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현재_통합_문서" defaultThemeVersion="124226"/>
  <mc:AlternateContent xmlns:mc="http://schemas.openxmlformats.org/markup-compatibility/2006">
    <mc:Choice Requires="x15">
      <x15ac:absPath xmlns:x15ac="http://schemas.microsoft.com/office/spreadsheetml/2010/11/ac" url="https://jamokrcom-my.sharepoint.com/personal/jonpark_jamokrcom_onmicrosoft_com/Documents/00 카페/00 노무/쓴것/월급 계산기/월급 계산기 V2 (불규칙)/"/>
    </mc:Choice>
  </mc:AlternateContent>
  <xr:revisionPtr revIDLastSave="4" documentId="8_{F3B0F608-C48C-445B-8188-A3F1683B2AB4}" xr6:coauthVersionLast="47" xr6:coauthVersionMax="47" xr10:uidLastSave="{CC6483F0-46A3-4734-AF12-7CE3BC1E9531}"/>
  <bookViews>
    <workbookView xWindow="-28920" yWindow="-120" windowWidth="29040" windowHeight="16440" tabRatio="715" xr2:uid="{00000000-000D-0000-FFFF-FFFF00000000}"/>
  </bookViews>
  <sheets>
    <sheet name="직원 리스트" sheetId="50" r:id="rId1"/>
    <sheet name="근로조건" sheetId="53" r:id="rId2"/>
    <sheet name="월급계산(상용)" sheetId="44" r:id="rId3"/>
    <sheet name="임금명세서(상용)" sheetId="55" r:id="rId4"/>
    <sheet name="근로계약서(상용)" sheetId="62" r:id="rId5"/>
    <sheet name="간이세액표_2023.2월" sheetId="46" r:id="rId6"/>
    <sheet name="기준값" sheetId="26" r:id="rId7"/>
    <sheet name="급여지급대장" sheetId="63" r:id="rId8"/>
  </sheets>
  <definedNames>
    <definedName name="_xlnm.Print_Area" localSheetId="3">'임금명세서(상용)'!$A$1:$F$46</definedName>
    <definedName name="_xlnm.Print_Titles" localSheetId="5">간이세액표_2023.2월!$2:$3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29" i="26" l="1"/>
  <c r="R28" i="26"/>
  <c r="R27" i="26"/>
  <c r="R26" i="26"/>
  <c r="R25" i="26"/>
  <c r="R24" i="26"/>
  <c r="R23" i="26"/>
  <c r="R22" i="26"/>
  <c r="R21" i="26"/>
  <c r="R20" i="26"/>
  <c r="R19" i="26"/>
  <c r="R18" i="26"/>
  <c r="R17" i="26"/>
  <c r="R16" i="26"/>
  <c r="R15" i="26"/>
  <c r="R14" i="26"/>
  <c r="R13" i="26"/>
  <c r="R12" i="26"/>
  <c r="R11" i="26"/>
  <c r="R10" i="26"/>
  <c r="R9" i="26"/>
  <c r="R8" i="26"/>
  <c r="R7" i="26"/>
  <c r="R6" i="26"/>
  <c r="R5" i="26"/>
  <c r="E28" i="26"/>
  <c r="G28" i="26" s="1"/>
  <c r="G27" i="26"/>
  <c r="G29" i="26" s="1"/>
  <c r="F27" i="26"/>
  <c r="F26" i="26"/>
  <c r="E26" i="26"/>
  <c r="F25" i="26"/>
  <c r="E25" i="26"/>
  <c r="E29" i="26" s="1"/>
  <c r="E10" i="26"/>
  <c r="G10" i="26" s="1"/>
  <c r="G9" i="26"/>
  <c r="G11" i="26" s="1"/>
  <c r="F9" i="26"/>
  <c r="F8" i="26"/>
  <c r="E8" i="26" s="1"/>
  <c r="F7" i="26"/>
  <c r="E7" i="26"/>
  <c r="Q5924" i="53"/>
  <c r="I5924" i="53"/>
  <c r="Q5923" i="53"/>
  <c r="P5923" i="53"/>
  <c r="O5923" i="53"/>
  <c r="I5923" i="53"/>
  <c r="Q5922" i="53"/>
  <c r="P5922" i="53"/>
  <c r="O5922" i="53"/>
  <c r="L5922" i="53"/>
  <c r="K5922" i="53"/>
  <c r="J5922" i="53"/>
  <c r="I5922" i="53"/>
  <c r="H5922" i="53"/>
  <c r="Q5921" i="53"/>
  <c r="P5921" i="53"/>
  <c r="O5921" i="53"/>
  <c r="I5921" i="53"/>
  <c r="Q5920" i="53"/>
  <c r="P5920" i="53"/>
  <c r="O5920" i="53"/>
  <c r="I5920" i="53"/>
  <c r="Q5919" i="53"/>
  <c r="P5919" i="53"/>
  <c r="O5919" i="53"/>
  <c r="I5919" i="53"/>
  <c r="Q5918" i="53"/>
  <c r="P5918" i="53"/>
  <c r="O5918" i="53"/>
  <c r="I5918" i="53"/>
  <c r="Q5917" i="53"/>
  <c r="P5917" i="53"/>
  <c r="O5917" i="53"/>
  <c r="I5917" i="53"/>
  <c r="Q5916" i="53"/>
  <c r="P5916" i="53"/>
  <c r="O5916" i="53"/>
  <c r="I5916" i="53"/>
  <c r="Q5915" i="53"/>
  <c r="P5915" i="53"/>
  <c r="O5915" i="53"/>
  <c r="I5915" i="53"/>
  <c r="H5915" i="53"/>
  <c r="L5915" i="53" s="1"/>
  <c r="Q5914" i="53"/>
  <c r="P5914" i="53"/>
  <c r="O5914" i="53"/>
  <c r="I5914" i="53"/>
  <c r="Q5913" i="53"/>
  <c r="P5913" i="53"/>
  <c r="O5913" i="53"/>
  <c r="I5913" i="53"/>
  <c r="Q5912" i="53"/>
  <c r="P5912" i="53"/>
  <c r="O5912" i="53"/>
  <c r="I5912" i="53"/>
  <c r="Q5911" i="53"/>
  <c r="P5911" i="53"/>
  <c r="O5911" i="53"/>
  <c r="I5911" i="53"/>
  <c r="Q5910" i="53"/>
  <c r="P5910" i="53"/>
  <c r="O5910" i="53"/>
  <c r="I5910" i="53"/>
  <c r="Q5909" i="53"/>
  <c r="P5909" i="53"/>
  <c r="O5909" i="53"/>
  <c r="I5909" i="53"/>
  <c r="Q5908" i="53"/>
  <c r="P5908" i="53"/>
  <c r="O5908" i="53"/>
  <c r="J5908" i="53"/>
  <c r="K5908" i="53" s="1"/>
  <c r="I5908" i="53"/>
  <c r="I5893" i="53" s="1"/>
  <c r="H5908" i="53"/>
  <c r="L5908" i="53" s="1"/>
  <c r="Q5907" i="53"/>
  <c r="P5907" i="53"/>
  <c r="O5907" i="53"/>
  <c r="I5907" i="53"/>
  <c r="Q5906" i="53"/>
  <c r="P5906" i="53"/>
  <c r="O5906" i="53"/>
  <c r="I5906" i="53"/>
  <c r="Q5905" i="53"/>
  <c r="P5905" i="53"/>
  <c r="O5905" i="53"/>
  <c r="I5905" i="53"/>
  <c r="Q5904" i="53"/>
  <c r="P5904" i="53"/>
  <c r="O5904" i="53"/>
  <c r="I5904" i="53"/>
  <c r="Q5903" i="53"/>
  <c r="P5903" i="53"/>
  <c r="O5903" i="53"/>
  <c r="I5903" i="53"/>
  <c r="Q5902" i="53"/>
  <c r="P5902" i="53"/>
  <c r="O5902" i="53"/>
  <c r="I5902" i="53"/>
  <c r="Q5901" i="53"/>
  <c r="P5901" i="53"/>
  <c r="O5901" i="53"/>
  <c r="I5901" i="53"/>
  <c r="H5901" i="53"/>
  <c r="L5901" i="53" s="1"/>
  <c r="Q5900" i="53"/>
  <c r="P5900" i="53"/>
  <c r="O5900" i="53"/>
  <c r="I5900" i="53"/>
  <c r="Q5899" i="53"/>
  <c r="P5899" i="53"/>
  <c r="O5899" i="53"/>
  <c r="I5899" i="53"/>
  <c r="Q5898" i="53"/>
  <c r="P5898" i="53"/>
  <c r="O5898" i="53"/>
  <c r="I5898" i="53"/>
  <c r="Q5897" i="53"/>
  <c r="P5897" i="53"/>
  <c r="O5897" i="53"/>
  <c r="I5897" i="53"/>
  <c r="Q5896" i="53"/>
  <c r="P5896" i="53"/>
  <c r="O5896" i="53"/>
  <c r="I5896" i="53"/>
  <c r="Q5895" i="53"/>
  <c r="P5895" i="53"/>
  <c r="O5895" i="53"/>
  <c r="I5895" i="53"/>
  <c r="Q5894" i="53"/>
  <c r="Q5893" i="53" s="1"/>
  <c r="P5894" i="53"/>
  <c r="P5893" i="53" s="1"/>
  <c r="O5894" i="53"/>
  <c r="O5893" i="53" s="1"/>
  <c r="M5894" i="53"/>
  <c r="M5893" i="53" s="1"/>
  <c r="L5894" i="53"/>
  <c r="L5893" i="53" s="1"/>
  <c r="I5894" i="53"/>
  <c r="H5894" i="53"/>
  <c r="J5894" i="53" s="1"/>
  <c r="U5893" i="53"/>
  <c r="T5893" i="53"/>
  <c r="S5893" i="53"/>
  <c r="R5893" i="53"/>
  <c r="N5893" i="53"/>
  <c r="H5893" i="53"/>
  <c r="Q5892" i="53"/>
  <c r="I5892" i="53"/>
  <c r="Q5891" i="53"/>
  <c r="P5891" i="53"/>
  <c r="O5891" i="53"/>
  <c r="I5891" i="53"/>
  <c r="Q5890" i="53"/>
  <c r="P5890" i="53"/>
  <c r="O5890" i="53"/>
  <c r="L5890" i="53"/>
  <c r="K5890" i="53"/>
  <c r="J5890" i="53"/>
  <c r="I5890" i="53"/>
  <c r="H5890" i="53"/>
  <c r="Q5889" i="53"/>
  <c r="P5889" i="53"/>
  <c r="O5889" i="53"/>
  <c r="I5889" i="53"/>
  <c r="Q5888" i="53"/>
  <c r="P5888" i="53"/>
  <c r="O5888" i="53"/>
  <c r="I5888" i="53"/>
  <c r="Q5887" i="53"/>
  <c r="P5887" i="53"/>
  <c r="O5887" i="53"/>
  <c r="I5887" i="53"/>
  <c r="Q5886" i="53"/>
  <c r="P5886" i="53"/>
  <c r="O5886" i="53"/>
  <c r="I5886" i="53"/>
  <c r="Q5885" i="53"/>
  <c r="P5885" i="53"/>
  <c r="O5885" i="53"/>
  <c r="I5885" i="53"/>
  <c r="Q5884" i="53"/>
  <c r="P5884" i="53"/>
  <c r="O5884" i="53"/>
  <c r="I5884" i="53"/>
  <c r="Q5883" i="53"/>
  <c r="P5883" i="53"/>
  <c r="O5883" i="53"/>
  <c r="L5883" i="53"/>
  <c r="I5883" i="53"/>
  <c r="H5883" i="53"/>
  <c r="J5883" i="53" s="1"/>
  <c r="K5883" i="53" s="1"/>
  <c r="Q5882" i="53"/>
  <c r="P5882" i="53"/>
  <c r="O5882" i="53"/>
  <c r="I5882" i="53"/>
  <c r="Q5881" i="53"/>
  <c r="P5881" i="53"/>
  <c r="O5881" i="53"/>
  <c r="I5881" i="53"/>
  <c r="Q5880" i="53"/>
  <c r="P5880" i="53"/>
  <c r="O5880" i="53"/>
  <c r="I5880" i="53"/>
  <c r="Q5879" i="53"/>
  <c r="P5879" i="53"/>
  <c r="O5879" i="53"/>
  <c r="I5879" i="53"/>
  <c r="Q5878" i="53"/>
  <c r="P5878" i="53"/>
  <c r="O5878" i="53"/>
  <c r="I5878" i="53"/>
  <c r="Q5877" i="53"/>
  <c r="P5877" i="53"/>
  <c r="O5877" i="53"/>
  <c r="I5877" i="53"/>
  <c r="Q5876" i="53"/>
  <c r="P5876" i="53"/>
  <c r="O5876" i="53"/>
  <c r="I5876" i="53"/>
  <c r="H5876" i="53"/>
  <c r="L5876" i="53" s="1"/>
  <c r="Q5875" i="53"/>
  <c r="P5875" i="53"/>
  <c r="O5875" i="53"/>
  <c r="I5875" i="53"/>
  <c r="Q5874" i="53"/>
  <c r="P5874" i="53"/>
  <c r="O5874" i="53"/>
  <c r="I5874" i="53"/>
  <c r="Q5873" i="53"/>
  <c r="P5873" i="53"/>
  <c r="O5873" i="53"/>
  <c r="I5873" i="53"/>
  <c r="Q5872" i="53"/>
  <c r="P5872" i="53"/>
  <c r="O5872" i="53"/>
  <c r="I5872" i="53"/>
  <c r="Q5871" i="53"/>
  <c r="P5871" i="53"/>
  <c r="O5871" i="53"/>
  <c r="I5871" i="53"/>
  <c r="Q5870" i="53"/>
  <c r="P5870" i="53"/>
  <c r="O5870" i="53"/>
  <c r="I5870" i="53"/>
  <c r="Q5869" i="53"/>
  <c r="P5869" i="53"/>
  <c r="O5869" i="53"/>
  <c r="L5869" i="53"/>
  <c r="I5869" i="53"/>
  <c r="H5869" i="53"/>
  <c r="J5869" i="53" s="1"/>
  <c r="K5869" i="53" s="1"/>
  <c r="Q5868" i="53"/>
  <c r="P5868" i="53"/>
  <c r="O5868" i="53"/>
  <c r="I5868" i="53"/>
  <c r="Q5867" i="53"/>
  <c r="P5867" i="53"/>
  <c r="O5867" i="53"/>
  <c r="I5867" i="53"/>
  <c r="Q5866" i="53"/>
  <c r="P5866" i="53"/>
  <c r="O5866" i="53"/>
  <c r="I5866" i="53"/>
  <c r="Q5865" i="53"/>
  <c r="P5865" i="53"/>
  <c r="O5865" i="53"/>
  <c r="I5865" i="53"/>
  <c r="Q5864" i="53"/>
  <c r="P5864" i="53"/>
  <c r="O5864" i="53"/>
  <c r="I5864" i="53"/>
  <c r="Q5863" i="53"/>
  <c r="P5863" i="53"/>
  <c r="O5863" i="53"/>
  <c r="I5863" i="53"/>
  <c r="Q5862" i="53"/>
  <c r="Q5861" i="53" s="1"/>
  <c r="P5862" i="53"/>
  <c r="P5861" i="53" s="1"/>
  <c r="O5862" i="53"/>
  <c r="O5861" i="53" s="1"/>
  <c r="M5862" i="53"/>
  <c r="M5861" i="53" s="1"/>
  <c r="I5862" i="53"/>
  <c r="I5861" i="53" s="1"/>
  <c r="H5862" i="53"/>
  <c r="L5862" i="53" s="1"/>
  <c r="L5861" i="53" s="1"/>
  <c r="U5861" i="53"/>
  <c r="T5861" i="53"/>
  <c r="S5861" i="53"/>
  <c r="R5861" i="53"/>
  <c r="N5861" i="53"/>
  <c r="Q5860" i="53"/>
  <c r="I5860" i="53"/>
  <c r="Q5859" i="53"/>
  <c r="P5859" i="53"/>
  <c r="O5859" i="53"/>
  <c r="I5859" i="53"/>
  <c r="Q5858" i="53"/>
  <c r="P5858" i="53"/>
  <c r="O5858" i="53"/>
  <c r="L5858" i="53"/>
  <c r="K5858" i="53"/>
  <c r="J5858" i="53"/>
  <c r="I5858" i="53"/>
  <c r="H5858" i="53"/>
  <c r="Q5857" i="53"/>
  <c r="P5857" i="53"/>
  <c r="O5857" i="53"/>
  <c r="I5857" i="53"/>
  <c r="Q5856" i="53"/>
  <c r="P5856" i="53"/>
  <c r="O5856" i="53"/>
  <c r="I5856" i="53"/>
  <c r="Q5855" i="53"/>
  <c r="P5855" i="53"/>
  <c r="O5855" i="53"/>
  <c r="I5855" i="53"/>
  <c r="Q5854" i="53"/>
  <c r="P5854" i="53"/>
  <c r="O5854" i="53"/>
  <c r="I5854" i="53"/>
  <c r="Q5853" i="53"/>
  <c r="P5853" i="53"/>
  <c r="O5853" i="53"/>
  <c r="I5853" i="53"/>
  <c r="Q5852" i="53"/>
  <c r="P5852" i="53"/>
  <c r="O5852" i="53"/>
  <c r="I5852" i="53"/>
  <c r="Q5851" i="53"/>
  <c r="P5851" i="53"/>
  <c r="O5851" i="53"/>
  <c r="I5851" i="53"/>
  <c r="H5851" i="53"/>
  <c r="L5851" i="53" s="1"/>
  <c r="Q5850" i="53"/>
  <c r="P5850" i="53"/>
  <c r="O5850" i="53"/>
  <c r="I5850" i="53"/>
  <c r="Q5849" i="53"/>
  <c r="P5849" i="53"/>
  <c r="O5849" i="53"/>
  <c r="I5849" i="53"/>
  <c r="Q5848" i="53"/>
  <c r="P5848" i="53"/>
  <c r="O5848" i="53"/>
  <c r="I5848" i="53"/>
  <c r="Q5847" i="53"/>
  <c r="P5847" i="53"/>
  <c r="O5847" i="53"/>
  <c r="I5847" i="53"/>
  <c r="Q5846" i="53"/>
  <c r="P5846" i="53"/>
  <c r="O5846" i="53"/>
  <c r="I5846" i="53"/>
  <c r="Q5845" i="53"/>
  <c r="P5845" i="53"/>
  <c r="O5845" i="53"/>
  <c r="I5845" i="53"/>
  <c r="Q5844" i="53"/>
  <c r="P5844" i="53"/>
  <c r="O5844" i="53"/>
  <c r="J5844" i="53"/>
  <c r="K5844" i="53" s="1"/>
  <c r="I5844" i="53"/>
  <c r="H5844" i="53"/>
  <c r="L5844" i="53" s="1"/>
  <c r="Q5843" i="53"/>
  <c r="P5843" i="53"/>
  <c r="O5843" i="53"/>
  <c r="I5843" i="53"/>
  <c r="Q5842" i="53"/>
  <c r="P5842" i="53"/>
  <c r="O5842" i="53"/>
  <c r="I5842" i="53"/>
  <c r="Q5841" i="53"/>
  <c r="P5841" i="53"/>
  <c r="O5841" i="53"/>
  <c r="I5841" i="53"/>
  <c r="Q5840" i="53"/>
  <c r="P5840" i="53"/>
  <c r="O5840" i="53"/>
  <c r="I5840" i="53"/>
  <c r="Q5839" i="53"/>
  <c r="P5839" i="53"/>
  <c r="O5839" i="53"/>
  <c r="I5839" i="53"/>
  <c r="Q5838" i="53"/>
  <c r="P5838" i="53"/>
  <c r="O5838" i="53"/>
  <c r="I5838" i="53"/>
  <c r="Q5837" i="53"/>
  <c r="P5837" i="53"/>
  <c r="O5837" i="53"/>
  <c r="L5837" i="53"/>
  <c r="I5837" i="53"/>
  <c r="H5837" i="53"/>
  <c r="J5837" i="53" s="1"/>
  <c r="K5837" i="53" s="1"/>
  <c r="Q5836" i="53"/>
  <c r="P5836" i="53"/>
  <c r="O5836" i="53"/>
  <c r="I5836" i="53"/>
  <c r="Q5835" i="53"/>
  <c r="P5835" i="53"/>
  <c r="O5835" i="53"/>
  <c r="I5835" i="53"/>
  <c r="Q5834" i="53"/>
  <c r="P5834" i="53"/>
  <c r="O5834" i="53"/>
  <c r="I5834" i="53"/>
  <c r="Q5833" i="53"/>
  <c r="P5833" i="53"/>
  <c r="O5833" i="53"/>
  <c r="I5833" i="53"/>
  <c r="Q5832" i="53"/>
  <c r="P5832" i="53"/>
  <c r="O5832" i="53"/>
  <c r="O5829" i="53" s="1"/>
  <c r="I5832" i="53"/>
  <c r="Q5831" i="53"/>
  <c r="P5831" i="53"/>
  <c r="O5831" i="53"/>
  <c r="I5831" i="53"/>
  <c r="Q5830" i="53"/>
  <c r="Q5829" i="53" s="1"/>
  <c r="P5830" i="53"/>
  <c r="P5829" i="53" s="1"/>
  <c r="O5830" i="53"/>
  <c r="M5830" i="53"/>
  <c r="M5829" i="53" s="1"/>
  <c r="I5830" i="53"/>
  <c r="I5829" i="53" s="1"/>
  <c r="H5830" i="53"/>
  <c r="H5829" i="53" s="1"/>
  <c r="U5829" i="53"/>
  <c r="T5829" i="53"/>
  <c r="S5829" i="53"/>
  <c r="R5829" i="53"/>
  <c r="N5829" i="53"/>
  <c r="Q5828" i="53"/>
  <c r="I5828" i="53"/>
  <c r="Q5827" i="53"/>
  <c r="P5827" i="53"/>
  <c r="O5827" i="53"/>
  <c r="I5827" i="53"/>
  <c r="Q5826" i="53"/>
  <c r="P5826" i="53"/>
  <c r="O5826" i="53"/>
  <c r="L5826" i="53"/>
  <c r="K5826" i="53"/>
  <c r="J5826" i="53"/>
  <c r="I5826" i="53"/>
  <c r="H5826" i="53"/>
  <c r="Q5825" i="53"/>
  <c r="P5825" i="53"/>
  <c r="O5825" i="53"/>
  <c r="I5825" i="53"/>
  <c r="Q5824" i="53"/>
  <c r="P5824" i="53"/>
  <c r="O5824" i="53"/>
  <c r="I5824" i="53"/>
  <c r="Q5823" i="53"/>
  <c r="P5823" i="53"/>
  <c r="O5823" i="53"/>
  <c r="I5823" i="53"/>
  <c r="Q5822" i="53"/>
  <c r="P5822" i="53"/>
  <c r="O5822" i="53"/>
  <c r="I5822" i="53"/>
  <c r="Q5821" i="53"/>
  <c r="P5821" i="53"/>
  <c r="O5821" i="53"/>
  <c r="I5821" i="53"/>
  <c r="Q5820" i="53"/>
  <c r="P5820" i="53"/>
  <c r="O5820" i="53"/>
  <c r="I5820" i="53"/>
  <c r="Q5819" i="53"/>
  <c r="P5819" i="53"/>
  <c r="O5819" i="53"/>
  <c r="I5819" i="53"/>
  <c r="H5819" i="53"/>
  <c r="L5819" i="53" s="1"/>
  <c r="Q5818" i="53"/>
  <c r="P5818" i="53"/>
  <c r="O5818" i="53"/>
  <c r="I5818" i="53"/>
  <c r="Q5817" i="53"/>
  <c r="P5817" i="53"/>
  <c r="O5817" i="53"/>
  <c r="I5817" i="53"/>
  <c r="Q5816" i="53"/>
  <c r="P5816" i="53"/>
  <c r="O5816" i="53"/>
  <c r="I5816" i="53"/>
  <c r="Q5815" i="53"/>
  <c r="P5815" i="53"/>
  <c r="O5815" i="53"/>
  <c r="I5815" i="53"/>
  <c r="Q5814" i="53"/>
  <c r="P5814" i="53"/>
  <c r="O5814" i="53"/>
  <c r="I5814" i="53"/>
  <c r="Q5813" i="53"/>
  <c r="P5813" i="53"/>
  <c r="O5813" i="53"/>
  <c r="I5813" i="53"/>
  <c r="Q5812" i="53"/>
  <c r="P5812" i="53"/>
  <c r="O5812" i="53"/>
  <c r="I5812" i="53"/>
  <c r="H5812" i="53"/>
  <c r="L5812" i="53" s="1"/>
  <c r="Q5811" i="53"/>
  <c r="P5811" i="53"/>
  <c r="O5811" i="53"/>
  <c r="I5811" i="53"/>
  <c r="Q5810" i="53"/>
  <c r="P5810" i="53"/>
  <c r="O5810" i="53"/>
  <c r="I5810" i="53"/>
  <c r="Q5809" i="53"/>
  <c r="P5809" i="53"/>
  <c r="O5809" i="53"/>
  <c r="I5809" i="53"/>
  <c r="Q5808" i="53"/>
  <c r="P5808" i="53"/>
  <c r="O5808" i="53"/>
  <c r="I5808" i="53"/>
  <c r="Q5807" i="53"/>
  <c r="P5807" i="53"/>
  <c r="O5807" i="53"/>
  <c r="I5807" i="53"/>
  <c r="Q5806" i="53"/>
  <c r="P5806" i="53"/>
  <c r="O5806" i="53"/>
  <c r="I5806" i="53"/>
  <c r="Q5805" i="53"/>
  <c r="P5805" i="53"/>
  <c r="O5805" i="53"/>
  <c r="L5805" i="53"/>
  <c r="J5805" i="53"/>
  <c r="K5805" i="53" s="1"/>
  <c r="I5805" i="53"/>
  <c r="H5805" i="53"/>
  <c r="Q5804" i="53"/>
  <c r="P5804" i="53"/>
  <c r="O5804" i="53"/>
  <c r="I5804" i="53"/>
  <c r="Q5803" i="53"/>
  <c r="P5803" i="53"/>
  <c r="O5803" i="53"/>
  <c r="I5803" i="53"/>
  <c r="Q5802" i="53"/>
  <c r="P5802" i="53"/>
  <c r="O5802" i="53"/>
  <c r="I5802" i="53"/>
  <c r="Q5801" i="53"/>
  <c r="P5801" i="53"/>
  <c r="O5801" i="53"/>
  <c r="I5801" i="53"/>
  <c r="Q5800" i="53"/>
  <c r="P5800" i="53"/>
  <c r="O5800" i="53"/>
  <c r="I5800" i="53"/>
  <c r="Q5799" i="53"/>
  <c r="P5799" i="53"/>
  <c r="O5799" i="53"/>
  <c r="I5799" i="53"/>
  <c r="Q5798" i="53"/>
  <c r="P5798" i="53"/>
  <c r="O5798" i="53"/>
  <c r="O5797" i="53" s="1"/>
  <c r="M5798" i="53"/>
  <c r="M5797" i="53" s="1"/>
  <c r="L5798" i="53"/>
  <c r="I5798" i="53"/>
  <c r="I5797" i="53" s="1"/>
  <c r="H5798" i="53"/>
  <c r="H5797" i="53" s="1"/>
  <c r="U5797" i="53"/>
  <c r="T5797" i="53"/>
  <c r="S5797" i="53"/>
  <c r="R5797" i="53"/>
  <c r="Q5797" i="53"/>
  <c r="P5797" i="53"/>
  <c r="N5797" i="53"/>
  <c r="Q5796" i="53"/>
  <c r="I5796" i="53"/>
  <c r="Q5795" i="53"/>
  <c r="P5795" i="53"/>
  <c r="O5795" i="53"/>
  <c r="I5795" i="53"/>
  <c r="Q5794" i="53"/>
  <c r="P5794" i="53"/>
  <c r="O5794" i="53"/>
  <c r="L5794" i="53"/>
  <c r="K5794" i="53"/>
  <c r="J5794" i="53"/>
  <c r="I5794" i="53"/>
  <c r="H5794" i="53"/>
  <c r="Q5793" i="53"/>
  <c r="P5793" i="53"/>
  <c r="O5793" i="53"/>
  <c r="I5793" i="53"/>
  <c r="Q5792" i="53"/>
  <c r="P5792" i="53"/>
  <c r="O5792" i="53"/>
  <c r="I5792" i="53"/>
  <c r="Q5791" i="53"/>
  <c r="P5791" i="53"/>
  <c r="O5791" i="53"/>
  <c r="I5791" i="53"/>
  <c r="Q5790" i="53"/>
  <c r="P5790" i="53"/>
  <c r="O5790" i="53"/>
  <c r="I5790" i="53"/>
  <c r="Q5789" i="53"/>
  <c r="P5789" i="53"/>
  <c r="O5789" i="53"/>
  <c r="I5789" i="53"/>
  <c r="Q5788" i="53"/>
  <c r="P5788" i="53"/>
  <c r="O5788" i="53"/>
  <c r="I5788" i="53"/>
  <c r="Q5787" i="53"/>
  <c r="P5787" i="53"/>
  <c r="O5787" i="53"/>
  <c r="L5787" i="53"/>
  <c r="I5787" i="53"/>
  <c r="H5787" i="53"/>
  <c r="J5787" i="53" s="1"/>
  <c r="K5787" i="53" s="1"/>
  <c r="Q5786" i="53"/>
  <c r="P5786" i="53"/>
  <c r="O5786" i="53"/>
  <c r="I5786" i="53"/>
  <c r="Q5785" i="53"/>
  <c r="P5785" i="53"/>
  <c r="O5785" i="53"/>
  <c r="I5785" i="53"/>
  <c r="Q5784" i="53"/>
  <c r="P5784" i="53"/>
  <c r="O5784" i="53"/>
  <c r="I5784" i="53"/>
  <c r="Q5783" i="53"/>
  <c r="P5783" i="53"/>
  <c r="O5783" i="53"/>
  <c r="I5783" i="53"/>
  <c r="Q5782" i="53"/>
  <c r="P5782" i="53"/>
  <c r="O5782" i="53"/>
  <c r="I5782" i="53"/>
  <c r="Q5781" i="53"/>
  <c r="P5781" i="53"/>
  <c r="O5781" i="53"/>
  <c r="I5781" i="53"/>
  <c r="Q5780" i="53"/>
  <c r="P5780" i="53"/>
  <c r="O5780" i="53"/>
  <c r="I5780" i="53"/>
  <c r="H5780" i="53"/>
  <c r="L5780" i="53" s="1"/>
  <c r="Q5779" i="53"/>
  <c r="P5779" i="53"/>
  <c r="O5779" i="53"/>
  <c r="I5779" i="53"/>
  <c r="Q5778" i="53"/>
  <c r="P5778" i="53"/>
  <c r="O5778" i="53"/>
  <c r="I5778" i="53"/>
  <c r="Q5777" i="53"/>
  <c r="P5777" i="53"/>
  <c r="O5777" i="53"/>
  <c r="I5777" i="53"/>
  <c r="Q5776" i="53"/>
  <c r="P5776" i="53"/>
  <c r="O5776" i="53"/>
  <c r="I5776" i="53"/>
  <c r="Q5775" i="53"/>
  <c r="P5775" i="53"/>
  <c r="O5775" i="53"/>
  <c r="I5775" i="53"/>
  <c r="Q5774" i="53"/>
  <c r="P5774" i="53"/>
  <c r="O5774" i="53"/>
  <c r="I5774" i="53"/>
  <c r="Q5773" i="53"/>
  <c r="P5773" i="53"/>
  <c r="O5773" i="53"/>
  <c r="J5773" i="53"/>
  <c r="K5773" i="53" s="1"/>
  <c r="I5773" i="53"/>
  <c r="H5773" i="53"/>
  <c r="H5765" i="53" s="1"/>
  <c r="Q5772" i="53"/>
  <c r="P5772" i="53"/>
  <c r="O5772" i="53"/>
  <c r="I5772" i="53"/>
  <c r="Q5771" i="53"/>
  <c r="P5771" i="53"/>
  <c r="O5771" i="53"/>
  <c r="I5771" i="53"/>
  <c r="Q5770" i="53"/>
  <c r="P5770" i="53"/>
  <c r="O5770" i="53"/>
  <c r="I5770" i="53"/>
  <c r="Q5769" i="53"/>
  <c r="P5769" i="53"/>
  <c r="O5769" i="53"/>
  <c r="I5769" i="53"/>
  <c r="Q5768" i="53"/>
  <c r="P5768" i="53"/>
  <c r="O5768" i="53"/>
  <c r="O5765" i="53" s="1"/>
  <c r="I5768" i="53"/>
  <c r="Q5767" i="53"/>
  <c r="Q5765" i="53" s="1"/>
  <c r="P5767" i="53"/>
  <c r="P5765" i="53" s="1"/>
  <c r="O5767" i="53"/>
  <c r="I5767" i="53"/>
  <c r="Q5766" i="53"/>
  <c r="P5766" i="53"/>
  <c r="O5766" i="53"/>
  <c r="M5766" i="53"/>
  <c r="L5766" i="53"/>
  <c r="J5766" i="53"/>
  <c r="I5766" i="53"/>
  <c r="I5765" i="53" s="1"/>
  <c r="H5766" i="53"/>
  <c r="U5765" i="53"/>
  <c r="T5765" i="53"/>
  <c r="S5765" i="53"/>
  <c r="R5765" i="53"/>
  <c r="N5765" i="53"/>
  <c r="M5765" i="53"/>
  <c r="Q5764" i="53"/>
  <c r="I5764" i="53"/>
  <c r="Q5763" i="53"/>
  <c r="P5763" i="53"/>
  <c r="O5763" i="53"/>
  <c r="I5763" i="53"/>
  <c r="Q5762" i="53"/>
  <c r="P5762" i="53"/>
  <c r="O5762" i="53"/>
  <c r="L5762" i="53"/>
  <c r="K5762" i="53"/>
  <c r="J5762" i="53"/>
  <c r="I5762" i="53"/>
  <c r="H5762" i="53"/>
  <c r="Q5761" i="53"/>
  <c r="P5761" i="53"/>
  <c r="O5761" i="53"/>
  <c r="I5761" i="53"/>
  <c r="Q5760" i="53"/>
  <c r="P5760" i="53"/>
  <c r="O5760" i="53"/>
  <c r="I5760" i="53"/>
  <c r="Q5759" i="53"/>
  <c r="P5759" i="53"/>
  <c r="O5759" i="53"/>
  <c r="I5759" i="53"/>
  <c r="Q5758" i="53"/>
  <c r="P5758" i="53"/>
  <c r="O5758" i="53"/>
  <c r="I5758" i="53"/>
  <c r="Q5757" i="53"/>
  <c r="P5757" i="53"/>
  <c r="O5757" i="53"/>
  <c r="I5757" i="53"/>
  <c r="Q5756" i="53"/>
  <c r="P5756" i="53"/>
  <c r="O5756" i="53"/>
  <c r="I5756" i="53"/>
  <c r="Q5755" i="53"/>
  <c r="P5755" i="53"/>
  <c r="O5755" i="53"/>
  <c r="L5755" i="53"/>
  <c r="J5755" i="53"/>
  <c r="K5755" i="53" s="1"/>
  <c r="I5755" i="53"/>
  <c r="H5755" i="53"/>
  <c r="Q5754" i="53"/>
  <c r="P5754" i="53"/>
  <c r="O5754" i="53"/>
  <c r="I5754" i="53"/>
  <c r="Q5753" i="53"/>
  <c r="P5753" i="53"/>
  <c r="O5753" i="53"/>
  <c r="I5753" i="53"/>
  <c r="Q5752" i="53"/>
  <c r="P5752" i="53"/>
  <c r="O5752" i="53"/>
  <c r="I5752" i="53"/>
  <c r="Q5751" i="53"/>
  <c r="P5751" i="53"/>
  <c r="O5751" i="53"/>
  <c r="I5751" i="53"/>
  <c r="Q5750" i="53"/>
  <c r="P5750" i="53"/>
  <c r="O5750" i="53"/>
  <c r="I5750" i="53"/>
  <c r="Q5749" i="53"/>
  <c r="P5749" i="53"/>
  <c r="O5749" i="53"/>
  <c r="I5749" i="53"/>
  <c r="Q5748" i="53"/>
  <c r="P5748" i="53"/>
  <c r="O5748" i="53"/>
  <c r="L5748" i="53"/>
  <c r="I5748" i="53"/>
  <c r="H5748" i="53"/>
  <c r="J5748" i="53" s="1"/>
  <c r="K5748" i="53" s="1"/>
  <c r="Q5747" i="53"/>
  <c r="P5747" i="53"/>
  <c r="O5747" i="53"/>
  <c r="I5747" i="53"/>
  <c r="Q5746" i="53"/>
  <c r="P5746" i="53"/>
  <c r="O5746" i="53"/>
  <c r="I5746" i="53"/>
  <c r="Q5745" i="53"/>
  <c r="P5745" i="53"/>
  <c r="O5745" i="53"/>
  <c r="I5745" i="53"/>
  <c r="Q5744" i="53"/>
  <c r="P5744" i="53"/>
  <c r="O5744" i="53"/>
  <c r="I5744" i="53"/>
  <c r="Q5743" i="53"/>
  <c r="P5743" i="53"/>
  <c r="O5743" i="53"/>
  <c r="I5743" i="53"/>
  <c r="Q5742" i="53"/>
  <c r="P5742" i="53"/>
  <c r="O5742" i="53"/>
  <c r="I5742" i="53"/>
  <c r="Q5741" i="53"/>
  <c r="P5741" i="53"/>
  <c r="O5741" i="53"/>
  <c r="I5741" i="53"/>
  <c r="H5741" i="53"/>
  <c r="H5733" i="53" s="1"/>
  <c r="Q5740" i="53"/>
  <c r="P5740" i="53"/>
  <c r="O5740" i="53"/>
  <c r="I5740" i="53"/>
  <c r="Q5739" i="53"/>
  <c r="P5739" i="53"/>
  <c r="O5739" i="53"/>
  <c r="I5739" i="53"/>
  <c r="Q5738" i="53"/>
  <c r="P5738" i="53"/>
  <c r="O5738" i="53"/>
  <c r="I5738" i="53"/>
  <c r="Q5737" i="53"/>
  <c r="P5737" i="53"/>
  <c r="O5737" i="53"/>
  <c r="I5737" i="53"/>
  <c r="Q5736" i="53"/>
  <c r="P5736" i="53"/>
  <c r="O5736" i="53"/>
  <c r="I5736" i="53"/>
  <c r="Q5735" i="53"/>
  <c r="P5735" i="53"/>
  <c r="P5733" i="53" s="1"/>
  <c r="O5735" i="53"/>
  <c r="O5733" i="53" s="1"/>
  <c r="I5735" i="53"/>
  <c r="K5734" i="53" s="1"/>
  <c r="Q5734" i="53"/>
  <c r="Q5733" i="53" s="1"/>
  <c r="P5734" i="53"/>
  <c r="O5734" i="53"/>
  <c r="M5734" i="53"/>
  <c r="L5734" i="53"/>
  <c r="J5734" i="53"/>
  <c r="I5734" i="53"/>
  <c r="I5733" i="53" s="1"/>
  <c r="H5734" i="53"/>
  <c r="U5733" i="53"/>
  <c r="T5733" i="53"/>
  <c r="S5733" i="53"/>
  <c r="R5733" i="53"/>
  <c r="N5733" i="53"/>
  <c r="M5733" i="53"/>
  <c r="Q5732" i="53"/>
  <c r="I5732" i="53"/>
  <c r="Q5731" i="53"/>
  <c r="P5731" i="53"/>
  <c r="O5731" i="53"/>
  <c r="I5731" i="53"/>
  <c r="Q5730" i="53"/>
  <c r="P5730" i="53"/>
  <c r="O5730" i="53"/>
  <c r="L5730" i="53"/>
  <c r="K5730" i="53"/>
  <c r="J5730" i="53"/>
  <c r="I5730" i="53"/>
  <c r="H5730" i="53"/>
  <c r="Q5729" i="53"/>
  <c r="P5729" i="53"/>
  <c r="O5729" i="53"/>
  <c r="I5729" i="53"/>
  <c r="Q5728" i="53"/>
  <c r="P5728" i="53"/>
  <c r="O5728" i="53"/>
  <c r="I5728" i="53"/>
  <c r="Q5727" i="53"/>
  <c r="P5727" i="53"/>
  <c r="O5727" i="53"/>
  <c r="I5727" i="53"/>
  <c r="Q5726" i="53"/>
  <c r="P5726" i="53"/>
  <c r="O5726" i="53"/>
  <c r="I5726" i="53"/>
  <c r="Q5725" i="53"/>
  <c r="P5725" i="53"/>
  <c r="O5725" i="53"/>
  <c r="I5725" i="53"/>
  <c r="Q5724" i="53"/>
  <c r="P5724" i="53"/>
  <c r="O5724" i="53"/>
  <c r="I5724" i="53"/>
  <c r="K5723" i="53" s="1"/>
  <c r="Q5723" i="53"/>
  <c r="P5723" i="53"/>
  <c r="O5723" i="53"/>
  <c r="L5723" i="53"/>
  <c r="J5723" i="53"/>
  <c r="I5723" i="53"/>
  <c r="H5723" i="53"/>
  <c r="Q5722" i="53"/>
  <c r="P5722" i="53"/>
  <c r="O5722" i="53"/>
  <c r="I5722" i="53"/>
  <c r="Q5721" i="53"/>
  <c r="P5721" i="53"/>
  <c r="O5721" i="53"/>
  <c r="I5721" i="53"/>
  <c r="Q5720" i="53"/>
  <c r="P5720" i="53"/>
  <c r="O5720" i="53"/>
  <c r="I5720" i="53"/>
  <c r="Q5719" i="53"/>
  <c r="P5719" i="53"/>
  <c r="O5719" i="53"/>
  <c r="I5719" i="53"/>
  <c r="Q5718" i="53"/>
  <c r="P5718" i="53"/>
  <c r="O5718" i="53"/>
  <c r="I5718" i="53"/>
  <c r="Q5717" i="53"/>
  <c r="P5717" i="53"/>
  <c r="O5717" i="53"/>
  <c r="I5717" i="53"/>
  <c r="Q5716" i="53"/>
  <c r="P5716" i="53"/>
  <c r="O5716" i="53"/>
  <c r="I5716" i="53"/>
  <c r="H5716" i="53"/>
  <c r="L5716" i="53" s="1"/>
  <c r="Q5715" i="53"/>
  <c r="P5715" i="53"/>
  <c r="O5715" i="53"/>
  <c r="I5715" i="53"/>
  <c r="Q5714" i="53"/>
  <c r="P5714" i="53"/>
  <c r="O5714" i="53"/>
  <c r="I5714" i="53"/>
  <c r="Q5713" i="53"/>
  <c r="P5713" i="53"/>
  <c r="O5713" i="53"/>
  <c r="I5713" i="53"/>
  <c r="Q5712" i="53"/>
  <c r="P5712" i="53"/>
  <c r="O5712" i="53"/>
  <c r="I5712" i="53"/>
  <c r="Q5711" i="53"/>
  <c r="P5711" i="53"/>
  <c r="O5711" i="53"/>
  <c r="I5711" i="53"/>
  <c r="Q5710" i="53"/>
  <c r="P5710" i="53"/>
  <c r="O5710" i="53"/>
  <c r="I5710" i="53"/>
  <c r="Q5709" i="53"/>
  <c r="P5709" i="53"/>
  <c r="O5709" i="53"/>
  <c r="J5709" i="53"/>
  <c r="K5709" i="53" s="1"/>
  <c r="I5709" i="53"/>
  <c r="H5709" i="53"/>
  <c r="L5709" i="53" s="1"/>
  <c r="Q5708" i="53"/>
  <c r="P5708" i="53"/>
  <c r="O5708" i="53"/>
  <c r="I5708" i="53"/>
  <c r="Q5707" i="53"/>
  <c r="P5707" i="53"/>
  <c r="O5707" i="53"/>
  <c r="I5707" i="53"/>
  <c r="Q5706" i="53"/>
  <c r="P5706" i="53"/>
  <c r="O5706" i="53"/>
  <c r="I5706" i="53"/>
  <c r="Q5705" i="53"/>
  <c r="P5705" i="53"/>
  <c r="O5705" i="53"/>
  <c r="I5705" i="53"/>
  <c r="Q5704" i="53"/>
  <c r="P5704" i="53"/>
  <c r="O5704" i="53"/>
  <c r="I5704" i="53"/>
  <c r="Q5703" i="53"/>
  <c r="P5703" i="53"/>
  <c r="O5703" i="53"/>
  <c r="I5703" i="53"/>
  <c r="I5701" i="53" s="1"/>
  <c r="Q5702" i="53"/>
  <c r="Q5701" i="53" s="1"/>
  <c r="P5702" i="53"/>
  <c r="P5701" i="53" s="1"/>
  <c r="O5702" i="53"/>
  <c r="O5701" i="53" s="1"/>
  <c r="M5702" i="53"/>
  <c r="M5701" i="53" s="1"/>
  <c r="J5702" i="53"/>
  <c r="K5702" i="53" s="1"/>
  <c r="I5702" i="53"/>
  <c r="H5702" i="53"/>
  <c r="L5702" i="53" s="1"/>
  <c r="L5701" i="53" s="1"/>
  <c r="U5701" i="53"/>
  <c r="T5701" i="53"/>
  <c r="S5701" i="53"/>
  <c r="R5701" i="53"/>
  <c r="N5701" i="53"/>
  <c r="Q5700" i="53"/>
  <c r="I5700" i="53"/>
  <c r="Q5699" i="53"/>
  <c r="P5699" i="53"/>
  <c r="O5699" i="53"/>
  <c r="I5699" i="53"/>
  <c r="Q5698" i="53"/>
  <c r="P5698" i="53"/>
  <c r="O5698" i="53"/>
  <c r="L5698" i="53"/>
  <c r="K5698" i="53"/>
  <c r="J5698" i="53"/>
  <c r="I5698" i="53"/>
  <c r="H5698" i="53"/>
  <c r="Q5697" i="53"/>
  <c r="P5697" i="53"/>
  <c r="O5697" i="53"/>
  <c r="I5697" i="53"/>
  <c r="Q5696" i="53"/>
  <c r="P5696" i="53"/>
  <c r="O5696" i="53"/>
  <c r="I5696" i="53"/>
  <c r="Q5695" i="53"/>
  <c r="P5695" i="53"/>
  <c r="O5695" i="53"/>
  <c r="I5695" i="53"/>
  <c r="Q5694" i="53"/>
  <c r="P5694" i="53"/>
  <c r="O5694" i="53"/>
  <c r="I5694" i="53"/>
  <c r="Q5693" i="53"/>
  <c r="P5693" i="53"/>
  <c r="O5693" i="53"/>
  <c r="I5693" i="53"/>
  <c r="Q5692" i="53"/>
  <c r="P5692" i="53"/>
  <c r="O5692" i="53"/>
  <c r="I5692" i="53"/>
  <c r="Q5691" i="53"/>
  <c r="P5691" i="53"/>
  <c r="O5691" i="53"/>
  <c r="J5691" i="53"/>
  <c r="K5691" i="53" s="1"/>
  <c r="I5691" i="53"/>
  <c r="H5691" i="53"/>
  <c r="L5691" i="53" s="1"/>
  <c r="Q5690" i="53"/>
  <c r="P5690" i="53"/>
  <c r="O5690" i="53"/>
  <c r="I5690" i="53"/>
  <c r="Q5689" i="53"/>
  <c r="P5689" i="53"/>
  <c r="O5689" i="53"/>
  <c r="I5689" i="53"/>
  <c r="Q5688" i="53"/>
  <c r="P5688" i="53"/>
  <c r="O5688" i="53"/>
  <c r="I5688" i="53"/>
  <c r="Q5687" i="53"/>
  <c r="P5687" i="53"/>
  <c r="O5687" i="53"/>
  <c r="I5687" i="53"/>
  <c r="Q5686" i="53"/>
  <c r="P5686" i="53"/>
  <c r="O5686" i="53"/>
  <c r="I5686" i="53"/>
  <c r="Q5685" i="53"/>
  <c r="P5685" i="53"/>
  <c r="O5685" i="53"/>
  <c r="I5685" i="53"/>
  <c r="Q5684" i="53"/>
  <c r="P5684" i="53"/>
  <c r="O5684" i="53"/>
  <c r="I5684" i="53"/>
  <c r="H5684" i="53"/>
  <c r="H5669" i="53" s="1"/>
  <c r="Q5683" i="53"/>
  <c r="P5683" i="53"/>
  <c r="O5683" i="53"/>
  <c r="I5683" i="53"/>
  <c r="Q5682" i="53"/>
  <c r="P5682" i="53"/>
  <c r="O5682" i="53"/>
  <c r="I5682" i="53"/>
  <c r="Q5681" i="53"/>
  <c r="P5681" i="53"/>
  <c r="O5681" i="53"/>
  <c r="I5681" i="53"/>
  <c r="Q5680" i="53"/>
  <c r="P5680" i="53"/>
  <c r="O5680" i="53"/>
  <c r="I5680" i="53"/>
  <c r="Q5679" i="53"/>
  <c r="P5679" i="53"/>
  <c r="O5679" i="53"/>
  <c r="I5679" i="53"/>
  <c r="Q5678" i="53"/>
  <c r="P5678" i="53"/>
  <c r="O5678" i="53"/>
  <c r="I5678" i="53"/>
  <c r="Q5677" i="53"/>
  <c r="P5677" i="53"/>
  <c r="O5677" i="53"/>
  <c r="I5677" i="53"/>
  <c r="H5677" i="53"/>
  <c r="L5677" i="53" s="1"/>
  <c r="Q5676" i="53"/>
  <c r="P5676" i="53"/>
  <c r="O5676" i="53"/>
  <c r="I5676" i="53"/>
  <c r="Q5675" i="53"/>
  <c r="P5675" i="53"/>
  <c r="O5675" i="53"/>
  <c r="I5675" i="53"/>
  <c r="I5669" i="53" s="1"/>
  <c r="Q5674" i="53"/>
  <c r="P5674" i="53"/>
  <c r="O5674" i="53"/>
  <c r="I5674" i="53"/>
  <c r="Q5673" i="53"/>
  <c r="P5673" i="53"/>
  <c r="O5673" i="53"/>
  <c r="I5673" i="53"/>
  <c r="Q5672" i="53"/>
  <c r="P5672" i="53"/>
  <c r="O5672" i="53"/>
  <c r="I5672" i="53"/>
  <c r="Q5671" i="53"/>
  <c r="P5671" i="53"/>
  <c r="O5671" i="53"/>
  <c r="I5671" i="53"/>
  <c r="Q5670" i="53"/>
  <c r="Q5669" i="53" s="1"/>
  <c r="P5670" i="53"/>
  <c r="P5669" i="53" s="1"/>
  <c r="O5670" i="53"/>
  <c r="O5669" i="53" s="1"/>
  <c r="M5670" i="53"/>
  <c r="M5669" i="53" s="1"/>
  <c r="L5670" i="53"/>
  <c r="J5670" i="53"/>
  <c r="I5670" i="53"/>
  <c r="H5670" i="53"/>
  <c r="U5669" i="53"/>
  <c r="T5669" i="53"/>
  <c r="S5669" i="53"/>
  <c r="R5669" i="53"/>
  <c r="N5669" i="53"/>
  <c r="Q5668" i="53"/>
  <c r="I5668" i="53"/>
  <c r="Q5667" i="53"/>
  <c r="P5667" i="53"/>
  <c r="O5667" i="53"/>
  <c r="I5667" i="53"/>
  <c r="Q5666" i="53"/>
  <c r="P5666" i="53"/>
  <c r="O5666" i="53"/>
  <c r="L5666" i="53"/>
  <c r="K5666" i="53"/>
  <c r="J5666" i="53"/>
  <c r="I5666" i="53"/>
  <c r="H5666" i="53"/>
  <c r="Q5665" i="53"/>
  <c r="P5665" i="53"/>
  <c r="O5665" i="53"/>
  <c r="I5665" i="53"/>
  <c r="Q5664" i="53"/>
  <c r="P5664" i="53"/>
  <c r="O5664" i="53"/>
  <c r="I5664" i="53"/>
  <c r="Q5663" i="53"/>
  <c r="P5663" i="53"/>
  <c r="O5663" i="53"/>
  <c r="I5663" i="53"/>
  <c r="Q5662" i="53"/>
  <c r="P5662" i="53"/>
  <c r="O5662" i="53"/>
  <c r="I5662" i="53"/>
  <c r="Q5661" i="53"/>
  <c r="P5661" i="53"/>
  <c r="O5661" i="53"/>
  <c r="I5661" i="53"/>
  <c r="Q5660" i="53"/>
  <c r="P5660" i="53"/>
  <c r="O5660" i="53"/>
  <c r="I5660" i="53"/>
  <c r="Q5659" i="53"/>
  <c r="P5659" i="53"/>
  <c r="O5659" i="53"/>
  <c r="L5659" i="53"/>
  <c r="J5659" i="53"/>
  <c r="K5659" i="53" s="1"/>
  <c r="I5659" i="53"/>
  <c r="H5659" i="53"/>
  <c r="Q5658" i="53"/>
  <c r="P5658" i="53"/>
  <c r="O5658" i="53"/>
  <c r="I5658" i="53"/>
  <c r="Q5657" i="53"/>
  <c r="P5657" i="53"/>
  <c r="O5657" i="53"/>
  <c r="I5657" i="53"/>
  <c r="Q5656" i="53"/>
  <c r="P5656" i="53"/>
  <c r="O5656" i="53"/>
  <c r="I5656" i="53"/>
  <c r="Q5655" i="53"/>
  <c r="P5655" i="53"/>
  <c r="O5655" i="53"/>
  <c r="I5655" i="53"/>
  <c r="Q5654" i="53"/>
  <c r="P5654" i="53"/>
  <c r="O5654" i="53"/>
  <c r="I5654" i="53"/>
  <c r="Q5653" i="53"/>
  <c r="P5653" i="53"/>
  <c r="O5653" i="53"/>
  <c r="I5653" i="53"/>
  <c r="Q5652" i="53"/>
  <c r="P5652" i="53"/>
  <c r="O5652" i="53"/>
  <c r="L5652" i="53"/>
  <c r="I5652" i="53"/>
  <c r="H5652" i="53"/>
  <c r="J5652" i="53" s="1"/>
  <c r="K5652" i="53" s="1"/>
  <c r="Q5651" i="53"/>
  <c r="P5651" i="53"/>
  <c r="O5651" i="53"/>
  <c r="I5651" i="53"/>
  <c r="Q5650" i="53"/>
  <c r="P5650" i="53"/>
  <c r="O5650" i="53"/>
  <c r="I5650" i="53"/>
  <c r="Q5649" i="53"/>
  <c r="P5649" i="53"/>
  <c r="O5649" i="53"/>
  <c r="I5649" i="53"/>
  <c r="Q5648" i="53"/>
  <c r="P5648" i="53"/>
  <c r="O5648" i="53"/>
  <c r="I5648" i="53"/>
  <c r="Q5647" i="53"/>
  <c r="P5647" i="53"/>
  <c r="O5647" i="53"/>
  <c r="I5647" i="53"/>
  <c r="Q5646" i="53"/>
  <c r="P5646" i="53"/>
  <c r="O5646" i="53"/>
  <c r="I5646" i="53"/>
  <c r="K5645" i="53" s="1"/>
  <c r="Q5645" i="53"/>
  <c r="P5645" i="53"/>
  <c r="O5645" i="53"/>
  <c r="J5645" i="53"/>
  <c r="I5645" i="53"/>
  <c r="H5645" i="53"/>
  <c r="L5645" i="53" s="1"/>
  <c r="Q5644" i="53"/>
  <c r="P5644" i="53"/>
  <c r="O5644" i="53"/>
  <c r="I5644" i="53"/>
  <c r="Q5643" i="53"/>
  <c r="P5643" i="53"/>
  <c r="O5643" i="53"/>
  <c r="I5643" i="53"/>
  <c r="Q5642" i="53"/>
  <c r="P5642" i="53"/>
  <c r="O5642" i="53"/>
  <c r="I5642" i="53"/>
  <c r="Q5641" i="53"/>
  <c r="P5641" i="53"/>
  <c r="P5637" i="53" s="1"/>
  <c r="O5641" i="53"/>
  <c r="I5641" i="53"/>
  <c r="Q5640" i="53"/>
  <c r="Q5637" i="53" s="1"/>
  <c r="P5640" i="53"/>
  <c r="O5640" i="53"/>
  <c r="I5640" i="53"/>
  <c r="Q5639" i="53"/>
  <c r="P5639" i="53"/>
  <c r="O5639" i="53"/>
  <c r="I5639" i="53"/>
  <c r="Q5638" i="53"/>
  <c r="P5638" i="53"/>
  <c r="O5638" i="53"/>
  <c r="O5637" i="53" s="1"/>
  <c r="M5638" i="53"/>
  <c r="M5637" i="53" s="1"/>
  <c r="I5638" i="53"/>
  <c r="I5637" i="53" s="1"/>
  <c r="H5638" i="53"/>
  <c r="L5638" i="53" s="1"/>
  <c r="U5637" i="53"/>
  <c r="T5637" i="53"/>
  <c r="S5637" i="53"/>
  <c r="R5637" i="53"/>
  <c r="N5637" i="53"/>
  <c r="Q5636" i="53"/>
  <c r="I5636" i="53"/>
  <c r="Q5635" i="53"/>
  <c r="P5635" i="53"/>
  <c r="O5635" i="53"/>
  <c r="I5635" i="53"/>
  <c r="Q5634" i="53"/>
  <c r="P5634" i="53"/>
  <c r="O5634" i="53"/>
  <c r="L5634" i="53"/>
  <c r="K5634" i="53"/>
  <c r="J5634" i="53"/>
  <c r="I5634" i="53"/>
  <c r="H5634" i="53"/>
  <c r="Q5633" i="53"/>
  <c r="P5633" i="53"/>
  <c r="O5633" i="53"/>
  <c r="I5633" i="53"/>
  <c r="Q5632" i="53"/>
  <c r="P5632" i="53"/>
  <c r="O5632" i="53"/>
  <c r="I5632" i="53"/>
  <c r="Q5631" i="53"/>
  <c r="P5631" i="53"/>
  <c r="O5631" i="53"/>
  <c r="I5631" i="53"/>
  <c r="Q5630" i="53"/>
  <c r="P5630" i="53"/>
  <c r="O5630" i="53"/>
  <c r="I5630" i="53"/>
  <c r="Q5629" i="53"/>
  <c r="P5629" i="53"/>
  <c r="O5629" i="53"/>
  <c r="I5629" i="53"/>
  <c r="Q5628" i="53"/>
  <c r="P5628" i="53"/>
  <c r="O5628" i="53"/>
  <c r="I5628" i="53"/>
  <c r="Q5627" i="53"/>
  <c r="P5627" i="53"/>
  <c r="O5627" i="53"/>
  <c r="I5627" i="53"/>
  <c r="H5627" i="53"/>
  <c r="J5627" i="53" s="1"/>
  <c r="K5627" i="53" s="1"/>
  <c r="Q5626" i="53"/>
  <c r="P5626" i="53"/>
  <c r="O5626" i="53"/>
  <c r="I5626" i="53"/>
  <c r="Q5625" i="53"/>
  <c r="P5625" i="53"/>
  <c r="O5625" i="53"/>
  <c r="I5625" i="53"/>
  <c r="Q5624" i="53"/>
  <c r="P5624" i="53"/>
  <c r="O5624" i="53"/>
  <c r="I5624" i="53"/>
  <c r="Q5623" i="53"/>
  <c r="P5623" i="53"/>
  <c r="O5623" i="53"/>
  <c r="I5623" i="53"/>
  <c r="Q5622" i="53"/>
  <c r="P5622" i="53"/>
  <c r="O5622" i="53"/>
  <c r="I5622" i="53"/>
  <c r="Q5621" i="53"/>
  <c r="P5621" i="53"/>
  <c r="O5621" i="53"/>
  <c r="I5621" i="53"/>
  <c r="Q5620" i="53"/>
  <c r="P5620" i="53"/>
  <c r="O5620" i="53"/>
  <c r="L5620" i="53"/>
  <c r="J5620" i="53"/>
  <c r="K5620" i="53" s="1"/>
  <c r="I5620" i="53"/>
  <c r="H5620" i="53"/>
  <c r="Q5619" i="53"/>
  <c r="P5619" i="53"/>
  <c r="O5619" i="53"/>
  <c r="I5619" i="53"/>
  <c r="Q5618" i="53"/>
  <c r="P5618" i="53"/>
  <c r="O5618" i="53"/>
  <c r="I5618" i="53"/>
  <c r="Q5617" i="53"/>
  <c r="P5617" i="53"/>
  <c r="O5617" i="53"/>
  <c r="I5617" i="53"/>
  <c r="Q5616" i="53"/>
  <c r="P5616" i="53"/>
  <c r="O5616" i="53"/>
  <c r="I5616" i="53"/>
  <c r="Q5615" i="53"/>
  <c r="P5615" i="53"/>
  <c r="O5615" i="53"/>
  <c r="I5615" i="53"/>
  <c r="Q5614" i="53"/>
  <c r="P5614" i="53"/>
  <c r="O5614" i="53"/>
  <c r="I5614" i="53"/>
  <c r="Q5613" i="53"/>
  <c r="P5613" i="53"/>
  <c r="O5613" i="53"/>
  <c r="L5613" i="53"/>
  <c r="I5613" i="53"/>
  <c r="H5613" i="53"/>
  <c r="J5613" i="53" s="1"/>
  <c r="K5613" i="53" s="1"/>
  <c r="Q5612" i="53"/>
  <c r="P5612" i="53"/>
  <c r="O5612" i="53"/>
  <c r="I5612" i="53"/>
  <c r="Q5611" i="53"/>
  <c r="P5611" i="53"/>
  <c r="O5611" i="53"/>
  <c r="I5611" i="53"/>
  <c r="Q5610" i="53"/>
  <c r="P5610" i="53"/>
  <c r="O5610" i="53"/>
  <c r="I5610" i="53"/>
  <c r="Q5609" i="53"/>
  <c r="P5609" i="53"/>
  <c r="O5609" i="53"/>
  <c r="I5609" i="53"/>
  <c r="Q5608" i="53"/>
  <c r="P5608" i="53"/>
  <c r="O5608" i="53"/>
  <c r="I5608" i="53"/>
  <c r="Q5607" i="53"/>
  <c r="P5607" i="53"/>
  <c r="O5607" i="53"/>
  <c r="I5607" i="53"/>
  <c r="Q5606" i="53"/>
  <c r="Q5605" i="53" s="1"/>
  <c r="P5606" i="53"/>
  <c r="P5605" i="53" s="1"/>
  <c r="O5606" i="53"/>
  <c r="O5605" i="53" s="1"/>
  <c r="M5606" i="53"/>
  <c r="I5606" i="53"/>
  <c r="I5605" i="53" s="1"/>
  <c r="H5606" i="53"/>
  <c r="H5605" i="53" s="1"/>
  <c r="U5605" i="53"/>
  <c r="T5605" i="53"/>
  <c r="S5605" i="53"/>
  <c r="R5605" i="53"/>
  <c r="N5605" i="53"/>
  <c r="M5605" i="53"/>
  <c r="Q5604" i="53"/>
  <c r="I5604" i="53"/>
  <c r="Q5603" i="53"/>
  <c r="P5603" i="53"/>
  <c r="O5603" i="53"/>
  <c r="I5603" i="53"/>
  <c r="Q5602" i="53"/>
  <c r="P5602" i="53"/>
  <c r="O5602" i="53"/>
  <c r="L5602" i="53"/>
  <c r="K5602" i="53"/>
  <c r="J5602" i="53"/>
  <c r="I5602" i="53"/>
  <c r="H5602" i="53"/>
  <c r="Q5601" i="53"/>
  <c r="P5601" i="53"/>
  <c r="O5601" i="53"/>
  <c r="I5601" i="53"/>
  <c r="Q5600" i="53"/>
  <c r="P5600" i="53"/>
  <c r="O5600" i="53"/>
  <c r="I5600" i="53"/>
  <c r="Q5599" i="53"/>
  <c r="P5599" i="53"/>
  <c r="O5599" i="53"/>
  <c r="I5599" i="53"/>
  <c r="Q5598" i="53"/>
  <c r="P5598" i="53"/>
  <c r="O5598" i="53"/>
  <c r="I5598" i="53"/>
  <c r="Q5597" i="53"/>
  <c r="P5597" i="53"/>
  <c r="O5597" i="53"/>
  <c r="I5597" i="53"/>
  <c r="Q5596" i="53"/>
  <c r="P5596" i="53"/>
  <c r="O5596" i="53"/>
  <c r="I5596" i="53"/>
  <c r="Q5595" i="53"/>
  <c r="P5595" i="53"/>
  <c r="O5595" i="53"/>
  <c r="I5595" i="53"/>
  <c r="H5595" i="53"/>
  <c r="L5595" i="53" s="1"/>
  <c r="Q5594" i="53"/>
  <c r="P5594" i="53"/>
  <c r="O5594" i="53"/>
  <c r="I5594" i="53"/>
  <c r="Q5593" i="53"/>
  <c r="P5593" i="53"/>
  <c r="O5593" i="53"/>
  <c r="I5593" i="53"/>
  <c r="Q5592" i="53"/>
  <c r="P5592" i="53"/>
  <c r="O5592" i="53"/>
  <c r="I5592" i="53"/>
  <c r="Q5591" i="53"/>
  <c r="P5591" i="53"/>
  <c r="O5591" i="53"/>
  <c r="I5591" i="53"/>
  <c r="Q5590" i="53"/>
  <c r="P5590" i="53"/>
  <c r="O5590" i="53"/>
  <c r="I5590" i="53"/>
  <c r="Q5589" i="53"/>
  <c r="P5589" i="53"/>
  <c r="O5589" i="53"/>
  <c r="I5589" i="53"/>
  <c r="Q5588" i="53"/>
  <c r="P5588" i="53"/>
  <c r="O5588" i="53"/>
  <c r="L5588" i="53"/>
  <c r="J5588" i="53"/>
  <c r="I5588" i="53"/>
  <c r="K5588" i="53" s="1"/>
  <c r="H5588" i="53"/>
  <c r="Q5587" i="53"/>
  <c r="P5587" i="53"/>
  <c r="O5587" i="53"/>
  <c r="I5587" i="53"/>
  <c r="Q5586" i="53"/>
  <c r="P5586" i="53"/>
  <c r="O5586" i="53"/>
  <c r="I5586" i="53"/>
  <c r="Q5585" i="53"/>
  <c r="P5585" i="53"/>
  <c r="O5585" i="53"/>
  <c r="I5585" i="53"/>
  <c r="Q5584" i="53"/>
  <c r="P5584" i="53"/>
  <c r="O5584" i="53"/>
  <c r="I5584" i="53"/>
  <c r="Q5583" i="53"/>
  <c r="P5583" i="53"/>
  <c r="O5583" i="53"/>
  <c r="I5583" i="53"/>
  <c r="Q5582" i="53"/>
  <c r="P5582" i="53"/>
  <c r="O5582" i="53"/>
  <c r="I5582" i="53"/>
  <c r="Q5581" i="53"/>
  <c r="P5581" i="53"/>
  <c r="O5581" i="53"/>
  <c r="I5581" i="53"/>
  <c r="H5581" i="53"/>
  <c r="L5581" i="53" s="1"/>
  <c r="Q5580" i="53"/>
  <c r="P5580" i="53"/>
  <c r="O5580" i="53"/>
  <c r="I5580" i="53"/>
  <c r="Q5579" i="53"/>
  <c r="P5579" i="53"/>
  <c r="O5579" i="53"/>
  <c r="I5579" i="53"/>
  <c r="Q5578" i="53"/>
  <c r="P5578" i="53"/>
  <c r="O5578" i="53"/>
  <c r="I5578" i="53"/>
  <c r="Q5577" i="53"/>
  <c r="P5577" i="53"/>
  <c r="O5577" i="53"/>
  <c r="I5577" i="53"/>
  <c r="Q5576" i="53"/>
  <c r="Q5573" i="53" s="1"/>
  <c r="P5576" i="53"/>
  <c r="O5576" i="53"/>
  <c r="I5576" i="53"/>
  <c r="Q5575" i="53"/>
  <c r="P5575" i="53"/>
  <c r="O5575" i="53"/>
  <c r="I5575" i="53"/>
  <c r="I5573" i="53" s="1"/>
  <c r="Q5574" i="53"/>
  <c r="P5574" i="53"/>
  <c r="O5574" i="53"/>
  <c r="M5574" i="53"/>
  <c r="L5574" i="53"/>
  <c r="L5573" i="53" s="1"/>
  <c r="I5574" i="53"/>
  <c r="H5574" i="53"/>
  <c r="H5573" i="53" s="1"/>
  <c r="U5573" i="53"/>
  <c r="T5573" i="53"/>
  <c r="S5573" i="53"/>
  <c r="R5573" i="53"/>
  <c r="P5573" i="53"/>
  <c r="O5573" i="53"/>
  <c r="N5573" i="53"/>
  <c r="M5573" i="53"/>
  <c r="Q5572" i="53"/>
  <c r="I5572" i="53"/>
  <c r="Q5571" i="53"/>
  <c r="P5571" i="53"/>
  <c r="O5571" i="53"/>
  <c r="I5571" i="53"/>
  <c r="Q5570" i="53"/>
  <c r="P5570" i="53"/>
  <c r="O5570" i="53"/>
  <c r="L5570" i="53"/>
  <c r="K5570" i="53"/>
  <c r="J5570" i="53"/>
  <c r="I5570" i="53"/>
  <c r="H5570" i="53"/>
  <c r="Q5569" i="53"/>
  <c r="P5569" i="53"/>
  <c r="O5569" i="53"/>
  <c r="I5569" i="53"/>
  <c r="Q5568" i="53"/>
  <c r="P5568" i="53"/>
  <c r="O5568" i="53"/>
  <c r="I5568" i="53"/>
  <c r="Q5567" i="53"/>
  <c r="P5567" i="53"/>
  <c r="O5567" i="53"/>
  <c r="I5567" i="53"/>
  <c r="Q5566" i="53"/>
  <c r="P5566" i="53"/>
  <c r="O5566" i="53"/>
  <c r="I5566" i="53"/>
  <c r="Q5565" i="53"/>
  <c r="P5565" i="53"/>
  <c r="O5565" i="53"/>
  <c r="I5565" i="53"/>
  <c r="Q5564" i="53"/>
  <c r="P5564" i="53"/>
  <c r="O5564" i="53"/>
  <c r="I5564" i="53"/>
  <c r="Q5563" i="53"/>
  <c r="P5563" i="53"/>
  <c r="O5563" i="53"/>
  <c r="L5563" i="53"/>
  <c r="I5563" i="53"/>
  <c r="H5563" i="53"/>
  <c r="J5563" i="53" s="1"/>
  <c r="K5563" i="53" s="1"/>
  <c r="Q5562" i="53"/>
  <c r="P5562" i="53"/>
  <c r="O5562" i="53"/>
  <c r="I5562" i="53"/>
  <c r="Q5561" i="53"/>
  <c r="P5561" i="53"/>
  <c r="O5561" i="53"/>
  <c r="I5561" i="53"/>
  <c r="Q5560" i="53"/>
  <c r="P5560" i="53"/>
  <c r="O5560" i="53"/>
  <c r="I5560" i="53"/>
  <c r="Q5559" i="53"/>
  <c r="P5559" i="53"/>
  <c r="O5559" i="53"/>
  <c r="I5559" i="53"/>
  <c r="Q5558" i="53"/>
  <c r="P5558" i="53"/>
  <c r="O5558" i="53"/>
  <c r="I5558" i="53"/>
  <c r="Q5557" i="53"/>
  <c r="P5557" i="53"/>
  <c r="O5557" i="53"/>
  <c r="I5557" i="53"/>
  <c r="Q5556" i="53"/>
  <c r="P5556" i="53"/>
  <c r="O5556" i="53"/>
  <c r="J5556" i="53"/>
  <c r="K5556" i="53" s="1"/>
  <c r="I5556" i="53"/>
  <c r="H5556" i="53"/>
  <c r="L5556" i="53" s="1"/>
  <c r="Q5555" i="53"/>
  <c r="P5555" i="53"/>
  <c r="O5555" i="53"/>
  <c r="I5555" i="53"/>
  <c r="Q5554" i="53"/>
  <c r="P5554" i="53"/>
  <c r="O5554" i="53"/>
  <c r="I5554" i="53"/>
  <c r="Q5553" i="53"/>
  <c r="P5553" i="53"/>
  <c r="O5553" i="53"/>
  <c r="I5553" i="53"/>
  <c r="Q5552" i="53"/>
  <c r="P5552" i="53"/>
  <c r="O5552" i="53"/>
  <c r="I5552" i="53"/>
  <c r="Q5551" i="53"/>
  <c r="P5551" i="53"/>
  <c r="O5551" i="53"/>
  <c r="I5551" i="53"/>
  <c r="Q5550" i="53"/>
  <c r="P5550" i="53"/>
  <c r="O5550" i="53"/>
  <c r="I5550" i="53"/>
  <c r="Q5549" i="53"/>
  <c r="P5549" i="53"/>
  <c r="O5549" i="53"/>
  <c r="I5549" i="53"/>
  <c r="H5549" i="53"/>
  <c r="J5549" i="53" s="1"/>
  <c r="K5549" i="53" s="1"/>
  <c r="Q5548" i="53"/>
  <c r="P5548" i="53"/>
  <c r="O5548" i="53"/>
  <c r="I5548" i="53"/>
  <c r="Q5547" i="53"/>
  <c r="P5547" i="53"/>
  <c r="O5547" i="53"/>
  <c r="I5547" i="53"/>
  <c r="Q5546" i="53"/>
  <c r="P5546" i="53"/>
  <c r="O5546" i="53"/>
  <c r="I5546" i="53"/>
  <c r="Q5545" i="53"/>
  <c r="P5545" i="53"/>
  <c r="O5545" i="53"/>
  <c r="I5545" i="53"/>
  <c r="Q5544" i="53"/>
  <c r="P5544" i="53"/>
  <c r="O5544" i="53"/>
  <c r="I5544" i="53"/>
  <c r="Q5543" i="53"/>
  <c r="Q5541" i="53" s="1"/>
  <c r="P5543" i="53"/>
  <c r="P5541" i="53" s="1"/>
  <c r="O5543" i="53"/>
  <c r="O5541" i="53" s="1"/>
  <c r="I5543" i="53"/>
  <c r="Q5542" i="53"/>
  <c r="P5542" i="53"/>
  <c r="O5542" i="53"/>
  <c r="M5542" i="53"/>
  <c r="I5542" i="53"/>
  <c r="I5541" i="53" s="1"/>
  <c r="H5542" i="53"/>
  <c r="H5541" i="53" s="1"/>
  <c r="U5541" i="53"/>
  <c r="T5541" i="53"/>
  <c r="S5541" i="53"/>
  <c r="R5541" i="53"/>
  <c r="N5541" i="53"/>
  <c r="M5541" i="53"/>
  <c r="Q5540" i="53"/>
  <c r="I5540" i="53"/>
  <c r="Q5539" i="53"/>
  <c r="P5539" i="53"/>
  <c r="O5539" i="53"/>
  <c r="I5539" i="53"/>
  <c r="Q5538" i="53"/>
  <c r="P5538" i="53"/>
  <c r="O5538" i="53"/>
  <c r="L5538" i="53"/>
  <c r="K5538" i="53"/>
  <c r="J5538" i="53"/>
  <c r="I5538" i="53"/>
  <c r="H5538" i="53"/>
  <c r="Q5537" i="53"/>
  <c r="P5537" i="53"/>
  <c r="O5537" i="53"/>
  <c r="I5537" i="53"/>
  <c r="Q5536" i="53"/>
  <c r="P5536" i="53"/>
  <c r="O5536" i="53"/>
  <c r="I5536" i="53"/>
  <c r="Q5535" i="53"/>
  <c r="P5535" i="53"/>
  <c r="O5535" i="53"/>
  <c r="I5535" i="53"/>
  <c r="Q5534" i="53"/>
  <c r="P5534" i="53"/>
  <c r="O5534" i="53"/>
  <c r="I5534" i="53"/>
  <c r="Q5533" i="53"/>
  <c r="P5533" i="53"/>
  <c r="O5533" i="53"/>
  <c r="I5533" i="53"/>
  <c r="Q5532" i="53"/>
  <c r="P5532" i="53"/>
  <c r="O5532" i="53"/>
  <c r="I5532" i="53"/>
  <c r="Q5531" i="53"/>
  <c r="P5531" i="53"/>
  <c r="O5531" i="53"/>
  <c r="I5531" i="53"/>
  <c r="H5531" i="53"/>
  <c r="L5531" i="53" s="1"/>
  <c r="L5509" i="53" s="1"/>
  <c r="Q5530" i="53"/>
  <c r="P5530" i="53"/>
  <c r="O5530" i="53"/>
  <c r="I5530" i="53"/>
  <c r="Q5529" i="53"/>
  <c r="P5529" i="53"/>
  <c r="O5529" i="53"/>
  <c r="I5529" i="53"/>
  <c r="Q5528" i="53"/>
  <c r="P5528" i="53"/>
  <c r="O5528" i="53"/>
  <c r="I5528" i="53"/>
  <c r="Q5527" i="53"/>
  <c r="P5527" i="53"/>
  <c r="O5527" i="53"/>
  <c r="I5527" i="53"/>
  <c r="Q5526" i="53"/>
  <c r="P5526" i="53"/>
  <c r="O5526" i="53"/>
  <c r="I5526" i="53"/>
  <c r="Q5525" i="53"/>
  <c r="P5525" i="53"/>
  <c r="O5525" i="53"/>
  <c r="I5525" i="53"/>
  <c r="Q5524" i="53"/>
  <c r="P5524" i="53"/>
  <c r="O5524" i="53"/>
  <c r="L5524" i="53"/>
  <c r="J5524" i="53"/>
  <c r="K5524" i="53" s="1"/>
  <c r="I5524" i="53"/>
  <c r="H5524" i="53"/>
  <c r="Q5523" i="53"/>
  <c r="P5523" i="53"/>
  <c r="O5523" i="53"/>
  <c r="I5523" i="53"/>
  <c r="Q5522" i="53"/>
  <c r="P5522" i="53"/>
  <c r="O5522" i="53"/>
  <c r="I5522" i="53"/>
  <c r="Q5521" i="53"/>
  <c r="P5521" i="53"/>
  <c r="O5521" i="53"/>
  <c r="I5521" i="53"/>
  <c r="Q5520" i="53"/>
  <c r="P5520" i="53"/>
  <c r="O5520" i="53"/>
  <c r="I5520" i="53"/>
  <c r="Q5519" i="53"/>
  <c r="P5519" i="53"/>
  <c r="O5519" i="53"/>
  <c r="I5519" i="53"/>
  <c r="Q5518" i="53"/>
  <c r="P5518" i="53"/>
  <c r="O5518" i="53"/>
  <c r="I5518" i="53"/>
  <c r="Q5517" i="53"/>
  <c r="P5517" i="53"/>
  <c r="O5517" i="53"/>
  <c r="L5517" i="53"/>
  <c r="I5517" i="53"/>
  <c r="H5517" i="53"/>
  <c r="J5517" i="53" s="1"/>
  <c r="K5517" i="53" s="1"/>
  <c r="Q5516" i="53"/>
  <c r="P5516" i="53"/>
  <c r="O5516" i="53"/>
  <c r="I5516" i="53"/>
  <c r="Q5515" i="53"/>
  <c r="P5515" i="53"/>
  <c r="O5515" i="53"/>
  <c r="I5515" i="53"/>
  <c r="Q5514" i="53"/>
  <c r="P5514" i="53"/>
  <c r="O5514" i="53"/>
  <c r="I5514" i="53"/>
  <c r="Q5513" i="53"/>
  <c r="P5513" i="53"/>
  <c r="O5513" i="53"/>
  <c r="I5513" i="53"/>
  <c r="Q5512" i="53"/>
  <c r="P5512" i="53"/>
  <c r="O5512" i="53"/>
  <c r="I5512" i="53"/>
  <c r="Q5511" i="53"/>
  <c r="P5511" i="53"/>
  <c r="O5511" i="53"/>
  <c r="O5509" i="53" s="1"/>
  <c r="I5511" i="53"/>
  <c r="Q5510" i="53"/>
  <c r="Q5509" i="53" s="1"/>
  <c r="P5510" i="53"/>
  <c r="P5509" i="53" s="1"/>
  <c r="O5510" i="53"/>
  <c r="M5510" i="53"/>
  <c r="L5510" i="53"/>
  <c r="I5510" i="53"/>
  <c r="H5510" i="53"/>
  <c r="H5509" i="53" s="1"/>
  <c r="U5509" i="53"/>
  <c r="T5509" i="53"/>
  <c r="S5509" i="53"/>
  <c r="R5509" i="53"/>
  <c r="N5509" i="53"/>
  <c r="M5509" i="53"/>
  <c r="I5509" i="53"/>
  <c r="Q5508" i="53"/>
  <c r="I5508" i="53"/>
  <c r="Q5507" i="53"/>
  <c r="P5507" i="53"/>
  <c r="O5507" i="53"/>
  <c r="I5507" i="53"/>
  <c r="Q5506" i="53"/>
  <c r="P5506" i="53"/>
  <c r="O5506" i="53"/>
  <c r="L5506" i="53"/>
  <c r="K5506" i="53"/>
  <c r="J5506" i="53"/>
  <c r="I5506" i="53"/>
  <c r="H5506" i="53"/>
  <c r="Q5505" i="53"/>
  <c r="P5505" i="53"/>
  <c r="O5505" i="53"/>
  <c r="I5505" i="53"/>
  <c r="Q5504" i="53"/>
  <c r="P5504" i="53"/>
  <c r="O5504" i="53"/>
  <c r="I5504" i="53"/>
  <c r="Q5503" i="53"/>
  <c r="P5503" i="53"/>
  <c r="O5503" i="53"/>
  <c r="I5503" i="53"/>
  <c r="Q5502" i="53"/>
  <c r="P5502" i="53"/>
  <c r="O5502" i="53"/>
  <c r="I5502" i="53"/>
  <c r="Q5501" i="53"/>
  <c r="P5501" i="53"/>
  <c r="O5501" i="53"/>
  <c r="I5501" i="53"/>
  <c r="Q5500" i="53"/>
  <c r="P5500" i="53"/>
  <c r="O5500" i="53"/>
  <c r="I5500" i="53"/>
  <c r="Q5499" i="53"/>
  <c r="P5499" i="53"/>
  <c r="O5499" i="53"/>
  <c r="L5499" i="53"/>
  <c r="I5499" i="53"/>
  <c r="H5499" i="53"/>
  <c r="J5499" i="53" s="1"/>
  <c r="K5499" i="53" s="1"/>
  <c r="Q5498" i="53"/>
  <c r="P5498" i="53"/>
  <c r="O5498" i="53"/>
  <c r="I5498" i="53"/>
  <c r="Q5497" i="53"/>
  <c r="P5497" i="53"/>
  <c r="O5497" i="53"/>
  <c r="I5497" i="53"/>
  <c r="Q5496" i="53"/>
  <c r="P5496" i="53"/>
  <c r="O5496" i="53"/>
  <c r="I5496" i="53"/>
  <c r="Q5495" i="53"/>
  <c r="P5495" i="53"/>
  <c r="O5495" i="53"/>
  <c r="I5495" i="53"/>
  <c r="Q5494" i="53"/>
  <c r="P5494" i="53"/>
  <c r="O5494" i="53"/>
  <c r="I5494" i="53"/>
  <c r="Q5493" i="53"/>
  <c r="P5493" i="53"/>
  <c r="O5493" i="53"/>
  <c r="I5493" i="53"/>
  <c r="Q5492" i="53"/>
  <c r="P5492" i="53"/>
  <c r="O5492" i="53"/>
  <c r="I5492" i="53"/>
  <c r="H5492" i="53"/>
  <c r="J5492" i="53" s="1"/>
  <c r="K5492" i="53" s="1"/>
  <c r="Q5491" i="53"/>
  <c r="P5491" i="53"/>
  <c r="O5491" i="53"/>
  <c r="I5491" i="53"/>
  <c r="Q5490" i="53"/>
  <c r="P5490" i="53"/>
  <c r="O5490" i="53"/>
  <c r="I5490" i="53"/>
  <c r="Q5489" i="53"/>
  <c r="P5489" i="53"/>
  <c r="O5489" i="53"/>
  <c r="I5489" i="53"/>
  <c r="Q5488" i="53"/>
  <c r="P5488" i="53"/>
  <c r="O5488" i="53"/>
  <c r="I5488" i="53"/>
  <c r="Q5487" i="53"/>
  <c r="P5487" i="53"/>
  <c r="O5487" i="53"/>
  <c r="I5487" i="53"/>
  <c r="Q5486" i="53"/>
  <c r="P5486" i="53"/>
  <c r="O5486" i="53"/>
  <c r="I5486" i="53"/>
  <c r="Q5485" i="53"/>
  <c r="P5485" i="53"/>
  <c r="O5485" i="53"/>
  <c r="L5485" i="53"/>
  <c r="J5485" i="53"/>
  <c r="K5485" i="53" s="1"/>
  <c r="I5485" i="53"/>
  <c r="H5485" i="53"/>
  <c r="Q5484" i="53"/>
  <c r="P5484" i="53"/>
  <c r="O5484" i="53"/>
  <c r="I5484" i="53"/>
  <c r="Q5483" i="53"/>
  <c r="P5483" i="53"/>
  <c r="O5483" i="53"/>
  <c r="I5483" i="53"/>
  <c r="I5477" i="53" s="1"/>
  <c r="Q5482" i="53"/>
  <c r="P5482" i="53"/>
  <c r="O5482" i="53"/>
  <c r="I5482" i="53"/>
  <c r="Q5481" i="53"/>
  <c r="P5481" i="53"/>
  <c r="O5481" i="53"/>
  <c r="I5481" i="53"/>
  <c r="Q5480" i="53"/>
  <c r="P5480" i="53"/>
  <c r="O5480" i="53"/>
  <c r="I5480" i="53"/>
  <c r="Q5479" i="53"/>
  <c r="P5479" i="53"/>
  <c r="O5479" i="53"/>
  <c r="I5479" i="53"/>
  <c r="Q5478" i="53"/>
  <c r="Q5477" i="53" s="1"/>
  <c r="P5478" i="53"/>
  <c r="P5477" i="53" s="1"/>
  <c r="O5478" i="53"/>
  <c r="O5477" i="53" s="1"/>
  <c r="M5478" i="53"/>
  <c r="M5477" i="53" s="1"/>
  <c r="L5478" i="53"/>
  <c r="I5478" i="53"/>
  <c r="H5478" i="53"/>
  <c r="J5478" i="53" s="1"/>
  <c r="U5477" i="53"/>
  <c r="T5477" i="53"/>
  <c r="S5477" i="53"/>
  <c r="R5477" i="53"/>
  <c r="N5477" i="53"/>
  <c r="Q5476" i="53"/>
  <c r="I5476" i="53"/>
  <c r="Q5475" i="53"/>
  <c r="P5475" i="53"/>
  <c r="O5475" i="53"/>
  <c r="I5475" i="53"/>
  <c r="Q5474" i="53"/>
  <c r="P5474" i="53"/>
  <c r="O5474" i="53"/>
  <c r="L5474" i="53"/>
  <c r="K5474" i="53"/>
  <c r="J5474" i="53"/>
  <c r="I5474" i="53"/>
  <c r="H5474" i="53"/>
  <c r="Q5473" i="53"/>
  <c r="P5473" i="53"/>
  <c r="O5473" i="53"/>
  <c r="I5473" i="53"/>
  <c r="Q5472" i="53"/>
  <c r="P5472" i="53"/>
  <c r="O5472" i="53"/>
  <c r="I5472" i="53"/>
  <c r="Q5471" i="53"/>
  <c r="P5471" i="53"/>
  <c r="O5471" i="53"/>
  <c r="I5471" i="53"/>
  <c r="Q5470" i="53"/>
  <c r="P5470" i="53"/>
  <c r="O5470" i="53"/>
  <c r="I5470" i="53"/>
  <c r="Q5469" i="53"/>
  <c r="P5469" i="53"/>
  <c r="O5469" i="53"/>
  <c r="I5469" i="53"/>
  <c r="Q5468" i="53"/>
  <c r="P5468" i="53"/>
  <c r="O5468" i="53"/>
  <c r="I5468" i="53"/>
  <c r="Q5467" i="53"/>
  <c r="P5467" i="53"/>
  <c r="O5467" i="53"/>
  <c r="I5467" i="53"/>
  <c r="H5467" i="53"/>
  <c r="L5467" i="53" s="1"/>
  <c r="Q5466" i="53"/>
  <c r="P5466" i="53"/>
  <c r="O5466" i="53"/>
  <c r="I5466" i="53"/>
  <c r="Q5465" i="53"/>
  <c r="P5465" i="53"/>
  <c r="O5465" i="53"/>
  <c r="I5465" i="53"/>
  <c r="Q5464" i="53"/>
  <c r="P5464" i="53"/>
  <c r="O5464" i="53"/>
  <c r="I5464" i="53"/>
  <c r="Q5463" i="53"/>
  <c r="P5463" i="53"/>
  <c r="O5463" i="53"/>
  <c r="I5463" i="53"/>
  <c r="Q5462" i="53"/>
  <c r="P5462" i="53"/>
  <c r="O5462" i="53"/>
  <c r="I5462" i="53"/>
  <c r="Q5461" i="53"/>
  <c r="P5461" i="53"/>
  <c r="O5461" i="53"/>
  <c r="I5461" i="53"/>
  <c r="Q5460" i="53"/>
  <c r="P5460" i="53"/>
  <c r="O5460" i="53"/>
  <c r="I5460" i="53"/>
  <c r="H5460" i="53"/>
  <c r="L5460" i="53" s="1"/>
  <c r="Q5459" i="53"/>
  <c r="P5459" i="53"/>
  <c r="O5459" i="53"/>
  <c r="I5459" i="53"/>
  <c r="Q5458" i="53"/>
  <c r="P5458" i="53"/>
  <c r="O5458" i="53"/>
  <c r="I5458" i="53"/>
  <c r="Q5457" i="53"/>
  <c r="P5457" i="53"/>
  <c r="O5457" i="53"/>
  <c r="I5457" i="53"/>
  <c r="Q5456" i="53"/>
  <c r="P5456" i="53"/>
  <c r="O5456" i="53"/>
  <c r="I5456" i="53"/>
  <c r="Q5455" i="53"/>
  <c r="P5455" i="53"/>
  <c r="O5455" i="53"/>
  <c r="I5455" i="53"/>
  <c r="Q5454" i="53"/>
  <c r="P5454" i="53"/>
  <c r="O5454" i="53"/>
  <c r="I5454" i="53"/>
  <c r="Q5453" i="53"/>
  <c r="P5453" i="53"/>
  <c r="O5453" i="53"/>
  <c r="I5453" i="53"/>
  <c r="H5453" i="53"/>
  <c r="L5453" i="53" s="1"/>
  <c r="Q5452" i="53"/>
  <c r="P5452" i="53"/>
  <c r="O5452" i="53"/>
  <c r="I5452" i="53"/>
  <c r="Q5451" i="53"/>
  <c r="P5451" i="53"/>
  <c r="O5451" i="53"/>
  <c r="I5451" i="53"/>
  <c r="I5445" i="53" s="1"/>
  <c r="Q5450" i="53"/>
  <c r="P5450" i="53"/>
  <c r="O5450" i="53"/>
  <c r="I5450" i="53"/>
  <c r="Q5449" i="53"/>
  <c r="P5449" i="53"/>
  <c r="O5449" i="53"/>
  <c r="I5449" i="53"/>
  <c r="Q5448" i="53"/>
  <c r="P5448" i="53"/>
  <c r="O5448" i="53"/>
  <c r="I5448" i="53"/>
  <c r="Q5447" i="53"/>
  <c r="P5447" i="53"/>
  <c r="O5447" i="53"/>
  <c r="I5447" i="53"/>
  <c r="Q5446" i="53"/>
  <c r="Q5445" i="53" s="1"/>
  <c r="P5446" i="53"/>
  <c r="P5445" i="53" s="1"/>
  <c r="O5446" i="53"/>
  <c r="O5445" i="53" s="1"/>
  <c r="M5446" i="53"/>
  <c r="M5445" i="53" s="1"/>
  <c r="L5446" i="53"/>
  <c r="I5446" i="53"/>
  <c r="H5446" i="53"/>
  <c r="J5446" i="53" s="1"/>
  <c r="U5445" i="53"/>
  <c r="T5445" i="53"/>
  <c r="S5445" i="53"/>
  <c r="R5445" i="53"/>
  <c r="N5445" i="53"/>
  <c r="H5445" i="53"/>
  <c r="Q5444" i="53"/>
  <c r="I5444" i="53"/>
  <c r="Q5443" i="53"/>
  <c r="P5443" i="53"/>
  <c r="O5443" i="53"/>
  <c r="I5443" i="53"/>
  <c r="Q5442" i="53"/>
  <c r="P5442" i="53"/>
  <c r="O5442" i="53"/>
  <c r="L5442" i="53"/>
  <c r="K5442" i="53"/>
  <c r="J5442" i="53"/>
  <c r="I5442" i="53"/>
  <c r="H5442" i="53"/>
  <c r="Q5441" i="53"/>
  <c r="P5441" i="53"/>
  <c r="O5441" i="53"/>
  <c r="I5441" i="53"/>
  <c r="Q5440" i="53"/>
  <c r="P5440" i="53"/>
  <c r="O5440" i="53"/>
  <c r="I5440" i="53"/>
  <c r="Q5439" i="53"/>
  <c r="P5439" i="53"/>
  <c r="O5439" i="53"/>
  <c r="I5439" i="53"/>
  <c r="Q5438" i="53"/>
  <c r="P5438" i="53"/>
  <c r="O5438" i="53"/>
  <c r="I5438" i="53"/>
  <c r="Q5437" i="53"/>
  <c r="P5437" i="53"/>
  <c r="O5437" i="53"/>
  <c r="I5437" i="53"/>
  <c r="Q5436" i="53"/>
  <c r="P5436" i="53"/>
  <c r="O5436" i="53"/>
  <c r="I5436" i="53"/>
  <c r="Q5435" i="53"/>
  <c r="P5435" i="53"/>
  <c r="O5435" i="53"/>
  <c r="L5435" i="53"/>
  <c r="I5435" i="53"/>
  <c r="H5435" i="53"/>
  <c r="J5435" i="53" s="1"/>
  <c r="K5435" i="53" s="1"/>
  <c r="Q5434" i="53"/>
  <c r="P5434" i="53"/>
  <c r="O5434" i="53"/>
  <c r="I5434" i="53"/>
  <c r="Q5433" i="53"/>
  <c r="P5433" i="53"/>
  <c r="O5433" i="53"/>
  <c r="I5433" i="53"/>
  <c r="Q5432" i="53"/>
  <c r="P5432" i="53"/>
  <c r="O5432" i="53"/>
  <c r="I5432" i="53"/>
  <c r="Q5431" i="53"/>
  <c r="P5431" i="53"/>
  <c r="O5431" i="53"/>
  <c r="I5431" i="53"/>
  <c r="Q5430" i="53"/>
  <c r="P5430" i="53"/>
  <c r="O5430" i="53"/>
  <c r="I5430" i="53"/>
  <c r="Q5429" i="53"/>
  <c r="P5429" i="53"/>
  <c r="O5429" i="53"/>
  <c r="I5429" i="53"/>
  <c r="Q5428" i="53"/>
  <c r="P5428" i="53"/>
  <c r="O5428" i="53"/>
  <c r="J5428" i="53"/>
  <c r="K5428" i="53" s="1"/>
  <c r="I5428" i="53"/>
  <c r="H5428" i="53"/>
  <c r="L5428" i="53" s="1"/>
  <c r="Q5427" i="53"/>
  <c r="P5427" i="53"/>
  <c r="O5427" i="53"/>
  <c r="I5427" i="53"/>
  <c r="Q5426" i="53"/>
  <c r="P5426" i="53"/>
  <c r="O5426" i="53"/>
  <c r="I5426" i="53"/>
  <c r="Q5425" i="53"/>
  <c r="P5425" i="53"/>
  <c r="O5425" i="53"/>
  <c r="I5425" i="53"/>
  <c r="Q5424" i="53"/>
  <c r="P5424" i="53"/>
  <c r="O5424" i="53"/>
  <c r="I5424" i="53"/>
  <c r="Q5423" i="53"/>
  <c r="P5423" i="53"/>
  <c r="O5423" i="53"/>
  <c r="I5423" i="53"/>
  <c r="Q5422" i="53"/>
  <c r="P5422" i="53"/>
  <c r="O5422" i="53"/>
  <c r="I5422" i="53"/>
  <c r="Q5421" i="53"/>
  <c r="P5421" i="53"/>
  <c r="O5421" i="53"/>
  <c r="L5421" i="53"/>
  <c r="I5421" i="53"/>
  <c r="H5421" i="53"/>
  <c r="J5421" i="53" s="1"/>
  <c r="K5421" i="53" s="1"/>
  <c r="Q5420" i="53"/>
  <c r="P5420" i="53"/>
  <c r="O5420" i="53"/>
  <c r="I5420" i="53"/>
  <c r="Q5419" i="53"/>
  <c r="P5419" i="53"/>
  <c r="O5419" i="53"/>
  <c r="I5419" i="53"/>
  <c r="Q5418" i="53"/>
  <c r="P5418" i="53"/>
  <c r="O5418" i="53"/>
  <c r="I5418" i="53"/>
  <c r="Q5417" i="53"/>
  <c r="P5417" i="53"/>
  <c r="O5417" i="53"/>
  <c r="I5417" i="53"/>
  <c r="Q5416" i="53"/>
  <c r="P5416" i="53"/>
  <c r="O5416" i="53"/>
  <c r="I5416" i="53"/>
  <c r="Q5415" i="53"/>
  <c r="P5415" i="53"/>
  <c r="O5415" i="53"/>
  <c r="I5415" i="53"/>
  <c r="Q5414" i="53"/>
  <c r="Q5413" i="53" s="1"/>
  <c r="P5414" i="53"/>
  <c r="P5413" i="53" s="1"/>
  <c r="O5414" i="53"/>
  <c r="O5413" i="53" s="1"/>
  <c r="M5414" i="53"/>
  <c r="M5413" i="53" s="1"/>
  <c r="I5414" i="53"/>
  <c r="I5413" i="53" s="1"/>
  <c r="H5414" i="53"/>
  <c r="H5413" i="53" s="1"/>
  <c r="U5413" i="53"/>
  <c r="T5413" i="53"/>
  <c r="S5413" i="53"/>
  <c r="R5413" i="53"/>
  <c r="N5413" i="53"/>
  <c r="Q5412" i="53"/>
  <c r="I5412" i="53"/>
  <c r="Q5411" i="53"/>
  <c r="P5411" i="53"/>
  <c r="O5411" i="53"/>
  <c r="I5411" i="53"/>
  <c r="Q5410" i="53"/>
  <c r="P5410" i="53"/>
  <c r="O5410" i="53"/>
  <c r="L5410" i="53"/>
  <c r="K5410" i="53"/>
  <c r="J5410" i="53"/>
  <c r="I5410" i="53"/>
  <c r="H5410" i="53"/>
  <c r="Q5409" i="53"/>
  <c r="P5409" i="53"/>
  <c r="O5409" i="53"/>
  <c r="I5409" i="53"/>
  <c r="Q5408" i="53"/>
  <c r="P5408" i="53"/>
  <c r="O5408" i="53"/>
  <c r="I5408" i="53"/>
  <c r="Q5407" i="53"/>
  <c r="P5407" i="53"/>
  <c r="O5407" i="53"/>
  <c r="I5407" i="53"/>
  <c r="Q5406" i="53"/>
  <c r="P5406" i="53"/>
  <c r="O5406" i="53"/>
  <c r="I5406" i="53"/>
  <c r="Q5405" i="53"/>
  <c r="P5405" i="53"/>
  <c r="O5405" i="53"/>
  <c r="I5405" i="53"/>
  <c r="Q5404" i="53"/>
  <c r="P5404" i="53"/>
  <c r="O5404" i="53"/>
  <c r="I5404" i="53"/>
  <c r="Q5403" i="53"/>
  <c r="P5403" i="53"/>
  <c r="O5403" i="53"/>
  <c r="I5403" i="53"/>
  <c r="H5403" i="53"/>
  <c r="L5403" i="53" s="1"/>
  <c r="Q5402" i="53"/>
  <c r="P5402" i="53"/>
  <c r="O5402" i="53"/>
  <c r="I5402" i="53"/>
  <c r="Q5401" i="53"/>
  <c r="P5401" i="53"/>
  <c r="O5401" i="53"/>
  <c r="I5401" i="53"/>
  <c r="Q5400" i="53"/>
  <c r="P5400" i="53"/>
  <c r="O5400" i="53"/>
  <c r="I5400" i="53"/>
  <c r="Q5399" i="53"/>
  <c r="P5399" i="53"/>
  <c r="O5399" i="53"/>
  <c r="I5399" i="53"/>
  <c r="Q5398" i="53"/>
  <c r="P5398" i="53"/>
  <c r="O5398" i="53"/>
  <c r="I5398" i="53"/>
  <c r="Q5397" i="53"/>
  <c r="P5397" i="53"/>
  <c r="O5397" i="53"/>
  <c r="I5397" i="53"/>
  <c r="Q5396" i="53"/>
  <c r="P5396" i="53"/>
  <c r="O5396" i="53"/>
  <c r="I5396" i="53"/>
  <c r="H5396" i="53"/>
  <c r="L5396" i="53" s="1"/>
  <c r="Q5395" i="53"/>
  <c r="P5395" i="53"/>
  <c r="O5395" i="53"/>
  <c r="I5395" i="53"/>
  <c r="Q5394" i="53"/>
  <c r="P5394" i="53"/>
  <c r="O5394" i="53"/>
  <c r="I5394" i="53"/>
  <c r="Q5393" i="53"/>
  <c r="P5393" i="53"/>
  <c r="O5393" i="53"/>
  <c r="I5393" i="53"/>
  <c r="Q5392" i="53"/>
  <c r="P5392" i="53"/>
  <c r="O5392" i="53"/>
  <c r="I5392" i="53"/>
  <c r="Q5391" i="53"/>
  <c r="P5391" i="53"/>
  <c r="O5391" i="53"/>
  <c r="I5391" i="53"/>
  <c r="Q5390" i="53"/>
  <c r="P5390" i="53"/>
  <c r="O5390" i="53"/>
  <c r="I5390" i="53"/>
  <c r="Q5389" i="53"/>
  <c r="P5389" i="53"/>
  <c r="O5389" i="53"/>
  <c r="L5389" i="53"/>
  <c r="I5389" i="53"/>
  <c r="H5389" i="53"/>
  <c r="J5389" i="53" s="1"/>
  <c r="K5389" i="53" s="1"/>
  <c r="Q5388" i="53"/>
  <c r="P5388" i="53"/>
  <c r="O5388" i="53"/>
  <c r="I5388" i="53"/>
  <c r="Q5387" i="53"/>
  <c r="P5387" i="53"/>
  <c r="O5387" i="53"/>
  <c r="I5387" i="53"/>
  <c r="Q5386" i="53"/>
  <c r="P5386" i="53"/>
  <c r="O5386" i="53"/>
  <c r="I5386" i="53"/>
  <c r="Q5385" i="53"/>
  <c r="P5385" i="53"/>
  <c r="O5385" i="53"/>
  <c r="I5385" i="53"/>
  <c r="Q5384" i="53"/>
  <c r="P5384" i="53"/>
  <c r="O5384" i="53"/>
  <c r="I5384" i="53"/>
  <c r="Q5383" i="53"/>
  <c r="Q5381" i="53" s="1"/>
  <c r="P5383" i="53"/>
  <c r="O5383" i="53"/>
  <c r="O5381" i="53" s="1"/>
  <c r="I5383" i="53"/>
  <c r="Q5382" i="53"/>
  <c r="P5382" i="53"/>
  <c r="P5381" i="53" s="1"/>
  <c r="O5382" i="53"/>
  <c r="M5382" i="53"/>
  <c r="M5381" i="53" s="1"/>
  <c r="I5382" i="53"/>
  <c r="I5381" i="53" s="1"/>
  <c r="H5382" i="53"/>
  <c r="H5381" i="53" s="1"/>
  <c r="U5381" i="53"/>
  <c r="T5381" i="53"/>
  <c r="S5381" i="53"/>
  <c r="R5381" i="53"/>
  <c r="N5381" i="53"/>
  <c r="Q5380" i="53"/>
  <c r="I5380" i="53"/>
  <c r="Q5379" i="53"/>
  <c r="P5379" i="53"/>
  <c r="O5379" i="53"/>
  <c r="I5379" i="53"/>
  <c r="Q5378" i="53"/>
  <c r="P5378" i="53"/>
  <c r="O5378" i="53"/>
  <c r="L5378" i="53"/>
  <c r="K5378" i="53"/>
  <c r="J5378" i="53"/>
  <c r="I5378" i="53"/>
  <c r="H5378" i="53"/>
  <c r="Q5377" i="53"/>
  <c r="P5377" i="53"/>
  <c r="O5377" i="53"/>
  <c r="I5377" i="53"/>
  <c r="Q5376" i="53"/>
  <c r="P5376" i="53"/>
  <c r="O5376" i="53"/>
  <c r="I5376" i="53"/>
  <c r="Q5375" i="53"/>
  <c r="P5375" i="53"/>
  <c r="O5375" i="53"/>
  <c r="I5375" i="53"/>
  <c r="Q5374" i="53"/>
  <c r="P5374" i="53"/>
  <c r="O5374" i="53"/>
  <c r="I5374" i="53"/>
  <c r="Q5373" i="53"/>
  <c r="P5373" i="53"/>
  <c r="O5373" i="53"/>
  <c r="I5373" i="53"/>
  <c r="Q5372" i="53"/>
  <c r="P5372" i="53"/>
  <c r="O5372" i="53"/>
  <c r="I5372" i="53"/>
  <c r="Q5371" i="53"/>
  <c r="P5371" i="53"/>
  <c r="O5371" i="53"/>
  <c r="I5371" i="53"/>
  <c r="H5371" i="53"/>
  <c r="L5371" i="53" s="1"/>
  <c r="Q5370" i="53"/>
  <c r="P5370" i="53"/>
  <c r="O5370" i="53"/>
  <c r="I5370" i="53"/>
  <c r="Q5369" i="53"/>
  <c r="P5369" i="53"/>
  <c r="O5369" i="53"/>
  <c r="I5369" i="53"/>
  <c r="Q5368" i="53"/>
  <c r="P5368" i="53"/>
  <c r="O5368" i="53"/>
  <c r="I5368" i="53"/>
  <c r="Q5367" i="53"/>
  <c r="P5367" i="53"/>
  <c r="O5367" i="53"/>
  <c r="I5367" i="53"/>
  <c r="Q5366" i="53"/>
  <c r="P5366" i="53"/>
  <c r="O5366" i="53"/>
  <c r="I5366" i="53"/>
  <c r="Q5365" i="53"/>
  <c r="P5365" i="53"/>
  <c r="O5365" i="53"/>
  <c r="I5365" i="53"/>
  <c r="Q5364" i="53"/>
  <c r="P5364" i="53"/>
  <c r="O5364" i="53"/>
  <c r="L5364" i="53"/>
  <c r="J5364" i="53"/>
  <c r="K5364" i="53" s="1"/>
  <c r="I5364" i="53"/>
  <c r="H5364" i="53"/>
  <c r="Q5363" i="53"/>
  <c r="P5363" i="53"/>
  <c r="O5363" i="53"/>
  <c r="I5363" i="53"/>
  <c r="Q5362" i="53"/>
  <c r="P5362" i="53"/>
  <c r="O5362" i="53"/>
  <c r="I5362" i="53"/>
  <c r="Q5361" i="53"/>
  <c r="P5361" i="53"/>
  <c r="O5361" i="53"/>
  <c r="I5361" i="53"/>
  <c r="Q5360" i="53"/>
  <c r="P5360" i="53"/>
  <c r="O5360" i="53"/>
  <c r="I5360" i="53"/>
  <c r="Q5359" i="53"/>
  <c r="P5359" i="53"/>
  <c r="O5359" i="53"/>
  <c r="I5359" i="53"/>
  <c r="Q5358" i="53"/>
  <c r="P5358" i="53"/>
  <c r="O5358" i="53"/>
  <c r="I5358" i="53"/>
  <c r="Q5357" i="53"/>
  <c r="P5357" i="53"/>
  <c r="O5357" i="53"/>
  <c r="L5357" i="53"/>
  <c r="J5357" i="53"/>
  <c r="K5357" i="53" s="1"/>
  <c r="I5357" i="53"/>
  <c r="H5357" i="53"/>
  <c r="Q5356" i="53"/>
  <c r="P5356" i="53"/>
  <c r="O5356" i="53"/>
  <c r="I5356" i="53"/>
  <c r="Q5355" i="53"/>
  <c r="P5355" i="53"/>
  <c r="O5355" i="53"/>
  <c r="I5355" i="53"/>
  <c r="Q5354" i="53"/>
  <c r="P5354" i="53"/>
  <c r="O5354" i="53"/>
  <c r="I5354" i="53"/>
  <c r="Q5353" i="53"/>
  <c r="P5353" i="53"/>
  <c r="O5353" i="53"/>
  <c r="I5353" i="53"/>
  <c r="Q5352" i="53"/>
  <c r="P5352" i="53"/>
  <c r="O5352" i="53"/>
  <c r="O5349" i="53" s="1"/>
  <c r="I5352" i="53"/>
  <c r="Q5351" i="53"/>
  <c r="P5351" i="53"/>
  <c r="O5351" i="53"/>
  <c r="I5351" i="53"/>
  <c r="Q5350" i="53"/>
  <c r="P5350" i="53"/>
  <c r="O5350" i="53"/>
  <c r="M5350" i="53"/>
  <c r="J5350" i="53"/>
  <c r="I5350" i="53"/>
  <c r="I5349" i="53" s="1"/>
  <c r="H5350" i="53"/>
  <c r="H5349" i="53" s="1"/>
  <c r="U5349" i="53"/>
  <c r="T5349" i="53"/>
  <c r="S5349" i="53"/>
  <c r="R5349" i="53"/>
  <c r="Q5349" i="53"/>
  <c r="P5349" i="53"/>
  <c r="N5349" i="53"/>
  <c r="M5349" i="53"/>
  <c r="Q5348" i="53"/>
  <c r="I5348" i="53"/>
  <c r="Q5347" i="53"/>
  <c r="P5347" i="53"/>
  <c r="O5347" i="53"/>
  <c r="I5347" i="53"/>
  <c r="Q5346" i="53"/>
  <c r="P5346" i="53"/>
  <c r="O5346" i="53"/>
  <c r="L5346" i="53"/>
  <c r="K5346" i="53"/>
  <c r="J5346" i="53"/>
  <c r="I5346" i="53"/>
  <c r="H5346" i="53"/>
  <c r="Q5345" i="53"/>
  <c r="P5345" i="53"/>
  <c r="O5345" i="53"/>
  <c r="I5345" i="53"/>
  <c r="Q5344" i="53"/>
  <c r="P5344" i="53"/>
  <c r="O5344" i="53"/>
  <c r="I5344" i="53"/>
  <c r="Q5343" i="53"/>
  <c r="P5343" i="53"/>
  <c r="O5343" i="53"/>
  <c r="I5343" i="53"/>
  <c r="Q5342" i="53"/>
  <c r="P5342" i="53"/>
  <c r="O5342" i="53"/>
  <c r="I5342" i="53"/>
  <c r="Q5341" i="53"/>
  <c r="P5341" i="53"/>
  <c r="O5341" i="53"/>
  <c r="I5341" i="53"/>
  <c r="Q5340" i="53"/>
  <c r="P5340" i="53"/>
  <c r="O5340" i="53"/>
  <c r="I5340" i="53"/>
  <c r="Q5339" i="53"/>
  <c r="P5339" i="53"/>
  <c r="O5339" i="53"/>
  <c r="J5339" i="53"/>
  <c r="K5339" i="53" s="1"/>
  <c r="I5339" i="53"/>
  <c r="H5339" i="53"/>
  <c r="L5339" i="53" s="1"/>
  <c r="Q5338" i="53"/>
  <c r="P5338" i="53"/>
  <c r="O5338" i="53"/>
  <c r="I5338" i="53"/>
  <c r="Q5337" i="53"/>
  <c r="P5337" i="53"/>
  <c r="O5337" i="53"/>
  <c r="I5337" i="53"/>
  <c r="Q5336" i="53"/>
  <c r="P5336" i="53"/>
  <c r="O5336" i="53"/>
  <c r="I5336" i="53"/>
  <c r="Q5335" i="53"/>
  <c r="P5335" i="53"/>
  <c r="O5335" i="53"/>
  <c r="I5335" i="53"/>
  <c r="Q5334" i="53"/>
  <c r="P5334" i="53"/>
  <c r="O5334" i="53"/>
  <c r="I5334" i="53"/>
  <c r="Q5333" i="53"/>
  <c r="P5333" i="53"/>
  <c r="O5333" i="53"/>
  <c r="I5333" i="53"/>
  <c r="Q5332" i="53"/>
  <c r="P5332" i="53"/>
  <c r="O5332" i="53"/>
  <c r="L5332" i="53"/>
  <c r="I5332" i="53"/>
  <c r="H5332" i="53"/>
  <c r="J5332" i="53" s="1"/>
  <c r="K5332" i="53" s="1"/>
  <c r="Q5331" i="53"/>
  <c r="P5331" i="53"/>
  <c r="O5331" i="53"/>
  <c r="I5331" i="53"/>
  <c r="Q5330" i="53"/>
  <c r="P5330" i="53"/>
  <c r="O5330" i="53"/>
  <c r="I5330" i="53"/>
  <c r="Q5329" i="53"/>
  <c r="P5329" i="53"/>
  <c r="O5329" i="53"/>
  <c r="I5329" i="53"/>
  <c r="Q5328" i="53"/>
  <c r="P5328" i="53"/>
  <c r="O5328" i="53"/>
  <c r="I5328" i="53"/>
  <c r="Q5327" i="53"/>
  <c r="P5327" i="53"/>
  <c r="O5327" i="53"/>
  <c r="I5327" i="53"/>
  <c r="Q5326" i="53"/>
  <c r="P5326" i="53"/>
  <c r="O5326" i="53"/>
  <c r="I5326" i="53"/>
  <c r="Q5325" i="53"/>
  <c r="P5325" i="53"/>
  <c r="O5325" i="53"/>
  <c r="I5325" i="53"/>
  <c r="H5325" i="53"/>
  <c r="H5317" i="53" s="1"/>
  <c r="Q5324" i="53"/>
  <c r="P5324" i="53"/>
  <c r="O5324" i="53"/>
  <c r="I5324" i="53"/>
  <c r="Q5323" i="53"/>
  <c r="P5323" i="53"/>
  <c r="O5323" i="53"/>
  <c r="I5323" i="53"/>
  <c r="Q5322" i="53"/>
  <c r="P5322" i="53"/>
  <c r="O5322" i="53"/>
  <c r="I5322" i="53"/>
  <c r="Q5321" i="53"/>
  <c r="P5321" i="53"/>
  <c r="O5321" i="53"/>
  <c r="I5321" i="53"/>
  <c r="Q5320" i="53"/>
  <c r="P5320" i="53"/>
  <c r="O5320" i="53"/>
  <c r="O5317" i="53" s="1"/>
  <c r="I5320" i="53"/>
  <c r="Q5319" i="53"/>
  <c r="Q5317" i="53" s="1"/>
  <c r="P5319" i="53"/>
  <c r="P5317" i="53" s="1"/>
  <c r="O5319" i="53"/>
  <c r="I5319" i="53"/>
  <c r="Q5318" i="53"/>
  <c r="P5318" i="53"/>
  <c r="O5318" i="53"/>
  <c r="M5318" i="53"/>
  <c r="L5318" i="53"/>
  <c r="I5318" i="53"/>
  <c r="I5317" i="53" s="1"/>
  <c r="H5318" i="53"/>
  <c r="J5318" i="53" s="1"/>
  <c r="U5317" i="53"/>
  <c r="T5317" i="53"/>
  <c r="S5317" i="53"/>
  <c r="R5317" i="53"/>
  <c r="N5317" i="53"/>
  <c r="M5317" i="53"/>
  <c r="Q5316" i="53"/>
  <c r="I5316" i="53"/>
  <c r="Q5315" i="53"/>
  <c r="P5315" i="53"/>
  <c r="O5315" i="53"/>
  <c r="I5315" i="53"/>
  <c r="Q5314" i="53"/>
  <c r="P5314" i="53"/>
  <c r="O5314" i="53"/>
  <c r="L5314" i="53"/>
  <c r="K5314" i="53"/>
  <c r="J5314" i="53"/>
  <c r="I5314" i="53"/>
  <c r="H5314" i="53"/>
  <c r="Q5313" i="53"/>
  <c r="P5313" i="53"/>
  <c r="O5313" i="53"/>
  <c r="I5313" i="53"/>
  <c r="Q5312" i="53"/>
  <c r="P5312" i="53"/>
  <c r="O5312" i="53"/>
  <c r="I5312" i="53"/>
  <c r="Q5311" i="53"/>
  <c r="P5311" i="53"/>
  <c r="O5311" i="53"/>
  <c r="I5311" i="53"/>
  <c r="Q5310" i="53"/>
  <c r="P5310" i="53"/>
  <c r="O5310" i="53"/>
  <c r="I5310" i="53"/>
  <c r="Q5309" i="53"/>
  <c r="P5309" i="53"/>
  <c r="O5309" i="53"/>
  <c r="I5309" i="53"/>
  <c r="Q5308" i="53"/>
  <c r="P5308" i="53"/>
  <c r="O5308" i="53"/>
  <c r="I5308" i="53"/>
  <c r="Q5307" i="53"/>
  <c r="P5307" i="53"/>
  <c r="O5307" i="53"/>
  <c r="L5307" i="53"/>
  <c r="I5307" i="53"/>
  <c r="H5307" i="53"/>
  <c r="J5307" i="53" s="1"/>
  <c r="K5307" i="53" s="1"/>
  <c r="Q5306" i="53"/>
  <c r="P5306" i="53"/>
  <c r="O5306" i="53"/>
  <c r="I5306" i="53"/>
  <c r="Q5305" i="53"/>
  <c r="P5305" i="53"/>
  <c r="O5305" i="53"/>
  <c r="I5305" i="53"/>
  <c r="Q5304" i="53"/>
  <c r="P5304" i="53"/>
  <c r="O5304" i="53"/>
  <c r="I5304" i="53"/>
  <c r="Q5303" i="53"/>
  <c r="P5303" i="53"/>
  <c r="O5303" i="53"/>
  <c r="I5303" i="53"/>
  <c r="Q5302" i="53"/>
  <c r="P5302" i="53"/>
  <c r="O5302" i="53"/>
  <c r="I5302" i="53"/>
  <c r="Q5301" i="53"/>
  <c r="P5301" i="53"/>
  <c r="O5301" i="53"/>
  <c r="I5301" i="53"/>
  <c r="Q5300" i="53"/>
  <c r="P5300" i="53"/>
  <c r="O5300" i="53"/>
  <c r="L5300" i="53"/>
  <c r="I5300" i="53"/>
  <c r="H5300" i="53"/>
  <c r="J5300" i="53" s="1"/>
  <c r="Q5299" i="53"/>
  <c r="P5299" i="53"/>
  <c r="O5299" i="53"/>
  <c r="I5299" i="53"/>
  <c r="Q5298" i="53"/>
  <c r="P5298" i="53"/>
  <c r="O5298" i="53"/>
  <c r="I5298" i="53"/>
  <c r="Q5297" i="53"/>
  <c r="P5297" i="53"/>
  <c r="O5297" i="53"/>
  <c r="I5297" i="53"/>
  <c r="Q5296" i="53"/>
  <c r="P5296" i="53"/>
  <c r="O5296" i="53"/>
  <c r="I5296" i="53"/>
  <c r="Q5295" i="53"/>
  <c r="P5295" i="53"/>
  <c r="O5295" i="53"/>
  <c r="I5295" i="53"/>
  <c r="Q5294" i="53"/>
  <c r="P5294" i="53"/>
  <c r="O5294" i="53"/>
  <c r="I5294" i="53"/>
  <c r="Q5293" i="53"/>
  <c r="P5293" i="53"/>
  <c r="O5293" i="53"/>
  <c r="J5293" i="53"/>
  <c r="K5293" i="53" s="1"/>
  <c r="I5293" i="53"/>
  <c r="H5293" i="53"/>
  <c r="H5285" i="53" s="1"/>
  <c r="Q5292" i="53"/>
  <c r="P5292" i="53"/>
  <c r="O5292" i="53"/>
  <c r="I5292" i="53"/>
  <c r="Q5291" i="53"/>
  <c r="P5291" i="53"/>
  <c r="O5291" i="53"/>
  <c r="I5291" i="53"/>
  <c r="Q5290" i="53"/>
  <c r="P5290" i="53"/>
  <c r="O5290" i="53"/>
  <c r="I5290" i="53"/>
  <c r="Q5289" i="53"/>
  <c r="P5289" i="53"/>
  <c r="O5289" i="53"/>
  <c r="I5289" i="53"/>
  <c r="Q5288" i="53"/>
  <c r="P5288" i="53"/>
  <c r="O5288" i="53"/>
  <c r="I5288" i="53"/>
  <c r="Q5287" i="53"/>
  <c r="P5287" i="53"/>
  <c r="P5285" i="53" s="1"/>
  <c r="O5287" i="53"/>
  <c r="O5285" i="53" s="1"/>
  <c r="I5287" i="53"/>
  <c r="K5286" i="53" s="1"/>
  <c r="Q5286" i="53"/>
  <c r="Q5285" i="53" s="1"/>
  <c r="P5286" i="53"/>
  <c r="O5286" i="53"/>
  <c r="M5286" i="53"/>
  <c r="L5286" i="53"/>
  <c r="J5286" i="53"/>
  <c r="I5286" i="53"/>
  <c r="I5285" i="53" s="1"/>
  <c r="H5286" i="53"/>
  <c r="U5285" i="53"/>
  <c r="T5285" i="53"/>
  <c r="S5285" i="53"/>
  <c r="R5285" i="53"/>
  <c r="N5285" i="53"/>
  <c r="M5285" i="53"/>
  <c r="Q5284" i="53"/>
  <c r="I5284" i="53"/>
  <c r="Q5283" i="53"/>
  <c r="P5283" i="53"/>
  <c r="O5283" i="53"/>
  <c r="I5283" i="53"/>
  <c r="Q5282" i="53"/>
  <c r="P5282" i="53"/>
  <c r="O5282" i="53"/>
  <c r="L5282" i="53"/>
  <c r="K5282" i="53"/>
  <c r="J5282" i="53"/>
  <c r="I5282" i="53"/>
  <c r="H5282" i="53"/>
  <c r="Q5281" i="53"/>
  <c r="P5281" i="53"/>
  <c r="O5281" i="53"/>
  <c r="I5281" i="53"/>
  <c r="Q5280" i="53"/>
  <c r="P5280" i="53"/>
  <c r="O5280" i="53"/>
  <c r="I5280" i="53"/>
  <c r="Q5279" i="53"/>
  <c r="P5279" i="53"/>
  <c r="O5279" i="53"/>
  <c r="I5279" i="53"/>
  <c r="Q5278" i="53"/>
  <c r="P5278" i="53"/>
  <c r="O5278" i="53"/>
  <c r="I5278" i="53"/>
  <c r="Q5277" i="53"/>
  <c r="P5277" i="53"/>
  <c r="O5277" i="53"/>
  <c r="I5277" i="53"/>
  <c r="Q5276" i="53"/>
  <c r="P5276" i="53"/>
  <c r="O5276" i="53"/>
  <c r="I5276" i="53"/>
  <c r="K5275" i="53" s="1"/>
  <c r="Q5275" i="53"/>
  <c r="P5275" i="53"/>
  <c r="O5275" i="53"/>
  <c r="L5275" i="53"/>
  <c r="J5275" i="53"/>
  <c r="I5275" i="53"/>
  <c r="H5275" i="53"/>
  <c r="Q5274" i="53"/>
  <c r="P5274" i="53"/>
  <c r="O5274" i="53"/>
  <c r="I5274" i="53"/>
  <c r="Q5273" i="53"/>
  <c r="P5273" i="53"/>
  <c r="O5273" i="53"/>
  <c r="I5273" i="53"/>
  <c r="Q5272" i="53"/>
  <c r="P5272" i="53"/>
  <c r="O5272" i="53"/>
  <c r="I5272" i="53"/>
  <c r="Q5271" i="53"/>
  <c r="P5271" i="53"/>
  <c r="O5271" i="53"/>
  <c r="I5271" i="53"/>
  <c r="Q5270" i="53"/>
  <c r="P5270" i="53"/>
  <c r="O5270" i="53"/>
  <c r="I5270" i="53"/>
  <c r="Q5269" i="53"/>
  <c r="P5269" i="53"/>
  <c r="O5269" i="53"/>
  <c r="I5269" i="53"/>
  <c r="Q5268" i="53"/>
  <c r="P5268" i="53"/>
  <c r="O5268" i="53"/>
  <c r="I5268" i="53"/>
  <c r="H5268" i="53"/>
  <c r="L5268" i="53" s="1"/>
  <c r="Q5267" i="53"/>
  <c r="P5267" i="53"/>
  <c r="O5267" i="53"/>
  <c r="I5267" i="53"/>
  <c r="Q5266" i="53"/>
  <c r="P5266" i="53"/>
  <c r="O5266" i="53"/>
  <c r="I5266" i="53"/>
  <c r="Q5265" i="53"/>
  <c r="P5265" i="53"/>
  <c r="O5265" i="53"/>
  <c r="I5265" i="53"/>
  <c r="Q5264" i="53"/>
  <c r="P5264" i="53"/>
  <c r="O5264" i="53"/>
  <c r="I5264" i="53"/>
  <c r="Q5263" i="53"/>
  <c r="P5263" i="53"/>
  <c r="O5263" i="53"/>
  <c r="I5263" i="53"/>
  <c r="Q5262" i="53"/>
  <c r="P5262" i="53"/>
  <c r="O5262" i="53"/>
  <c r="I5262" i="53"/>
  <c r="Q5261" i="53"/>
  <c r="P5261" i="53"/>
  <c r="O5261" i="53"/>
  <c r="I5261" i="53"/>
  <c r="H5261" i="53"/>
  <c r="L5261" i="53" s="1"/>
  <c r="Q5260" i="53"/>
  <c r="P5260" i="53"/>
  <c r="O5260" i="53"/>
  <c r="I5260" i="53"/>
  <c r="Q5259" i="53"/>
  <c r="P5259" i="53"/>
  <c r="O5259" i="53"/>
  <c r="I5259" i="53"/>
  <c r="I5253" i="53" s="1"/>
  <c r="Q5258" i="53"/>
  <c r="P5258" i="53"/>
  <c r="O5258" i="53"/>
  <c r="I5258" i="53"/>
  <c r="Q5257" i="53"/>
  <c r="P5257" i="53"/>
  <c r="O5257" i="53"/>
  <c r="I5257" i="53"/>
  <c r="Q5256" i="53"/>
  <c r="P5256" i="53"/>
  <c r="O5256" i="53"/>
  <c r="I5256" i="53"/>
  <c r="Q5255" i="53"/>
  <c r="P5255" i="53"/>
  <c r="O5255" i="53"/>
  <c r="I5255" i="53"/>
  <c r="Q5254" i="53"/>
  <c r="Q5253" i="53" s="1"/>
  <c r="P5254" i="53"/>
  <c r="P5253" i="53" s="1"/>
  <c r="O5254" i="53"/>
  <c r="O5253" i="53" s="1"/>
  <c r="M5254" i="53"/>
  <c r="M5253" i="53" s="1"/>
  <c r="I5254" i="53"/>
  <c r="H5254" i="53"/>
  <c r="L5254" i="53" s="1"/>
  <c r="U5253" i="53"/>
  <c r="T5253" i="53"/>
  <c r="S5253" i="53"/>
  <c r="R5253" i="53"/>
  <c r="N5253" i="53"/>
  <c r="Q5252" i="53"/>
  <c r="I5252" i="53"/>
  <c r="Q5251" i="53"/>
  <c r="P5251" i="53"/>
  <c r="O5251" i="53"/>
  <c r="I5251" i="53"/>
  <c r="Q5250" i="53"/>
  <c r="P5250" i="53"/>
  <c r="O5250" i="53"/>
  <c r="L5250" i="53"/>
  <c r="K5250" i="53"/>
  <c r="J5250" i="53"/>
  <c r="I5250" i="53"/>
  <c r="H5250" i="53"/>
  <c r="Q5249" i="53"/>
  <c r="P5249" i="53"/>
  <c r="O5249" i="53"/>
  <c r="I5249" i="53"/>
  <c r="Q5248" i="53"/>
  <c r="P5248" i="53"/>
  <c r="O5248" i="53"/>
  <c r="I5248" i="53"/>
  <c r="Q5247" i="53"/>
  <c r="P5247" i="53"/>
  <c r="O5247" i="53"/>
  <c r="I5247" i="53"/>
  <c r="Q5246" i="53"/>
  <c r="P5246" i="53"/>
  <c r="O5246" i="53"/>
  <c r="I5246" i="53"/>
  <c r="Q5245" i="53"/>
  <c r="P5245" i="53"/>
  <c r="O5245" i="53"/>
  <c r="I5245" i="53"/>
  <c r="Q5244" i="53"/>
  <c r="P5244" i="53"/>
  <c r="O5244" i="53"/>
  <c r="I5244" i="53"/>
  <c r="Q5243" i="53"/>
  <c r="P5243" i="53"/>
  <c r="O5243" i="53"/>
  <c r="I5243" i="53"/>
  <c r="H5243" i="53"/>
  <c r="L5243" i="53" s="1"/>
  <c r="Q5242" i="53"/>
  <c r="P5242" i="53"/>
  <c r="O5242" i="53"/>
  <c r="I5242" i="53"/>
  <c r="Q5241" i="53"/>
  <c r="P5241" i="53"/>
  <c r="O5241" i="53"/>
  <c r="I5241" i="53"/>
  <c r="Q5240" i="53"/>
  <c r="P5240" i="53"/>
  <c r="O5240" i="53"/>
  <c r="I5240" i="53"/>
  <c r="Q5239" i="53"/>
  <c r="P5239" i="53"/>
  <c r="O5239" i="53"/>
  <c r="I5239" i="53"/>
  <c r="Q5238" i="53"/>
  <c r="P5238" i="53"/>
  <c r="O5238" i="53"/>
  <c r="I5238" i="53"/>
  <c r="Q5237" i="53"/>
  <c r="P5237" i="53"/>
  <c r="O5237" i="53"/>
  <c r="I5237" i="53"/>
  <c r="Q5236" i="53"/>
  <c r="P5236" i="53"/>
  <c r="O5236" i="53"/>
  <c r="I5236" i="53"/>
  <c r="H5236" i="53"/>
  <c r="L5236" i="53" s="1"/>
  <c r="Q5235" i="53"/>
  <c r="P5235" i="53"/>
  <c r="O5235" i="53"/>
  <c r="I5235" i="53"/>
  <c r="Q5234" i="53"/>
  <c r="P5234" i="53"/>
  <c r="O5234" i="53"/>
  <c r="I5234" i="53"/>
  <c r="Q5233" i="53"/>
  <c r="P5233" i="53"/>
  <c r="O5233" i="53"/>
  <c r="I5233" i="53"/>
  <c r="Q5232" i="53"/>
  <c r="P5232" i="53"/>
  <c r="O5232" i="53"/>
  <c r="I5232" i="53"/>
  <c r="Q5231" i="53"/>
  <c r="P5231" i="53"/>
  <c r="O5231" i="53"/>
  <c r="I5231" i="53"/>
  <c r="Q5230" i="53"/>
  <c r="P5230" i="53"/>
  <c r="O5230" i="53"/>
  <c r="I5230" i="53"/>
  <c r="Q5229" i="53"/>
  <c r="P5229" i="53"/>
  <c r="O5229" i="53"/>
  <c r="L5229" i="53"/>
  <c r="J5229" i="53"/>
  <c r="K5229" i="53" s="1"/>
  <c r="I5229" i="53"/>
  <c r="H5229" i="53"/>
  <c r="Q5228" i="53"/>
  <c r="P5228" i="53"/>
  <c r="O5228" i="53"/>
  <c r="I5228" i="53"/>
  <c r="Q5227" i="53"/>
  <c r="P5227" i="53"/>
  <c r="O5227" i="53"/>
  <c r="I5227" i="53"/>
  <c r="Q5226" i="53"/>
  <c r="P5226" i="53"/>
  <c r="O5226" i="53"/>
  <c r="I5226" i="53"/>
  <c r="Q5225" i="53"/>
  <c r="P5225" i="53"/>
  <c r="O5225" i="53"/>
  <c r="I5225" i="53"/>
  <c r="Q5224" i="53"/>
  <c r="P5224" i="53"/>
  <c r="O5224" i="53"/>
  <c r="I5224" i="53"/>
  <c r="Q5223" i="53"/>
  <c r="P5223" i="53"/>
  <c r="O5223" i="53"/>
  <c r="I5223" i="53"/>
  <c r="I5221" i="53" s="1"/>
  <c r="Q5222" i="53"/>
  <c r="Q5221" i="53" s="1"/>
  <c r="P5222" i="53"/>
  <c r="P5221" i="53" s="1"/>
  <c r="O5222" i="53"/>
  <c r="O5221" i="53" s="1"/>
  <c r="M5222" i="53"/>
  <c r="M5221" i="53" s="1"/>
  <c r="L5222" i="53"/>
  <c r="L5221" i="53" s="1"/>
  <c r="J5222" i="53"/>
  <c r="I5222" i="53"/>
  <c r="H5222" i="53"/>
  <c r="U5221" i="53"/>
  <c r="T5221" i="53"/>
  <c r="S5221" i="53"/>
  <c r="R5221" i="53"/>
  <c r="N5221" i="53"/>
  <c r="Q5220" i="53"/>
  <c r="I5220" i="53"/>
  <c r="Q5219" i="53"/>
  <c r="P5219" i="53"/>
  <c r="O5219" i="53"/>
  <c r="I5219" i="53"/>
  <c r="Q5218" i="53"/>
  <c r="P5218" i="53"/>
  <c r="O5218" i="53"/>
  <c r="L5218" i="53"/>
  <c r="K5218" i="53"/>
  <c r="J5218" i="53"/>
  <c r="I5218" i="53"/>
  <c r="H5218" i="53"/>
  <c r="Q5217" i="53"/>
  <c r="P5217" i="53"/>
  <c r="O5217" i="53"/>
  <c r="I5217" i="53"/>
  <c r="Q5216" i="53"/>
  <c r="P5216" i="53"/>
  <c r="O5216" i="53"/>
  <c r="I5216" i="53"/>
  <c r="Q5215" i="53"/>
  <c r="P5215" i="53"/>
  <c r="O5215" i="53"/>
  <c r="I5215" i="53"/>
  <c r="Q5214" i="53"/>
  <c r="P5214" i="53"/>
  <c r="O5214" i="53"/>
  <c r="I5214" i="53"/>
  <c r="Q5213" i="53"/>
  <c r="P5213" i="53"/>
  <c r="O5213" i="53"/>
  <c r="I5213" i="53"/>
  <c r="Q5212" i="53"/>
  <c r="P5212" i="53"/>
  <c r="O5212" i="53"/>
  <c r="I5212" i="53"/>
  <c r="Q5211" i="53"/>
  <c r="P5211" i="53"/>
  <c r="O5211" i="53"/>
  <c r="L5211" i="53"/>
  <c r="J5211" i="53"/>
  <c r="K5211" i="53" s="1"/>
  <c r="I5211" i="53"/>
  <c r="H5211" i="53"/>
  <c r="Q5210" i="53"/>
  <c r="P5210" i="53"/>
  <c r="O5210" i="53"/>
  <c r="I5210" i="53"/>
  <c r="Q5209" i="53"/>
  <c r="P5209" i="53"/>
  <c r="O5209" i="53"/>
  <c r="I5209" i="53"/>
  <c r="Q5208" i="53"/>
  <c r="P5208" i="53"/>
  <c r="O5208" i="53"/>
  <c r="I5208" i="53"/>
  <c r="Q5207" i="53"/>
  <c r="P5207" i="53"/>
  <c r="O5207" i="53"/>
  <c r="I5207" i="53"/>
  <c r="Q5206" i="53"/>
  <c r="P5206" i="53"/>
  <c r="O5206" i="53"/>
  <c r="I5206" i="53"/>
  <c r="Q5205" i="53"/>
  <c r="P5205" i="53"/>
  <c r="O5205" i="53"/>
  <c r="I5205" i="53"/>
  <c r="Q5204" i="53"/>
  <c r="P5204" i="53"/>
  <c r="O5204" i="53"/>
  <c r="J5204" i="53"/>
  <c r="K5204" i="53" s="1"/>
  <c r="I5204" i="53"/>
  <c r="H5204" i="53"/>
  <c r="L5204" i="53" s="1"/>
  <c r="Q5203" i="53"/>
  <c r="P5203" i="53"/>
  <c r="O5203" i="53"/>
  <c r="I5203" i="53"/>
  <c r="Q5202" i="53"/>
  <c r="P5202" i="53"/>
  <c r="O5202" i="53"/>
  <c r="I5202" i="53"/>
  <c r="Q5201" i="53"/>
  <c r="P5201" i="53"/>
  <c r="O5201" i="53"/>
  <c r="I5201" i="53"/>
  <c r="Q5200" i="53"/>
  <c r="P5200" i="53"/>
  <c r="O5200" i="53"/>
  <c r="I5200" i="53"/>
  <c r="Q5199" i="53"/>
  <c r="P5199" i="53"/>
  <c r="O5199" i="53"/>
  <c r="I5199" i="53"/>
  <c r="Q5198" i="53"/>
  <c r="P5198" i="53"/>
  <c r="O5198" i="53"/>
  <c r="I5198" i="53"/>
  <c r="Q5197" i="53"/>
  <c r="P5197" i="53"/>
  <c r="O5197" i="53"/>
  <c r="L5197" i="53"/>
  <c r="I5197" i="53"/>
  <c r="H5197" i="53"/>
  <c r="J5197" i="53" s="1"/>
  <c r="K5197" i="53" s="1"/>
  <c r="Q5196" i="53"/>
  <c r="P5196" i="53"/>
  <c r="O5196" i="53"/>
  <c r="I5196" i="53"/>
  <c r="Q5195" i="53"/>
  <c r="P5195" i="53"/>
  <c r="O5195" i="53"/>
  <c r="I5195" i="53"/>
  <c r="Q5194" i="53"/>
  <c r="P5194" i="53"/>
  <c r="O5194" i="53"/>
  <c r="I5194" i="53"/>
  <c r="Q5193" i="53"/>
  <c r="P5193" i="53"/>
  <c r="O5193" i="53"/>
  <c r="I5193" i="53"/>
  <c r="Q5192" i="53"/>
  <c r="P5192" i="53"/>
  <c r="O5192" i="53"/>
  <c r="I5192" i="53"/>
  <c r="Q5191" i="53"/>
  <c r="Q5189" i="53" s="1"/>
  <c r="P5191" i="53"/>
  <c r="O5191" i="53"/>
  <c r="I5191" i="53"/>
  <c r="Q5190" i="53"/>
  <c r="P5190" i="53"/>
  <c r="P5189" i="53" s="1"/>
  <c r="O5190" i="53"/>
  <c r="O5189" i="53" s="1"/>
  <c r="M5190" i="53"/>
  <c r="M5189" i="53" s="1"/>
  <c r="J5190" i="53"/>
  <c r="J5189" i="53" s="1"/>
  <c r="I5190" i="53"/>
  <c r="I5189" i="53" s="1"/>
  <c r="H5190" i="53"/>
  <c r="H5189" i="53" s="1"/>
  <c r="U5189" i="53"/>
  <c r="T5189" i="53"/>
  <c r="S5189" i="53"/>
  <c r="R5189" i="53"/>
  <c r="N5189" i="53"/>
  <c r="Q5188" i="53"/>
  <c r="I5188" i="53"/>
  <c r="Q5187" i="53"/>
  <c r="P5187" i="53"/>
  <c r="O5187" i="53"/>
  <c r="I5187" i="53"/>
  <c r="Q5186" i="53"/>
  <c r="P5186" i="53"/>
  <c r="O5186" i="53"/>
  <c r="L5186" i="53"/>
  <c r="K5186" i="53"/>
  <c r="J5186" i="53"/>
  <c r="I5186" i="53"/>
  <c r="H5186" i="53"/>
  <c r="Q5185" i="53"/>
  <c r="P5185" i="53"/>
  <c r="O5185" i="53"/>
  <c r="I5185" i="53"/>
  <c r="Q5184" i="53"/>
  <c r="P5184" i="53"/>
  <c r="O5184" i="53"/>
  <c r="I5184" i="53"/>
  <c r="Q5183" i="53"/>
  <c r="P5183" i="53"/>
  <c r="O5183" i="53"/>
  <c r="I5183" i="53"/>
  <c r="Q5182" i="53"/>
  <c r="P5182" i="53"/>
  <c r="O5182" i="53"/>
  <c r="I5182" i="53"/>
  <c r="Q5181" i="53"/>
  <c r="P5181" i="53"/>
  <c r="O5181" i="53"/>
  <c r="I5181" i="53"/>
  <c r="Q5180" i="53"/>
  <c r="P5180" i="53"/>
  <c r="O5180" i="53"/>
  <c r="I5180" i="53"/>
  <c r="Q5179" i="53"/>
  <c r="P5179" i="53"/>
  <c r="O5179" i="53"/>
  <c r="J5179" i="53"/>
  <c r="K5179" i="53" s="1"/>
  <c r="I5179" i="53"/>
  <c r="H5179" i="53"/>
  <c r="L5179" i="53" s="1"/>
  <c r="Q5178" i="53"/>
  <c r="P5178" i="53"/>
  <c r="O5178" i="53"/>
  <c r="I5178" i="53"/>
  <c r="Q5177" i="53"/>
  <c r="P5177" i="53"/>
  <c r="O5177" i="53"/>
  <c r="I5177" i="53"/>
  <c r="Q5176" i="53"/>
  <c r="P5176" i="53"/>
  <c r="O5176" i="53"/>
  <c r="I5176" i="53"/>
  <c r="Q5175" i="53"/>
  <c r="P5175" i="53"/>
  <c r="O5175" i="53"/>
  <c r="I5175" i="53"/>
  <c r="Q5174" i="53"/>
  <c r="P5174" i="53"/>
  <c r="O5174" i="53"/>
  <c r="I5174" i="53"/>
  <c r="Q5173" i="53"/>
  <c r="P5173" i="53"/>
  <c r="O5173" i="53"/>
  <c r="I5173" i="53"/>
  <c r="Q5172" i="53"/>
  <c r="P5172" i="53"/>
  <c r="O5172" i="53"/>
  <c r="L5172" i="53"/>
  <c r="J5172" i="53"/>
  <c r="K5172" i="53" s="1"/>
  <c r="I5172" i="53"/>
  <c r="H5172" i="53"/>
  <c r="Q5171" i="53"/>
  <c r="P5171" i="53"/>
  <c r="O5171" i="53"/>
  <c r="I5171" i="53"/>
  <c r="Q5170" i="53"/>
  <c r="P5170" i="53"/>
  <c r="O5170" i="53"/>
  <c r="I5170" i="53"/>
  <c r="Q5169" i="53"/>
  <c r="P5169" i="53"/>
  <c r="O5169" i="53"/>
  <c r="I5169" i="53"/>
  <c r="Q5168" i="53"/>
  <c r="P5168" i="53"/>
  <c r="O5168" i="53"/>
  <c r="I5168" i="53"/>
  <c r="Q5167" i="53"/>
  <c r="P5167" i="53"/>
  <c r="O5167" i="53"/>
  <c r="I5167" i="53"/>
  <c r="Q5166" i="53"/>
  <c r="P5166" i="53"/>
  <c r="O5166" i="53"/>
  <c r="I5166" i="53"/>
  <c r="Q5165" i="53"/>
  <c r="P5165" i="53"/>
  <c r="O5165" i="53"/>
  <c r="L5165" i="53"/>
  <c r="I5165" i="53"/>
  <c r="H5165" i="53"/>
  <c r="J5165" i="53" s="1"/>
  <c r="K5165" i="53" s="1"/>
  <c r="Q5164" i="53"/>
  <c r="P5164" i="53"/>
  <c r="O5164" i="53"/>
  <c r="I5164" i="53"/>
  <c r="Q5163" i="53"/>
  <c r="P5163" i="53"/>
  <c r="O5163" i="53"/>
  <c r="I5163" i="53"/>
  <c r="Q5162" i="53"/>
  <c r="P5162" i="53"/>
  <c r="O5162" i="53"/>
  <c r="I5162" i="53"/>
  <c r="Q5161" i="53"/>
  <c r="P5161" i="53"/>
  <c r="O5161" i="53"/>
  <c r="I5161" i="53"/>
  <c r="Q5160" i="53"/>
  <c r="Q5157" i="53" s="1"/>
  <c r="P5160" i="53"/>
  <c r="O5160" i="53"/>
  <c r="I5160" i="53"/>
  <c r="Q5159" i="53"/>
  <c r="P5159" i="53"/>
  <c r="P5157" i="53" s="1"/>
  <c r="O5159" i="53"/>
  <c r="I5159" i="53"/>
  <c r="Q5158" i="53"/>
  <c r="P5158" i="53"/>
  <c r="O5158" i="53"/>
  <c r="O5157" i="53" s="1"/>
  <c r="M5158" i="53"/>
  <c r="I5158" i="53"/>
  <c r="I5157" i="53" s="1"/>
  <c r="H5158" i="53"/>
  <c r="H5157" i="53" s="1"/>
  <c r="U5157" i="53"/>
  <c r="T5157" i="53"/>
  <c r="S5157" i="53"/>
  <c r="R5157" i="53"/>
  <c r="N5157" i="53"/>
  <c r="M5157" i="53"/>
  <c r="Q5156" i="53"/>
  <c r="I5156" i="53"/>
  <c r="Q5155" i="53"/>
  <c r="P5155" i="53"/>
  <c r="O5155" i="53"/>
  <c r="I5155" i="53"/>
  <c r="Q5154" i="53"/>
  <c r="P5154" i="53"/>
  <c r="O5154" i="53"/>
  <c r="L5154" i="53"/>
  <c r="K5154" i="53"/>
  <c r="J5154" i="53"/>
  <c r="I5154" i="53"/>
  <c r="H5154" i="53"/>
  <c r="Q5153" i="53"/>
  <c r="P5153" i="53"/>
  <c r="O5153" i="53"/>
  <c r="I5153" i="53"/>
  <c r="Q5152" i="53"/>
  <c r="P5152" i="53"/>
  <c r="O5152" i="53"/>
  <c r="I5152" i="53"/>
  <c r="Q5151" i="53"/>
  <c r="P5151" i="53"/>
  <c r="O5151" i="53"/>
  <c r="I5151" i="53"/>
  <c r="Q5150" i="53"/>
  <c r="P5150" i="53"/>
  <c r="O5150" i="53"/>
  <c r="I5150" i="53"/>
  <c r="Q5149" i="53"/>
  <c r="P5149" i="53"/>
  <c r="O5149" i="53"/>
  <c r="I5149" i="53"/>
  <c r="Q5148" i="53"/>
  <c r="P5148" i="53"/>
  <c r="O5148" i="53"/>
  <c r="I5148" i="53"/>
  <c r="Q5147" i="53"/>
  <c r="P5147" i="53"/>
  <c r="O5147" i="53"/>
  <c r="I5147" i="53"/>
  <c r="H5147" i="53"/>
  <c r="L5147" i="53" s="1"/>
  <c r="Q5146" i="53"/>
  <c r="P5146" i="53"/>
  <c r="O5146" i="53"/>
  <c r="I5146" i="53"/>
  <c r="Q5145" i="53"/>
  <c r="P5145" i="53"/>
  <c r="O5145" i="53"/>
  <c r="I5145" i="53"/>
  <c r="Q5144" i="53"/>
  <c r="P5144" i="53"/>
  <c r="O5144" i="53"/>
  <c r="I5144" i="53"/>
  <c r="Q5143" i="53"/>
  <c r="P5143" i="53"/>
  <c r="O5143" i="53"/>
  <c r="I5143" i="53"/>
  <c r="Q5142" i="53"/>
  <c r="P5142" i="53"/>
  <c r="O5142" i="53"/>
  <c r="I5142" i="53"/>
  <c r="Q5141" i="53"/>
  <c r="P5141" i="53"/>
  <c r="O5141" i="53"/>
  <c r="I5141" i="53"/>
  <c r="K5140" i="53" s="1"/>
  <c r="Q5140" i="53"/>
  <c r="P5140" i="53"/>
  <c r="O5140" i="53"/>
  <c r="L5140" i="53"/>
  <c r="J5140" i="53"/>
  <c r="I5140" i="53"/>
  <c r="H5140" i="53"/>
  <c r="Q5139" i="53"/>
  <c r="P5139" i="53"/>
  <c r="O5139" i="53"/>
  <c r="I5139" i="53"/>
  <c r="Q5138" i="53"/>
  <c r="P5138" i="53"/>
  <c r="O5138" i="53"/>
  <c r="I5138" i="53"/>
  <c r="Q5137" i="53"/>
  <c r="P5137" i="53"/>
  <c r="O5137" i="53"/>
  <c r="I5137" i="53"/>
  <c r="Q5136" i="53"/>
  <c r="P5136" i="53"/>
  <c r="O5136" i="53"/>
  <c r="I5136" i="53"/>
  <c r="Q5135" i="53"/>
  <c r="P5135" i="53"/>
  <c r="O5135" i="53"/>
  <c r="I5135" i="53"/>
  <c r="Q5134" i="53"/>
  <c r="P5134" i="53"/>
  <c r="O5134" i="53"/>
  <c r="I5134" i="53"/>
  <c r="Q5133" i="53"/>
  <c r="P5133" i="53"/>
  <c r="O5133" i="53"/>
  <c r="I5133" i="53"/>
  <c r="H5133" i="53"/>
  <c r="L5133" i="53" s="1"/>
  <c r="Q5132" i="53"/>
  <c r="P5132" i="53"/>
  <c r="O5132" i="53"/>
  <c r="I5132" i="53"/>
  <c r="Q5131" i="53"/>
  <c r="P5131" i="53"/>
  <c r="O5131" i="53"/>
  <c r="I5131" i="53"/>
  <c r="Q5130" i="53"/>
  <c r="P5130" i="53"/>
  <c r="O5130" i="53"/>
  <c r="I5130" i="53"/>
  <c r="Q5129" i="53"/>
  <c r="P5129" i="53"/>
  <c r="O5129" i="53"/>
  <c r="I5129" i="53"/>
  <c r="Q5128" i="53"/>
  <c r="Q5125" i="53" s="1"/>
  <c r="P5128" i="53"/>
  <c r="O5128" i="53"/>
  <c r="I5128" i="53"/>
  <c r="Q5127" i="53"/>
  <c r="P5127" i="53"/>
  <c r="O5127" i="53"/>
  <c r="I5127" i="53"/>
  <c r="Q5126" i="53"/>
  <c r="P5126" i="53"/>
  <c r="O5126" i="53"/>
  <c r="M5126" i="53"/>
  <c r="I5126" i="53"/>
  <c r="I5125" i="53" s="1"/>
  <c r="H5126" i="53"/>
  <c r="H5125" i="53" s="1"/>
  <c r="U5125" i="53"/>
  <c r="T5125" i="53"/>
  <c r="S5125" i="53"/>
  <c r="R5125" i="53"/>
  <c r="P5125" i="53"/>
  <c r="O5125" i="53"/>
  <c r="N5125" i="53"/>
  <c r="M5125" i="53"/>
  <c r="Q5124" i="53"/>
  <c r="I5124" i="53"/>
  <c r="Q5123" i="53"/>
  <c r="P5123" i="53"/>
  <c r="O5123" i="53"/>
  <c r="I5123" i="53"/>
  <c r="Q5122" i="53"/>
  <c r="P5122" i="53"/>
  <c r="O5122" i="53"/>
  <c r="L5122" i="53"/>
  <c r="K5122" i="53"/>
  <c r="J5122" i="53"/>
  <c r="I5122" i="53"/>
  <c r="H5122" i="53"/>
  <c r="Q5121" i="53"/>
  <c r="P5121" i="53"/>
  <c r="O5121" i="53"/>
  <c r="I5121" i="53"/>
  <c r="Q5120" i="53"/>
  <c r="P5120" i="53"/>
  <c r="O5120" i="53"/>
  <c r="I5120" i="53"/>
  <c r="Q5119" i="53"/>
  <c r="P5119" i="53"/>
  <c r="O5119" i="53"/>
  <c r="I5119" i="53"/>
  <c r="Q5118" i="53"/>
  <c r="P5118" i="53"/>
  <c r="O5118" i="53"/>
  <c r="I5118" i="53"/>
  <c r="Q5117" i="53"/>
  <c r="P5117" i="53"/>
  <c r="O5117" i="53"/>
  <c r="I5117" i="53"/>
  <c r="Q5116" i="53"/>
  <c r="P5116" i="53"/>
  <c r="O5116" i="53"/>
  <c r="I5116" i="53"/>
  <c r="Q5115" i="53"/>
  <c r="P5115" i="53"/>
  <c r="O5115" i="53"/>
  <c r="I5115" i="53"/>
  <c r="H5115" i="53"/>
  <c r="L5115" i="53" s="1"/>
  <c r="Q5114" i="53"/>
  <c r="P5114" i="53"/>
  <c r="O5114" i="53"/>
  <c r="I5114" i="53"/>
  <c r="Q5113" i="53"/>
  <c r="P5113" i="53"/>
  <c r="O5113" i="53"/>
  <c r="I5113" i="53"/>
  <c r="Q5112" i="53"/>
  <c r="P5112" i="53"/>
  <c r="O5112" i="53"/>
  <c r="I5112" i="53"/>
  <c r="Q5111" i="53"/>
  <c r="P5111" i="53"/>
  <c r="O5111" i="53"/>
  <c r="I5111" i="53"/>
  <c r="Q5110" i="53"/>
  <c r="P5110" i="53"/>
  <c r="O5110" i="53"/>
  <c r="I5110" i="53"/>
  <c r="Q5109" i="53"/>
  <c r="P5109" i="53"/>
  <c r="O5109" i="53"/>
  <c r="I5109" i="53"/>
  <c r="Q5108" i="53"/>
  <c r="P5108" i="53"/>
  <c r="O5108" i="53"/>
  <c r="I5108" i="53"/>
  <c r="H5108" i="53"/>
  <c r="L5108" i="53" s="1"/>
  <c r="Q5107" i="53"/>
  <c r="P5107" i="53"/>
  <c r="O5107" i="53"/>
  <c r="I5107" i="53"/>
  <c r="Q5106" i="53"/>
  <c r="P5106" i="53"/>
  <c r="O5106" i="53"/>
  <c r="I5106" i="53"/>
  <c r="Q5105" i="53"/>
  <c r="P5105" i="53"/>
  <c r="O5105" i="53"/>
  <c r="I5105" i="53"/>
  <c r="Q5104" i="53"/>
  <c r="P5104" i="53"/>
  <c r="O5104" i="53"/>
  <c r="I5104" i="53"/>
  <c r="Q5103" i="53"/>
  <c r="P5103" i="53"/>
  <c r="O5103" i="53"/>
  <c r="I5103" i="53"/>
  <c r="Q5102" i="53"/>
  <c r="P5102" i="53"/>
  <c r="O5102" i="53"/>
  <c r="I5102" i="53"/>
  <c r="Q5101" i="53"/>
  <c r="P5101" i="53"/>
  <c r="O5101" i="53"/>
  <c r="I5101" i="53"/>
  <c r="H5101" i="53"/>
  <c r="L5101" i="53" s="1"/>
  <c r="Q5100" i="53"/>
  <c r="P5100" i="53"/>
  <c r="O5100" i="53"/>
  <c r="I5100" i="53"/>
  <c r="Q5099" i="53"/>
  <c r="P5099" i="53"/>
  <c r="O5099" i="53"/>
  <c r="I5099" i="53"/>
  <c r="Q5098" i="53"/>
  <c r="P5098" i="53"/>
  <c r="O5098" i="53"/>
  <c r="I5098" i="53"/>
  <c r="Q5097" i="53"/>
  <c r="P5097" i="53"/>
  <c r="O5097" i="53"/>
  <c r="I5097" i="53"/>
  <c r="Q5096" i="53"/>
  <c r="P5096" i="53"/>
  <c r="O5096" i="53"/>
  <c r="I5096" i="53"/>
  <c r="Q5095" i="53"/>
  <c r="Q5093" i="53" s="1"/>
  <c r="P5095" i="53"/>
  <c r="P5093" i="53" s="1"/>
  <c r="O5095" i="53"/>
  <c r="O5093" i="53" s="1"/>
  <c r="I5095" i="53"/>
  <c r="I5093" i="53" s="1"/>
  <c r="Q5094" i="53"/>
  <c r="P5094" i="53"/>
  <c r="O5094" i="53"/>
  <c r="M5094" i="53"/>
  <c r="I5094" i="53"/>
  <c r="H5094" i="53"/>
  <c r="H5093" i="53" s="1"/>
  <c r="U5093" i="53"/>
  <c r="T5093" i="53"/>
  <c r="S5093" i="53"/>
  <c r="R5093" i="53"/>
  <c r="N5093" i="53"/>
  <c r="M5093" i="53"/>
  <c r="Q5092" i="53"/>
  <c r="I5092" i="53"/>
  <c r="Q5091" i="53"/>
  <c r="P5091" i="53"/>
  <c r="O5091" i="53"/>
  <c r="I5091" i="53"/>
  <c r="Q5090" i="53"/>
  <c r="P5090" i="53"/>
  <c r="O5090" i="53"/>
  <c r="L5090" i="53"/>
  <c r="K5090" i="53"/>
  <c r="J5090" i="53"/>
  <c r="I5090" i="53"/>
  <c r="H5090" i="53"/>
  <c r="Q5089" i="53"/>
  <c r="P5089" i="53"/>
  <c r="O5089" i="53"/>
  <c r="I5089" i="53"/>
  <c r="Q5088" i="53"/>
  <c r="P5088" i="53"/>
  <c r="O5088" i="53"/>
  <c r="I5088" i="53"/>
  <c r="Q5087" i="53"/>
  <c r="P5087" i="53"/>
  <c r="O5087" i="53"/>
  <c r="I5087" i="53"/>
  <c r="Q5086" i="53"/>
  <c r="P5086" i="53"/>
  <c r="O5086" i="53"/>
  <c r="I5086" i="53"/>
  <c r="Q5085" i="53"/>
  <c r="P5085" i="53"/>
  <c r="O5085" i="53"/>
  <c r="I5085" i="53"/>
  <c r="Q5084" i="53"/>
  <c r="P5084" i="53"/>
  <c r="O5084" i="53"/>
  <c r="I5084" i="53"/>
  <c r="Q5083" i="53"/>
  <c r="P5083" i="53"/>
  <c r="O5083" i="53"/>
  <c r="I5083" i="53"/>
  <c r="H5083" i="53"/>
  <c r="L5083" i="53" s="1"/>
  <c r="Q5082" i="53"/>
  <c r="P5082" i="53"/>
  <c r="O5082" i="53"/>
  <c r="I5082" i="53"/>
  <c r="Q5081" i="53"/>
  <c r="P5081" i="53"/>
  <c r="O5081" i="53"/>
  <c r="I5081" i="53"/>
  <c r="Q5080" i="53"/>
  <c r="P5080" i="53"/>
  <c r="O5080" i="53"/>
  <c r="I5080" i="53"/>
  <c r="Q5079" i="53"/>
  <c r="P5079" i="53"/>
  <c r="O5079" i="53"/>
  <c r="I5079" i="53"/>
  <c r="Q5078" i="53"/>
  <c r="P5078" i="53"/>
  <c r="O5078" i="53"/>
  <c r="I5078" i="53"/>
  <c r="Q5077" i="53"/>
  <c r="P5077" i="53"/>
  <c r="O5077" i="53"/>
  <c r="I5077" i="53"/>
  <c r="Q5076" i="53"/>
  <c r="P5076" i="53"/>
  <c r="O5076" i="53"/>
  <c r="L5076" i="53"/>
  <c r="J5076" i="53"/>
  <c r="K5076" i="53" s="1"/>
  <c r="I5076" i="53"/>
  <c r="H5076" i="53"/>
  <c r="Q5075" i="53"/>
  <c r="P5075" i="53"/>
  <c r="O5075" i="53"/>
  <c r="I5075" i="53"/>
  <c r="Q5074" i="53"/>
  <c r="P5074" i="53"/>
  <c r="O5074" i="53"/>
  <c r="I5074" i="53"/>
  <c r="Q5073" i="53"/>
  <c r="P5073" i="53"/>
  <c r="O5073" i="53"/>
  <c r="I5073" i="53"/>
  <c r="Q5072" i="53"/>
  <c r="P5072" i="53"/>
  <c r="O5072" i="53"/>
  <c r="I5072" i="53"/>
  <c r="Q5071" i="53"/>
  <c r="P5071" i="53"/>
  <c r="O5071" i="53"/>
  <c r="I5071" i="53"/>
  <c r="Q5070" i="53"/>
  <c r="P5070" i="53"/>
  <c r="O5070" i="53"/>
  <c r="I5070" i="53"/>
  <c r="Q5069" i="53"/>
  <c r="P5069" i="53"/>
  <c r="O5069" i="53"/>
  <c r="J5069" i="53"/>
  <c r="K5069" i="53" s="1"/>
  <c r="I5069" i="53"/>
  <c r="H5069" i="53"/>
  <c r="L5069" i="53" s="1"/>
  <c r="Q5068" i="53"/>
  <c r="P5068" i="53"/>
  <c r="O5068" i="53"/>
  <c r="I5068" i="53"/>
  <c r="Q5067" i="53"/>
  <c r="P5067" i="53"/>
  <c r="O5067" i="53"/>
  <c r="I5067" i="53"/>
  <c r="Q5066" i="53"/>
  <c r="P5066" i="53"/>
  <c r="O5066" i="53"/>
  <c r="I5066" i="53"/>
  <c r="Q5065" i="53"/>
  <c r="P5065" i="53"/>
  <c r="O5065" i="53"/>
  <c r="I5065" i="53"/>
  <c r="Q5064" i="53"/>
  <c r="P5064" i="53"/>
  <c r="O5064" i="53"/>
  <c r="I5064" i="53"/>
  <c r="Q5063" i="53"/>
  <c r="P5063" i="53"/>
  <c r="O5063" i="53"/>
  <c r="O5061" i="53" s="1"/>
  <c r="I5063" i="53"/>
  <c r="Q5062" i="53"/>
  <c r="Q5061" i="53" s="1"/>
  <c r="P5062" i="53"/>
  <c r="P5061" i="53" s="1"/>
  <c r="O5062" i="53"/>
  <c r="M5062" i="53"/>
  <c r="J5062" i="53"/>
  <c r="K5062" i="53" s="1"/>
  <c r="I5062" i="53"/>
  <c r="H5062" i="53"/>
  <c r="H5061" i="53" s="1"/>
  <c r="U5061" i="53"/>
  <c r="T5061" i="53"/>
  <c r="S5061" i="53"/>
  <c r="R5061" i="53"/>
  <c r="N5061" i="53"/>
  <c r="M5061" i="53"/>
  <c r="I5061" i="53"/>
  <c r="Q5060" i="53"/>
  <c r="I5060" i="53"/>
  <c r="Q5059" i="53"/>
  <c r="P5059" i="53"/>
  <c r="O5059" i="53"/>
  <c r="I5059" i="53"/>
  <c r="Q5058" i="53"/>
  <c r="P5058" i="53"/>
  <c r="O5058" i="53"/>
  <c r="L5058" i="53"/>
  <c r="K5058" i="53"/>
  <c r="J5058" i="53"/>
  <c r="I5058" i="53"/>
  <c r="H5058" i="53"/>
  <c r="Q5057" i="53"/>
  <c r="P5057" i="53"/>
  <c r="O5057" i="53"/>
  <c r="I5057" i="53"/>
  <c r="Q5056" i="53"/>
  <c r="P5056" i="53"/>
  <c r="O5056" i="53"/>
  <c r="I5056" i="53"/>
  <c r="Q5055" i="53"/>
  <c r="P5055" i="53"/>
  <c r="O5055" i="53"/>
  <c r="I5055" i="53"/>
  <c r="Q5054" i="53"/>
  <c r="P5054" i="53"/>
  <c r="O5054" i="53"/>
  <c r="I5054" i="53"/>
  <c r="Q5053" i="53"/>
  <c r="P5053" i="53"/>
  <c r="O5053" i="53"/>
  <c r="I5053" i="53"/>
  <c r="Q5052" i="53"/>
  <c r="P5052" i="53"/>
  <c r="O5052" i="53"/>
  <c r="I5052" i="53"/>
  <c r="Q5051" i="53"/>
  <c r="P5051" i="53"/>
  <c r="O5051" i="53"/>
  <c r="J5051" i="53"/>
  <c r="K5051" i="53" s="1"/>
  <c r="I5051" i="53"/>
  <c r="H5051" i="53"/>
  <c r="L5051" i="53" s="1"/>
  <c r="Q5050" i="53"/>
  <c r="P5050" i="53"/>
  <c r="O5050" i="53"/>
  <c r="I5050" i="53"/>
  <c r="Q5049" i="53"/>
  <c r="P5049" i="53"/>
  <c r="O5049" i="53"/>
  <c r="I5049" i="53"/>
  <c r="Q5048" i="53"/>
  <c r="P5048" i="53"/>
  <c r="O5048" i="53"/>
  <c r="I5048" i="53"/>
  <c r="Q5047" i="53"/>
  <c r="P5047" i="53"/>
  <c r="O5047" i="53"/>
  <c r="I5047" i="53"/>
  <c r="Q5046" i="53"/>
  <c r="P5046" i="53"/>
  <c r="O5046" i="53"/>
  <c r="I5046" i="53"/>
  <c r="Q5045" i="53"/>
  <c r="P5045" i="53"/>
  <c r="O5045" i="53"/>
  <c r="I5045" i="53"/>
  <c r="Q5044" i="53"/>
  <c r="P5044" i="53"/>
  <c r="O5044" i="53"/>
  <c r="J5044" i="53"/>
  <c r="K5044" i="53" s="1"/>
  <c r="I5044" i="53"/>
  <c r="H5044" i="53"/>
  <c r="L5044" i="53" s="1"/>
  <c r="Q5043" i="53"/>
  <c r="P5043" i="53"/>
  <c r="O5043" i="53"/>
  <c r="I5043" i="53"/>
  <c r="Q5042" i="53"/>
  <c r="P5042" i="53"/>
  <c r="O5042" i="53"/>
  <c r="I5042" i="53"/>
  <c r="Q5041" i="53"/>
  <c r="P5041" i="53"/>
  <c r="O5041" i="53"/>
  <c r="I5041" i="53"/>
  <c r="Q5040" i="53"/>
  <c r="P5040" i="53"/>
  <c r="O5040" i="53"/>
  <c r="I5040" i="53"/>
  <c r="Q5039" i="53"/>
  <c r="P5039" i="53"/>
  <c r="O5039" i="53"/>
  <c r="I5039" i="53"/>
  <c r="Q5038" i="53"/>
  <c r="P5038" i="53"/>
  <c r="O5038" i="53"/>
  <c r="I5038" i="53"/>
  <c r="Q5037" i="53"/>
  <c r="P5037" i="53"/>
  <c r="O5037" i="53"/>
  <c r="L5037" i="53"/>
  <c r="J5037" i="53"/>
  <c r="K5037" i="53" s="1"/>
  <c r="I5037" i="53"/>
  <c r="H5037" i="53"/>
  <c r="Q5036" i="53"/>
  <c r="P5036" i="53"/>
  <c r="O5036" i="53"/>
  <c r="I5036" i="53"/>
  <c r="Q5035" i="53"/>
  <c r="P5035" i="53"/>
  <c r="O5035" i="53"/>
  <c r="I5035" i="53"/>
  <c r="Q5034" i="53"/>
  <c r="P5034" i="53"/>
  <c r="O5034" i="53"/>
  <c r="I5034" i="53"/>
  <c r="Q5033" i="53"/>
  <c r="P5033" i="53"/>
  <c r="O5033" i="53"/>
  <c r="I5033" i="53"/>
  <c r="Q5032" i="53"/>
  <c r="P5032" i="53"/>
  <c r="O5032" i="53"/>
  <c r="I5032" i="53"/>
  <c r="Q5031" i="53"/>
  <c r="P5031" i="53"/>
  <c r="O5031" i="53"/>
  <c r="I5031" i="53"/>
  <c r="Q5030" i="53"/>
  <c r="Q5029" i="53" s="1"/>
  <c r="P5030" i="53"/>
  <c r="P5029" i="53" s="1"/>
  <c r="O5030" i="53"/>
  <c r="O5029" i="53" s="1"/>
  <c r="M5030" i="53"/>
  <c r="M5029" i="53" s="1"/>
  <c r="L5030" i="53"/>
  <c r="L5029" i="53" s="1"/>
  <c r="I5030" i="53"/>
  <c r="H5030" i="53"/>
  <c r="J5030" i="53" s="1"/>
  <c r="U5029" i="53"/>
  <c r="T5029" i="53"/>
  <c r="S5029" i="53"/>
  <c r="R5029" i="53"/>
  <c r="N5029" i="53"/>
  <c r="I5029" i="53"/>
  <c r="Q5028" i="53"/>
  <c r="I5028" i="53"/>
  <c r="Q5027" i="53"/>
  <c r="P5027" i="53"/>
  <c r="O5027" i="53"/>
  <c r="I5027" i="53"/>
  <c r="Q5026" i="53"/>
  <c r="P5026" i="53"/>
  <c r="O5026" i="53"/>
  <c r="L5026" i="53"/>
  <c r="K5026" i="53"/>
  <c r="J5026" i="53"/>
  <c r="I5026" i="53"/>
  <c r="H5026" i="53"/>
  <c r="Q5025" i="53"/>
  <c r="P5025" i="53"/>
  <c r="O5025" i="53"/>
  <c r="I5025" i="53"/>
  <c r="Q5024" i="53"/>
  <c r="P5024" i="53"/>
  <c r="O5024" i="53"/>
  <c r="I5024" i="53"/>
  <c r="Q5023" i="53"/>
  <c r="P5023" i="53"/>
  <c r="O5023" i="53"/>
  <c r="I5023" i="53"/>
  <c r="Q5022" i="53"/>
  <c r="P5022" i="53"/>
  <c r="O5022" i="53"/>
  <c r="I5022" i="53"/>
  <c r="Q5021" i="53"/>
  <c r="P5021" i="53"/>
  <c r="O5021" i="53"/>
  <c r="I5021" i="53"/>
  <c r="Q5020" i="53"/>
  <c r="P5020" i="53"/>
  <c r="O5020" i="53"/>
  <c r="I5020" i="53"/>
  <c r="Q5019" i="53"/>
  <c r="P5019" i="53"/>
  <c r="O5019" i="53"/>
  <c r="I5019" i="53"/>
  <c r="H5019" i="53"/>
  <c r="L5019" i="53" s="1"/>
  <c r="Q5018" i="53"/>
  <c r="P5018" i="53"/>
  <c r="O5018" i="53"/>
  <c r="I5018" i="53"/>
  <c r="Q5017" i="53"/>
  <c r="P5017" i="53"/>
  <c r="O5017" i="53"/>
  <c r="I5017" i="53"/>
  <c r="Q5016" i="53"/>
  <c r="P5016" i="53"/>
  <c r="O5016" i="53"/>
  <c r="I5016" i="53"/>
  <c r="Q5015" i="53"/>
  <c r="P5015" i="53"/>
  <c r="O5015" i="53"/>
  <c r="I5015" i="53"/>
  <c r="Q5014" i="53"/>
  <c r="P5014" i="53"/>
  <c r="O5014" i="53"/>
  <c r="I5014" i="53"/>
  <c r="Q5013" i="53"/>
  <c r="P5013" i="53"/>
  <c r="O5013" i="53"/>
  <c r="I5013" i="53"/>
  <c r="Q5012" i="53"/>
  <c r="P5012" i="53"/>
  <c r="O5012" i="53"/>
  <c r="L5012" i="53"/>
  <c r="J5012" i="53"/>
  <c r="K5012" i="53" s="1"/>
  <c r="I5012" i="53"/>
  <c r="I4997" i="53" s="1"/>
  <c r="H5012" i="53"/>
  <c r="Q5011" i="53"/>
  <c r="P5011" i="53"/>
  <c r="O5011" i="53"/>
  <c r="I5011" i="53"/>
  <c r="Q5010" i="53"/>
  <c r="P5010" i="53"/>
  <c r="O5010" i="53"/>
  <c r="I5010" i="53"/>
  <c r="Q5009" i="53"/>
  <c r="P5009" i="53"/>
  <c r="O5009" i="53"/>
  <c r="I5009" i="53"/>
  <c r="Q5008" i="53"/>
  <c r="P5008" i="53"/>
  <c r="O5008" i="53"/>
  <c r="I5008" i="53"/>
  <c r="Q5007" i="53"/>
  <c r="P5007" i="53"/>
  <c r="O5007" i="53"/>
  <c r="I5007" i="53"/>
  <c r="Q5006" i="53"/>
  <c r="P5006" i="53"/>
  <c r="O5006" i="53"/>
  <c r="I5006" i="53"/>
  <c r="Q5005" i="53"/>
  <c r="P5005" i="53"/>
  <c r="O5005" i="53"/>
  <c r="L5005" i="53"/>
  <c r="I5005" i="53"/>
  <c r="H5005" i="53"/>
  <c r="J5005" i="53" s="1"/>
  <c r="K5005" i="53" s="1"/>
  <c r="Q5004" i="53"/>
  <c r="P5004" i="53"/>
  <c r="O5004" i="53"/>
  <c r="I5004" i="53"/>
  <c r="Q5003" i="53"/>
  <c r="P5003" i="53"/>
  <c r="O5003" i="53"/>
  <c r="I5003" i="53"/>
  <c r="Q5002" i="53"/>
  <c r="P5002" i="53"/>
  <c r="O5002" i="53"/>
  <c r="I5002" i="53"/>
  <c r="Q5001" i="53"/>
  <c r="P5001" i="53"/>
  <c r="O5001" i="53"/>
  <c r="I5001" i="53"/>
  <c r="Q5000" i="53"/>
  <c r="P5000" i="53"/>
  <c r="O5000" i="53"/>
  <c r="I5000" i="53"/>
  <c r="Q4999" i="53"/>
  <c r="P4999" i="53"/>
  <c r="O4999" i="53"/>
  <c r="I4999" i="53"/>
  <c r="Q4998" i="53"/>
  <c r="Q4997" i="53" s="1"/>
  <c r="P4998" i="53"/>
  <c r="P4997" i="53" s="1"/>
  <c r="O4998" i="53"/>
  <c r="O4997" i="53" s="1"/>
  <c r="M4998" i="53"/>
  <c r="M4997" i="53" s="1"/>
  <c r="L4998" i="53"/>
  <c r="L4997" i="53" s="1"/>
  <c r="I4998" i="53"/>
  <c r="H4998" i="53"/>
  <c r="J4998" i="53" s="1"/>
  <c r="U4997" i="53"/>
  <c r="T4997" i="53"/>
  <c r="S4997" i="53"/>
  <c r="R4997" i="53"/>
  <c r="N4997" i="53"/>
  <c r="H4997" i="53"/>
  <c r="Q4996" i="53"/>
  <c r="I4996" i="53"/>
  <c r="Q4995" i="53"/>
  <c r="P4995" i="53"/>
  <c r="O4995" i="53"/>
  <c r="I4995" i="53"/>
  <c r="Q4994" i="53"/>
  <c r="P4994" i="53"/>
  <c r="O4994" i="53"/>
  <c r="L4994" i="53"/>
  <c r="K4994" i="53"/>
  <c r="J4994" i="53"/>
  <c r="I4994" i="53"/>
  <c r="H4994" i="53"/>
  <c r="Q4993" i="53"/>
  <c r="P4993" i="53"/>
  <c r="O4993" i="53"/>
  <c r="I4993" i="53"/>
  <c r="Q4992" i="53"/>
  <c r="P4992" i="53"/>
  <c r="O4992" i="53"/>
  <c r="I4992" i="53"/>
  <c r="Q4991" i="53"/>
  <c r="P4991" i="53"/>
  <c r="O4991" i="53"/>
  <c r="I4991" i="53"/>
  <c r="Q4990" i="53"/>
  <c r="P4990" i="53"/>
  <c r="O4990" i="53"/>
  <c r="I4990" i="53"/>
  <c r="Q4989" i="53"/>
  <c r="P4989" i="53"/>
  <c r="O4989" i="53"/>
  <c r="I4989" i="53"/>
  <c r="Q4988" i="53"/>
  <c r="P4988" i="53"/>
  <c r="O4988" i="53"/>
  <c r="I4988" i="53"/>
  <c r="Q4987" i="53"/>
  <c r="P4987" i="53"/>
  <c r="O4987" i="53"/>
  <c r="L4987" i="53"/>
  <c r="I4987" i="53"/>
  <c r="H4987" i="53"/>
  <c r="J4987" i="53" s="1"/>
  <c r="K4987" i="53" s="1"/>
  <c r="Q4986" i="53"/>
  <c r="P4986" i="53"/>
  <c r="O4986" i="53"/>
  <c r="I4986" i="53"/>
  <c r="Q4985" i="53"/>
  <c r="P4985" i="53"/>
  <c r="O4985" i="53"/>
  <c r="I4985" i="53"/>
  <c r="Q4984" i="53"/>
  <c r="P4984" i="53"/>
  <c r="O4984" i="53"/>
  <c r="I4984" i="53"/>
  <c r="Q4983" i="53"/>
  <c r="P4983" i="53"/>
  <c r="O4983" i="53"/>
  <c r="I4983" i="53"/>
  <c r="Q4982" i="53"/>
  <c r="P4982" i="53"/>
  <c r="O4982" i="53"/>
  <c r="I4982" i="53"/>
  <c r="Q4981" i="53"/>
  <c r="P4981" i="53"/>
  <c r="O4981" i="53"/>
  <c r="I4981" i="53"/>
  <c r="Q4980" i="53"/>
  <c r="P4980" i="53"/>
  <c r="O4980" i="53"/>
  <c r="I4980" i="53"/>
  <c r="H4980" i="53"/>
  <c r="L4980" i="53" s="1"/>
  <c r="Q4979" i="53"/>
  <c r="P4979" i="53"/>
  <c r="O4979" i="53"/>
  <c r="I4979" i="53"/>
  <c r="Q4978" i="53"/>
  <c r="P4978" i="53"/>
  <c r="O4978" i="53"/>
  <c r="I4978" i="53"/>
  <c r="Q4977" i="53"/>
  <c r="P4977" i="53"/>
  <c r="O4977" i="53"/>
  <c r="I4977" i="53"/>
  <c r="Q4976" i="53"/>
  <c r="P4976" i="53"/>
  <c r="O4976" i="53"/>
  <c r="I4976" i="53"/>
  <c r="Q4975" i="53"/>
  <c r="P4975" i="53"/>
  <c r="O4975" i="53"/>
  <c r="I4975" i="53"/>
  <c r="Q4974" i="53"/>
  <c r="P4974" i="53"/>
  <c r="O4974" i="53"/>
  <c r="I4974" i="53"/>
  <c r="Q4973" i="53"/>
  <c r="P4973" i="53"/>
  <c r="O4973" i="53"/>
  <c r="I4973" i="53"/>
  <c r="H4973" i="53"/>
  <c r="J4973" i="53" s="1"/>
  <c r="K4973" i="53" s="1"/>
  <c r="Q4972" i="53"/>
  <c r="P4972" i="53"/>
  <c r="O4972" i="53"/>
  <c r="I4972" i="53"/>
  <c r="Q4971" i="53"/>
  <c r="P4971" i="53"/>
  <c r="O4971" i="53"/>
  <c r="I4971" i="53"/>
  <c r="Q4970" i="53"/>
  <c r="Q4965" i="53" s="1"/>
  <c r="P4970" i="53"/>
  <c r="P4965" i="53" s="1"/>
  <c r="O4970" i="53"/>
  <c r="I4970" i="53"/>
  <c r="Q4969" i="53"/>
  <c r="P4969" i="53"/>
  <c r="O4969" i="53"/>
  <c r="I4969" i="53"/>
  <c r="Q4968" i="53"/>
  <c r="P4968" i="53"/>
  <c r="O4968" i="53"/>
  <c r="I4968" i="53"/>
  <c r="Q4967" i="53"/>
  <c r="P4967" i="53"/>
  <c r="O4967" i="53"/>
  <c r="I4967" i="53"/>
  <c r="Q4966" i="53"/>
  <c r="P4966" i="53"/>
  <c r="O4966" i="53"/>
  <c r="M4966" i="53"/>
  <c r="M4965" i="53" s="1"/>
  <c r="L4966" i="53"/>
  <c r="I4966" i="53"/>
  <c r="I4965" i="53" s="1"/>
  <c r="H4966" i="53"/>
  <c r="J4966" i="53" s="1"/>
  <c r="U4965" i="53"/>
  <c r="T4965" i="53"/>
  <c r="S4965" i="53"/>
  <c r="R4965" i="53"/>
  <c r="O4965" i="53"/>
  <c r="N4965" i="53"/>
  <c r="Q4964" i="53"/>
  <c r="I4964" i="53"/>
  <c r="Q4963" i="53"/>
  <c r="P4963" i="53"/>
  <c r="O4963" i="53"/>
  <c r="I4963" i="53"/>
  <c r="Q4962" i="53"/>
  <c r="P4962" i="53"/>
  <c r="O4962" i="53"/>
  <c r="L4962" i="53"/>
  <c r="K4962" i="53"/>
  <c r="J4962" i="53"/>
  <c r="I4962" i="53"/>
  <c r="H4962" i="53"/>
  <c r="Q4961" i="53"/>
  <c r="P4961" i="53"/>
  <c r="O4961" i="53"/>
  <c r="I4961" i="53"/>
  <c r="Q4960" i="53"/>
  <c r="P4960" i="53"/>
  <c r="O4960" i="53"/>
  <c r="I4960" i="53"/>
  <c r="Q4959" i="53"/>
  <c r="P4959" i="53"/>
  <c r="O4959" i="53"/>
  <c r="I4959" i="53"/>
  <c r="Q4958" i="53"/>
  <c r="P4958" i="53"/>
  <c r="O4958" i="53"/>
  <c r="I4958" i="53"/>
  <c r="Q4957" i="53"/>
  <c r="P4957" i="53"/>
  <c r="O4957" i="53"/>
  <c r="I4957" i="53"/>
  <c r="Q4956" i="53"/>
  <c r="P4956" i="53"/>
  <c r="O4956" i="53"/>
  <c r="I4956" i="53"/>
  <c r="Q4955" i="53"/>
  <c r="P4955" i="53"/>
  <c r="O4955" i="53"/>
  <c r="L4955" i="53"/>
  <c r="I4955" i="53"/>
  <c r="H4955" i="53"/>
  <c r="J4955" i="53" s="1"/>
  <c r="K4955" i="53" s="1"/>
  <c r="Q4954" i="53"/>
  <c r="P4954" i="53"/>
  <c r="O4954" i="53"/>
  <c r="I4954" i="53"/>
  <c r="Q4953" i="53"/>
  <c r="P4953" i="53"/>
  <c r="O4953" i="53"/>
  <c r="I4953" i="53"/>
  <c r="Q4952" i="53"/>
  <c r="P4952" i="53"/>
  <c r="O4952" i="53"/>
  <c r="I4952" i="53"/>
  <c r="Q4951" i="53"/>
  <c r="P4951" i="53"/>
  <c r="O4951" i="53"/>
  <c r="I4951" i="53"/>
  <c r="Q4950" i="53"/>
  <c r="P4950" i="53"/>
  <c r="O4950" i="53"/>
  <c r="I4950" i="53"/>
  <c r="Q4949" i="53"/>
  <c r="P4949" i="53"/>
  <c r="O4949" i="53"/>
  <c r="I4949" i="53"/>
  <c r="Q4948" i="53"/>
  <c r="P4948" i="53"/>
  <c r="O4948" i="53"/>
  <c r="J4948" i="53"/>
  <c r="K4948" i="53" s="1"/>
  <c r="I4948" i="53"/>
  <c r="H4948" i="53"/>
  <c r="L4948" i="53" s="1"/>
  <c r="Q4947" i="53"/>
  <c r="P4947" i="53"/>
  <c r="O4947" i="53"/>
  <c r="I4947" i="53"/>
  <c r="Q4946" i="53"/>
  <c r="P4946" i="53"/>
  <c r="O4946" i="53"/>
  <c r="I4946" i="53"/>
  <c r="Q4945" i="53"/>
  <c r="P4945" i="53"/>
  <c r="O4945" i="53"/>
  <c r="I4945" i="53"/>
  <c r="Q4944" i="53"/>
  <c r="P4944" i="53"/>
  <c r="O4944" i="53"/>
  <c r="I4944" i="53"/>
  <c r="Q4943" i="53"/>
  <c r="P4943" i="53"/>
  <c r="O4943" i="53"/>
  <c r="I4943" i="53"/>
  <c r="Q4942" i="53"/>
  <c r="P4942" i="53"/>
  <c r="O4942" i="53"/>
  <c r="I4942" i="53"/>
  <c r="Q4941" i="53"/>
  <c r="P4941" i="53"/>
  <c r="O4941" i="53"/>
  <c r="I4941" i="53"/>
  <c r="H4941" i="53"/>
  <c r="J4941" i="53" s="1"/>
  <c r="K4941" i="53" s="1"/>
  <c r="Q4940" i="53"/>
  <c r="P4940" i="53"/>
  <c r="O4940" i="53"/>
  <c r="I4940" i="53"/>
  <c r="Q4939" i="53"/>
  <c r="P4939" i="53"/>
  <c r="O4939" i="53"/>
  <c r="I4939" i="53"/>
  <c r="Q4938" i="53"/>
  <c r="P4938" i="53"/>
  <c r="O4938" i="53"/>
  <c r="I4938" i="53"/>
  <c r="Q4937" i="53"/>
  <c r="P4937" i="53"/>
  <c r="O4937" i="53"/>
  <c r="I4937" i="53"/>
  <c r="Q4936" i="53"/>
  <c r="P4936" i="53"/>
  <c r="O4936" i="53"/>
  <c r="I4936" i="53"/>
  <c r="Q4935" i="53"/>
  <c r="P4935" i="53"/>
  <c r="O4935" i="53"/>
  <c r="O4933" i="53" s="1"/>
  <c r="I4935" i="53"/>
  <c r="Q4934" i="53"/>
  <c r="Q4933" i="53" s="1"/>
  <c r="P4934" i="53"/>
  <c r="P4933" i="53" s="1"/>
  <c r="O4934" i="53"/>
  <c r="M4934" i="53"/>
  <c r="I4934" i="53"/>
  <c r="I4933" i="53" s="1"/>
  <c r="H4934" i="53"/>
  <c r="H4933" i="53" s="1"/>
  <c r="U4933" i="53"/>
  <c r="T4933" i="53"/>
  <c r="S4933" i="53"/>
  <c r="R4933" i="53"/>
  <c r="N4933" i="53"/>
  <c r="M4933" i="53"/>
  <c r="Q4932" i="53"/>
  <c r="I4932" i="53"/>
  <c r="Q4931" i="53"/>
  <c r="P4931" i="53"/>
  <c r="O4931" i="53"/>
  <c r="I4931" i="53"/>
  <c r="Q4930" i="53"/>
  <c r="P4930" i="53"/>
  <c r="O4930" i="53"/>
  <c r="L4930" i="53"/>
  <c r="K4930" i="53"/>
  <c r="J4930" i="53"/>
  <c r="I4930" i="53"/>
  <c r="H4930" i="53"/>
  <c r="Q4929" i="53"/>
  <c r="P4929" i="53"/>
  <c r="O4929" i="53"/>
  <c r="I4929" i="53"/>
  <c r="Q4928" i="53"/>
  <c r="P4928" i="53"/>
  <c r="O4928" i="53"/>
  <c r="I4928" i="53"/>
  <c r="Q4927" i="53"/>
  <c r="P4927" i="53"/>
  <c r="O4927" i="53"/>
  <c r="I4927" i="53"/>
  <c r="Q4926" i="53"/>
  <c r="P4926" i="53"/>
  <c r="O4926" i="53"/>
  <c r="I4926" i="53"/>
  <c r="Q4925" i="53"/>
  <c r="P4925" i="53"/>
  <c r="O4925" i="53"/>
  <c r="I4925" i="53"/>
  <c r="Q4924" i="53"/>
  <c r="P4924" i="53"/>
  <c r="O4924" i="53"/>
  <c r="I4924" i="53"/>
  <c r="Q4923" i="53"/>
  <c r="P4923" i="53"/>
  <c r="O4923" i="53"/>
  <c r="I4923" i="53"/>
  <c r="H4923" i="53"/>
  <c r="J4923" i="53" s="1"/>
  <c r="K4923" i="53" s="1"/>
  <c r="Q4922" i="53"/>
  <c r="P4922" i="53"/>
  <c r="O4922" i="53"/>
  <c r="I4922" i="53"/>
  <c r="Q4921" i="53"/>
  <c r="P4921" i="53"/>
  <c r="O4921" i="53"/>
  <c r="I4921" i="53"/>
  <c r="Q4920" i="53"/>
  <c r="P4920" i="53"/>
  <c r="O4920" i="53"/>
  <c r="I4920" i="53"/>
  <c r="Q4919" i="53"/>
  <c r="P4919" i="53"/>
  <c r="O4919" i="53"/>
  <c r="I4919" i="53"/>
  <c r="Q4918" i="53"/>
  <c r="P4918" i="53"/>
  <c r="O4918" i="53"/>
  <c r="I4918" i="53"/>
  <c r="Q4917" i="53"/>
  <c r="P4917" i="53"/>
  <c r="O4917" i="53"/>
  <c r="I4917" i="53"/>
  <c r="Q4916" i="53"/>
  <c r="P4916" i="53"/>
  <c r="O4916" i="53"/>
  <c r="L4916" i="53"/>
  <c r="J4916" i="53"/>
  <c r="K4916" i="53" s="1"/>
  <c r="I4916" i="53"/>
  <c r="H4916" i="53"/>
  <c r="Q4915" i="53"/>
  <c r="P4915" i="53"/>
  <c r="O4915" i="53"/>
  <c r="I4915" i="53"/>
  <c r="Q4914" i="53"/>
  <c r="P4914" i="53"/>
  <c r="O4914" i="53"/>
  <c r="I4914" i="53"/>
  <c r="Q4913" i="53"/>
  <c r="P4913" i="53"/>
  <c r="O4913" i="53"/>
  <c r="I4913" i="53"/>
  <c r="Q4912" i="53"/>
  <c r="P4912" i="53"/>
  <c r="O4912" i="53"/>
  <c r="I4912" i="53"/>
  <c r="Q4911" i="53"/>
  <c r="P4911" i="53"/>
  <c r="O4911" i="53"/>
  <c r="I4911" i="53"/>
  <c r="Q4910" i="53"/>
  <c r="P4910" i="53"/>
  <c r="O4910" i="53"/>
  <c r="I4910" i="53"/>
  <c r="Q4909" i="53"/>
  <c r="P4909" i="53"/>
  <c r="O4909" i="53"/>
  <c r="L4909" i="53"/>
  <c r="J4909" i="53"/>
  <c r="K4909" i="53" s="1"/>
  <c r="I4909" i="53"/>
  <c r="H4909" i="53"/>
  <c r="Q4908" i="53"/>
  <c r="P4908" i="53"/>
  <c r="O4908" i="53"/>
  <c r="I4908" i="53"/>
  <c r="Q4907" i="53"/>
  <c r="P4907" i="53"/>
  <c r="O4907" i="53"/>
  <c r="I4907" i="53"/>
  <c r="Q4906" i="53"/>
  <c r="P4906" i="53"/>
  <c r="O4906" i="53"/>
  <c r="I4906" i="53"/>
  <c r="Q4905" i="53"/>
  <c r="P4905" i="53"/>
  <c r="O4905" i="53"/>
  <c r="I4905" i="53"/>
  <c r="I4901" i="53" s="1"/>
  <c r="Q4904" i="53"/>
  <c r="P4904" i="53"/>
  <c r="O4904" i="53"/>
  <c r="I4904" i="53"/>
  <c r="Q4903" i="53"/>
  <c r="P4903" i="53"/>
  <c r="O4903" i="53"/>
  <c r="I4903" i="53"/>
  <c r="Q4902" i="53"/>
  <c r="Q4901" i="53" s="1"/>
  <c r="P4902" i="53"/>
  <c r="P4901" i="53" s="1"/>
  <c r="O4902" i="53"/>
  <c r="O4901" i="53" s="1"/>
  <c r="M4902" i="53"/>
  <c r="M4901" i="53" s="1"/>
  <c r="L4902" i="53"/>
  <c r="I4902" i="53"/>
  <c r="H4902" i="53"/>
  <c r="H4901" i="53" s="1"/>
  <c r="U4901" i="53"/>
  <c r="T4901" i="53"/>
  <c r="S4901" i="53"/>
  <c r="R4901" i="53"/>
  <c r="N4901" i="53"/>
  <c r="Q4900" i="53"/>
  <c r="I4900" i="53"/>
  <c r="Q4899" i="53"/>
  <c r="P4899" i="53"/>
  <c r="O4899" i="53"/>
  <c r="I4899" i="53"/>
  <c r="Q4898" i="53"/>
  <c r="P4898" i="53"/>
  <c r="O4898" i="53"/>
  <c r="L4898" i="53"/>
  <c r="K4898" i="53"/>
  <c r="J4898" i="53"/>
  <c r="I4898" i="53"/>
  <c r="H4898" i="53"/>
  <c r="Q4897" i="53"/>
  <c r="P4897" i="53"/>
  <c r="O4897" i="53"/>
  <c r="I4897" i="53"/>
  <c r="Q4896" i="53"/>
  <c r="P4896" i="53"/>
  <c r="O4896" i="53"/>
  <c r="I4896" i="53"/>
  <c r="Q4895" i="53"/>
  <c r="P4895" i="53"/>
  <c r="O4895" i="53"/>
  <c r="I4895" i="53"/>
  <c r="Q4894" i="53"/>
  <c r="P4894" i="53"/>
  <c r="O4894" i="53"/>
  <c r="I4894" i="53"/>
  <c r="Q4893" i="53"/>
  <c r="P4893" i="53"/>
  <c r="O4893" i="53"/>
  <c r="I4893" i="53"/>
  <c r="Q4892" i="53"/>
  <c r="P4892" i="53"/>
  <c r="O4892" i="53"/>
  <c r="I4892" i="53"/>
  <c r="Q4891" i="53"/>
  <c r="P4891" i="53"/>
  <c r="O4891" i="53"/>
  <c r="L4891" i="53"/>
  <c r="I4891" i="53"/>
  <c r="H4891" i="53"/>
  <c r="J4891" i="53" s="1"/>
  <c r="K4891" i="53" s="1"/>
  <c r="Q4890" i="53"/>
  <c r="P4890" i="53"/>
  <c r="O4890" i="53"/>
  <c r="I4890" i="53"/>
  <c r="Q4889" i="53"/>
  <c r="P4889" i="53"/>
  <c r="O4889" i="53"/>
  <c r="I4889" i="53"/>
  <c r="Q4888" i="53"/>
  <c r="P4888" i="53"/>
  <c r="O4888" i="53"/>
  <c r="I4888" i="53"/>
  <c r="Q4887" i="53"/>
  <c r="P4887" i="53"/>
  <c r="O4887" i="53"/>
  <c r="I4887" i="53"/>
  <c r="Q4886" i="53"/>
  <c r="P4886" i="53"/>
  <c r="O4886" i="53"/>
  <c r="I4886" i="53"/>
  <c r="Q4885" i="53"/>
  <c r="P4885" i="53"/>
  <c r="O4885" i="53"/>
  <c r="I4885" i="53"/>
  <c r="Q4884" i="53"/>
  <c r="P4884" i="53"/>
  <c r="O4884" i="53"/>
  <c r="I4884" i="53"/>
  <c r="H4884" i="53"/>
  <c r="J4884" i="53" s="1"/>
  <c r="K4884" i="53" s="1"/>
  <c r="Q4883" i="53"/>
  <c r="P4883" i="53"/>
  <c r="O4883" i="53"/>
  <c r="I4883" i="53"/>
  <c r="Q4882" i="53"/>
  <c r="P4882" i="53"/>
  <c r="O4882" i="53"/>
  <c r="I4882" i="53"/>
  <c r="Q4881" i="53"/>
  <c r="P4881" i="53"/>
  <c r="O4881" i="53"/>
  <c r="I4881" i="53"/>
  <c r="Q4880" i="53"/>
  <c r="P4880" i="53"/>
  <c r="O4880" i="53"/>
  <c r="I4880" i="53"/>
  <c r="Q4879" i="53"/>
  <c r="P4879" i="53"/>
  <c r="O4879" i="53"/>
  <c r="I4879" i="53"/>
  <c r="Q4878" i="53"/>
  <c r="P4878" i="53"/>
  <c r="O4878" i="53"/>
  <c r="I4878" i="53"/>
  <c r="Q4877" i="53"/>
  <c r="P4877" i="53"/>
  <c r="O4877" i="53"/>
  <c r="L4877" i="53"/>
  <c r="J4877" i="53"/>
  <c r="K4877" i="53" s="1"/>
  <c r="I4877" i="53"/>
  <c r="H4877" i="53"/>
  <c r="Q4876" i="53"/>
  <c r="P4876" i="53"/>
  <c r="O4876" i="53"/>
  <c r="I4876" i="53"/>
  <c r="Q4875" i="53"/>
  <c r="P4875" i="53"/>
  <c r="O4875" i="53"/>
  <c r="I4875" i="53"/>
  <c r="Q4874" i="53"/>
  <c r="P4874" i="53"/>
  <c r="O4874" i="53"/>
  <c r="I4874" i="53"/>
  <c r="Q4873" i="53"/>
  <c r="P4873" i="53"/>
  <c r="O4873" i="53"/>
  <c r="I4873" i="53"/>
  <c r="Q4872" i="53"/>
  <c r="P4872" i="53"/>
  <c r="O4872" i="53"/>
  <c r="I4872" i="53"/>
  <c r="Q4871" i="53"/>
  <c r="P4871" i="53"/>
  <c r="O4871" i="53"/>
  <c r="I4871" i="53"/>
  <c r="Q4870" i="53"/>
  <c r="P4870" i="53"/>
  <c r="O4870" i="53"/>
  <c r="O4869" i="53" s="1"/>
  <c r="M4870" i="53"/>
  <c r="M4869" i="53" s="1"/>
  <c r="L4870" i="53"/>
  <c r="J4870" i="53"/>
  <c r="I4870" i="53"/>
  <c r="I4869" i="53" s="1"/>
  <c r="H4870" i="53"/>
  <c r="U4869" i="53"/>
  <c r="T4869" i="53"/>
  <c r="S4869" i="53"/>
  <c r="R4869" i="53"/>
  <c r="Q4869" i="53"/>
  <c r="P4869" i="53"/>
  <c r="N4869" i="53"/>
  <c r="Q4868" i="53"/>
  <c r="I4868" i="53"/>
  <c r="Q4867" i="53"/>
  <c r="P4867" i="53"/>
  <c r="O4867" i="53"/>
  <c r="I4867" i="53"/>
  <c r="Q4866" i="53"/>
  <c r="P4866" i="53"/>
  <c r="O4866" i="53"/>
  <c r="L4866" i="53"/>
  <c r="K4866" i="53"/>
  <c r="J4866" i="53"/>
  <c r="I4866" i="53"/>
  <c r="H4866" i="53"/>
  <c r="Q4865" i="53"/>
  <c r="P4865" i="53"/>
  <c r="O4865" i="53"/>
  <c r="I4865" i="53"/>
  <c r="Q4864" i="53"/>
  <c r="P4864" i="53"/>
  <c r="O4864" i="53"/>
  <c r="I4864" i="53"/>
  <c r="Q4863" i="53"/>
  <c r="P4863" i="53"/>
  <c r="O4863" i="53"/>
  <c r="I4863" i="53"/>
  <c r="Q4862" i="53"/>
  <c r="P4862" i="53"/>
  <c r="O4862" i="53"/>
  <c r="I4862" i="53"/>
  <c r="Q4861" i="53"/>
  <c r="P4861" i="53"/>
  <c r="O4861" i="53"/>
  <c r="I4861" i="53"/>
  <c r="Q4860" i="53"/>
  <c r="P4860" i="53"/>
  <c r="O4860" i="53"/>
  <c r="I4860" i="53"/>
  <c r="Q4859" i="53"/>
  <c r="P4859" i="53"/>
  <c r="O4859" i="53"/>
  <c r="L4859" i="53"/>
  <c r="J4859" i="53"/>
  <c r="K4859" i="53" s="1"/>
  <c r="I4859" i="53"/>
  <c r="H4859" i="53"/>
  <c r="Q4858" i="53"/>
  <c r="P4858" i="53"/>
  <c r="O4858" i="53"/>
  <c r="I4858" i="53"/>
  <c r="Q4857" i="53"/>
  <c r="P4857" i="53"/>
  <c r="O4857" i="53"/>
  <c r="I4857" i="53"/>
  <c r="Q4856" i="53"/>
  <c r="P4856" i="53"/>
  <c r="O4856" i="53"/>
  <c r="I4856" i="53"/>
  <c r="Q4855" i="53"/>
  <c r="P4855" i="53"/>
  <c r="O4855" i="53"/>
  <c r="I4855" i="53"/>
  <c r="Q4854" i="53"/>
  <c r="P4854" i="53"/>
  <c r="O4854" i="53"/>
  <c r="I4854" i="53"/>
  <c r="Q4853" i="53"/>
  <c r="P4853" i="53"/>
  <c r="O4853" i="53"/>
  <c r="I4853" i="53"/>
  <c r="Q4852" i="53"/>
  <c r="P4852" i="53"/>
  <c r="O4852" i="53"/>
  <c r="L4852" i="53"/>
  <c r="I4852" i="53"/>
  <c r="H4852" i="53"/>
  <c r="J4852" i="53" s="1"/>
  <c r="K4852" i="53" s="1"/>
  <c r="Q4851" i="53"/>
  <c r="P4851" i="53"/>
  <c r="O4851" i="53"/>
  <c r="I4851" i="53"/>
  <c r="Q4850" i="53"/>
  <c r="P4850" i="53"/>
  <c r="O4850" i="53"/>
  <c r="I4850" i="53"/>
  <c r="Q4849" i="53"/>
  <c r="P4849" i="53"/>
  <c r="O4849" i="53"/>
  <c r="I4849" i="53"/>
  <c r="Q4848" i="53"/>
  <c r="P4848" i="53"/>
  <c r="O4848" i="53"/>
  <c r="I4848" i="53"/>
  <c r="Q4847" i="53"/>
  <c r="P4847" i="53"/>
  <c r="O4847" i="53"/>
  <c r="I4847" i="53"/>
  <c r="Q4846" i="53"/>
  <c r="P4846" i="53"/>
  <c r="O4846" i="53"/>
  <c r="I4846" i="53"/>
  <c r="Q4845" i="53"/>
  <c r="P4845" i="53"/>
  <c r="O4845" i="53"/>
  <c r="I4845" i="53"/>
  <c r="H4845" i="53"/>
  <c r="H4837" i="53" s="1"/>
  <c r="Q4844" i="53"/>
  <c r="P4844" i="53"/>
  <c r="O4844" i="53"/>
  <c r="I4844" i="53"/>
  <c r="Q4843" i="53"/>
  <c r="P4843" i="53"/>
  <c r="O4843" i="53"/>
  <c r="I4843" i="53"/>
  <c r="Q4842" i="53"/>
  <c r="P4842" i="53"/>
  <c r="O4842" i="53"/>
  <c r="I4842" i="53"/>
  <c r="Q4841" i="53"/>
  <c r="P4841" i="53"/>
  <c r="O4841" i="53"/>
  <c r="I4841" i="53"/>
  <c r="Q4840" i="53"/>
  <c r="P4840" i="53"/>
  <c r="O4840" i="53"/>
  <c r="I4840" i="53"/>
  <c r="Q4839" i="53"/>
  <c r="P4839" i="53"/>
  <c r="P4837" i="53" s="1"/>
  <c r="O4839" i="53"/>
  <c r="I4839" i="53"/>
  <c r="Q4838" i="53"/>
  <c r="Q4837" i="53" s="1"/>
  <c r="P4838" i="53"/>
  <c r="O4838" i="53"/>
  <c r="M4838" i="53"/>
  <c r="L4838" i="53"/>
  <c r="J4838" i="53"/>
  <c r="K4838" i="53" s="1"/>
  <c r="I4838" i="53"/>
  <c r="I4837" i="53" s="1"/>
  <c r="H4838" i="53"/>
  <c r="U4837" i="53"/>
  <c r="T4837" i="53"/>
  <c r="S4837" i="53"/>
  <c r="R4837" i="53"/>
  <c r="O4837" i="53"/>
  <c r="N4837" i="53"/>
  <c r="M4837" i="53"/>
  <c r="Q4836" i="53"/>
  <c r="I4836" i="53"/>
  <c r="Q4835" i="53"/>
  <c r="P4835" i="53"/>
  <c r="O4835" i="53"/>
  <c r="I4835" i="53"/>
  <c r="Q4834" i="53"/>
  <c r="P4834" i="53"/>
  <c r="O4834" i="53"/>
  <c r="L4834" i="53"/>
  <c r="K4834" i="53"/>
  <c r="J4834" i="53"/>
  <c r="I4834" i="53"/>
  <c r="H4834" i="53"/>
  <c r="Q4833" i="53"/>
  <c r="P4833" i="53"/>
  <c r="O4833" i="53"/>
  <c r="I4833" i="53"/>
  <c r="Q4832" i="53"/>
  <c r="P4832" i="53"/>
  <c r="O4832" i="53"/>
  <c r="I4832" i="53"/>
  <c r="Q4831" i="53"/>
  <c r="P4831" i="53"/>
  <c r="O4831" i="53"/>
  <c r="I4831" i="53"/>
  <c r="Q4830" i="53"/>
  <c r="P4830" i="53"/>
  <c r="O4830" i="53"/>
  <c r="I4830" i="53"/>
  <c r="Q4829" i="53"/>
  <c r="P4829" i="53"/>
  <c r="O4829" i="53"/>
  <c r="I4829" i="53"/>
  <c r="Q4828" i="53"/>
  <c r="P4828" i="53"/>
  <c r="O4828" i="53"/>
  <c r="I4828" i="53"/>
  <c r="Q4827" i="53"/>
  <c r="P4827" i="53"/>
  <c r="O4827" i="53"/>
  <c r="L4827" i="53"/>
  <c r="J4827" i="53"/>
  <c r="K4827" i="53" s="1"/>
  <c r="I4827" i="53"/>
  <c r="H4827" i="53"/>
  <c r="Q4826" i="53"/>
  <c r="P4826" i="53"/>
  <c r="O4826" i="53"/>
  <c r="I4826" i="53"/>
  <c r="Q4825" i="53"/>
  <c r="P4825" i="53"/>
  <c r="O4825" i="53"/>
  <c r="I4825" i="53"/>
  <c r="Q4824" i="53"/>
  <c r="P4824" i="53"/>
  <c r="O4824" i="53"/>
  <c r="I4824" i="53"/>
  <c r="Q4823" i="53"/>
  <c r="P4823" i="53"/>
  <c r="O4823" i="53"/>
  <c r="I4823" i="53"/>
  <c r="Q4822" i="53"/>
  <c r="P4822" i="53"/>
  <c r="O4822" i="53"/>
  <c r="I4822" i="53"/>
  <c r="Q4821" i="53"/>
  <c r="P4821" i="53"/>
  <c r="O4821" i="53"/>
  <c r="I4821" i="53"/>
  <c r="Q4820" i="53"/>
  <c r="P4820" i="53"/>
  <c r="O4820" i="53"/>
  <c r="L4820" i="53"/>
  <c r="I4820" i="53"/>
  <c r="H4820" i="53"/>
  <c r="J4820" i="53" s="1"/>
  <c r="K4820" i="53" s="1"/>
  <c r="Q4819" i="53"/>
  <c r="P4819" i="53"/>
  <c r="O4819" i="53"/>
  <c r="I4819" i="53"/>
  <c r="Q4818" i="53"/>
  <c r="P4818" i="53"/>
  <c r="O4818" i="53"/>
  <c r="I4818" i="53"/>
  <c r="Q4817" i="53"/>
  <c r="P4817" i="53"/>
  <c r="O4817" i="53"/>
  <c r="I4817" i="53"/>
  <c r="Q4816" i="53"/>
  <c r="P4816" i="53"/>
  <c r="O4816" i="53"/>
  <c r="I4816" i="53"/>
  <c r="Q4815" i="53"/>
  <c r="P4815" i="53"/>
  <c r="O4815" i="53"/>
  <c r="I4815" i="53"/>
  <c r="Q4814" i="53"/>
  <c r="P4814" i="53"/>
  <c r="O4814" i="53"/>
  <c r="I4814" i="53"/>
  <c r="Q4813" i="53"/>
  <c r="P4813" i="53"/>
  <c r="O4813" i="53"/>
  <c r="J4813" i="53"/>
  <c r="K4813" i="53" s="1"/>
  <c r="I4813" i="53"/>
  <c r="H4813" i="53"/>
  <c r="L4813" i="53" s="1"/>
  <c r="Q4812" i="53"/>
  <c r="P4812" i="53"/>
  <c r="O4812" i="53"/>
  <c r="I4812" i="53"/>
  <c r="Q4811" i="53"/>
  <c r="P4811" i="53"/>
  <c r="O4811" i="53"/>
  <c r="I4811" i="53"/>
  <c r="Q4810" i="53"/>
  <c r="P4810" i="53"/>
  <c r="O4810" i="53"/>
  <c r="I4810" i="53"/>
  <c r="Q4809" i="53"/>
  <c r="P4809" i="53"/>
  <c r="O4809" i="53"/>
  <c r="I4809" i="53"/>
  <c r="Q4808" i="53"/>
  <c r="P4808" i="53"/>
  <c r="O4808" i="53"/>
  <c r="I4808" i="53"/>
  <c r="Q4807" i="53"/>
  <c r="P4807" i="53"/>
  <c r="O4807" i="53"/>
  <c r="I4807" i="53"/>
  <c r="Q4806" i="53"/>
  <c r="Q4805" i="53" s="1"/>
  <c r="P4806" i="53"/>
  <c r="P4805" i="53" s="1"/>
  <c r="O4806" i="53"/>
  <c r="O4805" i="53" s="1"/>
  <c r="M4806" i="53"/>
  <c r="I4806" i="53"/>
  <c r="I4805" i="53" s="1"/>
  <c r="H4806" i="53"/>
  <c r="L4806" i="53" s="1"/>
  <c r="U4805" i="53"/>
  <c r="T4805" i="53"/>
  <c r="S4805" i="53"/>
  <c r="R4805" i="53"/>
  <c r="N4805" i="53"/>
  <c r="M4805" i="53"/>
  <c r="Q4804" i="53"/>
  <c r="I4804" i="53"/>
  <c r="Q4803" i="53"/>
  <c r="P4803" i="53"/>
  <c r="O4803" i="53"/>
  <c r="I4803" i="53"/>
  <c r="Q4802" i="53"/>
  <c r="P4802" i="53"/>
  <c r="O4802" i="53"/>
  <c r="L4802" i="53"/>
  <c r="K4802" i="53"/>
  <c r="J4802" i="53"/>
  <c r="I4802" i="53"/>
  <c r="H4802" i="53"/>
  <c r="Q4801" i="53"/>
  <c r="P4801" i="53"/>
  <c r="O4801" i="53"/>
  <c r="I4801" i="53"/>
  <c r="Q4800" i="53"/>
  <c r="P4800" i="53"/>
  <c r="O4800" i="53"/>
  <c r="I4800" i="53"/>
  <c r="Q4799" i="53"/>
  <c r="P4799" i="53"/>
  <c r="O4799" i="53"/>
  <c r="I4799" i="53"/>
  <c r="Q4798" i="53"/>
  <c r="P4798" i="53"/>
  <c r="O4798" i="53"/>
  <c r="I4798" i="53"/>
  <c r="Q4797" i="53"/>
  <c r="P4797" i="53"/>
  <c r="O4797" i="53"/>
  <c r="I4797" i="53"/>
  <c r="Q4796" i="53"/>
  <c r="P4796" i="53"/>
  <c r="O4796" i="53"/>
  <c r="I4796" i="53"/>
  <c r="Q4795" i="53"/>
  <c r="P4795" i="53"/>
  <c r="O4795" i="53"/>
  <c r="I4795" i="53"/>
  <c r="H4795" i="53"/>
  <c r="L4795" i="53" s="1"/>
  <c r="Q4794" i="53"/>
  <c r="P4794" i="53"/>
  <c r="O4794" i="53"/>
  <c r="I4794" i="53"/>
  <c r="Q4793" i="53"/>
  <c r="P4793" i="53"/>
  <c r="O4793" i="53"/>
  <c r="I4793" i="53"/>
  <c r="Q4792" i="53"/>
  <c r="P4792" i="53"/>
  <c r="O4792" i="53"/>
  <c r="I4792" i="53"/>
  <c r="Q4791" i="53"/>
  <c r="P4791" i="53"/>
  <c r="O4791" i="53"/>
  <c r="I4791" i="53"/>
  <c r="Q4790" i="53"/>
  <c r="P4790" i="53"/>
  <c r="O4790" i="53"/>
  <c r="I4790" i="53"/>
  <c r="Q4789" i="53"/>
  <c r="P4789" i="53"/>
  <c r="O4789" i="53"/>
  <c r="I4789" i="53"/>
  <c r="Q4788" i="53"/>
  <c r="P4788" i="53"/>
  <c r="O4788" i="53"/>
  <c r="I4788" i="53"/>
  <c r="H4788" i="53"/>
  <c r="H4773" i="53" s="1"/>
  <c r="Q4787" i="53"/>
  <c r="P4787" i="53"/>
  <c r="O4787" i="53"/>
  <c r="I4787" i="53"/>
  <c r="Q4786" i="53"/>
  <c r="P4786" i="53"/>
  <c r="O4786" i="53"/>
  <c r="I4786" i="53"/>
  <c r="Q4785" i="53"/>
  <c r="P4785" i="53"/>
  <c r="O4785" i="53"/>
  <c r="I4785" i="53"/>
  <c r="Q4784" i="53"/>
  <c r="P4784" i="53"/>
  <c r="O4784" i="53"/>
  <c r="I4784" i="53"/>
  <c r="Q4783" i="53"/>
  <c r="P4783" i="53"/>
  <c r="O4783" i="53"/>
  <c r="I4783" i="53"/>
  <c r="Q4782" i="53"/>
  <c r="P4782" i="53"/>
  <c r="O4782" i="53"/>
  <c r="I4782" i="53"/>
  <c r="Q4781" i="53"/>
  <c r="P4781" i="53"/>
  <c r="O4781" i="53"/>
  <c r="L4781" i="53"/>
  <c r="J4781" i="53"/>
  <c r="K4781" i="53" s="1"/>
  <c r="I4781" i="53"/>
  <c r="H4781" i="53"/>
  <c r="Q4780" i="53"/>
  <c r="P4780" i="53"/>
  <c r="O4780" i="53"/>
  <c r="I4780" i="53"/>
  <c r="Q4779" i="53"/>
  <c r="P4779" i="53"/>
  <c r="O4779" i="53"/>
  <c r="I4779" i="53"/>
  <c r="I4773" i="53" s="1"/>
  <c r="Q4778" i="53"/>
  <c r="P4778" i="53"/>
  <c r="O4778" i="53"/>
  <c r="I4778" i="53"/>
  <c r="Q4777" i="53"/>
  <c r="P4777" i="53"/>
  <c r="O4777" i="53"/>
  <c r="I4777" i="53"/>
  <c r="Q4776" i="53"/>
  <c r="P4776" i="53"/>
  <c r="O4776" i="53"/>
  <c r="I4776" i="53"/>
  <c r="Q4775" i="53"/>
  <c r="P4775" i="53"/>
  <c r="O4775" i="53"/>
  <c r="I4775" i="53"/>
  <c r="Q4774" i="53"/>
  <c r="P4774" i="53"/>
  <c r="P4773" i="53" s="1"/>
  <c r="O4774" i="53"/>
  <c r="O4773" i="53" s="1"/>
  <c r="M4774" i="53"/>
  <c r="M4773" i="53" s="1"/>
  <c r="L4774" i="53"/>
  <c r="J4774" i="53"/>
  <c r="K4774" i="53" s="1"/>
  <c r="I4774" i="53"/>
  <c r="H4774" i="53"/>
  <c r="U4773" i="53"/>
  <c r="T4773" i="53"/>
  <c r="S4773" i="53"/>
  <c r="R4773" i="53"/>
  <c r="Q4773" i="53"/>
  <c r="N4773" i="53"/>
  <c r="Q4772" i="53"/>
  <c r="I4772" i="53"/>
  <c r="Q4771" i="53"/>
  <c r="P4771" i="53"/>
  <c r="O4771" i="53"/>
  <c r="I4771" i="53"/>
  <c r="Q4770" i="53"/>
  <c r="P4770" i="53"/>
  <c r="O4770" i="53"/>
  <c r="L4770" i="53"/>
  <c r="K4770" i="53"/>
  <c r="J4770" i="53"/>
  <c r="I4770" i="53"/>
  <c r="H4770" i="53"/>
  <c r="Q4769" i="53"/>
  <c r="P4769" i="53"/>
  <c r="O4769" i="53"/>
  <c r="I4769" i="53"/>
  <c r="Q4768" i="53"/>
  <c r="P4768" i="53"/>
  <c r="O4768" i="53"/>
  <c r="I4768" i="53"/>
  <c r="Q4767" i="53"/>
  <c r="P4767" i="53"/>
  <c r="O4767" i="53"/>
  <c r="I4767" i="53"/>
  <c r="Q4766" i="53"/>
  <c r="P4766" i="53"/>
  <c r="O4766" i="53"/>
  <c r="I4766" i="53"/>
  <c r="Q4765" i="53"/>
  <c r="P4765" i="53"/>
  <c r="O4765" i="53"/>
  <c r="I4765" i="53"/>
  <c r="Q4764" i="53"/>
  <c r="P4764" i="53"/>
  <c r="O4764" i="53"/>
  <c r="I4764" i="53"/>
  <c r="Q4763" i="53"/>
  <c r="P4763" i="53"/>
  <c r="O4763" i="53"/>
  <c r="L4763" i="53"/>
  <c r="J4763" i="53"/>
  <c r="K4763" i="53" s="1"/>
  <c r="I4763" i="53"/>
  <c r="H4763" i="53"/>
  <c r="Q4762" i="53"/>
  <c r="P4762" i="53"/>
  <c r="O4762" i="53"/>
  <c r="I4762" i="53"/>
  <c r="Q4761" i="53"/>
  <c r="P4761" i="53"/>
  <c r="O4761" i="53"/>
  <c r="I4761" i="53"/>
  <c r="Q4760" i="53"/>
  <c r="P4760" i="53"/>
  <c r="O4760" i="53"/>
  <c r="I4760" i="53"/>
  <c r="Q4759" i="53"/>
  <c r="P4759" i="53"/>
  <c r="O4759" i="53"/>
  <c r="I4759" i="53"/>
  <c r="Q4758" i="53"/>
  <c r="P4758" i="53"/>
  <c r="O4758" i="53"/>
  <c r="I4758" i="53"/>
  <c r="Q4757" i="53"/>
  <c r="P4757" i="53"/>
  <c r="O4757" i="53"/>
  <c r="I4757" i="53"/>
  <c r="Q4756" i="53"/>
  <c r="P4756" i="53"/>
  <c r="O4756" i="53"/>
  <c r="L4756" i="53"/>
  <c r="I4756" i="53"/>
  <c r="H4756" i="53"/>
  <c r="J4756" i="53" s="1"/>
  <c r="K4756" i="53" s="1"/>
  <c r="Q4755" i="53"/>
  <c r="P4755" i="53"/>
  <c r="O4755" i="53"/>
  <c r="I4755" i="53"/>
  <c r="Q4754" i="53"/>
  <c r="P4754" i="53"/>
  <c r="O4754" i="53"/>
  <c r="I4754" i="53"/>
  <c r="Q4753" i="53"/>
  <c r="P4753" i="53"/>
  <c r="O4753" i="53"/>
  <c r="I4753" i="53"/>
  <c r="Q4752" i="53"/>
  <c r="P4752" i="53"/>
  <c r="O4752" i="53"/>
  <c r="I4752" i="53"/>
  <c r="Q4751" i="53"/>
  <c r="P4751" i="53"/>
  <c r="O4751" i="53"/>
  <c r="I4751" i="53"/>
  <c r="Q4750" i="53"/>
  <c r="P4750" i="53"/>
  <c r="O4750" i="53"/>
  <c r="I4750" i="53"/>
  <c r="Q4749" i="53"/>
  <c r="P4749" i="53"/>
  <c r="O4749" i="53"/>
  <c r="I4749" i="53"/>
  <c r="H4749" i="53"/>
  <c r="J4749" i="53" s="1"/>
  <c r="K4749" i="53" s="1"/>
  <c r="Q4748" i="53"/>
  <c r="P4748" i="53"/>
  <c r="O4748" i="53"/>
  <c r="I4748" i="53"/>
  <c r="Q4747" i="53"/>
  <c r="P4747" i="53"/>
  <c r="O4747" i="53"/>
  <c r="I4747" i="53"/>
  <c r="Q4746" i="53"/>
  <c r="P4746" i="53"/>
  <c r="P4741" i="53" s="1"/>
  <c r="O4746" i="53"/>
  <c r="O4741" i="53" s="1"/>
  <c r="I4746" i="53"/>
  <c r="Q4745" i="53"/>
  <c r="P4745" i="53"/>
  <c r="O4745" i="53"/>
  <c r="I4745" i="53"/>
  <c r="Q4744" i="53"/>
  <c r="P4744" i="53"/>
  <c r="O4744" i="53"/>
  <c r="I4744" i="53"/>
  <c r="Q4743" i="53"/>
  <c r="Q4741" i="53" s="1"/>
  <c r="P4743" i="53"/>
  <c r="O4743" i="53"/>
  <c r="I4743" i="53"/>
  <c r="Q4742" i="53"/>
  <c r="P4742" i="53"/>
  <c r="O4742" i="53"/>
  <c r="M4742" i="53"/>
  <c r="M4741" i="53" s="1"/>
  <c r="L4742" i="53"/>
  <c r="J4742" i="53"/>
  <c r="K4742" i="53" s="1"/>
  <c r="I4742" i="53"/>
  <c r="I4741" i="53" s="1"/>
  <c r="H4742" i="53"/>
  <c r="H4741" i="53" s="1"/>
  <c r="U4741" i="53"/>
  <c r="T4741" i="53"/>
  <c r="S4741" i="53"/>
  <c r="R4741" i="53"/>
  <c r="N4741" i="53"/>
  <c r="Q4740" i="53"/>
  <c r="I4740" i="53"/>
  <c r="Q4739" i="53"/>
  <c r="P4739" i="53"/>
  <c r="O4739" i="53"/>
  <c r="I4739" i="53"/>
  <c r="Q4738" i="53"/>
  <c r="P4738" i="53"/>
  <c r="O4738" i="53"/>
  <c r="L4738" i="53"/>
  <c r="K4738" i="53"/>
  <c r="J4738" i="53"/>
  <c r="I4738" i="53"/>
  <c r="H4738" i="53"/>
  <c r="Q4737" i="53"/>
  <c r="P4737" i="53"/>
  <c r="O4737" i="53"/>
  <c r="I4737" i="53"/>
  <c r="Q4736" i="53"/>
  <c r="P4736" i="53"/>
  <c r="O4736" i="53"/>
  <c r="I4736" i="53"/>
  <c r="Q4735" i="53"/>
  <c r="P4735" i="53"/>
  <c r="O4735" i="53"/>
  <c r="I4735" i="53"/>
  <c r="Q4734" i="53"/>
  <c r="P4734" i="53"/>
  <c r="O4734" i="53"/>
  <c r="I4734" i="53"/>
  <c r="Q4733" i="53"/>
  <c r="P4733" i="53"/>
  <c r="O4733" i="53"/>
  <c r="I4733" i="53"/>
  <c r="Q4732" i="53"/>
  <c r="P4732" i="53"/>
  <c r="O4732" i="53"/>
  <c r="I4732" i="53"/>
  <c r="Q4731" i="53"/>
  <c r="P4731" i="53"/>
  <c r="O4731" i="53"/>
  <c r="L4731" i="53"/>
  <c r="J4731" i="53"/>
  <c r="K4731" i="53" s="1"/>
  <c r="I4731" i="53"/>
  <c r="H4731" i="53"/>
  <c r="Q4730" i="53"/>
  <c r="P4730" i="53"/>
  <c r="O4730" i="53"/>
  <c r="I4730" i="53"/>
  <c r="Q4729" i="53"/>
  <c r="P4729" i="53"/>
  <c r="O4729" i="53"/>
  <c r="I4729" i="53"/>
  <c r="Q4728" i="53"/>
  <c r="P4728" i="53"/>
  <c r="O4728" i="53"/>
  <c r="I4728" i="53"/>
  <c r="Q4727" i="53"/>
  <c r="P4727" i="53"/>
  <c r="O4727" i="53"/>
  <c r="I4727" i="53"/>
  <c r="Q4726" i="53"/>
  <c r="P4726" i="53"/>
  <c r="O4726" i="53"/>
  <c r="I4726" i="53"/>
  <c r="Q4725" i="53"/>
  <c r="P4725" i="53"/>
  <c r="O4725" i="53"/>
  <c r="I4725" i="53"/>
  <c r="Q4724" i="53"/>
  <c r="P4724" i="53"/>
  <c r="O4724" i="53"/>
  <c r="L4724" i="53"/>
  <c r="J4724" i="53"/>
  <c r="K4724" i="53" s="1"/>
  <c r="I4724" i="53"/>
  <c r="H4724" i="53"/>
  <c r="Q4723" i="53"/>
  <c r="P4723" i="53"/>
  <c r="O4723" i="53"/>
  <c r="I4723" i="53"/>
  <c r="Q4722" i="53"/>
  <c r="P4722" i="53"/>
  <c r="O4722" i="53"/>
  <c r="I4722" i="53"/>
  <c r="Q4721" i="53"/>
  <c r="P4721" i="53"/>
  <c r="O4721" i="53"/>
  <c r="I4721" i="53"/>
  <c r="Q4720" i="53"/>
  <c r="P4720" i="53"/>
  <c r="O4720" i="53"/>
  <c r="I4720" i="53"/>
  <c r="Q4719" i="53"/>
  <c r="P4719" i="53"/>
  <c r="O4719" i="53"/>
  <c r="I4719" i="53"/>
  <c r="Q4718" i="53"/>
  <c r="P4718" i="53"/>
  <c r="O4718" i="53"/>
  <c r="I4718" i="53"/>
  <c r="Q4717" i="53"/>
  <c r="P4717" i="53"/>
  <c r="O4717" i="53"/>
  <c r="L4717" i="53"/>
  <c r="I4717" i="53"/>
  <c r="H4717" i="53"/>
  <c r="J4717" i="53" s="1"/>
  <c r="K4717" i="53" s="1"/>
  <c r="Q4716" i="53"/>
  <c r="P4716" i="53"/>
  <c r="O4716" i="53"/>
  <c r="I4716" i="53"/>
  <c r="Q4715" i="53"/>
  <c r="P4715" i="53"/>
  <c r="O4715" i="53"/>
  <c r="I4715" i="53"/>
  <c r="Q4714" i="53"/>
  <c r="P4714" i="53"/>
  <c r="O4714" i="53"/>
  <c r="I4714" i="53"/>
  <c r="Q4713" i="53"/>
  <c r="P4713" i="53"/>
  <c r="O4713" i="53"/>
  <c r="I4713" i="53"/>
  <c r="Q4712" i="53"/>
  <c r="P4712" i="53"/>
  <c r="O4712" i="53"/>
  <c r="I4712" i="53"/>
  <c r="Q4711" i="53"/>
  <c r="P4711" i="53"/>
  <c r="O4711" i="53"/>
  <c r="I4711" i="53"/>
  <c r="Q4710" i="53"/>
  <c r="Q4709" i="53" s="1"/>
  <c r="P4710" i="53"/>
  <c r="P4709" i="53" s="1"/>
  <c r="O4710" i="53"/>
  <c r="O4709" i="53" s="1"/>
  <c r="M4710" i="53"/>
  <c r="I4710" i="53"/>
  <c r="I4709" i="53" s="1"/>
  <c r="H4710" i="53"/>
  <c r="H4709" i="53" s="1"/>
  <c r="U4709" i="53"/>
  <c r="T4709" i="53"/>
  <c r="S4709" i="53"/>
  <c r="R4709" i="53"/>
  <c r="N4709" i="53"/>
  <c r="M4709" i="53"/>
  <c r="Q4708" i="53"/>
  <c r="I4708" i="53"/>
  <c r="Q4707" i="53"/>
  <c r="P4707" i="53"/>
  <c r="O4707" i="53"/>
  <c r="I4707" i="53"/>
  <c r="Q4706" i="53"/>
  <c r="P4706" i="53"/>
  <c r="O4706" i="53"/>
  <c r="L4706" i="53"/>
  <c r="K4706" i="53"/>
  <c r="J4706" i="53"/>
  <c r="I4706" i="53"/>
  <c r="H4706" i="53"/>
  <c r="Q4705" i="53"/>
  <c r="P4705" i="53"/>
  <c r="O4705" i="53"/>
  <c r="I4705" i="53"/>
  <c r="Q4704" i="53"/>
  <c r="P4704" i="53"/>
  <c r="O4704" i="53"/>
  <c r="I4704" i="53"/>
  <c r="Q4703" i="53"/>
  <c r="P4703" i="53"/>
  <c r="O4703" i="53"/>
  <c r="I4703" i="53"/>
  <c r="Q4702" i="53"/>
  <c r="P4702" i="53"/>
  <c r="O4702" i="53"/>
  <c r="I4702" i="53"/>
  <c r="Q4701" i="53"/>
  <c r="P4701" i="53"/>
  <c r="O4701" i="53"/>
  <c r="I4701" i="53"/>
  <c r="Q4700" i="53"/>
  <c r="P4700" i="53"/>
  <c r="O4700" i="53"/>
  <c r="I4700" i="53"/>
  <c r="Q4699" i="53"/>
  <c r="P4699" i="53"/>
  <c r="O4699" i="53"/>
  <c r="I4699" i="53"/>
  <c r="H4699" i="53"/>
  <c r="H4677" i="53" s="1"/>
  <c r="Q4698" i="53"/>
  <c r="P4698" i="53"/>
  <c r="O4698" i="53"/>
  <c r="I4698" i="53"/>
  <c r="Q4697" i="53"/>
  <c r="P4697" i="53"/>
  <c r="O4697" i="53"/>
  <c r="I4697" i="53"/>
  <c r="Q4696" i="53"/>
  <c r="P4696" i="53"/>
  <c r="O4696" i="53"/>
  <c r="I4696" i="53"/>
  <c r="Q4695" i="53"/>
  <c r="P4695" i="53"/>
  <c r="O4695" i="53"/>
  <c r="I4695" i="53"/>
  <c r="Q4694" i="53"/>
  <c r="P4694" i="53"/>
  <c r="O4694" i="53"/>
  <c r="I4694" i="53"/>
  <c r="Q4693" i="53"/>
  <c r="P4693" i="53"/>
  <c r="O4693" i="53"/>
  <c r="I4693" i="53"/>
  <c r="Q4692" i="53"/>
  <c r="P4692" i="53"/>
  <c r="O4692" i="53"/>
  <c r="L4692" i="53"/>
  <c r="J4692" i="53"/>
  <c r="K4692" i="53" s="1"/>
  <c r="I4692" i="53"/>
  <c r="H4692" i="53"/>
  <c r="Q4691" i="53"/>
  <c r="P4691" i="53"/>
  <c r="O4691" i="53"/>
  <c r="I4691" i="53"/>
  <c r="Q4690" i="53"/>
  <c r="P4690" i="53"/>
  <c r="O4690" i="53"/>
  <c r="I4690" i="53"/>
  <c r="Q4689" i="53"/>
  <c r="P4689" i="53"/>
  <c r="O4689" i="53"/>
  <c r="I4689" i="53"/>
  <c r="Q4688" i="53"/>
  <c r="P4688" i="53"/>
  <c r="O4688" i="53"/>
  <c r="I4688" i="53"/>
  <c r="Q4687" i="53"/>
  <c r="P4687" i="53"/>
  <c r="O4687" i="53"/>
  <c r="I4687" i="53"/>
  <c r="Q4686" i="53"/>
  <c r="P4686" i="53"/>
  <c r="O4686" i="53"/>
  <c r="I4686" i="53"/>
  <c r="Q4685" i="53"/>
  <c r="P4685" i="53"/>
  <c r="O4685" i="53"/>
  <c r="L4685" i="53"/>
  <c r="I4685" i="53"/>
  <c r="H4685" i="53"/>
  <c r="J4685" i="53" s="1"/>
  <c r="K4685" i="53" s="1"/>
  <c r="Q4684" i="53"/>
  <c r="P4684" i="53"/>
  <c r="O4684" i="53"/>
  <c r="I4684" i="53"/>
  <c r="Q4683" i="53"/>
  <c r="P4683" i="53"/>
  <c r="O4683" i="53"/>
  <c r="I4683" i="53"/>
  <c r="Q4682" i="53"/>
  <c r="P4682" i="53"/>
  <c r="O4682" i="53"/>
  <c r="I4682" i="53"/>
  <c r="Q4681" i="53"/>
  <c r="P4681" i="53"/>
  <c r="O4681" i="53"/>
  <c r="I4681" i="53"/>
  <c r="I4677" i="53" s="1"/>
  <c r="Q4680" i="53"/>
  <c r="P4680" i="53"/>
  <c r="O4680" i="53"/>
  <c r="I4680" i="53"/>
  <c r="Q4679" i="53"/>
  <c r="P4679" i="53"/>
  <c r="O4679" i="53"/>
  <c r="I4679" i="53"/>
  <c r="Q4678" i="53"/>
  <c r="Q4677" i="53" s="1"/>
  <c r="P4678" i="53"/>
  <c r="P4677" i="53" s="1"/>
  <c r="O4678" i="53"/>
  <c r="O4677" i="53" s="1"/>
  <c r="M4678" i="53"/>
  <c r="L4678" i="53"/>
  <c r="I4678" i="53"/>
  <c r="H4678" i="53"/>
  <c r="J4678" i="53" s="1"/>
  <c r="U4677" i="53"/>
  <c r="T4677" i="53"/>
  <c r="S4677" i="53"/>
  <c r="R4677" i="53"/>
  <c r="N4677" i="53"/>
  <c r="M4677" i="53"/>
  <c r="Q4676" i="53"/>
  <c r="I4676" i="53"/>
  <c r="Q4675" i="53"/>
  <c r="P4675" i="53"/>
  <c r="O4675" i="53"/>
  <c r="I4675" i="53"/>
  <c r="Q4674" i="53"/>
  <c r="P4674" i="53"/>
  <c r="O4674" i="53"/>
  <c r="L4674" i="53"/>
  <c r="K4674" i="53"/>
  <c r="J4674" i="53"/>
  <c r="I4674" i="53"/>
  <c r="H4674" i="53"/>
  <c r="Q4673" i="53"/>
  <c r="P4673" i="53"/>
  <c r="O4673" i="53"/>
  <c r="I4673" i="53"/>
  <c r="Q4672" i="53"/>
  <c r="P4672" i="53"/>
  <c r="O4672" i="53"/>
  <c r="I4672" i="53"/>
  <c r="Q4671" i="53"/>
  <c r="P4671" i="53"/>
  <c r="O4671" i="53"/>
  <c r="I4671" i="53"/>
  <c r="Q4670" i="53"/>
  <c r="P4670" i="53"/>
  <c r="O4670" i="53"/>
  <c r="I4670" i="53"/>
  <c r="Q4669" i="53"/>
  <c r="P4669" i="53"/>
  <c r="O4669" i="53"/>
  <c r="I4669" i="53"/>
  <c r="Q4668" i="53"/>
  <c r="P4668" i="53"/>
  <c r="O4668" i="53"/>
  <c r="I4668" i="53"/>
  <c r="Q4667" i="53"/>
  <c r="P4667" i="53"/>
  <c r="O4667" i="53"/>
  <c r="L4667" i="53"/>
  <c r="I4667" i="53"/>
  <c r="H4667" i="53"/>
  <c r="J4667" i="53" s="1"/>
  <c r="K4667" i="53" s="1"/>
  <c r="Q4666" i="53"/>
  <c r="P4666" i="53"/>
  <c r="O4666" i="53"/>
  <c r="I4666" i="53"/>
  <c r="Q4665" i="53"/>
  <c r="P4665" i="53"/>
  <c r="O4665" i="53"/>
  <c r="I4665" i="53"/>
  <c r="Q4664" i="53"/>
  <c r="P4664" i="53"/>
  <c r="O4664" i="53"/>
  <c r="I4664" i="53"/>
  <c r="Q4663" i="53"/>
  <c r="P4663" i="53"/>
  <c r="O4663" i="53"/>
  <c r="I4663" i="53"/>
  <c r="Q4662" i="53"/>
  <c r="P4662" i="53"/>
  <c r="O4662" i="53"/>
  <c r="I4662" i="53"/>
  <c r="Q4661" i="53"/>
  <c r="P4661" i="53"/>
  <c r="O4661" i="53"/>
  <c r="I4661" i="53"/>
  <c r="Q4660" i="53"/>
  <c r="P4660" i="53"/>
  <c r="O4660" i="53"/>
  <c r="I4660" i="53"/>
  <c r="H4660" i="53"/>
  <c r="L4660" i="53" s="1"/>
  <c r="Q4659" i="53"/>
  <c r="P4659" i="53"/>
  <c r="O4659" i="53"/>
  <c r="I4659" i="53"/>
  <c r="Q4658" i="53"/>
  <c r="P4658" i="53"/>
  <c r="O4658" i="53"/>
  <c r="I4658" i="53"/>
  <c r="Q4657" i="53"/>
  <c r="P4657" i="53"/>
  <c r="O4657" i="53"/>
  <c r="I4657" i="53"/>
  <c r="Q4656" i="53"/>
  <c r="P4656" i="53"/>
  <c r="O4656" i="53"/>
  <c r="I4656" i="53"/>
  <c r="Q4655" i="53"/>
  <c r="P4655" i="53"/>
  <c r="O4655" i="53"/>
  <c r="I4655" i="53"/>
  <c r="Q4654" i="53"/>
  <c r="P4654" i="53"/>
  <c r="O4654" i="53"/>
  <c r="I4654" i="53"/>
  <c r="Q4653" i="53"/>
  <c r="P4653" i="53"/>
  <c r="O4653" i="53"/>
  <c r="I4653" i="53"/>
  <c r="H4653" i="53"/>
  <c r="J4653" i="53" s="1"/>
  <c r="K4653" i="53" s="1"/>
  <c r="Q4652" i="53"/>
  <c r="P4652" i="53"/>
  <c r="O4652" i="53"/>
  <c r="I4652" i="53"/>
  <c r="Q4651" i="53"/>
  <c r="P4651" i="53"/>
  <c r="O4651" i="53"/>
  <c r="I4651" i="53"/>
  <c r="Q4650" i="53"/>
  <c r="P4650" i="53"/>
  <c r="O4650" i="53"/>
  <c r="I4650" i="53"/>
  <c r="Q4649" i="53"/>
  <c r="P4649" i="53"/>
  <c r="O4649" i="53"/>
  <c r="I4649" i="53"/>
  <c r="Q4648" i="53"/>
  <c r="P4648" i="53"/>
  <c r="O4648" i="53"/>
  <c r="I4648" i="53"/>
  <c r="Q4647" i="53"/>
  <c r="P4647" i="53"/>
  <c r="O4647" i="53"/>
  <c r="I4647" i="53"/>
  <c r="Q4646" i="53"/>
  <c r="P4646" i="53"/>
  <c r="O4646" i="53"/>
  <c r="M4646" i="53"/>
  <c r="M4645" i="53" s="1"/>
  <c r="L4646" i="53"/>
  <c r="I4646" i="53"/>
  <c r="I4645" i="53" s="1"/>
  <c r="H4646" i="53"/>
  <c r="H4645" i="53" s="1"/>
  <c r="U4645" i="53"/>
  <c r="T4645" i="53"/>
  <c r="S4645" i="53"/>
  <c r="R4645" i="53"/>
  <c r="Q4645" i="53"/>
  <c r="P4645" i="53"/>
  <c r="O4645" i="53"/>
  <c r="N4645" i="53"/>
  <c r="Q4644" i="53"/>
  <c r="I4644" i="53"/>
  <c r="Q4643" i="53"/>
  <c r="P4643" i="53"/>
  <c r="O4643" i="53"/>
  <c r="I4643" i="53"/>
  <c r="Q4642" i="53"/>
  <c r="P4642" i="53"/>
  <c r="O4642" i="53"/>
  <c r="L4642" i="53"/>
  <c r="K4642" i="53"/>
  <c r="J4642" i="53"/>
  <c r="I4642" i="53"/>
  <c r="H4642" i="53"/>
  <c r="Q4641" i="53"/>
  <c r="P4641" i="53"/>
  <c r="O4641" i="53"/>
  <c r="I4641" i="53"/>
  <c r="Q4640" i="53"/>
  <c r="P4640" i="53"/>
  <c r="O4640" i="53"/>
  <c r="I4640" i="53"/>
  <c r="Q4639" i="53"/>
  <c r="P4639" i="53"/>
  <c r="O4639" i="53"/>
  <c r="I4639" i="53"/>
  <c r="Q4638" i="53"/>
  <c r="P4638" i="53"/>
  <c r="O4638" i="53"/>
  <c r="I4638" i="53"/>
  <c r="Q4637" i="53"/>
  <c r="P4637" i="53"/>
  <c r="O4637" i="53"/>
  <c r="I4637" i="53"/>
  <c r="Q4636" i="53"/>
  <c r="P4636" i="53"/>
  <c r="O4636" i="53"/>
  <c r="I4636" i="53"/>
  <c r="Q4635" i="53"/>
  <c r="P4635" i="53"/>
  <c r="O4635" i="53"/>
  <c r="L4635" i="53"/>
  <c r="I4635" i="53"/>
  <c r="H4635" i="53"/>
  <c r="J4635" i="53" s="1"/>
  <c r="K4635" i="53" s="1"/>
  <c r="Q4634" i="53"/>
  <c r="P4634" i="53"/>
  <c r="O4634" i="53"/>
  <c r="I4634" i="53"/>
  <c r="Q4633" i="53"/>
  <c r="P4633" i="53"/>
  <c r="O4633" i="53"/>
  <c r="I4633" i="53"/>
  <c r="Q4632" i="53"/>
  <c r="P4632" i="53"/>
  <c r="O4632" i="53"/>
  <c r="I4632" i="53"/>
  <c r="Q4631" i="53"/>
  <c r="P4631" i="53"/>
  <c r="O4631" i="53"/>
  <c r="I4631" i="53"/>
  <c r="Q4630" i="53"/>
  <c r="P4630" i="53"/>
  <c r="O4630" i="53"/>
  <c r="I4630" i="53"/>
  <c r="Q4629" i="53"/>
  <c r="P4629" i="53"/>
  <c r="O4629" i="53"/>
  <c r="I4629" i="53"/>
  <c r="Q4628" i="53"/>
  <c r="P4628" i="53"/>
  <c r="O4628" i="53"/>
  <c r="L4628" i="53"/>
  <c r="J4628" i="53"/>
  <c r="K4628" i="53" s="1"/>
  <c r="I4628" i="53"/>
  <c r="H4628" i="53"/>
  <c r="Q4627" i="53"/>
  <c r="P4627" i="53"/>
  <c r="O4627" i="53"/>
  <c r="I4627" i="53"/>
  <c r="Q4626" i="53"/>
  <c r="P4626" i="53"/>
  <c r="O4626" i="53"/>
  <c r="I4626" i="53"/>
  <c r="Q4625" i="53"/>
  <c r="P4625" i="53"/>
  <c r="O4625" i="53"/>
  <c r="I4625" i="53"/>
  <c r="Q4624" i="53"/>
  <c r="P4624" i="53"/>
  <c r="O4624" i="53"/>
  <c r="I4624" i="53"/>
  <c r="Q4623" i="53"/>
  <c r="P4623" i="53"/>
  <c r="O4623" i="53"/>
  <c r="I4623" i="53"/>
  <c r="Q4622" i="53"/>
  <c r="P4622" i="53"/>
  <c r="O4622" i="53"/>
  <c r="I4622" i="53"/>
  <c r="Q4621" i="53"/>
  <c r="P4621" i="53"/>
  <c r="O4621" i="53"/>
  <c r="L4621" i="53"/>
  <c r="I4621" i="53"/>
  <c r="H4621" i="53"/>
  <c r="J4621" i="53" s="1"/>
  <c r="K4621" i="53" s="1"/>
  <c r="Q4620" i="53"/>
  <c r="P4620" i="53"/>
  <c r="O4620" i="53"/>
  <c r="I4620" i="53"/>
  <c r="Q4619" i="53"/>
  <c r="P4619" i="53"/>
  <c r="O4619" i="53"/>
  <c r="I4619" i="53"/>
  <c r="Q4618" i="53"/>
  <c r="P4618" i="53"/>
  <c r="O4618" i="53"/>
  <c r="I4618" i="53"/>
  <c r="Q4617" i="53"/>
  <c r="P4617" i="53"/>
  <c r="O4617" i="53"/>
  <c r="I4617" i="53"/>
  <c r="Q4616" i="53"/>
  <c r="P4616" i="53"/>
  <c r="O4616" i="53"/>
  <c r="I4616" i="53"/>
  <c r="Q4615" i="53"/>
  <c r="P4615" i="53"/>
  <c r="O4615" i="53"/>
  <c r="O4613" i="53" s="1"/>
  <c r="I4615" i="53"/>
  <c r="Q4614" i="53"/>
  <c r="Q4613" i="53" s="1"/>
  <c r="P4614" i="53"/>
  <c r="P4613" i="53" s="1"/>
  <c r="O4614" i="53"/>
  <c r="M4614" i="53"/>
  <c r="I4614" i="53"/>
  <c r="I4613" i="53" s="1"/>
  <c r="H4614" i="53"/>
  <c r="H4613" i="53" s="1"/>
  <c r="U4613" i="53"/>
  <c r="T4613" i="53"/>
  <c r="S4613" i="53"/>
  <c r="R4613" i="53"/>
  <c r="N4613" i="53"/>
  <c r="M4613" i="53"/>
  <c r="Q4612" i="53"/>
  <c r="I4612" i="53"/>
  <c r="Q4611" i="53"/>
  <c r="P4611" i="53"/>
  <c r="O4611" i="53"/>
  <c r="I4611" i="53"/>
  <c r="Q4610" i="53"/>
  <c r="P4610" i="53"/>
  <c r="O4610" i="53"/>
  <c r="L4610" i="53"/>
  <c r="K4610" i="53"/>
  <c r="J4610" i="53"/>
  <c r="I4610" i="53"/>
  <c r="H4610" i="53"/>
  <c r="Q4609" i="53"/>
  <c r="P4609" i="53"/>
  <c r="O4609" i="53"/>
  <c r="I4609" i="53"/>
  <c r="Q4608" i="53"/>
  <c r="P4608" i="53"/>
  <c r="O4608" i="53"/>
  <c r="I4608" i="53"/>
  <c r="Q4607" i="53"/>
  <c r="P4607" i="53"/>
  <c r="O4607" i="53"/>
  <c r="I4607" i="53"/>
  <c r="Q4606" i="53"/>
  <c r="P4606" i="53"/>
  <c r="O4606" i="53"/>
  <c r="I4606" i="53"/>
  <c r="Q4605" i="53"/>
  <c r="P4605" i="53"/>
  <c r="O4605" i="53"/>
  <c r="I4605" i="53"/>
  <c r="Q4604" i="53"/>
  <c r="P4604" i="53"/>
  <c r="O4604" i="53"/>
  <c r="I4604" i="53"/>
  <c r="Q4603" i="53"/>
  <c r="P4603" i="53"/>
  <c r="O4603" i="53"/>
  <c r="I4603" i="53"/>
  <c r="H4603" i="53"/>
  <c r="J4603" i="53" s="1"/>
  <c r="K4603" i="53" s="1"/>
  <c r="Q4602" i="53"/>
  <c r="P4602" i="53"/>
  <c r="O4602" i="53"/>
  <c r="I4602" i="53"/>
  <c r="Q4601" i="53"/>
  <c r="P4601" i="53"/>
  <c r="O4601" i="53"/>
  <c r="I4601" i="53"/>
  <c r="Q4600" i="53"/>
  <c r="P4600" i="53"/>
  <c r="O4600" i="53"/>
  <c r="I4600" i="53"/>
  <c r="Q4599" i="53"/>
  <c r="P4599" i="53"/>
  <c r="O4599" i="53"/>
  <c r="I4599" i="53"/>
  <c r="Q4598" i="53"/>
  <c r="P4598" i="53"/>
  <c r="O4598" i="53"/>
  <c r="I4598" i="53"/>
  <c r="Q4597" i="53"/>
  <c r="P4597" i="53"/>
  <c r="O4597" i="53"/>
  <c r="I4597" i="53"/>
  <c r="Q4596" i="53"/>
  <c r="P4596" i="53"/>
  <c r="O4596" i="53"/>
  <c r="L4596" i="53"/>
  <c r="J4596" i="53"/>
  <c r="K4596" i="53" s="1"/>
  <c r="I4596" i="53"/>
  <c r="H4596" i="53"/>
  <c r="Q4595" i="53"/>
  <c r="P4595" i="53"/>
  <c r="O4595" i="53"/>
  <c r="I4595" i="53"/>
  <c r="Q4594" i="53"/>
  <c r="P4594" i="53"/>
  <c r="O4594" i="53"/>
  <c r="I4594" i="53"/>
  <c r="Q4593" i="53"/>
  <c r="P4593" i="53"/>
  <c r="O4593" i="53"/>
  <c r="I4593" i="53"/>
  <c r="Q4592" i="53"/>
  <c r="P4592" i="53"/>
  <c r="O4592" i="53"/>
  <c r="I4592" i="53"/>
  <c r="Q4591" i="53"/>
  <c r="P4591" i="53"/>
  <c r="O4591" i="53"/>
  <c r="I4591" i="53"/>
  <c r="Q4590" i="53"/>
  <c r="P4590" i="53"/>
  <c r="O4590" i="53"/>
  <c r="I4590" i="53"/>
  <c r="Q4589" i="53"/>
  <c r="P4589" i="53"/>
  <c r="O4589" i="53"/>
  <c r="L4589" i="53"/>
  <c r="J4589" i="53"/>
  <c r="K4589" i="53" s="1"/>
  <c r="I4589" i="53"/>
  <c r="H4589" i="53"/>
  <c r="Q4588" i="53"/>
  <c r="P4588" i="53"/>
  <c r="O4588" i="53"/>
  <c r="I4588" i="53"/>
  <c r="Q4587" i="53"/>
  <c r="P4587" i="53"/>
  <c r="O4587" i="53"/>
  <c r="I4587" i="53"/>
  <c r="Q4586" i="53"/>
  <c r="P4586" i="53"/>
  <c r="O4586" i="53"/>
  <c r="I4586" i="53"/>
  <c r="Q4585" i="53"/>
  <c r="P4585" i="53"/>
  <c r="O4585" i="53"/>
  <c r="I4585" i="53"/>
  <c r="Q4584" i="53"/>
  <c r="P4584" i="53"/>
  <c r="O4584" i="53"/>
  <c r="I4584" i="53"/>
  <c r="Q4583" i="53"/>
  <c r="P4583" i="53"/>
  <c r="O4583" i="53"/>
  <c r="I4583" i="53"/>
  <c r="Q4582" i="53"/>
  <c r="Q4581" i="53" s="1"/>
  <c r="P4582" i="53"/>
  <c r="P4581" i="53" s="1"/>
  <c r="O4582" i="53"/>
  <c r="O4581" i="53" s="1"/>
  <c r="M4582" i="53"/>
  <c r="M4581" i="53" s="1"/>
  <c r="I4582" i="53"/>
  <c r="H4582" i="53"/>
  <c r="J4582" i="53" s="1"/>
  <c r="U4581" i="53"/>
  <c r="T4581" i="53"/>
  <c r="S4581" i="53"/>
  <c r="R4581" i="53"/>
  <c r="N4581" i="53"/>
  <c r="I4581" i="53"/>
  <c r="Q4580" i="53"/>
  <c r="I4580" i="53"/>
  <c r="Q4579" i="53"/>
  <c r="P4579" i="53"/>
  <c r="O4579" i="53"/>
  <c r="I4579" i="53"/>
  <c r="Q4578" i="53"/>
  <c r="P4578" i="53"/>
  <c r="O4578" i="53"/>
  <c r="L4578" i="53"/>
  <c r="K4578" i="53"/>
  <c r="J4578" i="53"/>
  <c r="I4578" i="53"/>
  <c r="H4578" i="53"/>
  <c r="Q4577" i="53"/>
  <c r="P4577" i="53"/>
  <c r="O4577" i="53"/>
  <c r="I4577" i="53"/>
  <c r="Q4576" i="53"/>
  <c r="P4576" i="53"/>
  <c r="O4576" i="53"/>
  <c r="I4576" i="53"/>
  <c r="Q4575" i="53"/>
  <c r="P4575" i="53"/>
  <c r="O4575" i="53"/>
  <c r="I4575" i="53"/>
  <c r="Q4574" i="53"/>
  <c r="P4574" i="53"/>
  <c r="O4574" i="53"/>
  <c r="I4574" i="53"/>
  <c r="Q4573" i="53"/>
  <c r="P4573" i="53"/>
  <c r="O4573" i="53"/>
  <c r="I4573" i="53"/>
  <c r="Q4572" i="53"/>
  <c r="P4572" i="53"/>
  <c r="O4572" i="53"/>
  <c r="I4572" i="53"/>
  <c r="Q4571" i="53"/>
  <c r="P4571" i="53"/>
  <c r="O4571" i="53"/>
  <c r="I4571" i="53"/>
  <c r="H4571" i="53"/>
  <c r="L4571" i="53" s="1"/>
  <c r="Q4570" i="53"/>
  <c r="P4570" i="53"/>
  <c r="O4570" i="53"/>
  <c r="I4570" i="53"/>
  <c r="Q4569" i="53"/>
  <c r="P4569" i="53"/>
  <c r="O4569" i="53"/>
  <c r="I4569" i="53"/>
  <c r="Q4568" i="53"/>
  <c r="P4568" i="53"/>
  <c r="O4568" i="53"/>
  <c r="I4568" i="53"/>
  <c r="Q4567" i="53"/>
  <c r="P4567" i="53"/>
  <c r="O4567" i="53"/>
  <c r="I4567" i="53"/>
  <c r="Q4566" i="53"/>
  <c r="P4566" i="53"/>
  <c r="O4566" i="53"/>
  <c r="I4566" i="53"/>
  <c r="Q4565" i="53"/>
  <c r="P4565" i="53"/>
  <c r="O4565" i="53"/>
  <c r="I4565" i="53"/>
  <c r="Q4564" i="53"/>
  <c r="P4564" i="53"/>
  <c r="O4564" i="53"/>
  <c r="I4564" i="53"/>
  <c r="H4564" i="53"/>
  <c r="H4549" i="53" s="1"/>
  <c r="Q4563" i="53"/>
  <c r="P4563" i="53"/>
  <c r="O4563" i="53"/>
  <c r="I4563" i="53"/>
  <c r="Q4562" i="53"/>
  <c r="P4562" i="53"/>
  <c r="O4562" i="53"/>
  <c r="I4562" i="53"/>
  <c r="Q4561" i="53"/>
  <c r="P4561" i="53"/>
  <c r="O4561" i="53"/>
  <c r="I4561" i="53"/>
  <c r="Q4560" i="53"/>
  <c r="P4560" i="53"/>
  <c r="O4560" i="53"/>
  <c r="I4560" i="53"/>
  <c r="Q4559" i="53"/>
  <c r="P4559" i="53"/>
  <c r="O4559" i="53"/>
  <c r="I4559" i="53"/>
  <c r="Q4558" i="53"/>
  <c r="P4558" i="53"/>
  <c r="O4558" i="53"/>
  <c r="I4558" i="53"/>
  <c r="Q4557" i="53"/>
  <c r="P4557" i="53"/>
  <c r="O4557" i="53"/>
  <c r="I4557" i="53"/>
  <c r="H4557" i="53"/>
  <c r="L4557" i="53" s="1"/>
  <c r="Q4556" i="53"/>
  <c r="P4556" i="53"/>
  <c r="O4556" i="53"/>
  <c r="I4556" i="53"/>
  <c r="Q4555" i="53"/>
  <c r="P4555" i="53"/>
  <c r="O4555" i="53"/>
  <c r="I4555" i="53"/>
  <c r="I4549" i="53" s="1"/>
  <c r="Q4554" i="53"/>
  <c r="P4554" i="53"/>
  <c r="O4554" i="53"/>
  <c r="I4554" i="53"/>
  <c r="Q4553" i="53"/>
  <c r="P4553" i="53"/>
  <c r="O4553" i="53"/>
  <c r="I4553" i="53"/>
  <c r="Q4552" i="53"/>
  <c r="P4552" i="53"/>
  <c r="O4552" i="53"/>
  <c r="I4552" i="53"/>
  <c r="Q4551" i="53"/>
  <c r="P4551" i="53"/>
  <c r="O4551" i="53"/>
  <c r="I4551" i="53"/>
  <c r="Q4550" i="53"/>
  <c r="Q4549" i="53" s="1"/>
  <c r="P4550" i="53"/>
  <c r="P4549" i="53" s="1"/>
  <c r="O4550" i="53"/>
  <c r="O4549" i="53" s="1"/>
  <c r="M4550" i="53"/>
  <c r="M4549" i="53" s="1"/>
  <c r="L4550" i="53"/>
  <c r="I4550" i="53"/>
  <c r="H4550" i="53"/>
  <c r="J4550" i="53" s="1"/>
  <c r="U4549" i="53"/>
  <c r="T4549" i="53"/>
  <c r="S4549" i="53"/>
  <c r="R4549" i="53"/>
  <c r="N4549" i="53"/>
  <c r="Q4548" i="53"/>
  <c r="I4548" i="53"/>
  <c r="Q4547" i="53"/>
  <c r="P4547" i="53"/>
  <c r="O4547" i="53"/>
  <c r="I4547" i="53"/>
  <c r="Q4546" i="53"/>
  <c r="P4546" i="53"/>
  <c r="O4546" i="53"/>
  <c r="L4546" i="53"/>
  <c r="K4546" i="53"/>
  <c r="J4546" i="53"/>
  <c r="I4546" i="53"/>
  <c r="H4546" i="53"/>
  <c r="Q4545" i="53"/>
  <c r="P4545" i="53"/>
  <c r="O4545" i="53"/>
  <c r="I4545" i="53"/>
  <c r="Q4544" i="53"/>
  <c r="P4544" i="53"/>
  <c r="O4544" i="53"/>
  <c r="I4544" i="53"/>
  <c r="Q4543" i="53"/>
  <c r="P4543" i="53"/>
  <c r="O4543" i="53"/>
  <c r="I4543" i="53"/>
  <c r="Q4542" i="53"/>
  <c r="P4542" i="53"/>
  <c r="O4542" i="53"/>
  <c r="I4542" i="53"/>
  <c r="Q4541" i="53"/>
  <c r="P4541" i="53"/>
  <c r="O4541" i="53"/>
  <c r="I4541" i="53"/>
  <c r="Q4540" i="53"/>
  <c r="P4540" i="53"/>
  <c r="O4540" i="53"/>
  <c r="I4540" i="53"/>
  <c r="Q4539" i="53"/>
  <c r="P4539" i="53"/>
  <c r="O4539" i="53"/>
  <c r="L4539" i="53"/>
  <c r="I4539" i="53"/>
  <c r="H4539" i="53"/>
  <c r="J4539" i="53" s="1"/>
  <c r="K4539" i="53" s="1"/>
  <c r="Q4538" i="53"/>
  <c r="P4538" i="53"/>
  <c r="O4538" i="53"/>
  <c r="I4538" i="53"/>
  <c r="Q4537" i="53"/>
  <c r="P4537" i="53"/>
  <c r="O4537" i="53"/>
  <c r="I4537" i="53"/>
  <c r="Q4536" i="53"/>
  <c r="P4536" i="53"/>
  <c r="O4536" i="53"/>
  <c r="I4536" i="53"/>
  <c r="Q4535" i="53"/>
  <c r="P4535" i="53"/>
  <c r="O4535" i="53"/>
  <c r="I4535" i="53"/>
  <c r="Q4534" i="53"/>
  <c r="P4534" i="53"/>
  <c r="O4534" i="53"/>
  <c r="I4534" i="53"/>
  <c r="Q4533" i="53"/>
  <c r="P4533" i="53"/>
  <c r="O4533" i="53"/>
  <c r="I4533" i="53"/>
  <c r="Q4532" i="53"/>
  <c r="P4532" i="53"/>
  <c r="O4532" i="53"/>
  <c r="I4532" i="53"/>
  <c r="H4532" i="53"/>
  <c r="L4532" i="53" s="1"/>
  <c r="Q4531" i="53"/>
  <c r="P4531" i="53"/>
  <c r="O4531" i="53"/>
  <c r="I4531" i="53"/>
  <c r="Q4530" i="53"/>
  <c r="P4530" i="53"/>
  <c r="O4530" i="53"/>
  <c r="I4530" i="53"/>
  <c r="Q4529" i="53"/>
  <c r="P4529" i="53"/>
  <c r="O4529" i="53"/>
  <c r="I4529" i="53"/>
  <c r="Q4528" i="53"/>
  <c r="P4528" i="53"/>
  <c r="O4528" i="53"/>
  <c r="I4528" i="53"/>
  <c r="Q4527" i="53"/>
  <c r="P4527" i="53"/>
  <c r="O4527" i="53"/>
  <c r="I4527" i="53"/>
  <c r="Q4526" i="53"/>
  <c r="P4526" i="53"/>
  <c r="O4526" i="53"/>
  <c r="I4526" i="53"/>
  <c r="Q4525" i="53"/>
  <c r="P4525" i="53"/>
  <c r="O4525" i="53"/>
  <c r="L4525" i="53"/>
  <c r="J4525" i="53"/>
  <c r="K4525" i="53" s="1"/>
  <c r="I4525" i="53"/>
  <c r="H4525" i="53"/>
  <c r="Q4524" i="53"/>
  <c r="P4524" i="53"/>
  <c r="O4524" i="53"/>
  <c r="I4524" i="53"/>
  <c r="Q4523" i="53"/>
  <c r="P4523" i="53"/>
  <c r="O4523" i="53"/>
  <c r="I4523" i="53"/>
  <c r="Q4522" i="53"/>
  <c r="P4522" i="53"/>
  <c r="O4522" i="53"/>
  <c r="I4522" i="53"/>
  <c r="Q4521" i="53"/>
  <c r="Q4517" i="53" s="1"/>
  <c r="P4521" i="53"/>
  <c r="O4521" i="53"/>
  <c r="I4521" i="53"/>
  <c r="Q4520" i="53"/>
  <c r="P4520" i="53"/>
  <c r="O4520" i="53"/>
  <c r="I4520" i="53"/>
  <c r="Q4519" i="53"/>
  <c r="P4519" i="53"/>
  <c r="O4519" i="53"/>
  <c r="I4519" i="53"/>
  <c r="Q4518" i="53"/>
  <c r="P4518" i="53"/>
  <c r="P4517" i="53" s="1"/>
  <c r="O4518" i="53"/>
  <c r="O4517" i="53" s="1"/>
  <c r="M4518" i="53"/>
  <c r="M4517" i="53" s="1"/>
  <c r="I4518" i="53"/>
  <c r="I4517" i="53" s="1"/>
  <c r="H4518" i="53"/>
  <c r="L4518" i="53" s="1"/>
  <c r="U4517" i="53"/>
  <c r="T4517" i="53"/>
  <c r="S4517" i="53"/>
  <c r="R4517" i="53"/>
  <c r="N4517" i="53"/>
  <c r="Q4516" i="53"/>
  <c r="I4516" i="53"/>
  <c r="Q4515" i="53"/>
  <c r="P4515" i="53"/>
  <c r="O4515" i="53"/>
  <c r="I4515" i="53"/>
  <c r="Q4514" i="53"/>
  <c r="P4514" i="53"/>
  <c r="O4514" i="53"/>
  <c r="L4514" i="53"/>
  <c r="K4514" i="53"/>
  <c r="J4514" i="53"/>
  <c r="I4514" i="53"/>
  <c r="H4514" i="53"/>
  <c r="Q4513" i="53"/>
  <c r="P4513" i="53"/>
  <c r="O4513" i="53"/>
  <c r="I4513" i="53"/>
  <c r="Q4512" i="53"/>
  <c r="P4512" i="53"/>
  <c r="O4512" i="53"/>
  <c r="I4512" i="53"/>
  <c r="Q4511" i="53"/>
  <c r="P4511" i="53"/>
  <c r="O4511" i="53"/>
  <c r="I4511" i="53"/>
  <c r="Q4510" i="53"/>
  <c r="P4510" i="53"/>
  <c r="O4510" i="53"/>
  <c r="I4510" i="53"/>
  <c r="Q4509" i="53"/>
  <c r="P4509" i="53"/>
  <c r="O4509" i="53"/>
  <c r="I4509" i="53"/>
  <c r="Q4508" i="53"/>
  <c r="P4508" i="53"/>
  <c r="O4508" i="53"/>
  <c r="I4508" i="53"/>
  <c r="Q4507" i="53"/>
  <c r="P4507" i="53"/>
  <c r="O4507" i="53"/>
  <c r="I4507" i="53"/>
  <c r="H4507" i="53"/>
  <c r="L4507" i="53" s="1"/>
  <c r="Q4506" i="53"/>
  <c r="P4506" i="53"/>
  <c r="O4506" i="53"/>
  <c r="I4506" i="53"/>
  <c r="Q4505" i="53"/>
  <c r="P4505" i="53"/>
  <c r="O4505" i="53"/>
  <c r="I4505" i="53"/>
  <c r="Q4504" i="53"/>
  <c r="P4504" i="53"/>
  <c r="O4504" i="53"/>
  <c r="I4504" i="53"/>
  <c r="Q4503" i="53"/>
  <c r="P4503" i="53"/>
  <c r="O4503" i="53"/>
  <c r="I4503" i="53"/>
  <c r="Q4502" i="53"/>
  <c r="P4502" i="53"/>
  <c r="O4502" i="53"/>
  <c r="I4502" i="53"/>
  <c r="Q4501" i="53"/>
  <c r="P4501" i="53"/>
  <c r="O4501" i="53"/>
  <c r="I4501" i="53"/>
  <c r="Q4500" i="53"/>
  <c r="P4500" i="53"/>
  <c r="O4500" i="53"/>
  <c r="J4500" i="53"/>
  <c r="K4500" i="53" s="1"/>
  <c r="I4500" i="53"/>
  <c r="H4500" i="53"/>
  <c r="L4500" i="53" s="1"/>
  <c r="Q4499" i="53"/>
  <c r="P4499" i="53"/>
  <c r="O4499" i="53"/>
  <c r="I4499" i="53"/>
  <c r="Q4498" i="53"/>
  <c r="P4498" i="53"/>
  <c r="O4498" i="53"/>
  <c r="I4498" i="53"/>
  <c r="Q4497" i="53"/>
  <c r="P4497" i="53"/>
  <c r="O4497" i="53"/>
  <c r="I4497" i="53"/>
  <c r="Q4496" i="53"/>
  <c r="P4496" i="53"/>
  <c r="O4496" i="53"/>
  <c r="I4496" i="53"/>
  <c r="Q4495" i="53"/>
  <c r="P4495" i="53"/>
  <c r="O4495" i="53"/>
  <c r="I4495" i="53"/>
  <c r="Q4494" i="53"/>
  <c r="P4494" i="53"/>
  <c r="O4494" i="53"/>
  <c r="I4494" i="53"/>
  <c r="Q4493" i="53"/>
  <c r="P4493" i="53"/>
  <c r="O4493" i="53"/>
  <c r="L4493" i="53"/>
  <c r="I4493" i="53"/>
  <c r="H4493" i="53"/>
  <c r="J4493" i="53" s="1"/>
  <c r="K4493" i="53" s="1"/>
  <c r="Q4492" i="53"/>
  <c r="P4492" i="53"/>
  <c r="O4492" i="53"/>
  <c r="I4492" i="53"/>
  <c r="Q4491" i="53"/>
  <c r="P4491" i="53"/>
  <c r="O4491" i="53"/>
  <c r="I4491" i="53"/>
  <c r="Q4490" i="53"/>
  <c r="P4490" i="53"/>
  <c r="O4490" i="53"/>
  <c r="I4490" i="53"/>
  <c r="Q4489" i="53"/>
  <c r="P4489" i="53"/>
  <c r="O4489" i="53"/>
  <c r="I4489" i="53"/>
  <c r="Q4488" i="53"/>
  <c r="P4488" i="53"/>
  <c r="O4488" i="53"/>
  <c r="O4485" i="53" s="1"/>
  <c r="I4488" i="53"/>
  <c r="Q4487" i="53"/>
  <c r="Q4485" i="53" s="1"/>
  <c r="P4487" i="53"/>
  <c r="O4487" i="53"/>
  <c r="I4487" i="53"/>
  <c r="Q4486" i="53"/>
  <c r="P4486" i="53"/>
  <c r="P4485" i="53" s="1"/>
  <c r="O4486" i="53"/>
  <c r="M4486" i="53"/>
  <c r="M4485" i="53" s="1"/>
  <c r="I4486" i="53"/>
  <c r="I4485" i="53" s="1"/>
  <c r="H4486" i="53"/>
  <c r="J4486" i="53" s="1"/>
  <c r="U4485" i="53"/>
  <c r="T4485" i="53"/>
  <c r="S4485" i="53"/>
  <c r="R4485" i="53"/>
  <c r="N4485" i="53"/>
  <c r="Q4484" i="53"/>
  <c r="I4484" i="53"/>
  <c r="Q4483" i="53"/>
  <c r="P4483" i="53"/>
  <c r="O4483" i="53"/>
  <c r="I4483" i="53"/>
  <c r="Q4482" i="53"/>
  <c r="P4482" i="53"/>
  <c r="O4482" i="53"/>
  <c r="L4482" i="53"/>
  <c r="K4482" i="53"/>
  <c r="J4482" i="53"/>
  <c r="I4482" i="53"/>
  <c r="H4482" i="53"/>
  <c r="Q4481" i="53"/>
  <c r="P4481" i="53"/>
  <c r="O4481" i="53"/>
  <c r="I4481" i="53"/>
  <c r="Q4480" i="53"/>
  <c r="P4480" i="53"/>
  <c r="O4480" i="53"/>
  <c r="I4480" i="53"/>
  <c r="Q4479" i="53"/>
  <c r="P4479" i="53"/>
  <c r="O4479" i="53"/>
  <c r="I4479" i="53"/>
  <c r="Q4478" i="53"/>
  <c r="P4478" i="53"/>
  <c r="O4478" i="53"/>
  <c r="I4478" i="53"/>
  <c r="Q4477" i="53"/>
  <c r="P4477" i="53"/>
  <c r="O4477" i="53"/>
  <c r="I4477" i="53"/>
  <c r="Q4476" i="53"/>
  <c r="P4476" i="53"/>
  <c r="O4476" i="53"/>
  <c r="I4476" i="53"/>
  <c r="Q4475" i="53"/>
  <c r="P4475" i="53"/>
  <c r="O4475" i="53"/>
  <c r="I4475" i="53"/>
  <c r="H4475" i="53"/>
  <c r="J4475" i="53" s="1"/>
  <c r="K4475" i="53" s="1"/>
  <c r="Q4474" i="53"/>
  <c r="P4474" i="53"/>
  <c r="O4474" i="53"/>
  <c r="I4474" i="53"/>
  <c r="Q4473" i="53"/>
  <c r="P4473" i="53"/>
  <c r="O4473" i="53"/>
  <c r="I4473" i="53"/>
  <c r="Q4472" i="53"/>
  <c r="P4472" i="53"/>
  <c r="O4472" i="53"/>
  <c r="I4472" i="53"/>
  <c r="Q4471" i="53"/>
  <c r="P4471" i="53"/>
  <c r="O4471" i="53"/>
  <c r="I4471" i="53"/>
  <c r="Q4470" i="53"/>
  <c r="P4470" i="53"/>
  <c r="O4470" i="53"/>
  <c r="I4470" i="53"/>
  <c r="Q4469" i="53"/>
  <c r="P4469" i="53"/>
  <c r="O4469" i="53"/>
  <c r="I4469" i="53"/>
  <c r="Q4468" i="53"/>
  <c r="P4468" i="53"/>
  <c r="O4468" i="53"/>
  <c r="L4468" i="53"/>
  <c r="I4468" i="53"/>
  <c r="H4468" i="53"/>
  <c r="J4468" i="53" s="1"/>
  <c r="K4468" i="53" s="1"/>
  <c r="Q4467" i="53"/>
  <c r="P4467" i="53"/>
  <c r="O4467" i="53"/>
  <c r="I4467" i="53"/>
  <c r="Q4466" i="53"/>
  <c r="P4466" i="53"/>
  <c r="O4466" i="53"/>
  <c r="I4466" i="53"/>
  <c r="Q4465" i="53"/>
  <c r="P4465" i="53"/>
  <c r="O4465" i="53"/>
  <c r="I4465" i="53"/>
  <c r="Q4464" i="53"/>
  <c r="P4464" i="53"/>
  <c r="O4464" i="53"/>
  <c r="I4464" i="53"/>
  <c r="Q4463" i="53"/>
  <c r="P4463" i="53"/>
  <c r="O4463" i="53"/>
  <c r="I4463" i="53"/>
  <c r="Q4462" i="53"/>
  <c r="P4462" i="53"/>
  <c r="O4462" i="53"/>
  <c r="I4462" i="53"/>
  <c r="Q4461" i="53"/>
  <c r="P4461" i="53"/>
  <c r="O4461" i="53"/>
  <c r="L4461" i="53"/>
  <c r="J4461" i="53"/>
  <c r="K4461" i="53" s="1"/>
  <c r="I4461" i="53"/>
  <c r="H4461" i="53"/>
  <c r="Q4460" i="53"/>
  <c r="P4460" i="53"/>
  <c r="O4460" i="53"/>
  <c r="I4460" i="53"/>
  <c r="Q4459" i="53"/>
  <c r="P4459" i="53"/>
  <c r="O4459" i="53"/>
  <c r="I4459" i="53"/>
  <c r="Q4458" i="53"/>
  <c r="P4458" i="53"/>
  <c r="O4458" i="53"/>
  <c r="I4458" i="53"/>
  <c r="Q4457" i="53"/>
  <c r="P4457" i="53"/>
  <c r="O4457" i="53"/>
  <c r="I4457" i="53"/>
  <c r="Q4456" i="53"/>
  <c r="P4456" i="53"/>
  <c r="O4456" i="53"/>
  <c r="I4456" i="53"/>
  <c r="Q4455" i="53"/>
  <c r="P4455" i="53"/>
  <c r="O4455" i="53"/>
  <c r="I4455" i="53"/>
  <c r="Q4454" i="53"/>
  <c r="P4454" i="53"/>
  <c r="O4454" i="53"/>
  <c r="O4453" i="53" s="1"/>
  <c r="M4454" i="53"/>
  <c r="I4454" i="53"/>
  <c r="I4453" i="53" s="1"/>
  <c r="H4454" i="53"/>
  <c r="L4454" i="53" s="1"/>
  <c r="U4453" i="53"/>
  <c r="T4453" i="53"/>
  <c r="S4453" i="53"/>
  <c r="R4453" i="53"/>
  <c r="Q4453" i="53"/>
  <c r="P4453" i="53"/>
  <c r="N4453" i="53"/>
  <c r="M4453" i="53"/>
  <c r="Q4452" i="53"/>
  <c r="I4452" i="53"/>
  <c r="Q4451" i="53"/>
  <c r="P4451" i="53"/>
  <c r="O4451" i="53"/>
  <c r="I4451" i="53"/>
  <c r="Q4450" i="53"/>
  <c r="P4450" i="53"/>
  <c r="O4450" i="53"/>
  <c r="L4450" i="53"/>
  <c r="K4450" i="53"/>
  <c r="J4450" i="53"/>
  <c r="I4450" i="53"/>
  <c r="H4450" i="53"/>
  <c r="Q4449" i="53"/>
  <c r="P4449" i="53"/>
  <c r="O4449" i="53"/>
  <c r="I4449" i="53"/>
  <c r="Q4448" i="53"/>
  <c r="P4448" i="53"/>
  <c r="O4448" i="53"/>
  <c r="I4448" i="53"/>
  <c r="Q4447" i="53"/>
  <c r="P4447" i="53"/>
  <c r="O4447" i="53"/>
  <c r="I4447" i="53"/>
  <c r="Q4446" i="53"/>
  <c r="P4446" i="53"/>
  <c r="O4446" i="53"/>
  <c r="I4446" i="53"/>
  <c r="Q4445" i="53"/>
  <c r="P4445" i="53"/>
  <c r="O4445" i="53"/>
  <c r="I4445" i="53"/>
  <c r="Q4444" i="53"/>
  <c r="P4444" i="53"/>
  <c r="O4444" i="53"/>
  <c r="I4444" i="53"/>
  <c r="Q4443" i="53"/>
  <c r="P4443" i="53"/>
  <c r="O4443" i="53"/>
  <c r="I4443" i="53"/>
  <c r="H4443" i="53"/>
  <c r="L4443" i="53" s="1"/>
  <c r="Q4442" i="53"/>
  <c r="P4442" i="53"/>
  <c r="O4442" i="53"/>
  <c r="I4442" i="53"/>
  <c r="Q4441" i="53"/>
  <c r="P4441" i="53"/>
  <c r="O4441" i="53"/>
  <c r="I4441" i="53"/>
  <c r="Q4440" i="53"/>
  <c r="P4440" i="53"/>
  <c r="O4440" i="53"/>
  <c r="I4440" i="53"/>
  <c r="Q4439" i="53"/>
  <c r="P4439" i="53"/>
  <c r="O4439" i="53"/>
  <c r="I4439" i="53"/>
  <c r="Q4438" i="53"/>
  <c r="P4438" i="53"/>
  <c r="O4438" i="53"/>
  <c r="I4438" i="53"/>
  <c r="Q4437" i="53"/>
  <c r="P4437" i="53"/>
  <c r="O4437" i="53"/>
  <c r="I4437" i="53"/>
  <c r="Q4436" i="53"/>
  <c r="P4436" i="53"/>
  <c r="O4436" i="53"/>
  <c r="I4436" i="53"/>
  <c r="H4436" i="53"/>
  <c r="L4436" i="53" s="1"/>
  <c r="Q4435" i="53"/>
  <c r="P4435" i="53"/>
  <c r="O4435" i="53"/>
  <c r="I4435" i="53"/>
  <c r="Q4434" i="53"/>
  <c r="P4434" i="53"/>
  <c r="O4434" i="53"/>
  <c r="I4434" i="53"/>
  <c r="Q4433" i="53"/>
  <c r="P4433" i="53"/>
  <c r="O4433" i="53"/>
  <c r="I4433" i="53"/>
  <c r="Q4432" i="53"/>
  <c r="P4432" i="53"/>
  <c r="O4432" i="53"/>
  <c r="I4432" i="53"/>
  <c r="Q4431" i="53"/>
  <c r="P4431" i="53"/>
  <c r="O4431" i="53"/>
  <c r="I4431" i="53"/>
  <c r="Q4430" i="53"/>
  <c r="P4430" i="53"/>
  <c r="O4430" i="53"/>
  <c r="I4430" i="53"/>
  <c r="Q4429" i="53"/>
  <c r="P4429" i="53"/>
  <c r="O4429" i="53"/>
  <c r="I4429" i="53"/>
  <c r="H4429" i="53"/>
  <c r="H4421" i="53" s="1"/>
  <c r="Q4428" i="53"/>
  <c r="P4428" i="53"/>
  <c r="O4428" i="53"/>
  <c r="I4428" i="53"/>
  <c r="Q4427" i="53"/>
  <c r="P4427" i="53"/>
  <c r="O4427" i="53"/>
  <c r="I4427" i="53"/>
  <c r="Q4426" i="53"/>
  <c r="P4426" i="53"/>
  <c r="O4426" i="53"/>
  <c r="I4426" i="53"/>
  <c r="Q4425" i="53"/>
  <c r="P4425" i="53"/>
  <c r="O4425" i="53"/>
  <c r="I4425" i="53"/>
  <c r="Q4424" i="53"/>
  <c r="P4424" i="53"/>
  <c r="O4424" i="53"/>
  <c r="I4424" i="53"/>
  <c r="Q4423" i="53"/>
  <c r="Q4421" i="53" s="1"/>
  <c r="P4423" i="53"/>
  <c r="P4421" i="53" s="1"/>
  <c r="O4423" i="53"/>
  <c r="I4423" i="53"/>
  <c r="Q4422" i="53"/>
  <c r="P4422" i="53"/>
  <c r="O4422" i="53"/>
  <c r="M4422" i="53"/>
  <c r="I4422" i="53"/>
  <c r="I4421" i="53" s="1"/>
  <c r="H4422" i="53"/>
  <c r="L4422" i="53" s="1"/>
  <c r="U4421" i="53"/>
  <c r="T4421" i="53"/>
  <c r="S4421" i="53"/>
  <c r="R4421" i="53"/>
  <c r="O4421" i="53"/>
  <c r="N4421" i="53"/>
  <c r="M4421" i="53"/>
  <c r="Q4420" i="53"/>
  <c r="I4420" i="53"/>
  <c r="Q4419" i="53"/>
  <c r="P4419" i="53"/>
  <c r="O4419" i="53"/>
  <c r="I4419" i="53"/>
  <c r="Q4418" i="53"/>
  <c r="P4418" i="53"/>
  <c r="O4418" i="53"/>
  <c r="L4418" i="53"/>
  <c r="K4418" i="53"/>
  <c r="J4418" i="53"/>
  <c r="I4418" i="53"/>
  <c r="H4418" i="53"/>
  <c r="Q4417" i="53"/>
  <c r="P4417" i="53"/>
  <c r="O4417" i="53"/>
  <c r="I4417" i="53"/>
  <c r="Q4416" i="53"/>
  <c r="P4416" i="53"/>
  <c r="O4416" i="53"/>
  <c r="I4416" i="53"/>
  <c r="Q4415" i="53"/>
  <c r="P4415" i="53"/>
  <c r="O4415" i="53"/>
  <c r="I4415" i="53"/>
  <c r="Q4414" i="53"/>
  <c r="P4414" i="53"/>
  <c r="O4414" i="53"/>
  <c r="I4414" i="53"/>
  <c r="Q4413" i="53"/>
  <c r="P4413" i="53"/>
  <c r="O4413" i="53"/>
  <c r="I4413" i="53"/>
  <c r="Q4412" i="53"/>
  <c r="P4412" i="53"/>
  <c r="O4412" i="53"/>
  <c r="I4412" i="53"/>
  <c r="Q4411" i="53"/>
  <c r="P4411" i="53"/>
  <c r="O4411" i="53"/>
  <c r="I4411" i="53"/>
  <c r="H4411" i="53"/>
  <c r="L4411" i="53" s="1"/>
  <c r="Q4410" i="53"/>
  <c r="P4410" i="53"/>
  <c r="O4410" i="53"/>
  <c r="I4410" i="53"/>
  <c r="Q4409" i="53"/>
  <c r="P4409" i="53"/>
  <c r="O4409" i="53"/>
  <c r="I4409" i="53"/>
  <c r="Q4408" i="53"/>
  <c r="P4408" i="53"/>
  <c r="O4408" i="53"/>
  <c r="I4408" i="53"/>
  <c r="Q4407" i="53"/>
  <c r="P4407" i="53"/>
  <c r="O4407" i="53"/>
  <c r="I4407" i="53"/>
  <c r="Q4406" i="53"/>
  <c r="P4406" i="53"/>
  <c r="O4406" i="53"/>
  <c r="I4406" i="53"/>
  <c r="Q4405" i="53"/>
  <c r="P4405" i="53"/>
  <c r="O4405" i="53"/>
  <c r="I4405" i="53"/>
  <c r="Q4404" i="53"/>
  <c r="P4404" i="53"/>
  <c r="O4404" i="53"/>
  <c r="L4404" i="53"/>
  <c r="I4404" i="53"/>
  <c r="H4404" i="53"/>
  <c r="J4404" i="53" s="1"/>
  <c r="K4404" i="53" s="1"/>
  <c r="Q4403" i="53"/>
  <c r="P4403" i="53"/>
  <c r="O4403" i="53"/>
  <c r="I4403" i="53"/>
  <c r="Q4402" i="53"/>
  <c r="P4402" i="53"/>
  <c r="O4402" i="53"/>
  <c r="I4402" i="53"/>
  <c r="Q4401" i="53"/>
  <c r="P4401" i="53"/>
  <c r="O4401" i="53"/>
  <c r="I4401" i="53"/>
  <c r="Q4400" i="53"/>
  <c r="P4400" i="53"/>
  <c r="O4400" i="53"/>
  <c r="I4400" i="53"/>
  <c r="Q4399" i="53"/>
  <c r="P4399" i="53"/>
  <c r="O4399" i="53"/>
  <c r="I4399" i="53"/>
  <c r="Q4398" i="53"/>
  <c r="P4398" i="53"/>
  <c r="O4398" i="53"/>
  <c r="I4398" i="53"/>
  <c r="Q4397" i="53"/>
  <c r="P4397" i="53"/>
  <c r="O4397" i="53"/>
  <c r="I4397" i="53"/>
  <c r="H4397" i="53"/>
  <c r="H4389" i="53" s="1"/>
  <c r="Q4396" i="53"/>
  <c r="P4396" i="53"/>
  <c r="O4396" i="53"/>
  <c r="I4396" i="53"/>
  <c r="Q4395" i="53"/>
  <c r="P4395" i="53"/>
  <c r="O4395" i="53"/>
  <c r="I4395" i="53"/>
  <c r="Q4394" i="53"/>
  <c r="P4394" i="53"/>
  <c r="O4394" i="53"/>
  <c r="I4394" i="53"/>
  <c r="Q4393" i="53"/>
  <c r="P4393" i="53"/>
  <c r="O4393" i="53"/>
  <c r="I4393" i="53"/>
  <c r="Q4392" i="53"/>
  <c r="P4392" i="53"/>
  <c r="O4392" i="53"/>
  <c r="I4392" i="53"/>
  <c r="Q4391" i="53"/>
  <c r="P4391" i="53"/>
  <c r="P4389" i="53" s="1"/>
  <c r="O4391" i="53"/>
  <c r="O4389" i="53" s="1"/>
  <c r="I4391" i="53"/>
  <c r="I4389" i="53" s="1"/>
  <c r="Q4390" i="53"/>
  <c r="Q4389" i="53" s="1"/>
  <c r="P4390" i="53"/>
  <c r="O4390" i="53"/>
  <c r="M4390" i="53"/>
  <c r="L4390" i="53"/>
  <c r="J4390" i="53"/>
  <c r="I4390" i="53"/>
  <c r="H4390" i="53"/>
  <c r="U4389" i="53"/>
  <c r="T4389" i="53"/>
  <c r="S4389" i="53"/>
  <c r="R4389" i="53"/>
  <c r="N4389" i="53"/>
  <c r="M4389" i="53"/>
  <c r="Q4388" i="53"/>
  <c r="I4388" i="53"/>
  <c r="Q4387" i="53"/>
  <c r="P4387" i="53"/>
  <c r="O4387" i="53"/>
  <c r="I4387" i="53"/>
  <c r="Q4386" i="53"/>
  <c r="P4386" i="53"/>
  <c r="O4386" i="53"/>
  <c r="L4386" i="53"/>
  <c r="K4386" i="53"/>
  <c r="J4386" i="53"/>
  <c r="I4386" i="53"/>
  <c r="H4386" i="53"/>
  <c r="Q4385" i="53"/>
  <c r="P4385" i="53"/>
  <c r="O4385" i="53"/>
  <c r="I4385" i="53"/>
  <c r="Q4384" i="53"/>
  <c r="P4384" i="53"/>
  <c r="O4384" i="53"/>
  <c r="I4384" i="53"/>
  <c r="Q4383" i="53"/>
  <c r="P4383" i="53"/>
  <c r="O4383" i="53"/>
  <c r="I4383" i="53"/>
  <c r="Q4382" i="53"/>
  <c r="P4382" i="53"/>
  <c r="O4382" i="53"/>
  <c r="I4382" i="53"/>
  <c r="Q4381" i="53"/>
  <c r="P4381" i="53"/>
  <c r="O4381" i="53"/>
  <c r="I4381" i="53"/>
  <c r="Q4380" i="53"/>
  <c r="P4380" i="53"/>
  <c r="O4380" i="53"/>
  <c r="I4380" i="53"/>
  <c r="K4379" i="53" s="1"/>
  <c r="Q4379" i="53"/>
  <c r="P4379" i="53"/>
  <c r="O4379" i="53"/>
  <c r="L4379" i="53"/>
  <c r="J4379" i="53"/>
  <c r="I4379" i="53"/>
  <c r="H4379" i="53"/>
  <c r="Q4378" i="53"/>
  <c r="P4378" i="53"/>
  <c r="O4378" i="53"/>
  <c r="I4378" i="53"/>
  <c r="Q4377" i="53"/>
  <c r="P4377" i="53"/>
  <c r="O4377" i="53"/>
  <c r="I4377" i="53"/>
  <c r="Q4376" i="53"/>
  <c r="P4376" i="53"/>
  <c r="O4376" i="53"/>
  <c r="I4376" i="53"/>
  <c r="Q4375" i="53"/>
  <c r="P4375" i="53"/>
  <c r="O4375" i="53"/>
  <c r="I4375" i="53"/>
  <c r="Q4374" i="53"/>
  <c r="P4374" i="53"/>
  <c r="O4374" i="53"/>
  <c r="I4374" i="53"/>
  <c r="Q4373" i="53"/>
  <c r="P4373" i="53"/>
  <c r="O4373" i="53"/>
  <c r="I4373" i="53"/>
  <c r="Q4372" i="53"/>
  <c r="P4372" i="53"/>
  <c r="O4372" i="53"/>
  <c r="I4372" i="53"/>
  <c r="H4372" i="53"/>
  <c r="H4357" i="53" s="1"/>
  <c r="Q4371" i="53"/>
  <c r="P4371" i="53"/>
  <c r="O4371" i="53"/>
  <c r="I4371" i="53"/>
  <c r="Q4370" i="53"/>
  <c r="P4370" i="53"/>
  <c r="O4370" i="53"/>
  <c r="I4370" i="53"/>
  <c r="Q4369" i="53"/>
  <c r="P4369" i="53"/>
  <c r="O4369" i="53"/>
  <c r="I4369" i="53"/>
  <c r="Q4368" i="53"/>
  <c r="P4368" i="53"/>
  <c r="O4368" i="53"/>
  <c r="I4368" i="53"/>
  <c r="Q4367" i="53"/>
  <c r="P4367" i="53"/>
  <c r="O4367" i="53"/>
  <c r="I4367" i="53"/>
  <c r="Q4366" i="53"/>
  <c r="P4366" i="53"/>
  <c r="O4366" i="53"/>
  <c r="I4366" i="53"/>
  <c r="Q4365" i="53"/>
  <c r="P4365" i="53"/>
  <c r="O4365" i="53"/>
  <c r="J4365" i="53"/>
  <c r="K4365" i="53" s="1"/>
  <c r="I4365" i="53"/>
  <c r="H4365" i="53"/>
  <c r="L4365" i="53" s="1"/>
  <c r="Q4364" i="53"/>
  <c r="P4364" i="53"/>
  <c r="O4364" i="53"/>
  <c r="I4364" i="53"/>
  <c r="Q4363" i="53"/>
  <c r="P4363" i="53"/>
  <c r="O4363" i="53"/>
  <c r="I4363" i="53"/>
  <c r="I4357" i="53" s="1"/>
  <c r="Q4362" i="53"/>
  <c r="P4362" i="53"/>
  <c r="O4362" i="53"/>
  <c r="I4362" i="53"/>
  <c r="Q4361" i="53"/>
  <c r="P4361" i="53"/>
  <c r="O4361" i="53"/>
  <c r="I4361" i="53"/>
  <c r="Q4360" i="53"/>
  <c r="P4360" i="53"/>
  <c r="O4360" i="53"/>
  <c r="I4360" i="53"/>
  <c r="Q4359" i="53"/>
  <c r="P4359" i="53"/>
  <c r="O4359" i="53"/>
  <c r="I4359" i="53"/>
  <c r="Q4358" i="53"/>
  <c r="Q4357" i="53" s="1"/>
  <c r="P4358" i="53"/>
  <c r="P4357" i="53" s="1"/>
  <c r="O4358" i="53"/>
  <c r="O4357" i="53" s="1"/>
  <c r="M4358" i="53"/>
  <c r="M4357" i="53" s="1"/>
  <c r="I4358" i="53"/>
  <c r="H4358" i="53"/>
  <c r="L4358" i="53" s="1"/>
  <c r="U4357" i="53"/>
  <c r="T4357" i="53"/>
  <c r="S4357" i="53"/>
  <c r="R4357" i="53"/>
  <c r="N4357" i="53"/>
  <c r="Q4356" i="53"/>
  <c r="I4356" i="53"/>
  <c r="Q4355" i="53"/>
  <c r="P4355" i="53"/>
  <c r="O4355" i="53"/>
  <c r="I4355" i="53"/>
  <c r="Q4354" i="53"/>
  <c r="P4354" i="53"/>
  <c r="O4354" i="53"/>
  <c r="L4354" i="53"/>
  <c r="K4354" i="53"/>
  <c r="J4354" i="53"/>
  <c r="I4354" i="53"/>
  <c r="H4354" i="53"/>
  <c r="Q4353" i="53"/>
  <c r="P4353" i="53"/>
  <c r="O4353" i="53"/>
  <c r="I4353" i="53"/>
  <c r="Q4352" i="53"/>
  <c r="P4352" i="53"/>
  <c r="O4352" i="53"/>
  <c r="I4352" i="53"/>
  <c r="Q4351" i="53"/>
  <c r="P4351" i="53"/>
  <c r="O4351" i="53"/>
  <c r="I4351" i="53"/>
  <c r="Q4350" i="53"/>
  <c r="P4350" i="53"/>
  <c r="O4350" i="53"/>
  <c r="I4350" i="53"/>
  <c r="Q4349" i="53"/>
  <c r="P4349" i="53"/>
  <c r="O4349" i="53"/>
  <c r="I4349" i="53"/>
  <c r="Q4348" i="53"/>
  <c r="P4348" i="53"/>
  <c r="O4348" i="53"/>
  <c r="I4348" i="53"/>
  <c r="Q4347" i="53"/>
  <c r="P4347" i="53"/>
  <c r="O4347" i="53"/>
  <c r="I4347" i="53"/>
  <c r="H4347" i="53"/>
  <c r="L4347" i="53" s="1"/>
  <c r="Q4346" i="53"/>
  <c r="P4346" i="53"/>
  <c r="O4346" i="53"/>
  <c r="I4346" i="53"/>
  <c r="Q4345" i="53"/>
  <c r="P4345" i="53"/>
  <c r="O4345" i="53"/>
  <c r="I4345" i="53"/>
  <c r="Q4344" i="53"/>
  <c r="P4344" i="53"/>
  <c r="O4344" i="53"/>
  <c r="I4344" i="53"/>
  <c r="Q4343" i="53"/>
  <c r="P4343" i="53"/>
  <c r="O4343" i="53"/>
  <c r="I4343" i="53"/>
  <c r="Q4342" i="53"/>
  <c r="P4342" i="53"/>
  <c r="O4342" i="53"/>
  <c r="I4342" i="53"/>
  <c r="Q4341" i="53"/>
  <c r="P4341" i="53"/>
  <c r="O4341" i="53"/>
  <c r="I4341" i="53"/>
  <c r="Q4340" i="53"/>
  <c r="P4340" i="53"/>
  <c r="O4340" i="53"/>
  <c r="I4340" i="53"/>
  <c r="H4340" i="53"/>
  <c r="J4340" i="53" s="1"/>
  <c r="K4340" i="53" s="1"/>
  <c r="Q4339" i="53"/>
  <c r="P4339" i="53"/>
  <c r="O4339" i="53"/>
  <c r="I4339" i="53"/>
  <c r="Q4338" i="53"/>
  <c r="P4338" i="53"/>
  <c r="O4338" i="53"/>
  <c r="I4338" i="53"/>
  <c r="Q4337" i="53"/>
  <c r="P4337" i="53"/>
  <c r="O4337" i="53"/>
  <c r="I4337" i="53"/>
  <c r="Q4336" i="53"/>
  <c r="P4336" i="53"/>
  <c r="O4336" i="53"/>
  <c r="I4336" i="53"/>
  <c r="Q4335" i="53"/>
  <c r="P4335" i="53"/>
  <c r="O4335" i="53"/>
  <c r="I4335" i="53"/>
  <c r="Q4334" i="53"/>
  <c r="P4334" i="53"/>
  <c r="O4334" i="53"/>
  <c r="I4334" i="53"/>
  <c r="Q4333" i="53"/>
  <c r="P4333" i="53"/>
  <c r="O4333" i="53"/>
  <c r="L4333" i="53"/>
  <c r="I4333" i="53"/>
  <c r="H4333" i="53"/>
  <c r="J4333" i="53" s="1"/>
  <c r="K4333" i="53" s="1"/>
  <c r="Q4332" i="53"/>
  <c r="P4332" i="53"/>
  <c r="O4332" i="53"/>
  <c r="I4332" i="53"/>
  <c r="Q4331" i="53"/>
  <c r="P4331" i="53"/>
  <c r="O4331" i="53"/>
  <c r="I4331" i="53"/>
  <c r="I4325" i="53" s="1"/>
  <c r="Q4330" i="53"/>
  <c r="P4330" i="53"/>
  <c r="O4330" i="53"/>
  <c r="I4330" i="53"/>
  <c r="Q4329" i="53"/>
  <c r="P4329" i="53"/>
  <c r="O4329" i="53"/>
  <c r="I4329" i="53"/>
  <c r="Q4328" i="53"/>
  <c r="P4328" i="53"/>
  <c r="O4328" i="53"/>
  <c r="I4328" i="53"/>
  <c r="Q4327" i="53"/>
  <c r="P4327" i="53"/>
  <c r="O4327" i="53"/>
  <c r="I4327" i="53"/>
  <c r="Q4326" i="53"/>
  <c r="Q4325" i="53" s="1"/>
  <c r="P4326" i="53"/>
  <c r="P4325" i="53" s="1"/>
  <c r="O4326" i="53"/>
  <c r="O4325" i="53" s="1"/>
  <c r="M4326" i="53"/>
  <c r="M4325" i="53" s="1"/>
  <c r="L4326" i="53"/>
  <c r="J4326" i="53"/>
  <c r="K4326" i="53" s="1"/>
  <c r="I4326" i="53"/>
  <c r="H4326" i="53"/>
  <c r="U4325" i="53"/>
  <c r="T4325" i="53"/>
  <c r="S4325" i="53"/>
  <c r="R4325" i="53"/>
  <c r="N4325" i="53"/>
  <c r="Q4324" i="53"/>
  <c r="I4324" i="53"/>
  <c r="Q4323" i="53"/>
  <c r="P4323" i="53"/>
  <c r="O4323" i="53"/>
  <c r="I4323" i="53"/>
  <c r="Q4322" i="53"/>
  <c r="P4322" i="53"/>
  <c r="O4322" i="53"/>
  <c r="L4322" i="53"/>
  <c r="K4322" i="53"/>
  <c r="J4322" i="53"/>
  <c r="I4322" i="53"/>
  <c r="H4322" i="53"/>
  <c r="Q4321" i="53"/>
  <c r="P4321" i="53"/>
  <c r="O4321" i="53"/>
  <c r="I4321" i="53"/>
  <c r="Q4320" i="53"/>
  <c r="P4320" i="53"/>
  <c r="O4320" i="53"/>
  <c r="I4320" i="53"/>
  <c r="Q4319" i="53"/>
  <c r="P4319" i="53"/>
  <c r="O4319" i="53"/>
  <c r="I4319" i="53"/>
  <c r="Q4318" i="53"/>
  <c r="P4318" i="53"/>
  <c r="O4318" i="53"/>
  <c r="I4318" i="53"/>
  <c r="Q4317" i="53"/>
  <c r="P4317" i="53"/>
  <c r="O4317" i="53"/>
  <c r="I4317" i="53"/>
  <c r="Q4316" i="53"/>
  <c r="P4316" i="53"/>
  <c r="O4316" i="53"/>
  <c r="I4316" i="53"/>
  <c r="Q4315" i="53"/>
  <c r="P4315" i="53"/>
  <c r="O4315" i="53"/>
  <c r="L4315" i="53"/>
  <c r="J4315" i="53"/>
  <c r="K4315" i="53" s="1"/>
  <c r="I4315" i="53"/>
  <c r="H4315" i="53"/>
  <c r="Q4314" i="53"/>
  <c r="P4314" i="53"/>
  <c r="O4314" i="53"/>
  <c r="I4314" i="53"/>
  <c r="Q4313" i="53"/>
  <c r="P4313" i="53"/>
  <c r="O4313" i="53"/>
  <c r="I4313" i="53"/>
  <c r="Q4312" i="53"/>
  <c r="P4312" i="53"/>
  <c r="O4312" i="53"/>
  <c r="I4312" i="53"/>
  <c r="Q4311" i="53"/>
  <c r="P4311" i="53"/>
  <c r="O4311" i="53"/>
  <c r="I4311" i="53"/>
  <c r="Q4310" i="53"/>
  <c r="P4310" i="53"/>
  <c r="O4310" i="53"/>
  <c r="I4310" i="53"/>
  <c r="Q4309" i="53"/>
  <c r="P4309" i="53"/>
  <c r="O4309" i="53"/>
  <c r="I4309" i="53"/>
  <c r="Q4308" i="53"/>
  <c r="P4308" i="53"/>
  <c r="O4308" i="53"/>
  <c r="I4308" i="53"/>
  <c r="H4308" i="53"/>
  <c r="L4308" i="53" s="1"/>
  <c r="Q4307" i="53"/>
  <c r="P4307" i="53"/>
  <c r="O4307" i="53"/>
  <c r="I4307" i="53"/>
  <c r="Q4306" i="53"/>
  <c r="P4306" i="53"/>
  <c r="O4306" i="53"/>
  <c r="I4306" i="53"/>
  <c r="Q4305" i="53"/>
  <c r="P4305" i="53"/>
  <c r="O4305" i="53"/>
  <c r="I4305" i="53"/>
  <c r="Q4304" i="53"/>
  <c r="P4304" i="53"/>
  <c r="O4304" i="53"/>
  <c r="I4304" i="53"/>
  <c r="Q4303" i="53"/>
  <c r="P4303" i="53"/>
  <c r="O4303" i="53"/>
  <c r="I4303" i="53"/>
  <c r="Q4302" i="53"/>
  <c r="P4302" i="53"/>
  <c r="O4302" i="53"/>
  <c r="I4302" i="53"/>
  <c r="Q4301" i="53"/>
  <c r="P4301" i="53"/>
  <c r="O4301" i="53"/>
  <c r="I4301" i="53"/>
  <c r="H4301" i="53"/>
  <c r="L4301" i="53" s="1"/>
  <c r="Q4300" i="53"/>
  <c r="P4300" i="53"/>
  <c r="O4300" i="53"/>
  <c r="I4300" i="53"/>
  <c r="Q4299" i="53"/>
  <c r="P4299" i="53"/>
  <c r="O4299" i="53"/>
  <c r="I4299" i="53"/>
  <c r="Q4298" i="53"/>
  <c r="P4298" i="53"/>
  <c r="O4298" i="53"/>
  <c r="I4298" i="53"/>
  <c r="Q4297" i="53"/>
  <c r="P4297" i="53"/>
  <c r="P4293" i="53" s="1"/>
  <c r="O4297" i="53"/>
  <c r="I4297" i="53"/>
  <c r="Q4296" i="53"/>
  <c r="Q4293" i="53" s="1"/>
  <c r="P4296" i="53"/>
  <c r="O4296" i="53"/>
  <c r="I4296" i="53"/>
  <c r="Q4295" i="53"/>
  <c r="P4295" i="53"/>
  <c r="O4295" i="53"/>
  <c r="I4295" i="53"/>
  <c r="Q4294" i="53"/>
  <c r="P4294" i="53"/>
  <c r="O4294" i="53"/>
  <c r="O4293" i="53" s="1"/>
  <c r="M4294" i="53"/>
  <c r="M4293" i="53" s="1"/>
  <c r="I4294" i="53"/>
  <c r="I4293" i="53" s="1"/>
  <c r="H4294" i="53"/>
  <c r="L4294" i="53" s="1"/>
  <c r="U4293" i="53"/>
  <c r="T4293" i="53"/>
  <c r="S4293" i="53"/>
  <c r="R4293" i="53"/>
  <c r="N4293" i="53"/>
  <c r="Q4292" i="53"/>
  <c r="I4292" i="53"/>
  <c r="Q4291" i="53"/>
  <c r="P4291" i="53"/>
  <c r="O4291" i="53"/>
  <c r="I4291" i="53"/>
  <c r="Q4290" i="53"/>
  <c r="P4290" i="53"/>
  <c r="O4290" i="53"/>
  <c r="L4290" i="53"/>
  <c r="K4290" i="53"/>
  <c r="J4290" i="53"/>
  <c r="I4290" i="53"/>
  <c r="H4290" i="53"/>
  <c r="Q4289" i="53"/>
  <c r="P4289" i="53"/>
  <c r="O4289" i="53"/>
  <c r="I4289" i="53"/>
  <c r="Q4288" i="53"/>
  <c r="P4288" i="53"/>
  <c r="O4288" i="53"/>
  <c r="I4288" i="53"/>
  <c r="Q4287" i="53"/>
  <c r="P4287" i="53"/>
  <c r="O4287" i="53"/>
  <c r="I4287" i="53"/>
  <c r="Q4286" i="53"/>
  <c r="P4286" i="53"/>
  <c r="O4286" i="53"/>
  <c r="I4286" i="53"/>
  <c r="Q4285" i="53"/>
  <c r="P4285" i="53"/>
  <c r="O4285" i="53"/>
  <c r="I4285" i="53"/>
  <c r="Q4284" i="53"/>
  <c r="P4284" i="53"/>
  <c r="O4284" i="53"/>
  <c r="I4284" i="53"/>
  <c r="Q4283" i="53"/>
  <c r="P4283" i="53"/>
  <c r="O4283" i="53"/>
  <c r="I4283" i="53"/>
  <c r="H4283" i="53"/>
  <c r="L4283" i="53" s="1"/>
  <c r="Q4282" i="53"/>
  <c r="P4282" i="53"/>
  <c r="O4282" i="53"/>
  <c r="I4282" i="53"/>
  <c r="Q4281" i="53"/>
  <c r="P4281" i="53"/>
  <c r="O4281" i="53"/>
  <c r="I4281" i="53"/>
  <c r="Q4280" i="53"/>
  <c r="P4280" i="53"/>
  <c r="O4280" i="53"/>
  <c r="I4280" i="53"/>
  <c r="Q4279" i="53"/>
  <c r="P4279" i="53"/>
  <c r="O4279" i="53"/>
  <c r="I4279" i="53"/>
  <c r="Q4278" i="53"/>
  <c r="P4278" i="53"/>
  <c r="O4278" i="53"/>
  <c r="I4278" i="53"/>
  <c r="Q4277" i="53"/>
  <c r="P4277" i="53"/>
  <c r="O4277" i="53"/>
  <c r="I4277" i="53"/>
  <c r="Q4276" i="53"/>
  <c r="P4276" i="53"/>
  <c r="O4276" i="53"/>
  <c r="J4276" i="53"/>
  <c r="K4276" i="53" s="1"/>
  <c r="I4276" i="53"/>
  <c r="H4276" i="53"/>
  <c r="L4276" i="53" s="1"/>
  <c r="Q4275" i="53"/>
  <c r="P4275" i="53"/>
  <c r="O4275" i="53"/>
  <c r="I4275" i="53"/>
  <c r="Q4274" i="53"/>
  <c r="P4274" i="53"/>
  <c r="O4274" i="53"/>
  <c r="I4274" i="53"/>
  <c r="Q4273" i="53"/>
  <c r="P4273" i="53"/>
  <c r="O4273" i="53"/>
  <c r="I4273" i="53"/>
  <c r="Q4272" i="53"/>
  <c r="P4272" i="53"/>
  <c r="O4272" i="53"/>
  <c r="I4272" i="53"/>
  <c r="Q4271" i="53"/>
  <c r="P4271" i="53"/>
  <c r="O4271" i="53"/>
  <c r="I4271" i="53"/>
  <c r="Q4270" i="53"/>
  <c r="P4270" i="53"/>
  <c r="O4270" i="53"/>
  <c r="I4270" i="53"/>
  <c r="Q4269" i="53"/>
  <c r="P4269" i="53"/>
  <c r="O4269" i="53"/>
  <c r="L4269" i="53"/>
  <c r="I4269" i="53"/>
  <c r="H4269" i="53"/>
  <c r="J4269" i="53" s="1"/>
  <c r="K4269" i="53" s="1"/>
  <c r="Q4268" i="53"/>
  <c r="P4268" i="53"/>
  <c r="O4268" i="53"/>
  <c r="I4268" i="53"/>
  <c r="Q4267" i="53"/>
  <c r="P4267" i="53"/>
  <c r="O4267" i="53"/>
  <c r="I4267" i="53"/>
  <c r="Q4266" i="53"/>
  <c r="P4266" i="53"/>
  <c r="O4266" i="53"/>
  <c r="I4266" i="53"/>
  <c r="Q4265" i="53"/>
  <c r="P4265" i="53"/>
  <c r="O4265" i="53"/>
  <c r="I4265" i="53"/>
  <c r="Q4264" i="53"/>
  <c r="P4264" i="53"/>
  <c r="O4264" i="53"/>
  <c r="I4264" i="53"/>
  <c r="Q4263" i="53"/>
  <c r="P4263" i="53"/>
  <c r="P4261" i="53" s="1"/>
  <c r="O4263" i="53"/>
  <c r="I4263" i="53"/>
  <c r="Q4262" i="53"/>
  <c r="Q4261" i="53" s="1"/>
  <c r="P4262" i="53"/>
  <c r="O4262" i="53"/>
  <c r="O4261" i="53" s="1"/>
  <c r="M4262" i="53"/>
  <c r="I4262" i="53"/>
  <c r="I4261" i="53" s="1"/>
  <c r="H4262" i="53"/>
  <c r="H4261" i="53" s="1"/>
  <c r="U4261" i="53"/>
  <c r="T4261" i="53"/>
  <c r="S4261" i="53"/>
  <c r="R4261" i="53"/>
  <c r="N4261" i="53"/>
  <c r="M4261" i="53"/>
  <c r="Q4260" i="53"/>
  <c r="I4260" i="53"/>
  <c r="Q4259" i="53"/>
  <c r="P4259" i="53"/>
  <c r="O4259" i="53"/>
  <c r="I4259" i="53"/>
  <c r="Q4258" i="53"/>
  <c r="P4258" i="53"/>
  <c r="O4258" i="53"/>
  <c r="L4258" i="53"/>
  <c r="K4258" i="53"/>
  <c r="J4258" i="53"/>
  <c r="I4258" i="53"/>
  <c r="H4258" i="53"/>
  <c r="Q4257" i="53"/>
  <c r="P4257" i="53"/>
  <c r="O4257" i="53"/>
  <c r="I4257" i="53"/>
  <c r="Q4256" i="53"/>
  <c r="P4256" i="53"/>
  <c r="O4256" i="53"/>
  <c r="I4256" i="53"/>
  <c r="Q4255" i="53"/>
  <c r="P4255" i="53"/>
  <c r="O4255" i="53"/>
  <c r="I4255" i="53"/>
  <c r="Q4254" i="53"/>
  <c r="P4254" i="53"/>
  <c r="O4254" i="53"/>
  <c r="I4254" i="53"/>
  <c r="Q4253" i="53"/>
  <c r="P4253" i="53"/>
  <c r="O4253" i="53"/>
  <c r="I4253" i="53"/>
  <c r="Q4252" i="53"/>
  <c r="P4252" i="53"/>
  <c r="O4252" i="53"/>
  <c r="I4252" i="53"/>
  <c r="Q4251" i="53"/>
  <c r="P4251" i="53"/>
  <c r="O4251" i="53"/>
  <c r="I4251" i="53"/>
  <c r="H4251" i="53"/>
  <c r="L4251" i="53" s="1"/>
  <c r="Q4250" i="53"/>
  <c r="P4250" i="53"/>
  <c r="O4250" i="53"/>
  <c r="I4250" i="53"/>
  <c r="Q4249" i="53"/>
  <c r="P4249" i="53"/>
  <c r="O4249" i="53"/>
  <c r="I4249" i="53"/>
  <c r="Q4248" i="53"/>
  <c r="P4248" i="53"/>
  <c r="O4248" i="53"/>
  <c r="I4248" i="53"/>
  <c r="Q4247" i="53"/>
  <c r="P4247" i="53"/>
  <c r="O4247" i="53"/>
  <c r="I4247" i="53"/>
  <c r="Q4246" i="53"/>
  <c r="P4246" i="53"/>
  <c r="O4246" i="53"/>
  <c r="I4246" i="53"/>
  <c r="Q4245" i="53"/>
  <c r="P4245" i="53"/>
  <c r="O4245" i="53"/>
  <c r="I4245" i="53"/>
  <c r="K4244" i="53" s="1"/>
  <c r="Q4244" i="53"/>
  <c r="P4244" i="53"/>
  <c r="O4244" i="53"/>
  <c r="L4244" i="53"/>
  <c r="J4244" i="53"/>
  <c r="I4244" i="53"/>
  <c r="H4244" i="53"/>
  <c r="Q4243" i="53"/>
  <c r="P4243" i="53"/>
  <c r="O4243" i="53"/>
  <c r="I4243" i="53"/>
  <c r="Q4242" i="53"/>
  <c r="P4242" i="53"/>
  <c r="O4242" i="53"/>
  <c r="I4242" i="53"/>
  <c r="Q4241" i="53"/>
  <c r="P4241" i="53"/>
  <c r="O4241" i="53"/>
  <c r="I4241" i="53"/>
  <c r="Q4240" i="53"/>
  <c r="P4240" i="53"/>
  <c r="O4240" i="53"/>
  <c r="I4240" i="53"/>
  <c r="Q4239" i="53"/>
  <c r="P4239" i="53"/>
  <c r="O4239" i="53"/>
  <c r="I4239" i="53"/>
  <c r="Q4238" i="53"/>
  <c r="P4238" i="53"/>
  <c r="O4238" i="53"/>
  <c r="I4238" i="53"/>
  <c r="Q4237" i="53"/>
  <c r="P4237" i="53"/>
  <c r="O4237" i="53"/>
  <c r="J4237" i="53"/>
  <c r="K4237" i="53" s="1"/>
  <c r="I4237" i="53"/>
  <c r="H4237" i="53"/>
  <c r="L4237" i="53" s="1"/>
  <c r="Q4236" i="53"/>
  <c r="P4236" i="53"/>
  <c r="O4236" i="53"/>
  <c r="I4236" i="53"/>
  <c r="Q4235" i="53"/>
  <c r="P4235" i="53"/>
  <c r="O4235" i="53"/>
  <c r="I4235" i="53"/>
  <c r="Q4234" i="53"/>
  <c r="P4234" i="53"/>
  <c r="O4234" i="53"/>
  <c r="I4234" i="53"/>
  <c r="Q4233" i="53"/>
  <c r="P4233" i="53"/>
  <c r="O4233" i="53"/>
  <c r="I4233" i="53"/>
  <c r="Q4232" i="53"/>
  <c r="P4232" i="53"/>
  <c r="P4229" i="53" s="1"/>
  <c r="O4232" i="53"/>
  <c r="I4232" i="53"/>
  <c r="I4229" i="53" s="1"/>
  <c r="Q4231" i="53"/>
  <c r="P4231" i="53"/>
  <c r="O4231" i="53"/>
  <c r="I4231" i="53"/>
  <c r="Q4230" i="53"/>
  <c r="P4230" i="53"/>
  <c r="O4230" i="53"/>
  <c r="M4230" i="53"/>
  <c r="I4230" i="53"/>
  <c r="H4230" i="53"/>
  <c r="H4229" i="53" s="1"/>
  <c r="U4229" i="53"/>
  <c r="T4229" i="53"/>
  <c r="S4229" i="53"/>
  <c r="R4229" i="53"/>
  <c r="Q4229" i="53"/>
  <c r="O4229" i="53"/>
  <c r="N4229" i="53"/>
  <c r="M4229" i="53"/>
  <c r="Q4228" i="53"/>
  <c r="I4228" i="53"/>
  <c r="Q4227" i="53"/>
  <c r="P4227" i="53"/>
  <c r="O4227" i="53"/>
  <c r="I4227" i="53"/>
  <c r="Q4226" i="53"/>
  <c r="P4226" i="53"/>
  <c r="O4226" i="53"/>
  <c r="L4226" i="53"/>
  <c r="K4226" i="53"/>
  <c r="J4226" i="53"/>
  <c r="I4226" i="53"/>
  <c r="H4226" i="53"/>
  <c r="Q4225" i="53"/>
  <c r="P4225" i="53"/>
  <c r="O4225" i="53"/>
  <c r="I4225" i="53"/>
  <c r="Q4224" i="53"/>
  <c r="P4224" i="53"/>
  <c r="O4224" i="53"/>
  <c r="I4224" i="53"/>
  <c r="Q4223" i="53"/>
  <c r="P4223" i="53"/>
  <c r="O4223" i="53"/>
  <c r="I4223" i="53"/>
  <c r="Q4222" i="53"/>
  <c r="P4222" i="53"/>
  <c r="O4222" i="53"/>
  <c r="I4222" i="53"/>
  <c r="Q4221" i="53"/>
  <c r="P4221" i="53"/>
  <c r="O4221" i="53"/>
  <c r="I4221" i="53"/>
  <c r="Q4220" i="53"/>
  <c r="P4220" i="53"/>
  <c r="O4220" i="53"/>
  <c r="I4220" i="53"/>
  <c r="Q4219" i="53"/>
  <c r="P4219" i="53"/>
  <c r="O4219" i="53"/>
  <c r="I4219" i="53"/>
  <c r="H4219" i="53"/>
  <c r="L4219" i="53" s="1"/>
  <c r="Q4218" i="53"/>
  <c r="P4218" i="53"/>
  <c r="O4218" i="53"/>
  <c r="I4218" i="53"/>
  <c r="Q4217" i="53"/>
  <c r="P4217" i="53"/>
  <c r="O4217" i="53"/>
  <c r="I4217" i="53"/>
  <c r="Q4216" i="53"/>
  <c r="P4216" i="53"/>
  <c r="O4216" i="53"/>
  <c r="I4216" i="53"/>
  <c r="Q4215" i="53"/>
  <c r="P4215" i="53"/>
  <c r="O4215" i="53"/>
  <c r="I4215" i="53"/>
  <c r="Q4214" i="53"/>
  <c r="P4214" i="53"/>
  <c r="O4214" i="53"/>
  <c r="I4214" i="53"/>
  <c r="Q4213" i="53"/>
  <c r="P4213" i="53"/>
  <c r="O4213" i="53"/>
  <c r="I4213" i="53"/>
  <c r="Q4212" i="53"/>
  <c r="P4212" i="53"/>
  <c r="O4212" i="53"/>
  <c r="I4212" i="53"/>
  <c r="H4212" i="53"/>
  <c r="L4212" i="53" s="1"/>
  <c r="Q4211" i="53"/>
  <c r="P4211" i="53"/>
  <c r="O4211" i="53"/>
  <c r="I4211" i="53"/>
  <c r="Q4210" i="53"/>
  <c r="P4210" i="53"/>
  <c r="O4210" i="53"/>
  <c r="I4210" i="53"/>
  <c r="Q4209" i="53"/>
  <c r="P4209" i="53"/>
  <c r="O4209" i="53"/>
  <c r="I4209" i="53"/>
  <c r="Q4208" i="53"/>
  <c r="P4208" i="53"/>
  <c r="O4208" i="53"/>
  <c r="I4208" i="53"/>
  <c r="Q4207" i="53"/>
  <c r="P4207" i="53"/>
  <c r="O4207" i="53"/>
  <c r="I4207" i="53"/>
  <c r="Q4206" i="53"/>
  <c r="P4206" i="53"/>
  <c r="O4206" i="53"/>
  <c r="I4206" i="53"/>
  <c r="Q4205" i="53"/>
  <c r="P4205" i="53"/>
  <c r="O4205" i="53"/>
  <c r="I4205" i="53"/>
  <c r="H4205" i="53"/>
  <c r="J4205" i="53" s="1"/>
  <c r="K4205" i="53" s="1"/>
  <c r="Q4204" i="53"/>
  <c r="P4204" i="53"/>
  <c r="O4204" i="53"/>
  <c r="I4204" i="53"/>
  <c r="Q4203" i="53"/>
  <c r="P4203" i="53"/>
  <c r="O4203" i="53"/>
  <c r="I4203" i="53"/>
  <c r="Q4202" i="53"/>
  <c r="P4202" i="53"/>
  <c r="O4202" i="53"/>
  <c r="I4202" i="53"/>
  <c r="Q4201" i="53"/>
  <c r="P4201" i="53"/>
  <c r="O4201" i="53"/>
  <c r="I4201" i="53"/>
  <c r="Q4200" i="53"/>
  <c r="P4200" i="53"/>
  <c r="O4200" i="53"/>
  <c r="I4200" i="53"/>
  <c r="I4197" i="53" s="1"/>
  <c r="Q4199" i="53"/>
  <c r="Q4197" i="53" s="1"/>
  <c r="P4199" i="53"/>
  <c r="P4197" i="53" s="1"/>
  <c r="O4199" i="53"/>
  <c r="O4197" i="53" s="1"/>
  <c r="I4199" i="53"/>
  <c r="Q4198" i="53"/>
  <c r="P4198" i="53"/>
  <c r="O4198" i="53"/>
  <c r="M4198" i="53"/>
  <c r="I4198" i="53"/>
  <c r="H4198" i="53"/>
  <c r="H4197" i="53" s="1"/>
  <c r="U4197" i="53"/>
  <c r="T4197" i="53"/>
  <c r="S4197" i="53"/>
  <c r="R4197" i="53"/>
  <c r="N4197" i="53"/>
  <c r="M4197" i="53"/>
  <c r="Q4196" i="53"/>
  <c r="I4196" i="53"/>
  <c r="Q4195" i="53"/>
  <c r="P4195" i="53"/>
  <c r="O4195" i="53"/>
  <c r="I4195" i="53"/>
  <c r="Q4194" i="53"/>
  <c r="P4194" i="53"/>
  <c r="O4194" i="53"/>
  <c r="L4194" i="53"/>
  <c r="K4194" i="53"/>
  <c r="J4194" i="53"/>
  <c r="I4194" i="53"/>
  <c r="H4194" i="53"/>
  <c r="Q4193" i="53"/>
  <c r="P4193" i="53"/>
  <c r="O4193" i="53"/>
  <c r="I4193" i="53"/>
  <c r="Q4192" i="53"/>
  <c r="P4192" i="53"/>
  <c r="O4192" i="53"/>
  <c r="I4192" i="53"/>
  <c r="Q4191" i="53"/>
  <c r="P4191" i="53"/>
  <c r="O4191" i="53"/>
  <c r="I4191" i="53"/>
  <c r="Q4190" i="53"/>
  <c r="P4190" i="53"/>
  <c r="O4190" i="53"/>
  <c r="I4190" i="53"/>
  <c r="Q4189" i="53"/>
  <c r="P4189" i="53"/>
  <c r="O4189" i="53"/>
  <c r="I4189" i="53"/>
  <c r="Q4188" i="53"/>
  <c r="P4188" i="53"/>
  <c r="O4188" i="53"/>
  <c r="I4188" i="53"/>
  <c r="Q4187" i="53"/>
  <c r="P4187" i="53"/>
  <c r="O4187" i="53"/>
  <c r="I4187" i="53"/>
  <c r="H4187" i="53"/>
  <c r="L4187" i="53" s="1"/>
  <c r="Q4186" i="53"/>
  <c r="P4186" i="53"/>
  <c r="O4186" i="53"/>
  <c r="I4186" i="53"/>
  <c r="Q4185" i="53"/>
  <c r="P4185" i="53"/>
  <c r="O4185" i="53"/>
  <c r="I4185" i="53"/>
  <c r="Q4184" i="53"/>
  <c r="P4184" i="53"/>
  <c r="O4184" i="53"/>
  <c r="I4184" i="53"/>
  <c r="Q4183" i="53"/>
  <c r="P4183" i="53"/>
  <c r="O4183" i="53"/>
  <c r="I4183" i="53"/>
  <c r="Q4182" i="53"/>
  <c r="P4182" i="53"/>
  <c r="O4182" i="53"/>
  <c r="I4182" i="53"/>
  <c r="Q4181" i="53"/>
  <c r="P4181" i="53"/>
  <c r="O4181" i="53"/>
  <c r="I4181" i="53"/>
  <c r="Q4180" i="53"/>
  <c r="P4180" i="53"/>
  <c r="O4180" i="53"/>
  <c r="L4180" i="53"/>
  <c r="J4180" i="53"/>
  <c r="K4180" i="53" s="1"/>
  <c r="I4180" i="53"/>
  <c r="H4180" i="53"/>
  <c r="Q4179" i="53"/>
  <c r="P4179" i="53"/>
  <c r="O4179" i="53"/>
  <c r="I4179" i="53"/>
  <c r="Q4178" i="53"/>
  <c r="P4178" i="53"/>
  <c r="O4178" i="53"/>
  <c r="I4178" i="53"/>
  <c r="Q4177" i="53"/>
  <c r="P4177" i="53"/>
  <c r="O4177" i="53"/>
  <c r="I4177" i="53"/>
  <c r="Q4176" i="53"/>
  <c r="P4176" i="53"/>
  <c r="O4176" i="53"/>
  <c r="I4176" i="53"/>
  <c r="Q4175" i="53"/>
  <c r="P4175" i="53"/>
  <c r="O4175" i="53"/>
  <c r="I4175" i="53"/>
  <c r="Q4174" i="53"/>
  <c r="P4174" i="53"/>
  <c r="O4174" i="53"/>
  <c r="I4174" i="53"/>
  <c r="Q4173" i="53"/>
  <c r="P4173" i="53"/>
  <c r="O4173" i="53"/>
  <c r="I4173" i="53"/>
  <c r="H4173" i="53"/>
  <c r="H4165" i="53" s="1"/>
  <c r="Q4172" i="53"/>
  <c r="P4172" i="53"/>
  <c r="O4172" i="53"/>
  <c r="I4172" i="53"/>
  <c r="Q4171" i="53"/>
  <c r="P4171" i="53"/>
  <c r="O4171" i="53"/>
  <c r="I4171" i="53"/>
  <c r="Q4170" i="53"/>
  <c r="P4170" i="53"/>
  <c r="O4170" i="53"/>
  <c r="I4170" i="53"/>
  <c r="Q4169" i="53"/>
  <c r="P4169" i="53"/>
  <c r="O4169" i="53"/>
  <c r="I4169" i="53"/>
  <c r="Q4168" i="53"/>
  <c r="P4168" i="53"/>
  <c r="O4168" i="53"/>
  <c r="I4168" i="53"/>
  <c r="Q4167" i="53"/>
  <c r="P4167" i="53"/>
  <c r="O4167" i="53"/>
  <c r="O4165" i="53" s="1"/>
  <c r="I4167" i="53"/>
  <c r="Q4166" i="53"/>
  <c r="Q4165" i="53" s="1"/>
  <c r="P4166" i="53"/>
  <c r="P4165" i="53" s="1"/>
  <c r="O4166" i="53"/>
  <c r="M4166" i="53"/>
  <c r="L4166" i="53"/>
  <c r="J4166" i="53"/>
  <c r="K4166" i="53" s="1"/>
  <c r="I4166" i="53"/>
  <c r="H4166" i="53"/>
  <c r="U4165" i="53"/>
  <c r="T4165" i="53"/>
  <c r="S4165" i="53"/>
  <c r="R4165" i="53"/>
  <c r="N4165" i="53"/>
  <c r="M4165" i="53"/>
  <c r="I4165" i="53"/>
  <c r="Q4164" i="53"/>
  <c r="I4164" i="53"/>
  <c r="Q4163" i="53"/>
  <c r="P4163" i="53"/>
  <c r="O4163" i="53"/>
  <c r="I4163" i="53"/>
  <c r="Q4162" i="53"/>
  <c r="P4162" i="53"/>
  <c r="O4162" i="53"/>
  <c r="L4162" i="53"/>
  <c r="K4162" i="53"/>
  <c r="J4162" i="53"/>
  <c r="I4162" i="53"/>
  <c r="H4162" i="53"/>
  <c r="Q4161" i="53"/>
  <c r="P4161" i="53"/>
  <c r="O4161" i="53"/>
  <c r="I4161" i="53"/>
  <c r="Q4160" i="53"/>
  <c r="P4160" i="53"/>
  <c r="O4160" i="53"/>
  <c r="I4160" i="53"/>
  <c r="Q4159" i="53"/>
  <c r="P4159" i="53"/>
  <c r="O4159" i="53"/>
  <c r="I4159" i="53"/>
  <c r="Q4158" i="53"/>
  <c r="P4158" i="53"/>
  <c r="O4158" i="53"/>
  <c r="I4158" i="53"/>
  <c r="Q4157" i="53"/>
  <c r="P4157" i="53"/>
  <c r="O4157" i="53"/>
  <c r="I4157" i="53"/>
  <c r="Q4156" i="53"/>
  <c r="P4156" i="53"/>
  <c r="O4156" i="53"/>
  <c r="I4156" i="53"/>
  <c r="Q4155" i="53"/>
  <c r="P4155" i="53"/>
  <c r="O4155" i="53"/>
  <c r="L4155" i="53"/>
  <c r="J4155" i="53"/>
  <c r="K4155" i="53" s="1"/>
  <c r="I4155" i="53"/>
  <c r="H4155" i="53"/>
  <c r="Q4154" i="53"/>
  <c r="P4154" i="53"/>
  <c r="O4154" i="53"/>
  <c r="I4154" i="53"/>
  <c r="Q4153" i="53"/>
  <c r="P4153" i="53"/>
  <c r="O4153" i="53"/>
  <c r="I4153" i="53"/>
  <c r="Q4152" i="53"/>
  <c r="P4152" i="53"/>
  <c r="O4152" i="53"/>
  <c r="I4152" i="53"/>
  <c r="Q4151" i="53"/>
  <c r="P4151" i="53"/>
  <c r="O4151" i="53"/>
  <c r="I4151" i="53"/>
  <c r="Q4150" i="53"/>
  <c r="P4150" i="53"/>
  <c r="O4150" i="53"/>
  <c r="I4150" i="53"/>
  <c r="Q4149" i="53"/>
  <c r="P4149" i="53"/>
  <c r="O4149" i="53"/>
  <c r="I4149" i="53"/>
  <c r="Q4148" i="53"/>
  <c r="P4148" i="53"/>
  <c r="O4148" i="53"/>
  <c r="I4148" i="53"/>
  <c r="H4148" i="53"/>
  <c r="H4133" i="53" s="1"/>
  <c r="Q4147" i="53"/>
  <c r="P4147" i="53"/>
  <c r="O4147" i="53"/>
  <c r="I4147" i="53"/>
  <c r="Q4146" i="53"/>
  <c r="P4146" i="53"/>
  <c r="O4146" i="53"/>
  <c r="I4146" i="53"/>
  <c r="Q4145" i="53"/>
  <c r="P4145" i="53"/>
  <c r="O4145" i="53"/>
  <c r="I4145" i="53"/>
  <c r="Q4144" i="53"/>
  <c r="P4144" i="53"/>
  <c r="O4144" i="53"/>
  <c r="I4144" i="53"/>
  <c r="Q4143" i="53"/>
  <c r="P4143" i="53"/>
  <c r="O4143" i="53"/>
  <c r="I4143" i="53"/>
  <c r="Q4142" i="53"/>
  <c r="P4142" i="53"/>
  <c r="O4142" i="53"/>
  <c r="I4142" i="53"/>
  <c r="Q4141" i="53"/>
  <c r="P4141" i="53"/>
  <c r="O4141" i="53"/>
  <c r="I4141" i="53"/>
  <c r="H4141" i="53"/>
  <c r="L4141" i="53" s="1"/>
  <c r="Q4140" i="53"/>
  <c r="P4140" i="53"/>
  <c r="O4140" i="53"/>
  <c r="I4140" i="53"/>
  <c r="Q4139" i="53"/>
  <c r="P4139" i="53"/>
  <c r="O4139" i="53"/>
  <c r="I4139" i="53"/>
  <c r="I4133" i="53" s="1"/>
  <c r="Q4138" i="53"/>
  <c r="P4138" i="53"/>
  <c r="O4138" i="53"/>
  <c r="I4138" i="53"/>
  <c r="Q4137" i="53"/>
  <c r="P4137" i="53"/>
  <c r="O4137" i="53"/>
  <c r="I4137" i="53"/>
  <c r="Q4136" i="53"/>
  <c r="P4136" i="53"/>
  <c r="O4136" i="53"/>
  <c r="I4136" i="53"/>
  <c r="Q4135" i="53"/>
  <c r="P4135" i="53"/>
  <c r="O4135" i="53"/>
  <c r="I4135" i="53"/>
  <c r="Q4134" i="53"/>
  <c r="Q4133" i="53" s="1"/>
  <c r="P4134" i="53"/>
  <c r="P4133" i="53" s="1"/>
  <c r="O4134" i="53"/>
  <c r="O4133" i="53" s="1"/>
  <c r="M4134" i="53"/>
  <c r="M4133" i="53" s="1"/>
  <c r="L4134" i="53"/>
  <c r="J4134" i="53"/>
  <c r="K4134" i="53" s="1"/>
  <c r="I4134" i="53"/>
  <c r="H4134" i="53"/>
  <c r="U4133" i="53"/>
  <c r="T4133" i="53"/>
  <c r="S4133" i="53"/>
  <c r="R4133" i="53"/>
  <c r="N4133" i="53"/>
  <c r="Q4132" i="53"/>
  <c r="I4132" i="53"/>
  <c r="Q4131" i="53"/>
  <c r="P4131" i="53"/>
  <c r="O4131" i="53"/>
  <c r="I4131" i="53"/>
  <c r="Q4130" i="53"/>
  <c r="P4130" i="53"/>
  <c r="O4130" i="53"/>
  <c r="L4130" i="53"/>
  <c r="K4130" i="53"/>
  <c r="J4130" i="53"/>
  <c r="I4130" i="53"/>
  <c r="H4130" i="53"/>
  <c r="Q4129" i="53"/>
  <c r="P4129" i="53"/>
  <c r="O4129" i="53"/>
  <c r="I4129" i="53"/>
  <c r="Q4128" i="53"/>
  <c r="P4128" i="53"/>
  <c r="O4128" i="53"/>
  <c r="I4128" i="53"/>
  <c r="Q4127" i="53"/>
  <c r="P4127" i="53"/>
  <c r="O4127" i="53"/>
  <c r="I4127" i="53"/>
  <c r="Q4126" i="53"/>
  <c r="P4126" i="53"/>
  <c r="O4126" i="53"/>
  <c r="I4126" i="53"/>
  <c r="Q4125" i="53"/>
  <c r="P4125" i="53"/>
  <c r="O4125" i="53"/>
  <c r="I4125" i="53"/>
  <c r="Q4124" i="53"/>
  <c r="P4124" i="53"/>
  <c r="O4124" i="53"/>
  <c r="I4124" i="53"/>
  <c r="Q4123" i="53"/>
  <c r="P4123" i="53"/>
  <c r="O4123" i="53"/>
  <c r="I4123" i="53"/>
  <c r="H4123" i="53"/>
  <c r="L4123" i="53" s="1"/>
  <c r="Q4122" i="53"/>
  <c r="P4122" i="53"/>
  <c r="O4122" i="53"/>
  <c r="I4122" i="53"/>
  <c r="Q4121" i="53"/>
  <c r="P4121" i="53"/>
  <c r="O4121" i="53"/>
  <c r="I4121" i="53"/>
  <c r="Q4120" i="53"/>
  <c r="P4120" i="53"/>
  <c r="O4120" i="53"/>
  <c r="I4120" i="53"/>
  <c r="Q4119" i="53"/>
  <c r="P4119" i="53"/>
  <c r="O4119" i="53"/>
  <c r="I4119" i="53"/>
  <c r="Q4118" i="53"/>
  <c r="P4118" i="53"/>
  <c r="O4118" i="53"/>
  <c r="I4118" i="53"/>
  <c r="Q4117" i="53"/>
  <c r="P4117" i="53"/>
  <c r="O4117" i="53"/>
  <c r="I4117" i="53"/>
  <c r="Q4116" i="53"/>
  <c r="P4116" i="53"/>
  <c r="O4116" i="53"/>
  <c r="I4116" i="53"/>
  <c r="H4116" i="53"/>
  <c r="H4101" i="53" s="1"/>
  <c r="Q4115" i="53"/>
  <c r="P4115" i="53"/>
  <c r="O4115" i="53"/>
  <c r="I4115" i="53"/>
  <c r="Q4114" i="53"/>
  <c r="P4114" i="53"/>
  <c r="O4114" i="53"/>
  <c r="I4114" i="53"/>
  <c r="Q4113" i="53"/>
  <c r="P4113" i="53"/>
  <c r="O4113" i="53"/>
  <c r="I4113" i="53"/>
  <c r="Q4112" i="53"/>
  <c r="P4112" i="53"/>
  <c r="O4112" i="53"/>
  <c r="I4112" i="53"/>
  <c r="Q4111" i="53"/>
  <c r="P4111" i="53"/>
  <c r="O4111" i="53"/>
  <c r="I4111" i="53"/>
  <c r="Q4110" i="53"/>
  <c r="P4110" i="53"/>
  <c r="O4110" i="53"/>
  <c r="I4110" i="53"/>
  <c r="Q4109" i="53"/>
  <c r="P4109" i="53"/>
  <c r="O4109" i="53"/>
  <c r="I4109" i="53"/>
  <c r="H4109" i="53"/>
  <c r="L4109" i="53" s="1"/>
  <c r="Q4108" i="53"/>
  <c r="P4108" i="53"/>
  <c r="O4108" i="53"/>
  <c r="I4108" i="53"/>
  <c r="Q4107" i="53"/>
  <c r="P4107" i="53"/>
  <c r="O4107" i="53"/>
  <c r="I4107" i="53"/>
  <c r="Q4106" i="53"/>
  <c r="P4106" i="53"/>
  <c r="O4106" i="53"/>
  <c r="I4106" i="53"/>
  <c r="Q4105" i="53"/>
  <c r="P4105" i="53"/>
  <c r="O4105" i="53"/>
  <c r="I4105" i="53"/>
  <c r="Q4104" i="53"/>
  <c r="P4104" i="53"/>
  <c r="O4104" i="53"/>
  <c r="I4104" i="53"/>
  <c r="I4101" i="53" s="1"/>
  <c r="Q4103" i="53"/>
  <c r="P4103" i="53"/>
  <c r="O4103" i="53"/>
  <c r="I4103" i="53"/>
  <c r="Q4102" i="53"/>
  <c r="Q4101" i="53" s="1"/>
  <c r="P4102" i="53"/>
  <c r="P4101" i="53" s="1"/>
  <c r="O4102" i="53"/>
  <c r="O4101" i="53" s="1"/>
  <c r="M4102" i="53"/>
  <c r="M4101" i="53" s="1"/>
  <c r="L4102" i="53"/>
  <c r="I4102" i="53"/>
  <c r="H4102" i="53"/>
  <c r="J4102" i="53" s="1"/>
  <c r="U4101" i="53"/>
  <c r="T4101" i="53"/>
  <c r="S4101" i="53"/>
  <c r="R4101" i="53"/>
  <c r="N4101" i="53"/>
  <c r="Q4100" i="53"/>
  <c r="I4100" i="53"/>
  <c r="Q4099" i="53"/>
  <c r="P4099" i="53"/>
  <c r="O4099" i="53"/>
  <c r="I4099" i="53"/>
  <c r="Q4098" i="53"/>
  <c r="P4098" i="53"/>
  <c r="O4098" i="53"/>
  <c r="L4098" i="53"/>
  <c r="K4098" i="53"/>
  <c r="J4098" i="53"/>
  <c r="I4098" i="53"/>
  <c r="H4098" i="53"/>
  <c r="Q4097" i="53"/>
  <c r="P4097" i="53"/>
  <c r="O4097" i="53"/>
  <c r="I4097" i="53"/>
  <c r="Q4096" i="53"/>
  <c r="P4096" i="53"/>
  <c r="O4096" i="53"/>
  <c r="I4096" i="53"/>
  <c r="Q4095" i="53"/>
  <c r="P4095" i="53"/>
  <c r="O4095" i="53"/>
  <c r="I4095" i="53"/>
  <c r="Q4094" i="53"/>
  <c r="P4094" i="53"/>
  <c r="O4094" i="53"/>
  <c r="I4094" i="53"/>
  <c r="Q4093" i="53"/>
  <c r="P4093" i="53"/>
  <c r="O4093" i="53"/>
  <c r="I4093" i="53"/>
  <c r="Q4092" i="53"/>
  <c r="P4092" i="53"/>
  <c r="O4092" i="53"/>
  <c r="I4092" i="53"/>
  <c r="Q4091" i="53"/>
  <c r="P4091" i="53"/>
  <c r="O4091" i="53"/>
  <c r="L4091" i="53"/>
  <c r="I4091" i="53"/>
  <c r="H4091" i="53"/>
  <c r="J4091" i="53" s="1"/>
  <c r="K4091" i="53" s="1"/>
  <c r="Q4090" i="53"/>
  <c r="P4090" i="53"/>
  <c r="O4090" i="53"/>
  <c r="I4090" i="53"/>
  <c r="Q4089" i="53"/>
  <c r="P4089" i="53"/>
  <c r="O4089" i="53"/>
  <c r="I4089" i="53"/>
  <c r="Q4088" i="53"/>
  <c r="P4088" i="53"/>
  <c r="O4088" i="53"/>
  <c r="I4088" i="53"/>
  <c r="Q4087" i="53"/>
  <c r="P4087" i="53"/>
  <c r="O4087" i="53"/>
  <c r="I4087" i="53"/>
  <c r="Q4086" i="53"/>
  <c r="P4086" i="53"/>
  <c r="O4086" i="53"/>
  <c r="I4086" i="53"/>
  <c r="Q4085" i="53"/>
  <c r="P4085" i="53"/>
  <c r="O4085" i="53"/>
  <c r="I4085" i="53"/>
  <c r="Q4084" i="53"/>
  <c r="P4084" i="53"/>
  <c r="O4084" i="53"/>
  <c r="I4084" i="53"/>
  <c r="H4084" i="53"/>
  <c r="L4084" i="53" s="1"/>
  <c r="Q4083" i="53"/>
  <c r="P4083" i="53"/>
  <c r="O4083" i="53"/>
  <c r="I4083" i="53"/>
  <c r="Q4082" i="53"/>
  <c r="P4082" i="53"/>
  <c r="O4082" i="53"/>
  <c r="I4082" i="53"/>
  <c r="Q4081" i="53"/>
  <c r="P4081" i="53"/>
  <c r="O4081" i="53"/>
  <c r="I4081" i="53"/>
  <c r="Q4080" i="53"/>
  <c r="P4080" i="53"/>
  <c r="O4080" i="53"/>
  <c r="I4080" i="53"/>
  <c r="Q4079" i="53"/>
  <c r="P4079" i="53"/>
  <c r="O4079" i="53"/>
  <c r="I4079" i="53"/>
  <c r="Q4078" i="53"/>
  <c r="P4078" i="53"/>
  <c r="O4078" i="53"/>
  <c r="I4078" i="53"/>
  <c r="Q4077" i="53"/>
  <c r="P4077" i="53"/>
  <c r="O4077" i="53"/>
  <c r="I4077" i="53"/>
  <c r="H4077" i="53"/>
  <c r="L4077" i="53" s="1"/>
  <c r="Q4076" i="53"/>
  <c r="P4076" i="53"/>
  <c r="O4076" i="53"/>
  <c r="I4076" i="53"/>
  <c r="Q4075" i="53"/>
  <c r="P4075" i="53"/>
  <c r="O4075" i="53"/>
  <c r="I4075" i="53"/>
  <c r="Q4074" i="53"/>
  <c r="P4074" i="53"/>
  <c r="P4069" i="53" s="1"/>
  <c r="O4074" i="53"/>
  <c r="I4074" i="53"/>
  <c r="Q4073" i="53"/>
  <c r="P4073" i="53"/>
  <c r="O4073" i="53"/>
  <c r="I4073" i="53"/>
  <c r="Q4072" i="53"/>
  <c r="P4072" i="53"/>
  <c r="O4072" i="53"/>
  <c r="I4072" i="53"/>
  <c r="Q4071" i="53"/>
  <c r="P4071" i="53"/>
  <c r="O4071" i="53"/>
  <c r="O4069" i="53" s="1"/>
  <c r="I4071" i="53"/>
  <c r="Q4070" i="53"/>
  <c r="Q4069" i="53" s="1"/>
  <c r="P4070" i="53"/>
  <c r="O4070" i="53"/>
  <c r="M4070" i="53"/>
  <c r="M4069" i="53" s="1"/>
  <c r="I4070" i="53"/>
  <c r="I4069" i="53" s="1"/>
  <c r="H4070" i="53"/>
  <c r="J4070" i="53" s="1"/>
  <c r="U4069" i="53"/>
  <c r="T4069" i="53"/>
  <c r="S4069" i="53"/>
  <c r="R4069" i="53"/>
  <c r="N4069" i="53"/>
  <c r="Q4068" i="53"/>
  <c r="I4068" i="53"/>
  <c r="Q4067" i="53"/>
  <c r="P4067" i="53"/>
  <c r="O4067" i="53"/>
  <c r="I4067" i="53"/>
  <c r="Q4066" i="53"/>
  <c r="P4066" i="53"/>
  <c r="O4066" i="53"/>
  <c r="L4066" i="53"/>
  <c r="K4066" i="53"/>
  <c r="J4066" i="53"/>
  <c r="I4066" i="53"/>
  <c r="H4066" i="53"/>
  <c r="Q4065" i="53"/>
  <c r="P4065" i="53"/>
  <c r="O4065" i="53"/>
  <c r="I4065" i="53"/>
  <c r="Q4064" i="53"/>
  <c r="P4064" i="53"/>
  <c r="O4064" i="53"/>
  <c r="I4064" i="53"/>
  <c r="Q4063" i="53"/>
  <c r="P4063" i="53"/>
  <c r="O4063" i="53"/>
  <c r="I4063" i="53"/>
  <c r="Q4062" i="53"/>
  <c r="P4062" i="53"/>
  <c r="O4062" i="53"/>
  <c r="I4062" i="53"/>
  <c r="Q4061" i="53"/>
  <c r="P4061" i="53"/>
  <c r="O4061" i="53"/>
  <c r="I4061" i="53"/>
  <c r="Q4060" i="53"/>
  <c r="P4060" i="53"/>
  <c r="O4060" i="53"/>
  <c r="I4060" i="53"/>
  <c r="Q4059" i="53"/>
  <c r="P4059" i="53"/>
  <c r="O4059" i="53"/>
  <c r="I4059" i="53"/>
  <c r="H4059" i="53"/>
  <c r="J4059" i="53" s="1"/>
  <c r="K4059" i="53" s="1"/>
  <c r="Q4058" i="53"/>
  <c r="P4058" i="53"/>
  <c r="O4058" i="53"/>
  <c r="I4058" i="53"/>
  <c r="Q4057" i="53"/>
  <c r="P4057" i="53"/>
  <c r="O4057" i="53"/>
  <c r="I4057" i="53"/>
  <c r="Q4056" i="53"/>
  <c r="P4056" i="53"/>
  <c r="O4056" i="53"/>
  <c r="I4056" i="53"/>
  <c r="Q4055" i="53"/>
  <c r="P4055" i="53"/>
  <c r="O4055" i="53"/>
  <c r="I4055" i="53"/>
  <c r="Q4054" i="53"/>
  <c r="P4054" i="53"/>
  <c r="O4054" i="53"/>
  <c r="I4054" i="53"/>
  <c r="Q4053" i="53"/>
  <c r="P4053" i="53"/>
  <c r="O4053" i="53"/>
  <c r="I4053" i="53"/>
  <c r="Q4052" i="53"/>
  <c r="P4052" i="53"/>
  <c r="O4052" i="53"/>
  <c r="J4052" i="53"/>
  <c r="K4052" i="53" s="1"/>
  <c r="I4052" i="53"/>
  <c r="H4052" i="53"/>
  <c r="L4052" i="53" s="1"/>
  <c r="Q4051" i="53"/>
  <c r="P4051" i="53"/>
  <c r="O4051" i="53"/>
  <c r="I4051" i="53"/>
  <c r="Q4050" i="53"/>
  <c r="P4050" i="53"/>
  <c r="O4050" i="53"/>
  <c r="I4050" i="53"/>
  <c r="Q4049" i="53"/>
  <c r="P4049" i="53"/>
  <c r="O4049" i="53"/>
  <c r="I4049" i="53"/>
  <c r="Q4048" i="53"/>
  <c r="P4048" i="53"/>
  <c r="O4048" i="53"/>
  <c r="I4048" i="53"/>
  <c r="Q4047" i="53"/>
  <c r="P4047" i="53"/>
  <c r="O4047" i="53"/>
  <c r="I4047" i="53"/>
  <c r="Q4046" i="53"/>
  <c r="P4046" i="53"/>
  <c r="O4046" i="53"/>
  <c r="I4046" i="53"/>
  <c r="Q4045" i="53"/>
  <c r="P4045" i="53"/>
  <c r="O4045" i="53"/>
  <c r="L4045" i="53"/>
  <c r="I4045" i="53"/>
  <c r="H4045" i="53"/>
  <c r="J4045" i="53" s="1"/>
  <c r="K4045" i="53" s="1"/>
  <c r="Q4044" i="53"/>
  <c r="P4044" i="53"/>
  <c r="O4044" i="53"/>
  <c r="I4044" i="53"/>
  <c r="Q4043" i="53"/>
  <c r="P4043" i="53"/>
  <c r="O4043" i="53"/>
  <c r="I4043" i="53"/>
  <c r="Q4042" i="53"/>
  <c r="P4042" i="53"/>
  <c r="O4042" i="53"/>
  <c r="I4042" i="53"/>
  <c r="Q4041" i="53"/>
  <c r="P4041" i="53"/>
  <c r="O4041" i="53"/>
  <c r="I4041" i="53"/>
  <c r="I4037" i="53" s="1"/>
  <c r="Q4040" i="53"/>
  <c r="P4040" i="53"/>
  <c r="O4040" i="53"/>
  <c r="I4040" i="53"/>
  <c r="Q4039" i="53"/>
  <c r="P4039" i="53"/>
  <c r="O4039" i="53"/>
  <c r="O4037" i="53" s="1"/>
  <c r="I4039" i="53"/>
  <c r="Q4038" i="53"/>
  <c r="Q4037" i="53" s="1"/>
  <c r="P4038" i="53"/>
  <c r="P4037" i="53" s="1"/>
  <c r="O4038" i="53"/>
  <c r="M4038" i="53"/>
  <c r="I4038" i="53"/>
  <c r="H4038" i="53"/>
  <c r="H4037" i="53" s="1"/>
  <c r="U4037" i="53"/>
  <c r="T4037" i="53"/>
  <c r="S4037" i="53"/>
  <c r="R4037" i="53"/>
  <c r="N4037" i="53"/>
  <c r="M4037" i="53"/>
  <c r="Q4036" i="53"/>
  <c r="I4036" i="53"/>
  <c r="Q4035" i="53"/>
  <c r="P4035" i="53"/>
  <c r="O4035" i="53"/>
  <c r="I4035" i="53"/>
  <c r="Q4034" i="53"/>
  <c r="P4034" i="53"/>
  <c r="O4034" i="53"/>
  <c r="L4034" i="53"/>
  <c r="K4034" i="53"/>
  <c r="J4034" i="53"/>
  <c r="I4034" i="53"/>
  <c r="H4034" i="53"/>
  <c r="Q4033" i="53"/>
  <c r="P4033" i="53"/>
  <c r="O4033" i="53"/>
  <c r="I4033" i="53"/>
  <c r="Q4032" i="53"/>
  <c r="P4032" i="53"/>
  <c r="O4032" i="53"/>
  <c r="I4032" i="53"/>
  <c r="Q4031" i="53"/>
  <c r="P4031" i="53"/>
  <c r="O4031" i="53"/>
  <c r="I4031" i="53"/>
  <c r="Q4030" i="53"/>
  <c r="P4030" i="53"/>
  <c r="O4030" i="53"/>
  <c r="I4030" i="53"/>
  <c r="Q4029" i="53"/>
  <c r="P4029" i="53"/>
  <c r="O4029" i="53"/>
  <c r="I4029" i="53"/>
  <c r="Q4028" i="53"/>
  <c r="P4028" i="53"/>
  <c r="O4028" i="53"/>
  <c r="I4028" i="53"/>
  <c r="Q4027" i="53"/>
  <c r="P4027" i="53"/>
  <c r="O4027" i="53"/>
  <c r="I4027" i="53"/>
  <c r="H4027" i="53"/>
  <c r="L4027" i="53" s="1"/>
  <c r="Q4026" i="53"/>
  <c r="P4026" i="53"/>
  <c r="O4026" i="53"/>
  <c r="I4026" i="53"/>
  <c r="Q4025" i="53"/>
  <c r="P4025" i="53"/>
  <c r="O4025" i="53"/>
  <c r="I4025" i="53"/>
  <c r="Q4024" i="53"/>
  <c r="P4024" i="53"/>
  <c r="O4024" i="53"/>
  <c r="I4024" i="53"/>
  <c r="Q4023" i="53"/>
  <c r="P4023" i="53"/>
  <c r="O4023" i="53"/>
  <c r="I4023" i="53"/>
  <c r="Q4022" i="53"/>
  <c r="P4022" i="53"/>
  <c r="O4022" i="53"/>
  <c r="I4022" i="53"/>
  <c r="Q4021" i="53"/>
  <c r="P4021" i="53"/>
  <c r="O4021" i="53"/>
  <c r="I4021" i="53"/>
  <c r="Q4020" i="53"/>
  <c r="P4020" i="53"/>
  <c r="O4020" i="53"/>
  <c r="J4020" i="53"/>
  <c r="K4020" i="53" s="1"/>
  <c r="I4020" i="53"/>
  <c r="H4020" i="53"/>
  <c r="L4020" i="53" s="1"/>
  <c r="Q4019" i="53"/>
  <c r="P4019" i="53"/>
  <c r="O4019" i="53"/>
  <c r="I4019" i="53"/>
  <c r="Q4018" i="53"/>
  <c r="P4018" i="53"/>
  <c r="O4018" i="53"/>
  <c r="I4018" i="53"/>
  <c r="Q4017" i="53"/>
  <c r="P4017" i="53"/>
  <c r="O4017" i="53"/>
  <c r="I4017" i="53"/>
  <c r="Q4016" i="53"/>
  <c r="P4016" i="53"/>
  <c r="O4016" i="53"/>
  <c r="I4016" i="53"/>
  <c r="Q4015" i="53"/>
  <c r="P4015" i="53"/>
  <c r="O4015" i="53"/>
  <c r="I4015" i="53"/>
  <c r="Q4014" i="53"/>
  <c r="P4014" i="53"/>
  <c r="O4014" i="53"/>
  <c r="I4014" i="53"/>
  <c r="Q4013" i="53"/>
  <c r="P4013" i="53"/>
  <c r="O4013" i="53"/>
  <c r="L4013" i="53"/>
  <c r="J4013" i="53"/>
  <c r="K4013" i="53" s="1"/>
  <c r="I4013" i="53"/>
  <c r="H4013" i="53"/>
  <c r="Q4012" i="53"/>
  <c r="P4012" i="53"/>
  <c r="O4012" i="53"/>
  <c r="I4012" i="53"/>
  <c r="Q4011" i="53"/>
  <c r="P4011" i="53"/>
  <c r="O4011" i="53"/>
  <c r="I4011" i="53"/>
  <c r="Q4010" i="53"/>
  <c r="P4010" i="53"/>
  <c r="O4010" i="53"/>
  <c r="I4010" i="53"/>
  <c r="Q4009" i="53"/>
  <c r="P4009" i="53"/>
  <c r="O4009" i="53"/>
  <c r="I4009" i="53"/>
  <c r="I4005" i="53" s="1"/>
  <c r="Q4008" i="53"/>
  <c r="P4008" i="53"/>
  <c r="O4008" i="53"/>
  <c r="I4008" i="53"/>
  <c r="Q4007" i="53"/>
  <c r="P4007" i="53"/>
  <c r="O4007" i="53"/>
  <c r="I4007" i="53"/>
  <c r="Q4006" i="53"/>
  <c r="P4006" i="53"/>
  <c r="O4006" i="53"/>
  <c r="O4005" i="53" s="1"/>
  <c r="M4006" i="53"/>
  <c r="M4005" i="53" s="1"/>
  <c r="L4006" i="53"/>
  <c r="J4006" i="53"/>
  <c r="K4006" i="53" s="1"/>
  <c r="I4006" i="53"/>
  <c r="H4006" i="53"/>
  <c r="H4005" i="53" s="1"/>
  <c r="U4005" i="53"/>
  <c r="T4005" i="53"/>
  <c r="S4005" i="53"/>
  <c r="R4005" i="53"/>
  <c r="Q4005" i="53"/>
  <c r="P4005" i="53"/>
  <c r="N4005" i="53"/>
  <c r="Q4004" i="53"/>
  <c r="I4004" i="53"/>
  <c r="Q4003" i="53"/>
  <c r="P4003" i="53"/>
  <c r="O4003" i="53"/>
  <c r="I4003" i="53"/>
  <c r="Q4002" i="53"/>
  <c r="P4002" i="53"/>
  <c r="O4002" i="53"/>
  <c r="L4002" i="53"/>
  <c r="K4002" i="53"/>
  <c r="J4002" i="53"/>
  <c r="I4002" i="53"/>
  <c r="H4002" i="53"/>
  <c r="Q4001" i="53"/>
  <c r="P4001" i="53"/>
  <c r="O4001" i="53"/>
  <c r="I4001" i="53"/>
  <c r="Q4000" i="53"/>
  <c r="P4000" i="53"/>
  <c r="O4000" i="53"/>
  <c r="I4000" i="53"/>
  <c r="Q3999" i="53"/>
  <c r="P3999" i="53"/>
  <c r="O3999" i="53"/>
  <c r="I3999" i="53"/>
  <c r="Q3998" i="53"/>
  <c r="P3998" i="53"/>
  <c r="O3998" i="53"/>
  <c r="I3998" i="53"/>
  <c r="Q3997" i="53"/>
  <c r="P3997" i="53"/>
  <c r="O3997" i="53"/>
  <c r="I3997" i="53"/>
  <c r="Q3996" i="53"/>
  <c r="P3996" i="53"/>
  <c r="O3996" i="53"/>
  <c r="I3996" i="53"/>
  <c r="Q3995" i="53"/>
  <c r="P3995" i="53"/>
  <c r="O3995" i="53"/>
  <c r="L3995" i="53"/>
  <c r="J3995" i="53"/>
  <c r="K3995" i="53" s="1"/>
  <c r="I3995" i="53"/>
  <c r="H3995" i="53"/>
  <c r="Q3994" i="53"/>
  <c r="P3994" i="53"/>
  <c r="O3994" i="53"/>
  <c r="I3994" i="53"/>
  <c r="Q3993" i="53"/>
  <c r="P3993" i="53"/>
  <c r="O3993" i="53"/>
  <c r="I3993" i="53"/>
  <c r="Q3992" i="53"/>
  <c r="P3992" i="53"/>
  <c r="O3992" i="53"/>
  <c r="I3992" i="53"/>
  <c r="Q3991" i="53"/>
  <c r="P3991" i="53"/>
  <c r="O3991" i="53"/>
  <c r="I3991" i="53"/>
  <c r="Q3990" i="53"/>
  <c r="P3990" i="53"/>
  <c r="O3990" i="53"/>
  <c r="I3990" i="53"/>
  <c r="Q3989" i="53"/>
  <c r="P3989" i="53"/>
  <c r="O3989" i="53"/>
  <c r="I3989" i="53"/>
  <c r="Q3988" i="53"/>
  <c r="P3988" i="53"/>
  <c r="O3988" i="53"/>
  <c r="I3988" i="53"/>
  <c r="H3988" i="53"/>
  <c r="L3988" i="53" s="1"/>
  <c r="Q3987" i="53"/>
  <c r="P3987" i="53"/>
  <c r="O3987" i="53"/>
  <c r="I3987" i="53"/>
  <c r="Q3986" i="53"/>
  <c r="P3986" i="53"/>
  <c r="O3986" i="53"/>
  <c r="I3986" i="53"/>
  <c r="Q3985" i="53"/>
  <c r="P3985" i="53"/>
  <c r="O3985" i="53"/>
  <c r="I3985" i="53"/>
  <c r="Q3984" i="53"/>
  <c r="P3984" i="53"/>
  <c r="O3984" i="53"/>
  <c r="I3984" i="53"/>
  <c r="Q3983" i="53"/>
  <c r="P3983" i="53"/>
  <c r="O3983" i="53"/>
  <c r="I3983" i="53"/>
  <c r="Q3982" i="53"/>
  <c r="P3982" i="53"/>
  <c r="O3982" i="53"/>
  <c r="I3982" i="53"/>
  <c r="Q3981" i="53"/>
  <c r="P3981" i="53"/>
  <c r="O3981" i="53"/>
  <c r="I3981" i="53"/>
  <c r="H3981" i="53"/>
  <c r="H3973" i="53" s="1"/>
  <c r="Q3980" i="53"/>
  <c r="P3980" i="53"/>
  <c r="O3980" i="53"/>
  <c r="I3980" i="53"/>
  <c r="Q3979" i="53"/>
  <c r="P3979" i="53"/>
  <c r="O3979" i="53"/>
  <c r="I3979" i="53"/>
  <c r="Q3978" i="53"/>
  <c r="P3978" i="53"/>
  <c r="O3978" i="53"/>
  <c r="I3978" i="53"/>
  <c r="Q3977" i="53"/>
  <c r="P3977" i="53"/>
  <c r="O3977" i="53"/>
  <c r="I3977" i="53"/>
  <c r="Q3976" i="53"/>
  <c r="P3976" i="53"/>
  <c r="O3976" i="53"/>
  <c r="I3976" i="53"/>
  <c r="Q3975" i="53"/>
  <c r="Q3973" i="53" s="1"/>
  <c r="P3975" i="53"/>
  <c r="P3973" i="53" s="1"/>
  <c r="O3975" i="53"/>
  <c r="I3975" i="53"/>
  <c r="Q3974" i="53"/>
  <c r="P3974" i="53"/>
  <c r="O3974" i="53"/>
  <c r="M3974" i="53"/>
  <c r="L3974" i="53"/>
  <c r="J3974" i="53"/>
  <c r="I3974" i="53"/>
  <c r="I3973" i="53" s="1"/>
  <c r="H3974" i="53"/>
  <c r="U3973" i="53"/>
  <c r="T3973" i="53"/>
  <c r="S3973" i="53"/>
  <c r="R3973" i="53"/>
  <c r="O3973" i="53"/>
  <c r="N3973" i="53"/>
  <c r="M3973" i="53"/>
  <c r="Q3972" i="53"/>
  <c r="I3972" i="53"/>
  <c r="Q3971" i="53"/>
  <c r="P3971" i="53"/>
  <c r="O3971" i="53"/>
  <c r="I3971" i="53"/>
  <c r="Q3970" i="53"/>
  <c r="P3970" i="53"/>
  <c r="O3970" i="53"/>
  <c r="L3970" i="53"/>
  <c r="K3970" i="53"/>
  <c r="J3970" i="53"/>
  <c r="I3970" i="53"/>
  <c r="H3970" i="53"/>
  <c r="Q3969" i="53"/>
  <c r="P3969" i="53"/>
  <c r="O3969" i="53"/>
  <c r="I3969" i="53"/>
  <c r="Q3968" i="53"/>
  <c r="P3968" i="53"/>
  <c r="O3968" i="53"/>
  <c r="I3968" i="53"/>
  <c r="Q3967" i="53"/>
  <c r="P3967" i="53"/>
  <c r="O3967" i="53"/>
  <c r="I3967" i="53"/>
  <c r="Q3966" i="53"/>
  <c r="P3966" i="53"/>
  <c r="O3966" i="53"/>
  <c r="I3966" i="53"/>
  <c r="Q3965" i="53"/>
  <c r="P3965" i="53"/>
  <c r="O3965" i="53"/>
  <c r="I3965" i="53"/>
  <c r="Q3964" i="53"/>
  <c r="P3964" i="53"/>
  <c r="O3964" i="53"/>
  <c r="I3964" i="53"/>
  <c r="Q3963" i="53"/>
  <c r="P3963" i="53"/>
  <c r="O3963" i="53"/>
  <c r="L3963" i="53"/>
  <c r="J3963" i="53"/>
  <c r="K3963" i="53" s="1"/>
  <c r="I3963" i="53"/>
  <c r="H3963" i="53"/>
  <c r="Q3962" i="53"/>
  <c r="P3962" i="53"/>
  <c r="O3962" i="53"/>
  <c r="I3962" i="53"/>
  <c r="Q3961" i="53"/>
  <c r="P3961" i="53"/>
  <c r="O3961" i="53"/>
  <c r="I3961" i="53"/>
  <c r="Q3960" i="53"/>
  <c r="P3960" i="53"/>
  <c r="O3960" i="53"/>
  <c r="I3960" i="53"/>
  <c r="Q3959" i="53"/>
  <c r="P3959" i="53"/>
  <c r="O3959" i="53"/>
  <c r="I3959" i="53"/>
  <c r="Q3958" i="53"/>
  <c r="P3958" i="53"/>
  <c r="O3958" i="53"/>
  <c r="I3958" i="53"/>
  <c r="Q3957" i="53"/>
  <c r="P3957" i="53"/>
  <c r="O3957" i="53"/>
  <c r="I3957" i="53"/>
  <c r="Q3956" i="53"/>
  <c r="P3956" i="53"/>
  <c r="O3956" i="53"/>
  <c r="L3956" i="53"/>
  <c r="I3956" i="53"/>
  <c r="H3956" i="53"/>
  <c r="J3956" i="53" s="1"/>
  <c r="K3956" i="53" s="1"/>
  <c r="Q3955" i="53"/>
  <c r="P3955" i="53"/>
  <c r="O3955" i="53"/>
  <c r="I3955" i="53"/>
  <c r="Q3954" i="53"/>
  <c r="P3954" i="53"/>
  <c r="O3954" i="53"/>
  <c r="I3954" i="53"/>
  <c r="Q3953" i="53"/>
  <c r="P3953" i="53"/>
  <c r="O3953" i="53"/>
  <c r="I3953" i="53"/>
  <c r="Q3952" i="53"/>
  <c r="P3952" i="53"/>
  <c r="O3952" i="53"/>
  <c r="I3952" i="53"/>
  <c r="Q3951" i="53"/>
  <c r="P3951" i="53"/>
  <c r="O3951" i="53"/>
  <c r="I3951" i="53"/>
  <c r="Q3950" i="53"/>
  <c r="P3950" i="53"/>
  <c r="O3950" i="53"/>
  <c r="I3950" i="53"/>
  <c r="Q3949" i="53"/>
  <c r="P3949" i="53"/>
  <c r="O3949" i="53"/>
  <c r="I3949" i="53"/>
  <c r="H3949" i="53"/>
  <c r="L3949" i="53" s="1"/>
  <c r="L3941" i="53" s="1"/>
  <c r="Q3948" i="53"/>
  <c r="P3948" i="53"/>
  <c r="O3948" i="53"/>
  <c r="I3948" i="53"/>
  <c r="Q3947" i="53"/>
  <c r="P3947" i="53"/>
  <c r="O3947" i="53"/>
  <c r="I3947" i="53"/>
  <c r="Q3946" i="53"/>
  <c r="P3946" i="53"/>
  <c r="O3946" i="53"/>
  <c r="I3946" i="53"/>
  <c r="Q3945" i="53"/>
  <c r="P3945" i="53"/>
  <c r="O3945" i="53"/>
  <c r="I3945" i="53"/>
  <c r="Q3944" i="53"/>
  <c r="P3944" i="53"/>
  <c r="O3944" i="53"/>
  <c r="I3944" i="53"/>
  <c r="Q3943" i="53"/>
  <c r="P3943" i="53"/>
  <c r="P3941" i="53" s="1"/>
  <c r="O3943" i="53"/>
  <c r="O3941" i="53" s="1"/>
  <c r="I3943" i="53"/>
  <c r="Q3942" i="53"/>
  <c r="Q3941" i="53" s="1"/>
  <c r="P3942" i="53"/>
  <c r="O3942" i="53"/>
  <c r="M3942" i="53"/>
  <c r="L3942" i="53"/>
  <c r="J3942" i="53"/>
  <c r="K3942" i="53" s="1"/>
  <c r="I3942" i="53"/>
  <c r="I3941" i="53" s="1"/>
  <c r="H3942" i="53"/>
  <c r="H3941" i="53" s="1"/>
  <c r="U3941" i="53"/>
  <c r="T3941" i="53"/>
  <c r="S3941" i="53"/>
  <c r="R3941" i="53"/>
  <c r="N3941" i="53"/>
  <c r="M3941" i="53"/>
  <c r="Q3940" i="53"/>
  <c r="I3940" i="53"/>
  <c r="Q3939" i="53"/>
  <c r="P3939" i="53"/>
  <c r="O3939" i="53"/>
  <c r="I3939" i="53"/>
  <c r="Q3938" i="53"/>
  <c r="P3938" i="53"/>
  <c r="O3938" i="53"/>
  <c r="L3938" i="53"/>
  <c r="K3938" i="53"/>
  <c r="J3938" i="53"/>
  <c r="I3938" i="53"/>
  <c r="H3938" i="53"/>
  <c r="Q3937" i="53"/>
  <c r="P3937" i="53"/>
  <c r="O3937" i="53"/>
  <c r="I3937" i="53"/>
  <c r="Q3936" i="53"/>
  <c r="P3936" i="53"/>
  <c r="O3936" i="53"/>
  <c r="I3936" i="53"/>
  <c r="Q3935" i="53"/>
  <c r="P3935" i="53"/>
  <c r="O3935" i="53"/>
  <c r="I3935" i="53"/>
  <c r="Q3934" i="53"/>
  <c r="P3934" i="53"/>
  <c r="O3934" i="53"/>
  <c r="I3934" i="53"/>
  <c r="Q3933" i="53"/>
  <c r="P3933" i="53"/>
  <c r="O3933" i="53"/>
  <c r="I3933" i="53"/>
  <c r="Q3932" i="53"/>
  <c r="P3932" i="53"/>
  <c r="O3932" i="53"/>
  <c r="I3932" i="53"/>
  <c r="Q3931" i="53"/>
  <c r="P3931" i="53"/>
  <c r="O3931" i="53"/>
  <c r="L3931" i="53"/>
  <c r="J3931" i="53"/>
  <c r="K3931" i="53" s="1"/>
  <c r="I3931" i="53"/>
  <c r="H3931" i="53"/>
  <c r="Q3930" i="53"/>
  <c r="P3930" i="53"/>
  <c r="O3930" i="53"/>
  <c r="I3930" i="53"/>
  <c r="Q3929" i="53"/>
  <c r="P3929" i="53"/>
  <c r="O3929" i="53"/>
  <c r="I3929" i="53"/>
  <c r="Q3928" i="53"/>
  <c r="P3928" i="53"/>
  <c r="O3928" i="53"/>
  <c r="I3928" i="53"/>
  <c r="Q3927" i="53"/>
  <c r="P3927" i="53"/>
  <c r="O3927" i="53"/>
  <c r="I3927" i="53"/>
  <c r="Q3926" i="53"/>
  <c r="P3926" i="53"/>
  <c r="O3926" i="53"/>
  <c r="I3926" i="53"/>
  <c r="Q3925" i="53"/>
  <c r="P3925" i="53"/>
  <c r="O3925" i="53"/>
  <c r="I3925" i="53"/>
  <c r="Q3924" i="53"/>
  <c r="P3924" i="53"/>
  <c r="O3924" i="53"/>
  <c r="I3924" i="53"/>
  <c r="H3924" i="53"/>
  <c r="J3924" i="53" s="1"/>
  <c r="K3924" i="53" s="1"/>
  <c r="Q3923" i="53"/>
  <c r="P3923" i="53"/>
  <c r="O3923" i="53"/>
  <c r="I3923" i="53"/>
  <c r="Q3922" i="53"/>
  <c r="P3922" i="53"/>
  <c r="O3922" i="53"/>
  <c r="I3922" i="53"/>
  <c r="Q3921" i="53"/>
  <c r="P3921" i="53"/>
  <c r="O3921" i="53"/>
  <c r="I3921" i="53"/>
  <c r="Q3920" i="53"/>
  <c r="P3920" i="53"/>
  <c r="O3920" i="53"/>
  <c r="I3920" i="53"/>
  <c r="Q3919" i="53"/>
  <c r="P3919" i="53"/>
  <c r="O3919" i="53"/>
  <c r="I3919" i="53"/>
  <c r="Q3918" i="53"/>
  <c r="P3918" i="53"/>
  <c r="O3918" i="53"/>
  <c r="I3918" i="53"/>
  <c r="Q3917" i="53"/>
  <c r="P3917" i="53"/>
  <c r="O3917" i="53"/>
  <c r="J3917" i="53"/>
  <c r="K3917" i="53" s="1"/>
  <c r="I3917" i="53"/>
  <c r="H3917" i="53"/>
  <c r="L3917" i="53" s="1"/>
  <c r="Q3916" i="53"/>
  <c r="P3916" i="53"/>
  <c r="O3916" i="53"/>
  <c r="I3916" i="53"/>
  <c r="Q3915" i="53"/>
  <c r="P3915" i="53"/>
  <c r="O3915" i="53"/>
  <c r="I3915" i="53"/>
  <c r="I3909" i="53" s="1"/>
  <c r="Q3914" i="53"/>
  <c r="P3914" i="53"/>
  <c r="O3914" i="53"/>
  <c r="I3914" i="53"/>
  <c r="Q3913" i="53"/>
  <c r="P3913" i="53"/>
  <c r="O3913" i="53"/>
  <c r="I3913" i="53"/>
  <c r="Q3912" i="53"/>
  <c r="P3912" i="53"/>
  <c r="O3912" i="53"/>
  <c r="I3912" i="53"/>
  <c r="Q3911" i="53"/>
  <c r="P3911" i="53"/>
  <c r="O3911" i="53"/>
  <c r="I3911" i="53"/>
  <c r="Q3910" i="53"/>
  <c r="Q3909" i="53" s="1"/>
  <c r="P3910" i="53"/>
  <c r="P3909" i="53" s="1"/>
  <c r="O3910" i="53"/>
  <c r="O3909" i="53" s="1"/>
  <c r="M3910" i="53"/>
  <c r="M3909" i="53" s="1"/>
  <c r="I3910" i="53"/>
  <c r="H3910" i="53"/>
  <c r="L3910" i="53" s="1"/>
  <c r="U3909" i="53"/>
  <c r="T3909" i="53"/>
  <c r="S3909" i="53"/>
  <c r="R3909" i="53"/>
  <c r="N3909" i="53"/>
  <c r="Q3908" i="53"/>
  <c r="I3908" i="53"/>
  <c r="Q3907" i="53"/>
  <c r="P3907" i="53"/>
  <c r="O3907" i="53"/>
  <c r="I3907" i="53"/>
  <c r="Q3906" i="53"/>
  <c r="P3906" i="53"/>
  <c r="O3906" i="53"/>
  <c r="L3906" i="53"/>
  <c r="K3906" i="53"/>
  <c r="J3906" i="53"/>
  <c r="I3906" i="53"/>
  <c r="H3906" i="53"/>
  <c r="Q3905" i="53"/>
  <c r="P3905" i="53"/>
  <c r="O3905" i="53"/>
  <c r="I3905" i="53"/>
  <c r="Q3904" i="53"/>
  <c r="P3904" i="53"/>
  <c r="O3904" i="53"/>
  <c r="I3904" i="53"/>
  <c r="Q3903" i="53"/>
  <c r="P3903" i="53"/>
  <c r="O3903" i="53"/>
  <c r="I3903" i="53"/>
  <c r="Q3902" i="53"/>
  <c r="P3902" i="53"/>
  <c r="O3902" i="53"/>
  <c r="I3902" i="53"/>
  <c r="Q3901" i="53"/>
  <c r="P3901" i="53"/>
  <c r="O3901" i="53"/>
  <c r="I3901" i="53"/>
  <c r="Q3900" i="53"/>
  <c r="P3900" i="53"/>
  <c r="O3900" i="53"/>
  <c r="I3900" i="53"/>
  <c r="Q3899" i="53"/>
  <c r="P3899" i="53"/>
  <c r="O3899" i="53"/>
  <c r="I3899" i="53"/>
  <c r="H3899" i="53"/>
  <c r="L3899" i="53" s="1"/>
  <c r="Q3898" i="53"/>
  <c r="P3898" i="53"/>
  <c r="O3898" i="53"/>
  <c r="I3898" i="53"/>
  <c r="Q3897" i="53"/>
  <c r="P3897" i="53"/>
  <c r="O3897" i="53"/>
  <c r="I3897" i="53"/>
  <c r="Q3896" i="53"/>
  <c r="P3896" i="53"/>
  <c r="O3896" i="53"/>
  <c r="I3896" i="53"/>
  <c r="Q3895" i="53"/>
  <c r="P3895" i="53"/>
  <c r="O3895" i="53"/>
  <c r="I3895" i="53"/>
  <c r="Q3894" i="53"/>
  <c r="P3894" i="53"/>
  <c r="O3894" i="53"/>
  <c r="I3894" i="53"/>
  <c r="Q3893" i="53"/>
  <c r="P3893" i="53"/>
  <c r="O3893" i="53"/>
  <c r="I3893" i="53"/>
  <c r="Q3892" i="53"/>
  <c r="P3892" i="53"/>
  <c r="O3892" i="53"/>
  <c r="I3892" i="53"/>
  <c r="H3892" i="53"/>
  <c r="J3892" i="53" s="1"/>
  <c r="K3892" i="53" s="1"/>
  <c r="Q3891" i="53"/>
  <c r="P3891" i="53"/>
  <c r="O3891" i="53"/>
  <c r="I3891" i="53"/>
  <c r="Q3890" i="53"/>
  <c r="P3890" i="53"/>
  <c r="O3890" i="53"/>
  <c r="I3890" i="53"/>
  <c r="Q3889" i="53"/>
  <c r="P3889" i="53"/>
  <c r="O3889" i="53"/>
  <c r="I3889" i="53"/>
  <c r="Q3888" i="53"/>
  <c r="P3888" i="53"/>
  <c r="O3888" i="53"/>
  <c r="I3888" i="53"/>
  <c r="Q3887" i="53"/>
  <c r="P3887" i="53"/>
  <c r="O3887" i="53"/>
  <c r="I3887" i="53"/>
  <c r="Q3886" i="53"/>
  <c r="P3886" i="53"/>
  <c r="O3886" i="53"/>
  <c r="I3886" i="53"/>
  <c r="Q3885" i="53"/>
  <c r="P3885" i="53"/>
  <c r="O3885" i="53"/>
  <c r="J3885" i="53"/>
  <c r="K3885" i="53" s="1"/>
  <c r="I3885" i="53"/>
  <c r="H3885" i="53"/>
  <c r="L3885" i="53" s="1"/>
  <c r="Q3884" i="53"/>
  <c r="P3884" i="53"/>
  <c r="O3884" i="53"/>
  <c r="I3884" i="53"/>
  <c r="Q3883" i="53"/>
  <c r="P3883" i="53"/>
  <c r="O3883" i="53"/>
  <c r="I3883" i="53"/>
  <c r="I3877" i="53" s="1"/>
  <c r="Q3882" i="53"/>
  <c r="P3882" i="53"/>
  <c r="O3882" i="53"/>
  <c r="I3882" i="53"/>
  <c r="Q3881" i="53"/>
  <c r="P3881" i="53"/>
  <c r="O3881" i="53"/>
  <c r="I3881" i="53"/>
  <c r="Q3880" i="53"/>
  <c r="P3880" i="53"/>
  <c r="O3880" i="53"/>
  <c r="I3880" i="53"/>
  <c r="Q3879" i="53"/>
  <c r="Q3877" i="53" s="1"/>
  <c r="P3879" i="53"/>
  <c r="O3879" i="53"/>
  <c r="I3879" i="53"/>
  <c r="Q3878" i="53"/>
  <c r="P3878" i="53"/>
  <c r="P3877" i="53" s="1"/>
  <c r="O3878" i="53"/>
  <c r="O3877" i="53" s="1"/>
  <c r="M3878" i="53"/>
  <c r="M3877" i="53" s="1"/>
  <c r="L3878" i="53"/>
  <c r="J3878" i="53"/>
  <c r="K3878" i="53" s="1"/>
  <c r="I3878" i="53"/>
  <c r="H3878" i="53"/>
  <c r="U3877" i="53"/>
  <c r="T3877" i="53"/>
  <c r="S3877" i="53"/>
  <c r="R3877" i="53"/>
  <c r="N3877" i="53"/>
  <c r="Q3876" i="53"/>
  <c r="I3876" i="53"/>
  <c r="Q3875" i="53"/>
  <c r="P3875" i="53"/>
  <c r="O3875" i="53"/>
  <c r="I3875" i="53"/>
  <c r="Q3874" i="53"/>
  <c r="P3874" i="53"/>
  <c r="O3874" i="53"/>
  <c r="L3874" i="53"/>
  <c r="K3874" i="53"/>
  <c r="J3874" i="53"/>
  <c r="I3874" i="53"/>
  <c r="H3874" i="53"/>
  <c r="Q3873" i="53"/>
  <c r="P3873" i="53"/>
  <c r="O3873" i="53"/>
  <c r="I3873" i="53"/>
  <c r="Q3872" i="53"/>
  <c r="P3872" i="53"/>
  <c r="O3872" i="53"/>
  <c r="I3872" i="53"/>
  <c r="Q3871" i="53"/>
  <c r="P3871" i="53"/>
  <c r="O3871" i="53"/>
  <c r="I3871" i="53"/>
  <c r="Q3870" i="53"/>
  <c r="P3870" i="53"/>
  <c r="O3870" i="53"/>
  <c r="I3870" i="53"/>
  <c r="Q3869" i="53"/>
  <c r="P3869" i="53"/>
  <c r="O3869" i="53"/>
  <c r="I3869" i="53"/>
  <c r="Q3868" i="53"/>
  <c r="P3868" i="53"/>
  <c r="O3868" i="53"/>
  <c r="I3868" i="53"/>
  <c r="Q3867" i="53"/>
  <c r="P3867" i="53"/>
  <c r="O3867" i="53"/>
  <c r="L3867" i="53"/>
  <c r="J3867" i="53"/>
  <c r="K3867" i="53" s="1"/>
  <c r="I3867" i="53"/>
  <c r="H3867" i="53"/>
  <c r="Q3866" i="53"/>
  <c r="P3866" i="53"/>
  <c r="O3866" i="53"/>
  <c r="I3866" i="53"/>
  <c r="Q3865" i="53"/>
  <c r="P3865" i="53"/>
  <c r="O3865" i="53"/>
  <c r="I3865" i="53"/>
  <c r="Q3864" i="53"/>
  <c r="P3864" i="53"/>
  <c r="O3864" i="53"/>
  <c r="I3864" i="53"/>
  <c r="Q3863" i="53"/>
  <c r="P3863" i="53"/>
  <c r="O3863" i="53"/>
  <c r="I3863" i="53"/>
  <c r="Q3862" i="53"/>
  <c r="P3862" i="53"/>
  <c r="O3862" i="53"/>
  <c r="I3862" i="53"/>
  <c r="Q3861" i="53"/>
  <c r="P3861" i="53"/>
  <c r="O3861" i="53"/>
  <c r="I3861" i="53"/>
  <c r="Q3860" i="53"/>
  <c r="P3860" i="53"/>
  <c r="O3860" i="53"/>
  <c r="L3860" i="53"/>
  <c r="J3860" i="53"/>
  <c r="K3860" i="53" s="1"/>
  <c r="I3860" i="53"/>
  <c r="H3860" i="53"/>
  <c r="Q3859" i="53"/>
  <c r="P3859" i="53"/>
  <c r="O3859" i="53"/>
  <c r="I3859" i="53"/>
  <c r="Q3858" i="53"/>
  <c r="P3858" i="53"/>
  <c r="O3858" i="53"/>
  <c r="I3858" i="53"/>
  <c r="Q3857" i="53"/>
  <c r="P3857" i="53"/>
  <c r="O3857" i="53"/>
  <c r="I3857" i="53"/>
  <c r="Q3856" i="53"/>
  <c r="P3856" i="53"/>
  <c r="O3856" i="53"/>
  <c r="I3856" i="53"/>
  <c r="Q3855" i="53"/>
  <c r="P3855" i="53"/>
  <c r="O3855" i="53"/>
  <c r="I3855" i="53"/>
  <c r="Q3854" i="53"/>
  <c r="P3854" i="53"/>
  <c r="O3854" i="53"/>
  <c r="I3854" i="53"/>
  <c r="Q3853" i="53"/>
  <c r="P3853" i="53"/>
  <c r="O3853" i="53"/>
  <c r="I3853" i="53"/>
  <c r="H3853" i="53"/>
  <c r="L3853" i="53" s="1"/>
  <c r="Q3852" i="53"/>
  <c r="P3852" i="53"/>
  <c r="O3852" i="53"/>
  <c r="I3852" i="53"/>
  <c r="Q3851" i="53"/>
  <c r="P3851" i="53"/>
  <c r="O3851" i="53"/>
  <c r="I3851" i="53"/>
  <c r="Q3850" i="53"/>
  <c r="P3850" i="53"/>
  <c r="O3850" i="53"/>
  <c r="O3845" i="53" s="1"/>
  <c r="I3850" i="53"/>
  <c r="Q3849" i="53"/>
  <c r="P3849" i="53"/>
  <c r="O3849" i="53"/>
  <c r="I3849" i="53"/>
  <c r="Q3848" i="53"/>
  <c r="P3848" i="53"/>
  <c r="O3848" i="53"/>
  <c r="I3848" i="53"/>
  <c r="Q3847" i="53"/>
  <c r="Q3845" i="53" s="1"/>
  <c r="P3847" i="53"/>
  <c r="O3847" i="53"/>
  <c r="I3847" i="53"/>
  <c r="Q3846" i="53"/>
  <c r="P3846" i="53"/>
  <c r="P3845" i="53" s="1"/>
  <c r="O3846" i="53"/>
  <c r="M3846" i="53"/>
  <c r="M3845" i="53" s="1"/>
  <c r="I3846" i="53"/>
  <c r="I3845" i="53" s="1"/>
  <c r="H3846" i="53"/>
  <c r="J3846" i="53" s="1"/>
  <c r="U3845" i="53"/>
  <c r="T3845" i="53"/>
  <c r="S3845" i="53"/>
  <c r="R3845" i="53"/>
  <c r="N3845" i="53"/>
  <c r="Q3844" i="53"/>
  <c r="I3844" i="53"/>
  <c r="Q3843" i="53"/>
  <c r="P3843" i="53"/>
  <c r="O3843" i="53"/>
  <c r="I3843" i="53"/>
  <c r="Q3842" i="53"/>
  <c r="P3842" i="53"/>
  <c r="O3842" i="53"/>
  <c r="L3842" i="53"/>
  <c r="K3842" i="53"/>
  <c r="J3842" i="53"/>
  <c r="I3842" i="53"/>
  <c r="H3842" i="53"/>
  <c r="Q3841" i="53"/>
  <c r="P3841" i="53"/>
  <c r="O3841" i="53"/>
  <c r="I3841" i="53"/>
  <c r="Q3840" i="53"/>
  <c r="P3840" i="53"/>
  <c r="O3840" i="53"/>
  <c r="I3840" i="53"/>
  <c r="Q3839" i="53"/>
  <c r="P3839" i="53"/>
  <c r="O3839" i="53"/>
  <c r="I3839" i="53"/>
  <c r="Q3838" i="53"/>
  <c r="P3838" i="53"/>
  <c r="O3838" i="53"/>
  <c r="I3838" i="53"/>
  <c r="Q3837" i="53"/>
  <c r="P3837" i="53"/>
  <c r="O3837" i="53"/>
  <c r="I3837" i="53"/>
  <c r="Q3836" i="53"/>
  <c r="P3836" i="53"/>
  <c r="O3836" i="53"/>
  <c r="I3836" i="53"/>
  <c r="Q3835" i="53"/>
  <c r="P3835" i="53"/>
  <c r="O3835" i="53"/>
  <c r="I3835" i="53"/>
  <c r="H3835" i="53"/>
  <c r="J3835" i="53" s="1"/>
  <c r="K3835" i="53" s="1"/>
  <c r="Q3834" i="53"/>
  <c r="P3834" i="53"/>
  <c r="O3834" i="53"/>
  <c r="I3834" i="53"/>
  <c r="Q3833" i="53"/>
  <c r="P3833" i="53"/>
  <c r="O3833" i="53"/>
  <c r="I3833" i="53"/>
  <c r="Q3832" i="53"/>
  <c r="P3832" i="53"/>
  <c r="O3832" i="53"/>
  <c r="I3832" i="53"/>
  <c r="Q3831" i="53"/>
  <c r="P3831" i="53"/>
  <c r="O3831" i="53"/>
  <c r="I3831" i="53"/>
  <c r="Q3830" i="53"/>
  <c r="P3830" i="53"/>
  <c r="O3830" i="53"/>
  <c r="I3830" i="53"/>
  <c r="Q3829" i="53"/>
  <c r="P3829" i="53"/>
  <c r="O3829" i="53"/>
  <c r="I3829" i="53"/>
  <c r="Q3828" i="53"/>
  <c r="P3828" i="53"/>
  <c r="O3828" i="53"/>
  <c r="L3828" i="53"/>
  <c r="J3828" i="53"/>
  <c r="K3828" i="53" s="1"/>
  <c r="I3828" i="53"/>
  <c r="H3828" i="53"/>
  <c r="Q3827" i="53"/>
  <c r="P3827" i="53"/>
  <c r="O3827" i="53"/>
  <c r="I3827" i="53"/>
  <c r="Q3826" i="53"/>
  <c r="P3826" i="53"/>
  <c r="O3826" i="53"/>
  <c r="I3826" i="53"/>
  <c r="Q3825" i="53"/>
  <c r="P3825" i="53"/>
  <c r="O3825" i="53"/>
  <c r="I3825" i="53"/>
  <c r="Q3824" i="53"/>
  <c r="P3824" i="53"/>
  <c r="O3824" i="53"/>
  <c r="I3824" i="53"/>
  <c r="Q3823" i="53"/>
  <c r="P3823" i="53"/>
  <c r="O3823" i="53"/>
  <c r="I3823" i="53"/>
  <c r="Q3822" i="53"/>
  <c r="P3822" i="53"/>
  <c r="O3822" i="53"/>
  <c r="I3822" i="53"/>
  <c r="Q3821" i="53"/>
  <c r="P3821" i="53"/>
  <c r="O3821" i="53"/>
  <c r="L3821" i="53"/>
  <c r="I3821" i="53"/>
  <c r="H3821" i="53"/>
  <c r="J3821" i="53" s="1"/>
  <c r="K3821" i="53" s="1"/>
  <c r="Q3820" i="53"/>
  <c r="P3820" i="53"/>
  <c r="O3820" i="53"/>
  <c r="I3820" i="53"/>
  <c r="Q3819" i="53"/>
  <c r="P3819" i="53"/>
  <c r="O3819" i="53"/>
  <c r="I3819" i="53"/>
  <c r="Q3818" i="53"/>
  <c r="P3818" i="53"/>
  <c r="O3818" i="53"/>
  <c r="I3818" i="53"/>
  <c r="Q3817" i="53"/>
  <c r="P3817" i="53"/>
  <c r="O3817" i="53"/>
  <c r="I3817" i="53"/>
  <c r="Q3816" i="53"/>
  <c r="P3816" i="53"/>
  <c r="O3816" i="53"/>
  <c r="I3816" i="53"/>
  <c r="Q3815" i="53"/>
  <c r="P3815" i="53"/>
  <c r="O3815" i="53"/>
  <c r="I3815" i="53"/>
  <c r="Q3814" i="53"/>
  <c r="Q3813" i="53" s="1"/>
  <c r="P3814" i="53"/>
  <c r="P3813" i="53" s="1"/>
  <c r="O3814" i="53"/>
  <c r="O3813" i="53" s="1"/>
  <c r="M3814" i="53"/>
  <c r="I3814" i="53"/>
  <c r="I3813" i="53" s="1"/>
  <c r="H3814" i="53"/>
  <c r="L3814" i="53" s="1"/>
  <c r="U3813" i="53"/>
  <c r="T3813" i="53"/>
  <c r="S3813" i="53"/>
  <c r="R3813" i="53"/>
  <c r="N3813" i="53"/>
  <c r="M3813" i="53"/>
  <c r="Q3812" i="53"/>
  <c r="I3812" i="53"/>
  <c r="Q3811" i="53"/>
  <c r="P3811" i="53"/>
  <c r="O3811" i="53"/>
  <c r="I3811" i="53"/>
  <c r="Q3810" i="53"/>
  <c r="P3810" i="53"/>
  <c r="O3810" i="53"/>
  <c r="L3810" i="53"/>
  <c r="K3810" i="53"/>
  <c r="J3810" i="53"/>
  <c r="I3810" i="53"/>
  <c r="H3810" i="53"/>
  <c r="Q3809" i="53"/>
  <c r="P3809" i="53"/>
  <c r="O3809" i="53"/>
  <c r="I3809" i="53"/>
  <c r="Q3808" i="53"/>
  <c r="P3808" i="53"/>
  <c r="O3808" i="53"/>
  <c r="I3808" i="53"/>
  <c r="Q3807" i="53"/>
  <c r="P3807" i="53"/>
  <c r="O3807" i="53"/>
  <c r="I3807" i="53"/>
  <c r="Q3806" i="53"/>
  <c r="P3806" i="53"/>
  <c r="O3806" i="53"/>
  <c r="I3806" i="53"/>
  <c r="Q3805" i="53"/>
  <c r="P3805" i="53"/>
  <c r="O3805" i="53"/>
  <c r="I3805" i="53"/>
  <c r="Q3804" i="53"/>
  <c r="P3804" i="53"/>
  <c r="O3804" i="53"/>
  <c r="I3804" i="53"/>
  <c r="Q3803" i="53"/>
  <c r="P3803" i="53"/>
  <c r="O3803" i="53"/>
  <c r="I3803" i="53"/>
  <c r="H3803" i="53"/>
  <c r="L3803" i="53" s="1"/>
  <c r="Q3802" i="53"/>
  <c r="P3802" i="53"/>
  <c r="O3802" i="53"/>
  <c r="I3802" i="53"/>
  <c r="Q3801" i="53"/>
  <c r="P3801" i="53"/>
  <c r="O3801" i="53"/>
  <c r="I3801" i="53"/>
  <c r="Q3800" i="53"/>
  <c r="P3800" i="53"/>
  <c r="O3800" i="53"/>
  <c r="I3800" i="53"/>
  <c r="Q3799" i="53"/>
  <c r="P3799" i="53"/>
  <c r="O3799" i="53"/>
  <c r="I3799" i="53"/>
  <c r="Q3798" i="53"/>
  <c r="P3798" i="53"/>
  <c r="O3798" i="53"/>
  <c r="I3798" i="53"/>
  <c r="Q3797" i="53"/>
  <c r="P3797" i="53"/>
  <c r="O3797" i="53"/>
  <c r="I3797" i="53"/>
  <c r="Q3796" i="53"/>
  <c r="P3796" i="53"/>
  <c r="O3796" i="53"/>
  <c r="L3796" i="53"/>
  <c r="J3796" i="53"/>
  <c r="K3796" i="53" s="1"/>
  <c r="I3796" i="53"/>
  <c r="H3796" i="53"/>
  <c r="Q3795" i="53"/>
  <c r="P3795" i="53"/>
  <c r="O3795" i="53"/>
  <c r="I3795" i="53"/>
  <c r="Q3794" i="53"/>
  <c r="P3794" i="53"/>
  <c r="O3794" i="53"/>
  <c r="I3794" i="53"/>
  <c r="Q3793" i="53"/>
  <c r="P3793" i="53"/>
  <c r="O3793" i="53"/>
  <c r="I3793" i="53"/>
  <c r="Q3792" i="53"/>
  <c r="P3792" i="53"/>
  <c r="O3792" i="53"/>
  <c r="I3792" i="53"/>
  <c r="Q3791" i="53"/>
  <c r="P3791" i="53"/>
  <c r="O3791" i="53"/>
  <c r="I3791" i="53"/>
  <c r="Q3790" i="53"/>
  <c r="P3790" i="53"/>
  <c r="O3790" i="53"/>
  <c r="I3790" i="53"/>
  <c r="Q3789" i="53"/>
  <c r="P3789" i="53"/>
  <c r="O3789" i="53"/>
  <c r="I3789" i="53"/>
  <c r="H3789" i="53"/>
  <c r="H3781" i="53" s="1"/>
  <c r="Q3788" i="53"/>
  <c r="P3788" i="53"/>
  <c r="O3788" i="53"/>
  <c r="I3788" i="53"/>
  <c r="Q3787" i="53"/>
  <c r="P3787" i="53"/>
  <c r="O3787" i="53"/>
  <c r="I3787" i="53"/>
  <c r="Q3786" i="53"/>
  <c r="P3786" i="53"/>
  <c r="O3786" i="53"/>
  <c r="I3786" i="53"/>
  <c r="Q3785" i="53"/>
  <c r="P3785" i="53"/>
  <c r="O3785" i="53"/>
  <c r="I3785" i="53"/>
  <c r="Q3784" i="53"/>
  <c r="P3784" i="53"/>
  <c r="O3784" i="53"/>
  <c r="I3784" i="53"/>
  <c r="I3781" i="53" s="1"/>
  <c r="Q3783" i="53"/>
  <c r="P3783" i="53"/>
  <c r="O3783" i="53"/>
  <c r="I3783" i="53"/>
  <c r="Q3782" i="53"/>
  <c r="P3782" i="53"/>
  <c r="O3782" i="53"/>
  <c r="M3782" i="53"/>
  <c r="M3781" i="53" s="1"/>
  <c r="L3782" i="53"/>
  <c r="I3782" i="53"/>
  <c r="H3782" i="53"/>
  <c r="J3782" i="53" s="1"/>
  <c r="U3781" i="53"/>
  <c r="T3781" i="53"/>
  <c r="S3781" i="53"/>
  <c r="R3781" i="53"/>
  <c r="Q3781" i="53"/>
  <c r="P3781" i="53"/>
  <c r="O3781" i="53"/>
  <c r="N3781" i="53"/>
  <c r="Q3780" i="53"/>
  <c r="I3780" i="53"/>
  <c r="Q3779" i="53"/>
  <c r="P3779" i="53"/>
  <c r="O3779" i="53"/>
  <c r="I3779" i="53"/>
  <c r="Q3778" i="53"/>
  <c r="P3778" i="53"/>
  <c r="O3778" i="53"/>
  <c r="L3778" i="53"/>
  <c r="K3778" i="53"/>
  <c r="J3778" i="53"/>
  <c r="I3778" i="53"/>
  <c r="H3778" i="53"/>
  <c r="Q3777" i="53"/>
  <c r="P3777" i="53"/>
  <c r="O3777" i="53"/>
  <c r="I3777" i="53"/>
  <c r="Q3776" i="53"/>
  <c r="P3776" i="53"/>
  <c r="O3776" i="53"/>
  <c r="I3776" i="53"/>
  <c r="Q3775" i="53"/>
  <c r="P3775" i="53"/>
  <c r="O3775" i="53"/>
  <c r="I3775" i="53"/>
  <c r="Q3774" i="53"/>
  <c r="P3774" i="53"/>
  <c r="O3774" i="53"/>
  <c r="I3774" i="53"/>
  <c r="Q3773" i="53"/>
  <c r="P3773" i="53"/>
  <c r="O3773" i="53"/>
  <c r="I3773" i="53"/>
  <c r="Q3772" i="53"/>
  <c r="P3772" i="53"/>
  <c r="O3772" i="53"/>
  <c r="I3772" i="53"/>
  <c r="Q3771" i="53"/>
  <c r="P3771" i="53"/>
  <c r="O3771" i="53"/>
  <c r="L3771" i="53"/>
  <c r="I3771" i="53"/>
  <c r="H3771" i="53"/>
  <c r="J3771" i="53" s="1"/>
  <c r="K3771" i="53" s="1"/>
  <c r="Q3770" i="53"/>
  <c r="P3770" i="53"/>
  <c r="O3770" i="53"/>
  <c r="I3770" i="53"/>
  <c r="Q3769" i="53"/>
  <c r="P3769" i="53"/>
  <c r="O3769" i="53"/>
  <c r="I3769" i="53"/>
  <c r="Q3768" i="53"/>
  <c r="P3768" i="53"/>
  <c r="O3768" i="53"/>
  <c r="I3768" i="53"/>
  <c r="Q3767" i="53"/>
  <c r="P3767" i="53"/>
  <c r="O3767" i="53"/>
  <c r="I3767" i="53"/>
  <c r="Q3766" i="53"/>
  <c r="P3766" i="53"/>
  <c r="O3766" i="53"/>
  <c r="I3766" i="53"/>
  <c r="Q3765" i="53"/>
  <c r="P3765" i="53"/>
  <c r="O3765" i="53"/>
  <c r="I3765" i="53"/>
  <c r="Q3764" i="53"/>
  <c r="P3764" i="53"/>
  <c r="O3764" i="53"/>
  <c r="I3764" i="53"/>
  <c r="H3764" i="53"/>
  <c r="L3764" i="53" s="1"/>
  <c r="Q3763" i="53"/>
  <c r="P3763" i="53"/>
  <c r="O3763" i="53"/>
  <c r="I3763" i="53"/>
  <c r="Q3762" i="53"/>
  <c r="P3762" i="53"/>
  <c r="O3762" i="53"/>
  <c r="I3762" i="53"/>
  <c r="Q3761" i="53"/>
  <c r="P3761" i="53"/>
  <c r="O3761" i="53"/>
  <c r="I3761" i="53"/>
  <c r="Q3760" i="53"/>
  <c r="P3760" i="53"/>
  <c r="O3760" i="53"/>
  <c r="I3760" i="53"/>
  <c r="Q3759" i="53"/>
  <c r="P3759" i="53"/>
  <c r="O3759" i="53"/>
  <c r="I3759" i="53"/>
  <c r="Q3758" i="53"/>
  <c r="P3758" i="53"/>
  <c r="O3758" i="53"/>
  <c r="I3758" i="53"/>
  <c r="Q3757" i="53"/>
  <c r="P3757" i="53"/>
  <c r="O3757" i="53"/>
  <c r="I3757" i="53"/>
  <c r="H3757" i="53"/>
  <c r="J3757" i="53" s="1"/>
  <c r="K3757" i="53" s="1"/>
  <c r="Q3756" i="53"/>
  <c r="P3756" i="53"/>
  <c r="O3756" i="53"/>
  <c r="I3756" i="53"/>
  <c r="Q3755" i="53"/>
  <c r="P3755" i="53"/>
  <c r="O3755" i="53"/>
  <c r="I3755" i="53"/>
  <c r="Q3754" i="53"/>
  <c r="P3754" i="53"/>
  <c r="O3754" i="53"/>
  <c r="I3754" i="53"/>
  <c r="Q3753" i="53"/>
  <c r="P3753" i="53"/>
  <c r="O3753" i="53"/>
  <c r="I3753" i="53"/>
  <c r="Q3752" i="53"/>
  <c r="P3752" i="53"/>
  <c r="O3752" i="53"/>
  <c r="I3752" i="53"/>
  <c r="Q3751" i="53"/>
  <c r="Q3749" i="53" s="1"/>
  <c r="P3751" i="53"/>
  <c r="P3749" i="53" s="1"/>
  <c r="O3751" i="53"/>
  <c r="O3749" i="53" s="1"/>
  <c r="I3751" i="53"/>
  <c r="Q3750" i="53"/>
  <c r="P3750" i="53"/>
  <c r="O3750" i="53"/>
  <c r="M3750" i="53"/>
  <c r="I3750" i="53"/>
  <c r="I3749" i="53" s="1"/>
  <c r="H3750" i="53"/>
  <c r="L3750" i="53" s="1"/>
  <c r="U3749" i="53"/>
  <c r="T3749" i="53"/>
  <c r="S3749" i="53"/>
  <c r="R3749" i="53"/>
  <c r="N3749" i="53"/>
  <c r="M3749" i="53"/>
  <c r="Q3748" i="53"/>
  <c r="I3748" i="53"/>
  <c r="Q3747" i="53"/>
  <c r="P3747" i="53"/>
  <c r="O3747" i="53"/>
  <c r="I3747" i="53"/>
  <c r="Q3746" i="53"/>
  <c r="P3746" i="53"/>
  <c r="O3746" i="53"/>
  <c r="L3746" i="53"/>
  <c r="K3746" i="53"/>
  <c r="J3746" i="53"/>
  <c r="I3746" i="53"/>
  <c r="H3746" i="53"/>
  <c r="Q3745" i="53"/>
  <c r="P3745" i="53"/>
  <c r="O3745" i="53"/>
  <c r="I3745" i="53"/>
  <c r="Q3744" i="53"/>
  <c r="P3744" i="53"/>
  <c r="O3744" i="53"/>
  <c r="I3744" i="53"/>
  <c r="Q3743" i="53"/>
  <c r="P3743" i="53"/>
  <c r="O3743" i="53"/>
  <c r="I3743" i="53"/>
  <c r="Q3742" i="53"/>
  <c r="P3742" i="53"/>
  <c r="O3742" i="53"/>
  <c r="I3742" i="53"/>
  <c r="Q3741" i="53"/>
  <c r="P3741" i="53"/>
  <c r="O3741" i="53"/>
  <c r="I3741" i="53"/>
  <c r="Q3740" i="53"/>
  <c r="P3740" i="53"/>
  <c r="O3740" i="53"/>
  <c r="I3740" i="53"/>
  <c r="Q3739" i="53"/>
  <c r="P3739" i="53"/>
  <c r="O3739" i="53"/>
  <c r="I3739" i="53"/>
  <c r="H3739" i="53"/>
  <c r="L3739" i="53" s="1"/>
  <c r="Q3738" i="53"/>
  <c r="P3738" i="53"/>
  <c r="O3738" i="53"/>
  <c r="I3738" i="53"/>
  <c r="Q3737" i="53"/>
  <c r="P3737" i="53"/>
  <c r="O3737" i="53"/>
  <c r="I3737" i="53"/>
  <c r="Q3736" i="53"/>
  <c r="P3736" i="53"/>
  <c r="O3736" i="53"/>
  <c r="I3736" i="53"/>
  <c r="Q3735" i="53"/>
  <c r="P3735" i="53"/>
  <c r="O3735" i="53"/>
  <c r="I3735" i="53"/>
  <c r="Q3734" i="53"/>
  <c r="P3734" i="53"/>
  <c r="O3734" i="53"/>
  <c r="I3734" i="53"/>
  <c r="Q3733" i="53"/>
  <c r="P3733" i="53"/>
  <c r="O3733" i="53"/>
  <c r="I3733" i="53"/>
  <c r="Q3732" i="53"/>
  <c r="P3732" i="53"/>
  <c r="O3732" i="53"/>
  <c r="L3732" i="53"/>
  <c r="J3732" i="53"/>
  <c r="K3732" i="53" s="1"/>
  <c r="I3732" i="53"/>
  <c r="H3732" i="53"/>
  <c r="Q3731" i="53"/>
  <c r="P3731" i="53"/>
  <c r="O3731" i="53"/>
  <c r="I3731" i="53"/>
  <c r="Q3730" i="53"/>
  <c r="P3730" i="53"/>
  <c r="O3730" i="53"/>
  <c r="I3730" i="53"/>
  <c r="Q3729" i="53"/>
  <c r="P3729" i="53"/>
  <c r="O3729" i="53"/>
  <c r="I3729" i="53"/>
  <c r="Q3728" i="53"/>
  <c r="P3728" i="53"/>
  <c r="O3728" i="53"/>
  <c r="I3728" i="53"/>
  <c r="Q3727" i="53"/>
  <c r="P3727" i="53"/>
  <c r="O3727" i="53"/>
  <c r="I3727" i="53"/>
  <c r="Q3726" i="53"/>
  <c r="P3726" i="53"/>
  <c r="O3726" i="53"/>
  <c r="I3726" i="53"/>
  <c r="Q3725" i="53"/>
  <c r="P3725" i="53"/>
  <c r="O3725" i="53"/>
  <c r="L3725" i="53"/>
  <c r="J3725" i="53"/>
  <c r="K3725" i="53" s="1"/>
  <c r="I3725" i="53"/>
  <c r="H3725" i="53"/>
  <c r="Q3724" i="53"/>
  <c r="P3724" i="53"/>
  <c r="O3724" i="53"/>
  <c r="I3724" i="53"/>
  <c r="Q3723" i="53"/>
  <c r="P3723" i="53"/>
  <c r="O3723" i="53"/>
  <c r="I3723" i="53"/>
  <c r="Q3722" i="53"/>
  <c r="P3722" i="53"/>
  <c r="O3722" i="53"/>
  <c r="I3722" i="53"/>
  <c r="Q3721" i="53"/>
  <c r="P3721" i="53"/>
  <c r="O3721" i="53"/>
  <c r="I3721" i="53"/>
  <c r="Q3720" i="53"/>
  <c r="P3720" i="53"/>
  <c r="O3720" i="53"/>
  <c r="I3720" i="53"/>
  <c r="Q3719" i="53"/>
  <c r="P3719" i="53"/>
  <c r="O3719" i="53"/>
  <c r="O3717" i="53" s="1"/>
  <c r="I3719" i="53"/>
  <c r="Q3718" i="53"/>
  <c r="Q3717" i="53" s="1"/>
  <c r="P3718" i="53"/>
  <c r="P3717" i="53" s="1"/>
  <c r="O3718" i="53"/>
  <c r="M3718" i="53"/>
  <c r="I3718" i="53"/>
  <c r="H3718" i="53"/>
  <c r="H3717" i="53" s="1"/>
  <c r="U3717" i="53"/>
  <c r="T3717" i="53"/>
  <c r="S3717" i="53"/>
  <c r="R3717" i="53"/>
  <c r="N3717" i="53"/>
  <c r="M3717" i="53"/>
  <c r="I3717" i="53"/>
  <c r="Q3716" i="53"/>
  <c r="I3716" i="53"/>
  <c r="Q3715" i="53"/>
  <c r="P3715" i="53"/>
  <c r="O3715" i="53"/>
  <c r="I3715" i="53"/>
  <c r="Q3714" i="53"/>
  <c r="P3714" i="53"/>
  <c r="O3714" i="53"/>
  <c r="L3714" i="53"/>
  <c r="K3714" i="53"/>
  <c r="J3714" i="53"/>
  <c r="I3714" i="53"/>
  <c r="H3714" i="53"/>
  <c r="Q3713" i="53"/>
  <c r="P3713" i="53"/>
  <c r="O3713" i="53"/>
  <c r="I3713" i="53"/>
  <c r="Q3712" i="53"/>
  <c r="P3712" i="53"/>
  <c r="O3712" i="53"/>
  <c r="I3712" i="53"/>
  <c r="Q3711" i="53"/>
  <c r="P3711" i="53"/>
  <c r="O3711" i="53"/>
  <c r="I3711" i="53"/>
  <c r="Q3710" i="53"/>
  <c r="P3710" i="53"/>
  <c r="O3710" i="53"/>
  <c r="I3710" i="53"/>
  <c r="Q3709" i="53"/>
  <c r="P3709" i="53"/>
  <c r="O3709" i="53"/>
  <c r="I3709" i="53"/>
  <c r="Q3708" i="53"/>
  <c r="P3708" i="53"/>
  <c r="O3708" i="53"/>
  <c r="I3708" i="53"/>
  <c r="Q3707" i="53"/>
  <c r="P3707" i="53"/>
  <c r="O3707" i="53"/>
  <c r="I3707" i="53"/>
  <c r="H3707" i="53"/>
  <c r="L3707" i="53" s="1"/>
  <c r="Q3706" i="53"/>
  <c r="P3706" i="53"/>
  <c r="O3706" i="53"/>
  <c r="I3706" i="53"/>
  <c r="Q3705" i="53"/>
  <c r="P3705" i="53"/>
  <c r="O3705" i="53"/>
  <c r="I3705" i="53"/>
  <c r="Q3704" i="53"/>
  <c r="P3704" i="53"/>
  <c r="O3704" i="53"/>
  <c r="I3704" i="53"/>
  <c r="Q3703" i="53"/>
  <c r="P3703" i="53"/>
  <c r="O3703" i="53"/>
  <c r="I3703" i="53"/>
  <c r="Q3702" i="53"/>
  <c r="P3702" i="53"/>
  <c r="O3702" i="53"/>
  <c r="I3702" i="53"/>
  <c r="Q3701" i="53"/>
  <c r="P3701" i="53"/>
  <c r="O3701" i="53"/>
  <c r="I3701" i="53"/>
  <c r="Q3700" i="53"/>
  <c r="P3700" i="53"/>
  <c r="O3700" i="53"/>
  <c r="I3700" i="53"/>
  <c r="H3700" i="53"/>
  <c r="J3700" i="53" s="1"/>
  <c r="K3700" i="53" s="1"/>
  <c r="Q3699" i="53"/>
  <c r="P3699" i="53"/>
  <c r="O3699" i="53"/>
  <c r="I3699" i="53"/>
  <c r="Q3698" i="53"/>
  <c r="P3698" i="53"/>
  <c r="O3698" i="53"/>
  <c r="I3698" i="53"/>
  <c r="Q3697" i="53"/>
  <c r="P3697" i="53"/>
  <c r="O3697" i="53"/>
  <c r="I3697" i="53"/>
  <c r="Q3696" i="53"/>
  <c r="P3696" i="53"/>
  <c r="O3696" i="53"/>
  <c r="I3696" i="53"/>
  <c r="Q3695" i="53"/>
  <c r="P3695" i="53"/>
  <c r="O3695" i="53"/>
  <c r="I3695" i="53"/>
  <c r="Q3694" i="53"/>
  <c r="P3694" i="53"/>
  <c r="O3694" i="53"/>
  <c r="I3694" i="53"/>
  <c r="Q3693" i="53"/>
  <c r="P3693" i="53"/>
  <c r="O3693" i="53"/>
  <c r="L3693" i="53"/>
  <c r="J3693" i="53"/>
  <c r="K3693" i="53" s="1"/>
  <c r="I3693" i="53"/>
  <c r="H3693" i="53"/>
  <c r="Q3692" i="53"/>
  <c r="P3692" i="53"/>
  <c r="O3692" i="53"/>
  <c r="I3692" i="53"/>
  <c r="Q3691" i="53"/>
  <c r="P3691" i="53"/>
  <c r="O3691" i="53"/>
  <c r="I3691" i="53"/>
  <c r="I3685" i="53" s="1"/>
  <c r="Q3690" i="53"/>
  <c r="P3690" i="53"/>
  <c r="O3690" i="53"/>
  <c r="I3690" i="53"/>
  <c r="Q3689" i="53"/>
  <c r="P3689" i="53"/>
  <c r="O3689" i="53"/>
  <c r="I3689" i="53"/>
  <c r="Q3688" i="53"/>
  <c r="P3688" i="53"/>
  <c r="O3688" i="53"/>
  <c r="I3688" i="53"/>
  <c r="Q3687" i="53"/>
  <c r="P3687" i="53"/>
  <c r="O3687" i="53"/>
  <c r="I3687" i="53"/>
  <c r="Q3686" i="53"/>
  <c r="Q3685" i="53" s="1"/>
  <c r="P3686" i="53"/>
  <c r="P3685" i="53" s="1"/>
  <c r="O3686" i="53"/>
  <c r="O3685" i="53" s="1"/>
  <c r="M3686" i="53"/>
  <c r="M3685" i="53" s="1"/>
  <c r="L3686" i="53"/>
  <c r="I3686" i="53"/>
  <c r="H3686" i="53"/>
  <c r="J3686" i="53" s="1"/>
  <c r="U3685" i="53"/>
  <c r="T3685" i="53"/>
  <c r="S3685" i="53"/>
  <c r="R3685" i="53"/>
  <c r="N3685" i="53"/>
  <c r="Q3684" i="53"/>
  <c r="I3684" i="53"/>
  <c r="Q3683" i="53"/>
  <c r="P3683" i="53"/>
  <c r="O3683" i="53"/>
  <c r="I3683" i="53"/>
  <c r="Q3682" i="53"/>
  <c r="P3682" i="53"/>
  <c r="O3682" i="53"/>
  <c r="L3682" i="53"/>
  <c r="K3682" i="53"/>
  <c r="J3682" i="53"/>
  <c r="I3682" i="53"/>
  <c r="H3682" i="53"/>
  <c r="Q3681" i="53"/>
  <c r="P3681" i="53"/>
  <c r="O3681" i="53"/>
  <c r="I3681" i="53"/>
  <c r="Q3680" i="53"/>
  <c r="P3680" i="53"/>
  <c r="O3680" i="53"/>
  <c r="I3680" i="53"/>
  <c r="Q3679" i="53"/>
  <c r="P3679" i="53"/>
  <c r="O3679" i="53"/>
  <c r="I3679" i="53"/>
  <c r="Q3678" i="53"/>
  <c r="P3678" i="53"/>
  <c r="O3678" i="53"/>
  <c r="I3678" i="53"/>
  <c r="Q3677" i="53"/>
  <c r="P3677" i="53"/>
  <c r="O3677" i="53"/>
  <c r="I3677" i="53"/>
  <c r="Q3676" i="53"/>
  <c r="P3676" i="53"/>
  <c r="O3676" i="53"/>
  <c r="I3676" i="53"/>
  <c r="Q3675" i="53"/>
  <c r="P3675" i="53"/>
  <c r="O3675" i="53"/>
  <c r="I3675" i="53"/>
  <c r="H3675" i="53"/>
  <c r="L3675" i="53" s="1"/>
  <c r="Q3674" i="53"/>
  <c r="P3674" i="53"/>
  <c r="O3674" i="53"/>
  <c r="I3674" i="53"/>
  <c r="Q3673" i="53"/>
  <c r="P3673" i="53"/>
  <c r="O3673" i="53"/>
  <c r="I3673" i="53"/>
  <c r="Q3672" i="53"/>
  <c r="P3672" i="53"/>
  <c r="O3672" i="53"/>
  <c r="I3672" i="53"/>
  <c r="Q3671" i="53"/>
  <c r="P3671" i="53"/>
  <c r="O3671" i="53"/>
  <c r="I3671" i="53"/>
  <c r="Q3670" i="53"/>
  <c r="P3670" i="53"/>
  <c r="O3670" i="53"/>
  <c r="I3670" i="53"/>
  <c r="Q3669" i="53"/>
  <c r="P3669" i="53"/>
  <c r="O3669" i="53"/>
  <c r="I3669" i="53"/>
  <c r="Q3668" i="53"/>
  <c r="P3668" i="53"/>
  <c r="O3668" i="53"/>
  <c r="I3668" i="53"/>
  <c r="H3668" i="53"/>
  <c r="L3668" i="53" s="1"/>
  <c r="Q3667" i="53"/>
  <c r="P3667" i="53"/>
  <c r="O3667" i="53"/>
  <c r="I3667" i="53"/>
  <c r="Q3666" i="53"/>
  <c r="P3666" i="53"/>
  <c r="O3666" i="53"/>
  <c r="I3666" i="53"/>
  <c r="Q3665" i="53"/>
  <c r="P3665" i="53"/>
  <c r="O3665" i="53"/>
  <c r="I3665" i="53"/>
  <c r="Q3664" i="53"/>
  <c r="P3664" i="53"/>
  <c r="O3664" i="53"/>
  <c r="I3664" i="53"/>
  <c r="Q3663" i="53"/>
  <c r="P3663" i="53"/>
  <c r="O3663" i="53"/>
  <c r="I3663" i="53"/>
  <c r="Q3662" i="53"/>
  <c r="P3662" i="53"/>
  <c r="O3662" i="53"/>
  <c r="I3662" i="53"/>
  <c r="Q3661" i="53"/>
  <c r="P3661" i="53"/>
  <c r="O3661" i="53"/>
  <c r="I3661" i="53"/>
  <c r="H3661" i="53"/>
  <c r="L3661" i="53" s="1"/>
  <c r="Q3660" i="53"/>
  <c r="P3660" i="53"/>
  <c r="O3660" i="53"/>
  <c r="I3660" i="53"/>
  <c r="Q3659" i="53"/>
  <c r="P3659" i="53"/>
  <c r="O3659" i="53"/>
  <c r="I3659" i="53"/>
  <c r="Q3658" i="53"/>
  <c r="P3658" i="53"/>
  <c r="O3658" i="53"/>
  <c r="I3658" i="53"/>
  <c r="Q3657" i="53"/>
  <c r="P3657" i="53"/>
  <c r="O3657" i="53"/>
  <c r="I3657" i="53"/>
  <c r="Q3656" i="53"/>
  <c r="P3656" i="53"/>
  <c r="O3656" i="53"/>
  <c r="I3656" i="53"/>
  <c r="Q3655" i="53"/>
  <c r="P3655" i="53"/>
  <c r="O3655" i="53"/>
  <c r="I3655" i="53"/>
  <c r="I3653" i="53" s="1"/>
  <c r="Q3654" i="53"/>
  <c r="Q3653" i="53" s="1"/>
  <c r="P3654" i="53"/>
  <c r="P3653" i="53" s="1"/>
  <c r="O3654" i="53"/>
  <c r="O3653" i="53" s="1"/>
  <c r="M3654" i="53"/>
  <c r="M3653" i="53" s="1"/>
  <c r="L3654" i="53"/>
  <c r="L3653" i="53" s="1"/>
  <c r="I3654" i="53"/>
  <c r="H3654" i="53"/>
  <c r="J3654" i="53" s="1"/>
  <c r="U3653" i="53"/>
  <c r="T3653" i="53"/>
  <c r="S3653" i="53"/>
  <c r="R3653" i="53"/>
  <c r="N3653" i="53"/>
  <c r="Q3652" i="53"/>
  <c r="I3652" i="53"/>
  <c r="Q3651" i="53"/>
  <c r="P3651" i="53"/>
  <c r="O3651" i="53"/>
  <c r="I3651" i="53"/>
  <c r="Q3650" i="53"/>
  <c r="P3650" i="53"/>
  <c r="O3650" i="53"/>
  <c r="L3650" i="53"/>
  <c r="K3650" i="53"/>
  <c r="J3650" i="53"/>
  <c r="I3650" i="53"/>
  <c r="H3650" i="53"/>
  <c r="Q3649" i="53"/>
  <c r="P3649" i="53"/>
  <c r="O3649" i="53"/>
  <c r="I3649" i="53"/>
  <c r="Q3648" i="53"/>
  <c r="P3648" i="53"/>
  <c r="O3648" i="53"/>
  <c r="I3648" i="53"/>
  <c r="Q3647" i="53"/>
  <c r="P3647" i="53"/>
  <c r="O3647" i="53"/>
  <c r="I3647" i="53"/>
  <c r="Q3646" i="53"/>
  <c r="P3646" i="53"/>
  <c r="O3646" i="53"/>
  <c r="I3646" i="53"/>
  <c r="Q3645" i="53"/>
  <c r="P3645" i="53"/>
  <c r="O3645" i="53"/>
  <c r="I3645" i="53"/>
  <c r="Q3644" i="53"/>
  <c r="P3644" i="53"/>
  <c r="O3644" i="53"/>
  <c r="I3644" i="53"/>
  <c r="Q3643" i="53"/>
  <c r="P3643" i="53"/>
  <c r="O3643" i="53"/>
  <c r="L3643" i="53"/>
  <c r="I3643" i="53"/>
  <c r="H3643" i="53"/>
  <c r="J3643" i="53" s="1"/>
  <c r="K3643" i="53" s="1"/>
  <c r="Q3642" i="53"/>
  <c r="P3642" i="53"/>
  <c r="O3642" i="53"/>
  <c r="I3642" i="53"/>
  <c r="Q3641" i="53"/>
  <c r="P3641" i="53"/>
  <c r="O3641" i="53"/>
  <c r="I3641" i="53"/>
  <c r="Q3640" i="53"/>
  <c r="P3640" i="53"/>
  <c r="O3640" i="53"/>
  <c r="I3640" i="53"/>
  <c r="Q3639" i="53"/>
  <c r="P3639" i="53"/>
  <c r="O3639" i="53"/>
  <c r="I3639" i="53"/>
  <c r="Q3638" i="53"/>
  <c r="P3638" i="53"/>
  <c r="O3638" i="53"/>
  <c r="I3638" i="53"/>
  <c r="Q3637" i="53"/>
  <c r="P3637" i="53"/>
  <c r="O3637" i="53"/>
  <c r="I3637" i="53"/>
  <c r="Q3636" i="53"/>
  <c r="P3636" i="53"/>
  <c r="O3636" i="53"/>
  <c r="L3636" i="53"/>
  <c r="J3636" i="53"/>
  <c r="K3636" i="53" s="1"/>
  <c r="I3636" i="53"/>
  <c r="H3636" i="53"/>
  <c r="Q3635" i="53"/>
  <c r="P3635" i="53"/>
  <c r="O3635" i="53"/>
  <c r="I3635" i="53"/>
  <c r="Q3634" i="53"/>
  <c r="P3634" i="53"/>
  <c r="O3634" i="53"/>
  <c r="I3634" i="53"/>
  <c r="Q3633" i="53"/>
  <c r="P3633" i="53"/>
  <c r="O3633" i="53"/>
  <c r="I3633" i="53"/>
  <c r="Q3632" i="53"/>
  <c r="P3632" i="53"/>
  <c r="O3632" i="53"/>
  <c r="I3632" i="53"/>
  <c r="Q3631" i="53"/>
  <c r="P3631" i="53"/>
  <c r="O3631" i="53"/>
  <c r="I3631" i="53"/>
  <c r="Q3630" i="53"/>
  <c r="P3630" i="53"/>
  <c r="O3630" i="53"/>
  <c r="I3630" i="53"/>
  <c r="Q3629" i="53"/>
  <c r="P3629" i="53"/>
  <c r="O3629" i="53"/>
  <c r="I3629" i="53"/>
  <c r="H3629" i="53"/>
  <c r="L3629" i="53" s="1"/>
  <c r="Q3628" i="53"/>
  <c r="P3628" i="53"/>
  <c r="O3628" i="53"/>
  <c r="I3628" i="53"/>
  <c r="Q3627" i="53"/>
  <c r="P3627" i="53"/>
  <c r="O3627" i="53"/>
  <c r="I3627" i="53"/>
  <c r="Q3626" i="53"/>
  <c r="P3626" i="53"/>
  <c r="O3626" i="53"/>
  <c r="I3626" i="53"/>
  <c r="Q3625" i="53"/>
  <c r="Q3621" i="53" s="1"/>
  <c r="P3625" i="53"/>
  <c r="O3625" i="53"/>
  <c r="I3625" i="53"/>
  <c r="Q3624" i="53"/>
  <c r="P3624" i="53"/>
  <c r="O3624" i="53"/>
  <c r="I3624" i="53"/>
  <c r="Q3623" i="53"/>
  <c r="P3623" i="53"/>
  <c r="O3623" i="53"/>
  <c r="I3623" i="53"/>
  <c r="Q3622" i="53"/>
  <c r="P3622" i="53"/>
  <c r="P3621" i="53" s="1"/>
  <c r="O3622" i="53"/>
  <c r="O3621" i="53" s="1"/>
  <c r="M3622" i="53"/>
  <c r="M3621" i="53" s="1"/>
  <c r="I3622" i="53"/>
  <c r="I3621" i="53" s="1"/>
  <c r="H3622" i="53"/>
  <c r="J3622" i="53" s="1"/>
  <c r="U3621" i="53"/>
  <c r="T3621" i="53"/>
  <c r="S3621" i="53"/>
  <c r="R3621" i="53"/>
  <c r="N3621" i="53"/>
  <c r="Q3620" i="53"/>
  <c r="I3620" i="53"/>
  <c r="Q3619" i="53"/>
  <c r="P3619" i="53"/>
  <c r="O3619" i="53"/>
  <c r="I3619" i="53"/>
  <c r="Q3618" i="53"/>
  <c r="P3618" i="53"/>
  <c r="O3618" i="53"/>
  <c r="L3618" i="53"/>
  <c r="K3618" i="53"/>
  <c r="J3618" i="53"/>
  <c r="I3618" i="53"/>
  <c r="H3618" i="53"/>
  <c r="Q3617" i="53"/>
  <c r="P3617" i="53"/>
  <c r="O3617" i="53"/>
  <c r="I3617" i="53"/>
  <c r="Q3616" i="53"/>
  <c r="P3616" i="53"/>
  <c r="O3616" i="53"/>
  <c r="I3616" i="53"/>
  <c r="Q3615" i="53"/>
  <c r="P3615" i="53"/>
  <c r="O3615" i="53"/>
  <c r="I3615" i="53"/>
  <c r="Q3614" i="53"/>
  <c r="P3614" i="53"/>
  <c r="O3614" i="53"/>
  <c r="I3614" i="53"/>
  <c r="Q3613" i="53"/>
  <c r="P3613" i="53"/>
  <c r="O3613" i="53"/>
  <c r="I3613" i="53"/>
  <c r="Q3612" i="53"/>
  <c r="P3612" i="53"/>
  <c r="O3612" i="53"/>
  <c r="I3612" i="53"/>
  <c r="Q3611" i="53"/>
  <c r="P3611" i="53"/>
  <c r="O3611" i="53"/>
  <c r="I3611" i="53"/>
  <c r="H3611" i="53"/>
  <c r="J3611" i="53" s="1"/>
  <c r="K3611" i="53" s="1"/>
  <c r="Q3610" i="53"/>
  <c r="P3610" i="53"/>
  <c r="O3610" i="53"/>
  <c r="I3610" i="53"/>
  <c r="Q3609" i="53"/>
  <c r="P3609" i="53"/>
  <c r="O3609" i="53"/>
  <c r="I3609" i="53"/>
  <c r="Q3608" i="53"/>
  <c r="P3608" i="53"/>
  <c r="O3608" i="53"/>
  <c r="I3608" i="53"/>
  <c r="Q3607" i="53"/>
  <c r="P3607" i="53"/>
  <c r="O3607" i="53"/>
  <c r="I3607" i="53"/>
  <c r="Q3606" i="53"/>
  <c r="P3606" i="53"/>
  <c r="O3606" i="53"/>
  <c r="I3606" i="53"/>
  <c r="Q3605" i="53"/>
  <c r="P3605" i="53"/>
  <c r="O3605" i="53"/>
  <c r="I3605" i="53"/>
  <c r="Q3604" i="53"/>
  <c r="P3604" i="53"/>
  <c r="O3604" i="53"/>
  <c r="J3604" i="53"/>
  <c r="K3604" i="53" s="1"/>
  <c r="I3604" i="53"/>
  <c r="H3604" i="53"/>
  <c r="L3604" i="53" s="1"/>
  <c r="Q3603" i="53"/>
  <c r="P3603" i="53"/>
  <c r="O3603" i="53"/>
  <c r="I3603" i="53"/>
  <c r="Q3602" i="53"/>
  <c r="P3602" i="53"/>
  <c r="O3602" i="53"/>
  <c r="I3602" i="53"/>
  <c r="Q3601" i="53"/>
  <c r="P3601" i="53"/>
  <c r="O3601" i="53"/>
  <c r="I3601" i="53"/>
  <c r="Q3600" i="53"/>
  <c r="P3600" i="53"/>
  <c r="O3600" i="53"/>
  <c r="I3600" i="53"/>
  <c r="Q3599" i="53"/>
  <c r="P3599" i="53"/>
  <c r="O3599" i="53"/>
  <c r="I3599" i="53"/>
  <c r="Q3598" i="53"/>
  <c r="P3598" i="53"/>
  <c r="O3598" i="53"/>
  <c r="I3598" i="53"/>
  <c r="Q3597" i="53"/>
  <c r="P3597" i="53"/>
  <c r="O3597" i="53"/>
  <c r="L3597" i="53"/>
  <c r="J3597" i="53"/>
  <c r="I3597" i="53"/>
  <c r="K3597" i="53" s="1"/>
  <c r="H3597" i="53"/>
  <c r="Q3596" i="53"/>
  <c r="P3596" i="53"/>
  <c r="O3596" i="53"/>
  <c r="I3596" i="53"/>
  <c r="Q3595" i="53"/>
  <c r="P3595" i="53"/>
  <c r="O3595" i="53"/>
  <c r="I3595" i="53"/>
  <c r="Q3594" i="53"/>
  <c r="P3594" i="53"/>
  <c r="O3594" i="53"/>
  <c r="I3594" i="53"/>
  <c r="Q3593" i="53"/>
  <c r="P3593" i="53"/>
  <c r="O3593" i="53"/>
  <c r="I3593" i="53"/>
  <c r="Q3592" i="53"/>
  <c r="P3592" i="53"/>
  <c r="O3592" i="53"/>
  <c r="I3592" i="53"/>
  <c r="Q3591" i="53"/>
  <c r="Q3589" i="53" s="1"/>
  <c r="P3591" i="53"/>
  <c r="O3591" i="53"/>
  <c r="I3591" i="53"/>
  <c r="Q3590" i="53"/>
  <c r="P3590" i="53"/>
  <c r="P3589" i="53" s="1"/>
  <c r="O3590" i="53"/>
  <c r="O3589" i="53" s="1"/>
  <c r="M3590" i="53"/>
  <c r="I3590" i="53"/>
  <c r="I3589" i="53" s="1"/>
  <c r="H3590" i="53"/>
  <c r="H3589" i="53" s="1"/>
  <c r="U3589" i="53"/>
  <c r="T3589" i="53"/>
  <c r="S3589" i="53"/>
  <c r="R3589" i="53"/>
  <c r="N3589" i="53"/>
  <c r="M3589" i="53"/>
  <c r="Q3588" i="53"/>
  <c r="I3588" i="53"/>
  <c r="Q3587" i="53"/>
  <c r="P3587" i="53"/>
  <c r="O3587" i="53"/>
  <c r="I3587" i="53"/>
  <c r="Q3586" i="53"/>
  <c r="P3586" i="53"/>
  <c r="O3586" i="53"/>
  <c r="L3586" i="53"/>
  <c r="K3586" i="53"/>
  <c r="J3586" i="53"/>
  <c r="I3586" i="53"/>
  <c r="H3586" i="53"/>
  <c r="Q3585" i="53"/>
  <c r="P3585" i="53"/>
  <c r="O3585" i="53"/>
  <c r="I3585" i="53"/>
  <c r="Q3584" i="53"/>
  <c r="P3584" i="53"/>
  <c r="O3584" i="53"/>
  <c r="I3584" i="53"/>
  <c r="Q3583" i="53"/>
  <c r="P3583" i="53"/>
  <c r="O3583" i="53"/>
  <c r="I3583" i="53"/>
  <c r="Q3582" i="53"/>
  <c r="P3582" i="53"/>
  <c r="O3582" i="53"/>
  <c r="I3582" i="53"/>
  <c r="Q3581" i="53"/>
  <c r="P3581" i="53"/>
  <c r="O3581" i="53"/>
  <c r="I3581" i="53"/>
  <c r="Q3580" i="53"/>
  <c r="P3580" i="53"/>
  <c r="O3580" i="53"/>
  <c r="I3580" i="53"/>
  <c r="Q3579" i="53"/>
  <c r="P3579" i="53"/>
  <c r="O3579" i="53"/>
  <c r="I3579" i="53"/>
  <c r="H3579" i="53"/>
  <c r="L3579" i="53" s="1"/>
  <c r="Q3578" i="53"/>
  <c r="P3578" i="53"/>
  <c r="O3578" i="53"/>
  <c r="I3578" i="53"/>
  <c r="Q3577" i="53"/>
  <c r="P3577" i="53"/>
  <c r="O3577" i="53"/>
  <c r="I3577" i="53"/>
  <c r="Q3576" i="53"/>
  <c r="P3576" i="53"/>
  <c r="O3576" i="53"/>
  <c r="I3576" i="53"/>
  <c r="Q3575" i="53"/>
  <c r="P3575" i="53"/>
  <c r="O3575" i="53"/>
  <c r="I3575" i="53"/>
  <c r="Q3574" i="53"/>
  <c r="P3574" i="53"/>
  <c r="O3574" i="53"/>
  <c r="I3574" i="53"/>
  <c r="Q3573" i="53"/>
  <c r="P3573" i="53"/>
  <c r="O3573" i="53"/>
  <c r="I3573" i="53"/>
  <c r="Q3572" i="53"/>
  <c r="P3572" i="53"/>
  <c r="O3572" i="53"/>
  <c r="L3572" i="53"/>
  <c r="J3572" i="53"/>
  <c r="K3572" i="53" s="1"/>
  <c r="I3572" i="53"/>
  <c r="H3572" i="53"/>
  <c r="Q3571" i="53"/>
  <c r="P3571" i="53"/>
  <c r="O3571" i="53"/>
  <c r="I3571" i="53"/>
  <c r="Q3570" i="53"/>
  <c r="P3570" i="53"/>
  <c r="O3570" i="53"/>
  <c r="I3570" i="53"/>
  <c r="Q3569" i="53"/>
  <c r="P3569" i="53"/>
  <c r="O3569" i="53"/>
  <c r="I3569" i="53"/>
  <c r="Q3568" i="53"/>
  <c r="P3568" i="53"/>
  <c r="O3568" i="53"/>
  <c r="I3568" i="53"/>
  <c r="Q3567" i="53"/>
  <c r="P3567" i="53"/>
  <c r="O3567" i="53"/>
  <c r="I3567" i="53"/>
  <c r="Q3566" i="53"/>
  <c r="P3566" i="53"/>
  <c r="O3566" i="53"/>
  <c r="I3566" i="53"/>
  <c r="Q3565" i="53"/>
  <c r="P3565" i="53"/>
  <c r="O3565" i="53"/>
  <c r="L3565" i="53"/>
  <c r="J3565" i="53"/>
  <c r="K3565" i="53" s="1"/>
  <c r="I3565" i="53"/>
  <c r="H3565" i="53"/>
  <c r="Q3564" i="53"/>
  <c r="P3564" i="53"/>
  <c r="O3564" i="53"/>
  <c r="I3564" i="53"/>
  <c r="Q3563" i="53"/>
  <c r="P3563" i="53"/>
  <c r="O3563" i="53"/>
  <c r="I3563" i="53"/>
  <c r="Q3562" i="53"/>
  <c r="P3562" i="53"/>
  <c r="O3562" i="53"/>
  <c r="I3562" i="53"/>
  <c r="Q3561" i="53"/>
  <c r="P3561" i="53"/>
  <c r="O3561" i="53"/>
  <c r="I3561" i="53"/>
  <c r="Q3560" i="53"/>
  <c r="P3560" i="53"/>
  <c r="O3560" i="53"/>
  <c r="I3560" i="53"/>
  <c r="Q3559" i="53"/>
  <c r="P3559" i="53"/>
  <c r="O3559" i="53"/>
  <c r="I3559" i="53"/>
  <c r="Q3558" i="53"/>
  <c r="P3558" i="53"/>
  <c r="O3558" i="53"/>
  <c r="O3557" i="53" s="1"/>
  <c r="M3558" i="53"/>
  <c r="I3558" i="53"/>
  <c r="I3557" i="53" s="1"/>
  <c r="H3558" i="53"/>
  <c r="H3557" i="53" s="1"/>
  <c r="U3557" i="53"/>
  <c r="T3557" i="53"/>
  <c r="S3557" i="53"/>
  <c r="R3557" i="53"/>
  <c r="Q3557" i="53"/>
  <c r="P3557" i="53"/>
  <c r="N3557" i="53"/>
  <c r="M3557" i="53"/>
  <c r="Q3556" i="53"/>
  <c r="I3556" i="53"/>
  <c r="Q3555" i="53"/>
  <c r="P3555" i="53"/>
  <c r="O3555" i="53"/>
  <c r="I3555" i="53"/>
  <c r="Q3554" i="53"/>
  <c r="P3554" i="53"/>
  <c r="O3554" i="53"/>
  <c r="L3554" i="53"/>
  <c r="K3554" i="53"/>
  <c r="J3554" i="53"/>
  <c r="I3554" i="53"/>
  <c r="H3554" i="53"/>
  <c r="Q3553" i="53"/>
  <c r="P3553" i="53"/>
  <c r="O3553" i="53"/>
  <c r="I3553" i="53"/>
  <c r="Q3552" i="53"/>
  <c r="P3552" i="53"/>
  <c r="O3552" i="53"/>
  <c r="I3552" i="53"/>
  <c r="Q3551" i="53"/>
  <c r="P3551" i="53"/>
  <c r="O3551" i="53"/>
  <c r="I3551" i="53"/>
  <c r="Q3550" i="53"/>
  <c r="P3550" i="53"/>
  <c r="O3550" i="53"/>
  <c r="I3550" i="53"/>
  <c r="Q3549" i="53"/>
  <c r="P3549" i="53"/>
  <c r="O3549" i="53"/>
  <c r="I3549" i="53"/>
  <c r="Q3548" i="53"/>
  <c r="P3548" i="53"/>
  <c r="O3548" i="53"/>
  <c r="I3548" i="53"/>
  <c r="Q3547" i="53"/>
  <c r="P3547" i="53"/>
  <c r="O3547" i="53"/>
  <c r="I3547" i="53"/>
  <c r="H3547" i="53"/>
  <c r="L3547" i="53" s="1"/>
  <c r="Q3546" i="53"/>
  <c r="P3546" i="53"/>
  <c r="O3546" i="53"/>
  <c r="I3546" i="53"/>
  <c r="Q3545" i="53"/>
  <c r="P3545" i="53"/>
  <c r="O3545" i="53"/>
  <c r="I3545" i="53"/>
  <c r="Q3544" i="53"/>
  <c r="P3544" i="53"/>
  <c r="O3544" i="53"/>
  <c r="I3544" i="53"/>
  <c r="Q3543" i="53"/>
  <c r="P3543" i="53"/>
  <c r="O3543" i="53"/>
  <c r="I3543" i="53"/>
  <c r="Q3542" i="53"/>
  <c r="P3542" i="53"/>
  <c r="O3542" i="53"/>
  <c r="I3542" i="53"/>
  <c r="Q3541" i="53"/>
  <c r="P3541" i="53"/>
  <c r="O3541" i="53"/>
  <c r="I3541" i="53"/>
  <c r="Q3540" i="53"/>
  <c r="P3540" i="53"/>
  <c r="O3540" i="53"/>
  <c r="I3540" i="53"/>
  <c r="H3540" i="53"/>
  <c r="L3540" i="53" s="1"/>
  <c r="Q3539" i="53"/>
  <c r="P3539" i="53"/>
  <c r="O3539" i="53"/>
  <c r="I3539" i="53"/>
  <c r="Q3538" i="53"/>
  <c r="P3538" i="53"/>
  <c r="O3538" i="53"/>
  <c r="I3538" i="53"/>
  <c r="Q3537" i="53"/>
  <c r="P3537" i="53"/>
  <c r="O3537" i="53"/>
  <c r="I3537" i="53"/>
  <c r="Q3536" i="53"/>
  <c r="P3536" i="53"/>
  <c r="O3536" i="53"/>
  <c r="I3536" i="53"/>
  <c r="Q3535" i="53"/>
  <c r="P3535" i="53"/>
  <c r="O3535" i="53"/>
  <c r="I3535" i="53"/>
  <c r="Q3534" i="53"/>
  <c r="P3534" i="53"/>
  <c r="O3534" i="53"/>
  <c r="I3534" i="53"/>
  <c r="Q3533" i="53"/>
  <c r="P3533" i="53"/>
  <c r="O3533" i="53"/>
  <c r="I3533" i="53"/>
  <c r="H3533" i="53"/>
  <c r="L3533" i="53" s="1"/>
  <c r="Q3532" i="53"/>
  <c r="P3532" i="53"/>
  <c r="O3532" i="53"/>
  <c r="I3532" i="53"/>
  <c r="Q3531" i="53"/>
  <c r="P3531" i="53"/>
  <c r="O3531" i="53"/>
  <c r="I3531" i="53"/>
  <c r="Q3530" i="53"/>
  <c r="P3530" i="53"/>
  <c r="O3530" i="53"/>
  <c r="I3530" i="53"/>
  <c r="Q3529" i="53"/>
  <c r="P3529" i="53"/>
  <c r="O3529" i="53"/>
  <c r="I3529" i="53"/>
  <c r="Q3528" i="53"/>
  <c r="P3528" i="53"/>
  <c r="O3528" i="53"/>
  <c r="I3528" i="53"/>
  <c r="Q3527" i="53"/>
  <c r="Q3525" i="53" s="1"/>
  <c r="P3527" i="53"/>
  <c r="P3525" i="53" s="1"/>
  <c r="O3527" i="53"/>
  <c r="I3527" i="53"/>
  <c r="Q3526" i="53"/>
  <c r="P3526" i="53"/>
  <c r="O3526" i="53"/>
  <c r="M3526" i="53"/>
  <c r="L3526" i="53"/>
  <c r="L3525" i="53" s="1"/>
  <c r="I3526" i="53"/>
  <c r="I3525" i="53" s="1"/>
  <c r="H3526" i="53"/>
  <c r="J3526" i="53" s="1"/>
  <c r="U3525" i="53"/>
  <c r="T3525" i="53"/>
  <c r="S3525" i="53"/>
  <c r="R3525" i="53"/>
  <c r="O3525" i="53"/>
  <c r="N3525" i="53"/>
  <c r="M3525" i="53"/>
  <c r="Q3524" i="53"/>
  <c r="I3524" i="53"/>
  <c r="Q3523" i="53"/>
  <c r="P3523" i="53"/>
  <c r="O3523" i="53"/>
  <c r="I3523" i="53"/>
  <c r="Q3522" i="53"/>
  <c r="P3522" i="53"/>
  <c r="O3522" i="53"/>
  <c r="L3522" i="53"/>
  <c r="K3522" i="53"/>
  <c r="J3522" i="53"/>
  <c r="I3522" i="53"/>
  <c r="H3522" i="53"/>
  <c r="Q3521" i="53"/>
  <c r="P3521" i="53"/>
  <c r="O3521" i="53"/>
  <c r="I3521" i="53"/>
  <c r="Q3520" i="53"/>
  <c r="P3520" i="53"/>
  <c r="O3520" i="53"/>
  <c r="I3520" i="53"/>
  <c r="Q3519" i="53"/>
  <c r="P3519" i="53"/>
  <c r="O3519" i="53"/>
  <c r="I3519" i="53"/>
  <c r="Q3518" i="53"/>
  <c r="P3518" i="53"/>
  <c r="O3518" i="53"/>
  <c r="I3518" i="53"/>
  <c r="Q3517" i="53"/>
  <c r="P3517" i="53"/>
  <c r="O3517" i="53"/>
  <c r="I3517" i="53"/>
  <c r="Q3516" i="53"/>
  <c r="P3516" i="53"/>
  <c r="O3516" i="53"/>
  <c r="I3516" i="53"/>
  <c r="Q3515" i="53"/>
  <c r="P3515" i="53"/>
  <c r="O3515" i="53"/>
  <c r="L3515" i="53"/>
  <c r="I3515" i="53"/>
  <c r="H3515" i="53"/>
  <c r="J3515" i="53" s="1"/>
  <c r="K3515" i="53" s="1"/>
  <c r="Q3514" i="53"/>
  <c r="P3514" i="53"/>
  <c r="O3514" i="53"/>
  <c r="I3514" i="53"/>
  <c r="Q3513" i="53"/>
  <c r="P3513" i="53"/>
  <c r="O3513" i="53"/>
  <c r="I3513" i="53"/>
  <c r="Q3512" i="53"/>
  <c r="P3512" i="53"/>
  <c r="O3512" i="53"/>
  <c r="I3512" i="53"/>
  <c r="Q3511" i="53"/>
  <c r="P3511" i="53"/>
  <c r="O3511" i="53"/>
  <c r="I3511" i="53"/>
  <c r="Q3510" i="53"/>
  <c r="P3510" i="53"/>
  <c r="O3510" i="53"/>
  <c r="I3510" i="53"/>
  <c r="Q3509" i="53"/>
  <c r="P3509" i="53"/>
  <c r="O3509" i="53"/>
  <c r="I3509" i="53"/>
  <c r="Q3508" i="53"/>
  <c r="P3508" i="53"/>
  <c r="O3508" i="53"/>
  <c r="L3508" i="53"/>
  <c r="I3508" i="53"/>
  <c r="H3508" i="53"/>
  <c r="J3508" i="53" s="1"/>
  <c r="Q3507" i="53"/>
  <c r="P3507" i="53"/>
  <c r="O3507" i="53"/>
  <c r="I3507" i="53"/>
  <c r="Q3506" i="53"/>
  <c r="P3506" i="53"/>
  <c r="O3506" i="53"/>
  <c r="I3506" i="53"/>
  <c r="Q3505" i="53"/>
  <c r="P3505" i="53"/>
  <c r="O3505" i="53"/>
  <c r="I3505" i="53"/>
  <c r="Q3504" i="53"/>
  <c r="P3504" i="53"/>
  <c r="O3504" i="53"/>
  <c r="I3504" i="53"/>
  <c r="Q3503" i="53"/>
  <c r="P3503" i="53"/>
  <c r="O3503" i="53"/>
  <c r="I3503" i="53"/>
  <c r="Q3502" i="53"/>
  <c r="P3502" i="53"/>
  <c r="O3502" i="53"/>
  <c r="I3502" i="53"/>
  <c r="Q3501" i="53"/>
  <c r="P3501" i="53"/>
  <c r="O3501" i="53"/>
  <c r="L3501" i="53"/>
  <c r="J3501" i="53"/>
  <c r="K3501" i="53" s="1"/>
  <c r="I3501" i="53"/>
  <c r="H3501" i="53"/>
  <c r="Q3500" i="53"/>
  <c r="P3500" i="53"/>
  <c r="O3500" i="53"/>
  <c r="I3500" i="53"/>
  <c r="Q3499" i="53"/>
  <c r="P3499" i="53"/>
  <c r="O3499" i="53"/>
  <c r="I3499" i="53"/>
  <c r="Q3498" i="53"/>
  <c r="P3498" i="53"/>
  <c r="O3498" i="53"/>
  <c r="I3498" i="53"/>
  <c r="Q3497" i="53"/>
  <c r="P3497" i="53"/>
  <c r="O3497" i="53"/>
  <c r="I3497" i="53"/>
  <c r="Q3496" i="53"/>
  <c r="P3496" i="53"/>
  <c r="O3496" i="53"/>
  <c r="I3496" i="53"/>
  <c r="Q3495" i="53"/>
  <c r="P3495" i="53"/>
  <c r="P3493" i="53" s="1"/>
  <c r="O3495" i="53"/>
  <c r="O3493" i="53" s="1"/>
  <c r="I3495" i="53"/>
  <c r="Q3494" i="53"/>
  <c r="Q3493" i="53" s="1"/>
  <c r="P3494" i="53"/>
  <c r="O3494" i="53"/>
  <c r="M3494" i="53"/>
  <c r="J3494" i="53"/>
  <c r="K3494" i="53" s="1"/>
  <c r="I3494" i="53"/>
  <c r="I3493" i="53" s="1"/>
  <c r="H3494" i="53"/>
  <c r="H3493" i="53" s="1"/>
  <c r="U3493" i="53"/>
  <c r="T3493" i="53"/>
  <c r="S3493" i="53"/>
  <c r="R3493" i="53"/>
  <c r="N3493" i="53"/>
  <c r="M3493" i="53"/>
  <c r="Q3492" i="53"/>
  <c r="I3492" i="53"/>
  <c r="Q3491" i="53"/>
  <c r="P3491" i="53"/>
  <c r="O3491" i="53"/>
  <c r="I3491" i="53"/>
  <c r="Q3490" i="53"/>
  <c r="P3490" i="53"/>
  <c r="O3490" i="53"/>
  <c r="L3490" i="53"/>
  <c r="K3490" i="53"/>
  <c r="J3490" i="53"/>
  <c r="I3490" i="53"/>
  <c r="H3490" i="53"/>
  <c r="Q3489" i="53"/>
  <c r="P3489" i="53"/>
  <c r="O3489" i="53"/>
  <c r="I3489" i="53"/>
  <c r="Q3488" i="53"/>
  <c r="P3488" i="53"/>
  <c r="O3488" i="53"/>
  <c r="I3488" i="53"/>
  <c r="Q3487" i="53"/>
  <c r="P3487" i="53"/>
  <c r="O3487" i="53"/>
  <c r="I3487" i="53"/>
  <c r="Q3486" i="53"/>
  <c r="P3486" i="53"/>
  <c r="O3486" i="53"/>
  <c r="I3486" i="53"/>
  <c r="Q3485" i="53"/>
  <c r="P3485" i="53"/>
  <c r="O3485" i="53"/>
  <c r="I3485" i="53"/>
  <c r="Q3484" i="53"/>
  <c r="P3484" i="53"/>
  <c r="O3484" i="53"/>
  <c r="I3484" i="53"/>
  <c r="Q3483" i="53"/>
  <c r="P3483" i="53"/>
  <c r="O3483" i="53"/>
  <c r="J3483" i="53"/>
  <c r="K3483" i="53" s="1"/>
  <c r="I3483" i="53"/>
  <c r="H3483" i="53"/>
  <c r="L3483" i="53" s="1"/>
  <c r="Q3482" i="53"/>
  <c r="P3482" i="53"/>
  <c r="O3482" i="53"/>
  <c r="I3482" i="53"/>
  <c r="Q3481" i="53"/>
  <c r="P3481" i="53"/>
  <c r="O3481" i="53"/>
  <c r="I3481" i="53"/>
  <c r="Q3480" i="53"/>
  <c r="P3480" i="53"/>
  <c r="O3480" i="53"/>
  <c r="I3480" i="53"/>
  <c r="Q3479" i="53"/>
  <c r="P3479" i="53"/>
  <c r="O3479" i="53"/>
  <c r="I3479" i="53"/>
  <c r="Q3478" i="53"/>
  <c r="P3478" i="53"/>
  <c r="O3478" i="53"/>
  <c r="I3478" i="53"/>
  <c r="Q3477" i="53"/>
  <c r="P3477" i="53"/>
  <c r="O3477" i="53"/>
  <c r="I3477" i="53"/>
  <c r="Q3476" i="53"/>
  <c r="P3476" i="53"/>
  <c r="O3476" i="53"/>
  <c r="I3476" i="53"/>
  <c r="H3476" i="53"/>
  <c r="J3476" i="53" s="1"/>
  <c r="K3476" i="53" s="1"/>
  <c r="Q3475" i="53"/>
  <c r="P3475" i="53"/>
  <c r="O3475" i="53"/>
  <c r="I3475" i="53"/>
  <c r="Q3474" i="53"/>
  <c r="P3474" i="53"/>
  <c r="O3474" i="53"/>
  <c r="I3474" i="53"/>
  <c r="Q3473" i="53"/>
  <c r="P3473" i="53"/>
  <c r="O3473" i="53"/>
  <c r="I3473" i="53"/>
  <c r="Q3472" i="53"/>
  <c r="P3472" i="53"/>
  <c r="O3472" i="53"/>
  <c r="I3472" i="53"/>
  <c r="Q3471" i="53"/>
  <c r="P3471" i="53"/>
  <c r="O3471" i="53"/>
  <c r="I3471" i="53"/>
  <c r="Q3470" i="53"/>
  <c r="P3470" i="53"/>
  <c r="O3470" i="53"/>
  <c r="I3470" i="53"/>
  <c r="Q3469" i="53"/>
  <c r="P3469" i="53"/>
  <c r="O3469" i="53"/>
  <c r="J3469" i="53"/>
  <c r="K3469" i="53" s="1"/>
  <c r="I3469" i="53"/>
  <c r="H3469" i="53"/>
  <c r="L3469" i="53" s="1"/>
  <c r="Q3468" i="53"/>
  <c r="P3468" i="53"/>
  <c r="O3468" i="53"/>
  <c r="I3468" i="53"/>
  <c r="Q3467" i="53"/>
  <c r="P3467" i="53"/>
  <c r="O3467" i="53"/>
  <c r="I3467" i="53"/>
  <c r="I3461" i="53" s="1"/>
  <c r="Q3466" i="53"/>
  <c r="P3466" i="53"/>
  <c r="O3466" i="53"/>
  <c r="I3466" i="53"/>
  <c r="Q3465" i="53"/>
  <c r="P3465" i="53"/>
  <c r="O3465" i="53"/>
  <c r="I3465" i="53"/>
  <c r="Q3464" i="53"/>
  <c r="P3464" i="53"/>
  <c r="O3464" i="53"/>
  <c r="I3464" i="53"/>
  <c r="Q3463" i="53"/>
  <c r="P3463" i="53"/>
  <c r="O3463" i="53"/>
  <c r="I3463" i="53"/>
  <c r="Q3462" i="53"/>
  <c r="Q3461" i="53" s="1"/>
  <c r="P3462" i="53"/>
  <c r="P3461" i="53" s="1"/>
  <c r="O3462" i="53"/>
  <c r="O3461" i="53" s="1"/>
  <c r="M3462" i="53"/>
  <c r="M3461" i="53" s="1"/>
  <c r="I3462" i="53"/>
  <c r="H3462" i="53"/>
  <c r="L3462" i="53" s="1"/>
  <c r="U3461" i="53"/>
  <c r="T3461" i="53"/>
  <c r="S3461" i="53"/>
  <c r="R3461" i="53"/>
  <c r="N3461" i="53"/>
  <c r="Q3460" i="53"/>
  <c r="I3460" i="53"/>
  <c r="Q3459" i="53"/>
  <c r="P3459" i="53"/>
  <c r="O3459" i="53"/>
  <c r="I3459" i="53"/>
  <c r="Q3458" i="53"/>
  <c r="P3458" i="53"/>
  <c r="O3458" i="53"/>
  <c r="L3458" i="53"/>
  <c r="K3458" i="53"/>
  <c r="J3458" i="53"/>
  <c r="I3458" i="53"/>
  <c r="H3458" i="53"/>
  <c r="Q3457" i="53"/>
  <c r="P3457" i="53"/>
  <c r="O3457" i="53"/>
  <c r="I3457" i="53"/>
  <c r="Q3456" i="53"/>
  <c r="P3456" i="53"/>
  <c r="O3456" i="53"/>
  <c r="I3456" i="53"/>
  <c r="Q3455" i="53"/>
  <c r="P3455" i="53"/>
  <c r="O3455" i="53"/>
  <c r="I3455" i="53"/>
  <c r="Q3454" i="53"/>
  <c r="P3454" i="53"/>
  <c r="O3454" i="53"/>
  <c r="I3454" i="53"/>
  <c r="Q3453" i="53"/>
  <c r="P3453" i="53"/>
  <c r="O3453" i="53"/>
  <c r="I3453" i="53"/>
  <c r="Q3452" i="53"/>
  <c r="P3452" i="53"/>
  <c r="O3452" i="53"/>
  <c r="I3452" i="53"/>
  <c r="Q3451" i="53"/>
  <c r="P3451" i="53"/>
  <c r="O3451" i="53"/>
  <c r="I3451" i="53"/>
  <c r="H3451" i="53"/>
  <c r="L3451" i="53" s="1"/>
  <c r="Q3450" i="53"/>
  <c r="P3450" i="53"/>
  <c r="O3450" i="53"/>
  <c r="I3450" i="53"/>
  <c r="Q3449" i="53"/>
  <c r="P3449" i="53"/>
  <c r="O3449" i="53"/>
  <c r="I3449" i="53"/>
  <c r="Q3448" i="53"/>
  <c r="P3448" i="53"/>
  <c r="O3448" i="53"/>
  <c r="I3448" i="53"/>
  <c r="Q3447" i="53"/>
  <c r="P3447" i="53"/>
  <c r="O3447" i="53"/>
  <c r="I3447" i="53"/>
  <c r="Q3446" i="53"/>
  <c r="P3446" i="53"/>
  <c r="O3446" i="53"/>
  <c r="I3446" i="53"/>
  <c r="Q3445" i="53"/>
  <c r="P3445" i="53"/>
  <c r="O3445" i="53"/>
  <c r="I3445" i="53"/>
  <c r="Q3444" i="53"/>
  <c r="P3444" i="53"/>
  <c r="O3444" i="53"/>
  <c r="I3444" i="53"/>
  <c r="H3444" i="53"/>
  <c r="L3444" i="53" s="1"/>
  <c r="Q3443" i="53"/>
  <c r="P3443" i="53"/>
  <c r="O3443" i="53"/>
  <c r="I3443" i="53"/>
  <c r="Q3442" i="53"/>
  <c r="P3442" i="53"/>
  <c r="O3442" i="53"/>
  <c r="I3442" i="53"/>
  <c r="Q3441" i="53"/>
  <c r="P3441" i="53"/>
  <c r="O3441" i="53"/>
  <c r="I3441" i="53"/>
  <c r="Q3440" i="53"/>
  <c r="P3440" i="53"/>
  <c r="O3440" i="53"/>
  <c r="I3440" i="53"/>
  <c r="Q3439" i="53"/>
  <c r="P3439" i="53"/>
  <c r="O3439" i="53"/>
  <c r="I3439" i="53"/>
  <c r="Q3438" i="53"/>
  <c r="P3438" i="53"/>
  <c r="O3438" i="53"/>
  <c r="I3438" i="53"/>
  <c r="Q3437" i="53"/>
  <c r="P3437" i="53"/>
  <c r="O3437" i="53"/>
  <c r="L3437" i="53"/>
  <c r="J3437" i="53"/>
  <c r="K3437" i="53" s="1"/>
  <c r="I3437" i="53"/>
  <c r="H3437" i="53"/>
  <c r="Q3436" i="53"/>
  <c r="P3436" i="53"/>
  <c r="O3436" i="53"/>
  <c r="I3436" i="53"/>
  <c r="Q3435" i="53"/>
  <c r="P3435" i="53"/>
  <c r="O3435" i="53"/>
  <c r="I3435" i="53"/>
  <c r="Q3434" i="53"/>
  <c r="P3434" i="53"/>
  <c r="O3434" i="53"/>
  <c r="I3434" i="53"/>
  <c r="Q3433" i="53"/>
  <c r="P3433" i="53"/>
  <c r="O3433" i="53"/>
  <c r="I3433" i="53"/>
  <c r="Q3432" i="53"/>
  <c r="P3432" i="53"/>
  <c r="O3432" i="53"/>
  <c r="I3432" i="53"/>
  <c r="Q3431" i="53"/>
  <c r="P3431" i="53"/>
  <c r="P3429" i="53" s="1"/>
  <c r="O3431" i="53"/>
  <c r="I3431" i="53"/>
  <c r="I3429" i="53" s="1"/>
  <c r="Q3430" i="53"/>
  <c r="Q3429" i="53" s="1"/>
  <c r="P3430" i="53"/>
  <c r="O3430" i="53"/>
  <c r="O3429" i="53" s="1"/>
  <c r="M3430" i="53"/>
  <c r="M3429" i="53" s="1"/>
  <c r="L3430" i="53"/>
  <c r="L3429" i="53" s="1"/>
  <c r="J3430" i="53"/>
  <c r="I3430" i="53"/>
  <c r="H3430" i="53"/>
  <c r="U3429" i="53"/>
  <c r="T3429" i="53"/>
  <c r="S3429" i="53"/>
  <c r="R3429" i="53"/>
  <c r="N3429" i="53"/>
  <c r="Q3428" i="53"/>
  <c r="I3428" i="53"/>
  <c r="Q3427" i="53"/>
  <c r="P3427" i="53"/>
  <c r="O3427" i="53"/>
  <c r="I3427" i="53"/>
  <c r="Q3426" i="53"/>
  <c r="P3426" i="53"/>
  <c r="O3426" i="53"/>
  <c r="L3426" i="53"/>
  <c r="K3426" i="53"/>
  <c r="J3426" i="53"/>
  <c r="I3426" i="53"/>
  <c r="H3426" i="53"/>
  <c r="Q3425" i="53"/>
  <c r="P3425" i="53"/>
  <c r="O3425" i="53"/>
  <c r="I3425" i="53"/>
  <c r="Q3424" i="53"/>
  <c r="P3424" i="53"/>
  <c r="O3424" i="53"/>
  <c r="I3424" i="53"/>
  <c r="Q3423" i="53"/>
  <c r="P3423" i="53"/>
  <c r="O3423" i="53"/>
  <c r="I3423" i="53"/>
  <c r="Q3422" i="53"/>
  <c r="P3422" i="53"/>
  <c r="O3422" i="53"/>
  <c r="I3422" i="53"/>
  <c r="Q3421" i="53"/>
  <c r="P3421" i="53"/>
  <c r="O3421" i="53"/>
  <c r="I3421" i="53"/>
  <c r="Q3420" i="53"/>
  <c r="P3420" i="53"/>
  <c r="O3420" i="53"/>
  <c r="I3420" i="53"/>
  <c r="Q3419" i="53"/>
  <c r="P3419" i="53"/>
  <c r="O3419" i="53"/>
  <c r="L3419" i="53"/>
  <c r="J3419" i="53"/>
  <c r="K3419" i="53" s="1"/>
  <c r="I3419" i="53"/>
  <c r="H3419" i="53"/>
  <c r="Q3418" i="53"/>
  <c r="P3418" i="53"/>
  <c r="O3418" i="53"/>
  <c r="I3418" i="53"/>
  <c r="Q3417" i="53"/>
  <c r="P3417" i="53"/>
  <c r="O3417" i="53"/>
  <c r="I3417" i="53"/>
  <c r="Q3416" i="53"/>
  <c r="P3416" i="53"/>
  <c r="O3416" i="53"/>
  <c r="I3416" i="53"/>
  <c r="Q3415" i="53"/>
  <c r="P3415" i="53"/>
  <c r="O3415" i="53"/>
  <c r="I3415" i="53"/>
  <c r="Q3414" i="53"/>
  <c r="P3414" i="53"/>
  <c r="O3414" i="53"/>
  <c r="I3414" i="53"/>
  <c r="Q3413" i="53"/>
  <c r="P3413" i="53"/>
  <c r="O3413" i="53"/>
  <c r="I3413" i="53"/>
  <c r="Q3412" i="53"/>
  <c r="P3412" i="53"/>
  <c r="O3412" i="53"/>
  <c r="I3412" i="53"/>
  <c r="H3412" i="53"/>
  <c r="L3412" i="53" s="1"/>
  <c r="Q3411" i="53"/>
  <c r="P3411" i="53"/>
  <c r="O3411" i="53"/>
  <c r="I3411" i="53"/>
  <c r="Q3410" i="53"/>
  <c r="P3410" i="53"/>
  <c r="O3410" i="53"/>
  <c r="I3410" i="53"/>
  <c r="Q3409" i="53"/>
  <c r="P3409" i="53"/>
  <c r="O3409" i="53"/>
  <c r="I3409" i="53"/>
  <c r="Q3408" i="53"/>
  <c r="P3408" i="53"/>
  <c r="O3408" i="53"/>
  <c r="I3408" i="53"/>
  <c r="Q3407" i="53"/>
  <c r="P3407" i="53"/>
  <c r="O3407" i="53"/>
  <c r="I3407" i="53"/>
  <c r="Q3406" i="53"/>
  <c r="P3406" i="53"/>
  <c r="O3406" i="53"/>
  <c r="I3406" i="53"/>
  <c r="Q3405" i="53"/>
  <c r="P3405" i="53"/>
  <c r="O3405" i="53"/>
  <c r="I3405" i="53"/>
  <c r="H3405" i="53"/>
  <c r="L3405" i="53" s="1"/>
  <c r="Q3404" i="53"/>
  <c r="P3404" i="53"/>
  <c r="O3404" i="53"/>
  <c r="I3404" i="53"/>
  <c r="Q3403" i="53"/>
  <c r="P3403" i="53"/>
  <c r="O3403" i="53"/>
  <c r="I3403" i="53"/>
  <c r="Q3402" i="53"/>
  <c r="P3402" i="53"/>
  <c r="O3402" i="53"/>
  <c r="I3402" i="53"/>
  <c r="Q3401" i="53"/>
  <c r="P3401" i="53"/>
  <c r="P3397" i="53" s="1"/>
  <c r="O3401" i="53"/>
  <c r="I3401" i="53"/>
  <c r="Q3400" i="53"/>
  <c r="P3400" i="53"/>
  <c r="O3400" i="53"/>
  <c r="I3400" i="53"/>
  <c r="Q3399" i="53"/>
  <c r="P3399" i="53"/>
  <c r="O3399" i="53"/>
  <c r="I3399" i="53"/>
  <c r="Q3398" i="53"/>
  <c r="Q3397" i="53" s="1"/>
  <c r="P3398" i="53"/>
  <c r="O3398" i="53"/>
  <c r="O3397" i="53" s="1"/>
  <c r="M3398" i="53"/>
  <c r="M3397" i="53" s="1"/>
  <c r="I3398" i="53"/>
  <c r="I3397" i="53" s="1"/>
  <c r="H3398" i="53"/>
  <c r="J3398" i="53" s="1"/>
  <c r="U3397" i="53"/>
  <c r="T3397" i="53"/>
  <c r="S3397" i="53"/>
  <c r="R3397" i="53"/>
  <c r="N3397" i="53"/>
  <c r="Q3396" i="53"/>
  <c r="I3396" i="53"/>
  <c r="Q3395" i="53"/>
  <c r="P3395" i="53"/>
  <c r="O3395" i="53"/>
  <c r="I3395" i="53"/>
  <c r="Q3394" i="53"/>
  <c r="P3394" i="53"/>
  <c r="O3394" i="53"/>
  <c r="L3394" i="53"/>
  <c r="K3394" i="53"/>
  <c r="J3394" i="53"/>
  <c r="I3394" i="53"/>
  <c r="H3394" i="53"/>
  <c r="Q3393" i="53"/>
  <c r="P3393" i="53"/>
  <c r="O3393" i="53"/>
  <c r="I3393" i="53"/>
  <c r="Q3392" i="53"/>
  <c r="P3392" i="53"/>
  <c r="O3392" i="53"/>
  <c r="I3392" i="53"/>
  <c r="Q3391" i="53"/>
  <c r="P3391" i="53"/>
  <c r="O3391" i="53"/>
  <c r="I3391" i="53"/>
  <c r="Q3390" i="53"/>
  <c r="P3390" i="53"/>
  <c r="O3390" i="53"/>
  <c r="I3390" i="53"/>
  <c r="Q3389" i="53"/>
  <c r="P3389" i="53"/>
  <c r="O3389" i="53"/>
  <c r="I3389" i="53"/>
  <c r="Q3388" i="53"/>
  <c r="P3388" i="53"/>
  <c r="O3388" i="53"/>
  <c r="I3388" i="53"/>
  <c r="Q3387" i="53"/>
  <c r="P3387" i="53"/>
  <c r="O3387" i="53"/>
  <c r="I3387" i="53"/>
  <c r="H3387" i="53"/>
  <c r="J3387" i="53" s="1"/>
  <c r="K3387" i="53" s="1"/>
  <c r="Q3386" i="53"/>
  <c r="P3386" i="53"/>
  <c r="O3386" i="53"/>
  <c r="I3386" i="53"/>
  <c r="Q3385" i="53"/>
  <c r="P3385" i="53"/>
  <c r="O3385" i="53"/>
  <c r="I3385" i="53"/>
  <c r="Q3384" i="53"/>
  <c r="P3384" i="53"/>
  <c r="O3384" i="53"/>
  <c r="I3384" i="53"/>
  <c r="Q3383" i="53"/>
  <c r="P3383" i="53"/>
  <c r="O3383" i="53"/>
  <c r="I3383" i="53"/>
  <c r="Q3382" i="53"/>
  <c r="P3382" i="53"/>
  <c r="O3382" i="53"/>
  <c r="I3382" i="53"/>
  <c r="Q3381" i="53"/>
  <c r="P3381" i="53"/>
  <c r="O3381" i="53"/>
  <c r="I3381" i="53"/>
  <c r="Q3380" i="53"/>
  <c r="P3380" i="53"/>
  <c r="O3380" i="53"/>
  <c r="L3380" i="53"/>
  <c r="I3380" i="53"/>
  <c r="H3380" i="53"/>
  <c r="J3380" i="53" s="1"/>
  <c r="K3380" i="53" s="1"/>
  <c r="Q3379" i="53"/>
  <c r="P3379" i="53"/>
  <c r="O3379" i="53"/>
  <c r="I3379" i="53"/>
  <c r="Q3378" i="53"/>
  <c r="P3378" i="53"/>
  <c r="O3378" i="53"/>
  <c r="I3378" i="53"/>
  <c r="Q3377" i="53"/>
  <c r="P3377" i="53"/>
  <c r="O3377" i="53"/>
  <c r="I3377" i="53"/>
  <c r="Q3376" i="53"/>
  <c r="P3376" i="53"/>
  <c r="O3376" i="53"/>
  <c r="I3376" i="53"/>
  <c r="Q3375" i="53"/>
  <c r="P3375" i="53"/>
  <c r="O3375" i="53"/>
  <c r="I3375" i="53"/>
  <c r="Q3374" i="53"/>
  <c r="P3374" i="53"/>
  <c r="O3374" i="53"/>
  <c r="I3374" i="53"/>
  <c r="Q3373" i="53"/>
  <c r="P3373" i="53"/>
  <c r="O3373" i="53"/>
  <c r="L3373" i="53"/>
  <c r="I3373" i="53"/>
  <c r="H3373" i="53"/>
  <c r="J3373" i="53" s="1"/>
  <c r="K3373" i="53" s="1"/>
  <c r="Q3372" i="53"/>
  <c r="P3372" i="53"/>
  <c r="O3372" i="53"/>
  <c r="I3372" i="53"/>
  <c r="Q3371" i="53"/>
  <c r="P3371" i="53"/>
  <c r="O3371" i="53"/>
  <c r="I3371" i="53"/>
  <c r="Q3370" i="53"/>
  <c r="P3370" i="53"/>
  <c r="O3370" i="53"/>
  <c r="I3370" i="53"/>
  <c r="Q3369" i="53"/>
  <c r="P3369" i="53"/>
  <c r="O3369" i="53"/>
  <c r="I3369" i="53"/>
  <c r="Q3368" i="53"/>
  <c r="P3368" i="53"/>
  <c r="O3368" i="53"/>
  <c r="I3368" i="53"/>
  <c r="Q3367" i="53"/>
  <c r="P3367" i="53"/>
  <c r="P3365" i="53" s="1"/>
  <c r="O3367" i="53"/>
  <c r="I3367" i="53"/>
  <c r="Q3366" i="53"/>
  <c r="Q3365" i="53" s="1"/>
  <c r="P3366" i="53"/>
  <c r="O3366" i="53"/>
  <c r="O3365" i="53" s="1"/>
  <c r="M3366" i="53"/>
  <c r="J3366" i="53"/>
  <c r="I3366" i="53"/>
  <c r="I3365" i="53" s="1"/>
  <c r="H3366" i="53"/>
  <c r="H3365" i="53" s="1"/>
  <c r="U3365" i="53"/>
  <c r="T3365" i="53"/>
  <c r="S3365" i="53"/>
  <c r="R3365" i="53"/>
  <c r="N3365" i="53"/>
  <c r="M3365" i="53"/>
  <c r="Q3364" i="53"/>
  <c r="I3364" i="53"/>
  <c r="Q3363" i="53"/>
  <c r="P3363" i="53"/>
  <c r="O3363" i="53"/>
  <c r="I3363" i="53"/>
  <c r="Q3362" i="53"/>
  <c r="P3362" i="53"/>
  <c r="O3362" i="53"/>
  <c r="L3362" i="53"/>
  <c r="K3362" i="53"/>
  <c r="J3362" i="53"/>
  <c r="I3362" i="53"/>
  <c r="H3362" i="53"/>
  <c r="Q3361" i="53"/>
  <c r="P3361" i="53"/>
  <c r="O3361" i="53"/>
  <c r="I3361" i="53"/>
  <c r="Q3360" i="53"/>
  <c r="P3360" i="53"/>
  <c r="O3360" i="53"/>
  <c r="I3360" i="53"/>
  <c r="Q3359" i="53"/>
  <c r="P3359" i="53"/>
  <c r="O3359" i="53"/>
  <c r="I3359" i="53"/>
  <c r="Q3358" i="53"/>
  <c r="P3358" i="53"/>
  <c r="O3358" i="53"/>
  <c r="I3358" i="53"/>
  <c r="Q3357" i="53"/>
  <c r="P3357" i="53"/>
  <c r="O3357" i="53"/>
  <c r="I3357" i="53"/>
  <c r="Q3356" i="53"/>
  <c r="P3356" i="53"/>
  <c r="O3356" i="53"/>
  <c r="I3356" i="53"/>
  <c r="Q3355" i="53"/>
  <c r="P3355" i="53"/>
  <c r="O3355" i="53"/>
  <c r="J3355" i="53"/>
  <c r="K3355" i="53" s="1"/>
  <c r="I3355" i="53"/>
  <c r="H3355" i="53"/>
  <c r="L3355" i="53" s="1"/>
  <c r="Q3354" i="53"/>
  <c r="P3354" i="53"/>
  <c r="O3354" i="53"/>
  <c r="I3354" i="53"/>
  <c r="Q3353" i="53"/>
  <c r="P3353" i="53"/>
  <c r="O3353" i="53"/>
  <c r="I3353" i="53"/>
  <c r="Q3352" i="53"/>
  <c r="P3352" i="53"/>
  <c r="O3352" i="53"/>
  <c r="I3352" i="53"/>
  <c r="Q3351" i="53"/>
  <c r="P3351" i="53"/>
  <c r="O3351" i="53"/>
  <c r="I3351" i="53"/>
  <c r="Q3350" i="53"/>
  <c r="P3350" i="53"/>
  <c r="O3350" i="53"/>
  <c r="I3350" i="53"/>
  <c r="Q3349" i="53"/>
  <c r="P3349" i="53"/>
  <c r="O3349" i="53"/>
  <c r="I3349" i="53"/>
  <c r="Q3348" i="53"/>
  <c r="P3348" i="53"/>
  <c r="O3348" i="53"/>
  <c r="J3348" i="53"/>
  <c r="K3348" i="53" s="1"/>
  <c r="I3348" i="53"/>
  <c r="H3348" i="53"/>
  <c r="L3348" i="53" s="1"/>
  <c r="Q3347" i="53"/>
  <c r="P3347" i="53"/>
  <c r="O3347" i="53"/>
  <c r="I3347" i="53"/>
  <c r="Q3346" i="53"/>
  <c r="P3346" i="53"/>
  <c r="O3346" i="53"/>
  <c r="I3346" i="53"/>
  <c r="Q3345" i="53"/>
  <c r="P3345" i="53"/>
  <c r="O3345" i="53"/>
  <c r="I3345" i="53"/>
  <c r="Q3344" i="53"/>
  <c r="P3344" i="53"/>
  <c r="O3344" i="53"/>
  <c r="I3344" i="53"/>
  <c r="Q3343" i="53"/>
  <c r="P3343" i="53"/>
  <c r="O3343" i="53"/>
  <c r="I3343" i="53"/>
  <c r="Q3342" i="53"/>
  <c r="P3342" i="53"/>
  <c r="O3342" i="53"/>
  <c r="I3342" i="53"/>
  <c r="Q3341" i="53"/>
  <c r="P3341" i="53"/>
  <c r="O3341" i="53"/>
  <c r="I3341" i="53"/>
  <c r="H3341" i="53"/>
  <c r="J3341" i="53" s="1"/>
  <c r="K3341" i="53" s="1"/>
  <c r="Q3340" i="53"/>
  <c r="P3340" i="53"/>
  <c r="O3340" i="53"/>
  <c r="I3340" i="53"/>
  <c r="Q3339" i="53"/>
  <c r="P3339" i="53"/>
  <c r="O3339" i="53"/>
  <c r="I3339" i="53"/>
  <c r="Q3338" i="53"/>
  <c r="P3338" i="53"/>
  <c r="O3338" i="53"/>
  <c r="I3338" i="53"/>
  <c r="Q3337" i="53"/>
  <c r="P3337" i="53"/>
  <c r="O3337" i="53"/>
  <c r="I3337" i="53"/>
  <c r="Q3336" i="53"/>
  <c r="P3336" i="53"/>
  <c r="O3336" i="53"/>
  <c r="I3336" i="53"/>
  <c r="I3333" i="53" s="1"/>
  <c r="Q3335" i="53"/>
  <c r="P3335" i="53"/>
  <c r="O3335" i="53"/>
  <c r="I3335" i="53"/>
  <c r="Q3334" i="53"/>
  <c r="P3334" i="53"/>
  <c r="O3334" i="53"/>
  <c r="M3334" i="53"/>
  <c r="M3333" i="53" s="1"/>
  <c r="I3334" i="53"/>
  <c r="H3334" i="53"/>
  <c r="H3333" i="53" s="1"/>
  <c r="U3333" i="53"/>
  <c r="T3333" i="53"/>
  <c r="S3333" i="53"/>
  <c r="R3333" i="53"/>
  <c r="Q3333" i="53"/>
  <c r="P3333" i="53"/>
  <c r="O3333" i="53"/>
  <c r="N3333" i="53"/>
  <c r="Q3332" i="53"/>
  <c r="I3332" i="53"/>
  <c r="Q3331" i="53"/>
  <c r="P3331" i="53"/>
  <c r="O3331" i="53"/>
  <c r="I3331" i="53"/>
  <c r="Q3330" i="53"/>
  <c r="P3330" i="53"/>
  <c r="O3330" i="53"/>
  <c r="L3330" i="53"/>
  <c r="K3330" i="53"/>
  <c r="J3330" i="53"/>
  <c r="I3330" i="53"/>
  <c r="H3330" i="53"/>
  <c r="Q3329" i="53"/>
  <c r="P3329" i="53"/>
  <c r="O3329" i="53"/>
  <c r="I3329" i="53"/>
  <c r="Q3328" i="53"/>
  <c r="P3328" i="53"/>
  <c r="O3328" i="53"/>
  <c r="I3328" i="53"/>
  <c r="Q3327" i="53"/>
  <c r="P3327" i="53"/>
  <c r="O3327" i="53"/>
  <c r="I3327" i="53"/>
  <c r="Q3326" i="53"/>
  <c r="P3326" i="53"/>
  <c r="O3326" i="53"/>
  <c r="I3326" i="53"/>
  <c r="Q3325" i="53"/>
  <c r="P3325" i="53"/>
  <c r="O3325" i="53"/>
  <c r="I3325" i="53"/>
  <c r="Q3324" i="53"/>
  <c r="P3324" i="53"/>
  <c r="O3324" i="53"/>
  <c r="I3324" i="53"/>
  <c r="Q3323" i="53"/>
  <c r="P3323" i="53"/>
  <c r="O3323" i="53"/>
  <c r="I3323" i="53"/>
  <c r="H3323" i="53"/>
  <c r="L3323" i="53" s="1"/>
  <c r="Q3322" i="53"/>
  <c r="P3322" i="53"/>
  <c r="O3322" i="53"/>
  <c r="I3322" i="53"/>
  <c r="Q3321" i="53"/>
  <c r="P3321" i="53"/>
  <c r="O3321" i="53"/>
  <c r="I3321" i="53"/>
  <c r="Q3320" i="53"/>
  <c r="P3320" i="53"/>
  <c r="O3320" i="53"/>
  <c r="I3320" i="53"/>
  <c r="Q3319" i="53"/>
  <c r="P3319" i="53"/>
  <c r="O3319" i="53"/>
  <c r="I3319" i="53"/>
  <c r="Q3318" i="53"/>
  <c r="P3318" i="53"/>
  <c r="O3318" i="53"/>
  <c r="I3318" i="53"/>
  <c r="Q3317" i="53"/>
  <c r="P3317" i="53"/>
  <c r="O3317" i="53"/>
  <c r="I3317" i="53"/>
  <c r="Q3316" i="53"/>
  <c r="P3316" i="53"/>
  <c r="O3316" i="53"/>
  <c r="I3316" i="53"/>
  <c r="H3316" i="53"/>
  <c r="L3316" i="53" s="1"/>
  <c r="Q3315" i="53"/>
  <c r="P3315" i="53"/>
  <c r="O3315" i="53"/>
  <c r="I3315" i="53"/>
  <c r="Q3314" i="53"/>
  <c r="P3314" i="53"/>
  <c r="O3314" i="53"/>
  <c r="I3314" i="53"/>
  <c r="Q3313" i="53"/>
  <c r="P3313" i="53"/>
  <c r="O3313" i="53"/>
  <c r="I3313" i="53"/>
  <c r="Q3312" i="53"/>
  <c r="P3312" i="53"/>
  <c r="O3312" i="53"/>
  <c r="I3312" i="53"/>
  <c r="Q3311" i="53"/>
  <c r="P3311" i="53"/>
  <c r="O3311" i="53"/>
  <c r="I3311" i="53"/>
  <c r="Q3310" i="53"/>
  <c r="P3310" i="53"/>
  <c r="O3310" i="53"/>
  <c r="I3310" i="53"/>
  <c r="Q3309" i="53"/>
  <c r="P3309" i="53"/>
  <c r="O3309" i="53"/>
  <c r="I3309" i="53"/>
  <c r="H3309" i="53"/>
  <c r="L3309" i="53" s="1"/>
  <c r="Q3308" i="53"/>
  <c r="P3308" i="53"/>
  <c r="O3308" i="53"/>
  <c r="I3308" i="53"/>
  <c r="Q3307" i="53"/>
  <c r="P3307" i="53"/>
  <c r="O3307" i="53"/>
  <c r="I3307" i="53"/>
  <c r="Q3306" i="53"/>
  <c r="P3306" i="53"/>
  <c r="O3306" i="53"/>
  <c r="I3306" i="53"/>
  <c r="Q3305" i="53"/>
  <c r="P3305" i="53"/>
  <c r="O3305" i="53"/>
  <c r="I3305" i="53"/>
  <c r="Q3304" i="53"/>
  <c r="P3304" i="53"/>
  <c r="O3304" i="53"/>
  <c r="I3304" i="53"/>
  <c r="I3301" i="53" s="1"/>
  <c r="Q3303" i="53"/>
  <c r="Q3301" i="53" s="1"/>
  <c r="P3303" i="53"/>
  <c r="P3301" i="53" s="1"/>
  <c r="O3303" i="53"/>
  <c r="O3301" i="53" s="1"/>
  <c r="I3303" i="53"/>
  <c r="Q3302" i="53"/>
  <c r="P3302" i="53"/>
  <c r="O3302" i="53"/>
  <c r="M3302" i="53"/>
  <c r="I3302" i="53"/>
  <c r="H3302" i="53"/>
  <c r="H3301" i="53" s="1"/>
  <c r="U3301" i="53"/>
  <c r="T3301" i="53"/>
  <c r="S3301" i="53"/>
  <c r="R3301" i="53"/>
  <c r="N3301" i="53"/>
  <c r="M3301" i="53"/>
  <c r="Q3300" i="53"/>
  <c r="I3300" i="53"/>
  <c r="Q3299" i="53"/>
  <c r="P3299" i="53"/>
  <c r="O3299" i="53"/>
  <c r="I3299" i="53"/>
  <c r="Q3298" i="53"/>
  <c r="P3298" i="53"/>
  <c r="O3298" i="53"/>
  <c r="L3298" i="53"/>
  <c r="K3298" i="53"/>
  <c r="J3298" i="53"/>
  <c r="I3298" i="53"/>
  <c r="H3298" i="53"/>
  <c r="Q3297" i="53"/>
  <c r="P3297" i="53"/>
  <c r="O3297" i="53"/>
  <c r="I3297" i="53"/>
  <c r="Q3296" i="53"/>
  <c r="P3296" i="53"/>
  <c r="O3296" i="53"/>
  <c r="I3296" i="53"/>
  <c r="Q3295" i="53"/>
  <c r="P3295" i="53"/>
  <c r="O3295" i="53"/>
  <c r="I3295" i="53"/>
  <c r="Q3294" i="53"/>
  <c r="P3294" i="53"/>
  <c r="O3294" i="53"/>
  <c r="I3294" i="53"/>
  <c r="Q3293" i="53"/>
  <c r="P3293" i="53"/>
  <c r="O3293" i="53"/>
  <c r="I3293" i="53"/>
  <c r="Q3292" i="53"/>
  <c r="P3292" i="53"/>
  <c r="O3292" i="53"/>
  <c r="I3292" i="53"/>
  <c r="Q3291" i="53"/>
  <c r="P3291" i="53"/>
  <c r="O3291" i="53"/>
  <c r="I3291" i="53"/>
  <c r="H3291" i="53"/>
  <c r="L3291" i="53" s="1"/>
  <c r="Q3290" i="53"/>
  <c r="P3290" i="53"/>
  <c r="O3290" i="53"/>
  <c r="I3290" i="53"/>
  <c r="Q3289" i="53"/>
  <c r="P3289" i="53"/>
  <c r="O3289" i="53"/>
  <c r="I3289" i="53"/>
  <c r="Q3288" i="53"/>
  <c r="P3288" i="53"/>
  <c r="O3288" i="53"/>
  <c r="I3288" i="53"/>
  <c r="Q3287" i="53"/>
  <c r="P3287" i="53"/>
  <c r="O3287" i="53"/>
  <c r="I3287" i="53"/>
  <c r="Q3286" i="53"/>
  <c r="P3286" i="53"/>
  <c r="O3286" i="53"/>
  <c r="I3286" i="53"/>
  <c r="Q3285" i="53"/>
  <c r="P3285" i="53"/>
  <c r="O3285" i="53"/>
  <c r="I3285" i="53"/>
  <c r="Q3284" i="53"/>
  <c r="P3284" i="53"/>
  <c r="O3284" i="53"/>
  <c r="L3284" i="53"/>
  <c r="J3284" i="53"/>
  <c r="K3284" i="53" s="1"/>
  <c r="I3284" i="53"/>
  <c r="H3284" i="53"/>
  <c r="Q3283" i="53"/>
  <c r="P3283" i="53"/>
  <c r="O3283" i="53"/>
  <c r="I3283" i="53"/>
  <c r="Q3282" i="53"/>
  <c r="P3282" i="53"/>
  <c r="O3282" i="53"/>
  <c r="I3282" i="53"/>
  <c r="Q3281" i="53"/>
  <c r="P3281" i="53"/>
  <c r="O3281" i="53"/>
  <c r="I3281" i="53"/>
  <c r="Q3280" i="53"/>
  <c r="P3280" i="53"/>
  <c r="O3280" i="53"/>
  <c r="I3280" i="53"/>
  <c r="Q3279" i="53"/>
  <c r="P3279" i="53"/>
  <c r="O3279" i="53"/>
  <c r="I3279" i="53"/>
  <c r="Q3278" i="53"/>
  <c r="P3278" i="53"/>
  <c r="O3278" i="53"/>
  <c r="I3278" i="53"/>
  <c r="Q3277" i="53"/>
  <c r="P3277" i="53"/>
  <c r="O3277" i="53"/>
  <c r="I3277" i="53"/>
  <c r="H3277" i="53"/>
  <c r="L3277" i="53" s="1"/>
  <c r="Q3276" i="53"/>
  <c r="P3276" i="53"/>
  <c r="O3276" i="53"/>
  <c r="I3276" i="53"/>
  <c r="Q3275" i="53"/>
  <c r="P3275" i="53"/>
  <c r="O3275" i="53"/>
  <c r="I3275" i="53"/>
  <c r="Q3274" i="53"/>
  <c r="P3274" i="53"/>
  <c r="O3274" i="53"/>
  <c r="I3274" i="53"/>
  <c r="Q3273" i="53"/>
  <c r="P3273" i="53"/>
  <c r="O3273" i="53"/>
  <c r="I3273" i="53"/>
  <c r="Q3272" i="53"/>
  <c r="P3272" i="53"/>
  <c r="O3272" i="53"/>
  <c r="I3272" i="53"/>
  <c r="Q3271" i="53"/>
  <c r="P3271" i="53"/>
  <c r="O3271" i="53"/>
  <c r="O3269" i="53" s="1"/>
  <c r="I3271" i="53"/>
  <c r="Q3270" i="53"/>
  <c r="Q3269" i="53" s="1"/>
  <c r="P3270" i="53"/>
  <c r="P3269" i="53" s="1"/>
  <c r="O3270" i="53"/>
  <c r="M3270" i="53"/>
  <c r="I3270" i="53"/>
  <c r="H3270" i="53"/>
  <c r="H3269" i="53" s="1"/>
  <c r="U3269" i="53"/>
  <c r="T3269" i="53"/>
  <c r="S3269" i="53"/>
  <c r="R3269" i="53"/>
  <c r="N3269" i="53"/>
  <c r="M3269" i="53"/>
  <c r="I3269" i="53"/>
  <c r="Q3268" i="53"/>
  <c r="I3268" i="53"/>
  <c r="Q3267" i="53"/>
  <c r="P3267" i="53"/>
  <c r="O3267" i="53"/>
  <c r="I3267" i="53"/>
  <c r="Q3266" i="53"/>
  <c r="P3266" i="53"/>
  <c r="O3266" i="53"/>
  <c r="L3266" i="53"/>
  <c r="K3266" i="53"/>
  <c r="J3266" i="53"/>
  <c r="I3266" i="53"/>
  <c r="H3266" i="53"/>
  <c r="Q3265" i="53"/>
  <c r="P3265" i="53"/>
  <c r="O3265" i="53"/>
  <c r="I3265" i="53"/>
  <c r="Q3264" i="53"/>
  <c r="P3264" i="53"/>
  <c r="O3264" i="53"/>
  <c r="I3264" i="53"/>
  <c r="Q3263" i="53"/>
  <c r="P3263" i="53"/>
  <c r="O3263" i="53"/>
  <c r="I3263" i="53"/>
  <c r="Q3262" i="53"/>
  <c r="P3262" i="53"/>
  <c r="O3262" i="53"/>
  <c r="I3262" i="53"/>
  <c r="Q3261" i="53"/>
  <c r="P3261" i="53"/>
  <c r="O3261" i="53"/>
  <c r="I3261" i="53"/>
  <c r="Q3260" i="53"/>
  <c r="P3260" i="53"/>
  <c r="O3260" i="53"/>
  <c r="I3260" i="53"/>
  <c r="Q3259" i="53"/>
  <c r="P3259" i="53"/>
  <c r="O3259" i="53"/>
  <c r="I3259" i="53"/>
  <c r="H3259" i="53"/>
  <c r="L3259" i="53" s="1"/>
  <c r="Q3258" i="53"/>
  <c r="P3258" i="53"/>
  <c r="O3258" i="53"/>
  <c r="I3258" i="53"/>
  <c r="Q3257" i="53"/>
  <c r="P3257" i="53"/>
  <c r="O3257" i="53"/>
  <c r="I3257" i="53"/>
  <c r="Q3256" i="53"/>
  <c r="P3256" i="53"/>
  <c r="O3256" i="53"/>
  <c r="I3256" i="53"/>
  <c r="Q3255" i="53"/>
  <c r="P3255" i="53"/>
  <c r="O3255" i="53"/>
  <c r="I3255" i="53"/>
  <c r="Q3254" i="53"/>
  <c r="P3254" i="53"/>
  <c r="O3254" i="53"/>
  <c r="I3254" i="53"/>
  <c r="Q3253" i="53"/>
  <c r="P3253" i="53"/>
  <c r="O3253" i="53"/>
  <c r="I3253" i="53"/>
  <c r="Q3252" i="53"/>
  <c r="P3252" i="53"/>
  <c r="O3252" i="53"/>
  <c r="I3252" i="53"/>
  <c r="H3252" i="53"/>
  <c r="H3237" i="53" s="1"/>
  <c r="Q3251" i="53"/>
  <c r="P3251" i="53"/>
  <c r="O3251" i="53"/>
  <c r="I3251" i="53"/>
  <c r="Q3250" i="53"/>
  <c r="P3250" i="53"/>
  <c r="O3250" i="53"/>
  <c r="I3250" i="53"/>
  <c r="Q3249" i="53"/>
  <c r="P3249" i="53"/>
  <c r="O3249" i="53"/>
  <c r="I3249" i="53"/>
  <c r="Q3248" i="53"/>
  <c r="P3248" i="53"/>
  <c r="O3248" i="53"/>
  <c r="I3248" i="53"/>
  <c r="Q3247" i="53"/>
  <c r="P3247" i="53"/>
  <c r="O3247" i="53"/>
  <c r="I3247" i="53"/>
  <c r="Q3246" i="53"/>
  <c r="P3246" i="53"/>
  <c r="O3246" i="53"/>
  <c r="I3246" i="53"/>
  <c r="Q3245" i="53"/>
  <c r="P3245" i="53"/>
  <c r="O3245" i="53"/>
  <c r="L3245" i="53"/>
  <c r="I3245" i="53"/>
  <c r="H3245" i="53"/>
  <c r="J3245" i="53" s="1"/>
  <c r="Q3244" i="53"/>
  <c r="P3244" i="53"/>
  <c r="O3244" i="53"/>
  <c r="I3244" i="53"/>
  <c r="Q3243" i="53"/>
  <c r="P3243" i="53"/>
  <c r="O3243" i="53"/>
  <c r="I3243" i="53"/>
  <c r="I3237" i="53" s="1"/>
  <c r="Q3242" i="53"/>
  <c r="P3242" i="53"/>
  <c r="O3242" i="53"/>
  <c r="I3242" i="53"/>
  <c r="Q3241" i="53"/>
  <c r="P3241" i="53"/>
  <c r="O3241" i="53"/>
  <c r="I3241" i="53"/>
  <c r="Q3240" i="53"/>
  <c r="P3240" i="53"/>
  <c r="O3240" i="53"/>
  <c r="I3240" i="53"/>
  <c r="Q3239" i="53"/>
  <c r="P3239" i="53"/>
  <c r="O3239" i="53"/>
  <c r="I3239" i="53"/>
  <c r="Q3238" i="53"/>
  <c r="Q3237" i="53" s="1"/>
  <c r="P3238" i="53"/>
  <c r="P3237" i="53" s="1"/>
  <c r="O3238" i="53"/>
  <c r="O3237" i="53" s="1"/>
  <c r="M3238" i="53"/>
  <c r="M3237" i="53" s="1"/>
  <c r="L3238" i="53"/>
  <c r="J3238" i="53"/>
  <c r="I3238" i="53"/>
  <c r="K3238" i="53" s="1"/>
  <c r="H3238" i="53"/>
  <c r="U3237" i="53"/>
  <c r="T3237" i="53"/>
  <c r="S3237" i="53"/>
  <c r="R3237" i="53"/>
  <c r="N3237" i="53"/>
  <c r="Q3236" i="53"/>
  <c r="I3236" i="53"/>
  <c r="Q3235" i="53"/>
  <c r="P3235" i="53"/>
  <c r="O3235" i="53"/>
  <c r="I3235" i="53"/>
  <c r="Q3234" i="53"/>
  <c r="P3234" i="53"/>
  <c r="O3234" i="53"/>
  <c r="L3234" i="53"/>
  <c r="K3234" i="53"/>
  <c r="J3234" i="53"/>
  <c r="I3234" i="53"/>
  <c r="H3234" i="53"/>
  <c r="Q3233" i="53"/>
  <c r="P3233" i="53"/>
  <c r="O3233" i="53"/>
  <c r="I3233" i="53"/>
  <c r="Q3232" i="53"/>
  <c r="P3232" i="53"/>
  <c r="O3232" i="53"/>
  <c r="I3232" i="53"/>
  <c r="Q3231" i="53"/>
  <c r="P3231" i="53"/>
  <c r="O3231" i="53"/>
  <c r="I3231" i="53"/>
  <c r="Q3230" i="53"/>
  <c r="P3230" i="53"/>
  <c r="O3230" i="53"/>
  <c r="I3230" i="53"/>
  <c r="Q3229" i="53"/>
  <c r="P3229" i="53"/>
  <c r="O3229" i="53"/>
  <c r="I3229" i="53"/>
  <c r="Q3228" i="53"/>
  <c r="P3228" i="53"/>
  <c r="O3228" i="53"/>
  <c r="I3228" i="53"/>
  <c r="Q3227" i="53"/>
  <c r="P3227" i="53"/>
  <c r="O3227" i="53"/>
  <c r="I3227" i="53"/>
  <c r="H3227" i="53"/>
  <c r="L3227" i="53" s="1"/>
  <c r="Q3226" i="53"/>
  <c r="P3226" i="53"/>
  <c r="O3226" i="53"/>
  <c r="I3226" i="53"/>
  <c r="Q3225" i="53"/>
  <c r="P3225" i="53"/>
  <c r="O3225" i="53"/>
  <c r="I3225" i="53"/>
  <c r="Q3224" i="53"/>
  <c r="P3224" i="53"/>
  <c r="O3224" i="53"/>
  <c r="I3224" i="53"/>
  <c r="Q3223" i="53"/>
  <c r="P3223" i="53"/>
  <c r="O3223" i="53"/>
  <c r="I3223" i="53"/>
  <c r="Q3222" i="53"/>
  <c r="P3222" i="53"/>
  <c r="O3222" i="53"/>
  <c r="I3222" i="53"/>
  <c r="Q3221" i="53"/>
  <c r="P3221" i="53"/>
  <c r="O3221" i="53"/>
  <c r="I3221" i="53"/>
  <c r="Q3220" i="53"/>
  <c r="P3220" i="53"/>
  <c r="O3220" i="53"/>
  <c r="J3220" i="53"/>
  <c r="K3220" i="53" s="1"/>
  <c r="I3220" i="53"/>
  <c r="I3205" i="53" s="1"/>
  <c r="H3220" i="53"/>
  <c r="L3220" i="53" s="1"/>
  <c r="Q3219" i="53"/>
  <c r="P3219" i="53"/>
  <c r="O3219" i="53"/>
  <c r="I3219" i="53"/>
  <c r="Q3218" i="53"/>
  <c r="P3218" i="53"/>
  <c r="O3218" i="53"/>
  <c r="I3218" i="53"/>
  <c r="Q3217" i="53"/>
  <c r="P3217" i="53"/>
  <c r="O3217" i="53"/>
  <c r="I3217" i="53"/>
  <c r="Q3216" i="53"/>
  <c r="P3216" i="53"/>
  <c r="O3216" i="53"/>
  <c r="I3216" i="53"/>
  <c r="Q3215" i="53"/>
  <c r="P3215" i="53"/>
  <c r="O3215" i="53"/>
  <c r="I3215" i="53"/>
  <c r="Q3214" i="53"/>
  <c r="P3214" i="53"/>
  <c r="O3214" i="53"/>
  <c r="I3214" i="53"/>
  <c r="Q3213" i="53"/>
  <c r="P3213" i="53"/>
  <c r="O3213" i="53"/>
  <c r="I3213" i="53"/>
  <c r="H3213" i="53"/>
  <c r="L3213" i="53" s="1"/>
  <c r="Q3212" i="53"/>
  <c r="P3212" i="53"/>
  <c r="O3212" i="53"/>
  <c r="I3212" i="53"/>
  <c r="Q3211" i="53"/>
  <c r="P3211" i="53"/>
  <c r="O3211" i="53"/>
  <c r="I3211" i="53"/>
  <c r="Q3210" i="53"/>
  <c r="P3210" i="53"/>
  <c r="O3210" i="53"/>
  <c r="I3210" i="53"/>
  <c r="Q3209" i="53"/>
  <c r="P3209" i="53"/>
  <c r="O3209" i="53"/>
  <c r="I3209" i="53"/>
  <c r="Q3208" i="53"/>
  <c r="P3208" i="53"/>
  <c r="O3208" i="53"/>
  <c r="I3208" i="53"/>
  <c r="Q3207" i="53"/>
  <c r="P3207" i="53"/>
  <c r="O3207" i="53"/>
  <c r="I3207" i="53"/>
  <c r="Q3206" i="53"/>
  <c r="Q3205" i="53" s="1"/>
  <c r="P3206" i="53"/>
  <c r="P3205" i="53" s="1"/>
  <c r="O3206" i="53"/>
  <c r="O3205" i="53" s="1"/>
  <c r="M3206" i="53"/>
  <c r="M3205" i="53" s="1"/>
  <c r="L3206" i="53"/>
  <c r="L3205" i="53" s="1"/>
  <c r="I3206" i="53"/>
  <c r="H3206" i="53"/>
  <c r="J3206" i="53" s="1"/>
  <c r="U3205" i="53"/>
  <c r="T3205" i="53"/>
  <c r="S3205" i="53"/>
  <c r="R3205" i="53"/>
  <c r="N3205" i="53"/>
  <c r="H3205" i="53"/>
  <c r="Q3204" i="53"/>
  <c r="I3204" i="53"/>
  <c r="Q3203" i="53"/>
  <c r="P3203" i="53"/>
  <c r="O3203" i="53"/>
  <c r="I3203" i="53"/>
  <c r="Q3202" i="53"/>
  <c r="P3202" i="53"/>
  <c r="O3202" i="53"/>
  <c r="L3202" i="53"/>
  <c r="K3202" i="53"/>
  <c r="J3202" i="53"/>
  <c r="I3202" i="53"/>
  <c r="H3202" i="53"/>
  <c r="Q3201" i="53"/>
  <c r="P3201" i="53"/>
  <c r="O3201" i="53"/>
  <c r="I3201" i="53"/>
  <c r="Q3200" i="53"/>
  <c r="P3200" i="53"/>
  <c r="O3200" i="53"/>
  <c r="I3200" i="53"/>
  <c r="Q3199" i="53"/>
  <c r="P3199" i="53"/>
  <c r="O3199" i="53"/>
  <c r="I3199" i="53"/>
  <c r="Q3198" i="53"/>
  <c r="P3198" i="53"/>
  <c r="O3198" i="53"/>
  <c r="I3198" i="53"/>
  <c r="Q3197" i="53"/>
  <c r="P3197" i="53"/>
  <c r="O3197" i="53"/>
  <c r="I3197" i="53"/>
  <c r="Q3196" i="53"/>
  <c r="P3196" i="53"/>
  <c r="O3196" i="53"/>
  <c r="I3196" i="53"/>
  <c r="Q3195" i="53"/>
  <c r="P3195" i="53"/>
  <c r="O3195" i="53"/>
  <c r="L3195" i="53"/>
  <c r="I3195" i="53"/>
  <c r="H3195" i="53"/>
  <c r="J3195" i="53" s="1"/>
  <c r="K3195" i="53" s="1"/>
  <c r="Q3194" i="53"/>
  <c r="P3194" i="53"/>
  <c r="O3194" i="53"/>
  <c r="I3194" i="53"/>
  <c r="Q3193" i="53"/>
  <c r="P3193" i="53"/>
  <c r="O3193" i="53"/>
  <c r="I3193" i="53"/>
  <c r="Q3192" i="53"/>
  <c r="P3192" i="53"/>
  <c r="O3192" i="53"/>
  <c r="I3192" i="53"/>
  <c r="Q3191" i="53"/>
  <c r="P3191" i="53"/>
  <c r="O3191" i="53"/>
  <c r="I3191" i="53"/>
  <c r="Q3190" i="53"/>
  <c r="P3190" i="53"/>
  <c r="O3190" i="53"/>
  <c r="I3190" i="53"/>
  <c r="Q3189" i="53"/>
  <c r="P3189" i="53"/>
  <c r="O3189" i="53"/>
  <c r="I3189" i="53"/>
  <c r="Q3188" i="53"/>
  <c r="P3188" i="53"/>
  <c r="O3188" i="53"/>
  <c r="I3188" i="53"/>
  <c r="H3188" i="53"/>
  <c r="L3188" i="53" s="1"/>
  <c r="Q3187" i="53"/>
  <c r="P3187" i="53"/>
  <c r="O3187" i="53"/>
  <c r="I3187" i="53"/>
  <c r="Q3186" i="53"/>
  <c r="P3186" i="53"/>
  <c r="O3186" i="53"/>
  <c r="I3186" i="53"/>
  <c r="Q3185" i="53"/>
  <c r="P3185" i="53"/>
  <c r="O3185" i="53"/>
  <c r="I3185" i="53"/>
  <c r="Q3184" i="53"/>
  <c r="P3184" i="53"/>
  <c r="O3184" i="53"/>
  <c r="I3184" i="53"/>
  <c r="Q3183" i="53"/>
  <c r="P3183" i="53"/>
  <c r="O3183" i="53"/>
  <c r="I3183" i="53"/>
  <c r="Q3182" i="53"/>
  <c r="P3182" i="53"/>
  <c r="O3182" i="53"/>
  <c r="I3182" i="53"/>
  <c r="Q3181" i="53"/>
  <c r="P3181" i="53"/>
  <c r="O3181" i="53"/>
  <c r="I3181" i="53"/>
  <c r="H3181" i="53"/>
  <c r="L3181" i="53" s="1"/>
  <c r="Q3180" i="53"/>
  <c r="P3180" i="53"/>
  <c r="O3180" i="53"/>
  <c r="I3180" i="53"/>
  <c r="Q3179" i="53"/>
  <c r="P3179" i="53"/>
  <c r="O3179" i="53"/>
  <c r="I3179" i="53"/>
  <c r="Q3178" i="53"/>
  <c r="P3178" i="53"/>
  <c r="O3178" i="53"/>
  <c r="I3178" i="53"/>
  <c r="Q3177" i="53"/>
  <c r="P3177" i="53"/>
  <c r="O3177" i="53"/>
  <c r="I3177" i="53"/>
  <c r="Q3176" i="53"/>
  <c r="P3176" i="53"/>
  <c r="O3176" i="53"/>
  <c r="I3176" i="53"/>
  <c r="Q3175" i="53"/>
  <c r="P3175" i="53"/>
  <c r="P3173" i="53" s="1"/>
  <c r="O3175" i="53"/>
  <c r="I3175" i="53"/>
  <c r="Q3174" i="53"/>
  <c r="Q3173" i="53" s="1"/>
  <c r="P3174" i="53"/>
  <c r="O3174" i="53"/>
  <c r="O3173" i="53" s="1"/>
  <c r="M3174" i="53"/>
  <c r="M3173" i="53" s="1"/>
  <c r="I3174" i="53"/>
  <c r="I3173" i="53" s="1"/>
  <c r="H3174" i="53"/>
  <c r="H3173" i="53" s="1"/>
  <c r="U3173" i="53"/>
  <c r="T3173" i="53"/>
  <c r="S3173" i="53"/>
  <c r="R3173" i="53"/>
  <c r="N3173" i="53"/>
  <c r="Q3172" i="53"/>
  <c r="I3172" i="53"/>
  <c r="Q3171" i="53"/>
  <c r="P3171" i="53"/>
  <c r="O3171" i="53"/>
  <c r="I3171" i="53"/>
  <c r="Q3170" i="53"/>
  <c r="P3170" i="53"/>
  <c r="O3170" i="53"/>
  <c r="L3170" i="53"/>
  <c r="K3170" i="53"/>
  <c r="J3170" i="53"/>
  <c r="I3170" i="53"/>
  <c r="H3170" i="53"/>
  <c r="Q3169" i="53"/>
  <c r="P3169" i="53"/>
  <c r="O3169" i="53"/>
  <c r="I3169" i="53"/>
  <c r="Q3168" i="53"/>
  <c r="P3168" i="53"/>
  <c r="O3168" i="53"/>
  <c r="I3168" i="53"/>
  <c r="Q3167" i="53"/>
  <c r="P3167" i="53"/>
  <c r="O3167" i="53"/>
  <c r="I3167" i="53"/>
  <c r="Q3166" i="53"/>
  <c r="P3166" i="53"/>
  <c r="O3166" i="53"/>
  <c r="I3166" i="53"/>
  <c r="Q3165" i="53"/>
  <c r="P3165" i="53"/>
  <c r="O3165" i="53"/>
  <c r="I3165" i="53"/>
  <c r="Q3164" i="53"/>
  <c r="P3164" i="53"/>
  <c r="O3164" i="53"/>
  <c r="I3164" i="53"/>
  <c r="Q3163" i="53"/>
  <c r="P3163" i="53"/>
  <c r="O3163" i="53"/>
  <c r="I3163" i="53"/>
  <c r="H3163" i="53"/>
  <c r="L3163" i="53" s="1"/>
  <c r="Q3162" i="53"/>
  <c r="P3162" i="53"/>
  <c r="O3162" i="53"/>
  <c r="I3162" i="53"/>
  <c r="Q3161" i="53"/>
  <c r="P3161" i="53"/>
  <c r="O3161" i="53"/>
  <c r="I3161" i="53"/>
  <c r="Q3160" i="53"/>
  <c r="P3160" i="53"/>
  <c r="O3160" i="53"/>
  <c r="I3160" i="53"/>
  <c r="Q3159" i="53"/>
  <c r="P3159" i="53"/>
  <c r="O3159" i="53"/>
  <c r="I3159" i="53"/>
  <c r="Q3158" i="53"/>
  <c r="P3158" i="53"/>
  <c r="O3158" i="53"/>
  <c r="I3158" i="53"/>
  <c r="Q3157" i="53"/>
  <c r="P3157" i="53"/>
  <c r="O3157" i="53"/>
  <c r="I3157" i="53"/>
  <c r="Q3156" i="53"/>
  <c r="P3156" i="53"/>
  <c r="O3156" i="53"/>
  <c r="L3156" i="53"/>
  <c r="J3156" i="53"/>
  <c r="K3156" i="53" s="1"/>
  <c r="I3156" i="53"/>
  <c r="H3156" i="53"/>
  <c r="Q3155" i="53"/>
  <c r="P3155" i="53"/>
  <c r="O3155" i="53"/>
  <c r="I3155" i="53"/>
  <c r="Q3154" i="53"/>
  <c r="P3154" i="53"/>
  <c r="O3154" i="53"/>
  <c r="I3154" i="53"/>
  <c r="Q3153" i="53"/>
  <c r="P3153" i="53"/>
  <c r="O3153" i="53"/>
  <c r="I3153" i="53"/>
  <c r="Q3152" i="53"/>
  <c r="P3152" i="53"/>
  <c r="O3152" i="53"/>
  <c r="I3152" i="53"/>
  <c r="Q3151" i="53"/>
  <c r="P3151" i="53"/>
  <c r="O3151" i="53"/>
  <c r="I3151" i="53"/>
  <c r="Q3150" i="53"/>
  <c r="P3150" i="53"/>
  <c r="O3150" i="53"/>
  <c r="I3150" i="53"/>
  <c r="Q3149" i="53"/>
  <c r="P3149" i="53"/>
  <c r="O3149" i="53"/>
  <c r="L3149" i="53"/>
  <c r="I3149" i="53"/>
  <c r="H3149" i="53"/>
  <c r="J3149" i="53" s="1"/>
  <c r="K3149" i="53" s="1"/>
  <c r="Q3148" i="53"/>
  <c r="P3148" i="53"/>
  <c r="O3148" i="53"/>
  <c r="I3148" i="53"/>
  <c r="Q3147" i="53"/>
  <c r="P3147" i="53"/>
  <c r="O3147" i="53"/>
  <c r="I3147" i="53"/>
  <c r="Q3146" i="53"/>
  <c r="P3146" i="53"/>
  <c r="O3146" i="53"/>
  <c r="I3146" i="53"/>
  <c r="Q3145" i="53"/>
  <c r="P3145" i="53"/>
  <c r="O3145" i="53"/>
  <c r="I3145" i="53"/>
  <c r="Q3144" i="53"/>
  <c r="P3144" i="53"/>
  <c r="O3144" i="53"/>
  <c r="I3144" i="53"/>
  <c r="Q3143" i="53"/>
  <c r="P3143" i="53"/>
  <c r="O3143" i="53"/>
  <c r="I3143" i="53"/>
  <c r="Q3142" i="53"/>
  <c r="Q3141" i="53" s="1"/>
  <c r="P3142" i="53"/>
  <c r="P3141" i="53" s="1"/>
  <c r="O3142" i="53"/>
  <c r="O3141" i="53" s="1"/>
  <c r="M3142" i="53"/>
  <c r="M3141" i="53" s="1"/>
  <c r="I3142" i="53"/>
  <c r="I3141" i="53" s="1"/>
  <c r="H3142" i="53"/>
  <c r="H3141" i="53" s="1"/>
  <c r="U3141" i="53"/>
  <c r="T3141" i="53"/>
  <c r="S3141" i="53"/>
  <c r="R3141" i="53"/>
  <c r="N3141" i="53"/>
  <c r="Q3140" i="53"/>
  <c r="I3140" i="53"/>
  <c r="Q3139" i="53"/>
  <c r="P3139" i="53"/>
  <c r="O3139" i="53"/>
  <c r="I3139" i="53"/>
  <c r="Q3138" i="53"/>
  <c r="P3138" i="53"/>
  <c r="O3138" i="53"/>
  <c r="L3138" i="53"/>
  <c r="K3138" i="53"/>
  <c r="J3138" i="53"/>
  <c r="I3138" i="53"/>
  <c r="H3138" i="53"/>
  <c r="Q3137" i="53"/>
  <c r="P3137" i="53"/>
  <c r="O3137" i="53"/>
  <c r="I3137" i="53"/>
  <c r="Q3136" i="53"/>
  <c r="P3136" i="53"/>
  <c r="O3136" i="53"/>
  <c r="I3136" i="53"/>
  <c r="Q3135" i="53"/>
  <c r="P3135" i="53"/>
  <c r="O3135" i="53"/>
  <c r="I3135" i="53"/>
  <c r="Q3134" i="53"/>
  <c r="P3134" i="53"/>
  <c r="O3134" i="53"/>
  <c r="I3134" i="53"/>
  <c r="Q3133" i="53"/>
  <c r="P3133" i="53"/>
  <c r="O3133" i="53"/>
  <c r="I3133" i="53"/>
  <c r="Q3132" i="53"/>
  <c r="P3132" i="53"/>
  <c r="O3132" i="53"/>
  <c r="I3132" i="53"/>
  <c r="Q3131" i="53"/>
  <c r="P3131" i="53"/>
  <c r="O3131" i="53"/>
  <c r="I3131" i="53"/>
  <c r="H3131" i="53"/>
  <c r="J3131" i="53" s="1"/>
  <c r="K3131" i="53" s="1"/>
  <c r="Q3130" i="53"/>
  <c r="P3130" i="53"/>
  <c r="O3130" i="53"/>
  <c r="I3130" i="53"/>
  <c r="Q3129" i="53"/>
  <c r="P3129" i="53"/>
  <c r="O3129" i="53"/>
  <c r="I3129" i="53"/>
  <c r="Q3128" i="53"/>
  <c r="P3128" i="53"/>
  <c r="O3128" i="53"/>
  <c r="I3128" i="53"/>
  <c r="Q3127" i="53"/>
  <c r="P3127" i="53"/>
  <c r="O3127" i="53"/>
  <c r="I3127" i="53"/>
  <c r="Q3126" i="53"/>
  <c r="P3126" i="53"/>
  <c r="O3126" i="53"/>
  <c r="I3126" i="53"/>
  <c r="Q3125" i="53"/>
  <c r="P3125" i="53"/>
  <c r="O3125" i="53"/>
  <c r="I3125" i="53"/>
  <c r="Q3124" i="53"/>
  <c r="P3124" i="53"/>
  <c r="O3124" i="53"/>
  <c r="I3124" i="53"/>
  <c r="H3124" i="53"/>
  <c r="L3124" i="53" s="1"/>
  <c r="Q3123" i="53"/>
  <c r="P3123" i="53"/>
  <c r="O3123" i="53"/>
  <c r="I3123" i="53"/>
  <c r="Q3122" i="53"/>
  <c r="P3122" i="53"/>
  <c r="O3122" i="53"/>
  <c r="I3122" i="53"/>
  <c r="Q3121" i="53"/>
  <c r="P3121" i="53"/>
  <c r="O3121" i="53"/>
  <c r="I3121" i="53"/>
  <c r="Q3120" i="53"/>
  <c r="P3120" i="53"/>
  <c r="O3120" i="53"/>
  <c r="I3120" i="53"/>
  <c r="Q3119" i="53"/>
  <c r="P3119" i="53"/>
  <c r="O3119" i="53"/>
  <c r="I3119" i="53"/>
  <c r="Q3118" i="53"/>
  <c r="P3118" i="53"/>
  <c r="O3118" i="53"/>
  <c r="I3118" i="53"/>
  <c r="Q3117" i="53"/>
  <c r="P3117" i="53"/>
  <c r="O3117" i="53"/>
  <c r="L3117" i="53"/>
  <c r="J3117" i="53"/>
  <c r="K3117" i="53" s="1"/>
  <c r="I3117" i="53"/>
  <c r="H3117" i="53"/>
  <c r="Q3116" i="53"/>
  <c r="P3116" i="53"/>
  <c r="O3116" i="53"/>
  <c r="I3116" i="53"/>
  <c r="Q3115" i="53"/>
  <c r="P3115" i="53"/>
  <c r="O3115" i="53"/>
  <c r="I3115" i="53"/>
  <c r="Q3114" i="53"/>
  <c r="P3114" i="53"/>
  <c r="O3114" i="53"/>
  <c r="I3114" i="53"/>
  <c r="Q3113" i="53"/>
  <c r="P3113" i="53"/>
  <c r="O3113" i="53"/>
  <c r="I3113" i="53"/>
  <c r="I3109" i="53" s="1"/>
  <c r="Q3112" i="53"/>
  <c r="P3112" i="53"/>
  <c r="O3112" i="53"/>
  <c r="I3112" i="53"/>
  <c r="Q3111" i="53"/>
  <c r="P3111" i="53"/>
  <c r="O3111" i="53"/>
  <c r="I3111" i="53"/>
  <c r="Q3110" i="53"/>
  <c r="P3110" i="53"/>
  <c r="O3110" i="53"/>
  <c r="O3109" i="53" s="1"/>
  <c r="M3110" i="53"/>
  <c r="M3109" i="53" s="1"/>
  <c r="L3110" i="53"/>
  <c r="I3110" i="53"/>
  <c r="H3110" i="53"/>
  <c r="J3110" i="53" s="1"/>
  <c r="U3109" i="53"/>
  <c r="T3109" i="53"/>
  <c r="S3109" i="53"/>
  <c r="R3109" i="53"/>
  <c r="Q3109" i="53"/>
  <c r="P3109" i="53"/>
  <c r="N3109" i="53"/>
  <c r="Q3108" i="53"/>
  <c r="I3108" i="53"/>
  <c r="Q3107" i="53"/>
  <c r="P3107" i="53"/>
  <c r="O3107" i="53"/>
  <c r="I3107" i="53"/>
  <c r="Q3106" i="53"/>
  <c r="P3106" i="53"/>
  <c r="O3106" i="53"/>
  <c r="L3106" i="53"/>
  <c r="K3106" i="53"/>
  <c r="J3106" i="53"/>
  <c r="I3106" i="53"/>
  <c r="H3106" i="53"/>
  <c r="Q3105" i="53"/>
  <c r="P3105" i="53"/>
  <c r="O3105" i="53"/>
  <c r="I3105" i="53"/>
  <c r="Q3104" i="53"/>
  <c r="P3104" i="53"/>
  <c r="O3104" i="53"/>
  <c r="I3104" i="53"/>
  <c r="Q3103" i="53"/>
  <c r="P3103" i="53"/>
  <c r="O3103" i="53"/>
  <c r="I3103" i="53"/>
  <c r="Q3102" i="53"/>
  <c r="P3102" i="53"/>
  <c r="O3102" i="53"/>
  <c r="I3102" i="53"/>
  <c r="Q3101" i="53"/>
  <c r="P3101" i="53"/>
  <c r="O3101" i="53"/>
  <c r="I3101" i="53"/>
  <c r="Q3100" i="53"/>
  <c r="P3100" i="53"/>
  <c r="O3100" i="53"/>
  <c r="I3100" i="53"/>
  <c r="Q3099" i="53"/>
  <c r="P3099" i="53"/>
  <c r="O3099" i="53"/>
  <c r="L3099" i="53"/>
  <c r="I3099" i="53"/>
  <c r="H3099" i="53"/>
  <c r="J3099" i="53" s="1"/>
  <c r="K3099" i="53" s="1"/>
  <c r="Q3098" i="53"/>
  <c r="P3098" i="53"/>
  <c r="O3098" i="53"/>
  <c r="I3098" i="53"/>
  <c r="Q3097" i="53"/>
  <c r="P3097" i="53"/>
  <c r="O3097" i="53"/>
  <c r="I3097" i="53"/>
  <c r="Q3096" i="53"/>
  <c r="P3096" i="53"/>
  <c r="O3096" i="53"/>
  <c r="I3096" i="53"/>
  <c r="Q3095" i="53"/>
  <c r="P3095" i="53"/>
  <c r="O3095" i="53"/>
  <c r="I3095" i="53"/>
  <c r="Q3094" i="53"/>
  <c r="P3094" i="53"/>
  <c r="O3094" i="53"/>
  <c r="I3094" i="53"/>
  <c r="Q3093" i="53"/>
  <c r="P3093" i="53"/>
  <c r="O3093" i="53"/>
  <c r="I3093" i="53"/>
  <c r="Q3092" i="53"/>
  <c r="P3092" i="53"/>
  <c r="O3092" i="53"/>
  <c r="I3092" i="53"/>
  <c r="H3092" i="53"/>
  <c r="L3092" i="53" s="1"/>
  <c r="Q3091" i="53"/>
  <c r="P3091" i="53"/>
  <c r="O3091" i="53"/>
  <c r="I3091" i="53"/>
  <c r="Q3090" i="53"/>
  <c r="P3090" i="53"/>
  <c r="O3090" i="53"/>
  <c r="I3090" i="53"/>
  <c r="Q3089" i="53"/>
  <c r="P3089" i="53"/>
  <c r="O3089" i="53"/>
  <c r="I3089" i="53"/>
  <c r="Q3088" i="53"/>
  <c r="P3088" i="53"/>
  <c r="O3088" i="53"/>
  <c r="I3088" i="53"/>
  <c r="Q3087" i="53"/>
  <c r="P3087" i="53"/>
  <c r="O3087" i="53"/>
  <c r="I3087" i="53"/>
  <c r="Q3086" i="53"/>
  <c r="P3086" i="53"/>
  <c r="O3086" i="53"/>
  <c r="I3086" i="53"/>
  <c r="Q3085" i="53"/>
  <c r="P3085" i="53"/>
  <c r="O3085" i="53"/>
  <c r="J3085" i="53"/>
  <c r="K3085" i="53" s="1"/>
  <c r="I3085" i="53"/>
  <c r="H3085" i="53"/>
  <c r="L3085" i="53" s="1"/>
  <c r="Q3084" i="53"/>
  <c r="P3084" i="53"/>
  <c r="O3084" i="53"/>
  <c r="I3084" i="53"/>
  <c r="Q3083" i="53"/>
  <c r="P3083" i="53"/>
  <c r="O3083" i="53"/>
  <c r="I3083" i="53"/>
  <c r="Q3082" i="53"/>
  <c r="P3082" i="53"/>
  <c r="O3082" i="53"/>
  <c r="I3082" i="53"/>
  <c r="Q3081" i="53"/>
  <c r="P3081" i="53"/>
  <c r="O3081" i="53"/>
  <c r="I3081" i="53"/>
  <c r="Q3080" i="53"/>
  <c r="P3080" i="53"/>
  <c r="O3080" i="53"/>
  <c r="O3077" i="53" s="1"/>
  <c r="I3080" i="53"/>
  <c r="Q3079" i="53"/>
  <c r="Q3077" i="53" s="1"/>
  <c r="P3079" i="53"/>
  <c r="P3077" i="53" s="1"/>
  <c r="O3079" i="53"/>
  <c r="I3079" i="53"/>
  <c r="Q3078" i="53"/>
  <c r="P3078" i="53"/>
  <c r="O3078" i="53"/>
  <c r="M3078" i="53"/>
  <c r="L3078" i="53"/>
  <c r="J3078" i="53"/>
  <c r="I3078" i="53"/>
  <c r="I3077" i="53" s="1"/>
  <c r="H3078" i="53"/>
  <c r="H3077" i="53" s="1"/>
  <c r="U3077" i="53"/>
  <c r="T3077" i="53"/>
  <c r="S3077" i="53"/>
  <c r="R3077" i="53"/>
  <c r="N3077" i="53"/>
  <c r="M3077" i="53"/>
  <c r="Q3076" i="53"/>
  <c r="I3076" i="53"/>
  <c r="Q3075" i="53"/>
  <c r="P3075" i="53"/>
  <c r="O3075" i="53"/>
  <c r="I3075" i="53"/>
  <c r="Q3074" i="53"/>
  <c r="P3074" i="53"/>
  <c r="O3074" i="53"/>
  <c r="L3074" i="53"/>
  <c r="K3074" i="53"/>
  <c r="J3074" i="53"/>
  <c r="I3074" i="53"/>
  <c r="H3074" i="53"/>
  <c r="Q3073" i="53"/>
  <c r="P3073" i="53"/>
  <c r="O3073" i="53"/>
  <c r="I3073" i="53"/>
  <c r="Q3072" i="53"/>
  <c r="P3072" i="53"/>
  <c r="O3072" i="53"/>
  <c r="I3072" i="53"/>
  <c r="Q3071" i="53"/>
  <c r="P3071" i="53"/>
  <c r="O3071" i="53"/>
  <c r="I3071" i="53"/>
  <c r="Q3070" i="53"/>
  <c r="P3070" i="53"/>
  <c r="O3070" i="53"/>
  <c r="I3070" i="53"/>
  <c r="Q3069" i="53"/>
  <c r="P3069" i="53"/>
  <c r="O3069" i="53"/>
  <c r="I3069" i="53"/>
  <c r="Q3068" i="53"/>
  <c r="P3068" i="53"/>
  <c r="O3068" i="53"/>
  <c r="I3068" i="53"/>
  <c r="Q3067" i="53"/>
  <c r="P3067" i="53"/>
  <c r="O3067" i="53"/>
  <c r="L3067" i="53"/>
  <c r="J3067" i="53"/>
  <c r="K3067" i="53" s="1"/>
  <c r="I3067" i="53"/>
  <c r="H3067" i="53"/>
  <c r="Q3066" i="53"/>
  <c r="P3066" i="53"/>
  <c r="O3066" i="53"/>
  <c r="I3066" i="53"/>
  <c r="Q3065" i="53"/>
  <c r="P3065" i="53"/>
  <c r="O3065" i="53"/>
  <c r="I3065" i="53"/>
  <c r="Q3064" i="53"/>
  <c r="P3064" i="53"/>
  <c r="O3064" i="53"/>
  <c r="I3064" i="53"/>
  <c r="Q3063" i="53"/>
  <c r="P3063" i="53"/>
  <c r="O3063" i="53"/>
  <c r="I3063" i="53"/>
  <c r="Q3062" i="53"/>
  <c r="P3062" i="53"/>
  <c r="O3062" i="53"/>
  <c r="I3062" i="53"/>
  <c r="Q3061" i="53"/>
  <c r="P3061" i="53"/>
  <c r="O3061" i="53"/>
  <c r="I3061" i="53"/>
  <c r="Q3060" i="53"/>
  <c r="P3060" i="53"/>
  <c r="O3060" i="53"/>
  <c r="L3060" i="53"/>
  <c r="I3060" i="53"/>
  <c r="H3060" i="53"/>
  <c r="J3060" i="53" s="1"/>
  <c r="K3060" i="53" s="1"/>
  <c r="Q3059" i="53"/>
  <c r="P3059" i="53"/>
  <c r="O3059" i="53"/>
  <c r="I3059" i="53"/>
  <c r="Q3058" i="53"/>
  <c r="P3058" i="53"/>
  <c r="O3058" i="53"/>
  <c r="I3058" i="53"/>
  <c r="Q3057" i="53"/>
  <c r="P3057" i="53"/>
  <c r="O3057" i="53"/>
  <c r="I3057" i="53"/>
  <c r="Q3056" i="53"/>
  <c r="P3056" i="53"/>
  <c r="O3056" i="53"/>
  <c r="I3056" i="53"/>
  <c r="Q3055" i="53"/>
  <c r="P3055" i="53"/>
  <c r="O3055" i="53"/>
  <c r="I3055" i="53"/>
  <c r="Q3054" i="53"/>
  <c r="P3054" i="53"/>
  <c r="O3054" i="53"/>
  <c r="I3054" i="53"/>
  <c r="Q3053" i="53"/>
  <c r="P3053" i="53"/>
  <c r="O3053" i="53"/>
  <c r="I3053" i="53"/>
  <c r="H3053" i="53"/>
  <c r="L3053" i="53" s="1"/>
  <c r="Q3052" i="53"/>
  <c r="P3052" i="53"/>
  <c r="O3052" i="53"/>
  <c r="I3052" i="53"/>
  <c r="Q3051" i="53"/>
  <c r="P3051" i="53"/>
  <c r="O3051" i="53"/>
  <c r="I3051" i="53"/>
  <c r="Q3050" i="53"/>
  <c r="P3050" i="53"/>
  <c r="O3050" i="53"/>
  <c r="I3050" i="53"/>
  <c r="Q3049" i="53"/>
  <c r="P3049" i="53"/>
  <c r="O3049" i="53"/>
  <c r="I3049" i="53"/>
  <c r="Q3048" i="53"/>
  <c r="P3048" i="53"/>
  <c r="O3048" i="53"/>
  <c r="I3048" i="53"/>
  <c r="Q3047" i="53"/>
  <c r="P3047" i="53"/>
  <c r="P3045" i="53" s="1"/>
  <c r="O3047" i="53"/>
  <c r="O3045" i="53" s="1"/>
  <c r="I3047" i="53"/>
  <c r="Q3046" i="53"/>
  <c r="Q3045" i="53" s="1"/>
  <c r="P3046" i="53"/>
  <c r="O3046" i="53"/>
  <c r="M3046" i="53"/>
  <c r="I3046" i="53"/>
  <c r="I3045" i="53" s="1"/>
  <c r="H3046" i="53"/>
  <c r="H3045" i="53" s="1"/>
  <c r="U3045" i="53"/>
  <c r="T3045" i="53"/>
  <c r="S3045" i="53"/>
  <c r="R3045" i="53"/>
  <c r="N3045" i="53"/>
  <c r="M3045" i="53"/>
  <c r="Q3044" i="53"/>
  <c r="I3044" i="53"/>
  <c r="Q3043" i="53"/>
  <c r="P3043" i="53"/>
  <c r="O3043" i="53"/>
  <c r="I3043" i="53"/>
  <c r="Q3042" i="53"/>
  <c r="P3042" i="53"/>
  <c r="O3042" i="53"/>
  <c r="L3042" i="53"/>
  <c r="K3042" i="53"/>
  <c r="J3042" i="53"/>
  <c r="I3042" i="53"/>
  <c r="H3042" i="53"/>
  <c r="Q3041" i="53"/>
  <c r="P3041" i="53"/>
  <c r="O3041" i="53"/>
  <c r="I3041" i="53"/>
  <c r="Q3040" i="53"/>
  <c r="P3040" i="53"/>
  <c r="O3040" i="53"/>
  <c r="I3040" i="53"/>
  <c r="Q3039" i="53"/>
  <c r="P3039" i="53"/>
  <c r="O3039" i="53"/>
  <c r="I3039" i="53"/>
  <c r="Q3038" i="53"/>
  <c r="P3038" i="53"/>
  <c r="O3038" i="53"/>
  <c r="I3038" i="53"/>
  <c r="Q3037" i="53"/>
  <c r="P3037" i="53"/>
  <c r="O3037" i="53"/>
  <c r="I3037" i="53"/>
  <c r="Q3036" i="53"/>
  <c r="P3036" i="53"/>
  <c r="O3036" i="53"/>
  <c r="I3036" i="53"/>
  <c r="Q3035" i="53"/>
  <c r="P3035" i="53"/>
  <c r="O3035" i="53"/>
  <c r="I3035" i="53"/>
  <c r="H3035" i="53"/>
  <c r="L3035" i="53" s="1"/>
  <c r="Q3034" i="53"/>
  <c r="P3034" i="53"/>
  <c r="O3034" i="53"/>
  <c r="I3034" i="53"/>
  <c r="Q3033" i="53"/>
  <c r="P3033" i="53"/>
  <c r="O3033" i="53"/>
  <c r="I3033" i="53"/>
  <c r="Q3032" i="53"/>
  <c r="P3032" i="53"/>
  <c r="O3032" i="53"/>
  <c r="I3032" i="53"/>
  <c r="Q3031" i="53"/>
  <c r="P3031" i="53"/>
  <c r="O3031" i="53"/>
  <c r="I3031" i="53"/>
  <c r="Q3030" i="53"/>
  <c r="P3030" i="53"/>
  <c r="O3030" i="53"/>
  <c r="I3030" i="53"/>
  <c r="Q3029" i="53"/>
  <c r="P3029" i="53"/>
  <c r="O3029" i="53"/>
  <c r="I3029" i="53"/>
  <c r="Q3028" i="53"/>
  <c r="P3028" i="53"/>
  <c r="O3028" i="53"/>
  <c r="I3028" i="53"/>
  <c r="H3028" i="53"/>
  <c r="L3028" i="53" s="1"/>
  <c r="Q3027" i="53"/>
  <c r="P3027" i="53"/>
  <c r="O3027" i="53"/>
  <c r="I3027" i="53"/>
  <c r="Q3026" i="53"/>
  <c r="P3026" i="53"/>
  <c r="O3026" i="53"/>
  <c r="I3026" i="53"/>
  <c r="Q3025" i="53"/>
  <c r="P3025" i="53"/>
  <c r="O3025" i="53"/>
  <c r="I3025" i="53"/>
  <c r="Q3024" i="53"/>
  <c r="P3024" i="53"/>
  <c r="O3024" i="53"/>
  <c r="I3024" i="53"/>
  <c r="Q3023" i="53"/>
  <c r="P3023" i="53"/>
  <c r="O3023" i="53"/>
  <c r="I3023" i="53"/>
  <c r="Q3022" i="53"/>
  <c r="P3022" i="53"/>
  <c r="O3022" i="53"/>
  <c r="I3022" i="53"/>
  <c r="Q3021" i="53"/>
  <c r="P3021" i="53"/>
  <c r="O3021" i="53"/>
  <c r="L3021" i="53"/>
  <c r="J3021" i="53"/>
  <c r="K3021" i="53" s="1"/>
  <c r="I3021" i="53"/>
  <c r="H3021" i="53"/>
  <c r="Q3020" i="53"/>
  <c r="P3020" i="53"/>
  <c r="O3020" i="53"/>
  <c r="I3020" i="53"/>
  <c r="Q3019" i="53"/>
  <c r="P3019" i="53"/>
  <c r="O3019" i="53"/>
  <c r="I3019" i="53"/>
  <c r="Q3018" i="53"/>
  <c r="P3018" i="53"/>
  <c r="O3018" i="53"/>
  <c r="I3018" i="53"/>
  <c r="Q3017" i="53"/>
  <c r="P3017" i="53"/>
  <c r="O3017" i="53"/>
  <c r="I3017" i="53"/>
  <c r="Q3016" i="53"/>
  <c r="P3016" i="53"/>
  <c r="O3016" i="53"/>
  <c r="I3016" i="53"/>
  <c r="Q3015" i="53"/>
  <c r="P3015" i="53"/>
  <c r="O3015" i="53"/>
  <c r="I3015" i="53"/>
  <c r="I3013" i="53" s="1"/>
  <c r="Q3014" i="53"/>
  <c r="Q3013" i="53" s="1"/>
  <c r="P3014" i="53"/>
  <c r="P3013" i="53" s="1"/>
  <c r="O3014" i="53"/>
  <c r="O3013" i="53" s="1"/>
  <c r="M3014" i="53"/>
  <c r="M3013" i="53" s="1"/>
  <c r="I3014" i="53"/>
  <c r="H3014" i="53"/>
  <c r="L3014" i="53" s="1"/>
  <c r="U3013" i="53"/>
  <c r="T3013" i="53"/>
  <c r="S3013" i="53"/>
  <c r="R3013" i="53"/>
  <c r="N3013" i="53"/>
  <c r="Q3012" i="53"/>
  <c r="I3012" i="53"/>
  <c r="Q3011" i="53"/>
  <c r="P3011" i="53"/>
  <c r="O3011" i="53"/>
  <c r="I3011" i="53"/>
  <c r="Q3010" i="53"/>
  <c r="P3010" i="53"/>
  <c r="O3010" i="53"/>
  <c r="L3010" i="53"/>
  <c r="K3010" i="53"/>
  <c r="J3010" i="53"/>
  <c r="I3010" i="53"/>
  <c r="H3010" i="53"/>
  <c r="Q3009" i="53"/>
  <c r="P3009" i="53"/>
  <c r="O3009" i="53"/>
  <c r="I3009" i="53"/>
  <c r="Q3008" i="53"/>
  <c r="P3008" i="53"/>
  <c r="O3008" i="53"/>
  <c r="I3008" i="53"/>
  <c r="Q3007" i="53"/>
  <c r="P3007" i="53"/>
  <c r="O3007" i="53"/>
  <c r="I3007" i="53"/>
  <c r="Q3006" i="53"/>
  <c r="P3006" i="53"/>
  <c r="O3006" i="53"/>
  <c r="I3006" i="53"/>
  <c r="Q3005" i="53"/>
  <c r="P3005" i="53"/>
  <c r="O3005" i="53"/>
  <c r="I3005" i="53"/>
  <c r="Q3004" i="53"/>
  <c r="P3004" i="53"/>
  <c r="O3004" i="53"/>
  <c r="I3004" i="53"/>
  <c r="Q3003" i="53"/>
  <c r="P3003" i="53"/>
  <c r="O3003" i="53"/>
  <c r="I3003" i="53"/>
  <c r="H3003" i="53"/>
  <c r="L3003" i="53" s="1"/>
  <c r="Q3002" i="53"/>
  <c r="P3002" i="53"/>
  <c r="O3002" i="53"/>
  <c r="I3002" i="53"/>
  <c r="Q3001" i="53"/>
  <c r="P3001" i="53"/>
  <c r="O3001" i="53"/>
  <c r="I3001" i="53"/>
  <c r="Q3000" i="53"/>
  <c r="P3000" i="53"/>
  <c r="O3000" i="53"/>
  <c r="I3000" i="53"/>
  <c r="Q2999" i="53"/>
  <c r="P2999" i="53"/>
  <c r="O2999" i="53"/>
  <c r="I2999" i="53"/>
  <c r="Q2998" i="53"/>
  <c r="P2998" i="53"/>
  <c r="O2998" i="53"/>
  <c r="I2998" i="53"/>
  <c r="Q2997" i="53"/>
  <c r="P2997" i="53"/>
  <c r="O2997" i="53"/>
  <c r="I2997" i="53"/>
  <c r="Q2996" i="53"/>
  <c r="P2996" i="53"/>
  <c r="O2996" i="53"/>
  <c r="I2996" i="53"/>
  <c r="H2996" i="53"/>
  <c r="H2981" i="53" s="1"/>
  <c r="Q2995" i="53"/>
  <c r="P2995" i="53"/>
  <c r="O2995" i="53"/>
  <c r="I2995" i="53"/>
  <c r="Q2994" i="53"/>
  <c r="P2994" i="53"/>
  <c r="O2994" i="53"/>
  <c r="I2994" i="53"/>
  <c r="Q2993" i="53"/>
  <c r="P2993" i="53"/>
  <c r="O2993" i="53"/>
  <c r="I2993" i="53"/>
  <c r="Q2992" i="53"/>
  <c r="P2992" i="53"/>
  <c r="O2992" i="53"/>
  <c r="I2992" i="53"/>
  <c r="Q2991" i="53"/>
  <c r="P2991" i="53"/>
  <c r="O2991" i="53"/>
  <c r="I2991" i="53"/>
  <c r="Q2990" i="53"/>
  <c r="P2990" i="53"/>
  <c r="O2990" i="53"/>
  <c r="I2990" i="53"/>
  <c r="Q2989" i="53"/>
  <c r="P2989" i="53"/>
  <c r="O2989" i="53"/>
  <c r="I2989" i="53"/>
  <c r="H2989" i="53"/>
  <c r="L2989" i="53" s="1"/>
  <c r="Q2988" i="53"/>
  <c r="P2988" i="53"/>
  <c r="O2988" i="53"/>
  <c r="I2988" i="53"/>
  <c r="Q2987" i="53"/>
  <c r="P2987" i="53"/>
  <c r="O2987" i="53"/>
  <c r="I2987" i="53"/>
  <c r="I2981" i="53" s="1"/>
  <c r="Q2986" i="53"/>
  <c r="P2986" i="53"/>
  <c r="O2986" i="53"/>
  <c r="I2986" i="53"/>
  <c r="Q2985" i="53"/>
  <c r="P2985" i="53"/>
  <c r="O2985" i="53"/>
  <c r="I2985" i="53"/>
  <c r="Q2984" i="53"/>
  <c r="P2984" i="53"/>
  <c r="O2984" i="53"/>
  <c r="I2984" i="53"/>
  <c r="Q2983" i="53"/>
  <c r="P2983" i="53"/>
  <c r="O2983" i="53"/>
  <c r="I2983" i="53"/>
  <c r="Q2982" i="53"/>
  <c r="Q2981" i="53" s="1"/>
  <c r="P2982" i="53"/>
  <c r="P2981" i="53" s="1"/>
  <c r="O2982" i="53"/>
  <c r="O2981" i="53" s="1"/>
  <c r="M2982" i="53"/>
  <c r="M2981" i="53" s="1"/>
  <c r="L2982" i="53"/>
  <c r="J2982" i="53"/>
  <c r="I2982" i="53"/>
  <c r="H2982" i="53"/>
  <c r="U2981" i="53"/>
  <c r="T2981" i="53"/>
  <c r="S2981" i="53"/>
  <c r="R2981" i="53"/>
  <c r="N2981" i="53"/>
  <c r="Q2980" i="53"/>
  <c r="I2980" i="53"/>
  <c r="Q2979" i="53"/>
  <c r="P2979" i="53"/>
  <c r="O2979" i="53"/>
  <c r="I2979" i="53"/>
  <c r="Q2978" i="53"/>
  <c r="P2978" i="53"/>
  <c r="O2978" i="53"/>
  <c r="L2978" i="53"/>
  <c r="K2978" i="53"/>
  <c r="J2978" i="53"/>
  <c r="I2978" i="53"/>
  <c r="H2978" i="53"/>
  <c r="Q2977" i="53"/>
  <c r="P2977" i="53"/>
  <c r="O2977" i="53"/>
  <c r="I2977" i="53"/>
  <c r="Q2976" i="53"/>
  <c r="P2976" i="53"/>
  <c r="O2976" i="53"/>
  <c r="I2976" i="53"/>
  <c r="Q2975" i="53"/>
  <c r="P2975" i="53"/>
  <c r="O2975" i="53"/>
  <c r="I2975" i="53"/>
  <c r="Q2974" i="53"/>
  <c r="P2974" i="53"/>
  <c r="O2974" i="53"/>
  <c r="I2974" i="53"/>
  <c r="Q2973" i="53"/>
  <c r="P2973" i="53"/>
  <c r="O2973" i="53"/>
  <c r="I2973" i="53"/>
  <c r="Q2972" i="53"/>
  <c r="P2972" i="53"/>
  <c r="O2972" i="53"/>
  <c r="I2972" i="53"/>
  <c r="Q2971" i="53"/>
  <c r="P2971" i="53"/>
  <c r="O2971" i="53"/>
  <c r="L2971" i="53"/>
  <c r="J2971" i="53"/>
  <c r="K2971" i="53" s="1"/>
  <c r="I2971" i="53"/>
  <c r="H2971" i="53"/>
  <c r="Q2970" i="53"/>
  <c r="P2970" i="53"/>
  <c r="O2970" i="53"/>
  <c r="I2970" i="53"/>
  <c r="Q2969" i="53"/>
  <c r="P2969" i="53"/>
  <c r="O2969" i="53"/>
  <c r="I2969" i="53"/>
  <c r="Q2968" i="53"/>
  <c r="P2968" i="53"/>
  <c r="O2968" i="53"/>
  <c r="I2968" i="53"/>
  <c r="Q2967" i="53"/>
  <c r="P2967" i="53"/>
  <c r="O2967" i="53"/>
  <c r="I2967" i="53"/>
  <c r="Q2966" i="53"/>
  <c r="P2966" i="53"/>
  <c r="O2966" i="53"/>
  <c r="I2966" i="53"/>
  <c r="Q2965" i="53"/>
  <c r="P2965" i="53"/>
  <c r="O2965" i="53"/>
  <c r="I2965" i="53"/>
  <c r="Q2964" i="53"/>
  <c r="P2964" i="53"/>
  <c r="O2964" i="53"/>
  <c r="L2964" i="53"/>
  <c r="I2964" i="53"/>
  <c r="H2964" i="53"/>
  <c r="J2964" i="53" s="1"/>
  <c r="K2964" i="53" s="1"/>
  <c r="Q2963" i="53"/>
  <c r="P2963" i="53"/>
  <c r="O2963" i="53"/>
  <c r="I2963" i="53"/>
  <c r="Q2962" i="53"/>
  <c r="P2962" i="53"/>
  <c r="O2962" i="53"/>
  <c r="I2962" i="53"/>
  <c r="Q2961" i="53"/>
  <c r="P2961" i="53"/>
  <c r="O2961" i="53"/>
  <c r="I2961" i="53"/>
  <c r="Q2960" i="53"/>
  <c r="P2960" i="53"/>
  <c r="O2960" i="53"/>
  <c r="I2960" i="53"/>
  <c r="Q2959" i="53"/>
  <c r="P2959" i="53"/>
  <c r="O2959" i="53"/>
  <c r="I2959" i="53"/>
  <c r="Q2958" i="53"/>
  <c r="P2958" i="53"/>
  <c r="O2958" i="53"/>
  <c r="I2958" i="53"/>
  <c r="Q2957" i="53"/>
  <c r="P2957" i="53"/>
  <c r="O2957" i="53"/>
  <c r="I2957" i="53"/>
  <c r="H2957" i="53"/>
  <c r="L2957" i="53" s="1"/>
  <c r="Q2956" i="53"/>
  <c r="P2956" i="53"/>
  <c r="O2956" i="53"/>
  <c r="I2956" i="53"/>
  <c r="Q2955" i="53"/>
  <c r="P2955" i="53"/>
  <c r="O2955" i="53"/>
  <c r="I2955" i="53"/>
  <c r="Q2954" i="53"/>
  <c r="P2954" i="53"/>
  <c r="O2954" i="53"/>
  <c r="I2954" i="53"/>
  <c r="Q2953" i="53"/>
  <c r="P2953" i="53"/>
  <c r="O2953" i="53"/>
  <c r="I2953" i="53"/>
  <c r="Q2952" i="53"/>
  <c r="P2952" i="53"/>
  <c r="O2952" i="53"/>
  <c r="I2952" i="53"/>
  <c r="Q2951" i="53"/>
  <c r="P2951" i="53"/>
  <c r="O2951" i="53"/>
  <c r="O2949" i="53" s="1"/>
  <c r="I2951" i="53"/>
  <c r="Q2950" i="53"/>
  <c r="Q2949" i="53" s="1"/>
  <c r="P2950" i="53"/>
  <c r="P2949" i="53" s="1"/>
  <c r="O2950" i="53"/>
  <c r="M2950" i="53"/>
  <c r="I2950" i="53"/>
  <c r="I2949" i="53" s="1"/>
  <c r="H2950" i="53"/>
  <c r="J2950" i="53" s="1"/>
  <c r="U2949" i="53"/>
  <c r="T2949" i="53"/>
  <c r="S2949" i="53"/>
  <c r="R2949" i="53"/>
  <c r="N2949" i="53"/>
  <c r="M2949" i="53"/>
  <c r="Q2948" i="53"/>
  <c r="I2948" i="53"/>
  <c r="Q2947" i="53"/>
  <c r="P2947" i="53"/>
  <c r="O2947" i="53"/>
  <c r="I2947" i="53"/>
  <c r="Q2946" i="53"/>
  <c r="P2946" i="53"/>
  <c r="O2946" i="53"/>
  <c r="L2946" i="53"/>
  <c r="K2946" i="53"/>
  <c r="J2946" i="53"/>
  <c r="I2946" i="53"/>
  <c r="H2946" i="53"/>
  <c r="Q2945" i="53"/>
  <c r="P2945" i="53"/>
  <c r="O2945" i="53"/>
  <c r="I2945" i="53"/>
  <c r="Q2944" i="53"/>
  <c r="P2944" i="53"/>
  <c r="O2944" i="53"/>
  <c r="I2944" i="53"/>
  <c r="Q2943" i="53"/>
  <c r="P2943" i="53"/>
  <c r="O2943" i="53"/>
  <c r="I2943" i="53"/>
  <c r="Q2942" i="53"/>
  <c r="P2942" i="53"/>
  <c r="O2942" i="53"/>
  <c r="I2942" i="53"/>
  <c r="Q2941" i="53"/>
  <c r="P2941" i="53"/>
  <c r="O2941" i="53"/>
  <c r="I2941" i="53"/>
  <c r="Q2940" i="53"/>
  <c r="P2940" i="53"/>
  <c r="O2940" i="53"/>
  <c r="I2940" i="53"/>
  <c r="Q2939" i="53"/>
  <c r="P2939" i="53"/>
  <c r="O2939" i="53"/>
  <c r="I2939" i="53"/>
  <c r="H2939" i="53"/>
  <c r="J2939" i="53" s="1"/>
  <c r="K2939" i="53" s="1"/>
  <c r="Q2938" i="53"/>
  <c r="P2938" i="53"/>
  <c r="O2938" i="53"/>
  <c r="I2938" i="53"/>
  <c r="Q2937" i="53"/>
  <c r="P2937" i="53"/>
  <c r="O2937" i="53"/>
  <c r="I2937" i="53"/>
  <c r="Q2936" i="53"/>
  <c r="P2936" i="53"/>
  <c r="O2936" i="53"/>
  <c r="I2936" i="53"/>
  <c r="Q2935" i="53"/>
  <c r="P2935" i="53"/>
  <c r="O2935" i="53"/>
  <c r="I2935" i="53"/>
  <c r="Q2934" i="53"/>
  <c r="P2934" i="53"/>
  <c r="O2934" i="53"/>
  <c r="I2934" i="53"/>
  <c r="Q2933" i="53"/>
  <c r="P2933" i="53"/>
  <c r="O2933" i="53"/>
  <c r="I2933" i="53"/>
  <c r="Q2932" i="53"/>
  <c r="P2932" i="53"/>
  <c r="O2932" i="53"/>
  <c r="L2932" i="53"/>
  <c r="J2932" i="53"/>
  <c r="K2932" i="53" s="1"/>
  <c r="I2932" i="53"/>
  <c r="H2932" i="53"/>
  <c r="Q2931" i="53"/>
  <c r="P2931" i="53"/>
  <c r="O2931" i="53"/>
  <c r="I2931" i="53"/>
  <c r="Q2930" i="53"/>
  <c r="P2930" i="53"/>
  <c r="O2930" i="53"/>
  <c r="I2930" i="53"/>
  <c r="Q2929" i="53"/>
  <c r="P2929" i="53"/>
  <c r="O2929" i="53"/>
  <c r="I2929" i="53"/>
  <c r="Q2928" i="53"/>
  <c r="P2928" i="53"/>
  <c r="O2928" i="53"/>
  <c r="I2928" i="53"/>
  <c r="Q2927" i="53"/>
  <c r="P2927" i="53"/>
  <c r="O2927" i="53"/>
  <c r="I2927" i="53"/>
  <c r="Q2926" i="53"/>
  <c r="P2926" i="53"/>
  <c r="O2926" i="53"/>
  <c r="I2926" i="53"/>
  <c r="Q2925" i="53"/>
  <c r="P2925" i="53"/>
  <c r="O2925" i="53"/>
  <c r="L2925" i="53"/>
  <c r="I2925" i="53"/>
  <c r="H2925" i="53"/>
  <c r="J2925" i="53" s="1"/>
  <c r="K2925" i="53" s="1"/>
  <c r="Q2924" i="53"/>
  <c r="P2924" i="53"/>
  <c r="O2924" i="53"/>
  <c r="I2924" i="53"/>
  <c r="Q2923" i="53"/>
  <c r="P2923" i="53"/>
  <c r="O2923" i="53"/>
  <c r="I2923" i="53"/>
  <c r="Q2922" i="53"/>
  <c r="P2922" i="53"/>
  <c r="O2922" i="53"/>
  <c r="I2922" i="53"/>
  <c r="Q2921" i="53"/>
  <c r="P2921" i="53"/>
  <c r="O2921" i="53"/>
  <c r="I2921" i="53"/>
  <c r="Q2920" i="53"/>
  <c r="P2920" i="53"/>
  <c r="O2920" i="53"/>
  <c r="I2920" i="53"/>
  <c r="Q2919" i="53"/>
  <c r="P2919" i="53"/>
  <c r="O2919" i="53"/>
  <c r="I2919" i="53"/>
  <c r="Q2918" i="53"/>
  <c r="Q2917" i="53" s="1"/>
  <c r="P2918" i="53"/>
  <c r="P2917" i="53" s="1"/>
  <c r="O2918" i="53"/>
  <c r="O2917" i="53" s="1"/>
  <c r="M2918" i="53"/>
  <c r="M2917" i="53" s="1"/>
  <c r="I2918" i="53"/>
  <c r="I2917" i="53" s="1"/>
  <c r="H2918" i="53"/>
  <c r="H2917" i="53" s="1"/>
  <c r="U2917" i="53"/>
  <c r="T2917" i="53"/>
  <c r="S2917" i="53"/>
  <c r="R2917" i="53"/>
  <c r="N2917" i="53"/>
  <c r="Q2916" i="53"/>
  <c r="I2916" i="53"/>
  <c r="Q2915" i="53"/>
  <c r="P2915" i="53"/>
  <c r="O2915" i="53"/>
  <c r="I2915" i="53"/>
  <c r="Q2914" i="53"/>
  <c r="P2914" i="53"/>
  <c r="O2914" i="53"/>
  <c r="L2914" i="53"/>
  <c r="K2914" i="53"/>
  <c r="J2914" i="53"/>
  <c r="I2914" i="53"/>
  <c r="H2914" i="53"/>
  <c r="Q2913" i="53"/>
  <c r="P2913" i="53"/>
  <c r="O2913" i="53"/>
  <c r="I2913" i="53"/>
  <c r="Q2912" i="53"/>
  <c r="P2912" i="53"/>
  <c r="O2912" i="53"/>
  <c r="I2912" i="53"/>
  <c r="Q2911" i="53"/>
  <c r="P2911" i="53"/>
  <c r="O2911" i="53"/>
  <c r="I2911" i="53"/>
  <c r="Q2910" i="53"/>
  <c r="P2910" i="53"/>
  <c r="O2910" i="53"/>
  <c r="I2910" i="53"/>
  <c r="Q2909" i="53"/>
  <c r="P2909" i="53"/>
  <c r="O2909" i="53"/>
  <c r="I2909" i="53"/>
  <c r="Q2908" i="53"/>
  <c r="P2908" i="53"/>
  <c r="O2908" i="53"/>
  <c r="I2908" i="53"/>
  <c r="Q2907" i="53"/>
  <c r="P2907" i="53"/>
  <c r="O2907" i="53"/>
  <c r="I2907" i="53"/>
  <c r="H2907" i="53"/>
  <c r="L2907" i="53" s="1"/>
  <c r="Q2906" i="53"/>
  <c r="P2906" i="53"/>
  <c r="O2906" i="53"/>
  <c r="I2906" i="53"/>
  <c r="Q2905" i="53"/>
  <c r="P2905" i="53"/>
  <c r="O2905" i="53"/>
  <c r="I2905" i="53"/>
  <c r="Q2904" i="53"/>
  <c r="P2904" i="53"/>
  <c r="O2904" i="53"/>
  <c r="I2904" i="53"/>
  <c r="Q2903" i="53"/>
  <c r="P2903" i="53"/>
  <c r="O2903" i="53"/>
  <c r="I2903" i="53"/>
  <c r="Q2902" i="53"/>
  <c r="P2902" i="53"/>
  <c r="O2902" i="53"/>
  <c r="I2902" i="53"/>
  <c r="Q2901" i="53"/>
  <c r="P2901" i="53"/>
  <c r="O2901" i="53"/>
  <c r="I2901" i="53"/>
  <c r="Q2900" i="53"/>
  <c r="P2900" i="53"/>
  <c r="O2900" i="53"/>
  <c r="I2900" i="53"/>
  <c r="H2900" i="53"/>
  <c r="L2900" i="53" s="1"/>
  <c r="Q2899" i="53"/>
  <c r="P2899" i="53"/>
  <c r="O2899" i="53"/>
  <c r="I2899" i="53"/>
  <c r="Q2898" i="53"/>
  <c r="P2898" i="53"/>
  <c r="O2898" i="53"/>
  <c r="I2898" i="53"/>
  <c r="Q2897" i="53"/>
  <c r="P2897" i="53"/>
  <c r="O2897" i="53"/>
  <c r="I2897" i="53"/>
  <c r="Q2896" i="53"/>
  <c r="P2896" i="53"/>
  <c r="O2896" i="53"/>
  <c r="I2896" i="53"/>
  <c r="Q2895" i="53"/>
  <c r="P2895" i="53"/>
  <c r="O2895" i="53"/>
  <c r="I2895" i="53"/>
  <c r="Q2894" i="53"/>
  <c r="P2894" i="53"/>
  <c r="O2894" i="53"/>
  <c r="I2894" i="53"/>
  <c r="Q2893" i="53"/>
  <c r="P2893" i="53"/>
  <c r="O2893" i="53"/>
  <c r="I2893" i="53"/>
  <c r="H2893" i="53"/>
  <c r="H2885" i="53" s="1"/>
  <c r="Q2892" i="53"/>
  <c r="P2892" i="53"/>
  <c r="O2892" i="53"/>
  <c r="I2892" i="53"/>
  <c r="Q2891" i="53"/>
  <c r="P2891" i="53"/>
  <c r="O2891" i="53"/>
  <c r="I2891" i="53"/>
  <c r="Q2890" i="53"/>
  <c r="P2890" i="53"/>
  <c r="O2890" i="53"/>
  <c r="I2890" i="53"/>
  <c r="Q2889" i="53"/>
  <c r="P2889" i="53"/>
  <c r="O2889" i="53"/>
  <c r="I2889" i="53"/>
  <c r="Q2888" i="53"/>
  <c r="Q2885" i="53" s="1"/>
  <c r="P2888" i="53"/>
  <c r="O2888" i="53"/>
  <c r="I2888" i="53"/>
  <c r="Q2887" i="53"/>
  <c r="P2887" i="53"/>
  <c r="O2887" i="53"/>
  <c r="I2887" i="53"/>
  <c r="Q2886" i="53"/>
  <c r="P2886" i="53"/>
  <c r="O2886" i="53"/>
  <c r="M2886" i="53"/>
  <c r="M2885" i="53" s="1"/>
  <c r="L2886" i="53"/>
  <c r="I2886" i="53"/>
  <c r="I2885" i="53" s="1"/>
  <c r="H2886" i="53"/>
  <c r="J2886" i="53" s="1"/>
  <c r="U2885" i="53"/>
  <c r="T2885" i="53"/>
  <c r="S2885" i="53"/>
  <c r="R2885" i="53"/>
  <c r="P2885" i="53"/>
  <c r="O2885" i="53"/>
  <c r="N2885" i="53"/>
  <c r="Q2884" i="53"/>
  <c r="I2884" i="53"/>
  <c r="Q2883" i="53"/>
  <c r="P2883" i="53"/>
  <c r="O2883" i="53"/>
  <c r="I2883" i="53"/>
  <c r="Q2882" i="53"/>
  <c r="P2882" i="53"/>
  <c r="O2882" i="53"/>
  <c r="L2882" i="53"/>
  <c r="K2882" i="53"/>
  <c r="J2882" i="53"/>
  <c r="I2882" i="53"/>
  <c r="H2882" i="53"/>
  <c r="Q2881" i="53"/>
  <c r="P2881" i="53"/>
  <c r="O2881" i="53"/>
  <c r="I2881" i="53"/>
  <c r="Q2880" i="53"/>
  <c r="P2880" i="53"/>
  <c r="O2880" i="53"/>
  <c r="I2880" i="53"/>
  <c r="Q2879" i="53"/>
  <c r="P2879" i="53"/>
  <c r="O2879" i="53"/>
  <c r="I2879" i="53"/>
  <c r="Q2878" i="53"/>
  <c r="P2878" i="53"/>
  <c r="O2878" i="53"/>
  <c r="I2878" i="53"/>
  <c r="Q2877" i="53"/>
  <c r="P2877" i="53"/>
  <c r="O2877" i="53"/>
  <c r="I2877" i="53"/>
  <c r="Q2876" i="53"/>
  <c r="P2876" i="53"/>
  <c r="O2876" i="53"/>
  <c r="I2876" i="53"/>
  <c r="Q2875" i="53"/>
  <c r="P2875" i="53"/>
  <c r="O2875" i="53"/>
  <c r="L2875" i="53"/>
  <c r="I2875" i="53"/>
  <c r="H2875" i="53"/>
  <c r="J2875" i="53" s="1"/>
  <c r="K2875" i="53" s="1"/>
  <c r="Q2874" i="53"/>
  <c r="P2874" i="53"/>
  <c r="O2874" i="53"/>
  <c r="I2874" i="53"/>
  <c r="Q2873" i="53"/>
  <c r="P2873" i="53"/>
  <c r="O2873" i="53"/>
  <c r="I2873" i="53"/>
  <c r="Q2872" i="53"/>
  <c r="P2872" i="53"/>
  <c r="O2872" i="53"/>
  <c r="I2872" i="53"/>
  <c r="Q2871" i="53"/>
  <c r="P2871" i="53"/>
  <c r="O2871" i="53"/>
  <c r="I2871" i="53"/>
  <c r="Q2870" i="53"/>
  <c r="P2870" i="53"/>
  <c r="O2870" i="53"/>
  <c r="I2870" i="53"/>
  <c r="Q2869" i="53"/>
  <c r="P2869" i="53"/>
  <c r="O2869" i="53"/>
  <c r="I2869" i="53"/>
  <c r="Q2868" i="53"/>
  <c r="P2868" i="53"/>
  <c r="O2868" i="53"/>
  <c r="J2868" i="53"/>
  <c r="I2868" i="53"/>
  <c r="K2868" i="53" s="1"/>
  <c r="H2868" i="53"/>
  <c r="L2868" i="53" s="1"/>
  <c r="Q2867" i="53"/>
  <c r="P2867" i="53"/>
  <c r="O2867" i="53"/>
  <c r="I2867" i="53"/>
  <c r="Q2866" i="53"/>
  <c r="P2866" i="53"/>
  <c r="O2866" i="53"/>
  <c r="I2866" i="53"/>
  <c r="Q2865" i="53"/>
  <c r="P2865" i="53"/>
  <c r="O2865" i="53"/>
  <c r="I2865" i="53"/>
  <c r="Q2864" i="53"/>
  <c r="P2864" i="53"/>
  <c r="O2864" i="53"/>
  <c r="I2864" i="53"/>
  <c r="Q2863" i="53"/>
  <c r="P2863" i="53"/>
  <c r="O2863" i="53"/>
  <c r="I2863" i="53"/>
  <c r="Q2862" i="53"/>
  <c r="P2862" i="53"/>
  <c r="O2862" i="53"/>
  <c r="I2862" i="53"/>
  <c r="Q2861" i="53"/>
  <c r="P2861" i="53"/>
  <c r="O2861" i="53"/>
  <c r="I2861" i="53"/>
  <c r="H2861" i="53"/>
  <c r="J2861" i="53" s="1"/>
  <c r="K2861" i="53" s="1"/>
  <c r="Q2860" i="53"/>
  <c r="P2860" i="53"/>
  <c r="O2860" i="53"/>
  <c r="I2860" i="53"/>
  <c r="Q2859" i="53"/>
  <c r="P2859" i="53"/>
  <c r="O2859" i="53"/>
  <c r="I2859" i="53"/>
  <c r="Q2858" i="53"/>
  <c r="P2858" i="53"/>
  <c r="O2858" i="53"/>
  <c r="I2858" i="53"/>
  <c r="Q2857" i="53"/>
  <c r="P2857" i="53"/>
  <c r="O2857" i="53"/>
  <c r="I2857" i="53"/>
  <c r="Q2856" i="53"/>
  <c r="P2856" i="53"/>
  <c r="O2856" i="53"/>
  <c r="I2856" i="53"/>
  <c r="Q2855" i="53"/>
  <c r="Q2853" i="53" s="1"/>
  <c r="P2855" i="53"/>
  <c r="P2853" i="53" s="1"/>
  <c r="O2855" i="53"/>
  <c r="O2853" i="53" s="1"/>
  <c r="I2855" i="53"/>
  <c r="Q2854" i="53"/>
  <c r="P2854" i="53"/>
  <c r="O2854" i="53"/>
  <c r="M2854" i="53"/>
  <c r="I2854" i="53"/>
  <c r="I2853" i="53" s="1"/>
  <c r="H2854" i="53"/>
  <c r="H2853" i="53" s="1"/>
  <c r="U2853" i="53"/>
  <c r="T2853" i="53"/>
  <c r="S2853" i="53"/>
  <c r="R2853" i="53"/>
  <c r="N2853" i="53"/>
  <c r="M2853" i="53"/>
  <c r="Q2852" i="53"/>
  <c r="I2852" i="53"/>
  <c r="Q2851" i="53"/>
  <c r="P2851" i="53"/>
  <c r="O2851" i="53"/>
  <c r="I2851" i="53"/>
  <c r="Q2850" i="53"/>
  <c r="P2850" i="53"/>
  <c r="O2850" i="53"/>
  <c r="L2850" i="53"/>
  <c r="K2850" i="53"/>
  <c r="J2850" i="53"/>
  <c r="I2850" i="53"/>
  <c r="H2850" i="53"/>
  <c r="Q2849" i="53"/>
  <c r="P2849" i="53"/>
  <c r="O2849" i="53"/>
  <c r="I2849" i="53"/>
  <c r="Q2848" i="53"/>
  <c r="P2848" i="53"/>
  <c r="O2848" i="53"/>
  <c r="I2848" i="53"/>
  <c r="Q2847" i="53"/>
  <c r="P2847" i="53"/>
  <c r="O2847" i="53"/>
  <c r="I2847" i="53"/>
  <c r="Q2846" i="53"/>
  <c r="P2846" i="53"/>
  <c r="O2846" i="53"/>
  <c r="I2846" i="53"/>
  <c r="Q2845" i="53"/>
  <c r="P2845" i="53"/>
  <c r="O2845" i="53"/>
  <c r="I2845" i="53"/>
  <c r="Q2844" i="53"/>
  <c r="P2844" i="53"/>
  <c r="O2844" i="53"/>
  <c r="I2844" i="53"/>
  <c r="Q2843" i="53"/>
  <c r="P2843" i="53"/>
  <c r="O2843" i="53"/>
  <c r="I2843" i="53"/>
  <c r="H2843" i="53"/>
  <c r="J2843" i="53" s="1"/>
  <c r="K2843" i="53" s="1"/>
  <c r="Q2842" i="53"/>
  <c r="P2842" i="53"/>
  <c r="O2842" i="53"/>
  <c r="I2842" i="53"/>
  <c r="Q2841" i="53"/>
  <c r="P2841" i="53"/>
  <c r="O2841" i="53"/>
  <c r="I2841" i="53"/>
  <c r="Q2840" i="53"/>
  <c r="P2840" i="53"/>
  <c r="O2840" i="53"/>
  <c r="I2840" i="53"/>
  <c r="Q2839" i="53"/>
  <c r="P2839" i="53"/>
  <c r="O2839" i="53"/>
  <c r="I2839" i="53"/>
  <c r="Q2838" i="53"/>
  <c r="P2838" i="53"/>
  <c r="O2838" i="53"/>
  <c r="I2838" i="53"/>
  <c r="Q2837" i="53"/>
  <c r="P2837" i="53"/>
  <c r="O2837" i="53"/>
  <c r="I2837" i="53"/>
  <c r="Q2836" i="53"/>
  <c r="P2836" i="53"/>
  <c r="O2836" i="53"/>
  <c r="L2836" i="53"/>
  <c r="J2836" i="53"/>
  <c r="K2836" i="53" s="1"/>
  <c r="I2836" i="53"/>
  <c r="H2836" i="53"/>
  <c r="Q2835" i="53"/>
  <c r="P2835" i="53"/>
  <c r="O2835" i="53"/>
  <c r="I2835" i="53"/>
  <c r="Q2834" i="53"/>
  <c r="P2834" i="53"/>
  <c r="O2834" i="53"/>
  <c r="I2834" i="53"/>
  <c r="Q2833" i="53"/>
  <c r="P2833" i="53"/>
  <c r="O2833" i="53"/>
  <c r="I2833" i="53"/>
  <c r="Q2832" i="53"/>
  <c r="P2832" i="53"/>
  <c r="O2832" i="53"/>
  <c r="I2832" i="53"/>
  <c r="Q2831" i="53"/>
  <c r="P2831" i="53"/>
  <c r="O2831" i="53"/>
  <c r="I2831" i="53"/>
  <c r="Q2830" i="53"/>
  <c r="P2830" i="53"/>
  <c r="O2830" i="53"/>
  <c r="I2830" i="53"/>
  <c r="Q2829" i="53"/>
  <c r="P2829" i="53"/>
  <c r="O2829" i="53"/>
  <c r="L2829" i="53"/>
  <c r="I2829" i="53"/>
  <c r="H2829" i="53"/>
  <c r="J2829" i="53" s="1"/>
  <c r="K2829" i="53" s="1"/>
  <c r="Q2828" i="53"/>
  <c r="P2828" i="53"/>
  <c r="O2828" i="53"/>
  <c r="I2828" i="53"/>
  <c r="Q2827" i="53"/>
  <c r="P2827" i="53"/>
  <c r="O2827" i="53"/>
  <c r="I2827" i="53"/>
  <c r="Q2826" i="53"/>
  <c r="P2826" i="53"/>
  <c r="O2826" i="53"/>
  <c r="I2826" i="53"/>
  <c r="Q2825" i="53"/>
  <c r="P2825" i="53"/>
  <c r="O2825" i="53"/>
  <c r="I2825" i="53"/>
  <c r="Q2824" i="53"/>
  <c r="P2824" i="53"/>
  <c r="O2824" i="53"/>
  <c r="I2824" i="53"/>
  <c r="Q2823" i="53"/>
  <c r="P2823" i="53"/>
  <c r="O2823" i="53"/>
  <c r="O2821" i="53" s="1"/>
  <c r="I2823" i="53"/>
  <c r="Q2822" i="53"/>
  <c r="Q2821" i="53" s="1"/>
  <c r="P2822" i="53"/>
  <c r="P2821" i="53" s="1"/>
  <c r="O2822" i="53"/>
  <c r="M2822" i="53"/>
  <c r="I2822" i="53"/>
  <c r="H2822" i="53"/>
  <c r="H2821" i="53" s="1"/>
  <c r="U2821" i="53"/>
  <c r="T2821" i="53"/>
  <c r="S2821" i="53"/>
  <c r="R2821" i="53"/>
  <c r="N2821" i="53"/>
  <c r="M2821" i="53"/>
  <c r="I2821" i="53"/>
  <c r="Q2820" i="53"/>
  <c r="I2820" i="53"/>
  <c r="Q2819" i="53"/>
  <c r="P2819" i="53"/>
  <c r="O2819" i="53"/>
  <c r="I2819" i="53"/>
  <c r="Q2818" i="53"/>
  <c r="P2818" i="53"/>
  <c r="O2818" i="53"/>
  <c r="L2818" i="53"/>
  <c r="K2818" i="53"/>
  <c r="J2818" i="53"/>
  <c r="I2818" i="53"/>
  <c r="H2818" i="53"/>
  <c r="Q2817" i="53"/>
  <c r="P2817" i="53"/>
  <c r="O2817" i="53"/>
  <c r="I2817" i="53"/>
  <c r="Q2816" i="53"/>
  <c r="P2816" i="53"/>
  <c r="O2816" i="53"/>
  <c r="I2816" i="53"/>
  <c r="Q2815" i="53"/>
  <c r="P2815" i="53"/>
  <c r="O2815" i="53"/>
  <c r="I2815" i="53"/>
  <c r="Q2814" i="53"/>
  <c r="P2814" i="53"/>
  <c r="O2814" i="53"/>
  <c r="I2814" i="53"/>
  <c r="Q2813" i="53"/>
  <c r="P2813" i="53"/>
  <c r="O2813" i="53"/>
  <c r="I2813" i="53"/>
  <c r="Q2812" i="53"/>
  <c r="P2812" i="53"/>
  <c r="O2812" i="53"/>
  <c r="I2812" i="53"/>
  <c r="Q2811" i="53"/>
  <c r="P2811" i="53"/>
  <c r="O2811" i="53"/>
  <c r="I2811" i="53"/>
  <c r="H2811" i="53"/>
  <c r="L2811" i="53" s="1"/>
  <c r="Q2810" i="53"/>
  <c r="P2810" i="53"/>
  <c r="O2810" i="53"/>
  <c r="I2810" i="53"/>
  <c r="Q2809" i="53"/>
  <c r="P2809" i="53"/>
  <c r="O2809" i="53"/>
  <c r="I2809" i="53"/>
  <c r="Q2808" i="53"/>
  <c r="P2808" i="53"/>
  <c r="O2808" i="53"/>
  <c r="I2808" i="53"/>
  <c r="Q2807" i="53"/>
  <c r="P2807" i="53"/>
  <c r="O2807" i="53"/>
  <c r="I2807" i="53"/>
  <c r="Q2806" i="53"/>
  <c r="P2806" i="53"/>
  <c r="O2806" i="53"/>
  <c r="I2806" i="53"/>
  <c r="Q2805" i="53"/>
  <c r="P2805" i="53"/>
  <c r="O2805" i="53"/>
  <c r="I2805" i="53"/>
  <c r="Q2804" i="53"/>
  <c r="P2804" i="53"/>
  <c r="O2804" i="53"/>
  <c r="I2804" i="53"/>
  <c r="H2804" i="53"/>
  <c r="J2804" i="53" s="1"/>
  <c r="K2804" i="53" s="1"/>
  <c r="Q2803" i="53"/>
  <c r="P2803" i="53"/>
  <c r="O2803" i="53"/>
  <c r="I2803" i="53"/>
  <c r="Q2802" i="53"/>
  <c r="P2802" i="53"/>
  <c r="O2802" i="53"/>
  <c r="I2802" i="53"/>
  <c r="Q2801" i="53"/>
  <c r="P2801" i="53"/>
  <c r="O2801" i="53"/>
  <c r="I2801" i="53"/>
  <c r="Q2800" i="53"/>
  <c r="P2800" i="53"/>
  <c r="O2800" i="53"/>
  <c r="I2800" i="53"/>
  <c r="Q2799" i="53"/>
  <c r="P2799" i="53"/>
  <c r="O2799" i="53"/>
  <c r="I2799" i="53"/>
  <c r="Q2798" i="53"/>
  <c r="P2798" i="53"/>
  <c r="O2798" i="53"/>
  <c r="I2798" i="53"/>
  <c r="Q2797" i="53"/>
  <c r="P2797" i="53"/>
  <c r="O2797" i="53"/>
  <c r="L2797" i="53"/>
  <c r="J2797" i="53"/>
  <c r="K2797" i="53" s="1"/>
  <c r="I2797" i="53"/>
  <c r="H2797" i="53"/>
  <c r="Q2796" i="53"/>
  <c r="P2796" i="53"/>
  <c r="O2796" i="53"/>
  <c r="I2796" i="53"/>
  <c r="Q2795" i="53"/>
  <c r="P2795" i="53"/>
  <c r="O2795" i="53"/>
  <c r="I2795" i="53"/>
  <c r="I2789" i="53" s="1"/>
  <c r="Q2794" i="53"/>
  <c r="P2794" i="53"/>
  <c r="O2794" i="53"/>
  <c r="I2794" i="53"/>
  <c r="Q2793" i="53"/>
  <c r="P2793" i="53"/>
  <c r="O2793" i="53"/>
  <c r="I2793" i="53"/>
  <c r="Q2792" i="53"/>
  <c r="P2792" i="53"/>
  <c r="O2792" i="53"/>
  <c r="I2792" i="53"/>
  <c r="Q2791" i="53"/>
  <c r="P2791" i="53"/>
  <c r="O2791" i="53"/>
  <c r="I2791" i="53"/>
  <c r="Q2790" i="53"/>
  <c r="Q2789" i="53" s="1"/>
  <c r="P2790" i="53"/>
  <c r="P2789" i="53" s="1"/>
  <c r="O2790" i="53"/>
  <c r="O2789" i="53" s="1"/>
  <c r="M2790" i="53"/>
  <c r="M2789" i="53" s="1"/>
  <c r="L2790" i="53"/>
  <c r="I2790" i="53"/>
  <c r="H2790" i="53"/>
  <c r="J2790" i="53" s="1"/>
  <c r="U2789" i="53"/>
  <c r="T2789" i="53"/>
  <c r="S2789" i="53"/>
  <c r="R2789" i="53"/>
  <c r="N2789" i="53"/>
  <c r="Q2788" i="53"/>
  <c r="I2788" i="53"/>
  <c r="Q2787" i="53"/>
  <c r="P2787" i="53"/>
  <c r="O2787" i="53"/>
  <c r="I2787" i="53"/>
  <c r="Q2786" i="53"/>
  <c r="P2786" i="53"/>
  <c r="O2786" i="53"/>
  <c r="L2786" i="53"/>
  <c r="K2786" i="53"/>
  <c r="J2786" i="53"/>
  <c r="I2786" i="53"/>
  <c r="H2786" i="53"/>
  <c r="Q2785" i="53"/>
  <c r="P2785" i="53"/>
  <c r="O2785" i="53"/>
  <c r="I2785" i="53"/>
  <c r="Q2784" i="53"/>
  <c r="P2784" i="53"/>
  <c r="O2784" i="53"/>
  <c r="I2784" i="53"/>
  <c r="Q2783" i="53"/>
  <c r="P2783" i="53"/>
  <c r="O2783" i="53"/>
  <c r="I2783" i="53"/>
  <c r="Q2782" i="53"/>
  <c r="P2782" i="53"/>
  <c r="O2782" i="53"/>
  <c r="I2782" i="53"/>
  <c r="Q2781" i="53"/>
  <c r="P2781" i="53"/>
  <c r="O2781" i="53"/>
  <c r="I2781" i="53"/>
  <c r="Q2780" i="53"/>
  <c r="P2780" i="53"/>
  <c r="O2780" i="53"/>
  <c r="I2780" i="53"/>
  <c r="Q2779" i="53"/>
  <c r="P2779" i="53"/>
  <c r="O2779" i="53"/>
  <c r="I2779" i="53"/>
  <c r="H2779" i="53"/>
  <c r="L2779" i="53" s="1"/>
  <c r="Q2778" i="53"/>
  <c r="P2778" i="53"/>
  <c r="O2778" i="53"/>
  <c r="I2778" i="53"/>
  <c r="Q2777" i="53"/>
  <c r="P2777" i="53"/>
  <c r="O2777" i="53"/>
  <c r="I2777" i="53"/>
  <c r="Q2776" i="53"/>
  <c r="P2776" i="53"/>
  <c r="O2776" i="53"/>
  <c r="I2776" i="53"/>
  <c r="Q2775" i="53"/>
  <c r="P2775" i="53"/>
  <c r="O2775" i="53"/>
  <c r="I2775" i="53"/>
  <c r="Q2774" i="53"/>
  <c r="P2774" i="53"/>
  <c r="O2774" i="53"/>
  <c r="I2774" i="53"/>
  <c r="Q2773" i="53"/>
  <c r="P2773" i="53"/>
  <c r="O2773" i="53"/>
  <c r="I2773" i="53"/>
  <c r="Q2772" i="53"/>
  <c r="P2772" i="53"/>
  <c r="O2772" i="53"/>
  <c r="I2772" i="53"/>
  <c r="H2772" i="53"/>
  <c r="J2772" i="53" s="1"/>
  <c r="K2772" i="53" s="1"/>
  <c r="Q2771" i="53"/>
  <c r="P2771" i="53"/>
  <c r="O2771" i="53"/>
  <c r="I2771" i="53"/>
  <c r="Q2770" i="53"/>
  <c r="P2770" i="53"/>
  <c r="O2770" i="53"/>
  <c r="I2770" i="53"/>
  <c r="Q2769" i="53"/>
  <c r="P2769" i="53"/>
  <c r="O2769" i="53"/>
  <c r="I2769" i="53"/>
  <c r="Q2768" i="53"/>
  <c r="P2768" i="53"/>
  <c r="O2768" i="53"/>
  <c r="I2768" i="53"/>
  <c r="Q2767" i="53"/>
  <c r="P2767" i="53"/>
  <c r="O2767" i="53"/>
  <c r="I2767" i="53"/>
  <c r="Q2766" i="53"/>
  <c r="P2766" i="53"/>
  <c r="O2766" i="53"/>
  <c r="I2766" i="53"/>
  <c r="Q2765" i="53"/>
  <c r="P2765" i="53"/>
  <c r="O2765" i="53"/>
  <c r="I2765" i="53"/>
  <c r="H2765" i="53"/>
  <c r="L2765" i="53" s="1"/>
  <c r="Q2764" i="53"/>
  <c r="P2764" i="53"/>
  <c r="O2764" i="53"/>
  <c r="I2764" i="53"/>
  <c r="Q2763" i="53"/>
  <c r="P2763" i="53"/>
  <c r="O2763" i="53"/>
  <c r="I2763" i="53"/>
  <c r="I2757" i="53" s="1"/>
  <c r="Q2762" i="53"/>
  <c r="P2762" i="53"/>
  <c r="O2762" i="53"/>
  <c r="I2762" i="53"/>
  <c r="Q2761" i="53"/>
  <c r="P2761" i="53"/>
  <c r="O2761" i="53"/>
  <c r="I2761" i="53"/>
  <c r="Q2760" i="53"/>
  <c r="P2760" i="53"/>
  <c r="O2760" i="53"/>
  <c r="I2760" i="53"/>
  <c r="Q2759" i="53"/>
  <c r="P2759" i="53"/>
  <c r="O2759" i="53"/>
  <c r="I2759" i="53"/>
  <c r="Q2758" i="53"/>
  <c r="Q2757" i="53" s="1"/>
  <c r="P2758" i="53"/>
  <c r="P2757" i="53" s="1"/>
  <c r="O2758" i="53"/>
  <c r="O2757" i="53" s="1"/>
  <c r="M2758" i="53"/>
  <c r="M2757" i="53" s="1"/>
  <c r="L2758" i="53"/>
  <c r="K2758" i="53"/>
  <c r="J2758" i="53"/>
  <c r="I2758" i="53"/>
  <c r="H2758" i="53"/>
  <c r="U2757" i="53"/>
  <c r="T2757" i="53"/>
  <c r="S2757" i="53"/>
  <c r="R2757" i="53"/>
  <c r="N2757" i="53"/>
  <c r="Q2756" i="53"/>
  <c r="I2756" i="53"/>
  <c r="Q2755" i="53"/>
  <c r="P2755" i="53"/>
  <c r="O2755" i="53"/>
  <c r="I2755" i="53"/>
  <c r="Q2754" i="53"/>
  <c r="P2754" i="53"/>
  <c r="O2754" i="53"/>
  <c r="L2754" i="53"/>
  <c r="K2754" i="53"/>
  <c r="J2754" i="53"/>
  <c r="I2754" i="53"/>
  <c r="H2754" i="53"/>
  <c r="Q2753" i="53"/>
  <c r="P2753" i="53"/>
  <c r="O2753" i="53"/>
  <c r="I2753" i="53"/>
  <c r="Q2752" i="53"/>
  <c r="P2752" i="53"/>
  <c r="O2752" i="53"/>
  <c r="I2752" i="53"/>
  <c r="Q2751" i="53"/>
  <c r="P2751" i="53"/>
  <c r="O2751" i="53"/>
  <c r="I2751" i="53"/>
  <c r="Q2750" i="53"/>
  <c r="P2750" i="53"/>
  <c r="O2750" i="53"/>
  <c r="I2750" i="53"/>
  <c r="Q2749" i="53"/>
  <c r="P2749" i="53"/>
  <c r="O2749" i="53"/>
  <c r="I2749" i="53"/>
  <c r="Q2748" i="53"/>
  <c r="P2748" i="53"/>
  <c r="O2748" i="53"/>
  <c r="I2748" i="53"/>
  <c r="Q2747" i="53"/>
  <c r="P2747" i="53"/>
  <c r="O2747" i="53"/>
  <c r="L2747" i="53"/>
  <c r="K2747" i="53"/>
  <c r="J2747" i="53"/>
  <c r="I2747" i="53"/>
  <c r="H2747" i="53"/>
  <c r="Q2746" i="53"/>
  <c r="P2746" i="53"/>
  <c r="O2746" i="53"/>
  <c r="I2746" i="53"/>
  <c r="Q2745" i="53"/>
  <c r="P2745" i="53"/>
  <c r="O2745" i="53"/>
  <c r="I2745" i="53"/>
  <c r="Q2744" i="53"/>
  <c r="P2744" i="53"/>
  <c r="O2744" i="53"/>
  <c r="I2744" i="53"/>
  <c r="Q2743" i="53"/>
  <c r="P2743" i="53"/>
  <c r="O2743" i="53"/>
  <c r="I2743" i="53"/>
  <c r="Q2742" i="53"/>
  <c r="P2742" i="53"/>
  <c r="O2742" i="53"/>
  <c r="I2742" i="53"/>
  <c r="Q2741" i="53"/>
  <c r="P2741" i="53"/>
  <c r="O2741" i="53"/>
  <c r="I2741" i="53"/>
  <c r="Q2740" i="53"/>
  <c r="P2740" i="53"/>
  <c r="O2740" i="53"/>
  <c r="I2740" i="53"/>
  <c r="H2740" i="53"/>
  <c r="L2740" i="53" s="1"/>
  <c r="Q2739" i="53"/>
  <c r="P2739" i="53"/>
  <c r="O2739" i="53"/>
  <c r="I2739" i="53"/>
  <c r="Q2738" i="53"/>
  <c r="P2738" i="53"/>
  <c r="O2738" i="53"/>
  <c r="I2738" i="53"/>
  <c r="Q2737" i="53"/>
  <c r="P2737" i="53"/>
  <c r="O2737" i="53"/>
  <c r="I2737" i="53"/>
  <c r="Q2736" i="53"/>
  <c r="P2736" i="53"/>
  <c r="O2736" i="53"/>
  <c r="I2736" i="53"/>
  <c r="Q2735" i="53"/>
  <c r="P2735" i="53"/>
  <c r="O2735" i="53"/>
  <c r="I2735" i="53"/>
  <c r="Q2734" i="53"/>
  <c r="P2734" i="53"/>
  <c r="O2734" i="53"/>
  <c r="I2734" i="53"/>
  <c r="Q2733" i="53"/>
  <c r="P2733" i="53"/>
  <c r="O2733" i="53"/>
  <c r="I2733" i="53"/>
  <c r="H2733" i="53"/>
  <c r="L2733" i="53" s="1"/>
  <c r="Q2732" i="53"/>
  <c r="P2732" i="53"/>
  <c r="O2732" i="53"/>
  <c r="I2732" i="53"/>
  <c r="Q2731" i="53"/>
  <c r="P2731" i="53"/>
  <c r="O2731" i="53"/>
  <c r="I2731" i="53"/>
  <c r="Q2730" i="53"/>
  <c r="P2730" i="53"/>
  <c r="O2730" i="53"/>
  <c r="I2730" i="53"/>
  <c r="Q2729" i="53"/>
  <c r="P2729" i="53"/>
  <c r="O2729" i="53"/>
  <c r="I2729" i="53"/>
  <c r="Q2728" i="53"/>
  <c r="P2728" i="53"/>
  <c r="O2728" i="53"/>
  <c r="I2728" i="53"/>
  <c r="Q2727" i="53"/>
  <c r="P2727" i="53"/>
  <c r="P2725" i="53" s="1"/>
  <c r="O2727" i="53"/>
  <c r="I2727" i="53"/>
  <c r="Q2726" i="53"/>
  <c r="Q2725" i="53" s="1"/>
  <c r="P2726" i="53"/>
  <c r="O2726" i="53"/>
  <c r="O2725" i="53" s="1"/>
  <c r="M2726" i="53"/>
  <c r="M2725" i="53" s="1"/>
  <c r="I2726" i="53"/>
  <c r="I2725" i="53" s="1"/>
  <c r="H2726" i="53"/>
  <c r="L2726" i="53" s="1"/>
  <c r="U2725" i="53"/>
  <c r="T2725" i="53"/>
  <c r="S2725" i="53"/>
  <c r="R2725" i="53"/>
  <c r="N2725" i="53"/>
  <c r="Q2724" i="53"/>
  <c r="I2724" i="53"/>
  <c r="Q2723" i="53"/>
  <c r="P2723" i="53"/>
  <c r="O2723" i="53"/>
  <c r="I2723" i="53"/>
  <c r="Q2722" i="53"/>
  <c r="P2722" i="53"/>
  <c r="O2722" i="53"/>
  <c r="L2722" i="53"/>
  <c r="K2722" i="53"/>
  <c r="J2722" i="53"/>
  <c r="I2722" i="53"/>
  <c r="H2722" i="53"/>
  <c r="Q2721" i="53"/>
  <c r="P2721" i="53"/>
  <c r="O2721" i="53"/>
  <c r="I2721" i="53"/>
  <c r="Q2720" i="53"/>
  <c r="P2720" i="53"/>
  <c r="O2720" i="53"/>
  <c r="I2720" i="53"/>
  <c r="Q2719" i="53"/>
  <c r="P2719" i="53"/>
  <c r="O2719" i="53"/>
  <c r="I2719" i="53"/>
  <c r="Q2718" i="53"/>
  <c r="P2718" i="53"/>
  <c r="O2718" i="53"/>
  <c r="I2718" i="53"/>
  <c r="Q2717" i="53"/>
  <c r="P2717" i="53"/>
  <c r="O2717" i="53"/>
  <c r="I2717" i="53"/>
  <c r="Q2716" i="53"/>
  <c r="P2716" i="53"/>
  <c r="O2716" i="53"/>
  <c r="I2716" i="53"/>
  <c r="Q2715" i="53"/>
  <c r="P2715" i="53"/>
  <c r="O2715" i="53"/>
  <c r="I2715" i="53"/>
  <c r="H2715" i="53"/>
  <c r="L2715" i="53" s="1"/>
  <c r="Q2714" i="53"/>
  <c r="P2714" i="53"/>
  <c r="O2714" i="53"/>
  <c r="I2714" i="53"/>
  <c r="Q2713" i="53"/>
  <c r="P2713" i="53"/>
  <c r="O2713" i="53"/>
  <c r="I2713" i="53"/>
  <c r="Q2712" i="53"/>
  <c r="P2712" i="53"/>
  <c r="O2712" i="53"/>
  <c r="I2712" i="53"/>
  <c r="Q2711" i="53"/>
  <c r="P2711" i="53"/>
  <c r="O2711" i="53"/>
  <c r="I2711" i="53"/>
  <c r="Q2710" i="53"/>
  <c r="P2710" i="53"/>
  <c r="O2710" i="53"/>
  <c r="I2710" i="53"/>
  <c r="Q2709" i="53"/>
  <c r="P2709" i="53"/>
  <c r="O2709" i="53"/>
  <c r="I2709" i="53"/>
  <c r="Q2708" i="53"/>
  <c r="P2708" i="53"/>
  <c r="O2708" i="53"/>
  <c r="J2708" i="53"/>
  <c r="K2708" i="53" s="1"/>
  <c r="I2708" i="53"/>
  <c r="H2708" i="53"/>
  <c r="L2708" i="53" s="1"/>
  <c r="Q2707" i="53"/>
  <c r="P2707" i="53"/>
  <c r="O2707" i="53"/>
  <c r="I2707" i="53"/>
  <c r="Q2706" i="53"/>
  <c r="P2706" i="53"/>
  <c r="O2706" i="53"/>
  <c r="I2706" i="53"/>
  <c r="Q2705" i="53"/>
  <c r="P2705" i="53"/>
  <c r="O2705" i="53"/>
  <c r="I2705" i="53"/>
  <c r="Q2704" i="53"/>
  <c r="P2704" i="53"/>
  <c r="O2704" i="53"/>
  <c r="I2704" i="53"/>
  <c r="Q2703" i="53"/>
  <c r="P2703" i="53"/>
  <c r="O2703" i="53"/>
  <c r="I2703" i="53"/>
  <c r="Q2702" i="53"/>
  <c r="P2702" i="53"/>
  <c r="O2702" i="53"/>
  <c r="I2702" i="53"/>
  <c r="K2701" i="53" s="1"/>
  <c r="Q2701" i="53"/>
  <c r="P2701" i="53"/>
  <c r="O2701" i="53"/>
  <c r="L2701" i="53"/>
  <c r="J2701" i="53"/>
  <c r="I2701" i="53"/>
  <c r="H2701" i="53"/>
  <c r="Q2700" i="53"/>
  <c r="P2700" i="53"/>
  <c r="O2700" i="53"/>
  <c r="I2700" i="53"/>
  <c r="Q2699" i="53"/>
  <c r="P2699" i="53"/>
  <c r="O2699" i="53"/>
  <c r="I2699" i="53"/>
  <c r="Q2698" i="53"/>
  <c r="P2698" i="53"/>
  <c r="O2698" i="53"/>
  <c r="I2698" i="53"/>
  <c r="Q2697" i="53"/>
  <c r="P2697" i="53"/>
  <c r="O2697" i="53"/>
  <c r="I2697" i="53"/>
  <c r="Q2696" i="53"/>
  <c r="P2696" i="53"/>
  <c r="O2696" i="53"/>
  <c r="I2696" i="53"/>
  <c r="Q2695" i="53"/>
  <c r="P2695" i="53"/>
  <c r="O2695" i="53"/>
  <c r="I2695" i="53"/>
  <c r="Q2694" i="53"/>
  <c r="Q2693" i="53" s="1"/>
  <c r="P2694" i="53"/>
  <c r="P2693" i="53" s="1"/>
  <c r="O2694" i="53"/>
  <c r="O2693" i="53" s="1"/>
  <c r="M2694" i="53"/>
  <c r="M2693" i="53" s="1"/>
  <c r="I2694" i="53"/>
  <c r="I2693" i="53" s="1"/>
  <c r="H2694" i="53"/>
  <c r="J2694" i="53" s="1"/>
  <c r="U2693" i="53"/>
  <c r="T2693" i="53"/>
  <c r="S2693" i="53"/>
  <c r="R2693" i="53"/>
  <c r="N2693" i="53"/>
  <c r="Q2692" i="53"/>
  <c r="I2692" i="53"/>
  <c r="Q2691" i="53"/>
  <c r="P2691" i="53"/>
  <c r="O2691" i="53"/>
  <c r="I2691" i="53"/>
  <c r="Q2690" i="53"/>
  <c r="P2690" i="53"/>
  <c r="O2690" i="53"/>
  <c r="L2690" i="53"/>
  <c r="K2690" i="53"/>
  <c r="J2690" i="53"/>
  <c r="I2690" i="53"/>
  <c r="H2690" i="53"/>
  <c r="Q2689" i="53"/>
  <c r="P2689" i="53"/>
  <c r="O2689" i="53"/>
  <c r="I2689" i="53"/>
  <c r="Q2688" i="53"/>
  <c r="P2688" i="53"/>
  <c r="O2688" i="53"/>
  <c r="I2688" i="53"/>
  <c r="Q2687" i="53"/>
  <c r="P2687" i="53"/>
  <c r="O2687" i="53"/>
  <c r="I2687" i="53"/>
  <c r="Q2686" i="53"/>
  <c r="P2686" i="53"/>
  <c r="O2686" i="53"/>
  <c r="I2686" i="53"/>
  <c r="Q2685" i="53"/>
  <c r="P2685" i="53"/>
  <c r="O2685" i="53"/>
  <c r="I2685" i="53"/>
  <c r="Q2684" i="53"/>
  <c r="P2684" i="53"/>
  <c r="O2684" i="53"/>
  <c r="I2684" i="53"/>
  <c r="Q2683" i="53"/>
  <c r="P2683" i="53"/>
  <c r="O2683" i="53"/>
  <c r="I2683" i="53"/>
  <c r="H2683" i="53"/>
  <c r="J2683" i="53" s="1"/>
  <c r="K2683" i="53" s="1"/>
  <c r="Q2682" i="53"/>
  <c r="P2682" i="53"/>
  <c r="O2682" i="53"/>
  <c r="I2682" i="53"/>
  <c r="Q2681" i="53"/>
  <c r="P2681" i="53"/>
  <c r="O2681" i="53"/>
  <c r="I2681" i="53"/>
  <c r="Q2680" i="53"/>
  <c r="P2680" i="53"/>
  <c r="O2680" i="53"/>
  <c r="I2680" i="53"/>
  <c r="Q2679" i="53"/>
  <c r="P2679" i="53"/>
  <c r="O2679" i="53"/>
  <c r="I2679" i="53"/>
  <c r="Q2678" i="53"/>
  <c r="P2678" i="53"/>
  <c r="O2678" i="53"/>
  <c r="I2678" i="53"/>
  <c r="Q2677" i="53"/>
  <c r="P2677" i="53"/>
  <c r="O2677" i="53"/>
  <c r="I2677" i="53"/>
  <c r="Q2676" i="53"/>
  <c r="P2676" i="53"/>
  <c r="O2676" i="53"/>
  <c r="I2676" i="53"/>
  <c r="H2676" i="53"/>
  <c r="L2676" i="53" s="1"/>
  <c r="Q2675" i="53"/>
  <c r="P2675" i="53"/>
  <c r="O2675" i="53"/>
  <c r="I2675" i="53"/>
  <c r="Q2674" i="53"/>
  <c r="P2674" i="53"/>
  <c r="O2674" i="53"/>
  <c r="I2674" i="53"/>
  <c r="Q2673" i="53"/>
  <c r="P2673" i="53"/>
  <c r="O2673" i="53"/>
  <c r="I2673" i="53"/>
  <c r="Q2672" i="53"/>
  <c r="P2672" i="53"/>
  <c r="O2672" i="53"/>
  <c r="I2672" i="53"/>
  <c r="Q2671" i="53"/>
  <c r="P2671" i="53"/>
  <c r="O2671" i="53"/>
  <c r="I2671" i="53"/>
  <c r="Q2670" i="53"/>
  <c r="P2670" i="53"/>
  <c r="O2670" i="53"/>
  <c r="I2670" i="53"/>
  <c r="Q2669" i="53"/>
  <c r="P2669" i="53"/>
  <c r="O2669" i="53"/>
  <c r="L2669" i="53"/>
  <c r="J2669" i="53"/>
  <c r="K2669" i="53" s="1"/>
  <c r="I2669" i="53"/>
  <c r="H2669" i="53"/>
  <c r="Q2668" i="53"/>
  <c r="P2668" i="53"/>
  <c r="O2668" i="53"/>
  <c r="I2668" i="53"/>
  <c r="Q2667" i="53"/>
  <c r="P2667" i="53"/>
  <c r="O2667" i="53"/>
  <c r="I2667" i="53"/>
  <c r="Q2666" i="53"/>
  <c r="P2666" i="53"/>
  <c r="O2666" i="53"/>
  <c r="I2666" i="53"/>
  <c r="Q2665" i="53"/>
  <c r="P2665" i="53"/>
  <c r="O2665" i="53"/>
  <c r="I2665" i="53"/>
  <c r="I2661" i="53" s="1"/>
  <c r="Q2664" i="53"/>
  <c r="P2664" i="53"/>
  <c r="O2664" i="53"/>
  <c r="O2661" i="53" s="1"/>
  <c r="I2664" i="53"/>
  <c r="Q2663" i="53"/>
  <c r="P2663" i="53"/>
  <c r="O2663" i="53"/>
  <c r="I2663" i="53"/>
  <c r="Q2662" i="53"/>
  <c r="P2662" i="53"/>
  <c r="O2662" i="53"/>
  <c r="M2662" i="53"/>
  <c r="M2661" i="53" s="1"/>
  <c r="L2662" i="53"/>
  <c r="I2662" i="53"/>
  <c r="H2662" i="53"/>
  <c r="H2661" i="53" s="1"/>
  <c r="U2661" i="53"/>
  <c r="T2661" i="53"/>
  <c r="S2661" i="53"/>
  <c r="R2661" i="53"/>
  <c r="Q2661" i="53"/>
  <c r="P2661" i="53"/>
  <c r="N2661" i="53"/>
  <c r="Q2660" i="53"/>
  <c r="I2660" i="53"/>
  <c r="Q2659" i="53"/>
  <c r="P2659" i="53"/>
  <c r="O2659" i="53"/>
  <c r="I2659" i="53"/>
  <c r="Q2658" i="53"/>
  <c r="P2658" i="53"/>
  <c r="O2658" i="53"/>
  <c r="L2658" i="53"/>
  <c r="K2658" i="53"/>
  <c r="J2658" i="53"/>
  <c r="I2658" i="53"/>
  <c r="H2658" i="53"/>
  <c r="Q2657" i="53"/>
  <c r="P2657" i="53"/>
  <c r="O2657" i="53"/>
  <c r="I2657" i="53"/>
  <c r="Q2656" i="53"/>
  <c r="P2656" i="53"/>
  <c r="O2656" i="53"/>
  <c r="I2656" i="53"/>
  <c r="Q2655" i="53"/>
  <c r="P2655" i="53"/>
  <c r="O2655" i="53"/>
  <c r="I2655" i="53"/>
  <c r="Q2654" i="53"/>
  <c r="P2654" i="53"/>
  <c r="O2654" i="53"/>
  <c r="I2654" i="53"/>
  <c r="Q2653" i="53"/>
  <c r="P2653" i="53"/>
  <c r="O2653" i="53"/>
  <c r="I2653" i="53"/>
  <c r="Q2652" i="53"/>
  <c r="P2652" i="53"/>
  <c r="O2652" i="53"/>
  <c r="I2652" i="53"/>
  <c r="Q2651" i="53"/>
  <c r="P2651" i="53"/>
  <c r="O2651" i="53"/>
  <c r="L2651" i="53"/>
  <c r="I2651" i="53"/>
  <c r="H2651" i="53"/>
  <c r="J2651" i="53" s="1"/>
  <c r="K2651" i="53" s="1"/>
  <c r="Q2650" i="53"/>
  <c r="P2650" i="53"/>
  <c r="O2650" i="53"/>
  <c r="I2650" i="53"/>
  <c r="Q2649" i="53"/>
  <c r="P2649" i="53"/>
  <c r="O2649" i="53"/>
  <c r="I2649" i="53"/>
  <c r="Q2648" i="53"/>
  <c r="P2648" i="53"/>
  <c r="O2648" i="53"/>
  <c r="I2648" i="53"/>
  <c r="Q2647" i="53"/>
  <c r="P2647" i="53"/>
  <c r="O2647" i="53"/>
  <c r="I2647" i="53"/>
  <c r="Q2646" i="53"/>
  <c r="P2646" i="53"/>
  <c r="O2646" i="53"/>
  <c r="I2646" i="53"/>
  <c r="Q2645" i="53"/>
  <c r="P2645" i="53"/>
  <c r="O2645" i="53"/>
  <c r="I2645" i="53"/>
  <c r="Q2644" i="53"/>
  <c r="P2644" i="53"/>
  <c r="O2644" i="53"/>
  <c r="I2644" i="53"/>
  <c r="H2644" i="53"/>
  <c r="L2644" i="53" s="1"/>
  <c r="Q2643" i="53"/>
  <c r="P2643" i="53"/>
  <c r="O2643" i="53"/>
  <c r="I2643" i="53"/>
  <c r="Q2642" i="53"/>
  <c r="P2642" i="53"/>
  <c r="O2642" i="53"/>
  <c r="I2642" i="53"/>
  <c r="Q2641" i="53"/>
  <c r="P2641" i="53"/>
  <c r="O2641" i="53"/>
  <c r="I2641" i="53"/>
  <c r="Q2640" i="53"/>
  <c r="P2640" i="53"/>
  <c r="O2640" i="53"/>
  <c r="I2640" i="53"/>
  <c r="Q2639" i="53"/>
  <c r="P2639" i="53"/>
  <c r="O2639" i="53"/>
  <c r="I2639" i="53"/>
  <c r="Q2638" i="53"/>
  <c r="P2638" i="53"/>
  <c r="O2638" i="53"/>
  <c r="I2638" i="53"/>
  <c r="Q2637" i="53"/>
  <c r="P2637" i="53"/>
  <c r="O2637" i="53"/>
  <c r="I2637" i="53"/>
  <c r="H2637" i="53"/>
  <c r="H2629" i="53" s="1"/>
  <c r="Q2636" i="53"/>
  <c r="P2636" i="53"/>
  <c r="O2636" i="53"/>
  <c r="I2636" i="53"/>
  <c r="Q2635" i="53"/>
  <c r="P2635" i="53"/>
  <c r="O2635" i="53"/>
  <c r="I2635" i="53"/>
  <c r="Q2634" i="53"/>
  <c r="P2634" i="53"/>
  <c r="O2634" i="53"/>
  <c r="I2634" i="53"/>
  <c r="Q2633" i="53"/>
  <c r="P2633" i="53"/>
  <c r="O2633" i="53"/>
  <c r="I2633" i="53"/>
  <c r="Q2632" i="53"/>
  <c r="P2632" i="53"/>
  <c r="O2632" i="53"/>
  <c r="I2632" i="53"/>
  <c r="Q2631" i="53"/>
  <c r="Q2629" i="53" s="1"/>
  <c r="P2631" i="53"/>
  <c r="P2629" i="53" s="1"/>
  <c r="O2631" i="53"/>
  <c r="I2631" i="53"/>
  <c r="Q2630" i="53"/>
  <c r="P2630" i="53"/>
  <c r="O2630" i="53"/>
  <c r="M2630" i="53"/>
  <c r="L2630" i="53"/>
  <c r="J2630" i="53"/>
  <c r="I2630" i="53"/>
  <c r="I2629" i="53" s="1"/>
  <c r="H2630" i="53"/>
  <c r="U2629" i="53"/>
  <c r="T2629" i="53"/>
  <c r="S2629" i="53"/>
  <c r="R2629" i="53"/>
  <c r="O2629" i="53"/>
  <c r="N2629" i="53"/>
  <c r="M2629" i="53"/>
  <c r="Q2628" i="53"/>
  <c r="I2628" i="53"/>
  <c r="Q2627" i="53"/>
  <c r="P2627" i="53"/>
  <c r="O2627" i="53"/>
  <c r="I2627" i="53"/>
  <c r="Q2626" i="53"/>
  <c r="P2626" i="53"/>
  <c r="O2626" i="53"/>
  <c r="L2626" i="53"/>
  <c r="K2626" i="53"/>
  <c r="J2626" i="53"/>
  <c r="I2626" i="53"/>
  <c r="H2626" i="53"/>
  <c r="Q2625" i="53"/>
  <c r="P2625" i="53"/>
  <c r="O2625" i="53"/>
  <c r="I2625" i="53"/>
  <c r="Q2624" i="53"/>
  <c r="P2624" i="53"/>
  <c r="O2624" i="53"/>
  <c r="I2624" i="53"/>
  <c r="Q2623" i="53"/>
  <c r="P2623" i="53"/>
  <c r="O2623" i="53"/>
  <c r="I2623" i="53"/>
  <c r="Q2622" i="53"/>
  <c r="P2622" i="53"/>
  <c r="O2622" i="53"/>
  <c r="I2622" i="53"/>
  <c r="Q2621" i="53"/>
  <c r="P2621" i="53"/>
  <c r="O2621" i="53"/>
  <c r="I2621" i="53"/>
  <c r="Q2620" i="53"/>
  <c r="P2620" i="53"/>
  <c r="O2620" i="53"/>
  <c r="I2620" i="53"/>
  <c r="Q2619" i="53"/>
  <c r="P2619" i="53"/>
  <c r="O2619" i="53"/>
  <c r="L2619" i="53"/>
  <c r="J2619" i="53"/>
  <c r="K2619" i="53" s="1"/>
  <c r="I2619" i="53"/>
  <c r="H2619" i="53"/>
  <c r="Q2618" i="53"/>
  <c r="P2618" i="53"/>
  <c r="O2618" i="53"/>
  <c r="I2618" i="53"/>
  <c r="Q2617" i="53"/>
  <c r="P2617" i="53"/>
  <c r="O2617" i="53"/>
  <c r="I2617" i="53"/>
  <c r="Q2616" i="53"/>
  <c r="P2616" i="53"/>
  <c r="O2616" i="53"/>
  <c r="I2616" i="53"/>
  <c r="Q2615" i="53"/>
  <c r="P2615" i="53"/>
  <c r="O2615" i="53"/>
  <c r="I2615" i="53"/>
  <c r="Q2614" i="53"/>
  <c r="P2614" i="53"/>
  <c r="O2614" i="53"/>
  <c r="I2614" i="53"/>
  <c r="Q2613" i="53"/>
  <c r="P2613" i="53"/>
  <c r="O2613" i="53"/>
  <c r="I2613" i="53"/>
  <c r="Q2612" i="53"/>
  <c r="P2612" i="53"/>
  <c r="O2612" i="53"/>
  <c r="L2612" i="53"/>
  <c r="K2612" i="53"/>
  <c r="J2612" i="53"/>
  <c r="I2612" i="53"/>
  <c r="H2612" i="53"/>
  <c r="Q2611" i="53"/>
  <c r="P2611" i="53"/>
  <c r="O2611" i="53"/>
  <c r="I2611" i="53"/>
  <c r="Q2610" i="53"/>
  <c r="P2610" i="53"/>
  <c r="O2610" i="53"/>
  <c r="I2610" i="53"/>
  <c r="Q2609" i="53"/>
  <c r="P2609" i="53"/>
  <c r="O2609" i="53"/>
  <c r="I2609" i="53"/>
  <c r="Q2608" i="53"/>
  <c r="P2608" i="53"/>
  <c r="O2608" i="53"/>
  <c r="I2608" i="53"/>
  <c r="Q2607" i="53"/>
  <c r="P2607" i="53"/>
  <c r="O2607" i="53"/>
  <c r="I2607" i="53"/>
  <c r="Q2606" i="53"/>
  <c r="P2606" i="53"/>
  <c r="O2606" i="53"/>
  <c r="I2606" i="53"/>
  <c r="Q2605" i="53"/>
  <c r="P2605" i="53"/>
  <c r="O2605" i="53"/>
  <c r="I2605" i="53"/>
  <c r="H2605" i="53"/>
  <c r="H2597" i="53" s="1"/>
  <c r="Q2604" i="53"/>
  <c r="P2604" i="53"/>
  <c r="O2604" i="53"/>
  <c r="I2604" i="53"/>
  <c r="Q2603" i="53"/>
  <c r="P2603" i="53"/>
  <c r="O2603" i="53"/>
  <c r="I2603" i="53"/>
  <c r="Q2602" i="53"/>
  <c r="P2602" i="53"/>
  <c r="O2602" i="53"/>
  <c r="I2602" i="53"/>
  <c r="Q2601" i="53"/>
  <c r="P2601" i="53"/>
  <c r="O2601" i="53"/>
  <c r="I2601" i="53"/>
  <c r="Q2600" i="53"/>
  <c r="P2600" i="53"/>
  <c r="O2600" i="53"/>
  <c r="I2600" i="53"/>
  <c r="Q2599" i="53"/>
  <c r="P2599" i="53"/>
  <c r="P2597" i="53" s="1"/>
  <c r="O2599" i="53"/>
  <c r="O2597" i="53" s="1"/>
  <c r="I2599" i="53"/>
  <c r="Q2598" i="53"/>
  <c r="Q2597" i="53" s="1"/>
  <c r="P2598" i="53"/>
  <c r="O2598" i="53"/>
  <c r="M2598" i="53"/>
  <c r="J2598" i="53"/>
  <c r="K2598" i="53" s="1"/>
  <c r="I2598" i="53"/>
  <c r="I2597" i="53" s="1"/>
  <c r="H2598" i="53"/>
  <c r="L2598" i="53" s="1"/>
  <c r="U2597" i="53"/>
  <c r="T2597" i="53"/>
  <c r="S2597" i="53"/>
  <c r="R2597" i="53"/>
  <c r="N2597" i="53"/>
  <c r="M2597" i="53"/>
  <c r="Q2596" i="53"/>
  <c r="I2596" i="53"/>
  <c r="Q2595" i="53"/>
  <c r="P2595" i="53"/>
  <c r="O2595" i="53"/>
  <c r="I2595" i="53"/>
  <c r="Q2594" i="53"/>
  <c r="P2594" i="53"/>
  <c r="O2594" i="53"/>
  <c r="L2594" i="53"/>
  <c r="K2594" i="53"/>
  <c r="J2594" i="53"/>
  <c r="I2594" i="53"/>
  <c r="H2594" i="53"/>
  <c r="Q2593" i="53"/>
  <c r="P2593" i="53"/>
  <c r="O2593" i="53"/>
  <c r="I2593" i="53"/>
  <c r="Q2592" i="53"/>
  <c r="P2592" i="53"/>
  <c r="O2592" i="53"/>
  <c r="I2592" i="53"/>
  <c r="Q2591" i="53"/>
  <c r="P2591" i="53"/>
  <c r="O2591" i="53"/>
  <c r="I2591" i="53"/>
  <c r="Q2590" i="53"/>
  <c r="P2590" i="53"/>
  <c r="O2590" i="53"/>
  <c r="I2590" i="53"/>
  <c r="Q2589" i="53"/>
  <c r="P2589" i="53"/>
  <c r="O2589" i="53"/>
  <c r="I2589" i="53"/>
  <c r="Q2588" i="53"/>
  <c r="P2588" i="53"/>
  <c r="O2588" i="53"/>
  <c r="I2588" i="53"/>
  <c r="Q2587" i="53"/>
  <c r="P2587" i="53"/>
  <c r="O2587" i="53"/>
  <c r="J2587" i="53"/>
  <c r="K2587" i="53" s="1"/>
  <c r="I2587" i="53"/>
  <c r="H2587" i="53"/>
  <c r="L2587" i="53" s="1"/>
  <c r="Q2586" i="53"/>
  <c r="P2586" i="53"/>
  <c r="O2586" i="53"/>
  <c r="I2586" i="53"/>
  <c r="Q2585" i="53"/>
  <c r="P2585" i="53"/>
  <c r="O2585" i="53"/>
  <c r="I2585" i="53"/>
  <c r="Q2584" i="53"/>
  <c r="P2584" i="53"/>
  <c r="O2584" i="53"/>
  <c r="I2584" i="53"/>
  <c r="Q2583" i="53"/>
  <c r="P2583" i="53"/>
  <c r="O2583" i="53"/>
  <c r="I2583" i="53"/>
  <c r="Q2582" i="53"/>
  <c r="P2582" i="53"/>
  <c r="O2582" i="53"/>
  <c r="I2582" i="53"/>
  <c r="Q2581" i="53"/>
  <c r="P2581" i="53"/>
  <c r="O2581" i="53"/>
  <c r="I2581" i="53"/>
  <c r="Q2580" i="53"/>
  <c r="P2580" i="53"/>
  <c r="O2580" i="53"/>
  <c r="I2580" i="53"/>
  <c r="H2580" i="53"/>
  <c r="H2565" i="53" s="1"/>
  <c r="Q2579" i="53"/>
  <c r="P2579" i="53"/>
  <c r="O2579" i="53"/>
  <c r="I2579" i="53"/>
  <c r="Q2578" i="53"/>
  <c r="P2578" i="53"/>
  <c r="O2578" i="53"/>
  <c r="I2578" i="53"/>
  <c r="Q2577" i="53"/>
  <c r="P2577" i="53"/>
  <c r="O2577" i="53"/>
  <c r="I2577" i="53"/>
  <c r="Q2576" i="53"/>
  <c r="P2576" i="53"/>
  <c r="O2576" i="53"/>
  <c r="I2576" i="53"/>
  <c r="Q2575" i="53"/>
  <c r="P2575" i="53"/>
  <c r="O2575" i="53"/>
  <c r="I2575" i="53"/>
  <c r="Q2574" i="53"/>
  <c r="P2574" i="53"/>
  <c r="O2574" i="53"/>
  <c r="I2574" i="53"/>
  <c r="Q2573" i="53"/>
  <c r="P2573" i="53"/>
  <c r="O2573" i="53"/>
  <c r="J2573" i="53"/>
  <c r="K2573" i="53" s="1"/>
  <c r="I2573" i="53"/>
  <c r="H2573" i="53"/>
  <c r="L2573" i="53" s="1"/>
  <c r="Q2572" i="53"/>
  <c r="P2572" i="53"/>
  <c r="O2572" i="53"/>
  <c r="I2572" i="53"/>
  <c r="Q2571" i="53"/>
  <c r="P2571" i="53"/>
  <c r="O2571" i="53"/>
  <c r="I2571" i="53"/>
  <c r="I2565" i="53" s="1"/>
  <c r="Q2570" i="53"/>
  <c r="P2570" i="53"/>
  <c r="O2570" i="53"/>
  <c r="I2570" i="53"/>
  <c r="Q2569" i="53"/>
  <c r="P2569" i="53"/>
  <c r="O2569" i="53"/>
  <c r="I2569" i="53"/>
  <c r="Q2568" i="53"/>
  <c r="P2568" i="53"/>
  <c r="O2568" i="53"/>
  <c r="I2568" i="53"/>
  <c r="Q2567" i="53"/>
  <c r="P2567" i="53"/>
  <c r="O2567" i="53"/>
  <c r="I2567" i="53"/>
  <c r="Q2566" i="53"/>
  <c r="Q2565" i="53" s="1"/>
  <c r="P2566" i="53"/>
  <c r="P2565" i="53" s="1"/>
  <c r="O2566" i="53"/>
  <c r="O2565" i="53" s="1"/>
  <c r="M2566" i="53"/>
  <c r="M2565" i="53" s="1"/>
  <c r="I2566" i="53"/>
  <c r="H2566" i="53"/>
  <c r="L2566" i="53" s="1"/>
  <c r="U2565" i="53"/>
  <c r="T2565" i="53"/>
  <c r="S2565" i="53"/>
  <c r="R2565" i="53"/>
  <c r="N2565" i="53"/>
  <c r="Q2564" i="53"/>
  <c r="I2564" i="53"/>
  <c r="Q2563" i="53"/>
  <c r="P2563" i="53"/>
  <c r="O2563" i="53"/>
  <c r="I2563" i="53"/>
  <c r="Q2562" i="53"/>
  <c r="P2562" i="53"/>
  <c r="O2562" i="53"/>
  <c r="L2562" i="53"/>
  <c r="K2562" i="53"/>
  <c r="J2562" i="53"/>
  <c r="I2562" i="53"/>
  <c r="H2562" i="53"/>
  <c r="Q2561" i="53"/>
  <c r="P2561" i="53"/>
  <c r="O2561" i="53"/>
  <c r="I2561" i="53"/>
  <c r="Q2560" i="53"/>
  <c r="P2560" i="53"/>
  <c r="O2560" i="53"/>
  <c r="I2560" i="53"/>
  <c r="Q2559" i="53"/>
  <c r="P2559" i="53"/>
  <c r="O2559" i="53"/>
  <c r="I2559" i="53"/>
  <c r="Q2558" i="53"/>
  <c r="P2558" i="53"/>
  <c r="O2558" i="53"/>
  <c r="I2558" i="53"/>
  <c r="Q2557" i="53"/>
  <c r="P2557" i="53"/>
  <c r="O2557" i="53"/>
  <c r="I2557" i="53"/>
  <c r="Q2556" i="53"/>
  <c r="P2556" i="53"/>
  <c r="O2556" i="53"/>
  <c r="I2556" i="53"/>
  <c r="Q2555" i="53"/>
  <c r="P2555" i="53"/>
  <c r="O2555" i="53"/>
  <c r="I2555" i="53"/>
  <c r="H2555" i="53"/>
  <c r="L2555" i="53" s="1"/>
  <c r="Q2554" i="53"/>
  <c r="P2554" i="53"/>
  <c r="O2554" i="53"/>
  <c r="I2554" i="53"/>
  <c r="Q2553" i="53"/>
  <c r="P2553" i="53"/>
  <c r="O2553" i="53"/>
  <c r="I2553" i="53"/>
  <c r="Q2552" i="53"/>
  <c r="P2552" i="53"/>
  <c r="O2552" i="53"/>
  <c r="I2552" i="53"/>
  <c r="Q2551" i="53"/>
  <c r="P2551" i="53"/>
  <c r="O2551" i="53"/>
  <c r="I2551" i="53"/>
  <c r="Q2550" i="53"/>
  <c r="P2550" i="53"/>
  <c r="O2550" i="53"/>
  <c r="I2550" i="53"/>
  <c r="Q2549" i="53"/>
  <c r="P2549" i="53"/>
  <c r="O2549" i="53"/>
  <c r="I2549" i="53"/>
  <c r="Q2548" i="53"/>
  <c r="P2548" i="53"/>
  <c r="O2548" i="53"/>
  <c r="I2548" i="53"/>
  <c r="H2548" i="53"/>
  <c r="H2533" i="53" s="1"/>
  <c r="Q2547" i="53"/>
  <c r="P2547" i="53"/>
  <c r="O2547" i="53"/>
  <c r="I2547" i="53"/>
  <c r="Q2546" i="53"/>
  <c r="P2546" i="53"/>
  <c r="O2546" i="53"/>
  <c r="I2546" i="53"/>
  <c r="Q2545" i="53"/>
  <c r="P2545" i="53"/>
  <c r="O2545" i="53"/>
  <c r="I2545" i="53"/>
  <c r="Q2544" i="53"/>
  <c r="P2544" i="53"/>
  <c r="O2544" i="53"/>
  <c r="I2544" i="53"/>
  <c r="Q2543" i="53"/>
  <c r="P2543" i="53"/>
  <c r="O2543" i="53"/>
  <c r="I2543" i="53"/>
  <c r="Q2542" i="53"/>
  <c r="P2542" i="53"/>
  <c r="O2542" i="53"/>
  <c r="I2542" i="53"/>
  <c r="Q2541" i="53"/>
  <c r="P2541" i="53"/>
  <c r="O2541" i="53"/>
  <c r="I2541" i="53"/>
  <c r="H2541" i="53"/>
  <c r="L2541" i="53" s="1"/>
  <c r="Q2540" i="53"/>
  <c r="P2540" i="53"/>
  <c r="O2540" i="53"/>
  <c r="I2540" i="53"/>
  <c r="Q2539" i="53"/>
  <c r="P2539" i="53"/>
  <c r="O2539" i="53"/>
  <c r="I2539" i="53"/>
  <c r="I2533" i="53" s="1"/>
  <c r="Q2538" i="53"/>
  <c r="P2538" i="53"/>
  <c r="O2538" i="53"/>
  <c r="I2538" i="53"/>
  <c r="Q2537" i="53"/>
  <c r="P2537" i="53"/>
  <c r="O2537" i="53"/>
  <c r="I2537" i="53"/>
  <c r="Q2536" i="53"/>
  <c r="P2536" i="53"/>
  <c r="O2536" i="53"/>
  <c r="I2536" i="53"/>
  <c r="Q2535" i="53"/>
  <c r="P2535" i="53"/>
  <c r="O2535" i="53"/>
  <c r="I2535" i="53"/>
  <c r="Q2534" i="53"/>
  <c r="Q2533" i="53" s="1"/>
  <c r="P2534" i="53"/>
  <c r="P2533" i="53" s="1"/>
  <c r="O2534" i="53"/>
  <c r="O2533" i="53" s="1"/>
  <c r="M2534" i="53"/>
  <c r="M2533" i="53" s="1"/>
  <c r="L2534" i="53"/>
  <c r="J2534" i="53"/>
  <c r="K2534" i="53" s="1"/>
  <c r="I2534" i="53"/>
  <c r="H2534" i="53"/>
  <c r="U2533" i="53"/>
  <c r="T2533" i="53"/>
  <c r="S2533" i="53"/>
  <c r="R2533" i="53"/>
  <c r="N2533" i="53"/>
  <c r="Q2532" i="53"/>
  <c r="I2532" i="53"/>
  <c r="Q2531" i="53"/>
  <c r="P2531" i="53"/>
  <c r="O2531" i="53"/>
  <c r="I2531" i="53"/>
  <c r="Q2530" i="53"/>
  <c r="P2530" i="53"/>
  <c r="O2530" i="53"/>
  <c r="L2530" i="53"/>
  <c r="K2530" i="53"/>
  <c r="J2530" i="53"/>
  <c r="I2530" i="53"/>
  <c r="H2530" i="53"/>
  <c r="Q2529" i="53"/>
  <c r="P2529" i="53"/>
  <c r="O2529" i="53"/>
  <c r="I2529" i="53"/>
  <c r="Q2528" i="53"/>
  <c r="P2528" i="53"/>
  <c r="O2528" i="53"/>
  <c r="I2528" i="53"/>
  <c r="Q2527" i="53"/>
  <c r="P2527" i="53"/>
  <c r="O2527" i="53"/>
  <c r="I2527" i="53"/>
  <c r="Q2526" i="53"/>
  <c r="P2526" i="53"/>
  <c r="O2526" i="53"/>
  <c r="I2526" i="53"/>
  <c r="Q2525" i="53"/>
  <c r="P2525" i="53"/>
  <c r="O2525" i="53"/>
  <c r="I2525" i="53"/>
  <c r="Q2524" i="53"/>
  <c r="P2524" i="53"/>
  <c r="O2524" i="53"/>
  <c r="I2524" i="53"/>
  <c r="Q2523" i="53"/>
  <c r="P2523" i="53"/>
  <c r="O2523" i="53"/>
  <c r="L2523" i="53"/>
  <c r="J2523" i="53"/>
  <c r="K2523" i="53" s="1"/>
  <c r="I2523" i="53"/>
  <c r="H2523" i="53"/>
  <c r="Q2522" i="53"/>
  <c r="P2522" i="53"/>
  <c r="O2522" i="53"/>
  <c r="I2522" i="53"/>
  <c r="Q2521" i="53"/>
  <c r="P2521" i="53"/>
  <c r="O2521" i="53"/>
  <c r="I2521" i="53"/>
  <c r="Q2520" i="53"/>
  <c r="P2520" i="53"/>
  <c r="O2520" i="53"/>
  <c r="I2520" i="53"/>
  <c r="Q2519" i="53"/>
  <c r="P2519" i="53"/>
  <c r="O2519" i="53"/>
  <c r="I2519" i="53"/>
  <c r="Q2518" i="53"/>
  <c r="P2518" i="53"/>
  <c r="O2518" i="53"/>
  <c r="I2518" i="53"/>
  <c r="Q2517" i="53"/>
  <c r="P2517" i="53"/>
  <c r="O2517" i="53"/>
  <c r="I2517" i="53"/>
  <c r="Q2516" i="53"/>
  <c r="P2516" i="53"/>
  <c r="O2516" i="53"/>
  <c r="L2516" i="53"/>
  <c r="I2516" i="53"/>
  <c r="H2516" i="53"/>
  <c r="J2516" i="53" s="1"/>
  <c r="K2516" i="53" s="1"/>
  <c r="Q2515" i="53"/>
  <c r="P2515" i="53"/>
  <c r="O2515" i="53"/>
  <c r="I2515" i="53"/>
  <c r="Q2514" i="53"/>
  <c r="P2514" i="53"/>
  <c r="O2514" i="53"/>
  <c r="I2514" i="53"/>
  <c r="Q2513" i="53"/>
  <c r="P2513" i="53"/>
  <c r="O2513" i="53"/>
  <c r="I2513" i="53"/>
  <c r="Q2512" i="53"/>
  <c r="P2512" i="53"/>
  <c r="O2512" i="53"/>
  <c r="I2512" i="53"/>
  <c r="Q2511" i="53"/>
  <c r="P2511" i="53"/>
  <c r="O2511" i="53"/>
  <c r="I2511" i="53"/>
  <c r="Q2510" i="53"/>
  <c r="P2510" i="53"/>
  <c r="O2510" i="53"/>
  <c r="I2510" i="53"/>
  <c r="Q2509" i="53"/>
  <c r="P2509" i="53"/>
  <c r="O2509" i="53"/>
  <c r="I2509" i="53"/>
  <c r="H2509" i="53"/>
  <c r="L2509" i="53" s="1"/>
  <c r="Q2508" i="53"/>
  <c r="P2508" i="53"/>
  <c r="O2508" i="53"/>
  <c r="I2508" i="53"/>
  <c r="Q2507" i="53"/>
  <c r="P2507" i="53"/>
  <c r="O2507" i="53"/>
  <c r="I2507" i="53"/>
  <c r="Q2506" i="53"/>
  <c r="P2506" i="53"/>
  <c r="O2506" i="53"/>
  <c r="I2506" i="53"/>
  <c r="Q2505" i="53"/>
  <c r="P2505" i="53"/>
  <c r="O2505" i="53"/>
  <c r="I2505" i="53"/>
  <c r="Q2504" i="53"/>
  <c r="P2504" i="53"/>
  <c r="O2504" i="53"/>
  <c r="I2504" i="53"/>
  <c r="Q2503" i="53"/>
  <c r="P2503" i="53"/>
  <c r="O2503" i="53"/>
  <c r="O2501" i="53" s="1"/>
  <c r="I2503" i="53"/>
  <c r="Q2502" i="53"/>
  <c r="Q2501" i="53" s="1"/>
  <c r="P2502" i="53"/>
  <c r="P2501" i="53" s="1"/>
  <c r="O2502" i="53"/>
  <c r="M2502" i="53"/>
  <c r="M2501" i="53" s="1"/>
  <c r="I2502" i="53"/>
  <c r="I2501" i="53" s="1"/>
  <c r="H2502" i="53"/>
  <c r="L2502" i="53" s="1"/>
  <c r="L2501" i="53" s="1"/>
  <c r="U2501" i="53"/>
  <c r="T2501" i="53"/>
  <c r="S2501" i="53"/>
  <c r="R2501" i="53"/>
  <c r="N2501" i="53"/>
  <c r="Q2500" i="53"/>
  <c r="I2500" i="53"/>
  <c r="Q2499" i="53"/>
  <c r="P2499" i="53"/>
  <c r="O2499" i="53"/>
  <c r="I2499" i="53"/>
  <c r="Q2498" i="53"/>
  <c r="P2498" i="53"/>
  <c r="O2498" i="53"/>
  <c r="L2498" i="53"/>
  <c r="K2498" i="53"/>
  <c r="J2498" i="53"/>
  <c r="I2498" i="53"/>
  <c r="H2498" i="53"/>
  <c r="Q2497" i="53"/>
  <c r="P2497" i="53"/>
  <c r="O2497" i="53"/>
  <c r="I2497" i="53"/>
  <c r="Q2496" i="53"/>
  <c r="P2496" i="53"/>
  <c r="O2496" i="53"/>
  <c r="I2496" i="53"/>
  <c r="Q2495" i="53"/>
  <c r="P2495" i="53"/>
  <c r="O2495" i="53"/>
  <c r="I2495" i="53"/>
  <c r="Q2494" i="53"/>
  <c r="P2494" i="53"/>
  <c r="O2494" i="53"/>
  <c r="I2494" i="53"/>
  <c r="Q2493" i="53"/>
  <c r="P2493" i="53"/>
  <c r="O2493" i="53"/>
  <c r="I2493" i="53"/>
  <c r="Q2492" i="53"/>
  <c r="P2492" i="53"/>
  <c r="O2492" i="53"/>
  <c r="I2492" i="53"/>
  <c r="Q2491" i="53"/>
  <c r="P2491" i="53"/>
  <c r="O2491" i="53"/>
  <c r="I2491" i="53"/>
  <c r="H2491" i="53"/>
  <c r="J2491" i="53" s="1"/>
  <c r="K2491" i="53" s="1"/>
  <c r="Q2490" i="53"/>
  <c r="P2490" i="53"/>
  <c r="O2490" i="53"/>
  <c r="I2490" i="53"/>
  <c r="Q2489" i="53"/>
  <c r="P2489" i="53"/>
  <c r="O2489" i="53"/>
  <c r="I2489" i="53"/>
  <c r="Q2488" i="53"/>
  <c r="P2488" i="53"/>
  <c r="O2488" i="53"/>
  <c r="I2488" i="53"/>
  <c r="Q2487" i="53"/>
  <c r="P2487" i="53"/>
  <c r="O2487" i="53"/>
  <c r="I2487" i="53"/>
  <c r="Q2486" i="53"/>
  <c r="P2486" i="53"/>
  <c r="O2486" i="53"/>
  <c r="I2486" i="53"/>
  <c r="Q2485" i="53"/>
  <c r="P2485" i="53"/>
  <c r="O2485" i="53"/>
  <c r="I2485" i="53"/>
  <c r="Q2484" i="53"/>
  <c r="P2484" i="53"/>
  <c r="O2484" i="53"/>
  <c r="L2484" i="53"/>
  <c r="J2484" i="53"/>
  <c r="K2484" i="53" s="1"/>
  <c r="I2484" i="53"/>
  <c r="H2484" i="53"/>
  <c r="Q2483" i="53"/>
  <c r="P2483" i="53"/>
  <c r="O2483" i="53"/>
  <c r="I2483" i="53"/>
  <c r="Q2482" i="53"/>
  <c r="P2482" i="53"/>
  <c r="O2482" i="53"/>
  <c r="I2482" i="53"/>
  <c r="Q2481" i="53"/>
  <c r="P2481" i="53"/>
  <c r="O2481" i="53"/>
  <c r="I2481" i="53"/>
  <c r="Q2480" i="53"/>
  <c r="P2480" i="53"/>
  <c r="O2480" i="53"/>
  <c r="I2480" i="53"/>
  <c r="Q2479" i="53"/>
  <c r="P2479" i="53"/>
  <c r="O2479" i="53"/>
  <c r="I2479" i="53"/>
  <c r="Q2478" i="53"/>
  <c r="P2478" i="53"/>
  <c r="O2478" i="53"/>
  <c r="I2478" i="53"/>
  <c r="Q2477" i="53"/>
  <c r="P2477" i="53"/>
  <c r="O2477" i="53"/>
  <c r="L2477" i="53"/>
  <c r="I2477" i="53"/>
  <c r="H2477" i="53"/>
  <c r="J2477" i="53" s="1"/>
  <c r="K2477" i="53" s="1"/>
  <c r="Q2476" i="53"/>
  <c r="P2476" i="53"/>
  <c r="O2476" i="53"/>
  <c r="I2476" i="53"/>
  <c r="Q2475" i="53"/>
  <c r="P2475" i="53"/>
  <c r="O2475" i="53"/>
  <c r="I2475" i="53"/>
  <c r="Q2474" i="53"/>
  <c r="P2474" i="53"/>
  <c r="O2474" i="53"/>
  <c r="I2474" i="53"/>
  <c r="Q2473" i="53"/>
  <c r="P2473" i="53"/>
  <c r="O2473" i="53"/>
  <c r="I2473" i="53"/>
  <c r="Q2472" i="53"/>
  <c r="Q2469" i="53" s="1"/>
  <c r="P2472" i="53"/>
  <c r="O2472" i="53"/>
  <c r="I2472" i="53"/>
  <c r="Q2471" i="53"/>
  <c r="P2471" i="53"/>
  <c r="O2471" i="53"/>
  <c r="I2471" i="53"/>
  <c r="Q2470" i="53"/>
  <c r="P2470" i="53"/>
  <c r="P2469" i="53" s="1"/>
  <c r="O2470" i="53"/>
  <c r="O2469" i="53" s="1"/>
  <c r="M2470" i="53"/>
  <c r="I2470" i="53"/>
  <c r="I2469" i="53" s="1"/>
  <c r="H2470" i="53"/>
  <c r="H2469" i="53" s="1"/>
  <c r="U2469" i="53"/>
  <c r="T2469" i="53"/>
  <c r="S2469" i="53"/>
  <c r="R2469" i="53"/>
  <c r="N2469" i="53"/>
  <c r="M2469" i="53"/>
  <c r="Q2468" i="53"/>
  <c r="I2468" i="53"/>
  <c r="Q2467" i="53"/>
  <c r="P2467" i="53"/>
  <c r="O2467" i="53"/>
  <c r="I2467" i="53"/>
  <c r="Q2466" i="53"/>
  <c r="P2466" i="53"/>
  <c r="O2466" i="53"/>
  <c r="L2466" i="53"/>
  <c r="K2466" i="53"/>
  <c r="J2466" i="53"/>
  <c r="I2466" i="53"/>
  <c r="H2466" i="53"/>
  <c r="Q2465" i="53"/>
  <c r="P2465" i="53"/>
  <c r="O2465" i="53"/>
  <c r="I2465" i="53"/>
  <c r="Q2464" i="53"/>
  <c r="P2464" i="53"/>
  <c r="O2464" i="53"/>
  <c r="I2464" i="53"/>
  <c r="Q2463" i="53"/>
  <c r="P2463" i="53"/>
  <c r="O2463" i="53"/>
  <c r="I2463" i="53"/>
  <c r="Q2462" i="53"/>
  <c r="P2462" i="53"/>
  <c r="O2462" i="53"/>
  <c r="I2462" i="53"/>
  <c r="Q2461" i="53"/>
  <c r="P2461" i="53"/>
  <c r="O2461" i="53"/>
  <c r="I2461" i="53"/>
  <c r="Q2460" i="53"/>
  <c r="P2460" i="53"/>
  <c r="O2460" i="53"/>
  <c r="I2460" i="53"/>
  <c r="Q2459" i="53"/>
  <c r="P2459" i="53"/>
  <c r="O2459" i="53"/>
  <c r="I2459" i="53"/>
  <c r="H2459" i="53"/>
  <c r="L2459" i="53" s="1"/>
  <c r="Q2458" i="53"/>
  <c r="P2458" i="53"/>
  <c r="O2458" i="53"/>
  <c r="I2458" i="53"/>
  <c r="Q2457" i="53"/>
  <c r="P2457" i="53"/>
  <c r="O2457" i="53"/>
  <c r="I2457" i="53"/>
  <c r="Q2456" i="53"/>
  <c r="P2456" i="53"/>
  <c r="O2456" i="53"/>
  <c r="I2456" i="53"/>
  <c r="Q2455" i="53"/>
  <c r="P2455" i="53"/>
  <c r="O2455" i="53"/>
  <c r="I2455" i="53"/>
  <c r="Q2454" i="53"/>
  <c r="P2454" i="53"/>
  <c r="O2454" i="53"/>
  <c r="I2454" i="53"/>
  <c r="Q2453" i="53"/>
  <c r="P2453" i="53"/>
  <c r="O2453" i="53"/>
  <c r="I2453" i="53"/>
  <c r="Q2452" i="53"/>
  <c r="P2452" i="53"/>
  <c r="O2452" i="53"/>
  <c r="L2452" i="53"/>
  <c r="J2452" i="53"/>
  <c r="K2452" i="53" s="1"/>
  <c r="I2452" i="53"/>
  <c r="H2452" i="53"/>
  <c r="Q2451" i="53"/>
  <c r="P2451" i="53"/>
  <c r="O2451" i="53"/>
  <c r="I2451" i="53"/>
  <c r="Q2450" i="53"/>
  <c r="P2450" i="53"/>
  <c r="O2450" i="53"/>
  <c r="I2450" i="53"/>
  <c r="Q2449" i="53"/>
  <c r="P2449" i="53"/>
  <c r="O2449" i="53"/>
  <c r="I2449" i="53"/>
  <c r="Q2448" i="53"/>
  <c r="P2448" i="53"/>
  <c r="O2448" i="53"/>
  <c r="I2448" i="53"/>
  <c r="Q2447" i="53"/>
  <c r="P2447" i="53"/>
  <c r="O2447" i="53"/>
  <c r="I2447" i="53"/>
  <c r="Q2446" i="53"/>
  <c r="P2446" i="53"/>
  <c r="O2446" i="53"/>
  <c r="I2446" i="53"/>
  <c r="Q2445" i="53"/>
  <c r="P2445" i="53"/>
  <c r="O2445" i="53"/>
  <c r="I2445" i="53"/>
  <c r="H2445" i="53"/>
  <c r="H2437" i="53" s="1"/>
  <c r="Q2444" i="53"/>
  <c r="P2444" i="53"/>
  <c r="O2444" i="53"/>
  <c r="I2444" i="53"/>
  <c r="Q2443" i="53"/>
  <c r="P2443" i="53"/>
  <c r="O2443" i="53"/>
  <c r="I2443" i="53"/>
  <c r="Q2442" i="53"/>
  <c r="P2442" i="53"/>
  <c r="O2442" i="53"/>
  <c r="I2442" i="53"/>
  <c r="Q2441" i="53"/>
  <c r="P2441" i="53"/>
  <c r="O2441" i="53"/>
  <c r="I2441" i="53"/>
  <c r="Q2440" i="53"/>
  <c r="P2440" i="53"/>
  <c r="O2440" i="53"/>
  <c r="I2440" i="53"/>
  <c r="K2438" i="53" s="1"/>
  <c r="Q2439" i="53"/>
  <c r="P2439" i="53"/>
  <c r="O2439" i="53"/>
  <c r="I2439" i="53"/>
  <c r="Q2438" i="53"/>
  <c r="P2438" i="53"/>
  <c r="O2438" i="53"/>
  <c r="M2438" i="53"/>
  <c r="L2438" i="53"/>
  <c r="J2438" i="53"/>
  <c r="I2438" i="53"/>
  <c r="I2437" i="53" s="1"/>
  <c r="H2438" i="53"/>
  <c r="U2437" i="53"/>
  <c r="T2437" i="53"/>
  <c r="S2437" i="53"/>
  <c r="R2437" i="53"/>
  <c r="Q2437" i="53"/>
  <c r="P2437" i="53"/>
  <c r="O2437" i="53"/>
  <c r="N2437" i="53"/>
  <c r="M2437" i="53"/>
  <c r="Q2436" i="53"/>
  <c r="I2436" i="53"/>
  <c r="Q2435" i="53"/>
  <c r="P2435" i="53"/>
  <c r="O2435" i="53"/>
  <c r="I2435" i="53"/>
  <c r="Q2434" i="53"/>
  <c r="P2434" i="53"/>
  <c r="O2434" i="53"/>
  <c r="L2434" i="53"/>
  <c r="K2434" i="53"/>
  <c r="J2434" i="53"/>
  <c r="I2434" i="53"/>
  <c r="H2434" i="53"/>
  <c r="Q2433" i="53"/>
  <c r="P2433" i="53"/>
  <c r="O2433" i="53"/>
  <c r="I2433" i="53"/>
  <c r="Q2432" i="53"/>
  <c r="P2432" i="53"/>
  <c r="O2432" i="53"/>
  <c r="I2432" i="53"/>
  <c r="Q2431" i="53"/>
  <c r="P2431" i="53"/>
  <c r="O2431" i="53"/>
  <c r="I2431" i="53"/>
  <c r="Q2430" i="53"/>
  <c r="P2430" i="53"/>
  <c r="O2430" i="53"/>
  <c r="I2430" i="53"/>
  <c r="K2427" i="53" s="1"/>
  <c r="Q2429" i="53"/>
  <c r="P2429" i="53"/>
  <c r="O2429" i="53"/>
  <c r="I2429" i="53"/>
  <c r="Q2428" i="53"/>
  <c r="P2428" i="53"/>
  <c r="O2428" i="53"/>
  <c r="I2428" i="53"/>
  <c r="Q2427" i="53"/>
  <c r="P2427" i="53"/>
  <c r="O2427" i="53"/>
  <c r="L2427" i="53"/>
  <c r="J2427" i="53"/>
  <c r="I2427" i="53"/>
  <c r="H2427" i="53"/>
  <c r="Q2426" i="53"/>
  <c r="P2426" i="53"/>
  <c r="O2426" i="53"/>
  <c r="I2426" i="53"/>
  <c r="Q2425" i="53"/>
  <c r="P2425" i="53"/>
  <c r="O2425" i="53"/>
  <c r="I2425" i="53"/>
  <c r="Q2424" i="53"/>
  <c r="P2424" i="53"/>
  <c r="O2424" i="53"/>
  <c r="I2424" i="53"/>
  <c r="Q2423" i="53"/>
  <c r="P2423" i="53"/>
  <c r="O2423" i="53"/>
  <c r="I2423" i="53"/>
  <c r="Q2422" i="53"/>
  <c r="P2422" i="53"/>
  <c r="O2422" i="53"/>
  <c r="I2422" i="53"/>
  <c r="Q2421" i="53"/>
  <c r="P2421" i="53"/>
  <c r="O2421" i="53"/>
  <c r="I2421" i="53"/>
  <c r="Q2420" i="53"/>
  <c r="P2420" i="53"/>
  <c r="O2420" i="53"/>
  <c r="J2420" i="53"/>
  <c r="K2420" i="53" s="1"/>
  <c r="I2420" i="53"/>
  <c r="H2420" i="53"/>
  <c r="L2420" i="53" s="1"/>
  <c r="Q2419" i="53"/>
  <c r="P2419" i="53"/>
  <c r="O2419" i="53"/>
  <c r="I2419" i="53"/>
  <c r="Q2418" i="53"/>
  <c r="P2418" i="53"/>
  <c r="O2418" i="53"/>
  <c r="I2418" i="53"/>
  <c r="Q2417" i="53"/>
  <c r="P2417" i="53"/>
  <c r="O2417" i="53"/>
  <c r="I2417" i="53"/>
  <c r="Q2416" i="53"/>
  <c r="P2416" i="53"/>
  <c r="O2416" i="53"/>
  <c r="I2416" i="53"/>
  <c r="Q2415" i="53"/>
  <c r="P2415" i="53"/>
  <c r="O2415" i="53"/>
  <c r="I2415" i="53"/>
  <c r="Q2414" i="53"/>
  <c r="P2414" i="53"/>
  <c r="O2414" i="53"/>
  <c r="I2414" i="53"/>
  <c r="Q2413" i="53"/>
  <c r="P2413" i="53"/>
  <c r="O2413" i="53"/>
  <c r="I2413" i="53"/>
  <c r="H2413" i="53"/>
  <c r="J2413" i="53" s="1"/>
  <c r="K2413" i="53" s="1"/>
  <c r="Q2412" i="53"/>
  <c r="P2412" i="53"/>
  <c r="O2412" i="53"/>
  <c r="I2412" i="53"/>
  <c r="Q2411" i="53"/>
  <c r="P2411" i="53"/>
  <c r="O2411" i="53"/>
  <c r="I2411" i="53"/>
  <c r="Q2410" i="53"/>
  <c r="P2410" i="53"/>
  <c r="O2410" i="53"/>
  <c r="I2410" i="53"/>
  <c r="Q2409" i="53"/>
  <c r="P2409" i="53"/>
  <c r="O2409" i="53"/>
  <c r="I2409" i="53"/>
  <c r="Q2408" i="53"/>
  <c r="P2408" i="53"/>
  <c r="O2408" i="53"/>
  <c r="I2408" i="53"/>
  <c r="Q2407" i="53"/>
  <c r="Q2405" i="53" s="1"/>
  <c r="P2407" i="53"/>
  <c r="P2405" i="53" s="1"/>
  <c r="O2407" i="53"/>
  <c r="O2405" i="53" s="1"/>
  <c r="I2407" i="53"/>
  <c r="Q2406" i="53"/>
  <c r="P2406" i="53"/>
  <c r="O2406" i="53"/>
  <c r="M2406" i="53"/>
  <c r="I2406" i="53"/>
  <c r="I2405" i="53" s="1"/>
  <c r="H2406" i="53"/>
  <c r="H2405" i="53" s="1"/>
  <c r="U2405" i="53"/>
  <c r="T2405" i="53"/>
  <c r="S2405" i="53"/>
  <c r="R2405" i="53"/>
  <c r="N2405" i="53"/>
  <c r="M2405" i="53"/>
  <c r="Q2404" i="53"/>
  <c r="I2404" i="53"/>
  <c r="Q2403" i="53"/>
  <c r="P2403" i="53"/>
  <c r="O2403" i="53"/>
  <c r="I2403" i="53"/>
  <c r="Q2402" i="53"/>
  <c r="P2402" i="53"/>
  <c r="O2402" i="53"/>
  <c r="L2402" i="53"/>
  <c r="K2402" i="53"/>
  <c r="J2402" i="53"/>
  <c r="I2402" i="53"/>
  <c r="H2402" i="53"/>
  <c r="Q2401" i="53"/>
  <c r="P2401" i="53"/>
  <c r="O2401" i="53"/>
  <c r="I2401" i="53"/>
  <c r="Q2400" i="53"/>
  <c r="P2400" i="53"/>
  <c r="O2400" i="53"/>
  <c r="I2400" i="53"/>
  <c r="Q2399" i="53"/>
  <c r="P2399" i="53"/>
  <c r="O2399" i="53"/>
  <c r="I2399" i="53"/>
  <c r="Q2398" i="53"/>
  <c r="P2398" i="53"/>
  <c r="O2398" i="53"/>
  <c r="I2398" i="53"/>
  <c r="Q2397" i="53"/>
  <c r="P2397" i="53"/>
  <c r="O2397" i="53"/>
  <c r="I2397" i="53"/>
  <c r="Q2396" i="53"/>
  <c r="P2396" i="53"/>
  <c r="O2396" i="53"/>
  <c r="I2396" i="53"/>
  <c r="Q2395" i="53"/>
  <c r="P2395" i="53"/>
  <c r="O2395" i="53"/>
  <c r="I2395" i="53"/>
  <c r="H2395" i="53"/>
  <c r="L2395" i="53" s="1"/>
  <c r="Q2394" i="53"/>
  <c r="P2394" i="53"/>
  <c r="O2394" i="53"/>
  <c r="I2394" i="53"/>
  <c r="Q2393" i="53"/>
  <c r="P2393" i="53"/>
  <c r="O2393" i="53"/>
  <c r="I2393" i="53"/>
  <c r="Q2392" i="53"/>
  <c r="P2392" i="53"/>
  <c r="O2392" i="53"/>
  <c r="I2392" i="53"/>
  <c r="Q2391" i="53"/>
  <c r="P2391" i="53"/>
  <c r="O2391" i="53"/>
  <c r="I2391" i="53"/>
  <c r="Q2390" i="53"/>
  <c r="P2390" i="53"/>
  <c r="O2390" i="53"/>
  <c r="I2390" i="53"/>
  <c r="Q2389" i="53"/>
  <c r="P2389" i="53"/>
  <c r="O2389" i="53"/>
  <c r="I2389" i="53"/>
  <c r="Q2388" i="53"/>
  <c r="P2388" i="53"/>
  <c r="O2388" i="53"/>
  <c r="L2388" i="53"/>
  <c r="J2388" i="53"/>
  <c r="K2388" i="53" s="1"/>
  <c r="I2388" i="53"/>
  <c r="H2388" i="53"/>
  <c r="Q2387" i="53"/>
  <c r="P2387" i="53"/>
  <c r="O2387" i="53"/>
  <c r="I2387" i="53"/>
  <c r="Q2386" i="53"/>
  <c r="P2386" i="53"/>
  <c r="O2386" i="53"/>
  <c r="I2386" i="53"/>
  <c r="Q2385" i="53"/>
  <c r="P2385" i="53"/>
  <c r="O2385" i="53"/>
  <c r="I2385" i="53"/>
  <c r="Q2384" i="53"/>
  <c r="P2384" i="53"/>
  <c r="O2384" i="53"/>
  <c r="I2384" i="53"/>
  <c r="Q2383" i="53"/>
  <c r="P2383" i="53"/>
  <c r="O2383" i="53"/>
  <c r="I2383" i="53"/>
  <c r="Q2382" i="53"/>
  <c r="P2382" i="53"/>
  <c r="O2382" i="53"/>
  <c r="I2382" i="53"/>
  <c r="Q2381" i="53"/>
  <c r="P2381" i="53"/>
  <c r="O2381" i="53"/>
  <c r="L2381" i="53"/>
  <c r="I2381" i="53"/>
  <c r="H2381" i="53"/>
  <c r="J2381" i="53" s="1"/>
  <c r="K2381" i="53" s="1"/>
  <c r="Q2380" i="53"/>
  <c r="P2380" i="53"/>
  <c r="O2380" i="53"/>
  <c r="I2380" i="53"/>
  <c r="Q2379" i="53"/>
  <c r="P2379" i="53"/>
  <c r="O2379" i="53"/>
  <c r="I2379" i="53"/>
  <c r="Q2378" i="53"/>
  <c r="P2378" i="53"/>
  <c r="O2378" i="53"/>
  <c r="I2378" i="53"/>
  <c r="Q2377" i="53"/>
  <c r="P2377" i="53"/>
  <c r="O2377" i="53"/>
  <c r="I2377" i="53"/>
  <c r="Q2376" i="53"/>
  <c r="P2376" i="53"/>
  <c r="O2376" i="53"/>
  <c r="I2376" i="53"/>
  <c r="Q2375" i="53"/>
  <c r="P2375" i="53"/>
  <c r="O2375" i="53"/>
  <c r="O2373" i="53" s="1"/>
  <c r="I2375" i="53"/>
  <c r="Q2374" i="53"/>
  <c r="Q2373" i="53" s="1"/>
  <c r="P2374" i="53"/>
  <c r="P2373" i="53" s="1"/>
  <c r="O2374" i="53"/>
  <c r="M2374" i="53"/>
  <c r="I2374" i="53"/>
  <c r="H2374" i="53"/>
  <c r="H2373" i="53" s="1"/>
  <c r="U2373" i="53"/>
  <c r="T2373" i="53"/>
  <c r="S2373" i="53"/>
  <c r="R2373" i="53"/>
  <c r="N2373" i="53"/>
  <c r="M2373" i="53"/>
  <c r="I2373" i="53"/>
  <c r="Q2372" i="53"/>
  <c r="I2372" i="53"/>
  <c r="Q2371" i="53"/>
  <c r="P2371" i="53"/>
  <c r="O2371" i="53"/>
  <c r="I2371" i="53"/>
  <c r="Q2370" i="53"/>
  <c r="P2370" i="53"/>
  <c r="O2370" i="53"/>
  <c r="L2370" i="53"/>
  <c r="K2370" i="53"/>
  <c r="J2370" i="53"/>
  <c r="I2370" i="53"/>
  <c r="H2370" i="53"/>
  <c r="Q2369" i="53"/>
  <c r="P2369" i="53"/>
  <c r="O2369" i="53"/>
  <c r="I2369" i="53"/>
  <c r="Q2368" i="53"/>
  <c r="P2368" i="53"/>
  <c r="O2368" i="53"/>
  <c r="I2368" i="53"/>
  <c r="Q2367" i="53"/>
  <c r="P2367" i="53"/>
  <c r="O2367" i="53"/>
  <c r="I2367" i="53"/>
  <c r="Q2366" i="53"/>
  <c r="P2366" i="53"/>
  <c r="O2366" i="53"/>
  <c r="I2366" i="53"/>
  <c r="Q2365" i="53"/>
  <c r="P2365" i="53"/>
  <c r="O2365" i="53"/>
  <c r="I2365" i="53"/>
  <c r="Q2364" i="53"/>
  <c r="P2364" i="53"/>
  <c r="O2364" i="53"/>
  <c r="I2364" i="53"/>
  <c r="Q2363" i="53"/>
  <c r="P2363" i="53"/>
  <c r="O2363" i="53"/>
  <c r="I2363" i="53"/>
  <c r="H2363" i="53"/>
  <c r="L2363" i="53" s="1"/>
  <c r="Q2362" i="53"/>
  <c r="P2362" i="53"/>
  <c r="O2362" i="53"/>
  <c r="I2362" i="53"/>
  <c r="Q2361" i="53"/>
  <c r="P2361" i="53"/>
  <c r="O2361" i="53"/>
  <c r="I2361" i="53"/>
  <c r="Q2360" i="53"/>
  <c r="P2360" i="53"/>
  <c r="O2360" i="53"/>
  <c r="I2360" i="53"/>
  <c r="Q2359" i="53"/>
  <c r="P2359" i="53"/>
  <c r="O2359" i="53"/>
  <c r="I2359" i="53"/>
  <c r="Q2358" i="53"/>
  <c r="P2358" i="53"/>
  <c r="O2358" i="53"/>
  <c r="I2358" i="53"/>
  <c r="Q2357" i="53"/>
  <c r="P2357" i="53"/>
  <c r="O2357" i="53"/>
  <c r="I2357" i="53"/>
  <c r="Q2356" i="53"/>
  <c r="P2356" i="53"/>
  <c r="O2356" i="53"/>
  <c r="I2356" i="53"/>
  <c r="H2356" i="53"/>
  <c r="H2341" i="53" s="1"/>
  <c r="Q2355" i="53"/>
  <c r="P2355" i="53"/>
  <c r="O2355" i="53"/>
  <c r="I2355" i="53"/>
  <c r="Q2354" i="53"/>
  <c r="P2354" i="53"/>
  <c r="O2354" i="53"/>
  <c r="I2354" i="53"/>
  <c r="Q2353" i="53"/>
  <c r="P2353" i="53"/>
  <c r="O2353" i="53"/>
  <c r="I2353" i="53"/>
  <c r="Q2352" i="53"/>
  <c r="P2352" i="53"/>
  <c r="O2352" i="53"/>
  <c r="I2352" i="53"/>
  <c r="Q2351" i="53"/>
  <c r="P2351" i="53"/>
  <c r="O2351" i="53"/>
  <c r="I2351" i="53"/>
  <c r="Q2350" i="53"/>
  <c r="P2350" i="53"/>
  <c r="O2350" i="53"/>
  <c r="I2350" i="53"/>
  <c r="Q2349" i="53"/>
  <c r="P2349" i="53"/>
  <c r="O2349" i="53"/>
  <c r="L2349" i="53"/>
  <c r="J2349" i="53"/>
  <c r="K2349" i="53" s="1"/>
  <c r="I2349" i="53"/>
  <c r="H2349" i="53"/>
  <c r="Q2348" i="53"/>
  <c r="P2348" i="53"/>
  <c r="O2348" i="53"/>
  <c r="I2348" i="53"/>
  <c r="Q2347" i="53"/>
  <c r="P2347" i="53"/>
  <c r="O2347" i="53"/>
  <c r="I2347" i="53"/>
  <c r="I2341" i="53" s="1"/>
  <c r="Q2346" i="53"/>
  <c r="P2346" i="53"/>
  <c r="O2346" i="53"/>
  <c r="I2346" i="53"/>
  <c r="Q2345" i="53"/>
  <c r="P2345" i="53"/>
  <c r="O2345" i="53"/>
  <c r="I2345" i="53"/>
  <c r="Q2344" i="53"/>
  <c r="P2344" i="53"/>
  <c r="O2344" i="53"/>
  <c r="I2344" i="53"/>
  <c r="Q2343" i="53"/>
  <c r="P2343" i="53"/>
  <c r="O2343" i="53"/>
  <c r="I2343" i="53"/>
  <c r="Q2342" i="53"/>
  <c r="Q2341" i="53" s="1"/>
  <c r="P2342" i="53"/>
  <c r="P2341" i="53" s="1"/>
  <c r="O2342" i="53"/>
  <c r="O2341" i="53" s="1"/>
  <c r="M2342" i="53"/>
  <c r="M2341" i="53" s="1"/>
  <c r="L2342" i="53"/>
  <c r="J2342" i="53"/>
  <c r="I2342" i="53"/>
  <c r="K2342" i="53" s="1"/>
  <c r="H2342" i="53"/>
  <c r="U2341" i="53"/>
  <c r="T2341" i="53"/>
  <c r="S2341" i="53"/>
  <c r="R2341" i="53"/>
  <c r="N2341" i="53"/>
  <c r="Q2340" i="53"/>
  <c r="I2340" i="53"/>
  <c r="Q2339" i="53"/>
  <c r="P2339" i="53"/>
  <c r="O2339" i="53"/>
  <c r="I2339" i="53"/>
  <c r="Q2338" i="53"/>
  <c r="P2338" i="53"/>
  <c r="O2338" i="53"/>
  <c r="L2338" i="53"/>
  <c r="K2338" i="53"/>
  <c r="J2338" i="53"/>
  <c r="I2338" i="53"/>
  <c r="H2338" i="53"/>
  <c r="Q2337" i="53"/>
  <c r="P2337" i="53"/>
  <c r="O2337" i="53"/>
  <c r="I2337" i="53"/>
  <c r="Q2336" i="53"/>
  <c r="P2336" i="53"/>
  <c r="O2336" i="53"/>
  <c r="I2336" i="53"/>
  <c r="Q2335" i="53"/>
  <c r="P2335" i="53"/>
  <c r="O2335" i="53"/>
  <c r="I2335" i="53"/>
  <c r="Q2334" i="53"/>
  <c r="P2334" i="53"/>
  <c r="O2334" i="53"/>
  <c r="I2334" i="53"/>
  <c r="Q2333" i="53"/>
  <c r="P2333" i="53"/>
  <c r="O2333" i="53"/>
  <c r="I2333" i="53"/>
  <c r="Q2332" i="53"/>
  <c r="P2332" i="53"/>
  <c r="O2332" i="53"/>
  <c r="I2332" i="53"/>
  <c r="Q2331" i="53"/>
  <c r="P2331" i="53"/>
  <c r="O2331" i="53"/>
  <c r="I2331" i="53"/>
  <c r="H2331" i="53"/>
  <c r="L2331" i="53" s="1"/>
  <c r="Q2330" i="53"/>
  <c r="P2330" i="53"/>
  <c r="O2330" i="53"/>
  <c r="I2330" i="53"/>
  <c r="Q2329" i="53"/>
  <c r="P2329" i="53"/>
  <c r="O2329" i="53"/>
  <c r="I2329" i="53"/>
  <c r="Q2328" i="53"/>
  <c r="P2328" i="53"/>
  <c r="O2328" i="53"/>
  <c r="I2328" i="53"/>
  <c r="Q2327" i="53"/>
  <c r="P2327" i="53"/>
  <c r="O2327" i="53"/>
  <c r="I2327" i="53"/>
  <c r="Q2326" i="53"/>
  <c r="P2326" i="53"/>
  <c r="O2326" i="53"/>
  <c r="I2326" i="53"/>
  <c r="Q2325" i="53"/>
  <c r="P2325" i="53"/>
  <c r="O2325" i="53"/>
  <c r="I2325" i="53"/>
  <c r="Q2324" i="53"/>
  <c r="P2324" i="53"/>
  <c r="O2324" i="53"/>
  <c r="I2324" i="53"/>
  <c r="H2324" i="53"/>
  <c r="H2309" i="53" s="1"/>
  <c r="Q2323" i="53"/>
  <c r="P2323" i="53"/>
  <c r="O2323" i="53"/>
  <c r="I2323" i="53"/>
  <c r="Q2322" i="53"/>
  <c r="P2322" i="53"/>
  <c r="O2322" i="53"/>
  <c r="I2322" i="53"/>
  <c r="Q2321" i="53"/>
  <c r="P2321" i="53"/>
  <c r="O2321" i="53"/>
  <c r="I2321" i="53"/>
  <c r="Q2320" i="53"/>
  <c r="P2320" i="53"/>
  <c r="O2320" i="53"/>
  <c r="I2320" i="53"/>
  <c r="Q2319" i="53"/>
  <c r="P2319" i="53"/>
  <c r="O2319" i="53"/>
  <c r="I2319" i="53"/>
  <c r="Q2318" i="53"/>
  <c r="P2318" i="53"/>
  <c r="O2318" i="53"/>
  <c r="I2318" i="53"/>
  <c r="Q2317" i="53"/>
  <c r="P2317" i="53"/>
  <c r="O2317" i="53"/>
  <c r="I2317" i="53"/>
  <c r="H2317" i="53"/>
  <c r="L2317" i="53" s="1"/>
  <c r="Q2316" i="53"/>
  <c r="P2316" i="53"/>
  <c r="O2316" i="53"/>
  <c r="I2316" i="53"/>
  <c r="Q2315" i="53"/>
  <c r="P2315" i="53"/>
  <c r="O2315" i="53"/>
  <c r="I2315" i="53"/>
  <c r="I2309" i="53" s="1"/>
  <c r="Q2314" i="53"/>
  <c r="P2314" i="53"/>
  <c r="O2314" i="53"/>
  <c r="I2314" i="53"/>
  <c r="Q2313" i="53"/>
  <c r="P2313" i="53"/>
  <c r="O2313" i="53"/>
  <c r="I2313" i="53"/>
  <c r="Q2312" i="53"/>
  <c r="P2312" i="53"/>
  <c r="O2312" i="53"/>
  <c r="I2312" i="53"/>
  <c r="Q2311" i="53"/>
  <c r="P2311" i="53"/>
  <c r="O2311" i="53"/>
  <c r="I2311" i="53"/>
  <c r="Q2310" i="53"/>
  <c r="Q2309" i="53" s="1"/>
  <c r="P2310" i="53"/>
  <c r="P2309" i="53" s="1"/>
  <c r="O2310" i="53"/>
  <c r="O2309" i="53" s="1"/>
  <c r="M2310" i="53"/>
  <c r="M2309" i="53" s="1"/>
  <c r="L2310" i="53"/>
  <c r="I2310" i="53"/>
  <c r="H2310" i="53"/>
  <c r="J2310" i="53" s="1"/>
  <c r="U2309" i="53"/>
  <c r="T2309" i="53"/>
  <c r="S2309" i="53"/>
  <c r="R2309" i="53"/>
  <c r="N2309" i="53"/>
  <c r="Q2308" i="53"/>
  <c r="I2308" i="53"/>
  <c r="Q2307" i="53"/>
  <c r="P2307" i="53"/>
  <c r="O2307" i="53"/>
  <c r="I2307" i="53"/>
  <c r="Q2306" i="53"/>
  <c r="P2306" i="53"/>
  <c r="O2306" i="53"/>
  <c r="L2306" i="53"/>
  <c r="K2306" i="53"/>
  <c r="J2306" i="53"/>
  <c r="I2306" i="53"/>
  <c r="H2306" i="53"/>
  <c r="Q2305" i="53"/>
  <c r="P2305" i="53"/>
  <c r="O2305" i="53"/>
  <c r="I2305" i="53"/>
  <c r="Q2304" i="53"/>
  <c r="P2304" i="53"/>
  <c r="O2304" i="53"/>
  <c r="I2304" i="53"/>
  <c r="Q2303" i="53"/>
  <c r="P2303" i="53"/>
  <c r="O2303" i="53"/>
  <c r="I2303" i="53"/>
  <c r="Q2302" i="53"/>
  <c r="P2302" i="53"/>
  <c r="O2302" i="53"/>
  <c r="I2302" i="53"/>
  <c r="Q2301" i="53"/>
  <c r="P2301" i="53"/>
  <c r="O2301" i="53"/>
  <c r="I2301" i="53"/>
  <c r="Q2300" i="53"/>
  <c r="P2300" i="53"/>
  <c r="O2300" i="53"/>
  <c r="I2300" i="53"/>
  <c r="Q2299" i="53"/>
  <c r="P2299" i="53"/>
  <c r="O2299" i="53"/>
  <c r="L2299" i="53"/>
  <c r="I2299" i="53"/>
  <c r="H2299" i="53"/>
  <c r="J2299" i="53" s="1"/>
  <c r="K2299" i="53" s="1"/>
  <c r="Q2298" i="53"/>
  <c r="P2298" i="53"/>
  <c r="O2298" i="53"/>
  <c r="I2298" i="53"/>
  <c r="Q2297" i="53"/>
  <c r="P2297" i="53"/>
  <c r="O2297" i="53"/>
  <c r="I2297" i="53"/>
  <c r="Q2296" i="53"/>
  <c r="P2296" i="53"/>
  <c r="O2296" i="53"/>
  <c r="I2296" i="53"/>
  <c r="Q2295" i="53"/>
  <c r="P2295" i="53"/>
  <c r="O2295" i="53"/>
  <c r="I2295" i="53"/>
  <c r="Q2294" i="53"/>
  <c r="P2294" i="53"/>
  <c r="O2294" i="53"/>
  <c r="I2294" i="53"/>
  <c r="Q2293" i="53"/>
  <c r="P2293" i="53"/>
  <c r="O2293" i="53"/>
  <c r="I2293" i="53"/>
  <c r="Q2292" i="53"/>
  <c r="P2292" i="53"/>
  <c r="O2292" i="53"/>
  <c r="I2292" i="53"/>
  <c r="H2292" i="53"/>
  <c r="L2292" i="53" s="1"/>
  <c r="Q2291" i="53"/>
  <c r="P2291" i="53"/>
  <c r="O2291" i="53"/>
  <c r="I2291" i="53"/>
  <c r="Q2290" i="53"/>
  <c r="P2290" i="53"/>
  <c r="O2290" i="53"/>
  <c r="I2290" i="53"/>
  <c r="Q2289" i="53"/>
  <c r="P2289" i="53"/>
  <c r="O2289" i="53"/>
  <c r="I2289" i="53"/>
  <c r="Q2288" i="53"/>
  <c r="P2288" i="53"/>
  <c r="O2288" i="53"/>
  <c r="I2288" i="53"/>
  <c r="Q2287" i="53"/>
  <c r="P2287" i="53"/>
  <c r="O2287" i="53"/>
  <c r="I2287" i="53"/>
  <c r="Q2286" i="53"/>
  <c r="P2286" i="53"/>
  <c r="O2286" i="53"/>
  <c r="I2286" i="53"/>
  <c r="Q2285" i="53"/>
  <c r="P2285" i="53"/>
  <c r="O2285" i="53"/>
  <c r="I2285" i="53"/>
  <c r="H2285" i="53"/>
  <c r="L2285" i="53" s="1"/>
  <c r="Q2284" i="53"/>
  <c r="P2284" i="53"/>
  <c r="O2284" i="53"/>
  <c r="I2284" i="53"/>
  <c r="Q2283" i="53"/>
  <c r="P2283" i="53"/>
  <c r="O2283" i="53"/>
  <c r="I2283" i="53"/>
  <c r="Q2282" i="53"/>
  <c r="P2282" i="53"/>
  <c r="P2277" i="53" s="1"/>
  <c r="O2282" i="53"/>
  <c r="I2282" i="53"/>
  <c r="Q2281" i="53"/>
  <c r="P2281" i="53"/>
  <c r="O2281" i="53"/>
  <c r="I2281" i="53"/>
  <c r="Q2280" i="53"/>
  <c r="P2280" i="53"/>
  <c r="O2280" i="53"/>
  <c r="I2280" i="53"/>
  <c r="Q2279" i="53"/>
  <c r="P2279" i="53"/>
  <c r="O2279" i="53"/>
  <c r="O2277" i="53" s="1"/>
  <c r="I2279" i="53"/>
  <c r="Q2278" i="53"/>
  <c r="Q2277" i="53" s="1"/>
  <c r="P2278" i="53"/>
  <c r="O2278" i="53"/>
  <c r="M2278" i="53"/>
  <c r="M2277" i="53" s="1"/>
  <c r="I2278" i="53"/>
  <c r="I2277" i="53" s="1"/>
  <c r="H2278" i="53"/>
  <c r="L2278" i="53" s="1"/>
  <c r="U2277" i="53"/>
  <c r="T2277" i="53"/>
  <c r="S2277" i="53"/>
  <c r="R2277" i="53"/>
  <c r="N2277" i="53"/>
  <c r="Q2276" i="53"/>
  <c r="I2276" i="53"/>
  <c r="Q2275" i="53"/>
  <c r="P2275" i="53"/>
  <c r="O2275" i="53"/>
  <c r="I2275" i="53"/>
  <c r="Q2274" i="53"/>
  <c r="P2274" i="53"/>
  <c r="O2274" i="53"/>
  <c r="L2274" i="53"/>
  <c r="K2274" i="53"/>
  <c r="J2274" i="53"/>
  <c r="I2274" i="53"/>
  <c r="H2274" i="53"/>
  <c r="Q2273" i="53"/>
  <c r="P2273" i="53"/>
  <c r="O2273" i="53"/>
  <c r="I2273" i="53"/>
  <c r="Q2272" i="53"/>
  <c r="P2272" i="53"/>
  <c r="O2272" i="53"/>
  <c r="I2272" i="53"/>
  <c r="Q2271" i="53"/>
  <c r="P2271" i="53"/>
  <c r="O2271" i="53"/>
  <c r="I2271" i="53"/>
  <c r="Q2270" i="53"/>
  <c r="P2270" i="53"/>
  <c r="O2270" i="53"/>
  <c r="I2270" i="53"/>
  <c r="Q2269" i="53"/>
  <c r="P2269" i="53"/>
  <c r="O2269" i="53"/>
  <c r="I2269" i="53"/>
  <c r="Q2268" i="53"/>
  <c r="P2268" i="53"/>
  <c r="O2268" i="53"/>
  <c r="I2268" i="53"/>
  <c r="Q2267" i="53"/>
  <c r="P2267" i="53"/>
  <c r="O2267" i="53"/>
  <c r="I2267" i="53"/>
  <c r="H2267" i="53"/>
  <c r="L2267" i="53" s="1"/>
  <c r="Q2266" i="53"/>
  <c r="P2266" i="53"/>
  <c r="O2266" i="53"/>
  <c r="I2266" i="53"/>
  <c r="Q2265" i="53"/>
  <c r="P2265" i="53"/>
  <c r="O2265" i="53"/>
  <c r="I2265" i="53"/>
  <c r="Q2264" i="53"/>
  <c r="P2264" i="53"/>
  <c r="O2264" i="53"/>
  <c r="I2264" i="53"/>
  <c r="Q2263" i="53"/>
  <c r="P2263" i="53"/>
  <c r="O2263" i="53"/>
  <c r="I2263" i="53"/>
  <c r="Q2262" i="53"/>
  <c r="P2262" i="53"/>
  <c r="O2262" i="53"/>
  <c r="I2262" i="53"/>
  <c r="Q2261" i="53"/>
  <c r="P2261" i="53"/>
  <c r="O2261" i="53"/>
  <c r="I2261" i="53"/>
  <c r="Q2260" i="53"/>
  <c r="P2260" i="53"/>
  <c r="O2260" i="53"/>
  <c r="J2260" i="53"/>
  <c r="K2260" i="53" s="1"/>
  <c r="I2260" i="53"/>
  <c r="H2260" i="53"/>
  <c r="L2260" i="53" s="1"/>
  <c r="Q2259" i="53"/>
  <c r="P2259" i="53"/>
  <c r="O2259" i="53"/>
  <c r="I2259" i="53"/>
  <c r="Q2258" i="53"/>
  <c r="P2258" i="53"/>
  <c r="O2258" i="53"/>
  <c r="I2258" i="53"/>
  <c r="Q2257" i="53"/>
  <c r="P2257" i="53"/>
  <c r="O2257" i="53"/>
  <c r="I2257" i="53"/>
  <c r="Q2256" i="53"/>
  <c r="P2256" i="53"/>
  <c r="O2256" i="53"/>
  <c r="I2256" i="53"/>
  <c r="Q2255" i="53"/>
  <c r="P2255" i="53"/>
  <c r="O2255" i="53"/>
  <c r="I2255" i="53"/>
  <c r="Q2254" i="53"/>
  <c r="P2254" i="53"/>
  <c r="O2254" i="53"/>
  <c r="I2254" i="53"/>
  <c r="Q2253" i="53"/>
  <c r="P2253" i="53"/>
  <c r="O2253" i="53"/>
  <c r="L2253" i="53"/>
  <c r="J2253" i="53"/>
  <c r="K2253" i="53" s="1"/>
  <c r="I2253" i="53"/>
  <c r="H2253" i="53"/>
  <c r="Q2252" i="53"/>
  <c r="P2252" i="53"/>
  <c r="O2252" i="53"/>
  <c r="I2252" i="53"/>
  <c r="Q2251" i="53"/>
  <c r="P2251" i="53"/>
  <c r="O2251" i="53"/>
  <c r="I2251" i="53"/>
  <c r="Q2250" i="53"/>
  <c r="P2250" i="53"/>
  <c r="O2250" i="53"/>
  <c r="I2250" i="53"/>
  <c r="Q2249" i="53"/>
  <c r="P2249" i="53"/>
  <c r="O2249" i="53"/>
  <c r="I2249" i="53"/>
  <c r="Q2248" i="53"/>
  <c r="P2248" i="53"/>
  <c r="O2248" i="53"/>
  <c r="I2248" i="53"/>
  <c r="Q2247" i="53"/>
  <c r="P2247" i="53"/>
  <c r="O2247" i="53"/>
  <c r="I2247" i="53"/>
  <c r="Q2246" i="53"/>
  <c r="Q2245" i="53" s="1"/>
  <c r="P2246" i="53"/>
  <c r="P2245" i="53" s="1"/>
  <c r="O2246" i="53"/>
  <c r="O2245" i="53" s="1"/>
  <c r="M2246" i="53"/>
  <c r="I2246" i="53"/>
  <c r="I2245" i="53" s="1"/>
  <c r="H2246" i="53"/>
  <c r="H2245" i="53" s="1"/>
  <c r="U2245" i="53"/>
  <c r="T2245" i="53"/>
  <c r="S2245" i="53"/>
  <c r="R2245" i="53"/>
  <c r="N2245" i="53"/>
  <c r="M2245" i="53"/>
  <c r="Q2244" i="53"/>
  <c r="I2244" i="53"/>
  <c r="Q2243" i="53"/>
  <c r="P2243" i="53"/>
  <c r="O2243" i="53"/>
  <c r="I2243" i="53"/>
  <c r="Q2242" i="53"/>
  <c r="P2242" i="53"/>
  <c r="O2242" i="53"/>
  <c r="L2242" i="53"/>
  <c r="K2242" i="53"/>
  <c r="J2242" i="53"/>
  <c r="I2242" i="53"/>
  <c r="H2242" i="53"/>
  <c r="Q2241" i="53"/>
  <c r="P2241" i="53"/>
  <c r="O2241" i="53"/>
  <c r="I2241" i="53"/>
  <c r="Q2240" i="53"/>
  <c r="P2240" i="53"/>
  <c r="O2240" i="53"/>
  <c r="I2240" i="53"/>
  <c r="Q2239" i="53"/>
  <c r="P2239" i="53"/>
  <c r="O2239" i="53"/>
  <c r="I2239" i="53"/>
  <c r="Q2238" i="53"/>
  <c r="P2238" i="53"/>
  <c r="O2238" i="53"/>
  <c r="I2238" i="53"/>
  <c r="Q2237" i="53"/>
  <c r="P2237" i="53"/>
  <c r="O2237" i="53"/>
  <c r="I2237" i="53"/>
  <c r="Q2236" i="53"/>
  <c r="P2236" i="53"/>
  <c r="O2236" i="53"/>
  <c r="I2236" i="53"/>
  <c r="Q2235" i="53"/>
  <c r="P2235" i="53"/>
  <c r="O2235" i="53"/>
  <c r="I2235" i="53"/>
  <c r="H2235" i="53"/>
  <c r="J2235" i="53" s="1"/>
  <c r="K2235" i="53" s="1"/>
  <c r="Q2234" i="53"/>
  <c r="P2234" i="53"/>
  <c r="O2234" i="53"/>
  <c r="I2234" i="53"/>
  <c r="Q2233" i="53"/>
  <c r="P2233" i="53"/>
  <c r="O2233" i="53"/>
  <c r="I2233" i="53"/>
  <c r="Q2232" i="53"/>
  <c r="P2232" i="53"/>
  <c r="O2232" i="53"/>
  <c r="I2232" i="53"/>
  <c r="Q2231" i="53"/>
  <c r="P2231" i="53"/>
  <c r="O2231" i="53"/>
  <c r="I2231" i="53"/>
  <c r="Q2230" i="53"/>
  <c r="P2230" i="53"/>
  <c r="O2230" i="53"/>
  <c r="I2230" i="53"/>
  <c r="Q2229" i="53"/>
  <c r="P2229" i="53"/>
  <c r="O2229" i="53"/>
  <c r="I2229" i="53"/>
  <c r="Q2228" i="53"/>
  <c r="P2228" i="53"/>
  <c r="O2228" i="53"/>
  <c r="J2228" i="53"/>
  <c r="K2228" i="53" s="1"/>
  <c r="I2228" i="53"/>
  <c r="H2228" i="53"/>
  <c r="L2228" i="53" s="1"/>
  <c r="Q2227" i="53"/>
  <c r="P2227" i="53"/>
  <c r="O2227" i="53"/>
  <c r="I2227" i="53"/>
  <c r="Q2226" i="53"/>
  <c r="P2226" i="53"/>
  <c r="O2226" i="53"/>
  <c r="I2226" i="53"/>
  <c r="Q2225" i="53"/>
  <c r="P2225" i="53"/>
  <c r="O2225" i="53"/>
  <c r="I2225" i="53"/>
  <c r="Q2224" i="53"/>
  <c r="P2224" i="53"/>
  <c r="O2224" i="53"/>
  <c r="I2224" i="53"/>
  <c r="Q2223" i="53"/>
  <c r="P2223" i="53"/>
  <c r="O2223" i="53"/>
  <c r="I2223" i="53"/>
  <c r="Q2222" i="53"/>
  <c r="P2222" i="53"/>
  <c r="O2222" i="53"/>
  <c r="I2222" i="53"/>
  <c r="Q2221" i="53"/>
  <c r="P2221" i="53"/>
  <c r="O2221" i="53"/>
  <c r="L2221" i="53"/>
  <c r="J2221" i="53"/>
  <c r="K2221" i="53" s="1"/>
  <c r="I2221" i="53"/>
  <c r="H2221" i="53"/>
  <c r="Q2220" i="53"/>
  <c r="P2220" i="53"/>
  <c r="O2220" i="53"/>
  <c r="I2220" i="53"/>
  <c r="Q2219" i="53"/>
  <c r="P2219" i="53"/>
  <c r="O2219" i="53"/>
  <c r="I2219" i="53"/>
  <c r="Q2218" i="53"/>
  <c r="P2218" i="53"/>
  <c r="O2218" i="53"/>
  <c r="I2218" i="53"/>
  <c r="Q2217" i="53"/>
  <c r="P2217" i="53"/>
  <c r="O2217" i="53"/>
  <c r="I2217" i="53"/>
  <c r="I2213" i="53" s="1"/>
  <c r="Q2216" i="53"/>
  <c r="P2216" i="53"/>
  <c r="O2216" i="53"/>
  <c r="I2216" i="53"/>
  <c r="Q2215" i="53"/>
  <c r="P2215" i="53"/>
  <c r="O2215" i="53"/>
  <c r="I2215" i="53"/>
  <c r="Q2214" i="53"/>
  <c r="P2214" i="53"/>
  <c r="O2214" i="53"/>
  <c r="O2213" i="53" s="1"/>
  <c r="M2214" i="53"/>
  <c r="M2213" i="53" s="1"/>
  <c r="L2214" i="53"/>
  <c r="I2214" i="53"/>
  <c r="H2214" i="53"/>
  <c r="H2213" i="53" s="1"/>
  <c r="U2213" i="53"/>
  <c r="T2213" i="53"/>
  <c r="S2213" i="53"/>
  <c r="R2213" i="53"/>
  <c r="Q2213" i="53"/>
  <c r="P2213" i="53"/>
  <c r="N2213" i="53"/>
  <c r="Q2212" i="53"/>
  <c r="I2212" i="53"/>
  <c r="Q2211" i="53"/>
  <c r="P2211" i="53"/>
  <c r="O2211" i="53"/>
  <c r="I2211" i="53"/>
  <c r="Q2210" i="53"/>
  <c r="P2210" i="53"/>
  <c r="O2210" i="53"/>
  <c r="L2210" i="53"/>
  <c r="K2210" i="53"/>
  <c r="J2210" i="53"/>
  <c r="I2210" i="53"/>
  <c r="H2210" i="53"/>
  <c r="Q2209" i="53"/>
  <c r="P2209" i="53"/>
  <c r="O2209" i="53"/>
  <c r="I2209" i="53"/>
  <c r="Q2208" i="53"/>
  <c r="P2208" i="53"/>
  <c r="O2208" i="53"/>
  <c r="I2208" i="53"/>
  <c r="Q2207" i="53"/>
  <c r="P2207" i="53"/>
  <c r="O2207" i="53"/>
  <c r="I2207" i="53"/>
  <c r="Q2206" i="53"/>
  <c r="P2206" i="53"/>
  <c r="O2206" i="53"/>
  <c r="I2206" i="53"/>
  <c r="Q2205" i="53"/>
  <c r="P2205" i="53"/>
  <c r="O2205" i="53"/>
  <c r="I2205" i="53"/>
  <c r="Q2204" i="53"/>
  <c r="P2204" i="53"/>
  <c r="O2204" i="53"/>
  <c r="I2204" i="53"/>
  <c r="Q2203" i="53"/>
  <c r="P2203" i="53"/>
  <c r="O2203" i="53"/>
  <c r="L2203" i="53"/>
  <c r="I2203" i="53"/>
  <c r="H2203" i="53"/>
  <c r="J2203" i="53" s="1"/>
  <c r="K2203" i="53" s="1"/>
  <c r="Q2202" i="53"/>
  <c r="P2202" i="53"/>
  <c r="O2202" i="53"/>
  <c r="I2202" i="53"/>
  <c r="Q2201" i="53"/>
  <c r="P2201" i="53"/>
  <c r="O2201" i="53"/>
  <c r="I2201" i="53"/>
  <c r="Q2200" i="53"/>
  <c r="P2200" i="53"/>
  <c r="O2200" i="53"/>
  <c r="I2200" i="53"/>
  <c r="Q2199" i="53"/>
  <c r="P2199" i="53"/>
  <c r="O2199" i="53"/>
  <c r="I2199" i="53"/>
  <c r="Q2198" i="53"/>
  <c r="P2198" i="53"/>
  <c r="O2198" i="53"/>
  <c r="I2198" i="53"/>
  <c r="Q2197" i="53"/>
  <c r="P2197" i="53"/>
  <c r="O2197" i="53"/>
  <c r="I2197" i="53"/>
  <c r="Q2196" i="53"/>
  <c r="P2196" i="53"/>
  <c r="O2196" i="53"/>
  <c r="I2196" i="53"/>
  <c r="H2196" i="53"/>
  <c r="L2196" i="53" s="1"/>
  <c r="Q2195" i="53"/>
  <c r="P2195" i="53"/>
  <c r="O2195" i="53"/>
  <c r="I2195" i="53"/>
  <c r="Q2194" i="53"/>
  <c r="P2194" i="53"/>
  <c r="O2194" i="53"/>
  <c r="I2194" i="53"/>
  <c r="Q2193" i="53"/>
  <c r="P2193" i="53"/>
  <c r="O2193" i="53"/>
  <c r="I2193" i="53"/>
  <c r="Q2192" i="53"/>
  <c r="P2192" i="53"/>
  <c r="O2192" i="53"/>
  <c r="I2192" i="53"/>
  <c r="Q2191" i="53"/>
  <c r="P2191" i="53"/>
  <c r="O2191" i="53"/>
  <c r="I2191" i="53"/>
  <c r="Q2190" i="53"/>
  <c r="P2190" i="53"/>
  <c r="O2190" i="53"/>
  <c r="I2190" i="53"/>
  <c r="Q2189" i="53"/>
  <c r="P2189" i="53"/>
  <c r="O2189" i="53"/>
  <c r="I2189" i="53"/>
  <c r="H2189" i="53"/>
  <c r="J2189" i="53" s="1"/>
  <c r="K2189" i="53" s="1"/>
  <c r="Q2188" i="53"/>
  <c r="P2188" i="53"/>
  <c r="O2188" i="53"/>
  <c r="I2188" i="53"/>
  <c r="Q2187" i="53"/>
  <c r="P2187" i="53"/>
  <c r="O2187" i="53"/>
  <c r="I2187" i="53"/>
  <c r="Q2186" i="53"/>
  <c r="P2186" i="53"/>
  <c r="O2186" i="53"/>
  <c r="I2186" i="53"/>
  <c r="Q2185" i="53"/>
  <c r="P2185" i="53"/>
  <c r="O2185" i="53"/>
  <c r="I2185" i="53"/>
  <c r="Q2184" i="53"/>
  <c r="P2184" i="53"/>
  <c r="O2184" i="53"/>
  <c r="I2184" i="53"/>
  <c r="Q2183" i="53"/>
  <c r="Q2181" i="53" s="1"/>
  <c r="P2183" i="53"/>
  <c r="P2181" i="53" s="1"/>
  <c r="O2183" i="53"/>
  <c r="I2183" i="53"/>
  <c r="Q2182" i="53"/>
  <c r="P2182" i="53"/>
  <c r="O2182" i="53"/>
  <c r="M2182" i="53"/>
  <c r="L2182" i="53"/>
  <c r="J2182" i="53"/>
  <c r="I2182" i="53"/>
  <c r="I2181" i="53" s="1"/>
  <c r="H2182" i="53"/>
  <c r="H2181" i="53" s="1"/>
  <c r="U2181" i="53"/>
  <c r="T2181" i="53"/>
  <c r="S2181" i="53"/>
  <c r="R2181" i="53"/>
  <c r="O2181" i="53"/>
  <c r="N2181" i="53"/>
  <c r="M2181" i="53"/>
  <c r="Q2180" i="53"/>
  <c r="I2180" i="53"/>
  <c r="Q2179" i="53"/>
  <c r="P2179" i="53"/>
  <c r="O2179" i="53"/>
  <c r="I2179" i="53"/>
  <c r="Q2178" i="53"/>
  <c r="P2178" i="53"/>
  <c r="O2178" i="53"/>
  <c r="L2178" i="53"/>
  <c r="K2178" i="53"/>
  <c r="J2178" i="53"/>
  <c r="I2178" i="53"/>
  <c r="H2178" i="53"/>
  <c r="Q2177" i="53"/>
  <c r="P2177" i="53"/>
  <c r="O2177" i="53"/>
  <c r="I2177" i="53"/>
  <c r="Q2176" i="53"/>
  <c r="P2176" i="53"/>
  <c r="O2176" i="53"/>
  <c r="I2176" i="53"/>
  <c r="Q2175" i="53"/>
  <c r="P2175" i="53"/>
  <c r="O2175" i="53"/>
  <c r="I2175" i="53"/>
  <c r="Q2174" i="53"/>
  <c r="P2174" i="53"/>
  <c r="O2174" i="53"/>
  <c r="I2174" i="53"/>
  <c r="Q2173" i="53"/>
  <c r="P2173" i="53"/>
  <c r="O2173" i="53"/>
  <c r="I2173" i="53"/>
  <c r="Q2172" i="53"/>
  <c r="P2172" i="53"/>
  <c r="O2172" i="53"/>
  <c r="I2172" i="53"/>
  <c r="Q2171" i="53"/>
  <c r="P2171" i="53"/>
  <c r="O2171" i="53"/>
  <c r="L2171" i="53"/>
  <c r="J2171" i="53"/>
  <c r="K2171" i="53" s="1"/>
  <c r="I2171" i="53"/>
  <c r="H2171" i="53"/>
  <c r="Q2170" i="53"/>
  <c r="P2170" i="53"/>
  <c r="O2170" i="53"/>
  <c r="I2170" i="53"/>
  <c r="Q2169" i="53"/>
  <c r="P2169" i="53"/>
  <c r="O2169" i="53"/>
  <c r="I2169" i="53"/>
  <c r="Q2168" i="53"/>
  <c r="P2168" i="53"/>
  <c r="O2168" i="53"/>
  <c r="I2168" i="53"/>
  <c r="Q2167" i="53"/>
  <c r="P2167" i="53"/>
  <c r="O2167" i="53"/>
  <c r="I2167" i="53"/>
  <c r="Q2166" i="53"/>
  <c r="P2166" i="53"/>
  <c r="O2166" i="53"/>
  <c r="I2166" i="53"/>
  <c r="Q2165" i="53"/>
  <c r="P2165" i="53"/>
  <c r="O2165" i="53"/>
  <c r="I2165" i="53"/>
  <c r="Q2164" i="53"/>
  <c r="P2164" i="53"/>
  <c r="O2164" i="53"/>
  <c r="L2164" i="53"/>
  <c r="I2164" i="53"/>
  <c r="H2164" i="53"/>
  <c r="J2164" i="53" s="1"/>
  <c r="K2164" i="53" s="1"/>
  <c r="Q2163" i="53"/>
  <c r="P2163" i="53"/>
  <c r="O2163" i="53"/>
  <c r="I2163" i="53"/>
  <c r="Q2162" i="53"/>
  <c r="P2162" i="53"/>
  <c r="O2162" i="53"/>
  <c r="I2162" i="53"/>
  <c r="Q2161" i="53"/>
  <c r="P2161" i="53"/>
  <c r="O2161" i="53"/>
  <c r="I2161" i="53"/>
  <c r="Q2160" i="53"/>
  <c r="P2160" i="53"/>
  <c r="O2160" i="53"/>
  <c r="I2160" i="53"/>
  <c r="Q2159" i="53"/>
  <c r="P2159" i="53"/>
  <c r="O2159" i="53"/>
  <c r="I2159" i="53"/>
  <c r="Q2158" i="53"/>
  <c r="P2158" i="53"/>
  <c r="O2158" i="53"/>
  <c r="I2158" i="53"/>
  <c r="Q2157" i="53"/>
  <c r="P2157" i="53"/>
  <c r="O2157" i="53"/>
  <c r="I2157" i="53"/>
  <c r="H2157" i="53"/>
  <c r="H2149" i="53" s="1"/>
  <c r="Q2156" i="53"/>
  <c r="P2156" i="53"/>
  <c r="O2156" i="53"/>
  <c r="I2156" i="53"/>
  <c r="Q2155" i="53"/>
  <c r="P2155" i="53"/>
  <c r="O2155" i="53"/>
  <c r="I2155" i="53"/>
  <c r="Q2154" i="53"/>
  <c r="P2154" i="53"/>
  <c r="O2154" i="53"/>
  <c r="I2154" i="53"/>
  <c r="Q2153" i="53"/>
  <c r="P2153" i="53"/>
  <c r="O2153" i="53"/>
  <c r="I2153" i="53"/>
  <c r="Q2152" i="53"/>
  <c r="P2152" i="53"/>
  <c r="O2152" i="53"/>
  <c r="I2152" i="53"/>
  <c r="Q2151" i="53"/>
  <c r="P2151" i="53"/>
  <c r="P2149" i="53" s="1"/>
  <c r="O2151" i="53"/>
  <c r="O2149" i="53" s="1"/>
  <c r="I2151" i="53"/>
  <c r="Q2150" i="53"/>
  <c r="Q2149" i="53" s="1"/>
  <c r="P2150" i="53"/>
  <c r="O2150" i="53"/>
  <c r="M2150" i="53"/>
  <c r="J2150" i="53"/>
  <c r="K2150" i="53" s="1"/>
  <c r="I2150" i="53"/>
  <c r="I2149" i="53" s="1"/>
  <c r="H2150" i="53"/>
  <c r="L2150" i="53" s="1"/>
  <c r="U2149" i="53"/>
  <c r="T2149" i="53"/>
  <c r="S2149" i="53"/>
  <c r="R2149" i="53"/>
  <c r="N2149" i="53"/>
  <c r="M2149" i="53"/>
  <c r="Q2148" i="53"/>
  <c r="I2148" i="53"/>
  <c r="Q2147" i="53"/>
  <c r="P2147" i="53"/>
  <c r="O2147" i="53"/>
  <c r="I2147" i="53"/>
  <c r="Q2146" i="53"/>
  <c r="P2146" i="53"/>
  <c r="O2146" i="53"/>
  <c r="L2146" i="53"/>
  <c r="K2146" i="53"/>
  <c r="J2146" i="53"/>
  <c r="I2146" i="53"/>
  <c r="H2146" i="53"/>
  <c r="Q2145" i="53"/>
  <c r="P2145" i="53"/>
  <c r="O2145" i="53"/>
  <c r="I2145" i="53"/>
  <c r="Q2144" i="53"/>
  <c r="P2144" i="53"/>
  <c r="O2144" i="53"/>
  <c r="I2144" i="53"/>
  <c r="Q2143" i="53"/>
  <c r="P2143" i="53"/>
  <c r="O2143" i="53"/>
  <c r="I2143" i="53"/>
  <c r="Q2142" i="53"/>
  <c r="P2142" i="53"/>
  <c r="O2142" i="53"/>
  <c r="I2142" i="53"/>
  <c r="Q2141" i="53"/>
  <c r="P2141" i="53"/>
  <c r="O2141" i="53"/>
  <c r="I2141" i="53"/>
  <c r="Q2140" i="53"/>
  <c r="P2140" i="53"/>
  <c r="O2140" i="53"/>
  <c r="I2140" i="53"/>
  <c r="Q2139" i="53"/>
  <c r="P2139" i="53"/>
  <c r="O2139" i="53"/>
  <c r="J2139" i="53"/>
  <c r="K2139" i="53" s="1"/>
  <c r="I2139" i="53"/>
  <c r="H2139" i="53"/>
  <c r="L2139" i="53" s="1"/>
  <c r="Q2138" i="53"/>
  <c r="P2138" i="53"/>
  <c r="O2138" i="53"/>
  <c r="I2138" i="53"/>
  <c r="Q2137" i="53"/>
  <c r="P2137" i="53"/>
  <c r="O2137" i="53"/>
  <c r="I2137" i="53"/>
  <c r="Q2136" i="53"/>
  <c r="P2136" i="53"/>
  <c r="O2136" i="53"/>
  <c r="I2136" i="53"/>
  <c r="Q2135" i="53"/>
  <c r="P2135" i="53"/>
  <c r="O2135" i="53"/>
  <c r="I2135" i="53"/>
  <c r="Q2134" i="53"/>
  <c r="P2134" i="53"/>
  <c r="O2134" i="53"/>
  <c r="I2134" i="53"/>
  <c r="Q2133" i="53"/>
  <c r="P2133" i="53"/>
  <c r="O2133" i="53"/>
  <c r="I2133" i="53"/>
  <c r="Q2132" i="53"/>
  <c r="P2132" i="53"/>
  <c r="O2132" i="53"/>
  <c r="I2132" i="53"/>
  <c r="H2132" i="53"/>
  <c r="L2132" i="53" s="1"/>
  <c r="Q2131" i="53"/>
  <c r="P2131" i="53"/>
  <c r="O2131" i="53"/>
  <c r="I2131" i="53"/>
  <c r="Q2130" i="53"/>
  <c r="P2130" i="53"/>
  <c r="O2130" i="53"/>
  <c r="I2130" i="53"/>
  <c r="Q2129" i="53"/>
  <c r="P2129" i="53"/>
  <c r="O2129" i="53"/>
  <c r="I2129" i="53"/>
  <c r="Q2128" i="53"/>
  <c r="P2128" i="53"/>
  <c r="O2128" i="53"/>
  <c r="I2128" i="53"/>
  <c r="Q2127" i="53"/>
  <c r="P2127" i="53"/>
  <c r="O2127" i="53"/>
  <c r="I2127" i="53"/>
  <c r="Q2126" i="53"/>
  <c r="P2126" i="53"/>
  <c r="O2126" i="53"/>
  <c r="I2126" i="53"/>
  <c r="Q2125" i="53"/>
  <c r="P2125" i="53"/>
  <c r="O2125" i="53"/>
  <c r="J2125" i="53"/>
  <c r="K2125" i="53" s="1"/>
  <c r="I2125" i="53"/>
  <c r="H2125" i="53"/>
  <c r="L2125" i="53" s="1"/>
  <c r="Q2124" i="53"/>
  <c r="P2124" i="53"/>
  <c r="O2124" i="53"/>
  <c r="I2124" i="53"/>
  <c r="Q2123" i="53"/>
  <c r="P2123" i="53"/>
  <c r="O2123" i="53"/>
  <c r="I2123" i="53"/>
  <c r="I2117" i="53" s="1"/>
  <c r="Q2122" i="53"/>
  <c r="P2122" i="53"/>
  <c r="O2122" i="53"/>
  <c r="I2122" i="53"/>
  <c r="Q2121" i="53"/>
  <c r="P2121" i="53"/>
  <c r="O2121" i="53"/>
  <c r="I2121" i="53"/>
  <c r="Q2120" i="53"/>
  <c r="P2120" i="53"/>
  <c r="O2120" i="53"/>
  <c r="I2120" i="53"/>
  <c r="Q2119" i="53"/>
  <c r="P2119" i="53"/>
  <c r="O2119" i="53"/>
  <c r="I2119" i="53"/>
  <c r="K2118" i="53" s="1"/>
  <c r="Q2118" i="53"/>
  <c r="Q2117" i="53" s="1"/>
  <c r="P2118" i="53"/>
  <c r="P2117" i="53" s="1"/>
  <c r="O2118" i="53"/>
  <c r="O2117" i="53" s="1"/>
  <c r="M2118" i="53"/>
  <c r="M2117" i="53" s="1"/>
  <c r="J2118" i="53"/>
  <c r="I2118" i="53"/>
  <c r="H2118" i="53"/>
  <c r="L2118" i="53" s="1"/>
  <c r="L2117" i="53" s="1"/>
  <c r="U2117" i="53"/>
  <c r="T2117" i="53"/>
  <c r="S2117" i="53"/>
  <c r="R2117" i="53"/>
  <c r="N2117" i="53"/>
  <c r="Q2116" i="53"/>
  <c r="I2116" i="53"/>
  <c r="Q2115" i="53"/>
  <c r="P2115" i="53"/>
  <c r="O2115" i="53"/>
  <c r="I2115" i="53"/>
  <c r="Q2114" i="53"/>
  <c r="P2114" i="53"/>
  <c r="O2114" i="53"/>
  <c r="L2114" i="53"/>
  <c r="K2114" i="53"/>
  <c r="J2114" i="53"/>
  <c r="I2114" i="53"/>
  <c r="H2114" i="53"/>
  <c r="Q2113" i="53"/>
  <c r="P2113" i="53"/>
  <c r="O2113" i="53"/>
  <c r="I2113" i="53"/>
  <c r="Q2112" i="53"/>
  <c r="P2112" i="53"/>
  <c r="O2112" i="53"/>
  <c r="I2112" i="53"/>
  <c r="Q2111" i="53"/>
  <c r="P2111" i="53"/>
  <c r="O2111" i="53"/>
  <c r="I2111" i="53"/>
  <c r="Q2110" i="53"/>
  <c r="P2110" i="53"/>
  <c r="O2110" i="53"/>
  <c r="I2110" i="53"/>
  <c r="Q2109" i="53"/>
  <c r="P2109" i="53"/>
  <c r="O2109" i="53"/>
  <c r="I2109" i="53"/>
  <c r="Q2108" i="53"/>
  <c r="P2108" i="53"/>
  <c r="O2108" i="53"/>
  <c r="I2108" i="53"/>
  <c r="K2107" i="53" s="1"/>
  <c r="Q2107" i="53"/>
  <c r="P2107" i="53"/>
  <c r="O2107" i="53"/>
  <c r="J2107" i="53"/>
  <c r="I2107" i="53"/>
  <c r="H2107" i="53"/>
  <c r="L2107" i="53" s="1"/>
  <c r="Q2106" i="53"/>
  <c r="P2106" i="53"/>
  <c r="O2106" i="53"/>
  <c r="I2106" i="53"/>
  <c r="Q2105" i="53"/>
  <c r="P2105" i="53"/>
  <c r="O2105" i="53"/>
  <c r="I2105" i="53"/>
  <c r="Q2104" i="53"/>
  <c r="P2104" i="53"/>
  <c r="O2104" i="53"/>
  <c r="I2104" i="53"/>
  <c r="Q2103" i="53"/>
  <c r="P2103" i="53"/>
  <c r="O2103" i="53"/>
  <c r="I2103" i="53"/>
  <c r="Q2102" i="53"/>
  <c r="P2102" i="53"/>
  <c r="O2102" i="53"/>
  <c r="I2102" i="53"/>
  <c r="Q2101" i="53"/>
  <c r="P2101" i="53"/>
  <c r="O2101" i="53"/>
  <c r="I2101" i="53"/>
  <c r="Q2100" i="53"/>
  <c r="P2100" i="53"/>
  <c r="O2100" i="53"/>
  <c r="I2100" i="53"/>
  <c r="H2100" i="53"/>
  <c r="H2085" i="53" s="1"/>
  <c r="Q2099" i="53"/>
  <c r="P2099" i="53"/>
  <c r="O2099" i="53"/>
  <c r="I2099" i="53"/>
  <c r="Q2098" i="53"/>
  <c r="P2098" i="53"/>
  <c r="O2098" i="53"/>
  <c r="I2098" i="53"/>
  <c r="Q2097" i="53"/>
  <c r="P2097" i="53"/>
  <c r="O2097" i="53"/>
  <c r="I2097" i="53"/>
  <c r="Q2096" i="53"/>
  <c r="P2096" i="53"/>
  <c r="O2096" i="53"/>
  <c r="I2096" i="53"/>
  <c r="Q2095" i="53"/>
  <c r="P2095" i="53"/>
  <c r="O2095" i="53"/>
  <c r="I2095" i="53"/>
  <c r="Q2094" i="53"/>
  <c r="P2094" i="53"/>
  <c r="O2094" i="53"/>
  <c r="I2094" i="53"/>
  <c r="Q2093" i="53"/>
  <c r="P2093" i="53"/>
  <c r="O2093" i="53"/>
  <c r="J2093" i="53"/>
  <c r="K2093" i="53" s="1"/>
  <c r="I2093" i="53"/>
  <c r="H2093" i="53"/>
  <c r="L2093" i="53" s="1"/>
  <c r="Q2092" i="53"/>
  <c r="P2092" i="53"/>
  <c r="O2092" i="53"/>
  <c r="I2092" i="53"/>
  <c r="Q2091" i="53"/>
  <c r="P2091" i="53"/>
  <c r="O2091" i="53"/>
  <c r="I2091" i="53"/>
  <c r="I2085" i="53" s="1"/>
  <c r="Q2090" i="53"/>
  <c r="P2090" i="53"/>
  <c r="O2090" i="53"/>
  <c r="I2090" i="53"/>
  <c r="Q2089" i="53"/>
  <c r="P2089" i="53"/>
  <c r="O2089" i="53"/>
  <c r="I2089" i="53"/>
  <c r="Q2088" i="53"/>
  <c r="P2088" i="53"/>
  <c r="O2088" i="53"/>
  <c r="I2088" i="53"/>
  <c r="Q2087" i="53"/>
  <c r="Q2085" i="53" s="1"/>
  <c r="P2087" i="53"/>
  <c r="O2087" i="53"/>
  <c r="I2087" i="53"/>
  <c r="Q2086" i="53"/>
  <c r="P2086" i="53"/>
  <c r="P2085" i="53" s="1"/>
  <c r="O2086" i="53"/>
  <c r="O2085" i="53" s="1"/>
  <c r="M2086" i="53"/>
  <c r="M2085" i="53" s="1"/>
  <c r="L2086" i="53"/>
  <c r="J2086" i="53"/>
  <c r="K2086" i="53" s="1"/>
  <c r="I2086" i="53"/>
  <c r="H2086" i="53"/>
  <c r="U2085" i="53"/>
  <c r="T2085" i="53"/>
  <c r="S2085" i="53"/>
  <c r="R2085" i="53"/>
  <c r="N2085" i="53"/>
  <c r="Q2084" i="53"/>
  <c r="I2084" i="53"/>
  <c r="Q2083" i="53"/>
  <c r="P2083" i="53"/>
  <c r="O2083" i="53"/>
  <c r="I2083" i="53"/>
  <c r="Q2082" i="53"/>
  <c r="P2082" i="53"/>
  <c r="O2082" i="53"/>
  <c r="L2082" i="53"/>
  <c r="K2082" i="53"/>
  <c r="J2082" i="53"/>
  <c r="I2082" i="53"/>
  <c r="H2082" i="53"/>
  <c r="Q2081" i="53"/>
  <c r="P2081" i="53"/>
  <c r="O2081" i="53"/>
  <c r="I2081" i="53"/>
  <c r="Q2080" i="53"/>
  <c r="P2080" i="53"/>
  <c r="O2080" i="53"/>
  <c r="I2080" i="53"/>
  <c r="Q2079" i="53"/>
  <c r="P2079" i="53"/>
  <c r="O2079" i="53"/>
  <c r="I2079" i="53"/>
  <c r="Q2078" i="53"/>
  <c r="P2078" i="53"/>
  <c r="O2078" i="53"/>
  <c r="I2078" i="53"/>
  <c r="Q2077" i="53"/>
  <c r="P2077" i="53"/>
  <c r="O2077" i="53"/>
  <c r="I2077" i="53"/>
  <c r="Q2076" i="53"/>
  <c r="P2076" i="53"/>
  <c r="O2076" i="53"/>
  <c r="I2076" i="53"/>
  <c r="Q2075" i="53"/>
  <c r="P2075" i="53"/>
  <c r="O2075" i="53"/>
  <c r="L2075" i="53"/>
  <c r="J2075" i="53"/>
  <c r="K2075" i="53" s="1"/>
  <c r="I2075" i="53"/>
  <c r="H2075" i="53"/>
  <c r="Q2074" i="53"/>
  <c r="P2074" i="53"/>
  <c r="O2074" i="53"/>
  <c r="I2074" i="53"/>
  <c r="Q2073" i="53"/>
  <c r="P2073" i="53"/>
  <c r="O2073" i="53"/>
  <c r="I2073" i="53"/>
  <c r="Q2072" i="53"/>
  <c r="P2072" i="53"/>
  <c r="O2072" i="53"/>
  <c r="I2072" i="53"/>
  <c r="Q2071" i="53"/>
  <c r="P2071" i="53"/>
  <c r="O2071" i="53"/>
  <c r="I2071" i="53"/>
  <c r="Q2070" i="53"/>
  <c r="P2070" i="53"/>
  <c r="O2070" i="53"/>
  <c r="I2070" i="53"/>
  <c r="Q2069" i="53"/>
  <c r="P2069" i="53"/>
  <c r="O2069" i="53"/>
  <c r="I2069" i="53"/>
  <c r="Q2068" i="53"/>
  <c r="P2068" i="53"/>
  <c r="O2068" i="53"/>
  <c r="L2068" i="53"/>
  <c r="I2068" i="53"/>
  <c r="H2068" i="53"/>
  <c r="J2068" i="53" s="1"/>
  <c r="K2068" i="53" s="1"/>
  <c r="Q2067" i="53"/>
  <c r="P2067" i="53"/>
  <c r="O2067" i="53"/>
  <c r="I2067" i="53"/>
  <c r="Q2066" i="53"/>
  <c r="P2066" i="53"/>
  <c r="O2066" i="53"/>
  <c r="I2066" i="53"/>
  <c r="Q2065" i="53"/>
  <c r="P2065" i="53"/>
  <c r="O2065" i="53"/>
  <c r="I2065" i="53"/>
  <c r="Q2064" i="53"/>
  <c r="P2064" i="53"/>
  <c r="O2064" i="53"/>
  <c r="I2064" i="53"/>
  <c r="Q2063" i="53"/>
  <c r="P2063" i="53"/>
  <c r="O2063" i="53"/>
  <c r="I2063" i="53"/>
  <c r="Q2062" i="53"/>
  <c r="P2062" i="53"/>
  <c r="O2062" i="53"/>
  <c r="I2062" i="53"/>
  <c r="Q2061" i="53"/>
  <c r="P2061" i="53"/>
  <c r="O2061" i="53"/>
  <c r="I2061" i="53"/>
  <c r="H2061" i="53"/>
  <c r="L2061" i="53" s="1"/>
  <c r="Q2060" i="53"/>
  <c r="P2060" i="53"/>
  <c r="O2060" i="53"/>
  <c r="I2060" i="53"/>
  <c r="Q2059" i="53"/>
  <c r="P2059" i="53"/>
  <c r="O2059" i="53"/>
  <c r="I2059" i="53"/>
  <c r="Q2058" i="53"/>
  <c r="P2058" i="53"/>
  <c r="O2058" i="53"/>
  <c r="O2053" i="53" s="1"/>
  <c r="I2058" i="53"/>
  <c r="Q2057" i="53"/>
  <c r="P2057" i="53"/>
  <c r="O2057" i="53"/>
  <c r="I2057" i="53"/>
  <c r="Q2056" i="53"/>
  <c r="P2056" i="53"/>
  <c r="O2056" i="53"/>
  <c r="I2056" i="53"/>
  <c r="Q2055" i="53"/>
  <c r="P2055" i="53"/>
  <c r="O2055" i="53"/>
  <c r="I2055" i="53"/>
  <c r="Q2054" i="53"/>
  <c r="Q2053" i="53" s="1"/>
  <c r="P2054" i="53"/>
  <c r="P2053" i="53" s="1"/>
  <c r="O2054" i="53"/>
  <c r="M2054" i="53"/>
  <c r="M2053" i="53" s="1"/>
  <c r="I2054" i="53"/>
  <c r="I2053" i="53" s="1"/>
  <c r="H2054" i="53"/>
  <c r="J2054" i="53" s="1"/>
  <c r="U2053" i="53"/>
  <c r="T2053" i="53"/>
  <c r="S2053" i="53"/>
  <c r="R2053" i="53"/>
  <c r="N2053" i="53"/>
  <c r="Q2052" i="53"/>
  <c r="I2052" i="53"/>
  <c r="Q2051" i="53"/>
  <c r="P2051" i="53"/>
  <c r="O2051" i="53"/>
  <c r="I2051" i="53"/>
  <c r="Q2050" i="53"/>
  <c r="P2050" i="53"/>
  <c r="O2050" i="53"/>
  <c r="L2050" i="53"/>
  <c r="K2050" i="53"/>
  <c r="J2050" i="53"/>
  <c r="I2050" i="53"/>
  <c r="H2050" i="53"/>
  <c r="Q2049" i="53"/>
  <c r="P2049" i="53"/>
  <c r="O2049" i="53"/>
  <c r="I2049" i="53"/>
  <c r="Q2048" i="53"/>
  <c r="P2048" i="53"/>
  <c r="O2048" i="53"/>
  <c r="I2048" i="53"/>
  <c r="Q2047" i="53"/>
  <c r="P2047" i="53"/>
  <c r="O2047" i="53"/>
  <c r="I2047" i="53"/>
  <c r="Q2046" i="53"/>
  <c r="P2046" i="53"/>
  <c r="O2046" i="53"/>
  <c r="I2046" i="53"/>
  <c r="Q2045" i="53"/>
  <c r="P2045" i="53"/>
  <c r="O2045" i="53"/>
  <c r="I2045" i="53"/>
  <c r="Q2044" i="53"/>
  <c r="P2044" i="53"/>
  <c r="O2044" i="53"/>
  <c r="I2044" i="53"/>
  <c r="Q2043" i="53"/>
  <c r="P2043" i="53"/>
  <c r="O2043" i="53"/>
  <c r="I2043" i="53"/>
  <c r="H2043" i="53"/>
  <c r="J2043" i="53" s="1"/>
  <c r="K2043" i="53" s="1"/>
  <c r="Q2042" i="53"/>
  <c r="P2042" i="53"/>
  <c r="O2042" i="53"/>
  <c r="I2042" i="53"/>
  <c r="Q2041" i="53"/>
  <c r="P2041" i="53"/>
  <c r="O2041" i="53"/>
  <c r="I2041" i="53"/>
  <c r="Q2040" i="53"/>
  <c r="P2040" i="53"/>
  <c r="O2040" i="53"/>
  <c r="I2040" i="53"/>
  <c r="Q2039" i="53"/>
  <c r="P2039" i="53"/>
  <c r="O2039" i="53"/>
  <c r="I2039" i="53"/>
  <c r="Q2038" i="53"/>
  <c r="P2038" i="53"/>
  <c r="O2038" i="53"/>
  <c r="I2038" i="53"/>
  <c r="Q2037" i="53"/>
  <c r="P2037" i="53"/>
  <c r="O2037" i="53"/>
  <c r="I2037" i="53"/>
  <c r="Q2036" i="53"/>
  <c r="P2036" i="53"/>
  <c r="O2036" i="53"/>
  <c r="L2036" i="53"/>
  <c r="J2036" i="53"/>
  <c r="K2036" i="53" s="1"/>
  <c r="I2036" i="53"/>
  <c r="H2036" i="53"/>
  <c r="Q2035" i="53"/>
  <c r="P2035" i="53"/>
  <c r="O2035" i="53"/>
  <c r="I2035" i="53"/>
  <c r="Q2034" i="53"/>
  <c r="P2034" i="53"/>
  <c r="O2034" i="53"/>
  <c r="I2034" i="53"/>
  <c r="Q2033" i="53"/>
  <c r="P2033" i="53"/>
  <c r="O2033" i="53"/>
  <c r="I2033" i="53"/>
  <c r="Q2032" i="53"/>
  <c r="P2032" i="53"/>
  <c r="O2032" i="53"/>
  <c r="I2032" i="53"/>
  <c r="Q2031" i="53"/>
  <c r="P2031" i="53"/>
  <c r="O2031" i="53"/>
  <c r="I2031" i="53"/>
  <c r="Q2030" i="53"/>
  <c r="P2030" i="53"/>
  <c r="O2030" i="53"/>
  <c r="I2030" i="53"/>
  <c r="Q2029" i="53"/>
  <c r="P2029" i="53"/>
  <c r="O2029" i="53"/>
  <c r="L2029" i="53"/>
  <c r="I2029" i="53"/>
  <c r="H2029" i="53"/>
  <c r="J2029" i="53" s="1"/>
  <c r="K2029" i="53" s="1"/>
  <c r="Q2028" i="53"/>
  <c r="P2028" i="53"/>
  <c r="O2028" i="53"/>
  <c r="I2028" i="53"/>
  <c r="Q2027" i="53"/>
  <c r="P2027" i="53"/>
  <c r="O2027" i="53"/>
  <c r="I2027" i="53"/>
  <c r="Q2026" i="53"/>
  <c r="P2026" i="53"/>
  <c r="O2026" i="53"/>
  <c r="I2026" i="53"/>
  <c r="Q2025" i="53"/>
  <c r="P2025" i="53"/>
  <c r="O2025" i="53"/>
  <c r="I2025" i="53"/>
  <c r="Q2024" i="53"/>
  <c r="P2024" i="53"/>
  <c r="O2024" i="53"/>
  <c r="I2024" i="53"/>
  <c r="Q2023" i="53"/>
  <c r="P2023" i="53"/>
  <c r="O2023" i="53"/>
  <c r="I2023" i="53"/>
  <c r="Q2022" i="53"/>
  <c r="Q2021" i="53" s="1"/>
  <c r="P2022" i="53"/>
  <c r="P2021" i="53" s="1"/>
  <c r="O2022" i="53"/>
  <c r="O2021" i="53" s="1"/>
  <c r="M2022" i="53"/>
  <c r="M2021" i="53" s="1"/>
  <c r="I2022" i="53"/>
  <c r="I2021" i="53" s="1"/>
  <c r="H2022" i="53"/>
  <c r="H2021" i="53" s="1"/>
  <c r="U2021" i="53"/>
  <c r="T2021" i="53"/>
  <c r="S2021" i="53"/>
  <c r="R2021" i="53"/>
  <c r="N2021" i="53"/>
  <c r="Q2020" i="53"/>
  <c r="I2020" i="53"/>
  <c r="Q2019" i="53"/>
  <c r="P2019" i="53"/>
  <c r="O2019" i="53"/>
  <c r="I2019" i="53"/>
  <c r="Q2018" i="53"/>
  <c r="P2018" i="53"/>
  <c r="O2018" i="53"/>
  <c r="L2018" i="53"/>
  <c r="K2018" i="53"/>
  <c r="J2018" i="53"/>
  <c r="I2018" i="53"/>
  <c r="H2018" i="53"/>
  <c r="Q2017" i="53"/>
  <c r="P2017" i="53"/>
  <c r="O2017" i="53"/>
  <c r="I2017" i="53"/>
  <c r="Q2016" i="53"/>
  <c r="P2016" i="53"/>
  <c r="O2016" i="53"/>
  <c r="I2016" i="53"/>
  <c r="Q2015" i="53"/>
  <c r="P2015" i="53"/>
  <c r="O2015" i="53"/>
  <c r="I2015" i="53"/>
  <c r="Q2014" i="53"/>
  <c r="P2014" i="53"/>
  <c r="O2014" i="53"/>
  <c r="I2014" i="53"/>
  <c r="Q2013" i="53"/>
  <c r="P2013" i="53"/>
  <c r="O2013" i="53"/>
  <c r="I2013" i="53"/>
  <c r="Q2012" i="53"/>
  <c r="P2012" i="53"/>
  <c r="O2012" i="53"/>
  <c r="I2012" i="53"/>
  <c r="Q2011" i="53"/>
  <c r="P2011" i="53"/>
  <c r="O2011" i="53"/>
  <c r="I2011" i="53"/>
  <c r="H2011" i="53"/>
  <c r="L2011" i="53" s="1"/>
  <c r="Q2010" i="53"/>
  <c r="P2010" i="53"/>
  <c r="O2010" i="53"/>
  <c r="I2010" i="53"/>
  <c r="Q2009" i="53"/>
  <c r="P2009" i="53"/>
  <c r="O2009" i="53"/>
  <c r="I2009" i="53"/>
  <c r="Q2008" i="53"/>
  <c r="P2008" i="53"/>
  <c r="O2008" i="53"/>
  <c r="I2008" i="53"/>
  <c r="Q2007" i="53"/>
  <c r="P2007" i="53"/>
  <c r="O2007" i="53"/>
  <c r="I2007" i="53"/>
  <c r="Q2006" i="53"/>
  <c r="P2006" i="53"/>
  <c r="O2006" i="53"/>
  <c r="I2006" i="53"/>
  <c r="Q2005" i="53"/>
  <c r="P2005" i="53"/>
  <c r="O2005" i="53"/>
  <c r="I2005" i="53"/>
  <c r="Q2004" i="53"/>
  <c r="P2004" i="53"/>
  <c r="O2004" i="53"/>
  <c r="L2004" i="53"/>
  <c r="J2004" i="53"/>
  <c r="K2004" i="53" s="1"/>
  <c r="I2004" i="53"/>
  <c r="H2004" i="53"/>
  <c r="Q2003" i="53"/>
  <c r="P2003" i="53"/>
  <c r="O2003" i="53"/>
  <c r="I2003" i="53"/>
  <c r="Q2002" i="53"/>
  <c r="P2002" i="53"/>
  <c r="O2002" i="53"/>
  <c r="I2002" i="53"/>
  <c r="Q2001" i="53"/>
  <c r="P2001" i="53"/>
  <c r="O2001" i="53"/>
  <c r="I2001" i="53"/>
  <c r="Q2000" i="53"/>
  <c r="P2000" i="53"/>
  <c r="O2000" i="53"/>
  <c r="I2000" i="53"/>
  <c r="Q1999" i="53"/>
  <c r="P1999" i="53"/>
  <c r="O1999" i="53"/>
  <c r="I1999" i="53"/>
  <c r="Q1998" i="53"/>
  <c r="P1998" i="53"/>
  <c r="O1998" i="53"/>
  <c r="I1998" i="53"/>
  <c r="Q1997" i="53"/>
  <c r="P1997" i="53"/>
  <c r="O1997" i="53"/>
  <c r="I1997" i="53"/>
  <c r="H1997" i="53"/>
  <c r="H1989" i="53" s="1"/>
  <c r="Q1996" i="53"/>
  <c r="P1996" i="53"/>
  <c r="O1996" i="53"/>
  <c r="I1996" i="53"/>
  <c r="Q1995" i="53"/>
  <c r="P1995" i="53"/>
  <c r="O1995" i="53"/>
  <c r="I1995" i="53"/>
  <c r="Q1994" i="53"/>
  <c r="P1994" i="53"/>
  <c r="O1994" i="53"/>
  <c r="I1994" i="53"/>
  <c r="Q1993" i="53"/>
  <c r="P1993" i="53"/>
  <c r="O1993" i="53"/>
  <c r="I1993" i="53"/>
  <c r="Q1992" i="53"/>
  <c r="P1992" i="53"/>
  <c r="O1992" i="53"/>
  <c r="I1992" i="53"/>
  <c r="I1989" i="53" s="1"/>
  <c r="Q1991" i="53"/>
  <c r="P1991" i="53"/>
  <c r="O1991" i="53"/>
  <c r="I1991" i="53"/>
  <c r="Q1990" i="53"/>
  <c r="P1990" i="53"/>
  <c r="O1990" i="53"/>
  <c r="M1990" i="53"/>
  <c r="L1990" i="53"/>
  <c r="I1990" i="53"/>
  <c r="H1990" i="53"/>
  <c r="J1990" i="53" s="1"/>
  <c r="U1989" i="53"/>
  <c r="T1989" i="53"/>
  <c r="S1989" i="53"/>
  <c r="R1989" i="53"/>
  <c r="Q1989" i="53"/>
  <c r="P1989" i="53"/>
  <c r="O1989" i="53"/>
  <c r="N1989" i="53"/>
  <c r="M1989" i="53"/>
  <c r="Q1988" i="53"/>
  <c r="I1988" i="53"/>
  <c r="Q1987" i="53"/>
  <c r="P1987" i="53"/>
  <c r="O1987" i="53"/>
  <c r="I1987" i="53"/>
  <c r="Q1986" i="53"/>
  <c r="P1986" i="53"/>
  <c r="O1986" i="53"/>
  <c r="L1986" i="53"/>
  <c r="K1986" i="53"/>
  <c r="J1986" i="53"/>
  <c r="I1986" i="53"/>
  <c r="H1986" i="53"/>
  <c r="Q1985" i="53"/>
  <c r="P1985" i="53"/>
  <c r="O1985" i="53"/>
  <c r="I1985" i="53"/>
  <c r="Q1984" i="53"/>
  <c r="P1984" i="53"/>
  <c r="O1984" i="53"/>
  <c r="I1984" i="53"/>
  <c r="Q1983" i="53"/>
  <c r="P1983" i="53"/>
  <c r="O1983" i="53"/>
  <c r="I1983" i="53"/>
  <c r="Q1982" i="53"/>
  <c r="P1982" i="53"/>
  <c r="O1982" i="53"/>
  <c r="I1982" i="53"/>
  <c r="Q1981" i="53"/>
  <c r="P1981" i="53"/>
  <c r="O1981" i="53"/>
  <c r="I1981" i="53"/>
  <c r="Q1980" i="53"/>
  <c r="P1980" i="53"/>
  <c r="O1980" i="53"/>
  <c r="I1980" i="53"/>
  <c r="Q1979" i="53"/>
  <c r="P1979" i="53"/>
  <c r="O1979" i="53"/>
  <c r="L1979" i="53"/>
  <c r="I1979" i="53"/>
  <c r="H1979" i="53"/>
  <c r="J1979" i="53" s="1"/>
  <c r="K1979" i="53" s="1"/>
  <c r="Q1978" i="53"/>
  <c r="P1978" i="53"/>
  <c r="O1978" i="53"/>
  <c r="I1978" i="53"/>
  <c r="Q1977" i="53"/>
  <c r="P1977" i="53"/>
  <c r="O1977" i="53"/>
  <c r="I1977" i="53"/>
  <c r="Q1976" i="53"/>
  <c r="P1976" i="53"/>
  <c r="O1976" i="53"/>
  <c r="I1976" i="53"/>
  <c r="Q1975" i="53"/>
  <c r="P1975" i="53"/>
  <c r="O1975" i="53"/>
  <c r="I1975" i="53"/>
  <c r="Q1974" i="53"/>
  <c r="P1974" i="53"/>
  <c r="O1974" i="53"/>
  <c r="I1974" i="53"/>
  <c r="Q1973" i="53"/>
  <c r="P1973" i="53"/>
  <c r="O1973" i="53"/>
  <c r="I1973" i="53"/>
  <c r="K1972" i="53" s="1"/>
  <c r="Q1972" i="53"/>
  <c r="P1972" i="53"/>
  <c r="O1972" i="53"/>
  <c r="J1972" i="53"/>
  <c r="I1972" i="53"/>
  <c r="H1972" i="53"/>
  <c r="L1972" i="53" s="1"/>
  <c r="Q1971" i="53"/>
  <c r="P1971" i="53"/>
  <c r="O1971" i="53"/>
  <c r="I1971" i="53"/>
  <c r="Q1970" i="53"/>
  <c r="P1970" i="53"/>
  <c r="O1970" i="53"/>
  <c r="I1970" i="53"/>
  <c r="Q1969" i="53"/>
  <c r="P1969" i="53"/>
  <c r="O1969" i="53"/>
  <c r="I1969" i="53"/>
  <c r="Q1968" i="53"/>
  <c r="P1968" i="53"/>
  <c r="O1968" i="53"/>
  <c r="I1968" i="53"/>
  <c r="Q1967" i="53"/>
  <c r="P1967" i="53"/>
  <c r="O1967" i="53"/>
  <c r="I1967" i="53"/>
  <c r="Q1966" i="53"/>
  <c r="P1966" i="53"/>
  <c r="O1966" i="53"/>
  <c r="I1966" i="53"/>
  <c r="Q1965" i="53"/>
  <c r="P1965" i="53"/>
  <c r="O1965" i="53"/>
  <c r="I1965" i="53"/>
  <c r="H1965" i="53"/>
  <c r="J1965" i="53" s="1"/>
  <c r="K1965" i="53" s="1"/>
  <c r="Q1964" i="53"/>
  <c r="P1964" i="53"/>
  <c r="O1964" i="53"/>
  <c r="I1964" i="53"/>
  <c r="Q1963" i="53"/>
  <c r="P1963" i="53"/>
  <c r="O1963" i="53"/>
  <c r="I1963" i="53"/>
  <c r="Q1962" i="53"/>
  <c r="P1962" i="53"/>
  <c r="O1962" i="53"/>
  <c r="I1962" i="53"/>
  <c r="Q1961" i="53"/>
  <c r="P1961" i="53"/>
  <c r="O1961" i="53"/>
  <c r="I1961" i="53"/>
  <c r="Q1960" i="53"/>
  <c r="P1960" i="53"/>
  <c r="O1960" i="53"/>
  <c r="I1960" i="53"/>
  <c r="Q1959" i="53"/>
  <c r="Q1957" i="53" s="1"/>
  <c r="P1959" i="53"/>
  <c r="P1957" i="53" s="1"/>
  <c r="O1959" i="53"/>
  <c r="O1957" i="53" s="1"/>
  <c r="I1959" i="53"/>
  <c r="Q1958" i="53"/>
  <c r="P1958" i="53"/>
  <c r="O1958" i="53"/>
  <c r="M1958" i="53"/>
  <c r="I1958" i="53"/>
  <c r="I1957" i="53" s="1"/>
  <c r="H1958" i="53"/>
  <c r="H1957" i="53" s="1"/>
  <c r="U1957" i="53"/>
  <c r="T1957" i="53"/>
  <c r="S1957" i="53"/>
  <c r="R1957" i="53"/>
  <c r="N1957" i="53"/>
  <c r="M1957" i="53"/>
  <c r="Q1956" i="53"/>
  <c r="I1956" i="53"/>
  <c r="Q1955" i="53"/>
  <c r="P1955" i="53"/>
  <c r="O1955" i="53"/>
  <c r="I1955" i="53"/>
  <c r="Q1954" i="53"/>
  <c r="P1954" i="53"/>
  <c r="O1954" i="53"/>
  <c r="L1954" i="53"/>
  <c r="K1954" i="53"/>
  <c r="J1954" i="53"/>
  <c r="I1954" i="53"/>
  <c r="H1954" i="53"/>
  <c r="Q1953" i="53"/>
  <c r="P1953" i="53"/>
  <c r="O1953" i="53"/>
  <c r="I1953" i="53"/>
  <c r="Q1952" i="53"/>
  <c r="P1952" i="53"/>
  <c r="O1952" i="53"/>
  <c r="I1952" i="53"/>
  <c r="Q1951" i="53"/>
  <c r="P1951" i="53"/>
  <c r="O1951" i="53"/>
  <c r="I1951" i="53"/>
  <c r="Q1950" i="53"/>
  <c r="P1950" i="53"/>
  <c r="O1950" i="53"/>
  <c r="I1950" i="53"/>
  <c r="Q1949" i="53"/>
  <c r="P1949" i="53"/>
  <c r="O1949" i="53"/>
  <c r="I1949" i="53"/>
  <c r="Q1948" i="53"/>
  <c r="P1948" i="53"/>
  <c r="O1948" i="53"/>
  <c r="I1948" i="53"/>
  <c r="Q1947" i="53"/>
  <c r="P1947" i="53"/>
  <c r="O1947" i="53"/>
  <c r="I1947" i="53"/>
  <c r="H1947" i="53"/>
  <c r="L1947" i="53" s="1"/>
  <c r="Q1946" i="53"/>
  <c r="P1946" i="53"/>
  <c r="O1946" i="53"/>
  <c r="I1946" i="53"/>
  <c r="Q1945" i="53"/>
  <c r="P1945" i="53"/>
  <c r="O1945" i="53"/>
  <c r="I1945" i="53"/>
  <c r="Q1944" i="53"/>
  <c r="P1944" i="53"/>
  <c r="O1944" i="53"/>
  <c r="I1944" i="53"/>
  <c r="Q1943" i="53"/>
  <c r="P1943" i="53"/>
  <c r="O1943" i="53"/>
  <c r="I1943" i="53"/>
  <c r="Q1942" i="53"/>
  <c r="P1942" i="53"/>
  <c r="O1942" i="53"/>
  <c r="I1942" i="53"/>
  <c r="Q1941" i="53"/>
  <c r="P1941" i="53"/>
  <c r="O1941" i="53"/>
  <c r="I1941" i="53"/>
  <c r="Q1940" i="53"/>
  <c r="P1940" i="53"/>
  <c r="O1940" i="53"/>
  <c r="L1940" i="53"/>
  <c r="J1940" i="53"/>
  <c r="K1940" i="53" s="1"/>
  <c r="I1940" i="53"/>
  <c r="H1940" i="53"/>
  <c r="Q1939" i="53"/>
  <c r="P1939" i="53"/>
  <c r="O1939" i="53"/>
  <c r="I1939" i="53"/>
  <c r="Q1938" i="53"/>
  <c r="P1938" i="53"/>
  <c r="O1938" i="53"/>
  <c r="I1938" i="53"/>
  <c r="Q1937" i="53"/>
  <c r="P1937" i="53"/>
  <c r="O1937" i="53"/>
  <c r="I1937" i="53"/>
  <c r="Q1936" i="53"/>
  <c r="P1936" i="53"/>
  <c r="O1936" i="53"/>
  <c r="I1936" i="53"/>
  <c r="Q1935" i="53"/>
  <c r="P1935" i="53"/>
  <c r="O1935" i="53"/>
  <c r="I1935" i="53"/>
  <c r="Q1934" i="53"/>
  <c r="P1934" i="53"/>
  <c r="O1934" i="53"/>
  <c r="I1934" i="53"/>
  <c r="Q1933" i="53"/>
  <c r="P1933" i="53"/>
  <c r="O1933" i="53"/>
  <c r="L1933" i="53"/>
  <c r="I1933" i="53"/>
  <c r="H1933" i="53"/>
  <c r="J1933" i="53" s="1"/>
  <c r="K1933" i="53" s="1"/>
  <c r="Q1932" i="53"/>
  <c r="P1932" i="53"/>
  <c r="O1932" i="53"/>
  <c r="I1932" i="53"/>
  <c r="Q1931" i="53"/>
  <c r="P1931" i="53"/>
  <c r="O1931" i="53"/>
  <c r="I1931" i="53"/>
  <c r="Q1930" i="53"/>
  <c r="P1930" i="53"/>
  <c r="O1930" i="53"/>
  <c r="I1930" i="53"/>
  <c r="Q1929" i="53"/>
  <c r="P1929" i="53"/>
  <c r="O1929" i="53"/>
  <c r="I1929" i="53"/>
  <c r="Q1928" i="53"/>
  <c r="P1928" i="53"/>
  <c r="O1928" i="53"/>
  <c r="I1928" i="53"/>
  <c r="Q1927" i="53"/>
  <c r="P1927" i="53"/>
  <c r="O1927" i="53"/>
  <c r="O1925" i="53" s="1"/>
  <c r="I1927" i="53"/>
  <c r="Q1926" i="53"/>
  <c r="Q1925" i="53" s="1"/>
  <c r="P1926" i="53"/>
  <c r="P1925" i="53" s="1"/>
  <c r="O1926" i="53"/>
  <c r="M1926" i="53"/>
  <c r="I1926" i="53"/>
  <c r="H1926" i="53"/>
  <c r="H1925" i="53" s="1"/>
  <c r="U1925" i="53"/>
  <c r="T1925" i="53"/>
  <c r="S1925" i="53"/>
  <c r="R1925" i="53"/>
  <c r="N1925" i="53"/>
  <c r="M1925" i="53"/>
  <c r="I1925" i="53"/>
  <c r="Q1924" i="53"/>
  <c r="I1924" i="53"/>
  <c r="Q1923" i="53"/>
  <c r="P1923" i="53"/>
  <c r="O1923" i="53"/>
  <c r="I1923" i="53"/>
  <c r="Q1922" i="53"/>
  <c r="P1922" i="53"/>
  <c r="O1922" i="53"/>
  <c r="L1922" i="53"/>
  <c r="K1922" i="53"/>
  <c r="J1922" i="53"/>
  <c r="I1922" i="53"/>
  <c r="H1922" i="53"/>
  <c r="Q1921" i="53"/>
  <c r="P1921" i="53"/>
  <c r="O1921" i="53"/>
  <c r="I1921" i="53"/>
  <c r="Q1920" i="53"/>
  <c r="P1920" i="53"/>
  <c r="O1920" i="53"/>
  <c r="I1920" i="53"/>
  <c r="Q1919" i="53"/>
  <c r="P1919" i="53"/>
  <c r="O1919" i="53"/>
  <c r="I1919" i="53"/>
  <c r="Q1918" i="53"/>
  <c r="P1918" i="53"/>
  <c r="O1918" i="53"/>
  <c r="I1918" i="53"/>
  <c r="Q1917" i="53"/>
  <c r="P1917" i="53"/>
  <c r="O1917" i="53"/>
  <c r="I1917" i="53"/>
  <c r="Q1916" i="53"/>
  <c r="P1916" i="53"/>
  <c r="O1916" i="53"/>
  <c r="I1916" i="53"/>
  <c r="Q1915" i="53"/>
  <c r="P1915" i="53"/>
  <c r="O1915" i="53"/>
  <c r="I1915" i="53"/>
  <c r="H1915" i="53"/>
  <c r="L1915" i="53" s="1"/>
  <c r="Q1914" i="53"/>
  <c r="P1914" i="53"/>
  <c r="O1914" i="53"/>
  <c r="I1914" i="53"/>
  <c r="Q1913" i="53"/>
  <c r="P1913" i="53"/>
  <c r="O1913" i="53"/>
  <c r="I1913" i="53"/>
  <c r="Q1912" i="53"/>
  <c r="P1912" i="53"/>
  <c r="O1912" i="53"/>
  <c r="I1912" i="53"/>
  <c r="Q1911" i="53"/>
  <c r="P1911" i="53"/>
  <c r="O1911" i="53"/>
  <c r="I1911" i="53"/>
  <c r="Q1910" i="53"/>
  <c r="P1910" i="53"/>
  <c r="O1910" i="53"/>
  <c r="I1910" i="53"/>
  <c r="Q1909" i="53"/>
  <c r="P1909" i="53"/>
  <c r="O1909" i="53"/>
  <c r="I1909" i="53"/>
  <c r="Q1908" i="53"/>
  <c r="P1908" i="53"/>
  <c r="O1908" i="53"/>
  <c r="I1908" i="53"/>
  <c r="H1908" i="53"/>
  <c r="H1893" i="53" s="1"/>
  <c r="Q1907" i="53"/>
  <c r="P1907" i="53"/>
  <c r="O1907" i="53"/>
  <c r="I1907" i="53"/>
  <c r="Q1906" i="53"/>
  <c r="P1906" i="53"/>
  <c r="O1906" i="53"/>
  <c r="I1906" i="53"/>
  <c r="Q1905" i="53"/>
  <c r="P1905" i="53"/>
  <c r="O1905" i="53"/>
  <c r="I1905" i="53"/>
  <c r="Q1904" i="53"/>
  <c r="P1904" i="53"/>
  <c r="O1904" i="53"/>
  <c r="I1904" i="53"/>
  <c r="Q1903" i="53"/>
  <c r="P1903" i="53"/>
  <c r="O1903" i="53"/>
  <c r="I1903" i="53"/>
  <c r="Q1902" i="53"/>
  <c r="P1902" i="53"/>
  <c r="O1902" i="53"/>
  <c r="I1902" i="53"/>
  <c r="Q1901" i="53"/>
  <c r="P1901" i="53"/>
  <c r="O1901" i="53"/>
  <c r="L1901" i="53"/>
  <c r="J1901" i="53"/>
  <c r="K1901" i="53" s="1"/>
  <c r="I1901" i="53"/>
  <c r="H1901" i="53"/>
  <c r="Q1900" i="53"/>
  <c r="P1900" i="53"/>
  <c r="O1900" i="53"/>
  <c r="I1900" i="53"/>
  <c r="Q1899" i="53"/>
  <c r="P1899" i="53"/>
  <c r="O1899" i="53"/>
  <c r="I1899" i="53"/>
  <c r="I1893" i="53" s="1"/>
  <c r="Q1898" i="53"/>
  <c r="P1898" i="53"/>
  <c r="O1898" i="53"/>
  <c r="I1898" i="53"/>
  <c r="Q1897" i="53"/>
  <c r="P1897" i="53"/>
  <c r="O1897" i="53"/>
  <c r="I1897" i="53"/>
  <c r="Q1896" i="53"/>
  <c r="P1896" i="53"/>
  <c r="O1896" i="53"/>
  <c r="I1896" i="53"/>
  <c r="Q1895" i="53"/>
  <c r="P1895" i="53"/>
  <c r="O1895" i="53"/>
  <c r="I1895" i="53"/>
  <c r="Q1894" i="53"/>
  <c r="Q1893" i="53" s="1"/>
  <c r="P1894" i="53"/>
  <c r="P1893" i="53" s="1"/>
  <c r="O1894" i="53"/>
  <c r="O1893" i="53" s="1"/>
  <c r="M1894" i="53"/>
  <c r="M1893" i="53" s="1"/>
  <c r="L1894" i="53"/>
  <c r="J1894" i="53"/>
  <c r="K1894" i="53" s="1"/>
  <c r="I1894" i="53"/>
  <c r="H1894" i="53"/>
  <c r="U1893" i="53"/>
  <c r="T1893" i="53"/>
  <c r="S1893" i="53"/>
  <c r="R1893" i="53"/>
  <c r="N1893" i="53"/>
  <c r="Q1892" i="53"/>
  <c r="I1892" i="53"/>
  <c r="Q1891" i="53"/>
  <c r="P1891" i="53"/>
  <c r="O1891" i="53"/>
  <c r="I1891" i="53"/>
  <c r="Q1890" i="53"/>
  <c r="P1890" i="53"/>
  <c r="O1890" i="53"/>
  <c r="L1890" i="53"/>
  <c r="K1890" i="53"/>
  <c r="J1890" i="53"/>
  <c r="I1890" i="53"/>
  <c r="H1890" i="53"/>
  <c r="Q1889" i="53"/>
  <c r="P1889" i="53"/>
  <c r="O1889" i="53"/>
  <c r="I1889" i="53"/>
  <c r="Q1888" i="53"/>
  <c r="P1888" i="53"/>
  <c r="O1888" i="53"/>
  <c r="I1888" i="53"/>
  <c r="Q1887" i="53"/>
  <c r="P1887" i="53"/>
  <c r="O1887" i="53"/>
  <c r="I1887" i="53"/>
  <c r="Q1886" i="53"/>
  <c r="P1886" i="53"/>
  <c r="O1886" i="53"/>
  <c r="I1886" i="53"/>
  <c r="Q1885" i="53"/>
  <c r="P1885" i="53"/>
  <c r="O1885" i="53"/>
  <c r="I1885" i="53"/>
  <c r="Q1884" i="53"/>
  <c r="P1884" i="53"/>
  <c r="O1884" i="53"/>
  <c r="I1884" i="53"/>
  <c r="Q1883" i="53"/>
  <c r="P1883" i="53"/>
  <c r="O1883" i="53"/>
  <c r="I1883" i="53"/>
  <c r="H1883" i="53"/>
  <c r="L1883" i="53" s="1"/>
  <c r="Q1882" i="53"/>
  <c r="P1882" i="53"/>
  <c r="O1882" i="53"/>
  <c r="I1882" i="53"/>
  <c r="Q1881" i="53"/>
  <c r="P1881" i="53"/>
  <c r="O1881" i="53"/>
  <c r="I1881" i="53"/>
  <c r="Q1880" i="53"/>
  <c r="P1880" i="53"/>
  <c r="O1880" i="53"/>
  <c r="I1880" i="53"/>
  <c r="Q1879" i="53"/>
  <c r="P1879" i="53"/>
  <c r="O1879" i="53"/>
  <c r="I1879" i="53"/>
  <c r="Q1878" i="53"/>
  <c r="P1878" i="53"/>
  <c r="O1878" i="53"/>
  <c r="I1878" i="53"/>
  <c r="Q1877" i="53"/>
  <c r="P1877" i="53"/>
  <c r="O1877" i="53"/>
  <c r="I1877" i="53"/>
  <c r="Q1876" i="53"/>
  <c r="P1876" i="53"/>
  <c r="O1876" i="53"/>
  <c r="J1876" i="53"/>
  <c r="K1876" i="53" s="1"/>
  <c r="I1876" i="53"/>
  <c r="H1876" i="53"/>
  <c r="L1876" i="53" s="1"/>
  <c r="Q1875" i="53"/>
  <c r="P1875" i="53"/>
  <c r="O1875" i="53"/>
  <c r="I1875" i="53"/>
  <c r="Q1874" i="53"/>
  <c r="P1874" i="53"/>
  <c r="O1874" i="53"/>
  <c r="I1874" i="53"/>
  <c r="Q1873" i="53"/>
  <c r="P1873" i="53"/>
  <c r="O1873" i="53"/>
  <c r="I1873" i="53"/>
  <c r="Q1872" i="53"/>
  <c r="P1872" i="53"/>
  <c r="O1872" i="53"/>
  <c r="I1872" i="53"/>
  <c r="Q1871" i="53"/>
  <c r="P1871" i="53"/>
  <c r="O1871" i="53"/>
  <c r="I1871" i="53"/>
  <c r="Q1870" i="53"/>
  <c r="P1870" i="53"/>
  <c r="O1870" i="53"/>
  <c r="I1870" i="53"/>
  <c r="Q1869" i="53"/>
  <c r="P1869" i="53"/>
  <c r="O1869" i="53"/>
  <c r="L1869" i="53"/>
  <c r="I1869" i="53"/>
  <c r="H1869" i="53"/>
  <c r="J1869" i="53" s="1"/>
  <c r="K1869" i="53" s="1"/>
  <c r="Q1868" i="53"/>
  <c r="P1868" i="53"/>
  <c r="O1868" i="53"/>
  <c r="I1868" i="53"/>
  <c r="Q1867" i="53"/>
  <c r="P1867" i="53"/>
  <c r="O1867" i="53"/>
  <c r="I1867" i="53"/>
  <c r="Q1866" i="53"/>
  <c r="P1866" i="53"/>
  <c r="O1866" i="53"/>
  <c r="I1866" i="53"/>
  <c r="Q1865" i="53"/>
  <c r="P1865" i="53"/>
  <c r="O1865" i="53"/>
  <c r="I1865" i="53"/>
  <c r="Q1864" i="53"/>
  <c r="P1864" i="53"/>
  <c r="O1864" i="53"/>
  <c r="I1864" i="53"/>
  <c r="Q1863" i="53"/>
  <c r="P1863" i="53"/>
  <c r="O1863" i="53"/>
  <c r="I1863" i="53"/>
  <c r="Q1862" i="53"/>
  <c r="Q1861" i="53" s="1"/>
  <c r="P1862" i="53"/>
  <c r="P1861" i="53" s="1"/>
  <c r="O1862" i="53"/>
  <c r="O1861" i="53" s="1"/>
  <c r="M1862" i="53"/>
  <c r="M1861" i="53" s="1"/>
  <c r="L1862" i="53"/>
  <c r="I1862" i="53"/>
  <c r="H1862" i="53"/>
  <c r="J1862" i="53" s="1"/>
  <c r="U1861" i="53"/>
  <c r="T1861" i="53"/>
  <c r="S1861" i="53"/>
  <c r="R1861" i="53"/>
  <c r="N1861" i="53"/>
  <c r="I1861" i="53"/>
  <c r="Q1860" i="53"/>
  <c r="I1860" i="53"/>
  <c r="Q1859" i="53"/>
  <c r="P1859" i="53"/>
  <c r="O1859" i="53"/>
  <c r="I1859" i="53"/>
  <c r="Q1858" i="53"/>
  <c r="P1858" i="53"/>
  <c r="O1858" i="53"/>
  <c r="L1858" i="53"/>
  <c r="K1858" i="53"/>
  <c r="J1858" i="53"/>
  <c r="I1858" i="53"/>
  <c r="H1858" i="53"/>
  <c r="Q1857" i="53"/>
  <c r="P1857" i="53"/>
  <c r="O1857" i="53"/>
  <c r="I1857" i="53"/>
  <c r="Q1856" i="53"/>
  <c r="P1856" i="53"/>
  <c r="O1856" i="53"/>
  <c r="I1856" i="53"/>
  <c r="Q1855" i="53"/>
  <c r="P1855" i="53"/>
  <c r="O1855" i="53"/>
  <c r="I1855" i="53"/>
  <c r="Q1854" i="53"/>
  <c r="P1854" i="53"/>
  <c r="O1854" i="53"/>
  <c r="I1854" i="53"/>
  <c r="Q1853" i="53"/>
  <c r="P1853" i="53"/>
  <c r="O1853" i="53"/>
  <c r="I1853" i="53"/>
  <c r="Q1852" i="53"/>
  <c r="P1852" i="53"/>
  <c r="O1852" i="53"/>
  <c r="I1852" i="53"/>
  <c r="Q1851" i="53"/>
  <c r="P1851" i="53"/>
  <c r="O1851" i="53"/>
  <c r="L1851" i="53"/>
  <c r="I1851" i="53"/>
  <c r="H1851" i="53"/>
  <c r="J1851" i="53" s="1"/>
  <c r="K1851" i="53" s="1"/>
  <c r="Q1850" i="53"/>
  <c r="P1850" i="53"/>
  <c r="O1850" i="53"/>
  <c r="I1850" i="53"/>
  <c r="Q1849" i="53"/>
  <c r="P1849" i="53"/>
  <c r="O1849" i="53"/>
  <c r="I1849" i="53"/>
  <c r="Q1848" i="53"/>
  <c r="P1848" i="53"/>
  <c r="O1848" i="53"/>
  <c r="I1848" i="53"/>
  <c r="Q1847" i="53"/>
  <c r="P1847" i="53"/>
  <c r="O1847" i="53"/>
  <c r="I1847" i="53"/>
  <c r="Q1846" i="53"/>
  <c r="P1846" i="53"/>
  <c r="O1846" i="53"/>
  <c r="I1846" i="53"/>
  <c r="Q1845" i="53"/>
  <c r="P1845" i="53"/>
  <c r="O1845" i="53"/>
  <c r="I1845" i="53"/>
  <c r="Q1844" i="53"/>
  <c r="P1844" i="53"/>
  <c r="O1844" i="53"/>
  <c r="I1844" i="53"/>
  <c r="H1844" i="53"/>
  <c r="L1844" i="53" s="1"/>
  <c r="Q1843" i="53"/>
  <c r="P1843" i="53"/>
  <c r="O1843" i="53"/>
  <c r="I1843" i="53"/>
  <c r="Q1842" i="53"/>
  <c r="P1842" i="53"/>
  <c r="O1842" i="53"/>
  <c r="I1842" i="53"/>
  <c r="Q1841" i="53"/>
  <c r="P1841" i="53"/>
  <c r="O1841" i="53"/>
  <c r="I1841" i="53"/>
  <c r="Q1840" i="53"/>
  <c r="P1840" i="53"/>
  <c r="O1840" i="53"/>
  <c r="I1840" i="53"/>
  <c r="Q1839" i="53"/>
  <c r="P1839" i="53"/>
  <c r="O1839" i="53"/>
  <c r="I1839" i="53"/>
  <c r="Q1838" i="53"/>
  <c r="P1838" i="53"/>
  <c r="O1838" i="53"/>
  <c r="I1838" i="53"/>
  <c r="Q1837" i="53"/>
  <c r="P1837" i="53"/>
  <c r="O1837" i="53"/>
  <c r="I1837" i="53"/>
  <c r="H1837" i="53"/>
  <c r="L1837" i="53" s="1"/>
  <c r="Q1836" i="53"/>
  <c r="P1836" i="53"/>
  <c r="O1836" i="53"/>
  <c r="I1836" i="53"/>
  <c r="Q1835" i="53"/>
  <c r="P1835" i="53"/>
  <c r="O1835" i="53"/>
  <c r="I1835" i="53"/>
  <c r="Q1834" i="53"/>
  <c r="Q1829" i="53" s="1"/>
  <c r="P1834" i="53"/>
  <c r="O1834" i="53"/>
  <c r="I1834" i="53"/>
  <c r="Q1833" i="53"/>
  <c r="P1833" i="53"/>
  <c r="O1833" i="53"/>
  <c r="I1833" i="53"/>
  <c r="Q1832" i="53"/>
  <c r="P1832" i="53"/>
  <c r="O1832" i="53"/>
  <c r="I1832" i="53"/>
  <c r="Q1831" i="53"/>
  <c r="P1831" i="53"/>
  <c r="O1831" i="53"/>
  <c r="I1831" i="53"/>
  <c r="Q1830" i="53"/>
  <c r="P1830" i="53"/>
  <c r="O1830" i="53"/>
  <c r="M1830" i="53"/>
  <c r="M1829" i="53" s="1"/>
  <c r="L1830" i="53"/>
  <c r="J1830" i="53"/>
  <c r="I1830" i="53"/>
  <c r="I1829" i="53" s="1"/>
  <c r="H1830" i="53"/>
  <c r="U1829" i="53"/>
  <c r="T1829" i="53"/>
  <c r="S1829" i="53"/>
  <c r="R1829" i="53"/>
  <c r="P1829" i="53"/>
  <c r="O1829" i="53"/>
  <c r="N1829" i="53"/>
  <c r="Q1828" i="53"/>
  <c r="I1828" i="53"/>
  <c r="Q1827" i="53"/>
  <c r="P1827" i="53"/>
  <c r="O1827" i="53"/>
  <c r="I1827" i="53"/>
  <c r="Q1826" i="53"/>
  <c r="P1826" i="53"/>
  <c r="O1826" i="53"/>
  <c r="L1826" i="53"/>
  <c r="K1826" i="53"/>
  <c r="J1826" i="53"/>
  <c r="I1826" i="53"/>
  <c r="H1826" i="53"/>
  <c r="Q1825" i="53"/>
  <c r="P1825" i="53"/>
  <c r="O1825" i="53"/>
  <c r="I1825" i="53"/>
  <c r="Q1824" i="53"/>
  <c r="P1824" i="53"/>
  <c r="O1824" i="53"/>
  <c r="I1824" i="53"/>
  <c r="Q1823" i="53"/>
  <c r="P1823" i="53"/>
  <c r="O1823" i="53"/>
  <c r="I1823" i="53"/>
  <c r="Q1822" i="53"/>
  <c r="P1822" i="53"/>
  <c r="O1822" i="53"/>
  <c r="I1822" i="53"/>
  <c r="Q1821" i="53"/>
  <c r="P1821" i="53"/>
  <c r="O1821" i="53"/>
  <c r="I1821" i="53"/>
  <c r="Q1820" i="53"/>
  <c r="P1820" i="53"/>
  <c r="O1820" i="53"/>
  <c r="I1820" i="53"/>
  <c r="Q1819" i="53"/>
  <c r="P1819" i="53"/>
  <c r="O1819" i="53"/>
  <c r="L1819" i="53"/>
  <c r="J1819" i="53"/>
  <c r="K1819" i="53" s="1"/>
  <c r="I1819" i="53"/>
  <c r="H1819" i="53"/>
  <c r="Q1818" i="53"/>
  <c r="P1818" i="53"/>
  <c r="O1818" i="53"/>
  <c r="I1818" i="53"/>
  <c r="Q1817" i="53"/>
  <c r="P1817" i="53"/>
  <c r="O1817" i="53"/>
  <c r="I1817" i="53"/>
  <c r="Q1816" i="53"/>
  <c r="P1816" i="53"/>
  <c r="O1816" i="53"/>
  <c r="I1816" i="53"/>
  <c r="Q1815" i="53"/>
  <c r="P1815" i="53"/>
  <c r="O1815" i="53"/>
  <c r="I1815" i="53"/>
  <c r="Q1814" i="53"/>
  <c r="P1814" i="53"/>
  <c r="O1814" i="53"/>
  <c r="I1814" i="53"/>
  <c r="Q1813" i="53"/>
  <c r="P1813" i="53"/>
  <c r="O1813" i="53"/>
  <c r="I1813" i="53"/>
  <c r="Q1812" i="53"/>
  <c r="P1812" i="53"/>
  <c r="O1812" i="53"/>
  <c r="I1812" i="53"/>
  <c r="H1812" i="53"/>
  <c r="L1812" i="53" s="1"/>
  <c r="Q1811" i="53"/>
  <c r="P1811" i="53"/>
  <c r="O1811" i="53"/>
  <c r="I1811" i="53"/>
  <c r="Q1810" i="53"/>
  <c r="P1810" i="53"/>
  <c r="O1810" i="53"/>
  <c r="I1810" i="53"/>
  <c r="Q1809" i="53"/>
  <c r="P1809" i="53"/>
  <c r="O1809" i="53"/>
  <c r="I1809" i="53"/>
  <c r="Q1808" i="53"/>
  <c r="P1808" i="53"/>
  <c r="O1808" i="53"/>
  <c r="I1808" i="53"/>
  <c r="Q1807" i="53"/>
  <c r="P1807" i="53"/>
  <c r="O1807" i="53"/>
  <c r="I1807" i="53"/>
  <c r="Q1806" i="53"/>
  <c r="P1806" i="53"/>
  <c r="O1806" i="53"/>
  <c r="I1806" i="53"/>
  <c r="Q1805" i="53"/>
  <c r="P1805" i="53"/>
  <c r="O1805" i="53"/>
  <c r="I1805" i="53"/>
  <c r="H1805" i="53"/>
  <c r="J1805" i="53" s="1"/>
  <c r="K1805" i="53" s="1"/>
  <c r="Q1804" i="53"/>
  <c r="P1804" i="53"/>
  <c r="O1804" i="53"/>
  <c r="I1804" i="53"/>
  <c r="Q1803" i="53"/>
  <c r="P1803" i="53"/>
  <c r="O1803" i="53"/>
  <c r="I1803" i="53"/>
  <c r="Q1802" i="53"/>
  <c r="P1802" i="53"/>
  <c r="O1802" i="53"/>
  <c r="I1802" i="53"/>
  <c r="Q1801" i="53"/>
  <c r="P1801" i="53"/>
  <c r="O1801" i="53"/>
  <c r="I1801" i="53"/>
  <c r="Q1800" i="53"/>
  <c r="P1800" i="53"/>
  <c r="O1800" i="53"/>
  <c r="I1800" i="53"/>
  <c r="Q1799" i="53"/>
  <c r="P1799" i="53"/>
  <c r="O1799" i="53"/>
  <c r="O1797" i="53" s="1"/>
  <c r="I1799" i="53"/>
  <c r="Q1798" i="53"/>
  <c r="Q1797" i="53" s="1"/>
  <c r="P1798" i="53"/>
  <c r="P1797" i="53" s="1"/>
  <c r="O1798" i="53"/>
  <c r="M1798" i="53"/>
  <c r="J1798" i="53"/>
  <c r="I1798" i="53"/>
  <c r="I1797" i="53" s="1"/>
  <c r="H1798" i="53"/>
  <c r="H1797" i="53" s="1"/>
  <c r="U1797" i="53"/>
  <c r="T1797" i="53"/>
  <c r="S1797" i="53"/>
  <c r="R1797" i="53"/>
  <c r="N1797" i="53"/>
  <c r="M1797" i="53"/>
  <c r="Q1796" i="53"/>
  <c r="I1796" i="53"/>
  <c r="Q1795" i="53"/>
  <c r="P1795" i="53"/>
  <c r="O1795" i="53"/>
  <c r="I1795" i="53"/>
  <c r="Q1794" i="53"/>
  <c r="P1794" i="53"/>
  <c r="O1794" i="53"/>
  <c r="L1794" i="53"/>
  <c r="K1794" i="53"/>
  <c r="J1794" i="53"/>
  <c r="I1794" i="53"/>
  <c r="H1794" i="53"/>
  <c r="Q1793" i="53"/>
  <c r="P1793" i="53"/>
  <c r="O1793" i="53"/>
  <c r="I1793" i="53"/>
  <c r="Q1792" i="53"/>
  <c r="P1792" i="53"/>
  <c r="O1792" i="53"/>
  <c r="I1792" i="53"/>
  <c r="Q1791" i="53"/>
  <c r="P1791" i="53"/>
  <c r="O1791" i="53"/>
  <c r="I1791" i="53"/>
  <c r="Q1790" i="53"/>
  <c r="P1790" i="53"/>
  <c r="O1790" i="53"/>
  <c r="I1790" i="53"/>
  <c r="Q1789" i="53"/>
  <c r="P1789" i="53"/>
  <c r="O1789" i="53"/>
  <c r="I1789" i="53"/>
  <c r="Q1788" i="53"/>
  <c r="P1788" i="53"/>
  <c r="O1788" i="53"/>
  <c r="I1788" i="53"/>
  <c r="Q1787" i="53"/>
  <c r="P1787" i="53"/>
  <c r="O1787" i="53"/>
  <c r="J1787" i="53"/>
  <c r="K1787" i="53" s="1"/>
  <c r="I1787" i="53"/>
  <c r="H1787" i="53"/>
  <c r="L1787" i="53" s="1"/>
  <c r="Q1786" i="53"/>
  <c r="P1786" i="53"/>
  <c r="O1786" i="53"/>
  <c r="I1786" i="53"/>
  <c r="Q1785" i="53"/>
  <c r="P1785" i="53"/>
  <c r="O1785" i="53"/>
  <c r="I1785" i="53"/>
  <c r="Q1784" i="53"/>
  <c r="P1784" i="53"/>
  <c r="O1784" i="53"/>
  <c r="I1784" i="53"/>
  <c r="Q1783" i="53"/>
  <c r="P1783" i="53"/>
  <c r="O1783" i="53"/>
  <c r="I1783" i="53"/>
  <c r="Q1782" i="53"/>
  <c r="P1782" i="53"/>
  <c r="O1782" i="53"/>
  <c r="I1782" i="53"/>
  <c r="Q1781" i="53"/>
  <c r="P1781" i="53"/>
  <c r="O1781" i="53"/>
  <c r="I1781" i="53"/>
  <c r="Q1780" i="53"/>
  <c r="P1780" i="53"/>
  <c r="O1780" i="53"/>
  <c r="L1780" i="53"/>
  <c r="J1780" i="53"/>
  <c r="K1780" i="53" s="1"/>
  <c r="I1780" i="53"/>
  <c r="H1780" i="53"/>
  <c r="Q1779" i="53"/>
  <c r="P1779" i="53"/>
  <c r="O1779" i="53"/>
  <c r="I1779" i="53"/>
  <c r="Q1778" i="53"/>
  <c r="P1778" i="53"/>
  <c r="O1778" i="53"/>
  <c r="I1778" i="53"/>
  <c r="Q1777" i="53"/>
  <c r="P1777" i="53"/>
  <c r="O1777" i="53"/>
  <c r="I1777" i="53"/>
  <c r="Q1776" i="53"/>
  <c r="P1776" i="53"/>
  <c r="O1776" i="53"/>
  <c r="I1776" i="53"/>
  <c r="Q1775" i="53"/>
  <c r="P1775" i="53"/>
  <c r="O1775" i="53"/>
  <c r="I1775" i="53"/>
  <c r="Q1774" i="53"/>
  <c r="P1774" i="53"/>
  <c r="O1774" i="53"/>
  <c r="I1774" i="53"/>
  <c r="Q1773" i="53"/>
  <c r="P1773" i="53"/>
  <c r="O1773" i="53"/>
  <c r="L1773" i="53"/>
  <c r="J1773" i="53"/>
  <c r="K1773" i="53" s="1"/>
  <c r="I1773" i="53"/>
  <c r="H1773" i="53"/>
  <c r="Q1772" i="53"/>
  <c r="P1772" i="53"/>
  <c r="O1772" i="53"/>
  <c r="I1772" i="53"/>
  <c r="Q1771" i="53"/>
  <c r="P1771" i="53"/>
  <c r="O1771" i="53"/>
  <c r="I1771" i="53"/>
  <c r="Q1770" i="53"/>
  <c r="P1770" i="53"/>
  <c r="O1770" i="53"/>
  <c r="I1770" i="53"/>
  <c r="Q1769" i="53"/>
  <c r="P1769" i="53"/>
  <c r="O1769" i="53"/>
  <c r="I1769" i="53"/>
  <c r="Q1768" i="53"/>
  <c r="P1768" i="53"/>
  <c r="O1768" i="53"/>
  <c r="I1768" i="53"/>
  <c r="Q1767" i="53"/>
  <c r="P1767" i="53"/>
  <c r="O1767" i="53"/>
  <c r="I1767" i="53"/>
  <c r="Q1766" i="53"/>
  <c r="P1766" i="53"/>
  <c r="P1765" i="53" s="1"/>
  <c r="O1766" i="53"/>
  <c r="O1765" i="53" s="1"/>
  <c r="M1766" i="53"/>
  <c r="M1765" i="53" s="1"/>
  <c r="I1766" i="53"/>
  <c r="H1766" i="53"/>
  <c r="H1765" i="53" s="1"/>
  <c r="U1765" i="53"/>
  <c r="T1765" i="53"/>
  <c r="S1765" i="53"/>
  <c r="R1765" i="53"/>
  <c r="Q1765" i="53"/>
  <c r="N1765" i="53"/>
  <c r="I1765" i="53"/>
  <c r="Q1764" i="53"/>
  <c r="I1764" i="53"/>
  <c r="Q1763" i="53"/>
  <c r="P1763" i="53"/>
  <c r="O1763" i="53"/>
  <c r="I1763" i="53"/>
  <c r="Q1762" i="53"/>
  <c r="P1762" i="53"/>
  <c r="O1762" i="53"/>
  <c r="L1762" i="53"/>
  <c r="K1762" i="53"/>
  <c r="J1762" i="53"/>
  <c r="I1762" i="53"/>
  <c r="H1762" i="53"/>
  <c r="Q1761" i="53"/>
  <c r="P1761" i="53"/>
  <c r="O1761" i="53"/>
  <c r="I1761" i="53"/>
  <c r="Q1760" i="53"/>
  <c r="P1760" i="53"/>
  <c r="O1760" i="53"/>
  <c r="I1760" i="53"/>
  <c r="Q1759" i="53"/>
  <c r="P1759" i="53"/>
  <c r="O1759" i="53"/>
  <c r="I1759" i="53"/>
  <c r="Q1758" i="53"/>
  <c r="P1758" i="53"/>
  <c r="O1758" i="53"/>
  <c r="I1758" i="53"/>
  <c r="Q1757" i="53"/>
  <c r="P1757" i="53"/>
  <c r="O1757" i="53"/>
  <c r="I1757" i="53"/>
  <c r="Q1756" i="53"/>
  <c r="P1756" i="53"/>
  <c r="O1756" i="53"/>
  <c r="I1756" i="53"/>
  <c r="Q1755" i="53"/>
  <c r="P1755" i="53"/>
  <c r="O1755" i="53"/>
  <c r="I1755" i="53"/>
  <c r="H1755" i="53"/>
  <c r="L1755" i="53" s="1"/>
  <c r="Q1754" i="53"/>
  <c r="P1754" i="53"/>
  <c r="O1754" i="53"/>
  <c r="I1754" i="53"/>
  <c r="Q1753" i="53"/>
  <c r="P1753" i="53"/>
  <c r="O1753" i="53"/>
  <c r="I1753" i="53"/>
  <c r="Q1752" i="53"/>
  <c r="P1752" i="53"/>
  <c r="O1752" i="53"/>
  <c r="I1752" i="53"/>
  <c r="Q1751" i="53"/>
  <c r="P1751" i="53"/>
  <c r="O1751" i="53"/>
  <c r="I1751" i="53"/>
  <c r="Q1750" i="53"/>
  <c r="P1750" i="53"/>
  <c r="O1750" i="53"/>
  <c r="I1750" i="53"/>
  <c r="Q1749" i="53"/>
  <c r="P1749" i="53"/>
  <c r="O1749" i="53"/>
  <c r="I1749" i="53"/>
  <c r="Q1748" i="53"/>
  <c r="P1748" i="53"/>
  <c r="O1748" i="53"/>
  <c r="I1748" i="53"/>
  <c r="H1748" i="53"/>
  <c r="L1748" i="53" s="1"/>
  <c r="Q1747" i="53"/>
  <c r="P1747" i="53"/>
  <c r="O1747" i="53"/>
  <c r="I1747" i="53"/>
  <c r="Q1746" i="53"/>
  <c r="P1746" i="53"/>
  <c r="O1746" i="53"/>
  <c r="I1746" i="53"/>
  <c r="Q1745" i="53"/>
  <c r="P1745" i="53"/>
  <c r="O1745" i="53"/>
  <c r="I1745" i="53"/>
  <c r="Q1744" i="53"/>
  <c r="P1744" i="53"/>
  <c r="O1744" i="53"/>
  <c r="I1744" i="53"/>
  <c r="Q1743" i="53"/>
  <c r="P1743" i="53"/>
  <c r="O1743" i="53"/>
  <c r="I1743" i="53"/>
  <c r="Q1742" i="53"/>
  <c r="P1742" i="53"/>
  <c r="O1742" i="53"/>
  <c r="I1742" i="53"/>
  <c r="Q1741" i="53"/>
  <c r="P1741" i="53"/>
  <c r="O1741" i="53"/>
  <c r="J1741" i="53"/>
  <c r="K1741" i="53" s="1"/>
  <c r="I1741" i="53"/>
  <c r="H1741" i="53"/>
  <c r="H1733" i="53" s="1"/>
  <c r="Q1740" i="53"/>
  <c r="P1740" i="53"/>
  <c r="O1740" i="53"/>
  <c r="I1740" i="53"/>
  <c r="Q1739" i="53"/>
  <c r="P1739" i="53"/>
  <c r="O1739" i="53"/>
  <c r="I1739" i="53"/>
  <c r="Q1738" i="53"/>
  <c r="P1738" i="53"/>
  <c r="O1738" i="53"/>
  <c r="I1738" i="53"/>
  <c r="Q1737" i="53"/>
  <c r="P1737" i="53"/>
  <c r="O1737" i="53"/>
  <c r="I1737" i="53"/>
  <c r="Q1736" i="53"/>
  <c r="P1736" i="53"/>
  <c r="P1733" i="53" s="1"/>
  <c r="O1736" i="53"/>
  <c r="I1736" i="53"/>
  <c r="I1733" i="53" s="1"/>
  <c r="Q1735" i="53"/>
  <c r="Q1733" i="53" s="1"/>
  <c r="P1735" i="53"/>
  <c r="O1735" i="53"/>
  <c r="I1735" i="53"/>
  <c r="Q1734" i="53"/>
  <c r="P1734" i="53"/>
  <c r="O1734" i="53"/>
  <c r="M1734" i="53"/>
  <c r="M1733" i="53" s="1"/>
  <c r="L1734" i="53"/>
  <c r="J1734" i="53"/>
  <c r="I1734" i="53"/>
  <c r="H1734" i="53"/>
  <c r="U1733" i="53"/>
  <c r="T1733" i="53"/>
  <c r="S1733" i="53"/>
  <c r="R1733" i="53"/>
  <c r="O1733" i="53"/>
  <c r="N1733" i="53"/>
  <c r="Q1732" i="53"/>
  <c r="I1732" i="53"/>
  <c r="Q1731" i="53"/>
  <c r="P1731" i="53"/>
  <c r="O1731" i="53"/>
  <c r="I1731" i="53"/>
  <c r="Q1730" i="53"/>
  <c r="P1730" i="53"/>
  <c r="O1730" i="53"/>
  <c r="L1730" i="53"/>
  <c r="K1730" i="53"/>
  <c r="J1730" i="53"/>
  <c r="I1730" i="53"/>
  <c r="H1730" i="53"/>
  <c r="Q1729" i="53"/>
  <c r="P1729" i="53"/>
  <c r="O1729" i="53"/>
  <c r="I1729" i="53"/>
  <c r="Q1728" i="53"/>
  <c r="P1728" i="53"/>
  <c r="O1728" i="53"/>
  <c r="I1728" i="53"/>
  <c r="Q1727" i="53"/>
  <c r="P1727" i="53"/>
  <c r="O1727" i="53"/>
  <c r="I1727" i="53"/>
  <c r="Q1726" i="53"/>
  <c r="P1726" i="53"/>
  <c r="O1726" i="53"/>
  <c r="I1726" i="53"/>
  <c r="Q1725" i="53"/>
  <c r="P1725" i="53"/>
  <c r="O1725" i="53"/>
  <c r="I1725" i="53"/>
  <c r="Q1724" i="53"/>
  <c r="P1724" i="53"/>
  <c r="O1724" i="53"/>
  <c r="I1724" i="53"/>
  <c r="Q1723" i="53"/>
  <c r="P1723" i="53"/>
  <c r="O1723" i="53"/>
  <c r="L1723" i="53"/>
  <c r="J1723" i="53"/>
  <c r="K1723" i="53" s="1"/>
  <c r="I1723" i="53"/>
  <c r="H1723" i="53"/>
  <c r="Q1722" i="53"/>
  <c r="P1722" i="53"/>
  <c r="O1722" i="53"/>
  <c r="I1722" i="53"/>
  <c r="Q1721" i="53"/>
  <c r="P1721" i="53"/>
  <c r="O1721" i="53"/>
  <c r="I1721" i="53"/>
  <c r="Q1720" i="53"/>
  <c r="P1720" i="53"/>
  <c r="O1720" i="53"/>
  <c r="I1720" i="53"/>
  <c r="Q1719" i="53"/>
  <c r="P1719" i="53"/>
  <c r="O1719" i="53"/>
  <c r="I1719" i="53"/>
  <c r="Q1718" i="53"/>
  <c r="P1718" i="53"/>
  <c r="O1718" i="53"/>
  <c r="I1718" i="53"/>
  <c r="Q1717" i="53"/>
  <c r="P1717" i="53"/>
  <c r="O1717" i="53"/>
  <c r="I1717" i="53"/>
  <c r="Q1716" i="53"/>
  <c r="P1716" i="53"/>
  <c r="O1716" i="53"/>
  <c r="L1716" i="53"/>
  <c r="I1716" i="53"/>
  <c r="H1716" i="53"/>
  <c r="J1716" i="53" s="1"/>
  <c r="K1716" i="53" s="1"/>
  <c r="Q1715" i="53"/>
  <c r="P1715" i="53"/>
  <c r="O1715" i="53"/>
  <c r="I1715" i="53"/>
  <c r="Q1714" i="53"/>
  <c r="P1714" i="53"/>
  <c r="O1714" i="53"/>
  <c r="I1714" i="53"/>
  <c r="Q1713" i="53"/>
  <c r="P1713" i="53"/>
  <c r="O1713" i="53"/>
  <c r="I1713" i="53"/>
  <c r="Q1712" i="53"/>
  <c r="P1712" i="53"/>
  <c r="O1712" i="53"/>
  <c r="I1712" i="53"/>
  <c r="Q1711" i="53"/>
  <c r="P1711" i="53"/>
  <c r="O1711" i="53"/>
  <c r="I1711" i="53"/>
  <c r="Q1710" i="53"/>
  <c r="P1710" i="53"/>
  <c r="O1710" i="53"/>
  <c r="I1710" i="53"/>
  <c r="Q1709" i="53"/>
  <c r="P1709" i="53"/>
  <c r="O1709" i="53"/>
  <c r="I1709" i="53"/>
  <c r="H1709" i="53"/>
  <c r="H1701" i="53" s="1"/>
  <c r="Q1708" i="53"/>
  <c r="P1708" i="53"/>
  <c r="O1708" i="53"/>
  <c r="I1708" i="53"/>
  <c r="Q1707" i="53"/>
  <c r="P1707" i="53"/>
  <c r="O1707" i="53"/>
  <c r="I1707" i="53"/>
  <c r="Q1706" i="53"/>
  <c r="P1706" i="53"/>
  <c r="O1706" i="53"/>
  <c r="I1706" i="53"/>
  <c r="Q1705" i="53"/>
  <c r="P1705" i="53"/>
  <c r="O1705" i="53"/>
  <c r="I1705" i="53"/>
  <c r="Q1704" i="53"/>
  <c r="P1704" i="53"/>
  <c r="O1704" i="53"/>
  <c r="I1704" i="53"/>
  <c r="Q1703" i="53"/>
  <c r="P1703" i="53"/>
  <c r="P1701" i="53" s="1"/>
  <c r="O1703" i="53"/>
  <c r="O1701" i="53" s="1"/>
  <c r="I1703" i="53"/>
  <c r="Q1702" i="53"/>
  <c r="Q1701" i="53" s="1"/>
  <c r="P1702" i="53"/>
  <c r="O1702" i="53"/>
  <c r="M1702" i="53"/>
  <c r="L1702" i="53"/>
  <c r="J1702" i="53"/>
  <c r="I1702" i="53"/>
  <c r="I1701" i="53" s="1"/>
  <c r="H1702" i="53"/>
  <c r="U1701" i="53"/>
  <c r="T1701" i="53"/>
  <c r="S1701" i="53"/>
  <c r="R1701" i="53"/>
  <c r="N1701" i="53"/>
  <c r="M1701" i="53"/>
  <c r="Q1700" i="53"/>
  <c r="I1700" i="53"/>
  <c r="Q1699" i="53"/>
  <c r="P1699" i="53"/>
  <c r="O1699" i="53"/>
  <c r="I1699" i="53"/>
  <c r="Q1698" i="53"/>
  <c r="P1698" i="53"/>
  <c r="O1698" i="53"/>
  <c r="L1698" i="53"/>
  <c r="K1698" i="53"/>
  <c r="J1698" i="53"/>
  <c r="I1698" i="53"/>
  <c r="H1698" i="53"/>
  <c r="Q1697" i="53"/>
  <c r="P1697" i="53"/>
  <c r="O1697" i="53"/>
  <c r="I1697" i="53"/>
  <c r="Q1696" i="53"/>
  <c r="P1696" i="53"/>
  <c r="O1696" i="53"/>
  <c r="I1696" i="53"/>
  <c r="Q1695" i="53"/>
  <c r="P1695" i="53"/>
  <c r="O1695" i="53"/>
  <c r="I1695" i="53"/>
  <c r="Q1694" i="53"/>
  <c r="P1694" i="53"/>
  <c r="O1694" i="53"/>
  <c r="I1694" i="53"/>
  <c r="Q1693" i="53"/>
  <c r="P1693" i="53"/>
  <c r="O1693" i="53"/>
  <c r="I1693" i="53"/>
  <c r="Q1692" i="53"/>
  <c r="P1692" i="53"/>
  <c r="O1692" i="53"/>
  <c r="I1692" i="53"/>
  <c r="Q1691" i="53"/>
  <c r="P1691" i="53"/>
  <c r="O1691" i="53"/>
  <c r="L1691" i="53"/>
  <c r="J1691" i="53"/>
  <c r="K1691" i="53" s="1"/>
  <c r="I1691" i="53"/>
  <c r="H1691" i="53"/>
  <c r="Q1690" i="53"/>
  <c r="P1690" i="53"/>
  <c r="O1690" i="53"/>
  <c r="I1690" i="53"/>
  <c r="Q1689" i="53"/>
  <c r="P1689" i="53"/>
  <c r="O1689" i="53"/>
  <c r="I1689" i="53"/>
  <c r="Q1688" i="53"/>
  <c r="P1688" i="53"/>
  <c r="O1688" i="53"/>
  <c r="I1688" i="53"/>
  <c r="Q1687" i="53"/>
  <c r="P1687" i="53"/>
  <c r="O1687" i="53"/>
  <c r="I1687" i="53"/>
  <c r="Q1686" i="53"/>
  <c r="P1686" i="53"/>
  <c r="O1686" i="53"/>
  <c r="I1686" i="53"/>
  <c r="Q1685" i="53"/>
  <c r="P1685" i="53"/>
  <c r="O1685" i="53"/>
  <c r="I1685" i="53"/>
  <c r="Q1684" i="53"/>
  <c r="P1684" i="53"/>
  <c r="O1684" i="53"/>
  <c r="L1684" i="53"/>
  <c r="J1684" i="53"/>
  <c r="K1684" i="53" s="1"/>
  <c r="I1684" i="53"/>
  <c r="H1684" i="53"/>
  <c r="Q1683" i="53"/>
  <c r="P1683" i="53"/>
  <c r="O1683" i="53"/>
  <c r="I1683" i="53"/>
  <c r="Q1682" i="53"/>
  <c r="P1682" i="53"/>
  <c r="O1682" i="53"/>
  <c r="I1682" i="53"/>
  <c r="Q1681" i="53"/>
  <c r="P1681" i="53"/>
  <c r="O1681" i="53"/>
  <c r="I1681" i="53"/>
  <c r="Q1680" i="53"/>
  <c r="P1680" i="53"/>
  <c r="O1680" i="53"/>
  <c r="I1680" i="53"/>
  <c r="Q1679" i="53"/>
  <c r="P1679" i="53"/>
  <c r="O1679" i="53"/>
  <c r="I1679" i="53"/>
  <c r="Q1678" i="53"/>
  <c r="P1678" i="53"/>
  <c r="O1678" i="53"/>
  <c r="I1678" i="53"/>
  <c r="Q1677" i="53"/>
  <c r="P1677" i="53"/>
  <c r="O1677" i="53"/>
  <c r="I1677" i="53"/>
  <c r="H1677" i="53"/>
  <c r="L1677" i="53" s="1"/>
  <c r="Q1676" i="53"/>
  <c r="P1676" i="53"/>
  <c r="O1676" i="53"/>
  <c r="I1676" i="53"/>
  <c r="Q1675" i="53"/>
  <c r="P1675" i="53"/>
  <c r="O1675" i="53"/>
  <c r="I1675" i="53"/>
  <c r="Q1674" i="53"/>
  <c r="P1674" i="53"/>
  <c r="O1674" i="53"/>
  <c r="I1674" i="53"/>
  <c r="Q1673" i="53"/>
  <c r="P1673" i="53"/>
  <c r="O1673" i="53"/>
  <c r="I1673" i="53"/>
  <c r="Q1672" i="53"/>
  <c r="P1672" i="53"/>
  <c r="O1672" i="53"/>
  <c r="I1672" i="53"/>
  <c r="Q1671" i="53"/>
  <c r="P1671" i="53"/>
  <c r="O1671" i="53"/>
  <c r="I1671" i="53"/>
  <c r="I1669" i="53" s="1"/>
  <c r="Q1670" i="53"/>
  <c r="Q1669" i="53" s="1"/>
  <c r="P1670" i="53"/>
  <c r="P1669" i="53" s="1"/>
  <c r="O1670" i="53"/>
  <c r="O1669" i="53" s="1"/>
  <c r="M1670" i="53"/>
  <c r="I1670" i="53"/>
  <c r="H1670" i="53"/>
  <c r="L1670" i="53" s="1"/>
  <c r="L1669" i="53" s="1"/>
  <c r="U1669" i="53"/>
  <c r="T1669" i="53"/>
  <c r="S1669" i="53"/>
  <c r="R1669" i="53"/>
  <c r="N1669" i="53"/>
  <c r="M1669" i="53"/>
  <c r="H1669" i="53"/>
  <c r="Q1668" i="53"/>
  <c r="I1668" i="53"/>
  <c r="Q1667" i="53"/>
  <c r="P1667" i="53"/>
  <c r="O1667" i="53"/>
  <c r="I1667" i="53"/>
  <c r="Q1666" i="53"/>
  <c r="P1666" i="53"/>
  <c r="O1666" i="53"/>
  <c r="L1666" i="53"/>
  <c r="K1666" i="53"/>
  <c r="J1666" i="53"/>
  <c r="I1666" i="53"/>
  <c r="H1666" i="53"/>
  <c r="Q1665" i="53"/>
  <c r="P1665" i="53"/>
  <c r="O1665" i="53"/>
  <c r="I1665" i="53"/>
  <c r="Q1664" i="53"/>
  <c r="P1664" i="53"/>
  <c r="O1664" i="53"/>
  <c r="I1664" i="53"/>
  <c r="Q1663" i="53"/>
  <c r="P1663" i="53"/>
  <c r="O1663" i="53"/>
  <c r="I1663" i="53"/>
  <c r="Q1662" i="53"/>
  <c r="P1662" i="53"/>
  <c r="O1662" i="53"/>
  <c r="I1662" i="53"/>
  <c r="Q1661" i="53"/>
  <c r="P1661" i="53"/>
  <c r="O1661" i="53"/>
  <c r="I1661" i="53"/>
  <c r="Q1660" i="53"/>
  <c r="P1660" i="53"/>
  <c r="O1660" i="53"/>
  <c r="I1660" i="53"/>
  <c r="Q1659" i="53"/>
  <c r="P1659" i="53"/>
  <c r="O1659" i="53"/>
  <c r="I1659" i="53"/>
  <c r="H1659" i="53"/>
  <c r="L1659" i="53" s="1"/>
  <c r="Q1658" i="53"/>
  <c r="P1658" i="53"/>
  <c r="O1658" i="53"/>
  <c r="I1658" i="53"/>
  <c r="Q1657" i="53"/>
  <c r="P1657" i="53"/>
  <c r="O1657" i="53"/>
  <c r="I1657" i="53"/>
  <c r="Q1656" i="53"/>
  <c r="P1656" i="53"/>
  <c r="O1656" i="53"/>
  <c r="I1656" i="53"/>
  <c r="Q1655" i="53"/>
  <c r="P1655" i="53"/>
  <c r="O1655" i="53"/>
  <c r="I1655" i="53"/>
  <c r="Q1654" i="53"/>
  <c r="P1654" i="53"/>
  <c r="O1654" i="53"/>
  <c r="I1654" i="53"/>
  <c r="Q1653" i="53"/>
  <c r="P1653" i="53"/>
  <c r="O1653" i="53"/>
  <c r="I1653" i="53"/>
  <c r="Q1652" i="53"/>
  <c r="P1652" i="53"/>
  <c r="O1652" i="53"/>
  <c r="J1652" i="53"/>
  <c r="K1652" i="53" s="1"/>
  <c r="I1652" i="53"/>
  <c r="I1637" i="53" s="1"/>
  <c r="H1652" i="53"/>
  <c r="L1652" i="53" s="1"/>
  <c r="Q1651" i="53"/>
  <c r="P1651" i="53"/>
  <c r="O1651" i="53"/>
  <c r="I1651" i="53"/>
  <c r="Q1650" i="53"/>
  <c r="P1650" i="53"/>
  <c r="O1650" i="53"/>
  <c r="I1650" i="53"/>
  <c r="Q1649" i="53"/>
  <c r="P1649" i="53"/>
  <c r="O1649" i="53"/>
  <c r="I1649" i="53"/>
  <c r="Q1648" i="53"/>
  <c r="P1648" i="53"/>
  <c r="O1648" i="53"/>
  <c r="I1648" i="53"/>
  <c r="Q1647" i="53"/>
  <c r="P1647" i="53"/>
  <c r="O1647" i="53"/>
  <c r="I1647" i="53"/>
  <c r="Q1646" i="53"/>
  <c r="P1646" i="53"/>
  <c r="O1646" i="53"/>
  <c r="I1646" i="53"/>
  <c r="Q1645" i="53"/>
  <c r="P1645" i="53"/>
  <c r="O1645" i="53"/>
  <c r="L1645" i="53"/>
  <c r="J1645" i="53"/>
  <c r="I1645" i="53"/>
  <c r="H1645" i="53"/>
  <c r="Q1644" i="53"/>
  <c r="P1644" i="53"/>
  <c r="O1644" i="53"/>
  <c r="I1644" i="53"/>
  <c r="Q1643" i="53"/>
  <c r="P1643" i="53"/>
  <c r="O1643" i="53"/>
  <c r="I1643" i="53"/>
  <c r="Q1642" i="53"/>
  <c r="P1642" i="53"/>
  <c r="O1642" i="53"/>
  <c r="I1642" i="53"/>
  <c r="Q1641" i="53"/>
  <c r="P1641" i="53"/>
  <c r="O1641" i="53"/>
  <c r="I1641" i="53"/>
  <c r="Q1640" i="53"/>
  <c r="P1640" i="53"/>
  <c r="O1640" i="53"/>
  <c r="I1640" i="53"/>
  <c r="Q1639" i="53"/>
  <c r="P1639" i="53"/>
  <c r="O1639" i="53"/>
  <c r="I1639" i="53"/>
  <c r="Q1638" i="53"/>
  <c r="P1638" i="53"/>
  <c r="P1637" i="53" s="1"/>
  <c r="O1638" i="53"/>
  <c r="O1637" i="53" s="1"/>
  <c r="M1638" i="53"/>
  <c r="M1637" i="53" s="1"/>
  <c r="L1638" i="53"/>
  <c r="L1637" i="53" s="1"/>
  <c r="K1638" i="53"/>
  <c r="J1638" i="53"/>
  <c r="I1638" i="53"/>
  <c r="H1638" i="53"/>
  <c r="U1637" i="53"/>
  <c r="T1637" i="53"/>
  <c r="S1637" i="53"/>
  <c r="R1637" i="53"/>
  <c r="Q1637" i="53"/>
  <c r="N1637" i="53"/>
  <c r="H1637" i="53"/>
  <c r="Q1636" i="53"/>
  <c r="I1636" i="53"/>
  <c r="Q1635" i="53"/>
  <c r="P1635" i="53"/>
  <c r="O1635" i="53"/>
  <c r="I1635" i="53"/>
  <c r="Q1634" i="53"/>
  <c r="P1634" i="53"/>
  <c r="O1634" i="53"/>
  <c r="L1634" i="53"/>
  <c r="K1634" i="53"/>
  <c r="J1634" i="53"/>
  <c r="I1634" i="53"/>
  <c r="H1634" i="53"/>
  <c r="Q1633" i="53"/>
  <c r="P1633" i="53"/>
  <c r="O1633" i="53"/>
  <c r="I1633" i="53"/>
  <c r="Q1632" i="53"/>
  <c r="P1632" i="53"/>
  <c r="O1632" i="53"/>
  <c r="I1632" i="53"/>
  <c r="Q1631" i="53"/>
  <c r="P1631" i="53"/>
  <c r="O1631" i="53"/>
  <c r="I1631" i="53"/>
  <c r="Q1630" i="53"/>
  <c r="P1630" i="53"/>
  <c r="O1630" i="53"/>
  <c r="I1630" i="53"/>
  <c r="Q1629" i="53"/>
  <c r="P1629" i="53"/>
  <c r="O1629" i="53"/>
  <c r="I1629" i="53"/>
  <c r="Q1628" i="53"/>
  <c r="P1628" i="53"/>
  <c r="O1628" i="53"/>
  <c r="I1628" i="53"/>
  <c r="Q1627" i="53"/>
  <c r="P1627" i="53"/>
  <c r="O1627" i="53"/>
  <c r="L1627" i="53"/>
  <c r="K1627" i="53"/>
  <c r="J1627" i="53"/>
  <c r="I1627" i="53"/>
  <c r="H1627" i="53"/>
  <c r="Q1626" i="53"/>
  <c r="P1626" i="53"/>
  <c r="O1626" i="53"/>
  <c r="I1626" i="53"/>
  <c r="Q1625" i="53"/>
  <c r="P1625" i="53"/>
  <c r="O1625" i="53"/>
  <c r="I1625" i="53"/>
  <c r="Q1624" i="53"/>
  <c r="P1624" i="53"/>
  <c r="O1624" i="53"/>
  <c r="I1624" i="53"/>
  <c r="Q1623" i="53"/>
  <c r="P1623" i="53"/>
  <c r="O1623" i="53"/>
  <c r="I1623" i="53"/>
  <c r="Q1622" i="53"/>
  <c r="P1622" i="53"/>
  <c r="O1622" i="53"/>
  <c r="I1622" i="53"/>
  <c r="Q1621" i="53"/>
  <c r="P1621" i="53"/>
  <c r="O1621" i="53"/>
  <c r="I1621" i="53"/>
  <c r="Q1620" i="53"/>
  <c r="P1620" i="53"/>
  <c r="O1620" i="53"/>
  <c r="I1620" i="53"/>
  <c r="H1620" i="53"/>
  <c r="L1620" i="53" s="1"/>
  <c r="Q1619" i="53"/>
  <c r="P1619" i="53"/>
  <c r="O1619" i="53"/>
  <c r="I1619" i="53"/>
  <c r="Q1618" i="53"/>
  <c r="P1618" i="53"/>
  <c r="O1618" i="53"/>
  <c r="I1618" i="53"/>
  <c r="Q1617" i="53"/>
  <c r="P1617" i="53"/>
  <c r="O1617" i="53"/>
  <c r="I1617" i="53"/>
  <c r="Q1616" i="53"/>
  <c r="P1616" i="53"/>
  <c r="O1616" i="53"/>
  <c r="I1616" i="53"/>
  <c r="Q1615" i="53"/>
  <c r="P1615" i="53"/>
  <c r="O1615" i="53"/>
  <c r="I1615" i="53"/>
  <c r="Q1614" i="53"/>
  <c r="P1614" i="53"/>
  <c r="O1614" i="53"/>
  <c r="I1614" i="53"/>
  <c r="Q1613" i="53"/>
  <c r="P1613" i="53"/>
  <c r="O1613" i="53"/>
  <c r="I1613" i="53"/>
  <c r="H1613" i="53"/>
  <c r="L1613" i="53" s="1"/>
  <c r="Q1612" i="53"/>
  <c r="P1612" i="53"/>
  <c r="O1612" i="53"/>
  <c r="I1612" i="53"/>
  <c r="Q1611" i="53"/>
  <c r="P1611" i="53"/>
  <c r="O1611" i="53"/>
  <c r="I1611" i="53"/>
  <c r="Q1610" i="53"/>
  <c r="P1610" i="53"/>
  <c r="P1605" i="53" s="1"/>
  <c r="O1610" i="53"/>
  <c r="I1610" i="53"/>
  <c r="Q1609" i="53"/>
  <c r="P1609" i="53"/>
  <c r="O1609" i="53"/>
  <c r="I1609" i="53"/>
  <c r="Q1608" i="53"/>
  <c r="P1608" i="53"/>
  <c r="O1608" i="53"/>
  <c r="I1608" i="53"/>
  <c r="Q1607" i="53"/>
  <c r="Q1605" i="53" s="1"/>
  <c r="P1607" i="53"/>
  <c r="O1607" i="53"/>
  <c r="I1607" i="53"/>
  <c r="Q1606" i="53"/>
  <c r="P1606" i="53"/>
  <c r="O1606" i="53"/>
  <c r="M1606" i="53"/>
  <c r="M1605" i="53" s="1"/>
  <c r="I1606" i="53"/>
  <c r="I1605" i="53" s="1"/>
  <c r="H1606" i="53"/>
  <c r="L1606" i="53" s="1"/>
  <c r="U1605" i="53"/>
  <c r="T1605" i="53"/>
  <c r="S1605" i="53"/>
  <c r="R1605" i="53"/>
  <c r="O1605" i="53"/>
  <c r="N1605" i="53"/>
  <c r="Q1604" i="53"/>
  <c r="I1604" i="53"/>
  <c r="Q1603" i="53"/>
  <c r="P1603" i="53"/>
  <c r="O1603" i="53"/>
  <c r="I1603" i="53"/>
  <c r="Q1602" i="53"/>
  <c r="P1602" i="53"/>
  <c r="O1602" i="53"/>
  <c r="L1602" i="53"/>
  <c r="K1602" i="53"/>
  <c r="J1602" i="53"/>
  <c r="I1602" i="53"/>
  <c r="H1602" i="53"/>
  <c r="Q1601" i="53"/>
  <c r="P1601" i="53"/>
  <c r="O1601" i="53"/>
  <c r="I1601" i="53"/>
  <c r="Q1600" i="53"/>
  <c r="P1600" i="53"/>
  <c r="O1600" i="53"/>
  <c r="I1600" i="53"/>
  <c r="Q1599" i="53"/>
  <c r="P1599" i="53"/>
  <c r="O1599" i="53"/>
  <c r="I1599" i="53"/>
  <c r="Q1598" i="53"/>
  <c r="P1598" i="53"/>
  <c r="O1598" i="53"/>
  <c r="I1598" i="53"/>
  <c r="Q1597" i="53"/>
  <c r="P1597" i="53"/>
  <c r="O1597" i="53"/>
  <c r="I1597" i="53"/>
  <c r="Q1596" i="53"/>
  <c r="P1596" i="53"/>
  <c r="O1596" i="53"/>
  <c r="I1596" i="53"/>
  <c r="Q1595" i="53"/>
  <c r="P1595" i="53"/>
  <c r="O1595" i="53"/>
  <c r="I1595" i="53"/>
  <c r="H1595" i="53"/>
  <c r="L1595" i="53" s="1"/>
  <c r="Q1594" i="53"/>
  <c r="P1594" i="53"/>
  <c r="O1594" i="53"/>
  <c r="I1594" i="53"/>
  <c r="Q1593" i="53"/>
  <c r="P1593" i="53"/>
  <c r="O1593" i="53"/>
  <c r="I1593" i="53"/>
  <c r="Q1592" i="53"/>
  <c r="P1592" i="53"/>
  <c r="O1592" i="53"/>
  <c r="I1592" i="53"/>
  <c r="Q1591" i="53"/>
  <c r="P1591" i="53"/>
  <c r="O1591" i="53"/>
  <c r="I1591" i="53"/>
  <c r="Q1590" i="53"/>
  <c r="P1590" i="53"/>
  <c r="O1590" i="53"/>
  <c r="I1590" i="53"/>
  <c r="Q1589" i="53"/>
  <c r="P1589" i="53"/>
  <c r="O1589" i="53"/>
  <c r="I1589" i="53"/>
  <c r="Q1588" i="53"/>
  <c r="P1588" i="53"/>
  <c r="O1588" i="53"/>
  <c r="L1588" i="53"/>
  <c r="J1588" i="53"/>
  <c r="K1588" i="53" s="1"/>
  <c r="I1588" i="53"/>
  <c r="H1588" i="53"/>
  <c r="Q1587" i="53"/>
  <c r="P1587" i="53"/>
  <c r="O1587" i="53"/>
  <c r="I1587" i="53"/>
  <c r="Q1586" i="53"/>
  <c r="P1586" i="53"/>
  <c r="O1586" i="53"/>
  <c r="I1586" i="53"/>
  <c r="Q1585" i="53"/>
  <c r="P1585" i="53"/>
  <c r="O1585" i="53"/>
  <c r="I1585" i="53"/>
  <c r="Q1584" i="53"/>
  <c r="P1584" i="53"/>
  <c r="O1584" i="53"/>
  <c r="I1584" i="53"/>
  <c r="Q1583" i="53"/>
  <c r="P1583" i="53"/>
  <c r="O1583" i="53"/>
  <c r="I1583" i="53"/>
  <c r="Q1582" i="53"/>
  <c r="P1582" i="53"/>
  <c r="O1582" i="53"/>
  <c r="I1582" i="53"/>
  <c r="Q1581" i="53"/>
  <c r="P1581" i="53"/>
  <c r="O1581" i="53"/>
  <c r="L1581" i="53"/>
  <c r="I1581" i="53"/>
  <c r="H1581" i="53"/>
  <c r="J1581" i="53" s="1"/>
  <c r="K1581" i="53" s="1"/>
  <c r="Q1580" i="53"/>
  <c r="P1580" i="53"/>
  <c r="O1580" i="53"/>
  <c r="I1580" i="53"/>
  <c r="Q1579" i="53"/>
  <c r="P1579" i="53"/>
  <c r="O1579" i="53"/>
  <c r="I1579" i="53"/>
  <c r="Q1578" i="53"/>
  <c r="P1578" i="53"/>
  <c r="O1578" i="53"/>
  <c r="I1578" i="53"/>
  <c r="Q1577" i="53"/>
  <c r="P1577" i="53"/>
  <c r="O1577" i="53"/>
  <c r="I1577" i="53"/>
  <c r="Q1576" i="53"/>
  <c r="P1576" i="53"/>
  <c r="O1576" i="53"/>
  <c r="I1576" i="53"/>
  <c r="Q1575" i="53"/>
  <c r="Q1573" i="53" s="1"/>
  <c r="P1575" i="53"/>
  <c r="O1575" i="53"/>
  <c r="I1575" i="53"/>
  <c r="Q1574" i="53"/>
  <c r="P1574" i="53"/>
  <c r="P1573" i="53" s="1"/>
  <c r="O1574" i="53"/>
  <c r="O1573" i="53" s="1"/>
  <c r="M1574" i="53"/>
  <c r="I1574" i="53"/>
  <c r="I1573" i="53" s="1"/>
  <c r="H1574" i="53"/>
  <c r="H1573" i="53" s="1"/>
  <c r="U1573" i="53"/>
  <c r="T1573" i="53"/>
  <c r="S1573" i="53"/>
  <c r="R1573" i="53"/>
  <c r="N1573" i="53"/>
  <c r="M1573" i="53"/>
  <c r="Q1572" i="53"/>
  <c r="I1572" i="53"/>
  <c r="Q1571" i="53"/>
  <c r="P1571" i="53"/>
  <c r="O1571" i="53"/>
  <c r="I1571" i="53"/>
  <c r="Q1570" i="53"/>
  <c r="P1570" i="53"/>
  <c r="O1570" i="53"/>
  <c r="L1570" i="53"/>
  <c r="K1570" i="53"/>
  <c r="J1570" i="53"/>
  <c r="I1570" i="53"/>
  <c r="H1570" i="53"/>
  <c r="Q1569" i="53"/>
  <c r="P1569" i="53"/>
  <c r="O1569" i="53"/>
  <c r="I1569" i="53"/>
  <c r="Q1568" i="53"/>
  <c r="P1568" i="53"/>
  <c r="O1568" i="53"/>
  <c r="I1568" i="53"/>
  <c r="Q1567" i="53"/>
  <c r="P1567" i="53"/>
  <c r="O1567" i="53"/>
  <c r="I1567" i="53"/>
  <c r="Q1566" i="53"/>
  <c r="P1566" i="53"/>
  <c r="O1566" i="53"/>
  <c r="I1566" i="53"/>
  <c r="Q1565" i="53"/>
  <c r="P1565" i="53"/>
  <c r="O1565" i="53"/>
  <c r="I1565" i="53"/>
  <c r="Q1564" i="53"/>
  <c r="P1564" i="53"/>
  <c r="O1564" i="53"/>
  <c r="I1564" i="53"/>
  <c r="Q1563" i="53"/>
  <c r="P1563" i="53"/>
  <c r="O1563" i="53"/>
  <c r="I1563" i="53"/>
  <c r="H1563" i="53"/>
  <c r="L1563" i="53" s="1"/>
  <c r="Q1562" i="53"/>
  <c r="P1562" i="53"/>
  <c r="O1562" i="53"/>
  <c r="I1562" i="53"/>
  <c r="Q1561" i="53"/>
  <c r="P1561" i="53"/>
  <c r="O1561" i="53"/>
  <c r="I1561" i="53"/>
  <c r="Q1560" i="53"/>
  <c r="P1560" i="53"/>
  <c r="O1560" i="53"/>
  <c r="I1560" i="53"/>
  <c r="Q1559" i="53"/>
  <c r="P1559" i="53"/>
  <c r="O1559" i="53"/>
  <c r="I1559" i="53"/>
  <c r="Q1558" i="53"/>
  <c r="P1558" i="53"/>
  <c r="O1558" i="53"/>
  <c r="I1558" i="53"/>
  <c r="Q1557" i="53"/>
  <c r="P1557" i="53"/>
  <c r="O1557" i="53"/>
  <c r="I1557" i="53"/>
  <c r="Q1556" i="53"/>
  <c r="P1556" i="53"/>
  <c r="O1556" i="53"/>
  <c r="L1556" i="53"/>
  <c r="J1556" i="53"/>
  <c r="K1556" i="53" s="1"/>
  <c r="I1556" i="53"/>
  <c r="H1556" i="53"/>
  <c r="Q1555" i="53"/>
  <c r="P1555" i="53"/>
  <c r="O1555" i="53"/>
  <c r="I1555" i="53"/>
  <c r="Q1554" i="53"/>
  <c r="P1554" i="53"/>
  <c r="O1554" i="53"/>
  <c r="I1554" i="53"/>
  <c r="Q1553" i="53"/>
  <c r="P1553" i="53"/>
  <c r="O1553" i="53"/>
  <c r="I1553" i="53"/>
  <c r="Q1552" i="53"/>
  <c r="P1552" i="53"/>
  <c r="O1552" i="53"/>
  <c r="I1552" i="53"/>
  <c r="Q1551" i="53"/>
  <c r="P1551" i="53"/>
  <c r="O1551" i="53"/>
  <c r="I1551" i="53"/>
  <c r="Q1550" i="53"/>
  <c r="P1550" i="53"/>
  <c r="O1550" i="53"/>
  <c r="I1550" i="53"/>
  <c r="Q1549" i="53"/>
  <c r="P1549" i="53"/>
  <c r="O1549" i="53"/>
  <c r="L1549" i="53"/>
  <c r="J1549" i="53"/>
  <c r="K1549" i="53" s="1"/>
  <c r="I1549" i="53"/>
  <c r="H1549" i="53"/>
  <c r="Q1548" i="53"/>
  <c r="P1548" i="53"/>
  <c r="O1548" i="53"/>
  <c r="I1548" i="53"/>
  <c r="Q1547" i="53"/>
  <c r="P1547" i="53"/>
  <c r="O1547" i="53"/>
  <c r="I1547" i="53"/>
  <c r="Q1546" i="53"/>
  <c r="P1546" i="53"/>
  <c r="O1546" i="53"/>
  <c r="I1546" i="53"/>
  <c r="Q1545" i="53"/>
  <c r="P1545" i="53"/>
  <c r="O1545" i="53"/>
  <c r="I1545" i="53"/>
  <c r="I1541" i="53" s="1"/>
  <c r="Q1544" i="53"/>
  <c r="P1544" i="53"/>
  <c r="O1544" i="53"/>
  <c r="I1544" i="53"/>
  <c r="Q1543" i="53"/>
  <c r="P1543" i="53"/>
  <c r="O1543" i="53"/>
  <c r="I1543" i="53"/>
  <c r="Q1542" i="53"/>
  <c r="P1542" i="53"/>
  <c r="O1542" i="53"/>
  <c r="O1541" i="53" s="1"/>
  <c r="M1542" i="53"/>
  <c r="L1542" i="53"/>
  <c r="L1541" i="53" s="1"/>
  <c r="I1542" i="53"/>
  <c r="H1542" i="53"/>
  <c r="J1542" i="53" s="1"/>
  <c r="U1541" i="53"/>
  <c r="T1541" i="53"/>
  <c r="S1541" i="53"/>
  <c r="R1541" i="53"/>
  <c r="Q1541" i="53"/>
  <c r="P1541" i="53"/>
  <c r="N1541" i="53"/>
  <c r="M1541" i="53"/>
  <c r="H1541" i="53"/>
  <c r="Q1540" i="53"/>
  <c r="I1540" i="53"/>
  <c r="Q1539" i="53"/>
  <c r="P1539" i="53"/>
  <c r="O1539" i="53"/>
  <c r="I1539" i="53"/>
  <c r="Q1538" i="53"/>
  <c r="P1538" i="53"/>
  <c r="O1538" i="53"/>
  <c r="L1538" i="53"/>
  <c r="K1538" i="53"/>
  <c r="J1538" i="53"/>
  <c r="I1538" i="53"/>
  <c r="H1538" i="53"/>
  <c r="Q1537" i="53"/>
  <c r="P1537" i="53"/>
  <c r="O1537" i="53"/>
  <c r="I1537" i="53"/>
  <c r="Q1536" i="53"/>
  <c r="P1536" i="53"/>
  <c r="O1536" i="53"/>
  <c r="I1536" i="53"/>
  <c r="Q1535" i="53"/>
  <c r="P1535" i="53"/>
  <c r="O1535" i="53"/>
  <c r="I1535" i="53"/>
  <c r="Q1534" i="53"/>
  <c r="P1534" i="53"/>
  <c r="O1534" i="53"/>
  <c r="I1534" i="53"/>
  <c r="Q1533" i="53"/>
  <c r="P1533" i="53"/>
  <c r="O1533" i="53"/>
  <c r="I1533" i="53"/>
  <c r="Q1532" i="53"/>
  <c r="P1532" i="53"/>
  <c r="O1532" i="53"/>
  <c r="I1532" i="53"/>
  <c r="Q1531" i="53"/>
  <c r="P1531" i="53"/>
  <c r="O1531" i="53"/>
  <c r="L1531" i="53"/>
  <c r="I1531" i="53"/>
  <c r="H1531" i="53"/>
  <c r="J1531" i="53" s="1"/>
  <c r="K1531" i="53" s="1"/>
  <c r="Q1530" i="53"/>
  <c r="P1530" i="53"/>
  <c r="O1530" i="53"/>
  <c r="I1530" i="53"/>
  <c r="Q1529" i="53"/>
  <c r="P1529" i="53"/>
  <c r="O1529" i="53"/>
  <c r="I1529" i="53"/>
  <c r="Q1528" i="53"/>
  <c r="P1528" i="53"/>
  <c r="O1528" i="53"/>
  <c r="I1528" i="53"/>
  <c r="Q1527" i="53"/>
  <c r="P1527" i="53"/>
  <c r="O1527" i="53"/>
  <c r="I1527" i="53"/>
  <c r="Q1526" i="53"/>
  <c r="P1526" i="53"/>
  <c r="O1526" i="53"/>
  <c r="I1526" i="53"/>
  <c r="Q1525" i="53"/>
  <c r="P1525" i="53"/>
  <c r="O1525" i="53"/>
  <c r="I1525" i="53"/>
  <c r="Q1524" i="53"/>
  <c r="P1524" i="53"/>
  <c r="O1524" i="53"/>
  <c r="I1524" i="53"/>
  <c r="H1524" i="53"/>
  <c r="L1524" i="53" s="1"/>
  <c r="Q1523" i="53"/>
  <c r="P1523" i="53"/>
  <c r="O1523" i="53"/>
  <c r="I1523" i="53"/>
  <c r="Q1522" i="53"/>
  <c r="P1522" i="53"/>
  <c r="O1522" i="53"/>
  <c r="I1522" i="53"/>
  <c r="Q1521" i="53"/>
  <c r="P1521" i="53"/>
  <c r="O1521" i="53"/>
  <c r="I1521" i="53"/>
  <c r="Q1520" i="53"/>
  <c r="P1520" i="53"/>
  <c r="O1520" i="53"/>
  <c r="I1520" i="53"/>
  <c r="Q1519" i="53"/>
  <c r="P1519" i="53"/>
  <c r="O1519" i="53"/>
  <c r="I1519" i="53"/>
  <c r="Q1518" i="53"/>
  <c r="P1518" i="53"/>
  <c r="O1518" i="53"/>
  <c r="I1518" i="53"/>
  <c r="Q1517" i="53"/>
  <c r="P1517" i="53"/>
  <c r="O1517" i="53"/>
  <c r="J1517" i="53"/>
  <c r="K1517" i="53" s="1"/>
  <c r="I1517" i="53"/>
  <c r="H1517" i="53"/>
  <c r="H1509" i="53" s="1"/>
  <c r="Q1516" i="53"/>
  <c r="P1516" i="53"/>
  <c r="O1516" i="53"/>
  <c r="I1516" i="53"/>
  <c r="Q1515" i="53"/>
  <c r="P1515" i="53"/>
  <c r="O1515" i="53"/>
  <c r="I1515" i="53"/>
  <c r="Q1514" i="53"/>
  <c r="P1514" i="53"/>
  <c r="O1514" i="53"/>
  <c r="I1514" i="53"/>
  <c r="Q1513" i="53"/>
  <c r="P1513" i="53"/>
  <c r="O1513" i="53"/>
  <c r="I1513" i="53"/>
  <c r="Q1512" i="53"/>
  <c r="P1512" i="53"/>
  <c r="O1512" i="53"/>
  <c r="O1509" i="53" s="1"/>
  <c r="I1512" i="53"/>
  <c r="Q1511" i="53"/>
  <c r="Q1509" i="53" s="1"/>
  <c r="P1511" i="53"/>
  <c r="P1509" i="53" s="1"/>
  <c r="O1511" i="53"/>
  <c r="I1511" i="53"/>
  <c r="Q1510" i="53"/>
  <c r="P1510" i="53"/>
  <c r="O1510" i="53"/>
  <c r="M1510" i="53"/>
  <c r="L1510" i="53"/>
  <c r="I1510" i="53"/>
  <c r="I1509" i="53" s="1"/>
  <c r="H1510" i="53"/>
  <c r="J1510" i="53" s="1"/>
  <c r="U1509" i="53"/>
  <c r="T1509" i="53"/>
  <c r="S1509" i="53"/>
  <c r="R1509" i="53"/>
  <c r="N1509" i="53"/>
  <c r="M1509" i="53"/>
  <c r="Q1508" i="53"/>
  <c r="I1508" i="53"/>
  <c r="Q1507" i="53"/>
  <c r="P1507" i="53"/>
  <c r="O1507" i="53"/>
  <c r="I1507" i="53"/>
  <c r="Q1506" i="53"/>
  <c r="P1506" i="53"/>
  <c r="O1506" i="53"/>
  <c r="L1506" i="53"/>
  <c r="K1506" i="53"/>
  <c r="J1506" i="53"/>
  <c r="I1506" i="53"/>
  <c r="H1506" i="53"/>
  <c r="Q1505" i="53"/>
  <c r="P1505" i="53"/>
  <c r="O1505" i="53"/>
  <c r="I1505" i="53"/>
  <c r="Q1504" i="53"/>
  <c r="P1504" i="53"/>
  <c r="O1504" i="53"/>
  <c r="I1504" i="53"/>
  <c r="Q1503" i="53"/>
  <c r="P1503" i="53"/>
  <c r="O1503" i="53"/>
  <c r="I1503" i="53"/>
  <c r="Q1502" i="53"/>
  <c r="P1502" i="53"/>
  <c r="O1502" i="53"/>
  <c r="I1502" i="53"/>
  <c r="Q1501" i="53"/>
  <c r="P1501" i="53"/>
  <c r="O1501" i="53"/>
  <c r="I1501" i="53"/>
  <c r="Q1500" i="53"/>
  <c r="P1500" i="53"/>
  <c r="O1500" i="53"/>
  <c r="I1500" i="53"/>
  <c r="Q1499" i="53"/>
  <c r="P1499" i="53"/>
  <c r="O1499" i="53"/>
  <c r="L1499" i="53"/>
  <c r="I1499" i="53"/>
  <c r="H1499" i="53"/>
  <c r="J1499" i="53" s="1"/>
  <c r="K1499" i="53" s="1"/>
  <c r="Q1498" i="53"/>
  <c r="P1498" i="53"/>
  <c r="O1498" i="53"/>
  <c r="I1498" i="53"/>
  <c r="Q1497" i="53"/>
  <c r="P1497" i="53"/>
  <c r="O1497" i="53"/>
  <c r="I1497" i="53"/>
  <c r="Q1496" i="53"/>
  <c r="P1496" i="53"/>
  <c r="O1496" i="53"/>
  <c r="I1496" i="53"/>
  <c r="Q1495" i="53"/>
  <c r="P1495" i="53"/>
  <c r="O1495" i="53"/>
  <c r="I1495" i="53"/>
  <c r="Q1494" i="53"/>
  <c r="P1494" i="53"/>
  <c r="O1494" i="53"/>
  <c r="I1494" i="53"/>
  <c r="Q1493" i="53"/>
  <c r="P1493" i="53"/>
  <c r="O1493" i="53"/>
  <c r="I1493" i="53"/>
  <c r="Q1492" i="53"/>
  <c r="P1492" i="53"/>
  <c r="O1492" i="53"/>
  <c r="L1492" i="53"/>
  <c r="K1492" i="53"/>
  <c r="J1492" i="53"/>
  <c r="I1492" i="53"/>
  <c r="H1492" i="53"/>
  <c r="Q1491" i="53"/>
  <c r="P1491" i="53"/>
  <c r="O1491" i="53"/>
  <c r="I1491" i="53"/>
  <c r="Q1490" i="53"/>
  <c r="P1490" i="53"/>
  <c r="O1490" i="53"/>
  <c r="I1490" i="53"/>
  <c r="Q1489" i="53"/>
  <c r="P1489" i="53"/>
  <c r="O1489" i="53"/>
  <c r="I1489" i="53"/>
  <c r="Q1488" i="53"/>
  <c r="P1488" i="53"/>
  <c r="O1488" i="53"/>
  <c r="I1488" i="53"/>
  <c r="Q1487" i="53"/>
  <c r="P1487" i="53"/>
  <c r="O1487" i="53"/>
  <c r="I1487" i="53"/>
  <c r="Q1486" i="53"/>
  <c r="P1486" i="53"/>
  <c r="O1486" i="53"/>
  <c r="I1486" i="53"/>
  <c r="Q1485" i="53"/>
  <c r="P1485" i="53"/>
  <c r="O1485" i="53"/>
  <c r="I1485" i="53"/>
  <c r="H1485" i="53"/>
  <c r="L1485" i="53" s="1"/>
  <c r="Q1484" i="53"/>
  <c r="P1484" i="53"/>
  <c r="O1484" i="53"/>
  <c r="I1484" i="53"/>
  <c r="Q1483" i="53"/>
  <c r="P1483" i="53"/>
  <c r="O1483" i="53"/>
  <c r="I1483" i="53"/>
  <c r="Q1482" i="53"/>
  <c r="P1482" i="53"/>
  <c r="O1482" i="53"/>
  <c r="I1482" i="53"/>
  <c r="Q1481" i="53"/>
  <c r="P1481" i="53"/>
  <c r="O1481" i="53"/>
  <c r="I1481" i="53"/>
  <c r="Q1480" i="53"/>
  <c r="P1480" i="53"/>
  <c r="O1480" i="53"/>
  <c r="I1480" i="53"/>
  <c r="Q1479" i="53"/>
  <c r="P1479" i="53"/>
  <c r="P1477" i="53" s="1"/>
  <c r="O1479" i="53"/>
  <c r="O1477" i="53" s="1"/>
  <c r="I1479" i="53"/>
  <c r="Q1478" i="53"/>
  <c r="Q1477" i="53" s="1"/>
  <c r="P1478" i="53"/>
  <c r="O1478" i="53"/>
  <c r="M1478" i="53"/>
  <c r="I1478" i="53"/>
  <c r="I1477" i="53" s="1"/>
  <c r="H1478" i="53"/>
  <c r="H1477" i="53" s="1"/>
  <c r="U1477" i="53"/>
  <c r="T1477" i="53"/>
  <c r="S1477" i="53"/>
  <c r="R1477" i="53"/>
  <c r="N1477" i="53"/>
  <c r="M1477" i="53"/>
  <c r="Q1476" i="53"/>
  <c r="I1476" i="53"/>
  <c r="Q1475" i="53"/>
  <c r="P1475" i="53"/>
  <c r="O1475" i="53"/>
  <c r="I1475" i="53"/>
  <c r="Q1474" i="53"/>
  <c r="P1474" i="53"/>
  <c r="O1474" i="53"/>
  <c r="L1474" i="53"/>
  <c r="K1474" i="53"/>
  <c r="J1474" i="53"/>
  <c r="I1474" i="53"/>
  <c r="H1474" i="53"/>
  <c r="Q1473" i="53"/>
  <c r="P1473" i="53"/>
  <c r="O1473" i="53"/>
  <c r="I1473" i="53"/>
  <c r="Q1472" i="53"/>
  <c r="P1472" i="53"/>
  <c r="O1472" i="53"/>
  <c r="I1472" i="53"/>
  <c r="Q1471" i="53"/>
  <c r="P1471" i="53"/>
  <c r="O1471" i="53"/>
  <c r="I1471" i="53"/>
  <c r="Q1470" i="53"/>
  <c r="P1470" i="53"/>
  <c r="O1470" i="53"/>
  <c r="I1470" i="53"/>
  <c r="Q1469" i="53"/>
  <c r="P1469" i="53"/>
  <c r="O1469" i="53"/>
  <c r="I1469" i="53"/>
  <c r="Q1468" i="53"/>
  <c r="P1468" i="53"/>
  <c r="O1468" i="53"/>
  <c r="I1468" i="53"/>
  <c r="Q1467" i="53"/>
  <c r="P1467" i="53"/>
  <c r="O1467" i="53"/>
  <c r="I1467" i="53"/>
  <c r="H1467" i="53"/>
  <c r="L1467" i="53" s="1"/>
  <c r="Q1466" i="53"/>
  <c r="P1466" i="53"/>
  <c r="O1466" i="53"/>
  <c r="I1466" i="53"/>
  <c r="Q1465" i="53"/>
  <c r="P1465" i="53"/>
  <c r="O1465" i="53"/>
  <c r="I1465" i="53"/>
  <c r="Q1464" i="53"/>
  <c r="P1464" i="53"/>
  <c r="O1464" i="53"/>
  <c r="I1464" i="53"/>
  <c r="Q1463" i="53"/>
  <c r="P1463" i="53"/>
  <c r="O1463" i="53"/>
  <c r="I1463" i="53"/>
  <c r="Q1462" i="53"/>
  <c r="P1462" i="53"/>
  <c r="O1462" i="53"/>
  <c r="I1462" i="53"/>
  <c r="Q1461" i="53"/>
  <c r="P1461" i="53"/>
  <c r="O1461" i="53"/>
  <c r="I1461" i="53"/>
  <c r="Q1460" i="53"/>
  <c r="P1460" i="53"/>
  <c r="O1460" i="53"/>
  <c r="I1460" i="53"/>
  <c r="H1460" i="53"/>
  <c r="L1460" i="53" s="1"/>
  <c r="Q1459" i="53"/>
  <c r="P1459" i="53"/>
  <c r="O1459" i="53"/>
  <c r="I1459" i="53"/>
  <c r="Q1458" i="53"/>
  <c r="P1458" i="53"/>
  <c r="O1458" i="53"/>
  <c r="I1458" i="53"/>
  <c r="Q1457" i="53"/>
  <c r="P1457" i="53"/>
  <c r="O1457" i="53"/>
  <c r="I1457" i="53"/>
  <c r="Q1456" i="53"/>
  <c r="P1456" i="53"/>
  <c r="O1456" i="53"/>
  <c r="I1456" i="53"/>
  <c r="Q1455" i="53"/>
  <c r="P1455" i="53"/>
  <c r="O1455" i="53"/>
  <c r="I1455" i="53"/>
  <c r="Q1454" i="53"/>
  <c r="P1454" i="53"/>
  <c r="O1454" i="53"/>
  <c r="I1454" i="53"/>
  <c r="Q1453" i="53"/>
  <c r="P1453" i="53"/>
  <c r="O1453" i="53"/>
  <c r="L1453" i="53"/>
  <c r="J1453" i="53"/>
  <c r="K1453" i="53" s="1"/>
  <c r="I1453" i="53"/>
  <c r="H1453" i="53"/>
  <c r="Q1452" i="53"/>
  <c r="P1452" i="53"/>
  <c r="O1452" i="53"/>
  <c r="I1452" i="53"/>
  <c r="Q1451" i="53"/>
  <c r="P1451" i="53"/>
  <c r="O1451" i="53"/>
  <c r="I1451" i="53"/>
  <c r="Q1450" i="53"/>
  <c r="P1450" i="53"/>
  <c r="O1450" i="53"/>
  <c r="I1450" i="53"/>
  <c r="Q1449" i="53"/>
  <c r="P1449" i="53"/>
  <c r="O1449" i="53"/>
  <c r="I1449" i="53"/>
  <c r="Q1448" i="53"/>
  <c r="P1448" i="53"/>
  <c r="O1448" i="53"/>
  <c r="I1448" i="53"/>
  <c r="Q1447" i="53"/>
  <c r="P1447" i="53"/>
  <c r="O1447" i="53"/>
  <c r="I1447" i="53"/>
  <c r="I1445" i="53" s="1"/>
  <c r="Q1446" i="53"/>
  <c r="Q1445" i="53" s="1"/>
  <c r="P1446" i="53"/>
  <c r="P1445" i="53" s="1"/>
  <c r="O1446" i="53"/>
  <c r="O1445" i="53" s="1"/>
  <c r="M1446" i="53"/>
  <c r="M1445" i="53" s="1"/>
  <c r="I1446" i="53"/>
  <c r="H1446" i="53"/>
  <c r="J1446" i="53" s="1"/>
  <c r="U1445" i="53"/>
  <c r="T1445" i="53"/>
  <c r="S1445" i="53"/>
  <c r="R1445" i="53"/>
  <c r="N1445" i="53"/>
  <c r="Q1444" i="53"/>
  <c r="I1444" i="53"/>
  <c r="Q1443" i="53"/>
  <c r="P1443" i="53"/>
  <c r="O1443" i="53"/>
  <c r="I1443" i="53"/>
  <c r="Q1442" i="53"/>
  <c r="P1442" i="53"/>
  <c r="O1442" i="53"/>
  <c r="L1442" i="53"/>
  <c r="K1442" i="53"/>
  <c r="J1442" i="53"/>
  <c r="I1442" i="53"/>
  <c r="H1442" i="53"/>
  <c r="Q1441" i="53"/>
  <c r="P1441" i="53"/>
  <c r="O1441" i="53"/>
  <c r="I1441" i="53"/>
  <c r="Q1440" i="53"/>
  <c r="P1440" i="53"/>
  <c r="O1440" i="53"/>
  <c r="I1440" i="53"/>
  <c r="Q1439" i="53"/>
  <c r="P1439" i="53"/>
  <c r="O1439" i="53"/>
  <c r="I1439" i="53"/>
  <c r="Q1438" i="53"/>
  <c r="P1438" i="53"/>
  <c r="O1438" i="53"/>
  <c r="I1438" i="53"/>
  <c r="Q1437" i="53"/>
  <c r="P1437" i="53"/>
  <c r="O1437" i="53"/>
  <c r="I1437" i="53"/>
  <c r="Q1436" i="53"/>
  <c r="P1436" i="53"/>
  <c r="O1436" i="53"/>
  <c r="I1436" i="53"/>
  <c r="Q1435" i="53"/>
  <c r="P1435" i="53"/>
  <c r="O1435" i="53"/>
  <c r="I1435" i="53"/>
  <c r="H1435" i="53"/>
  <c r="L1435" i="53" s="1"/>
  <c r="Q1434" i="53"/>
  <c r="P1434" i="53"/>
  <c r="O1434" i="53"/>
  <c r="I1434" i="53"/>
  <c r="Q1433" i="53"/>
  <c r="P1433" i="53"/>
  <c r="O1433" i="53"/>
  <c r="I1433" i="53"/>
  <c r="Q1432" i="53"/>
  <c r="P1432" i="53"/>
  <c r="O1432" i="53"/>
  <c r="I1432" i="53"/>
  <c r="Q1431" i="53"/>
  <c r="P1431" i="53"/>
  <c r="O1431" i="53"/>
  <c r="I1431" i="53"/>
  <c r="Q1430" i="53"/>
  <c r="P1430" i="53"/>
  <c r="O1430" i="53"/>
  <c r="I1430" i="53"/>
  <c r="Q1429" i="53"/>
  <c r="P1429" i="53"/>
  <c r="O1429" i="53"/>
  <c r="I1429" i="53"/>
  <c r="Q1428" i="53"/>
  <c r="P1428" i="53"/>
  <c r="O1428" i="53"/>
  <c r="I1428" i="53"/>
  <c r="H1428" i="53"/>
  <c r="L1428" i="53" s="1"/>
  <c r="Q1427" i="53"/>
  <c r="P1427" i="53"/>
  <c r="O1427" i="53"/>
  <c r="I1427" i="53"/>
  <c r="Q1426" i="53"/>
  <c r="P1426" i="53"/>
  <c r="O1426" i="53"/>
  <c r="I1426" i="53"/>
  <c r="Q1425" i="53"/>
  <c r="P1425" i="53"/>
  <c r="O1425" i="53"/>
  <c r="I1425" i="53"/>
  <c r="Q1424" i="53"/>
  <c r="P1424" i="53"/>
  <c r="O1424" i="53"/>
  <c r="I1424" i="53"/>
  <c r="Q1423" i="53"/>
  <c r="P1423" i="53"/>
  <c r="O1423" i="53"/>
  <c r="I1423" i="53"/>
  <c r="Q1422" i="53"/>
  <c r="P1422" i="53"/>
  <c r="O1422" i="53"/>
  <c r="I1422" i="53"/>
  <c r="Q1421" i="53"/>
  <c r="P1421" i="53"/>
  <c r="O1421" i="53"/>
  <c r="L1421" i="53"/>
  <c r="J1421" i="53"/>
  <c r="K1421" i="53" s="1"/>
  <c r="I1421" i="53"/>
  <c r="H1421" i="53"/>
  <c r="Q1420" i="53"/>
  <c r="P1420" i="53"/>
  <c r="O1420" i="53"/>
  <c r="I1420" i="53"/>
  <c r="Q1419" i="53"/>
  <c r="P1419" i="53"/>
  <c r="O1419" i="53"/>
  <c r="I1419" i="53"/>
  <c r="I1413" i="53" s="1"/>
  <c r="Q1418" i="53"/>
  <c r="Q1413" i="53" s="1"/>
  <c r="P1418" i="53"/>
  <c r="P1413" i="53" s="1"/>
  <c r="O1418" i="53"/>
  <c r="I1418" i="53"/>
  <c r="Q1417" i="53"/>
  <c r="P1417" i="53"/>
  <c r="O1417" i="53"/>
  <c r="I1417" i="53"/>
  <c r="Q1416" i="53"/>
  <c r="P1416" i="53"/>
  <c r="O1416" i="53"/>
  <c r="I1416" i="53"/>
  <c r="Q1415" i="53"/>
  <c r="P1415" i="53"/>
  <c r="O1415" i="53"/>
  <c r="I1415" i="53"/>
  <c r="Q1414" i="53"/>
  <c r="P1414" i="53"/>
  <c r="O1414" i="53"/>
  <c r="O1413" i="53" s="1"/>
  <c r="M1414" i="53"/>
  <c r="M1413" i="53" s="1"/>
  <c r="L1414" i="53"/>
  <c r="L1413" i="53" s="1"/>
  <c r="J1414" i="53"/>
  <c r="I1414" i="53"/>
  <c r="H1414" i="53"/>
  <c r="U1413" i="53"/>
  <c r="T1413" i="53"/>
  <c r="S1413" i="53"/>
  <c r="R1413" i="53"/>
  <c r="N1413" i="53"/>
  <c r="Q1412" i="53"/>
  <c r="I1412" i="53"/>
  <c r="Q1411" i="53"/>
  <c r="P1411" i="53"/>
  <c r="O1411" i="53"/>
  <c r="I1411" i="53"/>
  <c r="Q1410" i="53"/>
  <c r="P1410" i="53"/>
  <c r="O1410" i="53"/>
  <c r="L1410" i="53"/>
  <c r="K1410" i="53"/>
  <c r="J1410" i="53"/>
  <c r="I1410" i="53"/>
  <c r="H1410" i="53"/>
  <c r="Q1409" i="53"/>
  <c r="P1409" i="53"/>
  <c r="O1409" i="53"/>
  <c r="I1409" i="53"/>
  <c r="Q1408" i="53"/>
  <c r="P1408" i="53"/>
  <c r="O1408" i="53"/>
  <c r="I1408" i="53"/>
  <c r="K1403" i="53" s="1"/>
  <c r="Q1407" i="53"/>
  <c r="P1407" i="53"/>
  <c r="O1407" i="53"/>
  <c r="I1407" i="53"/>
  <c r="Q1406" i="53"/>
  <c r="P1406" i="53"/>
  <c r="O1406" i="53"/>
  <c r="I1406" i="53"/>
  <c r="Q1405" i="53"/>
  <c r="P1405" i="53"/>
  <c r="O1405" i="53"/>
  <c r="I1405" i="53"/>
  <c r="Q1404" i="53"/>
  <c r="P1404" i="53"/>
  <c r="O1404" i="53"/>
  <c r="I1404" i="53"/>
  <c r="Q1403" i="53"/>
  <c r="P1403" i="53"/>
  <c r="O1403" i="53"/>
  <c r="L1403" i="53"/>
  <c r="J1403" i="53"/>
  <c r="I1403" i="53"/>
  <c r="H1403" i="53"/>
  <c r="Q1402" i="53"/>
  <c r="P1402" i="53"/>
  <c r="O1402" i="53"/>
  <c r="I1402" i="53"/>
  <c r="Q1401" i="53"/>
  <c r="P1401" i="53"/>
  <c r="O1401" i="53"/>
  <c r="I1401" i="53"/>
  <c r="Q1400" i="53"/>
  <c r="P1400" i="53"/>
  <c r="O1400" i="53"/>
  <c r="I1400" i="53"/>
  <c r="Q1399" i="53"/>
  <c r="P1399" i="53"/>
  <c r="O1399" i="53"/>
  <c r="I1399" i="53"/>
  <c r="Q1398" i="53"/>
  <c r="P1398" i="53"/>
  <c r="O1398" i="53"/>
  <c r="I1398" i="53"/>
  <c r="Q1397" i="53"/>
  <c r="P1397" i="53"/>
  <c r="O1397" i="53"/>
  <c r="I1397" i="53"/>
  <c r="Q1396" i="53"/>
  <c r="P1396" i="53"/>
  <c r="O1396" i="53"/>
  <c r="L1396" i="53"/>
  <c r="J1396" i="53"/>
  <c r="K1396" i="53" s="1"/>
  <c r="I1396" i="53"/>
  <c r="H1396" i="53"/>
  <c r="Q1395" i="53"/>
  <c r="P1395" i="53"/>
  <c r="O1395" i="53"/>
  <c r="I1395" i="53"/>
  <c r="Q1394" i="53"/>
  <c r="P1394" i="53"/>
  <c r="O1394" i="53"/>
  <c r="I1394" i="53"/>
  <c r="Q1393" i="53"/>
  <c r="P1393" i="53"/>
  <c r="O1393" i="53"/>
  <c r="I1393" i="53"/>
  <c r="Q1392" i="53"/>
  <c r="P1392" i="53"/>
  <c r="O1392" i="53"/>
  <c r="I1392" i="53"/>
  <c r="Q1391" i="53"/>
  <c r="P1391" i="53"/>
  <c r="O1391" i="53"/>
  <c r="I1391" i="53"/>
  <c r="Q1390" i="53"/>
  <c r="P1390" i="53"/>
  <c r="O1390" i="53"/>
  <c r="I1390" i="53"/>
  <c r="Q1389" i="53"/>
  <c r="P1389" i="53"/>
  <c r="O1389" i="53"/>
  <c r="I1389" i="53"/>
  <c r="H1389" i="53"/>
  <c r="L1389" i="53" s="1"/>
  <c r="Q1388" i="53"/>
  <c r="P1388" i="53"/>
  <c r="O1388" i="53"/>
  <c r="I1388" i="53"/>
  <c r="Q1387" i="53"/>
  <c r="P1387" i="53"/>
  <c r="O1387" i="53"/>
  <c r="I1387" i="53"/>
  <c r="Q1386" i="53"/>
  <c r="P1386" i="53"/>
  <c r="O1386" i="53"/>
  <c r="O1381" i="53" s="1"/>
  <c r="I1386" i="53"/>
  <c r="Q1385" i="53"/>
  <c r="P1385" i="53"/>
  <c r="O1385" i="53"/>
  <c r="I1385" i="53"/>
  <c r="Q1384" i="53"/>
  <c r="P1384" i="53"/>
  <c r="O1384" i="53"/>
  <c r="I1384" i="53"/>
  <c r="Q1383" i="53"/>
  <c r="P1383" i="53"/>
  <c r="O1383" i="53"/>
  <c r="I1383" i="53"/>
  <c r="Q1382" i="53"/>
  <c r="Q1381" i="53" s="1"/>
  <c r="P1382" i="53"/>
  <c r="P1381" i="53" s="1"/>
  <c r="O1382" i="53"/>
  <c r="M1382" i="53"/>
  <c r="J1382" i="53"/>
  <c r="I1382" i="53"/>
  <c r="I1381" i="53" s="1"/>
  <c r="H1382" i="53"/>
  <c r="H1381" i="53" s="1"/>
  <c r="U1381" i="53"/>
  <c r="T1381" i="53"/>
  <c r="S1381" i="53"/>
  <c r="R1381" i="53"/>
  <c r="N1381" i="53"/>
  <c r="M1381" i="53"/>
  <c r="Q1380" i="53"/>
  <c r="I1380" i="53"/>
  <c r="Q1379" i="53"/>
  <c r="P1379" i="53"/>
  <c r="O1379" i="53"/>
  <c r="I1379" i="53"/>
  <c r="Q1378" i="53"/>
  <c r="P1378" i="53"/>
  <c r="O1378" i="53"/>
  <c r="L1378" i="53"/>
  <c r="K1378" i="53"/>
  <c r="J1378" i="53"/>
  <c r="I1378" i="53"/>
  <c r="H1378" i="53"/>
  <c r="Q1377" i="53"/>
  <c r="P1377" i="53"/>
  <c r="O1377" i="53"/>
  <c r="I1377" i="53"/>
  <c r="Q1376" i="53"/>
  <c r="P1376" i="53"/>
  <c r="O1376" i="53"/>
  <c r="I1376" i="53"/>
  <c r="Q1375" i="53"/>
  <c r="P1375" i="53"/>
  <c r="O1375" i="53"/>
  <c r="I1375" i="53"/>
  <c r="Q1374" i="53"/>
  <c r="P1374" i="53"/>
  <c r="O1374" i="53"/>
  <c r="I1374" i="53"/>
  <c r="Q1373" i="53"/>
  <c r="P1373" i="53"/>
  <c r="O1373" i="53"/>
  <c r="I1373" i="53"/>
  <c r="Q1372" i="53"/>
  <c r="P1372" i="53"/>
  <c r="O1372" i="53"/>
  <c r="I1372" i="53"/>
  <c r="Q1371" i="53"/>
  <c r="P1371" i="53"/>
  <c r="O1371" i="53"/>
  <c r="J1371" i="53"/>
  <c r="K1371" i="53" s="1"/>
  <c r="I1371" i="53"/>
  <c r="H1371" i="53"/>
  <c r="L1371" i="53" s="1"/>
  <c r="Q1370" i="53"/>
  <c r="P1370" i="53"/>
  <c r="O1370" i="53"/>
  <c r="I1370" i="53"/>
  <c r="Q1369" i="53"/>
  <c r="P1369" i="53"/>
  <c r="O1369" i="53"/>
  <c r="I1369" i="53"/>
  <c r="Q1368" i="53"/>
  <c r="P1368" i="53"/>
  <c r="O1368" i="53"/>
  <c r="I1368" i="53"/>
  <c r="Q1367" i="53"/>
  <c r="P1367" i="53"/>
  <c r="O1367" i="53"/>
  <c r="I1367" i="53"/>
  <c r="Q1366" i="53"/>
  <c r="P1366" i="53"/>
  <c r="O1366" i="53"/>
  <c r="I1366" i="53"/>
  <c r="Q1365" i="53"/>
  <c r="P1365" i="53"/>
  <c r="O1365" i="53"/>
  <c r="I1365" i="53"/>
  <c r="Q1364" i="53"/>
  <c r="P1364" i="53"/>
  <c r="O1364" i="53"/>
  <c r="L1364" i="53"/>
  <c r="I1364" i="53"/>
  <c r="H1364" i="53"/>
  <c r="J1364" i="53" s="1"/>
  <c r="K1364" i="53" s="1"/>
  <c r="Q1363" i="53"/>
  <c r="P1363" i="53"/>
  <c r="O1363" i="53"/>
  <c r="I1363" i="53"/>
  <c r="Q1362" i="53"/>
  <c r="P1362" i="53"/>
  <c r="O1362" i="53"/>
  <c r="I1362" i="53"/>
  <c r="Q1361" i="53"/>
  <c r="P1361" i="53"/>
  <c r="O1361" i="53"/>
  <c r="I1361" i="53"/>
  <c r="Q1360" i="53"/>
  <c r="P1360" i="53"/>
  <c r="O1360" i="53"/>
  <c r="I1360" i="53"/>
  <c r="Q1359" i="53"/>
  <c r="P1359" i="53"/>
  <c r="O1359" i="53"/>
  <c r="I1359" i="53"/>
  <c r="Q1358" i="53"/>
  <c r="P1358" i="53"/>
  <c r="O1358" i="53"/>
  <c r="I1358" i="53"/>
  <c r="Q1357" i="53"/>
  <c r="P1357" i="53"/>
  <c r="O1357" i="53"/>
  <c r="L1357" i="53"/>
  <c r="I1357" i="53"/>
  <c r="H1357" i="53"/>
  <c r="J1357" i="53" s="1"/>
  <c r="K1357" i="53" s="1"/>
  <c r="Q1356" i="53"/>
  <c r="P1356" i="53"/>
  <c r="O1356" i="53"/>
  <c r="I1356" i="53"/>
  <c r="Q1355" i="53"/>
  <c r="P1355" i="53"/>
  <c r="O1355" i="53"/>
  <c r="I1355" i="53"/>
  <c r="Q1354" i="53"/>
  <c r="P1354" i="53"/>
  <c r="O1354" i="53"/>
  <c r="I1354" i="53"/>
  <c r="Q1353" i="53"/>
  <c r="P1353" i="53"/>
  <c r="O1353" i="53"/>
  <c r="I1353" i="53"/>
  <c r="Q1352" i="53"/>
  <c r="P1352" i="53"/>
  <c r="O1352" i="53"/>
  <c r="I1352" i="53"/>
  <c r="Q1351" i="53"/>
  <c r="P1351" i="53"/>
  <c r="O1351" i="53"/>
  <c r="I1351" i="53"/>
  <c r="Q1350" i="53"/>
  <c r="Q1349" i="53" s="1"/>
  <c r="P1350" i="53"/>
  <c r="P1349" i="53" s="1"/>
  <c r="O1350" i="53"/>
  <c r="O1349" i="53" s="1"/>
  <c r="M1350" i="53"/>
  <c r="M1349" i="53" s="1"/>
  <c r="L1350" i="53"/>
  <c r="L1349" i="53" s="1"/>
  <c r="I1350" i="53"/>
  <c r="I1349" i="53" s="1"/>
  <c r="H1350" i="53"/>
  <c r="H1349" i="53" s="1"/>
  <c r="U1349" i="53"/>
  <c r="T1349" i="53"/>
  <c r="S1349" i="53"/>
  <c r="R1349" i="53"/>
  <c r="N1349" i="53"/>
  <c r="Q1348" i="53"/>
  <c r="I1348" i="53"/>
  <c r="Q1347" i="53"/>
  <c r="P1347" i="53"/>
  <c r="O1347" i="53"/>
  <c r="I1347" i="53"/>
  <c r="Q1346" i="53"/>
  <c r="P1346" i="53"/>
  <c r="O1346" i="53"/>
  <c r="L1346" i="53"/>
  <c r="K1346" i="53"/>
  <c r="J1346" i="53"/>
  <c r="I1346" i="53"/>
  <c r="H1346" i="53"/>
  <c r="Q1345" i="53"/>
  <c r="P1345" i="53"/>
  <c r="O1345" i="53"/>
  <c r="I1345" i="53"/>
  <c r="Q1344" i="53"/>
  <c r="P1344" i="53"/>
  <c r="O1344" i="53"/>
  <c r="I1344" i="53"/>
  <c r="Q1343" i="53"/>
  <c r="P1343" i="53"/>
  <c r="O1343" i="53"/>
  <c r="I1343" i="53"/>
  <c r="Q1342" i="53"/>
  <c r="P1342" i="53"/>
  <c r="O1342" i="53"/>
  <c r="I1342" i="53"/>
  <c r="Q1341" i="53"/>
  <c r="P1341" i="53"/>
  <c r="O1341" i="53"/>
  <c r="I1341" i="53"/>
  <c r="Q1340" i="53"/>
  <c r="P1340" i="53"/>
  <c r="O1340" i="53"/>
  <c r="I1340" i="53"/>
  <c r="Q1339" i="53"/>
  <c r="P1339" i="53"/>
  <c r="O1339" i="53"/>
  <c r="L1339" i="53"/>
  <c r="I1339" i="53"/>
  <c r="H1339" i="53"/>
  <c r="J1339" i="53" s="1"/>
  <c r="K1339" i="53" s="1"/>
  <c r="Q1338" i="53"/>
  <c r="P1338" i="53"/>
  <c r="O1338" i="53"/>
  <c r="I1338" i="53"/>
  <c r="Q1337" i="53"/>
  <c r="P1337" i="53"/>
  <c r="O1337" i="53"/>
  <c r="I1337" i="53"/>
  <c r="Q1336" i="53"/>
  <c r="P1336" i="53"/>
  <c r="O1336" i="53"/>
  <c r="I1336" i="53"/>
  <c r="Q1335" i="53"/>
  <c r="P1335" i="53"/>
  <c r="O1335" i="53"/>
  <c r="I1335" i="53"/>
  <c r="Q1334" i="53"/>
  <c r="P1334" i="53"/>
  <c r="O1334" i="53"/>
  <c r="I1334" i="53"/>
  <c r="Q1333" i="53"/>
  <c r="P1333" i="53"/>
  <c r="O1333" i="53"/>
  <c r="I1333" i="53"/>
  <c r="Q1332" i="53"/>
  <c r="P1332" i="53"/>
  <c r="O1332" i="53"/>
  <c r="I1332" i="53"/>
  <c r="H1332" i="53"/>
  <c r="H1317" i="53" s="1"/>
  <c r="Q1331" i="53"/>
  <c r="P1331" i="53"/>
  <c r="O1331" i="53"/>
  <c r="I1331" i="53"/>
  <c r="Q1330" i="53"/>
  <c r="P1330" i="53"/>
  <c r="O1330" i="53"/>
  <c r="I1330" i="53"/>
  <c r="Q1329" i="53"/>
  <c r="P1329" i="53"/>
  <c r="O1329" i="53"/>
  <c r="I1329" i="53"/>
  <c r="Q1328" i="53"/>
  <c r="P1328" i="53"/>
  <c r="O1328" i="53"/>
  <c r="I1328" i="53"/>
  <c r="Q1327" i="53"/>
  <c r="P1327" i="53"/>
  <c r="O1327" i="53"/>
  <c r="I1327" i="53"/>
  <c r="Q1326" i="53"/>
  <c r="P1326" i="53"/>
  <c r="O1326" i="53"/>
  <c r="I1326" i="53"/>
  <c r="Q1325" i="53"/>
  <c r="P1325" i="53"/>
  <c r="O1325" i="53"/>
  <c r="L1325" i="53"/>
  <c r="J1325" i="53"/>
  <c r="K1325" i="53" s="1"/>
  <c r="I1325" i="53"/>
  <c r="H1325" i="53"/>
  <c r="Q1324" i="53"/>
  <c r="P1324" i="53"/>
  <c r="O1324" i="53"/>
  <c r="I1324" i="53"/>
  <c r="Q1323" i="53"/>
  <c r="P1323" i="53"/>
  <c r="O1323" i="53"/>
  <c r="I1323" i="53"/>
  <c r="Q1322" i="53"/>
  <c r="P1322" i="53"/>
  <c r="O1322" i="53"/>
  <c r="I1322" i="53"/>
  <c r="Q1321" i="53"/>
  <c r="P1321" i="53"/>
  <c r="O1321" i="53"/>
  <c r="I1321" i="53"/>
  <c r="Q1320" i="53"/>
  <c r="P1320" i="53"/>
  <c r="P1317" i="53" s="1"/>
  <c r="O1320" i="53"/>
  <c r="I1320" i="53"/>
  <c r="Q1319" i="53"/>
  <c r="P1319" i="53"/>
  <c r="O1319" i="53"/>
  <c r="I1319" i="53"/>
  <c r="Q1318" i="53"/>
  <c r="P1318" i="53"/>
  <c r="O1318" i="53"/>
  <c r="O1317" i="53" s="1"/>
  <c r="M1318" i="53"/>
  <c r="M1317" i="53" s="1"/>
  <c r="J1318" i="53"/>
  <c r="I1318" i="53"/>
  <c r="I1317" i="53" s="1"/>
  <c r="H1318" i="53"/>
  <c r="L1318" i="53" s="1"/>
  <c r="U1317" i="53"/>
  <c r="T1317" i="53"/>
  <c r="S1317" i="53"/>
  <c r="R1317" i="53"/>
  <c r="Q1317" i="53"/>
  <c r="N1317" i="53"/>
  <c r="Q1316" i="53"/>
  <c r="I1316" i="53"/>
  <c r="Q1315" i="53"/>
  <c r="P1315" i="53"/>
  <c r="O1315" i="53"/>
  <c r="I1315" i="53"/>
  <c r="Q1314" i="53"/>
  <c r="P1314" i="53"/>
  <c r="O1314" i="53"/>
  <c r="L1314" i="53"/>
  <c r="K1314" i="53"/>
  <c r="J1314" i="53"/>
  <c r="I1314" i="53"/>
  <c r="H1314" i="53"/>
  <c r="Q1313" i="53"/>
  <c r="P1313" i="53"/>
  <c r="O1313" i="53"/>
  <c r="I1313" i="53"/>
  <c r="Q1312" i="53"/>
  <c r="P1312" i="53"/>
  <c r="O1312" i="53"/>
  <c r="I1312" i="53"/>
  <c r="Q1311" i="53"/>
  <c r="P1311" i="53"/>
  <c r="O1311" i="53"/>
  <c r="I1311" i="53"/>
  <c r="Q1310" i="53"/>
  <c r="P1310" i="53"/>
  <c r="O1310" i="53"/>
  <c r="I1310" i="53"/>
  <c r="Q1309" i="53"/>
  <c r="P1309" i="53"/>
  <c r="O1309" i="53"/>
  <c r="I1309" i="53"/>
  <c r="Q1308" i="53"/>
  <c r="P1308" i="53"/>
  <c r="O1308" i="53"/>
  <c r="I1308" i="53"/>
  <c r="Q1307" i="53"/>
  <c r="P1307" i="53"/>
  <c r="O1307" i="53"/>
  <c r="J1307" i="53"/>
  <c r="K1307" i="53" s="1"/>
  <c r="I1307" i="53"/>
  <c r="H1307" i="53"/>
  <c r="L1307" i="53" s="1"/>
  <c r="Q1306" i="53"/>
  <c r="P1306" i="53"/>
  <c r="O1306" i="53"/>
  <c r="I1306" i="53"/>
  <c r="Q1305" i="53"/>
  <c r="P1305" i="53"/>
  <c r="O1305" i="53"/>
  <c r="I1305" i="53"/>
  <c r="Q1304" i="53"/>
  <c r="P1304" i="53"/>
  <c r="O1304" i="53"/>
  <c r="I1304" i="53"/>
  <c r="Q1303" i="53"/>
  <c r="P1303" i="53"/>
  <c r="O1303" i="53"/>
  <c r="I1303" i="53"/>
  <c r="Q1302" i="53"/>
  <c r="P1302" i="53"/>
  <c r="O1302" i="53"/>
  <c r="I1302" i="53"/>
  <c r="Q1301" i="53"/>
  <c r="P1301" i="53"/>
  <c r="O1301" i="53"/>
  <c r="I1301" i="53"/>
  <c r="Q1300" i="53"/>
  <c r="P1300" i="53"/>
  <c r="O1300" i="53"/>
  <c r="I1300" i="53"/>
  <c r="H1300" i="53"/>
  <c r="L1300" i="53" s="1"/>
  <c r="Q1299" i="53"/>
  <c r="P1299" i="53"/>
  <c r="O1299" i="53"/>
  <c r="I1299" i="53"/>
  <c r="Q1298" i="53"/>
  <c r="P1298" i="53"/>
  <c r="O1298" i="53"/>
  <c r="I1298" i="53"/>
  <c r="Q1297" i="53"/>
  <c r="P1297" i="53"/>
  <c r="O1297" i="53"/>
  <c r="I1297" i="53"/>
  <c r="Q1296" i="53"/>
  <c r="P1296" i="53"/>
  <c r="O1296" i="53"/>
  <c r="I1296" i="53"/>
  <c r="Q1295" i="53"/>
  <c r="P1295" i="53"/>
  <c r="O1295" i="53"/>
  <c r="I1295" i="53"/>
  <c r="Q1294" i="53"/>
  <c r="P1294" i="53"/>
  <c r="O1294" i="53"/>
  <c r="I1294" i="53"/>
  <c r="Q1293" i="53"/>
  <c r="P1293" i="53"/>
  <c r="O1293" i="53"/>
  <c r="I1293" i="53"/>
  <c r="H1293" i="53"/>
  <c r="L1293" i="53" s="1"/>
  <c r="Q1292" i="53"/>
  <c r="P1292" i="53"/>
  <c r="O1292" i="53"/>
  <c r="I1292" i="53"/>
  <c r="Q1291" i="53"/>
  <c r="P1291" i="53"/>
  <c r="O1291" i="53"/>
  <c r="I1291" i="53"/>
  <c r="Q1290" i="53"/>
  <c r="P1290" i="53"/>
  <c r="O1290" i="53"/>
  <c r="I1290" i="53"/>
  <c r="Q1289" i="53"/>
  <c r="P1289" i="53"/>
  <c r="O1289" i="53"/>
  <c r="I1289" i="53"/>
  <c r="Q1288" i="53"/>
  <c r="P1288" i="53"/>
  <c r="O1288" i="53"/>
  <c r="I1288" i="53"/>
  <c r="Q1287" i="53"/>
  <c r="Q1285" i="53" s="1"/>
  <c r="P1287" i="53"/>
  <c r="P1285" i="53" s="1"/>
  <c r="O1287" i="53"/>
  <c r="I1287" i="53"/>
  <c r="I1285" i="53" s="1"/>
  <c r="Q1286" i="53"/>
  <c r="P1286" i="53"/>
  <c r="O1286" i="53"/>
  <c r="M1286" i="53"/>
  <c r="L1286" i="53"/>
  <c r="L1285" i="53" s="1"/>
  <c r="J1286" i="53"/>
  <c r="K1286" i="53" s="1"/>
  <c r="I1286" i="53"/>
  <c r="H1286" i="53"/>
  <c r="H1285" i="53" s="1"/>
  <c r="U1285" i="53"/>
  <c r="T1285" i="53"/>
  <c r="S1285" i="53"/>
  <c r="R1285" i="53"/>
  <c r="O1285" i="53"/>
  <c r="N1285" i="53"/>
  <c r="M1285" i="53"/>
  <c r="Q1284" i="53"/>
  <c r="I1284" i="53"/>
  <c r="Q1283" i="53"/>
  <c r="P1283" i="53"/>
  <c r="O1283" i="53"/>
  <c r="I1283" i="53"/>
  <c r="Q1282" i="53"/>
  <c r="P1282" i="53"/>
  <c r="O1282" i="53"/>
  <c r="L1282" i="53"/>
  <c r="K1282" i="53"/>
  <c r="J1282" i="53"/>
  <c r="I1282" i="53"/>
  <c r="H1282" i="53"/>
  <c r="Q1281" i="53"/>
  <c r="P1281" i="53"/>
  <c r="O1281" i="53"/>
  <c r="I1281" i="53"/>
  <c r="Q1280" i="53"/>
  <c r="P1280" i="53"/>
  <c r="O1280" i="53"/>
  <c r="I1280" i="53"/>
  <c r="Q1279" i="53"/>
  <c r="P1279" i="53"/>
  <c r="O1279" i="53"/>
  <c r="I1279" i="53"/>
  <c r="Q1278" i="53"/>
  <c r="P1278" i="53"/>
  <c r="O1278" i="53"/>
  <c r="I1278" i="53"/>
  <c r="Q1277" i="53"/>
  <c r="P1277" i="53"/>
  <c r="O1277" i="53"/>
  <c r="I1277" i="53"/>
  <c r="Q1276" i="53"/>
  <c r="P1276" i="53"/>
  <c r="O1276" i="53"/>
  <c r="I1276" i="53"/>
  <c r="Q1275" i="53"/>
  <c r="P1275" i="53"/>
  <c r="O1275" i="53"/>
  <c r="L1275" i="53"/>
  <c r="J1275" i="53"/>
  <c r="K1275" i="53" s="1"/>
  <c r="I1275" i="53"/>
  <c r="H1275" i="53"/>
  <c r="Q1274" i="53"/>
  <c r="P1274" i="53"/>
  <c r="O1274" i="53"/>
  <c r="I1274" i="53"/>
  <c r="Q1273" i="53"/>
  <c r="P1273" i="53"/>
  <c r="O1273" i="53"/>
  <c r="I1273" i="53"/>
  <c r="K1268" i="53" s="1"/>
  <c r="Q1272" i="53"/>
  <c r="P1272" i="53"/>
  <c r="O1272" i="53"/>
  <c r="I1272" i="53"/>
  <c r="Q1271" i="53"/>
  <c r="P1271" i="53"/>
  <c r="O1271" i="53"/>
  <c r="I1271" i="53"/>
  <c r="Q1270" i="53"/>
  <c r="P1270" i="53"/>
  <c r="O1270" i="53"/>
  <c r="I1270" i="53"/>
  <c r="Q1269" i="53"/>
  <c r="P1269" i="53"/>
  <c r="O1269" i="53"/>
  <c r="I1269" i="53"/>
  <c r="Q1268" i="53"/>
  <c r="P1268" i="53"/>
  <c r="O1268" i="53"/>
  <c r="L1268" i="53"/>
  <c r="J1268" i="53"/>
  <c r="I1268" i="53"/>
  <c r="H1268" i="53"/>
  <c r="Q1267" i="53"/>
  <c r="P1267" i="53"/>
  <c r="O1267" i="53"/>
  <c r="I1267" i="53"/>
  <c r="Q1266" i="53"/>
  <c r="P1266" i="53"/>
  <c r="O1266" i="53"/>
  <c r="I1266" i="53"/>
  <c r="Q1265" i="53"/>
  <c r="P1265" i="53"/>
  <c r="O1265" i="53"/>
  <c r="I1265" i="53"/>
  <c r="Q1264" i="53"/>
  <c r="P1264" i="53"/>
  <c r="O1264" i="53"/>
  <c r="I1264" i="53"/>
  <c r="Q1263" i="53"/>
  <c r="P1263" i="53"/>
  <c r="O1263" i="53"/>
  <c r="I1263" i="53"/>
  <c r="Q1262" i="53"/>
  <c r="P1262" i="53"/>
  <c r="O1262" i="53"/>
  <c r="I1262" i="53"/>
  <c r="Q1261" i="53"/>
  <c r="P1261" i="53"/>
  <c r="O1261" i="53"/>
  <c r="L1261" i="53"/>
  <c r="J1261" i="53"/>
  <c r="K1261" i="53" s="1"/>
  <c r="I1261" i="53"/>
  <c r="H1261" i="53"/>
  <c r="Q1260" i="53"/>
  <c r="P1260" i="53"/>
  <c r="O1260" i="53"/>
  <c r="I1260" i="53"/>
  <c r="Q1259" i="53"/>
  <c r="P1259" i="53"/>
  <c r="O1259" i="53"/>
  <c r="I1259" i="53"/>
  <c r="Q1258" i="53"/>
  <c r="P1258" i="53"/>
  <c r="O1258" i="53"/>
  <c r="I1258" i="53"/>
  <c r="Q1257" i="53"/>
  <c r="P1257" i="53"/>
  <c r="O1257" i="53"/>
  <c r="I1257" i="53"/>
  <c r="Q1256" i="53"/>
  <c r="P1256" i="53"/>
  <c r="O1256" i="53"/>
  <c r="I1256" i="53"/>
  <c r="Q1255" i="53"/>
  <c r="P1255" i="53"/>
  <c r="P1253" i="53" s="1"/>
  <c r="O1255" i="53"/>
  <c r="O1253" i="53" s="1"/>
  <c r="I1255" i="53"/>
  <c r="Q1254" i="53"/>
  <c r="Q1253" i="53" s="1"/>
  <c r="P1254" i="53"/>
  <c r="O1254" i="53"/>
  <c r="M1254" i="53"/>
  <c r="I1254" i="53"/>
  <c r="I1253" i="53" s="1"/>
  <c r="H1254" i="53"/>
  <c r="H1253" i="53" s="1"/>
  <c r="U1253" i="53"/>
  <c r="T1253" i="53"/>
  <c r="S1253" i="53"/>
  <c r="R1253" i="53"/>
  <c r="N1253" i="53"/>
  <c r="M1253" i="53"/>
  <c r="Q1252" i="53"/>
  <c r="I1252" i="53"/>
  <c r="Q1251" i="53"/>
  <c r="P1251" i="53"/>
  <c r="O1251" i="53"/>
  <c r="I1251" i="53"/>
  <c r="Q1250" i="53"/>
  <c r="P1250" i="53"/>
  <c r="O1250" i="53"/>
  <c r="L1250" i="53"/>
  <c r="K1250" i="53"/>
  <c r="J1250" i="53"/>
  <c r="I1250" i="53"/>
  <c r="H1250" i="53"/>
  <c r="Q1249" i="53"/>
  <c r="P1249" i="53"/>
  <c r="O1249" i="53"/>
  <c r="I1249" i="53"/>
  <c r="Q1248" i="53"/>
  <c r="P1248" i="53"/>
  <c r="O1248" i="53"/>
  <c r="I1248" i="53"/>
  <c r="Q1247" i="53"/>
  <c r="P1247" i="53"/>
  <c r="O1247" i="53"/>
  <c r="I1247" i="53"/>
  <c r="Q1246" i="53"/>
  <c r="P1246" i="53"/>
  <c r="O1246" i="53"/>
  <c r="I1246" i="53"/>
  <c r="Q1245" i="53"/>
  <c r="P1245" i="53"/>
  <c r="O1245" i="53"/>
  <c r="I1245" i="53"/>
  <c r="Q1244" i="53"/>
  <c r="P1244" i="53"/>
  <c r="O1244" i="53"/>
  <c r="I1244" i="53"/>
  <c r="Q1243" i="53"/>
  <c r="P1243" i="53"/>
  <c r="O1243" i="53"/>
  <c r="I1243" i="53"/>
  <c r="H1243" i="53"/>
  <c r="L1243" i="53" s="1"/>
  <c r="Q1242" i="53"/>
  <c r="P1242" i="53"/>
  <c r="O1242" i="53"/>
  <c r="I1242" i="53"/>
  <c r="Q1241" i="53"/>
  <c r="P1241" i="53"/>
  <c r="O1241" i="53"/>
  <c r="I1241" i="53"/>
  <c r="Q1240" i="53"/>
  <c r="P1240" i="53"/>
  <c r="O1240" i="53"/>
  <c r="I1240" i="53"/>
  <c r="Q1239" i="53"/>
  <c r="P1239" i="53"/>
  <c r="O1239" i="53"/>
  <c r="I1239" i="53"/>
  <c r="Q1238" i="53"/>
  <c r="P1238" i="53"/>
  <c r="O1238" i="53"/>
  <c r="I1238" i="53"/>
  <c r="Q1237" i="53"/>
  <c r="P1237" i="53"/>
  <c r="O1237" i="53"/>
  <c r="I1237" i="53"/>
  <c r="Q1236" i="53"/>
  <c r="P1236" i="53"/>
  <c r="O1236" i="53"/>
  <c r="J1236" i="53"/>
  <c r="K1236" i="53" s="1"/>
  <c r="I1236" i="53"/>
  <c r="I1221" i="53" s="1"/>
  <c r="H1236" i="53"/>
  <c r="L1236" i="53" s="1"/>
  <c r="Q1235" i="53"/>
  <c r="P1235" i="53"/>
  <c r="O1235" i="53"/>
  <c r="I1235" i="53"/>
  <c r="Q1234" i="53"/>
  <c r="P1234" i="53"/>
  <c r="O1234" i="53"/>
  <c r="I1234" i="53"/>
  <c r="Q1233" i="53"/>
  <c r="P1233" i="53"/>
  <c r="O1233" i="53"/>
  <c r="I1233" i="53"/>
  <c r="Q1232" i="53"/>
  <c r="P1232" i="53"/>
  <c r="O1232" i="53"/>
  <c r="I1232" i="53"/>
  <c r="Q1231" i="53"/>
  <c r="P1231" i="53"/>
  <c r="O1231" i="53"/>
  <c r="I1231" i="53"/>
  <c r="Q1230" i="53"/>
  <c r="P1230" i="53"/>
  <c r="O1230" i="53"/>
  <c r="I1230" i="53"/>
  <c r="Q1229" i="53"/>
  <c r="P1229" i="53"/>
  <c r="O1229" i="53"/>
  <c r="L1229" i="53"/>
  <c r="I1229" i="53"/>
  <c r="H1229" i="53"/>
  <c r="J1229" i="53" s="1"/>
  <c r="K1229" i="53" s="1"/>
  <c r="Q1228" i="53"/>
  <c r="P1228" i="53"/>
  <c r="O1228" i="53"/>
  <c r="I1228" i="53"/>
  <c r="Q1227" i="53"/>
  <c r="P1227" i="53"/>
  <c r="O1227" i="53"/>
  <c r="I1227" i="53"/>
  <c r="Q1226" i="53"/>
  <c r="P1226" i="53"/>
  <c r="O1226" i="53"/>
  <c r="I1226" i="53"/>
  <c r="Q1225" i="53"/>
  <c r="P1225" i="53"/>
  <c r="O1225" i="53"/>
  <c r="I1225" i="53"/>
  <c r="Q1224" i="53"/>
  <c r="P1224" i="53"/>
  <c r="O1224" i="53"/>
  <c r="I1224" i="53"/>
  <c r="Q1223" i="53"/>
  <c r="P1223" i="53"/>
  <c r="O1223" i="53"/>
  <c r="I1223" i="53"/>
  <c r="Q1222" i="53"/>
  <c r="Q1221" i="53" s="1"/>
  <c r="P1222" i="53"/>
  <c r="P1221" i="53" s="1"/>
  <c r="O1222" i="53"/>
  <c r="O1221" i="53" s="1"/>
  <c r="M1222" i="53"/>
  <c r="M1221" i="53" s="1"/>
  <c r="I1222" i="53"/>
  <c r="H1222" i="53"/>
  <c r="L1222" i="53" s="1"/>
  <c r="L1221" i="53" s="1"/>
  <c r="U1221" i="53"/>
  <c r="T1221" i="53"/>
  <c r="S1221" i="53"/>
  <c r="R1221" i="53"/>
  <c r="N1221" i="53"/>
  <c r="H1221" i="53"/>
  <c r="Q1220" i="53"/>
  <c r="I1220" i="53"/>
  <c r="Q1219" i="53"/>
  <c r="P1219" i="53"/>
  <c r="O1219" i="53"/>
  <c r="I1219" i="53"/>
  <c r="Q1218" i="53"/>
  <c r="P1218" i="53"/>
  <c r="O1218" i="53"/>
  <c r="L1218" i="53"/>
  <c r="K1218" i="53"/>
  <c r="J1218" i="53"/>
  <c r="I1218" i="53"/>
  <c r="H1218" i="53"/>
  <c r="Q1217" i="53"/>
  <c r="P1217" i="53"/>
  <c r="O1217" i="53"/>
  <c r="I1217" i="53"/>
  <c r="Q1216" i="53"/>
  <c r="P1216" i="53"/>
  <c r="O1216" i="53"/>
  <c r="I1216" i="53"/>
  <c r="Q1215" i="53"/>
  <c r="P1215" i="53"/>
  <c r="O1215" i="53"/>
  <c r="I1215" i="53"/>
  <c r="Q1214" i="53"/>
  <c r="P1214" i="53"/>
  <c r="O1214" i="53"/>
  <c r="I1214" i="53"/>
  <c r="Q1213" i="53"/>
  <c r="P1213" i="53"/>
  <c r="O1213" i="53"/>
  <c r="I1213" i="53"/>
  <c r="Q1212" i="53"/>
  <c r="P1212" i="53"/>
  <c r="O1212" i="53"/>
  <c r="I1212" i="53"/>
  <c r="Q1211" i="53"/>
  <c r="P1211" i="53"/>
  <c r="O1211" i="53"/>
  <c r="I1211" i="53"/>
  <c r="H1211" i="53"/>
  <c r="L1211" i="53" s="1"/>
  <c r="Q1210" i="53"/>
  <c r="P1210" i="53"/>
  <c r="O1210" i="53"/>
  <c r="I1210" i="53"/>
  <c r="Q1209" i="53"/>
  <c r="P1209" i="53"/>
  <c r="O1209" i="53"/>
  <c r="I1209" i="53"/>
  <c r="Q1208" i="53"/>
  <c r="P1208" i="53"/>
  <c r="O1208" i="53"/>
  <c r="I1208" i="53"/>
  <c r="Q1207" i="53"/>
  <c r="P1207" i="53"/>
  <c r="O1207" i="53"/>
  <c r="I1207" i="53"/>
  <c r="Q1206" i="53"/>
  <c r="P1206" i="53"/>
  <c r="O1206" i="53"/>
  <c r="I1206" i="53"/>
  <c r="Q1205" i="53"/>
  <c r="P1205" i="53"/>
  <c r="O1205" i="53"/>
  <c r="I1205" i="53"/>
  <c r="Q1204" i="53"/>
  <c r="P1204" i="53"/>
  <c r="O1204" i="53"/>
  <c r="L1204" i="53"/>
  <c r="I1204" i="53"/>
  <c r="H1204" i="53"/>
  <c r="J1204" i="53" s="1"/>
  <c r="K1204" i="53" s="1"/>
  <c r="Q1203" i="53"/>
  <c r="P1203" i="53"/>
  <c r="O1203" i="53"/>
  <c r="I1203" i="53"/>
  <c r="Q1202" i="53"/>
  <c r="P1202" i="53"/>
  <c r="O1202" i="53"/>
  <c r="I1202" i="53"/>
  <c r="Q1201" i="53"/>
  <c r="P1201" i="53"/>
  <c r="O1201" i="53"/>
  <c r="I1201" i="53"/>
  <c r="Q1200" i="53"/>
  <c r="P1200" i="53"/>
  <c r="O1200" i="53"/>
  <c r="I1200" i="53"/>
  <c r="Q1199" i="53"/>
  <c r="P1199" i="53"/>
  <c r="O1199" i="53"/>
  <c r="I1199" i="53"/>
  <c r="Q1198" i="53"/>
  <c r="P1198" i="53"/>
  <c r="O1198" i="53"/>
  <c r="I1198" i="53"/>
  <c r="Q1197" i="53"/>
  <c r="P1197" i="53"/>
  <c r="O1197" i="53"/>
  <c r="I1197" i="53"/>
  <c r="H1197" i="53"/>
  <c r="J1197" i="53" s="1"/>
  <c r="K1197" i="53" s="1"/>
  <c r="Q1196" i="53"/>
  <c r="P1196" i="53"/>
  <c r="O1196" i="53"/>
  <c r="I1196" i="53"/>
  <c r="Q1195" i="53"/>
  <c r="P1195" i="53"/>
  <c r="O1195" i="53"/>
  <c r="I1195" i="53"/>
  <c r="Q1194" i="53"/>
  <c r="Q1189" i="53" s="1"/>
  <c r="P1194" i="53"/>
  <c r="P1189" i="53" s="1"/>
  <c r="O1194" i="53"/>
  <c r="O1189" i="53" s="1"/>
  <c r="I1194" i="53"/>
  <c r="Q1193" i="53"/>
  <c r="P1193" i="53"/>
  <c r="O1193" i="53"/>
  <c r="I1193" i="53"/>
  <c r="Q1192" i="53"/>
  <c r="P1192" i="53"/>
  <c r="O1192" i="53"/>
  <c r="I1192" i="53"/>
  <c r="Q1191" i="53"/>
  <c r="P1191" i="53"/>
  <c r="O1191" i="53"/>
  <c r="I1191" i="53"/>
  <c r="I1189" i="53" s="1"/>
  <c r="Q1190" i="53"/>
  <c r="P1190" i="53"/>
  <c r="O1190" i="53"/>
  <c r="M1190" i="53"/>
  <c r="M1189" i="53" s="1"/>
  <c r="L1190" i="53"/>
  <c r="K1190" i="53"/>
  <c r="J1190" i="53"/>
  <c r="I1190" i="53"/>
  <c r="H1190" i="53"/>
  <c r="U1189" i="53"/>
  <c r="T1189" i="53"/>
  <c r="S1189" i="53"/>
  <c r="R1189" i="53"/>
  <c r="N1189" i="53"/>
  <c r="Q1188" i="53"/>
  <c r="I1188" i="53"/>
  <c r="Q1187" i="53"/>
  <c r="P1187" i="53"/>
  <c r="O1187" i="53"/>
  <c r="I1187" i="53"/>
  <c r="Q1186" i="53"/>
  <c r="P1186" i="53"/>
  <c r="O1186" i="53"/>
  <c r="L1186" i="53"/>
  <c r="K1186" i="53"/>
  <c r="J1186" i="53"/>
  <c r="I1186" i="53"/>
  <c r="H1186" i="53"/>
  <c r="Q1185" i="53"/>
  <c r="P1185" i="53"/>
  <c r="O1185" i="53"/>
  <c r="I1185" i="53"/>
  <c r="Q1184" i="53"/>
  <c r="P1184" i="53"/>
  <c r="O1184" i="53"/>
  <c r="I1184" i="53"/>
  <c r="Q1183" i="53"/>
  <c r="P1183" i="53"/>
  <c r="O1183" i="53"/>
  <c r="I1183" i="53"/>
  <c r="Q1182" i="53"/>
  <c r="P1182" i="53"/>
  <c r="O1182" i="53"/>
  <c r="I1182" i="53"/>
  <c r="Q1181" i="53"/>
  <c r="P1181" i="53"/>
  <c r="O1181" i="53"/>
  <c r="I1181" i="53"/>
  <c r="Q1180" i="53"/>
  <c r="P1180" i="53"/>
  <c r="O1180" i="53"/>
  <c r="I1180" i="53"/>
  <c r="Q1179" i="53"/>
  <c r="P1179" i="53"/>
  <c r="O1179" i="53"/>
  <c r="L1179" i="53"/>
  <c r="K1179" i="53"/>
  <c r="J1179" i="53"/>
  <c r="I1179" i="53"/>
  <c r="H1179" i="53"/>
  <c r="Q1178" i="53"/>
  <c r="P1178" i="53"/>
  <c r="O1178" i="53"/>
  <c r="I1178" i="53"/>
  <c r="Q1177" i="53"/>
  <c r="P1177" i="53"/>
  <c r="O1177" i="53"/>
  <c r="I1177" i="53"/>
  <c r="Q1176" i="53"/>
  <c r="P1176" i="53"/>
  <c r="O1176" i="53"/>
  <c r="I1176" i="53"/>
  <c r="Q1175" i="53"/>
  <c r="P1175" i="53"/>
  <c r="O1175" i="53"/>
  <c r="I1175" i="53"/>
  <c r="Q1174" i="53"/>
  <c r="P1174" i="53"/>
  <c r="O1174" i="53"/>
  <c r="I1174" i="53"/>
  <c r="Q1173" i="53"/>
  <c r="P1173" i="53"/>
  <c r="O1173" i="53"/>
  <c r="I1173" i="53"/>
  <c r="Q1172" i="53"/>
  <c r="P1172" i="53"/>
  <c r="O1172" i="53"/>
  <c r="J1172" i="53"/>
  <c r="K1172" i="53" s="1"/>
  <c r="I1172" i="53"/>
  <c r="H1172" i="53"/>
  <c r="L1172" i="53" s="1"/>
  <c r="Q1171" i="53"/>
  <c r="P1171" i="53"/>
  <c r="O1171" i="53"/>
  <c r="I1171" i="53"/>
  <c r="Q1170" i="53"/>
  <c r="P1170" i="53"/>
  <c r="O1170" i="53"/>
  <c r="I1170" i="53"/>
  <c r="Q1169" i="53"/>
  <c r="P1169" i="53"/>
  <c r="O1169" i="53"/>
  <c r="I1169" i="53"/>
  <c r="Q1168" i="53"/>
  <c r="P1168" i="53"/>
  <c r="O1168" i="53"/>
  <c r="I1168" i="53"/>
  <c r="Q1167" i="53"/>
  <c r="P1167" i="53"/>
  <c r="O1167" i="53"/>
  <c r="I1167" i="53"/>
  <c r="Q1166" i="53"/>
  <c r="P1166" i="53"/>
  <c r="O1166" i="53"/>
  <c r="I1166" i="53"/>
  <c r="Q1165" i="53"/>
  <c r="P1165" i="53"/>
  <c r="O1165" i="53"/>
  <c r="I1165" i="53"/>
  <c r="H1165" i="53"/>
  <c r="L1165" i="53" s="1"/>
  <c r="Q1164" i="53"/>
  <c r="P1164" i="53"/>
  <c r="O1164" i="53"/>
  <c r="I1164" i="53"/>
  <c r="Q1163" i="53"/>
  <c r="P1163" i="53"/>
  <c r="O1163" i="53"/>
  <c r="I1163" i="53"/>
  <c r="Q1162" i="53"/>
  <c r="P1162" i="53"/>
  <c r="O1162" i="53"/>
  <c r="I1162" i="53"/>
  <c r="Q1161" i="53"/>
  <c r="P1161" i="53"/>
  <c r="O1161" i="53"/>
  <c r="I1161" i="53"/>
  <c r="Q1160" i="53"/>
  <c r="P1160" i="53"/>
  <c r="O1160" i="53"/>
  <c r="I1160" i="53"/>
  <c r="Q1159" i="53"/>
  <c r="P1159" i="53"/>
  <c r="O1159" i="53"/>
  <c r="I1159" i="53"/>
  <c r="Q1158" i="53"/>
  <c r="Q1157" i="53" s="1"/>
  <c r="P1158" i="53"/>
  <c r="P1157" i="53" s="1"/>
  <c r="O1158" i="53"/>
  <c r="O1157" i="53" s="1"/>
  <c r="M1158" i="53"/>
  <c r="I1158" i="53"/>
  <c r="I1157" i="53" s="1"/>
  <c r="H1158" i="53"/>
  <c r="H1157" i="53" s="1"/>
  <c r="U1157" i="53"/>
  <c r="T1157" i="53"/>
  <c r="S1157" i="53"/>
  <c r="R1157" i="53"/>
  <c r="N1157" i="53"/>
  <c r="M1157" i="53"/>
  <c r="Q1156" i="53"/>
  <c r="I1156" i="53"/>
  <c r="Q1155" i="53"/>
  <c r="P1155" i="53"/>
  <c r="O1155" i="53"/>
  <c r="I1155" i="53"/>
  <c r="Q1154" i="53"/>
  <c r="P1154" i="53"/>
  <c r="O1154" i="53"/>
  <c r="L1154" i="53"/>
  <c r="K1154" i="53"/>
  <c r="J1154" i="53"/>
  <c r="I1154" i="53"/>
  <c r="H1154" i="53"/>
  <c r="Q1153" i="53"/>
  <c r="P1153" i="53"/>
  <c r="O1153" i="53"/>
  <c r="I1153" i="53"/>
  <c r="Q1152" i="53"/>
  <c r="P1152" i="53"/>
  <c r="O1152" i="53"/>
  <c r="I1152" i="53"/>
  <c r="Q1151" i="53"/>
  <c r="P1151" i="53"/>
  <c r="O1151" i="53"/>
  <c r="I1151" i="53"/>
  <c r="Q1150" i="53"/>
  <c r="P1150" i="53"/>
  <c r="O1150" i="53"/>
  <c r="I1150" i="53"/>
  <c r="Q1149" i="53"/>
  <c r="P1149" i="53"/>
  <c r="O1149" i="53"/>
  <c r="I1149" i="53"/>
  <c r="Q1148" i="53"/>
  <c r="P1148" i="53"/>
  <c r="O1148" i="53"/>
  <c r="I1148" i="53"/>
  <c r="Q1147" i="53"/>
  <c r="P1147" i="53"/>
  <c r="O1147" i="53"/>
  <c r="I1147" i="53"/>
  <c r="H1147" i="53"/>
  <c r="L1147" i="53" s="1"/>
  <c r="Q1146" i="53"/>
  <c r="P1146" i="53"/>
  <c r="O1146" i="53"/>
  <c r="I1146" i="53"/>
  <c r="Q1145" i="53"/>
  <c r="P1145" i="53"/>
  <c r="O1145" i="53"/>
  <c r="I1145" i="53"/>
  <c r="Q1144" i="53"/>
  <c r="P1144" i="53"/>
  <c r="O1144" i="53"/>
  <c r="I1144" i="53"/>
  <c r="Q1143" i="53"/>
  <c r="P1143" i="53"/>
  <c r="O1143" i="53"/>
  <c r="I1143" i="53"/>
  <c r="Q1142" i="53"/>
  <c r="P1142" i="53"/>
  <c r="O1142" i="53"/>
  <c r="I1142" i="53"/>
  <c r="Q1141" i="53"/>
  <c r="P1141" i="53"/>
  <c r="O1141" i="53"/>
  <c r="I1141" i="53"/>
  <c r="Q1140" i="53"/>
  <c r="P1140" i="53"/>
  <c r="O1140" i="53"/>
  <c r="L1140" i="53"/>
  <c r="J1140" i="53"/>
  <c r="K1140" i="53" s="1"/>
  <c r="I1140" i="53"/>
  <c r="H1140" i="53"/>
  <c r="Q1139" i="53"/>
  <c r="P1139" i="53"/>
  <c r="O1139" i="53"/>
  <c r="I1139" i="53"/>
  <c r="Q1138" i="53"/>
  <c r="P1138" i="53"/>
  <c r="O1138" i="53"/>
  <c r="I1138" i="53"/>
  <c r="K1133" i="53" s="1"/>
  <c r="Q1137" i="53"/>
  <c r="P1137" i="53"/>
  <c r="O1137" i="53"/>
  <c r="I1137" i="53"/>
  <c r="Q1136" i="53"/>
  <c r="P1136" i="53"/>
  <c r="O1136" i="53"/>
  <c r="I1136" i="53"/>
  <c r="Q1135" i="53"/>
  <c r="P1135" i="53"/>
  <c r="O1135" i="53"/>
  <c r="I1135" i="53"/>
  <c r="Q1134" i="53"/>
  <c r="P1134" i="53"/>
  <c r="O1134" i="53"/>
  <c r="I1134" i="53"/>
  <c r="Q1133" i="53"/>
  <c r="P1133" i="53"/>
  <c r="O1133" i="53"/>
  <c r="L1133" i="53"/>
  <c r="J1133" i="53"/>
  <c r="I1133" i="53"/>
  <c r="H1133" i="53"/>
  <c r="Q1132" i="53"/>
  <c r="P1132" i="53"/>
  <c r="O1132" i="53"/>
  <c r="I1132" i="53"/>
  <c r="Q1131" i="53"/>
  <c r="P1131" i="53"/>
  <c r="O1131" i="53"/>
  <c r="I1131" i="53"/>
  <c r="Q1130" i="53"/>
  <c r="P1130" i="53"/>
  <c r="O1130" i="53"/>
  <c r="I1130" i="53"/>
  <c r="Q1129" i="53"/>
  <c r="P1129" i="53"/>
  <c r="O1129" i="53"/>
  <c r="I1129" i="53"/>
  <c r="I1125" i="53" s="1"/>
  <c r="Q1128" i="53"/>
  <c r="P1128" i="53"/>
  <c r="O1128" i="53"/>
  <c r="I1128" i="53"/>
  <c r="Q1127" i="53"/>
  <c r="P1127" i="53"/>
  <c r="O1127" i="53"/>
  <c r="I1127" i="53"/>
  <c r="Q1126" i="53"/>
  <c r="Q1125" i="53" s="1"/>
  <c r="P1126" i="53"/>
  <c r="P1125" i="53" s="1"/>
  <c r="O1126" i="53"/>
  <c r="O1125" i="53" s="1"/>
  <c r="M1126" i="53"/>
  <c r="M1125" i="53" s="1"/>
  <c r="L1126" i="53"/>
  <c r="L1125" i="53" s="1"/>
  <c r="I1126" i="53"/>
  <c r="H1126" i="53"/>
  <c r="H1125" i="53" s="1"/>
  <c r="U1125" i="53"/>
  <c r="T1125" i="53"/>
  <c r="S1125" i="53"/>
  <c r="R1125" i="53"/>
  <c r="N1125" i="53"/>
  <c r="Q1124" i="53"/>
  <c r="I1124" i="53"/>
  <c r="Q1123" i="53"/>
  <c r="P1123" i="53"/>
  <c r="O1123" i="53"/>
  <c r="I1123" i="53"/>
  <c r="Q1122" i="53"/>
  <c r="P1122" i="53"/>
  <c r="O1122" i="53"/>
  <c r="L1122" i="53"/>
  <c r="K1122" i="53"/>
  <c r="J1122" i="53"/>
  <c r="I1122" i="53"/>
  <c r="H1122" i="53"/>
  <c r="Q1121" i="53"/>
  <c r="P1121" i="53"/>
  <c r="O1121" i="53"/>
  <c r="I1121" i="53"/>
  <c r="Q1120" i="53"/>
  <c r="P1120" i="53"/>
  <c r="O1120" i="53"/>
  <c r="I1120" i="53"/>
  <c r="Q1119" i="53"/>
  <c r="P1119" i="53"/>
  <c r="O1119" i="53"/>
  <c r="I1119" i="53"/>
  <c r="Q1118" i="53"/>
  <c r="P1118" i="53"/>
  <c r="O1118" i="53"/>
  <c r="I1118" i="53"/>
  <c r="Q1117" i="53"/>
  <c r="P1117" i="53"/>
  <c r="O1117" i="53"/>
  <c r="I1117" i="53"/>
  <c r="Q1116" i="53"/>
  <c r="P1116" i="53"/>
  <c r="O1116" i="53"/>
  <c r="I1116" i="53"/>
  <c r="Q1115" i="53"/>
  <c r="P1115" i="53"/>
  <c r="O1115" i="53"/>
  <c r="L1115" i="53"/>
  <c r="I1115" i="53"/>
  <c r="H1115" i="53"/>
  <c r="J1115" i="53" s="1"/>
  <c r="K1115" i="53" s="1"/>
  <c r="Q1114" i="53"/>
  <c r="P1114" i="53"/>
  <c r="O1114" i="53"/>
  <c r="I1114" i="53"/>
  <c r="Q1113" i="53"/>
  <c r="P1113" i="53"/>
  <c r="O1113" i="53"/>
  <c r="I1113" i="53"/>
  <c r="Q1112" i="53"/>
  <c r="P1112" i="53"/>
  <c r="O1112" i="53"/>
  <c r="I1112" i="53"/>
  <c r="Q1111" i="53"/>
  <c r="P1111" i="53"/>
  <c r="O1111" i="53"/>
  <c r="I1111" i="53"/>
  <c r="Q1110" i="53"/>
  <c r="P1110" i="53"/>
  <c r="O1110" i="53"/>
  <c r="I1110" i="53"/>
  <c r="Q1109" i="53"/>
  <c r="P1109" i="53"/>
  <c r="O1109" i="53"/>
  <c r="I1109" i="53"/>
  <c r="Q1108" i="53"/>
  <c r="P1108" i="53"/>
  <c r="O1108" i="53"/>
  <c r="I1108" i="53"/>
  <c r="H1108" i="53"/>
  <c r="L1108" i="53" s="1"/>
  <c r="Q1107" i="53"/>
  <c r="P1107" i="53"/>
  <c r="O1107" i="53"/>
  <c r="I1107" i="53"/>
  <c r="Q1106" i="53"/>
  <c r="P1106" i="53"/>
  <c r="O1106" i="53"/>
  <c r="I1106" i="53"/>
  <c r="Q1105" i="53"/>
  <c r="P1105" i="53"/>
  <c r="O1105" i="53"/>
  <c r="I1105" i="53"/>
  <c r="Q1104" i="53"/>
  <c r="P1104" i="53"/>
  <c r="O1104" i="53"/>
  <c r="I1104" i="53"/>
  <c r="Q1103" i="53"/>
  <c r="P1103" i="53"/>
  <c r="O1103" i="53"/>
  <c r="I1103" i="53"/>
  <c r="Q1102" i="53"/>
  <c r="P1102" i="53"/>
  <c r="O1102" i="53"/>
  <c r="I1102" i="53"/>
  <c r="Q1101" i="53"/>
  <c r="P1101" i="53"/>
  <c r="O1101" i="53"/>
  <c r="J1101" i="53"/>
  <c r="K1101" i="53" s="1"/>
  <c r="I1101" i="53"/>
  <c r="H1101" i="53"/>
  <c r="L1101" i="53" s="1"/>
  <c r="Q1100" i="53"/>
  <c r="P1100" i="53"/>
  <c r="O1100" i="53"/>
  <c r="I1100" i="53"/>
  <c r="Q1099" i="53"/>
  <c r="P1099" i="53"/>
  <c r="O1099" i="53"/>
  <c r="I1099" i="53"/>
  <c r="Q1098" i="53"/>
  <c r="P1098" i="53"/>
  <c r="O1098" i="53"/>
  <c r="I1098" i="53"/>
  <c r="Q1097" i="53"/>
  <c r="P1097" i="53"/>
  <c r="O1097" i="53"/>
  <c r="I1097" i="53"/>
  <c r="Q1096" i="53"/>
  <c r="P1096" i="53"/>
  <c r="O1096" i="53"/>
  <c r="O1093" i="53" s="1"/>
  <c r="I1096" i="53"/>
  <c r="Q1095" i="53"/>
  <c r="P1095" i="53"/>
  <c r="O1095" i="53"/>
  <c r="I1095" i="53"/>
  <c r="Q1094" i="53"/>
  <c r="P1094" i="53"/>
  <c r="O1094" i="53"/>
  <c r="M1094" i="53"/>
  <c r="M1093" i="53" s="1"/>
  <c r="I1094" i="53"/>
  <c r="I1093" i="53" s="1"/>
  <c r="H1094" i="53"/>
  <c r="H1093" i="53" s="1"/>
  <c r="U1093" i="53"/>
  <c r="T1093" i="53"/>
  <c r="S1093" i="53"/>
  <c r="R1093" i="53"/>
  <c r="Q1093" i="53"/>
  <c r="P1093" i="53"/>
  <c r="N1093" i="53"/>
  <c r="Q1092" i="53"/>
  <c r="I1092" i="53"/>
  <c r="Q1091" i="53"/>
  <c r="P1091" i="53"/>
  <c r="O1091" i="53"/>
  <c r="I1091" i="53"/>
  <c r="Q1090" i="53"/>
  <c r="P1090" i="53"/>
  <c r="O1090" i="53"/>
  <c r="L1090" i="53"/>
  <c r="K1090" i="53"/>
  <c r="J1090" i="53"/>
  <c r="I1090" i="53"/>
  <c r="H1090" i="53"/>
  <c r="Q1089" i="53"/>
  <c r="P1089" i="53"/>
  <c r="O1089" i="53"/>
  <c r="I1089" i="53"/>
  <c r="Q1088" i="53"/>
  <c r="P1088" i="53"/>
  <c r="O1088" i="53"/>
  <c r="I1088" i="53"/>
  <c r="Q1087" i="53"/>
  <c r="P1087" i="53"/>
  <c r="O1087" i="53"/>
  <c r="I1087" i="53"/>
  <c r="Q1086" i="53"/>
  <c r="P1086" i="53"/>
  <c r="O1086" i="53"/>
  <c r="I1086" i="53"/>
  <c r="Q1085" i="53"/>
  <c r="P1085" i="53"/>
  <c r="O1085" i="53"/>
  <c r="I1085" i="53"/>
  <c r="Q1084" i="53"/>
  <c r="P1084" i="53"/>
  <c r="O1084" i="53"/>
  <c r="I1084" i="53"/>
  <c r="Q1083" i="53"/>
  <c r="P1083" i="53"/>
  <c r="O1083" i="53"/>
  <c r="I1083" i="53"/>
  <c r="H1083" i="53"/>
  <c r="L1083" i="53" s="1"/>
  <c r="Q1082" i="53"/>
  <c r="P1082" i="53"/>
  <c r="O1082" i="53"/>
  <c r="I1082" i="53"/>
  <c r="Q1081" i="53"/>
  <c r="P1081" i="53"/>
  <c r="O1081" i="53"/>
  <c r="I1081" i="53"/>
  <c r="Q1080" i="53"/>
  <c r="P1080" i="53"/>
  <c r="O1080" i="53"/>
  <c r="I1080" i="53"/>
  <c r="Q1079" i="53"/>
  <c r="P1079" i="53"/>
  <c r="O1079" i="53"/>
  <c r="I1079" i="53"/>
  <c r="Q1078" i="53"/>
  <c r="P1078" i="53"/>
  <c r="O1078" i="53"/>
  <c r="I1078" i="53"/>
  <c r="Q1077" i="53"/>
  <c r="P1077" i="53"/>
  <c r="O1077" i="53"/>
  <c r="I1077" i="53"/>
  <c r="Q1076" i="53"/>
  <c r="P1076" i="53"/>
  <c r="O1076" i="53"/>
  <c r="I1076" i="53"/>
  <c r="H1076" i="53"/>
  <c r="L1076" i="53" s="1"/>
  <c r="L1061" i="53" s="1"/>
  <c r="Q1075" i="53"/>
  <c r="P1075" i="53"/>
  <c r="O1075" i="53"/>
  <c r="I1075" i="53"/>
  <c r="Q1074" i="53"/>
  <c r="P1074" i="53"/>
  <c r="O1074" i="53"/>
  <c r="I1074" i="53"/>
  <c r="Q1073" i="53"/>
  <c r="P1073" i="53"/>
  <c r="O1073" i="53"/>
  <c r="I1073" i="53"/>
  <c r="Q1072" i="53"/>
  <c r="P1072" i="53"/>
  <c r="O1072" i="53"/>
  <c r="I1072" i="53"/>
  <c r="Q1071" i="53"/>
  <c r="P1071" i="53"/>
  <c r="O1071" i="53"/>
  <c r="I1071" i="53"/>
  <c r="Q1070" i="53"/>
  <c r="P1070" i="53"/>
  <c r="O1070" i="53"/>
  <c r="I1070" i="53"/>
  <c r="Q1069" i="53"/>
  <c r="P1069" i="53"/>
  <c r="O1069" i="53"/>
  <c r="L1069" i="53"/>
  <c r="I1069" i="53"/>
  <c r="H1069" i="53"/>
  <c r="J1069" i="53" s="1"/>
  <c r="K1069" i="53" s="1"/>
  <c r="Q1068" i="53"/>
  <c r="P1068" i="53"/>
  <c r="O1068" i="53"/>
  <c r="I1068" i="53"/>
  <c r="Q1067" i="53"/>
  <c r="P1067" i="53"/>
  <c r="O1067" i="53"/>
  <c r="I1067" i="53"/>
  <c r="Q1066" i="53"/>
  <c r="P1066" i="53"/>
  <c r="O1066" i="53"/>
  <c r="I1066" i="53"/>
  <c r="Q1065" i="53"/>
  <c r="P1065" i="53"/>
  <c r="O1065" i="53"/>
  <c r="I1065" i="53"/>
  <c r="Q1064" i="53"/>
  <c r="P1064" i="53"/>
  <c r="O1064" i="53"/>
  <c r="I1064" i="53"/>
  <c r="Q1063" i="53"/>
  <c r="Q1061" i="53" s="1"/>
  <c r="P1063" i="53"/>
  <c r="P1061" i="53" s="1"/>
  <c r="O1063" i="53"/>
  <c r="O1061" i="53" s="1"/>
  <c r="I1063" i="53"/>
  <c r="Q1062" i="53"/>
  <c r="P1062" i="53"/>
  <c r="O1062" i="53"/>
  <c r="M1062" i="53"/>
  <c r="L1062" i="53"/>
  <c r="J1062" i="53"/>
  <c r="K1062" i="53" s="1"/>
  <c r="I1062" i="53"/>
  <c r="I1061" i="53" s="1"/>
  <c r="H1062" i="53"/>
  <c r="H1061" i="53" s="1"/>
  <c r="U1061" i="53"/>
  <c r="T1061" i="53"/>
  <c r="S1061" i="53"/>
  <c r="R1061" i="53"/>
  <c r="N1061" i="53"/>
  <c r="M1061" i="53"/>
  <c r="Q1060" i="53"/>
  <c r="I1060" i="53"/>
  <c r="Q1059" i="53"/>
  <c r="P1059" i="53"/>
  <c r="O1059" i="53"/>
  <c r="I1059" i="53"/>
  <c r="Q1058" i="53"/>
  <c r="P1058" i="53"/>
  <c r="O1058" i="53"/>
  <c r="L1058" i="53"/>
  <c r="K1058" i="53"/>
  <c r="J1058" i="53"/>
  <c r="I1058" i="53"/>
  <c r="H1058" i="53"/>
  <c r="Q1057" i="53"/>
  <c r="P1057" i="53"/>
  <c r="O1057" i="53"/>
  <c r="I1057" i="53"/>
  <c r="Q1056" i="53"/>
  <c r="P1056" i="53"/>
  <c r="O1056" i="53"/>
  <c r="I1056" i="53"/>
  <c r="Q1055" i="53"/>
  <c r="P1055" i="53"/>
  <c r="O1055" i="53"/>
  <c r="I1055" i="53"/>
  <c r="Q1054" i="53"/>
  <c r="P1054" i="53"/>
  <c r="O1054" i="53"/>
  <c r="I1054" i="53"/>
  <c r="Q1053" i="53"/>
  <c r="P1053" i="53"/>
  <c r="O1053" i="53"/>
  <c r="I1053" i="53"/>
  <c r="Q1052" i="53"/>
  <c r="P1052" i="53"/>
  <c r="O1052" i="53"/>
  <c r="I1052" i="53"/>
  <c r="Q1051" i="53"/>
  <c r="P1051" i="53"/>
  <c r="O1051" i="53"/>
  <c r="L1051" i="53"/>
  <c r="J1051" i="53"/>
  <c r="K1051" i="53" s="1"/>
  <c r="I1051" i="53"/>
  <c r="H1051" i="53"/>
  <c r="Q1050" i="53"/>
  <c r="P1050" i="53"/>
  <c r="O1050" i="53"/>
  <c r="I1050" i="53"/>
  <c r="Q1049" i="53"/>
  <c r="P1049" i="53"/>
  <c r="O1049" i="53"/>
  <c r="I1049" i="53"/>
  <c r="Q1048" i="53"/>
  <c r="P1048" i="53"/>
  <c r="O1048" i="53"/>
  <c r="I1048" i="53"/>
  <c r="Q1047" i="53"/>
  <c r="P1047" i="53"/>
  <c r="O1047" i="53"/>
  <c r="I1047" i="53"/>
  <c r="Q1046" i="53"/>
  <c r="P1046" i="53"/>
  <c r="O1046" i="53"/>
  <c r="I1046" i="53"/>
  <c r="Q1045" i="53"/>
  <c r="P1045" i="53"/>
  <c r="O1045" i="53"/>
  <c r="I1045" i="53"/>
  <c r="Q1044" i="53"/>
  <c r="P1044" i="53"/>
  <c r="O1044" i="53"/>
  <c r="L1044" i="53"/>
  <c r="K1044" i="53"/>
  <c r="J1044" i="53"/>
  <c r="I1044" i="53"/>
  <c r="H1044" i="53"/>
  <c r="Q1043" i="53"/>
  <c r="P1043" i="53"/>
  <c r="O1043" i="53"/>
  <c r="I1043" i="53"/>
  <c r="Q1042" i="53"/>
  <c r="P1042" i="53"/>
  <c r="O1042" i="53"/>
  <c r="I1042" i="53"/>
  <c r="Q1041" i="53"/>
  <c r="P1041" i="53"/>
  <c r="O1041" i="53"/>
  <c r="I1041" i="53"/>
  <c r="Q1040" i="53"/>
  <c r="P1040" i="53"/>
  <c r="O1040" i="53"/>
  <c r="I1040" i="53"/>
  <c r="Q1039" i="53"/>
  <c r="P1039" i="53"/>
  <c r="O1039" i="53"/>
  <c r="I1039" i="53"/>
  <c r="Q1038" i="53"/>
  <c r="P1038" i="53"/>
  <c r="O1038" i="53"/>
  <c r="I1038" i="53"/>
  <c r="Q1037" i="53"/>
  <c r="P1037" i="53"/>
  <c r="O1037" i="53"/>
  <c r="J1037" i="53"/>
  <c r="K1037" i="53" s="1"/>
  <c r="I1037" i="53"/>
  <c r="H1037" i="53"/>
  <c r="L1037" i="53" s="1"/>
  <c r="Q1036" i="53"/>
  <c r="P1036" i="53"/>
  <c r="O1036" i="53"/>
  <c r="I1036" i="53"/>
  <c r="Q1035" i="53"/>
  <c r="P1035" i="53"/>
  <c r="O1035" i="53"/>
  <c r="I1035" i="53"/>
  <c r="Q1034" i="53"/>
  <c r="P1034" i="53"/>
  <c r="O1034" i="53"/>
  <c r="I1034" i="53"/>
  <c r="Q1033" i="53"/>
  <c r="P1033" i="53"/>
  <c r="O1033" i="53"/>
  <c r="I1033" i="53"/>
  <c r="Q1032" i="53"/>
  <c r="P1032" i="53"/>
  <c r="O1032" i="53"/>
  <c r="I1032" i="53"/>
  <c r="Q1031" i="53"/>
  <c r="P1031" i="53"/>
  <c r="O1031" i="53"/>
  <c r="O1029" i="53" s="1"/>
  <c r="I1031" i="53"/>
  <c r="I1029" i="53" s="1"/>
  <c r="Q1030" i="53"/>
  <c r="Q1029" i="53" s="1"/>
  <c r="P1030" i="53"/>
  <c r="P1029" i="53" s="1"/>
  <c r="O1030" i="53"/>
  <c r="M1030" i="53"/>
  <c r="I1030" i="53"/>
  <c r="H1030" i="53"/>
  <c r="H1029" i="53" s="1"/>
  <c r="U1029" i="53"/>
  <c r="T1029" i="53"/>
  <c r="S1029" i="53"/>
  <c r="R1029" i="53"/>
  <c r="N1029" i="53"/>
  <c r="M1029" i="53"/>
  <c r="Q1028" i="53"/>
  <c r="I1028" i="53"/>
  <c r="Q1027" i="53"/>
  <c r="P1027" i="53"/>
  <c r="O1027" i="53"/>
  <c r="I1027" i="53"/>
  <c r="Q1026" i="53"/>
  <c r="P1026" i="53"/>
  <c r="O1026" i="53"/>
  <c r="L1026" i="53"/>
  <c r="K1026" i="53"/>
  <c r="J1026" i="53"/>
  <c r="I1026" i="53"/>
  <c r="H1026" i="53"/>
  <c r="Q1025" i="53"/>
  <c r="P1025" i="53"/>
  <c r="O1025" i="53"/>
  <c r="I1025" i="53"/>
  <c r="Q1024" i="53"/>
  <c r="P1024" i="53"/>
  <c r="O1024" i="53"/>
  <c r="I1024" i="53"/>
  <c r="Q1023" i="53"/>
  <c r="P1023" i="53"/>
  <c r="O1023" i="53"/>
  <c r="I1023" i="53"/>
  <c r="Q1022" i="53"/>
  <c r="P1022" i="53"/>
  <c r="O1022" i="53"/>
  <c r="I1022" i="53"/>
  <c r="Q1021" i="53"/>
  <c r="P1021" i="53"/>
  <c r="O1021" i="53"/>
  <c r="I1021" i="53"/>
  <c r="Q1020" i="53"/>
  <c r="P1020" i="53"/>
  <c r="O1020" i="53"/>
  <c r="I1020" i="53"/>
  <c r="Q1019" i="53"/>
  <c r="P1019" i="53"/>
  <c r="O1019" i="53"/>
  <c r="I1019" i="53"/>
  <c r="H1019" i="53"/>
  <c r="L1019" i="53" s="1"/>
  <c r="Q1018" i="53"/>
  <c r="P1018" i="53"/>
  <c r="O1018" i="53"/>
  <c r="I1018" i="53"/>
  <c r="Q1017" i="53"/>
  <c r="P1017" i="53"/>
  <c r="O1017" i="53"/>
  <c r="I1017" i="53"/>
  <c r="Q1016" i="53"/>
  <c r="P1016" i="53"/>
  <c r="O1016" i="53"/>
  <c r="I1016" i="53"/>
  <c r="Q1015" i="53"/>
  <c r="P1015" i="53"/>
  <c r="O1015" i="53"/>
  <c r="I1015" i="53"/>
  <c r="Q1014" i="53"/>
  <c r="P1014" i="53"/>
  <c r="O1014" i="53"/>
  <c r="I1014" i="53"/>
  <c r="Q1013" i="53"/>
  <c r="P1013" i="53"/>
  <c r="O1013" i="53"/>
  <c r="I1013" i="53"/>
  <c r="Q1012" i="53"/>
  <c r="P1012" i="53"/>
  <c r="O1012" i="53"/>
  <c r="I1012" i="53"/>
  <c r="H1012" i="53"/>
  <c r="H997" i="53" s="1"/>
  <c r="Q1011" i="53"/>
  <c r="P1011" i="53"/>
  <c r="O1011" i="53"/>
  <c r="I1011" i="53"/>
  <c r="Q1010" i="53"/>
  <c r="P1010" i="53"/>
  <c r="O1010" i="53"/>
  <c r="I1010" i="53"/>
  <c r="Q1009" i="53"/>
  <c r="P1009" i="53"/>
  <c r="O1009" i="53"/>
  <c r="I1009" i="53"/>
  <c r="Q1008" i="53"/>
  <c r="P1008" i="53"/>
  <c r="O1008" i="53"/>
  <c r="I1008" i="53"/>
  <c r="Q1007" i="53"/>
  <c r="P1007" i="53"/>
  <c r="O1007" i="53"/>
  <c r="I1007" i="53"/>
  <c r="Q1006" i="53"/>
  <c r="P1006" i="53"/>
  <c r="O1006" i="53"/>
  <c r="I1006" i="53"/>
  <c r="Q1005" i="53"/>
  <c r="P1005" i="53"/>
  <c r="O1005" i="53"/>
  <c r="L1005" i="53"/>
  <c r="J1005" i="53"/>
  <c r="K1005" i="53" s="1"/>
  <c r="I1005" i="53"/>
  <c r="H1005" i="53"/>
  <c r="Q1004" i="53"/>
  <c r="P1004" i="53"/>
  <c r="O1004" i="53"/>
  <c r="I1004" i="53"/>
  <c r="Q1003" i="53"/>
  <c r="P1003" i="53"/>
  <c r="O1003" i="53"/>
  <c r="I1003" i="53"/>
  <c r="I997" i="53" s="1"/>
  <c r="Q1002" i="53"/>
  <c r="Q997" i="53" s="1"/>
  <c r="P1002" i="53"/>
  <c r="O1002" i="53"/>
  <c r="I1002" i="53"/>
  <c r="Q1001" i="53"/>
  <c r="P1001" i="53"/>
  <c r="O1001" i="53"/>
  <c r="I1001" i="53"/>
  <c r="Q1000" i="53"/>
  <c r="P1000" i="53"/>
  <c r="O1000" i="53"/>
  <c r="I1000" i="53"/>
  <c r="Q999" i="53"/>
  <c r="P999" i="53"/>
  <c r="O999" i="53"/>
  <c r="I999" i="53"/>
  <c r="Q998" i="53"/>
  <c r="P998" i="53"/>
  <c r="P997" i="53" s="1"/>
  <c r="O998" i="53"/>
  <c r="O997" i="53" s="1"/>
  <c r="M998" i="53"/>
  <c r="M997" i="53" s="1"/>
  <c r="L998" i="53"/>
  <c r="I998" i="53"/>
  <c r="H998" i="53"/>
  <c r="J998" i="53" s="1"/>
  <c r="U997" i="53"/>
  <c r="T997" i="53"/>
  <c r="S997" i="53"/>
  <c r="R997" i="53"/>
  <c r="N997" i="53"/>
  <c r="Q996" i="53"/>
  <c r="I996" i="53"/>
  <c r="Q995" i="53"/>
  <c r="P995" i="53"/>
  <c r="O995" i="53"/>
  <c r="I995" i="53"/>
  <c r="Q994" i="53"/>
  <c r="P994" i="53"/>
  <c r="O994" i="53"/>
  <c r="L994" i="53"/>
  <c r="K994" i="53"/>
  <c r="J994" i="53"/>
  <c r="I994" i="53"/>
  <c r="H994" i="53"/>
  <c r="Q993" i="53"/>
  <c r="P993" i="53"/>
  <c r="O993" i="53"/>
  <c r="I993" i="53"/>
  <c r="Q992" i="53"/>
  <c r="P992" i="53"/>
  <c r="O992" i="53"/>
  <c r="I992" i="53"/>
  <c r="Q991" i="53"/>
  <c r="P991" i="53"/>
  <c r="O991" i="53"/>
  <c r="I991" i="53"/>
  <c r="Q990" i="53"/>
  <c r="P990" i="53"/>
  <c r="O990" i="53"/>
  <c r="I990" i="53"/>
  <c r="Q989" i="53"/>
  <c r="P989" i="53"/>
  <c r="O989" i="53"/>
  <c r="I989" i="53"/>
  <c r="Q988" i="53"/>
  <c r="P988" i="53"/>
  <c r="O988" i="53"/>
  <c r="I988" i="53"/>
  <c r="Q987" i="53"/>
  <c r="P987" i="53"/>
  <c r="O987" i="53"/>
  <c r="I987" i="53"/>
  <c r="H987" i="53"/>
  <c r="L987" i="53" s="1"/>
  <c r="Q986" i="53"/>
  <c r="P986" i="53"/>
  <c r="O986" i="53"/>
  <c r="I986" i="53"/>
  <c r="Q985" i="53"/>
  <c r="P985" i="53"/>
  <c r="O985" i="53"/>
  <c r="I985" i="53"/>
  <c r="Q984" i="53"/>
  <c r="P984" i="53"/>
  <c r="O984" i="53"/>
  <c r="I984" i="53"/>
  <c r="Q983" i="53"/>
  <c r="P983" i="53"/>
  <c r="O983" i="53"/>
  <c r="I983" i="53"/>
  <c r="Q982" i="53"/>
  <c r="P982" i="53"/>
  <c r="O982" i="53"/>
  <c r="I982" i="53"/>
  <c r="Q981" i="53"/>
  <c r="P981" i="53"/>
  <c r="O981" i="53"/>
  <c r="I981" i="53"/>
  <c r="Q980" i="53"/>
  <c r="P980" i="53"/>
  <c r="O980" i="53"/>
  <c r="I980" i="53"/>
  <c r="H980" i="53"/>
  <c r="L980" i="53" s="1"/>
  <c r="Q979" i="53"/>
  <c r="P979" i="53"/>
  <c r="O979" i="53"/>
  <c r="I979" i="53"/>
  <c r="Q978" i="53"/>
  <c r="P978" i="53"/>
  <c r="O978" i="53"/>
  <c r="I978" i="53"/>
  <c r="Q977" i="53"/>
  <c r="P977" i="53"/>
  <c r="O977" i="53"/>
  <c r="I977" i="53"/>
  <c r="Q976" i="53"/>
  <c r="P976" i="53"/>
  <c r="O976" i="53"/>
  <c r="I976" i="53"/>
  <c r="Q975" i="53"/>
  <c r="P975" i="53"/>
  <c r="O975" i="53"/>
  <c r="I975" i="53"/>
  <c r="Q974" i="53"/>
  <c r="P974" i="53"/>
  <c r="O974" i="53"/>
  <c r="I974" i="53"/>
  <c r="Q973" i="53"/>
  <c r="P973" i="53"/>
  <c r="O973" i="53"/>
  <c r="L973" i="53"/>
  <c r="I973" i="53"/>
  <c r="H973" i="53"/>
  <c r="J973" i="53" s="1"/>
  <c r="K973" i="53" s="1"/>
  <c r="Q972" i="53"/>
  <c r="P972" i="53"/>
  <c r="O972" i="53"/>
  <c r="I972" i="53"/>
  <c r="Q971" i="53"/>
  <c r="P971" i="53"/>
  <c r="O971" i="53"/>
  <c r="I971" i="53"/>
  <c r="Q970" i="53"/>
  <c r="P970" i="53"/>
  <c r="O970" i="53"/>
  <c r="I970" i="53"/>
  <c r="Q969" i="53"/>
  <c r="P969" i="53"/>
  <c r="O969" i="53"/>
  <c r="I969" i="53"/>
  <c r="Q968" i="53"/>
  <c r="P968" i="53"/>
  <c r="O968" i="53"/>
  <c r="I968" i="53"/>
  <c r="Q967" i="53"/>
  <c r="P967" i="53"/>
  <c r="O967" i="53"/>
  <c r="I967" i="53"/>
  <c r="I965" i="53" s="1"/>
  <c r="Q966" i="53"/>
  <c r="Q965" i="53" s="1"/>
  <c r="P966" i="53"/>
  <c r="O966" i="53"/>
  <c r="M966" i="53"/>
  <c r="M965" i="53" s="1"/>
  <c r="L966" i="53"/>
  <c r="I966" i="53"/>
  <c r="H966" i="53"/>
  <c r="J966" i="53" s="1"/>
  <c r="U965" i="53"/>
  <c r="T965" i="53"/>
  <c r="S965" i="53"/>
  <c r="R965" i="53"/>
  <c r="P965" i="53"/>
  <c r="O965" i="53"/>
  <c r="N965" i="53"/>
  <c r="Q964" i="53"/>
  <c r="Q933" i="53" s="1"/>
  <c r="I964" i="53"/>
  <c r="Q963" i="53"/>
  <c r="P963" i="53"/>
  <c r="O963" i="53"/>
  <c r="I963" i="53"/>
  <c r="Q962" i="53"/>
  <c r="P962" i="53"/>
  <c r="O962" i="53"/>
  <c r="L962" i="53"/>
  <c r="K962" i="53"/>
  <c r="J962" i="53"/>
  <c r="I962" i="53"/>
  <c r="H962" i="53"/>
  <c r="Q961" i="53"/>
  <c r="P961" i="53"/>
  <c r="O961" i="53"/>
  <c r="I961" i="53"/>
  <c r="Q960" i="53"/>
  <c r="P960" i="53"/>
  <c r="O960" i="53"/>
  <c r="I960" i="53"/>
  <c r="Q959" i="53"/>
  <c r="P959" i="53"/>
  <c r="O959" i="53"/>
  <c r="I959" i="53"/>
  <c r="Q958" i="53"/>
  <c r="P958" i="53"/>
  <c r="O958" i="53"/>
  <c r="I958" i="53"/>
  <c r="Q957" i="53"/>
  <c r="P957" i="53"/>
  <c r="O957" i="53"/>
  <c r="I957" i="53"/>
  <c r="Q956" i="53"/>
  <c r="P956" i="53"/>
  <c r="O956" i="53"/>
  <c r="I956" i="53"/>
  <c r="Q955" i="53"/>
  <c r="P955" i="53"/>
  <c r="O955" i="53"/>
  <c r="L955" i="53"/>
  <c r="I955" i="53"/>
  <c r="H955" i="53"/>
  <c r="J955" i="53" s="1"/>
  <c r="K955" i="53" s="1"/>
  <c r="Q954" i="53"/>
  <c r="P954" i="53"/>
  <c r="O954" i="53"/>
  <c r="I954" i="53"/>
  <c r="Q953" i="53"/>
  <c r="P953" i="53"/>
  <c r="O953" i="53"/>
  <c r="I953" i="53"/>
  <c r="Q952" i="53"/>
  <c r="P952" i="53"/>
  <c r="O952" i="53"/>
  <c r="I952" i="53"/>
  <c r="Q951" i="53"/>
  <c r="P951" i="53"/>
  <c r="O951" i="53"/>
  <c r="I951" i="53"/>
  <c r="Q950" i="53"/>
  <c r="P950" i="53"/>
  <c r="O950" i="53"/>
  <c r="I950" i="53"/>
  <c r="Q949" i="53"/>
  <c r="P949" i="53"/>
  <c r="O949" i="53"/>
  <c r="I949" i="53"/>
  <c r="Q948" i="53"/>
  <c r="P948" i="53"/>
  <c r="O948" i="53"/>
  <c r="I948" i="53"/>
  <c r="H948" i="53"/>
  <c r="L948" i="53" s="1"/>
  <c r="Q947" i="53"/>
  <c r="P947" i="53"/>
  <c r="O947" i="53"/>
  <c r="I947" i="53"/>
  <c r="Q946" i="53"/>
  <c r="P946" i="53"/>
  <c r="O946" i="53"/>
  <c r="I946" i="53"/>
  <c r="Q945" i="53"/>
  <c r="P945" i="53"/>
  <c r="O945" i="53"/>
  <c r="I945" i="53"/>
  <c r="Q944" i="53"/>
  <c r="P944" i="53"/>
  <c r="O944" i="53"/>
  <c r="I944" i="53"/>
  <c r="Q943" i="53"/>
  <c r="P943" i="53"/>
  <c r="O943" i="53"/>
  <c r="I943" i="53"/>
  <c r="Q942" i="53"/>
  <c r="P942" i="53"/>
  <c r="O942" i="53"/>
  <c r="I942" i="53"/>
  <c r="Q941" i="53"/>
  <c r="P941" i="53"/>
  <c r="O941" i="53"/>
  <c r="L941" i="53"/>
  <c r="J941" i="53"/>
  <c r="K941" i="53" s="1"/>
  <c r="I941" i="53"/>
  <c r="H941" i="53"/>
  <c r="Q940" i="53"/>
  <c r="P940" i="53"/>
  <c r="O940" i="53"/>
  <c r="I940" i="53"/>
  <c r="Q939" i="53"/>
  <c r="P939" i="53"/>
  <c r="O939" i="53"/>
  <c r="I939" i="53"/>
  <c r="Q938" i="53"/>
  <c r="P938" i="53"/>
  <c r="O938" i="53"/>
  <c r="I938" i="53"/>
  <c r="Q937" i="53"/>
  <c r="P937" i="53"/>
  <c r="O937" i="53"/>
  <c r="I937" i="53"/>
  <c r="Q936" i="53"/>
  <c r="P936" i="53"/>
  <c r="O936" i="53"/>
  <c r="I936" i="53"/>
  <c r="Q935" i="53"/>
  <c r="P935" i="53"/>
  <c r="O935" i="53"/>
  <c r="I935" i="53"/>
  <c r="Q934" i="53"/>
  <c r="P934" i="53"/>
  <c r="O934" i="53"/>
  <c r="O933" i="53" s="1"/>
  <c r="M934" i="53"/>
  <c r="M933" i="53" s="1"/>
  <c r="J934" i="53"/>
  <c r="I934" i="53"/>
  <c r="I933" i="53" s="1"/>
  <c r="H934" i="53"/>
  <c r="L934" i="53" s="1"/>
  <c r="L933" i="53" s="1"/>
  <c r="U933" i="53"/>
  <c r="T933" i="53"/>
  <c r="S933" i="53"/>
  <c r="R933" i="53"/>
  <c r="P933" i="53"/>
  <c r="N933" i="53"/>
  <c r="Q932" i="53"/>
  <c r="I932" i="53"/>
  <c r="Q931" i="53"/>
  <c r="P931" i="53"/>
  <c r="O931" i="53"/>
  <c r="I931" i="53"/>
  <c r="Q930" i="53"/>
  <c r="P930" i="53"/>
  <c r="O930" i="53"/>
  <c r="L930" i="53"/>
  <c r="K930" i="53"/>
  <c r="J930" i="53"/>
  <c r="I930" i="53"/>
  <c r="H930" i="53"/>
  <c r="Q929" i="53"/>
  <c r="P929" i="53"/>
  <c r="O929" i="53"/>
  <c r="I929" i="53"/>
  <c r="Q928" i="53"/>
  <c r="P928" i="53"/>
  <c r="O928" i="53"/>
  <c r="I928" i="53"/>
  <c r="Q927" i="53"/>
  <c r="P927" i="53"/>
  <c r="O927" i="53"/>
  <c r="I927" i="53"/>
  <c r="Q926" i="53"/>
  <c r="P926" i="53"/>
  <c r="O926" i="53"/>
  <c r="I926" i="53"/>
  <c r="Q925" i="53"/>
  <c r="P925" i="53"/>
  <c r="O925" i="53"/>
  <c r="I925" i="53"/>
  <c r="Q924" i="53"/>
  <c r="P924" i="53"/>
  <c r="O924" i="53"/>
  <c r="I924" i="53"/>
  <c r="Q923" i="53"/>
  <c r="P923" i="53"/>
  <c r="O923" i="53"/>
  <c r="J923" i="53"/>
  <c r="K923" i="53" s="1"/>
  <c r="I923" i="53"/>
  <c r="I901" i="53" s="1"/>
  <c r="H923" i="53"/>
  <c r="L923" i="53" s="1"/>
  <c r="Q922" i="53"/>
  <c r="P922" i="53"/>
  <c r="O922" i="53"/>
  <c r="I922" i="53"/>
  <c r="Q921" i="53"/>
  <c r="P921" i="53"/>
  <c r="O921" i="53"/>
  <c r="I921" i="53"/>
  <c r="Q920" i="53"/>
  <c r="P920" i="53"/>
  <c r="O920" i="53"/>
  <c r="I920" i="53"/>
  <c r="Q919" i="53"/>
  <c r="P919" i="53"/>
  <c r="O919" i="53"/>
  <c r="I919" i="53"/>
  <c r="Q918" i="53"/>
  <c r="P918" i="53"/>
  <c r="O918" i="53"/>
  <c r="I918" i="53"/>
  <c r="Q917" i="53"/>
  <c r="P917" i="53"/>
  <c r="O917" i="53"/>
  <c r="I917" i="53"/>
  <c r="Q916" i="53"/>
  <c r="P916" i="53"/>
  <c r="O916" i="53"/>
  <c r="L916" i="53"/>
  <c r="J916" i="53"/>
  <c r="K916" i="53" s="1"/>
  <c r="I916" i="53"/>
  <c r="H916" i="53"/>
  <c r="Q915" i="53"/>
  <c r="P915" i="53"/>
  <c r="O915" i="53"/>
  <c r="I915" i="53"/>
  <c r="Q914" i="53"/>
  <c r="P914" i="53"/>
  <c r="O914" i="53"/>
  <c r="I914" i="53"/>
  <c r="Q913" i="53"/>
  <c r="P913" i="53"/>
  <c r="O913" i="53"/>
  <c r="I913" i="53"/>
  <c r="Q912" i="53"/>
  <c r="P912" i="53"/>
  <c r="O912" i="53"/>
  <c r="I912" i="53"/>
  <c r="Q911" i="53"/>
  <c r="P911" i="53"/>
  <c r="O911" i="53"/>
  <c r="I911" i="53"/>
  <c r="Q910" i="53"/>
  <c r="P910" i="53"/>
  <c r="O910" i="53"/>
  <c r="I910" i="53"/>
  <c r="Q909" i="53"/>
  <c r="P909" i="53"/>
  <c r="O909" i="53"/>
  <c r="I909" i="53"/>
  <c r="H909" i="53"/>
  <c r="J909" i="53" s="1"/>
  <c r="K909" i="53" s="1"/>
  <c r="Q908" i="53"/>
  <c r="P908" i="53"/>
  <c r="O908" i="53"/>
  <c r="I908" i="53"/>
  <c r="Q907" i="53"/>
  <c r="P907" i="53"/>
  <c r="O907" i="53"/>
  <c r="I907" i="53"/>
  <c r="Q906" i="53"/>
  <c r="P906" i="53"/>
  <c r="O906" i="53"/>
  <c r="I906" i="53"/>
  <c r="Q905" i="53"/>
  <c r="P905" i="53"/>
  <c r="O905" i="53"/>
  <c r="O901" i="53" s="1"/>
  <c r="I905" i="53"/>
  <c r="Q904" i="53"/>
  <c r="P904" i="53"/>
  <c r="O904" i="53"/>
  <c r="I904" i="53"/>
  <c r="Q903" i="53"/>
  <c r="P903" i="53"/>
  <c r="O903" i="53"/>
  <c r="I903" i="53"/>
  <c r="Q902" i="53"/>
  <c r="Q901" i="53" s="1"/>
  <c r="P902" i="53"/>
  <c r="P901" i="53" s="1"/>
  <c r="O902" i="53"/>
  <c r="M902" i="53"/>
  <c r="J902" i="53"/>
  <c r="J901" i="53" s="1"/>
  <c r="I902" i="53"/>
  <c r="H902" i="53"/>
  <c r="H901" i="53" s="1"/>
  <c r="U901" i="53"/>
  <c r="T901" i="53"/>
  <c r="S901" i="53"/>
  <c r="R901" i="53"/>
  <c r="N901" i="53"/>
  <c r="M901" i="53"/>
  <c r="Q900" i="53"/>
  <c r="I900" i="53"/>
  <c r="Q899" i="53"/>
  <c r="P899" i="53"/>
  <c r="O899" i="53"/>
  <c r="I899" i="53"/>
  <c r="Q898" i="53"/>
  <c r="P898" i="53"/>
  <c r="O898" i="53"/>
  <c r="L898" i="53"/>
  <c r="K898" i="53"/>
  <c r="J898" i="53"/>
  <c r="I898" i="53"/>
  <c r="H898" i="53"/>
  <c r="Q897" i="53"/>
  <c r="P897" i="53"/>
  <c r="O897" i="53"/>
  <c r="I897" i="53"/>
  <c r="Q896" i="53"/>
  <c r="P896" i="53"/>
  <c r="O896" i="53"/>
  <c r="I896" i="53"/>
  <c r="Q895" i="53"/>
  <c r="P895" i="53"/>
  <c r="O895" i="53"/>
  <c r="I895" i="53"/>
  <c r="Q894" i="53"/>
  <c r="P894" i="53"/>
  <c r="O894" i="53"/>
  <c r="I894" i="53"/>
  <c r="Q893" i="53"/>
  <c r="P893" i="53"/>
  <c r="O893" i="53"/>
  <c r="I893" i="53"/>
  <c r="Q892" i="53"/>
  <c r="P892" i="53"/>
  <c r="O892" i="53"/>
  <c r="I892" i="53"/>
  <c r="Q891" i="53"/>
  <c r="P891" i="53"/>
  <c r="O891" i="53"/>
  <c r="J891" i="53"/>
  <c r="K891" i="53" s="1"/>
  <c r="I891" i="53"/>
  <c r="H891" i="53"/>
  <c r="L891" i="53" s="1"/>
  <c r="Q890" i="53"/>
  <c r="P890" i="53"/>
  <c r="O890" i="53"/>
  <c r="I890" i="53"/>
  <c r="Q889" i="53"/>
  <c r="P889" i="53"/>
  <c r="O889" i="53"/>
  <c r="I889" i="53"/>
  <c r="Q888" i="53"/>
  <c r="P888" i="53"/>
  <c r="O888" i="53"/>
  <c r="I888" i="53"/>
  <c r="Q887" i="53"/>
  <c r="P887" i="53"/>
  <c r="O887" i="53"/>
  <c r="I887" i="53"/>
  <c r="Q886" i="53"/>
  <c r="P886" i="53"/>
  <c r="O886" i="53"/>
  <c r="I886" i="53"/>
  <c r="Q885" i="53"/>
  <c r="P885" i="53"/>
  <c r="O885" i="53"/>
  <c r="I885" i="53"/>
  <c r="Q884" i="53"/>
  <c r="P884" i="53"/>
  <c r="O884" i="53"/>
  <c r="L884" i="53"/>
  <c r="I884" i="53"/>
  <c r="H884" i="53"/>
  <c r="J884" i="53" s="1"/>
  <c r="K884" i="53" s="1"/>
  <c r="Q883" i="53"/>
  <c r="P883" i="53"/>
  <c r="O883" i="53"/>
  <c r="I883" i="53"/>
  <c r="Q882" i="53"/>
  <c r="P882" i="53"/>
  <c r="O882" i="53"/>
  <c r="I882" i="53"/>
  <c r="Q881" i="53"/>
  <c r="P881" i="53"/>
  <c r="O881" i="53"/>
  <c r="I881" i="53"/>
  <c r="Q880" i="53"/>
  <c r="P880" i="53"/>
  <c r="O880" i="53"/>
  <c r="I880" i="53"/>
  <c r="Q879" i="53"/>
  <c r="P879" i="53"/>
  <c r="O879" i="53"/>
  <c r="I879" i="53"/>
  <c r="Q878" i="53"/>
  <c r="P878" i="53"/>
  <c r="O878" i="53"/>
  <c r="I878" i="53"/>
  <c r="Q877" i="53"/>
  <c r="P877" i="53"/>
  <c r="O877" i="53"/>
  <c r="L877" i="53"/>
  <c r="J877" i="53"/>
  <c r="K877" i="53" s="1"/>
  <c r="I877" i="53"/>
  <c r="H877" i="53"/>
  <c r="Q876" i="53"/>
  <c r="P876" i="53"/>
  <c r="O876" i="53"/>
  <c r="I876" i="53"/>
  <c r="Q875" i="53"/>
  <c r="P875" i="53"/>
  <c r="O875" i="53"/>
  <c r="I875" i="53"/>
  <c r="Q874" i="53"/>
  <c r="P874" i="53"/>
  <c r="O874" i="53"/>
  <c r="I874" i="53"/>
  <c r="Q873" i="53"/>
  <c r="P873" i="53"/>
  <c r="O873" i="53"/>
  <c r="I873" i="53"/>
  <c r="Q872" i="53"/>
  <c r="P872" i="53"/>
  <c r="P869" i="53" s="1"/>
  <c r="O872" i="53"/>
  <c r="I872" i="53"/>
  <c r="Q871" i="53"/>
  <c r="P871" i="53"/>
  <c r="O871" i="53"/>
  <c r="I871" i="53"/>
  <c r="Q870" i="53"/>
  <c r="P870" i="53"/>
  <c r="O870" i="53"/>
  <c r="O869" i="53" s="1"/>
  <c r="M870" i="53"/>
  <c r="M869" i="53" s="1"/>
  <c r="L870" i="53"/>
  <c r="L869" i="53" s="1"/>
  <c r="I870" i="53"/>
  <c r="I869" i="53" s="1"/>
  <c r="H870" i="53"/>
  <c r="H869" i="53" s="1"/>
  <c r="U869" i="53"/>
  <c r="T869" i="53"/>
  <c r="S869" i="53"/>
  <c r="R869" i="53"/>
  <c r="Q869" i="53"/>
  <c r="N869" i="53"/>
  <c r="Q868" i="53"/>
  <c r="I868" i="53"/>
  <c r="Q867" i="53"/>
  <c r="P867" i="53"/>
  <c r="O867" i="53"/>
  <c r="I867" i="53"/>
  <c r="Q866" i="53"/>
  <c r="P866" i="53"/>
  <c r="O866" i="53"/>
  <c r="L866" i="53"/>
  <c r="K866" i="53"/>
  <c r="J866" i="53"/>
  <c r="I866" i="53"/>
  <c r="H866" i="53"/>
  <c r="Q865" i="53"/>
  <c r="P865" i="53"/>
  <c r="O865" i="53"/>
  <c r="I865" i="53"/>
  <c r="Q864" i="53"/>
  <c r="P864" i="53"/>
  <c r="O864" i="53"/>
  <c r="I864" i="53"/>
  <c r="Q863" i="53"/>
  <c r="P863" i="53"/>
  <c r="O863" i="53"/>
  <c r="I863" i="53"/>
  <c r="Q862" i="53"/>
  <c r="P862" i="53"/>
  <c r="O862" i="53"/>
  <c r="I862" i="53"/>
  <c r="Q861" i="53"/>
  <c r="P861" i="53"/>
  <c r="O861" i="53"/>
  <c r="I861" i="53"/>
  <c r="Q860" i="53"/>
  <c r="P860" i="53"/>
  <c r="O860" i="53"/>
  <c r="I860" i="53"/>
  <c r="Q859" i="53"/>
  <c r="P859" i="53"/>
  <c r="O859" i="53"/>
  <c r="L859" i="53"/>
  <c r="I859" i="53"/>
  <c r="H859" i="53"/>
  <c r="J859" i="53" s="1"/>
  <c r="K859" i="53" s="1"/>
  <c r="Q858" i="53"/>
  <c r="P858" i="53"/>
  <c r="O858" i="53"/>
  <c r="I858" i="53"/>
  <c r="Q857" i="53"/>
  <c r="P857" i="53"/>
  <c r="O857" i="53"/>
  <c r="I857" i="53"/>
  <c r="Q856" i="53"/>
  <c r="P856" i="53"/>
  <c r="O856" i="53"/>
  <c r="I856" i="53"/>
  <c r="Q855" i="53"/>
  <c r="P855" i="53"/>
  <c r="O855" i="53"/>
  <c r="I855" i="53"/>
  <c r="Q854" i="53"/>
  <c r="P854" i="53"/>
  <c r="O854" i="53"/>
  <c r="I854" i="53"/>
  <c r="Q853" i="53"/>
  <c r="P853" i="53"/>
  <c r="O853" i="53"/>
  <c r="I853" i="53"/>
  <c r="Q852" i="53"/>
  <c r="P852" i="53"/>
  <c r="O852" i="53"/>
  <c r="I852" i="53"/>
  <c r="H852" i="53"/>
  <c r="L852" i="53" s="1"/>
  <c r="Q851" i="53"/>
  <c r="P851" i="53"/>
  <c r="O851" i="53"/>
  <c r="I851" i="53"/>
  <c r="Q850" i="53"/>
  <c r="P850" i="53"/>
  <c r="O850" i="53"/>
  <c r="I850" i="53"/>
  <c r="Q849" i="53"/>
  <c r="P849" i="53"/>
  <c r="O849" i="53"/>
  <c r="I849" i="53"/>
  <c r="Q848" i="53"/>
  <c r="P848" i="53"/>
  <c r="O848" i="53"/>
  <c r="I848" i="53"/>
  <c r="Q847" i="53"/>
  <c r="P847" i="53"/>
  <c r="O847" i="53"/>
  <c r="I847" i="53"/>
  <c r="Q846" i="53"/>
  <c r="P846" i="53"/>
  <c r="O846" i="53"/>
  <c r="I846" i="53"/>
  <c r="Q845" i="53"/>
  <c r="P845" i="53"/>
  <c r="O845" i="53"/>
  <c r="I845" i="53"/>
  <c r="H845" i="53"/>
  <c r="H837" i="53" s="1"/>
  <c r="Q844" i="53"/>
  <c r="P844" i="53"/>
  <c r="O844" i="53"/>
  <c r="I844" i="53"/>
  <c r="Q843" i="53"/>
  <c r="P843" i="53"/>
  <c r="O843" i="53"/>
  <c r="I843" i="53"/>
  <c r="Q842" i="53"/>
  <c r="P842" i="53"/>
  <c r="O842" i="53"/>
  <c r="I842" i="53"/>
  <c r="Q841" i="53"/>
  <c r="P841" i="53"/>
  <c r="O841" i="53"/>
  <c r="I841" i="53"/>
  <c r="Q840" i="53"/>
  <c r="P840" i="53"/>
  <c r="O840" i="53"/>
  <c r="I840" i="53"/>
  <c r="Q839" i="53"/>
  <c r="P839" i="53"/>
  <c r="O839" i="53"/>
  <c r="I839" i="53"/>
  <c r="Q838" i="53"/>
  <c r="Q837" i="53" s="1"/>
  <c r="P838" i="53"/>
  <c r="O838" i="53"/>
  <c r="M838" i="53"/>
  <c r="M837" i="53" s="1"/>
  <c r="L838" i="53"/>
  <c r="J838" i="53"/>
  <c r="I838" i="53"/>
  <c r="I837" i="53" s="1"/>
  <c r="H838" i="53"/>
  <c r="U837" i="53"/>
  <c r="T837" i="53"/>
  <c r="S837" i="53"/>
  <c r="R837" i="53"/>
  <c r="P837" i="53"/>
  <c r="O837" i="53"/>
  <c r="N837" i="53"/>
  <c r="Q836" i="53"/>
  <c r="I836" i="53"/>
  <c r="Q835" i="53"/>
  <c r="P835" i="53"/>
  <c r="O835" i="53"/>
  <c r="I835" i="53"/>
  <c r="Q834" i="53"/>
  <c r="P834" i="53"/>
  <c r="O834" i="53"/>
  <c r="L834" i="53"/>
  <c r="K834" i="53"/>
  <c r="J834" i="53"/>
  <c r="I834" i="53"/>
  <c r="H834" i="53"/>
  <c r="Q833" i="53"/>
  <c r="P833" i="53"/>
  <c r="O833" i="53"/>
  <c r="I833" i="53"/>
  <c r="Q832" i="53"/>
  <c r="P832" i="53"/>
  <c r="O832" i="53"/>
  <c r="I832" i="53"/>
  <c r="Q831" i="53"/>
  <c r="P831" i="53"/>
  <c r="O831" i="53"/>
  <c r="I831" i="53"/>
  <c r="Q830" i="53"/>
  <c r="P830" i="53"/>
  <c r="O830" i="53"/>
  <c r="I830" i="53"/>
  <c r="Q829" i="53"/>
  <c r="P829" i="53"/>
  <c r="O829" i="53"/>
  <c r="I829" i="53"/>
  <c r="Q828" i="53"/>
  <c r="P828" i="53"/>
  <c r="O828" i="53"/>
  <c r="I828" i="53"/>
  <c r="Q827" i="53"/>
  <c r="P827" i="53"/>
  <c r="O827" i="53"/>
  <c r="L827" i="53"/>
  <c r="J827" i="53"/>
  <c r="K827" i="53" s="1"/>
  <c r="I827" i="53"/>
  <c r="H827" i="53"/>
  <c r="Q826" i="53"/>
  <c r="P826" i="53"/>
  <c r="O826" i="53"/>
  <c r="I826" i="53"/>
  <c r="Q825" i="53"/>
  <c r="P825" i="53"/>
  <c r="O825" i="53"/>
  <c r="I825" i="53"/>
  <c r="Q824" i="53"/>
  <c r="P824" i="53"/>
  <c r="O824" i="53"/>
  <c r="I824" i="53"/>
  <c r="Q823" i="53"/>
  <c r="P823" i="53"/>
  <c r="O823" i="53"/>
  <c r="I823" i="53"/>
  <c r="Q822" i="53"/>
  <c r="P822" i="53"/>
  <c r="O822" i="53"/>
  <c r="I822" i="53"/>
  <c r="Q821" i="53"/>
  <c r="P821" i="53"/>
  <c r="O821" i="53"/>
  <c r="I821" i="53"/>
  <c r="Q820" i="53"/>
  <c r="P820" i="53"/>
  <c r="O820" i="53"/>
  <c r="L820" i="53"/>
  <c r="I820" i="53"/>
  <c r="H820" i="53"/>
  <c r="J820" i="53" s="1"/>
  <c r="K820" i="53" s="1"/>
  <c r="Q819" i="53"/>
  <c r="P819" i="53"/>
  <c r="O819" i="53"/>
  <c r="I819" i="53"/>
  <c r="Q818" i="53"/>
  <c r="P818" i="53"/>
  <c r="O818" i="53"/>
  <c r="I818" i="53"/>
  <c r="Q817" i="53"/>
  <c r="P817" i="53"/>
  <c r="O817" i="53"/>
  <c r="I817" i="53"/>
  <c r="Q816" i="53"/>
  <c r="P816" i="53"/>
  <c r="O816" i="53"/>
  <c r="I816" i="53"/>
  <c r="Q815" i="53"/>
  <c r="P815" i="53"/>
  <c r="O815" i="53"/>
  <c r="I815" i="53"/>
  <c r="Q814" i="53"/>
  <c r="P814" i="53"/>
  <c r="O814" i="53"/>
  <c r="I814" i="53"/>
  <c r="Q813" i="53"/>
  <c r="P813" i="53"/>
  <c r="O813" i="53"/>
  <c r="I813" i="53"/>
  <c r="H813" i="53"/>
  <c r="L813" i="53" s="1"/>
  <c r="L805" i="53" s="1"/>
  <c r="Q812" i="53"/>
  <c r="P812" i="53"/>
  <c r="O812" i="53"/>
  <c r="I812" i="53"/>
  <c r="Q811" i="53"/>
  <c r="P811" i="53"/>
  <c r="O811" i="53"/>
  <c r="I811" i="53"/>
  <c r="Q810" i="53"/>
  <c r="P810" i="53"/>
  <c r="O810" i="53"/>
  <c r="I810" i="53"/>
  <c r="Q809" i="53"/>
  <c r="P809" i="53"/>
  <c r="O809" i="53"/>
  <c r="I809" i="53"/>
  <c r="Q808" i="53"/>
  <c r="P808" i="53"/>
  <c r="O808" i="53"/>
  <c r="I808" i="53"/>
  <c r="Q807" i="53"/>
  <c r="P807" i="53"/>
  <c r="P805" i="53" s="1"/>
  <c r="O807" i="53"/>
  <c r="O805" i="53" s="1"/>
  <c r="I807" i="53"/>
  <c r="Q806" i="53"/>
  <c r="Q805" i="53" s="1"/>
  <c r="P806" i="53"/>
  <c r="O806" i="53"/>
  <c r="M806" i="53"/>
  <c r="L806" i="53"/>
  <c r="J806" i="53"/>
  <c r="K806" i="53" s="1"/>
  <c r="I806" i="53"/>
  <c r="I805" i="53" s="1"/>
  <c r="H806" i="53"/>
  <c r="H805" i="53" s="1"/>
  <c r="U805" i="53"/>
  <c r="T805" i="53"/>
  <c r="S805" i="53"/>
  <c r="R805" i="53"/>
  <c r="N805" i="53"/>
  <c r="M805" i="53"/>
  <c r="Q804" i="53"/>
  <c r="I804" i="53"/>
  <c r="Q803" i="53"/>
  <c r="P803" i="53"/>
  <c r="O803" i="53"/>
  <c r="I803" i="53"/>
  <c r="Q802" i="53"/>
  <c r="P802" i="53"/>
  <c r="O802" i="53"/>
  <c r="L802" i="53"/>
  <c r="K802" i="53"/>
  <c r="J802" i="53"/>
  <c r="I802" i="53"/>
  <c r="H802" i="53"/>
  <c r="Q801" i="53"/>
  <c r="P801" i="53"/>
  <c r="O801" i="53"/>
  <c r="I801" i="53"/>
  <c r="Q800" i="53"/>
  <c r="P800" i="53"/>
  <c r="O800" i="53"/>
  <c r="I800" i="53"/>
  <c r="Q799" i="53"/>
  <c r="P799" i="53"/>
  <c r="O799" i="53"/>
  <c r="I799" i="53"/>
  <c r="Q798" i="53"/>
  <c r="P798" i="53"/>
  <c r="O798" i="53"/>
  <c r="I798" i="53"/>
  <c r="Q797" i="53"/>
  <c r="P797" i="53"/>
  <c r="O797" i="53"/>
  <c r="I797" i="53"/>
  <c r="Q796" i="53"/>
  <c r="P796" i="53"/>
  <c r="O796" i="53"/>
  <c r="I796" i="53"/>
  <c r="Q795" i="53"/>
  <c r="P795" i="53"/>
  <c r="O795" i="53"/>
  <c r="L795" i="53"/>
  <c r="J795" i="53"/>
  <c r="K795" i="53" s="1"/>
  <c r="I795" i="53"/>
  <c r="H795" i="53"/>
  <c r="Q794" i="53"/>
  <c r="P794" i="53"/>
  <c r="O794" i="53"/>
  <c r="I794" i="53"/>
  <c r="Q793" i="53"/>
  <c r="P793" i="53"/>
  <c r="O793" i="53"/>
  <c r="I793" i="53"/>
  <c r="Q792" i="53"/>
  <c r="P792" i="53"/>
  <c r="O792" i="53"/>
  <c r="I792" i="53"/>
  <c r="Q791" i="53"/>
  <c r="P791" i="53"/>
  <c r="O791" i="53"/>
  <c r="I791" i="53"/>
  <c r="Q790" i="53"/>
  <c r="P790" i="53"/>
  <c r="O790" i="53"/>
  <c r="I790" i="53"/>
  <c r="Q789" i="53"/>
  <c r="P789" i="53"/>
  <c r="O789" i="53"/>
  <c r="I789" i="53"/>
  <c r="Q788" i="53"/>
  <c r="P788" i="53"/>
  <c r="O788" i="53"/>
  <c r="J788" i="53"/>
  <c r="K788" i="53" s="1"/>
  <c r="I788" i="53"/>
  <c r="I773" i="53" s="1"/>
  <c r="H788" i="53"/>
  <c r="L788" i="53" s="1"/>
  <c r="Q787" i="53"/>
  <c r="P787" i="53"/>
  <c r="O787" i="53"/>
  <c r="I787" i="53"/>
  <c r="Q786" i="53"/>
  <c r="P786" i="53"/>
  <c r="O786" i="53"/>
  <c r="I786" i="53"/>
  <c r="Q785" i="53"/>
  <c r="P785" i="53"/>
  <c r="O785" i="53"/>
  <c r="I785" i="53"/>
  <c r="Q784" i="53"/>
  <c r="P784" i="53"/>
  <c r="O784" i="53"/>
  <c r="I784" i="53"/>
  <c r="Q783" i="53"/>
  <c r="P783" i="53"/>
  <c r="O783" i="53"/>
  <c r="I783" i="53"/>
  <c r="Q782" i="53"/>
  <c r="P782" i="53"/>
  <c r="O782" i="53"/>
  <c r="I782" i="53"/>
  <c r="Q781" i="53"/>
  <c r="P781" i="53"/>
  <c r="O781" i="53"/>
  <c r="L781" i="53"/>
  <c r="J781" i="53"/>
  <c r="K781" i="53" s="1"/>
  <c r="I781" i="53"/>
  <c r="H781" i="53"/>
  <c r="Q780" i="53"/>
  <c r="P780" i="53"/>
  <c r="O780" i="53"/>
  <c r="I780" i="53"/>
  <c r="Q779" i="53"/>
  <c r="P779" i="53"/>
  <c r="O779" i="53"/>
  <c r="I779" i="53"/>
  <c r="Q778" i="53"/>
  <c r="P778" i="53"/>
  <c r="O778" i="53"/>
  <c r="I778" i="53"/>
  <c r="Q777" i="53"/>
  <c r="P777" i="53"/>
  <c r="O777" i="53"/>
  <c r="I777" i="53"/>
  <c r="Q776" i="53"/>
  <c r="P776" i="53"/>
  <c r="O776" i="53"/>
  <c r="I776" i="53"/>
  <c r="Q775" i="53"/>
  <c r="P775" i="53"/>
  <c r="O775" i="53"/>
  <c r="I775" i="53"/>
  <c r="Q774" i="53"/>
  <c r="P774" i="53"/>
  <c r="P773" i="53" s="1"/>
  <c r="O774" i="53"/>
  <c r="O773" i="53" s="1"/>
  <c r="M774" i="53"/>
  <c r="I774" i="53"/>
  <c r="H774" i="53"/>
  <c r="L774" i="53" s="1"/>
  <c r="L773" i="53" s="1"/>
  <c r="U773" i="53"/>
  <c r="T773" i="53"/>
  <c r="S773" i="53"/>
  <c r="R773" i="53"/>
  <c r="Q773" i="53"/>
  <c r="N773" i="53"/>
  <c r="M773" i="53"/>
  <c r="H773" i="53"/>
  <c r="Q772" i="53"/>
  <c r="I772" i="53"/>
  <c r="Q771" i="53"/>
  <c r="P771" i="53"/>
  <c r="O771" i="53"/>
  <c r="I771" i="53"/>
  <c r="Q770" i="53"/>
  <c r="P770" i="53"/>
  <c r="O770" i="53"/>
  <c r="L770" i="53"/>
  <c r="K770" i="53"/>
  <c r="J770" i="53"/>
  <c r="I770" i="53"/>
  <c r="H770" i="53"/>
  <c r="Q769" i="53"/>
  <c r="P769" i="53"/>
  <c r="O769" i="53"/>
  <c r="I769" i="53"/>
  <c r="Q768" i="53"/>
  <c r="P768" i="53"/>
  <c r="O768" i="53"/>
  <c r="I768" i="53"/>
  <c r="Q767" i="53"/>
  <c r="P767" i="53"/>
  <c r="O767" i="53"/>
  <c r="I767" i="53"/>
  <c r="Q766" i="53"/>
  <c r="P766" i="53"/>
  <c r="O766" i="53"/>
  <c r="I766" i="53"/>
  <c r="Q765" i="53"/>
  <c r="P765" i="53"/>
  <c r="O765" i="53"/>
  <c r="I765" i="53"/>
  <c r="Q764" i="53"/>
  <c r="P764" i="53"/>
  <c r="O764" i="53"/>
  <c r="I764" i="53"/>
  <c r="Q763" i="53"/>
  <c r="P763" i="53"/>
  <c r="O763" i="53"/>
  <c r="I763" i="53"/>
  <c r="H763" i="53"/>
  <c r="L763" i="53" s="1"/>
  <c r="Q762" i="53"/>
  <c r="P762" i="53"/>
  <c r="O762" i="53"/>
  <c r="I762" i="53"/>
  <c r="Q761" i="53"/>
  <c r="P761" i="53"/>
  <c r="O761" i="53"/>
  <c r="I761" i="53"/>
  <c r="Q760" i="53"/>
  <c r="P760" i="53"/>
  <c r="O760" i="53"/>
  <c r="I760" i="53"/>
  <c r="Q759" i="53"/>
  <c r="P759" i="53"/>
  <c r="O759" i="53"/>
  <c r="I759" i="53"/>
  <c r="Q758" i="53"/>
  <c r="P758" i="53"/>
  <c r="O758" i="53"/>
  <c r="I758" i="53"/>
  <c r="Q757" i="53"/>
  <c r="P757" i="53"/>
  <c r="O757" i="53"/>
  <c r="I757" i="53"/>
  <c r="Q756" i="53"/>
  <c r="P756" i="53"/>
  <c r="O756" i="53"/>
  <c r="J756" i="53"/>
  <c r="K756" i="53" s="1"/>
  <c r="I756" i="53"/>
  <c r="H756" i="53"/>
  <c r="L756" i="53" s="1"/>
  <c r="Q755" i="53"/>
  <c r="P755" i="53"/>
  <c r="O755" i="53"/>
  <c r="I755" i="53"/>
  <c r="Q754" i="53"/>
  <c r="P754" i="53"/>
  <c r="O754" i="53"/>
  <c r="I754" i="53"/>
  <c r="Q753" i="53"/>
  <c r="P753" i="53"/>
  <c r="O753" i="53"/>
  <c r="I753" i="53"/>
  <c r="Q752" i="53"/>
  <c r="P752" i="53"/>
  <c r="O752" i="53"/>
  <c r="I752" i="53"/>
  <c r="Q751" i="53"/>
  <c r="P751" i="53"/>
  <c r="O751" i="53"/>
  <c r="I751" i="53"/>
  <c r="Q750" i="53"/>
  <c r="P750" i="53"/>
  <c r="O750" i="53"/>
  <c r="I750" i="53"/>
  <c r="Q749" i="53"/>
  <c r="P749" i="53"/>
  <c r="O749" i="53"/>
  <c r="L749" i="53"/>
  <c r="I749" i="53"/>
  <c r="H749" i="53"/>
  <c r="J749" i="53" s="1"/>
  <c r="Q748" i="53"/>
  <c r="P748" i="53"/>
  <c r="O748" i="53"/>
  <c r="I748" i="53"/>
  <c r="Q747" i="53"/>
  <c r="P747" i="53"/>
  <c r="O747" i="53"/>
  <c r="I747" i="53"/>
  <c r="Q746" i="53"/>
  <c r="P746" i="53"/>
  <c r="O746" i="53"/>
  <c r="I746" i="53"/>
  <c r="Q745" i="53"/>
  <c r="P745" i="53"/>
  <c r="O745" i="53"/>
  <c r="I745" i="53"/>
  <c r="Q744" i="53"/>
  <c r="P744" i="53"/>
  <c r="O744" i="53"/>
  <c r="I744" i="53"/>
  <c r="Q743" i="53"/>
  <c r="P743" i="53"/>
  <c r="O743" i="53"/>
  <c r="I743" i="53"/>
  <c r="Q742" i="53"/>
  <c r="Q741" i="53" s="1"/>
  <c r="P742" i="53"/>
  <c r="P741" i="53" s="1"/>
  <c r="O742" i="53"/>
  <c r="M742" i="53"/>
  <c r="M741" i="53" s="1"/>
  <c r="L742" i="53"/>
  <c r="K742" i="53"/>
  <c r="J742" i="53"/>
  <c r="I742" i="53"/>
  <c r="H742" i="53"/>
  <c r="U741" i="53"/>
  <c r="T741" i="53"/>
  <c r="S741" i="53"/>
  <c r="R741" i="53"/>
  <c r="O741" i="53"/>
  <c r="N741" i="53"/>
  <c r="I741" i="53"/>
  <c r="Q740" i="53"/>
  <c r="I740" i="53"/>
  <c r="Q739" i="53"/>
  <c r="P739" i="53"/>
  <c r="O739" i="53"/>
  <c r="I739" i="53"/>
  <c r="Q738" i="53"/>
  <c r="P738" i="53"/>
  <c r="O738" i="53"/>
  <c r="L738" i="53"/>
  <c r="K738" i="53"/>
  <c r="J738" i="53"/>
  <c r="I738" i="53"/>
  <c r="H738" i="53"/>
  <c r="Q737" i="53"/>
  <c r="P737" i="53"/>
  <c r="O737" i="53"/>
  <c r="I737" i="53"/>
  <c r="Q736" i="53"/>
  <c r="P736" i="53"/>
  <c r="O736" i="53"/>
  <c r="I736" i="53"/>
  <c r="Q735" i="53"/>
  <c r="P735" i="53"/>
  <c r="O735" i="53"/>
  <c r="I735" i="53"/>
  <c r="Q734" i="53"/>
  <c r="P734" i="53"/>
  <c r="O734" i="53"/>
  <c r="I734" i="53"/>
  <c r="Q733" i="53"/>
  <c r="P733" i="53"/>
  <c r="O733" i="53"/>
  <c r="I733" i="53"/>
  <c r="Q732" i="53"/>
  <c r="P732" i="53"/>
  <c r="O732" i="53"/>
  <c r="I732" i="53"/>
  <c r="Q731" i="53"/>
  <c r="P731" i="53"/>
  <c r="O731" i="53"/>
  <c r="L731" i="53"/>
  <c r="K731" i="53"/>
  <c r="J731" i="53"/>
  <c r="I731" i="53"/>
  <c r="H731" i="53"/>
  <c r="Q730" i="53"/>
  <c r="P730" i="53"/>
  <c r="O730" i="53"/>
  <c r="I730" i="53"/>
  <c r="Q729" i="53"/>
  <c r="P729" i="53"/>
  <c r="O729" i="53"/>
  <c r="I729" i="53"/>
  <c r="Q728" i="53"/>
  <c r="P728" i="53"/>
  <c r="O728" i="53"/>
  <c r="I728" i="53"/>
  <c r="Q727" i="53"/>
  <c r="P727" i="53"/>
  <c r="O727" i="53"/>
  <c r="I727" i="53"/>
  <c r="Q726" i="53"/>
  <c r="P726" i="53"/>
  <c r="O726" i="53"/>
  <c r="I726" i="53"/>
  <c r="Q725" i="53"/>
  <c r="P725" i="53"/>
  <c r="O725" i="53"/>
  <c r="I725" i="53"/>
  <c r="Q724" i="53"/>
  <c r="P724" i="53"/>
  <c r="O724" i="53"/>
  <c r="L724" i="53"/>
  <c r="I724" i="53"/>
  <c r="H724" i="53"/>
  <c r="J724" i="53" s="1"/>
  <c r="K724" i="53" s="1"/>
  <c r="Q723" i="53"/>
  <c r="P723" i="53"/>
  <c r="O723" i="53"/>
  <c r="I723" i="53"/>
  <c r="Q722" i="53"/>
  <c r="P722" i="53"/>
  <c r="O722" i="53"/>
  <c r="I722" i="53"/>
  <c r="Q721" i="53"/>
  <c r="P721" i="53"/>
  <c r="O721" i="53"/>
  <c r="I721" i="53"/>
  <c r="Q720" i="53"/>
  <c r="P720" i="53"/>
  <c r="O720" i="53"/>
  <c r="I720" i="53"/>
  <c r="Q719" i="53"/>
  <c r="P719" i="53"/>
  <c r="O719" i="53"/>
  <c r="I719" i="53"/>
  <c r="Q718" i="53"/>
  <c r="P718" i="53"/>
  <c r="O718" i="53"/>
  <c r="I718" i="53"/>
  <c r="Q717" i="53"/>
  <c r="P717" i="53"/>
  <c r="O717" i="53"/>
  <c r="I717" i="53"/>
  <c r="H717" i="53"/>
  <c r="L717" i="53" s="1"/>
  <c r="Q716" i="53"/>
  <c r="P716" i="53"/>
  <c r="O716" i="53"/>
  <c r="I716" i="53"/>
  <c r="Q715" i="53"/>
  <c r="P715" i="53"/>
  <c r="O715" i="53"/>
  <c r="I715" i="53"/>
  <c r="Q714" i="53"/>
  <c r="P714" i="53"/>
  <c r="O714" i="53"/>
  <c r="I714" i="53"/>
  <c r="Q713" i="53"/>
  <c r="Q709" i="53" s="1"/>
  <c r="P713" i="53"/>
  <c r="O713" i="53"/>
  <c r="I713" i="53"/>
  <c r="Q712" i="53"/>
  <c r="P712" i="53"/>
  <c r="O712" i="53"/>
  <c r="I712" i="53"/>
  <c r="Q711" i="53"/>
  <c r="P711" i="53"/>
  <c r="O711" i="53"/>
  <c r="I711" i="53"/>
  <c r="Q710" i="53"/>
  <c r="P710" i="53"/>
  <c r="O710" i="53"/>
  <c r="M710" i="53"/>
  <c r="M709" i="53" s="1"/>
  <c r="I710" i="53"/>
  <c r="I709" i="53" s="1"/>
  <c r="H710" i="53"/>
  <c r="L710" i="53" s="1"/>
  <c r="U709" i="53"/>
  <c r="T709" i="53"/>
  <c r="S709" i="53"/>
  <c r="R709" i="53"/>
  <c r="P709" i="53"/>
  <c r="O709" i="53"/>
  <c r="N709" i="53"/>
  <c r="Q708" i="53"/>
  <c r="I708" i="53"/>
  <c r="Q707" i="53"/>
  <c r="P707" i="53"/>
  <c r="O707" i="53"/>
  <c r="I707" i="53"/>
  <c r="Q706" i="53"/>
  <c r="P706" i="53"/>
  <c r="O706" i="53"/>
  <c r="L706" i="53"/>
  <c r="K706" i="53"/>
  <c r="J706" i="53"/>
  <c r="I706" i="53"/>
  <c r="H706" i="53"/>
  <c r="Q705" i="53"/>
  <c r="P705" i="53"/>
  <c r="O705" i="53"/>
  <c r="I705" i="53"/>
  <c r="Q704" i="53"/>
  <c r="P704" i="53"/>
  <c r="O704" i="53"/>
  <c r="I704" i="53"/>
  <c r="Q703" i="53"/>
  <c r="P703" i="53"/>
  <c r="O703" i="53"/>
  <c r="I703" i="53"/>
  <c r="Q702" i="53"/>
  <c r="P702" i="53"/>
  <c r="O702" i="53"/>
  <c r="I702" i="53"/>
  <c r="Q701" i="53"/>
  <c r="P701" i="53"/>
  <c r="O701" i="53"/>
  <c r="I701" i="53"/>
  <c r="Q700" i="53"/>
  <c r="P700" i="53"/>
  <c r="O700" i="53"/>
  <c r="I700" i="53"/>
  <c r="Q699" i="53"/>
  <c r="P699" i="53"/>
  <c r="O699" i="53"/>
  <c r="I699" i="53"/>
  <c r="H699" i="53"/>
  <c r="H677" i="53" s="1"/>
  <c r="Q698" i="53"/>
  <c r="P698" i="53"/>
  <c r="O698" i="53"/>
  <c r="I698" i="53"/>
  <c r="Q697" i="53"/>
  <c r="P697" i="53"/>
  <c r="O697" i="53"/>
  <c r="I697" i="53"/>
  <c r="Q696" i="53"/>
  <c r="P696" i="53"/>
  <c r="O696" i="53"/>
  <c r="I696" i="53"/>
  <c r="Q695" i="53"/>
  <c r="P695" i="53"/>
  <c r="O695" i="53"/>
  <c r="I695" i="53"/>
  <c r="Q694" i="53"/>
  <c r="P694" i="53"/>
  <c r="O694" i="53"/>
  <c r="I694" i="53"/>
  <c r="Q693" i="53"/>
  <c r="P693" i="53"/>
  <c r="O693" i="53"/>
  <c r="I693" i="53"/>
  <c r="Q692" i="53"/>
  <c r="P692" i="53"/>
  <c r="O692" i="53"/>
  <c r="L692" i="53"/>
  <c r="J692" i="53"/>
  <c r="K692" i="53" s="1"/>
  <c r="I692" i="53"/>
  <c r="H692" i="53"/>
  <c r="Q691" i="53"/>
  <c r="P691" i="53"/>
  <c r="O691" i="53"/>
  <c r="I691" i="53"/>
  <c r="Q690" i="53"/>
  <c r="P690" i="53"/>
  <c r="O690" i="53"/>
  <c r="I690" i="53"/>
  <c r="Q689" i="53"/>
  <c r="P689" i="53"/>
  <c r="O689" i="53"/>
  <c r="I689" i="53"/>
  <c r="Q688" i="53"/>
  <c r="P688" i="53"/>
  <c r="O688" i="53"/>
  <c r="I688" i="53"/>
  <c r="Q687" i="53"/>
  <c r="P687" i="53"/>
  <c r="O687" i="53"/>
  <c r="I687" i="53"/>
  <c r="Q686" i="53"/>
  <c r="P686" i="53"/>
  <c r="O686" i="53"/>
  <c r="I686" i="53"/>
  <c r="Q685" i="53"/>
  <c r="P685" i="53"/>
  <c r="O685" i="53"/>
  <c r="L685" i="53"/>
  <c r="I685" i="53"/>
  <c r="H685" i="53"/>
  <c r="J685" i="53" s="1"/>
  <c r="K685" i="53" s="1"/>
  <c r="Q684" i="53"/>
  <c r="P684" i="53"/>
  <c r="O684" i="53"/>
  <c r="I684" i="53"/>
  <c r="Q683" i="53"/>
  <c r="P683" i="53"/>
  <c r="O683" i="53"/>
  <c r="I683" i="53"/>
  <c r="Q682" i="53"/>
  <c r="P682" i="53"/>
  <c r="O682" i="53"/>
  <c r="I682" i="53"/>
  <c r="Q681" i="53"/>
  <c r="P681" i="53"/>
  <c r="O681" i="53"/>
  <c r="I681" i="53"/>
  <c r="Q680" i="53"/>
  <c r="P680" i="53"/>
  <c r="O680" i="53"/>
  <c r="I680" i="53"/>
  <c r="Q679" i="53"/>
  <c r="P679" i="53"/>
  <c r="O679" i="53"/>
  <c r="I679" i="53"/>
  <c r="Q678" i="53"/>
  <c r="Q677" i="53" s="1"/>
  <c r="P678" i="53"/>
  <c r="P677" i="53" s="1"/>
  <c r="O678" i="53"/>
  <c r="O677" i="53" s="1"/>
  <c r="M678" i="53"/>
  <c r="J678" i="53"/>
  <c r="I678" i="53"/>
  <c r="I677" i="53" s="1"/>
  <c r="H678" i="53"/>
  <c r="L678" i="53" s="1"/>
  <c r="U677" i="53"/>
  <c r="T677" i="53"/>
  <c r="S677" i="53"/>
  <c r="R677" i="53"/>
  <c r="N677" i="53"/>
  <c r="M677" i="53"/>
  <c r="Q676" i="53"/>
  <c r="I676" i="53"/>
  <c r="Q675" i="53"/>
  <c r="P675" i="53"/>
  <c r="O675" i="53"/>
  <c r="I675" i="53"/>
  <c r="Q674" i="53"/>
  <c r="P674" i="53"/>
  <c r="O674" i="53"/>
  <c r="L674" i="53"/>
  <c r="K674" i="53"/>
  <c r="J674" i="53"/>
  <c r="I674" i="53"/>
  <c r="H674" i="53"/>
  <c r="Q673" i="53"/>
  <c r="P673" i="53"/>
  <c r="O673" i="53"/>
  <c r="I673" i="53"/>
  <c r="Q672" i="53"/>
  <c r="P672" i="53"/>
  <c r="O672" i="53"/>
  <c r="I672" i="53"/>
  <c r="Q671" i="53"/>
  <c r="P671" i="53"/>
  <c r="O671" i="53"/>
  <c r="I671" i="53"/>
  <c r="Q670" i="53"/>
  <c r="P670" i="53"/>
  <c r="O670" i="53"/>
  <c r="I670" i="53"/>
  <c r="Q669" i="53"/>
  <c r="P669" i="53"/>
  <c r="O669" i="53"/>
  <c r="I669" i="53"/>
  <c r="Q668" i="53"/>
  <c r="P668" i="53"/>
  <c r="O668" i="53"/>
  <c r="I668" i="53"/>
  <c r="Q667" i="53"/>
  <c r="P667" i="53"/>
  <c r="O667" i="53"/>
  <c r="J667" i="53"/>
  <c r="K667" i="53" s="1"/>
  <c r="I667" i="53"/>
  <c r="H667" i="53"/>
  <c r="L667" i="53" s="1"/>
  <c r="Q666" i="53"/>
  <c r="P666" i="53"/>
  <c r="O666" i="53"/>
  <c r="I666" i="53"/>
  <c r="Q665" i="53"/>
  <c r="P665" i="53"/>
  <c r="O665" i="53"/>
  <c r="I665" i="53"/>
  <c r="Q664" i="53"/>
  <c r="P664" i="53"/>
  <c r="O664" i="53"/>
  <c r="I664" i="53"/>
  <c r="Q663" i="53"/>
  <c r="P663" i="53"/>
  <c r="O663" i="53"/>
  <c r="I663" i="53"/>
  <c r="Q662" i="53"/>
  <c r="P662" i="53"/>
  <c r="O662" i="53"/>
  <c r="I662" i="53"/>
  <c r="Q661" i="53"/>
  <c r="P661" i="53"/>
  <c r="O661" i="53"/>
  <c r="I661" i="53"/>
  <c r="Q660" i="53"/>
  <c r="P660" i="53"/>
  <c r="O660" i="53"/>
  <c r="L660" i="53"/>
  <c r="J660" i="53"/>
  <c r="K660" i="53" s="1"/>
  <c r="I660" i="53"/>
  <c r="H660" i="53"/>
  <c r="Q659" i="53"/>
  <c r="P659" i="53"/>
  <c r="O659" i="53"/>
  <c r="I659" i="53"/>
  <c r="Q658" i="53"/>
  <c r="P658" i="53"/>
  <c r="O658" i="53"/>
  <c r="I658" i="53"/>
  <c r="Q657" i="53"/>
  <c r="P657" i="53"/>
  <c r="O657" i="53"/>
  <c r="I657" i="53"/>
  <c r="Q656" i="53"/>
  <c r="P656" i="53"/>
  <c r="O656" i="53"/>
  <c r="I656" i="53"/>
  <c r="Q655" i="53"/>
  <c r="P655" i="53"/>
  <c r="O655" i="53"/>
  <c r="I655" i="53"/>
  <c r="Q654" i="53"/>
  <c r="P654" i="53"/>
  <c r="O654" i="53"/>
  <c r="I654" i="53"/>
  <c r="Q653" i="53"/>
  <c r="P653" i="53"/>
  <c r="O653" i="53"/>
  <c r="J653" i="53"/>
  <c r="K653" i="53" s="1"/>
  <c r="I653" i="53"/>
  <c r="I645" i="53" s="1"/>
  <c r="H653" i="53"/>
  <c r="L653" i="53" s="1"/>
  <c r="Q652" i="53"/>
  <c r="P652" i="53"/>
  <c r="O652" i="53"/>
  <c r="I652" i="53"/>
  <c r="Q651" i="53"/>
  <c r="P651" i="53"/>
  <c r="O651" i="53"/>
  <c r="I651" i="53"/>
  <c r="Q650" i="53"/>
  <c r="P650" i="53"/>
  <c r="O650" i="53"/>
  <c r="I650" i="53"/>
  <c r="Q649" i="53"/>
  <c r="P649" i="53"/>
  <c r="O649" i="53"/>
  <c r="I649" i="53"/>
  <c r="Q648" i="53"/>
  <c r="P648" i="53"/>
  <c r="O648" i="53"/>
  <c r="O645" i="53" s="1"/>
  <c r="I648" i="53"/>
  <c r="Q647" i="53"/>
  <c r="P647" i="53"/>
  <c r="O647" i="53"/>
  <c r="I647" i="53"/>
  <c r="Q646" i="53"/>
  <c r="P646" i="53"/>
  <c r="O646" i="53"/>
  <c r="M646" i="53"/>
  <c r="M645" i="53" s="1"/>
  <c r="L646" i="53"/>
  <c r="L645" i="53" s="1"/>
  <c r="I646" i="53"/>
  <c r="H646" i="53"/>
  <c r="H645" i="53" s="1"/>
  <c r="U645" i="53"/>
  <c r="T645" i="53"/>
  <c r="S645" i="53"/>
  <c r="R645" i="53"/>
  <c r="Q645" i="53"/>
  <c r="P645" i="53"/>
  <c r="N645" i="53"/>
  <c r="Q644" i="53"/>
  <c r="I644" i="53"/>
  <c r="Q643" i="53"/>
  <c r="P643" i="53"/>
  <c r="O643" i="53"/>
  <c r="I643" i="53"/>
  <c r="Q642" i="53"/>
  <c r="P642" i="53"/>
  <c r="O642" i="53"/>
  <c r="L642" i="53"/>
  <c r="K642" i="53"/>
  <c r="J642" i="53"/>
  <c r="I642" i="53"/>
  <c r="H642" i="53"/>
  <c r="Q641" i="53"/>
  <c r="P641" i="53"/>
  <c r="O641" i="53"/>
  <c r="I641" i="53"/>
  <c r="Q640" i="53"/>
  <c r="P640" i="53"/>
  <c r="O640" i="53"/>
  <c r="I640" i="53"/>
  <c r="Q639" i="53"/>
  <c r="P639" i="53"/>
  <c r="O639" i="53"/>
  <c r="I639" i="53"/>
  <c r="Q638" i="53"/>
  <c r="P638" i="53"/>
  <c r="O638" i="53"/>
  <c r="I638" i="53"/>
  <c r="Q637" i="53"/>
  <c r="P637" i="53"/>
  <c r="O637" i="53"/>
  <c r="I637" i="53"/>
  <c r="Q636" i="53"/>
  <c r="P636" i="53"/>
  <c r="O636" i="53"/>
  <c r="I636" i="53"/>
  <c r="Q635" i="53"/>
  <c r="P635" i="53"/>
  <c r="O635" i="53"/>
  <c r="L635" i="53"/>
  <c r="I635" i="53"/>
  <c r="H635" i="53"/>
  <c r="J635" i="53" s="1"/>
  <c r="K635" i="53" s="1"/>
  <c r="Q634" i="53"/>
  <c r="P634" i="53"/>
  <c r="O634" i="53"/>
  <c r="I634" i="53"/>
  <c r="Q633" i="53"/>
  <c r="P633" i="53"/>
  <c r="O633" i="53"/>
  <c r="I633" i="53"/>
  <c r="Q632" i="53"/>
  <c r="P632" i="53"/>
  <c r="O632" i="53"/>
  <c r="I632" i="53"/>
  <c r="Q631" i="53"/>
  <c r="P631" i="53"/>
  <c r="O631" i="53"/>
  <c r="I631" i="53"/>
  <c r="Q630" i="53"/>
  <c r="P630" i="53"/>
  <c r="O630" i="53"/>
  <c r="I630" i="53"/>
  <c r="Q629" i="53"/>
  <c r="P629" i="53"/>
  <c r="O629" i="53"/>
  <c r="I629" i="53"/>
  <c r="Q628" i="53"/>
  <c r="P628" i="53"/>
  <c r="O628" i="53"/>
  <c r="I628" i="53"/>
  <c r="H628" i="53"/>
  <c r="L628" i="53" s="1"/>
  <c r="Q627" i="53"/>
  <c r="P627" i="53"/>
  <c r="O627" i="53"/>
  <c r="I627" i="53"/>
  <c r="Q626" i="53"/>
  <c r="P626" i="53"/>
  <c r="O626" i="53"/>
  <c r="I626" i="53"/>
  <c r="Q625" i="53"/>
  <c r="P625" i="53"/>
  <c r="O625" i="53"/>
  <c r="I625" i="53"/>
  <c r="Q624" i="53"/>
  <c r="P624" i="53"/>
  <c r="O624" i="53"/>
  <c r="I624" i="53"/>
  <c r="Q623" i="53"/>
  <c r="P623" i="53"/>
  <c r="O623" i="53"/>
  <c r="I623" i="53"/>
  <c r="Q622" i="53"/>
  <c r="P622" i="53"/>
  <c r="O622" i="53"/>
  <c r="I622" i="53"/>
  <c r="Q621" i="53"/>
  <c r="P621" i="53"/>
  <c r="O621" i="53"/>
  <c r="J621" i="53"/>
  <c r="K621" i="53" s="1"/>
  <c r="I621" i="53"/>
  <c r="H621" i="53"/>
  <c r="L621" i="53" s="1"/>
  <c r="Q620" i="53"/>
  <c r="P620" i="53"/>
  <c r="O620" i="53"/>
  <c r="I620" i="53"/>
  <c r="Q619" i="53"/>
  <c r="P619" i="53"/>
  <c r="O619" i="53"/>
  <c r="I619" i="53"/>
  <c r="Q618" i="53"/>
  <c r="P618" i="53"/>
  <c r="O618" i="53"/>
  <c r="I618" i="53"/>
  <c r="Q617" i="53"/>
  <c r="P617" i="53"/>
  <c r="O617" i="53"/>
  <c r="I617" i="53"/>
  <c r="Q616" i="53"/>
  <c r="P616" i="53"/>
  <c r="O616" i="53"/>
  <c r="I616" i="53"/>
  <c r="Q615" i="53"/>
  <c r="Q613" i="53" s="1"/>
  <c r="P615" i="53"/>
  <c r="O615" i="53"/>
  <c r="I615" i="53"/>
  <c r="Q614" i="53"/>
  <c r="P614" i="53"/>
  <c r="P613" i="53" s="1"/>
  <c r="O614" i="53"/>
  <c r="M614" i="53"/>
  <c r="L614" i="53"/>
  <c r="L613" i="53" s="1"/>
  <c r="I614" i="53"/>
  <c r="I613" i="53" s="1"/>
  <c r="H614" i="53"/>
  <c r="H613" i="53" s="1"/>
  <c r="U613" i="53"/>
  <c r="T613" i="53"/>
  <c r="S613" i="53"/>
  <c r="R613" i="53"/>
  <c r="O613" i="53"/>
  <c r="N613" i="53"/>
  <c r="M613" i="53"/>
  <c r="Q612" i="53"/>
  <c r="I612" i="53"/>
  <c r="Q611" i="53"/>
  <c r="P611" i="53"/>
  <c r="O611" i="53"/>
  <c r="I611" i="53"/>
  <c r="Q610" i="53"/>
  <c r="P610" i="53"/>
  <c r="O610" i="53"/>
  <c r="L610" i="53"/>
  <c r="K610" i="53"/>
  <c r="J610" i="53"/>
  <c r="I610" i="53"/>
  <c r="H610" i="53"/>
  <c r="Q609" i="53"/>
  <c r="P609" i="53"/>
  <c r="O609" i="53"/>
  <c r="I609" i="53"/>
  <c r="Q608" i="53"/>
  <c r="P608" i="53"/>
  <c r="O608" i="53"/>
  <c r="I608" i="53"/>
  <c r="Q607" i="53"/>
  <c r="P607" i="53"/>
  <c r="O607" i="53"/>
  <c r="I607" i="53"/>
  <c r="Q606" i="53"/>
  <c r="P606" i="53"/>
  <c r="O606" i="53"/>
  <c r="I606" i="53"/>
  <c r="Q605" i="53"/>
  <c r="P605" i="53"/>
  <c r="O605" i="53"/>
  <c r="I605" i="53"/>
  <c r="Q604" i="53"/>
  <c r="P604" i="53"/>
  <c r="O604" i="53"/>
  <c r="I604" i="53"/>
  <c r="Q603" i="53"/>
  <c r="P603" i="53"/>
  <c r="O603" i="53"/>
  <c r="L603" i="53"/>
  <c r="I603" i="53"/>
  <c r="H603" i="53"/>
  <c r="J603" i="53" s="1"/>
  <c r="K603" i="53" s="1"/>
  <c r="Q602" i="53"/>
  <c r="P602" i="53"/>
  <c r="O602" i="53"/>
  <c r="I602" i="53"/>
  <c r="Q601" i="53"/>
  <c r="P601" i="53"/>
  <c r="O601" i="53"/>
  <c r="I601" i="53"/>
  <c r="Q600" i="53"/>
  <c r="P600" i="53"/>
  <c r="O600" i="53"/>
  <c r="I600" i="53"/>
  <c r="Q599" i="53"/>
  <c r="P599" i="53"/>
  <c r="O599" i="53"/>
  <c r="I599" i="53"/>
  <c r="Q598" i="53"/>
  <c r="P598" i="53"/>
  <c r="O598" i="53"/>
  <c r="I598" i="53"/>
  <c r="Q597" i="53"/>
  <c r="P597" i="53"/>
  <c r="O597" i="53"/>
  <c r="I597" i="53"/>
  <c r="Q596" i="53"/>
  <c r="P596" i="53"/>
  <c r="O596" i="53"/>
  <c r="L596" i="53"/>
  <c r="K596" i="53"/>
  <c r="J596" i="53"/>
  <c r="I596" i="53"/>
  <c r="H596" i="53"/>
  <c r="Q595" i="53"/>
  <c r="P595" i="53"/>
  <c r="O595" i="53"/>
  <c r="I595" i="53"/>
  <c r="Q594" i="53"/>
  <c r="P594" i="53"/>
  <c r="O594" i="53"/>
  <c r="I594" i="53"/>
  <c r="Q593" i="53"/>
  <c r="P593" i="53"/>
  <c r="O593" i="53"/>
  <c r="I593" i="53"/>
  <c r="Q592" i="53"/>
  <c r="P592" i="53"/>
  <c r="O592" i="53"/>
  <c r="I592" i="53"/>
  <c r="Q591" i="53"/>
  <c r="P591" i="53"/>
  <c r="O591" i="53"/>
  <c r="I591" i="53"/>
  <c r="Q590" i="53"/>
  <c r="P590" i="53"/>
  <c r="O590" i="53"/>
  <c r="I590" i="53"/>
  <c r="Q589" i="53"/>
  <c r="P589" i="53"/>
  <c r="O589" i="53"/>
  <c r="L589" i="53"/>
  <c r="L581" i="53" s="1"/>
  <c r="I589" i="53"/>
  <c r="H589" i="53"/>
  <c r="J589" i="53" s="1"/>
  <c r="Q588" i="53"/>
  <c r="P588" i="53"/>
  <c r="O588" i="53"/>
  <c r="I588" i="53"/>
  <c r="Q587" i="53"/>
  <c r="P587" i="53"/>
  <c r="O587" i="53"/>
  <c r="I587" i="53"/>
  <c r="Q586" i="53"/>
  <c r="P586" i="53"/>
  <c r="O586" i="53"/>
  <c r="I586" i="53"/>
  <c r="Q585" i="53"/>
  <c r="P585" i="53"/>
  <c r="O585" i="53"/>
  <c r="I585" i="53"/>
  <c r="Q584" i="53"/>
  <c r="P584" i="53"/>
  <c r="O584" i="53"/>
  <c r="I584" i="53"/>
  <c r="Q583" i="53"/>
  <c r="P583" i="53"/>
  <c r="O583" i="53"/>
  <c r="O581" i="53" s="1"/>
  <c r="I583" i="53"/>
  <c r="Q582" i="53"/>
  <c r="Q581" i="53" s="1"/>
  <c r="P582" i="53"/>
  <c r="P581" i="53" s="1"/>
  <c r="O582" i="53"/>
  <c r="M582" i="53"/>
  <c r="L582" i="53"/>
  <c r="J582" i="53"/>
  <c r="K582" i="53" s="1"/>
  <c r="I582" i="53"/>
  <c r="I581" i="53" s="1"/>
  <c r="H582" i="53"/>
  <c r="H581" i="53" s="1"/>
  <c r="U581" i="53"/>
  <c r="T581" i="53"/>
  <c r="S581" i="53"/>
  <c r="R581" i="53"/>
  <c r="N581" i="53"/>
  <c r="M581" i="53"/>
  <c r="Q580" i="53"/>
  <c r="I580" i="53"/>
  <c r="Q579" i="53"/>
  <c r="P579" i="53"/>
  <c r="O579" i="53"/>
  <c r="I579" i="53"/>
  <c r="Q578" i="53"/>
  <c r="P578" i="53"/>
  <c r="O578" i="53"/>
  <c r="L578" i="53"/>
  <c r="K578" i="53"/>
  <c r="J578" i="53"/>
  <c r="I578" i="53"/>
  <c r="H578" i="53"/>
  <c r="Q577" i="53"/>
  <c r="P577" i="53"/>
  <c r="O577" i="53"/>
  <c r="I577" i="53"/>
  <c r="Q576" i="53"/>
  <c r="P576" i="53"/>
  <c r="O576" i="53"/>
  <c r="I576" i="53"/>
  <c r="Q575" i="53"/>
  <c r="P575" i="53"/>
  <c r="O575" i="53"/>
  <c r="I575" i="53"/>
  <c r="Q574" i="53"/>
  <c r="P574" i="53"/>
  <c r="O574" i="53"/>
  <c r="I574" i="53"/>
  <c r="Q573" i="53"/>
  <c r="P573" i="53"/>
  <c r="O573" i="53"/>
  <c r="I573" i="53"/>
  <c r="Q572" i="53"/>
  <c r="P572" i="53"/>
  <c r="O572" i="53"/>
  <c r="I572" i="53"/>
  <c r="Q571" i="53"/>
  <c r="P571" i="53"/>
  <c r="O571" i="53"/>
  <c r="L571" i="53"/>
  <c r="J571" i="53"/>
  <c r="K571" i="53" s="1"/>
  <c r="I571" i="53"/>
  <c r="H571" i="53"/>
  <c r="Q570" i="53"/>
  <c r="P570" i="53"/>
  <c r="O570" i="53"/>
  <c r="I570" i="53"/>
  <c r="Q569" i="53"/>
  <c r="P569" i="53"/>
  <c r="O569" i="53"/>
  <c r="I569" i="53"/>
  <c r="Q568" i="53"/>
  <c r="P568" i="53"/>
  <c r="O568" i="53"/>
  <c r="I568" i="53"/>
  <c r="Q567" i="53"/>
  <c r="P567" i="53"/>
  <c r="O567" i="53"/>
  <c r="I567" i="53"/>
  <c r="Q566" i="53"/>
  <c r="P566" i="53"/>
  <c r="O566" i="53"/>
  <c r="I566" i="53"/>
  <c r="Q565" i="53"/>
  <c r="P565" i="53"/>
  <c r="O565" i="53"/>
  <c r="I565" i="53"/>
  <c r="Q564" i="53"/>
  <c r="P564" i="53"/>
  <c r="O564" i="53"/>
  <c r="I564" i="53"/>
  <c r="H564" i="53"/>
  <c r="L564" i="53" s="1"/>
  <c r="Q563" i="53"/>
  <c r="P563" i="53"/>
  <c r="O563" i="53"/>
  <c r="I563" i="53"/>
  <c r="Q562" i="53"/>
  <c r="P562" i="53"/>
  <c r="O562" i="53"/>
  <c r="I562" i="53"/>
  <c r="Q561" i="53"/>
  <c r="P561" i="53"/>
  <c r="O561" i="53"/>
  <c r="I561" i="53"/>
  <c r="Q560" i="53"/>
  <c r="P560" i="53"/>
  <c r="O560" i="53"/>
  <c r="I560" i="53"/>
  <c r="Q559" i="53"/>
  <c r="P559" i="53"/>
  <c r="O559" i="53"/>
  <c r="I559" i="53"/>
  <c r="Q558" i="53"/>
  <c r="P558" i="53"/>
  <c r="O558" i="53"/>
  <c r="I558" i="53"/>
  <c r="Q557" i="53"/>
  <c r="P557" i="53"/>
  <c r="O557" i="53"/>
  <c r="L557" i="53"/>
  <c r="J557" i="53"/>
  <c r="K557" i="53" s="1"/>
  <c r="I557" i="53"/>
  <c r="H557" i="53"/>
  <c r="Q556" i="53"/>
  <c r="P556" i="53"/>
  <c r="O556" i="53"/>
  <c r="I556" i="53"/>
  <c r="Q555" i="53"/>
  <c r="P555" i="53"/>
  <c r="O555" i="53"/>
  <c r="I555" i="53"/>
  <c r="Q554" i="53"/>
  <c r="P554" i="53"/>
  <c r="O554" i="53"/>
  <c r="I554" i="53"/>
  <c r="Q553" i="53"/>
  <c r="P553" i="53"/>
  <c r="O553" i="53"/>
  <c r="I553" i="53"/>
  <c r="Q552" i="53"/>
  <c r="P552" i="53"/>
  <c r="O552" i="53"/>
  <c r="I552" i="53"/>
  <c r="Q551" i="53"/>
  <c r="P551" i="53"/>
  <c r="O551" i="53"/>
  <c r="I551" i="53"/>
  <c r="I549" i="53" s="1"/>
  <c r="Q550" i="53"/>
  <c r="P550" i="53"/>
  <c r="O550" i="53"/>
  <c r="O549" i="53" s="1"/>
  <c r="M550" i="53"/>
  <c r="M549" i="53" s="1"/>
  <c r="I550" i="53"/>
  <c r="H550" i="53"/>
  <c r="J550" i="53" s="1"/>
  <c r="U549" i="53"/>
  <c r="T549" i="53"/>
  <c r="S549" i="53"/>
  <c r="R549" i="53"/>
  <c r="Q549" i="53"/>
  <c r="P549" i="53"/>
  <c r="N549" i="53"/>
  <c r="Q548" i="53"/>
  <c r="I548" i="53"/>
  <c r="Q547" i="53"/>
  <c r="P547" i="53"/>
  <c r="O547" i="53"/>
  <c r="I547" i="53"/>
  <c r="Q546" i="53"/>
  <c r="P546" i="53"/>
  <c r="O546" i="53"/>
  <c r="L546" i="53"/>
  <c r="K546" i="53"/>
  <c r="J546" i="53"/>
  <c r="I546" i="53"/>
  <c r="H546" i="53"/>
  <c r="Q545" i="53"/>
  <c r="P545" i="53"/>
  <c r="O545" i="53"/>
  <c r="I545" i="53"/>
  <c r="Q544" i="53"/>
  <c r="P544" i="53"/>
  <c r="O544" i="53"/>
  <c r="I544" i="53"/>
  <c r="Q543" i="53"/>
  <c r="P543" i="53"/>
  <c r="O543" i="53"/>
  <c r="I543" i="53"/>
  <c r="Q542" i="53"/>
  <c r="P542" i="53"/>
  <c r="O542" i="53"/>
  <c r="I542" i="53"/>
  <c r="Q541" i="53"/>
  <c r="P541" i="53"/>
  <c r="O541" i="53"/>
  <c r="I541" i="53"/>
  <c r="Q540" i="53"/>
  <c r="P540" i="53"/>
  <c r="O540" i="53"/>
  <c r="I540" i="53"/>
  <c r="Q539" i="53"/>
  <c r="P539" i="53"/>
  <c r="O539" i="53"/>
  <c r="I539" i="53"/>
  <c r="H539" i="53"/>
  <c r="L539" i="53" s="1"/>
  <c r="Q538" i="53"/>
  <c r="P538" i="53"/>
  <c r="O538" i="53"/>
  <c r="I538" i="53"/>
  <c r="Q537" i="53"/>
  <c r="P537" i="53"/>
  <c r="O537" i="53"/>
  <c r="I537" i="53"/>
  <c r="Q536" i="53"/>
  <c r="P536" i="53"/>
  <c r="O536" i="53"/>
  <c r="I536" i="53"/>
  <c r="Q535" i="53"/>
  <c r="P535" i="53"/>
  <c r="O535" i="53"/>
  <c r="I535" i="53"/>
  <c r="Q534" i="53"/>
  <c r="P534" i="53"/>
  <c r="O534" i="53"/>
  <c r="I534" i="53"/>
  <c r="Q533" i="53"/>
  <c r="P533" i="53"/>
  <c r="O533" i="53"/>
  <c r="I533" i="53"/>
  <c r="Q532" i="53"/>
  <c r="P532" i="53"/>
  <c r="O532" i="53"/>
  <c r="I532" i="53"/>
  <c r="H532" i="53"/>
  <c r="J532" i="53" s="1"/>
  <c r="K532" i="53" s="1"/>
  <c r="Q531" i="53"/>
  <c r="P531" i="53"/>
  <c r="O531" i="53"/>
  <c r="I531" i="53"/>
  <c r="Q530" i="53"/>
  <c r="P530" i="53"/>
  <c r="O530" i="53"/>
  <c r="I530" i="53"/>
  <c r="Q529" i="53"/>
  <c r="P529" i="53"/>
  <c r="O529" i="53"/>
  <c r="I529" i="53"/>
  <c r="Q528" i="53"/>
  <c r="P528" i="53"/>
  <c r="O528" i="53"/>
  <c r="I528" i="53"/>
  <c r="Q527" i="53"/>
  <c r="P527" i="53"/>
  <c r="O527" i="53"/>
  <c r="I527" i="53"/>
  <c r="Q526" i="53"/>
  <c r="P526" i="53"/>
  <c r="O526" i="53"/>
  <c r="I526" i="53"/>
  <c r="Q525" i="53"/>
  <c r="P525" i="53"/>
  <c r="O525" i="53"/>
  <c r="I525" i="53"/>
  <c r="H525" i="53"/>
  <c r="L525" i="53" s="1"/>
  <c r="Q524" i="53"/>
  <c r="P524" i="53"/>
  <c r="O524" i="53"/>
  <c r="I524" i="53"/>
  <c r="Q523" i="53"/>
  <c r="P523" i="53"/>
  <c r="O523" i="53"/>
  <c r="I523" i="53"/>
  <c r="I517" i="53" s="1"/>
  <c r="Q522" i="53"/>
  <c r="P522" i="53"/>
  <c r="O522" i="53"/>
  <c r="I522" i="53"/>
  <c r="Q521" i="53"/>
  <c r="P521" i="53"/>
  <c r="O521" i="53"/>
  <c r="I521" i="53"/>
  <c r="Q520" i="53"/>
  <c r="P520" i="53"/>
  <c r="O520" i="53"/>
  <c r="I520" i="53"/>
  <c r="Q519" i="53"/>
  <c r="P519" i="53"/>
  <c r="O519" i="53"/>
  <c r="I519" i="53"/>
  <c r="K518" i="53" s="1"/>
  <c r="Q518" i="53"/>
  <c r="Q517" i="53" s="1"/>
  <c r="P518" i="53"/>
  <c r="P517" i="53" s="1"/>
  <c r="O518" i="53"/>
  <c r="O517" i="53" s="1"/>
  <c r="M518" i="53"/>
  <c r="M517" i="53" s="1"/>
  <c r="L518" i="53"/>
  <c r="J518" i="53"/>
  <c r="I518" i="53"/>
  <c r="H518" i="53"/>
  <c r="U517" i="53"/>
  <c r="T517" i="53"/>
  <c r="S517" i="53"/>
  <c r="R517" i="53"/>
  <c r="N517" i="53"/>
  <c r="Q516" i="53"/>
  <c r="I516" i="53"/>
  <c r="Q515" i="53"/>
  <c r="P515" i="53"/>
  <c r="O515" i="53"/>
  <c r="I515" i="53"/>
  <c r="Q514" i="53"/>
  <c r="P514" i="53"/>
  <c r="O514" i="53"/>
  <c r="L514" i="53"/>
  <c r="K514" i="53"/>
  <c r="J514" i="53"/>
  <c r="I514" i="53"/>
  <c r="H514" i="53"/>
  <c r="Q513" i="53"/>
  <c r="P513" i="53"/>
  <c r="O513" i="53"/>
  <c r="I513" i="53"/>
  <c r="Q512" i="53"/>
  <c r="P512" i="53"/>
  <c r="O512" i="53"/>
  <c r="I512" i="53"/>
  <c r="Q511" i="53"/>
  <c r="P511" i="53"/>
  <c r="O511" i="53"/>
  <c r="I511" i="53"/>
  <c r="Q510" i="53"/>
  <c r="P510" i="53"/>
  <c r="O510" i="53"/>
  <c r="I510" i="53"/>
  <c r="Q509" i="53"/>
  <c r="P509" i="53"/>
  <c r="O509" i="53"/>
  <c r="I509" i="53"/>
  <c r="Q508" i="53"/>
  <c r="P508" i="53"/>
  <c r="O508" i="53"/>
  <c r="I508" i="53"/>
  <c r="K507" i="53" s="1"/>
  <c r="Q507" i="53"/>
  <c r="P507" i="53"/>
  <c r="O507" i="53"/>
  <c r="L507" i="53"/>
  <c r="J507" i="53"/>
  <c r="I507" i="53"/>
  <c r="H507" i="53"/>
  <c r="Q506" i="53"/>
  <c r="P506" i="53"/>
  <c r="O506" i="53"/>
  <c r="I506" i="53"/>
  <c r="Q505" i="53"/>
  <c r="P505" i="53"/>
  <c r="O505" i="53"/>
  <c r="I505" i="53"/>
  <c r="Q504" i="53"/>
  <c r="P504" i="53"/>
  <c r="O504" i="53"/>
  <c r="I504" i="53"/>
  <c r="Q503" i="53"/>
  <c r="P503" i="53"/>
  <c r="O503" i="53"/>
  <c r="I503" i="53"/>
  <c r="Q502" i="53"/>
  <c r="P502" i="53"/>
  <c r="O502" i="53"/>
  <c r="I502" i="53"/>
  <c r="Q501" i="53"/>
  <c r="P501" i="53"/>
  <c r="O501" i="53"/>
  <c r="I501" i="53"/>
  <c r="Q500" i="53"/>
  <c r="P500" i="53"/>
  <c r="O500" i="53"/>
  <c r="I500" i="53"/>
  <c r="H500" i="53"/>
  <c r="L500" i="53" s="1"/>
  <c r="Q499" i="53"/>
  <c r="P499" i="53"/>
  <c r="O499" i="53"/>
  <c r="I499" i="53"/>
  <c r="Q498" i="53"/>
  <c r="P498" i="53"/>
  <c r="O498" i="53"/>
  <c r="I498" i="53"/>
  <c r="Q497" i="53"/>
  <c r="P497" i="53"/>
  <c r="O497" i="53"/>
  <c r="I497" i="53"/>
  <c r="Q496" i="53"/>
  <c r="P496" i="53"/>
  <c r="O496" i="53"/>
  <c r="I496" i="53"/>
  <c r="Q495" i="53"/>
  <c r="P495" i="53"/>
  <c r="O495" i="53"/>
  <c r="I495" i="53"/>
  <c r="Q494" i="53"/>
  <c r="P494" i="53"/>
  <c r="O494" i="53"/>
  <c r="I494" i="53"/>
  <c r="Q493" i="53"/>
  <c r="P493" i="53"/>
  <c r="O493" i="53"/>
  <c r="I493" i="53"/>
  <c r="H493" i="53"/>
  <c r="L493" i="53" s="1"/>
  <c r="Q492" i="53"/>
  <c r="P492" i="53"/>
  <c r="O492" i="53"/>
  <c r="I492" i="53"/>
  <c r="Q491" i="53"/>
  <c r="P491" i="53"/>
  <c r="O491" i="53"/>
  <c r="I491" i="53"/>
  <c r="Q490" i="53"/>
  <c r="Q485" i="53" s="1"/>
  <c r="P490" i="53"/>
  <c r="P485" i="53" s="1"/>
  <c r="O490" i="53"/>
  <c r="O485" i="53" s="1"/>
  <c r="I490" i="53"/>
  <c r="Q489" i="53"/>
  <c r="P489" i="53"/>
  <c r="O489" i="53"/>
  <c r="I489" i="53"/>
  <c r="Q488" i="53"/>
  <c r="P488" i="53"/>
  <c r="O488" i="53"/>
  <c r="I488" i="53"/>
  <c r="Q487" i="53"/>
  <c r="P487" i="53"/>
  <c r="O487" i="53"/>
  <c r="I487" i="53"/>
  <c r="Q486" i="53"/>
  <c r="P486" i="53"/>
  <c r="O486" i="53"/>
  <c r="M486" i="53"/>
  <c r="M485" i="53" s="1"/>
  <c r="L486" i="53"/>
  <c r="L485" i="53" s="1"/>
  <c r="J486" i="53"/>
  <c r="K486" i="53" s="1"/>
  <c r="I486" i="53"/>
  <c r="I485" i="53" s="1"/>
  <c r="H486" i="53"/>
  <c r="U485" i="53"/>
  <c r="T485" i="53"/>
  <c r="S485" i="53"/>
  <c r="R485" i="53"/>
  <c r="N485" i="53"/>
  <c r="Q484" i="53"/>
  <c r="I484" i="53"/>
  <c r="Q483" i="53"/>
  <c r="P483" i="53"/>
  <c r="O483" i="53"/>
  <c r="I483" i="53"/>
  <c r="Q482" i="53"/>
  <c r="P482" i="53"/>
  <c r="O482" i="53"/>
  <c r="L482" i="53"/>
  <c r="K482" i="53"/>
  <c r="J482" i="53"/>
  <c r="I482" i="53"/>
  <c r="H482" i="53"/>
  <c r="Q481" i="53"/>
  <c r="P481" i="53"/>
  <c r="O481" i="53"/>
  <c r="I481" i="53"/>
  <c r="Q480" i="53"/>
  <c r="P480" i="53"/>
  <c r="O480" i="53"/>
  <c r="I480" i="53"/>
  <c r="Q479" i="53"/>
  <c r="P479" i="53"/>
  <c r="O479" i="53"/>
  <c r="I479" i="53"/>
  <c r="Q478" i="53"/>
  <c r="P478" i="53"/>
  <c r="O478" i="53"/>
  <c r="I478" i="53"/>
  <c r="Q477" i="53"/>
  <c r="P477" i="53"/>
  <c r="O477" i="53"/>
  <c r="I477" i="53"/>
  <c r="Q476" i="53"/>
  <c r="P476" i="53"/>
  <c r="O476" i="53"/>
  <c r="I476" i="53"/>
  <c r="Q475" i="53"/>
  <c r="P475" i="53"/>
  <c r="O475" i="53"/>
  <c r="I475" i="53"/>
  <c r="H475" i="53"/>
  <c r="L475" i="53" s="1"/>
  <c r="Q474" i="53"/>
  <c r="P474" i="53"/>
  <c r="O474" i="53"/>
  <c r="I474" i="53"/>
  <c r="Q473" i="53"/>
  <c r="P473" i="53"/>
  <c r="O473" i="53"/>
  <c r="I473" i="53"/>
  <c r="Q472" i="53"/>
  <c r="P472" i="53"/>
  <c r="O472" i="53"/>
  <c r="I472" i="53"/>
  <c r="Q471" i="53"/>
  <c r="P471" i="53"/>
  <c r="O471" i="53"/>
  <c r="I471" i="53"/>
  <c r="Q470" i="53"/>
  <c r="P470" i="53"/>
  <c r="O470" i="53"/>
  <c r="I470" i="53"/>
  <c r="Q469" i="53"/>
  <c r="P469" i="53"/>
  <c r="O469" i="53"/>
  <c r="I469" i="53"/>
  <c r="Q468" i="53"/>
  <c r="P468" i="53"/>
  <c r="O468" i="53"/>
  <c r="J468" i="53"/>
  <c r="K468" i="53" s="1"/>
  <c r="I468" i="53"/>
  <c r="I453" i="53" s="1"/>
  <c r="H468" i="53"/>
  <c r="L468" i="53" s="1"/>
  <c r="Q467" i="53"/>
  <c r="P467" i="53"/>
  <c r="O467" i="53"/>
  <c r="I467" i="53"/>
  <c r="Q466" i="53"/>
  <c r="P466" i="53"/>
  <c r="O466" i="53"/>
  <c r="I466" i="53"/>
  <c r="Q465" i="53"/>
  <c r="P465" i="53"/>
  <c r="O465" i="53"/>
  <c r="I465" i="53"/>
  <c r="Q464" i="53"/>
  <c r="P464" i="53"/>
  <c r="O464" i="53"/>
  <c r="I464" i="53"/>
  <c r="Q463" i="53"/>
  <c r="P463" i="53"/>
  <c r="O463" i="53"/>
  <c r="I463" i="53"/>
  <c r="Q462" i="53"/>
  <c r="P462" i="53"/>
  <c r="O462" i="53"/>
  <c r="I462" i="53"/>
  <c r="Q461" i="53"/>
  <c r="P461" i="53"/>
  <c r="O461" i="53"/>
  <c r="L461" i="53"/>
  <c r="I461" i="53"/>
  <c r="H461" i="53"/>
  <c r="J461" i="53" s="1"/>
  <c r="Q460" i="53"/>
  <c r="P460" i="53"/>
  <c r="O460" i="53"/>
  <c r="I460" i="53"/>
  <c r="Q459" i="53"/>
  <c r="P459" i="53"/>
  <c r="O459" i="53"/>
  <c r="I459" i="53"/>
  <c r="Q458" i="53"/>
  <c r="P458" i="53"/>
  <c r="O458" i="53"/>
  <c r="I458" i="53"/>
  <c r="Q457" i="53"/>
  <c r="P457" i="53"/>
  <c r="O457" i="53"/>
  <c r="I457" i="53"/>
  <c r="Q456" i="53"/>
  <c r="P456" i="53"/>
  <c r="O456" i="53"/>
  <c r="I456" i="53"/>
  <c r="Q455" i="53"/>
  <c r="P455" i="53"/>
  <c r="O455" i="53"/>
  <c r="I455" i="53"/>
  <c r="Q454" i="53"/>
  <c r="Q453" i="53" s="1"/>
  <c r="P454" i="53"/>
  <c r="P453" i="53" s="1"/>
  <c r="O454" i="53"/>
  <c r="O453" i="53" s="1"/>
  <c r="M454" i="53"/>
  <c r="M453" i="53" s="1"/>
  <c r="L454" i="53"/>
  <c r="L453" i="53" s="1"/>
  <c r="J454" i="53"/>
  <c r="K454" i="53" s="1"/>
  <c r="I454" i="53"/>
  <c r="H454" i="53"/>
  <c r="U453" i="53"/>
  <c r="T453" i="53"/>
  <c r="S453" i="53"/>
  <c r="R453" i="53"/>
  <c r="N453" i="53"/>
  <c r="H453" i="53"/>
  <c r="Q452" i="53"/>
  <c r="I452" i="53"/>
  <c r="Q451" i="53"/>
  <c r="P451" i="53"/>
  <c r="O451" i="53"/>
  <c r="I451" i="53"/>
  <c r="Q450" i="53"/>
  <c r="P450" i="53"/>
  <c r="O450" i="53"/>
  <c r="L450" i="53"/>
  <c r="K450" i="53"/>
  <c r="J450" i="53"/>
  <c r="I450" i="53"/>
  <c r="H450" i="53"/>
  <c r="Q449" i="53"/>
  <c r="P449" i="53"/>
  <c r="O449" i="53"/>
  <c r="I449" i="53"/>
  <c r="Q448" i="53"/>
  <c r="P448" i="53"/>
  <c r="O448" i="53"/>
  <c r="I448" i="53"/>
  <c r="Q447" i="53"/>
  <c r="P447" i="53"/>
  <c r="O447" i="53"/>
  <c r="I447" i="53"/>
  <c r="Q446" i="53"/>
  <c r="P446" i="53"/>
  <c r="O446" i="53"/>
  <c r="I446" i="53"/>
  <c r="Q445" i="53"/>
  <c r="P445" i="53"/>
  <c r="O445" i="53"/>
  <c r="I445" i="53"/>
  <c r="Q444" i="53"/>
  <c r="P444" i="53"/>
  <c r="O444" i="53"/>
  <c r="I444" i="53"/>
  <c r="Q443" i="53"/>
  <c r="P443" i="53"/>
  <c r="O443" i="53"/>
  <c r="L443" i="53"/>
  <c r="J443" i="53"/>
  <c r="K443" i="53" s="1"/>
  <c r="I443" i="53"/>
  <c r="H443" i="53"/>
  <c r="Q442" i="53"/>
  <c r="P442" i="53"/>
  <c r="O442" i="53"/>
  <c r="I442" i="53"/>
  <c r="Q441" i="53"/>
  <c r="P441" i="53"/>
  <c r="O441" i="53"/>
  <c r="I441" i="53"/>
  <c r="Q440" i="53"/>
  <c r="P440" i="53"/>
  <c r="O440" i="53"/>
  <c r="I440" i="53"/>
  <c r="Q439" i="53"/>
  <c r="P439" i="53"/>
  <c r="O439" i="53"/>
  <c r="I439" i="53"/>
  <c r="Q438" i="53"/>
  <c r="P438" i="53"/>
  <c r="O438" i="53"/>
  <c r="I438" i="53"/>
  <c r="Q437" i="53"/>
  <c r="P437" i="53"/>
  <c r="O437" i="53"/>
  <c r="I437" i="53"/>
  <c r="Q436" i="53"/>
  <c r="P436" i="53"/>
  <c r="O436" i="53"/>
  <c r="I436" i="53"/>
  <c r="H436" i="53"/>
  <c r="L436" i="53" s="1"/>
  <c r="Q435" i="53"/>
  <c r="P435" i="53"/>
  <c r="O435" i="53"/>
  <c r="I435" i="53"/>
  <c r="Q434" i="53"/>
  <c r="P434" i="53"/>
  <c r="O434" i="53"/>
  <c r="I434" i="53"/>
  <c r="Q433" i="53"/>
  <c r="P433" i="53"/>
  <c r="O433" i="53"/>
  <c r="I433" i="53"/>
  <c r="Q432" i="53"/>
  <c r="P432" i="53"/>
  <c r="O432" i="53"/>
  <c r="I432" i="53"/>
  <c r="Q431" i="53"/>
  <c r="P431" i="53"/>
  <c r="O431" i="53"/>
  <c r="I431" i="53"/>
  <c r="Q430" i="53"/>
  <c r="P430" i="53"/>
  <c r="O430" i="53"/>
  <c r="I430" i="53"/>
  <c r="Q429" i="53"/>
  <c r="P429" i="53"/>
  <c r="O429" i="53"/>
  <c r="I429" i="53"/>
  <c r="H429" i="53"/>
  <c r="L429" i="53" s="1"/>
  <c r="Q428" i="53"/>
  <c r="P428" i="53"/>
  <c r="O428" i="53"/>
  <c r="I428" i="53"/>
  <c r="Q427" i="53"/>
  <c r="P427" i="53"/>
  <c r="O427" i="53"/>
  <c r="I427" i="53"/>
  <c r="Q426" i="53"/>
  <c r="P426" i="53"/>
  <c r="O426" i="53"/>
  <c r="O421" i="53" s="1"/>
  <c r="I426" i="53"/>
  <c r="Q425" i="53"/>
  <c r="P425" i="53"/>
  <c r="O425" i="53"/>
  <c r="I425" i="53"/>
  <c r="Q424" i="53"/>
  <c r="P424" i="53"/>
  <c r="O424" i="53"/>
  <c r="I424" i="53"/>
  <c r="Q423" i="53"/>
  <c r="P423" i="53"/>
  <c r="P421" i="53" s="1"/>
  <c r="O423" i="53"/>
  <c r="I423" i="53"/>
  <c r="Q422" i="53"/>
  <c r="Q421" i="53" s="1"/>
  <c r="P422" i="53"/>
  <c r="O422" i="53"/>
  <c r="M422" i="53"/>
  <c r="M421" i="53" s="1"/>
  <c r="L422" i="53"/>
  <c r="J422" i="53"/>
  <c r="I422" i="53"/>
  <c r="K422" i="53" s="1"/>
  <c r="H422" i="53"/>
  <c r="U421" i="53"/>
  <c r="T421" i="53"/>
  <c r="S421" i="53"/>
  <c r="R421" i="53"/>
  <c r="N421" i="53"/>
  <c r="Q420" i="53"/>
  <c r="I420" i="53"/>
  <c r="Q419" i="53"/>
  <c r="P419" i="53"/>
  <c r="O419" i="53"/>
  <c r="I419" i="53"/>
  <c r="Q418" i="53"/>
  <c r="P418" i="53"/>
  <c r="O418" i="53"/>
  <c r="L418" i="53"/>
  <c r="K418" i="53"/>
  <c r="J418" i="53"/>
  <c r="I418" i="53"/>
  <c r="H418" i="53"/>
  <c r="Q417" i="53"/>
  <c r="P417" i="53"/>
  <c r="O417" i="53"/>
  <c r="I417" i="53"/>
  <c r="Q416" i="53"/>
  <c r="P416" i="53"/>
  <c r="O416" i="53"/>
  <c r="I416" i="53"/>
  <c r="Q415" i="53"/>
  <c r="P415" i="53"/>
  <c r="O415" i="53"/>
  <c r="I415" i="53"/>
  <c r="Q414" i="53"/>
  <c r="P414" i="53"/>
  <c r="O414" i="53"/>
  <c r="I414" i="53"/>
  <c r="Q413" i="53"/>
  <c r="P413" i="53"/>
  <c r="O413" i="53"/>
  <c r="I413" i="53"/>
  <c r="Q412" i="53"/>
  <c r="P412" i="53"/>
  <c r="O412" i="53"/>
  <c r="I412" i="53"/>
  <c r="Q411" i="53"/>
  <c r="P411" i="53"/>
  <c r="O411" i="53"/>
  <c r="I411" i="53"/>
  <c r="H411" i="53"/>
  <c r="L411" i="53" s="1"/>
  <c r="Q410" i="53"/>
  <c r="P410" i="53"/>
  <c r="O410" i="53"/>
  <c r="I410" i="53"/>
  <c r="Q409" i="53"/>
  <c r="P409" i="53"/>
  <c r="O409" i="53"/>
  <c r="I409" i="53"/>
  <c r="Q408" i="53"/>
  <c r="P408" i="53"/>
  <c r="O408" i="53"/>
  <c r="I408" i="53"/>
  <c r="Q407" i="53"/>
  <c r="P407" i="53"/>
  <c r="O407" i="53"/>
  <c r="I407" i="53"/>
  <c r="Q406" i="53"/>
  <c r="P406" i="53"/>
  <c r="O406" i="53"/>
  <c r="I406" i="53"/>
  <c r="Q405" i="53"/>
  <c r="P405" i="53"/>
  <c r="O405" i="53"/>
  <c r="I405" i="53"/>
  <c r="Q404" i="53"/>
  <c r="P404" i="53"/>
  <c r="O404" i="53"/>
  <c r="I404" i="53"/>
  <c r="H404" i="53"/>
  <c r="J404" i="53" s="1"/>
  <c r="K404" i="53" s="1"/>
  <c r="Q403" i="53"/>
  <c r="P403" i="53"/>
  <c r="O403" i="53"/>
  <c r="I403" i="53"/>
  <c r="Q402" i="53"/>
  <c r="P402" i="53"/>
  <c r="O402" i="53"/>
  <c r="I402" i="53"/>
  <c r="Q401" i="53"/>
  <c r="P401" i="53"/>
  <c r="O401" i="53"/>
  <c r="I401" i="53"/>
  <c r="Q400" i="53"/>
  <c r="P400" i="53"/>
  <c r="O400" i="53"/>
  <c r="I400" i="53"/>
  <c r="Q399" i="53"/>
  <c r="P399" i="53"/>
  <c r="O399" i="53"/>
  <c r="I399" i="53"/>
  <c r="Q398" i="53"/>
  <c r="P398" i="53"/>
  <c r="O398" i="53"/>
  <c r="I398" i="53"/>
  <c r="Q397" i="53"/>
  <c r="P397" i="53"/>
  <c r="O397" i="53"/>
  <c r="J397" i="53"/>
  <c r="K397" i="53" s="1"/>
  <c r="I397" i="53"/>
  <c r="H397" i="53"/>
  <c r="L397" i="53" s="1"/>
  <c r="Q396" i="53"/>
  <c r="P396" i="53"/>
  <c r="O396" i="53"/>
  <c r="I396" i="53"/>
  <c r="Q395" i="53"/>
  <c r="P395" i="53"/>
  <c r="O395" i="53"/>
  <c r="I395" i="53"/>
  <c r="I389" i="53" s="1"/>
  <c r="Q394" i="53"/>
  <c r="P394" i="53"/>
  <c r="O394" i="53"/>
  <c r="I394" i="53"/>
  <c r="Q393" i="53"/>
  <c r="P393" i="53"/>
  <c r="O393" i="53"/>
  <c r="I393" i="53"/>
  <c r="Q392" i="53"/>
  <c r="P392" i="53"/>
  <c r="O392" i="53"/>
  <c r="I392" i="53"/>
  <c r="Q391" i="53"/>
  <c r="P391" i="53"/>
  <c r="O391" i="53"/>
  <c r="I391" i="53"/>
  <c r="Q390" i="53"/>
  <c r="Q389" i="53" s="1"/>
  <c r="P390" i="53"/>
  <c r="P389" i="53" s="1"/>
  <c r="O390" i="53"/>
  <c r="O389" i="53" s="1"/>
  <c r="M390" i="53"/>
  <c r="M389" i="53" s="1"/>
  <c r="L390" i="53"/>
  <c r="I390" i="53"/>
  <c r="H390" i="53"/>
  <c r="J390" i="53" s="1"/>
  <c r="U389" i="53"/>
  <c r="T389" i="53"/>
  <c r="S389" i="53"/>
  <c r="R389" i="53"/>
  <c r="N389" i="53"/>
  <c r="Q388" i="53"/>
  <c r="I388" i="53"/>
  <c r="Q387" i="53"/>
  <c r="P387" i="53"/>
  <c r="O387" i="53"/>
  <c r="I387" i="53"/>
  <c r="Q386" i="53"/>
  <c r="P386" i="53"/>
  <c r="O386" i="53"/>
  <c r="L386" i="53"/>
  <c r="K386" i="53"/>
  <c r="J386" i="53"/>
  <c r="I386" i="53"/>
  <c r="H386" i="53"/>
  <c r="Q385" i="53"/>
  <c r="P385" i="53"/>
  <c r="O385" i="53"/>
  <c r="I385" i="53"/>
  <c r="Q384" i="53"/>
  <c r="P384" i="53"/>
  <c r="O384" i="53"/>
  <c r="I384" i="53"/>
  <c r="Q383" i="53"/>
  <c r="P383" i="53"/>
  <c r="O383" i="53"/>
  <c r="I383" i="53"/>
  <c r="Q382" i="53"/>
  <c r="P382" i="53"/>
  <c r="O382" i="53"/>
  <c r="I382" i="53"/>
  <c r="Q381" i="53"/>
  <c r="P381" i="53"/>
  <c r="O381" i="53"/>
  <c r="I381" i="53"/>
  <c r="Q380" i="53"/>
  <c r="P380" i="53"/>
  <c r="O380" i="53"/>
  <c r="I380" i="53"/>
  <c r="Q379" i="53"/>
  <c r="P379" i="53"/>
  <c r="O379" i="53"/>
  <c r="L379" i="53"/>
  <c r="I379" i="53"/>
  <c r="H379" i="53"/>
  <c r="J379" i="53" s="1"/>
  <c r="K379" i="53" s="1"/>
  <c r="Q378" i="53"/>
  <c r="P378" i="53"/>
  <c r="O378" i="53"/>
  <c r="I378" i="53"/>
  <c r="Q377" i="53"/>
  <c r="P377" i="53"/>
  <c r="O377" i="53"/>
  <c r="I377" i="53"/>
  <c r="Q376" i="53"/>
  <c r="P376" i="53"/>
  <c r="O376" i="53"/>
  <c r="I376" i="53"/>
  <c r="Q375" i="53"/>
  <c r="P375" i="53"/>
  <c r="O375" i="53"/>
  <c r="I375" i="53"/>
  <c r="Q374" i="53"/>
  <c r="P374" i="53"/>
  <c r="O374" i="53"/>
  <c r="I374" i="53"/>
  <c r="Q373" i="53"/>
  <c r="P373" i="53"/>
  <c r="O373" i="53"/>
  <c r="I373" i="53"/>
  <c r="Q372" i="53"/>
  <c r="P372" i="53"/>
  <c r="O372" i="53"/>
  <c r="I372" i="53"/>
  <c r="H372" i="53"/>
  <c r="L372" i="53" s="1"/>
  <c r="Q371" i="53"/>
  <c r="P371" i="53"/>
  <c r="O371" i="53"/>
  <c r="I371" i="53"/>
  <c r="Q370" i="53"/>
  <c r="P370" i="53"/>
  <c r="O370" i="53"/>
  <c r="I370" i="53"/>
  <c r="Q369" i="53"/>
  <c r="P369" i="53"/>
  <c r="O369" i="53"/>
  <c r="I369" i="53"/>
  <c r="Q368" i="53"/>
  <c r="P368" i="53"/>
  <c r="O368" i="53"/>
  <c r="I368" i="53"/>
  <c r="Q367" i="53"/>
  <c r="P367" i="53"/>
  <c r="O367" i="53"/>
  <c r="I367" i="53"/>
  <c r="Q366" i="53"/>
  <c r="P366" i="53"/>
  <c r="O366" i="53"/>
  <c r="I366" i="53"/>
  <c r="Q365" i="53"/>
  <c r="P365" i="53"/>
  <c r="O365" i="53"/>
  <c r="I365" i="53"/>
  <c r="H365" i="53"/>
  <c r="L365" i="53" s="1"/>
  <c r="Q364" i="53"/>
  <c r="P364" i="53"/>
  <c r="O364" i="53"/>
  <c r="I364" i="53"/>
  <c r="Q363" i="53"/>
  <c r="P363" i="53"/>
  <c r="O363" i="53"/>
  <c r="I363" i="53"/>
  <c r="Q362" i="53"/>
  <c r="P362" i="53"/>
  <c r="P357" i="53" s="1"/>
  <c r="O362" i="53"/>
  <c r="I362" i="53"/>
  <c r="Q361" i="53"/>
  <c r="P361" i="53"/>
  <c r="O361" i="53"/>
  <c r="I361" i="53"/>
  <c r="Q360" i="53"/>
  <c r="P360" i="53"/>
  <c r="O360" i="53"/>
  <c r="I360" i="53"/>
  <c r="Q359" i="53"/>
  <c r="P359" i="53"/>
  <c r="O359" i="53"/>
  <c r="I359" i="53"/>
  <c r="Q358" i="53"/>
  <c r="Q357" i="53" s="1"/>
  <c r="P358" i="53"/>
  <c r="O358" i="53"/>
  <c r="O357" i="53" s="1"/>
  <c r="M358" i="53"/>
  <c r="M357" i="53" s="1"/>
  <c r="L358" i="53"/>
  <c r="J358" i="53"/>
  <c r="I358" i="53"/>
  <c r="I357" i="53" s="1"/>
  <c r="H358" i="53"/>
  <c r="U357" i="53"/>
  <c r="T357" i="53"/>
  <c r="S357" i="53"/>
  <c r="R357" i="53"/>
  <c r="N357" i="53"/>
  <c r="Q356" i="53"/>
  <c r="I356" i="53"/>
  <c r="Q355" i="53"/>
  <c r="P355" i="53"/>
  <c r="O355" i="53"/>
  <c r="I355" i="53"/>
  <c r="Q354" i="53"/>
  <c r="P354" i="53"/>
  <c r="O354" i="53"/>
  <c r="L354" i="53"/>
  <c r="K354" i="53"/>
  <c r="J354" i="53"/>
  <c r="I354" i="53"/>
  <c r="H354" i="53"/>
  <c r="Q353" i="53"/>
  <c r="P353" i="53"/>
  <c r="O353" i="53"/>
  <c r="I353" i="53"/>
  <c r="Q352" i="53"/>
  <c r="P352" i="53"/>
  <c r="O352" i="53"/>
  <c r="I352" i="53"/>
  <c r="Q351" i="53"/>
  <c r="P351" i="53"/>
  <c r="O351" i="53"/>
  <c r="I351" i="53"/>
  <c r="Q350" i="53"/>
  <c r="P350" i="53"/>
  <c r="O350" i="53"/>
  <c r="I350" i="53"/>
  <c r="Q349" i="53"/>
  <c r="P349" i="53"/>
  <c r="O349" i="53"/>
  <c r="I349" i="53"/>
  <c r="Q348" i="53"/>
  <c r="P348" i="53"/>
  <c r="O348" i="53"/>
  <c r="I348" i="53"/>
  <c r="Q347" i="53"/>
  <c r="P347" i="53"/>
  <c r="O347" i="53"/>
  <c r="I347" i="53"/>
  <c r="H347" i="53"/>
  <c r="L347" i="53" s="1"/>
  <c r="Q346" i="53"/>
  <c r="P346" i="53"/>
  <c r="O346" i="53"/>
  <c r="I346" i="53"/>
  <c r="Q345" i="53"/>
  <c r="P345" i="53"/>
  <c r="O345" i="53"/>
  <c r="I345" i="53"/>
  <c r="Q344" i="53"/>
  <c r="P344" i="53"/>
  <c r="O344" i="53"/>
  <c r="I344" i="53"/>
  <c r="Q343" i="53"/>
  <c r="P343" i="53"/>
  <c r="O343" i="53"/>
  <c r="I343" i="53"/>
  <c r="Q342" i="53"/>
  <c r="P342" i="53"/>
  <c r="O342" i="53"/>
  <c r="I342" i="53"/>
  <c r="Q341" i="53"/>
  <c r="P341" i="53"/>
  <c r="O341" i="53"/>
  <c r="I341" i="53"/>
  <c r="Q340" i="53"/>
  <c r="P340" i="53"/>
  <c r="O340" i="53"/>
  <c r="I340" i="53"/>
  <c r="H340" i="53"/>
  <c r="J340" i="53" s="1"/>
  <c r="K340" i="53" s="1"/>
  <c r="Q339" i="53"/>
  <c r="P339" i="53"/>
  <c r="O339" i="53"/>
  <c r="I339" i="53"/>
  <c r="Q338" i="53"/>
  <c r="P338" i="53"/>
  <c r="O338" i="53"/>
  <c r="I338" i="53"/>
  <c r="Q337" i="53"/>
  <c r="P337" i="53"/>
  <c r="O337" i="53"/>
  <c r="I337" i="53"/>
  <c r="Q336" i="53"/>
  <c r="P336" i="53"/>
  <c r="O336" i="53"/>
  <c r="I336" i="53"/>
  <c r="Q335" i="53"/>
  <c r="P335" i="53"/>
  <c r="O335" i="53"/>
  <c r="I335" i="53"/>
  <c r="Q334" i="53"/>
  <c r="P334" i="53"/>
  <c r="O334" i="53"/>
  <c r="I334" i="53"/>
  <c r="Q333" i="53"/>
  <c r="P333" i="53"/>
  <c r="O333" i="53"/>
  <c r="I333" i="53"/>
  <c r="H333" i="53"/>
  <c r="J333" i="53" s="1"/>
  <c r="K333" i="53" s="1"/>
  <c r="Q332" i="53"/>
  <c r="P332" i="53"/>
  <c r="O332" i="53"/>
  <c r="I332" i="53"/>
  <c r="Q331" i="53"/>
  <c r="P331" i="53"/>
  <c r="O331" i="53"/>
  <c r="I331" i="53"/>
  <c r="I325" i="53" s="1"/>
  <c r="Q330" i="53"/>
  <c r="P330" i="53"/>
  <c r="O330" i="53"/>
  <c r="I330" i="53"/>
  <c r="Q329" i="53"/>
  <c r="P329" i="53"/>
  <c r="O329" i="53"/>
  <c r="I329" i="53"/>
  <c r="Q328" i="53"/>
  <c r="P328" i="53"/>
  <c r="O328" i="53"/>
  <c r="I328" i="53"/>
  <c r="Q327" i="53"/>
  <c r="P327" i="53"/>
  <c r="O327" i="53"/>
  <c r="I327" i="53"/>
  <c r="Q326" i="53"/>
  <c r="Q325" i="53" s="1"/>
  <c r="P326" i="53"/>
  <c r="P325" i="53" s="1"/>
  <c r="O326" i="53"/>
  <c r="O325" i="53" s="1"/>
  <c r="M326" i="53"/>
  <c r="M325" i="53" s="1"/>
  <c r="L326" i="53"/>
  <c r="I326" i="53"/>
  <c r="H326" i="53"/>
  <c r="J326" i="53" s="1"/>
  <c r="U325" i="53"/>
  <c r="T325" i="53"/>
  <c r="S325" i="53"/>
  <c r="R325" i="53"/>
  <c r="N325" i="53"/>
  <c r="Q324" i="53"/>
  <c r="I324" i="53"/>
  <c r="Q323" i="53"/>
  <c r="P323" i="53"/>
  <c r="O323" i="53"/>
  <c r="I323" i="53"/>
  <c r="Q322" i="53"/>
  <c r="P322" i="53"/>
  <c r="O322" i="53"/>
  <c r="L322" i="53"/>
  <c r="K322" i="53"/>
  <c r="J322" i="53"/>
  <c r="I322" i="53"/>
  <c r="H322" i="53"/>
  <c r="Q321" i="53"/>
  <c r="P321" i="53"/>
  <c r="O321" i="53"/>
  <c r="I321" i="53"/>
  <c r="Q320" i="53"/>
  <c r="P320" i="53"/>
  <c r="O320" i="53"/>
  <c r="I320" i="53"/>
  <c r="Q319" i="53"/>
  <c r="P319" i="53"/>
  <c r="O319" i="53"/>
  <c r="I319" i="53"/>
  <c r="Q318" i="53"/>
  <c r="P318" i="53"/>
  <c r="O318" i="53"/>
  <c r="I318" i="53"/>
  <c r="Q317" i="53"/>
  <c r="P317" i="53"/>
  <c r="O317" i="53"/>
  <c r="I317" i="53"/>
  <c r="Q316" i="53"/>
  <c r="P316" i="53"/>
  <c r="O316" i="53"/>
  <c r="I316" i="53"/>
  <c r="Q315" i="53"/>
  <c r="P315" i="53"/>
  <c r="O315" i="53"/>
  <c r="L315" i="53"/>
  <c r="I315" i="53"/>
  <c r="H315" i="53"/>
  <c r="J315" i="53" s="1"/>
  <c r="K315" i="53" s="1"/>
  <c r="Q314" i="53"/>
  <c r="P314" i="53"/>
  <c r="O314" i="53"/>
  <c r="I314" i="53"/>
  <c r="Q313" i="53"/>
  <c r="P313" i="53"/>
  <c r="O313" i="53"/>
  <c r="I313" i="53"/>
  <c r="Q312" i="53"/>
  <c r="P312" i="53"/>
  <c r="O312" i="53"/>
  <c r="I312" i="53"/>
  <c r="Q311" i="53"/>
  <c r="P311" i="53"/>
  <c r="O311" i="53"/>
  <c r="I311" i="53"/>
  <c r="Q310" i="53"/>
  <c r="P310" i="53"/>
  <c r="O310" i="53"/>
  <c r="I310" i="53"/>
  <c r="Q309" i="53"/>
  <c r="P309" i="53"/>
  <c r="O309" i="53"/>
  <c r="I309" i="53"/>
  <c r="Q308" i="53"/>
  <c r="P308" i="53"/>
  <c r="O308" i="53"/>
  <c r="I308" i="53"/>
  <c r="H308" i="53"/>
  <c r="L308" i="53" s="1"/>
  <c r="Q307" i="53"/>
  <c r="P307" i="53"/>
  <c r="O307" i="53"/>
  <c r="I307" i="53"/>
  <c r="Q306" i="53"/>
  <c r="P306" i="53"/>
  <c r="O306" i="53"/>
  <c r="I306" i="53"/>
  <c r="Q305" i="53"/>
  <c r="P305" i="53"/>
  <c r="O305" i="53"/>
  <c r="I305" i="53"/>
  <c r="Q304" i="53"/>
  <c r="P304" i="53"/>
  <c r="O304" i="53"/>
  <c r="I304" i="53"/>
  <c r="Q303" i="53"/>
  <c r="P303" i="53"/>
  <c r="O303" i="53"/>
  <c r="I303" i="53"/>
  <c r="Q302" i="53"/>
  <c r="P302" i="53"/>
  <c r="O302" i="53"/>
  <c r="I302" i="53"/>
  <c r="Q301" i="53"/>
  <c r="P301" i="53"/>
  <c r="O301" i="53"/>
  <c r="I301" i="53"/>
  <c r="H301" i="53"/>
  <c r="L301" i="53" s="1"/>
  <c r="Q300" i="53"/>
  <c r="P300" i="53"/>
  <c r="O300" i="53"/>
  <c r="I300" i="53"/>
  <c r="Q299" i="53"/>
  <c r="P299" i="53"/>
  <c r="O299" i="53"/>
  <c r="I299" i="53"/>
  <c r="Q298" i="53"/>
  <c r="P298" i="53"/>
  <c r="P293" i="53" s="1"/>
  <c r="O298" i="53"/>
  <c r="O293" i="53" s="1"/>
  <c r="I298" i="53"/>
  <c r="Q297" i="53"/>
  <c r="P297" i="53"/>
  <c r="O297" i="53"/>
  <c r="I297" i="53"/>
  <c r="Q296" i="53"/>
  <c r="P296" i="53"/>
  <c r="O296" i="53"/>
  <c r="I296" i="53"/>
  <c r="Q295" i="53"/>
  <c r="P295" i="53"/>
  <c r="O295" i="53"/>
  <c r="I295" i="53"/>
  <c r="Q294" i="53"/>
  <c r="Q293" i="53" s="1"/>
  <c r="P294" i="53"/>
  <c r="O294" i="53"/>
  <c r="M294" i="53"/>
  <c r="M293" i="53" s="1"/>
  <c r="L294" i="53"/>
  <c r="J294" i="53"/>
  <c r="K294" i="53" s="1"/>
  <c r="I294" i="53"/>
  <c r="I293" i="53" s="1"/>
  <c r="H294" i="53"/>
  <c r="U293" i="53"/>
  <c r="T293" i="53"/>
  <c r="S293" i="53"/>
  <c r="R293" i="53"/>
  <c r="N293" i="53"/>
  <c r="Q292" i="53"/>
  <c r="I292" i="53"/>
  <c r="Q291" i="53"/>
  <c r="P291" i="53"/>
  <c r="O291" i="53"/>
  <c r="I291" i="53"/>
  <c r="Q290" i="53"/>
  <c r="P290" i="53"/>
  <c r="O290" i="53"/>
  <c r="L290" i="53"/>
  <c r="K290" i="53"/>
  <c r="J290" i="53"/>
  <c r="I290" i="53"/>
  <c r="H290" i="53"/>
  <c r="Q289" i="53"/>
  <c r="P289" i="53"/>
  <c r="O289" i="53"/>
  <c r="I289" i="53"/>
  <c r="Q288" i="53"/>
  <c r="P288" i="53"/>
  <c r="O288" i="53"/>
  <c r="I288" i="53"/>
  <c r="Q287" i="53"/>
  <c r="P287" i="53"/>
  <c r="O287" i="53"/>
  <c r="I287" i="53"/>
  <c r="Q286" i="53"/>
  <c r="P286" i="53"/>
  <c r="O286" i="53"/>
  <c r="I286" i="53"/>
  <c r="Q285" i="53"/>
  <c r="P285" i="53"/>
  <c r="O285" i="53"/>
  <c r="I285" i="53"/>
  <c r="Q284" i="53"/>
  <c r="P284" i="53"/>
  <c r="O284" i="53"/>
  <c r="I284" i="53"/>
  <c r="Q283" i="53"/>
  <c r="P283" i="53"/>
  <c r="O283" i="53"/>
  <c r="I283" i="53"/>
  <c r="H283" i="53"/>
  <c r="L283" i="53" s="1"/>
  <c r="Q282" i="53"/>
  <c r="P282" i="53"/>
  <c r="O282" i="53"/>
  <c r="I282" i="53"/>
  <c r="Q281" i="53"/>
  <c r="P281" i="53"/>
  <c r="O281" i="53"/>
  <c r="I281" i="53"/>
  <c r="Q280" i="53"/>
  <c r="P280" i="53"/>
  <c r="O280" i="53"/>
  <c r="I280" i="53"/>
  <c r="Q279" i="53"/>
  <c r="P279" i="53"/>
  <c r="O279" i="53"/>
  <c r="I279" i="53"/>
  <c r="Q278" i="53"/>
  <c r="P278" i="53"/>
  <c r="O278" i="53"/>
  <c r="I278" i="53"/>
  <c r="Q277" i="53"/>
  <c r="P277" i="53"/>
  <c r="O277" i="53"/>
  <c r="I277" i="53"/>
  <c r="Q276" i="53"/>
  <c r="P276" i="53"/>
  <c r="O276" i="53"/>
  <c r="I276" i="53"/>
  <c r="H276" i="53"/>
  <c r="J276" i="53" s="1"/>
  <c r="K276" i="53" s="1"/>
  <c r="Q275" i="53"/>
  <c r="P275" i="53"/>
  <c r="O275" i="53"/>
  <c r="I275" i="53"/>
  <c r="Q274" i="53"/>
  <c r="P274" i="53"/>
  <c r="O274" i="53"/>
  <c r="I274" i="53"/>
  <c r="Q273" i="53"/>
  <c r="P273" i="53"/>
  <c r="O273" i="53"/>
  <c r="I273" i="53"/>
  <c r="Q272" i="53"/>
  <c r="P272" i="53"/>
  <c r="O272" i="53"/>
  <c r="I272" i="53"/>
  <c r="Q271" i="53"/>
  <c r="P271" i="53"/>
  <c r="O271" i="53"/>
  <c r="I271" i="53"/>
  <c r="Q270" i="53"/>
  <c r="P270" i="53"/>
  <c r="O270" i="53"/>
  <c r="I270" i="53"/>
  <c r="Q269" i="53"/>
  <c r="P269" i="53"/>
  <c r="O269" i="53"/>
  <c r="L269" i="53"/>
  <c r="I269" i="53"/>
  <c r="H269" i="53"/>
  <c r="J269" i="53" s="1"/>
  <c r="K269" i="53" s="1"/>
  <c r="Q268" i="53"/>
  <c r="P268" i="53"/>
  <c r="O268" i="53"/>
  <c r="I268" i="53"/>
  <c r="Q267" i="53"/>
  <c r="P267" i="53"/>
  <c r="O267" i="53"/>
  <c r="I267" i="53"/>
  <c r="I261" i="53" s="1"/>
  <c r="Q266" i="53"/>
  <c r="P266" i="53"/>
  <c r="O266" i="53"/>
  <c r="I266" i="53"/>
  <c r="Q265" i="53"/>
  <c r="P265" i="53"/>
  <c r="O265" i="53"/>
  <c r="I265" i="53"/>
  <c r="Q264" i="53"/>
  <c r="P264" i="53"/>
  <c r="O264" i="53"/>
  <c r="I264" i="53"/>
  <c r="Q263" i="53"/>
  <c r="P263" i="53"/>
  <c r="O263" i="53"/>
  <c r="I263" i="53"/>
  <c r="Q262" i="53"/>
  <c r="Q261" i="53" s="1"/>
  <c r="P262" i="53"/>
  <c r="P261" i="53" s="1"/>
  <c r="O262" i="53"/>
  <c r="O261" i="53" s="1"/>
  <c r="M262" i="53"/>
  <c r="M261" i="53" s="1"/>
  <c r="L262" i="53"/>
  <c r="I262" i="53"/>
  <c r="H262" i="53"/>
  <c r="J262" i="53" s="1"/>
  <c r="U261" i="53"/>
  <c r="T261" i="53"/>
  <c r="S261" i="53"/>
  <c r="R261" i="53"/>
  <c r="N261" i="53"/>
  <c r="Q260" i="53"/>
  <c r="I260" i="53"/>
  <c r="Q259" i="53"/>
  <c r="P259" i="53"/>
  <c r="O259" i="53"/>
  <c r="I259" i="53"/>
  <c r="Q258" i="53"/>
  <c r="P258" i="53"/>
  <c r="O258" i="53"/>
  <c r="L258" i="53"/>
  <c r="K258" i="53"/>
  <c r="J258" i="53"/>
  <c r="I258" i="53"/>
  <c r="H258" i="53"/>
  <c r="Q257" i="53"/>
  <c r="P257" i="53"/>
  <c r="O257" i="53"/>
  <c r="I257" i="53"/>
  <c r="Q256" i="53"/>
  <c r="P256" i="53"/>
  <c r="O256" i="53"/>
  <c r="I256" i="53"/>
  <c r="Q255" i="53"/>
  <c r="P255" i="53"/>
  <c r="O255" i="53"/>
  <c r="I255" i="53"/>
  <c r="Q254" i="53"/>
  <c r="P254" i="53"/>
  <c r="O254" i="53"/>
  <c r="I254" i="53"/>
  <c r="Q253" i="53"/>
  <c r="P253" i="53"/>
  <c r="O253" i="53"/>
  <c r="I253" i="53"/>
  <c r="Q252" i="53"/>
  <c r="P252" i="53"/>
  <c r="O252" i="53"/>
  <c r="I252" i="53"/>
  <c r="Q251" i="53"/>
  <c r="P251" i="53"/>
  <c r="O251" i="53"/>
  <c r="L251" i="53"/>
  <c r="I251" i="53"/>
  <c r="H251" i="53"/>
  <c r="J251" i="53" s="1"/>
  <c r="K251" i="53" s="1"/>
  <c r="Q250" i="53"/>
  <c r="P250" i="53"/>
  <c r="O250" i="53"/>
  <c r="I250" i="53"/>
  <c r="Q249" i="53"/>
  <c r="P249" i="53"/>
  <c r="O249" i="53"/>
  <c r="I249" i="53"/>
  <c r="Q248" i="53"/>
  <c r="P248" i="53"/>
  <c r="O248" i="53"/>
  <c r="I248" i="53"/>
  <c r="Q247" i="53"/>
  <c r="P247" i="53"/>
  <c r="O247" i="53"/>
  <c r="I247" i="53"/>
  <c r="Q246" i="53"/>
  <c r="P246" i="53"/>
  <c r="O246" i="53"/>
  <c r="I246" i="53"/>
  <c r="Q245" i="53"/>
  <c r="P245" i="53"/>
  <c r="O245" i="53"/>
  <c r="I245" i="53"/>
  <c r="Q244" i="53"/>
  <c r="P244" i="53"/>
  <c r="O244" i="53"/>
  <c r="I244" i="53"/>
  <c r="H244" i="53"/>
  <c r="L244" i="53" s="1"/>
  <c r="Q243" i="53"/>
  <c r="P243" i="53"/>
  <c r="O243" i="53"/>
  <c r="I243" i="53"/>
  <c r="Q242" i="53"/>
  <c r="P242" i="53"/>
  <c r="O242" i="53"/>
  <c r="I242" i="53"/>
  <c r="Q241" i="53"/>
  <c r="P241" i="53"/>
  <c r="O241" i="53"/>
  <c r="I241" i="53"/>
  <c r="Q240" i="53"/>
  <c r="P240" i="53"/>
  <c r="O240" i="53"/>
  <c r="I240" i="53"/>
  <c r="Q239" i="53"/>
  <c r="P239" i="53"/>
  <c r="O239" i="53"/>
  <c r="I239" i="53"/>
  <c r="Q238" i="53"/>
  <c r="P238" i="53"/>
  <c r="O238" i="53"/>
  <c r="I238" i="53"/>
  <c r="Q237" i="53"/>
  <c r="P237" i="53"/>
  <c r="O237" i="53"/>
  <c r="J237" i="53"/>
  <c r="K237" i="53" s="1"/>
  <c r="I237" i="53"/>
  <c r="H237" i="53"/>
  <c r="L237" i="53" s="1"/>
  <c r="Q236" i="53"/>
  <c r="P236" i="53"/>
  <c r="O236" i="53"/>
  <c r="I236" i="53"/>
  <c r="Q235" i="53"/>
  <c r="P235" i="53"/>
  <c r="O235" i="53"/>
  <c r="I235" i="53"/>
  <c r="Q234" i="53"/>
  <c r="Q229" i="53" s="1"/>
  <c r="P234" i="53"/>
  <c r="P229" i="53" s="1"/>
  <c r="O234" i="53"/>
  <c r="I234" i="53"/>
  <c r="Q233" i="53"/>
  <c r="P233" i="53"/>
  <c r="O233" i="53"/>
  <c r="I233" i="53"/>
  <c r="Q232" i="53"/>
  <c r="P232" i="53"/>
  <c r="O232" i="53"/>
  <c r="I232" i="53"/>
  <c r="Q231" i="53"/>
  <c r="P231" i="53"/>
  <c r="O231" i="53"/>
  <c r="I231" i="53"/>
  <c r="Q230" i="53"/>
  <c r="P230" i="53"/>
  <c r="O230" i="53"/>
  <c r="O229" i="53" s="1"/>
  <c r="M230" i="53"/>
  <c r="M229" i="53" s="1"/>
  <c r="L230" i="53"/>
  <c r="J230" i="53"/>
  <c r="K230" i="53" s="1"/>
  <c r="I230" i="53"/>
  <c r="I229" i="53" s="1"/>
  <c r="H230" i="53"/>
  <c r="U229" i="53"/>
  <c r="T229" i="53"/>
  <c r="S229" i="53"/>
  <c r="R229" i="53"/>
  <c r="N229" i="53"/>
  <c r="Q228" i="53"/>
  <c r="I228" i="53"/>
  <c r="Q227" i="53"/>
  <c r="P227" i="53"/>
  <c r="O227" i="53"/>
  <c r="I227" i="53"/>
  <c r="Q226" i="53"/>
  <c r="P226" i="53"/>
  <c r="O226" i="53"/>
  <c r="L226" i="53"/>
  <c r="K226" i="53"/>
  <c r="J226" i="53"/>
  <c r="I226" i="53"/>
  <c r="H226" i="53"/>
  <c r="Q225" i="53"/>
  <c r="P225" i="53"/>
  <c r="O225" i="53"/>
  <c r="I225" i="53"/>
  <c r="Q224" i="53"/>
  <c r="P224" i="53"/>
  <c r="O224" i="53"/>
  <c r="I224" i="53"/>
  <c r="Q223" i="53"/>
  <c r="P223" i="53"/>
  <c r="O223" i="53"/>
  <c r="I223" i="53"/>
  <c r="Q222" i="53"/>
  <c r="P222" i="53"/>
  <c r="O222" i="53"/>
  <c r="I222" i="53"/>
  <c r="Q221" i="53"/>
  <c r="P221" i="53"/>
  <c r="O221" i="53"/>
  <c r="I221" i="53"/>
  <c r="Q220" i="53"/>
  <c r="P220" i="53"/>
  <c r="O220" i="53"/>
  <c r="I220" i="53"/>
  <c r="Q219" i="53"/>
  <c r="P219" i="53"/>
  <c r="O219" i="53"/>
  <c r="L219" i="53"/>
  <c r="J219" i="53"/>
  <c r="K219" i="53" s="1"/>
  <c r="I219" i="53"/>
  <c r="H219" i="53"/>
  <c r="Q218" i="53"/>
  <c r="P218" i="53"/>
  <c r="O218" i="53"/>
  <c r="I218" i="53"/>
  <c r="Q217" i="53"/>
  <c r="P217" i="53"/>
  <c r="O217" i="53"/>
  <c r="I217" i="53"/>
  <c r="Q216" i="53"/>
  <c r="P216" i="53"/>
  <c r="O216" i="53"/>
  <c r="I216" i="53"/>
  <c r="Q215" i="53"/>
  <c r="P215" i="53"/>
  <c r="O215" i="53"/>
  <c r="I215" i="53"/>
  <c r="Q214" i="53"/>
  <c r="P214" i="53"/>
  <c r="O214" i="53"/>
  <c r="I214" i="53"/>
  <c r="Q213" i="53"/>
  <c r="P213" i="53"/>
  <c r="O213" i="53"/>
  <c r="I213" i="53"/>
  <c r="Q212" i="53"/>
  <c r="P212" i="53"/>
  <c r="O212" i="53"/>
  <c r="L212" i="53"/>
  <c r="J212" i="53"/>
  <c r="K212" i="53" s="1"/>
  <c r="I212" i="53"/>
  <c r="I197" i="53" s="1"/>
  <c r="H212" i="53"/>
  <c r="Q211" i="53"/>
  <c r="P211" i="53"/>
  <c r="O211" i="53"/>
  <c r="I211" i="53"/>
  <c r="Q210" i="53"/>
  <c r="P210" i="53"/>
  <c r="O210" i="53"/>
  <c r="I210" i="53"/>
  <c r="Q209" i="53"/>
  <c r="P209" i="53"/>
  <c r="O209" i="53"/>
  <c r="I209" i="53"/>
  <c r="Q208" i="53"/>
  <c r="P208" i="53"/>
  <c r="O208" i="53"/>
  <c r="I208" i="53"/>
  <c r="Q207" i="53"/>
  <c r="P207" i="53"/>
  <c r="O207" i="53"/>
  <c r="I207" i="53"/>
  <c r="Q206" i="53"/>
  <c r="P206" i="53"/>
  <c r="O206" i="53"/>
  <c r="I206" i="53"/>
  <c r="Q205" i="53"/>
  <c r="P205" i="53"/>
  <c r="O205" i="53"/>
  <c r="I205" i="53"/>
  <c r="H205" i="53"/>
  <c r="L205" i="53" s="1"/>
  <c r="L197" i="53" s="1"/>
  <c r="Q204" i="53"/>
  <c r="P204" i="53"/>
  <c r="O204" i="53"/>
  <c r="I204" i="53"/>
  <c r="Q203" i="53"/>
  <c r="P203" i="53"/>
  <c r="O203" i="53"/>
  <c r="I203" i="53"/>
  <c r="Q202" i="53"/>
  <c r="P202" i="53"/>
  <c r="O202" i="53"/>
  <c r="I202" i="53"/>
  <c r="Q201" i="53"/>
  <c r="P201" i="53"/>
  <c r="O201" i="53"/>
  <c r="I201" i="53"/>
  <c r="Q200" i="53"/>
  <c r="P200" i="53"/>
  <c r="O200" i="53"/>
  <c r="I200" i="53"/>
  <c r="Q199" i="53"/>
  <c r="P199" i="53"/>
  <c r="O199" i="53"/>
  <c r="I199" i="53"/>
  <c r="Q198" i="53"/>
  <c r="Q197" i="53" s="1"/>
  <c r="P198" i="53"/>
  <c r="P197" i="53" s="1"/>
  <c r="O198" i="53"/>
  <c r="O197" i="53" s="1"/>
  <c r="M198" i="53"/>
  <c r="M197" i="53" s="1"/>
  <c r="L198" i="53"/>
  <c r="I198" i="53"/>
  <c r="H198" i="53"/>
  <c r="J198" i="53" s="1"/>
  <c r="U197" i="53"/>
  <c r="T197" i="53"/>
  <c r="S197" i="53"/>
  <c r="R197" i="53"/>
  <c r="N197" i="53"/>
  <c r="H197" i="53"/>
  <c r="Q196" i="53"/>
  <c r="I196" i="53"/>
  <c r="Q195" i="53"/>
  <c r="P195" i="53"/>
  <c r="O195" i="53"/>
  <c r="I195" i="53"/>
  <c r="Q194" i="53"/>
  <c r="P194" i="53"/>
  <c r="O194" i="53"/>
  <c r="L194" i="53"/>
  <c r="K194" i="53"/>
  <c r="J194" i="53"/>
  <c r="I194" i="53"/>
  <c r="H194" i="53"/>
  <c r="Q193" i="53"/>
  <c r="P193" i="53"/>
  <c r="O193" i="53"/>
  <c r="I193" i="53"/>
  <c r="Q192" i="53"/>
  <c r="P192" i="53"/>
  <c r="O192" i="53"/>
  <c r="I192" i="53"/>
  <c r="Q191" i="53"/>
  <c r="P191" i="53"/>
  <c r="O191" i="53"/>
  <c r="I191" i="53"/>
  <c r="Q190" i="53"/>
  <c r="P190" i="53"/>
  <c r="O190" i="53"/>
  <c r="I190" i="53"/>
  <c r="Q189" i="53"/>
  <c r="P189" i="53"/>
  <c r="O189" i="53"/>
  <c r="I189" i="53"/>
  <c r="Q188" i="53"/>
  <c r="P188" i="53"/>
  <c r="O188" i="53"/>
  <c r="I188" i="53"/>
  <c r="Q187" i="53"/>
  <c r="P187" i="53"/>
  <c r="O187" i="53"/>
  <c r="L187" i="53"/>
  <c r="I187" i="53"/>
  <c r="H187" i="53"/>
  <c r="J187" i="53" s="1"/>
  <c r="K187" i="53" s="1"/>
  <c r="Q186" i="53"/>
  <c r="P186" i="53"/>
  <c r="O186" i="53"/>
  <c r="I186" i="53"/>
  <c r="Q185" i="53"/>
  <c r="P185" i="53"/>
  <c r="O185" i="53"/>
  <c r="I185" i="53"/>
  <c r="Q184" i="53"/>
  <c r="P184" i="53"/>
  <c r="O184" i="53"/>
  <c r="I184" i="53"/>
  <c r="Q183" i="53"/>
  <c r="P183" i="53"/>
  <c r="O183" i="53"/>
  <c r="I183" i="53"/>
  <c r="Q182" i="53"/>
  <c r="P182" i="53"/>
  <c r="O182" i="53"/>
  <c r="I182" i="53"/>
  <c r="Q181" i="53"/>
  <c r="P181" i="53"/>
  <c r="O181" i="53"/>
  <c r="I181" i="53"/>
  <c r="Q180" i="53"/>
  <c r="P180" i="53"/>
  <c r="O180" i="53"/>
  <c r="I180" i="53"/>
  <c r="H180" i="53"/>
  <c r="H165" i="53" s="1"/>
  <c r="Q179" i="53"/>
  <c r="P179" i="53"/>
  <c r="O179" i="53"/>
  <c r="I179" i="53"/>
  <c r="Q178" i="53"/>
  <c r="P178" i="53"/>
  <c r="O178" i="53"/>
  <c r="I178" i="53"/>
  <c r="Q177" i="53"/>
  <c r="P177" i="53"/>
  <c r="O177" i="53"/>
  <c r="I177" i="53"/>
  <c r="Q176" i="53"/>
  <c r="P176" i="53"/>
  <c r="O176" i="53"/>
  <c r="I176" i="53"/>
  <c r="Q175" i="53"/>
  <c r="P175" i="53"/>
  <c r="O175" i="53"/>
  <c r="I175" i="53"/>
  <c r="Q174" i="53"/>
  <c r="P174" i="53"/>
  <c r="O174" i="53"/>
  <c r="I174" i="53"/>
  <c r="Q173" i="53"/>
  <c r="P173" i="53"/>
  <c r="O173" i="53"/>
  <c r="I173" i="53"/>
  <c r="H173" i="53"/>
  <c r="L173" i="53" s="1"/>
  <c r="Q172" i="53"/>
  <c r="P172" i="53"/>
  <c r="O172" i="53"/>
  <c r="I172" i="53"/>
  <c r="Q171" i="53"/>
  <c r="P171" i="53"/>
  <c r="O171" i="53"/>
  <c r="I171" i="53"/>
  <c r="I165" i="53" s="1"/>
  <c r="Q170" i="53"/>
  <c r="P170" i="53"/>
  <c r="O170" i="53"/>
  <c r="I170" i="53"/>
  <c r="Q169" i="53"/>
  <c r="P169" i="53"/>
  <c r="O169" i="53"/>
  <c r="I169" i="53"/>
  <c r="Q168" i="53"/>
  <c r="P168" i="53"/>
  <c r="O168" i="53"/>
  <c r="I168" i="53"/>
  <c r="Q167" i="53"/>
  <c r="P167" i="53"/>
  <c r="O167" i="53"/>
  <c r="I167" i="53"/>
  <c r="Q166" i="53"/>
  <c r="Q165" i="53" s="1"/>
  <c r="P166" i="53"/>
  <c r="P165" i="53" s="1"/>
  <c r="O166" i="53"/>
  <c r="O165" i="53" s="1"/>
  <c r="M166" i="53"/>
  <c r="M165" i="53" s="1"/>
  <c r="L166" i="53"/>
  <c r="K166" i="53"/>
  <c r="J166" i="53"/>
  <c r="I166" i="53"/>
  <c r="H166" i="53"/>
  <c r="U165" i="53"/>
  <c r="T165" i="53"/>
  <c r="S165" i="53"/>
  <c r="R165" i="53"/>
  <c r="N165" i="53"/>
  <c r="Q164" i="53"/>
  <c r="I164" i="53"/>
  <c r="Q163" i="53"/>
  <c r="P163" i="53"/>
  <c r="O163" i="53"/>
  <c r="I163" i="53"/>
  <c r="Q162" i="53"/>
  <c r="P162" i="53"/>
  <c r="O162" i="53"/>
  <c r="L162" i="53"/>
  <c r="K162" i="53"/>
  <c r="J162" i="53"/>
  <c r="I162" i="53"/>
  <c r="H162" i="53"/>
  <c r="Q161" i="53"/>
  <c r="P161" i="53"/>
  <c r="O161" i="53"/>
  <c r="I161" i="53"/>
  <c r="Q160" i="53"/>
  <c r="P160" i="53"/>
  <c r="O160" i="53"/>
  <c r="I160" i="53"/>
  <c r="Q159" i="53"/>
  <c r="P159" i="53"/>
  <c r="O159" i="53"/>
  <c r="I159" i="53"/>
  <c r="Q158" i="53"/>
  <c r="P158" i="53"/>
  <c r="O158" i="53"/>
  <c r="I158" i="53"/>
  <c r="Q157" i="53"/>
  <c r="P157" i="53"/>
  <c r="O157" i="53"/>
  <c r="I157" i="53"/>
  <c r="Q156" i="53"/>
  <c r="P156" i="53"/>
  <c r="O156" i="53"/>
  <c r="I156" i="53"/>
  <c r="Q155" i="53"/>
  <c r="P155" i="53"/>
  <c r="O155" i="53"/>
  <c r="I155" i="53"/>
  <c r="H155" i="53"/>
  <c r="L155" i="53" s="1"/>
  <c r="Q154" i="53"/>
  <c r="P154" i="53"/>
  <c r="O154" i="53"/>
  <c r="I154" i="53"/>
  <c r="Q153" i="53"/>
  <c r="P153" i="53"/>
  <c r="O153" i="53"/>
  <c r="I153" i="53"/>
  <c r="Q152" i="53"/>
  <c r="P152" i="53"/>
  <c r="O152" i="53"/>
  <c r="I152" i="53"/>
  <c r="Q151" i="53"/>
  <c r="P151" i="53"/>
  <c r="O151" i="53"/>
  <c r="I151" i="53"/>
  <c r="Q150" i="53"/>
  <c r="P150" i="53"/>
  <c r="O150" i="53"/>
  <c r="I150" i="53"/>
  <c r="Q149" i="53"/>
  <c r="P149" i="53"/>
  <c r="O149" i="53"/>
  <c r="I149" i="53"/>
  <c r="Q148" i="53"/>
  <c r="P148" i="53"/>
  <c r="O148" i="53"/>
  <c r="I148" i="53"/>
  <c r="H148" i="53"/>
  <c r="J148" i="53" s="1"/>
  <c r="Q147" i="53"/>
  <c r="P147" i="53"/>
  <c r="O147" i="53"/>
  <c r="I147" i="53"/>
  <c r="Q146" i="53"/>
  <c r="P146" i="53"/>
  <c r="O146" i="53"/>
  <c r="I146" i="53"/>
  <c r="Q145" i="53"/>
  <c r="P145" i="53"/>
  <c r="O145" i="53"/>
  <c r="I145" i="53"/>
  <c r="Q144" i="53"/>
  <c r="P144" i="53"/>
  <c r="O144" i="53"/>
  <c r="I144" i="53"/>
  <c r="Q143" i="53"/>
  <c r="P143" i="53"/>
  <c r="O143" i="53"/>
  <c r="I143" i="53"/>
  <c r="Q142" i="53"/>
  <c r="P142" i="53"/>
  <c r="O142" i="53"/>
  <c r="I142" i="53"/>
  <c r="Q141" i="53"/>
  <c r="P141" i="53"/>
  <c r="O141" i="53"/>
  <c r="L141" i="53"/>
  <c r="I141" i="53"/>
  <c r="H141" i="53"/>
  <c r="J141" i="53" s="1"/>
  <c r="Q140" i="53"/>
  <c r="P140" i="53"/>
  <c r="O140" i="53"/>
  <c r="I140" i="53"/>
  <c r="Q139" i="53"/>
  <c r="P139" i="53"/>
  <c r="O139" i="53"/>
  <c r="I139" i="53"/>
  <c r="Q138" i="53"/>
  <c r="P138" i="53"/>
  <c r="O138" i="53"/>
  <c r="I138" i="53"/>
  <c r="Q137" i="53"/>
  <c r="P137" i="53"/>
  <c r="O137" i="53"/>
  <c r="I137" i="53"/>
  <c r="Q136" i="53"/>
  <c r="P136" i="53"/>
  <c r="O136" i="53"/>
  <c r="I136" i="53"/>
  <c r="Q135" i="53"/>
  <c r="P135" i="53"/>
  <c r="O135" i="53"/>
  <c r="I135" i="53"/>
  <c r="Q134" i="53"/>
  <c r="P134" i="53"/>
  <c r="O134" i="53"/>
  <c r="M134" i="53"/>
  <c r="M133" i="53" s="1"/>
  <c r="I134" i="53"/>
  <c r="H134" i="53"/>
  <c r="J134" i="53" s="1"/>
  <c r="U133" i="53"/>
  <c r="T133" i="53"/>
  <c r="S133" i="53"/>
  <c r="R133" i="53"/>
  <c r="N133" i="53"/>
  <c r="Q132" i="53"/>
  <c r="I132" i="53"/>
  <c r="Q131" i="53"/>
  <c r="P131" i="53"/>
  <c r="O131" i="53"/>
  <c r="I131" i="53"/>
  <c r="Q130" i="53"/>
  <c r="P130" i="53"/>
  <c r="O130" i="53"/>
  <c r="L130" i="53"/>
  <c r="K130" i="53"/>
  <c r="J130" i="53"/>
  <c r="I130" i="53"/>
  <c r="H130" i="53"/>
  <c r="Q100" i="53"/>
  <c r="I100" i="53"/>
  <c r="Q99" i="53"/>
  <c r="P99" i="53"/>
  <c r="O99" i="53"/>
  <c r="I99" i="53"/>
  <c r="Q98" i="53"/>
  <c r="P98" i="53"/>
  <c r="O98" i="53"/>
  <c r="I98" i="53"/>
  <c r="Q68" i="53"/>
  <c r="I68" i="53"/>
  <c r="Q67" i="53"/>
  <c r="P67" i="53"/>
  <c r="O67" i="53"/>
  <c r="I67" i="53"/>
  <c r="Q66" i="53"/>
  <c r="P66" i="53"/>
  <c r="O66" i="53"/>
  <c r="L66" i="53"/>
  <c r="K66" i="53"/>
  <c r="J66" i="53"/>
  <c r="I66" i="53"/>
  <c r="H66" i="53"/>
  <c r="I36" i="53"/>
  <c r="I35" i="53"/>
  <c r="I34" i="53"/>
  <c r="Q36" i="53"/>
  <c r="B12" i="44"/>
  <c r="O8" i="50" a="1"/>
  <c r="O8" i="50" s="1"/>
  <c r="P8" i="50" a="1"/>
  <c r="P8" i="50" s="1"/>
  <c r="Q8" i="50" a="1"/>
  <c r="Q8" i="50" s="1"/>
  <c r="AB8" i="50" a="1"/>
  <c r="AB8" i="50" s="1"/>
  <c r="AD8" i="50" a="1"/>
  <c r="AD8" i="50" s="1"/>
  <c r="AC8" i="50" s="1"/>
  <c r="AE8" i="50" a="1"/>
  <c r="AE8" i="50" s="1"/>
  <c r="AF8" i="50" a="1"/>
  <c r="AF8" i="50" s="1"/>
  <c r="AG8" i="50" a="1"/>
  <c r="AG8" i="50" s="1"/>
  <c r="AH8" i="50" a="1"/>
  <c r="AH8" i="50" s="1"/>
  <c r="AI8" i="50" a="1"/>
  <c r="AI8" i="50" s="1"/>
  <c r="AL8" i="50" a="1"/>
  <c r="AL8" i="50" s="1"/>
  <c r="O9" i="50" a="1"/>
  <c r="O9" i="50" s="1"/>
  <c r="P9" i="50" a="1"/>
  <c r="P9" i="50" s="1"/>
  <c r="Q9" i="50" a="1"/>
  <c r="Q9" i="50" s="1"/>
  <c r="AB9" i="50" a="1"/>
  <c r="AB9" i="50" s="1"/>
  <c r="AD9" i="50" a="1"/>
  <c r="AD9" i="50" s="1"/>
  <c r="AC9" i="50" s="1"/>
  <c r="AE9" i="50" a="1"/>
  <c r="AE9" i="50" s="1"/>
  <c r="AF9" i="50" a="1"/>
  <c r="AF9" i="50" s="1"/>
  <c r="AG9" i="50" a="1"/>
  <c r="AG9" i="50" s="1"/>
  <c r="AH9" i="50" a="1"/>
  <c r="AH9" i="50" s="1"/>
  <c r="AI9" i="50" a="1"/>
  <c r="AI9" i="50" s="1"/>
  <c r="AL9" i="50" a="1"/>
  <c r="AL9" i="50" s="1"/>
  <c r="O10" i="50" a="1"/>
  <c r="O10" i="50" s="1"/>
  <c r="P10" i="50" a="1"/>
  <c r="P10" i="50" s="1"/>
  <c r="Q10" i="50" a="1"/>
  <c r="Q10" i="50" s="1"/>
  <c r="AB10" i="50" a="1"/>
  <c r="AB10" i="50" s="1"/>
  <c r="AD10" i="50" a="1"/>
  <c r="AD10" i="50" s="1"/>
  <c r="AC10" i="50" s="1"/>
  <c r="AE10" i="50" a="1"/>
  <c r="AE10" i="50" s="1"/>
  <c r="AF10" i="50" a="1"/>
  <c r="AF10" i="50" s="1"/>
  <c r="AG10" i="50" a="1"/>
  <c r="AG10" i="50" s="1"/>
  <c r="AH10" i="50" a="1"/>
  <c r="AH10" i="50" s="1"/>
  <c r="AI10" i="50" a="1"/>
  <c r="AI10" i="50" s="1"/>
  <c r="AL10" i="50" a="1"/>
  <c r="AL10" i="50" s="1"/>
  <c r="O11" i="50" a="1"/>
  <c r="O11" i="50" s="1"/>
  <c r="P11" i="50" a="1"/>
  <c r="P11" i="50" s="1"/>
  <c r="Q11" i="50" a="1"/>
  <c r="Q11" i="50" s="1"/>
  <c r="AB11" i="50" a="1"/>
  <c r="AB11" i="50" s="1"/>
  <c r="AD11" i="50" a="1"/>
  <c r="AD11" i="50" s="1"/>
  <c r="AC11" i="50" s="1"/>
  <c r="AE11" i="50" a="1"/>
  <c r="AE11" i="50" s="1"/>
  <c r="AF11" i="50" a="1"/>
  <c r="AF11" i="50" s="1"/>
  <c r="AG11" i="50" a="1"/>
  <c r="AG11" i="50" s="1"/>
  <c r="AH11" i="50" a="1"/>
  <c r="AH11" i="50" s="1"/>
  <c r="AI11" i="50" a="1"/>
  <c r="AI11" i="50" s="1"/>
  <c r="AL11" i="50" a="1"/>
  <c r="AL11" i="50" s="1"/>
  <c r="O12" i="50" a="1"/>
  <c r="O12" i="50" s="1"/>
  <c r="P12" i="50" a="1"/>
  <c r="P12" i="50" s="1"/>
  <c r="Q12" i="50" a="1"/>
  <c r="Q12" i="50" s="1"/>
  <c r="AB12" i="50" a="1"/>
  <c r="AB12" i="50" s="1"/>
  <c r="AD12" i="50" a="1"/>
  <c r="AD12" i="50" s="1"/>
  <c r="AC12" i="50" s="1"/>
  <c r="AE12" i="50" a="1"/>
  <c r="AE12" i="50" s="1"/>
  <c r="AF12" i="50" a="1"/>
  <c r="AF12" i="50" s="1"/>
  <c r="AG12" i="50" a="1"/>
  <c r="AG12" i="50" s="1"/>
  <c r="AH12" i="50" a="1"/>
  <c r="AH12" i="50" s="1"/>
  <c r="AI12" i="50" a="1"/>
  <c r="AI12" i="50" s="1"/>
  <c r="AL12" i="50" a="1"/>
  <c r="AL12" i="50" s="1"/>
  <c r="O13" i="50" a="1"/>
  <c r="O13" i="50" s="1"/>
  <c r="P13" i="50" a="1"/>
  <c r="P13" i="50" s="1"/>
  <c r="Q13" i="50" a="1"/>
  <c r="Q13" i="50" s="1"/>
  <c r="AB13" i="50" a="1"/>
  <c r="AB13" i="50" s="1"/>
  <c r="AD13" i="50" a="1"/>
  <c r="AD13" i="50" s="1"/>
  <c r="AC13" i="50" s="1"/>
  <c r="AE13" i="50" a="1"/>
  <c r="AE13" i="50" s="1"/>
  <c r="AF13" i="50" a="1"/>
  <c r="AF13" i="50" s="1"/>
  <c r="AG13" i="50" a="1"/>
  <c r="AG13" i="50" s="1"/>
  <c r="AH13" i="50" a="1"/>
  <c r="AH13" i="50" s="1"/>
  <c r="AI13" i="50" a="1"/>
  <c r="AI13" i="50" s="1"/>
  <c r="AL13" i="50" a="1"/>
  <c r="AL13" i="50" s="1"/>
  <c r="O14" i="50" a="1"/>
  <c r="O14" i="50" s="1"/>
  <c r="P14" i="50" a="1"/>
  <c r="P14" i="50" s="1"/>
  <c r="Q14" i="50" a="1"/>
  <c r="Q14" i="50" s="1"/>
  <c r="AB14" i="50" a="1"/>
  <c r="AB14" i="50" s="1"/>
  <c r="AD14" i="50" a="1"/>
  <c r="AD14" i="50" s="1"/>
  <c r="AC14" i="50" s="1"/>
  <c r="AE14" i="50" a="1"/>
  <c r="AE14" i="50" s="1"/>
  <c r="AF14" i="50" a="1"/>
  <c r="AF14" i="50" s="1"/>
  <c r="AG14" i="50" a="1"/>
  <c r="AG14" i="50" s="1"/>
  <c r="AH14" i="50" a="1"/>
  <c r="AH14" i="50" s="1"/>
  <c r="AI14" i="50" a="1"/>
  <c r="AI14" i="50" s="1"/>
  <c r="AL14" i="50" a="1"/>
  <c r="AL14" i="50" s="1"/>
  <c r="O15" i="50" a="1"/>
  <c r="O15" i="50" s="1"/>
  <c r="P15" i="50" a="1"/>
  <c r="P15" i="50" s="1"/>
  <c r="Q15" i="50" a="1"/>
  <c r="Q15" i="50" s="1"/>
  <c r="AB15" i="50" a="1"/>
  <c r="AB15" i="50" s="1"/>
  <c r="AD15" i="50" a="1"/>
  <c r="AD15" i="50" s="1"/>
  <c r="AC15" i="50" s="1"/>
  <c r="AE15" i="50" a="1"/>
  <c r="AE15" i="50" s="1"/>
  <c r="AF15" i="50" a="1"/>
  <c r="AF15" i="50" s="1"/>
  <c r="AG15" i="50" a="1"/>
  <c r="AG15" i="50" s="1"/>
  <c r="AH15" i="50" a="1"/>
  <c r="AH15" i="50" s="1"/>
  <c r="AI15" i="50" a="1"/>
  <c r="AI15" i="50" s="1"/>
  <c r="AL15" i="50" a="1"/>
  <c r="AL15" i="50" s="1"/>
  <c r="O16" i="50" a="1"/>
  <c r="O16" i="50" s="1"/>
  <c r="P16" i="50" a="1"/>
  <c r="P16" i="50" s="1"/>
  <c r="Q16" i="50" a="1"/>
  <c r="Q16" i="50" s="1"/>
  <c r="AB16" i="50" a="1"/>
  <c r="AB16" i="50" s="1"/>
  <c r="AD16" i="50" a="1"/>
  <c r="AD16" i="50" s="1"/>
  <c r="AC16" i="50" s="1"/>
  <c r="AE16" i="50" a="1"/>
  <c r="AE16" i="50" s="1"/>
  <c r="AF16" i="50" a="1"/>
  <c r="AF16" i="50" s="1"/>
  <c r="AG16" i="50" a="1"/>
  <c r="AG16" i="50" s="1"/>
  <c r="AH16" i="50" a="1"/>
  <c r="AH16" i="50" s="1"/>
  <c r="AI16" i="50" a="1"/>
  <c r="AI16" i="50" s="1"/>
  <c r="AL16" i="50" a="1"/>
  <c r="AL16" i="50" s="1"/>
  <c r="O17" i="50" a="1"/>
  <c r="O17" i="50" s="1"/>
  <c r="P17" i="50" a="1"/>
  <c r="P17" i="50" s="1"/>
  <c r="Q17" i="50" a="1"/>
  <c r="Q17" i="50" s="1"/>
  <c r="AB17" i="50" a="1"/>
  <c r="AB17" i="50" s="1"/>
  <c r="AD17" i="50" a="1"/>
  <c r="AD17" i="50" s="1"/>
  <c r="AC17" i="50" s="1"/>
  <c r="AE17" i="50" a="1"/>
  <c r="AE17" i="50" s="1"/>
  <c r="AF17" i="50" a="1"/>
  <c r="AF17" i="50" s="1"/>
  <c r="AG17" i="50" a="1"/>
  <c r="AG17" i="50" s="1"/>
  <c r="AH17" i="50" a="1"/>
  <c r="AH17" i="50" s="1"/>
  <c r="AI17" i="50" a="1"/>
  <c r="AI17" i="50" s="1"/>
  <c r="AL17" i="50" a="1"/>
  <c r="AL17" i="50" s="1"/>
  <c r="O18" i="50" a="1"/>
  <c r="O18" i="50" s="1"/>
  <c r="P18" i="50" a="1"/>
  <c r="P18" i="50" s="1"/>
  <c r="Q18" i="50" a="1"/>
  <c r="Q18" i="50" s="1"/>
  <c r="AB18" i="50" a="1"/>
  <c r="AB18" i="50" s="1"/>
  <c r="AD18" i="50" a="1"/>
  <c r="AD18" i="50" s="1"/>
  <c r="AC18" i="50" s="1"/>
  <c r="AE18" i="50" a="1"/>
  <c r="AE18" i="50" s="1"/>
  <c r="AF18" i="50" a="1"/>
  <c r="AF18" i="50" s="1"/>
  <c r="AG18" i="50" a="1"/>
  <c r="AG18" i="50" s="1"/>
  <c r="AH18" i="50" a="1"/>
  <c r="AH18" i="50" s="1"/>
  <c r="AI18" i="50" a="1"/>
  <c r="AI18" i="50" s="1"/>
  <c r="AL18" i="50" a="1"/>
  <c r="AL18" i="50" s="1"/>
  <c r="O19" i="50" a="1"/>
  <c r="O19" i="50" s="1"/>
  <c r="P19" i="50" a="1"/>
  <c r="P19" i="50" s="1"/>
  <c r="Q19" i="50" a="1"/>
  <c r="Q19" i="50" s="1"/>
  <c r="AB19" i="50" a="1"/>
  <c r="AB19" i="50" s="1"/>
  <c r="AD19" i="50" a="1"/>
  <c r="AD19" i="50" s="1"/>
  <c r="AC19" i="50" s="1"/>
  <c r="AE19" i="50" a="1"/>
  <c r="AE19" i="50" s="1"/>
  <c r="AF19" i="50" a="1"/>
  <c r="AF19" i="50" s="1"/>
  <c r="AG19" i="50" a="1"/>
  <c r="AG19" i="50" s="1"/>
  <c r="AH19" i="50" a="1"/>
  <c r="AH19" i="50" s="1"/>
  <c r="AI19" i="50" a="1"/>
  <c r="AI19" i="50" s="1"/>
  <c r="AL19" i="50" a="1"/>
  <c r="AL19" i="50" s="1"/>
  <c r="O20" i="50" a="1"/>
  <c r="O20" i="50" s="1"/>
  <c r="P20" i="50" a="1"/>
  <c r="P20" i="50" s="1"/>
  <c r="Q20" i="50" a="1"/>
  <c r="Q20" i="50" s="1"/>
  <c r="AB20" i="50" a="1"/>
  <c r="AB20" i="50" s="1"/>
  <c r="AD20" i="50" a="1"/>
  <c r="AD20" i="50" s="1"/>
  <c r="AC20" i="50" s="1"/>
  <c r="AE20" i="50" a="1"/>
  <c r="AE20" i="50" s="1"/>
  <c r="AF20" i="50" a="1"/>
  <c r="AF20" i="50" s="1"/>
  <c r="AG20" i="50" a="1"/>
  <c r="AG20" i="50" s="1"/>
  <c r="AH20" i="50" a="1"/>
  <c r="AH20" i="50" s="1"/>
  <c r="AI20" i="50" a="1"/>
  <c r="AI20" i="50" s="1"/>
  <c r="AL20" i="50" a="1"/>
  <c r="AL20" i="50" s="1"/>
  <c r="O21" i="50" a="1"/>
  <c r="O21" i="50" s="1"/>
  <c r="P21" i="50" a="1"/>
  <c r="P21" i="50" s="1"/>
  <c r="Q21" i="50" a="1"/>
  <c r="Q21" i="50" s="1"/>
  <c r="AB21" i="50" a="1"/>
  <c r="AB21" i="50" s="1"/>
  <c r="AD21" i="50" a="1"/>
  <c r="AD21" i="50" s="1"/>
  <c r="AC21" i="50" s="1"/>
  <c r="AE21" i="50" a="1"/>
  <c r="AE21" i="50" s="1"/>
  <c r="AF21" i="50" a="1"/>
  <c r="AF21" i="50" s="1"/>
  <c r="AG21" i="50" a="1"/>
  <c r="AG21" i="50" s="1"/>
  <c r="AH21" i="50" a="1"/>
  <c r="AH21" i="50" s="1"/>
  <c r="AI21" i="50" a="1"/>
  <c r="AI21" i="50" s="1"/>
  <c r="AL21" i="50" a="1"/>
  <c r="AL21" i="50" s="1"/>
  <c r="O22" i="50" a="1"/>
  <c r="O22" i="50" s="1"/>
  <c r="P22" i="50" a="1"/>
  <c r="P22" i="50" s="1"/>
  <c r="Q22" i="50" a="1"/>
  <c r="Q22" i="50" s="1"/>
  <c r="AB22" i="50" a="1"/>
  <c r="AB22" i="50" s="1"/>
  <c r="AD22" i="50" a="1"/>
  <c r="AD22" i="50" s="1"/>
  <c r="AC22" i="50" s="1"/>
  <c r="AE22" i="50" a="1"/>
  <c r="AE22" i="50" s="1"/>
  <c r="AF22" i="50" a="1"/>
  <c r="AF22" i="50" s="1"/>
  <c r="AG22" i="50" a="1"/>
  <c r="AG22" i="50" s="1"/>
  <c r="AH22" i="50" a="1"/>
  <c r="AH22" i="50" s="1"/>
  <c r="AI22" i="50" a="1"/>
  <c r="AI22" i="50" s="1"/>
  <c r="AL22" i="50" a="1"/>
  <c r="AL22" i="50" s="1"/>
  <c r="O23" i="50" a="1"/>
  <c r="O23" i="50" s="1"/>
  <c r="P23" i="50" a="1"/>
  <c r="P23" i="50" s="1"/>
  <c r="Q23" i="50" a="1"/>
  <c r="Q23" i="50" s="1"/>
  <c r="AB23" i="50" a="1"/>
  <c r="AB23" i="50" s="1"/>
  <c r="AD23" i="50" a="1"/>
  <c r="AD23" i="50" s="1"/>
  <c r="AC23" i="50" s="1"/>
  <c r="AE23" i="50" a="1"/>
  <c r="AE23" i="50" s="1"/>
  <c r="AF23" i="50" a="1"/>
  <c r="AF23" i="50" s="1"/>
  <c r="AG23" i="50" a="1"/>
  <c r="AG23" i="50" s="1"/>
  <c r="AH23" i="50" a="1"/>
  <c r="AH23" i="50" s="1"/>
  <c r="AI23" i="50" a="1"/>
  <c r="AI23" i="50" s="1"/>
  <c r="AL23" i="50" a="1"/>
  <c r="AL23" i="50" s="1"/>
  <c r="O24" i="50" a="1"/>
  <c r="O24" i="50" s="1"/>
  <c r="P24" i="50" a="1"/>
  <c r="P24" i="50" s="1"/>
  <c r="Q24" i="50" a="1"/>
  <c r="Q24" i="50" s="1"/>
  <c r="AB24" i="50" a="1"/>
  <c r="AB24" i="50" s="1"/>
  <c r="AD24" i="50" a="1"/>
  <c r="AD24" i="50" s="1"/>
  <c r="AC24" i="50" s="1"/>
  <c r="AE24" i="50" a="1"/>
  <c r="AE24" i="50" s="1"/>
  <c r="AA24" i="50" s="1"/>
  <c r="AF24" i="50" a="1"/>
  <c r="AF24" i="50" s="1"/>
  <c r="AG24" i="50" a="1"/>
  <c r="AG24" i="50" s="1"/>
  <c r="AH24" i="50" a="1"/>
  <c r="AH24" i="50" s="1"/>
  <c r="AI24" i="50" a="1"/>
  <c r="AI24" i="50" s="1"/>
  <c r="AL24" i="50" a="1"/>
  <c r="AL24" i="50" s="1"/>
  <c r="O25" i="50" a="1"/>
  <c r="O25" i="50" s="1"/>
  <c r="P25" i="50" a="1"/>
  <c r="P25" i="50" s="1"/>
  <c r="Q25" i="50" a="1"/>
  <c r="Q25" i="50" s="1"/>
  <c r="AB25" i="50" a="1"/>
  <c r="AB25" i="50" s="1"/>
  <c r="AD25" i="50" a="1"/>
  <c r="AD25" i="50" s="1"/>
  <c r="AC25" i="50" s="1"/>
  <c r="AE25" i="50" a="1"/>
  <c r="AE25" i="50" s="1"/>
  <c r="AF25" i="50" a="1"/>
  <c r="AF25" i="50" s="1"/>
  <c r="AG25" i="50" a="1"/>
  <c r="AG25" i="50" s="1"/>
  <c r="AH25" i="50" a="1"/>
  <c r="AH25" i="50" s="1"/>
  <c r="AI25" i="50" a="1"/>
  <c r="AI25" i="50" s="1"/>
  <c r="AL25" i="50" a="1"/>
  <c r="AL25" i="50" s="1"/>
  <c r="O26" i="50" a="1"/>
  <c r="O26" i="50" s="1"/>
  <c r="P26" i="50" a="1"/>
  <c r="P26" i="50" s="1"/>
  <c r="Q26" i="50" a="1"/>
  <c r="Q26" i="50" s="1"/>
  <c r="AB26" i="50" a="1"/>
  <c r="AB26" i="50" s="1"/>
  <c r="AD26" i="50" a="1"/>
  <c r="AD26" i="50" s="1"/>
  <c r="AC26" i="50" s="1"/>
  <c r="AE26" i="50" a="1"/>
  <c r="AE26" i="50" s="1"/>
  <c r="Z26" i="50" s="1"/>
  <c r="AF26" i="50" a="1"/>
  <c r="AF26" i="50" s="1"/>
  <c r="AG26" i="50" a="1"/>
  <c r="AG26" i="50" s="1"/>
  <c r="AH26" i="50" a="1"/>
  <c r="AH26" i="50" s="1"/>
  <c r="AI26" i="50" a="1"/>
  <c r="AI26" i="50" s="1"/>
  <c r="AL26" i="50" a="1"/>
  <c r="AL26" i="50" s="1"/>
  <c r="O27" i="50" a="1"/>
  <c r="O27" i="50" s="1"/>
  <c r="P27" i="50" a="1"/>
  <c r="P27" i="50" s="1"/>
  <c r="Q27" i="50" a="1"/>
  <c r="Q27" i="50" s="1"/>
  <c r="AB27" i="50" a="1"/>
  <c r="AB27" i="50" s="1"/>
  <c r="AD27" i="50" a="1"/>
  <c r="AD27" i="50" s="1"/>
  <c r="AC27" i="50" s="1"/>
  <c r="AE27" i="50" a="1"/>
  <c r="AE27" i="50" s="1"/>
  <c r="AF27" i="50" a="1"/>
  <c r="AF27" i="50" s="1"/>
  <c r="AG27" i="50" a="1"/>
  <c r="AG27" i="50" s="1"/>
  <c r="AH27" i="50" a="1"/>
  <c r="AH27" i="50" s="1"/>
  <c r="AI27" i="50" a="1"/>
  <c r="AI27" i="50" s="1"/>
  <c r="AL27" i="50" a="1"/>
  <c r="AL27" i="50" s="1"/>
  <c r="O28" i="50" a="1"/>
  <c r="O28" i="50" s="1"/>
  <c r="P28" i="50" a="1"/>
  <c r="P28" i="50" s="1"/>
  <c r="Q28" i="50" a="1"/>
  <c r="Q28" i="50" s="1"/>
  <c r="AB28" i="50" a="1"/>
  <c r="AB28" i="50" s="1"/>
  <c r="AD28" i="50" a="1"/>
  <c r="AD28" i="50" s="1"/>
  <c r="AC28" i="50" s="1"/>
  <c r="AE28" i="50" a="1"/>
  <c r="AE28" i="50" s="1"/>
  <c r="AF28" i="50" a="1"/>
  <c r="AF28" i="50" s="1"/>
  <c r="AG28" i="50" a="1"/>
  <c r="AG28" i="50" s="1"/>
  <c r="AH28" i="50" a="1"/>
  <c r="AH28" i="50" s="1"/>
  <c r="AI28" i="50" a="1"/>
  <c r="AI28" i="50" s="1"/>
  <c r="AL28" i="50" a="1"/>
  <c r="AL28" i="50" s="1"/>
  <c r="O29" i="50" a="1"/>
  <c r="O29" i="50" s="1"/>
  <c r="P29" i="50" a="1"/>
  <c r="P29" i="50" s="1"/>
  <c r="Q29" i="50" a="1"/>
  <c r="Q29" i="50" s="1"/>
  <c r="AB29" i="50" a="1"/>
  <c r="AB29" i="50" s="1"/>
  <c r="AD29" i="50" a="1"/>
  <c r="AD29" i="50" s="1"/>
  <c r="AC29" i="50" s="1"/>
  <c r="AE29" i="50" a="1"/>
  <c r="AE29" i="50" s="1"/>
  <c r="AF29" i="50" a="1"/>
  <c r="AF29" i="50" s="1"/>
  <c r="AG29" i="50" a="1"/>
  <c r="AG29" i="50" s="1"/>
  <c r="AH29" i="50" a="1"/>
  <c r="AH29" i="50" s="1"/>
  <c r="AI29" i="50" a="1"/>
  <c r="AI29" i="50" s="1"/>
  <c r="AL29" i="50" a="1"/>
  <c r="AL29" i="50" s="1"/>
  <c r="O30" i="50" a="1"/>
  <c r="O30" i="50" s="1"/>
  <c r="P30" i="50" a="1"/>
  <c r="P30" i="50" s="1"/>
  <c r="Q30" i="50" a="1"/>
  <c r="Q30" i="50" s="1"/>
  <c r="AB30" i="50" a="1"/>
  <c r="AB30" i="50" s="1"/>
  <c r="AD30" i="50" a="1"/>
  <c r="AD30" i="50" s="1"/>
  <c r="AC30" i="50" s="1"/>
  <c r="AE30" i="50" a="1"/>
  <c r="AE30" i="50" s="1"/>
  <c r="AF30" i="50" a="1"/>
  <c r="AF30" i="50" s="1"/>
  <c r="AG30" i="50" a="1"/>
  <c r="AG30" i="50" s="1"/>
  <c r="AH30" i="50" a="1"/>
  <c r="AH30" i="50" s="1"/>
  <c r="AI30" i="50" a="1"/>
  <c r="AI30" i="50" s="1"/>
  <c r="AL30" i="50" a="1"/>
  <c r="AL30" i="50" s="1"/>
  <c r="O31" i="50" a="1"/>
  <c r="O31" i="50" s="1"/>
  <c r="P31" i="50" a="1"/>
  <c r="P31" i="50" s="1"/>
  <c r="Q31" i="50" a="1"/>
  <c r="Q31" i="50" s="1"/>
  <c r="AB31" i="50" a="1"/>
  <c r="AB31" i="50" s="1"/>
  <c r="AD31" i="50" a="1"/>
  <c r="AD31" i="50" s="1"/>
  <c r="AC31" i="50" s="1"/>
  <c r="AE31" i="50" a="1"/>
  <c r="AE31" i="50" s="1"/>
  <c r="AF31" i="50" a="1"/>
  <c r="AF31" i="50" s="1"/>
  <c r="AG31" i="50" a="1"/>
  <c r="AG31" i="50" s="1"/>
  <c r="AH31" i="50" a="1"/>
  <c r="AH31" i="50" s="1"/>
  <c r="AI31" i="50" a="1"/>
  <c r="AI31" i="50" s="1"/>
  <c r="AL31" i="50" a="1"/>
  <c r="AL31" i="50" s="1"/>
  <c r="O32" i="50" a="1"/>
  <c r="O32" i="50" s="1"/>
  <c r="P32" i="50" a="1"/>
  <c r="P32" i="50" s="1"/>
  <c r="Q32" i="50" a="1"/>
  <c r="Q32" i="50" s="1"/>
  <c r="AB32" i="50" a="1"/>
  <c r="AB32" i="50" s="1"/>
  <c r="AD32" i="50" a="1"/>
  <c r="AD32" i="50" s="1"/>
  <c r="AC32" i="50" s="1"/>
  <c r="AE32" i="50" a="1"/>
  <c r="AE32" i="50" s="1"/>
  <c r="AF32" i="50" a="1"/>
  <c r="AF32" i="50" s="1"/>
  <c r="AG32" i="50" a="1"/>
  <c r="AG32" i="50" s="1"/>
  <c r="AH32" i="50" a="1"/>
  <c r="AH32" i="50" s="1"/>
  <c r="AI32" i="50" a="1"/>
  <c r="AI32" i="50" s="1"/>
  <c r="AL32" i="50" a="1"/>
  <c r="AL32" i="50" s="1"/>
  <c r="O33" i="50" a="1"/>
  <c r="O33" i="50" s="1"/>
  <c r="P33" i="50" a="1"/>
  <c r="P33" i="50" s="1"/>
  <c r="Q33" i="50" a="1"/>
  <c r="Q33" i="50" s="1"/>
  <c r="AB33" i="50" a="1"/>
  <c r="AB33" i="50" s="1"/>
  <c r="AD33" i="50" a="1"/>
  <c r="AD33" i="50" s="1"/>
  <c r="AC33" i="50" s="1"/>
  <c r="AE33" i="50" a="1"/>
  <c r="AE33" i="50" s="1"/>
  <c r="AF33" i="50" a="1"/>
  <c r="AF33" i="50" s="1"/>
  <c r="AG33" i="50" a="1"/>
  <c r="AG33" i="50" s="1"/>
  <c r="AH33" i="50" a="1"/>
  <c r="AH33" i="50" s="1"/>
  <c r="AI33" i="50" a="1"/>
  <c r="AI33" i="50" s="1"/>
  <c r="AL33" i="50" a="1"/>
  <c r="AL33" i="50" s="1"/>
  <c r="O34" i="50" a="1"/>
  <c r="O34" i="50" s="1"/>
  <c r="P34" i="50" a="1"/>
  <c r="P34" i="50" s="1"/>
  <c r="Q34" i="50" a="1"/>
  <c r="Q34" i="50" s="1"/>
  <c r="AB34" i="50" a="1"/>
  <c r="AB34" i="50" s="1"/>
  <c r="AD34" i="50" a="1"/>
  <c r="AD34" i="50" s="1"/>
  <c r="AC34" i="50" s="1"/>
  <c r="AE34" i="50" a="1"/>
  <c r="AE34" i="50" s="1"/>
  <c r="AF34" i="50" a="1"/>
  <c r="AF34" i="50" s="1"/>
  <c r="AG34" i="50" a="1"/>
  <c r="AG34" i="50" s="1"/>
  <c r="AH34" i="50" a="1"/>
  <c r="AH34" i="50" s="1"/>
  <c r="AI34" i="50" a="1"/>
  <c r="AI34" i="50" s="1"/>
  <c r="AL34" i="50" a="1"/>
  <c r="AL34" i="50" s="1"/>
  <c r="O35" i="50" a="1"/>
  <c r="O35" i="50" s="1"/>
  <c r="P35" i="50" a="1"/>
  <c r="P35" i="50" s="1"/>
  <c r="Q35" i="50" a="1"/>
  <c r="Q35" i="50" s="1"/>
  <c r="AB35" i="50" a="1"/>
  <c r="AB35" i="50" s="1"/>
  <c r="AD35" i="50" a="1"/>
  <c r="AD35" i="50" s="1"/>
  <c r="AC35" i="50" s="1"/>
  <c r="AE35" i="50" a="1"/>
  <c r="AE35" i="50" s="1"/>
  <c r="AF35" i="50" a="1"/>
  <c r="AF35" i="50" s="1"/>
  <c r="AG35" i="50" a="1"/>
  <c r="AG35" i="50" s="1"/>
  <c r="AH35" i="50" a="1"/>
  <c r="AH35" i="50" s="1"/>
  <c r="AI35" i="50" a="1"/>
  <c r="AI35" i="50" s="1"/>
  <c r="AL35" i="50" a="1"/>
  <c r="AL35" i="50" s="1"/>
  <c r="O36" i="50" a="1"/>
  <c r="O36" i="50" s="1"/>
  <c r="P36" i="50" a="1"/>
  <c r="P36" i="50" s="1"/>
  <c r="Q36" i="50" a="1"/>
  <c r="Q36" i="50" s="1"/>
  <c r="AB36" i="50" a="1"/>
  <c r="AB36" i="50" s="1"/>
  <c r="AD36" i="50" a="1"/>
  <c r="AD36" i="50" s="1"/>
  <c r="AC36" i="50" s="1"/>
  <c r="AE36" i="50" a="1"/>
  <c r="AE36" i="50" s="1"/>
  <c r="AF36" i="50" a="1"/>
  <c r="AF36" i="50" s="1"/>
  <c r="AG36" i="50" a="1"/>
  <c r="AG36" i="50" s="1"/>
  <c r="AH36" i="50" a="1"/>
  <c r="AH36" i="50" s="1"/>
  <c r="AI36" i="50" a="1"/>
  <c r="AI36" i="50" s="1"/>
  <c r="AL36" i="50" a="1"/>
  <c r="AL36" i="50" s="1"/>
  <c r="O37" i="50" a="1"/>
  <c r="O37" i="50" s="1"/>
  <c r="P37" i="50" a="1"/>
  <c r="P37" i="50" s="1"/>
  <c r="Q37" i="50" a="1"/>
  <c r="Q37" i="50" s="1"/>
  <c r="AB37" i="50" a="1"/>
  <c r="AB37" i="50" s="1"/>
  <c r="AD37" i="50" a="1"/>
  <c r="AD37" i="50" s="1"/>
  <c r="AC37" i="50" s="1"/>
  <c r="AE37" i="50" a="1"/>
  <c r="AE37" i="50" s="1"/>
  <c r="AF37" i="50" a="1"/>
  <c r="AF37" i="50" s="1"/>
  <c r="AG37" i="50" a="1"/>
  <c r="AG37" i="50" s="1"/>
  <c r="AH37" i="50" a="1"/>
  <c r="AH37" i="50" s="1"/>
  <c r="AI37" i="50" a="1"/>
  <c r="AI37" i="50" s="1"/>
  <c r="AL37" i="50" a="1"/>
  <c r="AL37" i="50" s="1"/>
  <c r="O38" i="50" a="1"/>
  <c r="O38" i="50" s="1"/>
  <c r="P38" i="50" a="1"/>
  <c r="P38" i="50" s="1"/>
  <c r="Q38" i="50" a="1"/>
  <c r="Q38" i="50" s="1"/>
  <c r="AB38" i="50" a="1"/>
  <c r="AB38" i="50" s="1"/>
  <c r="AD38" i="50" a="1"/>
  <c r="AD38" i="50" s="1"/>
  <c r="AC38" i="50" s="1"/>
  <c r="AE38" i="50" a="1"/>
  <c r="AE38" i="50" s="1"/>
  <c r="AF38" i="50" a="1"/>
  <c r="AF38" i="50" s="1"/>
  <c r="AG38" i="50" a="1"/>
  <c r="AG38" i="50" s="1"/>
  <c r="AH38" i="50" a="1"/>
  <c r="AH38" i="50" s="1"/>
  <c r="AI38" i="50" a="1"/>
  <c r="AI38" i="50" s="1"/>
  <c r="AL38" i="50" a="1"/>
  <c r="AL38" i="50" s="1"/>
  <c r="O39" i="50" a="1"/>
  <c r="O39" i="50" s="1"/>
  <c r="P39" i="50" a="1"/>
  <c r="P39" i="50" s="1"/>
  <c r="Q39" i="50" a="1"/>
  <c r="Q39" i="50" s="1"/>
  <c r="AB39" i="50" a="1"/>
  <c r="AB39" i="50" s="1"/>
  <c r="AD39" i="50" a="1"/>
  <c r="AD39" i="50" s="1"/>
  <c r="AC39" i="50" s="1"/>
  <c r="AE39" i="50" a="1"/>
  <c r="AE39" i="50" s="1"/>
  <c r="AF39" i="50" a="1"/>
  <c r="AF39" i="50" s="1"/>
  <c r="AG39" i="50" a="1"/>
  <c r="AG39" i="50" s="1"/>
  <c r="AH39" i="50" a="1"/>
  <c r="AH39" i="50" s="1"/>
  <c r="AI39" i="50" a="1"/>
  <c r="AI39" i="50" s="1"/>
  <c r="AL39" i="50" a="1"/>
  <c r="AL39" i="50" s="1"/>
  <c r="O40" i="50" a="1"/>
  <c r="O40" i="50" s="1"/>
  <c r="P40" i="50" a="1"/>
  <c r="P40" i="50" s="1"/>
  <c r="Q40" i="50" a="1"/>
  <c r="Q40" i="50" s="1"/>
  <c r="AB40" i="50" a="1"/>
  <c r="AB40" i="50" s="1"/>
  <c r="AD40" i="50" a="1"/>
  <c r="AD40" i="50" s="1"/>
  <c r="AC40" i="50" s="1"/>
  <c r="AE40" i="50" a="1"/>
  <c r="AE40" i="50" s="1"/>
  <c r="AA40" i="50" s="1"/>
  <c r="AF40" i="50" a="1"/>
  <c r="AF40" i="50" s="1"/>
  <c r="AG40" i="50" a="1"/>
  <c r="AG40" i="50" s="1"/>
  <c r="AH40" i="50" a="1"/>
  <c r="AH40" i="50" s="1"/>
  <c r="AI40" i="50" a="1"/>
  <c r="AI40" i="50" s="1"/>
  <c r="AL40" i="50" a="1"/>
  <c r="AL40" i="50" s="1"/>
  <c r="O41" i="50" a="1"/>
  <c r="O41" i="50" s="1"/>
  <c r="P41" i="50" a="1"/>
  <c r="P41" i="50" s="1"/>
  <c r="Q41" i="50" a="1"/>
  <c r="Q41" i="50" s="1"/>
  <c r="AB41" i="50" a="1"/>
  <c r="AB41" i="50" s="1"/>
  <c r="AD41" i="50" a="1"/>
  <c r="AD41" i="50" s="1"/>
  <c r="AC41" i="50" s="1"/>
  <c r="AE41" i="50" a="1"/>
  <c r="AE41" i="50" s="1"/>
  <c r="AF41" i="50" a="1"/>
  <c r="AF41" i="50" s="1"/>
  <c r="AG41" i="50" a="1"/>
  <c r="AG41" i="50" s="1"/>
  <c r="AH41" i="50" a="1"/>
  <c r="AH41" i="50" s="1"/>
  <c r="AI41" i="50" a="1"/>
  <c r="AI41" i="50" s="1"/>
  <c r="AL41" i="50" a="1"/>
  <c r="AL41" i="50" s="1"/>
  <c r="O42" i="50" a="1"/>
  <c r="O42" i="50" s="1"/>
  <c r="P42" i="50" a="1"/>
  <c r="P42" i="50" s="1"/>
  <c r="Q42" i="50" a="1"/>
  <c r="Q42" i="50" s="1"/>
  <c r="AB42" i="50" a="1"/>
  <c r="AB42" i="50" s="1"/>
  <c r="AD42" i="50" a="1"/>
  <c r="AD42" i="50" s="1"/>
  <c r="AC42" i="50" s="1"/>
  <c r="AE42" i="50" a="1"/>
  <c r="AE42" i="50" s="1"/>
  <c r="AF42" i="50" a="1"/>
  <c r="AF42" i="50" s="1"/>
  <c r="AG42" i="50" a="1"/>
  <c r="AG42" i="50" s="1"/>
  <c r="AH42" i="50" a="1"/>
  <c r="AH42" i="50" s="1"/>
  <c r="AI42" i="50" a="1"/>
  <c r="AI42" i="50" s="1"/>
  <c r="AL42" i="50" a="1"/>
  <c r="AL42" i="50" s="1"/>
  <c r="O43" i="50" a="1"/>
  <c r="O43" i="50" s="1"/>
  <c r="P43" i="50" a="1"/>
  <c r="P43" i="50" s="1"/>
  <c r="Q43" i="50" a="1"/>
  <c r="Q43" i="50" s="1"/>
  <c r="AB43" i="50" a="1"/>
  <c r="AB43" i="50" s="1"/>
  <c r="AD43" i="50" a="1"/>
  <c r="AD43" i="50" s="1"/>
  <c r="AC43" i="50" s="1"/>
  <c r="AE43" i="50" a="1"/>
  <c r="AE43" i="50" s="1"/>
  <c r="AF43" i="50" a="1"/>
  <c r="AF43" i="50" s="1"/>
  <c r="AG43" i="50" a="1"/>
  <c r="AG43" i="50" s="1"/>
  <c r="AH43" i="50" a="1"/>
  <c r="AH43" i="50" s="1"/>
  <c r="AI43" i="50" a="1"/>
  <c r="AI43" i="50" s="1"/>
  <c r="AL43" i="50" a="1"/>
  <c r="AL43" i="50" s="1"/>
  <c r="O44" i="50" a="1"/>
  <c r="O44" i="50" s="1"/>
  <c r="P44" i="50" a="1"/>
  <c r="P44" i="50" s="1"/>
  <c r="Q44" i="50" a="1"/>
  <c r="Q44" i="50" s="1"/>
  <c r="AB44" i="50" a="1"/>
  <c r="AB44" i="50" s="1"/>
  <c r="AD44" i="50" a="1"/>
  <c r="AD44" i="50" s="1"/>
  <c r="AC44" i="50" s="1"/>
  <c r="AE44" i="50" a="1"/>
  <c r="AE44" i="50" s="1"/>
  <c r="AF44" i="50" a="1"/>
  <c r="AF44" i="50" s="1"/>
  <c r="AG44" i="50" a="1"/>
  <c r="AG44" i="50" s="1"/>
  <c r="AH44" i="50" a="1"/>
  <c r="AH44" i="50" s="1"/>
  <c r="AI44" i="50" a="1"/>
  <c r="AI44" i="50" s="1"/>
  <c r="AL44" i="50" a="1"/>
  <c r="AL44" i="50" s="1"/>
  <c r="O45" i="50" a="1"/>
  <c r="O45" i="50" s="1"/>
  <c r="P45" i="50" a="1"/>
  <c r="P45" i="50" s="1"/>
  <c r="Q45" i="50" a="1"/>
  <c r="Q45" i="50" s="1"/>
  <c r="AB45" i="50" a="1"/>
  <c r="AB45" i="50" s="1"/>
  <c r="AD45" i="50" a="1"/>
  <c r="AD45" i="50" s="1"/>
  <c r="AC45" i="50" s="1"/>
  <c r="AE45" i="50" a="1"/>
  <c r="AE45" i="50" s="1"/>
  <c r="AF45" i="50" a="1"/>
  <c r="AF45" i="50" s="1"/>
  <c r="AG45" i="50" a="1"/>
  <c r="AG45" i="50" s="1"/>
  <c r="AH45" i="50" a="1"/>
  <c r="AH45" i="50" s="1"/>
  <c r="AI45" i="50" a="1"/>
  <c r="AI45" i="50" s="1"/>
  <c r="AL45" i="50" a="1"/>
  <c r="AL45" i="50" s="1"/>
  <c r="O46" i="50" a="1"/>
  <c r="O46" i="50" s="1"/>
  <c r="P46" i="50" a="1"/>
  <c r="P46" i="50" s="1"/>
  <c r="Q46" i="50" a="1"/>
  <c r="Q46" i="50" s="1"/>
  <c r="AB46" i="50" a="1"/>
  <c r="AB46" i="50" s="1"/>
  <c r="AD46" i="50" a="1"/>
  <c r="AD46" i="50" s="1"/>
  <c r="AC46" i="50" s="1"/>
  <c r="AE46" i="50" a="1"/>
  <c r="AE46" i="50" s="1"/>
  <c r="AF46" i="50" a="1"/>
  <c r="AF46" i="50" s="1"/>
  <c r="AG46" i="50" a="1"/>
  <c r="AG46" i="50" s="1"/>
  <c r="AH46" i="50" a="1"/>
  <c r="AH46" i="50" s="1"/>
  <c r="AI46" i="50" a="1"/>
  <c r="AI46" i="50" s="1"/>
  <c r="AL46" i="50" a="1"/>
  <c r="AL46" i="50" s="1"/>
  <c r="O47" i="50" a="1"/>
  <c r="O47" i="50" s="1"/>
  <c r="P47" i="50" a="1"/>
  <c r="P47" i="50" s="1"/>
  <c r="Q47" i="50" a="1"/>
  <c r="Q47" i="50" s="1"/>
  <c r="AB47" i="50" a="1"/>
  <c r="AB47" i="50" s="1"/>
  <c r="AD47" i="50" a="1"/>
  <c r="AD47" i="50" s="1"/>
  <c r="AC47" i="50" s="1"/>
  <c r="AE47" i="50" a="1"/>
  <c r="AE47" i="50" s="1"/>
  <c r="AF47" i="50" a="1"/>
  <c r="AF47" i="50" s="1"/>
  <c r="AG47" i="50" a="1"/>
  <c r="AG47" i="50" s="1"/>
  <c r="AH47" i="50" a="1"/>
  <c r="AH47" i="50" s="1"/>
  <c r="AI47" i="50" a="1"/>
  <c r="AI47" i="50" s="1"/>
  <c r="AL47" i="50" a="1"/>
  <c r="AL47" i="50" s="1"/>
  <c r="O48" i="50" a="1"/>
  <c r="O48" i="50" s="1"/>
  <c r="P48" i="50" a="1"/>
  <c r="P48" i="50" s="1"/>
  <c r="Q48" i="50" a="1"/>
  <c r="Q48" i="50" s="1"/>
  <c r="AB48" i="50" a="1"/>
  <c r="AB48" i="50" s="1"/>
  <c r="AD48" i="50" a="1"/>
  <c r="AD48" i="50" s="1"/>
  <c r="AC48" i="50" s="1"/>
  <c r="AE48" i="50" a="1"/>
  <c r="AE48" i="50" s="1"/>
  <c r="AF48" i="50" a="1"/>
  <c r="AF48" i="50" s="1"/>
  <c r="AG48" i="50" a="1"/>
  <c r="AG48" i="50" s="1"/>
  <c r="AH48" i="50" a="1"/>
  <c r="AH48" i="50" s="1"/>
  <c r="AI48" i="50" a="1"/>
  <c r="AI48" i="50" s="1"/>
  <c r="AL48" i="50" a="1"/>
  <c r="AL48" i="50" s="1"/>
  <c r="O49" i="50" a="1"/>
  <c r="O49" i="50" s="1"/>
  <c r="P49" i="50" a="1"/>
  <c r="P49" i="50" s="1"/>
  <c r="Q49" i="50" a="1"/>
  <c r="Q49" i="50" s="1"/>
  <c r="AB49" i="50" a="1"/>
  <c r="AB49" i="50" s="1"/>
  <c r="AD49" i="50" a="1"/>
  <c r="AD49" i="50" s="1"/>
  <c r="AC49" i="50" s="1"/>
  <c r="AE49" i="50" a="1"/>
  <c r="AE49" i="50" s="1"/>
  <c r="AF49" i="50" a="1"/>
  <c r="AF49" i="50" s="1"/>
  <c r="AG49" i="50" a="1"/>
  <c r="AG49" i="50" s="1"/>
  <c r="AH49" i="50" a="1"/>
  <c r="AH49" i="50" s="1"/>
  <c r="AI49" i="50" a="1"/>
  <c r="AI49" i="50" s="1"/>
  <c r="AL49" i="50" a="1"/>
  <c r="AL49" i="50" s="1"/>
  <c r="O50" i="50" a="1"/>
  <c r="O50" i="50" s="1"/>
  <c r="P50" i="50" a="1"/>
  <c r="P50" i="50" s="1"/>
  <c r="Q50" i="50" a="1"/>
  <c r="Q50" i="50" s="1"/>
  <c r="AB50" i="50" a="1"/>
  <c r="AB50" i="50" s="1"/>
  <c r="AD50" i="50" a="1"/>
  <c r="AD50" i="50" s="1"/>
  <c r="AC50" i="50" s="1"/>
  <c r="AE50" i="50" a="1"/>
  <c r="AE50" i="50" s="1"/>
  <c r="AF50" i="50" a="1"/>
  <c r="AF50" i="50" s="1"/>
  <c r="AG50" i="50" a="1"/>
  <c r="AG50" i="50" s="1"/>
  <c r="AH50" i="50" a="1"/>
  <c r="AH50" i="50" s="1"/>
  <c r="AI50" i="50" a="1"/>
  <c r="AI50" i="50" s="1"/>
  <c r="AL50" i="50" a="1"/>
  <c r="AL50" i="50" s="1"/>
  <c r="O51" i="50" a="1"/>
  <c r="O51" i="50" s="1"/>
  <c r="P51" i="50" a="1"/>
  <c r="P51" i="50" s="1"/>
  <c r="Q51" i="50" a="1"/>
  <c r="Q51" i="50" s="1"/>
  <c r="AB51" i="50" a="1"/>
  <c r="AB51" i="50" s="1"/>
  <c r="AD51" i="50" a="1"/>
  <c r="AD51" i="50" s="1"/>
  <c r="AC51" i="50" s="1"/>
  <c r="AE51" i="50" a="1"/>
  <c r="AE51" i="50" s="1"/>
  <c r="AF51" i="50" a="1"/>
  <c r="AF51" i="50" s="1"/>
  <c r="AG51" i="50" a="1"/>
  <c r="AG51" i="50" s="1"/>
  <c r="AH51" i="50" a="1"/>
  <c r="AH51" i="50" s="1"/>
  <c r="AI51" i="50" a="1"/>
  <c r="AI51" i="50" s="1"/>
  <c r="AL51" i="50" a="1"/>
  <c r="AL51" i="50" s="1"/>
  <c r="O52" i="50" a="1"/>
  <c r="O52" i="50" s="1"/>
  <c r="P52" i="50" a="1"/>
  <c r="P52" i="50" s="1"/>
  <c r="Q52" i="50" a="1"/>
  <c r="Q52" i="50" s="1"/>
  <c r="AB52" i="50" a="1"/>
  <c r="AB52" i="50" s="1"/>
  <c r="AD52" i="50" a="1"/>
  <c r="AD52" i="50" s="1"/>
  <c r="AC52" i="50" s="1"/>
  <c r="AE52" i="50" a="1"/>
  <c r="AE52" i="50" s="1"/>
  <c r="AF52" i="50" a="1"/>
  <c r="AF52" i="50" s="1"/>
  <c r="AG52" i="50" a="1"/>
  <c r="AG52" i="50" s="1"/>
  <c r="AH52" i="50" a="1"/>
  <c r="AH52" i="50" s="1"/>
  <c r="AI52" i="50" a="1"/>
  <c r="AI52" i="50" s="1"/>
  <c r="AL52" i="50" a="1"/>
  <c r="AL52" i="50" s="1"/>
  <c r="O53" i="50" a="1"/>
  <c r="O53" i="50" s="1"/>
  <c r="P53" i="50" a="1"/>
  <c r="P53" i="50" s="1"/>
  <c r="Q53" i="50" a="1"/>
  <c r="Q53" i="50" s="1"/>
  <c r="AB53" i="50" a="1"/>
  <c r="AB53" i="50" s="1"/>
  <c r="AD53" i="50" a="1"/>
  <c r="AD53" i="50" s="1"/>
  <c r="AC53" i="50" s="1"/>
  <c r="AE53" i="50" a="1"/>
  <c r="AE53" i="50" s="1"/>
  <c r="AF53" i="50" a="1"/>
  <c r="AF53" i="50" s="1"/>
  <c r="AG53" i="50" a="1"/>
  <c r="AG53" i="50" s="1"/>
  <c r="AH53" i="50" a="1"/>
  <c r="AH53" i="50" s="1"/>
  <c r="AI53" i="50" a="1"/>
  <c r="AI53" i="50" s="1"/>
  <c r="AL53" i="50" a="1"/>
  <c r="AL53" i="50" s="1"/>
  <c r="O54" i="50" a="1"/>
  <c r="O54" i="50" s="1"/>
  <c r="P54" i="50" a="1"/>
  <c r="P54" i="50" s="1"/>
  <c r="Q54" i="50" a="1"/>
  <c r="Q54" i="50" s="1"/>
  <c r="AB54" i="50" a="1"/>
  <c r="AB54" i="50" s="1"/>
  <c r="AD54" i="50" a="1"/>
  <c r="AD54" i="50" s="1"/>
  <c r="AC54" i="50" s="1"/>
  <c r="AE54" i="50" a="1"/>
  <c r="AE54" i="50" s="1"/>
  <c r="AF54" i="50" a="1"/>
  <c r="AF54" i="50" s="1"/>
  <c r="AG54" i="50" a="1"/>
  <c r="AG54" i="50" s="1"/>
  <c r="AH54" i="50" a="1"/>
  <c r="AH54" i="50" s="1"/>
  <c r="AI54" i="50" a="1"/>
  <c r="AI54" i="50" s="1"/>
  <c r="AL54" i="50" a="1"/>
  <c r="AL54" i="50" s="1"/>
  <c r="O55" i="50" a="1"/>
  <c r="O55" i="50" s="1"/>
  <c r="P55" i="50" a="1"/>
  <c r="P55" i="50" s="1"/>
  <c r="Q55" i="50" a="1"/>
  <c r="Q55" i="50" s="1"/>
  <c r="AB55" i="50" a="1"/>
  <c r="AB55" i="50" s="1"/>
  <c r="AD55" i="50" a="1"/>
  <c r="AD55" i="50" s="1"/>
  <c r="AC55" i="50" s="1"/>
  <c r="AE55" i="50" a="1"/>
  <c r="AE55" i="50" s="1"/>
  <c r="AF55" i="50" a="1"/>
  <c r="AF55" i="50" s="1"/>
  <c r="AG55" i="50" a="1"/>
  <c r="AG55" i="50" s="1"/>
  <c r="AH55" i="50" a="1"/>
  <c r="AH55" i="50" s="1"/>
  <c r="AI55" i="50" a="1"/>
  <c r="AI55" i="50" s="1"/>
  <c r="AL55" i="50" a="1"/>
  <c r="AL55" i="50" s="1"/>
  <c r="O56" i="50" a="1"/>
  <c r="O56" i="50" s="1"/>
  <c r="P56" i="50" a="1"/>
  <c r="P56" i="50" s="1"/>
  <c r="Q56" i="50" a="1"/>
  <c r="Q56" i="50" s="1"/>
  <c r="AB56" i="50" a="1"/>
  <c r="AB56" i="50" s="1"/>
  <c r="AD56" i="50" a="1"/>
  <c r="AD56" i="50" s="1"/>
  <c r="AC56" i="50" s="1"/>
  <c r="AE56" i="50" a="1"/>
  <c r="AE56" i="50" s="1"/>
  <c r="Z56" i="50" s="1"/>
  <c r="AF56" i="50" a="1"/>
  <c r="AF56" i="50" s="1"/>
  <c r="AG56" i="50" a="1"/>
  <c r="AG56" i="50" s="1"/>
  <c r="AH56" i="50" a="1"/>
  <c r="AH56" i="50" s="1"/>
  <c r="AI56" i="50" a="1"/>
  <c r="AI56" i="50" s="1"/>
  <c r="AL56" i="50" a="1"/>
  <c r="AL56" i="50" s="1"/>
  <c r="O57" i="50" a="1"/>
  <c r="O57" i="50" s="1"/>
  <c r="P57" i="50" a="1"/>
  <c r="P57" i="50" s="1"/>
  <c r="Q57" i="50" a="1"/>
  <c r="Q57" i="50" s="1"/>
  <c r="AB57" i="50" a="1"/>
  <c r="AB57" i="50" s="1"/>
  <c r="AD57" i="50" a="1"/>
  <c r="AD57" i="50" s="1"/>
  <c r="AC57" i="50" s="1"/>
  <c r="AE57" i="50" a="1"/>
  <c r="AE57" i="50" s="1"/>
  <c r="AF57" i="50" a="1"/>
  <c r="AF57" i="50" s="1"/>
  <c r="AG57" i="50" a="1"/>
  <c r="AG57" i="50" s="1"/>
  <c r="AH57" i="50" a="1"/>
  <c r="AH57" i="50" s="1"/>
  <c r="AI57" i="50" a="1"/>
  <c r="AI57" i="50" s="1"/>
  <c r="AL57" i="50" a="1"/>
  <c r="AL57" i="50" s="1"/>
  <c r="O58" i="50" a="1"/>
  <c r="O58" i="50" s="1"/>
  <c r="P58" i="50" a="1"/>
  <c r="P58" i="50" s="1"/>
  <c r="Q58" i="50" a="1"/>
  <c r="Q58" i="50" s="1"/>
  <c r="AB58" i="50" a="1"/>
  <c r="AB58" i="50" s="1"/>
  <c r="AD58" i="50" a="1"/>
  <c r="AD58" i="50" s="1"/>
  <c r="AC58" i="50" s="1"/>
  <c r="AE58" i="50" a="1"/>
  <c r="AE58" i="50" s="1"/>
  <c r="AF58" i="50" a="1"/>
  <c r="AF58" i="50" s="1"/>
  <c r="AG58" i="50" a="1"/>
  <c r="AG58" i="50" s="1"/>
  <c r="AH58" i="50" a="1"/>
  <c r="AH58" i="50" s="1"/>
  <c r="AI58" i="50" a="1"/>
  <c r="AI58" i="50" s="1"/>
  <c r="AL58" i="50" a="1"/>
  <c r="AL58" i="50" s="1"/>
  <c r="O59" i="50" a="1"/>
  <c r="O59" i="50" s="1"/>
  <c r="P59" i="50" a="1"/>
  <c r="P59" i="50" s="1"/>
  <c r="Q59" i="50" a="1"/>
  <c r="Q59" i="50" s="1"/>
  <c r="AB59" i="50" a="1"/>
  <c r="AB59" i="50" s="1"/>
  <c r="AD59" i="50" a="1"/>
  <c r="AD59" i="50" s="1"/>
  <c r="AC59" i="50" s="1"/>
  <c r="AE59" i="50" a="1"/>
  <c r="AE59" i="50" s="1"/>
  <c r="AF59" i="50" a="1"/>
  <c r="AF59" i="50" s="1"/>
  <c r="AG59" i="50" a="1"/>
  <c r="AG59" i="50" s="1"/>
  <c r="AH59" i="50" a="1"/>
  <c r="AH59" i="50" s="1"/>
  <c r="AI59" i="50" a="1"/>
  <c r="AI59" i="50" s="1"/>
  <c r="AL59" i="50" a="1"/>
  <c r="AL59" i="50" s="1"/>
  <c r="O60" i="50" a="1"/>
  <c r="O60" i="50" s="1"/>
  <c r="P60" i="50" a="1"/>
  <c r="P60" i="50" s="1"/>
  <c r="Q60" i="50" a="1"/>
  <c r="Q60" i="50" s="1"/>
  <c r="AB60" i="50" a="1"/>
  <c r="AB60" i="50" s="1"/>
  <c r="AD60" i="50" a="1"/>
  <c r="AD60" i="50" s="1"/>
  <c r="AC60" i="50" s="1"/>
  <c r="AE60" i="50" a="1"/>
  <c r="AE60" i="50" s="1"/>
  <c r="AF60" i="50" a="1"/>
  <c r="AF60" i="50" s="1"/>
  <c r="AG60" i="50" a="1"/>
  <c r="AG60" i="50" s="1"/>
  <c r="AH60" i="50" a="1"/>
  <c r="AH60" i="50" s="1"/>
  <c r="AI60" i="50" a="1"/>
  <c r="AI60" i="50" s="1"/>
  <c r="AL60" i="50" a="1"/>
  <c r="AL60" i="50" s="1"/>
  <c r="O61" i="50" a="1"/>
  <c r="O61" i="50" s="1"/>
  <c r="P61" i="50" a="1"/>
  <c r="P61" i="50" s="1"/>
  <c r="Q61" i="50" a="1"/>
  <c r="Q61" i="50" s="1"/>
  <c r="AB61" i="50" a="1"/>
  <c r="AB61" i="50" s="1"/>
  <c r="AD61" i="50" a="1"/>
  <c r="AD61" i="50" s="1"/>
  <c r="AC61" i="50" s="1"/>
  <c r="AE61" i="50" a="1"/>
  <c r="AE61" i="50" s="1"/>
  <c r="AF61" i="50" a="1"/>
  <c r="AF61" i="50" s="1"/>
  <c r="AG61" i="50" a="1"/>
  <c r="AG61" i="50" s="1"/>
  <c r="AH61" i="50" a="1"/>
  <c r="AH61" i="50" s="1"/>
  <c r="AI61" i="50" a="1"/>
  <c r="AI61" i="50" s="1"/>
  <c r="AL61" i="50" a="1"/>
  <c r="AL61" i="50" s="1"/>
  <c r="O62" i="50" a="1"/>
  <c r="O62" i="50" s="1"/>
  <c r="P62" i="50" a="1"/>
  <c r="P62" i="50" s="1"/>
  <c r="Q62" i="50" a="1"/>
  <c r="Q62" i="50" s="1"/>
  <c r="AB62" i="50" a="1"/>
  <c r="AB62" i="50" s="1"/>
  <c r="AD62" i="50" a="1"/>
  <c r="AD62" i="50" s="1"/>
  <c r="AC62" i="50" s="1"/>
  <c r="AE62" i="50" a="1"/>
  <c r="AE62" i="50" s="1"/>
  <c r="AF62" i="50" a="1"/>
  <c r="AF62" i="50" s="1"/>
  <c r="AG62" i="50" a="1"/>
  <c r="AG62" i="50" s="1"/>
  <c r="AH62" i="50" a="1"/>
  <c r="AH62" i="50" s="1"/>
  <c r="AI62" i="50" a="1"/>
  <c r="AI62" i="50" s="1"/>
  <c r="AL62" i="50" a="1"/>
  <c r="AL62" i="50" s="1"/>
  <c r="O63" i="50" a="1"/>
  <c r="O63" i="50" s="1"/>
  <c r="P63" i="50" a="1"/>
  <c r="P63" i="50" s="1"/>
  <c r="Q63" i="50" a="1"/>
  <c r="Q63" i="50" s="1"/>
  <c r="AB63" i="50" a="1"/>
  <c r="AB63" i="50" s="1"/>
  <c r="AD63" i="50" a="1"/>
  <c r="AD63" i="50" s="1"/>
  <c r="AC63" i="50" s="1"/>
  <c r="AE63" i="50" a="1"/>
  <c r="AE63" i="50" s="1"/>
  <c r="AF63" i="50" a="1"/>
  <c r="AF63" i="50" s="1"/>
  <c r="AG63" i="50" a="1"/>
  <c r="AG63" i="50" s="1"/>
  <c r="AH63" i="50" a="1"/>
  <c r="AH63" i="50" s="1"/>
  <c r="AI63" i="50" a="1"/>
  <c r="AI63" i="50" s="1"/>
  <c r="AL63" i="50" a="1"/>
  <c r="AL63" i="50" s="1"/>
  <c r="O64" i="50" a="1"/>
  <c r="O64" i="50" s="1"/>
  <c r="P64" i="50" a="1"/>
  <c r="P64" i="50" s="1"/>
  <c r="Q64" i="50" a="1"/>
  <c r="Q64" i="50" s="1"/>
  <c r="AB64" i="50" a="1"/>
  <c r="AB64" i="50" s="1"/>
  <c r="AD64" i="50" a="1"/>
  <c r="AD64" i="50" s="1"/>
  <c r="AC64" i="50" s="1"/>
  <c r="AE64" i="50" a="1"/>
  <c r="AE64" i="50" s="1"/>
  <c r="AF64" i="50" a="1"/>
  <c r="AF64" i="50" s="1"/>
  <c r="AG64" i="50" a="1"/>
  <c r="AG64" i="50" s="1"/>
  <c r="AH64" i="50" a="1"/>
  <c r="AH64" i="50" s="1"/>
  <c r="AI64" i="50" a="1"/>
  <c r="AI64" i="50" s="1"/>
  <c r="AL64" i="50" a="1"/>
  <c r="AL64" i="50" s="1"/>
  <c r="O65" i="50" a="1"/>
  <c r="O65" i="50" s="1"/>
  <c r="P65" i="50" a="1"/>
  <c r="P65" i="50" s="1"/>
  <c r="Q65" i="50" a="1"/>
  <c r="Q65" i="50" s="1"/>
  <c r="AB65" i="50" a="1"/>
  <c r="AB65" i="50" s="1"/>
  <c r="AD65" i="50" a="1"/>
  <c r="AD65" i="50" s="1"/>
  <c r="AC65" i="50" s="1"/>
  <c r="AE65" i="50" a="1"/>
  <c r="AE65" i="50" s="1"/>
  <c r="AF65" i="50" a="1"/>
  <c r="AF65" i="50" s="1"/>
  <c r="AG65" i="50" a="1"/>
  <c r="AG65" i="50" s="1"/>
  <c r="AH65" i="50" a="1"/>
  <c r="AH65" i="50" s="1"/>
  <c r="AI65" i="50" a="1"/>
  <c r="AI65" i="50" s="1"/>
  <c r="AL65" i="50" a="1"/>
  <c r="AL65" i="50" s="1"/>
  <c r="O66" i="50" a="1"/>
  <c r="O66" i="50" s="1"/>
  <c r="P66" i="50" a="1"/>
  <c r="P66" i="50" s="1"/>
  <c r="Q66" i="50" a="1"/>
  <c r="Q66" i="50" s="1"/>
  <c r="AB66" i="50" a="1"/>
  <c r="AB66" i="50" s="1"/>
  <c r="AD66" i="50" a="1"/>
  <c r="AD66" i="50" s="1"/>
  <c r="AC66" i="50" s="1"/>
  <c r="AE66" i="50" a="1"/>
  <c r="AE66" i="50" s="1"/>
  <c r="AF66" i="50" a="1"/>
  <c r="AF66" i="50" s="1"/>
  <c r="AG66" i="50" a="1"/>
  <c r="AG66" i="50" s="1"/>
  <c r="AH66" i="50" a="1"/>
  <c r="AH66" i="50" s="1"/>
  <c r="AI66" i="50" a="1"/>
  <c r="AI66" i="50" s="1"/>
  <c r="AL66" i="50" a="1"/>
  <c r="AL66" i="50" s="1"/>
  <c r="O67" i="50" a="1"/>
  <c r="O67" i="50" s="1"/>
  <c r="P67" i="50" a="1"/>
  <c r="P67" i="50" s="1"/>
  <c r="Q67" i="50" a="1"/>
  <c r="Q67" i="50" s="1"/>
  <c r="AB67" i="50" a="1"/>
  <c r="AB67" i="50" s="1"/>
  <c r="AD67" i="50" a="1"/>
  <c r="AD67" i="50" s="1"/>
  <c r="AC67" i="50" s="1"/>
  <c r="AE67" i="50" a="1"/>
  <c r="AE67" i="50" s="1"/>
  <c r="AF67" i="50" a="1"/>
  <c r="AF67" i="50" s="1"/>
  <c r="AG67" i="50" a="1"/>
  <c r="AG67" i="50" s="1"/>
  <c r="AH67" i="50" a="1"/>
  <c r="AH67" i="50" s="1"/>
  <c r="AI67" i="50" a="1"/>
  <c r="AI67" i="50" s="1"/>
  <c r="AL67" i="50" a="1"/>
  <c r="AL67" i="50" s="1"/>
  <c r="O68" i="50" a="1"/>
  <c r="O68" i="50" s="1"/>
  <c r="P68" i="50" a="1"/>
  <c r="P68" i="50" s="1"/>
  <c r="Q68" i="50" a="1"/>
  <c r="Q68" i="50" s="1"/>
  <c r="AB68" i="50" a="1"/>
  <c r="AB68" i="50" s="1"/>
  <c r="AD68" i="50" a="1"/>
  <c r="AD68" i="50" s="1"/>
  <c r="AC68" i="50" s="1"/>
  <c r="AE68" i="50" a="1"/>
  <c r="AE68" i="50" s="1"/>
  <c r="AF68" i="50" a="1"/>
  <c r="AF68" i="50" s="1"/>
  <c r="AG68" i="50" a="1"/>
  <c r="AG68" i="50" s="1"/>
  <c r="AH68" i="50" a="1"/>
  <c r="AH68" i="50" s="1"/>
  <c r="AI68" i="50" a="1"/>
  <c r="AI68" i="50" s="1"/>
  <c r="AL68" i="50" a="1"/>
  <c r="AL68" i="50" s="1"/>
  <c r="O69" i="50" a="1"/>
  <c r="O69" i="50" s="1"/>
  <c r="P69" i="50" a="1"/>
  <c r="P69" i="50" s="1"/>
  <c r="Q69" i="50" a="1"/>
  <c r="Q69" i="50" s="1"/>
  <c r="AB69" i="50" a="1"/>
  <c r="AB69" i="50" s="1"/>
  <c r="AD69" i="50" a="1"/>
  <c r="AD69" i="50" s="1"/>
  <c r="AC69" i="50" s="1"/>
  <c r="AE69" i="50" a="1"/>
  <c r="AE69" i="50" s="1"/>
  <c r="AF69" i="50" a="1"/>
  <c r="AF69" i="50" s="1"/>
  <c r="AG69" i="50" a="1"/>
  <c r="AG69" i="50" s="1"/>
  <c r="AH69" i="50" a="1"/>
  <c r="AH69" i="50" s="1"/>
  <c r="AI69" i="50" a="1"/>
  <c r="AI69" i="50" s="1"/>
  <c r="AL69" i="50" a="1"/>
  <c r="AL69" i="50" s="1"/>
  <c r="O70" i="50" a="1"/>
  <c r="O70" i="50" s="1"/>
  <c r="P70" i="50" a="1"/>
  <c r="P70" i="50" s="1"/>
  <c r="Q70" i="50" a="1"/>
  <c r="Q70" i="50" s="1"/>
  <c r="AB70" i="50" a="1"/>
  <c r="AB70" i="50" s="1"/>
  <c r="AD70" i="50" a="1"/>
  <c r="AD70" i="50" s="1"/>
  <c r="AC70" i="50" s="1"/>
  <c r="AE70" i="50" a="1"/>
  <c r="AE70" i="50" s="1"/>
  <c r="AF70" i="50" a="1"/>
  <c r="AF70" i="50" s="1"/>
  <c r="AG70" i="50" a="1"/>
  <c r="AG70" i="50" s="1"/>
  <c r="AH70" i="50" a="1"/>
  <c r="AH70" i="50" s="1"/>
  <c r="AI70" i="50" a="1"/>
  <c r="AI70" i="50" s="1"/>
  <c r="AL70" i="50" a="1"/>
  <c r="AL70" i="50" s="1"/>
  <c r="O71" i="50" a="1"/>
  <c r="O71" i="50" s="1"/>
  <c r="P71" i="50" a="1"/>
  <c r="P71" i="50" s="1"/>
  <c r="Q71" i="50" a="1"/>
  <c r="Q71" i="50" s="1"/>
  <c r="AB71" i="50" a="1"/>
  <c r="AB71" i="50" s="1"/>
  <c r="AD71" i="50" a="1"/>
  <c r="AD71" i="50" s="1"/>
  <c r="AC71" i="50" s="1"/>
  <c r="AE71" i="50" a="1"/>
  <c r="AE71" i="50" s="1"/>
  <c r="AF71" i="50" a="1"/>
  <c r="AF71" i="50" s="1"/>
  <c r="AG71" i="50" a="1"/>
  <c r="AG71" i="50" s="1"/>
  <c r="AH71" i="50" a="1"/>
  <c r="AH71" i="50" s="1"/>
  <c r="AI71" i="50" a="1"/>
  <c r="AI71" i="50" s="1"/>
  <c r="AL71" i="50" a="1"/>
  <c r="AL71" i="50" s="1"/>
  <c r="O72" i="50" a="1"/>
  <c r="O72" i="50" s="1"/>
  <c r="P72" i="50" a="1"/>
  <c r="P72" i="50" s="1"/>
  <c r="Q72" i="50" a="1"/>
  <c r="Q72" i="50" s="1"/>
  <c r="AB72" i="50" a="1"/>
  <c r="AB72" i="50" s="1"/>
  <c r="AD72" i="50" a="1"/>
  <c r="AD72" i="50" s="1"/>
  <c r="AC72" i="50" s="1"/>
  <c r="AE72" i="50" a="1"/>
  <c r="AE72" i="50" s="1"/>
  <c r="AF72" i="50" a="1"/>
  <c r="AF72" i="50" s="1"/>
  <c r="AG72" i="50" a="1"/>
  <c r="AG72" i="50" s="1"/>
  <c r="AH72" i="50" a="1"/>
  <c r="AH72" i="50" s="1"/>
  <c r="AI72" i="50" a="1"/>
  <c r="AI72" i="50" s="1"/>
  <c r="AL72" i="50" a="1"/>
  <c r="AL72" i="50" s="1"/>
  <c r="O73" i="50" a="1"/>
  <c r="O73" i="50" s="1"/>
  <c r="P73" i="50" a="1"/>
  <c r="P73" i="50" s="1"/>
  <c r="Q73" i="50" a="1"/>
  <c r="Q73" i="50" s="1"/>
  <c r="AB73" i="50" a="1"/>
  <c r="AB73" i="50" s="1"/>
  <c r="AD73" i="50" a="1"/>
  <c r="AD73" i="50" s="1"/>
  <c r="AC73" i="50" s="1"/>
  <c r="AE73" i="50" a="1"/>
  <c r="AE73" i="50" s="1"/>
  <c r="AF73" i="50" a="1"/>
  <c r="AF73" i="50" s="1"/>
  <c r="AG73" i="50" a="1"/>
  <c r="AG73" i="50" s="1"/>
  <c r="AH73" i="50" a="1"/>
  <c r="AH73" i="50" s="1"/>
  <c r="AI73" i="50" a="1"/>
  <c r="AI73" i="50" s="1"/>
  <c r="AL73" i="50" a="1"/>
  <c r="AL73" i="50" s="1"/>
  <c r="O74" i="50" a="1"/>
  <c r="O74" i="50" s="1"/>
  <c r="P74" i="50" a="1"/>
  <c r="P74" i="50" s="1"/>
  <c r="Q74" i="50" a="1"/>
  <c r="Q74" i="50" s="1"/>
  <c r="AB74" i="50" a="1"/>
  <c r="AB74" i="50" s="1"/>
  <c r="AD74" i="50" a="1"/>
  <c r="AD74" i="50" s="1"/>
  <c r="AC74" i="50" s="1"/>
  <c r="AE74" i="50" a="1"/>
  <c r="AE74" i="50" s="1"/>
  <c r="AF74" i="50" a="1"/>
  <c r="AF74" i="50" s="1"/>
  <c r="AG74" i="50" a="1"/>
  <c r="AG74" i="50" s="1"/>
  <c r="AH74" i="50" a="1"/>
  <c r="AH74" i="50" s="1"/>
  <c r="AI74" i="50" a="1"/>
  <c r="AI74" i="50" s="1"/>
  <c r="AL74" i="50" a="1"/>
  <c r="AL74" i="50" s="1"/>
  <c r="O75" i="50" a="1"/>
  <c r="O75" i="50" s="1"/>
  <c r="P75" i="50" a="1"/>
  <c r="P75" i="50" s="1"/>
  <c r="Q75" i="50" a="1"/>
  <c r="Q75" i="50" s="1"/>
  <c r="AB75" i="50" a="1"/>
  <c r="AB75" i="50" s="1"/>
  <c r="AD75" i="50" a="1"/>
  <c r="AD75" i="50" s="1"/>
  <c r="AC75" i="50" s="1"/>
  <c r="AE75" i="50" a="1"/>
  <c r="AE75" i="50" s="1"/>
  <c r="AF75" i="50" a="1"/>
  <c r="AF75" i="50" s="1"/>
  <c r="AG75" i="50" a="1"/>
  <c r="AG75" i="50" s="1"/>
  <c r="AH75" i="50" a="1"/>
  <c r="AH75" i="50" s="1"/>
  <c r="AI75" i="50" a="1"/>
  <c r="AI75" i="50" s="1"/>
  <c r="AL75" i="50" a="1"/>
  <c r="AL75" i="50" s="1"/>
  <c r="O76" i="50" a="1"/>
  <c r="O76" i="50" s="1"/>
  <c r="P76" i="50" a="1"/>
  <c r="P76" i="50" s="1"/>
  <c r="Q76" i="50" a="1"/>
  <c r="Q76" i="50" s="1"/>
  <c r="AB76" i="50" a="1"/>
  <c r="AB76" i="50" s="1"/>
  <c r="AD76" i="50" a="1"/>
  <c r="AD76" i="50" s="1"/>
  <c r="AC76" i="50" s="1"/>
  <c r="AE76" i="50" a="1"/>
  <c r="AE76" i="50" s="1"/>
  <c r="AF76" i="50" a="1"/>
  <c r="AF76" i="50" s="1"/>
  <c r="AG76" i="50" a="1"/>
  <c r="AG76" i="50" s="1"/>
  <c r="AH76" i="50" a="1"/>
  <c r="AH76" i="50" s="1"/>
  <c r="AI76" i="50" a="1"/>
  <c r="AI76" i="50" s="1"/>
  <c r="AL76" i="50" a="1"/>
  <c r="AL76" i="50" s="1"/>
  <c r="O77" i="50" a="1"/>
  <c r="O77" i="50" s="1"/>
  <c r="P77" i="50" a="1"/>
  <c r="P77" i="50" s="1"/>
  <c r="Q77" i="50" a="1"/>
  <c r="Q77" i="50" s="1"/>
  <c r="AB77" i="50" a="1"/>
  <c r="AB77" i="50" s="1"/>
  <c r="AD77" i="50" a="1"/>
  <c r="AD77" i="50" s="1"/>
  <c r="AC77" i="50" s="1"/>
  <c r="AE77" i="50" a="1"/>
  <c r="AE77" i="50" s="1"/>
  <c r="AF77" i="50" a="1"/>
  <c r="AF77" i="50" s="1"/>
  <c r="AG77" i="50" a="1"/>
  <c r="AG77" i="50" s="1"/>
  <c r="AH77" i="50" a="1"/>
  <c r="AH77" i="50" s="1"/>
  <c r="AI77" i="50" a="1"/>
  <c r="AI77" i="50" s="1"/>
  <c r="AL77" i="50" a="1"/>
  <c r="AL77" i="50" s="1"/>
  <c r="O78" i="50" a="1"/>
  <c r="O78" i="50" s="1"/>
  <c r="P78" i="50" a="1"/>
  <c r="P78" i="50" s="1"/>
  <c r="Q78" i="50" a="1"/>
  <c r="Q78" i="50" s="1"/>
  <c r="AB78" i="50" a="1"/>
  <c r="AB78" i="50" s="1"/>
  <c r="AD78" i="50" a="1"/>
  <c r="AD78" i="50" s="1"/>
  <c r="AC78" i="50" s="1"/>
  <c r="AE78" i="50" a="1"/>
  <c r="AE78" i="50" s="1"/>
  <c r="AF78" i="50" a="1"/>
  <c r="AF78" i="50" s="1"/>
  <c r="AG78" i="50" a="1"/>
  <c r="AG78" i="50" s="1"/>
  <c r="AH78" i="50" a="1"/>
  <c r="AH78" i="50" s="1"/>
  <c r="AI78" i="50" a="1"/>
  <c r="AI78" i="50" s="1"/>
  <c r="AL78" i="50" a="1"/>
  <c r="AL78" i="50" s="1"/>
  <c r="O79" i="50" a="1"/>
  <c r="O79" i="50" s="1"/>
  <c r="P79" i="50" a="1"/>
  <c r="P79" i="50" s="1"/>
  <c r="Q79" i="50" a="1"/>
  <c r="Q79" i="50" s="1"/>
  <c r="AB79" i="50" a="1"/>
  <c r="AB79" i="50" s="1"/>
  <c r="AD79" i="50" a="1"/>
  <c r="AD79" i="50" s="1"/>
  <c r="AC79" i="50" s="1"/>
  <c r="AE79" i="50" a="1"/>
  <c r="AE79" i="50" s="1"/>
  <c r="AF79" i="50" a="1"/>
  <c r="AF79" i="50" s="1"/>
  <c r="AG79" i="50" a="1"/>
  <c r="AG79" i="50" s="1"/>
  <c r="AH79" i="50" a="1"/>
  <c r="AH79" i="50" s="1"/>
  <c r="AI79" i="50" a="1"/>
  <c r="AI79" i="50" s="1"/>
  <c r="AL79" i="50" a="1"/>
  <c r="AL79" i="50" s="1"/>
  <c r="O80" i="50" a="1"/>
  <c r="O80" i="50" s="1"/>
  <c r="P80" i="50" a="1"/>
  <c r="P80" i="50" s="1"/>
  <c r="Q80" i="50" a="1"/>
  <c r="Q80" i="50" s="1"/>
  <c r="AB80" i="50" a="1"/>
  <c r="AB80" i="50" s="1"/>
  <c r="AD80" i="50" a="1"/>
  <c r="AD80" i="50" s="1"/>
  <c r="AC80" i="50" s="1"/>
  <c r="AE80" i="50" a="1"/>
  <c r="AE80" i="50" s="1"/>
  <c r="AF80" i="50" a="1"/>
  <c r="AF80" i="50" s="1"/>
  <c r="AG80" i="50" a="1"/>
  <c r="AG80" i="50" s="1"/>
  <c r="AH80" i="50" a="1"/>
  <c r="AH80" i="50" s="1"/>
  <c r="AI80" i="50" a="1"/>
  <c r="AI80" i="50" s="1"/>
  <c r="AL80" i="50" a="1"/>
  <c r="AL80" i="50" s="1"/>
  <c r="O81" i="50" a="1"/>
  <c r="O81" i="50" s="1"/>
  <c r="P81" i="50" a="1"/>
  <c r="P81" i="50" s="1"/>
  <c r="Q81" i="50" a="1"/>
  <c r="Q81" i="50" s="1"/>
  <c r="AB81" i="50" a="1"/>
  <c r="AB81" i="50" s="1"/>
  <c r="AD81" i="50" a="1"/>
  <c r="AD81" i="50" s="1"/>
  <c r="AC81" i="50" s="1"/>
  <c r="AE81" i="50" a="1"/>
  <c r="AE81" i="50" s="1"/>
  <c r="AF81" i="50" a="1"/>
  <c r="AF81" i="50" s="1"/>
  <c r="AG81" i="50" a="1"/>
  <c r="AG81" i="50" s="1"/>
  <c r="AH81" i="50" a="1"/>
  <c r="AH81" i="50" s="1"/>
  <c r="AI81" i="50" a="1"/>
  <c r="AI81" i="50" s="1"/>
  <c r="AL81" i="50" a="1"/>
  <c r="AL81" i="50" s="1"/>
  <c r="O82" i="50" a="1"/>
  <c r="O82" i="50" s="1"/>
  <c r="P82" i="50" a="1"/>
  <c r="P82" i="50" s="1"/>
  <c r="Q82" i="50" a="1"/>
  <c r="Q82" i="50" s="1"/>
  <c r="AB82" i="50" a="1"/>
  <c r="AB82" i="50" s="1"/>
  <c r="AD82" i="50" a="1"/>
  <c r="AD82" i="50" s="1"/>
  <c r="AC82" i="50" s="1"/>
  <c r="AE82" i="50" a="1"/>
  <c r="AE82" i="50" s="1"/>
  <c r="Z82" i="50" s="1"/>
  <c r="AF82" i="50" a="1"/>
  <c r="AF82" i="50" s="1"/>
  <c r="AG82" i="50" a="1"/>
  <c r="AG82" i="50" s="1"/>
  <c r="AH82" i="50" a="1"/>
  <c r="AH82" i="50" s="1"/>
  <c r="AI82" i="50" a="1"/>
  <c r="AI82" i="50" s="1"/>
  <c r="AL82" i="50" a="1"/>
  <c r="AL82" i="50" s="1"/>
  <c r="O83" i="50" a="1"/>
  <c r="O83" i="50" s="1"/>
  <c r="P83" i="50" a="1"/>
  <c r="P83" i="50" s="1"/>
  <c r="Q83" i="50" a="1"/>
  <c r="Q83" i="50" s="1"/>
  <c r="AB83" i="50" a="1"/>
  <c r="AB83" i="50" s="1"/>
  <c r="AD83" i="50" a="1"/>
  <c r="AD83" i="50" s="1"/>
  <c r="AC83" i="50" s="1"/>
  <c r="AE83" i="50" a="1"/>
  <c r="AE83" i="50" s="1"/>
  <c r="AF83" i="50" a="1"/>
  <c r="AF83" i="50" s="1"/>
  <c r="AG83" i="50" a="1"/>
  <c r="AG83" i="50" s="1"/>
  <c r="AH83" i="50" a="1"/>
  <c r="AH83" i="50" s="1"/>
  <c r="AI83" i="50" a="1"/>
  <c r="AI83" i="50" s="1"/>
  <c r="AL83" i="50" a="1"/>
  <c r="AL83" i="50" s="1"/>
  <c r="O84" i="50" a="1"/>
  <c r="O84" i="50" s="1"/>
  <c r="P84" i="50" a="1"/>
  <c r="P84" i="50" s="1"/>
  <c r="Q84" i="50" a="1"/>
  <c r="Q84" i="50" s="1"/>
  <c r="AB84" i="50" a="1"/>
  <c r="AB84" i="50" s="1"/>
  <c r="AD84" i="50" a="1"/>
  <c r="AD84" i="50" s="1"/>
  <c r="AC84" i="50" s="1"/>
  <c r="AE84" i="50" a="1"/>
  <c r="AE84" i="50" s="1"/>
  <c r="AF84" i="50" a="1"/>
  <c r="AF84" i="50" s="1"/>
  <c r="AG84" i="50" a="1"/>
  <c r="AG84" i="50" s="1"/>
  <c r="AH84" i="50" a="1"/>
  <c r="AH84" i="50" s="1"/>
  <c r="AI84" i="50" a="1"/>
  <c r="AI84" i="50" s="1"/>
  <c r="AL84" i="50" a="1"/>
  <c r="AL84" i="50" s="1"/>
  <c r="O85" i="50" a="1"/>
  <c r="O85" i="50" s="1"/>
  <c r="P85" i="50" a="1"/>
  <c r="P85" i="50" s="1"/>
  <c r="Q85" i="50" a="1"/>
  <c r="Q85" i="50" s="1"/>
  <c r="AB85" i="50" a="1"/>
  <c r="AB85" i="50" s="1"/>
  <c r="AD85" i="50" a="1"/>
  <c r="AD85" i="50" s="1"/>
  <c r="AC85" i="50" s="1"/>
  <c r="AE85" i="50" a="1"/>
  <c r="AE85" i="50" s="1"/>
  <c r="AF85" i="50" a="1"/>
  <c r="AF85" i="50" s="1"/>
  <c r="AG85" i="50" a="1"/>
  <c r="AG85" i="50" s="1"/>
  <c r="AH85" i="50" a="1"/>
  <c r="AH85" i="50" s="1"/>
  <c r="AI85" i="50" a="1"/>
  <c r="AI85" i="50" s="1"/>
  <c r="AL85" i="50" a="1"/>
  <c r="AL85" i="50" s="1"/>
  <c r="O86" i="50" a="1"/>
  <c r="O86" i="50" s="1"/>
  <c r="P86" i="50" a="1"/>
  <c r="P86" i="50" s="1"/>
  <c r="Q86" i="50" a="1"/>
  <c r="Q86" i="50" s="1"/>
  <c r="AB86" i="50" a="1"/>
  <c r="AB86" i="50" s="1"/>
  <c r="AD86" i="50" a="1"/>
  <c r="AD86" i="50" s="1"/>
  <c r="AC86" i="50" s="1"/>
  <c r="AE86" i="50" a="1"/>
  <c r="AE86" i="50" s="1"/>
  <c r="AF86" i="50" a="1"/>
  <c r="AF86" i="50" s="1"/>
  <c r="AG86" i="50" a="1"/>
  <c r="AG86" i="50" s="1"/>
  <c r="AH86" i="50" a="1"/>
  <c r="AH86" i="50" s="1"/>
  <c r="AI86" i="50" a="1"/>
  <c r="AI86" i="50" s="1"/>
  <c r="AL86" i="50" a="1"/>
  <c r="AL86" i="50" s="1"/>
  <c r="O87" i="50" a="1"/>
  <c r="O87" i="50" s="1"/>
  <c r="P87" i="50" a="1"/>
  <c r="P87" i="50" s="1"/>
  <c r="Q87" i="50" a="1"/>
  <c r="Q87" i="50" s="1"/>
  <c r="AB87" i="50" a="1"/>
  <c r="AB87" i="50" s="1"/>
  <c r="AD87" i="50" a="1"/>
  <c r="AD87" i="50" s="1"/>
  <c r="AC87" i="50" s="1"/>
  <c r="AE87" i="50" a="1"/>
  <c r="AE87" i="50" s="1"/>
  <c r="AF87" i="50" a="1"/>
  <c r="AF87" i="50" s="1"/>
  <c r="AG87" i="50" a="1"/>
  <c r="AG87" i="50" s="1"/>
  <c r="AH87" i="50" a="1"/>
  <c r="AH87" i="50" s="1"/>
  <c r="AI87" i="50" a="1"/>
  <c r="AI87" i="50" s="1"/>
  <c r="AL87" i="50" a="1"/>
  <c r="AL87" i="50" s="1"/>
  <c r="O88" i="50" a="1"/>
  <c r="O88" i="50" s="1"/>
  <c r="P88" i="50" a="1"/>
  <c r="P88" i="50" s="1"/>
  <c r="Q88" i="50" a="1"/>
  <c r="Q88" i="50" s="1"/>
  <c r="AB88" i="50" a="1"/>
  <c r="AB88" i="50" s="1"/>
  <c r="AD88" i="50" a="1"/>
  <c r="AD88" i="50" s="1"/>
  <c r="AC88" i="50" s="1"/>
  <c r="AE88" i="50" a="1"/>
  <c r="AE88" i="50" s="1"/>
  <c r="AF88" i="50" a="1"/>
  <c r="AF88" i="50" s="1"/>
  <c r="AG88" i="50" a="1"/>
  <c r="AG88" i="50" s="1"/>
  <c r="AH88" i="50" a="1"/>
  <c r="AH88" i="50" s="1"/>
  <c r="AI88" i="50" a="1"/>
  <c r="AI88" i="50" s="1"/>
  <c r="AL88" i="50" a="1"/>
  <c r="AL88" i="50" s="1"/>
  <c r="O89" i="50" a="1"/>
  <c r="O89" i="50" s="1"/>
  <c r="P89" i="50" a="1"/>
  <c r="P89" i="50" s="1"/>
  <c r="Q89" i="50" a="1"/>
  <c r="Q89" i="50" s="1"/>
  <c r="AB89" i="50" a="1"/>
  <c r="AB89" i="50" s="1"/>
  <c r="AD89" i="50" a="1"/>
  <c r="AD89" i="50" s="1"/>
  <c r="AC89" i="50" s="1"/>
  <c r="AE89" i="50" a="1"/>
  <c r="AE89" i="50" s="1"/>
  <c r="AF89" i="50" a="1"/>
  <c r="AF89" i="50" s="1"/>
  <c r="AG89" i="50" a="1"/>
  <c r="AG89" i="50" s="1"/>
  <c r="AH89" i="50" a="1"/>
  <c r="AH89" i="50" s="1"/>
  <c r="AI89" i="50" a="1"/>
  <c r="AI89" i="50" s="1"/>
  <c r="AL89" i="50" a="1"/>
  <c r="AL89" i="50" s="1"/>
  <c r="O90" i="50" a="1"/>
  <c r="O90" i="50" s="1"/>
  <c r="P90" i="50" a="1"/>
  <c r="P90" i="50" s="1"/>
  <c r="Q90" i="50" a="1"/>
  <c r="Q90" i="50" s="1"/>
  <c r="AB90" i="50" a="1"/>
  <c r="AB90" i="50" s="1"/>
  <c r="AD90" i="50" a="1"/>
  <c r="AD90" i="50" s="1"/>
  <c r="AC90" i="50" s="1"/>
  <c r="AE90" i="50" a="1"/>
  <c r="AE90" i="50" s="1"/>
  <c r="AF90" i="50" a="1"/>
  <c r="AF90" i="50" s="1"/>
  <c r="AG90" i="50" a="1"/>
  <c r="AG90" i="50" s="1"/>
  <c r="AH90" i="50" a="1"/>
  <c r="AH90" i="50" s="1"/>
  <c r="AI90" i="50" a="1"/>
  <c r="AI90" i="50" s="1"/>
  <c r="AL90" i="50" a="1"/>
  <c r="AL90" i="50" s="1"/>
  <c r="O91" i="50" a="1"/>
  <c r="O91" i="50" s="1"/>
  <c r="P91" i="50" a="1"/>
  <c r="P91" i="50" s="1"/>
  <c r="Q91" i="50" a="1"/>
  <c r="Q91" i="50" s="1"/>
  <c r="AB91" i="50" a="1"/>
  <c r="AB91" i="50" s="1"/>
  <c r="AD91" i="50" a="1"/>
  <c r="AD91" i="50" s="1"/>
  <c r="AC91" i="50" s="1"/>
  <c r="AE91" i="50" a="1"/>
  <c r="AE91" i="50" s="1"/>
  <c r="AF91" i="50" a="1"/>
  <c r="AF91" i="50" s="1"/>
  <c r="AG91" i="50" a="1"/>
  <c r="AG91" i="50" s="1"/>
  <c r="AH91" i="50" a="1"/>
  <c r="AH91" i="50" s="1"/>
  <c r="AI91" i="50" a="1"/>
  <c r="AI91" i="50" s="1"/>
  <c r="AL91" i="50" a="1"/>
  <c r="AL91" i="50" s="1"/>
  <c r="O92" i="50" a="1"/>
  <c r="O92" i="50" s="1"/>
  <c r="P92" i="50" a="1"/>
  <c r="P92" i="50" s="1"/>
  <c r="Q92" i="50" a="1"/>
  <c r="Q92" i="50" s="1"/>
  <c r="AB92" i="50" a="1"/>
  <c r="AB92" i="50" s="1"/>
  <c r="AD92" i="50" a="1"/>
  <c r="AD92" i="50" s="1"/>
  <c r="AC92" i="50" s="1"/>
  <c r="AE92" i="50" a="1"/>
  <c r="AE92" i="50" s="1"/>
  <c r="AF92" i="50" a="1"/>
  <c r="AF92" i="50" s="1"/>
  <c r="AG92" i="50" a="1"/>
  <c r="AG92" i="50" s="1"/>
  <c r="AH92" i="50" a="1"/>
  <c r="AH92" i="50" s="1"/>
  <c r="AI92" i="50" a="1"/>
  <c r="AI92" i="50" s="1"/>
  <c r="AL92" i="50" a="1"/>
  <c r="AL92" i="50" s="1"/>
  <c r="O93" i="50" a="1"/>
  <c r="O93" i="50" s="1"/>
  <c r="P93" i="50" a="1"/>
  <c r="P93" i="50" s="1"/>
  <c r="Q93" i="50" a="1"/>
  <c r="Q93" i="50" s="1"/>
  <c r="AB93" i="50" a="1"/>
  <c r="AB93" i="50" s="1"/>
  <c r="AD93" i="50" a="1"/>
  <c r="AD93" i="50" s="1"/>
  <c r="AC93" i="50" s="1"/>
  <c r="AE93" i="50" a="1"/>
  <c r="AE93" i="50" s="1"/>
  <c r="AF93" i="50" a="1"/>
  <c r="AF93" i="50" s="1"/>
  <c r="AG93" i="50" a="1"/>
  <c r="AG93" i="50" s="1"/>
  <c r="AH93" i="50" a="1"/>
  <c r="AH93" i="50" s="1"/>
  <c r="AI93" i="50" a="1"/>
  <c r="AI93" i="50" s="1"/>
  <c r="AL93" i="50" a="1"/>
  <c r="AL93" i="50" s="1"/>
  <c r="O94" i="50" a="1"/>
  <c r="O94" i="50" s="1"/>
  <c r="P94" i="50" a="1"/>
  <c r="P94" i="50" s="1"/>
  <c r="Q94" i="50" a="1"/>
  <c r="Q94" i="50" s="1"/>
  <c r="AB94" i="50" a="1"/>
  <c r="AB94" i="50" s="1"/>
  <c r="AD94" i="50" a="1"/>
  <c r="AD94" i="50" s="1"/>
  <c r="AC94" i="50" s="1"/>
  <c r="AE94" i="50" a="1"/>
  <c r="AE94" i="50" s="1"/>
  <c r="AF94" i="50" a="1"/>
  <c r="AF94" i="50" s="1"/>
  <c r="AG94" i="50" a="1"/>
  <c r="AG94" i="50" s="1"/>
  <c r="AH94" i="50" a="1"/>
  <c r="AH94" i="50" s="1"/>
  <c r="AI94" i="50" a="1"/>
  <c r="AI94" i="50" s="1"/>
  <c r="AL94" i="50" a="1"/>
  <c r="AL94" i="50" s="1"/>
  <c r="O95" i="50" a="1"/>
  <c r="O95" i="50" s="1"/>
  <c r="P95" i="50" a="1"/>
  <c r="P95" i="50" s="1"/>
  <c r="Q95" i="50" a="1"/>
  <c r="Q95" i="50" s="1"/>
  <c r="AB95" i="50" a="1"/>
  <c r="AB95" i="50" s="1"/>
  <c r="AD95" i="50" a="1"/>
  <c r="AD95" i="50" s="1"/>
  <c r="AC95" i="50" s="1"/>
  <c r="AE95" i="50" a="1"/>
  <c r="AE95" i="50" s="1"/>
  <c r="AF95" i="50" a="1"/>
  <c r="AF95" i="50" s="1"/>
  <c r="AG95" i="50" a="1"/>
  <c r="AG95" i="50" s="1"/>
  <c r="AH95" i="50" a="1"/>
  <c r="AH95" i="50" s="1"/>
  <c r="AI95" i="50" a="1"/>
  <c r="AI95" i="50" s="1"/>
  <c r="AL95" i="50" a="1"/>
  <c r="AL95" i="50" s="1"/>
  <c r="O96" i="50" a="1"/>
  <c r="O96" i="50" s="1"/>
  <c r="P96" i="50" a="1"/>
  <c r="P96" i="50" s="1"/>
  <c r="Q96" i="50" a="1"/>
  <c r="Q96" i="50" s="1"/>
  <c r="AB96" i="50" a="1"/>
  <c r="AB96" i="50" s="1"/>
  <c r="AD96" i="50" a="1"/>
  <c r="AD96" i="50" s="1"/>
  <c r="AC96" i="50" s="1"/>
  <c r="AE96" i="50" a="1"/>
  <c r="AE96" i="50" s="1"/>
  <c r="AF96" i="50" a="1"/>
  <c r="AF96" i="50" s="1"/>
  <c r="AG96" i="50" a="1"/>
  <c r="AG96" i="50" s="1"/>
  <c r="AH96" i="50" a="1"/>
  <c r="AH96" i="50" s="1"/>
  <c r="AI96" i="50" a="1"/>
  <c r="AI96" i="50" s="1"/>
  <c r="AL96" i="50" a="1"/>
  <c r="AL96" i="50" s="1"/>
  <c r="O97" i="50" a="1"/>
  <c r="O97" i="50" s="1"/>
  <c r="P97" i="50" a="1"/>
  <c r="P97" i="50" s="1"/>
  <c r="Q97" i="50" a="1"/>
  <c r="Q97" i="50" s="1"/>
  <c r="AB97" i="50" a="1"/>
  <c r="AB97" i="50" s="1"/>
  <c r="AD97" i="50" a="1"/>
  <c r="AD97" i="50" s="1"/>
  <c r="AC97" i="50" s="1"/>
  <c r="AE97" i="50" a="1"/>
  <c r="AE97" i="50" s="1"/>
  <c r="AF97" i="50" a="1"/>
  <c r="AF97" i="50" s="1"/>
  <c r="AG97" i="50" a="1"/>
  <c r="AG97" i="50" s="1"/>
  <c r="AH97" i="50" a="1"/>
  <c r="AH97" i="50" s="1"/>
  <c r="AI97" i="50" a="1"/>
  <c r="AI97" i="50" s="1"/>
  <c r="AL97" i="50" a="1"/>
  <c r="AL97" i="50" s="1"/>
  <c r="O98" i="50" a="1"/>
  <c r="O98" i="50" s="1"/>
  <c r="P98" i="50" a="1"/>
  <c r="P98" i="50" s="1"/>
  <c r="Q98" i="50" a="1"/>
  <c r="Q98" i="50" s="1"/>
  <c r="AB98" i="50" a="1"/>
  <c r="AB98" i="50" s="1"/>
  <c r="AD98" i="50" a="1"/>
  <c r="AD98" i="50" s="1"/>
  <c r="AC98" i="50" s="1"/>
  <c r="AE98" i="50" a="1"/>
  <c r="AE98" i="50" s="1"/>
  <c r="AF98" i="50" a="1"/>
  <c r="AF98" i="50" s="1"/>
  <c r="AG98" i="50" a="1"/>
  <c r="AG98" i="50" s="1"/>
  <c r="AH98" i="50" a="1"/>
  <c r="AH98" i="50" s="1"/>
  <c r="AI98" i="50" a="1"/>
  <c r="AI98" i="50" s="1"/>
  <c r="AL98" i="50" a="1"/>
  <c r="AL98" i="50" s="1"/>
  <c r="O99" i="50" a="1"/>
  <c r="O99" i="50" s="1"/>
  <c r="P99" i="50" a="1"/>
  <c r="P99" i="50" s="1"/>
  <c r="Q99" i="50" a="1"/>
  <c r="Q99" i="50" s="1"/>
  <c r="AB99" i="50" a="1"/>
  <c r="AB99" i="50" s="1"/>
  <c r="AD99" i="50" a="1"/>
  <c r="AD99" i="50" s="1"/>
  <c r="AC99" i="50" s="1"/>
  <c r="AE99" i="50" a="1"/>
  <c r="AE99" i="50" s="1"/>
  <c r="AF99" i="50" a="1"/>
  <c r="AF99" i="50" s="1"/>
  <c r="AG99" i="50" a="1"/>
  <c r="AG99" i="50" s="1"/>
  <c r="AH99" i="50" a="1"/>
  <c r="AH99" i="50" s="1"/>
  <c r="AI99" i="50" a="1"/>
  <c r="AI99" i="50" s="1"/>
  <c r="AL99" i="50" a="1"/>
  <c r="AL99" i="50" s="1"/>
  <c r="O100" i="50" a="1"/>
  <c r="O100" i="50" s="1"/>
  <c r="P100" i="50" a="1"/>
  <c r="P100" i="50" s="1"/>
  <c r="Q100" i="50" a="1"/>
  <c r="Q100" i="50" s="1"/>
  <c r="AB100" i="50" a="1"/>
  <c r="AB100" i="50" s="1"/>
  <c r="AD100" i="50" a="1"/>
  <c r="AD100" i="50" s="1"/>
  <c r="AC100" i="50" s="1"/>
  <c r="AE100" i="50" a="1"/>
  <c r="AE100" i="50" s="1"/>
  <c r="Z100" i="50" s="1"/>
  <c r="AF100" i="50" a="1"/>
  <c r="AF100" i="50" s="1"/>
  <c r="AG100" i="50" a="1"/>
  <c r="AG100" i="50" s="1"/>
  <c r="AH100" i="50" a="1"/>
  <c r="AH100" i="50" s="1"/>
  <c r="AI100" i="50" a="1"/>
  <c r="AI100" i="50" s="1"/>
  <c r="AL100" i="50" a="1"/>
  <c r="AL100" i="50" s="1"/>
  <c r="O101" i="50" a="1"/>
  <c r="O101" i="50" s="1"/>
  <c r="P101" i="50" a="1"/>
  <c r="P101" i="50" s="1"/>
  <c r="Q101" i="50" a="1"/>
  <c r="Q101" i="50" s="1"/>
  <c r="AB101" i="50" a="1"/>
  <c r="AB101" i="50" s="1"/>
  <c r="AD101" i="50" a="1"/>
  <c r="AD101" i="50" s="1"/>
  <c r="AC101" i="50" s="1"/>
  <c r="AE101" i="50" a="1"/>
  <c r="AE101" i="50" s="1"/>
  <c r="AF101" i="50" a="1"/>
  <c r="AF101" i="50" s="1"/>
  <c r="AG101" i="50" a="1"/>
  <c r="AG101" i="50" s="1"/>
  <c r="AH101" i="50" a="1"/>
  <c r="AH101" i="50" s="1"/>
  <c r="AI101" i="50" a="1"/>
  <c r="AI101" i="50" s="1"/>
  <c r="AL101" i="50" a="1"/>
  <c r="AL101" i="50" s="1"/>
  <c r="O102" i="50" a="1"/>
  <c r="O102" i="50" s="1"/>
  <c r="P102" i="50" a="1"/>
  <c r="P102" i="50" s="1"/>
  <c r="Q102" i="50" a="1"/>
  <c r="Q102" i="50" s="1"/>
  <c r="AB102" i="50" a="1"/>
  <c r="AB102" i="50" s="1"/>
  <c r="AD102" i="50" a="1"/>
  <c r="AD102" i="50" s="1"/>
  <c r="AC102" i="50" s="1"/>
  <c r="AE102" i="50" a="1"/>
  <c r="AE102" i="50" s="1"/>
  <c r="AF102" i="50" a="1"/>
  <c r="AF102" i="50" s="1"/>
  <c r="AG102" i="50" a="1"/>
  <c r="AG102" i="50" s="1"/>
  <c r="AH102" i="50" a="1"/>
  <c r="AH102" i="50" s="1"/>
  <c r="AI102" i="50" a="1"/>
  <c r="AI102" i="50" s="1"/>
  <c r="AL102" i="50" a="1"/>
  <c r="AL102" i="50" s="1"/>
  <c r="O103" i="50" a="1"/>
  <c r="O103" i="50" s="1"/>
  <c r="P103" i="50" a="1"/>
  <c r="P103" i="50" s="1"/>
  <c r="Q103" i="50" a="1"/>
  <c r="Q103" i="50" s="1"/>
  <c r="AB103" i="50" a="1"/>
  <c r="AB103" i="50" s="1"/>
  <c r="AD103" i="50" a="1"/>
  <c r="AD103" i="50" s="1"/>
  <c r="AC103" i="50" s="1"/>
  <c r="AE103" i="50" a="1"/>
  <c r="AE103" i="50" s="1"/>
  <c r="AF103" i="50" a="1"/>
  <c r="AF103" i="50" s="1"/>
  <c r="AG103" i="50" a="1"/>
  <c r="AG103" i="50" s="1"/>
  <c r="AH103" i="50" a="1"/>
  <c r="AH103" i="50" s="1"/>
  <c r="AI103" i="50" a="1"/>
  <c r="AI103" i="50" s="1"/>
  <c r="AL103" i="50" a="1"/>
  <c r="AL103" i="50" s="1"/>
  <c r="O104" i="50" a="1"/>
  <c r="O104" i="50" s="1"/>
  <c r="P104" i="50" a="1"/>
  <c r="P104" i="50" s="1"/>
  <c r="Q104" i="50" a="1"/>
  <c r="Q104" i="50" s="1"/>
  <c r="AB104" i="50" a="1"/>
  <c r="AB104" i="50" s="1"/>
  <c r="AD104" i="50" a="1"/>
  <c r="AD104" i="50" s="1"/>
  <c r="AC104" i="50" s="1"/>
  <c r="AE104" i="50" a="1"/>
  <c r="AE104" i="50" s="1"/>
  <c r="AF104" i="50" a="1"/>
  <c r="AF104" i="50" s="1"/>
  <c r="AG104" i="50" a="1"/>
  <c r="AG104" i="50" s="1"/>
  <c r="AH104" i="50" a="1"/>
  <c r="AH104" i="50" s="1"/>
  <c r="AI104" i="50" a="1"/>
  <c r="AI104" i="50" s="1"/>
  <c r="AL104" i="50" a="1"/>
  <c r="AL104" i="50" s="1"/>
  <c r="O105" i="50" a="1"/>
  <c r="O105" i="50" s="1"/>
  <c r="P105" i="50" a="1"/>
  <c r="P105" i="50" s="1"/>
  <c r="Q105" i="50" a="1"/>
  <c r="Q105" i="50" s="1"/>
  <c r="AB105" i="50" a="1"/>
  <c r="AB105" i="50" s="1"/>
  <c r="AD105" i="50" a="1"/>
  <c r="AD105" i="50" s="1"/>
  <c r="AC105" i="50" s="1"/>
  <c r="AE105" i="50" a="1"/>
  <c r="AE105" i="50" s="1"/>
  <c r="AF105" i="50" a="1"/>
  <c r="AF105" i="50" s="1"/>
  <c r="AG105" i="50" a="1"/>
  <c r="AG105" i="50" s="1"/>
  <c r="AH105" i="50" a="1"/>
  <c r="AH105" i="50" s="1"/>
  <c r="AI105" i="50" a="1"/>
  <c r="AI105" i="50" s="1"/>
  <c r="AL105" i="50" a="1"/>
  <c r="AL105" i="50" s="1"/>
  <c r="O106" i="50" a="1"/>
  <c r="O106" i="50" s="1"/>
  <c r="P106" i="50" a="1"/>
  <c r="P106" i="50" s="1"/>
  <c r="Q106" i="50" a="1"/>
  <c r="Q106" i="50" s="1"/>
  <c r="AB106" i="50" a="1"/>
  <c r="AB106" i="50" s="1"/>
  <c r="AD106" i="50" a="1"/>
  <c r="AD106" i="50" s="1"/>
  <c r="AC106" i="50" s="1"/>
  <c r="AE106" i="50" a="1"/>
  <c r="AE106" i="50" s="1"/>
  <c r="AF106" i="50" a="1"/>
  <c r="AF106" i="50" s="1"/>
  <c r="AG106" i="50" a="1"/>
  <c r="AG106" i="50" s="1"/>
  <c r="AH106" i="50" a="1"/>
  <c r="AH106" i="50" s="1"/>
  <c r="AI106" i="50" a="1"/>
  <c r="AI106" i="50" s="1"/>
  <c r="AL106" i="50" a="1"/>
  <c r="AL106" i="50" s="1"/>
  <c r="O107" i="50" a="1"/>
  <c r="O107" i="50" s="1"/>
  <c r="P107" i="50" a="1"/>
  <c r="P107" i="50" s="1"/>
  <c r="Q107" i="50" a="1"/>
  <c r="Q107" i="50" s="1"/>
  <c r="AB107" i="50" a="1"/>
  <c r="AB107" i="50" s="1"/>
  <c r="AD107" i="50" a="1"/>
  <c r="AD107" i="50" s="1"/>
  <c r="AC107" i="50" s="1"/>
  <c r="AE107" i="50" a="1"/>
  <c r="AE107" i="50" s="1"/>
  <c r="AA107" i="50" s="1"/>
  <c r="AF107" i="50" a="1"/>
  <c r="AF107" i="50" s="1"/>
  <c r="AG107" i="50" a="1"/>
  <c r="AG107" i="50" s="1"/>
  <c r="AH107" i="50" a="1"/>
  <c r="AH107" i="50" s="1"/>
  <c r="AI107" i="50" a="1"/>
  <c r="AI107" i="50" s="1"/>
  <c r="AL107" i="50" a="1"/>
  <c r="AL107" i="50" s="1"/>
  <c r="O108" i="50" a="1"/>
  <c r="O108" i="50" s="1"/>
  <c r="P108" i="50" a="1"/>
  <c r="P108" i="50" s="1"/>
  <c r="Q108" i="50" a="1"/>
  <c r="Q108" i="50" s="1"/>
  <c r="AB108" i="50" a="1"/>
  <c r="AB108" i="50" s="1"/>
  <c r="AD108" i="50" a="1"/>
  <c r="AD108" i="50" s="1"/>
  <c r="AC108" i="50" s="1"/>
  <c r="AE108" i="50" a="1"/>
  <c r="AE108" i="50" s="1"/>
  <c r="AF108" i="50" a="1"/>
  <c r="AF108" i="50" s="1"/>
  <c r="AG108" i="50" a="1"/>
  <c r="AG108" i="50" s="1"/>
  <c r="AH108" i="50" a="1"/>
  <c r="AH108" i="50" s="1"/>
  <c r="AI108" i="50" a="1"/>
  <c r="AI108" i="50" s="1"/>
  <c r="AL108" i="50" a="1"/>
  <c r="AL108" i="50" s="1"/>
  <c r="O109" i="50" a="1"/>
  <c r="O109" i="50" s="1"/>
  <c r="P109" i="50" a="1"/>
  <c r="P109" i="50" s="1"/>
  <c r="Q109" i="50" a="1"/>
  <c r="Q109" i="50" s="1"/>
  <c r="AB109" i="50" a="1"/>
  <c r="AB109" i="50" s="1"/>
  <c r="AD109" i="50" a="1"/>
  <c r="AD109" i="50" s="1"/>
  <c r="AC109" i="50" s="1"/>
  <c r="AE109" i="50" a="1"/>
  <c r="AE109" i="50" s="1"/>
  <c r="AF109" i="50" a="1"/>
  <c r="AF109" i="50" s="1"/>
  <c r="AG109" i="50" a="1"/>
  <c r="AG109" i="50" s="1"/>
  <c r="AH109" i="50" a="1"/>
  <c r="AH109" i="50" s="1"/>
  <c r="AI109" i="50" a="1"/>
  <c r="AI109" i="50" s="1"/>
  <c r="AL109" i="50" a="1"/>
  <c r="AL109" i="50" s="1"/>
  <c r="O110" i="50" a="1"/>
  <c r="O110" i="50" s="1"/>
  <c r="P110" i="50" a="1"/>
  <c r="P110" i="50" s="1"/>
  <c r="Q110" i="50" a="1"/>
  <c r="Q110" i="50" s="1"/>
  <c r="AB110" i="50" a="1"/>
  <c r="AB110" i="50" s="1"/>
  <c r="AD110" i="50" a="1"/>
  <c r="AD110" i="50" s="1"/>
  <c r="AC110" i="50" s="1"/>
  <c r="AE110" i="50" a="1"/>
  <c r="AE110" i="50" s="1"/>
  <c r="AF110" i="50" a="1"/>
  <c r="AF110" i="50" s="1"/>
  <c r="AG110" i="50" a="1"/>
  <c r="AG110" i="50" s="1"/>
  <c r="AH110" i="50" a="1"/>
  <c r="AH110" i="50" s="1"/>
  <c r="AI110" i="50" a="1"/>
  <c r="AI110" i="50" s="1"/>
  <c r="AL110" i="50" a="1"/>
  <c r="AL110" i="50" s="1"/>
  <c r="O111" i="50" a="1"/>
  <c r="O111" i="50" s="1"/>
  <c r="P111" i="50" a="1"/>
  <c r="P111" i="50" s="1"/>
  <c r="Q111" i="50" a="1"/>
  <c r="Q111" i="50" s="1"/>
  <c r="AB111" i="50" a="1"/>
  <c r="AB111" i="50" s="1"/>
  <c r="AD111" i="50" a="1"/>
  <c r="AD111" i="50" s="1"/>
  <c r="AC111" i="50" s="1"/>
  <c r="AE111" i="50" a="1"/>
  <c r="AE111" i="50" s="1"/>
  <c r="AF111" i="50" a="1"/>
  <c r="AF111" i="50" s="1"/>
  <c r="AG111" i="50" a="1"/>
  <c r="AG111" i="50" s="1"/>
  <c r="AH111" i="50" a="1"/>
  <c r="AH111" i="50" s="1"/>
  <c r="AI111" i="50" a="1"/>
  <c r="AI111" i="50" s="1"/>
  <c r="AL111" i="50" a="1"/>
  <c r="AL111" i="50" s="1"/>
  <c r="O112" i="50" a="1"/>
  <c r="O112" i="50" s="1"/>
  <c r="P112" i="50" a="1"/>
  <c r="P112" i="50" s="1"/>
  <c r="Q112" i="50" a="1"/>
  <c r="Q112" i="50" s="1"/>
  <c r="AB112" i="50" a="1"/>
  <c r="AB112" i="50" s="1"/>
  <c r="AD112" i="50" a="1"/>
  <c r="AD112" i="50" s="1"/>
  <c r="AC112" i="50" s="1"/>
  <c r="AE112" i="50" a="1"/>
  <c r="AE112" i="50" s="1"/>
  <c r="AF112" i="50" a="1"/>
  <c r="AF112" i="50" s="1"/>
  <c r="AG112" i="50" a="1"/>
  <c r="AG112" i="50" s="1"/>
  <c r="AH112" i="50" a="1"/>
  <c r="AH112" i="50" s="1"/>
  <c r="AI112" i="50" a="1"/>
  <c r="AI112" i="50" s="1"/>
  <c r="AL112" i="50" a="1"/>
  <c r="AL112" i="50" s="1"/>
  <c r="O113" i="50" a="1"/>
  <c r="O113" i="50" s="1"/>
  <c r="P113" i="50" a="1"/>
  <c r="P113" i="50" s="1"/>
  <c r="Q113" i="50" a="1"/>
  <c r="Q113" i="50" s="1"/>
  <c r="AB113" i="50" a="1"/>
  <c r="AB113" i="50" s="1"/>
  <c r="AD113" i="50" a="1"/>
  <c r="AD113" i="50" s="1"/>
  <c r="AC113" i="50" s="1"/>
  <c r="AE113" i="50" a="1"/>
  <c r="AE113" i="50" s="1"/>
  <c r="AF113" i="50" a="1"/>
  <c r="AF113" i="50" s="1"/>
  <c r="AG113" i="50" a="1"/>
  <c r="AG113" i="50" s="1"/>
  <c r="AH113" i="50" a="1"/>
  <c r="AH113" i="50" s="1"/>
  <c r="AI113" i="50" a="1"/>
  <c r="AI113" i="50" s="1"/>
  <c r="AL113" i="50" a="1"/>
  <c r="AL113" i="50" s="1"/>
  <c r="O114" i="50" a="1"/>
  <c r="O114" i="50" s="1"/>
  <c r="P114" i="50" a="1"/>
  <c r="P114" i="50" s="1"/>
  <c r="Q114" i="50" a="1"/>
  <c r="Q114" i="50" s="1"/>
  <c r="AB114" i="50" a="1"/>
  <c r="AB114" i="50" s="1"/>
  <c r="AD114" i="50" a="1"/>
  <c r="AD114" i="50" s="1"/>
  <c r="AC114" i="50" s="1"/>
  <c r="AE114" i="50" a="1"/>
  <c r="AE114" i="50" s="1"/>
  <c r="Z114" i="50" s="1"/>
  <c r="AF114" i="50" a="1"/>
  <c r="AF114" i="50" s="1"/>
  <c r="AG114" i="50" a="1"/>
  <c r="AG114" i="50" s="1"/>
  <c r="AH114" i="50" a="1"/>
  <c r="AH114" i="50" s="1"/>
  <c r="AI114" i="50" a="1"/>
  <c r="AI114" i="50" s="1"/>
  <c r="AL114" i="50" a="1"/>
  <c r="AL114" i="50" s="1"/>
  <c r="O115" i="50" a="1"/>
  <c r="O115" i="50" s="1"/>
  <c r="P115" i="50" a="1"/>
  <c r="P115" i="50" s="1"/>
  <c r="Q115" i="50" a="1"/>
  <c r="Q115" i="50" s="1"/>
  <c r="AB115" i="50" a="1"/>
  <c r="AB115" i="50" s="1"/>
  <c r="AD115" i="50" a="1"/>
  <c r="AD115" i="50" s="1"/>
  <c r="AC115" i="50" s="1"/>
  <c r="AE115" i="50" a="1"/>
  <c r="AE115" i="50" s="1"/>
  <c r="AF115" i="50" a="1"/>
  <c r="AF115" i="50" s="1"/>
  <c r="AG115" i="50" a="1"/>
  <c r="AG115" i="50" s="1"/>
  <c r="AH115" i="50" a="1"/>
  <c r="AH115" i="50" s="1"/>
  <c r="AI115" i="50" a="1"/>
  <c r="AI115" i="50" s="1"/>
  <c r="AL115" i="50" a="1"/>
  <c r="AL115" i="50" s="1"/>
  <c r="O116" i="50" a="1"/>
  <c r="O116" i="50" s="1"/>
  <c r="P116" i="50" a="1"/>
  <c r="P116" i="50" s="1"/>
  <c r="Q116" i="50" a="1"/>
  <c r="Q116" i="50" s="1"/>
  <c r="AB116" i="50" a="1"/>
  <c r="AB116" i="50" s="1"/>
  <c r="AD116" i="50" a="1"/>
  <c r="AD116" i="50" s="1"/>
  <c r="AC116" i="50" s="1"/>
  <c r="AE116" i="50" a="1"/>
  <c r="AE116" i="50" s="1"/>
  <c r="AF116" i="50" a="1"/>
  <c r="AF116" i="50" s="1"/>
  <c r="AG116" i="50" a="1"/>
  <c r="AG116" i="50" s="1"/>
  <c r="AH116" i="50" a="1"/>
  <c r="AH116" i="50" s="1"/>
  <c r="AI116" i="50" a="1"/>
  <c r="AI116" i="50" s="1"/>
  <c r="AL116" i="50" a="1"/>
  <c r="AL116" i="50" s="1"/>
  <c r="O117" i="50" a="1"/>
  <c r="O117" i="50" s="1"/>
  <c r="P117" i="50" a="1"/>
  <c r="P117" i="50" s="1"/>
  <c r="Q117" i="50" a="1"/>
  <c r="Q117" i="50" s="1"/>
  <c r="AB117" i="50" a="1"/>
  <c r="AB117" i="50" s="1"/>
  <c r="AD117" i="50" a="1"/>
  <c r="AD117" i="50" s="1"/>
  <c r="AC117" i="50" s="1"/>
  <c r="AE117" i="50" a="1"/>
  <c r="AE117" i="50" s="1"/>
  <c r="AF117" i="50" a="1"/>
  <c r="AF117" i="50" s="1"/>
  <c r="AG117" i="50" a="1"/>
  <c r="AG117" i="50" s="1"/>
  <c r="AH117" i="50" a="1"/>
  <c r="AH117" i="50" s="1"/>
  <c r="AI117" i="50" a="1"/>
  <c r="AI117" i="50" s="1"/>
  <c r="AL117" i="50" a="1"/>
  <c r="AL117" i="50" s="1"/>
  <c r="O118" i="50" a="1"/>
  <c r="O118" i="50" s="1"/>
  <c r="P118" i="50" a="1"/>
  <c r="P118" i="50" s="1"/>
  <c r="Q118" i="50" a="1"/>
  <c r="Q118" i="50" s="1"/>
  <c r="AB118" i="50" a="1"/>
  <c r="AB118" i="50" s="1"/>
  <c r="AD118" i="50" a="1"/>
  <c r="AD118" i="50" s="1"/>
  <c r="AC118" i="50" s="1"/>
  <c r="AE118" i="50" a="1"/>
  <c r="AE118" i="50" s="1"/>
  <c r="AF118" i="50" a="1"/>
  <c r="AF118" i="50" s="1"/>
  <c r="AG118" i="50" a="1"/>
  <c r="AG118" i="50" s="1"/>
  <c r="AH118" i="50" a="1"/>
  <c r="AH118" i="50" s="1"/>
  <c r="AI118" i="50" a="1"/>
  <c r="AI118" i="50" s="1"/>
  <c r="AL118" i="50" a="1"/>
  <c r="AL118" i="50" s="1"/>
  <c r="O119" i="50" a="1"/>
  <c r="O119" i="50" s="1"/>
  <c r="P119" i="50" a="1"/>
  <c r="P119" i="50" s="1"/>
  <c r="Q119" i="50" a="1"/>
  <c r="Q119" i="50" s="1"/>
  <c r="AB119" i="50" a="1"/>
  <c r="AB119" i="50" s="1"/>
  <c r="AD119" i="50" a="1"/>
  <c r="AD119" i="50" s="1"/>
  <c r="AC119" i="50" s="1"/>
  <c r="AE119" i="50" a="1"/>
  <c r="AE119" i="50" s="1"/>
  <c r="AF119" i="50" a="1"/>
  <c r="AF119" i="50" s="1"/>
  <c r="AG119" i="50" a="1"/>
  <c r="AG119" i="50" s="1"/>
  <c r="AH119" i="50" a="1"/>
  <c r="AH119" i="50" s="1"/>
  <c r="AI119" i="50" a="1"/>
  <c r="AI119" i="50" s="1"/>
  <c r="AL119" i="50" a="1"/>
  <c r="AL119" i="50" s="1"/>
  <c r="O120" i="50" a="1"/>
  <c r="O120" i="50" s="1"/>
  <c r="P120" i="50" a="1"/>
  <c r="P120" i="50" s="1"/>
  <c r="Q120" i="50" a="1"/>
  <c r="Q120" i="50" s="1"/>
  <c r="AB120" i="50" a="1"/>
  <c r="AB120" i="50" s="1"/>
  <c r="AD120" i="50" a="1"/>
  <c r="AD120" i="50" s="1"/>
  <c r="AC120" i="50" s="1"/>
  <c r="AE120" i="50" a="1"/>
  <c r="AE120" i="50" s="1"/>
  <c r="AF120" i="50" a="1"/>
  <c r="AF120" i="50" s="1"/>
  <c r="AG120" i="50" a="1"/>
  <c r="AG120" i="50" s="1"/>
  <c r="AH120" i="50" a="1"/>
  <c r="AH120" i="50" s="1"/>
  <c r="AI120" i="50" a="1"/>
  <c r="AI120" i="50" s="1"/>
  <c r="AL120" i="50" a="1"/>
  <c r="AL120" i="50" s="1"/>
  <c r="O121" i="50" a="1"/>
  <c r="O121" i="50" s="1"/>
  <c r="P121" i="50" a="1"/>
  <c r="P121" i="50" s="1"/>
  <c r="Q121" i="50" a="1"/>
  <c r="Q121" i="50" s="1"/>
  <c r="AB121" i="50" a="1"/>
  <c r="AB121" i="50" s="1"/>
  <c r="AD121" i="50" a="1"/>
  <c r="AD121" i="50" s="1"/>
  <c r="AC121" i="50" s="1"/>
  <c r="AE121" i="50" a="1"/>
  <c r="AE121" i="50" s="1"/>
  <c r="Z121" i="50" s="1"/>
  <c r="AF121" i="50" a="1"/>
  <c r="AF121" i="50" s="1"/>
  <c r="AG121" i="50" a="1"/>
  <c r="AG121" i="50" s="1"/>
  <c r="AH121" i="50" a="1"/>
  <c r="AH121" i="50" s="1"/>
  <c r="AI121" i="50" a="1"/>
  <c r="AI121" i="50" s="1"/>
  <c r="AL121" i="50" a="1"/>
  <c r="AL121" i="50" s="1"/>
  <c r="O122" i="50" a="1"/>
  <c r="O122" i="50" s="1"/>
  <c r="P122" i="50" a="1"/>
  <c r="P122" i="50" s="1"/>
  <c r="Q122" i="50" a="1"/>
  <c r="Q122" i="50" s="1"/>
  <c r="AB122" i="50" a="1"/>
  <c r="AB122" i="50" s="1"/>
  <c r="AD122" i="50" a="1"/>
  <c r="AD122" i="50" s="1"/>
  <c r="AC122" i="50" s="1"/>
  <c r="AE122" i="50" a="1"/>
  <c r="AE122" i="50" s="1"/>
  <c r="AF122" i="50" a="1"/>
  <c r="AF122" i="50" s="1"/>
  <c r="AG122" i="50" a="1"/>
  <c r="AG122" i="50" s="1"/>
  <c r="AH122" i="50" a="1"/>
  <c r="AH122" i="50" s="1"/>
  <c r="AI122" i="50" a="1"/>
  <c r="AI122" i="50" s="1"/>
  <c r="AL122" i="50" a="1"/>
  <c r="AL122" i="50" s="1"/>
  <c r="O123" i="50" a="1"/>
  <c r="O123" i="50" s="1"/>
  <c r="P123" i="50" a="1"/>
  <c r="P123" i="50" s="1"/>
  <c r="Q123" i="50" a="1"/>
  <c r="Q123" i="50" s="1"/>
  <c r="AB123" i="50" a="1"/>
  <c r="AB123" i="50" s="1"/>
  <c r="AD123" i="50" a="1"/>
  <c r="AD123" i="50" s="1"/>
  <c r="AC123" i="50" s="1"/>
  <c r="AE123" i="50" a="1"/>
  <c r="AE123" i="50" s="1"/>
  <c r="AF123" i="50" a="1"/>
  <c r="AF123" i="50" s="1"/>
  <c r="AG123" i="50" a="1"/>
  <c r="AG123" i="50" s="1"/>
  <c r="AH123" i="50" a="1"/>
  <c r="AH123" i="50" s="1"/>
  <c r="AI123" i="50" a="1"/>
  <c r="AI123" i="50" s="1"/>
  <c r="AL123" i="50" a="1"/>
  <c r="AL123" i="50" s="1"/>
  <c r="O124" i="50" a="1"/>
  <c r="O124" i="50" s="1"/>
  <c r="P124" i="50" a="1"/>
  <c r="P124" i="50" s="1"/>
  <c r="Q124" i="50" a="1"/>
  <c r="Q124" i="50" s="1"/>
  <c r="AB124" i="50" a="1"/>
  <c r="AB124" i="50" s="1"/>
  <c r="AD124" i="50" a="1"/>
  <c r="AD124" i="50" s="1"/>
  <c r="AC124" i="50" s="1"/>
  <c r="AE124" i="50" a="1"/>
  <c r="AE124" i="50" s="1"/>
  <c r="AF124" i="50" a="1"/>
  <c r="AF124" i="50" s="1"/>
  <c r="AG124" i="50" a="1"/>
  <c r="AG124" i="50" s="1"/>
  <c r="AH124" i="50" a="1"/>
  <c r="AH124" i="50" s="1"/>
  <c r="AI124" i="50" a="1"/>
  <c r="AI124" i="50" s="1"/>
  <c r="AL124" i="50" a="1"/>
  <c r="AL124" i="50" s="1"/>
  <c r="O125" i="50" a="1"/>
  <c r="O125" i="50" s="1"/>
  <c r="P125" i="50" a="1"/>
  <c r="P125" i="50" s="1"/>
  <c r="Q125" i="50" a="1"/>
  <c r="Q125" i="50" s="1"/>
  <c r="AB125" i="50" a="1"/>
  <c r="AB125" i="50" s="1"/>
  <c r="AD125" i="50" a="1"/>
  <c r="AD125" i="50" s="1"/>
  <c r="AC125" i="50" s="1"/>
  <c r="AE125" i="50" a="1"/>
  <c r="AE125" i="50" s="1"/>
  <c r="AF125" i="50" a="1"/>
  <c r="AF125" i="50" s="1"/>
  <c r="AG125" i="50" a="1"/>
  <c r="AG125" i="50" s="1"/>
  <c r="AH125" i="50" a="1"/>
  <c r="AH125" i="50" s="1"/>
  <c r="AI125" i="50" a="1"/>
  <c r="AI125" i="50" s="1"/>
  <c r="AL125" i="50" a="1"/>
  <c r="AL125" i="50" s="1"/>
  <c r="O126" i="50" a="1"/>
  <c r="O126" i="50" s="1"/>
  <c r="P126" i="50" a="1"/>
  <c r="P126" i="50" s="1"/>
  <c r="Q126" i="50" a="1"/>
  <c r="Q126" i="50" s="1"/>
  <c r="AB126" i="50" a="1"/>
  <c r="AB126" i="50" s="1"/>
  <c r="AD126" i="50" a="1"/>
  <c r="AD126" i="50" s="1"/>
  <c r="AC126" i="50" s="1"/>
  <c r="AE126" i="50" a="1"/>
  <c r="AE126" i="50" s="1"/>
  <c r="AF126" i="50" a="1"/>
  <c r="AF126" i="50" s="1"/>
  <c r="AG126" i="50" a="1"/>
  <c r="AG126" i="50" s="1"/>
  <c r="AH126" i="50" a="1"/>
  <c r="AH126" i="50" s="1"/>
  <c r="AI126" i="50" a="1"/>
  <c r="AI126" i="50" s="1"/>
  <c r="AL126" i="50" a="1"/>
  <c r="AL126" i="50" s="1"/>
  <c r="O127" i="50" a="1"/>
  <c r="O127" i="50" s="1"/>
  <c r="P127" i="50" a="1"/>
  <c r="P127" i="50" s="1"/>
  <c r="Q127" i="50" a="1"/>
  <c r="Q127" i="50" s="1"/>
  <c r="AB127" i="50" a="1"/>
  <c r="AB127" i="50" s="1"/>
  <c r="AD127" i="50" a="1"/>
  <c r="AD127" i="50" s="1"/>
  <c r="AC127" i="50" s="1"/>
  <c r="AE127" i="50" a="1"/>
  <c r="AE127" i="50" s="1"/>
  <c r="AF127" i="50" a="1"/>
  <c r="AF127" i="50" s="1"/>
  <c r="AG127" i="50" a="1"/>
  <c r="AG127" i="50" s="1"/>
  <c r="AH127" i="50" a="1"/>
  <c r="AH127" i="50" s="1"/>
  <c r="AI127" i="50" a="1"/>
  <c r="AI127" i="50" s="1"/>
  <c r="AL127" i="50" a="1"/>
  <c r="AL127" i="50" s="1"/>
  <c r="O128" i="50" a="1"/>
  <c r="O128" i="50" s="1"/>
  <c r="P128" i="50" a="1"/>
  <c r="P128" i="50" s="1"/>
  <c r="Q128" i="50" a="1"/>
  <c r="Q128" i="50" s="1"/>
  <c r="AB128" i="50" a="1"/>
  <c r="AB128" i="50" s="1"/>
  <c r="AD128" i="50" a="1"/>
  <c r="AD128" i="50" s="1"/>
  <c r="AC128" i="50" s="1"/>
  <c r="AE128" i="50" a="1"/>
  <c r="AE128" i="50" s="1"/>
  <c r="AA128" i="50" s="1"/>
  <c r="AF128" i="50" a="1"/>
  <c r="AF128" i="50" s="1"/>
  <c r="AG128" i="50" a="1"/>
  <c r="AG128" i="50" s="1"/>
  <c r="AH128" i="50" a="1"/>
  <c r="AH128" i="50" s="1"/>
  <c r="AI128" i="50" a="1"/>
  <c r="AI128" i="50" s="1"/>
  <c r="AL128" i="50" a="1"/>
  <c r="AL128" i="50" s="1"/>
  <c r="O129" i="50" a="1"/>
  <c r="O129" i="50" s="1"/>
  <c r="P129" i="50" a="1"/>
  <c r="P129" i="50" s="1"/>
  <c r="Q129" i="50" a="1"/>
  <c r="Q129" i="50" s="1"/>
  <c r="AB129" i="50" a="1"/>
  <c r="AB129" i="50" s="1"/>
  <c r="AD129" i="50" a="1"/>
  <c r="AD129" i="50" s="1"/>
  <c r="AC129" i="50" s="1"/>
  <c r="AE129" i="50" a="1"/>
  <c r="AE129" i="50" s="1"/>
  <c r="AF129" i="50" a="1"/>
  <c r="AF129" i="50" s="1"/>
  <c r="AG129" i="50" a="1"/>
  <c r="AG129" i="50" s="1"/>
  <c r="AH129" i="50" a="1"/>
  <c r="AH129" i="50" s="1"/>
  <c r="AI129" i="50" a="1"/>
  <c r="AI129" i="50" s="1"/>
  <c r="AL129" i="50" a="1"/>
  <c r="AL129" i="50" s="1"/>
  <c r="O130" i="50" a="1"/>
  <c r="O130" i="50" s="1"/>
  <c r="P130" i="50" a="1"/>
  <c r="P130" i="50" s="1"/>
  <c r="Q130" i="50" a="1"/>
  <c r="Q130" i="50" s="1"/>
  <c r="AB130" i="50" a="1"/>
  <c r="AB130" i="50" s="1"/>
  <c r="AD130" i="50" a="1"/>
  <c r="AD130" i="50" s="1"/>
  <c r="AC130" i="50" s="1"/>
  <c r="AE130" i="50" a="1"/>
  <c r="AE130" i="50" s="1"/>
  <c r="AF130" i="50" a="1"/>
  <c r="AF130" i="50" s="1"/>
  <c r="AG130" i="50" a="1"/>
  <c r="AG130" i="50" s="1"/>
  <c r="AH130" i="50" a="1"/>
  <c r="AH130" i="50" s="1"/>
  <c r="AI130" i="50" a="1"/>
  <c r="AI130" i="50" s="1"/>
  <c r="AL130" i="50" a="1"/>
  <c r="AL130" i="50" s="1"/>
  <c r="O131" i="50" a="1"/>
  <c r="O131" i="50" s="1"/>
  <c r="P131" i="50" a="1"/>
  <c r="P131" i="50" s="1"/>
  <c r="Q131" i="50" a="1"/>
  <c r="Q131" i="50" s="1"/>
  <c r="AB131" i="50" a="1"/>
  <c r="AB131" i="50" s="1"/>
  <c r="AD131" i="50" a="1"/>
  <c r="AD131" i="50" s="1"/>
  <c r="AC131" i="50" s="1"/>
  <c r="AE131" i="50" a="1"/>
  <c r="AE131" i="50" s="1"/>
  <c r="AF131" i="50" a="1"/>
  <c r="AF131" i="50" s="1"/>
  <c r="AG131" i="50" a="1"/>
  <c r="AG131" i="50" s="1"/>
  <c r="AH131" i="50" a="1"/>
  <c r="AH131" i="50" s="1"/>
  <c r="AI131" i="50" a="1"/>
  <c r="AI131" i="50" s="1"/>
  <c r="AL131" i="50" a="1"/>
  <c r="AL131" i="50" s="1"/>
  <c r="O132" i="50" a="1"/>
  <c r="O132" i="50" s="1"/>
  <c r="P132" i="50" a="1"/>
  <c r="P132" i="50" s="1"/>
  <c r="Q132" i="50" a="1"/>
  <c r="Q132" i="50" s="1"/>
  <c r="AB132" i="50" a="1"/>
  <c r="AB132" i="50" s="1"/>
  <c r="AD132" i="50" a="1"/>
  <c r="AD132" i="50" s="1"/>
  <c r="AC132" i="50" s="1"/>
  <c r="AE132" i="50" a="1"/>
  <c r="AE132" i="50" s="1"/>
  <c r="AF132" i="50" a="1"/>
  <c r="AF132" i="50" s="1"/>
  <c r="AG132" i="50" a="1"/>
  <c r="AG132" i="50" s="1"/>
  <c r="AH132" i="50" a="1"/>
  <c r="AH132" i="50" s="1"/>
  <c r="AI132" i="50" a="1"/>
  <c r="AI132" i="50" s="1"/>
  <c r="AL132" i="50" a="1"/>
  <c r="AL132" i="50" s="1"/>
  <c r="O133" i="50" a="1"/>
  <c r="O133" i="50" s="1"/>
  <c r="P133" i="50" a="1"/>
  <c r="P133" i="50" s="1"/>
  <c r="Q133" i="50" a="1"/>
  <c r="Q133" i="50" s="1"/>
  <c r="AB133" i="50" a="1"/>
  <c r="AB133" i="50" s="1"/>
  <c r="AD133" i="50" a="1"/>
  <c r="AD133" i="50" s="1"/>
  <c r="AC133" i="50" s="1"/>
  <c r="AE133" i="50" a="1"/>
  <c r="AE133" i="50" s="1"/>
  <c r="AF133" i="50" a="1"/>
  <c r="AF133" i="50" s="1"/>
  <c r="AG133" i="50" a="1"/>
  <c r="AG133" i="50" s="1"/>
  <c r="AH133" i="50" a="1"/>
  <c r="AH133" i="50" s="1"/>
  <c r="AI133" i="50" a="1"/>
  <c r="AI133" i="50" s="1"/>
  <c r="AL133" i="50" a="1"/>
  <c r="AL133" i="50" s="1"/>
  <c r="O134" i="50" a="1"/>
  <c r="O134" i="50" s="1"/>
  <c r="P134" i="50" a="1"/>
  <c r="P134" i="50" s="1"/>
  <c r="Q134" i="50" a="1"/>
  <c r="Q134" i="50" s="1"/>
  <c r="AB134" i="50" a="1"/>
  <c r="AB134" i="50" s="1"/>
  <c r="AD134" i="50" a="1"/>
  <c r="AD134" i="50" s="1"/>
  <c r="AC134" i="50" s="1"/>
  <c r="AE134" i="50" a="1"/>
  <c r="AE134" i="50" s="1"/>
  <c r="AF134" i="50" a="1"/>
  <c r="AF134" i="50" s="1"/>
  <c r="AG134" i="50" a="1"/>
  <c r="AG134" i="50" s="1"/>
  <c r="AH134" i="50" a="1"/>
  <c r="AH134" i="50" s="1"/>
  <c r="AI134" i="50" a="1"/>
  <c r="AI134" i="50" s="1"/>
  <c r="AL134" i="50" a="1"/>
  <c r="AL134" i="50" s="1"/>
  <c r="O135" i="50" a="1"/>
  <c r="O135" i="50" s="1"/>
  <c r="P135" i="50" a="1"/>
  <c r="P135" i="50" s="1"/>
  <c r="Q135" i="50" a="1"/>
  <c r="Q135" i="50" s="1"/>
  <c r="AB135" i="50" a="1"/>
  <c r="AB135" i="50" s="1"/>
  <c r="AD135" i="50" a="1"/>
  <c r="AD135" i="50" s="1"/>
  <c r="AC135" i="50" s="1"/>
  <c r="AE135" i="50" a="1"/>
  <c r="AE135" i="50" s="1"/>
  <c r="AF135" i="50" a="1"/>
  <c r="AF135" i="50" s="1"/>
  <c r="AG135" i="50" a="1"/>
  <c r="AG135" i="50" s="1"/>
  <c r="AH135" i="50" a="1"/>
  <c r="AH135" i="50" s="1"/>
  <c r="AI135" i="50" a="1"/>
  <c r="AI135" i="50" s="1"/>
  <c r="AL135" i="50" a="1"/>
  <c r="AL135" i="50" s="1"/>
  <c r="O136" i="50" a="1"/>
  <c r="O136" i="50" s="1"/>
  <c r="P136" i="50" a="1"/>
  <c r="P136" i="50" s="1"/>
  <c r="Q136" i="50" a="1"/>
  <c r="Q136" i="50" s="1"/>
  <c r="AB136" i="50" a="1"/>
  <c r="AB136" i="50" s="1"/>
  <c r="AD136" i="50" a="1"/>
  <c r="AD136" i="50" s="1"/>
  <c r="AC136" i="50" s="1"/>
  <c r="AE136" i="50" a="1"/>
  <c r="AE136" i="50" s="1"/>
  <c r="AF136" i="50" a="1"/>
  <c r="AF136" i="50" s="1"/>
  <c r="AG136" i="50" a="1"/>
  <c r="AG136" i="50" s="1"/>
  <c r="AH136" i="50" a="1"/>
  <c r="AH136" i="50" s="1"/>
  <c r="AI136" i="50" a="1"/>
  <c r="AI136" i="50" s="1"/>
  <c r="AL136" i="50" a="1"/>
  <c r="AL136" i="50" s="1"/>
  <c r="O137" i="50" a="1"/>
  <c r="O137" i="50" s="1"/>
  <c r="P137" i="50" a="1"/>
  <c r="P137" i="50" s="1"/>
  <c r="Q137" i="50" a="1"/>
  <c r="Q137" i="50" s="1"/>
  <c r="AB137" i="50" a="1"/>
  <c r="AB137" i="50" s="1"/>
  <c r="AD137" i="50" a="1"/>
  <c r="AD137" i="50" s="1"/>
  <c r="AC137" i="50" s="1"/>
  <c r="AE137" i="50" a="1"/>
  <c r="AE137" i="50" s="1"/>
  <c r="AF137" i="50" a="1"/>
  <c r="AF137" i="50" s="1"/>
  <c r="AG137" i="50" a="1"/>
  <c r="AG137" i="50" s="1"/>
  <c r="AH137" i="50" a="1"/>
  <c r="AH137" i="50" s="1"/>
  <c r="AI137" i="50" a="1"/>
  <c r="AI137" i="50" s="1"/>
  <c r="AL137" i="50" a="1"/>
  <c r="AL137" i="50" s="1"/>
  <c r="O138" i="50" a="1"/>
  <c r="O138" i="50" s="1"/>
  <c r="P138" i="50" a="1"/>
  <c r="P138" i="50" s="1"/>
  <c r="Q138" i="50" a="1"/>
  <c r="Q138" i="50" s="1"/>
  <c r="AB138" i="50" a="1"/>
  <c r="AB138" i="50" s="1"/>
  <c r="AD138" i="50" a="1"/>
  <c r="AD138" i="50" s="1"/>
  <c r="AC138" i="50" s="1"/>
  <c r="AE138" i="50" a="1"/>
  <c r="AE138" i="50" s="1"/>
  <c r="AF138" i="50" a="1"/>
  <c r="AF138" i="50" s="1"/>
  <c r="AG138" i="50" a="1"/>
  <c r="AG138" i="50" s="1"/>
  <c r="AH138" i="50" a="1"/>
  <c r="AH138" i="50" s="1"/>
  <c r="AI138" i="50" a="1"/>
  <c r="AI138" i="50" s="1"/>
  <c r="AL138" i="50" a="1"/>
  <c r="AL138" i="50" s="1"/>
  <c r="O139" i="50" a="1"/>
  <c r="O139" i="50" s="1"/>
  <c r="P139" i="50" a="1"/>
  <c r="P139" i="50" s="1"/>
  <c r="Q139" i="50" a="1"/>
  <c r="Q139" i="50" s="1"/>
  <c r="AB139" i="50" a="1"/>
  <c r="AB139" i="50" s="1"/>
  <c r="AD139" i="50" a="1"/>
  <c r="AD139" i="50" s="1"/>
  <c r="AC139" i="50" s="1"/>
  <c r="AE139" i="50" a="1"/>
  <c r="AE139" i="50" s="1"/>
  <c r="AF139" i="50" a="1"/>
  <c r="AF139" i="50" s="1"/>
  <c r="AG139" i="50" a="1"/>
  <c r="AG139" i="50" s="1"/>
  <c r="AH139" i="50" a="1"/>
  <c r="AH139" i="50" s="1"/>
  <c r="AI139" i="50" a="1"/>
  <c r="AI139" i="50" s="1"/>
  <c r="AL139" i="50" a="1"/>
  <c r="AL139" i="50" s="1"/>
  <c r="O140" i="50" a="1"/>
  <c r="O140" i="50" s="1"/>
  <c r="P140" i="50" a="1"/>
  <c r="P140" i="50" s="1"/>
  <c r="Q140" i="50" a="1"/>
  <c r="Q140" i="50" s="1"/>
  <c r="AB140" i="50" a="1"/>
  <c r="AB140" i="50" s="1"/>
  <c r="AD140" i="50" a="1"/>
  <c r="AD140" i="50" s="1"/>
  <c r="AC140" i="50" s="1"/>
  <c r="AE140" i="50" a="1"/>
  <c r="AE140" i="50" s="1"/>
  <c r="AF140" i="50" a="1"/>
  <c r="AF140" i="50" s="1"/>
  <c r="AG140" i="50" a="1"/>
  <c r="AG140" i="50" s="1"/>
  <c r="AH140" i="50" a="1"/>
  <c r="AH140" i="50" s="1"/>
  <c r="AI140" i="50" a="1"/>
  <c r="AI140" i="50" s="1"/>
  <c r="AL140" i="50" a="1"/>
  <c r="AL140" i="50" s="1"/>
  <c r="O141" i="50" a="1"/>
  <c r="O141" i="50" s="1"/>
  <c r="P141" i="50" a="1"/>
  <c r="P141" i="50" s="1"/>
  <c r="Q141" i="50" a="1"/>
  <c r="Q141" i="50" s="1"/>
  <c r="AB141" i="50" a="1"/>
  <c r="AB141" i="50" s="1"/>
  <c r="AD141" i="50" a="1"/>
  <c r="AD141" i="50" s="1"/>
  <c r="AC141" i="50" s="1"/>
  <c r="AE141" i="50" a="1"/>
  <c r="AE141" i="50" s="1"/>
  <c r="AA141" i="50" s="1"/>
  <c r="AF141" i="50" a="1"/>
  <c r="AF141" i="50" s="1"/>
  <c r="AG141" i="50" a="1"/>
  <c r="AG141" i="50" s="1"/>
  <c r="AH141" i="50" a="1"/>
  <c r="AH141" i="50" s="1"/>
  <c r="AI141" i="50" a="1"/>
  <c r="AI141" i="50" s="1"/>
  <c r="AL141" i="50" a="1"/>
  <c r="AL141" i="50" s="1"/>
  <c r="O142" i="50" a="1"/>
  <c r="O142" i="50" s="1"/>
  <c r="P142" i="50" a="1"/>
  <c r="P142" i="50" s="1"/>
  <c r="Q142" i="50" a="1"/>
  <c r="Q142" i="50" s="1"/>
  <c r="AB142" i="50" a="1"/>
  <c r="AB142" i="50" s="1"/>
  <c r="AD142" i="50" a="1"/>
  <c r="AD142" i="50" s="1"/>
  <c r="AC142" i="50" s="1"/>
  <c r="AE142" i="50" a="1"/>
  <c r="AE142" i="50" s="1"/>
  <c r="AF142" i="50" a="1"/>
  <c r="AF142" i="50" s="1"/>
  <c r="AG142" i="50" a="1"/>
  <c r="AG142" i="50" s="1"/>
  <c r="AH142" i="50" a="1"/>
  <c r="AH142" i="50" s="1"/>
  <c r="AI142" i="50" a="1"/>
  <c r="AI142" i="50" s="1"/>
  <c r="AL142" i="50" a="1"/>
  <c r="AL142" i="50" s="1"/>
  <c r="O143" i="50" a="1"/>
  <c r="O143" i="50" s="1"/>
  <c r="P143" i="50" a="1"/>
  <c r="P143" i="50" s="1"/>
  <c r="Q143" i="50" a="1"/>
  <c r="Q143" i="50" s="1"/>
  <c r="AB143" i="50" a="1"/>
  <c r="AB143" i="50" s="1"/>
  <c r="AD143" i="50" a="1"/>
  <c r="AD143" i="50" s="1"/>
  <c r="AC143" i="50" s="1"/>
  <c r="AE143" i="50" a="1"/>
  <c r="AE143" i="50" s="1"/>
  <c r="AF143" i="50" a="1"/>
  <c r="AF143" i="50" s="1"/>
  <c r="AG143" i="50" a="1"/>
  <c r="AG143" i="50" s="1"/>
  <c r="AH143" i="50" a="1"/>
  <c r="AH143" i="50" s="1"/>
  <c r="AI143" i="50" a="1"/>
  <c r="AI143" i="50" s="1"/>
  <c r="AL143" i="50" a="1"/>
  <c r="AL143" i="50" s="1"/>
  <c r="O144" i="50" a="1"/>
  <c r="O144" i="50" s="1"/>
  <c r="P144" i="50" a="1"/>
  <c r="P144" i="50" s="1"/>
  <c r="Q144" i="50" a="1"/>
  <c r="Q144" i="50" s="1"/>
  <c r="AB144" i="50" a="1"/>
  <c r="AB144" i="50" s="1"/>
  <c r="AD144" i="50" a="1"/>
  <c r="AD144" i="50" s="1"/>
  <c r="AC144" i="50" s="1"/>
  <c r="AE144" i="50" a="1"/>
  <c r="AE144" i="50" s="1"/>
  <c r="AF144" i="50" a="1"/>
  <c r="AF144" i="50" s="1"/>
  <c r="AG144" i="50" a="1"/>
  <c r="AG144" i="50" s="1"/>
  <c r="AH144" i="50" a="1"/>
  <c r="AH144" i="50" s="1"/>
  <c r="AI144" i="50" a="1"/>
  <c r="AI144" i="50" s="1"/>
  <c r="AL144" i="50" a="1"/>
  <c r="AL144" i="50" s="1"/>
  <c r="O145" i="50" a="1"/>
  <c r="O145" i="50" s="1"/>
  <c r="P145" i="50" a="1"/>
  <c r="P145" i="50" s="1"/>
  <c r="Q145" i="50" a="1"/>
  <c r="Q145" i="50" s="1"/>
  <c r="AB145" i="50" a="1"/>
  <c r="AB145" i="50" s="1"/>
  <c r="AD145" i="50" a="1"/>
  <c r="AD145" i="50" s="1"/>
  <c r="AC145" i="50" s="1"/>
  <c r="AE145" i="50" a="1"/>
  <c r="AE145" i="50" s="1"/>
  <c r="AF145" i="50" a="1"/>
  <c r="AF145" i="50" s="1"/>
  <c r="AG145" i="50" a="1"/>
  <c r="AG145" i="50" s="1"/>
  <c r="AH145" i="50" a="1"/>
  <c r="AH145" i="50" s="1"/>
  <c r="AI145" i="50" a="1"/>
  <c r="AI145" i="50" s="1"/>
  <c r="AL145" i="50" a="1"/>
  <c r="AL145" i="50" s="1"/>
  <c r="O146" i="50" a="1"/>
  <c r="O146" i="50" s="1"/>
  <c r="P146" i="50" a="1"/>
  <c r="P146" i="50" s="1"/>
  <c r="Q146" i="50" a="1"/>
  <c r="Q146" i="50" s="1"/>
  <c r="AB146" i="50" a="1"/>
  <c r="AB146" i="50" s="1"/>
  <c r="AD146" i="50" a="1"/>
  <c r="AD146" i="50" s="1"/>
  <c r="AC146" i="50" s="1"/>
  <c r="AE146" i="50" a="1"/>
  <c r="AE146" i="50" s="1"/>
  <c r="AF146" i="50" a="1"/>
  <c r="AF146" i="50" s="1"/>
  <c r="AG146" i="50" a="1"/>
  <c r="AG146" i="50" s="1"/>
  <c r="AH146" i="50" a="1"/>
  <c r="AH146" i="50" s="1"/>
  <c r="AI146" i="50" a="1"/>
  <c r="AI146" i="50" s="1"/>
  <c r="AL146" i="50" a="1"/>
  <c r="AL146" i="50" s="1"/>
  <c r="O147" i="50" a="1"/>
  <c r="O147" i="50" s="1"/>
  <c r="P147" i="50" a="1"/>
  <c r="P147" i="50" s="1"/>
  <c r="Q147" i="50" a="1"/>
  <c r="Q147" i="50" s="1"/>
  <c r="AB147" i="50" a="1"/>
  <c r="AB147" i="50" s="1"/>
  <c r="AD147" i="50" a="1"/>
  <c r="AD147" i="50" s="1"/>
  <c r="AC147" i="50" s="1"/>
  <c r="AE147" i="50" a="1"/>
  <c r="AE147" i="50" s="1"/>
  <c r="AF147" i="50" a="1"/>
  <c r="AF147" i="50" s="1"/>
  <c r="AG147" i="50" a="1"/>
  <c r="AG147" i="50" s="1"/>
  <c r="AH147" i="50" a="1"/>
  <c r="AH147" i="50" s="1"/>
  <c r="AI147" i="50" a="1"/>
  <c r="AI147" i="50" s="1"/>
  <c r="AL147" i="50" a="1"/>
  <c r="AL147" i="50" s="1"/>
  <c r="O148" i="50" a="1"/>
  <c r="O148" i="50" s="1"/>
  <c r="P148" i="50" a="1"/>
  <c r="P148" i="50" s="1"/>
  <c r="Q148" i="50" a="1"/>
  <c r="Q148" i="50" s="1"/>
  <c r="AB148" i="50" a="1"/>
  <c r="AB148" i="50" s="1"/>
  <c r="AD148" i="50" a="1"/>
  <c r="AD148" i="50" s="1"/>
  <c r="AC148" i="50" s="1"/>
  <c r="AE148" i="50" a="1"/>
  <c r="AE148" i="50" s="1"/>
  <c r="AA148" i="50" s="1"/>
  <c r="AF148" i="50" a="1"/>
  <c r="AF148" i="50" s="1"/>
  <c r="AG148" i="50" a="1"/>
  <c r="AG148" i="50" s="1"/>
  <c r="AH148" i="50" a="1"/>
  <c r="AH148" i="50" s="1"/>
  <c r="AI148" i="50" a="1"/>
  <c r="AI148" i="50" s="1"/>
  <c r="AL148" i="50" a="1"/>
  <c r="AL148" i="50" s="1"/>
  <c r="O149" i="50" a="1"/>
  <c r="O149" i="50" s="1"/>
  <c r="P149" i="50" a="1"/>
  <c r="P149" i="50" s="1"/>
  <c r="Q149" i="50" a="1"/>
  <c r="Q149" i="50" s="1"/>
  <c r="AB149" i="50" a="1"/>
  <c r="AB149" i="50" s="1"/>
  <c r="AD149" i="50" a="1"/>
  <c r="AD149" i="50" s="1"/>
  <c r="AC149" i="50" s="1"/>
  <c r="AE149" i="50" a="1"/>
  <c r="AE149" i="50" s="1"/>
  <c r="AF149" i="50" a="1"/>
  <c r="AF149" i="50" s="1"/>
  <c r="AG149" i="50" a="1"/>
  <c r="AG149" i="50" s="1"/>
  <c r="AH149" i="50" a="1"/>
  <c r="AH149" i="50" s="1"/>
  <c r="AI149" i="50" a="1"/>
  <c r="AI149" i="50" s="1"/>
  <c r="AL149" i="50" a="1"/>
  <c r="AL149" i="50" s="1"/>
  <c r="O150" i="50" a="1"/>
  <c r="O150" i="50" s="1"/>
  <c r="P150" i="50" a="1"/>
  <c r="P150" i="50" s="1"/>
  <c r="Q150" i="50" a="1"/>
  <c r="Q150" i="50" s="1"/>
  <c r="AB150" i="50" a="1"/>
  <c r="AB150" i="50" s="1"/>
  <c r="AD150" i="50" a="1"/>
  <c r="AD150" i="50" s="1"/>
  <c r="AC150" i="50" s="1"/>
  <c r="AE150" i="50" a="1"/>
  <c r="AE150" i="50" s="1"/>
  <c r="AA150" i="50" s="1"/>
  <c r="AF150" i="50" a="1"/>
  <c r="AF150" i="50" s="1"/>
  <c r="AG150" i="50" a="1"/>
  <c r="AG150" i="50" s="1"/>
  <c r="AH150" i="50" a="1"/>
  <c r="AH150" i="50" s="1"/>
  <c r="AI150" i="50" a="1"/>
  <c r="AI150" i="50" s="1"/>
  <c r="AL150" i="50" a="1"/>
  <c r="AL150" i="50" s="1"/>
  <c r="O151" i="50" a="1"/>
  <c r="O151" i="50" s="1"/>
  <c r="P151" i="50" a="1"/>
  <c r="P151" i="50" s="1"/>
  <c r="Q151" i="50" a="1"/>
  <c r="Q151" i="50" s="1"/>
  <c r="AB151" i="50" a="1"/>
  <c r="AB151" i="50" s="1"/>
  <c r="AD151" i="50" a="1"/>
  <c r="AD151" i="50" s="1"/>
  <c r="AC151" i="50" s="1"/>
  <c r="AE151" i="50" a="1"/>
  <c r="AE151" i="50" s="1"/>
  <c r="Z151" i="50" s="1"/>
  <c r="AF151" i="50" a="1"/>
  <c r="AF151" i="50" s="1"/>
  <c r="AG151" i="50" a="1"/>
  <c r="AG151" i="50" s="1"/>
  <c r="AH151" i="50" a="1"/>
  <c r="AH151" i="50" s="1"/>
  <c r="AI151" i="50" a="1"/>
  <c r="AI151" i="50" s="1"/>
  <c r="AL151" i="50" a="1"/>
  <c r="AL151" i="50" s="1"/>
  <c r="O152" i="50" a="1"/>
  <c r="O152" i="50" s="1"/>
  <c r="P152" i="50" a="1"/>
  <c r="P152" i="50" s="1"/>
  <c r="Q152" i="50" a="1"/>
  <c r="Q152" i="50" s="1"/>
  <c r="AB152" i="50" a="1"/>
  <c r="AB152" i="50" s="1"/>
  <c r="AD152" i="50" a="1"/>
  <c r="AD152" i="50" s="1"/>
  <c r="AC152" i="50" s="1"/>
  <c r="AE152" i="50" a="1"/>
  <c r="AE152" i="50" s="1"/>
  <c r="Z152" i="50" s="1"/>
  <c r="AF152" i="50" a="1"/>
  <c r="AF152" i="50" s="1"/>
  <c r="AG152" i="50" a="1"/>
  <c r="AG152" i="50" s="1"/>
  <c r="AH152" i="50" a="1"/>
  <c r="AH152" i="50" s="1"/>
  <c r="AI152" i="50" a="1"/>
  <c r="AI152" i="50" s="1"/>
  <c r="AL152" i="50" a="1"/>
  <c r="AL152" i="50" s="1"/>
  <c r="O153" i="50" a="1"/>
  <c r="O153" i="50" s="1"/>
  <c r="P153" i="50" a="1"/>
  <c r="P153" i="50" s="1"/>
  <c r="Q153" i="50" a="1"/>
  <c r="Q153" i="50" s="1"/>
  <c r="AB153" i="50" a="1"/>
  <c r="AB153" i="50" s="1"/>
  <c r="AD153" i="50" a="1"/>
  <c r="AD153" i="50" s="1"/>
  <c r="AC153" i="50" s="1"/>
  <c r="AE153" i="50" a="1"/>
  <c r="AE153" i="50" s="1"/>
  <c r="AF153" i="50" a="1"/>
  <c r="AF153" i="50" s="1"/>
  <c r="AG153" i="50" a="1"/>
  <c r="AG153" i="50" s="1"/>
  <c r="AH153" i="50" a="1"/>
  <c r="AH153" i="50" s="1"/>
  <c r="AI153" i="50" a="1"/>
  <c r="AI153" i="50" s="1"/>
  <c r="AL153" i="50" a="1"/>
  <c r="AL153" i="50" s="1"/>
  <c r="O154" i="50" a="1"/>
  <c r="O154" i="50" s="1"/>
  <c r="P154" i="50" a="1"/>
  <c r="P154" i="50" s="1"/>
  <c r="Q154" i="50" a="1"/>
  <c r="Q154" i="50" s="1"/>
  <c r="AB154" i="50" a="1"/>
  <c r="AB154" i="50" s="1"/>
  <c r="AD154" i="50" a="1"/>
  <c r="AD154" i="50" s="1"/>
  <c r="AC154" i="50" s="1"/>
  <c r="AE154" i="50" a="1"/>
  <c r="AE154" i="50" s="1"/>
  <c r="AF154" i="50" a="1"/>
  <c r="AF154" i="50" s="1"/>
  <c r="AG154" i="50" a="1"/>
  <c r="AG154" i="50" s="1"/>
  <c r="AH154" i="50" a="1"/>
  <c r="AH154" i="50" s="1"/>
  <c r="AI154" i="50" a="1"/>
  <c r="AI154" i="50" s="1"/>
  <c r="AL154" i="50" a="1"/>
  <c r="AL154" i="50" s="1"/>
  <c r="O155" i="50" a="1"/>
  <c r="O155" i="50" s="1"/>
  <c r="P155" i="50" a="1"/>
  <c r="P155" i="50" s="1"/>
  <c r="Q155" i="50" a="1"/>
  <c r="Q155" i="50" s="1"/>
  <c r="AB155" i="50" a="1"/>
  <c r="AB155" i="50" s="1"/>
  <c r="AD155" i="50" a="1"/>
  <c r="AD155" i="50" s="1"/>
  <c r="AC155" i="50" s="1"/>
  <c r="AE155" i="50" a="1"/>
  <c r="AE155" i="50" s="1"/>
  <c r="Z155" i="50" s="1"/>
  <c r="AF155" i="50" a="1"/>
  <c r="AF155" i="50" s="1"/>
  <c r="AG155" i="50" a="1"/>
  <c r="AG155" i="50" s="1"/>
  <c r="AH155" i="50" a="1"/>
  <c r="AH155" i="50" s="1"/>
  <c r="AI155" i="50" a="1"/>
  <c r="AI155" i="50" s="1"/>
  <c r="AL155" i="50" a="1"/>
  <c r="AL155" i="50" s="1"/>
  <c r="O156" i="50" a="1"/>
  <c r="O156" i="50" s="1"/>
  <c r="P156" i="50" a="1"/>
  <c r="P156" i="50" s="1"/>
  <c r="Q156" i="50" a="1"/>
  <c r="Q156" i="50" s="1"/>
  <c r="AB156" i="50" a="1"/>
  <c r="AB156" i="50" s="1"/>
  <c r="AD156" i="50" a="1"/>
  <c r="AD156" i="50" s="1"/>
  <c r="AC156" i="50" s="1"/>
  <c r="AE156" i="50" a="1"/>
  <c r="AE156" i="50" s="1"/>
  <c r="AF156" i="50" a="1"/>
  <c r="AF156" i="50" s="1"/>
  <c r="AG156" i="50" a="1"/>
  <c r="AG156" i="50" s="1"/>
  <c r="AH156" i="50" a="1"/>
  <c r="AH156" i="50" s="1"/>
  <c r="AI156" i="50" a="1"/>
  <c r="AI156" i="50" s="1"/>
  <c r="AL156" i="50" a="1"/>
  <c r="AL156" i="50" s="1"/>
  <c r="O157" i="50" a="1"/>
  <c r="O157" i="50" s="1"/>
  <c r="P157" i="50" a="1"/>
  <c r="P157" i="50" s="1"/>
  <c r="Q157" i="50" a="1"/>
  <c r="Q157" i="50" s="1"/>
  <c r="AB157" i="50" a="1"/>
  <c r="AB157" i="50" s="1"/>
  <c r="AD157" i="50" a="1"/>
  <c r="AD157" i="50" s="1"/>
  <c r="AC157" i="50" s="1"/>
  <c r="AE157" i="50" a="1"/>
  <c r="AE157" i="50" s="1"/>
  <c r="AF157" i="50" a="1"/>
  <c r="AF157" i="50" s="1"/>
  <c r="AG157" i="50" a="1"/>
  <c r="AG157" i="50" s="1"/>
  <c r="AH157" i="50" a="1"/>
  <c r="AH157" i="50" s="1"/>
  <c r="AI157" i="50" a="1"/>
  <c r="AI157" i="50" s="1"/>
  <c r="AL157" i="50" a="1"/>
  <c r="AL157" i="50" s="1"/>
  <c r="O158" i="50" a="1"/>
  <c r="O158" i="50" s="1"/>
  <c r="P158" i="50" a="1"/>
  <c r="P158" i="50" s="1"/>
  <c r="Q158" i="50" a="1"/>
  <c r="Q158" i="50" s="1"/>
  <c r="AB158" i="50" a="1"/>
  <c r="AB158" i="50" s="1"/>
  <c r="AD158" i="50" a="1"/>
  <c r="AD158" i="50" s="1"/>
  <c r="AC158" i="50" s="1"/>
  <c r="AE158" i="50" a="1"/>
  <c r="AE158" i="50" s="1"/>
  <c r="AF158" i="50" a="1"/>
  <c r="AF158" i="50" s="1"/>
  <c r="AG158" i="50" a="1"/>
  <c r="AG158" i="50" s="1"/>
  <c r="AH158" i="50" a="1"/>
  <c r="AH158" i="50" s="1"/>
  <c r="AI158" i="50" a="1"/>
  <c r="AI158" i="50" s="1"/>
  <c r="AL158" i="50" a="1"/>
  <c r="AL158" i="50" s="1"/>
  <c r="O159" i="50" a="1"/>
  <c r="O159" i="50" s="1"/>
  <c r="P159" i="50" a="1"/>
  <c r="P159" i="50" s="1"/>
  <c r="Q159" i="50" a="1"/>
  <c r="Q159" i="50" s="1"/>
  <c r="AB159" i="50" a="1"/>
  <c r="AB159" i="50" s="1"/>
  <c r="AD159" i="50" a="1"/>
  <c r="AD159" i="50" s="1"/>
  <c r="AC159" i="50" s="1"/>
  <c r="AE159" i="50" a="1"/>
  <c r="AE159" i="50" s="1"/>
  <c r="AF159" i="50" a="1"/>
  <c r="AF159" i="50" s="1"/>
  <c r="AG159" i="50" a="1"/>
  <c r="AG159" i="50" s="1"/>
  <c r="AH159" i="50" a="1"/>
  <c r="AH159" i="50" s="1"/>
  <c r="AI159" i="50" a="1"/>
  <c r="AI159" i="50" s="1"/>
  <c r="AL159" i="50" a="1"/>
  <c r="AL159" i="50" s="1"/>
  <c r="O160" i="50" a="1"/>
  <c r="O160" i="50" s="1"/>
  <c r="P160" i="50" a="1"/>
  <c r="P160" i="50" s="1"/>
  <c r="Q160" i="50" a="1"/>
  <c r="Q160" i="50" s="1"/>
  <c r="AB160" i="50" a="1"/>
  <c r="AB160" i="50" s="1"/>
  <c r="AD160" i="50" a="1"/>
  <c r="AD160" i="50" s="1"/>
  <c r="AC160" i="50" s="1"/>
  <c r="AE160" i="50" a="1"/>
  <c r="AE160" i="50" s="1"/>
  <c r="AF160" i="50" a="1"/>
  <c r="AF160" i="50" s="1"/>
  <c r="AG160" i="50" a="1"/>
  <c r="AG160" i="50" s="1"/>
  <c r="AH160" i="50" a="1"/>
  <c r="AH160" i="50" s="1"/>
  <c r="AI160" i="50" a="1"/>
  <c r="AI160" i="50" s="1"/>
  <c r="AL160" i="50" a="1"/>
  <c r="AL160" i="50" s="1"/>
  <c r="O161" i="50" a="1"/>
  <c r="O161" i="50" s="1"/>
  <c r="P161" i="50" a="1"/>
  <c r="P161" i="50" s="1"/>
  <c r="Q161" i="50" a="1"/>
  <c r="Q161" i="50" s="1"/>
  <c r="AB161" i="50" a="1"/>
  <c r="AB161" i="50" s="1"/>
  <c r="AD161" i="50" a="1"/>
  <c r="AD161" i="50" s="1"/>
  <c r="AC161" i="50" s="1"/>
  <c r="AE161" i="50" a="1"/>
  <c r="AE161" i="50" s="1"/>
  <c r="AA161" i="50" s="1"/>
  <c r="AF161" i="50" a="1"/>
  <c r="AF161" i="50" s="1"/>
  <c r="AG161" i="50" a="1"/>
  <c r="AG161" i="50" s="1"/>
  <c r="AH161" i="50" a="1"/>
  <c r="AH161" i="50" s="1"/>
  <c r="AI161" i="50" a="1"/>
  <c r="AI161" i="50" s="1"/>
  <c r="AL161" i="50" a="1"/>
  <c r="AL161" i="50" s="1"/>
  <c r="O162" i="50" a="1"/>
  <c r="O162" i="50" s="1"/>
  <c r="P162" i="50" a="1"/>
  <c r="P162" i="50" s="1"/>
  <c r="Q162" i="50" a="1"/>
  <c r="Q162" i="50" s="1"/>
  <c r="AB162" i="50" a="1"/>
  <c r="AB162" i="50" s="1"/>
  <c r="AD162" i="50" a="1"/>
  <c r="AD162" i="50" s="1"/>
  <c r="AC162" i="50" s="1"/>
  <c r="AE162" i="50" a="1"/>
  <c r="AE162" i="50" s="1"/>
  <c r="AF162" i="50" a="1"/>
  <c r="AF162" i="50" s="1"/>
  <c r="AG162" i="50" a="1"/>
  <c r="AG162" i="50" s="1"/>
  <c r="AH162" i="50" a="1"/>
  <c r="AH162" i="50" s="1"/>
  <c r="AI162" i="50" a="1"/>
  <c r="AI162" i="50" s="1"/>
  <c r="AL162" i="50" a="1"/>
  <c r="AL162" i="50" s="1"/>
  <c r="O163" i="50" a="1"/>
  <c r="O163" i="50" s="1"/>
  <c r="P163" i="50" a="1"/>
  <c r="P163" i="50" s="1"/>
  <c r="Q163" i="50" a="1"/>
  <c r="Q163" i="50" s="1"/>
  <c r="AB163" i="50" a="1"/>
  <c r="AB163" i="50" s="1"/>
  <c r="AD163" i="50" a="1"/>
  <c r="AD163" i="50" s="1"/>
  <c r="AC163" i="50" s="1"/>
  <c r="AE163" i="50" a="1"/>
  <c r="AE163" i="50" s="1"/>
  <c r="AF163" i="50" a="1"/>
  <c r="AF163" i="50" s="1"/>
  <c r="AG163" i="50" a="1"/>
  <c r="AG163" i="50" s="1"/>
  <c r="AH163" i="50" a="1"/>
  <c r="AH163" i="50" s="1"/>
  <c r="AI163" i="50" a="1"/>
  <c r="AI163" i="50" s="1"/>
  <c r="AL163" i="50" a="1"/>
  <c r="AL163" i="50" s="1"/>
  <c r="O164" i="50" a="1"/>
  <c r="O164" i="50" s="1"/>
  <c r="P164" i="50" a="1"/>
  <c r="P164" i="50" s="1"/>
  <c r="Q164" i="50" a="1"/>
  <c r="Q164" i="50" s="1"/>
  <c r="AB164" i="50" a="1"/>
  <c r="AB164" i="50" s="1"/>
  <c r="AD164" i="50" a="1"/>
  <c r="AD164" i="50" s="1"/>
  <c r="AC164" i="50" s="1"/>
  <c r="AE164" i="50" a="1"/>
  <c r="AE164" i="50" s="1"/>
  <c r="AF164" i="50" a="1"/>
  <c r="AF164" i="50" s="1"/>
  <c r="AG164" i="50" a="1"/>
  <c r="AG164" i="50" s="1"/>
  <c r="AH164" i="50" a="1"/>
  <c r="AH164" i="50" s="1"/>
  <c r="AI164" i="50" a="1"/>
  <c r="AI164" i="50" s="1"/>
  <c r="AL164" i="50" a="1"/>
  <c r="AL164" i="50" s="1"/>
  <c r="O165" i="50" a="1"/>
  <c r="O165" i="50" s="1"/>
  <c r="P165" i="50" a="1"/>
  <c r="P165" i="50" s="1"/>
  <c r="Q165" i="50" a="1"/>
  <c r="Q165" i="50" s="1"/>
  <c r="AB165" i="50" a="1"/>
  <c r="AB165" i="50" s="1"/>
  <c r="AD165" i="50" a="1"/>
  <c r="AD165" i="50" s="1"/>
  <c r="AC165" i="50" s="1"/>
  <c r="AE165" i="50" a="1"/>
  <c r="AE165" i="50" s="1"/>
  <c r="AF165" i="50" a="1"/>
  <c r="AF165" i="50" s="1"/>
  <c r="AG165" i="50" a="1"/>
  <c r="AG165" i="50" s="1"/>
  <c r="AH165" i="50" a="1"/>
  <c r="AH165" i="50" s="1"/>
  <c r="AI165" i="50" a="1"/>
  <c r="AI165" i="50" s="1"/>
  <c r="AL165" i="50" a="1"/>
  <c r="AL165" i="50" s="1"/>
  <c r="O166" i="50" a="1"/>
  <c r="O166" i="50" s="1"/>
  <c r="P166" i="50" a="1"/>
  <c r="P166" i="50" s="1"/>
  <c r="Q166" i="50" a="1"/>
  <c r="Q166" i="50" s="1"/>
  <c r="AB166" i="50" a="1"/>
  <c r="AB166" i="50" s="1"/>
  <c r="AD166" i="50" a="1"/>
  <c r="AD166" i="50" s="1"/>
  <c r="AC166" i="50" s="1"/>
  <c r="AE166" i="50" a="1"/>
  <c r="AE166" i="50" s="1"/>
  <c r="AF166" i="50" a="1"/>
  <c r="AF166" i="50" s="1"/>
  <c r="AG166" i="50" a="1"/>
  <c r="AG166" i="50" s="1"/>
  <c r="AH166" i="50" a="1"/>
  <c r="AH166" i="50" s="1"/>
  <c r="AI166" i="50" a="1"/>
  <c r="AI166" i="50" s="1"/>
  <c r="AL166" i="50" a="1"/>
  <c r="AL166" i="50" s="1"/>
  <c r="O167" i="50" a="1"/>
  <c r="O167" i="50" s="1"/>
  <c r="P167" i="50" a="1"/>
  <c r="P167" i="50" s="1"/>
  <c r="Q167" i="50" a="1"/>
  <c r="Q167" i="50" s="1"/>
  <c r="AB167" i="50" a="1"/>
  <c r="AB167" i="50" s="1"/>
  <c r="AD167" i="50" a="1"/>
  <c r="AD167" i="50" s="1"/>
  <c r="AC167" i="50" s="1"/>
  <c r="AE167" i="50" a="1"/>
  <c r="AE167" i="50" s="1"/>
  <c r="AF167" i="50" a="1"/>
  <c r="AF167" i="50" s="1"/>
  <c r="AG167" i="50" a="1"/>
  <c r="AG167" i="50" s="1"/>
  <c r="AH167" i="50" a="1"/>
  <c r="AH167" i="50" s="1"/>
  <c r="AI167" i="50" a="1"/>
  <c r="AI167" i="50" s="1"/>
  <c r="AL167" i="50" a="1"/>
  <c r="AL167" i="50" s="1"/>
  <c r="O168" i="50" a="1"/>
  <c r="O168" i="50" s="1"/>
  <c r="P168" i="50" a="1"/>
  <c r="P168" i="50" s="1"/>
  <c r="Q168" i="50" a="1"/>
  <c r="Q168" i="50" s="1"/>
  <c r="AB168" i="50" a="1"/>
  <c r="AB168" i="50" s="1"/>
  <c r="AD168" i="50" a="1"/>
  <c r="AD168" i="50" s="1"/>
  <c r="AC168" i="50" s="1"/>
  <c r="AE168" i="50" a="1"/>
  <c r="AE168" i="50" s="1"/>
  <c r="AF168" i="50" a="1"/>
  <c r="AF168" i="50" s="1"/>
  <c r="AG168" i="50" a="1"/>
  <c r="AG168" i="50" s="1"/>
  <c r="AH168" i="50" a="1"/>
  <c r="AH168" i="50" s="1"/>
  <c r="AI168" i="50" a="1"/>
  <c r="AI168" i="50" s="1"/>
  <c r="AL168" i="50" a="1"/>
  <c r="AL168" i="50" s="1"/>
  <c r="O169" i="50" a="1"/>
  <c r="O169" i="50" s="1"/>
  <c r="P169" i="50" a="1"/>
  <c r="P169" i="50" s="1"/>
  <c r="Q169" i="50" a="1"/>
  <c r="Q169" i="50" s="1"/>
  <c r="AB169" i="50" a="1"/>
  <c r="AB169" i="50" s="1"/>
  <c r="AD169" i="50" a="1"/>
  <c r="AD169" i="50" s="1"/>
  <c r="AC169" i="50" s="1"/>
  <c r="AE169" i="50" a="1"/>
  <c r="AE169" i="50" s="1"/>
  <c r="AF169" i="50" a="1"/>
  <c r="AF169" i="50" s="1"/>
  <c r="AG169" i="50" a="1"/>
  <c r="AG169" i="50" s="1"/>
  <c r="AH169" i="50" a="1"/>
  <c r="AH169" i="50" s="1"/>
  <c r="AI169" i="50" a="1"/>
  <c r="AI169" i="50" s="1"/>
  <c r="AL169" i="50" a="1"/>
  <c r="AL169" i="50" s="1"/>
  <c r="O170" i="50" a="1"/>
  <c r="O170" i="50" s="1"/>
  <c r="P170" i="50" a="1"/>
  <c r="P170" i="50" s="1"/>
  <c r="Q170" i="50" a="1"/>
  <c r="Q170" i="50" s="1"/>
  <c r="AB170" i="50" a="1"/>
  <c r="AB170" i="50" s="1"/>
  <c r="AD170" i="50" a="1"/>
  <c r="AD170" i="50" s="1"/>
  <c r="AC170" i="50" s="1"/>
  <c r="AE170" i="50" a="1"/>
  <c r="AE170" i="50" s="1"/>
  <c r="AF170" i="50" a="1"/>
  <c r="AF170" i="50" s="1"/>
  <c r="AG170" i="50" a="1"/>
  <c r="AG170" i="50" s="1"/>
  <c r="AH170" i="50" a="1"/>
  <c r="AH170" i="50" s="1"/>
  <c r="AI170" i="50" a="1"/>
  <c r="AI170" i="50" s="1"/>
  <c r="AL170" i="50" a="1"/>
  <c r="AL170" i="50" s="1"/>
  <c r="O171" i="50" a="1"/>
  <c r="O171" i="50" s="1"/>
  <c r="P171" i="50" a="1"/>
  <c r="P171" i="50" s="1"/>
  <c r="Q171" i="50" a="1"/>
  <c r="Q171" i="50" s="1"/>
  <c r="AB171" i="50" a="1"/>
  <c r="AB171" i="50" s="1"/>
  <c r="AD171" i="50" a="1"/>
  <c r="AD171" i="50" s="1"/>
  <c r="AC171" i="50" s="1"/>
  <c r="AE171" i="50" a="1"/>
  <c r="AE171" i="50" s="1"/>
  <c r="Z171" i="50" s="1"/>
  <c r="AF171" i="50" a="1"/>
  <c r="AF171" i="50" s="1"/>
  <c r="AG171" i="50" a="1"/>
  <c r="AG171" i="50" s="1"/>
  <c r="AH171" i="50" a="1"/>
  <c r="AH171" i="50" s="1"/>
  <c r="AI171" i="50" a="1"/>
  <c r="AI171" i="50" s="1"/>
  <c r="AL171" i="50" a="1"/>
  <c r="AL171" i="50" s="1"/>
  <c r="O172" i="50" a="1"/>
  <c r="O172" i="50" s="1"/>
  <c r="P172" i="50" a="1"/>
  <c r="P172" i="50" s="1"/>
  <c r="Q172" i="50" a="1"/>
  <c r="Q172" i="50" s="1"/>
  <c r="AB172" i="50" a="1"/>
  <c r="AB172" i="50" s="1"/>
  <c r="AD172" i="50" a="1"/>
  <c r="AD172" i="50" s="1"/>
  <c r="AC172" i="50" s="1"/>
  <c r="AE172" i="50" a="1"/>
  <c r="AE172" i="50" s="1"/>
  <c r="AF172" i="50" a="1"/>
  <c r="AF172" i="50" s="1"/>
  <c r="AG172" i="50" a="1"/>
  <c r="AG172" i="50" s="1"/>
  <c r="AH172" i="50" a="1"/>
  <c r="AH172" i="50" s="1"/>
  <c r="AI172" i="50" a="1"/>
  <c r="AI172" i="50" s="1"/>
  <c r="AL172" i="50" a="1"/>
  <c r="AL172" i="50" s="1"/>
  <c r="O173" i="50" a="1"/>
  <c r="O173" i="50" s="1"/>
  <c r="P173" i="50" a="1"/>
  <c r="P173" i="50" s="1"/>
  <c r="Q173" i="50" a="1"/>
  <c r="Q173" i="50" s="1"/>
  <c r="AB173" i="50" a="1"/>
  <c r="AB173" i="50" s="1"/>
  <c r="AD173" i="50" a="1"/>
  <c r="AD173" i="50" s="1"/>
  <c r="AC173" i="50" s="1"/>
  <c r="AE173" i="50" a="1"/>
  <c r="AE173" i="50" s="1"/>
  <c r="Z173" i="50" s="1"/>
  <c r="AF173" i="50" a="1"/>
  <c r="AF173" i="50" s="1"/>
  <c r="AG173" i="50" a="1"/>
  <c r="AG173" i="50" s="1"/>
  <c r="AH173" i="50" a="1"/>
  <c r="AH173" i="50" s="1"/>
  <c r="AI173" i="50" a="1"/>
  <c r="AI173" i="50" s="1"/>
  <c r="AL173" i="50" a="1"/>
  <c r="AL173" i="50" s="1"/>
  <c r="O174" i="50" a="1"/>
  <c r="O174" i="50" s="1"/>
  <c r="P174" i="50" a="1"/>
  <c r="P174" i="50" s="1"/>
  <c r="Q174" i="50" a="1"/>
  <c r="Q174" i="50" s="1"/>
  <c r="AB174" i="50" a="1"/>
  <c r="AB174" i="50" s="1"/>
  <c r="AD174" i="50" a="1"/>
  <c r="AD174" i="50" s="1"/>
  <c r="AC174" i="50" s="1"/>
  <c r="AE174" i="50" a="1"/>
  <c r="AE174" i="50" s="1"/>
  <c r="AF174" i="50" a="1"/>
  <c r="AF174" i="50" s="1"/>
  <c r="AG174" i="50" a="1"/>
  <c r="AG174" i="50" s="1"/>
  <c r="AH174" i="50" a="1"/>
  <c r="AH174" i="50" s="1"/>
  <c r="AI174" i="50" a="1"/>
  <c r="AI174" i="50" s="1"/>
  <c r="AL174" i="50" a="1"/>
  <c r="AL174" i="50" s="1"/>
  <c r="O175" i="50" a="1"/>
  <c r="O175" i="50" s="1"/>
  <c r="P175" i="50" a="1"/>
  <c r="P175" i="50" s="1"/>
  <c r="Q175" i="50" a="1"/>
  <c r="Q175" i="50" s="1"/>
  <c r="AB175" i="50" a="1"/>
  <c r="AB175" i="50" s="1"/>
  <c r="AD175" i="50" a="1"/>
  <c r="AD175" i="50" s="1"/>
  <c r="AC175" i="50" s="1"/>
  <c r="AE175" i="50" a="1"/>
  <c r="AE175" i="50" s="1"/>
  <c r="AF175" i="50" a="1"/>
  <c r="AF175" i="50" s="1"/>
  <c r="AG175" i="50" a="1"/>
  <c r="AG175" i="50" s="1"/>
  <c r="AH175" i="50" a="1"/>
  <c r="AH175" i="50" s="1"/>
  <c r="AI175" i="50" a="1"/>
  <c r="AI175" i="50" s="1"/>
  <c r="AL175" i="50" a="1"/>
  <c r="AL175" i="50" s="1"/>
  <c r="O176" i="50" a="1"/>
  <c r="O176" i="50" s="1"/>
  <c r="P176" i="50" a="1"/>
  <c r="P176" i="50" s="1"/>
  <c r="Q176" i="50" a="1"/>
  <c r="Q176" i="50" s="1"/>
  <c r="AB176" i="50" a="1"/>
  <c r="AB176" i="50" s="1"/>
  <c r="AD176" i="50" a="1"/>
  <c r="AD176" i="50" s="1"/>
  <c r="AC176" i="50" s="1"/>
  <c r="AE176" i="50" a="1"/>
  <c r="AE176" i="50" s="1"/>
  <c r="AF176" i="50" a="1"/>
  <c r="AF176" i="50" s="1"/>
  <c r="AG176" i="50" a="1"/>
  <c r="AG176" i="50" s="1"/>
  <c r="AH176" i="50" a="1"/>
  <c r="AH176" i="50" s="1"/>
  <c r="AI176" i="50" a="1"/>
  <c r="AI176" i="50" s="1"/>
  <c r="AL176" i="50" a="1"/>
  <c r="AL176" i="50" s="1"/>
  <c r="O177" i="50" a="1"/>
  <c r="O177" i="50" s="1"/>
  <c r="P177" i="50" a="1"/>
  <c r="P177" i="50" s="1"/>
  <c r="Q177" i="50" a="1"/>
  <c r="Q177" i="50" s="1"/>
  <c r="AB177" i="50" a="1"/>
  <c r="AB177" i="50" s="1"/>
  <c r="AD177" i="50" a="1"/>
  <c r="AD177" i="50" s="1"/>
  <c r="AC177" i="50" s="1"/>
  <c r="AE177" i="50" a="1"/>
  <c r="AE177" i="50" s="1"/>
  <c r="AF177" i="50" a="1"/>
  <c r="AF177" i="50" s="1"/>
  <c r="AG177" i="50" a="1"/>
  <c r="AG177" i="50" s="1"/>
  <c r="AH177" i="50" a="1"/>
  <c r="AH177" i="50" s="1"/>
  <c r="AI177" i="50" a="1"/>
  <c r="AI177" i="50" s="1"/>
  <c r="AL177" i="50" a="1"/>
  <c r="AL177" i="50" s="1"/>
  <c r="O178" i="50" a="1"/>
  <c r="O178" i="50" s="1"/>
  <c r="P178" i="50" a="1"/>
  <c r="P178" i="50" s="1"/>
  <c r="Q178" i="50" a="1"/>
  <c r="Q178" i="50" s="1"/>
  <c r="AB178" i="50" a="1"/>
  <c r="AB178" i="50" s="1"/>
  <c r="AD178" i="50" a="1"/>
  <c r="AD178" i="50" s="1"/>
  <c r="AC178" i="50" s="1"/>
  <c r="AE178" i="50" a="1"/>
  <c r="AE178" i="50" s="1"/>
  <c r="AF178" i="50" a="1"/>
  <c r="AF178" i="50" s="1"/>
  <c r="AG178" i="50" a="1"/>
  <c r="AG178" i="50" s="1"/>
  <c r="AH178" i="50" a="1"/>
  <c r="AH178" i="50" s="1"/>
  <c r="AI178" i="50" a="1"/>
  <c r="AI178" i="50" s="1"/>
  <c r="AL178" i="50" a="1"/>
  <c r="AL178" i="50" s="1"/>
  <c r="O179" i="50" a="1"/>
  <c r="O179" i="50" s="1"/>
  <c r="P179" i="50" a="1"/>
  <c r="P179" i="50" s="1"/>
  <c r="Q179" i="50" a="1"/>
  <c r="Q179" i="50" s="1"/>
  <c r="AB179" i="50" a="1"/>
  <c r="AB179" i="50" s="1"/>
  <c r="AD179" i="50" a="1"/>
  <c r="AD179" i="50" s="1"/>
  <c r="AC179" i="50" s="1"/>
  <c r="AE179" i="50" a="1"/>
  <c r="AE179" i="50" s="1"/>
  <c r="AF179" i="50" a="1"/>
  <c r="AF179" i="50" s="1"/>
  <c r="AG179" i="50" a="1"/>
  <c r="AG179" i="50" s="1"/>
  <c r="AH179" i="50" a="1"/>
  <c r="AH179" i="50" s="1"/>
  <c r="AI179" i="50" a="1"/>
  <c r="AI179" i="50" s="1"/>
  <c r="AL179" i="50" a="1"/>
  <c r="AL179" i="50" s="1"/>
  <c r="O180" i="50" a="1"/>
  <c r="O180" i="50" s="1"/>
  <c r="P180" i="50" a="1"/>
  <c r="P180" i="50" s="1"/>
  <c r="Q180" i="50" a="1"/>
  <c r="Q180" i="50" s="1"/>
  <c r="AB180" i="50" a="1"/>
  <c r="AB180" i="50" s="1"/>
  <c r="AD180" i="50" a="1"/>
  <c r="AD180" i="50" s="1"/>
  <c r="AC180" i="50" s="1"/>
  <c r="AE180" i="50" a="1"/>
  <c r="AE180" i="50" s="1"/>
  <c r="Z180" i="50" s="1"/>
  <c r="AF180" i="50" a="1"/>
  <c r="AF180" i="50" s="1"/>
  <c r="AG180" i="50" a="1"/>
  <c r="AG180" i="50" s="1"/>
  <c r="AH180" i="50" a="1"/>
  <c r="AH180" i="50" s="1"/>
  <c r="AI180" i="50" a="1"/>
  <c r="AI180" i="50" s="1"/>
  <c r="AL180" i="50" a="1"/>
  <c r="AL180" i="50" s="1"/>
  <c r="O181" i="50" a="1"/>
  <c r="O181" i="50" s="1"/>
  <c r="P181" i="50" a="1"/>
  <c r="P181" i="50" s="1"/>
  <c r="Q181" i="50" a="1"/>
  <c r="Q181" i="50" s="1"/>
  <c r="AB181" i="50" a="1"/>
  <c r="AB181" i="50" s="1"/>
  <c r="AD181" i="50" a="1"/>
  <c r="AD181" i="50" s="1"/>
  <c r="AC181" i="50" s="1"/>
  <c r="AE181" i="50" a="1"/>
  <c r="AE181" i="50" s="1"/>
  <c r="AF181" i="50" a="1"/>
  <c r="AF181" i="50" s="1"/>
  <c r="AG181" i="50" a="1"/>
  <c r="AG181" i="50" s="1"/>
  <c r="AH181" i="50" a="1"/>
  <c r="AH181" i="50" s="1"/>
  <c r="AI181" i="50" a="1"/>
  <c r="AI181" i="50" s="1"/>
  <c r="AL181" i="50" a="1"/>
  <c r="AL181" i="50" s="1"/>
  <c r="O182" i="50" a="1"/>
  <c r="O182" i="50" s="1"/>
  <c r="P182" i="50" a="1"/>
  <c r="P182" i="50" s="1"/>
  <c r="Q182" i="50" a="1"/>
  <c r="Q182" i="50" s="1"/>
  <c r="AB182" i="50" a="1"/>
  <c r="AB182" i="50" s="1"/>
  <c r="AD182" i="50" a="1"/>
  <c r="AD182" i="50" s="1"/>
  <c r="AC182" i="50" s="1"/>
  <c r="AE182" i="50" a="1"/>
  <c r="AE182" i="50" s="1"/>
  <c r="AF182" i="50" a="1"/>
  <c r="AF182" i="50" s="1"/>
  <c r="AG182" i="50" a="1"/>
  <c r="AG182" i="50" s="1"/>
  <c r="AH182" i="50" a="1"/>
  <c r="AH182" i="50" s="1"/>
  <c r="AI182" i="50" a="1"/>
  <c r="AI182" i="50" s="1"/>
  <c r="AL182" i="50" a="1"/>
  <c r="AL182" i="50" s="1"/>
  <c r="O183" i="50" a="1"/>
  <c r="O183" i="50" s="1"/>
  <c r="P183" i="50" a="1"/>
  <c r="P183" i="50" s="1"/>
  <c r="Q183" i="50" a="1"/>
  <c r="Q183" i="50" s="1"/>
  <c r="AB183" i="50" a="1"/>
  <c r="AB183" i="50" s="1"/>
  <c r="AD183" i="50" a="1"/>
  <c r="AD183" i="50" s="1"/>
  <c r="AC183" i="50" s="1"/>
  <c r="AE183" i="50" a="1"/>
  <c r="AE183" i="50" s="1"/>
  <c r="AF183" i="50" a="1"/>
  <c r="AF183" i="50" s="1"/>
  <c r="AG183" i="50" a="1"/>
  <c r="AG183" i="50" s="1"/>
  <c r="AH183" i="50" a="1"/>
  <c r="AH183" i="50" s="1"/>
  <c r="AI183" i="50" a="1"/>
  <c r="AI183" i="50" s="1"/>
  <c r="AL183" i="50" a="1"/>
  <c r="AL183" i="50" s="1"/>
  <c r="O184" i="50" a="1"/>
  <c r="O184" i="50" s="1"/>
  <c r="P184" i="50" a="1"/>
  <c r="P184" i="50" s="1"/>
  <c r="Q184" i="50" a="1"/>
  <c r="Q184" i="50" s="1"/>
  <c r="AB184" i="50" a="1"/>
  <c r="AB184" i="50" s="1"/>
  <c r="AD184" i="50" a="1"/>
  <c r="AD184" i="50" s="1"/>
  <c r="AC184" i="50" s="1"/>
  <c r="AE184" i="50" a="1"/>
  <c r="AE184" i="50" s="1"/>
  <c r="AF184" i="50" a="1"/>
  <c r="AF184" i="50" s="1"/>
  <c r="AG184" i="50" a="1"/>
  <c r="AG184" i="50" s="1"/>
  <c r="AH184" i="50" a="1"/>
  <c r="AH184" i="50" s="1"/>
  <c r="AI184" i="50" a="1"/>
  <c r="AI184" i="50" s="1"/>
  <c r="AL184" i="50" a="1"/>
  <c r="AL184" i="50" s="1"/>
  <c r="O185" i="50" a="1"/>
  <c r="O185" i="50" s="1"/>
  <c r="P185" i="50" a="1"/>
  <c r="P185" i="50" s="1"/>
  <c r="Q185" i="50" a="1"/>
  <c r="Q185" i="50" s="1"/>
  <c r="AB185" i="50" a="1"/>
  <c r="AB185" i="50" s="1"/>
  <c r="AD185" i="50" a="1"/>
  <c r="AD185" i="50" s="1"/>
  <c r="AC185" i="50" s="1"/>
  <c r="AE185" i="50" a="1"/>
  <c r="AE185" i="50" s="1"/>
  <c r="Z185" i="50" s="1"/>
  <c r="AF185" i="50" a="1"/>
  <c r="AF185" i="50" s="1"/>
  <c r="AG185" i="50" a="1"/>
  <c r="AG185" i="50" s="1"/>
  <c r="AH185" i="50" a="1"/>
  <c r="AH185" i="50" s="1"/>
  <c r="AI185" i="50" a="1"/>
  <c r="AI185" i="50" s="1"/>
  <c r="AL185" i="50" a="1"/>
  <c r="AL185" i="50" s="1"/>
  <c r="O186" i="50" a="1"/>
  <c r="O186" i="50" s="1"/>
  <c r="P186" i="50" a="1"/>
  <c r="P186" i="50" s="1"/>
  <c r="Q186" i="50" a="1"/>
  <c r="Q186" i="50" s="1"/>
  <c r="AB186" i="50" a="1"/>
  <c r="AB186" i="50" s="1"/>
  <c r="AD186" i="50" a="1"/>
  <c r="AD186" i="50" s="1"/>
  <c r="AC186" i="50" s="1"/>
  <c r="AE186" i="50" a="1"/>
  <c r="AE186" i="50" s="1"/>
  <c r="AA186" i="50" s="1"/>
  <c r="AF186" i="50" a="1"/>
  <c r="AF186" i="50" s="1"/>
  <c r="AG186" i="50" a="1"/>
  <c r="AG186" i="50" s="1"/>
  <c r="AH186" i="50" a="1"/>
  <c r="AH186" i="50" s="1"/>
  <c r="AI186" i="50" a="1"/>
  <c r="AI186" i="50" s="1"/>
  <c r="AL186" i="50" a="1"/>
  <c r="AL186" i="50" s="1"/>
  <c r="O187" i="50" a="1"/>
  <c r="O187" i="50" s="1"/>
  <c r="P187" i="50" a="1"/>
  <c r="P187" i="50" s="1"/>
  <c r="Q187" i="50" a="1"/>
  <c r="Q187" i="50" s="1"/>
  <c r="AB187" i="50" a="1"/>
  <c r="AB187" i="50" s="1"/>
  <c r="AD187" i="50" a="1"/>
  <c r="AD187" i="50" s="1"/>
  <c r="AC187" i="50" s="1"/>
  <c r="AE187" i="50" a="1"/>
  <c r="AE187" i="50" s="1"/>
  <c r="AF187" i="50" a="1"/>
  <c r="AF187" i="50" s="1"/>
  <c r="AG187" i="50" a="1"/>
  <c r="AG187" i="50" s="1"/>
  <c r="AH187" i="50" a="1"/>
  <c r="AH187" i="50" s="1"/>
  <c r="AI187" i="50" a="1"/>
  <c r="AI187" i="50" s="1"/>
  <c r="AL187" i="50" a="1"/>
  <c r="AL187" i="50" s="1"/>
  <c r="O188" i="50" a="1"/>
  <c r="O188" i="50" s="1"/>
  <c r="P188" i="50" a="1"/>
  <c r="P188" i="50" s="1"/>
  <c r="Q188" i="50" a="1"/>
  <c r="Q188" i="50" s="1"/>
  <c r="AB188" i="50" a="1"/>
  <c r="AB188" i="50" s="1"/>
  <c r="AD188" i="50" a="1"/>
  <c r="AD188" i="50" s="1"/>
  <c r="AC188" i="50" s="1"/>
  <c r="AE188" i="50" a="1"/>
  <c r="AE188" i="50" s="1"/>
  <c r="AF188" i="50" a="1"/>
  <c r="AF188" i="50" s="1"/>
  <c r="AG188" i="50" a="1"/>
  <c r="AG188" i="50" s="1"/>
  <c r="AH188" i="50" a="1"/>
  <c r="AH188" i="50" s="1"/>
  <c r="AI188" i="50" a="1"/>
  <c r="AI188" i="50" s="1"/>
  <c r="AL188" i="50" a="1"/>
  <c r="AL188" i="50" s="1"/>
  <c r="O189" i="50" a="1"/>
  <c r="O189" i="50" s="1"/>
  <c r="P189" i="50" a="1"/>
  <c r="P189" i="50" s="1"/>
  <c r="Q189" i="50" a="1"/>
  <c r="Q189" i="50" s="1"/>
  <c r="AB189" i="50" a="1"/>
  <c r="AB189" i="50" s="1"/>
  <c r="AD189" i="50" a="1"/>
  <c r="AD189" i="50" s="1"/>
  <c r="AC189" i="50" s="1"/>
  <c r="AE189" i="50" a="1"/>
  <c r="AE189" i="50" s="1"/>
  <c r="AF189" i="50" a="1"/>
  <c r="AF189" i="50" s="1"/>
  <c r="AG189" i="50" a="1"/>
  <c r="AG189" i="50" s="1"/>
  <c r="AH189" i="50" a="1"/>
  <c r="AH189" i="50" s="1"/>
  <c r="AI189" i="50" a="1"/>
  <c r="AI189" i="50" s="1"/>
  <c r="AL189" i="50" a="1"/>
  <c r="AL189" i="50" s="1"/>
  <c r="O190" i="50" a="1"/>
  <c r="O190" i="50" s="1"/>
  <c r="P190" i="50" a="1"/>
  <c r="P190" i="50" s="1"/>
  <c r="Q190" i="50" a="1"/>
  <c r="Q190" i="50" s="1"/>
  <c r="AB190" i="50" a="1"/>
  <c r="AB190" i="50" s="1"/>
  <c r="AD190" i="50" a="1"/>
  <c r="AD190" i="50" s="1"/>
  <c r="AC190" i="50" s="1"/>
  <c r="AE190" i="50" a="1"/>
  <c r="AE190" i="50" s="1"/>
  <c r="AF190" i="50" a="1"/>
  <c r="AF190" i="50" s="1"/>
  <c r="AG190" i="50" a="1"/>
  <c r="AG190" i="50" s="1"/>
  <c r="AH190" i="50" a="1"/>
  <c r="AH190" i="50" s="1"/>
  <c r="AI190" i="50" a="1"/>
  <c r="AI190" i="50" s="1"/>
  <c r="AL190" i="50" a="1"/>
  <c r="AL190" i="50" s="1"/>
  <c r="O191" i="50" a="1"/>
  <c r="O191" i="50" s="1"/>
  <c r="P191" i="50" a="1"/>
  <c r="P191" i="50" s="1"/>
  <c r="Q191" i="50" a="1"/>
  <c r="Q191" i="50" s="1"/>
  <c r="AB191" i="50" a="1"/>
  <c r="AB191" i="50" s="1"/>
  <c r="AD191" i="50" a="1"/>
  <c r="AD191" i="50" s="1"/>
  <c r="AC191" i="50" s="1"/>
  <c r="AE191" i="50" a="1"/>
  <c r="AE191" i="50" s="1"/>
  <c r="AF191" i="50" a="1"/>
  <c r="AF191" i="50" s="1"/>
  <c r="AG191" i="50" a="1"/>
  <c r="AG191" i="50" s="1"/>
  <c r="AH191" i="50" a="1"/>
  <c r="AH191" i="50" s="1"/>
  <c r="AI191" i="50" a="1"/>
  <c r="AI191" i="50" s="1"/>
  <c r="AL191" i="50" a="1"/>
  <c r="AL191" i="50" s="1"/>
  <c r="O192" i="50" a="1"/>
  <c r="O192" i="50" s="1"/>
  <c r="P192" i="50" a="1"/>
  <c r="P192" i="50" s="1"/>
  <c r="Q192" i="50" a="1"/>
  <c r="Q192" i="50" s="1"/>
  <c r="AB192" i="50" a="1"/>
  <c r="AB192" i="50" s="1"/>
  <c r="AD192" i="50" a="1"/>
  <c r="AD192" i="50" s="1"/>
  <c r="AC192" i="50" s="1"/>
  <c r="AE192" i="50" a="1"/>
  <c r="AE192" i="50" s="1"/>
  <c r="AF192" i="50" a="1"/>
  <c r="AF192" i="50" s="1"/>
  <c r="AG192" i="50" a="1"/>
  <c r="AG192" i="50" s="1"/>
  <c r="AH192" i="50" a="1"/>
  <c r="AH192" i="50" s="1"/>
  <c r="AI192" i="50" a="1"/>
  <c r="AI192" i="50" s="1"/>
  <c r="AL192" i="50" a="1"/>
  <c r="AL192" i="50" s="1"/>
  <c r="O193" i="50" a="1"/>
  <c r="O193" i="50" s="1"/>
  <c r="P193" i="50" a="1"/>
  <c r="P193" i="50" s="1"/>
  <c r="Q193" i="50" a="1"/>
  <c r="Q193" i="50" s="1"/>
  <c r="AB193" i="50" a="1"/>
  <c r="AB193" i="50" s="1"/>
  <c r="AD193" i="50" a="1"/>
  <c r="AD193" i="50" s="1"/>
  <c r="AC193" i="50" s="1"/>
  <c r="AE193" i="50" a="1"/>
  <c r="AE193" i="50" s="1"/>
  <c r="Z193" i="50" s="1"/>
  <c r="AF193" i="50" a="1"/>
  <c r="AF193" i="50" s="1"/>
  <c r="AG193" i="50" a="1"/>
  <c r="AG193" i="50" s="1"/>
  <c r="AH193" i="50" a="1"/>
  <c r="AH193" i="50" s="1"/>
  <c r="AI193" i="50" a="1"/>
  <c r="AI193" i="50" s="1"/>
  <c r="AL193" i="50" a="1"/>
  <c r="AL193" i="50" s="1"/>
  <c r="O194" i="50" a="1"/>
  <c r="O194" i="50" s="1"/>
  <c r="P194" i="50" a="1"/>
  <c r="P194" i="50" s="1"/>
  <c r="Q194" i="50" a="1"/>
  <c r="Q194" i="50" s="1"/>
  <c r="AB194" i="50" a="1"/>
  <c r="AB194" i="50" s="1"/>
  <c r="AD194" i="50" a="1"/>
  <c r="AD194" i="50" s="1"/>
  <c r="AC194" i="50" s="1"/>
  <c r="AE194" i="50" a="1"/>
  <c r="AE194" i="50" s="1"/>
  <c r="AF194" i="50" a="1"/>
  <c r="AF194" i="50" s="1"/>
  <c r="AG194" i="50" a="1"/>
  <c r="AG194" i="50" s="1"/>
  <c r="AH194" i="50" a="1"/>
  <c r="AH194" i="50" s="1"/>
  <c r="AI194" i="50" a="1"/>
  <c r="AI194" i="50" s="1"/>
  <c r="AL194" i="50" a="1"/>
  <c r="AL194" i="50" s="1"/>
  <c r="O195" i="50" a="1"/>
  <c r="O195" i="50" s="1"/>
  <c r="P195" i="50" a="1"/>
  <c r="P195" i="50" s="1"/>
  <c r="Q195" i="50" a="1"/>
  <c r="Q195" i="50" s="1"/>
  <c r="AB195" i="50" a="1"/>
  <c r="AB195" i="50" s="1"/>
  <c r="AD195" i="50" a="1"/>
  <c r="AD195" i="50" s="1"/>
  <c r="AC195" i="50" s="1"/>
  <c r="AE195" i="50" a="1"/>
  <c r="AE195" i="50" s="1"/>
  <c r="AA195" i="50" s="1"/>
  <c r="AF195" i="50" a="1"/>
  <c r="AF195" i="50" s="1"/>
  <c r="AG195" i="50" a="1"/>
  <c r="AG195" i="50" s="1"/>
  <c r="AH195" i="50" a="1"/>
  <c r="AH195" i="50" s="1"/>
  <c r="AI195" i="50" a="1"/>
  <c r="AI195" i="50" s="1"/>
  <c r="AL195" i="50" a="1"/>
  <c r="AL195" i="50" s="1"/>
  <c r="O196" i="50" a="1"/>
  <c r="O196" i="50" s="1"/>
  <c r="P196" i="50" a="1"/>
  <c r="P196" i="50" s="1"/>
  <c r="Q196" i="50" a="1"/>
  <c r="Q196" i="50" s="1"/>
  <c r="AB196" i="50" a="1"/>
  <c r="AB196" i="50" s="1"/>
  <c r="AD196" i="50" a="1"/>
  <c r="AD196" i="50" s="1"/>
  <c r="AC196" i="50" s="1"/>
  <c r="AE196" i="50" a="1"/>
  <c r="AE196" i="50" s="1"/>
  <c r="AF196" i="50" a="1"/>
  <c r="AF196" i="50" s="1"/>
  <c r="AG196" i="50" a="1"/>
  <c r="AG196" i="50" s="1"/>
  <c r="AH196" i="50" a="1"/>
  <c r="AH196" i="50" s="1"/>
  <c r="AI196" i="50" a="1"/>
  <c r="AI196" i="50" s="1"/>
  <c r="AL196" i="50" a="1"/>
  <c r="AL196" i="50" s="1"/>
  <c r="O197" i="50" a="1"/>
  <c r="O197" i="50" s="1"/>
  <c r="P197" i="50" a="1"/>
  <c r="P197" i="50" s="1"/>
  <c r="Q197" i="50" a="1"/>
  <c r="Q197" i="50" s="1"/>
  <c r="AB197" i="50" a="1"/>
  <c r="AB197" i="50" s="1"/>
  <c r="AD197" i="50" a="1"/>
  <c r="AD197" i="50" s="1"/>
  <c r="AC197" i="50" s="1"/>
  <c r="AE197" i="50" a="1"/>
  <c r="AE197" i="50" s="1"/>
  <c r="AF197" i="50" a="1"/>
  <c r="AF197" i="50" s="1"/>
  <c r="AG197" i="50" a="1"/>
  <c r="AG197" i="50" s="1"/>
  <c r="AH197" i="50" a="1"/>
  <c r="AH197" i="50" s="1"/>
  <c r="AI197" i="50" a="1"/>
  <c r="AI197" i="50" s="1"/>
  <c r="AL197" i="50" a="1"/>
  <c r="AL197" i="50" s="1"/>
  <c r="O198" i="50" a="1"/>
  <c r="O198" i="50" s="1"/>
  <c r="P198" i="50" a="1"/>
  <c r="P198" i="50" s="1"/>
  <c r="Q198" i="50" a="1"/>
  <c r="Q198" i="50" s="1"/>
  <c r="AB198" i="50" a="1"/>
  <c r="AB198" i="50" s="1"/>
  <c r="AD198" i="50" a="1"/>
  <c r="AD198" i="50" s="1"/>
  <c r="AC198" i="50" s="1"/>
  <c r="AE198" i="50" a="1"/>
  <c r="AE198" i="50" s="1"/>
  <c r="AF198" i="50" a="1"/>
  <c r="AF198" i="50" s="1"/>
  <c r="AG198" i="50" a="1"/>
  <c r="AG198" i="50" s="1"/>
  <c r="AH198" i="50" a="1"/>
  <c r="AH198" i="50" s="1"/>
  <c r="AI198" i="50" a="1"/>
  <c r="AI198" i="50" s="1"/>
  <c r="AL198" i="50" a="1"/>
  <c r="AL198" i="50" s="1"/>
  <c r="O199" i="50" a="1"/>
  <c r="O199" i="50" s="1"/>
  <c r="P199" i="50" a="1"/>
  <c r="P199" i="50" s="1"/>
  <c r="Q199" i="50" a="1"/>
  <c r="Q199" i="50" s="1"/>
  <c r="AB199" i="50" a="1"/>
  <c r="AB199" i="50" s="1"/>
  <c r="AD199" i="50" a="1"/>
  <c r="AD199" i="50" s="1"/>
  <c r="AC199" i="50" s="1"/>
  <c r="AE199" i="50" a="1"/>
  <c r="AE199" i="50" s="1"/>
  <c r="AF199" i="50" a="1"/>
  <c r="AF199" i="50" s="1"/>
  <c r="AG199" i="50" a="1"/>
  <c r="AG199" i="50" s="1"/>
  <c r="AH199" i="50" a="1"/>
  <c r="AH199" i="50" s="1"/>
  <c r="AI199" i="50" a="1"/>
  <c r="AI199" i="50" s="1"/>
  <c r="AL199" i="50" a="1"/>
  <c r="AL199" i="50" s="1"/>
  <c r="O200" i="50" a="1"/>
  <c r="O200" i="50" s="1"/>
  <c r="P200" i="50" a="1"/>
  <c r="P200" i="50" s="1"/>
  <c r="Q200" i="50" a="1"/>
  <c r="Q200" i="50" s="1"/>
  <c r="AB200" i="50" a="1"/>
  <c r="AB200" i="50" s="1"/>
  <c r="AD200" i="50" a="1"/>
  <c r="AD200" i="50" s="1"/>
  <c r="AC200" i="50" s="1"/>
  <c r="AE200" i="50" a="1"/>
  <c r="AE200" i="50" s="1"/>
  <c r="AF200" i="50" a="1"/>
  <c r="AF200" i="50" s="1"/>
  <c r="AG200" i="50" a="1"/>
  <c r="AG200" i="50" s="1"/>
  <c r="AH200" i="50" a="1"/>
  <c r="AH200" i="50" s="1"/>
  <c r="AI200" i="50" a="1"/>
  <c r="AI200" i="50" s="1"/>
  <c r="AL200" i="50" a="1"/>
  <c r="AL200" i="50" s="1"/>
  <c r="O201" i="50" a="1"/>
  <c r="O201" i="50" s="1"/>
  <c r="P201" i="50" a="1"/>
  <c r="P201" i="50" s="1"/>
  <c r="Q201" i="50" a="1"/>
  <c r="Q201" i="50" s="1"/>
  <c r="AB201" i="50" a="1"/>
  <c r="AB201" i="50" s="1"/>
  <c r="AD201" i="50" a="1"/>
  <c r="AD201" i="50" s="1"/>
  <c r="AC201" i="50" s="1"/>
  <c r="AE201" i="50" a="1"/>
  <c r="AE201" i="50" s="1"/>
  <c r="AF201" i="50" a="1"/>
  <c r="AF201" i="50" s="1"/>
  <c r="AG201" i="50" a="1"/>
  <c r="AG201" i="50" s="1"/>
  <c r="AH201" i="50" a="1"/>
  <c r="AH201" i="50" s="1"/>
  <c r="AI201" i="50" a="1"/>
  <c r="AI201" i="50" s="1"/>
  <c r="AL201" i="50" a="1"/>
  <c r="AL201" i="50" s="1"/>
  <c r="O202" i="50" a="1"/>
  <c r="O202" i="50" s="1"/>
  <c r="P202" i="50" a="1"/>
  <c r="P202" i="50" s="1"/>
  <c r="Q202" i="50" a="1"/>
  <c r="Q202" i="50" s="1"/>
  <c r="AB202" i="50" a="1"/>
  <c r="AB202" i="50" s="1"/>
  <c r="AD202" i="50" a="1"/>
  <c r="AD202" i="50" s="1"/>
  <c r="AC202" i="50" s="1"/>
  <c r="AE202" i="50" a="1"/>
  <c r="AE202" i="50" s="1"/>
  <c r="Z202" i="50" s="1"/>
  <c r="AF202" i="50" a="1"/>
  <c r="AF202" i="50" s="1"/>
  <c r="AG202" i="50" a="1"/>
  <c r="AG202" i="50" s="1"/>
  <c r="AH202" i="50" a="1"/>
  <c r="AH202" i="50" s="1"/>
  <c r="AI202" i="50" a="1"/>
  <c r="AI202" i="50" s="1"/>
  <c r="AL202" i="50" a="1"/>
  <c r="AL202" i="50" s="1"/>
  <c r="O203" i="50" a="1"/>
  <c r="O203" i="50" s="1"/>
  <c r="P203" i="50" a="1"/>
  <c r="P203" i="50" s="1"/>
  <c r="Q203" i="50" a="1"/>
  <c r="Q203" i="50" s="1"/>
  <c r="AB203" i="50" a="1"/>
  <c r="AB203" i="50" s="1"/>
  <c r="AD203" i="50" a="1"/>
  <c r="AD203" i="50" s="1"/>
  <c r="AC203" i="50" s="1"/>
  <c r="AE203" i="50" a="1"/>
  <c r="AE203" i="50" s="1"/>
  <c r="AF203" i="50" a="1"/>
  <c r="AF203" i="50" s="1"/>
  <c r="AG203" i="50" a="1"/>
  <c r="AG203" i="50" s="1"/>
  <c r="AH203" i="50" a="1"/>
  <c r="AH203" i="50" s="1"/>
  <c r="AI203" i="50" a="1"/>
  <c r="AI203" i="50" s="1"/>
  <c r="AL203" i="50" a="1"/>
  <c r="AL203" i="50" s="1"/>
  <c r="O204" i="50" a="1"/>
  <c r="O204" i="50" s="1"/>
  <c r="P204" i="50" a="1"/>
  <c r="P204" i="50" s="1"/>
  <c r="Q204" i="50" a="1"/>
  <c r="Q204" i="50" s="1"/>
  <c r="AB204" i="50" a="1"/>
  <c r="AB204" i="50" s="1"/>
  <c r="AD204" i="50" a="1"/>
  <c r="AD204" i="50" s="1"/>
  <c r="AC204" i="50" s="1"/>
  <c r="AE204" i="50" a="1"/>
  <c r="AE204" i="50" s="1"/>
  <c r="AF204" i="50" a="1"/>
  <c r="AF204" i="50" s="1"/>
  <c r="AG204" i="50" a="1"/>
  <c r="AG204" i="50" s="1"/>
  <c r="AH204" i="50" a="1"/>
  <c r="AH204" i="50" s="1"/>
  <c r="AI204" i="50" a="1"/>
  <c r="AI204" i="50" s="1"/>
  <c r="AL204" i="50" a="1"/>
  <c r="AL204" i="50" s="1"/>
  <c r="O205" i="50" a="1"/>
  <c r="O205" i="50" s="1"/>
  <c r="P205" i="50" a="1"/>
  <c r="P205" i="50" s="1"/>
  <c r="Q205" i="50" a="1"/>
  <c r="Q205" i="50" s="1"/>
  <c r="AB205" i="50" a="1"/>
  <c r="AB205" i="50" s="1"/>
  <c r="AD205" i="50" a="1"/>
  <c r="AD205" i="50" s="1"/>
  <c r="AC205" i="50" s="1"/>
  <c r="AE205" i="50" a="1"/>
  <c r="AE205" i="50" s="1"/>
  <c r="AF205" i="50" a="1"/>
  <c r="AF205" i="50" s="1"/>
  <c r="AG205" i="50" a="1"/>
  <c r="AG205" i="50" s="1"/>
  <c r="AH205" i="50" a="1"/>
  <c r="AH205" i="50" s="1"/>
  <c r="AI205" i="50" a="1"/>
  <c r="AI205" i="50" s="1"/>
  <c r="AL205" i="50" a="1"/>
  <c r="AL205" i="50" s="1"/>
  <c r="O206" i="50" a="1"/>
  <c r="O206" i="50" s="1"/>
  <c r="P206" i="50" a="1"/>
  <c r="P206" i="50" s="1"/>
  <c r="Q206" i="50" a="1"/>
  <c r="Q206" i="50" s="1"/>
  <c r="AB206" i="50" a="1"/>
  <c r="AB206" i="50" s="1"/>
  <c r="AD206" i="50" a="1"/>
  <c r="AD206" i="50" s="1"/>
  <c r="AC206" i="50" s="1"/>
  <c r="AE206" i="50" a="1"/>
  <c r="AE206" i="50" s="1"/>
  <c r="AF206" i="50" a="1"/>
  <c r="AF206" i="50" s="1"/>
  <c r="AG206" i="50" a="1"/>
  <c r="AG206" i="50" s="1"/>
  <c r="AH206" i="50" a="1"/>
  <c r="AH206" i="50" s="1"/>
  <c r="AI206" i="50" a="1"/>
  <c r="AI206" i="50" s="1"/>
  <c r="AL206" i="50" a="1"/>
  <c r="AL206" i="50" s="1"/>
  <c r="O207" i="50" a="1"/>
  <c r="O207" i="50" s="1"/>
  <c r="P207" i="50" a="1"/>
  <c r="P207" i="50" s="1"/>
  <c r="Q207" i="50" a="1"/>
  <c r="Q207" i="50" s="1"/>
  <c r="AB207" i="50" a="1"/>
  <c r="AB207" i="50" s="1"/>
  <c r="AD207" i="50" a="1"/>
  <c r="AD207" i="50" s="1"/>
  <c r="AC207" i="50" s="1"/>
  <c r="AE207" i="50" a="1"/>
  <c r="AE207" i="50" s="1"/>
  <c r="Z207" i="50" s="1"/>
  <c r="AF207" i="50" a="1"/>
  <c r="AF207" i="50" s="1"/>
  <c r="AG207" i="50" a="1"/>
  <c r="AG207" i="50" s="1"/>
  <c r="AH207" i="50" a="1"/>
  <c r="AH207" i="50" s="1"/>
  <c r="AI207" i="50" a="1"/>
  <c r="AI207" i="50" s="1"/>
  <c r="AL207" i="50" a="1"/>
  <c r="AL207" i="50" s="1"/>
  <c r="O208" i="50" a="1"/>
  <c r="O208" i="50" s="1"/>
  <c r="P208" i="50" a="1"/>
  <c r="P208" i="50" s="1"/>
  <c r="Q208" i="50" a="1"/>
  <c r="Q208" i="50" s="1"/>
  <c r="AB208" i="50" a="1"/>
  <c r="AB208" i="50" s="1"/>
  <c r="AD208" i="50" a="1"/>
  <c r="AD208" i="50" s="1"/>
  <c r="AC208" i="50" s="1"/>
  <c r="AE208" i="50" a="1"/>
  <c r="AE208" i="50" s="1"/>
  <c r="AA208" i="50" s="1"/>
  <c r="AF208" i="50" a="1"/>
  <c r="AF208" i="50" s="1"/>
  <c r="AG208" i="50" a="1"/>
  <c r="AG208" i="50" s="1"/>
  <c r="AH208" i="50" a="1"/>
  <c r="AH208" i="50" s="1"/>
  <c r="AI208" i="50" a="1"/>
  <c r="AI208" i="50" s="1"/>
  <c r="AL208" i="50" a="1"/>
  <c r="AL208" i="50" s="1"/>
  <c r="O209" i="50" a="1"/>
  <c r="O209" i="50" s="1"/>
  <c r="P209" i="50" a="1"/>
  <c r="P209" i="50" s="1"/>
  <c r="Q209" i="50" a="1"/>
  <c r="Q209" i="50" s="1"/>
  <c r="AB209" i="50" a="1"/>
  <c r="AB209" i="50" s="1"/>
  <c r="AD209" i="50" a="1"/>
  <c r="AD209" i="50" s="1"/>
  <c r="AC209" i="50" s="1"/>
  <c r="AE209" i="50" a="1"/>
  <c r="AE209" i="50" s="1"/>
  <c r="Z209" i="50" s="1"/>
  <c r="AF209" i="50" a="1"/>
  <c r="AF209" i="50" s="1"/>
  <c r="AG209" i="50" a="1"/>
  <c r="AG209" i="50" s="1"/>
  <c r="AH209" i="50" a="1"/>
  <c r="AH209" i="50" s="1"/>
  <c r="AI209" i="50" a="1"/>
  <c r="AI209" i="50" s="1"/>
  <c r="AL209" i="50" a="1"/>
  <c r="AL209" i="50" s="1"/>
  <c r="O210" i="50" a="1"/>
  <c r="O210" i="50" s="1"/>
  <c r="P210" i="50" a="1"/>
  <c r="P210" i="50" s="1"/>
  <c r="Q210" i="50" a="1"/>
  <c r="Q210" i="50" s="1"/>
  <c r="AB210" i="50" a="1"/>
  <c r="AB210" i="50" s="1"/>
  <c r="AD210" i="50" a="1"/>
  <c r="AD210" i="50" s="1"/>
  <c r="AC210" i="50" s="1"/>
  <c r="AE210" i="50" a="1"/>
  <c r="AE210" i="50" s="1"/>
  <c r="AF210" i="50" a="1"/>
  <c r="AF210" i="50" s="1"/>
  <c r="AG210" i="50" a="1"/>
  <c r="AG210" i="50" s="1"/>
  <c r="AH210" i="50" a="1"/>
  <c r="AH210" i="50" s="1"/>
  <c r="AI210" i="50" a="1"/>
  <c r="AI210" i="50" s="1"/>
  <c r="AL210" i="50" a="1"/>
  <c r="AL210" i="50" s="1"/>
  <c r="O211" i="50" a="1"/>
  <c r="O211" i="50" s="1"/>
  <c r="P211" i="50" a="1"/>
  <c r="P211" i="50" s="1"/>
  <c r="Q211" i="50" a="1"/>
  <c r="Q211" i="50" s="1"/>
  <c r="AB211" i="50" a="1"/>
  <c r="AB211" i="50" s="1"/>
  <c r="AD211" i="50" a="1"/>
  <c r="AD211" i="50" s="1"/>
  <c r="AC211" i="50" s="1"/>
  <c r="AE211" i="50" a="1"/>
  <c r="AE211" i="50" s="1"/>
  <c r="AF211" i="50" a="1"/>
  <c r="AF211" i="50" s="1"/>
  <c r="AG211" i="50" a="1"/>
  <c r="AG211" i="50" s="1"/>
  <c r="AH211" i="50" a="1"/>
  <c r="AH211" i="50" s="1"/>
  <c r="AI211" i="50" a="1"/>
  <c r="AI211" i="50" s="1"/>
  <c r="AL211" i="50" a="1"/>
  <c r="AL211" i="50" s="1"/>
  <c r="O212" i="50" a="1"/>
  <c r="O212" i="50" s="1"/>
  <c r="P212" i="50" a="1"/>
  <c r="P212" i="50" s="1"/>
  <c r="Q212" i="50" a="1"/>
  <c r="Q212" i="50" s="1"/>
  <c r="AB212" i="50" a="1"/>
  <c r="AB212" i="50" s="1"/>
  <c r="AD212" i="50" a="1"/>
  <c r="AD212" i="50" s="1"/>
  <c r="AC212" i="50" s="1"/>
  <c r="AE212" i="50" a="1"/>
  <c r="AE212" i="50" s="1"/>
  <c r="Z212" i="50" s="1"/>
  <c r="AF212" i="50" a="1"/>
  <c r="AF212" i="50" s="1"/>
  <c r="AG212" i="50" a="1"/>
  <c r="AG212" i="50" s="1"/>
  <c r="AH212" i="50" a="1"/>
  <c r="AH212" i="50" s="1"/>
  <c r="AI212" i="50" a="1"/>
  <c r="AI212" i="50" s="1"/>
  <c r="AL212" i="50" a="1"/>
  <c r="AL212" i="50" s="1"/>
  <c r="O213" i="50" a="1"/>
  <c r="O213" i="50" s="1"/>
  <c r="P213" i="50" a="1"/>
  <c r="P213" i="50" s="1"/>
  <c r="Q213" i="50" a="1"/>
  <c r="Q213" i="50" s="1"/>
  <c r="AB213" i="50" a="1"/>
  <c r="AB213" i="50" s="1"/>
  <c r="AD213" i="50" a="1"/>
  <c r="AD213" i="50" s="1"/>
  <c r="AC213" i="50" s="1"/>
  <c r="AE213" i="50" a="1"/>
  <c r="AE213" i="50" s="1"/>
  <c r="AF213" i="50" a="1"/>
  <c r="AF213" i="50" s="1"/>
  <c r="AG213" i="50" a="1"/>
  <c r="AG213" i="50" s="1"/>
  <c r="AH213" i="50" a="1"/>
  <c r="AH213" i="50" s="1"/>
  <c r="AI213" i="50" a="1"/>
  <c r="AI213" i="50" s="1"/>
  <c r="AL213" i="50" a="1"/>
  <c r="AL213" i="50" s="1"/>
  <c r="O214" i="50" a="1"/>
  <c r="O214" i="50" s="1"/>
  <c r="P214" i="50" a="1"/>
  <c r="P214" i="50" s="1"/>
  <c r="Q214" i="50" a="1"/>
  <c r="Q214" i="50" s="1"/>
  <c r="AB214" i="50" a="1"/>
  <c r="AB214" i="50" s="1"/>
  <c r="AD214" i="50" a="1"/>
  <c r="AD214" i="50" s="1"/>
  <c r="AC214" i="50" s="1"/>
  <c r="AE214" i="50" a="1"/>
  <c r="AE214" i="50" s="1"/>
  <c r="AF214" i="50" a="1"/>
  <c r="AF214" i="50" s="1"/>
  <c r="AG214" i="50" a="1"/>
  <c r="AG214" i="50" s="1"/>
  <c r="AH214" i="50" a="1"/>
  <c r="AH214" i="50" s="1"/>
  <c r="AI214" i="50" a="1"/>
  <c r="AI214" i="50" s="1"/>
  <c r="AL214" i="50" a="1"/>
  <c r="AL214" i="50" s="1"/>
  <c r="O215" i="50" a="1"/>
  <c r="O215" i="50" s="1"/>
  <c r="P215" i="50" a="1"/>
  <c r="P215" i="50" s="1"/>
  <c r="Q215" i="50" a="1"/>
  <c r="Q215" i="50" s="1"/>
  <c r="AB215" i="50" a="1"/>
  <c r="AB215" i="50" s="1"/>
  <c r="AD215" i="50" a="1"/>
  <c r="AD215" i="50" s="1"/>
  <c r="AC215" i="50" s="1"/>
  <c r="AE215" i="50" a="1"/>
  <c r="AE215" i="50" s="1"/>
  <c r="AF215" i="50" a="1"/>
  <c r="AF215" i="50" s="1"/>
  <c r="AG215" i="50" a="1"/>
  <c r="AG215" i="50" s="1"/>
  <c r="AH215" i="50" a="1"/>
  <c r="AH215" i="50" s="1"/>
  <c r="AI215" i="50" a="1"/>
  <c r="AI215" i="50" s="1"/>
  <c r="AL215" i="50" a="1"/>
  <c r="AL215" i="50" s="1"/>
  <c r="O216" i="50" a="1"/>
  <c r="O216" i="50" s="1"/>
  <c r="P216" i="50" a="1"/>
  <c r="P216" i="50" s="1"/>
  <c r="Q216" i="50" a="1"/>
  <c r="Q216" i="50" s="1"/>
  <c r="AB216" i="50" a="1"/>
  <c r="AB216" i="50" s="1"/>
  <c r="AD216" i="50" a="1"/>
  <c r="AD216" i="50" s="1"/>
  <c r="AC216" i="50" s="1"/>
  <c r="AE216" i="50" a="1"/>
  <c r="AE216" i="50" s="1"/>
  <c r="AF216" i="50" a="1"/>
  <c r="AF216" i="50" s="1"/>
  <c r="AG216" i="50" a="1"/>
  <c r="AG216" i="50" s="1"/>
  <c r="AH216" i="50" a="1"/>
  <c r="AH216" i="50" s="1"/>
  <c r="AI216" i="50" a="1"/>
  <c r="AI216" i="50" s="1"/>
  <c r="AL216" i="50" a="1"/>
  <c r="AL216" i="50" s="1"/>
  <c r="O217" i="50" a="1"/>
  <c r="O217" i="50" s="1"/>
  <c r="P217" i="50" a="1"/>
  <c r="P217" i="50" s="1"/>
  <c r="Q217" i="50" a="1"/>
  <c r="Q217" i="50" s="1"/>
  <c r="AB217" i="50" a="1"/>
  <c r="AB217" i="50" s="1"/>
  <c r="AD217" i="50" a="1"/>
  <c r="AD217" i="50" s="1"/>
  <c r="AC217" i="50" s="1"/>
  <c r="AE217" i="50" a="1"/>
  <c r="AE217" i="50" s="1"/>
  <c r="Z217" i="50" s="1"/>
  <c r="AF217" i="50" a="1"/>
  <c r="AF217" i="50" s="1"/>
  <c r="AG217" i="50" a="1"/>
  <c r="AG217" i="50" s="1"/>
  <c r="AH217" i="50" a="1"/>
  <c r="AH217" i="50" s="1"/>
  <c r="AI217" i="50" a="1"/>
  <c r="AI217" i="50" s="1"/>
  <c r="AL217" i="50" a="1"/>
  <c r="AL217" i="50" s="1"/>
  <c r="O218" i="50" a="1"/>
  <c r="O218" i="50" s="1"/>
  <c r="P218" i="50" a="1"/>
  <c r="P218" i="50" s="1"/>
  <c r="Q218" i="50" a="1"/>
  <c r="Q218" i="50" s="1"/>
  <c r="AB218" i="50" a="1"/>
  <c r="AB218" i="50" s="1"/>
  <c r="AD218" i="50" a="1"/>
  <c r="AD218" i="50" s="1"/>
  <c r="AC218" i="50" s="1"/>
  <c r="AE218" i="50" a="1"/>
  <c r="AE218" i="50" s="1"/>
  <c r="AF218" i="50" a="1"/>
  <c r="AF218" i="50" s="1"/>
  <c r="AG218" i="50" a="1"/>
  <c r="AG218" i="50" s="1"/>
  <c r="AH218" i="50" a="1"/>
  <c r="AH218" i="50" s="1"/>
  <c r="AI218" i="50" a="1"/>
  <c r="AI218" i="50" s="1"/>
  <c r="AL218" i="50" a="1"/>
  <c r="AL218" i="50" s="1"/>
  <c r="O219" i="50" a="1"/>
  <c r="O219" i="50" s="1"/>
  <c r="P219" i="50" a="1"/>
  <c r="P219" i="50" s="1"/>
  <c r="Q219" i="50" a="1"/>
  <c r="Q219" i="50" s="1"/>
  <c r="AB219" i="50" a="1"/>
  <c r="AB219" i="50" s="1"/>
  <c r="AD219" i="50" a="1"/>
  <c r="AD219" i="50" s="1"/>
  <c r="AC219" i="50" s="1"/>
  <c r="AE219" i="50" a="1"/>
  <c r="AE219" i="50" s="1"/>
  <c r="AF219" i="50" a="1"/>
  <c r="AF219" i="50" s="1"/>
  <c r="AG219" i="50" a="1"/>
  <c r="AG219" i="50" s="1"/>
  <c r="AH219" i="50" a="1"/>
  <c r="AH219" i="50" s="1"/>
  <c r="AI219" i="50" a="1"/>
  <c r="AI219" i="50" s="1"/>
  <c r="AL219" i="50" a="1"/>
  <c r="AL219" i="50" s="1"/>
  <c r="O220" i="50" a="1"/>
  <c r="O220" i="50" s="1"/>
  <c r="P220" i="50" a="1"/>
  <c r="P220" i="50" s="1"/>
  <c r="Q220" i="50" a="1"/>
  <c r="Q220" i="50" s="1"/>
  <c r="AB220" i="50" a="1"/>
  <c r="AB220" i="50" s="1"/>
  <c r="AD220" i="50" a="1"/>
  <c r="AD220" i="50" s="1"/>
  <c r="AC220" i="50" s="1"/>
  <c r="AE220" i="50" a="1"/>
  <c r="AE220" i="50" s="1"/>
  <c r="AF220" i="50" a="1"/>
  <c r="AF220" i="50" s="1"/>
  <c r="AG220" i="50" a="1"/>
  <c r="AG220" i="50" s="1"/>
  <c r="AH220" i="50" a="1"/>
  <c r="AH220" i="50" s="1"/>
  <c r="AI220" i="50" a="1"/>
  <c r="AI220" i="50" s="1"/>
  <c r="AL220" i="50" a="1"/>
  <c r="AL220" i="50" s="1"/>
  <c r="O221" i="50" a="1"/>
  <c r="O221" i="50" s="1"/>
  <c r="P221" i="50" a="1"/>
  <c r="P221" i="50" s="1"/>
  <c r="Q221" i="50" a="1"/>
  <c r="Q221" i="50" s="1"/>
  <c r="AB221" i="50" a="1"/>
  <c r="AB221" i="50" s="1"/>
  <c r="AD221" i="50" a="1"/>
  <c r="AD221" i="50" s="1"/>
  <c r="AC221" i="50" s="1"/>
  <c r="AE221" i="50" a="1"/>
  <c r="AE221" i="50" s="1"/>
  <c r="AA221" i="50" s="1"/>
  <c r="AF221" i="50" a="1"/>
  <c r="AF221" i="50" s="1"/>
  <c r="AG221" i="50" a="1"/>
  <c r="AG221" i="50" s="1"/>
  <c r="AH221" i="50" a="1"/>
  <c r="AH221" i="50" s="1"/>
  <c r="AI221" i="50" a="1"/>
  <c r="AI221" i="50" s="1"/>
  <c r="AL221" i="50" a="1"/>
  <c r="AL221" i="50" s="1"/>
  <c r="O222" i="50" a="1"/>
  <c r="O222" i="50" s="1"/>
  <c r="P222" i="50" a="1"/>
  <c r="P222" i="50" s="1"/>
  <c r="Q222" i="50" a="1"/>
  <c r="Q222" i="50" s="1"/>
  <c r="AB222" i="50" a="1"/>
  <c r="AB222" i="50" s="1"/>
  <c r="AD222" i="50" a="1"/>
  <c r="AD222" i="50" s="1"/>
  <c r="AC222" i="50" s="1"/>
  <c r="AE222" i="50" a="1"/>
  <c r="AE222" i="50" s="1"/>
  <c r="AF222" i="50" a="1"/>
  <c r="AF222" i="50" s="1"/>
  <c r="AG222" i="50" a="1"/>
  <c r="AG222" i="50" s="1"/>
  <c r="AH222" i="50" a="1"/>
  <c r="AH222" i="50" s="1"/>
  <c r="AI222" i="50" a="1"/>
  <c r="AI222" i="50" s="1"/>
  <c r="AL222" i="50" a="1"/>
  <c r="AL222" i="50" s="1"/>
  <c r="O223" i="50" a="1"/>
  <c r="O223" i="50" s="1"/>
  <c r="P223" i="50" a="1"/>
  <c r="P223" i="50" s="1"/>
  <c r="Q223" i="50" a="1"/>
  <c r="Q223" i="50" s="1"/>
  <c r="AB223" i="50" a="1"/>
  <c r="AB223" i="50" s="1"/>
  <c r="AD223" i="50" a="1"/>
  <c r="AD223" i="50" s="1"/>
  <c r="AC223" i="50" s="1"/>
  <c r="AE223" i="50" a="1"/>
  <c r="AE223" i="50" s="1"/>
  <c r="AF223" i="50" a="1"/>
  <c r="AF223" i="50" s="1"/>
  <c r="AG223" i="50" a="1"/>
  <c r="AG223" i="50" s="1"/>
  <c r="AH223" i="50" a="1"/>
  <c r="AH223" i="50" s="1"/>
  <c r="AI223" i="50" a="1"/>
  <c r="AI223" i="50" s="1"/>
  <c r="AL223" i="50" a="1"/>
  <c r="AL223" i="50" s="1"/>
  <c r="O224" i="50" a="1"/>
  <c r="O224" i="50" s="1"/>
  <c r="P224" i="50" a="1"/>
  <c r="P224" i="50" s="1"/>
  <c r="Q224" i="50" a="1"/>
  <c r="Q224" i="50" s="1"/>
  <c r="AB224" i="50" a="1"/>
  <c r="AB224" i="50" s="1"/>
  <c r="AD224" i="50" a="1"/>
  <c r="AD224" i="50" s="1"/>
  <c r="AC224" i="50" s="1"/>
  <c r="AE224" i="50" a="1"/>
  <c r="AE224" i="50" s="1"/>
  <c r="AF224" i="50" a="1"/>
  <c r="AF224" i="50" s="1"/>
  <c r="AG224" i="50" a="1"/>
  <c r="AG224" i="50" s="1"/>
  <c r="AH224" i="50" a="1"/>
  <c r="AH224" i="50" s="1"/>
  <c r="AI224" i="50" a="1"/>
  <c r="AI224" i="50" s="1"/>
  <c r="AL224" i="50" a="1"/>
  <c r="AL224" i="50" s="1"/>
  <c r="O225" i="50" a="1"/>
  <c r="O225" i="50" s="1"/>
  <c r="P225" i="50" a="1"/>
  <c r="P225" i="50" s="1"/>
  <c r="Q225" i="50" a="1"/>
  <c r="Q225" i="50" s="1"/>
  <c r="AB225" i="50" a="1"/>
  <c r="AB225" i="50" s="1"/>
  <c r="AD225" i="50" a="1"/>
  <c r="AD225" i="50" s="1"/>
  <c r="AC225" i="50" s="1"/>
  <c r="AE225" i="50" a="1"/>
  <c r="AE225" i="50" s="1"/>
  <c r="AA225" i="50" s="1"/>
  <c r="AF225" i="50" a="1"/>
  <c r="AF225" i="50" s="1"/>
  <c r="AG225" i="50" a="1"/>
  <c r="AG225" i="50" s="1"/>
  <c r="AH225" i="50" a="1"/>
  <c r="AH225" i="50" s="1"/>
  <c r="AI225" i="50" a="1"/>
  <c r="AI225" i="50" s="1"/>
  <c r="AL225" i="50" a="1"/>
  <c r="AL225" i="50" s="1"/>
  <c r="O226" i="50" a="1"/>
  <c r="O226" i="50" s="1"/>
  <c r="P226" i="50" a="1"/>
  <c r="P226" i="50" s="1"/>
  <c r="Q226" i="50" a="1"/>
  <c r="Q226" i="50" s="1"/>
  <c r="AB226" i="50" a="1"/>
  <c r="AB226" i="50" s="1"/>
  <c r="AD226" i="50" a="1"/>
  <c r="AD226" i="50" s="1"/>
  <c r="AC226" i="50" s="1"/>
  <c r="AE226" i="50" a="1"/>
  <c r="AE226" i="50" s="1"/>
  <c r="AF226" i="50" a="1"/>
  <c r="AF226" i="50" s="1"/>
  <c r="AG226" i="50" a="1"/>
  <c r="AG226" i="50" s="1"/>
  <c r="AH226" i="50" a="1"/>
  <c r="AH226" i="50" s="1"/>
  <c r="AI226" i="50" a="1"/>
  <c r="AI226" i="50" s="1"/>
  <c r="AL226" i="50" a="1"/>
  <c r="AL226" i="50" s="1"/>
  <c r="O227" i="50" a="1"/>
  <c r="O227" i="50" s="1"/>
  <c r="P227" i="50" a="1"/>
  <c r="P227" i="50" s="1"/>
  <c r="Q227" i="50" a="1"/>
  <c r="Q227" i="50" s="1"/>
  <c r="AB227" i="50" a="1"/>
  <c r="AB227" i="50" s="1"/>
  <c r="AD227" i="50" a="1"/>
  <c r="AD227" i="50" s="1"/>
  <c r="AC227" i="50" s="1"/>
  <c r="AE227" i="50" a="1"/>
  <c r="AE227" i="50" s="1"/>
  <c r="AF227" i="50" a="1"/>
  <c r="AF227" i="50" s="1"/>
  <c r="AG227" i="50" a="1"/>
  <c r="AG227" i="50" s="1"/>
  <c r="AH227" i="50" a="1"/>
  <c r="AH227" i="50" s="1"/>
  <c r="AI227" i="50" a="1"/>
  <c r="AI227" i="50" s="1"/>
  <c r="AL227" i="50" a="1"/>
  <c r="AL227" i="50" s="1"/>
  <c r="O228" i="50" a="1"/>
  <c r="O228" i="50" s="1"/>
  <c r="P228" i="50" a="1"/>
  <c r="P228" i="50" s="1"/>
  <c r="Q228" i="50" a="1"/>
  <c r="Q228" i="50" s="1"/>
  <c r="AB228" i="50" a="1"/>
  <c r="AB228" i="50" s="1"/>
  <c r="AD228" i="50" a="1"/>
  <c r="AD228" i="50" s="1"/>
  <c r="AC228" i="50" s="1"/>
  <c r="AE228" i="50" a="1"/>
  <c r="AE228" i="50" s="1"/>
  <c r="AF228" i="50" a="1"/>
  <c r="AF228" i="50" s="1"/>
  <c r="AG228" i="50" a="1"/>
  <c r="AG228" i="50" s="1"/>
  <c r="AH228" i="50" a="1"/>
  <c r="AH228" i="50" s="1"/>
  <c r="AI228" i="50" a="1"/>
  <c r="AI228" i="50" s="1"/>
  <c r="AL228" i="50" a="1"/>
  <c r="AL228" i="50" s="1"/>
  <c r="O229" i="50" a="1"/>
  <c r="O229" i="50" s="1"/>
  <c r="P229" i="50" a="1"/>
  <c r="P229" i="50" s="1"/>
  <c r="Q229" i="50" a="1"/>
  <c r="Q229" i="50" s="1"/>
  <c r="AB229" i="50" a="1"/>
  <c r="AB229" i="50" s="1"/>
  <c r="AD229" i="50" a="1"/>
  <c r="AD229" i="50" s="1"/>
  <c r="AC229" i="50" s="1"/>
  <c r="AE229" i="50" a="1"/>
  <c r="AE229" i="50" s="1"/>
  <c r="AF229" i="50" a="1"/>
  <c r="AF229" i="50" s="1"/>
  <c r="AG229" i="50" a="1"/>
  <c r="AG229" i="50" s="1"/>
  <c r="AH229" i="50" a="1"/>
  <c r="AH229" i="50" s="1"/>
  <c r="AI229" i="50" a="1"/>
  <c r="AI229" i="50" s="1"/>
  <c r="AL229" i="50" a="1"/>
  <c r="AL229" i="50" s="1"/>
  <c r="O230" i="50" a="1"/>
  <c r="O230" i="50" s="1"/>
  <c r="P230" i="50" a="1"/>
  <c r="P230" i="50" s="1"/>
  <c r="Q230" i="50" a="1"/>
  <c r="Q230" i="50" s="1"/>
  <c r="AB230" i="50" a="1"/>
  <c r="AB230" i="50" s="1"/>
  <c r="AD230" i="50" a="1"/>
  <c r="AD230" i="50" s="1"/>
  <c r="AC230" i="50" s="1"/>
  <c r="AE230" i="50" a="1"/>
  <c r="AE230" i="50" s="1"/>
  <c r="AA230" i="50" s="1"/>
  <c r="AF230" i="50" a="1"/>
  <c r="AF230" i="50" s="1"/>
  <c r="AG230" i="50" a="1"/>
  <c r="AG230" i="50" s="1"/>
  <c r="AH230" i="50" a="1"/>
  <c r="AH230" i="50" s="1"/>
  <c r="AI230" i="50" a="1"/>
  <c r="AI230" i="50" s="1"/>
  <c r="AL230" i="50" a="1"/>
  <c r="AL230" i="50" s="1"/>
  <c r="O231" i="50" a="1"/>
  <c r="O231" i="50" s="1"/>
  <c r="P231" i="50" a="1"/>
  <c r="P231" i="50" s="1"/>
  <c r="Q231" i="50" a="1"/>
  <c r="Q231" i="50" s="1"/>
  <c r="AB231" i="50" a="1"/>
  <c r="AB231" i="50" s="1"/>
  <c r="AD231" i="50" a="1"/>
  <c r="AD231" i="50" s="1"/>
  <c r="AC231" i="50" s="1"/>
  <c r="AE231" i="50" a="1"/>
  <c r="AE231" i="50" s="1"/>
  <c r="AA231" i="50" s="1"/>
  <c r="AF231" i="50" a="1"/>
  <c r="AF231" i="50" s="1"/>
  <c r="AG231" i="50" a="1"/>
  <c r="AG231" i="50" s="1"/>
  <c r="AH231" i="50" a="1"/>
  <c r="AH231" i="50" s="1"/>
  <c r="AI231" i="50" a="1"/>
  <c r="AI231" i="50" s="1"/>
  <c r="AL231" i="50" a="1"/>
  <c r="AL231" i="50" s="1"/>
  <c r="O232" i="50" a="1"/>
  <c r="O232" i="50" s="1"/>
  <c r="P232" i="50" a="1"/>
  <c r="P232" i="50" s="1"/>
  <c r="Q232" i="50" a="1"/>
  <c r="Q232" i="50" s="1"/>
  <c r="AB232" i="50" a="1"/>
  <c r="AB232" i="50" s="1"/>
  <c r="AD232" i="50" a="1"/>
  <c r="AD232" i="50" s="1"/>
  <c r="AC232" i="50" s="1"/>
  <c r="AE232" i="50" a="1"/>
  <c r="AE232" i="50" s="1"/>
  <c r="Z232" i="50" s="1"/>
  <c r="AF232" i="50" a="1"/>
  <c r="AF232" i="50" s="1"/>
  <c r="AG232" i="50" a="1"/>
  <c r="AG232" i="50" s="1"/>
  <c r="AH232" i="50" a="1"/>
  <c r="AH232" i="50" s="1"/>
  <c r="AI232" i="50" a="1"/>
  <c r="AI232" i="50" s="1"/>
  <c r="AL232" i="50" a="1"/>
  <c r="AL232" i="50" s="1"/>
  <c r="O233" i="50" a="1"/>
  <c r="O233" i="50" s="1"/>
  <c r="P233" i="50" a="1"/>
  <c r="P233" i="50" s="1"/>
  <c r="Q233" i="50" a="1"/>
  <c r="Q233" i="50" s="1"/>
  <c r="AB233" i="50" a="1"/>
  <c r="AB233" i="50" s="1"/>
  <c r="AD233" i="50" a="1"/>
  <c r="AD233" i="50" s="1"/>
  <c r="AC233" i="50" s="1"/>
  <c r="AE233" i="50" a="1"/>
  <c r="AE233" i="50" s="1"/>
  <c r="Z233" i="50" s="1"/>
  <c r="AF233" i="50" a="1"/>
  <c r="AF233" i="50" s="1"/>
  <c r="AG233" i="50" a="1"/>
  <c r="AG233" i="50" s="1"/>
  <c r="AH233" i="50" a="1"/>
  <c r="AH233" i="50" s="1"/>
  <c r="AI233" i="50" a="1"/>
  <c r="AI233" i="50" s="1"/>
  <c r="AL233" i="50" a="1"/>
  <c r="AL233" i="50" s="1"/>
  <c r="O234" i="50" a="1"/>
  <c r="O234" i="50" s="1"/>
  <c r="P234" i="50" a="1"/>
  <c r="P234" i="50" s="1"/>
  <c r="Q234" i="50" a="1"/>
  <c r="Q234" i="50" s="1"/>
  <c r="AB234" i="50" a="1"/>
  <c r="AB234" i="50" s="1"/>
  <c r="AD234" i="50" a="1"/>
  <c r="AD234" i="50" s="1"/>
  <c r="AC234" i="50" s="1"/>
  <c r="AE234" i="50" a="1"/>
  <c r="AE234" i="50" s="1"/>
  <c r="AF234" i="50" a="1"/>
  <c r="AF234" i="50" s="1"/>
  <c r="AG234" i="50" a="1"/>
  <c r="AG234" i="50" s="1"/>
  <c r="AH234" i="50" a="1"/>
  <c r="AH234" i="50" s="1"/>
  <c r="AI234" i="50" a="1"/>
  <c r="AI234" i="50" s="1"/>
  <c r="AL234" i="50" a="1"/>
  <c r="AL234" i="50" s="1"/>
  <c r="O235" i="50" a="1"/>
  <c r="O235" i="50" s="1"/>
  <c r="P235" i="50" a="1"/>
  <c r="P235" i="50" s="1"/>
  <c r="Q235" i="50" a="1"/>
  <c r="Q235" i="50" s="1"/>
  <c r="AB235" i="50" a="1"/>
  <c r="AB235" i="50" s="1"/>
  <c r="AD235" i="50" a="1"/>
  <c r="AD235" i="50" s="1"/>
  <c r="AC235" i="50" s="1"/>
  <c r="AE235" i="50" a="1"/>
  <c r="AE235" i="50" s="1"/>
  <c r="AF235" i="50" a="1"/>
  <c r="AF235" i="50" s="1"/>
  <c r="AG235" i="50" a="1"/>
  <c r="AG235" i="50" s="1"/>
  <c r="AH235" i="50" a="1"/>
  <c r="AH235" i="50" s="1"/>
  <c r="AI235" i="50" a="1"/>
  <c r="AI235" i="50" s="1"/>
  <c r="AL235" i="50" a="1"/>
  <c r="AL235" i="50" s="1"/>
  <c r="O236" i="50" a="1"/>
  <c r="O236" i="50" s="1"/>
  <c r="P236" i="50" a="1"/>
  <c r="P236" i="50" s="1"/>
  <c r="Q236" i="50" a="1"/>
  <c r="Q236" i="50" s="1"/>
  <c r="AB236" i="50" a="1"/>
  <c r="AB236" i="50" s="1"/>
  <c r="AD236" i="50" a="1"/>
  <c r="AD236" i="50" s="1"/>
  <c r="AC236" i="50" s="1"/>
  <c r="AE236" i="50" a="1"/>
  <c r="AE236" i="50" s="1"/>
  <c r="AF236" i="50" a="1"/>
  <c r="AF236" i="50" s="1"/>
  <c r="AG236" i="50" a="1"/>
  <c r="AG236" i="50" s="1"/>
  <c r="AH236" i="50" a="1"/>
  <c r="AH236" i="50" s="1"/>
  <c r="AI236" i="50" a="1"/>
  <c r="AI236" i="50" s="1"/>
  <c r="AL236" i="50" a="1"/>
  <c r="AL236" i="50" s="1"/>
  <c r="O237" i="50" a="1"/>
  <c r="O237" i="50" s="1"/>
  <c r="P237" i="50" a="1"/>
  <c r="P237" i="50" s="1"/>
  <c r="Q237" i="50" a="1"/>
  <c r="Q237" i="50" s="1"/>
  <c r="AB237" i="50" a="1"/>
  <c r="AB237" i="50" s="1"/>
  <c r="AD237" i="50" a="1"/>
  <c r="AD237" i="50" s="1"/>
  <c r="AC237" i="50" s="1"/>
  <c r="AE237" i="50" a="1"/>
  <c r="AE237" i="50" s="1"/>
  <c r="AF237" i="50" a="1"/>
  <c r="AF237" i="50" s="1"/>
  <c r="AG237" i="50" a="1"/>
  <c r="AG237" i="50" s="1"/>
  <c r="AH237" i="50" a="1"/>
  <c r="AH237" i="50" s="1"/>
  <c r="AI237" i="50" a="1"/>
  <c r="AI237" i="50" s="1"/>
  <c r="AL237" i="50" a="1"/>
  <c r="AL237" i="50" s="1"/>
  <c r="O238" i="50" a="1"/>
  <c r="O238" i="50" s="1"/>
  <c r="P238" i="50" a="1"/>
  <c r="P238" i="50" s="1"/>
  <c r="Q238" i="50" a="1"/>
  <c r="Q238" i="50" s="1"/>
  <c r="AB238" i="50" a="1"/>
  <c r="AB238" i="50" s="1"/>
  <c r="AD238" i="50" a="1"/>
  <c r="AD238" i="50" s="1"/>
  <c r="AC238" i="50" s="1"/>
  <c r="AE238" i="50" a="1"/>
  <c r="AE238" i="50" s="1"/>
  <c r="AF238" i="50" a="1"/>
  <c r="AF238" i="50" s="1"/>
  <c r="AG238" i="50" a="1"/>
  <c r="AG238" i="50" s="1"/>
  <c r="AH238" i="50" a="1"/>
  <c r="AH238" i="50" s="1"/>
  <c r="AI238" i="50" a="1"/>
  <c r="AI238" i="50" s="1"/>
  <c r="AL238" i="50" a="1"/>
  <c r="AL238" i="50" s="1"/>
  <c r="O239" i="50" a="1"/>
  <c r="O239" i="50" s="1"/>
  <c r="P239" i="50" a="1"/>
  <c r="P239" i="50" s="1"/>
  <c r="Q239" i="50" a="1"/>
  <c r="Q239" i="50" s="1"/>
  <c r="AB239" i="50" a="1"/>
  <c r="AB239" i="50" s="1"/>
  <c r="AD239" i="50" a="1"/>
  <c r="AD239" i="50" s="1"/>
  <c r="AC239" i="50" s="1"/>
  <c r="AE239" i="50" a="1"/>
  <c r="AE239" i="50" s="1"/>
  <c r="AF239" i="50" a="1"/>
  <c r="AF239" i="50" s="1"/>
  <c r="AG239" i="50" a="1"/>
  <c r="AG239" i="50" s="1"/>
  <c r="AH239" i="50" a="1"/>
  <c r="AH239" i="50" s="1"/>
  <c r="AI239" i="50" a="1"/>
  <c r="AI239" i="50" s="1"/>
  <c r="AL239" i="50" a="1"/>
  <c r="AL239" i="50" s="1"/>
  <c r="O240" i="50" a="1"/>
  <c r="O240" i="50" s="1"/>
  <c r="P240" i="50" a="1"/>
  <c r="P240" i="50" s="1"/>
  <c r="Q240" i="50" a="1"/>
  <c r="Q240" i="50" s="1"/>
  <c r="AB240" i="50" a="1"/>
  <c r="AB240" i="50" s="1"/>
  <c r="AD240" i="50" a="1"/>
  <c r="AD240" i="50" s="1"/>
  <c r="AC240" i="50" s="1"/>
  <c r="AE240" i="50" a="1"/>
  <c r="AE240" i="50" s="1"/>
  <c r="AF240" i="50" a="1"/>
  <c r="AF240" i="50" s="1"/>
  <c r="AG240" i="50" a="1"/>
  <c r="AG240" i="50" s="1"/>
  <c r="AH240" i="50" a="1"/>
  <c r="AH240" i="50" s="1"/>
  <c r="AI240" i="50" a="1"/>
  <c r="AI240" i="50" s="1"/>
  <c r="AL240" i="50" a="1"/>
  <c r="AL240" i="50" s="1"/>
  <c r="O241" i="50" a="1"/>
  <c r="O241" i="50" s="1"/>
  <c r="P241" i="50" a="1"/>
  <c r="P241" i="50" s="1"/>
  <c r="Q241" i="50" a="1"/>
  <c r="Q241" i="50" s="1"/>
  <c r="AB241" i="50" a="1"/>
  <c r="AB241" i="50" s="1"/>
  <c r="AD241" i="50" a="1"/>
  <c r="AD241" i="50" s="1"/>
  <c r="AC241" i="50" s="1"/>
  <c r="AE241" i="50" a="1"/>
  <c r="AE241" i="50" s="1"/>
  <c r="AA241" i="50" s="1"/>
  <c r="AF241" i="50" a="1"/>
  <c r="AF241" i="50" s="1"/>
  <c r="AG241" i="50" a="1"/>
  <c r="AG241" i="50" s="1"/>
  <c r="AH241" i="50" a="1"/>
  <c r="AH241" i="50" s="1"/>
  <c r="AI241" i="50" a="1"/>
  <c r="AI241" i="50" s="1"/>
  <c r="AL241" i="50" a="1"/>
  <c r="AL241" i="50" s="1"/>
  <c r="O242" i="50" a="1"/>
  <c r="O242" i="50" s="1"/>
  <c r="P242" i="50" a="1"/>
  <c r="P242" i="50" s="1"/>
  <c r="Q242" i="50" a="1"/>
  <c r="Q242" i="50" s="1"/>
  <c r="AB242" i="50" a="1"/>
  <c r="AB242" i="50" s="1"/>
  <c r="AD242" i="50" a="1"/>
  <c r="AD242" i="50" s="1"/>
  <c r="AC242" i="50" s="1"/>
  <c r="AE242" i="50" a="1"/>
  <c r="AE242" i="50" s="1"/>
  <c r="AF242" i="50" a="1"/>
  <c r="AF242" i="50" s="1"/>
  <c r="AG242" i="50" a="1"/>
  <c r="AG242" i="50" s="1"/>
  <c r="AH242" i="50" a="1"/>
  <c r="AH242" i="50" s="1"/>
  <c r="AI242" i="50" a="1"/>
  <c r="AI242" i="50" s="1"/>
  <c r="AL242" i="50" a="1"/>
  <c r="AL242" i="50" s="1"/>
  <c r="O243" i="50" a="1"/>
  <c r="O243" i="50" s="1"/>
  <c r="P243" i="50" a="1"/>
  <c r="P243" i="50" s="1"/>
  <c r="Q243" i="50" a="1"/>
  <c r="Q243" i="50" s="1"/>
  <c r="AB243" i="50" a="1"/>
  <c r="AB243" i="50" s="1"/>
  <c r="AD243" i="50" a="1"/>
  <c r="AD243" i="50" s="1"/>
  <c r="AC243" i="50" s="1"/>
  <c r="AE243" i="50" a="1"/>
  <c r="AE243" i="50" s="1"/>
  <c r="AA243" i="50" s="1"/>
  <c r="AF243" i="50" a="1"/>
  <c r="AF243" i="50" s="1"/>
  <c r="AG243" i="50" a="1"/>
  <c r="AG243" i="50" s="1"/>
  <c r="AH243" i="50" a="1"/>
  <c r="AH243" i="50" s="1"/>
  <c r="AI243" i="50" a="1"/>
  <c r="AI243" i="50" s="1"/>
  <c r="AL243" i="50" a="1"/>
  <c r="AL243" i="50" s="1"/>
  <c r="O244" i="50" a="1"/>
  <c r="O244" i="50" s="1"/>
  <c r="P244" i="50" a="1"/>
  <c r="P244" i="50" s="1"/>
  <c r="Q244" i="50" a="1"/>
  <c r="Q244" i="50" s="1"/>
  <c r="AB244" i="50" a="1"/>
  <c r="AB244" i="50" s="1"/>
  <c r="AD244" i="50" a="1"/>
  <c r="AD244" i="50" s="1"/>
  <c r="AC244" i="50" s="1"/>
  <c r="AE244" i="50" a="1"/>
  <c r="AE244" i="50" s="1"/>
  <c r="AF244" i="50" a="1"/>
  <c r="AF244" i="50" s="1"/>
  <c r="AG244" i="50" a="1"/>
  <c r="AG244" i="50" s="1"/>
  <c r="AH244" i="50" a="1"/>
  <c r="AH244" i="50" s="1"/>
  <c r="AI244" i="50" a="1"/>
  <c r="AI244" i="50" s="1"/>
  <c r="AL244" i="50" a="1"/>
  <c r="AL244" i="50" s="1"/>
  <c r="O245" i="50" a="1"/>
  <c r="O245" i="50" s="1"/>
  <c r="P245" i="50" a="1"/>
  <c r="P245" i="50" s="1"/>
  <c r="Q245" i="50" a="1"/>
  <c r="Q245" i="50" s="1"/>
  <c r="AB245" i="50" a="1"/>
  <c r="AB245" i="50" s="1"/>
  <c r="AD245" i="50" a="1"/>
  <c r="AD245" i="50" s="1"/>
  <c r="AC245" i="50" s="1"/>
  <c r="AE245" i="50" a="1"/>
  <c r="AE245" i="50" s="1"/>
  <c r="AF245" i="50" a="1"/>
  <c r="AF245" i="50" s="1"/>
  <c r="AG245" i="50" a="1"/>
  <c r="AG245" i="50" s="1"/>
  <c r="AH245" i="50" a="1"/>
  <c r="AH245" i="50" s="1"/>
  <c r="AI245" i="50" a="1"/>
  <c r="AI245" i="50" s="1"/>
  <c r="AL245" i="50" a="1"/>
  <c r="AL245" i="50" s="1"/>
  <c r="O246" i="50" a="1"/>
  <c r="O246" i="50" s="1"/>
  <c r="P246" i="50" a="1"/>
  <c r="P246" i="50" s="1"/>
  <c r="Q246" i="50" a="1"/>
  <c r="Q246" i="50" s="1"/>
  <c r="AB246" i="50" a="1"/>
  <c r="AB246" i="50" s="1"/>
  <c r="AD246" i="50" a="1"/>
  <c r="AD246" i="50" s="1"/>
  <c r="AC246" i="50" s="1"/>
  <c r="AE246" i="50" a="1"/>
  <c r="AE246" i="50" s="1"/>
  <c r="AF246" i="50" a="1"/>
  <c r="AF246" i="50" s="1"/>
  <c r="AG246" i="50" a="1"/>
  <c r="AG246" i="50" s="1"/>
  <c r="AH246" i="50" a="1"/>
  <c r="AH246" i="50" s="1"/>
  <c r="AI246" i="50" a="1"/>
  <c r="AI246" i="50" s="1"/>
  <c r="AL246" i="50" a="1"/>
  <c r="AL246" i="50" s="1"/>
  <c r="O247" i="50" a="1"/>
  <c r="O247" i="50" s="1"/>
  <c r="P247" i="50" a="1"/>
  <c r="P247" i="50" s="1"/>
  <c r="Q247" i="50" a="1"/>
  <c r="Q247" i="50" s="1"/>
  <c r="AB247" i="50" a="1"/>
  <c r="AB247" i="50" s="1"/>
  <c r="AD247" i="50" a="1"/>
  <c r="AD247" i="50" s="1"/>
  <c r="AC247" i="50" s="1"/>
  <c r="AE247" i="50" a="1"/>
  <c r="AE247" i="50" s="1"/>
  <c r="AF247" i="50" a="1"/>
  <c r="AF247" i="50" s="1"/>
  <c r="AG247" i="50" a="1"/>
  <c r="AG247" i="50" s="1"/>
  <c r="AH247" i="50" a="1"/>
  <c r="AH247" i="50" s="1"/>
  <c r="AI247" i="50" a="1"/>
  <c r="AI247" i="50" s="1"/>
  <c r="AL247" i="50" a="1"/>
  <c r="AL247" i="50" s="1"/>
  <c r="O248" i="50" a="1"/>
  <c r="O248" i="50" s="1"/>
  <c r="P248" i="50" a="1"/>
  <c r="P248" i="50" s="1"/>
  <c r="Q248" i="50" a="1"/>
  <c r="Q248" i="50" s="1"/>
  <c r="AB248" i="50" a="1"/>
  <c r="AB248" i="50" s="1"/>
  <c r="AD248" i="50" a="1"/>
  <c r="AD248" i="50" s="1"/>
  <c r="AC248" i="50" s="1"/>
  <c r="AE248" i="50" a="1"/>
  <c r="AE248" i="50" s="1"/>
  <c r="AF248" i="50" a="1"/>
  <c r="AF248" i="50" s="1"/>
  <c r="AG248" i="50" a="1"/>
  <c r="AG248" i="50" s="1"/>
  <c r="AH248" i="50" a="1"/>
  <c r="AH248" i="50" s="1"/>
  <c r="AI248" i="50" a="1"/>
  <c r="AI248" i="50" s="1"/>
  <c r="AL248" i="50" a="1"/>
  <c r="AL248" i="50" s="1"/>
  <c r="O249" i="50" a="1"/>
  <c r="O249" i="50" s="1"/>
  <c r="P249" i="50" a="1"/>
  <c r="P249" i="50" s="1"/>
  <c r="Q249" i="50" a="1"/>
  <c r="Q249" i="50" s="1"/>
  <c r="AB249" i="50" a="1"/>
  <c r="AB249" i="50" s="1"/>
  <c r="AD249" i="50" a="1"/>
  <c r="AD249" i="50" s="1"/>
  <c r="AC249" i="50" s="1"/>
  <c r="AE249" i="50" a="1"/>
  <c r="AE249" i="50" s="1"/>
  <c r="AF249" i="50" a="1"/>
  <c r="AF249" i="50" s="1"/>
  <c r="AG249" i="50" a="1"/>
  <c r="AG249" i="50" s="1"/>
  <c r="AH249" i="50" a="1"/>
  <c r="AH249" i="50" s="1"/>
  <c r="AI249" i="50" a="1"/>
  <c r="AI249" i="50" s="1"/>
  <c r="AL249" i="50" a="1"/>
  <c r="AL249" i="50" s="1"/>
  <c r="O250" i="50" a="1"/>
  <c r="O250" i="50" s="1"/>
  <c r="P250" i="50" a="1"/>
  <c r="P250" i="50" s="1"/>
  <c r="Q250" i="50" a="1"/>
  <c r="Q250" i="50" s="1"/>
  <c r="AB250" i="50" a="1"/>
  <c r="AB250" i="50" s="1"/>
  <c r="AD250" i="50" a="1"/>
  <c r="AD250" i="50" s="1"/>
  <c r="AC250" i="50" s="1"/>
  <c r="AE250" i="50" a="1"/>
  <c r="AE250" i="50" s="1"/>
  <c r="AF250" i="50" a="1"/>
  <c r="AF250" i="50" s="1"/>
  <c r="AG250" i="50" a="1"/>
  <c r="AG250" i="50" s="1"/>
  <c r="AH250" i="50" a="1"/>
  <c r="AH250" i="50" s="1"/>
  <c r="AI250" i="50" a="1"/>
  <c r="AI250" i="50" s="1"/>
  <c r="AL250" i="50" a="1"/>
  <c r="AL250" i="50" s="1"/>
  <c r="O251" i="50" a="1"/>
  <c r="O251" i="50" s="1"/>
  <c r="P251" i="50" a="1"/>
  <c r="P251" i="50" s="1"/>
  <c r="Q251" i="50" a="1"/>
  <c r="Q251" i="50" s="1"/>
  <c r="AB251" i="50" a="1"/>
  <c r="AB251" i="50" s="1"/>
  <c r="AD251" i="50" a="1"/>
  <c r="AD251" i="50" s="1"/>
  <c r="AC251" i="50" s="1"/>
  <c r="AE251" i="50" a="1"/>
  <c r="AE251" i="50" s="1"/>
  <c r="AF251" i="50" a="1"/>
  <c r="AF251" i="50" s="1"/>
  <c r="AG251" i="50" a="1"/>
  <c r="AG251" i="50" s="1"/>
  <c r="AH251" i="50" a="1"/>
  <c r="AH251" i="50" s="1"/>
  <c r="AI251" i="50" a="1"/>
  <c r="AI251" i="50" s="1"/>
  <c r="AL251" i="50" a="1"/>
  <c r="AL251" i="50" s="1"/>
  <c r="O252" i="50" a="1"/>
  <c r="O252" i="50" s="1"/>
  <c r="P252" i="50" a="1"/>
  <c r="P252" i="50" s="1"/>
  <c r="Q252" i="50" a="1"/>
  <c r="Q252" i="50" s="1"/>
  <c r="AB252" i="50" a="1"/>
  <c r="AB252" i="50" s="1"/>
  <c r="AD252" i="50" a="1"/>
  <c r="AD252" i="50" s="1"/>
  <c r="AC252" i="50" s="1"/>
  <c r="AE252" i="50" a="1"/>
  <c r="AE252" i="50" s="1"/>
  <c r="AF252" i="50" a="1"/>
  <c r="AF252" i="50" s="1"/>
  <c r="AG252" i="50" a="1"/>
  <c r="AG252" i="50" s="1"/>
  <c r="AH252" i="50" a="1"/>
  <c r="AH252" i="50" s="1"/>
  <c r="AI252" i="50" a="1"/>
  <c r="AI252" i="50" s="1"/>
  <c r="AL252" i="50" a="1"/>
  <c r="AL252" i="50" s="1"/>
  <c r="O253" i="50" a="1"/>
  <c r="O253" i="50" s="1"/>
  <c r="P253" i="50" a="1"/>
  <c r="P253" i="50" s="1"/>
  <c r="Q253" i="50" a="1"/>
  <c r="Q253" i="50" s="1"/>
  <c r="AB253" i="50" a="1"/>
  <c r="AB253" i="50" s="1"/>
  <c r="AD253" i="50" a="1"/>
  <c r="AD253" i="50" s="1"/>
  <c r="AC253" i="50" s="1"/>
  <c r="AE253" i="50" a="1"/>
  <c r="AE253" i="50" s="1"/>
  <c r="AF253" i="50" a="1"/>
  <c r="AF253" i="50" s="1"/>
  <c r="AG253" i="50" a="1"/>
  <c r="AG253" i="50" s="1"/>
  <c r="AH253" i="50" a="1"/>
  <c r="AH253" i="50" s="1"/>
  <c r="AI253" i="50" a="1"/>
  <c r="AI253" i="50" s="1"/>
  <c r="AL253" i="50" a="1"/>
  <c r="AL253" i="50" s="1"/>
  <c r="O254" i="50" a="1"/>
  <c r="O254" i="50" s="1"/>
  <c r="P254" i="50" a="1"/>
  <c r="P254" i="50" s="1"/>
  <c r="Q254" i="50" a="1"/>
  <c r="Q254" i="50" s="1"/>
  <c r="AB254" i="50" a="1"/>
  <c r="AB254" i="50" s="1"/>
  <c r="AD254" i="50" a="1"/>
  <c r="AD254" i="50" s="1"/>
  <c r="AC254" i="50" s="1"/>
  <c r="AE254" i="50" a="1"/>
  <c r="AE254" i="50" s="1"/>
  <c r="Z254" i="50" s="1"/>
  <c r="AF254" i="50" a="1"/>
  <c r="AF254" i="50" s="1"/>
  <c r="AG254" i="50" a="1"/>
  <c r="AG254" i="50" s="1"/>
  <c r="AH254" i="50" a="1"/>
  <c r="AH254" i="50" s="1"/>
  <c r="AI254" i="50" a="1"/>
  <c r="AI254" i="50" s="1"/>
  <c r="AL254" i="50" a="1"/>
  <c r="AL254" i="50" s="1"/>
  <c r="O255" i="50" a="1"/>
  <c r="O255" i="50" s="1"/>
  <c r="P255" i="50" a="1"/>
  <c r="P255" i="50" s="1"/>
  <c r="Q255" i="50" a="1"/>
  <c r="Q255" i="50" s="1"/>
  <c r="AB255" i="50" a="1"/>
  <c r="AB255" i="50" s="1"/>
  <c r="AD255" i="50" a="1"/>
  <c r="AD255" i="50" s="1"/>
  <c r="AC255" i="50" s="1"/>
  <c r="AE255" i="50" a="1"/>
  <c r="AE255" i="50" s="1"/>
  <c r="AF255" i="50" a="1"/>
  <c r="AF255" i="50" s="1"/>
  <c r="AG255" i="50" a="1"/>
  <c r="AG255" i="50" s="1"/>
  <c r="AH255" i="50" a="1"/>
  <c r="AH255" i="50" s="1"/>
  <c r="AI255" i="50" a="1"/>
  <c r="AI255" i="50" s="1"/>
  <c r="AL255" i="50" a="1"/>
  <c r="AL255" i="50" s="1"/>
  <c r="O256" i="50" a="1"/>
  <c r="O256" i="50" s="1"/>
  <c r="P256" i="50" a="1"/>
  <c r="P256" i="50" s="1"/>
  <c r="Q256" i="50" a="1"/>
  <c r="Q256" i="50" s="1"/>
  <c r="AB256" i="50" a="1"/>
  <c r="AB256" i="50" s="1"/>
  <c r="AD256" i="50" a="1"/>
  <c r="AD256" i="50" s="1"/>
  <c r="AC256" i="50" s="1"/>
  <c r="AE256" i="50" a="1"/>
  <c r="AE256" i="50" s="1"/>
  <c r="AF256" i="50" a="1"/>
  <c r="AF256" i="50" s="1"/>
  <c r="AG256" i="50" a="1"/>
  <c r="AG256" i="50" s="1"/>
  <c r="AH256" i="50" a="1"/>
  <c r="AH256" i="50" s="1"/>
  <c r="AI256" i="50" a="1"/>
  <c r="AI256" i="50" s="1"/>
  <c r="AL256" i="50" a="1"/>
  <c r="AL256" i="50" s="1"/>
  <c r="O257" i="50" a="1"/>
  <c r="O257" i="50" s="1"/>
  <c r="P257" i="50" a="1"/>
  <c r="P257" i="50" s="1"/>
  <c r="Q257" i="50" a="1"/>
  <c r="Q257" i="50" s="1"/>
  <c r="AB257" i="50" a="1"/>
  <c r="AB257" i="50" s="1"/>
  <c r="AD257" i="50" a="1"/>
  <c r="AD257" i="50" s="1"/>
  <c r="AC257" i="50" s="1"/>
  <c r="AE257" i="50" a="1"/>
  <c r="AE257" i="50" s="1"/>
  <c r="AF257" i="50" a="1"/>
  <c r="AF257" i="50" s="1"/>
  <c r="AG257" i="50" a="1"/>
  <c r="AG257" i="50" s="1"/>
  <c r="AH257" i="50" a="1"/>
  <c r="AH257" i="50" s="1"/>
  <c r="AI257" i="50" a="1"/>
  <c r="AI257" i="50" s="1"/>
  <c r="AL257" i="50" a="1"/>
  <c r="AL257" i="50" s="1"/>
  <c r="O258" i="50" a="1"/>
  <c r="O258" i="50" s="1"/>
  <c r="P258" i="50" a="1"/>
  <c r="P258" i="50" s="1"/>
  <c r="Q258" i="50" a="1"/>
  <c r="Q258" i="50" s="1"/>
  <c r="AB258" i="50" a="1"/>
  <c r="AB258" i="50" s="1"/>
  <c r="AD258" i="50" a="1"/>
  <c r="AD258" i="50" s="1"/>
  <c r="AC258" i="50" s="1"/>
  <c r="AE258" i="50" a="1"/>
  <c r="AE258" i="50" s="1"/>
  <c r="AF258" i="50" a="1"/>
  <c r="AF258" i="50" s="1"/>
  <c r="AG258" i="50" a="1"/>
  <c r="AG258" i="50" s="1"/>
  <c r="AH258" i="50" a="1"/>
  <c r="AH258" i="50" s="1"/>
  <c r="AI258" i="50" a="1"/>
  <c r="AI258" i="50" s="1"/>
  <c r="AL258" i="50" a="1"/>
  <c r="AL258" i="50" s="1"/>
  <c r="O259" i="50" a="1"/>
  <c r="O259" i="50" s="1"/>
  <c r="P259" i="50" a="1"/>
  <c r="P259" i="50" s="1"/>
  <c r="Q259" i="50" a="1"/>
  <c r="Q259" i="50" s="1"/>
  <c r="AB259" i="50" a="1"/>
  <c r="AB259" i="50" s="1"/>
  <c r="AD259" i="50" a="1"/>
  <c r="AD259" i="50" s="1"/>
  <c r="AC259" i="50" s="1"/>
  <c r="AE259" i="50" a="1"/>
  <c r="AE259" i="50" s="1"/>
  <c r="Z259" i="50" s="1"/>
  <c r="AF259" i="50" a="1"/>
  <c r="AF259" i="50" s="1"/>
  <c r="AG259" i="50" a="1"/>
  <c r="AG259" i="50" s="1"/>
  <c r="AH259" i="50" a="1"/>
  <c r="AH259" i="50" s="1"/>
  <c r="AI259" i="50" a="1"/>
  <c r="AI259" i="50" s="1"/>
  <c r="AL259" i="50" a="1"/>
  <c r="AL259" i="50" s="1"/>
  <c r="O260" i="50" a="1"/>
  <c r="O260" i="50" s="1"/>
  <c r="P260" i="50" a="1"/>
  <c r="P260" i="50" s="1"/>
  <c r="Q260" i="50" a="1"/>
  <c r="Q260" i="50" s="1"/>
  <c r="AB260" i="50" a="1"/>
  <c r="AB260" i="50" s="1"/>
  <c r="AD260" i="50" a="1"/>
  <c r="AD260" i="50" s="1"/>
  <c r="AC260" i="50" s="1"/>
  <c r="AE260" i="50" a="1"/>
  <c r="AE260" i="50" s="1"/>
  <c r="AF260" i="50" a="1"/>
  <c r="AF260" i="50" s="1"/>
  <c r="AG260" i="50" a="1"/>
  <c r="AG260" i="50" s="1"/>
  <c r="AH260" i="50" a="1"/>
  <c r="AH260" i="50" s="1"/>
  <c r="AI260" i="50" a="1"/>
  <c r="AI260" i="50" s="1"/>
  <c r="AL260" i="50" a="1"/>
  <c r="AL260" i="50" s="1"/>
  <c r="O261" i="50" a="1"/>
  <c r="O261" i="50" s="1"/>
  <c r="P261" i="50" a="1"/>
  <c r="P261" i="50" s="1"/>
  <c r="Q261" i="50" a="1"/>
  <c r="Q261" i="50" s="1"/>
  <c r="AB261" i="50" a="1"/>
  <c r="AB261" i="50" s="1"/>
  <c r="AD261" i="50" a="1"/>
  <c r="AD261" i="50" s="1"/>
  <c r="AC261" i="50" s="1"/>
  <c r="AE261" i="50" a="1"/>
  <c r="AE261" i="50" s="1"/>
  <c r="AF261" i="50" a="1"/>
  <c r="AF261" i="50" s="1"/>
  <c r="AG261" i="50" a="1"/>
  <c r="AG261" i="50" s="1"/>
  <c r="AH261" i="50" a="1"/>
  <c r="AH261" i="50" s="1"/>
  <c r="AI261" i="50" a="1"/>
  <c r="AI261" i="50" s="1"/>
  <c r="AL261" i="50" a="1"/>
  <c r="AL261" i="50" s="1"/>
  <c r="O262" i="50" a="1"/>
  <c r="O262" i="50" s="1"/>
  <c r="P262" i="50" a="1"/>
  <c r="P262" i="50" s="1"/>
  <c r="Q262" i="50" a="1"/>
  <c r="Q262" i="50" s="1"/>
  <c r="AB262" i="50" a="1"/>
  <c r="AB262" i="50" s="1"/>
  <c r="AD262" i="50" a="1"/>
  <c r="AD262" i="50" s="1"/>
  <c r="AC262" i="50" s="1"/>
  <c r="AE262" i="50" a="1"/>
  <c r="AE262" i="50" s="1"/>
  <c r="AF262" i="50" a="1"/>
  <c r="AF262" i="50" s="1"/>
  <c r="AG262" i="50" a="1"/>
  <c r="AG262" i="50" s="1"/>
  <c r="AH262" i="50" a="1"/>
  <c r="AH262" i="50" s="1"/>
  <c r="AI262" i="50" a="1"/>
  <c r="AI262" i="50" s="1"/>
  <c r="AL262" i="50" a="1"/>
  <c r="AL262" i="50" s="1"/>
  <c r="O263" i="50" a="1"/>
  <c r="O263" i="50" s="1"/>
  <c r="P263" i="50" a="1"/>
  <c r="P263" i="50" s="1"/>
  <c r="Q263" i="50" a="1"/>
  <c r="Q263" i="50" s="1"/>
  <c r="AB263" i="50" a="1"/>
  <c r="AB263" i="50" s="1"/>
  <c r="AD263" i="50" a="1"/>
  <c r="AD263" i="50" s="1"/>
  <c r="AC263" i="50" s="1"/>
  <c r="AE263" i="50" a="1"/>
  <c r="AE263" i="50" s="1"/>
  <c r="AF263" i="50" a="1"/>
  <c r="AF263" i="50" s="1"/>
  <c r="AG263" i="50" a="1"/>
  <c r="AG263" i="50" s="1"/>
  <c r="AH263" i="50" a="1"/>
  <c r="AH263" i="50" s="1"/>
  <c r="AI263" i="50" a="1"/>
  <c r="AI263" i="50" s="1"/>
  <c r="AL263" i="50" a="1"/>
  <c r="AL263" i="50" s="1"/>
  <c r="O264" i="50" a="1"/>
  <c r="O264" i="50" s="1"/>
  <c r="P264" i="50" a="1"/>
  <c r="P264" i="50" s="1"/>
  <c r="Q264" i="50" a="1"/>
  <c r="Q264" i="50" s="1"/>
  <c r="AB264" i="50" a="1"/>
  <c r="AB264" i="50" s="1"/>
  <c r="AD264" i="50" a="1"/>
  <c r="AD264" i="50" s="1"/>
  <c r="AC264" i="50" s="1"/>
  <c r="AE264" i="50" a="1"/>
  <c r="AE264" i="50" s="1"/>
  <c r="AF264" i="50" a="1"/>
  <c r="AF264" i="50" s="1"/>
  <c r="AG264" i="50" a="1"/>
  <c r="AG264" i="50" s="1"/>
  <c r="AH264" i="50" a="1"/>
  <c r="AH264" i="50" s="1"/>
  <c r="AI264" i="50" a="1"/>
  <c r="AI264" i="50" s="1"/>
  <c r="AL264" i="50" a="1"/>
  <c r="AL264" i="50" s="1"/>
  <c r="O265" i="50" a="1"/>
  <c r="O265" i="50" s="1"/>
  <c r="P265" i="50" a="1"/>
  <c r="P265" i="50" s="1"/>
  <c r="Q265" i="50" a="1"/>
  <c r="Q265" i="50" s="1"/>
  <c r="AB265" i="50" a="1"/>
  <c r="AB265" i="50" s="1"/>
  <c r="AD265" i="50" a="1"/>
  <c r="AD265" i="50" s="1"/>
  <c r="AC265" i="50" s="1"/>
  <c r="AE265" i="50" a="1"/>
  <c r="AE265" i="50" s="1"/>
  <c r="AA265" i="50" s="1"/>
  <c r="AF265" i="50" a="1"/>
  <c r="AF265" i="50" s="1"/>
  <c r="AG265" i="50" a="1"/>
  <c r="AG265" i="50" s="1"/>
  <c r="AH265" i="50" a="1"/>
  <c r="AH265" i="50" s="1"/>
  <c r="AI265" i="50" a="1"/>
  <c r="AI265" i="50" s="1"/>
  <c r="AL265" i="50" a="1"/>
  <c r="AL265" i="50" s="1"/>
  <c r="O266" i="50" a="1"/>
  <c r="O266" i="50" s="1"/>
  <c r="P266" i="50" a="1"/>
  <c r="P266" i="50" s="1"/>
  <c r="Q266" i="50" a="1"/>
  <c r="Q266" i="50" s="1"/>
  <c r="AB266" i="50" a="1"/>
  <c r="AB266" i="50" s="1"/>
  <c r="AD266" i="50" a="1"/>
  <c r="AD266" i="50" s="1"/>
  <c r="AC266" i="50" s="1"/>
  <c r="AE266" i="50" a="1"/>
  <c r="AE266" i="50" s="1"/>
  <c r="AF266" i="50" a="1"/>
  <c r="AF266" i="50" s="1"/>
  <c r="AG266" i="50" a="1"/>
  <c r="AG266" i="50" s="1"/>
  <c r="AH266" i="50" a="1"/>
  <c r="AH266" i="50" s="1"/>
  <c r="AI266" i="50" a="1"/>
  <c r="AI266" i="50" s="1"/>
  <c r="AL266" i="50" a="1"/>
  <c r="AL266" i="50" s="1"/>
  <c r="O267" i="50" a="1"/>
  <c r="O267" i="50" s="1"/>
  <c r="P267" i="50" a="1"/>
  <c r="P267" i="50" s="1"/>
  <c r="Q267" i="50" a="1"/>
  <c r="Q267" i="50" s="1"/>
  <c r="AB267" i="50" a="1"/>
  <c r="AB267" i="50" s="1"/>
  <c r="AD267" i="50" a="1"/>
  <c r="AD267" i="50" s="1"/>
  <c r="AC267" i="50" s="1"/>
  <c r="AE267" i="50" a="1"/>
  <c r="AE267" i="50" s="1"/>
  <c r="AF267" i="50" a="1"/>
  <c r="AF267" i="50" s="1"/>
  <c r="AG267" i="50" a="1"/>
  <c r="AG267" i="50" s="1"/>
  <c r="AH267" i="50" a="1"/>
  <c r="AH267" i="50" s="1"/>
  <c r="AI267" i="50" a="1"/>
  <c r="AI267" i="50" s="1"/>
  <c r="AL267" i="50" a="1"/>
  <c r="AL267" i="50" s="1"/>
  <c r="O268" i="50" a="1"/>
  <c r="O268" i="50" s="1"/>
  <c r="P268" i="50" a="1"/>
  <c r="P268" i="50" s="1"/>
  <c r="Q268" i="50" a="1"/>
  <c r="Q268" i="50" s="1"/>
  <c r="AB268" i="50" a="1"/>
  <c r="AB268" i="50" s="1"/>
  <c r="AD268" i="50" a="1"/>
  <c r="AD268" i="50" s="1"/>
  <c r="AC268" i="50" s="1"/>
  <c r="AE268" i="50" a="1"/>
  <c r="AE268" i="50" s="1"/>
  <c r="AF268" i="50" a="1"/>
  <c r="AF268" i="50" s="1"/>
  <c r="AG268" i="50" a="1"/>
  <c r="AG268" i="50" s="1"/>
  <c r="AH268" i="50" a="1"/>
  <c r="AH268" i="50" s="1"/>
  <c r="AI268" i="50" a="1"/>
  <c r="AI268" i="50" s="1"/>
  <c r="AL268" i="50" a="1"/>
  <c r="AL268" i="50" s="1"/>
  <c r="O269" i="50" a="1"/>
  <c r="O269" i="50" s="1"/>
  <c r="P269" i="50" a="1"/>
  <c r="P269" i="50" s="1"/>
  <c r="Q269" i="50" a="1"/>
  <c r="Q269" i="50" s="1"/>
  <c r="AB269" i="50" a="1"/>
  <c r="AB269" i="50" s="1"/>
  <c r="AD269" i="50" a="1"/>
  <c r="AD269" i="50" s="1"/>
  <c r="AC269" i="50" s="1"/>
  <c r="AE269" i="50" a="1"/>
  <c r="AE269" i="50" s="1"/>
  <c r="AF269" i="50" a="1"/>
  <c r="AF269" i="50" s="1"/>
  <c r="AG269" i="50" a="1"/>
  <c r="AG269" i="50" s="1"/>
  <c r="AH269" i="50" a="1"/>
  <c r="AH269" i="50" s="1"/>
  <c r="AI269" i="50" a="1"/>
  <c r="AI269" i="50" s="1"/>
  <c r="AL269" i="50" a="1"/>
  <c r="AL269" i="50" s="1"/>
  <c r="O270" i="50" a="1"/>
  <c r="O270" i="50" s="1"/>
  <c r="P270" i="50" a="1"/>
  <c r="P270" i="50" s="1"/>
  <c r="Q270" i="50" a="1"/>
  <c r="Q270" i="50" s="1"/>
  <c r="AB270" i="50" a="1"/>
  <c r="AB270" i="50" s="1"/>
  <c r="AD270" i="50" a="1"/>
  <c r="AD270" i="50" s="1"/>
  <c r="AC270" i="50" s="1"/>
  <c r="AE270" i="50" a="1"/>
  <c r="AE270" i="50" s="1"/>
  <c r="AF270" i="50" a="1"/>
  <c r="AF270" i="50" s="1"/>
  <c r="AG270" i="50" a="1"/>
  <c r="AG270" i="50" s="1"/>
  <c r="AH270" i="50" a="1"/>
  <c r="AH270" i="50" s="1"/>
  <c r="AI270" i="50" a="1"/>
  <c r="AI270" i="50" s="1"/>
  <c r="AL270" i="50" a="1"/>
  <c r="AL270" i="50" s="1"/>
  <c r="O271" i="50" a="1"/>
  <c r="O271" i="50" s="1"/>
  <c r="P271" i="50" a="1"/>
  <c r="P271" i="50" s="1"/>
  <c r="Q271" i="50" a="1"/>
  <c r="Q271" i="50" s="1"/>
  <c r="AB271" i="50" a="1"/>
  <c r="AB271" i="50" s="1"/>
  <c r="AD271" i="50" a="1"/>
  <c r="AD271" i="50" s="1"/>
  <c r="AC271" i="50" s="1"/>
  <c r="AE271" i="50" a="1"/>
  <c r="AE271" i="50" s="1"/>
  <c r="AF271" i="50" a="1"/>
  <c r="AF271" i="50" s="1"/>
  <c r="AG271" i="50" a="1"/>
  <c r="AG271" i="50" s="1"/>
  <c r="AH271" i="50" a="1"/>
  <c r="AH271" i="50" s="1"/>
  <c r="AI271" i="50" a="1"/>
  <c r="AI271" i="50" s="1"/>
  <c r="AL271" i="50" a="1"/>
  <c r="AL271" i="50" s="1"/>
  <c r="O272" i="50" a="1"/>
  <c r="O272" i="50" s="1"/>
  <c r="P272" i="50" a="1"/>
  <c r="P272" i="50" s="1"/>
  <c r="Q272" i="50" a="1"/>
  <c r="Q272" i="50" s="1"/>
  <c r="AB272" i="50" a="1"/>
  <c r="AB272" i="50" s="1"/>
  <c r="AD272" i="50" a="1"/>
  <c r="AD272" i="50" s="1"/>
  <c r="AC272" i="50" s="1"/>
  <c r="AE272" i="50" a="1"/>
  <c r="AE272" i="50" s="1"/>
  <c r="AF272" i="50" a="1"/>
  <c r="AF272" i="50" s="1"/>
  <c r="AG272" i="50" a="1"/>
  <c r="AG272" i="50" s="1"/>
  <c r="AH272" i="50" a="1"/>
  <c r="AH272" i="50" s="1"/>
  <c r="AI272" i="50" a="1"/>
  <c r="AI272" i="50" s="1"/>
  <c r="AL272" i="50" a="1"/>
  <c r="AL272" i="50" s="1"/>
  <c r="O273" i="50" a="1"/>
  <c r="O273" i="50" s="1"/>
  <c r="P273" i="50" a="1"/>
  <c r="P273" i="50" s="1"/>
  <c r="Q273" i="50" a="1"/>
  <c r="Q273" i="50" s="1"/>
  <c r="AB273" i="50" a="1"/>
  <c r="AB273" i="50" s="1"/>
  <c r="AD273" i="50" a="1"/>
  <c r="AD273" i="50" s="1"/>
  <c r="AC273" i="50" s="1"/>
  <c r="AE273" i="50" a="1"/>
  <c r="AE273" i="50" s="1"/>
  <c r="AF273" i="50" a="1"/>
  <c r="AF273" i="50" s="1"/>
  <c r="AG273" i="50" a="1"/>
  <c r="AG273" i="50" s="1"/>
  <c r="AH273" i="50" a="1"/>
  <c r="AH273" i="50" s="1"/>
  <c r="AI273" i="50" a="1"/>
  <c r="AI273" i="50" s="1"/>
  <c r="AL273" i="50" a="1"/>
  <c r="AL273" i="50" s="1"/>
  <c r="O274" i="50" a="1"/>
  <c r="O274" i="50" s="1"/>
  <c r="P274" i="50" a="1"/>
  <c r="P274" i="50" s="1"/>
  <c r="Q274" i="50" a="1"/>
  <c r="Q274" i="50" s="1"/>
  <c r="AB274" i="50" a="1"/>
  <c r="AB274" i="50" s="1"/>
  <c r="AD274" i="50" a="1"/>
  <c r="AD274" i="50" s="1"/>
  <c r="AC274" i="50" s="1"/>
  <c r="AE274" i="50" a="1"/>
  <c r="AE274" i="50" s="1"/>
  <c r="AF274" i="50" a="1"/>
  <c r="AF274" i="50" s="1"/>
  <c r="AG274" i="50" a="1"/>
  <c r="AG274" i="50" s="1"/>
  <c r="AH274" i="50" a="1"/>
  <c r="AH274" i="50" s="1"/>
  <c r="AI274" i="50" a="1"/>
  <c r="AI274" i="50" s="1"/>
  <c r="AL274" i="50" a="1"/>
  <c r="AL274" i="50" s="1"/>
  <c r="O275" i="50" a="1"/>
  <c r="O275" i="50" s="1"/>
  <c r="P275" i="50" a="1"/>
  <c r="P275" i="50" s="1"/>
  <c r="Q275" i="50" a="1"/>
  <c r="Q275" i="50" s="1"/>
  <c r="AB275" i="50" a="1"/>
  <c r="AB275" i="50" s="1"/>
  <c r="AD275" i="50" a="1"/>
  <c r="AD275" i="50" s="1"/>
  <c r="AC275" i="50" s="1"/>
  <c r="AE275" i="50" a="1"/>
  <c r="AE275" i="50" s="1"/>
  <c r="AF275" i="50" a="1"/>
  <c r="AF275" i="50" s="1"/>
  <c r="AG275" i="50" a="1"/>
  <c r="AG275" i="50" s="1"/>
  <c r="AH275" i="50" a="1"/>
  <c r="AH275" i="50" s="1"/>
  <c r="AI275" i="50" a="1"/>
  <c r="AI275" i="50" s="1"/>
  <c r="AL275" i="50" a="1"/>
  <c r="AL275" i="50" s="1"/>
  <c r="O276" i="50" a="1"/>
  <c r="O276" i="50" s="1"/>
  <c r="P276" i="50" a="1"/>
  <c r="P276" i="50" s="1"/>
  <c r="Q276" i="50" a="1"/>
  <c r="Q276" i="50" s="1"/>
  <c r="AB276" i="50" a="1"/>
  <c r="AB276" i="50" s="1"/>
  <c r="AD276" i="50" a="1"/>
  <c r="AD276" i="50" s="1"/>
  <c r="AC276" i="50" s="1"/>
  <c r="AE276" i="50" a="1"/>
  <c r="AE276" i="50" s="1"/>
  <c r="AA276" i="50" s="1"/>
  <c r="AF276" i="50" a="1"/>
  <c r="AF276" i="50" s="1"/>
  <c r="AG276" i="50" a="1"/>
  <c r="AG276" i="50" s="1"/>
  <c r="AH276" i="50" a="1"/>
  <c r="AH276" i="50" s="1"/>
  <c r="AI276" i="50" a="1"/>
  <c r="AI276" i="50" s="1"/>
  <c r="AL276" i="50" a="1"/>
  <c r="AL276" i="50" s="1"/>
  <c r="O277" i="50" a="1"/>
  <c r="O277" i="50" s="1"/>
  <c r="P277" i="50" a="1"/>
  <c r="P277" i="50" s="1"/>
  <c r="Q277" i="50" a="1"/>
  <c r="Q277" i="50" s="1"/>
  <c r="AB277" i="50" a="1"/>
  <c r="AB277" i="50" s="1"/>
  <c r="AD277" i="50" a="1"/>
  <c r="AD277" i="50" s="1"/>
  <c r="AC277" i="50" s="1"/>
  <c r="AE277" i="50" a="1"/>
  <c r="AE277" i="50" s="1"/>
  <c r="AA277" i="50" s="1"/>
  <c r="AF277" i="50" a="1"/>
  <c r="AF277" i="50" s="1"/>
  <c r="AG277" i="50" a="1"/>
  <c r="AG277" i="50" s="1"/>
  <c r="AH277" i="50" a="1"/>
  <c r="AH277" i="50" s="1"/>
  <c r="AI277" i="50" a="1"/>
  <c r="AI277" i="50" s="1"/>
  <c r="AL277" i="50" a="1"/>
  <c r="AL277" i="50" s="1"/>
  <c r="O278" i="50" a="1"/>
  <c r="O278" i="50" s="1"/>
  <c r="P278" i="50" a="1"/>
  <c r="P278" i="50" s="1"/>
  <c r="Q278" i="50" a="1"/>
  <c r="Q278" i="50" s="1"/>
  <c r="AB278" i="50" a="1"/>
  <c r="AB278" i="50" s="1"/>
  <c r="AD278" i="50" a="1"/>
  <c r="AD278" i="50" s="1"/>
  <c r="AC278" i="50" s="1"/>
  <c r="AE278" i="50" a="1"/>
  <c r="AE278" i="50" s="1"/>
  <c r="AF278" i="50" a="1"/>
  <c r="AF278" i="50" s="1"/>
  <c r="AG278" i="50" a="1"/>
  <c r="AG278" i="50" s="1"/>
  <c r="AH278" i="50" a="1"/>
  <c r="AH278" i="50" s="1"/>
  <c r="AI278" i="50" a="1"/>
  <c r="AI278" i="50" s="1"/>
  <c r="AL278" i="50" a="1"/>
  <c r="AL278" i="50" s="1"/>
  <c r="O279" i="50" a="1"/>
  <c r="O279" i="50" s="1"/>
  <c r="P279" i="50" a="1"/>
  <c r="P279" i="50" s="1"/>
  <c r="Q279" i="50" a="1"/>
  <c r="Q279" i="50" s="1"/>
  <c r="AB279" i="50" a="1"/>
  <c r="AB279" i="50" s="1"/>
  <c r="AD279" i="50" a="1"/>
  <c r="AD279" i="50" s="1"/>
  <c r="AC279" i="50" s="1"/>
  <c r="AE279" i="50" a="1"/>
  <c r="AE279" i="50" s="1"/>
  <c r="AF279" i="50" a="1"/>
  <c r="AF279" i="50" s="1"/>
  <c r="AG279" i="50" a="1"/>
  <c r="AG279" i="50" s="1"/>
  <c r="AH279" i="50" a="1"/>
  <c r="AH279" i="50" s="1"/>
  <c r="AI279" i="50" a="1"/>
  <c r="AI279" i="50" s="1"/>
  <c r="AL279" i="50" a="1"/>
  <c r="AL279" i="50" s="1"/>
  <c r="O280" i="50" a="1"/>
  <c r="O280" i="50" s="1"/>
  <c r="P280" i="50" a="1"/>
  <c r="P280" i="50" s="1"/>
  <c r="Q280" i="50" a="1"/>
  <c r="Q280" i="50" s="1"/>
  <c r="AB280" i="50" a="1"/>
  <c r="AB280" i="50" s="1"/>
  <c r="AD280" i="50" a="1"/>
  <c r="AD280" i="50" s="1"/>
  <c r="AC280" i="50" s="1"/>
  <c r="AE280" i="50" a="1"/>
  <c r="AE280" i="50" s="1"/>
  <c r="AF280" i="50" a="1"/>
  <c r="AF280" i="50" s="1"/>
  <c r="AG280" i="50" a="1"/>
  <c r="AG280" i="50" s="1"/>
  <c r="AH280" i="50" a="1"/>
  <c r="AH280" i="50" s="1"/>
  <c r="AI280" i="50" a="1"/>
  <c r="AI280" i="50" s="1"/>
  <c r="AL280" i="50" a="1"/>
  <c r="AL280" i="50" s="1"/>
  <c r="O281" i="50" a="1"/>
  <c r="O281" i="50" s="1"/>
  <c r="P281" i="50" a="1"/>
  <c r="P281" i="50" s="1"/>
  <c r="Q281" i="50" a="1"/>
  <c r="Q281" i="50" s="1"/>
  <c r="AB281" i="50" a="1"/>
  <c r="AB281" i="50" s="1"/>
  <c r="AD281" i="50" a="1"/>
  <c r="AD281" i="50" s="1"/>
  <c r="AC281" i="50" s="1"/>
  <c r="AE281" i="50" a="1"/>
  <c r="AE281" i="50" s="1"/>
  <c r="Z281" i="50" s="1"/>
  <c r="AF281" i="50" a="1"/>
  <c r="AF281" i="50" s="1"/>
  <c r="AG281" i="50" a="1"/>
  <c r="AG281" i="50" s="1"/>
  <c r="AH281" i="50" a="1"/>
  <c r="AH281" i="50" s="1"/>
  <c r="AI281" i="50" a="1"/>
  <c r="AI281" i="50" s="1"/>
  <c r="AL281" i="50" a="1"/>
  <c r="AL281" i="50" s="1"/>
  <c r="O282" i="50" a="1"/>
  <c r="O282" i="50" s="1"/>
  <c r="P282" i="50" a="1"/>
  <c r="P282" i="50" s="1"/>
  <c r="Q282" i="50" a="1"/>
  <c r="Q282" i="50" s="1"/>
  <c r="AB282" i="50" a="1"/>
  <c r="AB282" i="50" s="1"/>
  <c r="AD282" i="50" a="1"/>
  <c r="AD282" i="50" s="1"/>
  <c r="AC282" i="50" s="1"/>
  <c r="AE282" i="50" a="1"/>
  <c r="AE282" i="50" s="1"/>
  <c r="AF282" i="50" a="1"/>
  <c r="AF282" i="50" s="1"/>
  <c r="AG282" i="50" a="1"/>
  <c r="AG282" i="50" s="1"/>
  <c r="AH282" i="50" a="1"/>
  <c r="AH282" i="50" s="1"/>
  <c r="AI282" i="50" a="1"/>
  <c r="AI282" i="50" s="1"/>
  <c r="AL282" i="50" a="1"/>
  <c r="AL282" i="50" s="1"/>
  <c r="O283" i="50" a="1"/>
  <c r="O283" i="50" s="1"/>
  <c r="P283" i="50" a="1"/>
  <c r="P283" i="50" s="1"/>
  <c r="Q283" i="50" a="1"/>
  <c r="Q283" i="50" s="1"/>
  <c r="AB283" i="50" a="1"/>
  <c r="AB283" i="50" s="1"/>
  <c r="AD283" i="50" a="1"/>
  <c r="AD283" i="50" s="1"/>
  <c r="AC283" i="50" s="1"/>
  <c r="AE283" i="50" a="1"/>
  <c r="AE283" i="50" s="1"/>
  <c r="AF283" i="50" a="1"/>
  <c r="AF283" i="50" s="1"/>
  <c r="AG283" i="50" a="1"/>
  <c r="AG283" i="50" s="1"/>
  <c r="AH283" i="50" a="1"/>
  <c r="AH283" i="50" s="1"/>
  <c r="AI283" i="50" a="1"/>
  <c r="AI283" i="50" s="1"/>
  <c r="AL283" i="50" a="1"/>
  <c r="AL283" i="50" s="1"/>
  <c r="O284" i="50" a="1"/>
  <c r="O284" i="50" s="1"/>
  <c r="P284" i="50" a="1"/>
  <c r="P284" i="50" s="1"/>
  <c r="Q284" i="50" a="1"/>
  <c r="Q284" i="50" s="1"/>
  <c r="AB284" i="50" a="1"/>
  <c r="AB284" i="50" s="1"/>
  <c r="AD284" i="50" a="1"/>
  <c r="AD284" i="50" s="1"/>
  <c r="AC284" i="50" s="1"/>
  <c r="AE284" i="50" a="1"/>
  <c r="AE284" i="50" s="1"/>
  <c r="AF284" i="50" a="1"/>
  <c r="AF284" i="50" s="1"/>
  <c r="AG284" i="50" a="1"/>
  <c r="AG284" i="50" s="1"/>
  <c r="AH284" i="50" a="1"/>
  <c r="AH284" i="50" s="1"/>
  <c r="AI284" i="50" a="1"/>
  <c r="AI284" i="50" s="1"/>
  <c r="AL284" i="50" a="1"/>
  <c r="AL284" i="50" s="1"/>
  <c r="O285" i="50" a="1"/>
  <c r="O285" i="50" s="1"/>
  <c r="P285" i="50" a="1"/>
  <c r="P285" i="50" s="1"/>
  <c r="Q285" i="50" a="1"/>
  <c r="Q285" i="50" s="1"/>
  <c r="AB285" i="50" a="1"/>
  <c r="AB285" i="50" s="1"/>
  <c r="AD285" i="50" a="1"/>
  <c r="AD285" i="50" s="1"/>
  <c r="AC285" i="50" s="1"/>
  <c r="AE285" i="50" a="1"/>
  <c r="AE285" i="50" s="1"/>
  <c r="AF285" i="50" a="1"/>
  <c r="AF285" i="50" s="1"/>
  <c r="AG285" i="50" a="1"/>
  <c r="AG285" i="50" s="1"/>
  <c r="AH285" i="50" a="1"/>
  <c r="AH285" i="50" s="1"/>
  <c r="AI285" i="50" a="1"/>
  <c r="AI285" i="50" s="1"/>
  <c r="AL285" i="50" a="1"/>
  <c r="AL285" i="50" s="1"/>
  <c r="O286" i="50" a="1"/>
  <c r="O286" i="50" s="1"/>
  <c r="P286" i="50" a="1"/>
  <c r="P286" i="50" s="1"/>
  <c r="Q286" i="50" a="1"/>
  <c r="Q286" i="50" s="1"/>
  <c r="AB286" i="50" a="1"/>
  <c r="AB286" i="50" s="1"/>
  <c r="AD286" i="50" a="1"/>
  <c r="AD286" i="50" s="1"/>
  <c r="AC286" i="50" s="1"/>
  <c r="AE286" i="50" a="1"/>
  <c r="AE286" i="50" s="1"/>
  <c r="AF286" i="50" a="1"/>
  <c r="AF286" i="50" s="1"/>
  <c r="AG286" i="50" a="1"/>
  <c r="AG286" i="50" s="1"/>
  <c r="AH286" i="50" a="1"/>
  <c r="AH286" i="50" s="1"/>
  <c r="AI286" i="50" a="1"/>
  <c r="AI286" i="50" s="1"/>
  <c r="AL286" i="50" a="1"/>
  <c r="AL286" i="50" s="1"/>
  <c r="O287" i="50" a="1"/>
  <c r="O287" i="50" s="1"/>
  <c r="P287" i="50" a="1"/>
  <c r="P287" i="50" s="1"/>
  <c r="Q287" i="50" a="1"/>
  <c r="Q287" i="50" s="1"/>
  <c r="AB287" i="50" a="1"/>
  <c r="AB287" i="50" s="1"/>
  <c r="AD287" i="50" a="1"/>
  <c r="AD287" i="50" s="1"/>
  <c r="AC287" i="50" s="1"/>
  <c r="AE287" i="50" a="1"/>
  <c r="AE287" i="50" s="1"/>
  <c r="AF287" i="50" a="1"/>
  <c r="AF287" i="50" s="1"/>
  <c r="AG287" i="50" a="1"/>
  <c r="AG287" i="50" s="1"/>
  <c r="AH287" i="50" a="1"/>
  <c r="AH287" i="50" s="1"/>
  <c r="AI287" i="50" a="1"/>
  <c r="AI287" i="50" s="1"/>
  <c r="AL287" i="50" a="1"/>
  <c r="AL287" i="50" s="1"/>
  <c r="O288" i="50" a="1"/>
  <c r="O288" i="50" s="1"/>
  <c r="P288" i="50" a="1"/>
  <c r="P288" i="50" s="1"/>
  <c r="Q288" i="50" a="1"/>
  <c r="Q288" i="50" s="1"/>
  <c r="AB288" i="50" a="1"/>
  <c r="AB288" i="50" s="1"/>
  <c r="AD288" i="50" a="1"/>
  <c r="AD288" i="50" s="1"/>
  <c r="AC288" i="50" s="1"/>
  <c r="AE288" i="50" a="1"/>
  <c r="AE288" i="50" s="1"/>
  <c r="AA288" i="50" s="1"/>
  <c r="AF288" i="50" a="1"/>
  <c r="AF288" i="50" s="1"/>
  <c r="AG288" i="50" a="1"/>
  <c r="AG288" i="50" s="1"/>
  <c r="AH288" i="50" a="1"/>
  <c r="AH288" i="50" s="1"/>
  <c r="AI288" i="50" a="1"/>
  <c r="AI288" i="50" s="1"/>
  <c r="AL288" i="50" a="1"/>
  <c r="AL288" i="50" s="1"/>
  <c r="O289" i="50" a="1"/>
  <c r="O289" i="50" s="1"/>
  <c r="P289" i="50" a="1"/>
  <c r="P289" i="50" s="1"/>
  <c r="Q289" i="50" a="1"/>
  <c r="Q289" i="50" s="1"/>
  <c r="AB289" i="50" a="1"/>
  <c r="AB289" i="50" s="1"/>
  <c r="AD289" i="50" a="1"/>
  <c r="AD289" i="50" s="1"/>
  <c r="AC289" i="50" s="1"/>
  <c r="AE289" i="50" a="1"/>
  <c r="AE289" i="50" s="1"/>
  <c r="AF289" i="50" a="1"/>
  <c r="AF289" i="50" s="1"/>
  <c r="AG289" i="50" a="1"/>
  <c r="AG289" i="50" s="1"/>
  <c r="AH289" i="50" a="1"/>
  <c r="AH289" i="50" s="1"/>
  <c r="AI289" i="50" a="1"/>
  <c r="AI289" i="50" s="1"/>
  <c r="AL289" i="50" a="1"/>
  <c r="AL289" i="50" s="1"/>
  <c r="O290" i="50" a="1"/>
  <c r="O290" i="50" s="1"/>
  <c r="P290" i="50" a="1"/>
  <c r="P290" i="50" s="1"/>
  <c r="Q290" i="50" a="1"/>
  <c r="Q290" i="50" s="1"/>
  <c r="AB290" i="50" a="1"/>
  <c r="AB290" i="50" s="1"/>
  <c r="AD290" i="50" a="1"/>
  <c r="AD290" i="50" s="1"/>
  <c r="AC290" i="50" s="1"/>
  <c r="AE290" i="50" a="1"/>
  <c r="AE290" i="50" s="1"/>
  <c r="AF290" i="50" a="1"/>
  <c r="AF290" i="50" s="1"/>
  <c r="AG290" i="50" a="1"/>
  <c r="AG290" i="50" s="1"/>
  <c r="AH290" i="50" a="1"/>
  <c r="AH290" i="50" s="1"/>
  <c r="AI290" i="50" a="1"/>
  <c r="AI290" i="50" s="1"/>
  <c r="AL290" i="50" a="1"/>
  <c r="AL290" i="50" s="1"/>
  <c r="O291" i="50" a="1"/>
  <c r="O291" i="50" s="1"/>
  <c r="P291" i="50" a="1"/>
  <c r="P291" i="50" s="1"/>
  <c r="Q291" i="50" a="1"/>
  <c r="Q291" i="50" s="1"/>
  <c r="AB291" i="50" a="1"/>
  <c r="AB291" i="50" s="1"/>
  <c r="AD291" i="50" a="1"/>
  <c r="AD291" i="50" s="1"/>
  <c r="AC291" i="50" s="1"/>
  <c r="AE291" i="50" a="1"/>
  <c r="AE291" i="50" s="1"/>
  <c r="AF291" i="50" a="1"/>
  <c r="AF291" i="50" s="1"/>
  <c r="AG291" i="50" a="1"/>
  <c r="AG291" i="50" s="1"/>
  <c r="AH291" i="50" a="1"/>
  <c r="AH291" i="50" s="1"/>
  <c r="AI291" i="50" a="1"/>
  <c r="AI291" i="50" s="1"/>
  <c r="AL291" i="50" a="1"/>
  <c r="AL291" i="50" s="1"/>
  <c r="O292" i="50" a="1"/>
  <c r="O292" i="50" s="1"/>
  <c r="P292" i="50" a="1"/>
  <c r="P292" i="50" s="1"/>
  <c r="Q292" i="50" a="1"/>
  <c r="Q292" i="50" s="1"/>
  <c r="AB292" i="50" a="1"/>
  <c r="AB292" i="50" s="1"/>
  <c r="AD292" i="50" a="1"/>
  <c r="AD292" i="50" s="1"/>
  <c r="AC292" i="50" s="1"/>
  <c r="AE292" i="50" a="1"/>
  <c r="AE292" i="50" s="1"/>
  <c r="AF292" i="50" a="1"/>
  <c r="AF292" i="50" s="1"/>
  <c r="AG292" i="50" a="1"/>
  <c r="AG292" i="50" s="1"/>
  <c r="AH292" i="50" a="1"/>
  <c r="AH292" i="50" s="1"/>
  <c r="AI292" i="50" a="1"/>
  <c r="AI292" i="50" s="1"/>
  <c r="AL292" i="50" a="1"/>
  <c r="AL292" i="50" s="1"/>
  <c r="O293" i="50" a="1"/>
  <c r="O293" i="50" s="1"/>
  <c r="P293" i="50" a="1"/>
  <c r="P293" i="50" s="1"/>
  <c r="Q293" i="50" a="1"/>
  <c r="Q293" i="50" s="1"/>
  <c r="AB293" i="50" a="1"/>
  <c r="AB293" i="50" s="1"/>
  <c r="AD293" i="50" a="1"/>
  <c r="AD293" i="50" s="1"/>
  <c r="AC293" i="50" s="1"/>
  <c r="AE293" i="50" a="1"/>
  <c r="AE293" i="50" s="1"/>
  <c r="AF293" i="50" a="1"/>
  <c r="AF293" i="50" s="1"/>
  <c r="AG293" i="50" a="1"/>
  <c r="AG293" i="50" s="1"/>
  <c r="AH293" i="50" a="1"/>
  <c r="AH293" i="50" s="1"/>
  <c r="AI293" i="50" a="1"/>
  <c r="AI293" i="50" s="1"/>
  <c r="AL293" i="50" a="1"/>
  <c r="AL293" i="50" s="1"/>
  <c r="O294" i="50" a="1"/>
  <c r="O294" i="50" s="1"/>
  <c r="P294" i="50" a="1"/>
  <c r="P294" i="50" s="1"/>
  <c r="Q294" i="50" a="1"/>
  <c r="Q294" i="50" s="1"/>
  <c r="AB294" i="50" a="1"/>
  <c r="AB294" i="50" s="1"/>
  <c r="AD294" i="50" a="1"/>
  <c r="AD294" i="50" s="1"/>
  <c r="AC294" i="50" s="1"/>
  <c r="AE294" i="50" a="1"/>
  <c r="AE294" i="50" s="1"/>
  <c r="AF294" i="50" a="1"/>
  <c r="AF294" i="50" s="1"/>
  <c r="AG294" i="50" a="1"/>
  <c r="AG294" i="50" s="1"/>
  <c r="AH294" i="50" a="1"/>
  <c r="AH294" i="50" s="1"/>
  <c r="AI294" i="50" a="1"/>
  <c r="AI294" i="50" s="1"/>
  <c r="AL294" i="50" a="1"/>
  <c r="AL294" i="50" s="1"/>
  <c r="O295" i="50" a="1"/>
  <c r="O295" i="50" s="1"/>
  <c r="P295" i="50" a="1"/>
  <c r="P295" i="50" s="1"/>
  <c r="Q295" i="50" a="1"/>
  <c r="Q295" i="50" s="1"/>
  <c r="AB295" i="50" a="1"/>
  <c r="AB295" i="50" s="1"/>
  <c r="AD295" i="50" a="1"/>
  <c r="AD295" i="50" s="1"/>
  <c r="AC295" i="50" s="1"/>
  <c r="AE295" i="50" a="1"/>
  <c r="AE295" i="50" s="1"/>
  <c r="AF295" i="50" a="1"/>
  <c r="AF295" i="50" s="1"/>
  <c r="AG295" i="50" a="1"/>
  <c r="AG295" i="50" s="1"/>
  <c r="AH295" i="50" a="1"/>
  <c r="AH295" i="50" s="1"/>
  <c r="AI295" i="50" a="1"/>
  <c r="AI295" i="50" s="1"/>
  <c r="AL295" i="50" a="1"/>
  <c r="AL295" i="50" s="1"/>
  <c r="O296" i="50" a="1"/>
  <c r="O296" i="50" s="1"/>
  <c r="P296" i="50" a="1"/>
  <c r="P296" i="50" s="1"/>
  <c r="Q296" i="50" a="1"/>
  <c r="Q296" i="50" s="1"/>
  <c r="AB296" i="50" a="1"/>
  <c r="AB296" i="50" s="1"/>
  <c r="AD296" i="50" a="1"/>
  <c r="AD296" i="50" s="1"/>
  <c r="AC296" i="50" s="1"/>
  <c r="AE296" i="50" a="1"/>
  <c r="AE296" i="50" s="1"/>
  <c r="AF296" i="50" a="1"/>
  <c r="AF296" i="50" s="1"/>
  <c r="AG296" i="50" a="1"/>
  <c r="AG296" i="50" s="1"/>
  <c r="AH296" i="50" a="1"/>
  <c r="AH296" i="50" s="1"/>
  <c r="AI296" i="50" a="1"/>
  <c r="AI296" i="50" s="1"/>
  <c r="AL296" i="50" a="1"/>
  <c r="AL296" i="50" s="1"/>
  <c r="O297" i="50" a="1"/>
  <c r="O297" i="50" s="1"/>
  <c r="P297" i="50" a="1"/>
  <c r="P297" i="50" s="1"/>
  <c r="Q297" i="50" a="1"/>
  <c r="Q297" i="50" s="1"/>
  <c r="AB297" i="50" a="1"/>
  <c r="AB297" i="50" s="1"/>
  <c r="AD297" i="50" a="1"/>
  <c r="AD297" i="50" s="1"/>
  <c r="AC297" i="50" s="1"/>
  <c r="AE297" i="50" a="1"/>
  <c r="AE297" i="50" s="1"/>
  <c r="Z297" i="50" s="1"/>
  <c r="AF297" i="50" a="1"/>
  <c r="AF297" i="50" s="1"/>
  <c r="AG297" i="50" a="1"/>
  <c r="AG297" i="50" s="1"/>
  <c r="AH297" i="50" a="1"/>
  <c r="AH297" i="50" s="1"/>
  <c r="AI297" i="50" a="1"/>
  <c r="AI297" i="50" s="1"/>
  <c r="AL297" i="50" a="1"/>
  <c r="AL297" i="50" s="1"/>
  <c r="O298" i="50" a="1"/>
  <c r="O298" i="50" s="1"/>
  <c r="P298" i="50" a="1"/>
  <c r="P298" i="50" s="1"/>
  <c r="Q298" i="50" a="1"/>
  <c r="Q298" i="50" s="1"/>
  <c r="AB298" i="50" a="1"/>
  <c r="AB298" i="50" s="1"/>
  <c r="AD298" i="50" a="1"/>
  <c r="AD298" i="50" s="1"/>
  <c r="AC298" i="50" s="1"/>
  <c r="AE298" i="50" a="1"/>
  <c r="AE298" i="50" s="1"/>
  <c r="AF298" i="50" a="1"/>
  <c r="AF298" i="50" s="1"/>
  <c r="AG298" i="50" a="1"/>
  <c r="AG298" i="50" s="1"/>
  <c r="AH298" i="50" a="1"/>
  <c r="AH298" i="50" s="1"/>
  <c r="AI298" i="50" a="1"/>
  <c r="AI298" i="50" s="1"/>
  <c r="AL298" i="50" a="1"/>
  <c r="AL298" i="50" s="1"/>
  <c r="O299" i="50" a="1"/>
  <c r="O299" i="50" s="1"/>
  <c r="P299" i="50" a="1"/>
  <c r="P299" i="50" s="1"/>
  <c r="Q299" i="50" a="1"/>
  <c r="Q299" i="50" s="1"/>
  <c r="AB299" i="50" a="1"/>
  <c r="AB299" i="50" s="1"/>
  <c r="AD299" i="50" a="1"/>
  <c r="AD299" i="50" s="1"/>
  <c r="AC299" i="50" s="1"/>
  <c r="AE299" i="50" a="1"/>
  <c r="AE299" i="50" s="1"/>
  <c r="AF299" i="50" a="1"/>
  <c r="AF299" i="50" s="1"/>
  <c r="AG299" i="50" a="1"/>
  <c r="AG299" i="50" s="1"/>
  <c r="AH299" i="50" a="1"/>
  <c r="AH299" i="50" s="1"/>
  <c r="AI299" i="50" a="1"/>
  <c r="AI299" i="50" s="1"/>
  <c r="AL299" i="50" a="1"/>
  <c r="AL299" i="50" s="1"/>
  <c r="O300" i="50" a="1"/>
  <c r="O300" i="50" s="1"/>
  <c r="P300" i="50" a="1"/>
  <c r="P300" i="50" s="1"/>
  <c r="Q300" i="50" a="1"/>
  <c r="Q300" i="50" s="1"/>
  <c r="AB300" i="50" a="1"/>
  <c r="AB300" i="50" s="1"/>
  <c r="AD300" i="50" a="1"/>
  <c r="AD300" i="50" s="1"/>
  <c r="AC300" i="50" s="1"/>
  <c r="AE300" i="50" a="1"/>
  <c r="AE300" i="50" s="1"/>
  <c r="AF300" i="50" a="1"/>
  <c r="AF300" i="50" s="1"/>
  <c r="AG300" i="50" a="1"/>
  <c r="AG300" i="50" s="1"/>
  <c r="AH300" i="50" a="1"/>
  <c r="AH300" i="50" s="1"/>
  <c r="AI300" i="50" a="1"/>
  <c r="AI300" i="50" s="1"/>
  <c r="AL300" i="50" a="1"/>
  <c r="AL300" i="50" s="1"/>
  <c r="O301" i="50" a="1"/>
  <c r="O301" i="50" s="1"/>
  <c r="P301" i="50" a="1"/>
  <c r="P301" i="50" s="1"/>
  <c r="Q301" i="50" a="1"/>
  <c r="Q301" i="50" s="1"/>
  <c r="AB301" i="50" a="1"/>
  <c r="AB301" i="50" s="1"/>
  <c r="AD301" i="50" a="1"/>
  <c r="AD301" i="50" s="1"/>
  <c r="AC301" i="50" s="1"/>
  <c r="AE301" i="50" a="1"/>
  <c r="AE301" i="50" s="1"/>
  <c r="AF301" i="50" a="1"/>
  <c r="AF301" i="50" s="1"/>
  <c r="AG301" i="50" a="1"/>
  <c r="AG301" i="50" s="1"/>
  <c r="AH301" i="50" a="1"/>
  <c r="AH301" i="50" s="1"/>
  <c r="AI301" i="50" a="1"/>
  <c r="AI301" i="50" s="1"/>
  <c r="AL301" i="50" a="1"/>
  <c r="AL301" i="50" s="1"/>
  <c r="O302" i="50" a="1"/>
  <c r="O302" i="50" s="1"/>
  <c r="P302" i="50" a="1"/>
  <c r="P302" i="50" s="1"/>
  <c r="Q302" i="50" a="1"/>
  <c r="Q302" i="50" s="1"/>
  <c r="AB302" i="50" a="1"/>
  <c r="AB302" i="50" s="1"/>
  <c r="AD302" i="50" a="1"/>
  <c r="AD302" i="50" s="1"/>
  <c r="AC302" i="50" s="1"/>
  <c r="AE302" i="50" a="1"/>
  <c r="AE302" i="50" s="1"/>
  <c r="AF302" i="50" a="1"/>
  <c r="AF302" i="50" s="1"/>
  <c r="AG302" i="50" a="1"/>
  <c r="AG302" i="50" s="1"/>
  <c r="AH302" i="50" a="1"/>
  <c r="AH302" i="50" s="1"/>
  <c r="AI302" i="50" a="1"/>
  <c r="AI302" i="50" s="1"/>
  <c r="AL302" i="50" a="1"/>
  <c r="AL302" i="50" s="1"/>
  <c r="O303" i="50" a="1"/>
  <c r="O303" i="50" s="1"/>
  <c r="P303" i="50" a="1"/>
  <c r="P303" i="50" s="1"/>
  <c r="Q303" i="50" a="1"/>
  <c r="Q303" i="50" s="1"/>
  <c r="AB303" i="50" a="1"/>
  <c r="AB303" i="50" s="1"/>
  <c r="AD303" i="50" a="1"/>
  <c r="AD303" i="50" s="1"/>
  <c r="AC303" i="50" s="1"/>
  <c r="AE303" i="50" a="1"/>
  <c r="AE303" i="50" s="1"/>
  <c r="Z303" i="50" s="1"/>
  <c r="AF303" i="50" a="1"/>
  <c r="AF303" i="50" s="1"/>
  <c r="AG303" i="50" a="1"/>
  <c r="AG303" i="50" s="1"/>
  <c r="AH303" i="50" a="1"/>
  <c r="AH303" i="50" s="1"/>
  <c r="AI303" i="50" a="1"/>
  <c r="AI303" i="50" s="1"/>
  <c r="AL303" i="50" a="1"/>
  <c r="AL303" i="50" s="1"/>
  <c r="O304" i="50" a="1"/>
  <c r="O304" i="50" s="1"/>
  <c r="P304" i="50" a="1"/>
  <c r="P304" i="50" s="1"/>
  <c r="Q304" i="50" a="1"/>
  <c r="Q304" i="50" s="1"/>
  <c r="AB304" i="50" a="1"/>
  <c r="AB304" i="50" s="1"/>
  <c r="AD304" i="50" a="1"/>
  <c r="AD304" i="50" s="1"/>
  <c r="AC304" i="50" s="1"/>
  <c r="AE304" i="50" a="1"/>
  <c r="AE304" i="50" s="1"/>
  <c r="AF304" i="50" a="1"/>
  <c r="AF304" i="50" s="1"/>
  <c r="AG304" i="50" a="1"/>
  <c r="AG304" i="50" s="1"/>
  <c r="AH304" i="50" a="1"/>
  <c r="AH304" i="50" s="1"/>
  <c r="AI304" i="50" a="1"/>
  <c r="AI304" i="50" s="1"/>
  <c r="AL304" i="50" a="1"/>
  <c r="AL304" i="50" s="1"/>
  <c r="O305" i="50" a="1"/>
  <c r="O305" i="50" s="1"/>
  <c r="P305" i="50" a="1"/>
  <c r="P305" i="50" s="1"/>
  <c r="Q305" i="50" a="1"/>
  <c r="Q305" i="50" s="1"/>
  <c r="AB305" i="50" a="1"/>
  <c r="AB305" i="50" s="1"/>
  <c r="AD305" i="50" a="1"/>
  <c r="AD305" i="50" s="1"/>
  <c r="AC305" i="50" s="1"/>
  <c r="AE305" i="50" a="1"/>
  <c r="AE305" i="50" s="1"/>
  <c r="AF305" i="50" a="1"/>
  <c r="AF305" i="50" s="1"/>
  <c r="AG305" i="50" a="1"/>
  <c r="AG305" i="50" s="1"/>
  <c r="AH305" i="50" a="1"/>
  <c r="AH305" i="50" s="1"/>
  <c r="AI305" i="50" a="1"/>
  <c r="AI305" i="50" s="1"/>
  <c r="AL305" i="50" a="1"/>
  <c r="AL305" i="50" s="1"/>
  <c r="O306" i="50" a="1"/>
  <c r="O306" i="50" s="1"/>
  <c r="P306" i="50" a="1"/>
  <c r="P306" i="50" s="1"/>
  <c r="Q306" i="50" a="1"/>
  <c r="Q306" i="50" s="1"/>
  <c r="AB306" i="50" a="1"/>
  <c r="AB306" i="50" s="1"/>
  <c r="AD306" i="50" a="1"/>
  <c r="AD306" i="50" s="1"/>
  <c r="AC306" i="50" s="1"/>
  <c r="AE306" i="50" a="1"/>
  <c r="AE306" i="50" s="1"/>
  <c r="AA306" i="50" s="1"/>
  <c r="AF306" i="50" a="1"/>
  <c r="AF306" i="50" s="1"/>
  <c r="AG306" i="50" a="1"/>
  <c r="AG306" i="50" s="1"/>
  <c r="AH306" i="50" a="1"/>
  <c r="AH306" i="50" s="1"/>
  <c r="AI306" i="50" a="1"/>
  <c r="AI306" i="50" s="1"/>
  <c r="AL306" i="50" a="1"/>
  <c r="AL306" i="50" s="1"/>
  <c r="O307" i="50" a="1"/>
  <c r="O307" i="50" s="1"/>
  <c r="P307" i="50" a="1"/>
  <c r="P307" i="50" s="1"/>
  <c r="Q307" i="50" a="1"/>
  <c r="Q307" i="50" s="1"/>
  <c r="AB307" i="50" a="1"/>
  <c r="AB307" i="50" s="1"/>
  <c r="AD307" i="50" a="1"/>
  <c r="AD307" i="50" s="1"/>
  <c r="AC307" i="50" s="1"/>
  <c r="AE307" i="50" a="1"/>
  <c r="AE307" i="50" s="1"/>
  <c r="Z307" i="50" s="1"/>
  <c r="AF307" i="50" a="1"/>
  <c r="AF307" i="50" s="1"/>
  <c r="AG307" i="50" a="1"/>
  <c r="AG307" i="50" s="1"/>
  <c r="AH307" i="50" a="1"/>
  <c r="AH307" i="50" s="1"/>
  <c r="AI307" i="50" a="1"/>
  <c r="AI307" i="50" s="1"/>
  <c r="AL307" i="50" a="1"/>
  <c r="AL307" i="50" s="1"/>
  <c r="O308" i="50" a="1"/>
  <c r="O308" i="50" s="1"/>
  <c r="P308" i="50" a="1"/>
  <c r="P308" i="50" s="1"/>
  <c r="Q308" i="50" a="1"/>
  <c r="Q308" i="50" s="1"/>
  <c r="AB308" i="50" a="1"/>
  <c r="AB308" i="50" s="1"/>
  <c r="AD308" i="50" a="1"/>
  <c r="AD308" i="50" s="1"/>
  <c r="AC308" i="50" s="1"/>
  <c r="AE308" i="50" a="1"/>
  <c r="AE308" i="50" s="1"/>
  <c r="AF308" i="50" a="1"/>
  <c r="AF308" i="50" s="1"/>
  <c r="AG308" i="50" a="1"/>
  <c r="AG308" i="50" s="1"/>
  <c r="AH308" i="50" a="1"/>
  <c r="AH308" i="50" s="1"/>
  <c r="AI308" i="50" a="1"/>
  <c r="AI308" i="50" s="1"/>
  <c r="AL308" i="50" a="1"/>
  <c r="AL308" i="50" s="1"/>
  <c r="O309" i="50" a="1"/>
  <c r="O309" i="50" s="1"/>
  <c r="P309" i="50" a="1"/>
  <c r="P309" i="50" s="1"/>
  <c r="Q309" i="50" a="1"/>
  <c r="Q309" i="50" s="1"/>
  <c r="AB309" i="50" a="1"/>
  <c r="AB309" i="50" s="1"/>
  <c r="AD309" i="50" a="1"/>
  <c r="AD309" i="50" s="1"/>
  <c r="AC309" i="50" s="1"/>
  <c r="AE309" i="50" a="1"/>
  <c r="AE309" i="50" s="1"/>
  <c r="AF309" i="50" a="1"/>
  <c r="AF309" i="50" s="1"/>
  <c r="AG309" i="50" a="1"/>
  <c r="AG309" i="50" s="1"/>
  <c r="AH309" i="50" a="1"/>
  <c r="AH309" i="50" s="1"/>
  <c r="AI309" i="50" a="1"/>
  <c r="AI309" i="50" s="1"/>
  <c r="AL309" i="50" a="1"/>
  <c r="AL309" i="50" s="1"/>
  <c r="O310" i="50" a="1"/>
  <c r="O310" i="50" s="1"/>
  <c r="P310" i="50" a="1"/>
  <c r="P310" i="50" s="1"/>
  <c r="Q310" i="50" a="1"/>
  <c r="Q310" i="50" s="1"/>
  <c r="AB310" i="50" a="1"/>
  <c r="AB310" i="50" s="1"/>
  <c r="AD310" i="50" a="1"/>
  <c r="AD310" i="50" s="1"/>
  <c r="AC310" i="50" s="1"/>
  <c r="AE310" i="50" a="1"/>
  <c r="AE310" i="50" s="1"/>
  <c r="AF310" i="50" a="1"/>
  <c r="AF310" i="50" s="1"/>
  <c r="AG310" i="50" a="1"/>
  <c r="AG310" i="50" s="1"/>
  <c r="AH310" i="50" a="1"/>
  <c r="AH310" i="50" s="1"/>
  <c r="AI310" i="50" a="1"/>
  <c r="AI310" i="50" s="1"/>
  <c r="AL310" i="50" a="1"/>
  <c r="AL310" i="50" s="1"/>
  <c r="O311" i="50" a="1"/>
  <c r="O311" i="50" s="1"/>
  <c r="P311" i="50" a="1"/>
  <c r="P311" i="50" s="1"/>
  <c r="Q311" i="50" a="1"/>
  <c r="Q311" i="50" s="1"/>
  <c r="AB311" i="50" a="1"/>
  <c r="AB311" i="50" s="1"/>
  <c r="AD311" i="50" a="1"/>
  <c r="AD311" i="50" s="1"/>
  <c r="AC311" i="50" s="1"/>
  <c r="AE311" i="50" a="1"/>
  <c r="AE311" i="50" s="1"/>
  <c r="AF311" i="50" a="1"/>
  <c r="AF311" i="50" s="1"/>
  <c r="AG311" i="50" a="1"/>
  <c r="AG311" i="50" s="1"/>
  <c r="AH311" i="50" a="1"/>
  <c r="AH311" i="50" s="1"/>
  <c r="AI311" i="50" a="1"/>
  <c r="AI311" i="50" s="1"/>
  <c r="AL311" i="50" a="1"/>
  <c r="AL311" i="50" s="1"/>
  <c r="O312" i="50" a="1"/>
  <c r="O312" i="50" s="1"/>
  <c r="P312" i="50" a="1"/>
  <c r="P312" i="50" s="1"/>
  <c r="Q312" i="50" a="1"/>
  <c r="Q312" i="50" s="1"/>
  <c r="AB312" i="50" a="1"/>
  <c r="AB312" i="50" s="1"/>
  <c r="AD312" i="50" a="1"/>
  <c r="AD312" i="50" s="1"/>
  <c r="AC312" i="50" s="1"/>
  <c r="AE312" i="50" a="1"/>
  <c r="AE312" i="50" s="1"/>
  <c r="AF312" i="50" a="1"/>
  <c r="AF312" i="50" s="1"/>
  <c r="AG312" i="50" a="1"/>
  <c r="AG312" i="50" s="1"/>
  <c r="AH312" i="50" a="1"/>
  <c r="AH312" i="50" s="1"/>
  <c r="AI312" i="50" a="1"/>
  <c r="AI312" i="50" s="1"/>
  <c r="AL312" i="50" a="1"/>
  <c r="AL312" i="50" s="1"/>
  <c r="O313" i="50" a="1"/>
  <c r="O313" i="50" s="1"/>
  <c r="P313" i="50" a="1"/>
  <c r="P313" i="50" s="1"/>
  <c r="Q313" i="50" a="1"/>
  <c r="Q313" i="50" s="1"/>
  <c r="AB313" i="50" a="1"/>
  <c r="AB313" i="50" s="1"/>
  <c r="AD313" i="50" a="1"/>
  <c r="AD313" i="50" s="1"/>
  <c r="AC313" i="50" s="1"/>
  <c r="AE313" i="50" a="1"/>
  <c r="AE313" i="50" s="1"/>
  <c r="AF313" i="50" a="1"/>
  <c r="AF313" i="50" s="1"/>
  <c r="AG313" i="50" a="1"/>
  <c r="AG313" i="50" s="1"/>
  <c r="AH313" i="50" a="1"/>
  <c r="AH313" i="50" s="1"/>
  <c r="AI313" i="50" a="1"/>
  <c r="AI313" i="50" s="1"/>
  <c r="AL313" i="50" a="1"/>
  <c r="AL313" i="50" s="1"/>
  <c r="O314" i="50" a="1"/>
  <c r="O314" i="50" s="1"/>
  <c r="P314" i="50" a="1"/>
  <c r="P314" i="50" s="1"/>
  <c r="Q314" i="50" a="1"/>
  <c r="Q314" i="50" s="1"/>
  <c r="AB314" i="50" a="1"/>
  <c r="AB314" i="50" s="1"/>
  <c r="AD314" i="50" a="1"/>
  <c r="AD314" i="50" s="1"/>
  <c r="AC314" i="50" s="1"/>
  <c r="AE314" i="50" a="1"/>
  <c r="AE314" i="50" s="1"/>
  <c r="AF314" i="50" a="1"/>
  <c r="AF314" i="50" s="1"/>
  <c r="AG314" i="50" a="1"/>
  <c r="AG314" i="50" s="1"/>
  <c r="AH314" i="50" a="1"/>
  <c r="AH314" i="50" s="1"/>
  <c r="AI314" i="50" a="1"/>
  <c r="AI314" i="50" s="1"/>
  <c r="AL314" i="50" a="1"/>
  <c r="AL314" i="50" s="1"/>
  <c r="O315" i="50" a="1"/>
  <c r="O315" i="50" s="1"/>
  <c r="P315" i="50" a="1"/>
  <c r="P315" i="50" s="1"/>
  <c r="Q315" i="50" a="1"/>
  <c r="Q315" i="50" s="1"/>
  <c r="AB315" i="50" a="1"/>
  <c r="AB315" i="50" s="1"/>
  <c r="AD315" i="50" a="1"/>
  <c r="AD315" i="50" s="1"/>
  <c r="AC315" i="50" s="1"/>
  <c r="AE315" i="50" a="1"/>
  <c r="AE315" i="50" s="1"/>
  <c r="AF315" i="50" a="1"/>
  <c r="AF315" i="50" s="1"/>
  <c r="AG315" i="50" a="1"/>
  <c r="AG315" i="50" s="1"/>
  <c r="AH315" i="50" a="1"/>
  <c r="AH315" i="50" s="1"/>
  <c r="AI315" i="50" a="1"/>
  <c r="AI315" i="50" s="1"/>
  <c r="AL315" i="50" a="1"/>
  <c r="AL315" i="50" s="1"/>
  <c r="O316" i="50" a="1"/>
  <c r="O316" i="50" s="1"/>
  <c r="P316" i="50" a="1"/>
  <c r="P316" i="50" s="1"/>
  <c r="Q316" i="50" a="1"/>
  <c r="Q316" i="50" s="1"/>
  <c r="AB316" i="50" a="1"/>
  <c r="AB316" i="50" s="1"/>
  <c r="AD316" i="50" a="1"/>
  <c r="AD316" i="50" s="1"/>
  <c r="AC316" i="50" s="1"/>
  <c r="AE316" i="50" a="1"/>
  <c r="AE316" i="50" s="1"/>
  <c r="AF316" i="50" a="1"/>
  <c r="AF316" i="50" s="1"/>
  <c r="AG316" i="50" a="1"/>
  <c r="AG316" i="50" s="1"/>
  <c r="AH316" i="50" a="1"/>
  <c r="AH316" i="50" s="1"/>
  <c r="AI316" i="50" a="1"/>
  <c r="AI316" i="50" s="1"/>
  <c r="AL316" i="50" a="1"/>
  <c r="AL316" i="50" s="1"/>
  <c r="O317" i="50" a="1"/>
  <c r="O317" i="50" s="1"/>
  <c r="P317" i="50" a="1"/>
  <c r="P317" i="50" s="1"/>
  <c r="Q317" i="50" a="1"/>
  <c r="Q317" i="50" s="1"/>
  <c r="AB317" i="50" a="1"/>
  <c r="AB317" i="50" s="1"/>
  <c r="AD317" i="50" a="1"/>
  <c r="AD317" i="50" s="1"/>
  <c r="AC317" i="50" s="1"/>
  <c r="AE317" i="50" a="1"/>
  <c r="AE317" i="50" s="1"/>
  <c r="AF317" i="50" a="1"/>
  <c r="AF317" i="50" s="1"/>
  <c r="AG317" i="50" a="1"/>
  <c r="AG317" i="50" s="1"/>
  <c r="AH317" i="50" a="1"/>
  <c r="AH317" i="50" s="1"/>
  <c r="AI317" i="50" a="1"/>
  <c r="AI317" i="50" s="1"/>
  <c r="AL317" i="50" a="1"/>
  <c r="AL317" i="50" s="1"/>
  <c r="O318" i="50" a="1"/>
  <c r="O318" i="50" s="1"/>
  <c r="P318" i="50" a="1"/>
  <c r="P318" i="50" s="1"/>
  <c r="Q318" i="50" a="1"/>
  <c r="Q318" i="50" s="1"/>
  <c r="AB318" i="50" a="1"/>
  <c r="AB318" i="50" s="1"/>
  <c r="AD318" i="50" a="1"/>
  <c r="AD318" i="50" s="1"/>
  <c r="AC318" i="50" s="1"/>
  <c r="AE318" i="50" a="1"/>
  <c r="AE318" i="50" s="1"/>
  <c r="AA318" i="50" s="1"/>
  <c r="AF318" i="50" a="1"/>
  <c r="AF318" i="50" s="1"/>
  <c r="AG318" i="50" a="1"/>
  <c r="AG318" i="50" s="1"/>
  <c r="AH318" i="50" a="1"/>
  <c r="AH318" i="50" s="1"/>
  <c r="AI318" i="50" a="1"/>
  <c r="AI318" i="50" s="1"/>
  <c r="AL318" i="50" a="1"/>
  <c r="AL318" i="50" s="1"/>
  <c r="O319" i="50" a="1"/>
  <c r="O319" i="50" s="1"/>
  <c r="P319" i="50" a="1"/>
  <c r="P319" i="50" s="1"/>
  <c r="Q319" i="50" a="1"/>
  <c r="Q319" i="50" s="1"/>
  <c r="AB319" i="50" a="1"/>
  <c r="AB319" i="50" s="1"/>
  <c r="AD319" i="50" a="1"/>
  <c r="AD319" i="50" s="1"/>
  <c r="AC319" i="50" s="1"/>
  <c r="AE319" i="50" a="1"/>
  <c r="AE319" i="50" s="1"/>
  <c r="Z319" i="50" s="1"/>
  <c r="AF319" i="50" a="1"/>
  <c r="AF319" i="50" s="1"/>
  <c r="AG319" i="50" a="1"/>
  <c r="AG319" i="50" s="1"/>
  <c r="AH319" i="50" a="1"/>
  <c r="AH319" i="50" s="1"/>
  <c r="AI319" i="50" a="1"/>
  <c r="AI319" i="50" s="1"/>
  <c r="AL319" i="50" a="1"/>
  <c r="AL319" i="50" s="1"/>
  <c r="O320" i="50" a="1"/>
  <c r="O320" i="50" s="1"/>
  <c r="P320" i="50" a="1"/>
  <c r="P320" i="50" s="1"/>
  <c r="Q320" i="50" a="1"/>
  <c r="Q320" i="50" s="1"/>
  <c r="AB320" i="50" a="1"/>
  <c r="AB320" i="50" s="1"/>
  <c r="AD320" i="50" a="1"/>
  <c r="AD320" i="50" s="1"/>
  <c r="AC320" i="50" s="1"/>
  <c r="AE320" i="50" a="1"/>
  <c r="AE320" i="50" s="1"/>
  <c r="AF320" i="50" a="1"/>
  <c r="AF320" i="50" s="1"/>
  <c r="AG320" i="50" a="1"/>
  <c r="AG320" i="50" s="1"/>
  <c r="AH320" i="50" a="1"/>
  <c r="AH320" i="50" s="1"/>
  <c r="AI320" i="50" a="1"/>
  <c r="AI320" i="50" s="1"/>
  <c r="AL320" i="50" a="1"/>
  <c r="AL320" i="50" s="1"/>
  <c r="O321" i="50" a="1"/>
  <c r="O321" i="50" s="1"/>
  <c r="P321" i="50" a="1"/>
  <c r="P321" i="50" s="1"/>
  <c r="Q321" i="50" a="1"/>
  <c r="Q321" i="50" s="1"/>
  <c r="AB321" i="50" a="1"/>
  <c r="AB321" i="50" s="1"/>
  <c r="AD321" i="50" a="1"/>
  <c r="AD321" i="50" s="1"/>
  <c r="AC321" i="50" s="1"/>
  <c r="AE321" i="50" a="1"/>
  <c r="AE321" i="50" s="1"/>
  <c r="AF321" i="50" a="1"/>
  <c r="AF321" i="50" s="1"/>
  <c r="AG321" i="50" a="1"/>
  <c r="AG321" i="50" s="1"/>
  <c r="AH321" i="50" a="1"/>
  <c r="AH321" i="50" s="1"/>
  <c r="AI321" i="50" a="1"/>
  <c r="AI321" i="50" s="1"/>
  <c r="AL321" i="50" a="1"/>
  <c r="AL321" i="50" s="1"/>
  <c r="O322" i="50" a="1"/>
  <c r="O322" i="50" s="1"/>
  <c r="P322" i="50" a="1"/>
  <c r="P322" i="50" s="1"/>
  <c r="Q322" i="50" a="1"/>
  <c r="Q322" i="50" s="1"/>
  <c r="AB322" i="50" a="1"/>
  <c r="AB322" i="50" s="1"/>
  <c r="AD322" i="50" a="1"/>
  <c r="AD322" i="50" s="1"/>
  <c r="AC322" i="50" s="1"/>
  <c r="AE322" i="50" a="1"/>
  <c r="AE322" i="50" s="1"/>
  <c r="AF322" i="50" a="1"/>
  <c r="AF322" i="50" s="1"/>
  <c r="AG322" i="50" a="1"/>
  <c r="AG322" i="50" s="1"/>
  <c r="AH322" i="50" a="1"/>
  <c r="AH322" i="50" s="1"/>
  <c r="AI322" i="50" a="1"/>
  <c r="AI322" i="50" s="1"/>
  <c r="AL322" i="50" a="1"/>
  <c r="AL322" i="50" s="1"/>
  <c r="O323" i="50" a="1"/>
  <c r="O323" i="50" s="1"/>
  <c r="P323" i="50" a="1"/>
  <c r="P323" i="50" s="1"/>
  <c r="Q323" i="50" a="1"/>
  <c r="Q323" i="50" s="1"/>
  <c r="AB323" i="50" a="1"/>
  <c r="AB323" i="50" s="1"/>
  <c r="AD323" i="50" a="1"/>
  <c r="AD323" i="50" s="1"/>
  <c r="AC323" i="50" s="1"/>
  <c r="AE323" i="50" a="1"/>
  <c r="AE323" i="50" s="1"/>
  <c r="AF323" i="50" a="1"/>
  <c r="AF323" i="50" s="1"/>
  <c r="AG323" i="50" a="1"/>
  <c r="AG323" i="50" s="1"/>
  <c r="AH323" i="50" a="1"/>
  <c r="AH323" i="50" s="1"/>
  <c r="AI323" i="50" a="1"/>
  <c r="AI323" i="50" s="1"/>
  <c r="AL323" i="50" a="1"/>
  <c r="AL323" i="50" s="1"/>
  <c r="O324" i="50" a="1"/>
  <c r="O324" i="50" s="1"/>
  <c r="P324" i="50" a="1"/>
  <c r="P324" i="50" s="1"/>
  <c r="Q324" i="50" a="1"/>
  <c r="Q324" i="50" s="1"/>
  <c r="AB324" i="50" a="1"/>
  <c r="AB324" i="50" s="1"/>
  <c r="AD324" i="50" a="1"/>
  <c r="AD324" i="50" s="1"/>
  <c r="AC324" i="50" s="1"/>
  <c r="AE324" i="50" a="1"/>
  <c r="AE324" i="50" s="1"/>
  <c r="AF324" i="50" a="1"/>
  <c r="AF324" i="50" s="1"/>
  <c r="AG324" i="50" a="1"/>
  <c r="AG324" i="50" s="1"/>
  <c r="AH324" i="50" a="1"/>
  <c r="AH324" i="50" s="1"/>
  <c r="AI324" i="50" a="1"/>
  <c r="AI324" i="50" s="1"/>
  <c r="AL324" i="50" a="1"/>
  <c r="AL324" i="50" s="1"/>
  <c r="O325" i="50" a="1"/>
  <c r="O325" i="50" s="1"/>
  <c r="P325" i="50" a="1"/>
  <c r="P325" i="50" s="1"/>
  <c r="Q325" i="50" a="1"/>
  <c r="Q325" i="50" s="1"/>
  <c r="AB325" i="50" a="1"/>
  <c r="AB325" i="50" s="1"/>
  <c r="AD325" i="50" a="1"/>
  <c r="AD325" i="50" s="1"/>
  <c r="AC325" i="50" s="1"/>
  <c r="AE325" i="50" a="1"/>
  <c r="AE325" i="50" s="1"/>
  <c r="AF325" i="50" a="1"/>
  <c r="AF325" i="50" s="1"/>
  <c r="AG325" i="50" a="1"/>
  <c r="AG325" i="50" s="1"/>
  <c r="AH325" i="50" a="1"/>
  <c r="AH325" i="50" s="1"/>
  <c r="AI325" i="50" a="1"/>
  <c r="AI325" i="50" s="1"/>
  <c r="AL325" i="50" a="1"/>
  <c r="AL325" i="50" s="1"/>
  <c r="O326" i="50" a="1"/>
  <c r="O326" i="50" s="1"/>
  <c r="P326" i="50" a="1"/>
  <c r="P326" i="50" s="1"/>
  <c r="Q326" i="50" a="1"/>
  <c r="Q326" i="50" s="1"/>
  <c r="AB326" i="50" a="1"/>
  <c r="AB326" i="50" s="1"/>
  <c r="AD326" i="50" a="1"/>
  <c r="AD326" i="50" s="1"/>
  <c r="AC326" i="50" s="1"/>
  <c r="AE326" i="50" a="1"/>
  <c r="AE326" i="50" s="1"/>
  <c r="AF326" i="50" a="1"/>
  <c r="AF326" i="50" s="1"/>
  <c r="AG326" i="50" a="1"/>
  <c r="AG326" i="50" s="1"/>
  <c r="AH326" i="50" a="1"/>
  <c r="AH326" i="50" s="1"/>
  <c r="AI326" i="50" a="1"/>
  <c r="AI326" i="50" s="1"/>
  <c r="AL326" i="50" a="1"/>
  <c r="AL326" i="50" s="1"/>
  <c r="O327" i="50" a="1"/>
  <c r="O327" i="50" s="1"/>
  <c r="P327" i="50" a="1"/>
  <c r="P327" i="50" s="1"/>
  <c r="Q327" i="50" a="1"/>
  <c r="Q327" i="50" s="1"/>
  <c r="AB327" i="50" a="1"/>
  <c r="AB327" i="50" s="1"/>
  <c r="AD327" i="50" a="1"/>
  <c r="AD327" i="50" s="1"/>
  <c r="AC327" i="50" s="1"/>
  <c r="AE327" i="50" a="1"/>
  <c r="AE327" i="50" s="1"/>
  <c r="AF327" i="50" a="1"/>
  <c r="AF327" i="50" s="1"/>
  <c r="AG327" i="50" a="1"/>
  <c r="AG327" i="50" s="1"/>
  <c r="AH327" i="50" a="1"/>
  <c r="AH327" i="50" s="1"/>
  <c r="AI327" i="50" a="1"/>
  <c r="AI327" i="50" s="1"/>
  <c r="AL327" i="50" a="1"/>
  <c r="AL327" i="50" s="1"/>
  <c r="O328" i="50" a="1"/>
  <c r="O328" i="50" s="1"/>
  <c r="P328" i="50" a="1"/>
  <c r="P328" i="50" s="1"/>
  <c r="Q328" i="50" a="1"/>
  <c r="Q328" i="50" s="1"/>
  <c r="AB328" i="50" a="1"/>
  <c r="AB328" i="50" s="1"/>
  <c r="AD328" i="50" a="1"/>
  <c r="AD328" i="50" s="1"/>
  <c r="AC328" i="50" s="1"/>
  <c r="AE328" i="50" a="1"/>
  <c r="AE328" i="50" s="1"/>
  <c r="AF328" i="50" a="1"/>
  <c r="AF328" i="50" s="1"/>
  <c r="AG328" i="50" a="1"/>
  <c r="AG328" i="50" s="1"/>
  <c r="AH328" i="50" a="1"/>
  <c r="AH328" i="50" s="1"/>
  <c r="AI328" i="50" a="1"/>
  <c r="AI328" i="50" s="1"/>
  <c r="AL328" i="50" a="1"/>
  <c r="AL328" i="50" s="1"/>
  <c r="O329" i="50" a="1"/>
  <c r="O329" i="50" s="1"/>
  <c r="P329" i="50" a="1"/>
  <c r="P329" i="50" s="1"/>
  <c r="Q329" i="50" a="1"/>
  <c r="Q329" i="50" s="1"/>
  <c r="AB329" i="50" a="1"/>
  <c r="AB329" i="50" s="1"/>
  <c r="AD329" i="50" a="1"/>
  <c r="AD329" i="50" s="1"/>
  <c r="AC329" i="50" s="1"/>
  <c r="AE329" i="50" a="1"/>
  <c r="AE329" i="50" s="1"/>
  <c r="AF329" i="50" a="1"/>
  <c r="AF329" i="50" s="1"/>
  <c r="AG329" i="50" a="1"/>
  <c r="AG329" i="50" s="1"/>
  <c r="AH329" i="50" a="1"/>
  <c r="AH329" i="50" s="1"/>
  <c r="AI329" i="50" a="1"/>
  <c r="AI329" i="50" s="1"/>
  <c r="AL329" i="50" a="1"/>
  <c r="AL329" i="50" s="1"/>
  <c r="O330" i="50" a="1"/>
  <c r="O330" i="50" s="1"/>
  <c r="P330" i="50" a="1"/>
  <c r="P330" i="50" s="1"/>
  <c r="Q330" i="50" a="1"/>
  <c r="Q330" i="50" s="1"/>
  <c r="AB330" i="50" a="1"/>
  <c r="AB330" i="50" s="1"/>
  <c r="AD330" i="50" a="1"/>
  <c r="AD330" i="50" s="1"/>
  <c r="AC330" i="50" s="1"/>
  <c r="AE330" i="50" a="1"/>
  <c r="AE330" i="50" s="1"/>
  <c r="Z330" i="50" s="1"/>
  <c r="AF330" i="50" a="1"/>
  <c r="AF330" i="50" s="1"/>
  <c r="AG330" i="50" a="1"/>
  <c r="AG330" i="50" s="1"/>
  <c r="AH330" i="50" a="1"/>
  <c r="AH330" i="50" s="1"/>
  <c r="AI330" i="50" a="1"/>
  <c r="AI330" i="50" s="1"/>
  <c r="AL330" i="50" a="1"/>
  <c r="AL330" i="50" s="1"/>
  <c r="O331" i="50" a="1"/>
  <c r="O331" i="50" s="1"/>
  <c r="P331" i="50" a="1"/>
  <c r="P331" i="50" s="1"/>
  <c r="Q331" i="50" a="1"/>
  <c r="Q331" i="50" s="1"/>
  <c r="AB331" i="50" a="1"/>
  <c r="AB331" i="50" s="1"/>
  <c r="AD331" i="50" a="1"/>
  <c r="AD331" i="50" s="1"/>
  <c r="AC331" i="50" s="1"/>
  <c r="AE331" i="50" a="1"/>
  <c r="AE331" i="50" s="1"/>
  <c r="Z331" i="50" s="1"/>
  <c r="AF331" i="50" a="1"/>
  <c r="AF331" i="50" s="1"/>
  <c r="AG331" i="50" a="1"/>
  <c r="AG331" i="50" s="1"/>
  <c r="AH331" i="50" a="1"/>
  <c r="AH331" i="50" s="1"/>
  <c r="AI331" i="50" a="1"/>
  <c r="AI331" i="50" s="1"/>
  <c r="AL331" i="50" a="1"/>
  <c r="AL331" i="50" s="1"/>
  <c r="O332" i="50" a="1"/>
  <c r="O332" i="50" s="1"/>
  <c r="P332" i="50" a="1"/>
  <c r="P332" i="50" s="1"/>
  <c r="Q332" i="50" a="1"/>
  <c r="Q332" i="50" s="1"/>
  <c r="AB332" i="50" a="1"/>
  <c r="AB332" i="50" s="1"/>
  <c r="AD332" i="50" a="1"/>
  <c r="AD332" i="50" s="1"/>
  <c r="AC332" i="50" s="1"/>
  <c r="AE332" i="50" a="1"/>
  <c r="AE332" i="50" s="1"/>
  <c r="AF332" i="50" a="1"/>
  <c r="AF332" i="50" s="1"/>
  <c r="AG332" i="50" a="1"/>
  <c r="AG332" i="50" s="1"/>
  <c r="AH332" i="50" a="1"/>
  <c r="AH332" i="50" s="1"/>
  <c r="AI332" i="50" a="1"/>
  <c r="AI332" i="50" s="1"/>
  <c r="AL332" i="50" a="1"/>
  <c r="AL332" i="50" s="1"/>
  <c r="O333" i="50" a="1"/>
  <c r="O333" i="50" s="1"/>
  <c r="P333" i="50" a="1"/>
  <c r="P333" i="50" s="1"/>
  <c r="Q333" i="50" a="1"/>
  <c r="Q333" i="50" s="1"/>
  <c r="AB333" i="50" a="1"/>
  <c r="AB333" i="50" s="1"/>
  <c r="AD333" i="50" a="1"/>
  <c r="AD333" i="50" s="1"/>
  <c r="AC333" i="50" s="1"/>
  <c r="AE333" i="50" a="1"/>
  <c r="AE333" i="50" s="1"/>
  <c r="AF333" i="50" a="1"/>
  <c r="AF333" i="50" s="1"/>
  <c r="AG333" i="50" a="1"/>
  <c r="AG333" i="50" s="1"/>
  <c r="AH333" i="50" a="1"/>
  <c r="AH333" i="50" s="1"/>
  <c r="AI333" i="50" a="1"/>
  <c r="AI333" i="50" s="1"/>
  <c r="AL333" i="50" a="1"/>
  <c r="AL333" i="50" s="1"/>
  <c r="O334" i="50" a="1"/>
  <c r="O334" i="50" s="1"/>
  <c r="P334" i="50" a="1"/>
  <c r="P334" i="50" s="1"/>
  <c r="Q334" i="50" a="1"/>
  <c r="Q334" i="50" s="1"/>
  <c r="AB334" i="50" a="1"/>
  <c r="AB334" i="50" s="1"/>
  <c r="AD334" i="50" a="1"/>
  <c r="AD334" i="50" s="1"/>
  <c r="AC334" i="50" s="1"/>
  <c r="AE334" i="50" a="1"/>
  <c r="AE334" i="50" s="1"/>
  <c r="AF334" i="50" a="1"/>
  <c r="AF334" i="50" s="1"/>
  <c r="AG334" i="50" a="1"/>
  <c r="AG334" i="50" s="1"/>
  <c r="AH334" i="50" a="1"/>
  <c r="AH334" i="50" s="1"/>
  <c r="AI334" i="50" a="1"/>
  <c r="AI334" i="50" s="1"/>
  <c r="AL334" i="50" a="1"/>
  <c r="AL334" i="50" s="1"/>
  <c r="O335" i="50" a="1"/>
  <c r="O335" i="50" s="1"/>
  <c r="P335" i="50" a="1"/>
  <c r="P335" i="50" s="1"/>
  <c r="Q335" i="50" a="1"/>
  <c r="Q335" i="50" s="1"/>
  <c r="AB335" i="50" a="1"/>
  <c r="AB335" i="50" s="1"/>
  <c r="AD335" i="50" a="1"/>
  <c r="AD335" i="50" s="1"/>
  <c r="AC335" i="50" s="1"/>
  <c r="AE335" i="50" a="1"/>
  <c r="AE335" i="50" s="1"/>
  <c r="AF335" i="50" a="1"/>
  <c r="AF335" i="50" s="1"/>
  <c r="AG335" i="50" a="1"/>
  <c r="AG335" i="50" s="1"/>
  <c r="AH335" i="50" a="1"/>
  <c r="AH335" i="50" s="1"/>
  <c r="AI335" i="50" a="1"/>
  <c r="AI335" i="50" s="1"/>
  <c r="AL335" i="50" a="1"/>
  <c r="AL335" i="50" s="1"/>
  <c r="O336" i="50" a="1"/>
  <c r="O336" i="50" s="1"/>
  <c r="P336" i="50" a="1"/>
  <c r="P336" i="50" s="1"/>
  <c r="Q336" i="50" a="1"/>
  <c r="Q336" i="50" s="1"/>
  <c r="AB336" i="50" a="1"/>
  <c r="AB336" i="50" s="1"/>
  <c r="AD336" i="50" a="1"/>
  <c r="AD336" i="50" s="1"/>
  <c r="AC336" i="50" s="1"/>
  <c r="AE336" i="50" a="1"/>
  <c r="AE336" i="50" s="1"/>
  <c r="AF336" i="50" a="1"/>
  <c r="AF336" i="50" s="1"/>
  <c r="AG336" i="50" a="1"/>
  <c r="AG336" i="50" s="1"/>
  <c r="AH336" i="50" a="1"/>
  <c r="AH336" i="50" s="1"/>
  <c r="AI336" i="50" a="1"/>
  <c r="AI336" i="50" s="1"/>
  <c r="AL336" i="50" a="1"/>
  <c r="AL336" i="50" s="1"/>
  <c r="O337" i="50" a="1"/>
  <c r="O337" i="50" s="1"/>
  <c r="P337" i="50" a="1"/>
  <c r="P337" i="50" s="1"/>
  <c r="Q337" i="50" a="1"/>
  <c r="Q337" i="50" s="1"/>
  <c r="AB337" i="50" a="1"/>
  <c r="AB337" i="50" s="1"/>
  <c r="AD337" i="50" a="1"/>
  <c r="AD337" i="50" s="1"/>
  <c r="AC337" i="50" s="1"/>
  <c r="AE337" i="50" a="1"/>
  <c r="AE337" i="50" s="1"/>
  <c r="AF337" i="50" a="1"/>
  <c r="AF337" i="50" s="1"/>
  <c r="AG337" i="50" a="1"/>
  <c r="AG337" i="50" s="1"/>
  <c r="AH337" i="50" a="1"/>
  <c r="AH337" i="50" s="1"/>
  <c r="AI337" i="50" a="1"/>
  <c r="AI337" i="50" s="1"/>
  <c r="AL337" i="50" a="1"/>
  <c r="AL337" i="50" s="1"/>
  <c r="O338" i="50" a="1"/>
  <c r="O338" i="50" s="1"/>
  <c r="P338" i="50" a="1"/>
  <c r="P338" i="50" s="1"/>
  <c r="Q338" i="50" a="1"/>
  <c r="Q338" i="50" s="1"/>
  <c r="AB338" i="50" a="1"/>
  <c r="AB338" i="50" s="1"/>
  <c r="AD338" i="50" a="1"/>
  <c r="AD338" i="50" s="1"/>
  <c r="AC338" i="50" s="1"/>
  <c r="AE338" i="50" a="1"/>
  <c r="AE338" i="50" s="1"/>
  <c r="AF338" i="50" a="1"/>
  <c r="AF338" i="50" s="1"/>
  <c r="AG338" i="50" a="1"/>
  <c r="AG338" i="50" s="1"/>
  <c r="AH338" i="50" a="1"/>
  <c r="AH338" i="50" s="1"/>
  <c r="AI338" i="50" a="1"/>
  <c r="AI338" i="50" s="1"/>
  <c r="AL338" i="50" a="1"/>
  <c r="AL338" i="50" s="1"/>
  <c r="O339" i="50" a="1"/>
  <c r="O339" i="50" s="1"/>
  <c r="P339" i="50" a="1"/>
  <c r="P339" i="50" s="1"/>
  <c r="Q339" i="50" a="1"/>
  <c r="Q339" i="50" s="1"/>
  <c r="AB339" i="50" a="1"/>
  <c r="AB339" i="50" s="1"/>
  <c r="AD339" i="50" a="1"/>
  <c r="AD339" i="50" s="1"/>
  <c r="AC339" i="50" s="1"/>
  <c r="AE339" i="50" a="1"/>
  <c r="AE339" i="50" s="1"/>
  <c r="AF339" i="50" a="1"/>
  <c r="AF339" i="50" s="1"/>
  <c r="AG339" i="50" a="1"/>
  <c r="AG339" i="50" s="1"/>
  <c r="AH339" i="50" a="1"/>
  <c r="AH339" i="50" s="1"/>
  <c r="AI339" i="50" a="1"/>
  <c r="AI339" i="50" s="1"/>
  <c r="AL339" i="50" a="1"/>
  <c r="AL339" i="50" s="1"/>
  <c r="O340" i="50" a="1"/>
  <c r="O340" i="50" s="1"/>
  <c r="P340" i="50" a="1"/>
  <c r="P340" i="50" s="1"/>
  <c r="Q340" i="50" a="1"/>
  <c r="Q340" i="50" s="1"/>
  <c r="AB340" i="50" a="1"/>
  <c r="AB340" i="50" s="1"/>
  <c r="AD340" i="50" a="1"/>
  <c r="AD340" i="50" s="1"/>
  <c r="AC340" i="50" s="1"/>
  <c r="AE340" i="50" a="1"/>
  <c r="AE340" i="50" s="1"/>
  <c r="AF340" i="50" a="1"/>
  <c r="AF340" i="50" s="1"/>
  <c r="AG340" i="50" a="1"/>
  <c r="AG340" i="50" s="1"/>
  <c r="AH340" i="50" a="1"/>
  <c r="AH340" i="50" s="1"/>
  <c r="AI340" i="50" a="1"/>
  <c r="AI340" i="50" s="1"/>
  <c r="AL340" i="50" a="1"/>
  <c r="AL340" i="50" s="1"/>
  <c r="O341" i="50" a="1"/>
  <c r="O341" i="50" s="1"/>
  <c r="P341" i="50" a="1"/>
  <c r="P341" i="50" s="1"/>
  <c r="Q341" i="50" a="1"/>
  <c r="Q341" i="50" s="1"/>
  <c r="AB341" i="50" a="1"/>
  <c r="AB341" i="50" s="1"/>
  <c r="AD341" i="50" a="1"/>
  <c r="AD341" i="50" s="1"/>
  <c r="AC341" i="50" s="1"/>
  <c r="AE341" i="50" a="1"/>
  <c r="AE341" i="50" s="1"/>
  <c r="AF341" i="50" a="1"/>
  <c r="AF341" i="50" s="1"/>
  <c r="AG341" i="50" a="1"/>
  <c r="AG341" i="50" s="1"/>
  <c r="AH341" i="50" a="1"/>
  <c r="AH341" i="50" s="1"/>
  <c r="AI341" i="50" a="1"/>
  <c r="AI341" i="50" s="1"/>
  <c r="AL341" i="50" a="1"/>
  <c r="AL341" i="50" s="1"/>
  <c r="O342" i="50" a="1"/>
  <c r="O342" i="50" s="1"/>
  <c r="P342" i="50" a="1"/>
  <c r="P342" i="50" s="1"/>
  <c r="Q342" i="50" a="1"/>
  <c r="Q342" i="50" s="1"/>
  <c r="AB342" i="50" a="1"/>
  <c r="AB342" i="50" s="1"/>
  <c r="AD342" i="50" a="1"/>
  <c r="AD342" i="50" s="1"/>
  <c r="AC342" i="50" s="1"/>
  <c r="AE342" i="50" a="1"/>
  <c r="AE342" i="50" s="1"/>
  <c r="AF342" i="50" a="1"/>
  <c r="AF342" i="50" s="1"/>
  <c r="AG342" i="50" a="1"/>
  <c r="AG342" i="50" s="1"/>
  <c r="AH342" i="50" a="1"/>
  <c r="AH342" i="50" s="1"/>
  <c r="AI342" i="50" a="1"/>
  <c r="AI342" i="50" s="1"/>
  <c r="AL342" i="50" a="1"/>
  <c r="AL342" i="50" s="1"/>
  <c r="O343" i="50" a="1"/>
  <c r="O343" i="50" s="1"/>
  <c r="P343" i="50" a="1"/>
  <c r="P343" i="50" s="1"/>
  <c r="Q343" i="50" a="1"/>
  <c r="Q343" i="50" s="1"/>
  <c r="AB343" i="50" a="1"/>
  <c r="AB343" i="50" s="1"/>
  <c r="AD343" i="50" a="1"/>
  <c r="AD343" i="50" s="1"/>
  <c r="AC343" i="50" s="1"/>
  <c r="AE343" i="50" a="1"/>
  <c r="AE343" i="50" s="1"/>
  <c r="AF343" i="50" a="1"/>
  <c r="AF343" i="50" s="1"/>
  <c r="AG343" i="50" a="1"/>
  <c r="AG343" i="50" s="1"/>
  <c r="AH343" i="50" a="1"/>
  <c r="AH343" i="50" s="1"/>
  <c r="AI343" i="50" a="1"/>
  <c r="AI343" i="50" s="1"/>
  <c r="AL343" i="50" a="1"/>
  <c r="AL343" i="50" s="1"/>
  <c r="O344" i="50" a="1"/>
  <c r="O344" i="50" s="1"/>
  <c r="P344" i="50" a="1"/>
  <c r="P344" i="50" s="1"/>
  <c r="Q344" i="50" a="1"/>
  <c r="Q344" i="50" s="1"/>
  <c r="AB344" i="50" a="1"/>
  <c r="AB344" i="50" s="1"/>
  <c r="AD344" i="50" a="1"/>
  <c r="AD344" i="50" s="1"/>
  <c r="AC344" i="50" s="1"/>
  <c r="AE344" i="50" a="1"/>
  <c r="AE344" i="50" s="1"/>
  <c r="AF344" i="50" a="1"/>
  <c r="AF344" i="50" s="1"/>
  <c r="AG344" i="50" a="1"/>
  <c r="AG344" i="50" s="1"/>
  <c r="AH344" i="50" a="1"/>
  <c r="AH344" i="50" s="1"/>
  <c r="AI344" i="50" a="1"/>
  <c r="AI344" i="50" s="1"/>
  <c r="AL344" i="50" a="1"/>
  <c r="AL344" i="50" s="1"/>
  <c r="O345" i="50" a="1"/>
  <c r="O345" i="50" s="1"/>
  <c r="P345" i="50" a="1"/>
  <c r="P345" i="50" s="1"/>
  <c r="Q345" i="50" a="1"/>
  <c r="Q345" i="50" s="1"/>
  <c r="AB345" i="50" a="1"/>
  <c r="AB345" i="50" s="1"/>
  <c r="AD345" i="50" a="1"/>
  <c r="AD345" i="50" s="1"/>
  <c r="AC345" i="50" s="1"/>
  <c r="AE345" i="50" a="1"/>
  <c r="AE345" i="50" s="1"/>
  <c r="AF345" i="50" a="1"/>
  <c r="AF345" i="50" s="1"/>
  <c r="AG345" i="50" a="1"/>
  <c r="AG345" i="50" s="1"/>
  <c r="AH345" i="50" a="1"/>
  <c r="AH345" i="50" s="1"/>
  <c r="AI345" i="50" a="1"/>
  <c r="AI345" i="50" s="1"/>
  <c r="AL345" i="50" a="1"/>
  <c r="AL345" i="50" s="1"/>
  <c r="O346" i="50" a="1"/>
  <c r="O346" i="50" s="1"/>
  <c r="P346" i="50" a="1"/>
  <c r="P346" i="50" s="1"/>
  <c r="Q346" i="50" a="1"/>
  <c r="Q346" i="50" s="1"/>
  <c r="AB346" i="50" a="1"/>
  <c r="AB346" i="50" s="1"/>
  <c r="AD346" i="50" a="1"/>
  <c r="AD346" i="50" s="1"/>
  <c r="AC346" i="50" s="1"/>
  <c r="AE346" i="50" a="1"/>
  <c r="AE346" i="50" s="1"/>
  <c r="AF346" i="50" a="1"/>
  <c r="AF346" i="50" s="1"/>
  <c r="AG346" i="50" a="1"/>
  <c r="AG346" i="50" s="1"/>
  <c r="AH346" i="50" a="1"/>
  <c r="AH346" i="50" s="1"/>
  <c r="AI346" i="50" a="1"/>
  <c r="AI346" i="50" s="1"/>
  <c r="AL346" i="50" a="1"/>
  <c r="AL346" i="50" s="1"/>
  <c r="O347" i="50" a="1"/>
  <c r="O347" i="50" s="1"/>
  <c r="P347" i="50" a="1"/>
  <c r="P347" i="50" s="1"/>
  <c r="Q347" i="50" a="1"/>
  <c r="Q347" i="50" s="1"/>
  <c r="AB347" i="50" a="1"/>
  <c r="AB347" i="50" s="1"/>
  <c r="AD347" i="50" a="1"/>
  <c r="AD347" i="50" s="1"/>
  <c r="AC347" i="50" s="1"/>
  <c r="AE347" i="50" a="1"/>
  <c r="AE347" i="50" s="1"/>
  <c r="AF347" i="50" a="1"/>
  <c r="AF347" i="50" s="1"/>
  <c r="AG347" i="50" a="1"/>
  <c r="AG347" i="50" s="1"/>
  <c r="AH347" i="50" a="1"/>
  <c r="AH347" i="50" s="1"/>
  <c r="AI347" i="50" a="1"/>
  <c r="AI347" i="50" s="1"/>
  <c r="AL347" i="50" a="1"/>
  <c r="AL347" i="50" s="1"/>
  <c r="O348" i="50" a="1"/>
  <c r="O348" i="50" s="1"/>
  <c r="P348" i="50" a="1"/>
  <c r="P348" i="50" s="1"/>
  <c r="Q348" i="50" a="1"/>
  <c r="Q348" i="50" s="1"/>
  <c r="AB348" i="50" a="1"/>
  <c r="AB348" i="50" s="1"/>
  <c r="AD348" i="50" a="1"/>
  <c r="AD348" i="50" s="1"/>
  <c r="AC348" i="50" s="1"/>
  <c r="AE348" i="50" a="1"/>
  <c r="AE348" i="50" s="1"/>
  <c r="AF348" i="50" a="1"/>
  <c r="AF348" i="50" s="1"/>
  <c r="AG348" i="50" a="1"/>
  <c r="AG348" i="50" s="1"/>
  <c r="AH348" i="50" a="1"/>
  <c r="AH348" i="50" s="1"/>
  <c r="AI348" i="50" a="1"/>
  <c r="AI348" i="50" s="1"/>
  <c r="AL348" i="50" a="1"/>
  <c r="AL348" i="50" s="1"/>
  <c r="O349" i="50" a="1"/>
  <c r="O349" i="50" s="1"/>
  <c r="P349" i="50" a="1"/>
  <c r="P349" i="50" s="1"/>
  <c r="Q349" i="50" a="1"/>
  <c r="Q349" i="50" s="1"/>
  <c r="AB349" i="50" a="1"/>
  <c r="AB349" i="50" s="1"/>
  <c r="AD349" i="50" a="1"/>
  <c r="AD349" i="50" s="1"/>
  <c r="AC349" i="50" s="1"/>
  <c r="AE349" i="50" a="1"/>
  <c r="AE349" i="50" s="1"/>
  <c r="AF349" i="50" a="1"/>
  <c r="AF349" i="50" s="1"/>
  <c r="AG349" i="50" a="1"/>
  <c r="AG349" i="50" s="1"/>
  <c r="AH349" i="50" a="1"/>
  <c r="AH349" i="50" s="1"/>
  <c r="AI349" i="50" a="1"/>
  <c r="AI349" i="50" s="1"/>
  <c r="AL349" i="50" a="1"/>
  <c r="AL349" i="50" s="1"/>
  <c r="O350" i="50" a="1"/>
  <c r="O350" i="50" s="1"/>
  <c r="P350" i="50" a="1"/>
  <c r="P350" i="50" s="1"/>
  <c r="Q350" i="50" a="1"/>
  <c r="Q350" i="50" s="1"/>
  <c r="AB350" i="50" a="1"/>
  <c r="AB350" i="50" s="1"/>
  <c r="AD350" i="50" a="1"/>
  <c r="AD350" i="50" s="1"/>
  <c r="AC350" i="50" s="1"/>
  <c r="AE350" i="50" a="1"/>
  <c r="AE350" i="50" s="1"/>
  <c r="AF350" i="50" a="1"/>
  <c r="AF350" i="50" s="1"/>
  <c r="AG350" i="50" a="1"/>
  <c r="AG350" i="50" s="1"/>
  <c r="AH350" i="50" a="1"/>
  <c r="AH350" i="50" s="1"/>
  <c r="AI350" i="50" a="1"/>
  <c r="AI350" i="50" s="1"/>
  <c r="AL350" i="50" a="1"/>
  <c r="AL350" i="50" s="1"/>
  <c r="O351" i="50" a="1"/>
  <c r="O351" i="50" s="1"/>
  <c r="P351" i="50" a="1"/>
  <c r="P351" i="50" s="1"/>
  <c r="Q351" i="50" a="1"/>
  <c r="Q351" i="50" s="1"/>
  <c r="AB351" i="50" a="1"/>
  <c r="AB351" i="50" s="1"/>
  <c r="AD351" i="50" a="1"/>
  <c r="AD351" i="50" s="1"/>
  <c r="AC351" i="50" s="1"/>
  <c r="AE351" i="50" a="1"/>
  <c r="AE351" i="50" s="1"/>
  <c r="AF351" i="50" a="1"/>
  <c r="AF351" i="50" s="1"/>
  <c r="AG351" i="50" a="1"/>
  <c r="AG351" i="50" s="1"/>
  <c r="AH351" i="50" a="1"/>
  <c r="AH351" i="50" s="1"/>
  <c r="AI351" i="50" a="1"/>
  <c r="AI351" i="50" s="1"/>
  <c r="AL351" i="50" a="1"/>
  <c r="AL351" i="50" s="1"/>
  <c r="O352" i="50" a="1"/>
  <c r="O352" i="50" s="1"/>
  <c r="P352" i="50" a="1"/>
  <c r="P352" i="50" s="1"/>
  <c r="Q352" i="50" a="1"/>
  <c r="Q352" i="50" s="1"/>
  <c r="AB352" i="50" a="1"/>
  <c r="AB352" i="50" s="1"/>
  <c r="AD352" i="50" a="1"/>
  <c r="AD352" i="50" s="1"/>
  <c r="AC352" i="50" s="1"/>
  <c r="AE352" i="50" a="1"/>
  <c r="AE352" i="50" s="1"/>
  <c r="AF352" i="50" a="1"/>
  <c r="AF352" i="50" s="1"/>
  <c r="AG352" i="50" a="1"/>
  <c r="AG352" i="50" s="1"/>
  <c r="AH352" i="50" a="1"/>
  <c r="AH352" i="50" s="1"/>
  <c r="AI352" i="50" a="1"/>
  <c r="AI352" i="50" s="1"/>
  <c r="AL352" i="50" a="1"/>
  <c r="AL352" i="50" s="1"/>
  <c r="O353" i="50" a="1"/>
  <c r="O353" i="50" s="1"/>
  <c r="P353" i="50" a="1"/>
  <c r="P353" i="50" s="1"/>
  <c r="Q353" i="50" a="1"/>
  <c r="Q353" i="50" s="1"/>
  <c r="AB353" i="50" a="1"/>
  <c r="AB353" i="50" s="1"/>
  <c r="AD353" i="50" a="1"/>
  <c r="AD353" i="50" s="1"/>
  <c r="AC353" i="50" s="1"/>
  <c r="AE353" i="50" a="1"/>
  <c r="AE353" i="50" s="1"/>
  <c r="AF353" i="50" a="1"/>
  <c r="AF353" i="50" s="1"/>
  <c r="AG353" i="50" a="1"/>
  <c r="AG353" i="50" s="1"/>
  <c r="AH353" i="50" a="1"/>
  <c r="AH353" i="50" s="1"/>
  <c r="AI353" i="50" a="1"/>
  <c r="AI353" i="50" s="1"/>
  <c r="AL353" i="50" a="1"/>
  <c r="AL353" i="50" s="1"/>
  <c r="O354" i="50" a="1"/>
  <c r="O354" i="50" s="1"/>
  <c r="P354" i="50" a="1"/>
  <c r="P354" i="50" s="1"/>
  <c r="Q354" i="50" a="1"/>
  <c r="Q354" i="50" s="1"/>
  <c r="AB354" i="50" a="1"/>
  <c r="AB354" i="50" s="1"/>
  <c r="AD354" i="50" a="1"/>
  <c r="AD354" i="50" s="1"/>
  <c r="AC354" i="50" s="1"/>
  <c r="AE354" i="50" a="1"/>
  <c r="AE354" i="50" s="1"/>
  <c r="AF354" i="50" a="1"/>
  <c r="AF354" i="50" s="1"/>
  <c r="AG354" i="50" a="1"/>
  <c r="AG354" i="50" s="1"/>
  <c r="AH354" i="50" a="1"/>
  <c r="AH354" i="50" s="1"/>
  <c r="AI354" i="50" a="1"/>
  <c r="AI354" i="50" s="1"/>
  <c r="AL354" i="50" a="1"/>
  <c r="AL354" i="50" s="1"/>
  <c r="O355" i="50" a="1"/>
  <c r="O355" i="50" s="1"/>
  <c r="P355" i="50" a="1"/>
  <c r="P355" i="50" s="1"/>
  <c r="Q355" i="50" a="1"/>
  <c r="Q355" i="50" s="1"/>
  <c r="AB355" i="50" a="1"/>
  <c r="AB355" i="50" s="1"/>
  <c r="AD355" i="50" a="1"/>
  <c r="AD355" i="50" s="1"/>
  <c r="AC355" i="50" s="1"/>
  <c r="AE355" i="50" a="1"/>
  <c r="AE355" i="50" s="1"/>
  <c r="AF355" i="50" a="1"/>
  <c r="AF355" i="50" s="1"/>
  <c r="AG355" i="50" a="1"/>
  <c r="AG355" i="50" s="1"/>
  <c r="AH355" i="50" a="1"/>
  <c r="AH355" i="50" s="1"/>
  <c r="AI355" i="50" a="1"/>
  <c r="AI355" i="50" s="1"/>
  <c r="AL355" i="50" a="1"/>
  <c r="AL355" i="50" s="1"/>
  <c r="O356" i="50" a="1"/>
  <c r="O356" i="50" s="1"/>
  <c r="P356" i="50" a="1"/>
  <c r="P356" i="50" s="1"/>
  <c r="Q356" i="50" a="1"/>
  <c r="Q356" i="50" s="1"/>
  <c r="AB356" i="50" a="1"/>
  <c r="AB356" i="50" s="1"/>
  <c r="AD356" i="50" a="1"/>
  <c r="AD356" i="50" s="1"/>
  <c r="AC356" i="50" s="1"/>
  <c r="AE356" i="50" a="1"/>
  <c r="AE356" i="50" s="1"/>
  <c r="AF356" i="50" a="1"/>
  <c r="AF356" i="50" s="1"/>
  <c r="AG356" i="50" a="1"/>
  <c r="AG356" i="50" s="1"/>
  <c r="AH356" i="50" a="1"/>
  <c r="AH356" i="50" s="1"/>
  <c r="AI356" i="50" a="1"/>
  <c r="AI356" i="50" s="1"/>
  <c r="AL356" i="50" a="1"/>
  <c r="AL356" i="50" s="1"/>
  <c r="O357" i="50" a="1"/>
  <c r="O357" i="50" s="1"/>
  <c r="P357" i="50" a="1"/>
  <c r="P357" i="50" s="1"/>
  <c r="Q357" i="50" a="1"/>
  <c r="Q357" i="50" s="1"/>
  <c r="AB357" i="50" a="1"/>
  <c r="AB357" i="50" s="1"/>
  <c r="AD357" i="50" a="1"/>
  <c r="AD357" i="50" s="1"/>
  <c r="AC357" i="50" s="1"/>
  <c r="AE357" i="50" a="1"/>
  <c r="AE357" i="50" s="1"/>
  <c r="AF357" i="50" a="1"/>
  <c r="AF357" i="50" s="1"/>
  <c r="AG357" i="50" a="1"/>
  <c r="AG357" i="50" s="1"/>
  <c r="AH357" i="50" a="1"/>
  <c r="AH357" i="50" s="1"/>
  <c r="AI357" i="50" a="1"/>
  <c r="AI357" i="50" s="1"/>
  <c r="AL357" i="50" a="1"/>
  <c r="AL357" i="50" s="1"/>
  <c r="O358" i="50" a="1"/>
  <c r="O358" i="50" s="1"/>
  <c r="P358" i="50" a="1"/>
  <c r="P358" i="50" s="1"/>
  <c r="Q358" i="50" a="1"/>
  <c r="Q358" i="50" s="1"/>
  <c r="AB358" i="50" a="1"/>
  <c r="AB358" i="50" s="1"/>
  <c r="AD358" i="50" a="1"/>
  <c r="AD358" i="50" s="1"/>
  <c r="AC358" i="50" s="1"/>
  <c r="AE358" i="50" a="1"/>
  <c r="AE358" i="50" s="1"/>
  <c r="AF358" i="50" a="1"/>
  <c r="AF358" i="50" s="1"/>
  <c r="AG358" i="50" a="1"/>
  <c r="AG358" i="50" s="1"/>
  <c r="AH358" i="50" a="1"/>
  <c r="AH358" i="50" s="1"/>
  <c r="AI358" i="50" a="1"/>
  <c r="AI358" i="50" s="1"/>
  <c r="AL358" i="50" a="1"/>
  <c r="AL358" i="50" s="1"/>
  <c r="O359" i="50" a="1"/>
  <c r="O359" i="50" s="1"/>
  <c r="P359" i="50" a="1"/>
  <c r="P359" i="50" s="1"/>
  <c r="Q359" i="50" a="1"/>
  <c r="Q359" i="50" s="1"/>
  <c r="AB359" i="50" a="1"/>
  <c r="AB359" i="50" s="1"/>
  <c r="AD359" i="50" a="1"/>
  <c r="AD359" i="50" s="1"/>
  <c r="AC359" i="50" s="1"/>
  <c r="AE359" i="50" a="1"/>
  <c r="AE359" i="50" s="1"/>
  <c r="AF359" i="50" a="1"/>
  <c r="AF359" i="50" s="1"/>
  <c r="AG359" i="50" a="1"/>
  <c r="AG359" i="50" s="1"/>
  <c r="AH359" i="50" a="1"/>
  <c r="AH359" i="50" s="1"/>
  <c r="AI359" i="50" a="1"/>
  <c r="AI359" i="50" s="1"/>
  <c r="AL359" i="50" a="1"/>
  <c r="AL359" i="50" s="1"/>
  <c r="O360" i="50" a="1"/>
  <c r="O360" i="50" s="1"/>
  <c r="P360" i="50" a="1"/>
  <c r="P360" i="50" s="1"/>
  <c r="Q360" i="50" a="1"/>
  <c r="Q360" i="50" s="1"/>
  <c r="AB360" i="50" a="1"/>
  <c r="AB360" i="50" s="1"/>
  <c r="AD360" i="50" a="1"/>
  <c r="AD360" i="50" s="1"/>
  <c r="AC360" i="50" s="1"/>
  <c r="AE360" i="50" a="1"/>
  <c r="AE360" i="50" s="1"/>
  <c r="AF360" i="50" a="1"/>
  <c r="AF360" i="50" s="1"/>
  <c r="AG360" i="50" a="1"/>
  <c r="AG360" i="50" s="1"/>
  <c r="AH360" i="50" a="1"/>
  <c r="AH360" i="50" s="1"/>
  <c r="AI360" i="50" a="1"/>
  <c r="AI360" i="50" s="1"/>
  <c r="AL360" i="50" a="1"/>
  <c r="AL360" i="50" s="1"/>
  <c r="O361" i="50" a="1"/>
  <c r="O361" i="50" s="1"/>
  <c r="P361" i="50" a="1"/>
  <c r="P361" i="50" s="1"/>
  <c r="Q361" i="50" a="1"/>
  <c r="Q361" i="50" s="1"/>
  <c r="AB361" i="50" a="1"/>
  <c r="AB361" i="50" s="1"/>
  <c r="AD361" i="50" a="1"/>
  <c r="AD361" i="50" s="1"/>
  <c r="AC361" i="50" s="1"/>
  <c r="AE361" i="50" a="1"/>
  <c r="AE361" i="50" s="1"/>
  <c r="AF361" i="50" a="1"/>
  <c r="AF361" i="50" s="1"/>
  <c r="AG361" i="50" a="1"/>
  <c r="AG361" i="50" s="1"/>
  <c r="AH361" i="50" a="1"/>
  <c r="AH361" i="50" s="1"/>
  <c r="AI361" i="50" a="1"/>
  <c r="AI361" i="50" s="1"/>
  <c r="AL361" i="50" a="1"/>
  <c r="AL361" i="50" s="1"/>
  <c r="O362" i="50" a="1"/>
  <c r="O362" i="50" s="1"/>
  <c r="P362" i="50" a="1"/>
  <c r="P362" i="50" s="1"/>
  <c r="Q362" i="50" a="1"/>
  <c r="Q362" i="50" s="1"/>
  <c r="AB362" i="50" a="1"/>
  <c r="AB362" i="50" s="1"/>
  <c r="AD362" i="50" a="1"/>
  <c r="AD362" i="50" s="1"/>
  <c r="AC362" i="50" s="1"/>
  <c r="AE362" i="50" a="1"/>
  <c r="AE362" i="50" s="1"/>
  <c r="AF362" i="50" a="1"/>
  <c r="AF362" i="50" s="1"/>
  <c r="AG362" i="50" a="1"/>
  <c r="AG362" i="50" s="1"/>
  <c r="AH362" i="50" a="1"/>
  <c r="AH362" i="50" s="1"/>
  <c r="AI362" i="50" a="1"/>
  <c r="AI362" i="50" s="1"/>
  <c r="AL362" i="50" a="1"/>
  <c r="AL362" i="50" s="1"/>
  <c r="O363" i="50" a="1"/>
  <c r="O363" i="50" s="1"/>
  <c r="P363" i="50" a="1"/>
  <c r="P363" i="50" s="1"/>
  <c r="Q363" i="50" a="1"/>
  <c r="Q363" i="50" s="1"/>
  <c r="AB363" i="50" a="1"/>
  <c r="AB363" i="50" s="1"/>
  <c r="AD363" i="50" a="1"/>
  <c r="AD363" i="50" s="1"/>
  <c r="AC363" i="50" s="1"/>
  <c r="AE363" i="50" a="1"/>
  <c r="AE363" i="50" s="1"/>
  <c r="AF363" i="50" a="1"/>
  <c r="AF363" i="50" s="1"/>
  <c r="AG363" i="50" a="1"/>
  <c r="AG363" i="50" s="1"/>
  <c r="AH363" i="50" a="1"/>
  <c r="AH363" i="50" s="1"/>
  <c r="AI363" i="50" a="1"/>
  <c r="AI363" i="50" s="1"/>
  <c r="AL363" i="50" a="1"/>
  <c r="AL363" i="50" s="1"/>
  <c r="O364" i="50" a="1"/>
  <c r="O364" i="50" s="1"/>
  <c r="P364" i="50" a="1"/>
  <c r="P364" i="50" s="1"/>
  <c r="Q364" i="50" a="1"/>
  <c r="Q364" i="50" s="1"/>
  <c r="AB364" i="50" a="1"/>
  <c r="AB364" i="50" s="1"/>
  <c r="AD364" i="50" a="1"/>
  <c r="AD364" i="50" s="1"/>
  <c r="AC364" i="50" s="1"/>
  <c r="AE364" i="50" a="1"/>
  <c r="AE364" i="50" s="1"/>
  <c r="AF364" i="50" a="1"/>
  <c r="AF364" i="50" s="1"/>
  <c r="AG364" i="50" a="1"/>
  <c r="AG364" i="50" s="1"/>
  <c r="AH364" i="50" a="1"/>
  <c r="AH364" i="50" s="1"/>
  <c r="AI364" i="50" a="1"/>
  <c r="AI364" i="50" s="1"/>
  <c r="AL364" i="50" a="1"/>
  <c r="AL364" i="50" s="1"/>
  <c r="O365" i="50" a="1"/>
  <c r="O365" i="50" s="1"/>
  <c r="P365" i="50" a="1"/>
  <c r="P365" i="50" s="1"/>
  <c r="Q365" i="50" a="1"/>
  <c r="Q365" i="50" s="1"/>
  <c r="AB365" i="50" a="1"/>
  <c r="AB365" i="50" s="1"/>
  <c r="AD365" i="50" a="1"/>
  <c r="AD365" i="50" s="1"/>
  <c r="AC365" i="50" s="1"/>
  <c r="AE365" i="50" a="1"/>
  <c r="AE365" i="50" s="1"/>
  <c r="AF365" i="50" a="1"/>
  <c r="AF365" i="50" s="1"/>
  <c r="AG365" i="50" a="1"/>
  <c r="AG365" i="50" s="1"/>
  <c r="AH365" i="50" a="1"/>
  <c r="AH365" i="50" s="1"/>
  <c r="AI365" i="50" a="1"/>
  <c r="AI365" i="50" s="1"/>
  <c r="AL365" i="50" a="1"/>
  <c r="AL365" i="50" s="1"/>
  <c r="O366" i="50" a="1"/>
  <c r="O366" i="50" s="1"/>
  <c r="P366" i="50" a="1"/>
  <c r="P366" i="50" s="1"/>
  <c r="Q366" i="50" a="1"/>
  <c r="Q366" i="50" s="1"/>
  <c r="AB366" i="50" a="1"/>
  <c r="AB366" i="50" s="1"/>
  <c r="AD366" i="50" a="1"/>
  <c r="AD366" i="50" s="1"/>
  <c r="AC366" i="50" s="1"/>
  <c r="AE366" i="50" a="1"/>
  <c r="AE366" i="50" s="1"/>
  <c r="AF366" i="50" a="1"/>
  <c r="AF366" i="50" s="1"/>
  <c r="AG366" i="50" a="1"/>
  <c r="AG366" i="50" s="1"/>
  <c r="AH366" i="50" a="1"/>
  <c r="AH366" i="50" s="1"/>
  <c r="AI366" i="50" a="1"/>
  <c r="AI366" i="50" s="1"/>
  <c r="AL366" i="50" a="1"/>
  <c r="AL366" i="50" s="1"/>
  <c r="O367" i="50" a="1"/>
  <c r="O367" i="50" s="1"/>
  <c r="P367" i="50" a="1"/>
  <c r="P367" i="50" s="1"/>
  <c r="Q367" i="50" a="1"/>
  <c r="Q367" i="50" s="1"/>
  <c r="AB367" i="50" a="1"/>
  <c r="AB367" i="50" s="1"/>
  <c r="AD367" i="50" a="1"/>
  <c r="AD367" i="50" s="1"/>
  <c r="AC367" i="50" s="1"/>
  <c r="AE367" i="50" a="1"/>
  <c r="AE367" i="50" s="1"/>
  <c r="AF367" i="50" a="1"/>
  <c r="AF367" i="50" s="1"/>
  <c r="AG367" i="50" a="1"/>
  <c r="AG367" i="50" s="1"/>
  <c r="AH367" i="50" a="1"/>
  <c r="AH367" i="50" s="1"/>
  <c r="AI367" i="50" a="1"/>
  <c r="AI367" i="50" s="1"/>
  <c r="AL367" i="50" a="1"/>
  <c r="AL367" i="50" s="1"/>
  <c r="O368" i="50" a="1"/>
  <c r="O368" i="50" s="1"/>
  <c r="P368" i="50" a="1"/>
  <c r="P368" i="50" s="1"/>
  <c r="Q368" i="50" a="1"/>
  <c r="Q368" i="50" s="1"/>
  <c r="AB368" i="50" a="1"/>
  <c r="AB368" i="50" s="1"/>
  <c r="AD368" i="50" a="1"/>
  <c r="AD368" i="50" s="1"/>
  <c r="AC368" i="50" s="1"/>
  <c r="AE368" i="50" a="1"/>
  <c r="AE368" i="50" s="1"/>
  <c r="AF368" i="50" a="1"/>
  <c r="AF368" i="50" s="1"/>
  <c r="AG368" i="50" a="1"/>
  <c r="AG368" i="50" s="1"/>
  <c r="AH368" i="50" a="1"/>
  <c r="AH368" i="50" s="1"/>
  <c r="AI368" i="50" a="1"/>
  <c r="AI368" i="50" s="1"/>
  <c r="AL368" i="50" a="1"/>
  <c r="AL368" i="50" s="1"/>
  <c r="O369" i="50" a="1"/>
  <c r="O369" i="50" s="1"/>
  <c r="P369" i="50" a="1"/>
  <c r="P369" i="50" s="1"/>
  <c r="Q369" i="50" a="1"/>
  <c r="Q369" i="50" s="1"/>
  <c r="AB369" i="50" a="1"/>
  <c r="AB369" i="50" s="1"/>
  <c r="AD369" i="50" a="1"/>
  <c r="AD369" i="50" s="1"/>
  <c r="AC369" i="50" s="1"/>
  <c r="AE369" i="50" a="1"/>
  <c r="AE369" i="50" s="1"/>
  <c r="AF369" i="50" a="1"/>
  <c r="AF369" i="50" s="1"/>
  <c r="AG369" i="50" a="1"/>
  <c r="AG369" i="50" s="1"/>
  <c r="AH369" i="50" a="1"/>
  <c r="AH369" i="50" s="1"/>
  <c r="AI369" i="50" a="1"/>
  <c r="AI369" i="50" s="1"/>
  <c r="AL369" i="50" a="1"/>
  <c r="AL369" i="50" s="1"/>
  <c r="O370" i="50" a="1"/>
  <c r="O370" i="50" s="1"/>
  <c r="P370" i="50" a="1"/>
  <c r="P370" i="50" s="1"/>
  <c r="Q370" i="50" a="1"/>
  <c r="Q370" i="50" s="1"/>
  <c r="AB370" i="50" a="1"/>
  <c r="AB370" i="50" s="1"/>
  <c r="AD370" i="50" a="1"/>
  <c r="AD370" i="50" s="1"/>
  <c r="AC370" i="50" s="1"/>
  <c r="AE370" i="50" a="1"/>
  <c r="AE370" i="50" s="1"/>
  <c r="Z370" i="50" s="1"/>
  <c r="AF370" i="50" a="1"/>
  <c r="AF370" i="50" s="1"/>
  <c r="AG370" i="50" a="1"/>
  <c r="AG370" i="50" s="1"/>
  <c r="AH370" i="50" a="1"/>
  <c r="AH370" i="50" s="1"/>
  <c r="AI370" i="50" a="1"/>
  <c r="AI370" i="50" s="1"/>
  <c r="AL370" i="50" a="1"/>
  <c r="AL370" i="50" s="1"/>
  <c r="O371" i="50" a="1"/>
  <c r="O371" i="50" s="1"/>
  <c r="P371" i="50" a="1"/>
  <c r="P371" i="50" s="1"/>
  <c r="Q371" i="50" a="1"/>
  <c r="Q371" i="50" s="1"/>
  <c r="AB371" i="50" a="1"/>
  <c r="AB371" i="50" s="1"/>
  <c r="AD371" i="50" a="1"/>
  <c r="AD371" i="50" s="1"/>
  <c r="AC371" i="50" s="1"/>
  <c r="AE371" i="50" a="1"/>
  <c r="AE371" i="50" s="1"/>
  <c r="AF371" i="50" a="1"/>
  <c r="AF371" i="50" s="1"/>
  <c r="AG371" i="50" a="1"/>
  <c r="AG371" i="50" s="1"/>
  <c r="AH371" i="50" a="1"/>
  <c r="AH371" i="50" s="1"/>
  <c r="AI371" i="50" a="1"/>
  <c r="AI371" i="50" s="1"/>
  <c r="AL371" i="50" a="1"/>
  <c r="AL371" i="50" s="1"/>
  <c r="O372" i="50" a="1"/>
  <c r="O372" i="50" s="1"/>
  <c r="P372" i="50" a="1"/>
  <c r="P372" i="50" s="1"/>
  <c r="Q372" i="50" a="1"/>
  <c r="Q372" i="50" s="1"/>
  <c r="AB372" i="50" a="1"/>
  <c r="AB372" i="50" s="1"/>
  <c r="AD372" i="50" a="1"/>
  <c r="AD372" i="50" s="1"/>
  <c r="AC372" i="50" s="1"/>
  <c r="AE372" i="50" a="1"/>
  <c r="AE372" i="50" s="1"/>
  <c r="AF372" i="50" a="1"/>
  <c r="AF372" i="50" s="1"/>
  <c r="AG372" i="50" a="1"/>
  <c r="AG372" i="50" s="1"/>
  <c r="AH372" i="50" a="1"/>
  <c r="AH372" i="50" s="1"/>
  <c r="AI372" i="50" a="1"/>
  <c r="AI372" i="50" s="1"/>
  <c r="AL372" i="50" a="1"/>
  <c r="AL372" i="50" s="1"/>
  <c r="O373" i="50" a="1"/>
  <c r="O373" i="50" s="1"/>
  <c r="P373" i="50" a="1"/>
  <c r="P373" i="50" s="1"/>
  <c r="Q373" i="50" a="1"/>
  <c r="Q373" i="50" s="1"/>
  <c r="AB373" i="50" a="1"/>
  <c r="AB373" i="50" s="1"/>
  <c r="AD373" i="50" a="1"/>
  <c r="AD373" i="50" s="1"/>
  <c r="AC373" i="50" s="1"/>
  <c r="AE373" i="50" a="1"/>
  <c r="AE373" i="50" s="1"/>
  <c r="AF373" i="50" a="1"/>
  <c r="AF373" i="50" s="1"/>
  <c r="AG373" i="50" a="1"/>
  <c r="AG373" i="50" s="1"/>
  <c r="AH373" i="50" a="1"/>
  <c r="AH373" i="50" s="1"/>
  <c r="AI373" i="50" a="1"/>
  <c r="AI373" i="50" s="1"/>
  <c r="AL373" i="50" a="1"/>
  <c r="AL373" i="50" s="1"/>
  <c r="O374" i="50" a="1"/>
  <c r="O374" i="50" s="1"/>
  <c r="P374" i="50" a="1"/>
  <c r="P374" i="50" s="1"/>
  <c r="Q374" i="50" a="1"/>
  <c r="Q374" i="50" s="1"/>
  <c r="AB374" i="50" a="1"/>
  <c r="AB374" i="50" s="1"/>
  <c r="AD374" i="50" a="1"/>
  <c r="AD374" i="50" s="1"/>
  <c r="AC374" i="50" s="1"/>
  <c r="AE374" i="50" a="1"/>
  <c r="AE374" i="50" s="1"/>
  <c r="AF374" i="50" a="1"/>
  <c r="AF374" i="50" s="1"/>
  <c r="AG374" i="50" a="1"/>
  <c r="AG374" i="50" s="1"/>
  <c r="AH374" i="50" a="1"/>
  <c r="AH374" i="50" s="1"/>
  <c r="AI374" i="50" a="1"/>
  <c r="AI374" i="50" s="1"/>
  <c r="AL374" i="50" a="1"/>
  <c r="AL374" i="50" s="1"/>
  <c r="O375" i="50" a="1"/>
  <c r="O375" i="50" s="1"/>
  <c r="P375" i="50" a="1"/>
  <c r="P375" i="50" s="1"/>
  <c r="Q375" i="50" a="1"/>
  <c r="Q375" i="50" s="1"/>
  <c r="AB375" i="50" a="1"/>
  <c r="AB375" i="50" s="1"/>
  <c r="AD375" i="50" a="1"/>
  <c r="AD375" i="50" s="1"/>
  <c r="AC375" i="50" s="1"/>
  <c r="AE375" i="50" a="1"/>
  <c r="AE375" i="50" s="1"/>
  <c r="AF375" i="50" a="1"/>
  <c r="AF375" i="50" s="1"/>
  <c r="AG375" i="50" a="1"/>
  <c r="AG375" i="50" s="1"/>
  <c r="AH375" i="50" a="1"/>
  <c r="AH375" i="50" s="1"/>
  <c r="AI375" i="50" a="1"/>
  <c r="AI375" i="50" s="1"/>
  <c r="AL375" i="50" a="1"/>
  <c r="AL375" i="50" s="1"/>
  <c r="O376" i="50" a="1"/>
  <c r="O376" i="50" s="1"/>
  <c r="P376" i="50" a="1"/>
  <c r="P376" i="50" s="1"/>
  <c r="Q376" i="50" a="1"/>
  <c r="Q376" i="50" s="1"/>
  <c r="AB376" i="50" a="1"/>
  <c r="AB376" i="50" s="1"/>
  <c r="AD376" i="50" a="1"/>
  <c r="AD376" i="50" s="1"/>
  <c r="AC376" i="50" s="1"/>
  <c r="AE376" i="50" a="1"/>
  <c r="AE376" i="50" s="1"/>
  <c r="AF376" i="50" a="1"/>
  <c r="AF376" i="50" s="1"/>
  <c r="AG376" i="50" a="1"/>
  <c r="AG376" i="50" s="1"/>
  <c r="AH376" i="50" a="1"/>
  <c r="AH376" i="50" s="1"/>
  <c r="AI376" i="50" a="1"/>
  <c r="AI376" i="50" s="1"/>
  <c r="AL376" i="50" a="1"/>
  <c r="AL376" i="50" s="1"/>
  <c r="O377" i="50" a="1"/>
  <c r="O377" i="50" s="1"/>
  <c r="P377" i="50" a="1"/>
  <c r="P377" i="50" s="1"/>
  <c r="Q377" i="50" a="1"/>
  <c r="Q377" i="50" s="1"/>
  <c r="AB377" i="50" a="1"/>
  <c r="AB377" i="50" s="1"/>
  <c r="AD377" i="50" a="1"/>
  <c r="AD377" i="50" s="1"/>
  <c r="AC377" i="50" s="1"/>
  <c r="AE377" i="50" a="1"/>
  <c r="AE377" i="50" s="1"/>
  <c r="AA377" i="50" s="1"/>
  <c r="AF377" i="50" a="1"/>
  <c r="AF377" i="50" s="1"/>
  <c r="AG377" i="50" a="1"/>
  <c r="AG377" i="50" s="1"/>
  <c r="AH377" i="50" a="1"/>
  <c r="AH377" i="50" s="1"/>
  <c r="AI377" i="50" a="1"/>
  <c r="AI377" i="50" s="1"/>
  <c r="AL377" i="50" a="1"/>
  <c r="AL377" i="50" s="1"/>
  <c r="O378" i="50" a="1"/>
  <c r="O378" i="50" s="1"/>
  <c r="P378" i="50" a="1"/>
  <c r="P378" i="50" s="1"/>
  <c r="Q378" i="50" a="1"/>
  <c r="Q378" i="50" s="1"/>
  <c r="AB378" i="50" a="1"/>
  <c r="AB378" i="50" s="1"/>
  <c r="AD378" i="50" a="1"/>
  <c r="AD378" i="50" s="1"/>
  <c r="AC378" i="50" s="1"/>
  <c r="AE378" i="50" a="1"/>
  <c r="AE378" i="50" s="1"/>
  <c r="Z378" i="50" s="1"/>
  <c r="AF378" i="50" a="1"/>
  <c r="AF378" i="50" s="1"/>
  <c r="AG378" i="50" a="1"/>
  <c r="AG378" i="50" s="1"/>
  <c r="AH378" i="50" a="1"/>
  <c r="AH378" i="50" s="1"/>
  <c r="AI378" i="50" a="1"/>
  <c r="AI378" i="50" s="1"/>
  <c r="AL378" i="50" a="1"/>
  <c r="AL378" i="50" s="1"/>
  <c r="O379" i="50" a="1"/>
  <c r="O379" i="50" s="1"/>
  <c r="P379" i="50" a="1"/>
  <c r="P379" i="50" s="1"/>
  <c r="Q379" i="50" a="1"/>
  <c r="Q379" i="50" s="1"/>
  <c r="AB379" i="50" a="1"/>
  <c r="AB379" i="50" s="1"/>
  <c r="AD379" i="50" a="1"/>
  <c r="AD379" i="50" s="1"/>
  <c r="AC379" i="50" s="1"/>
  <c r="AE379" i="50" a="1"/>
  <c r="AE379" i="50" s="1"/>
  <c r="AF379" i="50" a="1"/>
  <c r="AF379" i="50" s="1"/>
  <c r="AG379" i="50" a="1"/>
  <c r="AG379" i="50" s="1"/>
  <c r="AH379" i="50" a="1"/>
  <c r="AH379" i="50" s="1"/>
  <c r="AI379" i="50" a="1"/>
  <c r="AI379" i="50" s="1"/>
  <c r="AL379" i="50" a="1"/>
  <c r="AL379" i="50" s="1"/>
  <c r="O380" i="50" a="1"/>
  <c r="O380" i="50" s="1"/>
  <c r="P380" i="50" a="1"/>
  <c r="P380" i="50" s="1"/>
  <c r="Q380" i="50" a="1"/>
  <c r="Q380" i="50" s="1"/>
  <c r="AB380" i="50" a="1"/>
  <c r="AB380" i="50" s="1"/>
  <c r="AD380" i="50" a="1"/>
  <c r="AD380" i="50" s="1"/>
  <c r="AC380" i="50" s="1"/>
  <c r="AE380" i="50" a="1"/>
  <c r="AE380" i="50" s="1"/>
  <c r="AF380" i="50" a="1"/>
  <c r="AF380" i="50" s="1"/>
  <c r="AG380" i="50" a="1"/>
  <c r="AG380" i="50" s="1"/>
  <c r="AH380" i="50" a="1"/>
  <c r="AH380" i="50" s="1"/>
  <c r="AI380" i="50" a="1"/>
  <c r="AI380" i="50" s="1"/>
  <c r="AL380" i="50" a="1"/>
  <c r="AL380" i="50" s="1"/>
  <c r="O381" i="50" a="1"/>
  <c r="O381" i="50" s="1"/>
  <c r="P381" i="50" a="1"/>
  <c r="P381" i="50" s="1"/>
  <c r="Q381" i="50" a="1"/>
  <c r="Q381" i="50" s="1"/>
  <c r="AB381" i="50" a="1"/>
  <c r="AB381" i="50" s="1"/>
  <c r="AD381" i="50" a="1"/>
  <c r="AD381" i="50" s="1"/>
  <c r="AC381" i="50" s="1"/>
  <c r="AE381" i="50" a="1"/>
  <c r="AE381" i="50" s="1"/>
  <c r="Z381" i="50" s="1"/>
  <c r="AF381" i="50" a="1"/>
  <c r="AF381" i="50" s="1"/>
  <c r="AG381" i="50" a="1"/>
  <c r="AG381" i="50" s="1"/>
  <c r="AH381" i="50" a="1"/>
  <c r="AH381" i="50" s="1"/>
  <c r="AI381" i="50" a="1"/>
  <c r="AI381" i="50" s="1"/>
  <c r="AL381" i="50" a="1"/>
  <c r="AL381" i="50" s="1"/>
  <c r="O382" i="50" a="1"/>
  <c r="O382" i="50" s="1"/>
  <c r="P382" i="50" a="1"/>
  <c r="P382" i="50" s="1"/>
  <c r="Q382" i="50" a="1"/>
  <c r="Q382" i="50" s="1"/>
  <c r="AB382" i="50" a="1"/>
  <c r="AB382" i="50" s="1"/>
  <c r="AD382" i="50" a="1"/>
  <c r="AD382" i="50" s="1"/>
  <c r="AC382" i="50" s="1"/>
  <c r="AE382" i="50" a="1"/>
  <c r="AE382" i="50" s="1"/>
  <c r="AF382" i="50" a="1"/>
  <c r="AF382" i="50" s="1"/>
  <c r="AG382" i="50" a="1"/>
  <c r="AG382" i="50" s="1"/>
  <c r="AH382" i="50" a="1"/>
  <c r="AH382" i="50" s="1"/>
  <c r="AI382" i="50" a="1"/>
  <c r="AI382" i="50" s="1"/>
  <c r="AL382" i="50" a="1"/>
  <c r="AL382" i="50" s="1"/>
  <c r="O383" i="50" a="1"/>
  <c r="O383" i="50" s="1"/>
  <c r="P383" i="50" a="1"/>
  <c r="P383" i="50" s="1"/>
  <c r="Q383" i="50" a="1"/>
  <c r="Q383" i="50" s="1"/>
  <c r="AB383" i="50" a="1"/>
  <c r="AB383" i="50" s="1"/>
  <c r="AD383" i="50" a="1"/>
  <c r="AD383" i="50" s="1"/>
  <c r="AC383" i="50" s="1"/>
  <c r="AE383" i="50" a="1"/>
  <c r="AE383" i="50" s="1"/>
  <c r="Z383" i="50" s="1"/>
  <c r="AF383" i="50" a="1"/>
  <c r="AF383" i="50" s="1"/>
  <c r="AG383" i="50" a="1"/>
  <c r="AG383" i="50" s="1"/>
  <c r="AH383" i="50" a="1"/>
  <c r="AH383" i="50" s="1"/>
  <c r="AI383" i="50" a="1"/>
  <c r="AI383" i="50" s="1"/>
  <c r="AL383" i="50" a="1"/>
  <c r="AL383" i="50" s="1"/>
  <c r="O384" i="50" a="1"/>
  <c r="O384" i="50" s="1"/>
  <c r="P384" i="50" a="1"/>
  <c r="P384" i="50" s="1"/>
  <c r="Q384" i="50" a="1"/>
  <c r="Q384" i="50" s="1"/>
  <c r="AB384" i="50" a="1"/>
  <c r="AB384" i="50" s="1"/>
  <c r="AD384" i="50" a="1"/>
  <c r="AD384" i="50" s="1"/>
  <c r="AC384" i="50" s="1"/>
  <c r="AE384" i="50" a="1"/>
  <c r="AE384" i="50" s="1"/>
  <c r="AF384" i="50" a="1"/>
  <c r="AF384" i="50" s="1"/>
  <c r="AG384" i="50" a="1"/>
  <c r="AG384" i="50" s="1"/>
  <c r="AH384" i="50" a="1"/>
  <c r="AH384" i="50" s="1"/>
  <c r="AI384" i="50" a="1"/>
  <c r="AI384" i="50" s="1"/>
  <c r="AL384" i="50" a="1"/>
  <c r="AL384" i="50" s="1"/>
  <c r="O385" i="50" a="1"/>
  <c r="O385" i="50" s="1"/>
  <c r="P385" i="50" a="1"/>
  <c r="P385" i="50" s="1"/>
  <c r="Q385" i="50" a="1"/>
  <c r="Q385" i="50" s="1"/>
  <c r="AB385" i="50" a="1"/>
  <c r="AB385" i="50" s="1"/>
  <c r="AD385" i="50" a="1"/>
  <c r="AD385" i="50" s="1"/>
  <c r="AC385" i="50" s="1"/>
  <c r="AE385" i="50" a="1"/>
  <c r="AE385" i="50" s="1"/>
  <c r="AF385" i="50" a="1"/>
  <c r="AF385" i="50" s="1"/>
  <c r="AG385" i="50" a="1"/>
  <c r="AG385" i="50" s="1"/>
  <c r="AH385" i="50" a="1"/>
  <c r="AH385" i="50" s="1"/>
  <c r="AI385" i="50" a="1"/>
  <c r="AI385" i="50" s="1"/>
  <c r="AL385" i="50" a="1"/>
  <c r="AL385" i="50" s="1"/>
  <c r="O386" i="50" a="1"/>
  <c r="O386" i="50" s="1"/>
  <c r="P386" i="50" a="1"/>
  <c r="P386" i="50" s="1"/>
  <c r="Q386" i="50" a="1"/>
  <c r="Q386" i="50" s="1"/>
  <c r="AB386" i="50" a="1"/>
  <c r="AB386" i="50" s="1"/>
  <c r="AD386" i="50" a="1"/>
  <c r="AD386" i="50" s="1"/>
  <c r="AC386" i="50" s="1"/>
  <c r="AE386" i="50" a="1"/>
  <c r="AE386" i="50" s="1"/>
  <c r="Z386" i="50" s="1"/>
  <c r="AF386" i="50" a="1"/>
  <c r="AF386" i="50" s="1"/>
  <c r="AG386" i="50" a="1"/>
  <c r="AG386" i="50" s="1"/>
  <c r="AH386" i="50" a="1"/>
  <c r="AH386" i="50" s="1"/>
  <c r="AI386" i="50" a="1"/>
  <c r="AI386" i="50" s="1"/>
  <c r="AL386" i="50" a="1"/>
  <c r="AL386" i="50" s="1"/>
  <c r="O387" i="50" a="1"/>
  <c r="O387" i="50" s="1"/>
  <c r="P387" i="50" a="1"/>
  <c r="P387" i="50" s="1"/>
  <c r="Q387" i="50" a="1"/>
  <c r="Q387" i="50" s="1"/>
  <c r="AB387" i="50" a="1"/>
  <c r="AB387" i="50" s="1"/>
  <c r="AD387" i="50" a="1"/>
  <c r="AD387" i="50" s="1"/>
  <c r="AC387" i="50" s="1"/>
  <c r="AE387" i="50" a="1"/>
  <c r="AE387" i="50" s="1"/>
  <c r="AF387" i="50" a="1"/>
  <c r="AF387" i="50" s="1"/>
  <c r="AG387" i="50" a="1"/>
  <c r="AG387" i="50" s="1"/>
  <c r="AH387" i="50" a="1"/>
  <c r="AH387" i="50" s="1"/>
  <c r="AI387" i="50" a="1"/>
  <c r="AI387" i="50" s="1"/>
  <c r="AL387" i="50" a="1"/>
  <c r="AL387" i="50" s="1"/>
  <c r="O388" i="50" a="1"/>
  <c r="O388" i="50" s="1"/>
  <c r="P388" i="50" a="1"/>
  <c r="P388" i="50" s="1"/>
  <c r="Q388" i="50" a="1"/>
  <c r="Q388" i="50" s="1"/>
  <c r="AB388" i="50" a="1"/>
  <c r="AB388" i="50" s="1"/>
  <c r="AD388" i="50" a="1"/>
  <c r="AD388" i="50" s="1"/>
  <c r="AC388" i="50" s="1"/>
  <c r="AE388" i="50" a="1"/>
  <c r="AE388" i="50" s="1"/>
  <c r="AF388" i="50" a="1"/>
  <c r="AF388" i="50" s="1"/>
  <c r="AG388" i="50" a="1"/>
  <c r="AG388" i="50" s="1"/>
  <c r="AH388" i="50" a="1"/>
  <c r="AH388" i="50" s="1"/>
  <c r="AI388" i="50" a="1"/>
  <c r="AI388" i="50" s="1"/>
  <c r="AL388" i="50" a="1"/>
  <c r="AL388" i="50" s="1"/>
  <c r="O389" i="50" a="1"/>
  <c r="O389" i="50" s="1"/>
  <c r="P389" i="50" a="1"/>
  <c r="P389" i="50" s="1"/>
  <c r="Q389" i="50" a="1"/>
  <c r="Q389" i="50" s="1"/>
  <c r="AB389" i="50" a="1"/>
  <c r="AB389" i="50" s="1"/>
  <c r="AD389" i="50" a="1"/>
  <c r="AD389" i="50" s="1"/>
  <c r="AC389" i="50" s="1"/>
  <c r="AE389" i="50" a="1"/>
  <c r="AE389" i="50" s="1"/>
  <c r="AF389" i="50" a="1"/>
  <c r="AF389" i="50" s="1"/>
  <c r="AG389" i="50" a="1"/>
  <c r="AG389" i="50" s="1"/>
  <c r="AH389" i="50" a="1"/>
  <c r="AH389" i="50" s="1"/>
  <c r="AI389" i="50" a="1"/>
  <c r="AI389" i="50" s="1"/>
  <c r="AL389" i="50" a="1"/>
  <c r="AL389" i="50" s="1"/>
  <c r="O390" i="50" a="1"/>
  <c r="O390" i="50" s="1"/>
  <c r="P390" i="50" a="1"/>
  <c r="P390" i="50" s="1"/>
  <c r="Q390" i="50" a="1"/>
  <c r="Q390" i="50" s="1"/>
  <c r="AB390" i="50" a="1"/>
  <c r="AB390" i="50" s="1"/>
  <c r="AD390" i="50" a="1"/>
  <c r="AD390" i="50" s="1"/>
  <c r="AC390" i="50" s="1"/>
  <c r="AE390" i="50" a="1"/>
  <c r="AE390" i="50" s="1"/>
  <c r="AA390" i="50" s="1"/>
  <c r="AF390" i="50" a="1"/>
  <c r="AF390" i="50" s="1"/>
  <c r="AG390" i="50" a="1"/>
  <c r="AG390" i="50" s="1"/>
  <c r="AH390" i="50" a="1"/>
  <c r="AH390" i="50" s="1"/>
  <c r="AI390" i="50" a="1"/>
  <c r="AI390" i="50" s="1"/>
  <c r="AL390" i="50" a="1"/>
  <c r="AL390" i="50" s="1"/>
  <c r="O391" i="50" a="1"/>
  <c r="O391" i="50" s="1"/>
  <c r="P391" i="50" a="1"/>
  <c r="P391" i="50" s="1"/>
  <c r="Q391" i="50" a="1"/>
  <c r="Q391" i="50" s="1"/>
  <c r="AB391" i="50" a="1"/>
  <c r="AB391" i="50" s="1"/>
  <c r="AD391" i="50" a="1"/>
  <c r="AD391" i="50" s="1"/>
  <c r="AC391" i="50" s="1"/>
  <c r="AE391" i="50" a="1"/>
  <c r="AE391" i="50" s="1"/>
  <c r="AF391" i="50" a="1"/>
  <c r="AF391" i="50" s="1"/>
  <c r="AG391" i="50" a="1"/>
  <c r="AG391" i="50" s="1"/>
  <c r="AH391" i="50" a="1"/>
  <c r="AH391" i="50" s="1"/>
  <c r="AI391" i="50" a="1"/>
  <c r="AI391" i="50" s="1"/>
  <c r="AL391" i="50" a="1"/>
  <c r="AL391" i="50" s="1"/>
  <c r="O392" i="50" a="1"/>
  <c r="O392" i="50" s="1"/>
  <c r="P392" i="50" a="1"/>
  <c r="P392" i="50" s="1"/>
  <c r="Q392" i="50" a="1"/>
  <c r="Q392" i="50" s="1"/>
  <c r="AB392" i="50" a="1"/>
  <c r="AB392" i="50" s="1"/>
  <c r="AD392" i="50" a="1"/>
  <c r="AD392" i="50" s="1"/>
  <c r="AC392" i="50" s="1"/>
  <c r="AE392" i="50" a="1"/>
  <c r="AE392" i="50" s="1"/>
  <c r="AF392" i="50" a="1"/>
  <c r="AF392" i="50" s="1"/>
  <c r="AG392" i="50" a="1"/>
  <c r="AG392" i="50" s="1"/>
  <c r="AH392" i="50" a="1"/>
  <c r="AH392" i="50" s="1"/>
  <c r="AI392" i="50" a="1"/>
  <c r="AI392" i="50" s="1"/>
  <c r="AL392" i="50" a="1"/>
  <c r="AL392" i="50" s="1"/>
  <c r="O393" i="50" a="1"/>
  <c r="O393" i="50" s="1"/>
  <c r="P393" i="50" a="1"/>
  <c r="P393" i="50" s="1"/>
  <c r="Q393" i="50" a="1"/>
  <c r="Q393" i="50" s="1"/>
  <c r="AB393" i="50" a="1"/>
  <c r="AB393" i="50" s="1"/>
  <c r="AD393" i="50" a="1"/>
  <c r="AD393" i="50" s="1"/>
  <c r="AC393" i="50" s="1"/>
  <c r="AE393" i="50" a="1"/>
  <c r="AE393" i="50" s="1"/>
  <c r="AF393" i="50" a="1"/>
  <c r="AF393" i="50" s="1"/>
  <c r="AG393" i="50" a="1"/>
  <c r="AG393" i="50" s="1"/>
  <c r="AH393" i="50" a="1"/>
  <c r="AH393" i="50" s="1"/>
  <c r="AI393" i="50" a="1"/>
  <c r="AI393" i="50" s="1"/>
  <c r="AL393" i="50" a="1"/>
  <c r="AL393" i="50" s="1"/>
  <c r="O394" i="50" a="1"/>
  <c r="O394" i="50" s="1"/>
  <c r="P394" i="50" a="1"/>
  <c r="P394" i="50" s="1"/>
  <c r="Q394" i="50" a="1"/>
  <c r="Q394" i="50" s="1"/>
  <c r="AB394" i="50" a="1"/>
  <c r="AB394" i="50" s="1"/>
  <c r="AD394" i="50" a="1"/>
  <c r="AD394" i="50" s="1"/>
  <c r="AC394" i="50" s="1"/>
  <c r="AE394" i="50" a="1"/>
  <c r="AE394" i="50" s="1"/>
  <c r="Z394" i="50" s="1"/>
  <c r="AF394" i="50" a="1"/>
  <c r="AF394" i="50" s="1"/>
  <c r="AG394" i="50" a="1"/>
  <c r="AG394" i="50" s="1"/>
  <c r="AH394" i="50" a="1"/>
  <c r="AH394" i="50" s="1"/>
  <c r="AI394" i="50" a="1"/>
  <c r="AI394" i="50" s="1"/>
  <c r="AL394" i="50" a="1"/>
  <c r="AL394" i="50" s="1"/>
  <c r="O395" i="50" a="1"/>
  <c r="O395" i="50" s="1"/>
  <c r="P395" i="50" a="1"/>
  <c r="P395" i="50" s="1"/>
  <c r="Q395" i="50" a="1"/>
  <c r="Q395" i="50" s="1"/>
  <c r="AB395" i="50" a="1"/>
  <c r="AB395" i="50" s="1"/>
  <c r="AD395" i="50" a="1"/>
  <c r="AD395" i="50" s="1"/>
  <c r="AC395" i="50" s="1"/>
  <c r="AE395" i="50" a="1"/>
  <c r="AE395" i="50" s="1"/>
  <c r="Z395" i="50" s="1"/>
  <c r="AF395" i="50" a="1"/>
  <c r="AF395" i="50" s="1"/>
  <c r="AG395" i="50" a="1"/>
  <c r="AG395" i="50" s="1"/>
  <c r="AH395" i="50" a="1"/>
  <c r="AH395" i="50" s="1"/>
  <c r="AI395" i="50" a="1"/>
  <c r="AI395" i="50" s="1"/>
  <c r="AL395" i="50" a="1"/>
  <c r="AL395" i="50" s="1"/>
  <c r="O396" i="50" a="1"/>
  <c r="O396" i="50" s="1"/>
  <c r="P396" i="50" a="1"/>
  <c r="P396" i="50" s="1"/>
  <c r="Q396" i="50" a="1"/>
  <c r="Q396" i="50" s="1"/>
  <c r="AB396" i="50" a="1"/>
  <c r="AB396" i="50" s="1"/>
  <c r="AD396" i="50" a="1"/>
  <c r="AD396" i="50" s="1"/>
  <c r="AC396" i="50" s="1"/>
  <c r="AE396" i="50" a="1"/>
  <c r="AE396" i="50" s="1"/>
  <c r="AF396" i="50" a="1"/>
  <c r="AF396" i="50" s="1"/>
  <c r="AG396" i="50" a="1"/>
  <c r="AG396" i="50" s="1"/>
  <c r="AH396" i="50" a="1"/>
  <c r="AH396" i="50" s="1"/>
  <c r="AI396" i="50" a="1"/>
  <c r="AI396" i="50" s="1"/>
  <c r="AL396" i="50" a="1"/>
  <c r="AL396" i="50" s="1"/>
  <c r="O397" i="50" a="1"/>
  <c r="O397" i="50" s="1"/>
  <c r="P397" i="50" a="1"/>
  <c r="P397" i="50" s="1"/>
  <c r="Q397" i="50" a="1"/>
  <c r="Q397" i="50" s="1"/>
  <c r="AB397" i="50" a="1"/>
  <c r="AB397" i="50" s="1"/>
  <c r="AD397" i="50" a="1"/>
  <c r="AD397" i="50" s="1"/>
  <c r="AC397" i="50" s="1"/>
  <c r="AE397" i="50" a="1"/>
  <c r="AE397" i="50" s="1"/>
  <c r="AF397" i="50" a="1"/>
  <c r="AF397" i="50" s="1"/>
  <c r="AG397" i="50" a="1"/>
  <c r="AG397" i="50" s="1"/>
  <c r="AH397" i="50" a="1"/>
  <c r="AH397" i="50" s="1"/>
  <c r="AI397" i="50" a="1"/>
  <c r="AI397" i="50" s="1"/>
  <c r="AL397" i="50" a="1"/>
  <c r="AL397" i="50" s="1"/>
  <c r="O398" i="50" a="1"/>
  <c r="O398" i="50" s="1"/>
  <c r="P398" i="50" a="1"/>
  <c r="P398" i="50" s="1"/>
  <c r="Q398" i="50" a="1"/>
  <c r="Q398" i="50" s="1"/>
  <c r="AB398" i="50" a="1"/>
  <c r="AB398" i="50" s="1"/>
  <c r="AD398" i="50" a="1"/>
  <c r="AD398" i="50" s="1"/>
  <c r="AC398" i="50" s="1"/>
  <c r="AE398" i="50" a="1"/>
  <c r="AE398" i="50" s="1"/>
  <c r="AF398" i="50" a="1"/>
  <c r="AF398" i="50" s="1"/>
  <c r="AG398" i="50" a="1"/>
  <c r="AG398" i="50" s="1"/>
  <c r="AH398" i="50" a="1"/>
  <c r="AH398" i="50" s="1"/>
  <c r="AI398" i="50" a="1"/>
  <c r="AI398" i="50" s="1"/>
  <c r="AL398" i="50" a="1"/>
  <c r="AL398" i="50" s="1"/>
  <c r="O399" i="50" a="1"/>
  <c r="O399" i="50" s="1"/>
  <c r="P399" i="50" a="1"/>
  <c r="P399" i="50" s="1"/>
  <c r="Q399" i="50" a="1"/>
  <c r="Q399" i="50" s="1"/>
  <c r="AB399" i="50" a="1"/>
  <c r="AB399" i="50" s="1"/>
  <c r="AD399" i="50" a="1"/>
  <c r="AD399" i="50" s="1"/>
  <c r="AC399" i="50" s="1"/>
  <c r="AE399" i="50" a="1"/>
  <c r="AE399" i="50" s="1"/>
  <c r="AA399" i="50" s="1"/>
  <c r="AF399" i="50" a="1"/>
  <c r="AF399" i="50" s="1"/>
  <c r="AG399" i="50" a="1"/>
  <c r="AG399" i="50" s="1"/>
  <c r="AH399" i="50" a="1"/>
  <c r="AH399" i="50" s="1"/>
  <c r="AI399" i="50" a="1"/>
  <c r="AI399" i="50" s="1"/>
  <c r="AL399" i="50" a="1"/>
  <c r="AL399" i="50" s="1"/>
  <c r="O400" i="50" a="1"/>
  <c r="O400" i="50" s="1"/>
  <c r="P400" i="50" a="1"/>
  <c r="P400" i="50" s="1"/>
  <c r="Q400" i="50" a="1"/>
  <c r="Q400" i="50" s="1"/>
  <c r="AB400" i="50" a="1"/>
  <c r="AB400" i="50" s="1"/>
  <c r="AD400" i="50" a="1"/>
  <c r="AD400" i="50" s="1"/>
  <c r="AC400" i="50" s="1"/>
  <c r="AE400" i="50" a="1"/>
  <c r="AE400" i="50" s="1"/>
  <c r="AF400" i="50" a="1"/>
  <c r="AF400" i="50" s="1"/>
  <c r="AG400" i="50" a="1"/>
  <c r="AG400" i="50" s="1"/>
  <c r="AH400" i="50" a="1"/>
  <c r="AH400" i="50" s="1"/>
  <c r="AI400" i="50" a="1"/>
  <c r="AI400" i="50" s="1"/>
  <c r="AL400" i="50" a="1"/>
  <c r="AL400" i="50" s="1"/>
  <c r="O401" i="50" a="1"/>
  <c r="O401" i="50" s="1"/>
  <c r="P401" i="50" a="1"/>
  <c r="P401" i="50" s="1"/>
  <c r="Q401" i="50" a="1"/>
  <c r="Q401" i="50" s="1"/>
  <c r="AB401" i="50" a="1"/>
  <c r="AB401" i="50" s="1"/>
  <c r="AD401" i="50" a="1"/>
  <c r="AD401" i="50" s="1"/>
  <c r="AC401" i="50" s="1"/>
  <c r="AE401" i="50" a="1"/>
  <c r="AE401" i="50" s="1"/>
  <c r="AF401" i="50" a="1"/>
  <c r="AF401" i="50" s="1"/>
  <c r="AG401" i="50" a="1"/>
  <c r="AG401" i="50" s="1"/>
  <c r="AH401" i="50" a="1"/>
  <c r="AH401" i="50" s="1"/>
  <c r="AI401" i="50" a="1"/>
  <c r="AI401" i="50" s="1"/>
  <c r="AL401" i="50" a="1"/>
  <c r="AL401" i="50" s="1"/>
  <c r="O402" i="50" a="1"/>
  <c r="O402" i="50" s="1"/>
  <c r="P402" i="50" a="1"/>
  <c r="P402" i="50" s="1"/>
  <c r="Q402" i="50" a="1"/>
  <c r="Q402" i="50" s="1"/>
  <c r="AB402" i="50" a="1"/>
  <c r="AB402" i="50" s="1"/>
  <c r="AD402" i="50" a="1"/>
  <c r="AD402" i="50" s="1"/>
  <c r="AC402" i="50" s="1"/>
  <c r="AE402" i="50" a="1"/>
  <c r="AE402" i="50" s="1"/>
  <c r="AF402" i="50" a="1"/>
  <c r="AF402" i="50" s="1"/>
  <c r="AG402" i="50" a="1"/>
  <c r="AG402" i="50" s="1"/>
  <c r="AH402" i="50" a="1"/>
  <c r="AH402" i="50" s="1"/>
  <c r="AI402" i="50" a="1"/>
  <c r="AI402" i="50" s="1"/>
  <c r="AL402" i="50" a="1"/>
  <c r="AL402" i="50" s="1"/>
  <c r="O403" i="50" a="1"/>
  <c r="O403" i="50" s="1"/>
  <c r="P403" i="50" a="1"/>
  <c r="P403" i="50" s="1"/>
  <c r="Q403" i="50" a="1"/>
  <c r="Q403" i="50" s="1"/>
  <c r="AB403" i="50" a="1"/>
  <c r="AB403" i="50" s="1"/>
  <c r="AD403" i="50" a="1"/>
  <c r="AD403" i="50" s="1"/>
  <c r="AC403" i="50" s="1"/>
  <c r="AE403" i="50" a="1"/>
  <c r="AE403" i="50" s="1"/>
  <c r="Z403" i="50" s="1"/>
  <c r="AF403" i="50" a="1"/>
  <c r="AF403" i="50" s="1"/>
  <c r="AG403" i="50" a="1"/>
  <c r="AG403" i="50" s="1"/>
  <c r="AH403" i="50" a="1"/>
  <c r="AH403" i="50" s="1"/>
  <c r="AI403" i="50" a="1"/>
  <c r="AI403" i="50" s="1"/>
  <c r="AL403" i="50" a="1"/>
  <c r="AL403" i="50" s="1"/>
  <c r="O404" i="50" a="1"/>
  <c r="O404" i="50" s="1"/>
  <c r="P404" i="50" a="1"/>
  <c r="P404" i="50" s="1"/>
  <c r="Q404" i="50" a="1"/>
  <c r="Q404" i="50" s="1"/>
  <c r="AB404" i="50" a="1"/>
  <c r="AB404" i="50" s="1"/>
  <c r="AD404" i="50" a="1"/>
  <c r="AD404" i="50" s="1"/>
  <c r="AC404" i="50" s="1"/>
  <c r="AE404" i="50" a="1"/>
  <c r="AE404" i="50" s="1"/>
  <c r="AF404" i="50" a="1"/>
  <c r="AF404" i="50" s="1"/>
  <c r="AG404" i="50" a="1"/>
  <c r="AG404" i="50" s="1"/>
  <c r="AH404" i="50" a="1"/>
  <c r="AH404" i="50" s="1"/>
  <c r="AI404" i="50" a="1"/>
  <c r="AI404" i="50" s="1"/>
  <c r="AL404" i="50" a="1"/>
  <c r="AL404" i="50" s="1"/>
  <c r="O405" i="50" a="1"/>
  <c r="O405" i="50" s="1"/>
  <c r="P405" i="50" a="1"/>
  <c r="P405" i="50" s="1"/>
  <c r="Q405" i="50" a="1"/>
  <c r="Q405" i="50" s="1"/>
  <c r="AB405" i="50" a="1"/>
  <c r="AB405" i="50" s="1"/>
  <c r="AD405" i="50" a="1"/>
  <c r="AD405" i="50" s="1"/>
  <c r="AC405" i="50" s="1"/>
  <c r="AE405" i="50" a="1"/>
  <c r="AE405" i="50" s="1"/>
  <c r="AF405" i="50" a="1"/>
  <c r="AF405" i="50" s="1"/>
  <c r="AG405" i="50" a="1"/>
  <c r="AG405" i="50" s="1"/>
  <c r="AH405" i="50" a="1"/>
  <c r="AH405" i="50" s="1"/>
  <c r="AI405" i="50" a="1"/>
  <c r="AI405" i="50" s="1"/>
  <c r="AL405" i="50" a="1"/>
  <c r="AL405" i="50" s="1"/>
  <c r="O406" i="50" a="1"/>
  <c r="O406" i="50" s="1"/>
  <c r="P406" i="50" a="1"/>
  <c r="P406" i="50" s="1"/>
  <c r="Q406" i="50" a="1"/>
  <c r="Q406" i="50" s="1"/>
  <c r="AB406" i="50" a="1"/>
  <c r="AB406" i="50" s="1"/>
  <c r="AD406" i="50" a="1"/>
  <c r="AD406" i="50" s="1"/>
  <c r="AC406" i="50" s="1"/>
  <c r="AE406" i="50" a="1"/>
  <c r="AE406" i="50" s="1"/>
  <c r="AF406" i="50" a="1"/>
  <c r="AF406" i="50" s="1"/>
  <c r="AG406" i="50" a="1"/>
  <c r="AG406" i="50" s="1"/>
  <c r="AH406" i="50" a="1"/>
  <c r="AH406" i="50" s="1"/>
  <c r="AI406" i="50" a="1"/>
  <c r="AI406" i="50" s="1"/>
  <c r="AL406" i="50" a="1"/>
  <c r="AL406" i="50" s="1"/>
  <c r="O407" i="50" a="1"/>
  <c r="O407" i="50" s="1"/>
  <c r="P407" i="50" a="1"/>
  <c r="P407" i="50" s="1"/>
  <c r="Q407" i="50" a="1"/>
  <c r="Q407" i="50" s="1"/>
  <c r="AB407" i="50" a="1"/>
  <c r="AB407" i="50" s="1"/>
  <c r="AD407" i="50" a="1"/>
  <c r="AD407" i="50" s="1"/>
  <c r="AC407" i="50" s="1"/>
  <c r="AE407" i="50" a="1"/>
  <c r="AE407" i="50" s="1"/>
  <c r="AF407" i="50" a="1"/>
  <c r="AF407" i="50" s="1"/>
  <c r="AG407" i="50" a="1"/>
  <c r="AG407" i="50" s="1"/>
  <c r="AH407" i="50" a="1"/>
  <c r="AH407" i="50" s="1"/>
  <c r="AI407" i="50" a="1"/>
  <c r="AI407" i="50" s="1"/>
  <c r="AL407" i="50" a="1"/>
  <c r="AL407" i="50" s="1"/>
  <c r="O408" i="50" a="1"/>
  <c r="O408" i="50" s="1"/>
  <c r="P408" i="50" a="1"/>
  <c r="P408" i="50" s="1"/>
  <c r="Q408" i="50" a="1"/>
  <c r="Q408" i="50" s="1"/>
  <c r="AB408" i="50" a="1"/>
  <c r="AB408" i="50" s="1"/>
  <c r="AD408" i="50" a="1"/>
  <c r="AD408" i="50" s="1"/>
  <c r="AC408" i="50" s="1"/>
  <c r="AE408" i="50" a="1"/>
  <c r="AE408" i="50" s="1"/>
  <c r="AF408" i="50" a="1"/>
  <c r="AF408" i="50" s="1"/>
  <c r="AG408" i="50" a="1"/>
  <c r="AG408" i="50" s="1"/>
  <c r="AH408" i="50" a="1"/>
  <c r="AH408" i="50" s="1"/>
  <c r="AI408" i="50" a="1"/>
  <c r="AI408" i="50" s="1"/>
  <c r="AL408" i="50" a="1"/>
  <c r="AL408" i="50" s="1"/>
  <c r="O409" i="50" a="1"/>
  <c r="O409" i="50" s="1"/>
  <c r="P409" i="50" a="1"/>
  <c r="P409" i="50" s="1"/>
  <c r="Q409" i="50" a="1"/>
  <c r="Q409" i="50" s="1"/>
  <c r="AB409" i="50" a="1"/>
  <c r="AB409" i="50" s="1"/>
  <c r="AD409" i="50" a="1"/>
  <c r="AD409" i="50" s="1"/>
  <c r="AC409" i="50" s="1"/>
  <c r="AE409" i="50" a="1"/>
  <c r="AE409" i="50" s="1"/>
  <c r="AF409" i="50" a="1"/>
  <c r="AF409" i="50" s="1"/>
  <c r="AG409" i="50" a="1"/>
  <c r="AG409" i="50" s="1"/>
  <c r="AH409" i="50" a="1"/>
  <c r="AH409" i="50" s="1"/>
  <c r="AI409" i="50" a="1"/>
  <c r="AI409" i="50" s="1"/>
  <c r="AL409" i="50" a="1"/>
  <c r="AL409" i="50" s="1"/>
  <c r="O410" i="50" a="1"/>
  <c r="O410" i="50" s="1"/>
  <c r="P410" i="50" a="1"/>
  <c r="P410" i="50" s="1"/>
  <c r="Q410" i="50" a="1"/>
  <c r="Q410" i="50" s="1"/>
  <c r="AB410" i="50" a="1"/>
  <c r="AB410" i="50" s="1"/>
  <c r="AD410" i="50" a="1"/>
  <c r="AD410" i="50" s="1"/>
  <c r="AC410" i="50" s="1"/>
  <c r="AE410" i="50" a="1"/>
  <c r="AE410" i="50" s="1"/>
  <c r="Z410" i="50" s="1"/>
  <c r="AF410" i="50" a="1"/>
  <c r="AF410" i="50" s="1"/>
  <c r="AG410" i="50" a="1"/>
  <c r="AG410" i="50" s="1"/>
  <c r="AH410" i="50" a="1"/>
  <c r="AH410" i="50" s="1"/>
  <c r="AI410" i="50" a="1"/>
  <c r="AI410" i="50" s="1"/>
  <c r="AL410" i="50" a="1"/>
  <c r="AL410" i="50" s="1"/>
  <c r="O411" i="50" a="1"/>
  <c r="O411" i="50" s="1"/>
  <c r="P411" i="50" a="1"/>
  <c r="P411" i="50" s="1"/>
  <c r="Q411" i="50" a="1"/>
  <c r="Q411" i="50" s="1"/>
  <c r="AB411" i="50" a="1"/>
  <c r="AB411" i="50" s="1"/>
  <c r="AD411" i="50" a="1"/>
  <c r="AD411" i="50" s="1"/>
  <c r="AC411" i="50" s="1"/>
  <c r="AE411" i="50" a="1"/>
  <c r="AE411" i="50" s="1"/>
  <c r="Z411" i="50" s="1"/>
  <c r="AF411" i="50" a="1"/>
  <c r="AF411" i="50" s="1"/>
  <c r="AG411" i="50" a="1"/>
  <c r="AG411" i="50" s="1"/>
  <c r="AH411" i="50" a="1"/>
  <c r="AH411" i="50" s="1"/>
  <c r="AI411" i="50" a="1"/>
  <c r="AI411" i="50" s="1"/>
  <c r="AL411" i="50" a="1"/>
  <c r="AL411" i="50" s="1"/>
  <c r="O412" i="50" a="1"/>
  <c r="O412" i="50" s="1"/>
  <c r="P412" i="50" a="1"/>
  <c r="P412" i="50" s="1"/>
  <c r="Q412" i="50" a="1"/>
  <c r="Q412" i="50" s="1"/>
  <c r="AB412" i="50" a="1"/>
  <c r="AB412" i="50" s="1"/>
  <c r="AD412" i="50" a="1"/>
  <c r="AD412" i="50" s="1"/>
  <c r="AC412" i="50" s="1"/>
  <c r="AE412" i="50" a="1"/>
  <c r="AE412" i="50" s="1"/>
  <c r="AF412" i="50" a="1"/>
  <c r="AF412" i="50" s="1"/>
  <c r="AG412" i="50" a="1"/>
  <c r="AG412" i="50" s="1"/>
  <c r="AH412" i="50" a="1"/>
  <c r="AH412" i="50" s="1"/>
  <c r="AI412" i="50" a="1"/>
  <c r="AI412" i="50" s="1"/>
  <c r="AL412" i="50" a="1"/>
  <c r="AL412" i="50" s="1"/>
  <c r="O413" i="50" a="1"/>
  <c r="O413" i="50" s="1"/>
  <c r="P413" i="50" a="1"/>
  <c r="P413" i="50" s="1"/>
  <c r="Q413" i="50" a="1"/>
  <c r="Q413" i="50" s="1"/>
  <c r="AB413" i="50" a="1"/>
  <c r="AB413" i="50" s="1"/>
  <c r="AD413" i="50" a="1"/>
  <c r="AD413" i="50" s="1"/>
  <c r="AC413" i="50" s="1"/>
  <c r="AE413" i="50" a="1"/>
  <c r="AE413" i="50" s="1"/>
  <c r="AF413" i="50" a="1"/>
  <c r="AF413" i="50" s="1"/>
  <c r="AG413" i="50" a="1"/>
  <c r="AG413" i="50" s="1"/>
  <c r="AH413" i="50" a="1"/>
  <c r="AH413" i="50" s="1"/>
  <c r="AI413" i="50" a="1"/>
  <c r="AI413" i="50" s="1"/>
  <c r="AL413" i="50" a="1"/>
  <c r="AL413" i="50" s="1"/>
  <c r="O414" i="50" a="1"/>
  <c r="O414" i="50" s="1"/>
  <c r="P414" i="50" a="1"/>
  <c r="P414" i="50" s="1"/>
  <c r="Q414" i="50" a="1"/>
  <c r="Q414" i="50" s="1"/>
  <c r="AB414" i="50" a="1"/>
  <c r="AB414" i="50" s="1"/>
  <c r="AD414" i="50" a="1"/>
  <c r="AD414" i="50" s="1"/>
  <c r="AC414" i="50" s="1"/>
  <c r="AE414" i="50" a="1"/>
  <c r="AE414" i="50" s="1"/>
  <c r="AF414" i="50" a="1"/>
  <c r="AF414" i="50" s="1"/>
  <c r="AG414" i="50" a="1"/>
  <c r="AG414" i="50" s="1"/>
  <c r="AH414" i="50" a="1"/>
  <c r="AH414" i="50" s="1"/>
  <c r="AI414" i="50" a="1"/>
  <c r="AI414" i="50" s="1"/>
  <c r="AL414" i="50" a="1"/>
  <c r="AL414" i="50" s="1"/>
  <c r="O415" i="50" a="1"/>
  <c r="O415" i="50" s="1"/>
  <c r="P415" i="50" a="1"/>
  <c r="P415" i="50" s="1"/>
  <c r="Q415" i="50" a="1"/>
  <c r="Q415" i="50" s="1"/>
  <c r="AB415" i="50" a="1"/>
  <c r="AB415" i="50" s="1"/>
  <c r="AD415" i="50" a="1"/>
  <c r="AD415" i="50" s="1"/>
  <c r="AC415" i="50" s="1"/>
  <c r="AE415" i="50" a="1"/>
  <c r="AE415" i="50" s="1"/>
  <c r="AF415" i="50" a="1"/>
  <c r="AF415" i="50" s="1"/>
  <c r="AG415" i="50" a="1"/>
  <c r="AG415" i="50" s="1"/>
  <c r="AH415" i="50" a="1"/>
  <c r="AH415" i="50" s="1"/>
  <c r="AI415" i="50" a="1"/>
  <c r="AI415" i="50" s="1"/>
  <c r="AL415" i="50" a="1"/>
  <c r="AL415" i="50" s="1"/>
  <c r="O416" i="50" a="1"/>
  <c r="O416" i="50" s="1"/>
  <c r="P416" i="50" a="1"/>
  <c r="P416" i="50" s="1"/>
  <c r="Q416" i="50" a="1"/>
  <c r="Q416" i="50" s="1"/>
  <c r="AB416" i="50" a="1"/>
  <c r="AB416" i="50" s="1"/>
  <c r="AD416" i="50" a="1"/>
  <c r="AD416" i="50" s="1"/>
  <c r="AC416" i="50" s="1"/>
  <c r="AE416" i="50" a="1"/>
  <c r="AE416" i="50" s="1"/>
  <c r="AF416" i="50" a="1"/>
  <c r="AF416" i="50" s="1"/>
  <c r="AG416" i="50" a="1"/>
  <c r="AG416" i="50" s="1"/>
  <c r="AH416" i="50" a="1"/>
  <c r="AH416" i="50" s="1"/>
  <c r="AI416" i="50" a="1"/>
  <c r="AI416" i="50" s="1"/>
  <c r="AL416" i="50" a="1"/>
  <c r="AL416" i="50" s="1"/>
  <c r="O417" i="50" a="1"/>
  <c r="O417" i="50" s="1"/>
  <c r="P417" i="50" a="1"/>
  <c r="P417" i="50" s="1"/>
  <c r="Q417" i="50" a="1"/>
  <c r="Q417" i="50" s="1"/>
  <c r="AB417" i="50" a="1"/>
  <c r="AB417" i="50" s="1"/>
  <c r="AD417" i="50" a="1"/>
  <c r="AD417" i="50" s="1"/>
  <c r="AC417" i="50" s="1"/>
  <c r="AE417" i="50" a="1"/>
  <c r="AE417" i="50" s="1"/>
  <c r="AF417" i="50" a="1"/>
  <c r="AF417" i="50" s="1"/>
  <c r="AG417" i="50" a="1"/>
  <c r="AG417" i="50" s="1"/>
  <c r="AH417" i="50" a="1"/>
  <c r="AH417" i="50" s="1"/>
  <c r="AI417" i="50" a="1"/>
  <c r="AI417" i="50" s="1"/>
  <c r="AL417" i="50" a="1"/>
  <c r="AL417" i="50" s="1"/>
  <c r="O418" i="50" a="1"/>
  <c r="O418" i="50" s="1"/>
  <c r="P418" i="50" a="1"/>
  <c r="P418" i="50" s="1"/>
  <c r="Q418" i="50" a="1"/>
  <c r="Q418" i="50" s="1"/>
  <c r="AB418" i="50" a="1"/>
  <c r="AB418" i="50" s="1"/>
  <c r="AD418" i="50" a="1"/>
  <c r="AD418" i="50" s="1"/>
  <c r="AC418" i="50" s="1"/>
  <c r="AE418" i="50" a="1"/>
  <c r="AE418" i="50" s="1"/>
  <c r="AF418" i="50" a="1"/>
  <c r="AF418" i="50" s="1"/>
  <c r="AG418" i="50" a="1"/>
  <c r="AG418" i="50" s="1"/>
  <c r="AH418" i="50" a="1"/>
  <c r="AH418" i="50" s="1"/>
  <c r="AI418" i="50" a="1"/>
  <c r="AI418" i="50" s="1"/>
  <c r="AL418" i="50" a="1"/>
  <c r="AL418" i="50" s="1"/>
  <c r="O419" i="50" a="1"/>
  <c r="O419" i="50" s="1"/>
  <c r="P419" i="50" a="1"/>
  <c r="P419" i="50" s="1"/>
  <c r="Q419" i="50" a="1"/>
  <c r="Q419" i="50" s="1"/>
  <c r="AB419" i="50" a="1"/>
  <c r="AB419" i="50" s="1"/>
  <c r="AD419" i="50" a="1"/>
  <c r="AD419" i="50" s="1"/>
  <c r="AC419" i="50" s="1"/>
  <c r="AE419" i="50" a="1"/>
  <c r="AE419" i="50" s="1"/>
  <c r="Z419" i="50" s="1"/>
  <c r="AF419" i="50" a="1"/>
  <c r="AF419" i="50" s="1"/>
  <c r="AG419" i="50" a="1"/>
  <c r="AG419" i="50" s="1"/>
  <c r="AH419" i="50" a="1"/>
  <c r="AH419" i="50" s="1"/>
  <c r="AI419" i="50" a="1"/>
  <c r="AI419" i="50" s="1"/>
  <c r="AL419" i="50" a="1"/>
  <c r="AL419" i="50" s="1"/>
  <c r="O420" i="50" a="1"/>
  <c r="O420" i="50" s="1"/>
  <c r="P420" i="50" a="1"/>
  <c r="P420" i="50" s="1"/>
  <c r="Q420" i="50" a="1"/>
  <c r="Q420" i="50" s="1"/>
  <c r="AB420" i="50" a="1"/>
  <c r="AB420" i="50" s="1"/>
  <c r="AD420" i="50" a="1"/>
  <c r="AD420" i="50" s="1"/>
  <c r="AC420" i="50" s="1"/>
  <c r="AE420" i="50" a="1"/>
  <c r="AE420" i="50" s="1"/>
  <c r="AF420" i="50" a="1"/>
  <c r="AF420" i="50" s="1"/>
  <c r="AG420" i="50" a="1"/>
  <c r="AG420" i="50" s="1"/>
  <c r="AH420" i="50" a="1"/>
  <c r="AH420" i="50" s="1"/>
  <c r="AI420" i="50" a="1"/>
  <c r="AI420" i="50" s="1"/>
  <c r="AL420" i="50" a="1"/>
  <c r="AL420" i="50" s="1"/>
  <c r="O421" i="50" a="1"/>
  <c r="O421" i="50" s="1"/>
  <c r="P421" i="50" a="1"/>
  <c r="P421" i="50" s="1"/>
  <c r="Q421" i="50" a="1"/>
  <c r="Q421" i="50" s="1"/>
  <c r="AB421" i="50" a="1"/>
  <c r="AB421" i="50" s="1"/>
  <c r="AD421" i="50" a="1"/>
  <c r="AD421" i="50" s="1"/>
  <c r="AC421" i="50" s="1"/>
  <c r="AE421" i="50" a="1"/>
  <c r="AE421" i="50" s="1"/>
  <c r="AF421" i="50" a="1"/>
  <c r="AF421" i="50" s="1"/>
  <c r="AG421" i="50" a="1"/>
  <c r="AG421" i="50" s="1"/>
  <c r="AH421" i="50" a="1"/>
  <c r="AH421" i="50" s="1"/>
  <c r="AI421" i="50" a="1"/>
  <c r="AI421" i="50" s="1"/>
  <c r="AL421" i="50" a="1"/>
  <c r="AL421" i="50" s="1"/>
  <c r="O422" i="50" a="1"/>
  <c r="O422" i="50" s="1"/>
  <c r="P422" i="50" a="1"/>
  <c r="P422" i="50" s="1"/>
  <c r="Q422" i="50" a="1"/>
  <c r="Q422" i="50" s="1"/>
  <c r="AB422" i="50" a="1"/>
  <c r="AB422" i="50" s="1"/>
  <c r="AD422" i="50" a="1"/>
  <c r="AD422" i="50" s="1"/>
  <c r="AC422" i="50" s="1"/>
  <c r="AE422" i="50" a="1"/>
  <c r="AE422" i="50" s="1"/>
  <c r="AF422" i="50" a="1"/>
  <c r="AF422" i="50" s="1"/>
  <c r="AG422" i="50" a="1"/>
  <c r="AG422" i="50" s="1"/>
  <c r="AH422" i="50" a="1"/>
  <c r="AH422" i="50" s="1"/>
  <c r="AI422" i="50" a="1"/>
  <c r="AI422" i="50" s="1"/>
  <c r="AL422" i="50" a="1"/>
  <c r="AL422" i="50" s="1"/>
  <c r="O423" i="50" a="1"/>
  <c r="O423" i="50" s="1"/>
  <c r="P423" i="50" a="1"/>
  <c r="P423" i="50" s="1"/>
  <c r="Q423" i="50" a="1"/>
  <c r="Q423" i="50" s="1"/>
  <c r="AB423" i="50" a="1"/>
  <c r="AB423" i="50" s="1"/>
  <c r="AD423" i="50" a="1"/>
  <c r="AD423" i="50" s="1"/>
  <c r="AC423" i="50" s="1"/>
  <c r="AE423" i="50" a="1"/>
  <c r="AE423" i="50" s="1"/>
  <c r="AF423" i="50" a="1"/>
  <c r="AF423" i="50" s="1"/>
  <c r="AG423" i="50" a="1"/>
  <c r="AG423" i="50" s="1"/>
  <c r="AH423" i="50" a="1"/>
  <c r="AH423" i="50" s="1"/>
  <c r="AI423" i="50" a="1"/>
  <c r="AI423" i="50" s="1"/>
  <c r="AL423" i="50" a="1"/>
  <c r="AL423" i="50" s="1"/>
  <c r="O424" i="50" a="1"/>
  <c r="O424" i="50" s="1"/>
  <c r="P424" i="50" a="1"/>
  <c r="P424" i="50" s="1"/>
  <c r="Q424" i="50" a="1"/>
  <c r="Q424" i="50" s="1"/>
  <c r="AB424" i="50" a="1"/>
  <c r="AB424" i="50" s="1"/>
  <c r="AD424" i="50" a="1"/>
  <c r="AD424" i="50" s="1"/>
  <c r="AC424" i="50" s="1"/>
  <c r="AE424" i="50" a="1"/>
  <c r="AE424" i="50" s="1"/>
  <c r="AF424" i="50" a="1"/>
  <c r="AF424" i="50" s="1"/>
  <c r="AG424" i="50" a="1"/>
  <c r="AG424" i="50" s="1"/>
  <c r="AH424" i="50" a="1"/>
  <c r="AH424" i="50" s="1"/>
  <c r="AI424" i="50" a="1"/>
  <c r="AI424" i="50" s="1"/>
  <c r="AL424" i="50" a="1"/>
  <c r="AL424" i="50" s="1"/>
  <c r="O425" i="50" a="1"/>
  <c r="O425" i="50" s="1"/>
  <c r="P425" i="50" a="1"/>
  <c r="P425" i="50" s="1"/>
  <c r="Q425" i="50" a="1"/>
  <c r="Q425" i="50" s="1"/>
  <c r="AB425" i="50" a="1"/>
  <c r="AB425" i="50" s="1"/>
  <c r="AD425" i="50" a="1"/>
  <c r="AD425" i="50" s="1"/>
  <c r="AC425" i="50" s="1"/>
  <c r="AE425" i="50" a="1"/>
  <c r="AE425" i="50" s="1"/>
  <c r="AF425" i="50" a="1"/>
  <c r="AF425" i="50" s="1"/>
  <c r="AG425" i="50" a="1"/>
  <c r="AG425" i="50" s="1"/>
  <c r="AH425" i="50" a="1"/>
  <c r="AH425" i="50" s="1"/>
  <c r="AI425" i="50" a="1"/>
  <c r="AI425" i="50" s="1"/>
  <c r="AL425" i="50" a="1"/>
  <c r="AL425" i="50" s="1"/>
  <c r="O426" i="50" a="1"/>
  <c r="O426" i="50" s="1"/>
  <c r="P426" i="50" a="1"/>
  <c r="P426" i="50" s="1"/>
  <c r="Q426" i="50" a="1"/>
  <c r="Q426" i="50" s="1"/>
  <c r="AB426" i="50" a="1"/>
  <c r="AB426" i="50" s="1"/>
  <c r="AD426" i="50" a="1"/>
  <c r="AD426" i="50" s="1"/>
  <c r="AC426" i="50" s="1"/>
  <c r="AE426" i="50" a="1"/>
  <c r="AE426" i="50" s="1"/>
  <c r="AF426" i="50" a="1"/>
  <c r="AF426" i="50" s="1"/>
  <c r="AG426" i="50" a="1"/>
  <c r="AG426" i="50" s="1"/>
  <c r="AH426" i="50" a="1"/>
  <c r="AH426" i="50" s="1"/>
  <c r="AI426" i="50" a="1"/>
  <c r="AI426" i="50" s="1"/>
  <c r="AL426" i="50" a="1"/>
  <c r="AL426" i="50" s="1"/>
  <c r="O427" i="50" a="1"/>
  <c r="O427" i="50" s="1"/>
  <c r="P427" i="50" a="1"/>
  <c r="P427" i="50" s="1"/>
  <c r="Q427" i="50" a="1"/>
  <c r="Q427" i="50" s="1"/>
  <c r="AB427" i="50" a="1"/>
  <c r="AB427" i="50" s="1"/>
  <c r="AD427" i="50" a="1"/>
  <c r="AD427" i="50" s="1"/>
  <c r="AC427" i="50" s="1"/>
  <c r="AE427" i="50" a="1"/>
  <c r="AE427" i="50" s="1"/>
  <c r="AF427" i="50" a="1"/>
  <c r="AF427" i="50" s="1"/>
  <c r="AG427" i="50" a="1"/>
  <c r="AG427" i="50" s="1"/>
  <c r="AH427" i="50" a="1"/>
  <c r="AH427" i="50" s="1"/>
  <c r="AI427" i="50" a="1"/>
  <c r="AI427" i="50" s="1"/>
  <c r="AL427" i="50" a="1"/>
  <c r="AL427" i="50" s="1"/>
  <c r="O428" i="50" a="1"/>
  <c r="O428" i="50" s="1"/>
  <c r="P428" i="50" a="1"/>
  <c r="P428" i="50" s="1"/>
  <c r="Q428" i="50" a="1"/>
  <c r="Q428" i="50" s="1"/>
  <c r="AB428" i="50" a="1"/>
  <c r="AB428" i="50" s="1"/>
  <c r="AD428" i="50" a="1"/>
  <c r="AD428" i="50" s="1"/>
  <c r="AC428" i="50" s="1"/>
  <c r="AE428" i="50" a="1"/>
  <c r="AE428" i="50" s="1"/>
  <c r="AF428" i="50" a="1"/>
  <c r="AF428" i="50" s="1"/>
  <c r="AG428" i="50" a="1"/>
  <c r="AG428" i="50" s="1"/>
  <c r="AH428" i="50" a="1"/>
  <c r="AH428" i="50" s="1"/>
  <c r="AI428" i="50" a="1"/>
  <c r="AI428" i="50" s="1"/>
  <c r="AL428" i="50" a="1"/>
  <c r="AL428" i="50" s="1"/>
  <c r="O429" i="50" a="1"/>
  <c r="O429" i="50" s="1"/>
  <c r="P429" i="50" a="1"/>
  <c r="P429" i="50" s="1"/>
  <c r="Q429" i="50" a="1"/>
  <c r="Q429" i="50" s="1"/>
  <c r="AB429" i="50" a="1"/>
  <c r="AB429" i="50" s="1"/>
  <c r="AD429" i="50" a="1"/>
  <c r="AD429" i="50" s="1"/>
  <c r="AC429" i="50" s="1"/>
  <c r="AE429" i="50" a="1"/>
  <c r="AE429" i="50" s="1"/>
  <c r="AF429" i="50" a="1"/>
  <c r="AF429" i="50" s="1"/>
  <c r="AG429" i="50" a="1"/>
  <c r="AG429" i="50" s="1"/>
  <c r="AH429" i="50" a="1"/>
  <c r="AH429" i="50" s="1"/>
  <c r="AI429" i="50" a="1"/>
  <c r="AI429" i="50" s="1"/>
  <c r="AL429" i="50" a="1"/>
  <c r="AL429" i="50" s="1"/>
  <c r="O430" i="50" a="1"/>
  <c r="O430" i="50" s="1"/>
  <c r="P430" i="50" a="1"/>
  <c r="P430" i="50" s="1"/>
  <c r="Q430" i="50" a="1"/>
  <c r="Q430" i="50" s="1"/>
  <c r="AB430" i="50" a="1"/>
  <c r="AB430" i="50" s="1"/>
  <c r="AD430" i="50" a="1"/>
  <c r="AD430" i="50" s="1"/>
  <c r="AC430" i="50" s="1"/>
  <c r="AE430" i="50" a="1"/>
  <c r="AE430" i="50" s="1"/>
  <c r="AF430" i="50" a="1"/>
  <c r="AF430" i="50" s="1"/>
  <c r="AG430" i="50" a="1"/>
  <c r="AG430" i="50" s="1"/>
  <c r="AH430" i="50" a="1"/>
  <c r="AH430" i="50" s="1"/>
  <c r="AI430" i="50" a="1"/>
  <c r="AI430" i="50" s="1"/>
  <c r="AL430" i="50" a="1"/>
  <c r="AL430" i="50" s="1"/>
  <c r="O431" i="50" a="1"/>
  <c r="O431" i="50" s="1"/>
  <c r="P431" i="50" a="1"/>
  <c r="P431" i="50" s="1"/>
  <c r="Q431" i="50" a="1"/>
  <c r="Q431" i="50" s="1"/>
  <c r="AB431" i="50" a="1"/>
  <c r="AB431" i="50" s="1"/>
  <c r="AD431" i="50" a="1"/>
  <c r="AD431" i="50" s="1"/>
  <c r="AC431" i="50" s="1"/>
  <c r="AE431" i="50" a="1"/>
  <c r="AE431" i="50" s="1"/>
  <c r="AF431" i="50" a="1"/>
  <c r="AF431" i="50" s="1"/>
  <c r="AG431" i="50" a="1"/>
  <c r="AG431" i="50" s="1"/>
  <c r="AH431" i="50" a="1"/>
  <c r="AH431" i="50" s="1"/>
  <c r="AI431" i="50" a="1"/>
  <c r="AI431" i="50" s="1"/>
  <c r="AL431" i="50" a="1"/>
  <c r="AL431" i="50" s="1"/>
  <c r="O432" i="50" a="1"/>
  <c r="O432" i="50" s="1"/>
  <c r="P432" i="50" a="1"/>
  <c r="P432" i="50" s="1"/>
  <c r="Q432" i="50" a="1"/>
  <c r="Q432" i="50" s="1"/>
  <c r="AB432" i="50" a="1"/>
  <c r="AB432" i="50" s="1"/>
  <c r="AD432" i="50" a="1"/>
  <c r="AD432" i="50" s="1"/>
  <c r="AC432" i="50" s="1"/>
  <c r="AE432" i="50" a="1"/>
  <c r="AE432" i="50" s="1"/>
  <c r="AF432" i="50" a="1"/>
  <c r="AF432" i="50" s="1"/>
  <c r="AG432" i="50" a="1"/>
  <c r="AG432" i="50" s="1"/>
  <c r="AH432" i="50" a="1"/>
  <c r="AH432" i="50" s="1"/>
  <c r="AI432" i="50" a="1"/>
  <c r="AI432" i="50" s="1"/>
  <c r="AL432" i="50" a="1"/>
  <c r="AL432" i="50" s="1"/>
  <c r="O433" i="50" a="1"/>
  <c r="O433" i="50" s="1"/>
  <c r="P433" i="50" a="1"/>
  <c r="P433" i="50" s="1"/>
  <c r="Q433" i="50" a="1"/>
  <c r="Q433" i="50" s="1"/>
  <c r="AB433" i="50" a="1"/>
  <c r="AB433" i="50" s="1"/>
  <c r="AD433" i="50" a="1"/>
  <c r="AD433" i="50" s="1"/>
  <c r="AC433" i="50" s="1"/>
  <c r="AE433" i="50" a="1"/>
  <c r="AE433" i="50" s="1"/>
  <c r="AA433" i="50" s="1"/>
  <c r="AF433" i="50" a="1"/>
  <c r="AF433" i="50" s="1"/>
  <c r="AG433" i="50" a="1"/>
  <c r="AG433" i="50" s="1"/>
  <c r="AH433" i="50" a="1"/>
  <c r="AH433" i="50" s="1"/>
  <c r="AI433" i="50" a="1"/>
  <c r="AI433" i="50" s="1"/>
  <c r="AL433" i="50" a="1"/>
  <c r="AL433" i="50" s="1"/>
  <c r="O434" i="50" a="1"/>
  <c r="O434" i="50" s="1"/>
  <c r="P434" i="50" a="1"/>
  <c r="P434" i="50" s="1"/>
  <c r="Q434" i="50" a="1"/>
  <c r="Q434" i="50" s="1"/>
  <c r="AB434" i="50" a="1"/>
  <c r="AB434" i="50" s="1"/>
  <c r="AD434" i="50" a="1"/>
  <c r="AD434" i="50" s="1"/>
  <c r="AC434" i="50" s="1"/>
  <c r="AE434" i="50" a="1"/>
  <c r="AE434" i="50" s="1"/>
  <c r="AF434" i="50" a="1"/>
  <c r="AF434" i="50" s="1"/>
  <c r="AG434" i="50" a="1"/>
  <c r="AG434" i="50" s="1"/>
  <c r="AH434" i="50" a="1"/>
  <c r="AH434" i="50" s="1"/>
  <c r="AI434" i="50" a="1"/>
  <c r="AI434" i="50" s="1"/>
  <c r="AL434" i="50" a="1"/>
  <c r="AL434" i="50" s="1"/>
  <c r="O435" i="50" a="1"/>
  <c r="O435" i="50" s="1"/>
  <c r="P435" i="50" a="1"/>
  <c r="P435" i="50" s="1"/>
  <c r="Q435" i="50" a="1"/>
  <c r="Q435" i="50" s="1"/>
  <c r="AB435" i="50" a="1"/>
  <c r="AB435" i="50" s="1"/>
  <c r="AD435" i="50" a="1"/>
  <c r="AD435" i="50" s="1"/>
  <c r="AC435" i="50" s="1"/>
  <c r="AE435" i="50" a="1"/>
  <c r="AE435" i="50" s="1"/>
  <c r="AF435" i="50" a="1"/>
  <c r="AF435" i="50" s="1"/>
  <c r="AG435" i="50" a="1"/>
  <c r="AG435" i="50" s="1"/>
  <c r="AH435" i="50" a="1"/>
  <c r="AH435" i="50" s="1"/>
  <c r="AI435" i="50" a="1"/>
  <c r="AI435" i="50" s="1"/>
  <c r="AL435" i="50" a="1"/>
  <c r="AL435" i="50" s="1"/>
  <c r="O436" i="50" a="1"/>
  <c r="O436" i="50" s="1"/>
  <c r="P436" i="50" a="1"/>
  <c r="P436" i="50" s="1"/>
  <c r="Q436" i="50" a="1"/>
  <c r="Q436" i="50" s="1"/>
  <c r="AB436" i="50" a="1"/>
  <c r="AB436" i="50" s="1"/>
  <c r="AD436" i="50" a="1"/>
  <c r="AD436" i="50" s="1"/>
  <c r="AC436" i="50" s="1"/>
  <c r="AE436" i="50" a="1"/>
  <c r="AE436" i="50" s="1"/>
  <c r="AF436" i="50" a="1"/>
  <c r="AF436" i="50" s="1"/>
  <c r="AG436" i="50" a="1"/>
  <c r="AG436" i="50" s="1"/>
  <c r="AH436" i="50" a="1"/>
  <c r="AH436" i="50" s="1"/>
  <c r="AI436" i="50" a="1"/>
  <c r="AI436" i="50" s="1"/>
  <c r="AL436" i="50" a="1"/>
  <c r="AL436" i="50" s="1"/>
  <c r="O437" i="50" a="1"/>
  <c r="O437" i="50" s="1"/>
  <c r="P437" i="50" a="1"/>
  <c r="P437" i="50" s="1"/>
  <c r="Q437" i="50" a="1"/>
  <c r="Q437" i="50" s="1"/>
  <c r="AB437" i="50" a="1"/>
  <c r="AB437" i="50" s="1"/>
  <c r="AD437" i="50" a="1"/>
  <c r="AD437" i="50" s="1"/>
  <c r="AC437" i="50" s="1"/>
  <c r="AE437" i="50" a="1"/>
  <c r="AE437" i="50" s="1"/>
  <c r="AF437" i="50" a="1"/>
  <c r="AF437" i="50" s="1"/>
  <c r="AG437" i="50" a="1"/>
  <c r="AG437" i="50" s="1"/>
  <c r="AH437" i="50" a="1"/>
  <c r="AH437" i="50" s="1"/>
  <c r="AI437" i="50" a="1"/>
  <c r="AI437" i="50" s="1"/>
  <c r="AL437" i="50" a="1"/>
  <c r="AL437" i="50" s="1"/>
  <c r="O438" i="50" a="1"/>
  <c r="O438" i="50" s="1"/>
  <c r="P438" i="50" a="1"/>
  <c r="P438" i="50" s="1"/>
  <c r="Q438" i="50" a="1"/>
  <c r="Q438" i="50" s="1"/>
  <c r="AB438" i="50" a="1"/>
  <c r="AB438" i="50" s="1"/>
  <c r="AD438" i="50" a="1"/>
  <c r="AD438" i="50" s="1"/>
  <c r="AC438" i="50" s="1"/>
  <c r="AE438" i="50" a="1"/>
  <c r="AE438" i="50" s="1"/>
  <c r="AF438" i="50" a="1"/>
  <c r="AF438" i="50" s="1"/>
  <c r="AG438" i="50" a="1"/>
  <c r="AG438" i="50" s="1"/>
  <c r="AH438" i="50" a="1"/>
  <c r="AH438" i="50" s="1"/>
  <c r="AI438" i="50" a="1"/>
  <c r="AI438" i="50" s="1"/>
  <c r="AL438" i="50" a="1"/>
  <c r="AL438" i="50" s="1"/>
  <c r="O439" i="50" a="1"/>
  <c r="O439" i="50" s="1"/>
  <c r="P439" i="50" a="1"/>
  <c r="P439" i="50" s="1"/>
  <c r="Q439" i="50" a="1"/>
  <c r="Q439" i="50" s="1"/>
  <c r="AB439" i="50" a="1"/>
  <c r="AB439" i="50" s="1"/>
  <c r="AD439" i="50" a="1"/>
  <c r="AD439" i="50" s="1"/>
  <c r="AC439" i="50" s="1"/>
  <c r="AE439" i="50" a="1"/>
  <c r="AE439" i="50" s="1"/>
  <c r="AF439" i="50" a="1"/>
  <c r="AF439" i="50" s="1"/>
  <c r="AG439" i="50" a="1"/>
  <c r="AG439" i="50" s="1"/>
  <c r="AH439" i="50" a="1"/>
  <c r="AH439" i="50" s="1"/>
  <c r="AI439" i="50" a="1"/>
  <c r="AI439" i="50" s="1"/>
  <c r="AL439" i="50" a="1"/>
  <c r="AL439" i="50" s="1"/>
  <c r="O440" i="50" a="1"/>
  <c r="O440" i="50" s="1"/>
  <c r="P440" i="50" a="1"/>
  <c r="P440" i="50" s="1"/>
  <c r="Q440" i="50" a="1"/>
  <c r="Q440" i="50" s="1"/>
  <c r="AB440" i="50" a="1"/>
  <c r="AB440" i="50" s="1"/>
  <c r="AD440" i="50" a="1"/>
  <c r="AD440" i="50" s="1"/>
  <c r="AC440" i="50" s="1"/>
  <c r="AE440" i="50" a="1"/>
  <c r="AE440" i="50" s="1"/>
  <c r="AF440" i="50" a="1"/>
  <c r="AF440" i="50" s="1"/>
  <c r="AG440" i="50" a="1"/>
  <c r="AG440" i="50" s="1"/>
  <c r="AH440" i="50" a="1"/>
  <c r="AH440" i="50" s="1"/>
  <c r="AI440" i="50" a="1"/>
  <c r="AI440" i="50" s="1"/>
  <c r="AL440" i="50" a="1"/>
  <c r="AL440" i="50" s="1"/>
  <c r="O441" i="50" a="1"/>
  <c r="O441" i="50" s="1"/>
  <c r="P441" i="50" a="1"/>
  <c r="P441" i="50" s="1"/>
  <c r="Q441" i="50" a="1"/>
  <c r="Q441" i="50" s="1"/>
  <c r="AB441" i="50" a="1"/>
  <c r="AB441" i="50" s="1"/>
  <c r="AD441" i="50" a="1"/>
  <c r="AD441" i="50" s="1"/>
  <c r="AC441" i="50" s="1"/>
  <c r="AE441" i="50" a="1"/>
  <c r="AE441" i="50" s="1"/>
  <c r="AF441" i="50" a="1"/>
  <c r="AF441" i="50" s="1"/>
  <c r="AG441" i="50" a="1"/>
  <c r="AG441" i="50" s="1"/>
  <c r="AH441" i="50" a="1"/>
  <c r="AH441" i="50" s="1"/>
  <c r="AI441" i="50" a="1"/>
  <c r="AI441" i="50" s="1"/>
  <c r="AL441" i="50" a="1"/>
  <c r="AL441" i="50" s="1"/>
  <c r="O442" i="50" a="1"/>
  <c r="O442" i="50" s="1"/>
  <c r="P442" i="50" a="1"/>
  <c r="P442" i="50" s="1"/>
  <c r="Q442" i="50" a="1"/>
  <c r="Q442" i="50" s="1"/>
  <c r="AB442" i="50" a="1"/>
  <c r="AB442" i="50" s="1"/>
  <c r="AD442" i="50" a="1"/>
  <c r="AD442" i="50" s="1"/>
  <c r="AC442" i="50" s="1"/>
  <c r="AE442" i="50" a="1"/>
  <c r="AE442" i="50" s="1"/>
  <c r="Z442" i="50" s="1"/>
  <c r="AF442" i="50" a="1"/>
  <c r="AF442" i="50" s="1"/>
  <c r="AG442" i="50" a="1"/>
  <c r="AG442" i="50" s="1"/>
  <c r="AH442" i="50" a="1"/>
  <c r="AH442" i="50" s="1"/>
  <c r="AI442" i="50" a="1"/>
  <c r="AI442" i="50" s="1"/>
  <c r="AL442" i="50" a="1"/>
  <c r="AL442" i="50" s="1"/>
  <c r="O443" i="50" a="1"/>
  <c r="O443" i="50" s="1"/>
  <c r="P443" i="50" a="1"/>
  <c r="P443" i="50" s="1"/>
  <c r="Q443" i="50" a="1"/>
  <c r="Q443" i="50" s="1"/>
  <c r="AB443" i="50" a="1"/>
  <c r="AB443" i="50" s="1"/>
  <c r="AD443" i="50" a="1"/>
  <c r="AD443" i="50" s="1"/>
  <c r="AC443" i="50" s="1"/>
  <c r="AE443" i="50" a="1"/>
  <c r="AE443" i="50" s="1"/>
  <c r="AF443" i="50" a="1"/>
  <c r="AF443" i="50" s="1"/>
  <c r="AG443" i="50" a="1"/>
  <c r="AG443" i="50" s="1"/>
  <c r="AH443" i="50" a="1"/>
  <c r="AH443" i="50" s="1"/>
  <c r="AI443" i="50" a="1"/>
  <c r="AI443" i="50" s="1"/>
  <c r="AL443" i="50" a="1"/>
  <c r="AL443" i="50" s="1"/>
  <c r="O444" i="50" a="1"/>
  <c r="O444" i="50" s="1"/>
  <c r="P444" i="50" a="1"/>
  <c r="P444" i="50" s="1"/>
  <c r="Q444" i="50" a="1"/>
  <c r="Q444" i="50" s="1"/>
  <c r="AB444" i="50" a="1"/>
  <c r="AB444" i="50" s="1"/>
  <c r="AD444" i="50" a="1"/>
  <c r="AD444" i="50" s="1"/>
  <c r="AC444" i="50" s="1"/>
  <c r="AE444" i="50" a="1"/>
  <c r="AE444" i="50" s="1"/>
  <c r="AF444" i="50" a="1"/>
  <c r="AF444" i="50" s="1"/>
  <c r="AG444" i="50" a="1"/>
  <c r="AG444" i="50" s="1"/>
  <c r="AH444" i="50" a="1"/>
  <c r="AH444" i="50" s="1"/>
  <c r="AI444" i="50" a="1"/>
  <c r="AI444" i="50" s="1"/>
  <c r="AL444" i="50" a="1"/>
  <c r="AL444" i="50" s="1"/>
  <c r="O445" i="50" a="1"/>
  <c r="O445" i="50" s="1"/>
  <c r="P445" i="50" a="1"/>
  <c r="P445" i="50" s="1"/>
  <c r="Q445" i="50" a="1"/>
  <c r="Q445" i="50" s="1"/>
  <c r="AB445" i="50" a="1"/>
  <c r="AB445" i="50" s="1"/>
  <c r="AD445" i="50" a="1"/>
  <c r="AD445" i="50" s="1"/>
  <c r="AC445" i="50" s="1"/>
  <c r="AE445" i="50" a="1"/>
  <c r="AE445" i="50" s="1"/>
  <c r="AF445" i="50" a="1"/>
  <c r="AF445" i="50" s="1"/>
  <c r="AG445" i="50" a="1"/>
  <c r="AG445" i="50" s="1"/>
  <c r="AH445" i="50" a="1"/>
  <c r="AH445" i="50" s="1"/>
  <c r="AI445" i="50" a="1"/>
  <c r="AI445" i="50" s="1"/>
  <c r="AL445" i="50" a="1"/>
  <c r="AL445" i="50" s="1"/>
  <c r="O446" i="50" a="1"/>
  <c r="O446" i="50" s="1"/>
  <c r="P446" i="50" a="1"/>
  <c r="P446" i="50" s="1"/>
  <c r="Q446" i="50" a="1"/>
  <c r="Q446" i="50" s="1"/>
  <c r="AB446" i="50" a="1"/>
  <c r="AB446" i="50" s="1"/>
  <c r="AD446" i="50" a="1"/>
  <c r="AD446" i="50" s="1"/>
  <c r="AC446" i="50" s="1"/>
  <c r="AE446" i="50" a="1"/>
  <c r="AE446" i="50" s="1"/>
  <c r="Z446" i="50" s="1"/>
  <c r="AF446" i="50" a="1"/>
  <c r="AF446" i="50" s="1"/>
  <c r="AG446" i="50" a="1"/>
  <c r="AG446" i="50" s="1"/>
  <c r="AH446" i="50" a="1"/>
  <c r="AH446" i="50" s="1"/>
  <c r="AI446" i="50" a="1"/>
  <c r="AI446" i="50" s="1"/>
  <c r="AL446" i="50" a="1"/>
  <c r="AL446" i="50" s="1"/>
  <c r="O447" i="50" a="1"/>
  <c r="O447" i="50" s="1"/>
  <c r="P447" i="50" a="1"/>
  <c r="P447" i="50" s="1"/>
  <c r="Q447" i="50" a="1"/>
  <c r="Q447" i="50" s="1"/>
  <c r="AB447" i="50" a="1"/>
  <c r="AB447" i="50" s="1"/>
  <c r="AD447" i="50" a="1"/>
  <c r="AD447" i="50" s="1"/>
  <c r="AC447" i="50" s="1"/>
  <c r="AE447" i="50" a="1"/>
  <c r="AE447" i="50" s="1"/>
  <c r="AF447" i="50" a="1"/>
  <c r="AF447" i="50" s="1"/>
  <c r="AG447" i="50" a="1"/>
  <c r="AG447" i="50" s="1"/>
  <c r="AH447" i="50" a="1"/>
  <c r="AH447" i="50" s="1"/>
  <c r="AI447" i="50" a="1"/>
  <c r="AI447" i="50" s="1"/>
  <c r="AL447" i="50" a="1"/>
  <c r="AL447" i="50" s="1"/>
  <c r="O448" i="50" a="1"/>
  <c r="O448" i="50" s="1"/>
  <c r="P448" i="50" a="1"/>
  <c r="P448" i="50" s="1"/>
  <c r="Q448" i="50" a="1"/>
  <c r="Q448" i="50" s="1"/>
  <c r="AB448" i="50" a="1"/>
  <c r="AB448" i="50" s="1"/>
  <c r="AD448" i="50" a="1"/>
  <c r="AD448" i="50" s="1"/>
  <c r="AC448" i="50" s="1"/>
  <c r="AE448" i="50" a="1"/>
  <c r="AE448" i="50" s="1"/>
  <c r="AF448" i="50" a="1"/>
  <c r="AF448" i="50" s="1"/>
  <c r="AG448" i="50" a="1"/>
  <c r="AG448" i="50" s="1"/>
  <c r="AH448" i="50" a="1"/>
  <c r="AH448" i="50" s="1"/>
  <c r="AI448" i="50" a="1"/>
  <c r="AI448" i="50" s="1"/>
  <c r="AL448" i="50" a="1"/>
  <c r="AL448" i="50" s="1"/>
  <c r="O449" i="50" a="1"/>
  <c r="O449" i="50" s="1"/>
  <c r="P449" i="50" a="1"/>
  <c r="P449" i="50" s="1"/>
  <c r="Q449" i="50" a="1"/>
  <c r="Q449" i="50" s="1"/>
  <c r="AB449" i="50" a="1"/>
  <c r="AB449" i="50" s="1"/>
  <c r="AD449" i="50" a="1"/>
  <c r="AD449" i="50" s="1"/>
  <c r="AC449" i="50" s="1"/>
  <c r="AE449" i="50" a="1"/>
  <c r="AE449" i="50" s="1"/>
  <c r="AF449" i="50" a="1"/>
  <c r="AF449" i="50" s="1"/>
  <c r="AG449" i="50" a="1"/>
  <c r="AG449" i="50" s="1"/>
  <c r="AH449" i="50" a="1"/>
  <c r="AH449" i="50" s="1"/>
  <c r="AI449" i="50" a="1"/>
  <c r="AI449" i="50" s="1"/>
  <c r="AL449" i="50" a="1"/>
  <c r="AL449" i="50" s="1"/>
  <c r="O450" i="50" a="1"/>
  <c r="O450" i="50" s="1"/>
  <c r="P450" i="50" a="1"/>
  <c r="P450" i="50" s="1"/>
  <c r="Q450" i="50" a="1"/>
  <c r="Q450" i="50" s="1"/>
  <c r="AB450" i="50" a="1"/>
  <c r="AB450" i="50" s="1"/>
  <c r="AD450" i="50" a="1"/>
  <c r="AD450" i="50" s="1"/>
  <c r="AC450" i="50" s="1"/>
  <c r="AE450" i="50" a="1"/>
  <c r="AE450" i="50" s="1"/>
  <c r="AF450" i="50" a="1"/>
  <c r="AF450" i="50" s="1"/>
  <c r="AG450" i="50" a="1"/>
  <c r="AG450" i="50" s="1"/>
  <c r="AH450" i="50" a="1"/>
  <c r="AH450" i="50" s="1"/>
  <c r="AI450" i="50" a="1"/>
  <c r="AI450" i="50" s="1"/>
  <c r="AL450" i="50" a="1"/>
  <c r="AL450" i="50" s="1"/>
  <c r="O451" i="50" a="1"/>
  <c r="O451" i="50" s="1"/>
  <c r="P451" i="50" a="1"/>
  <c r="P451" i="50" s="1"/>
  <c r="Q451" i="50" a="1"/>
  <c r="Q451" i="50" s="1"/>
  <c r="AB451" i="50" a="1"/>
  <c r="AB451" i="50" s="1"/>
  <c r="AD451" i="50" a="1"/>
  <c r="AD451" i="50" s="1"/>
  <c r="AC451" i="50" s="1"/>
  <c r="AE451" i="50" a="1"/>
  <c r="AE451" i="50" s="1"/>
  <c r="AF451" i="50" a="1"/>
  <c r="AF451" i="50" s="1"/>
  <c r="AG451" i="50" a="1"/>
  <c r="AG451" i="50" s="1"/>
  <c r="AH451" i="50" a="1"/>
  <c r="AH451" i="50" s="1"/>
  <c r="AI451" i="50" a="1"/>
  <c r="AI451" i="50" s="1"/>
  <c r="AL451" i="50" a="1"/>
  <c r="AL451" i="50" s="1"/>
  <c r="O452" i="50" a="1"/>
  <c r="O452" i="50" s="1"/>
  <c r="P452" i="50" a="1"/>
  <c r="P452" i="50" s="1"/>
  <c r="Q452" i="50" a="1"/>
  <c r="Q452" i="50" s="1"/>
  <c r="AB452" i="50" a="1"/>
  <c r="AB452" i="50" s="1"/>
  <c r="AD452" i="50" a="1"/>
  <c r="AD452" i="50" s="1"/>
  <c r="AC452" i="50" s="1"/>
  <c r="AE452" i="50" a="1"/>
  <c r="AE452" i="50" s="1"/>
  <c r="AF452" i="50" a="1"/>
  <c r="AF452" i="50" s="1"/>
  <c r="AG452" i="50" a="1"/>
  <c r="AG452" i="50" s="1"/>
  <c r="AH452" i="50" a="1"/>
  <c r="AH452" i="50" s="1"/>
  <c r="AI452" i="50" a="1"/>
  <c r="AI452" i="50" s="1"/>
  <c r="AL452" i="50" a="1"/>
  <c r="AL452" i="50" s="1"/>
  <c r="O453" i="50" a="1"/>
  <c r="O453" i="50" s="1"/>
  <c r="P453" i="50" a="1"/>
  <c r="P453" i="50" s="1"/>
  <c r="Q453" i="50" a="1"/>
  <c r="Q453" i="50" s="1"/>
  <c r="AB453" i="50" a="1"/>
  <c r="AB453" i="50" s="1"/>
  <c r="AD453" i="50" a="1"/>
  <c r="AD453" i="50" s="1"/>
  <c r="AC453" i="50" s="1"/>
  <c r="AE453" i="50" a="1"/>
  <c r="AE453" i="50" s="1"/>
  <c r="AF453" i="50" a="1"/>
  <c r="AF453" i="50" s="1"/>
  <c r="AG453" i="50" a="1"/>
  <c r="AG453" i="50" s="1"/>
  <c r="AH453" i="50" a="1"/>
  <c r="AH453" i="50" s="1"/>
  <c r="AI453" i="50" a="1"/>
  <c r="AI453" i="50" s="1"/>
  <c r="AL453" i="50" a="1"/>
  <c r="AL453" i="50" s="1"/>
  <c r="O454" i="50" a="1"/>
  <c r="O454" i="50" s="1"/>
  <c r="P454" i="50" a="1"/>
  <c r="P454" i="50" s="1"/>
  <c r="Q454" i="50" a="1"/>
  <c r="Q454" i="50" s="1"/>
  <c r="AB454" i="50" a="1"/>
  <c r="AB454" i="50" s="1"/>
  <c r="AD454" i="50" a="1"/>
  <c r="AD454" i="50" s="1"/>
  <c r="AC454" i="50" s="1"/>
  <c r="AE454" i="50" a="1"/>
  <c r="AE454" i="50" s="1"/>
  <c r="Z454" i="50" s="1"/>
  <c r="AF454" i="50" a="1"/>
  <c r="AF454" i="50" s="1"/>
  <c r="AG454" i="50" a="1"/>
  <c r="AG454" i="50" s="1"/>
  <c r="AH454" i="50" a="1"/>
  <c r="AH454" i="50" s="1"/>
  <c r="AI454" i="50" a="1"/>
  <c r="AI454" i="50" s="1"/>
  <c r="AL454" i="50" a="1"/>
  <c r="AL454" i="50" s="1"/>
  <c r="O455" i="50" a="1"/>
  <c r="O455" i="50" s="1"/>
  <c r="P455" i="50" a="1"/>
  <c r="P455" i="50" s="1"/>
  <c r="Q455" i="50" a="1"/>
  <c r="Q455" i="50" s="1"/>
  <c r="AB455" i="50" a="1"/>
  <c r="AB455" i="50" s="1"/>
  <c r="AD455" i="50" a="1"/>
  <c r="AD455" i="50" s="1"/>
  <c r="AC455" i="50" s="1"/>
  <c r="AE455" i="50" a="1"/>
  <c r="AE455" i="50" s="1"/>
  <c r="AF455" i="50" a="1"/>
  <c r="AF455" i="50" s="1"/>
  <c r="AG455" i="50" a="1"/>
  <c r="AG455" i="50" s="1"/>
  <c r="AH455" i="50" a="1"/>
  <c r="AH455" i="50" s="1"/>
  <c r="AI455" i="50" a="1"/>
  <c r="AI455" i="50" s="1"/>
  <c r="AL455" i="50" a="1"/>
  <c r="AL455" i="50" s="1"/>
  <c r="O456" i="50" a="1"/>
  <c r="O456" i="50" s="1"/>
  <c r="P456" i="50" a="1"/>
  <c r="P456" i="50" s="1"/>
  <c r="Q456" i="50" a="1"/>
  <c r="Q456" i="50" s="1"/>
  <c r="AB456" i="50" a="1"/>
  <c r="AB456" i="50" s="1"/>
  <c r="AD456" i="50" a="1"/>
  <c r="AD456" i="50" s="1"/>
  <c r="AC456" i="50" s="1"/>
  <c r="AE456" i="50" a="1"/>
  <c r="AE456" i="50" s="1"/>
  <c r="AF456" i="50" a="1"/>
  <c r="AF456" i="50" s="1"/>
  <c r="AG456" i="50" a="1"/>
  <c r="AG456" i="50" s="1"/>
  <c r="AH456" i="50" a="1"/>
  <c r="AH456" i="50" s="1"/>
  <c r="AI456" i="50" a="1"/>
  <c r="AI456" i="50" s="1"/>
  <c r="AL456" i="50" a="1"/>
  <c r="AL456" i="50" s="1"/>
  <c r="O457" i="50" a="1"/>
  <c r="O457" i="50" s="1"/>
  <c r="P457" i="50" a="1"/>
  <c r="P457" i="50" s="1"/>
  <c r="Q457" i="50" a="1"/>
  <c r="Q457" i="50" s="1"/>
  <c r="AB457" i="50" a="1"/>
  <c r="AB457" i="50" s="1"/>
  <c r="AD457" i="50" a="1"/>
  <c r="AD457" i="50" s="1"/>
  <c r="AC457" i="50" s="1"/>
  <c r="AE457" i="50" a="1"/>
  <c r="AE457" i="50" s="1"/>
  <c r="AF457" i="50" a="1"/>
  <c r="AF457" i="50" s="1"/>
  <c r="AG457" i="50" a="1"/>
  <c r="AG457" i="50" s="1"/>
  <c r="AH457" i="50" a="1"/>
  <c r="AH457" i="50" s="1"/>
  <c r="AI457" i="50" a="1"/>
  <c r="AI457" i="50" s="1"/>
  <c r="AL457" i="50" a="1"/>
  <c r="AL457" i="50" s="1"/>
  <c r="O458" i="50" a="1"/>
  <c r="O458" i="50" s="1"/>
  <c r="P458" i="50" a="1"/>
  <c r="P458" i="50" s="1"/>
  <c r="Q458" i="50" a="1"/>
  <c r="Q458" i="50" s="1"/>
  <c r="AB458" i="50" a="1"/>
  <c r="AB458" i="50" s="1"/>
  <c r="AD458" i="50" a="1"/>
  <c r="AD458" i="50" s="1"/>
  <c r="AC458" i="50" s="1"/>
  <c r="AE458" i="50" a="1"/>
  <c r="AE458" i="50" s="1"/>
  <c r="AF458" i="50" a="1"/>
  <c r="AF458" i="50" s="1"/>
  <c r="AG458" i="50" a="1"/>
  <c r="AG458" i="50" s="1"/>
  <c r="AH458" i="50" a="1"/>
  <c r="AH458" i="50" s="1"/>
  <c r="AI458" i="50" a="1"/>
  <c r="AI458" i="50" s="1"/>
  <c r="AL458" i="50" a="1"/>
  <c r="AL458" i="50" s="1"/>
  <c r="O459" i="50" a="1"/>
  <c r="O459" i="50" s="1"/>
  <c r="P459" i="50" a="1"/>
  <c r="P459" i="50" s="1"/>
  <c r="Q459" i="50" a="1"/>
  <c r="Q459" i="50" s="1"/>
  <c r="AB459" i="50" a="1"/>
  <c r="AB459" i="50" s="1"/>
  <c r="AD459" i="50" a="1"/>
  <c r="AD459" i="50" s="1"/>
  <c r="AC459" i="50" s="1"/>
  <c r="AE459" i="50" a="1"/>
  <c r="AE459" i="50" s="1"/>
  <c r="AF459" i="50" a="1"/>
  <c r="AF459" i="50" s="1"/>
  <c r="AG459" i="50" a="1"/>
  <c r="AG459" i="50" s="1"/>
  <c r="AH459" i="50" a="1"/>
  <c r="AH459" i="50" s="1"/>
  <c r="AI459" i="50" a="1"/>
  <c r="AI459" i="50" s="1"/>
  <c r="AL459" i="50" a="1"/>
  <c r="AL459" i="50" s="1"/>
  <c r="O460" i="50" a="1"/>
  <c r="O460" i="50" s="1"/>
  <c r="P460" i="50" a="1"/>
  <c r="P460" i="50" s="1"/>
  <c r="Q460" i="50" a="1"/>
  <c r="Q460" i="50" s="1"/>
  <c r="AB460" i="50" a="1"/>
  <c r="AB460" i="50" s="1"/>
  <c r="AD460" i="50" a="1"/>
  <c r="AD460" i="50" s="1"/>
  <c r="AC460" i="50" s="1"/>
  <c r="AE460" i="50" a="1"/>
  <c r="AE460" i="50" s="1"/>
  <c r="AF460" i="50" a="1"/>
  <c r="AF460" i="50" s="1"/>
  <c r="AG460" i="50" a="1"/>
  <c r="AG460" i="50" s="1"/>
  <c r="AH460" i="50" a="1"/>
  <c r="AH460" i="50" s="1"/>
  <c r="AI460" i="50" a="1"/>
  <c r="AI460" i="50" s="1"/>
  <c r="AL460" i="50" a="1"/>
  <c r="AL460" i="50" s="1"/>
  <c r="O461" i="50" a="1"/>
  <c r="O461" i="50" s="1"/>
  <c r="P461" i="50" a="1"/>
  <c r="P461" i="50" s="1"/>
  <c r="Q461" i="50" a="1"/>
  <c r="Q461" i="50" s="1"/>
  <c r="AB461" i="50" a="1"/>
  <c r="AB461" i="50" s="1"/>
  <c r="AD461" i="50" a="1"/>
  <c r="AD461" i="50" s="1"/>
  <c r="AC461" i="50" s="1"/>
  <c r="AE461" i="50" a="1"/>
  <c r="AE461" i="50" s="1"/>
  <c r="AF461" i="50" a="1"/>
  <c r="AF461" i="50" s="1"/>
  <c r="AG461" i="50" a="1"/>
  <c r="AG461" i="50" s="1"/>
  <c r="AH461" i="50" a="1"/>
  <c r="AH461" i="50" s="1"/>
  <c r="AI461" i="50" a="1"/>
  <c r="AI461" i="50" s="1"/>
  <c r="AL461" i="50" a="1"/>
  <c r="AL461" i="50" s="1"/>
  <c r="O462" i="50" a="1"/>
  <c r="O462" i="50" s="1"/>
  <c r="P462" i="50" a="1"/>
  <c r="P462" i="50" s="1"/>
  <c r="Q462" i="50" a="1"/>
  <c r="Q462" i="50" s="1"/>
  <c r="AB462" i="50" a="1"/>
  <c r="AB462" i="50" s="1"/>
  <c r="AD462" i="50" a="1"/>
  <c r="AD462" i="50" s="1"/>
  <c r="AC462" i="50" s="1"/>
  <c r="AE462" i="50" a="1"/>
  <c r="AE462" i="50" s="1"/>
  <c r="AF462" i="50" a="1"/>
  <c r="AF462" i="50" s="1"/>
  <c r="AG462" i="50" a="1"/>
  <c r="AG462" i="50" s="1"/>
  <c r="AH462" i="50" a="1"/>
  <c r="AH462" i="50" s="1"/>
  <c r="AI462" i="50" a="1"/>
  <c r="AI462" i="50" s="1"/>
  <c r="AL462" i="50" a="1"/>
  <c r="AL462" i="50" s="1"/>
  <c r="O463" i="50" a="1"/>
  <c r="O463" i="50" s="1"/>
  <c r="P463" i="50" a="1"/>
  <c r="P463" i="50" s="1"/>
  <c r="Q463" i="50" a="1"/>
  <c r="Q463" i="50" s="1"/>
  <c r="AB463" i="50" a="1"/>
  <c r="AB463" i="50" s="1"/>
  <c r="AD463" i="50" a="1"/>
  <c r="AD463" i="50" s="1"/>
  <c r="AC463" i="50" s="1"/>
  <c r="AE463" i="50" a="1"/>
  <c r="AE463" i="50" s="1"/>
  <c r="AF463" i="50" a="1"/>
  <c r="AF463" i="50" s="1"/>
  <c r="AG463" i="50" a="1"/>
  <c r="AG463" i="50" s="1"/>
  <c r="AH463" i="50" a="1"/>
  <c r="AH463" i="50" s="1"/>
  <c r="AI463" i="50" a="1"/>
  <c r="AI463" i="50" s="1"/>
  <c r="AL463" i="50" a="1"/>
  <c r="AL463" i="50" s="1"/>
  <c r="O464" i="50" a="1"/>
  <c r="O464" i="50" s="1"/>
  <c r="P464" i="50" a="1"/>
  <c r="P464" i="50" s="1"/>
  <c r="Q464" i="50" a="1"/>
  <c r="Q464" i="50" s="1"/>
  <c r="AB464" i="50" a="1"/>
  <c r="AB464" i="50" s="1"/>
  <c r="AD464" i="50" a="1"/>
  <c r="AD464" i="50" s="1"/>
  <c r="AC464" i="50" s="1"/>
  <c r="AE464" i="50" a="1"/>
  <c r="AE464" i="50" s="1"/>
  <c r="AF464" i="50" a="1"/>
  <c r="AF464" i="50" s="1"/>
  <c r="AG464" i="50" a="1"/>
  <c r="AG464" i="50" s="1"/>
  <c r="AH464" i="50" a="1"/>
  <c r="AH464" i="50" s="1"/>
  <c r="AI464" i="50" a="1"/>
  <c r="AI464" i="50" s="1"/>
  <c r="AL464" i="50" a="1"/>
  <c r="AL464" i="50" s="1"/>
  <c r="O465" i="50" a="1"/>
  <c r="O465" i="50" s="1"/>
  <c r="P465" i="50" a="1"/>
  <c r="P465" i="50" s="1"/>
  <c r="Q465" i="50" a="1"/>
  <c r="Q465" i="50" s="1"/>
  <c r="AB465" i="50" a="1"/>
  <c r="AB465" i="50" s="1"/>
  <c r="AD465" i="50" a="1"/>
  <c r="AD465" i="50" s="1"/>
  <c r="AC465" i="50" s="1"/>
  <c r="AE465" i="50" a="1"/>
  <c r="AE465" i="50" s="1"/>
  <c r="Z465" i="50" s="1"/>
  <c r="AF465" i="50" a="1"/>
  <c r="AF465" i="50" s="1"/>
  <c r="AG465" i="50" a="1"/>
  <c r="AG465" i="50" s="1"/>
  <c r="AH465" i="50" a="1"/>
  <c r="AH465" i="50" s="1"/>
  <c r="AI465" i="50" a="1"/>
  <c r="AI465" i="50" s="1"/>
  <c r="AL465" i="50" a="1"/>
  <c r="AL465" i="50" s="1"/>
  <c r="O466" i="50" a="1"/>
  <c r="O466" i="50" s="1"/>
  <c r="P466" i="50" a="1"/>
  <c r="P466" i="50" s="1"/>
  <c r="Q466" i="50" a="1"/>
  <c r="Q466" i="50" s="1"/>
  <c r="AB466" i="50" a="1"/>
  <c r="AB466" i="50" s="1"/>
  <c r="AD466" i="50" a="1"/>
  <c r="AD466" i="50" s="1"/>
  <c r="AC466" i="50" s="1"/>
  <c r="AE466" i="50" a="1"/>
  <c r="AE466" i="50" s="1"/>
  <c r="AF466" i="50" a="1"/>
  <c r="AF466" i="50" s="1"/>
  <c r="AG466" i="50" a="1"/>
  <c r="AG466" i="50" s="1"/>
  <c r="AH466" i="50" a="1"/>
  <c r="AH466" i="50" s="1"/>
  <c r="AI466" i="50" a="1"/>
  <c r="AI466" i="50" s="1"/>
  <c r="AL466" i="50" a="1"/>
  <c r="AL466" i="50" s="1"/>
  <c r="O467" i="50" a="1"/>
  <c r="O467" i="50" s="1"/>
  <c r="P467" i="50" a="1"/>
  <c r="P467" i="50" s="1"/>
  <c r="Q467" i="50" a="1"/>
  <c r="Q467" i="50" s="1"/>
  <c r="AB467" i="50" a="1"/>
  <c r="AB467" i="50" s="1"/>
  <c r="AD467" i="50" a="1"/>
  <c r="AD467" i="50" s="1"/>
  <c r="AC467" i="50" s="1"/>
  <c r="AE467" i="50" a="1"/>
  <c r="AE467" i="50" s="1"/>
  <c r="AF467" i="50" a="1"/>
  <c r="AF467" i="50" s="1"/>
  <c r="AG467" i="50" a="1"/>
  <c r="AG467" i="50" s="1"/>
  <c r="AH467" i="50" a="1"/>
  <c r="AH467" i="50" s="1"/>
  <c r="AI467" i="50" a="1"/>
  <c r="AI467" i="50" s="1"/>
  <c r="AL467" i="50" a="1"/>
  <c r="AL467" i="50" s="1"/>
  <c r="O468" i="50" a="1"/>
  <c r="O468" i="50" s="1"/>
  <c r="P468" i="50" a="1"/>
  <c r="P468" i="50" s="1"/>
  <c r="Q468" i="50" a="1"/>
  <c r="Q468" i="50" s="1"/>
  <c r="AB468" i="50" a="1"/>
  <c r="AB468" i="50" s="1"/>
  <c r="AD468" i="50" a="1"/>
  <c r="AD468" i="50" s="1"/>
  <c r="AC468" i="50" s="1"/>
  <c r="AE468" i="50" a="1"/>
  <c r="AE468" i="50" s="1"/>
  <c r="AF468" i="50" a="1"/>
  <c r="AF468" i="50" s="1"/>
  <c r="AG468" i="50" a="1"/>
  <c r="AG468" i="50" s="1"/>
  <c r="AH468" i="50" a="1"/>
  <c r="AH468" i="50" s="1"/>
  <c r="AI468" i="50" a="1"/>
  <c r="AI468" i="50" s="1"/>
  <c r="AL468" i="50" a="1"/>
  <c r="AL468" i="50" s="1"/>
  <c r="O469" i="50" a="1"/>
  <c r="O469" i="50" s="1"/>
  <c r="P469" i="50" a="1"/>
  <c r="P469" i="50" s="1"/>
  <c r="Q469" i="50" a="1"/>
  <c r="Q469" i="50" s="1"/>
  <c r="AB469" i="50" a="1"/>
  <c r="AB469" i="50" s="1"/>
  <c r="AD469" i="50" a="1"/>
  <c r="AD469" i="50" s="1"/>
  <c r="AC469" i="50" s="1"/>
  <c r="AE469" i="50" a="1"/>
  <c r="AE469" i="50" s="1"/>
  <c r="AF469" i="50" a="1"/>
  <c r="AF469" i="50" s="1"/>
  <c r="AG469" i="50" a="1"/>
  <c r="AG469" i="50" s="1"/>
  <c r="AH469" i="50" a="1"/>
  <c r="AH469" i="50" s="1"/>
  <c r="AI469" i="50" a="1"/>
  <c r="AI469" i="50" s="1"/>
  <c r="AL469" i="50" a="1"/>
  <c r="AL469" i="50" s="1"/>
  <c r="O470" i="50" a="1"/>
  <c r="O470" i="50" s="1"/>
  <c r="P470" i="50" a="1"/>
  <c r="P470" i="50" s="1"/>
  <c r="Q470" i="50" a="1"/>
  <c r="Q470" i="50" s="1"/>
  <c r="AB470" i="50" a="1"/>
  <c r="AB470" i="50" s="1"/>
  <c r="AD470" i="50" a="1"/>
  <c r="AD470" i="50" s="1"/>
  <c r="AC470" i="50" s="1"/>
  <c r="AE470" i="50" a="1"/>
  <c r="AE470" i="50" s="1"/>
  <c r="AF470" i="50" a="1"/>
  <c r="AF470" i="50" s="1"/>
  <c r="AG470" i="50" a="1"/>
  <c r="AG470" i="50" s="1"/>
  <c r="AH470" i="50" a="1"/>
  <c r="AH470" i="50" s="1"/>
  <c r="AI470" i="50" a="1"/>
  <c r="AI470" i="50" s="1"/>
  <c r="AL470" i="50" a="1"/>
  <c r="AL470" i="50" s="1"/>
  <c r="O471" i="50" a="1"/>
  <c r="O471" i="50" s="1"/>
  <c r="P471" i="50" a="1"/>
  <c r="P471" i="50" s="1"/>
  <c r="Q471" i="50" a="1"/>
  <c r="Q471" i="50" s="1"/>
  <c r="AB471" i="50" a="1"/>
  <c r="AB471" i="50" s="1"/>
  <c r="AD471" i="50" a="1"/>
  <c r="AD471" i="50" s="1"/>
  <c r="AC471" i="50" s="1"/>
  <c r="AE471" i="50" a="1"/>
  <c r="AE471" i="50" s="1"/>
  <c r="AF471" i="50" a="1"/>
  <c r="AF471" i="50" s="1"/>
  <c r="AG471" i="50" a="1"/>
  <c r="AG471" i="50" s="1"/>
  <c r="AH471" i="50" a="1"/>
  <c r="AH471" i="50" s="1"/>
  <c r="AI471" i="50" a="1"/>
  <c r="AI471" i="50" s="1"/>
  <c r="AL471" i="50" a="1"/>
  <c r="AL471" i="50" s="1"/>
  <c r="O472" i="50" a="1"/>
  <c r="O472" i="50" s="1"/>
  <c r="P472" i="50" a="1"/>
  <c r="P472" i="50" s="1"/>
  <c r="Q472" i="50" a="1"/>
  <c r="Q472" i="50" s="1"/>
  <c r="AB472" i="50" a="1"/>
  <c r="AB472" i="50" s="1"/>
  <c r="AD472" i="50" a="1"/>
  <c r="AD472" i="50" s="1"/>
  <c r="AC472" i="50" s="1"/>
  <c r="AE472" i="50" a="1"/>
  <c r="AE472" i="50" s="1"/>
  <c r="AF472" i="50" a="1"/>
  <c r="AF472" i="50" s="1"/>
  <c r="AG472" i="50" a="1"/>
  <c r="AG472" i="50" s="1"/>
  <c r="AH472" i="50" a="1"/>
  <c r="AH472" i="50" s="1"/>
  <c r="AI472" i="50" a="1"/>
  <c r="AI472" i="50" s="1"/>
  <c r="AL472" i="50" a="1"/>
  <c r="AL472" i="50" s="1"/>
  <c r="O473" i="50" a="1"/>
  <c r="O473" i="50" s="1"/>
  <c r="P473" i="50" a="1"/>
  <c r="P473" i="50" s="1"/>
  <c r="Q473" i="50" a="1"/>
  <c r="Q473" i="50" s="1"/>
  <c r="AB473" i="50" a="1"/>
  <c r="AB473" i="50" s="1"/>
  <c r="AD473" i="50" a="1"/>
  <c r="AD473" i="50" s="1"/>
  <c r="AC473" i="50" s="1"/>
  <c r="AE473" i="50" a="1"/>
  <c r="AE473" i="50" s="1"/>
  <c r="AF473" i="50" a="1"/>
  <c r="AF473" i="50" s="1"/>
  <c r="AG473" i="50" a="1"/>
  <c r="AG473" i="50" s="1"/>
  <c r="AH473" i="50" a="1"/>
  <c r="AH473" i="50" s="1"/>
  <c r="AI473" i="50" a="1"/>
  <c r="AI473" i="50" s="1"/>
  <c r="AL473" i="50" a="1"/>
  <c r="AL473" i="50" s="1"/>
  <c r="O474" i="50" a="1"/>
  <c r="O474" i="50" s="1"/>
  <c r="P474" i="50" a="1"/>
  <c r="P474" i="50" s="1"/>
  <c r="Q474" i="50" a="1"/>
  <c r="Q474" i="50" s="1"/>
  <c r="AB474" i="50" a="1"/>
  <c r="AB474" i="50" s="1"/>
  <c r="AD474" i="50" a="1"/>
  <c r="AD474" i="50" s="1"/>
  <c r="AC474" i="50" s="1"/>
  <c r="AE474" i="50" a="1"/>
  <c r="AE474" i="50" s="1"/>
  <c r="AA474" i="50" s="1"/>
  <c r="AF474" i="50" a="1"/>
  <c r="AF474" i="50" s="1"/>
  <c r="AG474" i="50" a="1"/>
  <c r="AG474" i="50" s="1"/>
  <c r="AH474" i="50" a="1"/>
  <c r="AH474" i="50" s="1"/>
  <c r="AI474" i="50" a="1"/>
  <c r="AI474" i="50" s="1"/>
  <c r="AL474" i="50" a="1"/>
  <c r="AL474" i="50" s="1"/>
  <c r="O475" i="50" a="1"/>
  <c r="O475" i="50" s="1"/>
  <c r="P475" i="50" a="1"/>
  <c r="P475" i="50" s="1"/>
  <c r="Q475" i="50" a="1"/>
  <c r="Q475" i="50" s="1"/>
  <c r="AB475" i="50" a="1"/>
  <c r="AB475" i="50" s="1"/>
  <c r="AD475" i="50" a="1"/>
  <c r="AD475" i="50" s="1"/>
  <c r="AC475" i="50" s="1"/>
  <c r="AE475" i="50" a="1"/>
  <c r="AE475" i="50" s="1"/>
  <c r="AA475" i="50" s="1"/>
  <c r="AF475" i="50" a="1"/>
  <c r="AF475" i="50" s="1"/>
  <c r="AG475" i="50" a="1"/>
  <c r="AG475" i="50" s="1"/>
  <c r="AH475" i="50" a="1"/>
  <c r="AH475" i="50" s="1"/>
  <c r="AI475" i="50" a="1"/>
  <c r="AI475" i="50" s="1"/>
  <c r="AL475" i="50" a="1"/>
  <c r="AL475" i="50" s="1"/>
  <c r="O476" i="50" a="1"/>
  <c r="O476" i="50" s="1"/>
  <c r="P476" i="50" a="1"/>
  <c r="P476" i="50" s="1"/>
  <c r="Q476" i="50" a="1"/>
  <c r="Q476" i="50" s="1"/>
  <c r="AB476" i="50" a="1"/>
  <c r="AB476" i="50" s="1"/>
  <c r="AD476" i="50" a="1"/>
  <c r="AD476" i="50" s="1"/>
  <c r="AC476" i="50" s="1"/>
  <c r="AE476" i="50" a="1"/>
  <c r="AE476" i="50" s="1"/>
  <c r="AF476" i="50" a="1"/>
  <c r="AF476" i="50" s="1"/>
  <c r="AG476" i="50" a="1"/>
  <c r="AG476" i="50" s="1"/>
  <c r="AH476" i="50" a="1"/>
  <c r="AH476" i="50" s="1"/>
  <c r="AI476" i="50" a="1"/>
  <c r="AI476" i="50" s="1"/>
  <c r="AL476" i="50" a="1"/>
  <c r="AL476" i="50" s="1"/>
  <c r="O477" i="50" a="1"/>
  <c r="O477" i="50" s="1"/>
  <c r="P477" i="50" a="1"/>
  <c r="P477" i="50" s="1"/>
  <c r="Q477" i="50" a="1"/>
  <c r="Q477" i="50" s="1"/>
  <c r="AB477" i="50" a="1"/>
  <c r="AB477" i="50" s="1"/>
  <c r="AD477" i="50" a="1"/>
  <c r="AD477" i="50" s="1"/>
  <c r="AC477" i="50" s="1"/>
  <c r="AE477" i="50" a="1"/>
  <c r="AE477" i="50" s="1"/>
  <c r="AA477" i="50" s="1"/>
  <c r="AF477" i="50" a="1"/>
  <c r="AF477" i="50" s="1"/>
  <c r="AG477" i="50" a="1"/>
  <c r="AG477" i="50" s="1"/>
  <c r="AH477" i="50" a="1"/>
  <c r="AH477" i="50" s="1"/>
  <c r="AI477" i="50" a="1"/>
  <c r="AI477" i="50" s="1"/>
  <c r="AL477" i="50" a="1"/>
  <c r="AL477" i="50" s="1"/>
  <c r="O478" i="50" a="1"/>
  <c r="O478" i="50" s="1"/>
  <c r="P478" i="50" a="1"/>
  <c r="P478" i="50" s="1"/>
  <c r="Q478" i="50" a="1"/>
  <c r="Q478" i="50" s="1"/>
  <c r="AB478" i="50" a="1"/>
  <c r="AB478" i="50" s="1"/>
  <c r="AD478" i="50" a="1"/>
  <c r="AD478" i="50" s="1"/>
  <c r="AC478" i="50" s="1"/>
  <c r="AE478" i="50" a="1"/>
  <c r="AE478" i="50" s="1"/>
  <c r="AF478" i="50" a="1"/>
  <c r="AF478" i="50" s="1"/>
  <c r="AG478" i="50" a="1"/>
  <c r="AG478" i="50" s="1"/>
  <c r="AH478" i="50" a="1"/>
  <c r="AH478" i="50" s="1"/>
  <c r="AI478" i="50" a="1"/>
  <c r="AI478" i="50" s="1"/>
  <c r="AL478" i="50" a="1"/>
  <c r="AL478" i="50" s="1"/>
  <c r="O479" i="50" a="1"/>
  <c r="O479" i="50" s="1"/>
  <c r="P479" i="50" a="1"/>
  <c r="P479" i="50" s="1"/>
  <c r="Q479" i="50" a="1"/>
  <c r="Q479" i="50" s="1"/>
  <c r="AB479" i="50" a="1"/>
  <c r="AB479" i="50" s="1"/>
  <c r="AD479" i="50" a="1"/>
  <c r="AD479" i="50" s="1"/>
  <c r="AC479" i="50" s="1"/>
  <c r="AE479" i="50" a="1"/>
  <c r="AE479" i="50" s="1"/>
  <c r="AA479" i="50" s="1"/>
  <c r="AF479" i="50" a="1"/>
  <c r="AF479" i="50" s="1"/>
  <c r="AG479" i="50" a="1"/>
  <c r="AG479" i="50" s="1"/>
  <c r="AH479" i="50" a="1"/>
  <c r="AH479" i="50" s="1"/>
  <c r="AI479" i="50" a="1"/>
  <c r="AI479" i="50" s="1"/>
  <c r="AL479" i="50" a="1"/>
  <c r="AL479" i="50" s="1"/>
  <c r="O480" i="50" a="1"/>
  <c r="O480" i="50" s="1"/>
  <c r="P480" i="50" a="1"/>
  <c r="P480" i="50" s="1"/>
  <c r="Q480" i="50" a="1"/>
  <c r="Q480" i="50" s="1"/>
  <c r="AB480" i="50" a="1"/>
  <c r="AB480" i="50" s="1"/>
  <c r="AD480" i="50" a="1"/>
  <c r="AD480" i="50" s="1"/>
  <c r="AC480" i="50" s="1"/>
  <c r="AE480" i="50" a="1"/>
  <c r="AE480" i="50" s="1"/>
  <c r="AF480" i="50" a="1"/>
  <c r="AF480" i="50" s="1"/>
  <c r="AG480" i="50" a="1"/>
  <c r="AG480" i="50" s="1"/>
  <c r="AH480" i="50" a="1"/>
  <c r="AH480" i="50" s="1"/>
  <c r="AI480" i="50" a="1"/>
  <c r="AI480" i="50" s="1"/>
  <c r="AL480" i="50" a="1"/>
  <c r="AL480" i="50" s="1"/>
  <c r="O481" i="50" a="1"/>
  <c r="O481" i="50" s="1"/>
  <c r="P481" i="50" a="1"/>
  <c r="P481" i="50" s="1"/>
  <c r="Q481" i="50" a="1"/>
  <c r="Q481" i="50" s="1"/>
  <c r="AB481" i="50" a="1"/>
  <c r="AB481" i="50" s="1"/>
  <c r="AD481" i="50" a="1"/>
  <c r="AD481" i="50" s="1"/>
  <c r="AC481" i="50" s="1"/>
  <c r="AE481" i="50" a="1"/>
  <c r="AE481" i="50" s="1"/>
  <c r="AF481" i="50" a="1"/>
  <c r="AF481" i="50" s="1"/>
  <c r="AG481" i="50" a="1"/>
  <c r="AG481" i="50" s="1"/>
  <c r="AH481" i="50" a="1"/>
  <c r="AH481" i="50" s="1"/>
  <c r="AI481" i="50" a="1"/>
  <c r="AI481" i="50" s="1"/>
  <c r="AL481" i="50" a="1"/>
  <c r="AL481" i="50" s="1"/>
  <c r="O482" i="50" a="1"/>
  <c r="O482" i="50" s="1"/>
  <c r="P482" i="50" a="1"/>
  <c r="P482" i="50" s="1"/>
  <c r="Q482" i="50" a="1"/>
  <c r="Q482" i="50" s="1"/>
  <c r="AB482" i="50" a="1"/>
  <c r="AB482" i="50" s="1"/>
  <c r="AD482" i="50" a="1"/>
  <c r="AD482" i="50" s="1"/>
  <c r="AC482" i="50" s="1"/>
  <c r="AE482" i="50" a="1"/>
  <c r="AE482" i="50" s="1"/>
  <c r="AF482" i="50" a="1"/>
  <c r="AF482" i="50" s="1"/>
  <c r="AG482" i="50" a="1"/>
  <c r="AG482" i="50" s="1"/>
  <c r="AH482" i="50" a="1"/>
  <c r="AH482" i="50" s="1"/>
  <c r="AI482" i="50" a="1"/>
  <c r="AI482" i="50" s="1"/>
  <c r="AL482" i="50" a="1"/>
  <c r="AL482" i="50" s="1"/>
  <c r="O483" i="50" a="1"/>
  <c r="O483" i="50" s="1"/>
  <c r="P483" i="50" a="1"/>
  <c r="P483" i="50" s="1"/>
  <c r="Q483" i="50" a="1"/>
  <c r="Q483" i="50" s="1"/>
  <c r="AB483" i="50" a="1"/>
  <c r="AB483" i="50" s="1"/>
  <c r="AD483" i="50" a="1"/>
  <c r="AD483" i="50" s="1"/>
  <c r="AC483" i="50" s="1"/>
  <c r="AE483" i="50" a="1"/>
  <c r="AE483" i="50" s="1"/>
  <c r="AF483" i="50" a="1"/>
  <c r="AF483" i="50" s="1"/>
  <c r="AG483" i="50" a="1"/>
  <c r="AG483" i="50" s="1"/>
  <c r="AH483" i="50" a="1"/>
  <c r="AH483" i="50" s="1"/>
  <c r="AI483" i="50" a="1"/>
  <c r="AI483" i="50" s="1"/>
  <c r="AL483" i="50" a="1"/>
  <c r="AL483" i="50" s="1"/>
  <c r="O484" i="50" a="1"/>
  <c r="O484" i="50" s="1"/>
  <c r="P484" i="50" a="1"/>
  <c r="P484" i="50" s="1"/>
  <c r="Q484" i="50" a="1"/>
  <c r="Q484" i="50" s="1"/>
  <c r="AB484" i="50" a="1"/>
  <c r="AB484" i="50" s="1"/>
  <c r="AD484" i="50" a="1"/>
  <c r="AD484" i="50" s="1"/>
  <c r="AC484" i="50" s="1"/>
  <c r="AE484" i="50" a="1"/>
  <c r="AE484" i="50" s="1"/>
  <c r="AF484" i="50" a="1"/>
  <c r="AF484" i="50" s="1"/>
  <c r="AG484" i="50" a="1"/>
  <c r="AG484" i="50" s="1"/>
  <c r="AH484" i="50" a="1"/>
  <c r="AH484" i="50" s="1"/>
  <c r="AI484" i="50" a="1"/>
  <c r="AI484" i="50" s="1"/>
  <c r="AL484" i="50" a="1"/>
  <c r="AL484" i="50" s="1"/>
  <c r="O485" i="50" a="1"/>
  <c r="O485" i="50" s="1"/>
  <c r="P485" i="50" a="1"/>
  <c r="P485" i="50" s="1"/>
  <c r="Q485" i="50" a="1"/>
  <c r="Q485" i="50" s="1"/>
  <c r="AB485" i="50" a="1"/>
  <c r="AB485" i="50" s="1"/>
  <c r="AD485" i="50" a="1"/>
  <c r="AD485" i="50" s="1"/>
  <c r="AC485" i="50" s="1"/>
  <c r="AE485" i="50" a="1"/>
  <c r="AE485" i="50" s="1"/>
  <c r="Z485" i="50" s="1"/>
  <c r="AF485" i="50" a="1"/>
  <c r="AF485" i="50" s="1"/>
  <c r="AG485" i="50" a="1"/>
  <c r="AG485" i="50" s="1"/>
  <c r="AH485" i="50" a="1"/>
  <c r="AH485" i="50" s="1"/>
  <c r="AI485" i="50" a="1"/>
  <c r="AI485" i="50" s="1"/>
  <c r="AL485" i="50" a="1"/>
  <c r="AL485" i="50" s="1"/>
  <c r="O486" i="50" a="1"/>
  <c r="O486" i="50" s="1"/>
  <c r="P486" i="50" a="1"/>
  <c r="P486" i="50" s="1"/>
  <c r="Q486" i="50" a="1"/>
  <c r="Q486" i="50" s="1"/>
  <c r="AB486" i="50" a="1"/>
  <c r="AB486" i="50" s="1"/>
  <c r="AD486" i="50" a="1"/>
  <c r="AD486" i="50" s="1"/>
  <c r="AC486" i="50" s="1"/>
  <c r="AE486" i="50" a="1"/>
  <c r="AE486" i="50" s="1"/>
  <c r="AA486" i="50" s="1"/>
  <c r="AF486" i="50" a="1"/>
  <c r="AF486" i="50" s="1"/>
  <c r="AG486" i="50" a="1"/>
  <c r="AG486" i="50" s="1"/>
  <c r="AH486" i="50" a="1"/>
  <c r="AH486" i="50" s="1"/>
  <c r="AI486" i="50" a="1"/>
  <c r="AI486" i="50" s="1"/>
  <c r="AL486" i="50" a="1"/>
  <c r="AL486" i="50" s="1"/>
  <c r="O487" i="50" a="1"/>
  <c r="O487" i="50" s="1"/>
  <c r="P487" i="50" a="1"/>
  <c r="P487" i="50" s="1"/>
  <c r="Q487" i="50" a="1"/>
  <c r="Q487" i="50" s="1"/>
  <c r="AB487" i="50" a="1"/>
  <c r="AB487" i="50" s="1"/>
  <c r="AD487" i="50" a="1"/>
  <c r="AD487" i="50" s="1"/>
  <c r="AC487" i="50" s="1"/>
  <c r="AE487" i="50" a="1"/>
  <c r="AE487" i="50" s="1"/>
  <c r="AF487" i="50" a="1"/>
  <c r="AF487" i="50" s="1"/>
  <c r="AG487" i="50" a="1"/>
  <c r="AG487" i="50" s="1"/>
  <c r="AH487" i="50" a="1"/>
  <c r="AH487" i="50" s="1"/>
  <c r="AI487" i="50" a="1"/>
  <c r="AI487" i="50" s="1"/>
  <c r="AL487" i="50" a="1"/>
  <c r="AL487" i="50" s="1"/>
  <c r="O488" i="50" a="1"/>
  <c r="O488" i="50" s="1"/>
  <c r="P488" i="50" a="1"/>
  <c r="P488" i="50" s="1"/>
  <c r="Q488" i="50" a="1"/>
  <c r="Q488" i="50" s="1"/>
  <c r="AB488" i="50" a="1"/>
  <c r="AB488" i="50" s="1"/>
  <c r="AD488" i="50" a="1"/>
  <c r="AD488" i="50" s="1"/>
  <c r="AC488" i="50" s="1"/>
  <c r="AE488" i="50" a="1"/>
  <c r="AE488" i="50" s="1"/>
  <c r="AF488" i="50" a="1"/>
  <c r="AF488" i="50" s="1"/>
  <c r="AG488" i="50" a="1"/>
  <c r="AG488" i="50" s="1"/>
  <c r="AH488" i="50" a="1"/>
  <c r="AH488" i="50" s="1"/>
  <c r="AI488" i="50" a="1"/>
  <c r="AI488" i="50" s="1"/>
  <c r="AL488" i="50" a="1"/>
  <c r="AL488" i="50" s="1"/>
  <c r="O489" i="50" a="1"/>
  <c r="O489" i="50" s="1"/>
  <c r="P489" i="50" a="1"/>
  <c r="P489" i="50" s="1"/>
  <c r="Q489" i="50" a="1"/>
  <c r="Q489" i="50" s="1"/>
  <c r="AB489" i="50" a="1"/>
  <c r="AB489" i="50" s="1"/>
  <c r="AD489" i="50" a="1"/>
  <c r="AD489" i="50" s="1"/>
  <c r="AC489" i="50" s="1"/>
  <c r="AE489" i="50" a="1"/>
  <c r="AE489" i="50" s="1"/>
  <c r="AF489" i="50" a="1"/>
  <c r="AF489" i="50" s="1"/>
  <c r="AG489" i="50" a="1"/>
  <c r="AG489" i="50" s="1"/>
  <c r="AH489" i="50" a="1"/>
  <c r="AH489" i="50" s="1"/>
  <c r="AI489" i="50" a="1"/>
  <c r="AI489" i="50" s="1"/>
  <c r="AL489" i="50" a="1"/>
  <c r="AL489" i="50" s="1"/>
  <c r="O490" i="50" a="1"/>
  <c r="O490" i="50" s="1"/>
  <c r="P490" i="50" a="1"/>
  <c r="P490" i="50" s="1"/>
  <c r="Q490" i="50" a="1"/>
  <c r="Q490" i="50" s="1"/>
  <c r="AB490" i="50" a="1"/>
  <c r="AB490" i="50" s="1"/>
  <c r="AD490" i="50" a="1"/>
  <c r="AD490" i="50" s="1"/>
  <c r="AC490" i="50" s="1"/>
  <c r="AE490" i="50" a="1"/>
  <c r="AE490" i="50" s="1"/>
  <c r="AF490" i="50" a="1"/>
  <c r="AF490" i="50" s="1"/>
  <c r="AG490" i="50" a="1"/>
  <c r="AG490" i="50" s="1"/>
  <c r="AH490" i="50" a="1"/>
  <c r="AH490" i="50" s="1"/>
  <c r="AI490" i="50" a="1"/>
  <c r="AI490" i="50" s="1"/>
  <c r="AL490" i="50" a="1"/>
  <c r="AL490" i="50" s="1"/>
  <c r="O491" i="50" a="1"/>
  <c r="O491" i="50" s="1"/>
  <c r="P491" i="50" a="1"/>
  <c r="P491" i="50" s="1"/>
  <c r="Q491" i="50" a="1"/>
  <c r="Q491" i="50" s="1"/>
  <c r="AB491" i="50" a="1"/>
  <c r="AB491" i="50" s="1"/>
  <c r="AD491" i="50" a="1"/>
  <c r="AD491" i="50" s="1"/>
  <c r="AC491" i="50" s="1"/>
  <c r="AE491" i="50" a="1"/>
  <c r="AE491" i="50" s="1"/>
  <c r="AF491" i="50" a="1"/>
  <c r="AF491" i="50" s="1"/>
  <c r="AG491" i="50" a="1"/>
  <c r="AG491" i="50" s="1"/>
  <c r="AH491" i="50" a="1"/>
  <c r="AH491" i="50" s="1"/>
  <c r="AI491" i="50" a="1"/>
  <c r="AI491" i="50" s="1"/>
  <c r="AL491" i="50" a="1"/>
  <c r="AL491" i="50" s="1"/>
  <c r="O492" i="50" a="1"/>
  <c r="O492" i="50" s="1"/>
  <c r="P492" i="50" a="1"/>
  <c r="P492" i="50" s="1"/>
  <c r="Q492" i="50" a="1"/>
  <c r="Q492" i="50" s="1"/>
  <c r="AB492" i="50" a="1"/>
  <c r="AB492" i="50" s="1"/>
  <c r="AD492" i="50" a="1"/>
  <c r="AD492" i="50" s="1"/>
  <c r="AC492" i="50" s="1"/>
  <c r="AE492" i="50" a="1"/>
  <c r="AE492" i="50" s="1"/>
  <c r="AF492" i="50" a="1"/>
  <c r="AF492" i="50" s="1"/>
  <c r="AG492" i="50" a="1"/>
  <c r="AG492" i="50" s="1"/>
  <c r="AH492" i="50" a="1"/>
  <c r="AH492" i="50" s="1"/>
  <c r="AI492" i="50" a="1"/>
  <c r="AI492" i="50" s="1"/>
  <c r="AL492" i="50" a="1"/>
  <c r="AL492" i="50" s="1"/>
  <c r="O493" i="50" a="1"/>
  <c r="O493" i="50" s="1"/>
  <c r="P493" i="50" a="1"/>
  <c r="P493" i="50" s="1"/>
  <c r="Q493" i="50" a="1"/>
  <c r="Q493" i="50" s="1"/>
  <c r="AB493" i="50" a="1"/>
  <c r="AB493" i="50" s="1"/>
  <c r="AD493" i="50" a="1"/>
  <c r="AD493" i="50" s="1"/>
  <c r="AC493" i="50" s="1"/>
  <c r="AE493" i="50" a="1"/>
  <c r="AE493" i="50" s="1"/>
  <c r="AF493" i="50" a="1"/>
  <c r="AF493" i="50" s="1"/>
  <c r="AG493" i="50" a="1"/>
  <c r="AG493" i="50" s="1"/>
  <c r="AH493" i="50" a="1"/>
  <c r="AH493" i="50" s="1"/>
  <c r="AI493" i="50" a="1"/>
  <c r="AI493" i="50" s="1"/>
  <c r="AL493" i="50" a="1"/>
  <c r="AL493" i="50" s="1"/>
  <c r="O494" i="50" a="1"/>
  <c r="O494" i="50" s="1"/>
  <c r="P494" i="50" a="1"/>
  <c r="P494" i="50" s="1"/>
  <c r="Q494" i="50" a="1"/>
  <c r="Q494" i="50" s="1"/>
  <c r="AB494" i="50" a="1"/>
  <c r="AB494" i="50" s="1"/>
  <c r="AD494" i="50" a="1"/>
  <c r="AD494" i="50" s="1"/>
  <c r="AC494" i="50" s="1"/>
  <c r="AE494" i="50" a="1"/>
  <c r="AE494" i="50" s="1"/>
  <c r="AF494" i="50" a="1"/>
  <c r="AF494" i="50" s="1"/>
  <c r="AG494" i="50" a="1"/>
  <c r="AG494" i="50" s="1"/>
  <c r="AH494" i="50" a="1"/>
  <c r="AH494" i="50" s="1"/>
  <c r="AI494" i="50" a="1"/>
  <c r="AI494" i="50" s="1"/>
  <c r="AL494" i="50" a="1"/>
  <c r="AL494" i="50" s="1"/>
  <c r="O495" i="50" a="1"/>
  <c r="O495" i="50" s="1"/>
  <c r="P495" i="50" a="1"/>
  <c r="P495" i="50" s="1"/>
  <c r="Q495" i="50" a="1"/>
  <c r="Q495" i="50" s="1"/>
  <c r="AB495" i="50" a="1"/>
  <c r="AB495" i="50" s="1"/>
  <c r="AD495" i="50" a="1"/>
  <c r="AD495" i="50" s="1"/>
  <c r="AC495" i="50" s="1"/>
  <c r="AE495" i="50" a="1"/>
  <c r="AE495" i="50" s="1"/>
  <c r="AF495" i="50" a="1"/>
  <c r="AF495" i="50" s="1"/>
  <c r="AG495" i="50" a="1"/>
  <c r="AG495" i="50" s="1"/>
  <c r="AH495" i="50" a="1"/>
  <c r="AH495" i="50" s="1"/>
  <c r="AI495" i="50" a="1"/>
  <c r="AI495" i="50" s="1"/>
  <c r="AL495" i="50" a="1"/>
  <c r="AL495" i="50" s="1"/>
  <c r="O496" i="50" a="1"/>
  <c r="O496" i="50" s="1"/>
  <c r="P496" i="50" a="1"/>
  <c r="P496" i="50" s="1"/>
  <c r="Q496" i="50" a="1"/>
  <c r="Q496" i="50" s="1"/>
  <c r="AB496" i="50" a="1"/>
  <c r="AB496" i="50" s="1"/>
  <c r="AD496" i="50" a="1"/>
  <c r="AD496" i="50" s="1"/>
  <c r="AC496" i="50" s="1"/>
  <c r="AE496" i="50" a="1"/>
  <c r="AE496" i="50" s="1"/>
  <c r="AF496" i="50" a="1"/>
  <c r="AF496" i="50" s="1"/>
  <c r="AG496" i="50" a="1"/>
  <c r="AG496" i="50" s="1"/>
  <c r="AH496" i="50" a="1"/>
  <c r="AH496" i="50" s="1"/>
  <c r="AI496" i="50" a="1"/>
  <c r="AI496" i="50" s="1"/>
  <c r="AL496" i="50" a="1"/>
  <c r="AL496" i="50" s="1"/>
  <c r="O497" i="50" a="1"/>
  <c r="O497" i="50" s="1"/>
  <c r="P497" i="50" a="1"/>
  <c r="P497" i="50" s="1"/>
  <c r="Q497" i="50" a="1"/>
  <c r="Q497" i="50" s="1"/>
  <c r="AB497" i="50" a="1"/>
  <c r="AB497" i="50" s="1"/>
  <c r="AD497" i="50" a="1"/>
  <c r="AD497" i="50" s="1"/>
  <c r="AC497" i="50" s="1"/>
  <c r="AE497" i="50" a="1"/>
  <c r="AE497" i="50" s="1"/>
  <c r="AA497" i="50" s="1"/>
  <c r="AF497" i="50" a="1"/>
  <c r="AF497" i="50" s="1"/>
  <c r="AG497" i="50" a="1"/>
  <c r="AG497" i="50" s="1"/>
  <c r="AH497" i="50" a="1"/>
  <c r="AH497" i="50" s="1"/>
  <c r="AI497" i="50" a="1"/>
  <c r="AI497" i="50" s="1"/>
  <c r="AL497" i="50" a="1"/>
  <c r="AL497" i="50" s="1"/>
  <c r="O498" i="50" a="1"/>
  <c r="O498" i="50" s="1"/>
  <c r="P498" i="50" a="1"/>
  <c r="P498" i="50" s="1"/>
  <c r="Q498" i="50" a="1"/>
  <c r="Q498" i="50" s="1"/>
  <c r="AB498" i="50" a="1"/>
  <c r="AB498" i="50" s="1"/>
  <c r="AD498" i="50" a="1"/>
  <c r="AD498" i="50" s="1"/>
  <c r="AC498" i="50" s="1"/>
  <c r="AE498" i="50" a="1"/>
  <c r="AE498" i="50" s="1"/>
  <c r="AF498" i="50" a="1"/>
  <c r="AF498" i="50" s="1"/>
  <c r="AG498" i="50" a="1"/>
  <c r="AG498" i="50" s="1"/>
  <c r="AH498" i="50" a="1"/>
  <c r="AH498" i="50" s="1"/>
  <c r="AI498" i="50" a="1"/>
  <c r="AI498" i="50" s="1"/>
  <c r="AL498" i="50" a="1"/>
  <c r="AL498" i="50" s="1"/>
  <c r="O499" i="50" a="1"/>
  <c r="O499" i="50" s="1"/>
  <c r="P499" i="50" a="1"/>
  <c r="P499" i="50" s="1"/>
  <c r="Q499" i="50" a="1"/>
  <c r="Q499" i="50" s="1"/>
  <c r="AB499" i="50" a="1"/>
  <c r="AB499" i="50" s="1"/>
  <c r="AD499" i="50" a="1"/>
  <c r="AD499" i="50" s="1"/>
  <c r="AC499" i="50" s="1"/>
  <c r="AE499" i="50" a="1"/>
  <c r="AE499" i="50" s="1"/>
  <c r="AF499" i="50" a="1"/>
  <c r="AF499" i="50" s="1"/>
  <c r="AG499" i="50" a="1"/>
  <c r="AG499" i="50" s="1"/>
  <c r="AH499" i="50" a="1"/>
  <c r="AH499" i="50" s="1"/>
  <c r="AI499" i="50" a="1"/>
  <c r="AI499" i="50" s="1"/>
  <c r="AL499" i="50" a="1"/>
  <c r="AL499" i="50" s="1"/>
  <c r="O500" i="50" a="1"/>
  <c r="O500" i="50" s="1"/>
  <c r="P500" i="50" a="1"/>
  <c r="P500" i="50" s="1"/>
  <c r="Q500" i="50" a="1"/>
  <c r="Q500" i="50" s="1"/>
  <c r="AB500" i="50" a="1"/>
  <c r="AB500" i="50" s="1"/>
  <c r="AD500" i="50" a="1"/>
  <c r="AD500" i="50" s="1"/>
  <c r="AC500" i="50" s="1"/>
  <c r="AE500" i="50" a="1"/>
  <c r="AE500" i="50" s="1"/>
  <c r="AF500" i="50" a="1"/>
  <c r="AF500" i="50" s="1"/>
  <c r="AG500" i="50" a="1"/>
  <c r="AG500" i="50" s="1"/>
  <c r="AH500" i="50" a="1"/>
  <c r="AH500" i="50" s="1"/>
  <c r="AI500" i="50" a="1"/>
  <c r="AI500" i="50" s="1"/>
  <c r="AL500" i="50" a="1"/>
  <c r="AL500" i="50" s="1"/>
  <c r="O501" i="50" a="1"/>
  <c r="O501" i="50" s="1"/>
  <c r="P501" i="50" a="1"/>
  <c r="P501" i="50" s="1"/>
  <c r="Q501" i="50" a="1"/>
  <c r="Q501" i="50" s="1"/>
  <c r="AB501" i="50" a="1"/>
  <c r="AB501" i="50" s="1"/>
  <c r="AD501" i="50" a="1"/>
  <c r="AD501" i="50" s="1"/>
  <c r="AC501" i="50" s="1"/>
  <c r="AE501" i="50" a="1"/>
  <c r="AE501" i="50" s="1"/>
  <c r="AA501" i="50" s="1"/>
  <c r="AF501" i="50" a="1"/>
  <c r="AF501" i="50" s="1"/>
  <c r="AG501" i="50" a="1"/>
  <c r="AG501" i="50" s="1"/>
  <c r="AH501" i="50" a="1"/>
  <c r="AH501" i="50" s="1"/>
  <c r="AI501" i="50" a="1"/>
  <c r="AI501" i="50" s="1"/>
  <c r="AL501" i="50" a="1"/>
  <c r="AL501" i="50" s="1"/>
  <c r="O502" i="50" a="1"/>
  <c r="O502" i="50" s="1"/>
  <c r="P502" i="50" a="1"/>
  <c r="P502" i="50" s="1"/>
  <c r="Q502" i="50" a="1"/>
  <c r="Q502" i="50" s="1"/>
  <c r="AB502" i="50" a="1"/>
  <c r="AB502" i="50" s="1"/>
  <c r="AD502" i="50" a="1"/>
  <c r="AD502" i="50" s="1"/>
  <c r="AC502" i="50" s="1"/>
  <c r="AE502" i="50" a="1"/>
  <c r="AE502" i="50" s="1"/>
  <c r="AF502" i="50" a="1"/>
  <c r="AF502" i="50" s="1"/>
  <c r="AG502" i="50" a="1"/>
  <c r="AG502" i="50" s="1"/>
  <c r="AH502" i="50" a="1"/>
  <c r="AH502" i="50" s="1"/>
  <c r="AI502" i="50" a="1"/>
  <c r="AI502" i="50" s="1"/>
  <c r="AL502" i="50" a="1"/>
  <c r="AL502" i="50" s="1"/>
  <c r="O503" i="50" a="1"/>
  <c r="O503" i="50" s="1"/>
  <c r="P503" i="50" a="1"/>
  <c r="P503" i="50" s="1"/>
  <c r="Q503" i="50" a="1"/>
  <c r="Q503" i="50" s="1"/>
  <c r="AB503" i="50" a="1"/>
  <c r="AB503" i="50" s="1"/>
  <c r="AD503" i="50" a="1"/>
  <c r="AD503" i="50" s="1"/>
  <c r="AC503" i="50" s="1"/>
  <c r="AE503" i="50" a="1"/>
  <c r="AE503" i="50" s="1"/>
  <c r="AF503" i="50" a="1"/>
  <c r="AF503" i="50" s="1"/>
  <c r="AG503" i="50" a="1"/>
  <c r="AG503" i="50" s="1"/>
  <c r="AH503" i="50" a="1"/>
  <c r="AH503" i="50" s="1"/>
  <c r="AI503" i="50" a="1"/>
  <c r="AI503" i="50" s="1"/>
  <c r="AL503" i="50" a="1"/>
  <c r="AL503" i="50" s="1"/>
  <c r="O504" i="50" a="1"/>
  <c r="O504" i="50" s="1"/>
  <c r="P504" i="50" a="1"/>
  <c r="P504" i="50" s="1"/>
  <c r="Q504" i="50" a="1"/>
  <c r="Q504" i="50" s="1"/>
  <c r="AB504" i="50" a="1"/>
  <c r="AB504" i="50" s="1"/>
  <c r="AD504" i="50" a="1"/>
  <c r="AD504" i="50" s="1"/>
  <c r="AC504" i="50" s="1"/>
  <c r="AE504" i="50" a="1"/>
  <c r="AE504" i="50" s="1"/>
  <c r="AF504" i="50" a="1"/>
  <c r="AF504" i="50" s="1"/>
  <c r="AG504" i="50" a="1"/>
  <c r="AG504" i="50" s="1"/>
  <c r="AH504" i="50" a="1"/>
  <c r="AH504" i="50" s="1"/>
  <c r="AI504" i="50" a="1"/>
  <c r="AI504" i="50" s="1"/>
  <c r="AL504" i="50" a="1"/>
  <c r="AL504" i="50" s="1"/>
  <c r="O505" i="50" a="1"/>
  <c r="O505" i="50" s="1"/>
  <c r="P505" i="50" a="1"/>
  <c r="P505" i="50" s="1"/>
  <c r="Q505" i="50" a="1"/>
  <c r="Q505" i="50" s="1"/>
  <c r="AB505" i="50" a="1"/>
  <c r="AB505" i="50" s="1"/>
  <c r="AD505" i="50" a="1"/>
  <c r="AD505" i="50" s="1"/>
  <c r="AC505" i="50" s="1"/>
  <c r="AE505" i="50" a="1"/>
  <c r="AE505" i="50" s="1"/>
  <c r="AF505" i="50" a="1"/>
  <c r="AF505" i="50" s="1"/>
  <c r="AG505" i="50" a="1"/>
  <c r="AG505" i="50" s="1"/>
  <c r="AH505" i="50" a="1"/>
  <c r="AH505" i="50" s="1"/>
  <c r="AI505" i="50" a="1"/>
  <c r="AI505" i="50" s="1"/>
  <c r="AL505" i="50" a="1"/>
  <c r="AL505" i="50" s="1"/>
  <c r="O506" i="50" a="1"/>
  <c r="O506" i="50" s="1"/>
  <c r="P506" i="50" a="1"/>
  <c r="P506" i="50" s="1"/>
  <c r="Q506" i="50" a="1"/>
  <c r="Q506" i="50" s="1"/>
  <c r="AB506" i="50" a="1"/>
  <c r="AB506" i="50" s="1"/>
  <c r="AD506" i="50" a="1"/>
  <c r="AD506" i="50" s="1"/>
  <c r="AC506" i="50" s="1"/>
  <c r="AE506" i="50" a="1"/>
  <c r="AE506" i="50" s="1"/>
  <c r="AF506" i="50" a="1"/>
  <c r="AF506" i="50" s="1"/>
  <c r="AG506" i="50" a="1"/>
  <c r="AG506" i="50" s="1"/>
  <c r="AH506" i="50" a="1"/>
  <c r="AH506" i="50" s="1"/>
  <c r="AI506" i="50" a="1"/>
  <c r="AI506" i="50" s="1"/>
  <c r="AL506" i="50" a="1"/>
  <c r="AL506" i="50" s="1"/>
  <c r="O507" i="50" a="1"/>
  <c r="O507" i="50" s="1"/>
  <c r="P507" i="50" a="1"/>
  <c r="P507" i="50" s="1"/>
  <c r="Q507" i="50" a="1"/>
  <c r="Q507" i="50" s="1"/>
  <c r="AB507" i="50" a="1"/>
  <c r="AB507" i="50" s="1"/>
  <c r="AD507" i="50" a="1"/>
  <c r="AD507" i="50" s="1"/>
  <c r="AC507" i="50" s="1"/>
  <c r="AE507" i="50" a="1"/>
  <c r="AE507" i="50" s="1"/>
  <c r="AF507" i="50" a="1"/>
  <c r="AF507" i="50" s="1"/>
  <c r="AG507" i="50" a="1"/>
  <c r="AG507" i="50" s="1"/>
  <c r="AH507" i="50" a="1"/>
  <c r="AH507" i="50" s="1"/>
  <c r="AI507" i="50" a="1"/>
  <c r="AI507" i="50" s="1"/>
  <c r="AL507" i="50" a="1"/>
  <c r="AL507" i="50" s="1"/>
  <c r="O508" i="50" a="1"/>
  <c r="O508" i="50" s="1"/>
  <c r="P508" i="50" a="1"/>
  <c r="P508" i="50" s="1"/>
  <c r="Q508" i="50" a="1"/>
  <c r="Q508" i="50" s="1"/>
  <c r="AB508" i="50" a="1"/>
  <c r="AB508" i="50" s="1"/>
  <c r="AD508" i="50" a="1"/>
  <c r="AD508" i="50" s="1"/>
  <c r="AC508" i="50" s="1"/>
  <c r="AE508" i="50" a="1"/>
  <c r="AE508" i="50" s="1"/>
  <c r="AF508" i="50" a="1"/>
  <c r="AF508" i="50" s="1"/>
  <c r="AG508" i="50" a="1"/>
  <c r="AG508" i="50" s="1"/>
  <c r="AH508" i="50" a="1"/>
  <c r="AH508" i="50" s="1"/>
  <c r="AI508" i="50" a="1"/>
  <c r="AI508" i="50" s="1"/>
  <c r="AL508" i="50" a="1"/>
  <c r="AL508" i="50" s="1"/>
  <c r="O509" i="50" a="1"/>
  <c r="O509" i="50" s="1"/>
  <c r="P509" i="50" a="1"/>
  <c r="P509" i="50" s="1"/>
  <c r="Q509" i="50" a="1"/>
  <c r="Q509" i="50" s="1"/>
  <c r="AB509" i="50" a="1"/>
  <c r="AB509" i="50" s="1"/>
  <c r="AD509" i="50" a="1"/>
  <c r="AD509" i="50" s="1"/>
  <c r="AC509" i="50" s="1"/>
  <c r="AE509" i="50" a="1"/>
  <c r="AE509" i="50" s="1"/>
  <c r="AF509" i="50" a="1"/>
  <c r="AF509" i="50" s="1"/>
  <c r="AG509" i="50" a="1"/>
  <c r="AG509" i="50" s="1"/>
  <c r="AH509" i="50" a="1"/>
  <c r="AH509" i="50" s="1"/>
  <c r="AI509" i="50" a="1"/>
  <c r="AI509" i="50" s="1"/>
  <c r="AL509" i="50" a="1"/>
  <c r="AL509" i="50" s="1"/>
  <c r="O510" i="50" a="1"/>
  <c r="O510" i="50" s="1"/>
  <c r="P510" i="50" a="1"/>
  <c r="P510" i="50" s="1"/>
  <c r="Q510" i="50" a="1"/>
  <c r="Q510" i="50" s="1"/>
  <c r="AB510" i="50" a="1"/>
  <c r="AB510" i="50" s="1"/>
  <c r="AD510" i="50" a="1"/>
  <c r="AD510" i="50" s="1"/>
  <c r="AC510" i="50" s="1"/>
  <c r="AE510" i="50" a="1"/>
  <c r="AE510" i="50" s="1"/>
  <c r="AF510" i="50" a="1"/>
  <c r="AF510" i="50" s="1"/>
  <c r="AG510" i="50" a="1"/>
  <c r="AG510" i="50" s="1"/>
  <c r="AH510" i="50" a="1"/>
  <c r="AH510" i="50" s="1"/>
  <c r="AI510" i="50" a="1"/>
  <c r="AI510" i="50" s="1"/>
  <c r="AL510" i="50" a="1"/>
  <c r="AL510" i="50" s="1"/>
  <c r="O511" i="50" a="1"/>
  <c r="O511" i="50" s="1"/>
  <c r="P511" i="50" a="1"/>
  <c r="P511" i="50" s="1"/>
  <c r="Q511" i="50" a="1"/>
  <c r="Q511" i="50" s="1"/>
  <c r="AB511" i="50" a="1"/>
  <c r="AB511" i="50" s="1"/>
  <c r="AD511" i="50" a="1"/>
  <c r="AD511" i="50" s="1"/>
  <c r="AC511" i="50" s="1"/>
  <c r="AE511" i="50" a="1"/>
  <c r="AE511" i="50" s="1"/>
  <c r="Z511" i="50" s="1"/>
  <c r="AF511" i="50" a="1"/>
  <c r="AF511" i="50" s="1"/>
  <c r="AG511" i="50" a="1"/>
  <c r="AG511" i="50" s="1"/>
  <c r="AH511" i="50" a="1"/>
  <c r="AH511" i="50" s="1"/>
  <c r="AI511" i="50" a="1"/>
  <c r="AI511" i="50" s="1"/>
  <c r="AL511" i="50" a="1"/>
  <c r="AL511" i="50" s="1"/>
  <c r="O512" i="50" a="1"/>
  <c r="O512" i="50" s="1"/>
  <c r="P512" i="50" a="1"/>
  <c r="P512" i="50" s="1"/>
  <c r="Q512" i="50" a="1"/>
  <c r="Q512" i="50" s="1"/>
  <c r="AB512" i="50" a="1"/>
  <c r="AB512" i="50" s="1"/>
  <c r="AD512" i="50" a="1"/>
  <c r="AD512" i="50" s="1"/>
  <c r="AC512" i="50" s="1"/>
  <c r="AE512" i="50" a="1"/>
  <c r="AE512" i="50" s="1"/>
  <c r="AF512" i="50" a="1"/>
  <c r="AF512" i="50" s="1"/>
  <c r="AG512" i="50" a="1"/>
  <c r="AG512" i="50" s="1"/>
  <c r="AH512" i="50" a="1"/>
  <c r="AH512" i="50" s="1"/>
  <c r="AI512" i="50" a="1"/>
  <c r="AI512" i="50" s="1"/>
  <c r="AL512" i="50" a="1"/>
  <c r="AL512" i="50" s="1"/>
  <c r="O513" i="50" a="1"/>
  <c r="O513" i="50" s="1"/>
  <c r="P513" i="50" a="1"/>
  <c r="P513" i="50" s="1"/>
  <c r="Q513" i="50" a="1"/>
  <c r="Q513" i="50" s="1"/>
  <c r="AB513" i="50" a="1"/>
  <c r="AB513" i="50" s="1"/>
  <c r="AD513" i="50" a="1"/>
  <c r="AD513" i="50" s="1"/>
  <c r="AC513" i="50" s="1"/>
  <c r="AE513" i="50" a="1"/>
  <c r="AE513" i="50" s="1"/>
  <c r="AA513" i="50" s="1"/>
  <c r="AF513" i="50" a="1"/>
  <c r="AF513" i="50" s="1"/>
  <c r="AG513" i="50" a="1"/>
  <c r="AG513" i="50" s="1"/>
  <c r="AH513" i="50" a="1"/>
  <c r="AH513" i="50" s="1"/>
  <c r="AI513" i="50" a="1"/>
  <c r="AI513" i="50" s="1"/>
  <c r="AL513" i="50" a="1"/>
  <c r="AL513" i="50" s="1"/>
  <c r="O514" i="50" a="1"/>
  <c r="O514" i="50" s="1"/>
  <c r="P514" i="50" a="1"/>
  <c r="P514" i="50" s="1"/>
  <c r="Q514" i="50" a="1"/>
  <c r="Q514" i="50" s="1"/>
  <c r="AB514" i="50" a="1"/>
  <c r="AB514" i="50" s="1"/>
  <c r="AD514" i="50" a="1"/>
  <c r="AD514" i="50" s="1"/>
  <c r="AC514" i="50" s="1"/>
  <c r="AE514" i="50" a="1"/>
  <c r="AE514" i="50" s="1"/>
  <c r="AF514" i="50" a="1"/>
  <c r="AF514" i="50" s="1"/>
  <c r="AG514" i="50" a="1"/>
  <c r="AG514" i="50" s="1"/>
  <c r="AH514" i="50" a="1"/>
  <c r="AH514" i="50" s="1"/>
  <c r="AI514" i="50" a="1"/>
  <c r="AI514" i="50" s="1"/>
  <c r="AL514" i="50" a="1"/>
  <c r="AL514" i="50" s="1"/>
  <c r="O515" i="50" a="1"/>
  <c r="O515" i="50" s="1"/>
  <c r="P515" i="50" a="1"/>
  <c r="P515" i="50" s="1"/>
  <c r="Q515" i="50" a="1"/>
  <c r="Q515" i="50" s="1"/>
  <c r="AB515" i="50" a="1"/>
  <c r="AB515" i="50" s="1"/>
  <c r="AD515" i="50" a="1"/>
  <c r="AD515" i="50" s="1"/>
  <c r="AC515" i="50" s="1"/>
  <c r="AE515" i="50" a="1"/>
  <c r="AE515" i="50" s="1"/>
  <c r="AF515" i="50" a="1"/>
  <c r="AF515" i="50" s="1"/>
  <c r="AG515" i="50" a="1"/>
  <c r="AG515" i="50" s="1"/>
  <c r="AH515" i="50" a="1"/>
  <c r="AH515" i="50" s="1"/>
  <c r="AI515" i="50" a="1"/>
  <c r="AI515" i="50" s="1"/>
  <c r="AL515" i="50" a="1"/>
  <c r="AL515" i="50" s="1"/>
  <c r="O516" i="50" a="1"/>
  <c r="O516" i="50" s="1"/>
  <c r="P516" i="50" a="1"/>
  <c r="P516" i="50" s="1"/>
  <c r="Q516" i="50" a="1"/>
  <c r="Q516" i="50" s="1"/>
  <c r="AB516" i="50" a="1"/>
  <c r="AB516" i="50" s="1"/>
  <c r="AD516" i="50" a="1"/>
  <c r="AD516" i="50" s="1"/>
  <c r="AC516" i="50" s="1"/>
  <c r="AE516" i="50" a="1"/>
  <c r="AE516" i="50" s="1"/>
  <c r="AF516" i="50" a="1"/>
  <c r="AF516" i="50" s="1"/>
  <c r="AG516" i="50" a="1"/>
  <c r="AG516" i="50" s="1"/>
  <c r="AH516" i="50" a="1"/>
  <c r="AH516" i="50" s="1"/>
  <c r="AI516" i="50" a="1"/>
  <c r="AI516" i="50" s="1"/>
  <c r="AL516" i="50" a="1"/>
  <c r="AL516" i="50" s="1"/>
  <c r="O517" i="50" a="1"/>
  <c r="O517" i="50" s="1"/>
  <c r="P517" i="50" a="1"/>
  <c r="P517" i="50" s="1"/>
  <c r="Q517" i="50" a="1"/>
  <c r="Q517" i="50" s="1"/>
  <c r="AB517" i="50" a="1"/>
  <c r="AB517" i="50" s="1"/>
  <c r="AD517" i="50" a="1"/>
  <c r="AD517" i="50" s="1"/>
  <c r="AC517" i="50" s="1"/>
  <c r="AE517" i="50" a="1"/>
  <c r="AE517" i="50" s="1"/>
  <c r="AA517" i="50" s="1"/>
  <c r="AF517" i="50" a="1"/>
  <c r="AF517" i="50" s="1"/>
  <c r="AG517" i="50" a="1"/>
  <c r="AG517" i="50" s="1"/>
  <c r="AH517" i="50" a="1"/>
  <c r="AH517" i="50" s="1"/>
  <c r="AI517" i="50" a="1"/>
  <c r="AI517" i="50" s="1"/>
  <c r="AL517" i="50" a="1"/>
  <c r="AL517" i="50" s="1"/>
  <c r="O518" i="50" a="1"/>
  <c r="O518" i="50" s="1"/>
  <c r="P518" i="50" a="1"/>
  <c r="P518" i="50" s="1"/>
  <c r="Q518" i="50" a="1"/>
  <c r="Q518" i="50" s="1"/>
  <c r="AB518" i="50" a="1"/>
  <c r="AB518" i="50" s="1"/>
  <c r="AD518" i="50" a="1"/>
  <c r="AD518" i="50" s="1"/>
  <c r="AC518" i="50" s="1"/>
  <c r="AE518" i="50" a="1"/>
  <c r="AE518" i="50" s="1"/>
  <c r="AA518" i="50" s="1"/>
  <c r="AF518" i="50" a="1"/>
  <c r="AF518" i="50" s="1"/>
  <c r="AG518" i="50" a="1"/>
  <c r="AG518" i="50" s="1"/>
  <c r="AH518" i="50" a="1"/>
  <c r="AH518" i="50" s="1"/>
  <c r="AI518" i="50" a="1"/>
  <c r="AI518" i="50" s="1"/>
  <c r="AL518" i="50" a="1"/>
  <c r="AL518" i="50" s="1"/>
  <c r="O519" i="50" a="1"/>
  <c r="O519" i="50" s="1"/>
  <c r="P519" i="50" a="1"/>
  <c r="P519" i="50" s="1"/>
  <c r="Q519" i="50" a="1"/>
  <c r="Q519" i="50" s="1"/>
  <c r="AB519" i="50" a="1"/>
  <c r="AB519" i="50" s="1"/>
  <c r="AD519" i="50" a="1"/>
  <c r="AD519" i="50" s="1"/>
  <c r="AC519" i="50" s="1"/>
  <c r="AE519" i="50" a="1"/>
  <c r="AE519" i="50" s="1"/>
  <c r="AF519" i="50" a="1"/>
  <c r="AF519" i="50" s="1"/>
  <c r="AG519" i="50" a="1"/>
  <c r="AG519" i="50" s="1"/>
  <c r="AH519" i="50" a="1"/>
  <c r="AH519" i="50" s="1"/>
  <c r="AI519" i="50" a="1"/>
  <c r="AI519" i="50" s="1"/>
  <c r="AL519" i="50" a="1"/>
  <c r="AL519" i="50" s="1"/>
  <c r="O520" i="50" a="1"/>
  <c r="O520" i="50" s="1"/>
  <c r="P520" i="50" a="1"/>
  <c r="P520" i="50" s="1"/>
  <c r="Q520" i="50" a="1"/>
  <c r="Q520" i="50" s="1"/>
  <c r="AB520" i="50" a="1"/>
  <c r="AB520" i="50" s="1"/>
  <c r="AD520" i="50" a="1"/>
  <c r="AD520" i="50" s="1"/>
  <c r="AC520" i="50" s="1"/>
  <c r="AE520" i="50" a="1"/>
  <c r="AE520" i="50" s="1"/>
  <c r="AF520" i="50" a="1"/>
  <c r="AF520" i="50" s="1"/>
  <c r="AG520" i="50" a="1"/>
  <c r="AG520" i="50" s="1"/>
  <c r="AH520" i="50" a="1"/>
  <c r="AH520" i="50" s="1"/>
  <c r="AI520" i="50" a="1"/>
  <c r="AI520" i="50" s="1"/>
  <c r="AL520" i="50" a="1"/>
  <c r="AL520" i="50" s="1"/>
  <c r="O521" i="50" a="1"/>
  <c r="O521" i="50" s="1"/>
  <c r="P521" i="50" a="1"/>
  <c r="P521" i="50" s="1"/>
  <c r="Q521" i="50" a="1"/>
  <c r="Q521" i="50" s="1"/>
  <c r="AB521" i="50" a="1"/>
  <c r="AB521" i="50" s="1"/>
  <c r="AD521" i="50" a="1"/>
  <c r="AD521" i="50" s="1"/>
  <c r="AC521" i="50" s="1"/>
  <c r="AE521" i="50" a="1"/>
  <c r="AE521" i="50" s="1"/>
  <c r="AA521" i="50" s="1"/>
  <c r="AF521" i="50" a="1"/>
  <c r="AF521" i="50" s="1"/>
  <c r="AG521" i="50" a="1"/>
  <c r="AG521" i="50" s="1"/>
  <c r="AH521" i="50" a="1"/>
  <c r="AH521" i="50" s="1"/>
  <c r="AI521" i="50" a="1"/>
  <c r="AI521" i="50" s="1"/>
  <c r="AL521" i="50" a="1"/>
  <c r="AL521" i="50" s="1"/>
  <c r="O522" i="50" a="1"/>
  <c r="O522" i="50" s="1"/>
  <c r="P522" i="50" a="1"/>
  <c r="P522" i="50" s="1"/>
  <c r="Q522" i="50" a="1"/>
  <c r="Q522" i="50" s="1"/>
  <c r="AB522" i="50" a="1"/>
  <c r="AB522" i="50" s="1"/>
  <c r="AD522" i="50" a="1"/>
  <c r="AD522" i="50" s="1"/>
  <c r="AC522" i="50" s="1"/>
  <c r="AE522" i="50" a="1"/>
  <c r="AE522" i="50" s="1"/>
  <c r="AA522" i="50" s="1"/>
  <c r="AF522" i="50" a="1"/>
  <c r="AF522" i="50" s="1"/>
  <c r="AG522" i="50" a="1"/>
  <c r="AG522" i="50" s="1"/>
  <c r="AH522" i="50" a="1"/>
  <c r="AH522" i="50" s="1"/>
  <c r="AI522" i="50" a="1"/>
  <c r="AI522" i="50" s="1"/>
  <c r="AL522" i="50" a="1"/>
  <c r="AL522" i="50" s="1"/>
  <c r="O523" i="50" a="1"/>
  <c r="O523" i="50" s="1"/>
  <c r="P523" i="50" a="1"/>
  <c r="P523" i="50" s="1"/>
  <c r="Q523" i="50" a="1"/>
  <c r="Q523" i="50" s="1"/>
  <c r="AB523" i="50" a="1"/>
  <c r="AB523" i="50" s="1"/>
  <c r="AD523" i="50" a="1"/>
  <c r="AD523" i="50" s="1"/>
  <c r="AC523" i="50" s="1"/>
  <c r="AE523" i="50" a="1"/>
  <c r="AE523" i="50" s="1"/>
  <c r="AF523" i="50" a="1"/>
  <c r="AF523" i="50" s="1"/>
  <c r="AG523" i="50" a="1"/>
  <c r="AG523" i="50" s="1"/>
  <c r="AH523" i="50" a="1"/>
  <c r="AH523" i="50" s="1"/>
  <c r="AI523" i="50" a="1"/>
  <c r="AI523" i="50" s="1"/>
  <c r="AL523" i="50" a="1"/>
  <c r="AL523" i="50" s="1"/>
  <c r="O524" i="50" a="1"/>
  <c r="O524" i="50" s="1"/>
  <c r="P524" i="50" a="1"/>
  <c r="P524" i="50" s="1"/>
  <c r="Q524" i="50" a="1"/>
  <c r="Q524" i="50" s="1"/>
  <c r="AB524" i="50" a="1"/>
  <c r="AB524" i="50" s="1"/>
  <c r="AD524" i="50" a="1"/>
  <c r="AD524" i="50" s="1"/>
  <c r="AC524" i="50" s="1"/>
  <c r="AE524" i="50" a="1"/>
  <c r="AE524" i="50" s="1"/>
  <c r="AF524" i="50" a="1"/>
  <c r="AF524" i="50" s="1"/>
  <c r="AG524" i="50" a="1"/>
  <c r="AG524" i="50" s="1"/>
  <c r="AH524" i="50" a="1"/>
  <c r="AH524" i="50" s="1"/>
  <c r="AI524" i="50" a="1"/>
  <c r="AI524" i="50" s="1"/>
  <c r="AL524" i="50" a="1"/>
  <c r="AL524" i="50" s="1"/>
  <c r="O525" i="50" a="1"/>
  <c r="O525" i="50" s="1"/>
  <c r="P525" i="50" a="1"/>
  <c r="P525" i="50" s="1"/>
  <c r="Q525" i="50" a="1"/>
  <c r="Q525" i="50" s="1"/>
  <c r="AB525" i="50" a="1"/>
  <c r="AB525" i="50" s="1"/>
  <c r="AD525" i="50" a="1"/>
  <c r="AD525" i="50" s="1"/>
  <c r="AC525" i="50" s="1"/>
  <c r="AE525" i="50" a="1"/>
  <c r="AE525" i="50" s="1"/>
  <c r="AF525" i="50" a="1"/>
  <c r="AF525" i="50" s="1"/>
  <c r="AG525" i="50" a="1"/>
  <c r="AG525" i="50" s="1"/>
  <c r="AH525" i="50" a="1"/>
  <c r="AH525" i="50" s="1"/>
  <c r="AI525" i="50" a="1"/>
  <c r="AI525" i="50" s="1"/>
  <c r="AL525" i="50" a="1"/>
  <c r="AL525" i="50" s="1"/>
  <c r="O526" i="50" a="1"/>
  <c r="O526" i="50" s="1"/>
  <c r="P526" i="50" a="1"/>
  <c r="P526" i="50" s="1"/>
  <c r="Q526" i="50" a="1"/>
  <c r="Q526" i="50" s="1"/>
  <c r="AB526" i="50" a="1"/>
  <c r="AB526" i="50" s="1"/>
  <c r="AD526" i="50" a="1"/>
  <c r="AD526" i="50" s="1"/>
  <c r="AC526" i="50" s="1"/>
  <c r="AE526" i="50" a="1"/>
  <c r="AE526" i="50" s="1"/>
  <c r="AF526" i="50" a="1"/>
  <c r="AF526" i="50" s="1"/>
  <c r="AG526" i="50" a="1"/>
  <c r="AG526" i="50" s="1"/>
  <c r="AH526" i="50" a="1"/>
  <c r="AH526" i="50" s="1"/>
  <c r="AI526" i="50" a="1"/>
  <c r="AI526" i="50" s="1"/>
  <c r="AL526" i="50" a="1"/>
  <c r="AL526" i="50" s="1"/>
  <c r="O527" i="50" a="1"/>
  <c r="O527" i="50" s="1"/>
  <c r="P527" i="50" a="1"/>
  <c r="P527" i="50" s="1"/>
  <c r="Q527" i="50" a="1"/>
  <c r="Q527" i="50" s="1"/>
  <c r="AB527" i="50" a="1"/>
  <c r="AB527" i="50" s="1"/>
  <c r="AD527" i="50" a="1"/>
  <c r="AD527" i="50" s="1"/>
  <c r="AC527" i="50" s="1"/>
  <c r="AE527" i="50" a="1"/>
  <c r="AE527" i="50" s="1"/>
  <c r="AF527" i="50" a="1"/>
  <c r="AF527" i="50" s="1"/>
  <c r="AG527" i="50" a="1"/>
  <c r="AG527" i="50" s="1"/>
  <c r="AH527" i="50" a="1"/>
  <c r="AH527" i="50" s="1"/>
  <c r="AI527" i="50" a="1"/>
  <c r="AI527" i="50" s="1"/>
  <c r="AL527" i="50" a="1"/>
  <c r="AL527" i="50" s="1"/>
  <c r="O528" i="50" a="1"/>
  <c r="O528" i="50" s="1"/>
  <c r="P528" i="50" a="1"/>
  <c r="P528" i="50" s="1"/>
  <c r="Q528" i="50" a="1"/>
  <c r="Q528" i="50" s="1"/>
  <c r="AB528" i="50" a="1"/>
  <c r="AB528" i="50" s="1"/>
  <c r="AD528" i="50" a="1"/>
  <c r="AD528" i="50" s="1"/>
  <c r="AC528" i="50" s="1"/>
  <c r="AE528" i="50" a="1"/>
  <c r="AE528" i="50" s="1"/>
  <c r="AF528" i="50" a="1"/>
  <c r="AF528" i="50" s="1"/>
  <c r="AG528" i="50" a="1"/>
  <c r="AG528" i="50" s="1"/>
  <c r="AH528" i="50" a="1"/>
  <c r="AH528" i="50" s="1"/>
  <c r="AI528" i="50" a="1"/>
  <c r="AI528" i="50" s="1"/>
  <c r="AL528" i="50" a="1"/>
  <c r="AL528" i="50" s="1"/>
  <c r="O529" i="50" a="1"/>
  <c r="O529" i="50" s="1"/>
  <c r="P529" i="50" a="1"/>
  <c r="P529" i="50" s="1"/>
  <c r="Q529" i="50" a="1"/>
  <c r="Q529" i="50" s="1"/>
  <c r="AB529" i="50" a="1"/>
  <c r="AB529" i="50" s="1"/>
  <c r="AD529" i="50" a="1"/>
  <c r="AD529" i="50" s="1"/>
  <c r="AC529" i="50" s="1"/>
  <c r="AE529" i="50" a="1"/>
  <c r="AE529" i="50" s="1"/>
  <c r="AF529" i="50" a="1"/>
  <c r="AF529" i="50" s="1"/>
  <c r="AG529" i="50" a="1"/>
  <c r="AG529" i="50" s="1"/>
  <c r="AH529" i="50" a="1"/>
  <c r="AH529" i="50" s="1"/>
  <c r="AI529" i="50" a="1"/>
  <c r="AI529" i="50" s="1"/>
  <c r="AL529" i="50" a="1"/>
  <c r="AL529" i="50" s="1"/>
  <c r="O530" i="50" a="1"/>
  <c r="O530" i="50" s="1"/>
  <c r="P530" i="50" a="1"/>
  <c r="P530" i="50" s="1"/>
  <c r="Q530" i="50" a="1"/>
  <c r="Q530" i="50" s="1"/>
  <c r="AB530" i="50" a="1"/>
  <c r="AB530" i="50" s="1"/>
  <c r="AD530" i="50" a="1"/>
  <c r="AD530" i="50" s="1"/>
  <c r="AC530" i="50" s="1"/>
  <c r="AE530" i="50" a="1"/>
  <c r="AE530" i="50" s="1"/>
  <c r="AF530" i="50" a="1"/>
  <c r="AF530" i="50" s="1"/>
  <c r="AG530" i="50" a="1"/>
  <c r="AG530" i="50" s="1"/>
  <c r="AH530" i="50" a="1"/>
  <c r="AH530" i="50" s="1"/>
  <c r="AI530" i="50" a="1"/>
  <c r="AI530" i="50" s="1"/>
  <c r="AL530" i="50" a="1"/>
  <c r="AL530" i="50" s="1"/>
  <c r="O531" i="50" a="1"/>
  <c r="O531" i="50" s="1"/>
  <c r="P531" i="50" a="1"/>
  <c r="P531" i="50" s="1"/>
  <c r="Q531" i="50" a="1"/>
  <c r="Q531" i="50" s="1"/>
  <c r="AB531" i="50" a="1"/>
  <c r="AB531" i="50" s="1"/>
  <c r="AD531" i="50" a="1"/>
  <c r="AD531" i="50" s="1"/>
  <c r="AC531" i="50" s="1"/>
  <c r="AE531" i="50" a="1"/>
  <c r="AE531" i="50" s="1"/>
  <c r="AF531" i="50" a="1"/>
  <c r="AF531" i="50" s="1"/>
  <c r="AG531" i="50" a="1"/>
  <c r="AG531" i="50" s="1"/>
  <c r="AH531" i="50" a="1"/>
  <c r="AH531" i="50" s="1"/>
  <c r="AI531" i="50" a="1"/>
  <c r="AI531" i="50" s="1"/>
  <c r="AL531" i="50" a="1"/>
  <c r="AL531" i="50" s="1"/>
  <c r="O532" i="50" a="1"/>
  <c r="O532" i="50" s="1"/>
  <c r="P532" i="50" a="1"/>
  <c r="P532" i="50" s="1"/>
  <c r="Q532" i="50" a="1"/>
  <c r="Q532" i="50" s="1"/>
  <c r="AB532" i="50" a="1"/>
  <c r="AB532" i="50" s="1"/>
  <c r="AD532" i="50" a="1"/>
  <c r="AD532" i="50" s="1"/>
  <c r="AC532" i="50" s="1"/>
  <c r="AE532" i="50" a="1"/>
  <c r="AE532" i="50" s="1"/>
  <c r="AF532" i="50" a="1"/>
  <c r="AF532" i="50" s="1"/>
  <c r="AG532" i="50" a="1"/>
  <c r="AG532" i="50" s="1"/>
  <c r="AH532" i="50" a="1"/>
  <c r="AH532" i="50" s="1"/>
  <c r="AI532" i="50" a="1"/>
  <c r="AI532" i="50" s="1"/>
  <c r="AL532" i="50" a="1"/>
  <c r="AL532" i="50" s="1"/>
  <c r="O533" i="50" a="1"/>
  <c r="O533" i="50" s="1"/>
  <c r="P533" i="50" a="1"/>
  <c r="P533" i="50" s="1"/>
  <c r="Q533" i="50" a="1"/>
  <c r="Q533" i="50" s="1"/>
  <c r="AB533" i="50" a="1"/>
  <c r="AB533" i="50" s="1"/>
  <c r="AD533" i="50" a="1"/>
  <c r="AD533" i="50" s="1"/>
  <c r="AC533" i="50" s="1"/>
  <c r="AE533" i="50" a="1"/>
  <c r="AE533" i="50" s="1"/>
  <c r="AF533" i="50" a="1"/>
  <c r="AF533" i="50" s="1"/>
  <c r="AG533" i="50" a="1"/>
  <c r="AG533" i="50" s="1"/>
  <c r="AH533" i="50" a="1"/>
  <c r="AH533" i="50" s="1"/>
  <c r="AI533" i="50" a="1"/>
  <c r="AI533" i="50" s="1"/>
  <c r="AL533" i="50" a="1"/>
  <c r="AL533" i="50" s="1"/>
  <c r="O534" i="50" a="1"/>
  <c r="O534" i="50" s="1"/>
  <c r="P534" i="50" a="1"/>
  <c r="P534" i="50" s="1"/>
  <c r="Q534" i="50" a="1"/>
  <c r="Q534" i="50" s="1"/>
  <c r="AB534" i="50" a="1"/>
  <c r="AB534" i="50" s="1"/>
  <c r="AD534" i="50" a="1"/>
  <c r="AD534" i="50" s="1"/>
  <c r="AC534" i="50" s="1"/>
  <c r="AE534" i="50" a="1"/>
  <c r="AE534" i="50" s="1"/>
  <c r="AF534" i="50" a="1"/>
  <c r="AF534" i="50" s="1"/>
  <c r="AG534" i="50" a="1"/>
  <c r="AG534" i="50" s="1"/>
  <c r="AH534" i="50" a="1"/>
  <c r="AH534" i="50" s="1"/>
  <c r="AI534" i="50" a="1"/>
  <c r="AI534" i="50" s="1"/>
  <c r="AL534" i="50" a="1"/>
  <c r="AL534" i="50" s="1"/>
  <c r="O535" i="50" a="1"/>
  <c r="O535" i="50" s="1"/>
  <c r="P535" i="50" a="1"/>
  <c r="P535" i="50" s="1"/>
  <c r="Q535" i="50" a="1"/>
  <c r="Q535" i="50" s="1"/>
  <c r="AB535" i="50" a="1"/>
  <c r="AB535" i="50" s="1"/>
  <c r="AD535" i="50" a="1"/>
  <c r="AD535" i="50" s="1"/>
  <c r="AC535" i="50" s="1"/>
  <c r="AE535" i="50" a="1"/>
  <c r="AE535" i="50" s="1"/>
  <c r="AF535" i="50" a="1"/>
  <c r="AF535" i="50" s="1"/>
  <c r="AG535" i="50" a="1"/>
  <c r="AG535" i="50" s="1"/>
  <c r="AH535" i="50" a="1"/>
  <c r="AH535" i="50" s="1"/>
  <c r="AI535" i="50" a="1"/>
  <c r="AI535" i="50" s="1"/>
  <c r="AL535" i="50" a="1"/>
  <c r="AL535" i="50" s="1"/>
  <c r="O536" i="50" a="1"/>
  <c r="O536" i="50" s="1"/>
  <c r="P536" i="50" a="1"/>
  <c r="P536" i="50" s="1"/>
  <c r="Q536" i="50" a="1"/>
  <c r="Q536" i="50" s="1"/>
  <c r="AB536" i="50" a="1"/>
  <c r="AB536" i="50" s="1"/>
  <c r="AD536" i="50" a="1"/>
  <c r="AD536" i="50" s="1"/>
  <c r="AC536" i="50" s="1"/>
  <c r="AE536" i="50" a="1"/>
  <c r="AE536" i="50" s="1"/>
  <c r="AF536" i="50" a="1"/>
  <c r="AF536" i="50" s="1"/>
  <c r="AG536" i="50" a="1"/>
  <c r="AG536" i="50" s="1"/>
  <c r="AH536" i="50" a="1"/>
  <c r="AH536" i="50" s="1"/>
  <c r="AI536" i="50" a="1"/>
  <c r="AI536" i="50" s="1"/>
  <c r="AL536" i="50" a="1"/>
  <c r="AL536" i="50" s="1"/>
  <c r="O537" i="50" a="1"/>
  <c r="O537" i="50" s="1"/>
  <c r="P537" i="50" a="1"/>
  <c r="P537" i="50" s="1"/>
  <c r="Q537" i="50" a="1"/>
  <c r="Q537" i="50" s="1"/>
  <c r="AB537" i="50" a="1"/>
  <c r="AB537" i="50" s="1"/>
  <c r="AD537" i="50" a="1"/>
  <c r="AD537" i="50" s="1"/>
  <c r="AC537" i="50" s="1"/>
  <c r="AE537" i="50" a="1"/>
  <c r="AE537" i="50" s="1"/>
  <c r="AF537" i="50" a="1"/>
  <c r="AF537" i="50" s="1"/>
  <c r="AG537" i="50" a="1"/>
  <c r="AG537" i="50" s="1"/>
  <c r="AH537" i="50" a="1"/>
  <c r="AH537" i="50" s="1"/>
  <c r="AI537" i="50" a="1"/>
  <c r="AI537" i="50" s="1"/>
  <c r="AL537" i="50" a="1"/>
  <c r="AL537" i="50" s="1"/>
  <c r="O538" i="50" a="1"/>
  <c r="O538" i="50" s="1"/>
  <c r="P538" i="50" a="1"/>
  <c r="P538" i="50" s="1"/>
  <c r="Q538" i="50" a="1"/>
  <c r="Q538" i="50" s="1"/>
  <c r="AB538" i="50" a="1"/>
  <c r="AB538" i="50" s="1"/>
  <c r="AD538" i="50" a="1"/>
  <c r="AD538" i="50" s="1"/>
  <c r="AC538" i="50" s="1"/>
  <c r="AE538" i="50" a="1"/>
  <c r="AE538" i="50" s="1"/>
  <c r="AF538" i="50" a="1"/>
  <c r="AF538" i="50" s="1"/>
  <c r="AG538" i="50" a="1"/>
  <c r="AG538" i="50" s="1"/>
  <c r="AH538" i="50" a="1"/>
  <c r="AH538" i="50" s="1"/>
  <c r="AI538" i="50" a="1"/>
  <c r="AI538" i="50" s="1"/>
  <c r="AL538" i="50" a="1"/>
  <c r="AL538" i="50" s="1"/>
  <c r="O539" i="50" a="1"/>
  <c r="O539" i="50" s="1"/>
  <c r="P539" i="50" a="1"/>
  <c r="P539" i="50" s="1"/>
  <c r="Q539" i="50" a="1"/>
  <c r="Q539" i="50" s="1"/>
  <c r="AB539" i="50" a="1"/>
  <c r="AB539" i="50" s="1"/>
  <c r="AD539" i="50" a="1"/>
  <c r="AD539" i="50" s="1"/>
  <c r="AC539" i="50" s="1"/>
  <c r="AE539" i="50" a="1"/>
  <c r="AE539" i="50" s="1"/>
  <c r="Z539" i="50" s="1"/>
  <c r="AF539" i="50" a="1"/>
  <c r="AF539" i="50" s="1"/>
  <c r="AG539" i="50" a="1"/>
  <c r="AG539" i="50" s="1"/>
  <c r="AH539" i="50" a="1"/>
  <c r="AH539" i="50" s="1"/>
  <c r="AI539" i="50" a="1"/>
  <c r="AI539" i="50" s="1"/>
  <c r="AL539" i="50" a="1"/>
  <c r="AL539" i="50" s="1"/>
  <c r="O540" i="50" a="1"/>
  <c r="O540" i="50" s="1"/>
  <c r="P540" i="50" a="1"/>
  <c r="P540" i="50" s="1"/>
  <c r="Q540" i="50" a="1"/>
  <c r="Q540" i="50" s="1"/>
  <c r="AB540" i="50" a="1"/>
  <c r="AB540" i="50" s="1"/>
  <c r="AD540" i="50" a="1"/>
  <c r="AD540" i="50" s="1"/>
  <c r="AC540" i="50" s="1"/>
  <c r="AE540" i="50" a="1"/>
  <c r="AE540" i="50" s="1"/>
  <c r="AF540" i="50" a="1"/>
  <c r="AF540" i="50" s="1"/>
  <c r="AG540" i="50" a="1"/>
  <c r="AG540" i="50" s="1"/>
  <c r="AH540" i="50" a="1"/>
  <c r="AH540" i="50" s="1"/>
  <c r="AI540" i="50" a="1"/>
  <c r="AI540" i="50" s="1"/>
  <c r="AL540" i="50" a="1"/>
  <c r="AL540" i="50" s="1"/>
  <c r="O541" i="50" a="1"/>
  <c r="O541" i="50" s="1"/>
  <c r="P541" i="50" a="1"/>
  <c r="P541" i="50" s="1"/>
  <c r="Q541" i="50" a="1"/>
  <c r="Q541" i="50" s="1"/>
  <c r="AB541" i="50" a="1"/>
  <c r="AB541" i="50" s="1"/>
  <c r="AD541" i="50" a="1"/>
  <c r="AD541" i="50" s="1"/>
  <c r="AC541" i="50" s="1"/>
  <c r="AE541" i="50" a="1"/>
  <c r="AE541" i="50" s="1"/>
  <c r="Z541" i="50" s="1"/>
  <c r="AF541" i="50" a="1"/>
  <c r="AF541" i="50" s="1"/>
  <c r="AG541" i="50" a="1"/>
  <c r="AG541" i="50" s="1"/>
  <c r="AH541" i="50" a="1"/>
  <c r="AH541" i="50" s="1"/>
  <c r="AI541" i="50" a="1"/>
  <c r="AI541" i="50" s="1"/>
  <c r="AL541" i="50" a="1"/>
  <c r="AL541" i="50" s="1"/>
  <c r="O542" i="50" a="1"/>
  <c r="O542" i="50" s="1"/>
  <c r="P542" i="50" a="1"/>
  <c r="P542" i="50" s="1"/>
  <c r="Q542" i="50" a="1"/>
  <c r="Q542" i="50" s="1"/>
  <c r="AB542" i="50" a="1"/>
  <c r="AB542" i="50" s="1"/>
  <c r="AD542" i="50" a="1"/>
  <c r="AD542" i="50" s="1"/>
  <c r="AC542" i="50" s="1"/>
  <c r="AE542" i="50" a="1"/>
  <c r="AE542" i="50" s="1"/>
  <c r="Z542" i="50" s="1"/>
  <c r="AF542" i="50" a="1"/>
  <c r="AF542" i="50" s="1"/>
  <c r="AG542" i="50" a="1"/>
  <c r="AG542" i="50" s="1"/>
  <c r="AH542" i="50" a="1"/>
  <c r="AH542" i="50" s="1"/>
  <c r="AI542" i="50" a="1"/>
  <c r="AI542" i="50" s="1"/>
  <c r="AL542" i="50" a="1"/>
  <c r="AL542" i="50" s="1"/>
  <c r="O543" i="50" a="1"/>
  <c r="O543" i="50" s="1"/>
  <c r="P543" i="50" a="1"/>
  <c r="P543" i="50" s="1"/>
  <c r="Q543" i="50" a="1"/>
  <c r="Q543" i="50" s="1"/>
  <c r="AB543" i="50" a="1"/>
  <c r="AB543" i="50" s="1"/>
  <c r="AD543" i="50" a="1"/>
  <c r="AD543" i="50" s="1"/>
  <c r="AC543" i="50" s="1"/>
  <c r="AE543" i="50" a="1"/>
  <c r="AE543" i="50" s="1"/>
  <c r="AF543" i="50" a="1"/>
  <c r="AF543" i="50" s="1"/>
  <c r="AG543" i="50" a="1"/>
  <c r="AG543" i="50" s="1"/>
  <c r="AH543" i="50" a="1"/>
  <c r="AH543" i="50" s="1"/>
  <c r="AI543" i="50" a="1"/>
  <c r="AI543" i="50" s="1"/>
  <c r="AL543" i="50" a="1"/>
  <c r="AL543" i="50" s="1"/>
  <c r="O544" i="50" a="1"/>
  <c r="O544" i="50" s="1"/>
  <c r="P544" i="50" a="1"/>
  <c r="P544" i="50" s="1"/>
  <c r="Q544" i="50" a="1"/>
  <c r="Q544" i="50" s="1"/>
  <c r="AB544" i="50" a="1"/>
  <c r="AB544" i="50" s="1"/>
  <c r="AD544" i="50" a="1"/>
  <c r="AD544" i="50" s="1"/>
  <c r="AC544" i="50" s="1"/>
  <c r="AE544" i="50" a="1"/>
  <c r="AE544" i="50" s="1"/>
  <c r="AF544" i="50" a="1"/>
  <c r="AF544" i="50" s="1"/>
  <c r="AG544" i="50" a="1"/>
  <c r="AG544" i="50" s="1"/>
  <c r="AH544" i="50" a="1"/>
  <c r="AH544" i="50" s="1"/>
  <c r="AI544" i="50" a="1"/>
  <c r="AI544" i="50" s="1"/>
  <c r="AL544" i="50" a="1"/>
  <c r="AL544" i="50" s="1"/>
  <c r="O545" i="50" a="1"/>
  <c r="O545" i="50" s="1"/>
  <c r="P545" i="50" a="1"/>
  <c r="P545" i="50" s="1"/>
  <c r="Q545" i="50" a="1"/>
  <c r="Q545" i="50" s="1"/>
  <c r="AB545" i="50" a="1"/>
  <c r="AB545" i="50" s="1"/>
  <c r="AD545" i="50" a="1"/>
  <c r="AD545" i="50" s="1"/>
  <c r="AC545" i="50" s="1"/>
  <c r="AE545" i="50" a="1"/>
  <c r="AE545" i="50" s="1"/>
  <c r="AF545" i="50" a="1"/>
  <c r="AF545" i="50" s="1"/>
  <c r="AG545" i="50" a="1"/>
  <c r="AG545" i="50" s="1"/>
  <c r="AH545" i="50" a="1"/>
  <c r="AH545" i="50" s="1"/>
  <c r="AI545" i="50" a="1"/>
  <c r="AI545" i="50" s="1"/>
  <c r="AL545" i="50" a="1"/>
  <c r="AL545" i="50" s="1"/>
  <c r="O546" i="50" a="1"/>
  <c r="O546" i="50" s="1"/>
  <c r="P546" i="50" a="1"/>
  <c r="P546" i="50" s="1"/>
  <c r="Q546" i="50" a="1"/>
  <c r="Q546" i="50" s="1"/>
  <c r="AB546" i="50" a="1"/>
  <c r="AB546" i="50" s="1"/>
  <c r="AD546" i="50" a="1"/>
  <c r="AD546" i="50" s="1"/>
  <c r="AC546" i="50" s="1"/>
  <c r="AE546" i="50" a="1"/>
  <c r="AE546" i="50" s="1"/>
  <c r="Z546" i="50" s="1"/>
  <c r="AF546" i="50" a="1"/>
  <c r="AF546" i="50" s="1"/>
  <c r="AG546" i="50" a="1"/>
  <c r="AG546" i="50" s="1"/>
  <c r="AH546" i="50" a="1"/>
  <c r="AH546" i="50" s="1"/>
  <c r="AI546" i="50" a="1"/>
  <c r="AI546" i="50" s="1"/>
  <c r="AL546" i="50" a="1"/>
  <c r="AL546" i="50" s="1"/>
  <c r="O547" i="50" a="1"/>
  <c r="O547" i="50" s="1"/>
  <c r="P547" i="50" a="1"/>
  <c r="P547" i="50" s="1"/>
  <c r="Q547" i="50" a="1"/>
  <c r="Q547" i="50" s="1"/>
  <c r="AB547" i="50" a="1"/>
  <c r="AB547" i="50" s="1"/>
  <c r="AD547" i="50" a="1"/>
  <c r="AD547" i="50" s="1"/>
  <c r="AC547" i="50" s="1"/>
  <c r="AE547" i="50" a="1"/>
  <c r="AE547" i="50" s="1"/>
  <c r="AF547" i="50" a="1"/>
  <c r="AF547" i="50" s="1"/>
  <c r="AG547" i="50" a="1"/>
  <c r="AG547" i="50" s="1"/>
  <c r="AH547" i="50" a="1"/>
  <c r="AH547" i="50" s="1"/>
  <c r="AI547" i="50" a="1"/>
  <c r="AI547" i="50" s="1"/>
  <c r="AL547" i="50" a="1"/>
  <c r="AL547" i="50" s="1"/>
  <c r="O548" i="50" a="1"/>
  <c r="O548" i="50" s="1"/>
  <c r="P548" i="50" a="1"/>
  <c r="P548" i="50" s="1"/>
  <c r="Q548" i="50" a="1"/>
  <c r="Q548" i="50" s="1"/>
  <c r="AB548" i="50" a="1"/>
  <c r="AB548" i="50" s="1"/>
  <c r="AD548" i="50" a="1"/>
  <c r="AD548" i="50" s="1"/>
  <c r="AC548" i="50" s="1"/>
  <c r="AE548" i="50" a="1"/>
  <c r="AE548" i="50" s="1"/>
  <c r="AF548" i="50" a="1"/>
  <c r="AF548" i="50" s="1"/>
  <c r="AG548" i="50" a="1"/>
  <c r="AG548" i="50" s="1"/>
  <c r="AH548" i="50" a="1"/>
  <c r="AH548" i="50" s="1"/>
  <c r="AI548" i="50" a="1"/>
  <c r="AI548" i="50" s="1"/>
  <c r="AL548" i="50" a="1"/>
  <c r="AL548" i="50" s="1"/>
  <c r="O549" i="50" a="1"/>
  <c r="O549" i="50" s="1"/>
  <c r="P549" i="50" a="1"/>
  <c r="P549" i="50" s="1"/>
  <c r="Q549" i="50" a="1"/>
  <c r="Q549" i="50" s="1"/>
  <c r="AB549" i="50" a="1"/>
  <c r="AB549" i="50" s="1"/>
  <c r="AD549" i="50" a="1"/>
  <c r="AD549" i="50" s="1"/>
  <c r="AC549" i="50" s="1"/>
  <c r="AE549" i="50" a="1"/>
  <c r="AE549" i="50" s="1"/>
  <c r="AF549" i="50" a="1"/>
  <c r="AF549" i="50" s="1"/>
  <c r="AG549" i="50" a="1"/>
  <c r="AG549" i="50" s="1"/>
  <c r="AH549" i="50" a="1"/>
  <c r="AH549" i="50" s="1"/>
  <c r="AI549" i="50" a="1"/>
  <c r="AI549" i="50" s="1"/>
  <c r="AL549" i="50" a="1"/>
  <c r="AL549" i="50" s="1"/>
  <c r="O550" i="50" a="1"/>
  <c r="O550" i="50" s="1"/>
  <c r="P550" i="50" a="1"/>
  <c r="P550" i="50" s="1"/>
  <c r="Q550" i="50" a="1"/>
  <c r="Q550" i="50" s="1"/>
  <c r="AB550" i="50" a="1"/>
  <c r="AB550" i="50" s="1"/>
  <c r="AD550" i="50" a="1"/>
  <c r="AD550" i="50" s="1"/>
  <c r="AC550" i="50" s="1"/>
  <c r="AE550" i="50" a="1"/>
  <c r="AE550" i="50" s="1"/>
  <c r="AF550" i="50" a="1"/>
  <c r="AF550" i="50" s="1"/>
  <c r="AG550" i="50" a="1"/>
  <c r="AG550" i="50" s="1"/>
  <c r="AH550" i="50" a="1"/>
  <c r="AH550" i="50" s="1"/>
  <c r="AI550" i="50" a="1"/>
  <c r="AI550" i="50" s="1"/>
  <c r="AL550" i="50" a="1"/>
  <c r="AL550" i="50" s="1"/>
  <c r="O551" i="50" a="1"/>
  <c r="O551" i="50" s="1"/>
  <c r="P551" i="50" a="1"/>
  <c r="P551" i="50" s="1"/>
  <c r="Q551" i="50" a="1"/>
  <c r="Q551" i="50" s="1"/>
  <c r="AB551" i="50" a="1"/>
  <c r="AB551" i="50" s="1"/>
  <c r="AD551" i="50" a="1"/>
  <c r="AD551" i="50" s="1"/>
  <c r="AC551" i="50" s="1"/>
  <c r="AE551" i="50" a="1"/>
  <c r="AE551" i="50" s="1"/>
  <c r="Z551" i="50" s="1"/>
  <c r="AF551" i="50" a="1"/>
  <c r="AF551" i="50" s="1"/>
  <c r="AG551" i="50" a="1"/>
  <c r="AG551" i="50" s="1"/>
  <c r="AH551" i="50" a="1"/>
  <c r="AH551" i="50" s="1"/>
  <c r="AI551" i="50" a="1"/>
  <c r="AI551" i="50" s="1"/>
  <c r="AL551" i="50" a="1"/>
  <c r="AL551" i="50" s="1"/>
  <c r="O552" i="50" a="1"/>
  <c r="O552" i="50" s="1"/>
  <c r="P552" i="50" a="1"/>
  <c r="P552" i="50" s="1"/>
  <c r="Q552" i="50" a="1"/>
  <c r="Q552" i="50" s="1"/>
  <c r="AB552" i="50" a="1"/>
  <c r="AB552" i="50" s="1"/>
  <c r="AD552" i="50" a="1"/>
  <c r="AD552" i="50" s="1"/>
  <c r="AC552" i="50" s="1"/>
  <c r="AE552" i="50" a="1"/>
  <c r="AE552" i="50" s="1"/>
  <c r="AF552" i="50" a="1"/>
  <c r="AF552" i="50" s="1"/>
  <c r="AG552" i="50" a="1"/>
  <c r="AG552" i="50" s="1"/>
  <c r="AH552" i="50" a="1"/>
  <c r="AH552" i="50" s="1"/>
  <c r="AI552" i="50" a="1"/>
  <c r="AI552" i="50" s="1"/>
  <c r="AL552" i="50" a="1"/>
  <c r="AL552" i="50" s="1"/>
  <c r="O553" i="50" a="1"/>
  <c r="O553" i="50" s="1"/>
  <c r="P553" i="50" a="1"/>
  <c r="P553" i="50" s="1"/>
  <c r="Q553" i="50" a="1"/>
  <c r="Q553" i="50" s="1"/>
  <c r="AB553" i="50" a="1"/>
  <c r="AB553" i="50" s="1"/>
  <c r="AD553" i="50" a="1"/>
  <c r="AD553" i="50" s="1"/>
  <c r="AC553" i="50" s="1"/>
  <c r="AE553" i="50" a="1"/>
  <c r="AE553" i="50" s="1"/>
  <c r="AF553" i="50" a="1"/>
  <c r="AF553" i="50" s="1"/>
  <c r="AG553" i="50" a="1"/>
  <c r="AG553" i="50" s="1"/>
  <c r="AH553" i="50" a="1"/>
  <c r="AH553" i="50" s="1"/>
  <c r="AI553" i="50" a="1"/>
  <c r="AI553" i="50" s="1"/>
  <c r="AL553" i="50" a="1"/>
  <c r="AL553" i="50" s="1"/>
  <c r="O554" i="50" a="1"/>
  <c r="O554" i="50" s="1"/>
  <c r="P554" i="50" a="1"/>
  <c r="P554" i="50" s="1"/>
  <c r="Q554" i="50" a="1"/>
  <c r="Q554" i="50" s="1"/>
  <c r="AB554" i="50" a="1"/>
  <c r="AB554" i="50" s="1"/>
  <c r="AD554" i="50" a="1"/>
  <c r="AD554" i="50" s="1"/>
  <c r="AC554" i="50" s="1"/>
  <c r="AE554" i="50" a="1"/>
  <c r="AE554" i="50" s="1"/>
  <c r="AF554" i="50" a="1"/>
  <c r="AF554" i="50" s="1"/>
  <c r="AG554" i="50" a="1"/>
  <c r="AG554" i="50" s="1"/>
  <c r="AH554" i="50" a="1"/>
  <c r="AH554" i="50" s="1"/>
  <c r="AI554" i="50" a="1"/>
  <c r="AI554" i="50" s="1"/>
  <c r="AL554" i="50" a="1"/>
  <c r="AL554" i="50" s="1"/>
  <c r="O555" i="50" a="1"/>
  <c r="O555" i="50" s="1"/>
  <c r="P555" i="50" a="1"/>
  <c r="P555" i="50" s="1"/>
  <c r="Q555" i="50" a="1"/>
  <c r="Q555" i="50" s="1"/>
  <c r="AB555" i="50" a="1"/>
  <c r="AB555" i="50" s="1"/>
  <c r="AD555" i="50" a="1"/>
  <c r="AD555" i="50" s="1"/>
  <c r="AC555" i="50" s="1"/>
  <c r="AE555" i="50" a="1"/>
  <c r="AE555" i="50" s="1"/>
  <c r="AF555" i="50" a="1"/>
  <c r="AF555" i="50" s="1"/>
  <c r="AG555" i="50" a="1"/>
  <c r="AG555" i="50" s="1"/>
  <c r="AH555" i="50" a="1"/>
  <c r="AH555" i="50" s="1"/>
  <c r="AI555" i="50" a="1"/>
  <c r="AI555" i="50" s="1"/>
  <c r="AL555" i="50" a="1"/>
  <c r="AL555" i="50" s="1"/>
  <c r="O556" i="50" a="1"/>
  <c r="O556" i="50" s="1"/>
  <c r="P556" i="50" a="1"/>
  <c r="P556" i="50" s="1"/>
  <c r="Q556" i="50" a="1"/>
  <c r="Q556" i="50" s="1"/>
  <c r="AB556" i="50" a="1"/>
  <c r="AB556" i="50" s="1"/>
  <c r="AD556" i="50" a="1"/>
  <c r="AD556" i="50" s="1"/>
  <c r="AC556" i="50" s="1"/>
  <c r="AE556" i="50" a="1"/>
  <c r="AE556" i="50" s="1"/>
  <c r="AA556" i="50" s="1"/>
  <c r="AF556" i="50" a="1"/>
  <c r="AF556" i="50" s="1"/>
  <c r="AG556" i="50" a="1"/>
  <c r="AG556" i="50" s="1"/>
  <c r="AH556" i="50" a="1"/>
  <c r="AH556" i="50" s="1"/>
  <c r="AI556" i="50" a="1"/>
  <c r="AI556" i="50" s="1"/>
  <c r="AL556" i="50" a="1"/>
  <c r="AL556" i="50" s="1"/>
  <c r="O557" i="50" a="1"/>
  <c r="O557" i="50" s="1"/>
  <c r="P557" i="50" a="1"/>
  <c r="P557" i="50" s="1"/>
  <c r="Q557" i="50" a="1"/>
  <c r="Q557" i="50" s="1"/>
  <c r="AB557" i="50" a="1"/>
  <c r="AB557" i="50" s="1"/>
  <c r="AD557" i="50" a="1"/>
  <c r="AD557" i="50" s="1"/>
  <c r="AC557" i="50" s="1"/>
  <c r="AE557" i="50" a="1"/>
  <c r="AE557" i="50" s="1"/>
  <c r="AF557" i="50" a="1"/>
  <c r="AF557" i="50" s="1"/>
  <c r="AG557" i="50" a="1"/>
  <c r="AG557" i="50" s="1"/>
  <c r="AH557" i="50" a="1"/>
  <c r="AH557" i="50" s="1"/>
  <c r="AI557" i="50" a="1"/>
  <c r="AI557" i="50" s="1"/>
  <c r="AL557" i="50" a="1"/>
  <c r="AL557" i="50" s="1"/>
  <c r="O558" i="50" a="1"/>
  <c r="O558" i="50" s="1"/>
  <c r="P558" i="50" a="1"/>
  <c r="P558" i="50" s="1"/>
  <c r="Q558" i="50" a="1"/>
  <c r="Q558" i="50" s="1"/>
  <c r="AB558" i="50" a="1"/>
  <c r="AB558" i="50" s="1"/>
  <c r="AD558" i="50" a="1"/>
  <c r="AD558" i="50" s="1"/>
  <c r="AC558" i="50" s="1"/>
  <c r="AE558" i="50" a="1"/>
  <c r="AE558" i="50" s="1"/>
  <c r="Z558" i="50" s="1"/>
  <c r="AF558" i="50" a="1"/>
  <c r="AF558" i="50" s="1"/>
  <c r="AG558" i="50" a="1"/>
  <c r="AG558" i="50" s="1"/>
  <c r="AH558" i="50" a="1"/>
  <c r="AH558" i="50" s="1"/>
  <c r="AI558" i="50" a="1"/>
  <c r="AI558" i="50" s="1"/>
  <c r="AL558" i="50" a="1"/>
  <c r="AL558" i="50" s="1"/>
  <c r="O559" i="50" a="1"/>
  <c r="O559" i="50" s="1"/>
  <c r="P559" i="50" a="1"/>
  <c r="P559" i="50" s="1"/>
  <c r="Q559" i="50" a="1"/>
  <c r="Q559" i="50" s="1"/>
  <c r="AB559" i="50" a="1"/>
  <c r="AB559" i="50" s="1"/>
  <c r="AD559" i="50" a="1"/>
  <c r="AD559" i="50" s="1"/>
  <c r="AC559" i="50" s="1"/>
  <c r="AE559" i="50" a="1"/>
  <c r="AE559" i="50" s="1"/>
  <c r="Z559" i="50" s="1"/>
  <c r="AF559" i="50" a="1"/>
  <c r="AF559" i="50" s="1"/>
  <c r="AG559" i="50" a="1"/>
  <c r="AG559" i="50" s="1"/>
  <c r="AH559" i="50" a="1"/>
  <c r="AH559" i="50" s="1"/>
  <c r="AI559" i="50" a="1"/>
  <c r="AI559" i="50" s="1"/>
  <c r="AL559" i="50" a="1"/>
  <c r="AL559" i="50" s="1"/>
  <c r="O560" i="50" a="1"/>
  <c r="O560" i="50" s="1"/>
  <c r="P560" i="50" a="1"/>
  <c r="P560" i="50" s="1"/>
  <c r="Q560" i="50" a="1"/>
  <c r="Q560" i="50" s="1"/>
  <c r="AB560" i="50" a="1"/>
  <c r="AB560" i="50" s="1"/>
  <c r="AD560" i="50" a="1"/>
  <c r="AD560" i="50" s="1"/>
  <c r="AC560" i="50" s="1"/>
  <c r="AE560" i="50" a="1"/>
  <c r="AE560" i="50" s="1"/>
  <c r="AF560" i="50" a="1"/>
  <c r="AF560" i="50" s="1"/>
  <c r="AG560" i="50" a="1"/>
  <c r="AG560" i="50" s="1"/>
  <c r="AH560" i="50" a="1"/>
  <c r="AH560" i="50" s="1"/>
  <c r="AI560" i="50" a="1"/>
  <c r="AI560" i="50" s="1"/>
  <c r="AL560" i="50" a="1"/>
  <c r="AL560" i="50" s="1"/>
  <c r="O561" i="50" a="1"/>
  <c r="O561" i="50" s="1"/>
  <c r="P561" i="50" a="1"/>
  <c r="P561" i="50" s="1"/>
  <c r="Q561" i="50" a="1"/>
  <c r="Q561" i="50" s="1"/>
  <c r="AB561" i="50" a="1"/>
  <c r="AB561" i="50" s="1"/>
  <c r="AD561" i="50" a="1"/>
  <c r="AD561" i="50" s="1"/>
  <c r="AC561" i="50" s="1"/>
  <c r="AE561" i="50" a="1"/>
  <c r="AE561" i="50" s="1"/>
  <c r="AF561" i="50" a="1"/>
  <c r="AF561" i="50" s="1"/>
  <c r="AG561" i="50" a="1"/>
  <c r="AG561" i="50" s="1"/>
  <c r="AH561" i="50" a="1"/>
  <c r="AH561" i="50" s="1"/>
  <c r="AI561" i="50" a="1"/>
  <c r="AI561" i="50" s="1"/>
  <c r="AL561" i="50" a="1"/>
  <c r="AL561" i="50" s="1"/>
  <c r="O562" i="50" a="1"/>
  <c r="O562" i="50" s="1"/>
  <c r="P562" i="50" a="1"/>
  <c r="P562" i="50" s="1"/>
  <c r="Q562" i="50" a="1"/>
  <c r="Q562" i="50" s="1"/>
  <c r="AB562" i="50" a="1"/>
  <c r="AB562" i="50" s="1"/>
  <c r="AD562" i="50" a="1"/>
  <c r="AD562" i="50" s="1"/>
  <c r="AC562" i="50" s="1"/>
  <c r="AE562" i="50" a="1"/>
  <c r="AE562" i="50" s="1"/>
  <c r="Z562" i="50" s="1"/>
  <c r="AF562" i="50" a="1"/>
  <c r="AF562" i="50" s="1"/>
  <c r="AG562" i="50" a="1"/>
  <c r="AG562" i="50" s="1"/>
  <c r="AH562" i="50" a="1"/>
  <c r="AH562" i="50" s="1"/>
  <c r="AI562" i="50" a="1"/>
  <c r="AI562" i="50" s="1"/>
  <c r="AL562" i="50" a="1"/>
  <c r="AL562" i="50" s="1"/>
  <c r="O563" i="50" a="1"/>
  <c r="O563" i="50" s="1"/>
  <c r="P563" i="50" a="1"/>
  <c r="P563" i="50" s="1"/>
  <c r="Q563" i="50" a="1"/>
  <c r="Q563" i="50" s="1"/>
  <c r="AB563" i="50" a="1"/>
  <c r="AB563" i="50" s="1"/>
  <c r="AD563" i="50" a="1"/>
  <c r="AD563" i="50" s="1"/>
  <c r="AC563" i="50" s="1"/>
  <c r="AE563" i="50" a="1"/>
  <c r="AE563" i="50" s="1"/>
  <c r="AA563" i="50" s="1"/>
  <c r="AF563" i="50" a="1"/>
  <c r="AF563" i="50" s="1"/>
  <c r="AG563" i="50" a="1"/>
  <c r="AG563" i="50" s="1"/>
  <c r="AH563" i="50" a="1"/>
  <c r="AH563" i="50" s="1"/>
  <c r="AI563" i="50" a="1"/>
  <c r="AI563" i="50" s="1"/>
  <c r="AL563" i="50" a="1"/>
  <c r="AL563" i="50" s="1"/>
  <c r="O564" i="50" a="1"/>
  <c r="O564" i="50" s="1"/>
  <c r="P564" i="50" a="1"/>
  <c r="P564" i="50" s="1"/>
  <c r="Q564" i="50" a="1"/>
  <c r="Q564" i="50" s="1"/>
  <c r="AB564" i="50" a="1"/>
  <c r="AB564" i="50" s="1"/>
  <c r="AD564" i="50" a="1"/>
  <c r="AD564" i="50" s="1"/>
  <c r="AC564" i="50" s="1"/>
  <c r="AE564" i="50" a="1"/>
  <c r="AE564" i="50" s="1"/>
  <c r="AF564" i="50" a="1"/>
  <c r="AF564" i="50" s="1"/>
  <c r="AG564" i="50" a="1"/>
  <c r="AG564" i="50" s="1"/>
  <c r="AH564" i="50" a="1"/>
  <c r="AH564" i="50" s="1"/>
  <c r="AI564" i="50" a="1"/>
  <c r="AI564" i="50" s="1"/>
  <c r="AL564" i="50" a="1"/>
  <c r="AL564" i="50" s="1"/>
  <c r="O565" i="50" a="1"/>
  <c r="O565" i="50" s="1"/>
  <c r="P565" i="50" a="1"/>
  <c r="P565" i="50" s="1"/>
  <c r="Q565" i="50" a="1"/>
  <c r="Q565" i="50" s="1"/>
  <c r="AB565" i="50" a="1"/>
  <c r="AB565" i="50" s="1"/>
  <c r="AD565" i="50" a="1"/>
  <c r="AD565" i="50" s="1"/>
  <c r="AC565" i="50" s="1"/>
  <c r="AE565" i="50" a="1"/>
  <c r="AE565" i="50" s="1"/>
  <c r="AF565" i="50" a="1"/>
  <c r="AF565" i="50" s="1"/>
  <c r="AG565" i="50" a="1"/>
  <c r="AG565" i="50" s="1"/>
  <c r="AH565" i="50" a="1"/>
  <c r="AH565" i="50" s="1"/>
  <c r="AI565" i="50" a="1"/>
  <c r="AI565" i="50" s="1"/>
  <c r="AL565" i="50" a="1"/>
  <c r="AL565" i="50" s="1"/>
  <c r="O566" i="50" a="1"/>
  <c r="O566" i="50" s="1"/>
  <c r="P566" i="50" a="1"/>
  <c r="P566" i="50" s="1"/>
  <c r="Q566" i="50" a="1"/>
  <c r="Q566" i="50" s="1"/>
  <c r="AB566" i="50" a="1"/>
  <c r="AB566" i="50" s="1"/>
  <c r="AD566" i="50" a="1"/>
  <c r="AD566" i="50" s="1"/>
  <c r="AC566" i="50" s="1"/>
  <c r="AE566" i="50" a="1"/>
  <c r="AE566" i="50" s="1"/>
  <c r="Z566" i="50" s="1"/>
  <c r="AF566" i="50" a="1"/>
  <c r="AF566" i="50" s="1"/>
  <c r="AG566" i="50" a="1"/>
  <c r="AG566" i="50" s="1"/>
  <c r="AH566" i="50" a="1"/>
  <c r="AH566" i="50" s="1"/>
  <c r="AI566" i="50" a="1"/>
  <c r="AI566" i="50" s="1"/>
  <c r="AL566" i="50" a="1"/>
  <c r="AL566" i="50" s="1"/>
  <c r="O567" i="50" a="1"/>
  <c r="O567" i="50" s="1"/>
  <c r="P567" i="50" a="1"/>
  <c r="P567" i="50" s="1"/>
  <c r="Q567" i="50" a="1"/>
  <c r="Q567" i="50" s="1"/>
  <c r="AB567" i="50" a="1"/>
  <c r="AB567" i="50" s="1"/>
  <c r="AD567" i="50" a="1"/>
  <c r="AD567" i="50" s="1"/>
  <c r="AC567" i="50" s="1"/>
  <c r="AE567" i="50" a="1"/>
  <c r="AE567" i="50" s="1"/>
  <c r="AA567" i="50" s="1"/>
  <c r="AF567" i="50" a="1"/>
  <c r="AF567" i="50" s="1"/>
  <c r="AG567" i="50" a="1"/>
  <c r="AG567" i="50" s="1"/>
  <c r="AH567" i="50" a="1"/>
  <c r="AH567" i="50" s="1"/>
  <c r="AI567" i="50" a="1"/>
  <c r="AI567" i="50" s="1"/>
  <c r="AL567" i="50" a="1"/>
  <c r="AL567" i="50" s="1"/>
  <c r="O568" i="50" a="1"/>
  <c r="O568" i="50" s="1"/>
  <c r="P568" i="50" a="1"/>
  <c r="P568" i="50" s="1"/>
  <c r="Q568" i="50" a="1"/>
  <c r="Q568" i="50" s="1"/>
  <c r="AB568" i="50" a="1"/>
  <c r="AB568" i="50" s="1"/>
  <c r="AD568" i="50" a="1"/>
  <c r="AD568" i="50" s="1"/>
  <c r="AC568" i="50" s="1"/>
  <c r="AE568" i="50" a="1"/>
  <c r="AE568" i="50" s="1"/>
  <c r="AF568" i="50" a="1"/>
  <c r="AF568" i="50" s="1"/>
  <c r="AG568" i="50" a="1"/>
  <c r="AG568" i="50" s="1"/>
  <c r="AH568" i="50" a="1"/>
  <c r="AH568" i="50" s="1"/>
  <c r="AI568" i="50" a="1"/>
  <c r="AI568" i="50" s="1"/>
  <c r="AL568" i="50" a="1"/>
  <c r="AL568" i="50" s="1"/>
  <c r="O569" i="50" a="1"/>
  <c r="O569" i="50" s="1"/>
  <c r="P569" i="50" a="1"/>
  <c r="P569" i="50" s="1"/>
  <c r="Q569" i="50" a="1"/>
  <c r="Q569" i="50" s="1"/>
  <c r="AB569" i="50" a="1"/>
  <c r="AB569" i="50" s="1"/>
  <c r="AD569" i="50" a="1"/>
  <c r="AD569" i="50" s="1"/>
  <c r="AC569" i="50" s="1"/>
  <c r="AE569" i="50" a="1"/>
  <c r="AE569" i="50" s="1"/>
  <c r="AF569" i="50" a="1"/>
  <c r="AF569" i="50" s="1"/>
  <c r="AG569" i="50" a="1"/>
  <c r="AG569" i="50" s="1"/>
  <c r="AH569" i="50" a="1"/>
  <c r="AH569" i="50" s="1"/>
  <c r="AI569" i="50" a="1"/>
  <c r="AI569" i="50" s="1"/>
  <c r="AL569" i="50" a="1"/>
  <c r="AL569" i="50" s="1"/>
  <c r="O570" i="50" a="1"/>
  <c r="O570" i="50" s="1"/>
  <c r="P570" i="50" a="1"/>
  <c r="P570" i="50" s="1"/>
  <c r="Q570" i="50" a="1"/>
  <c r="Q570" i="50" s="1"/>
  <c r="AB570" i="50" a="1"/>
  <c r="AB570" i="50" s="1"/>
  <c r="AD570" i="50" a="1"/>
  <c r="AD570" i="50" s="1"/>
  <c r="AC570" i="50" s="1"/>
  <c r="AE570" i="50" a="1"/>
  <c r="AE570" i="50" s="1"/>
  <c r="AF570" i="50" a="1"/>
  <c r="AF570" i="50" s="1"/>
  <c r="AG570" i="50" a="1"/>
  <c r="AG570" i="50" s="1"/>
  <c r="AH570" i="50" a="1"/>
  <c r="AH570" i="50" s="1"/>
  <c r="AI570" i="50" a="1"/>
  <c r="AI570" i="50" s="1"/>
  <c r="AL570" i="50" a="1"/>
  <c r="AL570" i="50" s="1"/>
  <c r="O571" i="50" a="1"/>
  <c r="O571" i="50" s="1"/>
  <c r="P571" i="50" a="1"/>
  <c r="P571" i="50" s="1"/>
  <c r="Q571" i="50" a="1"/>
  <c r="Q571" i="50" s="1"/>
  <c r="AB571" i="50" a="1"/>
  <c r="AB571" i="50" s="1"/>
  <c r="AD571" i="50" a="1"/>
  <c r="AD571" i="50" s="1"/>
  <c r="AC571" i="50" s="1"/>
  <c r="AE571" i="50" a="1"/>
  <c r="AE571" i="50" s="1"/>
  <c r="AF571" i="50" a="1"/>
  <c r="AF571" i="50" s="1"/>
  <c r="AG571" i="50" a="1"/>
  <c r="AG571" i="50" s="1"/>
  <c r="AH571" i="50" a="1"/>
  <c r="AH571" i="50" s="1"/>
  <c r="AI571" i="50" a="1"/>
  <c r="AI571" i="50" s="1"/>
  <c r="AL571" i="50" a="1"/>
  <c r="AL571" i="50" s="1"/>
  <c r="O572" i="50" a="1"/>
  <c r="O572" i="50" s="1"/>
  <c r="P572" i="50" a="1"/>
  <c r="P572" i="50" s="1"/>
  <c r="Q572" i="50" a="1"/>
  <c r="Q572" i="50" s="1"/>
  <c r="AB572" i="50" a="1"/>
  <c r="AB572" i="50" s="1"/>
  <c r="AD572" i="50" a="1"/>
  <c r="AD572" i="50" s="1"/>
  <c r="AC572" i="50" s="1"/>
  <c r="AE572" i="50" a="1"/>
  <c r="AE572" i="50" s="1"/>
  <c r="AF572" i="50" a="1"/>
  <c r="AF572" i="50" s="1"/>
  <c r="AG572" i="50" a="1"/>
  <c r="AG572" i="50" s="1"/>
  <c r="AH572" i="50" a="1"/>
  <c r="AH572" i="50" s="1"/>
  <c r="AI572" i="50" a="1"/>
  <c r="AI572" i="50" s="1"/>
  <c r="AL572" i="50" a="1"/>
  <c r="AL572" i="50" s="1"/>
  <c r="O573" i="50" a="1"/>
  <c r="O573" i="50" s="1"/>
  <c r="P573" i="50" a="1"/>
  <c r="P573" i="50" s="1"/>
  <c r="Q573" i="50" a="1"/>
  <c r="Q573" i="50" s="1"/>
  <c r="AB573" i="50" a="1"/>
  <c r="AB573" i="50" s="1"/>
  <c r="AD573" i="50" a="1"/>
  <c r="AD573" i="50" s="1"/>
  <c r="AC573" i="50" s="1"/>
  <c r="AE573" i="50" a="1"/>
  <c r="AE573" i="50" s="1"/>
  <c r="AF573" i="50" a="1"/>
  <c r="AF573" i="50" s="1"/>
  <c r="AG573" i="50" a="1"/>
  <c r="AG573" i="50" s="1"/>
  <c r="AH573" i="50" a="1"/>
  <c r="AH573" i="50" s="1"/>
  <c r="AI573" i="50" a="1"/>
  <c r="AI573" i="50" s="1"/>
  <c r="AL573" i="50" a="1"/>
  <c r="AL573" i="50" s="1"/>
  <c r="O574" i="50" a="1"/>
  <c r="O574" i="50" s="1"/>
  <c r="P574" i="50" a="1"/>
  <c r="P574" i="50" s="1"/>
  <c r="Q574" i="50" a="1"/>
  <c r="Q574" i="50" s="1"/>
  <c r="AB574" i="50" a="1"/>
  <c r="AB574" i="50" s="1"/>
  <c r="AD574" i="50" a="1"/>
  <c r="AD574" i="50" s="1"/>
  <c r="AC574" i="50" s="1"/>
  <c r="AE574" i="50" a="1"/>
  <c r="AE574" i="50" s="1"/>
  <c r="AF574" i="50" a="1"/>
  <c r="AF574" i="50" s="1"/>
  <c r="AG574" i="50" a="1"/>
  <c r="AG574" i="50" s="1"/>
  <c r="AH574" i="50" a="1"/>
  <c r="AH574" i="50" s="1"/>
  <c r="AI574" i="50" a="1"/>
  <c r="AI574" i="50" s="1"/>
  <c r="AL574" i="50" a="1"/>
  <c r="AL574" i="50" s="1"/>
  <c r="O575" i="50" a="1"/>
  <c r="O575" i="50" s="1"/>
  <c r="P575" i="50" a="1"/>
  <c r="P575" i="50" s="1"/>
  <c r="Q575" i="50" a="1"/>
  <c r="Q575" i="50" s="1"/>
  <c r="AB575" i="50" a="1"/>
  <c r="AB575" i="50" s="1"/>
  <c r="AD575" i="50" a="1"/>
  <c r="AD575" i="50" s="1"/>
  <c r="AC575" i="50" s="1"/>
  <c r="AE575" i="50" a="1"/>
  <c r="AE575" i="50" s="1"/>
  <c r="Z575" i="50" s="1"/>
  <c r="AF575" i="50" a="1"/>
  <c r="AF575" i="50" s="1"/>
  <c r="AG575" i="50" a="1"/>
  <c r="AG575" i="50" s="1"/>
  <c r="AH575" i="50" a="1"/>
  <c r="AH575" i="50" s="1"/>
  <c r="AI575" i="50" a="1"/>
  <c r="AI575" i="50" s="1"/>
  <c r="AL575" i="50" a="1"/>
  <c r="AL575" i="50" s="1"/>
  <c r="O576" i="50" a="1"/>
  <c r="O576" i="50" s="1"/>
  <c r="P576" i="50" a="1"/>
  <c r="P576" i="50" s="1"/>
  <c r="Q576" i="50" a="1"/>
  <c r="Q576" i="50" s="1"/>
  <c r="AB576" i="50" a="1"/>
  <c r="AB576" i="50" s="1"/>
  <c r="AD576" i="50" a="1"/>
  <c r="AD576" i="50" s="1"/>
  <c r="AC576" i="50" s="1"/>
  <c r="AE576" i="50" a="1"/>
  <c r="AE576" i="50" s="1"/>
  <c r="AA576" i="50" s="1"/>
  <c r="AF576" i="50" a="1"/>
  <c r="AF576" i="50" s="1"/>
  <c r="AG576" i="50" a="1"/>
  <c r="AG576" i="50" s="1"/>
  <c r="AH576" i="50" a="1"/>
  <c r="AH576" i="50" s="1"/>
  <c r="AI576" i="50" a="1"/>
  <c r="AI576" i="50" s="1"/>
  <c r="AL576" i="50" a="1"/>
  <c r="AL576" i="50" s="1"/>
  <c r="O577" i="50" a="1"/>
  <c r="O577" i="50" s="1"/>
  <c r="P577" i="50" a="1"/>
  <c r="P577" i="50" s="1"/>
  <c r="Q577" i="50" a="1"/>
  <c r="Q577" i="50" s="1"/>
  <c r="AB577" i="50" a="1"/>
  <c r="AB577" i="50" s="1"/>
  <c r="AD577" i="50" a="1"/>
  <c r="AD577" i="50" s="1"/>
  <c r="AC577" i="50" s="1"/>
  <c r="AE577" i="50" a="1"/>
  <c r="AE577" i="50" s="1"/>
  <c r="AF577" i="50" a="1"/>
  <c r="AF577" i="50" s="1"/>
  <c r="AG577" i="50" a="1"/>
  <c r="AG577" i="50" s="1"/>
  <c r="AH577" i="50" a="1"/>
  <c r="AH577" i="50" s="1"/>
  <c r="AI577" i="50" a="1"/>
  <c r="AI577" i="50" s="1"/>
  <c r="AL577" i="50" a="1"/>
  <c r="AL577" i="50" s="1"/>
  <c r="O578" i="50" a="1"/>
  <c r="O578" i="50" s="1"/>
  <c r="P578" i="50" a="1"/>
  <c r="P578" i="50" s="1"/>
  <c r="Q578" i="50" a="1"/>
  <c r="Q578" i="50" s="1"/>
  <c r="AB578" i="50" a="1"/>
  <c r="AB578" i="50" s="1"/>
  <c r="AD578" i="50" a="1"/>
  <c r="AD578" i="50" s="1"/>
  <c r="AC578" i="50" s="1"/>
  <c r="AE578" i="50" a="1"/>
  <c r="AE578" i="50" s="1"/>
  <c r="AF578" i="50" a="1"/>
  <c r="AF578" i="50" s="1"/>
  <c r="AG578" i="50" a="1"/>
  <c r="AG578" i="50" s="1"/>
  <c r="AH578" i="50" a="1"/>
  <c r="AH578" i="50" s="1"/>
  <c r="AI578" i="50" a="1"/>
  <c r="AI578" i="50" s="1"/>
  <c r="AL578" i="50" a="1"/>
  <c r="AL578" i="50" s="1"/>
  <c r="O579" i="50" a="1"/>
  <c r="O579" i="50" s="1"/>
  <c r="P579" i="50" a="1"/>
  <c r="P579" i="50" s="1"/>
  <c r="Q579" i="50" a="1"/>
  <c r="Q579" i="50" s="1"/>
  <c r="AB579" i="50" a="1"/>
  <c r="AB579" i="50" s="1"/>
  <c r="AD579" i="50" a="1"/>
  <c r="AD579" i="50" s="1"/>
  <c r="AC579" i="50" s="1"/>
  <c r="AE579" i="50" a="1"/>
  <c r="AE579" i="50" s="1"/>
  <c r="AF579" i="50" a="1"/>
  <c r="AF579" i="50" s="1"/>
  <c r="AG579" i="50" a="1"/>
  <c r="AG579" i="50" s="1"/>
  <c r="AH579" i="50" a="1"/>
  <c r="AH579" i="50" s="1"/>
  <c r="AI579" i="50" a="1"/>
  <c r="AI579" i="50" s="1"/>
  <c r="AL579" i="50" a="1"/>
  <c r="AL579" i="50" s="1"/>
  <c r="O580" i="50" a="1"/>
  <c r="O580" i="50" s="1"/>
  <c r="P580" i="50" a="1"/>
  <c r="P580" i="50" s="1"/>
  <c r="Q580" i="50" a="1"/>
  <c r="Q580" i="50" s="1"/>
  <c r="AB580" i="50" a="1"/>
  <c r="AB580" i="50" s="1"/>
  <c r="AD580" i="50" a="1"/>
  <c r="AD580" i="50" s="1"/>
  <c r="AC580" i="50" s="1"/>
  <c r="AE580" i="50" a="1"/>
  <c r="AE580" i="50" s="1"/>
  <c r="AF580" i="50" a="1"/>
  <c r="AF580" i="50" s="1"/>
  <c r="AG580" i="50" a="1"/>
  <c r="AG580" i="50" s="1"/>
  <c r="AH580" i="50" a="1"/>
  <c r="AH580" i="50" s="1"/>
  <c r="AI580" i="50" a="1"/>
  <c r="AI580" i="50" s="1"/>
  <c r="AL580" i="50" a="1"/>
  <c r="AL580" i="50" s="1"/>
  <c r="O581" i="50" a="1"/>
  <c r="O581" i="50" s="1"/>
  <c r="P581" i="50" a="1"/>
  <c r="P581" i="50" s="1"/>
  <c r="Q581" i="50" a="1"/>
  <c r="Q581" i="50" s="1"/>
  <c r="AB581" i="50" a="1"/>
  <c r="AB581" i="50" s="1"/>
  <c r="AD581" i="50" a="1"/>
  <c r="AD581" i="50" s="1"/>
  <c r="AC581" i="50" s="1"/>
  <c r="AE581" i="50" a="1"/>
  <c r="AE581" i="50" s="1"/>
  <c r="Z581" i="50" s="1"/>
  <c r="AF581" i="50" a="1"/>
  <c r="AF581" i="50" s="1"/>
  <c r="AG581" i="50" a="1"/>
  <c r="AG581" i="50" s="1"/>
  <c r="AH581" i="50" a="1"/>
  <c r="AH581" i="50" s="1"/>
  <c r="AI581" i="50" a="1"/>
  <c r="AI581" i="50" s="1"/>
  <c r="AL581" i="50" a="1"/>
  <c r="AL581" i="50" s="1"/>
  <c r="O582" i="50" a="1"/>
  <c r="O582" i="50" s="1"/>
  <c r="P582" i="50" a="1"/>
  <c r="P582" i="50" s="1"/>
  <c r="Q582" i="50" a="1"/>
  <c r="Q582" i="50" s="1"/>
  <c r="AB582" i="50" a="1"/>
  <c r="AB582" i="50" s="1"/>
  <c r="AD582" i="50" a="1"/>
  <c r="AD582" i="50" s="1"/>
  <c r="AC582" i="50" s="1"/>
  <c r="AE582" i="50" a="1"/>
  <c r="AE582" i="50" s="1"/>
  <c r="AF582" i="50" a="1"/>
  <c r="AF582" i="50" s="1"/>
  <c r="AG582" i="50" a="1"/>
  <c r="AG582" i="50" s="1"/>
  <c r="AH582" i="50" a="1"/>
  <c r="AH582" i="50" s="1"/>
  <c r="AI582" i="50" a="1"/>
  <c r="AI582" i="50" s="1"/>
  <c r="AL582" i="50" a="1"/>
  <c r="AL582" i="50" s="1"/>
  <c r="O583" i="50" a="1"/>
  <c r="O583" i="50" s="1"/>
  <c r="P583" i="50" a="1"/>
  <c r="P583" i="50" s="1"/>
  <c r="Q583" i="50" a="1"/>
  <c r="Q583" i="50" s="1"/>
  <c r="AB583" i="50" a="1"/>
  <c r="AB583" i="50" s="1"/>
  <c r="AD583" i="50" a="1"/>
  <c r="AD583" i="50" s="1"/>
  <c r="AC583" i="50" s="1"/>
  <c r="AE583" i="50" a="1"/>
  <c r="AE583" i="50" s="1"/>
  <c r="AF583" i="50" a="1"/>
  <c r="AF583" i="50" s="1"/>
  <c r="AG583" i="50" a="1"/>
  <c r="AG583" i="50" s="1"/>
  <c r="AH583" i="50" a="1"/>
  <c r="AH583" i="50" s="1"/>
  <c r="AI583" i="50" a="1"/>
  <c r="AI583" i="50" s="1"/>
  <c r="AL583" i="50" a="1"/>
  <c r="AL583" i="50" s="1"/>
  <c r="O584" i="50" a="1"/>
  <c r="O584" i="50" s="1"/>
  <c r="P584" i="50" a="1"/>
  <c r="P584" i="50" s="1"/>
  <c r="Q584" i="50" a="1"/>
  <c r="Q584" i="50" s="1"/>
  <c r="AB584" i="50" a="1"/>
  <c r="AB584" i="50" s="1"/>
  <c r="AD584" i="50" a="1"/>
  <c r="AD584" i="50" s="1"/>
  <c r="AC584" i="50" s="1"/>
  <c r="AE584" i="50" a="1"/>
  <c r="AE584" i="50" s="1"/>
  <c r="AF584" i="50" a="1"/>
  <c r="AF584" i="50" s="1"/>
  <c r="AG584" i="50" a="1"/>
  <c r="AG584" i="50" s="1"/>
  <c r="AH584" i="50" a="1"/>
  <c r="AH584" i="50" s="1"/>
  <c r="AI584" i="50" a="1"/>
  <c r="AI584" i="50" s="1"/>
  <c r="AL584" i="50" a="1"/>
  <c r="AL584" i="50" s="1"/>
  <c r="O585" i="50" a="1"/>
  <c r="O585" i="50" s="1"/>
  <c r="P585" i="50" a="1"/>
  <c r="P585" i="50" s="1"/>
  <c r="Q585" i="50" a="1"/>
  <c r="Q585" i="50" s="1"/>
  <c r="AB585" i="50" a="1"/>
  <c r="AB585" i="50" s="1"/>
  <c r="AD585" i="50" a="1"/>
  <c r="AD585" i="50" s="1"/>
  <c r="AC585" i="50" s="1"/>
  <c r="AE585" i="50" a="1"/>
  <c r="AE585" i="50" s="1"/>
  <c r="AF585" i="50" a="1"/>
  <c r="AF585" i="50" s="1"/>
  <c r="AG585" i="50" a="1"/>
  <c r="AG585" i="50" s="1"/>
  <c r="AH585" i="50" a="1"/>
  <c r="AH585" i="50" s="1"/>
  <c r="AI585" i="50" a="1"/>
  <c r="AI585" i="50" s="1"/>
  <c r="AL585" i="50" a="1"/>
  <c r="AL585" i="50" s="1"/>
  <c r="O586" i="50" a="1"/>
  <c r="O586" i="50" s="1"/>
  <c r="P586" i="50" a="1"/>
  <c r="P586" i="50" s="1"/>
  <c r="Q586" i="50" a="1"/>
  <c r="Q586" i="50" s="1"/>
  <c r="AB586" i="50" a="1"/>
  <c r="AB586" i="50" s="1"/>
  <c r="AD586" i="50" a="1"/>
  <c r="AD586" i="50" s="1"/>
  <c r="AC586" i="50" s="1"/>
  <c r="AE586" i="50" a="1"/>
  <c r="AE586" i="50" s="1"/>
  <c r="AF586" i="50" a="1"/>
  <c r="AF586" i="50" s="1"/>
  <c r="AG586" i="50" a="1"/>
  <c r="AG586" i="50" s="1"/>
  <c r="AH586" i="50" a="1"/>
  <c r="AH586" i="50" s="1"/>
  <c r="AI586" i="50" a="1"/>
  <c r="AI586" i="50" s="1"/>
  <c r="AL586" i="50" a="1"/>
  <c r="AL586" i="50" s="1"/>
  <c r="O587" i="50" a="1"/>
  <c r="O587" i="50" s="1"/>
  <c r="P587" i="50" a="1"/>
  <c r="P587" i="50" s="1"/>
  <c r="Q587" i="50" a="1"/>
  <c r="Q587" i="50" s="1"/>
  <c r="AB587" i="50" a="1"/>
  <c r="AB587" i="50" s="1"/>
  <c r="AD587" i="50" a="1"/>
  <c r="AD587" i="50" s="1"/>
  <c r="AC587" i="50" s="1"/>
  <c r="AE587" i="50" a="1"/>
  <c r="AE587" i="50" s="1"/>
  <c r="AF587" i="50" a="1"/>
  <c r="AF587" i="50" s="1"/>
  <c r="AG587" i="50" a="1"/>
  <c r="AG587" i="50" s="1"/>
  <c r="AH587" i="50" a="1"/>
  <c r="AH587" i="50" s="1"/>
  <c r="AI587" i="50" a="1"/>
  <c r="AI587" i="50" s="1"/>
  <c r="AL587" i="50" a="1"/>
  <c r="AL587" i="50" s="1"/>
  <c r="O588" i="50" a="1"/>
  <c r="O588" i="50" s="1"/>
  <c r="P588" i="50" a="1"/>
  <c r="P588" i="50" s="1"/>
  <c r="Q588" i="50" a="1"/>
  <c r="Q588" i="50" s="1"/>
  <c r="AB588" i="50" a="1"/>
  <c r="AB588" i="50" s="1"/>
  <c r="AD588" i="50" a="1"/>
  <c r="AD588" i="50" s="1"/>
  <c r="AC588" i="50" s="1"/>
  <c r="AE588" i="50" a="1"/>
  <c r="AE588" i="50" s="1"/>
  <c r="AF588" i="50" a="1"/>
  <c r="AF588" i="50" s="1"/>
  <c r="AG588" i="50" a="1"/>
  <c r="AG588" i="50" s="1"/>
  <c r="AH588" i="50" a="1"/>
  <c r="AH588" i="50" s="1"/>
  <c r="AI588" i="50" a="1"/>
  <c r="AI588" i="50" s="1"/>
  <c r="AL588" i="50" a="1"/>
  <c r="AL588" i="50" s="1"/>
  <c r="O589" i="50" a="1"/>
  <c r="O589" i="50" s="1"/>
  <c r="P589" i="50" a="1"/>
  <c r="P589" i="50" s="1"/>
  <c r="Q589" i="50" a="1"/>
  <c r="Q589" i="50" s="1"/>
  <c r="AB589" i="50" a="1"/>
  <c r="AB589" i="50" s="1"/>
  <c r="AD589" i="50" a="1"/>
  <c r="AD589" i="50" s="1"/>
  <c r="AC589" i="50" s="1"/>
  <c r="AE589" i="50" a="1"/>
  <c r="AE589" i="50" s="1"/>
  <c r="AA589" i="50" s="1"/>
  <c r="AF589" i="50" a="1"/>
  <c r="AF589" i="50" s="1"/>
  <c r="AG589" i="50" a="1"/>
  <c r="AG589" i="50" s="1"/>
  <c r="AH589" i="50" a="1"/>
  <c r="AH589" i="50" s="1"/>
  <c r="AI589" i="50" a="1"/>
  <c r="AI589" i="50" s="1"/>
  <c r="AL589" i="50" a="1"/>
  <c r="AL589" i="50" s="1"/>
  <c r="O590" i="50" a="1"/>
  <c r="O590" i="50" s="1"/>
  <c r="P590" i="50" a="1"/>
  <c r="P590" i="50" s="1"/>
  <c r="Q590" i="50" a="1"/>
  <c r="Q590" i="50" s="1"/>
  <c r="AB590" i="50" a="1"/>
  <c r="AB590" i="50" s="1"/>
  <c r="AD590" i="50" a="1"/>
  <c r="AD590" i="50" s="1"/>
  <c r="AC590" i="50" s="1"/>
  <c r="AE590" i="50" a="1"/>
  <c r="AE590" i="50" s="1"/>
  <c r="AF590" i="50" a="1"/>
  <c r="AF590" i="50" s="1"/>
  <c r="AG590" i="50" a="1"/>
  <c r="AG590" i="50" s="1"/>
  <c r="AH590" i="50" a="1"/>
  <c r="AH590" i="50" s="1"/>
  <c r="AI590" i="50" a="1"/>
  <c r="AI590" i="50" s="1"/>
  <c r="AL590" i="50" a="1"/>
  <c r="AL590" i="50" s="1"/>
  <c r="O591" i="50" a="1"/>
  <c r="O591" i="50" s="1"/>
  <c r="P591" i="50" a="1"/>
  <c r="P591" i="50" s="1"/>
  <c r="Q591" i="50" a="1"/>
  <c r="Q591" i="50" s="1"/>
  <c r="AB591" i="50" a="1"/>
  <c r="AB591" i="50" s="1"/>
  <c r="AD591" i="50" a="1"/>
  <c r="AD591" i="50" s="1"/>
  <c r="AC591" i="50" s="1"/>
  <c r="AE591" i="50" a="1"/>
  <c r="AE591" i="50" s="1"/>
  <c r="AF591" i="50" a="1"/>
  <c r="AF591" i="50" s="1"/>
  <c r="AG591" i="50" a="1"/>
  <c r="AG591" i="50" s="1"/>
  <c r="AH591" i="50" a="1"/>
  <c r="AH591" i="50" s="1"/>
  <c r="AI591" i="50" a="1"/>
  <c r="AI591" i="50" s="1"/>
  <c r="AL591" i="50" a="1"/>
  <c r="AL591" i="50" s="1"/>
  <c r="O592" i="50" a="1"/>
  <c r="O592" i="50" s="1"/>
  <c r="P592" i="50" a="1"/>
  <c r="P592" i="50" s="1"/>
  <c r="Q592" i="50" a="1"/>
  <c r="Q592" i="50" s="1"/>
  <c r="AB592" i="50" a="1"/>
  <c r="AB592" i="50" s="1"/>
  <c r="AD592" i="50" a="1"/>
  <c r="AD592" i="50" s="1"/>
  <c r="AC592" i="50" s="1"/>
  <c r="AE592" i="50" a="1"/>
  <c r="AE592" i="50" s="1"/>
  <c r="AF592" i="50" a="1"/>
  <c r="AF592" i="50" s="1"/>
  <c r="AG592" i="50" a="1"/>
  <c r="AG592" i="50" s="1"/>
  <c r="AH592" i="50" a="1"/>
  <c r="AH592" i="50" s="1"/>
  <c r="AI592" i="50" a="1"/>
  <c r="AI592" i="50" s="1"/>
  <c r="AL592" i="50" a="1"/>
  <c r="AL592" i="50" s="1"/>
  <c r="O593" i="50" a="1"/>
  <c r="O593" i="50" s="1"/>
  <c r="P593" i="50" a="1"/>
  <c r="P593" i="50" s="1"/>
  <c r="Q593" i="50" a="1"/>
  <c r="Q593" i="50" s="1"/>
  <c r="AB593" i="50" a="1"/>
  <c r="AB593" i="50" s="1"/>
  <c r="AD593" i="50" a="1"/>
  <c r="AD593" i="50" s="1"/>
  <c r="AC593" i="50" s="1"/>
  <c r="AE593" i="50" a="1"/>
  <c r="AE593" i="50" s="1"/>
  <c r="AF593" i="50" a="1"/>
  <c r="AF593" i="50" s="1"/>
  <c r="AG593" i="50" a="1"/>
  <c r="AG593" i="50" s="1"/>
  <c r="AH593" i="50" a="1"/>
  <c r="AH593" i="50" s="1"/>
  <c r="AI593" i="50" a="1"/>
  <c r="AI593" i="50" s="1"/>
  <c r="AL593" i="50" a="1"/>
  <c r="AL593" i="50" s="1"/>
  <c r="O594" i="50" a="1"/>
  <c r="O594" i="50" s="1"/>
  <c r="P594" i="50" a="1"/>
  <c r="P594" i="50" s="1"/>
  <c r="Q594" i="50" a="1"/>
  <c r="Q594" i="50" s="1"/>
  <c r="AB594" i="50" a="1"/>
  <c r="AB594" i="50" s="1"/>
  <c r="AD594" i="50" a="1"/>
  <c r="AD594" i="50" s="1"/>
  <c r="AC594" i="50" s="1"/>
  <c r="AE594" i="50" a="1"/>
  <c r="AE594" i="50" s="1"/>
  <c r="AF594" i="50" a="1"/>
  <c r="AF594" i="50" s="1"/>
  <c r="AG594" i="50" a="1"/>
  <c r="AG594" i="50" s="1"/>
  <c r="AH594" i="50" a="1"/>
  <c r="AH594" i="50" s="1"/>
  <c r="AI594" i="50" a="1"/>
  <c r="AI594" i="50" s="1"/>
  <c r="AL594" i="50" a="1"/>
  <c r="AL594" i="50" s="1"/>
  <c r="O595" i="50" a="1"/>
  <c r="O595" i="50" s="1"/>
  <c r="P595" i="50" a="1"/>
  <c r="P595" i="50" s="1"/>
  <c r="Q595" i="50" a="1"/>
  <c r="Q595" i="50" s="1"/>
  <c r="AB595" i="50" a="1"/>
  <c r="AB595" i="50" s="1"/>
  <c r="AD595" i="50" a="1"/>
  <c r="AD595" i="50" s="1"/>
  <c r="AC595" i="50" s="1"/>
  <c r="AE595" i="50" a="1"/>
  <c r="AE595" i="50" s="1"/>
  <c r="AF595" i="50" a="1"/>
  <c r="AF595" i="50" s="1"/>
  <c r="AG595" i="50" a="1"/>
  <c r="AG595" i="50" s="1"/>
  <c r="AH595" i="50" a="1"/>
  <c r="AH595" i="50" s="1"/>
  <c r="AI595" i="50" a="1"/>
  <c r="AI595" i="50" s="1"/>
  <c r="AL595" i="50" a="1"/>
  <c r="AL595" i="50" s="1"/>
  <c r="O596" i="50" a="1"/>
  <c r="O596" i="50" s="1"/>
  <c r="P596" i="50" a="1"/>
  <c r="P596" i="50" s="1"/>
  <c r="Q596" i="50" a="1"/>
  <c r="Q596" i="50" s="1"/>
  <c r="AB596" i="50" a="1"/>
  <c r="AB596" i="50" s="1"/>
  <c r="AD596" i="50" a="1"/>
  <c r="AD596" i="50" s="1"/>
  <c r="AC596" i="50" s="1"/>
  <c r="AE596" i="50" a="1"/>
  <c r="AE596" i="50" s="1"/>
  <c r="AF596" i="50" a="1"/>
  <c r="AF596" i="50" s="1"/>
  <c r="AG596" i="50" a="1"/>
  <c r="AG596" i="50" s="1"/>
  <c r="AH596" i="50" a="1"/>
  <c r="AH596" i="50" s="1"/>
  <c r="AI596" i="50" a="1"/>
  <c r="AI596" i="50" s="1"/>
  <c r="AL596" i="50" a="1"/>
  <c r="AL596" i="50" s="1"/>
  <c r="O597" i="50" a="1"/>
  <c r="O597" i="50" s="1"/>
  <c r="P597" i="50" a="1"/>
  <c r="P597" i="50" s="1"/>
  <c r="Q597" i="50" a="1"/>
  <c r="Q597" i="50" s="1"/>
  <c r="AB597" i="50" a="1"/>
  <c r="AB597" i="50" s="1"/>
  <c r="AD597" i="50" a="1"/>
  <c r="AD597" i="50" s="1"/>
  <c r="AC597" i="50" s="1"/>
  <c r="AE597" i="50" a="1"/>
  <c r="AE597" i="50" s="1"/>
  <c r="AF597" i="50" a="1"/>
  <c r="AF597" i="50" s="1"/>
  <c r="AG597" i="50" a="1"/>
  <c r="AG597" i="50" s="1"/>
  <c r="AH597" i="50" a="1"/>
  <c r="AH597" i="50" s="1"/>
  <c r="AI597" i="50" a="1"/>
  <c r="AI597" i="50" s="1"/>
  <c r="AL597" i="50" a="1"/>
  <c r="AL597" i="50" s="1"/>
  <c r="O598" i="50" a="1"/>
  <c r="O598" i="50" s="1"/>
  <c r="P598" i="50" a="1"/>
  <c r="P598" i="50" s="1"/>
  <c r="Q598" i="50" a="1"/>
  <c r="Q598" i="50" s="1"/>
  <c r="AB598" i="50" a="1"/>
  <c r="AB598" i="50" s="1"/>
  <c r="AD598" i="50" a="1"/>
  <c r="AD598" i="50" s="1"/>
  <c r="AC598" i="50" s="1"/>
  <c r="AE598" i="50" a="1"/>
  <c r="AE598" i="50" s="1"/>
  <c r="AF598" i="50" a="1"/>
  <c r="AF598" i="50" s="1"/>
  <c r="AG598" i="50" a="1"/>
  <c r="AG598" i="50" s="1"/>
  <c r="AH598" i="50" a="1"/>
  <c r="AH598" i="50" s="1"/>
  <c r="AI598" i="50" a="1"/>
  <c r="AI598" i="50" s="1"/>
  <c r="AL598" i="50" a="1"/>
  <c r="AL598" i="50" s="1"/>
  <c r="O599" i="50" a="1"/>
  <c r="O599" i="50" s="1"/>
  <c r="P599" i="50" a="1"/>
  <c r="P599" i="50" s="1"/>
  <c r="Q599" i="50" a="1"/>
  <c r="Q599" i="50" s="1"/>
  <c r="AB599" i="50" a="1"/>
  <c r="AB599" i="50" s="1"/>
  <c r="AD599" i="50" a="1"/>
  <c r="AD599" i="50" s="1"/>
  <c r="AC599" i="50" s="1"/>
  <c r="AE599" i="50" a="1"/>
  <c r="AE599" i="50" s="1"/>
  <c r="AF599" i="50" a="1"/>
  <c r="AF599" i="50" s="1"/>
  <c r="AG599" i="50" a="1"/>
  <c r="AG599" i="50" s="1"/>
  <c r="AH599" i="50" a="1"/>
  <c r="AH599" i="50" s="1"/>
  <c r="AI599" i="50" a="1"/>
  <c r="AI599" i="50" s="1"/>
  <c r="AL599" i="50" a="1"/>
  <c r="AL599" i="50" s="1"/>
  <c r="O600" i="50" a="1"/>
  <c r="O600" i="50" s="1"/>
  <c r="P600" i="50" a="1"/>
  <c r="P600" i="50" s="1"/>
  <c r="Q600" i="50" a="1"/>
  <c r="Q600" i="50" s="1"/>
  <c r="AB600" i="50" a="1"/>
  <c r="AB600" i="50" s="1"/>
  <c r="AD600" i="50" a="1"/>
  <c r="AD600" i="50" s="1"/>
  <c r="AC600" i="50" s="1"/>
  <c r="AE600" i="50" a="1"/>
  <c r="AE600" i="50" s="1"/>
  <c r="AF600" i="50" a="1"/>
  <c r="AF600" i="50" s="1"/>
  <c r="AG600" i="50" a="1"/>
  <c r="AG600" i="50" s="1"/>
  <c r="AH600" i="50" a="1"/>
  <c r="AH600" i="50" s="1"/>
  <c r="AI600" i="50" a="1"/>
  <c r="AI600" i="50" s="1"/>
  <c r="AL600" i="50" a="1"/>
  <c r="AL600" i="50" s="1"/>
  <c r="O601" i="50" a="1"/>
  <c r="O601" i="50" s="1"/>
  <c r="P601" i="50" a="1"/>
  <c r="P601" i="50" s="1"/>
  <c r="Q601" i="50" a="1"/>
  <c r="Q601" i="50" s="1"/>
  <c r="AB601" i="50" a="1"/>
  <c r="AB601" i="50" s="1"/>
  <c r="AD601" i="50" a="1"/>
  <c r="AD601" i="50" s="1"/>
  <c r="AC601" i="50" s="1"/>
  <c r="AE601" i="50" a="1"/>
  <c r="AE601" i="50" s="1"/>
  <c r="AF601" i="50" a="1"/>
  <c r="AF601" i="50" s="1"/>
  <c r="AG601" i="50" a="1"/>
  <c r="AG601" i="50" s="1"/>
  <c r="AH601" i="50" a="1"/>
  <c r="AH601" i="50" s="1"/>
  <c r="AI601" i="50" a="1"/>
  <c r="AI601" i="50" s="1"/>
  <c r="AL601" i="50" a="1"/>
  <c r="AL601" i="50" s="1"/>
  <c r="O602" i="50" a="1"/>
  <c r="O602" i="50" s="1"/>
  <c r="P602" i="50" a="1"/>
  <c r="P602" i="50" s="1"/>
  <c r="Q602" i="50" a="1"/>
  <c r="Q602" i="50" s="1"/>
  <c r="AB602" i="50" a="1"/>
  <c r="AB602" i="50" s="1"/>
  <c r="AD602" i="50" a="1"/>
  <c r="AD602" i="50" s="1"/>
  <c r="AC602" i="50" s="1"/>
  <c r="AE602" i="50" a="1"/>
  <c r="AE602" i="50" s="1"/>
  <c r="AF602" i="50" a="1"/>
  <c r="AF602" i="50" s="1"/>
  <c r="AG602" i="50" a="1"/>
  <c r="AG602" i="50" s="1"/>
  <c r="AH602" i="50" a="1"/>
  <c r="AH602" i="50" s="1"/>
  <c r="AI602" i="50" a="1"/>
  <c r="AI602" i="50" s="1"/>
  <c r="AL602" i="50" a="1"/>
  <c r="AL602" i="50" s="1"/>
  <c r="O603" i="50" a="1"/>
  <c r="O603" i="50" s="1"/>
  <c r="P603" i="50" a="1"/>
  <c r="P603" i="50" s="1"/>
  <c r="Q603" i="50" a="1"/>
  <c r="Q603" i="50" s="1"/>
  <c r="AB603" i="50" a="1"/>
  <c r="AB603" i="50" s="1"/>
  <c r="AD603" i="50" a="1"/>
  <c r="AD603" i="50" s="1"/>
  <c r="AC603" i="50" s="1"/>
  <c r="AE603" i="50" a="1"/>
  <c r="AE603" i="50" s="1"/>
  <c r="Z603" i="50" s="1"/>
  <c r="AF603" i="50" a="1"/>
  <c r="AF603" i="50" s="1"/>
  <c r="AG603" i="50" a="1"/>
  <c r="AG603" i="50" s="1"/>
  <c r="AH603" i="50" a="1"/>
  <c r="AH603" i="50" s="1"/>
  <c r="AI603" i="50" a="1"/>
  <c r="AI603" i="50" s="1"/>
  <c r="AL603" i="50" a="1"/>
  <c r="AL603" i="50" s="1"/>
  <c r="O604" i="50" a="1"/>
  <c r="O604" i="50" s="1"/>
  <c r="P604" i="50" a="1"/>
  <c r="P604" i="50" s="1"/>
  <c r="Q604" i="50" a="1"/>
  <c r="Q604" i="50" s="1"/>
  <c r="AB604" i="50" a="1"/>
  <c r="AB604" i="50" s="1"/>
  <c r="AD604" i="50" a="1"/>
  <c r="AD604" i="50" s="1"/>
  <c r="AC604" i="50" s="1"/>
  <c r="AE604" i="50" a="1"/>
  <c r="AE604" i="50" s="1"/>
  <c r="AA604" i="50" s="1"/>
  <c r="AF604" i="50" a="1"/>
  <c r="AF604" i="50" s="1"/>
  <c r="AG604" i="50" a="1"/>
  <c r="AG604" i="50" s="1"/>
  <c r="AH604" i="50" a="1"/>
  <c r="AH604" i="50" s="1"/>
  <c r="AI604" i="50" a="1"/>
  <c r="AI604" i="50" s="1"/>
  <c r="AL604" i="50" a="1"/>
  <c r="AL604" i="50" s="1"/>
  <c r="O605" i="50" a="1"/>
  <c r="O605" i="50" s="1"/>
  <c r="P605" i="50" a="1"/>
  <c r="P605" i="50" s="1"/>
  <c r="Q605" i="50" a="1"/>
  <c r="Q605" i="50" s="1"/>
  <c r="AB605" i="50" a="1"/>
  <c r="AB605" i="50" s="1"/>
  <c r="AD605" i="50" a="1"/>
  <c r="AD605" i="50" s="1"/>
  <c r="AC605" i="50" s="1"/>
  <c r="AE605" i="50" a="1"/>
  <c r="AE605" i="50" s="1"/>
  <c r="AF605" i="50" a="1"/>
  <c r="AF605" i="50" s="1"/>
  <c r="AG605" i="50" a="1"/>
  <c r="AG605" i="50" s="1"/>
  <c r="AH605" i="50" a="1"/>
  <c r="AH605" i="50" s="1"/>
  <c r="AI605" i="50" a="1"/>
  <c r="AI605" i="50" s="1"/>
  <c r="AL605" i="50" a="1"/>
  <c r="AL605" i="50" s="1"/>
  <c r="O606" i="50" a="1"/>
  <c r="O606" i="50" s="1"/>
  <c r="P606" i="50" a="1"/>
  <c r="P606" i="50" s="1"/>
  <c r="Q606" i="50" a="1"/>
  <c r="Q606" i="50" s="1"/>
  <c r="AB606" i="50" a="1"/>
  <c r="AB606" i="50" s="1"/>
  <c r="AD606" i="50" a="1"/>
  <c r="AD606" i="50" s="1"/>
  <c r="AC606" i="50" s="1"/>
  <c r="AE606" i="50" a="1"/>
  <c r="AE606" i="50" s="1"/>
  <c r="Z606" i="50" s="1"/>
  <c r="AF606" i="50" a="1"/>
  <c r="AF606" i="50" s="1"/>
  <c r="AG606" i="50" a="1"/>
  <c r="AG606" i="50" s="1"/>
  <c r="AH606" i="50" a="1"/>
  <c r="AH606" i="50" s="1"/>
  <c r="AI606" i="50" a="1"/>
  <c r="AI606" i="50" s="1"/>
  <c r="AL606" i="50" a="1"/>
  <c r="AL606" i="50" s="1"/>
  <c r="O607" i="50" a="1"/>
  <c r="O607" i="50" s="1"/>
  <c r="P607" i="50" a="1"/>
  <c r="P607" i="50" s="1"/>
  <c r="Q607" i="50" a="1"/>
  <c r="Q607" i="50" s="1"/>
  <c r="AB607" i="50" a="1"/>
  <c r="AB607" i="50" s="1"/>
  <c r="AD607" i="50" a="1"/>
  <c r="AD607" i="50" s="1"/>
  <c r="AC607" i="50" s="1"/>
  <c r="AE607" i="50" a="1"/>
  <c r="AE607" i="50" s="1"/>
  <c r="AF607" i="50" a="1"/>
  <c r="AF607" i="50" s="1"/>
  <c r="AG607" i="50" a="1"/>
  <c r="AG607" i="50" s="1"/>
  <c r="AH607" i="50" a="1"/>
  <c r="AH607" i="50" s="1"/>
  <c r="AI607" i="50" a="1"/>
  <c r="AI607" i="50" s="1"/>
  <c r="AL607" i="50" a="1"/>
  <c r="AL607" i="50" s="1"/>
  <c r="O608" i="50" a="1"/>
  <c r="O608" i="50" s="1"/>
  <c r="P608" i="50" a="1"/>
  <c r="P608" i="50" s="1"/>
  <c r="Q608" i="50" a="1"/>
  <c r="Q608" i="50" s="1"/>
  <c r="AB608" i="50" a="1"/>
  <c r="AB608" i="50" s="1"/>
  <c r="AD608" i="50" a="1"/>
  <c r="AD608" i="50" s="1"/>
  <c r="AC608" i="50" s="1"/>
  <c r="AE608" i="50" a="1"/>
  <c r="AE608" i="50" s="1"/>
  <c r="AF608" i="50" a="1"/>
  <c r="AF608" i="50" s="1"/>
  <c r="AG608" i="50" a="1"/>
  <c r="AG608" i="50" s="1"/>
  <c r="AH608" i="50" a="1"/>
  <c r="AH608" i="50" s="1"/>
  <c r="AI608" i="50" a="1"/>
  <c r="AI608" i="50" s="1"/>
  <c r="AL608" i="50" a="1"/>
  <c r="AL608" i="50" s="1"/>
  <c r="O609" i="50" a="1"/>
  <c r="O609" i="50" s="1"/>
  <c r="P609" i="50" a="1"/>
  <c r="P609" i="50" s="1"/>
  <c r="Q609" i="50" a="1"/>
  <c r="Q609" i="50" s="1"/>
  <c r="AB609" i="50" a="1"/>
  <c r="AB609" i="50" s="1"/>
  <c r="AD609" i="50" a="1"/>
  <c r="AD609" i="50" s="1"/>
  <c r="AC609" i="50" s="1"/>
  <c r="AE609" i="50" a="1"/>
  <c r="AE609" i="50" s="1"/>
  <c r="AA609" i="50" s="1"/>
  <c r="AF609" i="50" a="1"/>
  <c r="AF609" i="50" s="1"/>
  <c r="AG609" i="50" a="1"/>
  <c r="AG609" i="50" s="1"/>
  <c r="AH609" i="50" a="1"/>
  <c r="AH609" i="50" s="1"/>
  <c r="AI609" i="50" a="1"/>
  <c r="AI609" i="50" s="1"/>
  <c r="AL609" i="50" a="1"/>
  <c r="AL609" i="50" s="1"/>
  <c r="O610" i="50" a="1"/>
  <c r="O610" i="50" s="1"/>
  <c r="P610" i="50" a="1"/>
  <c r="P610" i="50" s="1"/>
  <c r="Q610" i="50" a="1"/>
  <c r="Q610" i="50" s="1"/>
  <c r="AB610" i="50" a="1"/>
  <c r="AB610" i="50" s="1"/>
  <c r="AD610" i="50" a="1"/>
  <c r="AD610" i="50" s="1"/>
  <c r="AC610" i="50" s="1"/>
  <c r="AE610" i="50" a="1"/>
  <c r="AE610" i="50" s="1"/>
  <c r="AF610" i="50" a="1"/>
  <c r="AF610" i="50" s="1"/>
  <c r="AG610" i="50" a="1"/>
  <c r="AG610" i="50" s="1"/>
  <c r="AH610" i="50" a="1"/>
  <c r="AH610" i="50" s="1"/>
  <c r="AI610" i="50" a="1"/>
  <c r="AI610" i="50" s="1"/>
  <c r="AL610" i="50" a="1"/>
  <c r="AL610" i="50" s="1"/>
  <c r="O611" i="50" a="1"/>
  <c r="O611" i="50" s="1"/>
  <c r="P611" i="50" a="1"/>
  <c r="P611" i="50" s="1"/>
  <c r="Q611" i="50" a="1"/>
  <c r="Q611" i="50" s="1"/>
  <c r="AB611" i="50" a="1"/>
  <c r="AB611" i="50" s="1"/>
  <c r="AD611" i="50" a="1"/>
  <c r="AD611" i="50" s="1"/>
  <c r="AC611" i="50" s="1"/>
  <c r="AE611" i="50" a="1"/>
  <c r="AE611" i="50" s="1"/>
  <c r="AF611" i="50" a="1"/>
  <c r="AF611" i="50" s="1"/>
  <c r="AG611" i="50" a="1"/>
  <c r="AG611" i="50" s="1"/>
  <c r="AH611" i="50" a="1"/>
  <c r="AH611" i="50" s="1"/>
  <c r="AI611" i="50" a="1"/>
  <c r="AI611" i="50" s="1"/>
  <c r="AL611" i="50" a="1"/>
  <c r="AL611" i="50" s="1"/>
  <c r="O612" i="50" a="1"/>
  <c r="O612" i="50" s="1"/>
  <c r="P612" i="50" a="1"/>
  <c r="P612" i="50" s="1"/>
  <c r="Q612" i="50" a="1"/>
  <c r="Q612" i="50" s="1"/>
  <c r="AB612" i="50" a="1"/>
  <c r="AB612" i="50" s="1"/>
  <c r="AD612" i="50" a="1"/>
  <c r="AD612" i="50" s="1"/>
  <c r="AC612" i="50" s="1"/>
  <c r="AE612" i="50" a="1"/>
  <c r="AE612" i="50" s="1"/>
  <c r="AA612" i="50" s="1"/>
  <c r="AF612" i="50" a="1"/>
  <c r="AF612" i="50" s="1"/>
  <c r="AG612" i="50" a="1"/>
  <c r="AG612" i="50" s="1"/>
  <c r="AH612" i="50" a="1"/>
  <c r="AH612" i="50" s="1"/>
  <c r="AI612" i="50" a="1"/>
  <c r="AI612" i="50" s="1"/>
  <c r="AL612" i="50" a="1"/>
  <c r="AL612" i="50" s="1"/>
  <c r="O613" i="50" a="1"/>
  <c r="O613" i="50" s="1"/>
  <c r="P613" i="50" a="1"/>
  <c r="P613" i="50" s="1"/>
  <c r="Q613" i="50" a="1"/>
  <c r="Q613" i="50" s="1"/>
  <c r="AB613" i="50" a="1"/>
  <c r="AB613" i="50" s="1"/>
  <c r="AD613" i="50" a="1"/>
  <c r="AD613" i="50" s="1"/>
  <c r="AC613" i="50" s="1"/>
  <c r="AE613" i="50" a="1"/>
  <c r="AE613" i="50" s="1"/>
  <c r="Z613" i="50" s="1"/>
  <c r="AF613" i="50" a="1"/>
  <c r="AF613" i="50" s="1"/>
  <c r="AG613" i="50" a="1"/>
  <c r="AG613" i="50" s="1"/>
  <c r="AH613" i="50" a="1"/>
  <c r="AH613" i="50" s="1"/>
  <c r="AI613" i="50" a="1"/>
  <c r="AI613" i="50" s="1"/>
  <c r="AL613" i="50" a="1"/>
  <c r="AL613" i="50" s="1"/>
  <c r="O614" i="50" a="1"/>
  <c r="O614" i="50" s="1"/>
  <c r="P614" i="50" a="1"/>
  <c r="P614" i="50" s="1"/>
  <c r="Q614" i="50" a="1"/>
  <c r="Q614" i="50" s="1"/>
  <c r="AB614" i="50" a="1"/>
  <c r="AB614" i="50" s="1"/>
  <c r="AD614" i="50" a="1"/>
  <c r="AD614" i="50" s="1"/>
  <c r="AC614" i="50" s="1"/>
  <c r="AE614" i="50" a="1"/>
  <c r="AE614" i="50" s="1"/>
  <c r="Z614" i="50" s="1"/>
  <c r="AF614" i="50" a="1"/>
  <c r="AF614" i="50" s="1"/>
  <c r="AG614" i="50" a="1"/>
  <c r="AG614" i="50" s="1"/>
  <c r="AH614" i="50" a="1"/>
  <c r="AH614" i="50" s="1"/>
  <c r="AI614" i="50" a="1"/>
  <c r="AI614" i="50" s="1"/>
  <c r="AL614" i="50" a="1"/>
  <c r="AL614" i="50" s="1"/>
  <c r="O615" i="50" a="1"/>
  <c r="O615" i="50" s="1"/>
  <c r="P615" i="50" a="1"/>
  <c r="P615" i="50" s="1"/>
  <c r="Q615" i="50" a="1"/>
  <c r="Q615" i="50" s="1"/>
  <c r="AB615" i="50" a="1"/>
  <c r="AB615" i="50" s="1"/>
  <c r="AD615" i="50" a="1"/>
  <c r="AD615" i="50" s="1"/>
  <c r="AC615" i="50" s="1"/>
  <c r="AE615" i="50" a="1"/>
  <c r="AE615" i="50" s="1"/>
  <c r="Z615" i="50" s="1"/>
  <c r="AF615" i="50" a="1"/>
  <c r="AF615" i="50" s="1"/>
  <c r="AG615" i="50" a="1"/>
  <c r="AG615" i="50" s="1"/>
  <c r="AH615" i="50" a="1"/>
  <c r="AH615" i="50" s="1"/>
  <c r="AI615" i="50" a="1"/>
  <c r="AI615" i="50" s="1"/>
  <c r="AL615" i="50" a="1"/>
  <c r="AL615" i="50" s="1"/>
  <c r="O616" i="50" a="1"/>
  <c r="O616" i="50" s="1"/>
  <c r="P616" i="50" a="1"/>
  <c r="P616" i="50" s="1"/>
  <c r="Q616" i="50" a="1"/>
  <c r="Q616" i="50" s="1"/>
  <c r="AB616" i="50" a="1"/>
  <c r="AB616" i="50" s="1"/>
  <c r="AD616" i="50" a="1"/>
  <c r="AD616" i="50" s="1"/>
  <c r="AC616" i="50" s="1"/>
  <c r="AE616" i="50" a="1"/>
  <c r="AE616" i="50" s="1"/>
  <c r="AF616" i="50" a="1"/>
  <c r="AF616" i="50" s="1"/>
  <c r="AG616" i="50" a="1"/>
  <c r="AG616" i="50" s="1"/>
  <c r="AH616" i="50" a="1"/>
  <c r="AH616" i="50" s="1"/>
  <c r="AI616" i="50" a="1"/>
  <c r="AI616" i="50" s="1"/>
  <c r="AL616" i="50" a="1"/>
  <c r="AL616" i="50" s="1"/>
  <c r="O617" i="50" a="1"/>
  <c r="O617" i="50" s="1"/>
  <c r="P617" i="50" a="1"/>
  <c r="P617" i="50" s="1"/>
  <c r="Q617" i="50" a="1"/>
  <c r="Q617" i="50" s="1"/>
  <c r="AB617" i="50" a="1"/>
  <c r="AB617" i="50" s="1"/>
  <c r="AD617" i="50" a="1"/>
  <c r="AD617" i="50" s="1"/>
  <c r="AC617" i="50" s="1"/>
  <c r="AE617" i="50" a="1"/>
  <c r="AE617" i="50" s="1"/>
  <c r="AF617" i="50" a="1"/>
  <c r="AF617" i="50" s="1"/>
  <c r="AG617" i="50" a="1"/>
  <c r="AG617" i="50" s="1"/>
  <c r="AH617" i="50" a="1"/>
  <c r="AH617" i="50" s="1"/>
  <c r="AI617" i="50" a="1"/>
  <c r="AI617" i="50" s="1"/>
  <c r="AL617" i="50" a="1"/>
  <c r="AL617" i="50" s="1"/>
  <c r="O618" i="50" a="1"/>
  <c r="O618" i="50" s="1"/>
  <c r="P618" i="50" a="1"/>
  <c r="P618" i="50" s="1"/>
  <c r="Q618" i="50" a="1"/>
  <c r="Q618" i="50" s="1"/>
  <c r="AB618" i="50" a="1"/>
  <c r="AB618" i="50" s="1"/>
  <c r="AD618" i="50" a="1"/>
  <c r="AD618" i="50" s="1"/>
  <c r="AC618" i="50" s="1"/>
  <c r="AE618" i="50" a="1"/>
  <c r="AE618" i="50" s="1"/>
  <c r="AF618" i="50" a="1"/>
  <c r="AF618" i="50" s="1"/>
  <c r="AG618" i="50" a="1"/>
  <c r="AG618" i="50" s="1"/>
  <c r="AH618" i="50" a="1"/>
  <c r="AH618" i="50" s="1"/>
  <c r="AI618" i="50" a="1"/>
  <c r="AI618" i="50" s="1"/>
  <c r="AL618" i="50" a="1"/>
  <c r="AL618" i="50" s="1"/>
  <c r="O619" i="50" a="1"/>
  <c r="O619" i="50" s="1"/>
  <c r="P619" i="50" a="1"/>
  <c r="P619" i="50" s="1"/>
  <c r="Q619" i="50" a="1"/>
  <c r="Q619" i="50" s="1"/>
  <c r="AB619" i="50" a="1"/>
  <c r="AB619" i="50" s="1"/>
  <c r="AD619" i="50" a="1"/>
  <c r="AD619" i="50" s="1"/>
  <c r="AC619" i="50" s="1"/>
  <c r="AE619" i="50" a="1"/>
  <c r="AE619" i="50" s="1"/>
  <c r="AF619" i="50" a="1"/>
  <c r="AF619" i="50" s="1"/>
  <c r="AG619" i="50" a="1"/>
  <c r="AG619" i="50" s="1"/>
  <c r="AH619" i="50" a="1"/>
  <c r="AH619" i="50" s="1"/>
  <c r="AI619" i="50" a="1"/>
  <c r="AI619" i="50" s="1"/>
  <c r="AL619" i="50" a="1"/>
  <c r="AL619" i="50" s="1"/>
  <c r="O620" i="50" a="1"/>
  <c r="O620" i="50" s="1"/>
  <c r="P620" i="50" a="1"/>
  <c r="P620" i="50" s="1"/>
  <c r="Q620" i="50" a="1"/>
  <c r="Q620" i="50" s="1"/>
  <c r="AB620" i="50" a="1"/>
  <c r="AB620" i="50" s="1"/>
  <c r="AD620" i="50" a="1"/>
  <c r="AD620" i="50" s="1"/>
  <c r="AC620" i="50" s="1"/>
  <c r="AE620" i="50" a="1"/>
  <c r="AE620" i="50" s="1"/>
  <c r="AF620" i="50" a="1"/>
  <c r="AF620" i="50" s="1"/>
  <c r="AG620" i="50" a="1"/>
  <c r="AG620" i="50" s="1"/>
  <c r="AH620" i="50" a="1"/>
  <c r="AH620" i="50" s="1"/>
  <c r="AI620" i="50" a="1"/>
  <c r="AI620" i="50" s="1"/>
  <c r="AL620" i="50" a="1"/>
  <c r="AL620" i="50" s="1"/>
  <c r="O621" i="50" a="1"/>
  <c r="O621" i="50" s="1"/>
  <c r="P621" i="50" a="1"/>
  <c r="P621" i="50" s="1"/>
  <c r="Q621" i="50" a="1"/>
  <c r="Q621" i="50" s="1"/>
  <c r="AB621" i="50" a="1"/>
  <c r="AB621" i="50" s="1"/>
  <c r="AD621" i="50" a="1"/>
  <c r="AD621" i="50" s="1"/>
  <c r="AC621" i="50" s="1"/>
  <c r="AE621" i="50" a="1"/>
  <c r="AE621" i="50" s="1"/>
  <c r="AF621" i="50" a="1"/>
  <c r="AF621" i="50" s="1"/>
  <c r="AG621" i="50" a="1"/>
  <c r="AG621" i="50" s="1"/>
  <c r="AH621" i="50" a="1"/>
  <c r="AH621" i="50" s="1"/>
  <c r="AI621" i="50" a="1"/>
  <c r="AI621" i="50" s="1"/>
  <c r="AL621" i="50" a="1"/>
  <c r="AL621" i="50" s="1"/>
  <c r="O622" i="50" a="1"/>
  <c r="O622" i="50" s="1"/>
  <c r="P622" i="50" a="1"/>
  <c r="P622" i="50" s="1"/>
  <c r="Q622" i="50" a="1"/>
  <c r="Q622" i="50" s="1"/>
  <c r="AB622" i="50" a="1"/>
  <c r="AB622" i="50" s="1"/>
  <c r="AD622" i="50" a="1"/>
  <c r="AD622" i="50" s="1"/>
  <c r="AC622" i="50" s="1"/>
  <c r="AE622" i="50" a="1"/>
  <c r="AE622" i="50" s="1"/>
  <c r="AF622" i="50" a="1"/>
  <c r="AF622" i="50" s="1"/>
  <c r="AG622" i="50" a="1"/>
  <c r="AG622" i="50" s="1"/>
  <c r="AH622" i="50" a="1"/>
  <c r="AH622" i="50" s="1"/>
  <c r="AI622" i="50" a="1"/>
  <c r="AI622" i="50" s="1"/>
  <c r="AL622" i="50" a="1"/>
  <c r="AL622" i="50" s="1"/>
  <c r="O623" i="50" a="1"/>
  <c r="O623" i="50" s="1"/>
  <c r="P623" i="50" a="1"/>
  <c r="P623" i="50" s="1"/>
  <c r="Q623" i="50" a="1"/>
  <c r="Q623" i="50" s="1"/>
  <c r="AB623" i="50" a="1"/>
  <c r="AB623" i="50" s="1"/>
  <c r="AD623" i="50" a="1"/>
  <c r="AD623" i="50" s="1"/>
  <c r="AC623" i="50" s="1"/>
  <c r="AE623" i="50" a="1"/>
  <c r="AE623" i="50" s="1"/>
  <c r="AF623" i="50" a="1"/>
  <c r="AF623" i="50" s="1"/>
  <c r="AG623" i="50" a="1"/>
  <c r="AG623" i="50" s="1"/>
  <c r="AH623" i="50" a="1"/>
  <c r="AH623" i="50" s="1"/>
  <c r="AI623" i="50" a="1"/>
  <c r="AI623" i="50" s="1"/>
  <c r="AL623" i="50" a="1"/>
  <c r="AL623" i="50" s="1"/>
  <c r="O624" i="50" a="1"/>
  <c r="O624" i="50" s="1"/>
  <c r="P624" i="50" a="1"/>
  <c r="P624" i="50" s="1"/>
  <c r="Q624" i="50" a="1"/>
  <c r="Q624" i="50" s="1"/>
  <c r="AB624" i="50" a="1"/>
  <c r="AB624" i="50" s="1"/>
  <c r="AD624" i="50" a="1"/>
  <c r="AD624" i="50" s="1"/>
  <c r="AC624" i="50" s="1"/>
  <c r="AE624" i="50" a="1"/>
  <c r="AE624" i="50" s="1"/>
  <c r="AF624" i="50" a="1"/>
  <c r="AF624" i="50" s="1"/>
  <c r="AG624" i="50" a="1"/>
  <c r="AG624" i="50" s="1"/>
  <c r="AH624" i="50" a="1"/>
  <c r="AH624" i="50" s="1"/>
  <c r="AI624" i="50" a="1"/>
  <c r="AI624" i="50" s="1"/>
  <c r="AL624" i="50" a="1"/>
  <c r="AL624" i="50" s="1"/>
  <c r="O625" i="50" a="1"/>
  <c r="O625" i="50" s="1"/>
  <c r="P625" i="50" a="1"/>
  <c r="P625" i="50" s="1"/>
  <c r="Q625" i="50" a="1"/>
  <c r="Q625" i="50" s="1"/>
  <c r="AB625" i="50" a="1"/>
  <c r="AB625" i="50" s="1"/>
  <c r="AD625" i="50" a="1"/>
  <c r="AD625" i="50" s="1"/>
  <c r="AC625" i="50" s="1"/>
  <c r="AE625" i="50" a="1"/>
  <c r="AE625" i="50" s="1"/>
  <c r="AA625" i="50" s="1"/>
  <c r="AF625" i="50" a="1"/>
  <c r="AF625" i="50" s="1"/>
  <c r="AG625" i="50" a="1"/>
  <c r="AG625" i="50" s="1"/>
  <c r="AH625" i="50" a="1"/>
  <c r="AH625" i="50" s="1"/>
  <c r="AI625" i="50" a="1"/>
  <c r="AI625" i="50" s="1"/>
  <c r="AL625" i="50" a="1"/>
  <c r="AL625" i="50" s="1"/>
  <c r="O626" i="50" a="1"/>
  <c r="O626" i="50" s="1"/>
  <c r="P626" i="50" a="1"/>
  <c r="P626" i="50" s="1"/>
  <c r="Q626" i="50" a="1"/>
  <c r="Q626" i="50" s="1"/>
  <c r="AB626" i="50" a="1"/>
  <c r="AB626" i="50" s="1"/>
  <c r="AD626" i="50" a="1"/>
  <c r="AD626" i="50" s="1"/>
  <c r="AC626" i="50" s="1"/>
  <c r="AE626" i="50" a="1"/>
  <c r="AE626" i="50" s="1"/>
  <c r="Z626" i="50" s="1"/>
  <c r="AF626" i="50" a="1"/>
  <c r="AF626" i="50" s="1"/>
  <c r="AG626" i="50" a="1"/>
  <c r="AG626" i="50" s="1"/>
  <c r="AH626" i="50" a="1"/>
  <c r="AH626" i="50" s="1"/>
  <c r="AI626" i="50" a="1"/>
  <c r="AI626" i="50" s="1"/>
  <c r="AL626" i="50" a="1"/>
  <c r="AL626" i="50" s="1"/>
  <c r="O627" i="50" a="1"/>
  <c r="O627" i="50" s="1"/>
  <c r="P627" i="50" a="1"/>
  <c r="P627" i="50" s="1"/>
  <c r="Q627" i="50" a="1"/>
  <c r="Q627" i="50" s="1"/>
  <c r="AB627" i="50" a="1"/>
  <c r="AB627" i="50" s="1"/>
  <c r="AD627" i="50" a="1"/>
  <c r="AD627" i="50" s="1"/>
  <c r="AC627" i="50" s="1"/>
  <c r="AE627" i="50" a="1"/>
  <c r="AE627" i="50" s="1"/>
  <c r="AF627" i="50" a="1"/>
  <c r="AF627" i="50" s="1"/>
  <c r="AG627" i="50" a="1"/>
  <c r="AG627" i="50" s="1"/>
  <c r="AH627" i="50" a="1"/>
  <c r="AH627" i="50" s="1"/>
  <c r="AI627" i="50" a="1"/>
  <c r="AI627" i="50" s="1"/>
  <c r="AL627" i="50" a="1"/>
  <c r="AL627" i="50" s="1"/>
  <c r="O628" i="50" a="1"/>
  <c r="O628" i="50" s="1"/>
  <c r="P628" i="50" a="1"/>
  <c r="P628" i="50" s="1"/>
  <c r="Q628" i="50" a="1"/>
  <c r="Q628" i="50" s="1"/>
  <c r="AB628" i="50" a="1"/>
  <c r="AB628" i="50" s="1"/>
  <c r="AD628" i="50" a="1"/>
  <c r="AD628" i="50" s="1"/>
  <c r="AC628" i="50" s="1"/>
  <c r="AE628" i="50" a="1"/>
  <c r="AE628" i="50" s="1"/>
  <c r="AF628" i="50" a="1"/>
  <c r="AF628" i="50" s="1"/>
  <c r="AG628" i="50" a="1"/>
  <c r="AG628" i="50" s="1"/>
  <c r="AH628" i="50" a="1"/>
  <c r="AH628" i="50" s="1"/>
  <c r="AI628" i="50" a="1"/>
  <c r="AI628" i="50" s="1"/>
  <c r="AL628" i="50" a="1"/>
  <c r="AL628" i="50" s="1"/>
  <c r="O629" i="50" a="1"/>
  <c r="O629" i="50" s="1"/>
  <c r="P629" i="50" a="1"/>
  <c r="P629" i="50" s="1"/>
  <c r="Q629" i="50" a="1"/>
  <c r="Q629" i="50" s="1"/>
  <c r="AB629" i="50" a="1"/>
  <c r="AB629" i="50" s="1"/>
  <c r="AD629" i="50" a="1"/>
  <c r="AD629" i="50" s="1"/>
  <c r="AC629" i="50" s="1"/>
  <c r="AE629" i="50" a="1"/>
  <c r="AE629" i="50" s="1"/>
  <c r="AA629" i="50" s="1"/>
  <c r="AF629" i="50" a="1"/>
  <c r="AF629" i="50" s="1"/>
  <c r="AG629" i="50" a="1"/>
  <c r="AG629" i="50" s="1"/>
  <c r="AH629" i="50" a="1"/>
  <c r="AH629" i="50" s="1"/>
  <c r="AI629" i="50" a="1"/>
  <c r="AI629" i="50" s="1"/>
  <c r="AL629" i="50" a="1"/>
  <c r="AL629" i="50" s="1"/>
  <c r="O630" i="50" a="1"/>
  <c r="O630" i="50" s="1"/>
  <c r="P630" i="50" a="1"/>
  <c r="P630" i="50" s="1"/>
  <c r="Q630" i="50" a="1"/>
  <c r="Q630" i="50" s="1"/>
  <c r="AB630" i="50" a="1"/>
  <c r="AB630" i="50" s="1"/>
  <c r="AD630" i="50" a="1"/>
  <c r="AD630" i="50" s="1"/>
  <c r="AC630" i="50" s="1"/>
  <c r="AE630" i="50" a="1"/>
  <c r="AE630" i="50" s="1"/>
  <c r="AF630" i="50" a="1"/>
  <c r="AF630" i="50" s="1"/>
  <c r="AG630" i="50" a="1"/>
  <c r="AG630" i="50" s="1"/>
  <c r="AH630" i="50" a="1"/>
  <c r="AH630" i="50" s="1"/>
  <c r="AI630" i="50" a="1"/>
  <c r="AI630" i="50" s="1"/>
  <c r="AL630" i="50" a="1"/>
  <c r="AL630" i="50" s="1"/>
  <c r="O631" i="50" a="1"/>
  <c r="O631" i="50" s="1"/>
  <c r="P631" i="50" a="1"/>
  <c r="P631" i="50" s="1"/>
  <c r="Q631" i="50" a="1"/>
  <c r="Q631" i="50" s="1"/>
  <c r="AB631" i="50" a="1"/>
  <c r="AB631" i="50" s="1"/>
  <c r="AD631" i="50" a="1"/>
  <c r="AD631" i="50" s="1"/>
  <c r="AC631" i="50" s="1"/>
  <c r="AE631" i="50" a="1"/>
  <c r="AE631" i="50" s="1"/>
  <c r="Z631" i="50" s="1"/>
  <c r="AF631" i="50" a="1"/>
  <c r="AF631" i="50" s="1"/>
  <c r="AG631" i="50" a="1"/>
  <c r="AG631" i="50" s="1"/>
  <c r="AH631" i="50" a="1"/>
  <c r="AH631" i="50" s="1"/>
  <c r="AI631" i="50" a="1"/>
  <c r="AI631" i="50" s="1"/>
  <c r="AL631" i="50" a="1"/>
  <c r="AL631" i="50" s="1"/>
  <c r="O632" i="50" a="1"/>
  <c r="O632" i="50" s="1"/>
  <c r="P632" i="50" a="1"/>
  <c r="P632" i="50" s="1"/>
  <c r="Q632" i="50" a="1"/>
  <c r="Q632" i="50" s="1"/>
  <c r="AB632" i="50" a="1"/>
  <c r="AB632" i="50" s="1"/>
  <c r="AD632" i="50" a="1"/>
  <c r="AD632" i="50" s="1"/>
  <c r="AC632" i="50" s="1"/>
  <c r="AE632" i="50" a="1"/>
  <c r="AE632" i="50" s="1"/>
  <c r="AF632" i="50" a="1"/>
  <c r="AF632" i="50" s="1"/>
  <c r="AG632" i="50" a="1"/>
  <c r="AG632" i="50" s="1"/>
  <c r="AH632" i="50" a="1"/>
  <c r="AH632" i="50" s="1"/>
  <c r="AI632" i="50" a="1"/>
  <c r="AI632" i="50" s="1"/>
  <c r="AL632" i="50" a="1"/>
  <c r="AL632" i="50" s="1"/>
  <c r="O633" i="50" a="1"/>
  <c r="O633" i="50" s="1"/>
  <c r="P633" i="50" a="1"/>
  <c r="P633" i="50" s="1"/>
  <c r="Q633" i="50" a="1"/>
  <c r="Q633" i="50" s="1"/>
  <c r="AB633" i="50" a="1"/>
  <c r="AB633" i="50" s="1"/>
  <c r="AD633" i="50" a="1"/>
  <c r="AD633" i="50" s="1"/>
  <c r="AC633" i="50" s="1"/>
  <c r="AE633" i="50" a="1"/>
  <c r="AE633" i="50" s="1"/>
  <c r="AF633" i="50" a="1"/>
  <c r="AF633" i="50" s="1"/>
  <c r="AG633" i="50" a="1"/>
  <c r="AG633" i="50" s="1"/>
  <c r="AH633" i="50" a="1"/>
  <c r="AH633" i="50" s="1"/>
  <c r="AI633" i="50" a="1"/>
  <c r="AI633" i="50" s="1"/>
  <c r="AL633" i="50" a="1"/>
  <c r="AL633" i="50" s="1"/>
  <c r="O634" i="50" a="1"/>
  <c r="O634" i="50" s="1"/>
  <c r="P634" i="50" a="1"/>
  <c r="P634" i="50" s="1"/>
  <c r="Q634" i="50" a="1"/>
  <c r="Q634" i="50" s="1"/>
  <c r="AB634" i="50" a="1"/>
  <c r="AB634" i="50" s="1"/>
  <c r="AD634" i="50" a="1"/>
  <c r="AD634" i="50" s="1"/>
  <c r="AC634" i="50" s="1"/>
  <c r="AE634" i="50" a="1"/>
  <c r="AE634" i="50" s="1"/>
  <c r="AF634" i="50" a="1"/>
  <c r="AF634" i="50" s="1"/>
  <c r="AG634" i="50" a="1"/>
  <c r="AG634" i="50" s="1"/>
  <c r="AH634" i="50" a="1"/>
  <c r="AH634" i="50" s="1"/>
  <c r="AI634" i="50" a="1"/>
  <c r="AI634" i="50" s="1"/>
  <c r="AL634" i="50" a="1"/>
  <c r="AL634" i="50" s="1"/>
  <c r="O635" i="50" a="1"/>
  <c r="O635" i="50" s="1"/>
  <c r="P635" i="50" a="1"/>
  <c r="P635" i="50" s="1"/>
  <c r="Q635" i="50" a="1"/>
  <c r="Q635" i="50" s="1"/>
  <c r="AB635" i="50" a="1"/>
  <c r="AB635" i="50" s="1"/>
  <c r="AD635" i="50" a="1"/>
  <c r="AD635" i="50" s="1"/>
  <c r="AC635" i="50" s="1"/>
  <c r="AE635" i="50" a="1"/>
  <c r="AE635" i="50" s="1"/>
  <c r="AF635" i="50" a="1"/>
  <c r="AF635" i="50" s="1"/>
  <c r="AG635" i="50" a="1"/>
  <c r="AG635" i="50" s="1"/>
  <c r="AH635" i="50" a="1"/>
  <c r="AH635" i="50" s="1"/>
  <c r="AI635" i="50" a="1"/>
  <c r="AI635" i="50" s="1"/>
  <c r="AL635" i="50" a="1"/>
  <c r="AL635" i="50" s="1"/>
  <c r="O636" i="50" a="1"/>
  <c r="O636" i="50" s="1"/>
  <c r="P636" i="50" a="1"/>
  <c r="P636" i="50" s="1"/>
  <c r="Q636" i="50" a="1"/>
  <c r="Q636" i="50" s="1"/>
  <c r="AB636" i="50" a="1"/>
  <c r="AB636" i="50" s="1"/>
  <c r="AD636" i="50" a="1"/>
  <c r="AD636" i="50" s="1"/>
  <c r="AC636" i="50" s="1"/>
  <c r="AE636" i="50" a="1"/>
  <c r="AE636" i="50" s="1"/>
  <c r="AF636" i="50" a="1"/>
  <c r="AF636" i="50" s="1"/>
  <c r="AG636" i="50" a="1"/>
  <c r="AG636" i="50" s="1"/>
  <c r="AH636" i="50" a="1"/>
  <c r="AH636" i="50" s="1"/>
  <c r="AI636" i="50" a="1"/>
  <c r="AI636" i="50" s="1"/>
  <c r="AL636" i="50" a="1"/>
  <c r="AL636" i="50" s="1"/>
  <c r="O637" i="50" a="1"/>
  <c r="O637" i="50" s="1"/>
  <c r="P637" i="50" a="1"/>
  <c r="P637" i="50" s="1"/>
  <c r="Q637" i="50" a="1"/>
  <c r="Q637" i="50" s="1"/>
  <c r="AB637" i="50" a="1"/>
  <c r="AB637" i="50" s="1"/>
  <c r="AD637" i="50" a="1"/>
  <c r="AD637" i="50" s="1"/>
  <c r="AC637" i="50" s="1"/>
  <c r="AE637" i="50" a="1"/>
  <c r="AE637" i="50" s="1"/>
  <c r="Z637" i="50" s="1"/>
  <c r="AF637" i="50" a="1"/>
  <c r="AF637" i="50" s="1"/>
  <c r="AG637" i="50" a="1"/>
  <c r="AG637" i="50" s="1"/>
  <c r="AH637" i="50" a="1"/>
  <c r="AH637" i="50" s="1"/>
  <c r="AI637" i="50" a="1"/>
  <c r="AI637" i="50" s="1"/>
  <c r="AL637" i="50" a="1"/>
  <c r="AL637" i="50" s="1"/>
  <c r="O638" i="50" a="1"/>
  <c r="O638" i="50" s="1"/>
  <c r="P638" i="50" a="1"/>
  <c r="P638" i="50" s="1"/>
  <c r="Q638" i="50" a="1"/>
  <c r="Q638" i="50" s="1"/>
  <c r="AB638" i="50" a="1"/>
  <c r="AB638" i="50" s="1"/>
  <c r="AD638" i="50" a="1"/>
  <c r="AD638" i="50" s="1"/>
  <c r="AC638" i="50" s="1"/>
  <c r="AE638" i="50" a="1"/>
  <c r="AE638" i="50" s="1"/>
  <c r="AF638" i="50" a="1"/>
  <c r="AF638" i="50" s="1"/>
  <c r="AG638" i="50" a="1"/>
  <c r="AG638" i="50" s="1"/>
  <c r="AH638" i="50" a="1"/>
  <c r="AH638" i="50" s="1"/>
  <c r="AI638" i="50" a="1"/>
  <c r="AI638" i="50" s="1"/>
  <c r="AL638" i="50" a="1"/>
  <c r="AL638" i="50" s="1"/>
  <c r="O639" i="50" a="1"/>
  <c r="O639" i="50" s="1"/>
  <c r="P639" i="50" a="1"/>
  <c r="P639" i="50" s="1"/>
  <c r="Q639" i="50" a="1"/>
  <c r="Q639" i="50" s="1"/>
  <c r="AB639" i="50" a="1"/>
  <c r="AB639" i="50" s="1"/>
  <c r="AD639" i="50" a="1"/>
  <c r="AD639" i="50" s="1"/>
  <c r="AC639" i="50" s="1"/>
  <c r="AE639" i="50" a="1"/>
  <c r="AE639" i="50" s="1"/>
  <c r="AF639" i="50" a="1"/>
  <c r="AF639" i="50" s="1"/>
  <c r="AG639" i="50" a="1"/>
  <c r="AG639" i="50" s="1"/>
  <c r="AH639" i="50" a="1"/>
  <c r="AH639" i="50" s="1"/>
  <c r="AI639" i="50" a="1"/>
  <c r="AI639" i="50" s="1"/>
  <c r="AL639" i="50" a="1"/>
  <c r="AL639" i="50" s="1"/>
  <c r="O640" i="50" a="1"/>
  <c r="O640" i="50" s="1"/>
  <c r="P640" i="50" a="1"/>
  <c r="P640" i="50" s="1"/>
  <c r="Q640" i="50" a="1"/>
  <c r="Q640" i="50" s="1"/>
  <c r="AB640" i="50" a="1"/>
  <c r="AB640" i="50" s="1"/>
  <c r="AD640" i="50" a="1"/>
  <c r="AD640" i="50" s="1"/>
  <c r="AC640" i="50" s="1"/>
  <c r="AE640" i="50" a="1"/>
  <c r="AE640" i="50" s="1"/>
  <c r="Z640" i="50" s="1"/>
  <c r="AF640" i="50" a="1"/>
  <c r="AF640" i="50" s="1"/>
  <c r="AG640" i="50" a="1"/>
  <c r="AG640" i="50" s="1"/>
  <c r="AH640" i="50" a="1"/>
  <c r="AH640" i="50" s="1"/>
  <c r="AI640" i="50" a="1"/>
  <c r="AI640" i="50" s="1"/>
  <c r="AL640" i="50" a="1"/>
  <c r="AL640" i="50" s="1"/>
  <c r="O641" i="50" a="1"/>
  <c r="O641" i="50" s="1"/>
  <c r="P641" i="50" a="1"/>
  <c r="P641" i="50" s="1"/>
  <c r="Q641" i="50" a="1"/>
  <c r="Q641" i="50" s="1"/>
  <c r="AB641" i="50" a="1"/>
  <c r="AB641" i="50" s="1"/>
  <c r="AD641" i="50" a="1"/>
  <c r="AD641" i="50" s="1"/>
  <c r="AC641" i="50" s="1"/>
  <c r="AE641" i="50" a="1"/>
  <c r="AE641" i="50" s="1"/>
  <c r="AF641" i="50" a="1"/>
  <c r="AF641" i="50" s="1"/>
  <c r="AG641" i="50" a="1"/>
  <c r="AG641" i="50" s="1"/>
  <c r="AH641" i="50" a="1"/>
  <c r="AH641" i="50" s="1"/>
  <c r="AI641" i="50" a="1"/>
  <c r="AI641" i="50" s="1"/>
  <c r="AL641" i="50" a="1"/>
  <c r="AL641" i="50" s="1"/>
  <c r="O642" i="50" a="1"/>
  <c r="O642" i="50" s="1"/>
  <c r="P642" i="50" a="1"/>
  <c r="P642" i="50" s="1"/>
  <c r="Q642" i="50" a="1"/>
  <c r="Q642" i="50" s="1"/>
  <c r="AB642" i="50" a="1"/>
  <c r="AB642" i="50" s="1"/>
  <c r="AD642" i="50" a="1"/>
  <c r="AD642" i="50" s="1"/>
  <c r="AC642" i="50" s="1"/>
  <c r="AE642" i="50" a="1"/>
  <c r="AE642" i="50" s="1"/>
  <c r="AA642" i="50" s="1"/>
  <c r="AF642" i="50" a="1"/>
  <c r="AF642" i="50" s="1"/>
  <c r="AG642" i="50" a="1"/>
  <c r="AG642" i="50" s="1"/>
  <c r="AH642" i="50" a="1"/>
  <c r="AH642" i="50" s="1"/>
  <c r="AI642" i="50" a="1"/>
  <c r="AI642" i="50" s="1"/>
  <c r="AL642" i="50" a="1"/>
  <c r="AL642" i="50" s="1"/>
  <c r="O643" i="50" a="1"/>
  <c r="O643" i="50" s="1"/>
  <c r="P643" i="50" a="1"/>
  <c r="P643" i="50" s="1"/>
  <c r="Q643" i="50" a="1"/>
  <c r="Q643" i="50" s="1"/>
  <c r="AB643" i="50" a="1"/>
  <c r="AB643" i="50" s="1"/>
  <c r="AD643" i="50" a="1"/>
  <c r="AD643" i="50" s="1"/>
  <c r="AC643" i="50" s="1"/>
  <c r="AE643" i="50" a="1"/>
  <c r="AE643" i="50" s="1"/>
  <c r="AF643" i="50" a="1"/>
  <c r="AF643" i="50" s="1"/>
  <c r="AG643" i="50" a="1"/>
  <c r="AG643" i="50" s="1"/>
  <c r="AH643" i="50" a="1"/>
  <c r="AH643" i="50" s="1"/>
  <c r="AI643" i="50" a="1"/>
  <c r="AI643" i="50" s="1"/>
  <c r="AL643" i="50" a="1"/>
  <c r="AL643" i="50" s="1"/>
  <c r="O644" i="50" a="1"/>
  <c r="O644" i="50" s="1"/>
  <c r="P644" i="50" a="1"/>
  <c r="P644" i="50" s="1"/>
  <c r="Q644" i="50" a="1"/>
  <c r="Q644" i="50" s="1"/>
  <c r="AB644" i="50" a="1"/>
  <c r="AB644" i="50" s="1"/>
  <c r="AD644" i="50" a="1"/>
  <c r="AD644" i="50" s="1"/>
  <c r="AC644" i="50" s="1"/>
  <c r="AE644" i="50" a="1"/>
  <c r="AE644" i="50" s="1"/>
  <c r="AF644" i="50" a="1"/>
  <c r="AF644" i="50" s="1"/>
  <c r="AG644" i="50" a="1"/>
  <c r="AG644" i="50" s="1"/>
  <c r="AH644" i="50" a="1"/>
  <c r="AH644" i="50" s="1"/>
  <c r="AI644" i="50" a="1"/>
  <c r="AI644" i="50" s="1"/>
  <c r="AL644" i="50" a="1"/>
  <c r="AL644" i="50" s="1"/>
  <c r="O645" i="50" a="1"/>
  <c r="O645" i="50" s="1"/>
  <c r="P645" i="50" a="1"/>
  <c r="P645" i="50" s="1"/>
  <c r="Q645" i="50" a="1"/>
  <c r="Q645" i="50" s="1"/>
  <c r="AB645" i="50" a="1"/>
  <c r="AB645" i="50" s="1"/>
  <c r="AD645" i="50" a="1"/>
  <c r="AD645" i="50" s="1"/>
  <c r="AC645" i="50" s="1"/>
  <c r="AE645" i="50" a="1"/>
  <c r="AE645" i="50" s="1"/>
  <c r="Z645" i="50" s="1"/>
  <c r="AF645" i="50" a="1"/>
  <c r="AF645" i="50" s="1"/>
  <c r="AG645" i="50" a="1"/>
  <c r="AG645" i="50" s="1"/>
  <c r="AH645" i="50" a="1"/>
  <c r="AH645" i="50" s="1"/>
  <c r="AI645" i="50" a="1"/>
  <c r="AI645" i="50" s="1"/>
  <c r="AL645" i="50" a="1"/>
  <c r="AL645" i="50" s="1"/>
  <c r="O646" i="50" a="1"/>
  <c r="O646" i="50" s="1"/>
  <c r="P646" i="50" a="1"/>
  <c r="P646" i="50" s="1"/>
  <c r="Q646" i="50" a="1"/>
  <c r="Q646" i="50" s="1"/>
  <c r="AB646" i="50" a="1"/>
  <c r="AB646" i="50" s="1"/>
  <c r="AD646" i="50" a="1"/>
  <c r="AD646" i="50" s="1"/>
  <c r="AC646" i="50" s="1"/>
  <c r="AE646" i="50" a="1"/>
  <c r="AE646" i="50" s="1"/>
  <c r="Z646" i="50" s="1"/>
  <c r="AF646" i="50" a="1"/>
  <c r="AF646" i="50" s="1"/>
  <c r="AG646" i="50" a="1"/>
  <c r="AG646" i="50" s="1"/>
  <c r="AH646" i="50" a="1"/>
  <c r="AH646" i="50" s="1"/>
  <c r="AI646" i="50" a="1"/>
  <c r="AI646" i="50" s="1"/>
  <c r="AL646" i="50" a="1"/>
  <c r="AL646" i="50" s="1"/>
  <c r="O647" i="50" a="1"/>
  <c r="O647" i="50" s="1"/>
  <c r="P647" i="50" a="1"/>
  <c r="P647" i="50" s="1"/>
  <c r="Q647" i="50" a="1"/>
  <c r="Q647" i="50" s="1"/>
  <c r="AB647" i="50" a="1"/>
  <c r="AB647" i="50" s="1"/>
  <c r="AD647" i="50" a="1"/>
  <c r="AD647" i="50" s="1"/>
  <c r="AC647" i="50" s="1"/>
  <c r="AE647" i="50" a="1"/>
  <c r="AE647" i="50" s="1"/>
  <c r="AF647" i="50" a="1"/>
  <c r="AF647" i="50" s="1"/>
  <c r="AG647" i="50" a="1"/>
  <c r="AG647" i="50" s="1"/>
  <c r="AH647" i="50" a="1"/>
  <c r="AH647" i="50" s="1"/>
  <c r="AI647" i="50" a="1"/>
  <c r="AI647" i="50" s="1"/>
  <c r="AL647" i="50" a="1"/>
  <c r="AL647" i="50" s="1"/>
  <c r="O648" i="50" a="1"/>
  <c r="O648" i="50" s="1"/>
  <c r="P648" i="50" a="1"/>
  <c r="P648" i="50" s="1"/>
  <c r="Q648" i="50" a="1"/>
  <c r="Q648" i="50" s="1"/>
  <c r="AB648" i="50" a="1"/>
  <c r="AB648" i="50" s="1"/>
  <c r="AD648" i="50" a="1"/>
  <c r="AD648" i="50" s="1"/>
  <c r="AC648" i="50" s="1"/>
  <c r="AE648" i="50" a="1"/>
  <c r="AE648" i="50" s="1"/>
  <c r="AF648" i="50" a="1"/>
  <c r="AF648" i="50" s="1"/>
  <c r="AG648" i="50" a="1"/>
  <c r="AG648" i="50" s="1"/>
  <c r="AH648" i="50" a="1"/>
  <c r="AH648" i="50" s="1"/>
  <c r="AI648" i="50" a="1"/>
  <c r="AI648" i="50" s="1"/>
  <c r="AL648" i="50" a="1"/>
  <c r="AL648" i="50" s="1"/>
  <c r="O649" i="50" a="1"/>
  <c r="O649" i="50" s="1"/>
  <c r="P649" i="50" a="1"/>
  <c r="P649" i="50" s="1"/>
  <c r="Q649" i="50" a="1"/>
  <c r="Q649" i="50" s="1"/>
  <c r="AB649" i="50" a="1"/>
  <c r="AB649" i="50" s="1"/>
  <c r="AD649" i="50" a="1"/>
  <c r="AD649" i="50" s="1"/>
  <c r="AC649" i="50" s="1"/>
  <c r="AE649" i="50" a="1"/>
  <c r="AE649" i="50" s="1"/>
  <c r="AF649" i="50" a="1"/>
  <c r="AF649" i="50" s="1"/>
  <c r="AG649" i="50" a="1"/>
  <c r="AG649" i="50" s="1"/>
  <c r="AH649" i="50" a="1"/>
  <c r="AH649" i="50" s="1"/>
  <c r="AI649" i="50" a="1"/>
  <c r="AI649" i="50" s="1"/>
  <c r="AL649" i="50" a="1"/>
  <c r="AL649" i="50" s="1"/>
  <c r="O650" i="50" a="1"/>
  <c r="O650" i="50" s="1"/>
  <c r="P650" i="50" a="1"/>
  <c r="P650" i="50" s="1"/>
  <c r="Q650" i="50" a="1"/>
  <c r="Q650" i="50" s="1"/>
  <c r="AB650" i="50" a="1"/>
  <c r="AB650" i="50" s="1"/>
  <c r="AD650" i="50" a="1"/>
  <c r="AD650" i="50" s="1"/>
  <c r="AC650" i="50" s="1"/>
  <c r="AE650" i="50" a="1"/>
  <c r="AE650" i="50" s="1"/>
  <c r="AF650" i="50" a="1"/>
  <c r="AF650" i="50" s="1"/>
  <c r="AG650" i="50" a="1"/>
  <c r="AG650" i="50" s="1"/>
  <c r="AH650" i="50" a="1"/>
  <c r="AH650" i="50" s="1"/>
  <c r="AI650" i="50" a="1"/>
  <c r="AI650" i="50" s="1"/>
  <c r="AL650" i="50" a="1"/>
  <c r="AL650" i="50" s="1"/>
  <c r="O651" i="50" a="1"/>
  <c r="O651" i="50" s="1"/>
  <c r="P651" i="50" a="1"/>
  <c r="P651" i="50" s="1"/>
  <c r="Q651" i="50" a="1"/>
  <c r="Q651" i="50" s="1"/>
  <c r="AB651" i="50" a="1"/>
  <c r="AB651" i="50" s="1"/>
  <c r="AD651" i="50" a="1"/>
  <c r="AD651" i="50" s="1"/>
  <c r="AC651" i="50" s="1"/>
  <c r="AE651" i="50" a="1"/>
  <c r="AE651" i="50" s="1"/>
  <c r="AF651" i="50" a="1"/>
  <c r="AF651" i="50" s="1"/>
  <c r="AG651" i="50" a="1"/>
  <c r="AG651" i="50" s="1"/>
  <c r="AH651" i="50" a="1"/>
  <c r="AH651" i="50" s="1"/>
  <c r="AI651" i="50" a="1"/>
  <c r="AI651" i="50" s="1"/>
  <c r="AL651" i="50" a="1"/>
  <c r="AL651" i="50" s="1"/>
  <c r="O652" i="50" a="1"/>
  <c r="O652" i="50" s="1"/>
  <c r="P652" i="50" a="1"/>
  <c r="P652" i="50" s="1"/>
  <c r="Q652" i="50" a="1"/>
  <c r="Q652" i="50" s="1"/>
  <c r="AB652" i="50" a="1"/>
  <c r="AB652" i="50" s="1"/>
  <c r="AD652" i="50" a="1"/>
  <c r="AD652" i="50" s="1"/>
  <c r="AC652" i="50" s="1"/>
  <c r="AE652" i="50" a="1"/>
  <c r="AE652" i="50" s="1"/>
  <c r="AF652" i="50" a="1"/>
  <c r="AF652" i="50" s="1"/>
  <c r="AG652" i="50" a="1"/>
  <c r="AG652" i="50" s="1"/>
  <c r="AH652" i="50" a="1"/>
  <c r="AH652" i="50" s="1"/>
  <c r="AI652" i="50" a="1"/>
  <c r="AI652" i="50" s="1"/>
  <c r="AL652" i="50" a="1"/>
  <c r="AL652" i="50" s="1"/>
  <c r="O653" i="50" a="1"/>
  <c r="O653" i="50" s="1"/>
  <c r="P653" i="50" a="1"/>
  <c r="P653" i="50" s="1"/>
  <c r="Q653" i="50" a="1"/>
  <c r="Q653" i="50" s="1"/>
  <c r="AB653" i="50" a="1"/>
  <c r="AB653" i="50" s="1"/>
  <c r="AD653" i="50" a="1"/>
  <c r="AD653" i="50" s="1"/>
  <c r="AC653" i="50" s="1"/>
  <c r="AE653" i="50" a="1"/>
  <c r="AE653" i="50" s="1"/>
  <c r="AA653" i="50" s="1"/>
  <c r="AF653" i="50" a="1"/>
  <c r="AF653" i="50" s="1"/>
  <c r="AG653" i="50" a="1"/>
  <c r="AG653" i="50" s="1"/>
  <c r="AH653" i="50" a="1"/>
  <c r="AH653" i="50" s="1"/>
  <c r="AI653" i="50" a="1"/>
  <c r="AI653" i="50" s="1"/>
  <c r="AL653" i="50" a="1"/>
  <c r="AL653" i="50" s="1"/>
  <c r="O654" i="50" a="1"/>
  <c r="O654" i="50" s="1"/>
  <c r="P654" i="50" a="1"/>
  <c r="P654" i="50" s="1"/>
  <c r="Q654" i="50" a="1"/>
  <c r="Q654" i="50" s="1"/>
  <c r="AB654" i="50" a="1"/>
  <c r="AB654" i="50" s="1"/>
  <c r="AD654" i="50" a="1"/>
  <c r="AD654" i="50" s="1"/>
  <c r="AC654" i="50" s="1"/>
  <c r="AE654" i="50" a="1"/>
  <c r="AE654" i="50" s="1"/>
  <c r="AF654" i="50" a="1"/>
  <c r="AF654" i="50" s="1"/>
  <c r="AG654" i="50" a="1"/>
  <c r="AG654" i="50" s="1"/>
  <c r="AH654" i="50" a="1"/>
  <c r="AH654" i="50" s="1"/>
  <c r="AI654" i="50" a="1"/>
  <c r="AI654" i="50" s="1"/>
  <c r="AL654" i="50" a="1"/>
  <c r="AL654" i="50" s="1"/>
  <c r="O655" i="50" a="1"/>
  <c r="O655" i="50" s="1"/>
  <c r="P655" i="50" a="1"/>
  <c r="P655" i="50" s="1"/>
  <c r="Q655" i="50" a="1"/>
  <c r="Q655" i="50" s="1"/>
  <c r="AB655" i="50" a="1"/>
  <c r="AB655" i="50" s="1"/>
  <c r="AD655" i="50" a="1"/>
  <c r="AD655" i="50" s="1"/>
  <c r="AC655" i="50" s="1"/>
  <c r="AE655" i="50" a="1"/>
  <c r="AE655" i="50" s="1"/>
  <c r="AF655" i="50" a="1"/>
  <c r="AF655" i="50" s="1"/>
  <c r="AG655" i="50" a="1"/>
  <c r="AG655" i="50" s="1"/>
  <c r="AH655" i="50" a="1"/>
  <c r="AH655" i="50" s="1"/>
  <c r="AI655" i="50" a="1"/>
  <c r="AI655" i="50" s="1"/>
  <c r="AL655" i="50" a="1"/>
  <c r="AL655" i="50" s="1"/>
  <c r="O656" i="50" a="1"/>
  <c r="O656" i="50" s="1"/>
  <c r="P656" i="50" a="1"/>
  <c r="P656" i="50" s="1"/>
  <c r="Q656" i="50" a="1"/>
  <c r="Q656" i="50" s="1"/>
  <c r="AB656" i="50" a="1"/>
  <c r="AB656" i="50" s="1"/>
  <c r="AD656" i="50" a="1"/>
  <c r="AD656" i="50" s="1"/>
  <c r="AC656" i="50" s="1"/>
  <c r="AE656" i="50" a="1"/>
  <c r="AE656" i="50" s="1"/>
  <c r="AF656" i="50" a="1"/>
  <c r="AF656" i="50" s="1"/>
  <c r="AG656" i="50" a="1"/>
  <c r="AG656" i="50" s="1"/>
  <c r="AH656" i="50" a="1"/>
  <c r="AH656" i="50" s="1"/>
  <c r="AI656" i="50" a="1"/>
  <c r="AI656" i="50" s="1"/>
  <c r="AL656" i="50" a="1"/>
  <c r="AL656" i="50" s="1"/>
  <c r="O657" i="50" a="1"/>
  <c r="O657" i="50" s="1"/>
  <c r="P657" i="50" a="1"/>
  <c r="P657" i="50" s="1"/>
  <c r="Q657" i="50" a="1"/>
  <c r="Q657" i="50" s="1"/>
  <c r="AB657" i="50" a="1"/>
  <c r="AB657" i="50" s="1"/>
  <c r="AD657" i="50" a="1"/>
  <c r="AD657" i="50" s="1"/>
  <c r="AC657" i="50" s="1"/>
  <c r="AE657" i="50" a="1"/>
  <c r="AE657" i="50" s="1"/>
  <c r="Z657" i="50" s="1"/>
  <c r="AF657" i="50" a="1"/>
  <c r="AF657" i="50" s="1"/>
  <c r="AG657" i="50" a="1"/>
  <c r="AG657" i="50" s="1"/>
  <c r="AH657" i="50" a="1"/>
  <c r="AH657" i="50" s="1"/>
  <c r="AI657" i="50" a="1"/>
  <c r="AI657" i="50" s="1"/>
  <c r="AL657" i="50" a="1"/>
  <c r="AL657" i="50" s="1"/>
  <c r="O658" i="50" a="1"/>
  <c r="O658" i="50" s="1"/>
  <c r="P658" i="50" a="1"/>
  <c r="P658" i="50" s="1"/>
  <c r="Q658" i="50" a="1"/>
  <c r="Q658" i="50" s="1"/>
  <c r="AB658" i="50" a="1"/>
  <c r="AB658" i="50" s="1"/>
  <c r="AD658" i="50" a="1"/>
  <c r="AD658" i="50" s="1"/>
  <c r="AC658" i="50" s="1"/>
  <c r="AE658" i="50" a="1"/>
  <c r="AE658" i="50" s="1"/>
  <c r="Z658" i="50" s="1"/>
  <c r="AF658" i="50" a="1"/>
  <c r="AF658" i="50" s="1"/>
  <c r="AG658" i="50" a="1"/>
  <c r="AG658" i="50" s="1"/>
  <c r="AH658" i="50" a="1"/>
  <c r="AH658" i="50" s="1"/>
  <c r="AI658" i="50" a="1"/>
  <c r="AI658" i="50" s="1"/>
  <c r="AL658" i="50" a="1"/>
  <c r="AL658" i="50" s="1"/>
  <c r="O659" i="50" a="1"/>
  <c r="O659" i="50" s="1"/>
  <c r="P659" i="50" a="1"/>
  <c r="P659" i="50" s="1"/>
  <c r="Q659" i="50" a="1"/>
  <c r="Q659" i="50" s="1"/>
  <c r="AB659" i="50" a="1"/>
  <c r="AB659" i="50" s="1"/>
  <c r="AD659" i="50" a="1"/>
  <c r="AD659" i="50" s="1"/>
  <c r="AC659" i="50" s="1"/>
  <c r="AE659" i="50" a="1"/>
  <c r="AE659" i="50" s="1"/>
  <c r="AF659" i="50" a="1"/>
  <c r="AF659" i="50" s="1"/>
  <c r="AG659" i="50" a="1"/>
  <c r="AG659" i="50" s="1"/>
  <c r="AH659" i="50" a="1"/>
  <c r="AH659" i="50" s="1"/>
  <c r="AI659" i="50" a="1"/>
  <c r="AI659" i="50" s="1"/>
  <c r="AL659" i="50" a="1"/>
  <c r="AL659" i="50" s="1"/>
  <c r="O660" i="50" a="1"/>
  <c r="O660" i="50" s="1"/>
  <c r="P660" i="50" a="1"/>
  <c r="P660" i="50" s="1"/>
  <c r="Q660" i="50" a="1"/>
  <c r="Q660" i="50" s="1"/>
  <c r="AB660" i="50" a="1"/>
  <c r="AB660" i="50" s="1"/>
  <c r="AD660" i="50" a="1"/>
  <c r="AD660" i="50" s="1"/>
  <c r="AC660" i="50" s="1"/>
  <c r="AE660" i="50" a="1"/>
  <c r="AE660" i="50" s="1"/>
  <c r="AF660" i="50" a="1"/>
  <c r="AF660" i="50" s="1"/>
  <c r="AG660" i="50" a="1"/>
  <c r="AG660" i="50" s="1"/>
  <c r="AH660" i="50" a="1"/>
  <c r="AH660" i="50" s="1"/>
  <c r="AI660" i="50" a="1"/>
  <c r="AI660" i="50" s="1"/>
  <c r="AL660" i="50" a="1"/>
  <c r="AL660" i="50" s="1"/>
  <c r="O661" i="50" a="1"/>
  <c r="O661" i="50" s="1"/>
  <c r="P661" i="50" a="1"/>
  <c r="P661" i="50" s="1"/>
  <c r="Q661" i="50" a="1"/>
  <c r="Q661" i="50" s="1"/>
  <c r="AB661" i="50" a="1"/>
  <c r="AB661" i="50" s="1"/>
  <c r="AD661" i="50" a="1"/>
  <c r="AD661" i="50" s="1"/>
  <c r="AC661" i="50" s="1"/>
  <c r="AE661" i="50" a="1"/>
  <c r="AE661" i="50" s="1"/>
  <c r="AF661" i="50" a="1"/>
  <c r="AF661" i="50" s="1"/>
  <c r="AG661" i="50" a="1"/>
  <c r="AG661" i="50" s="1"/>
  <c r="AH661" i="50" a="1"/>
  <c r="AH661" i="50" s="1"/>
  <c r="AI661" i="50" a="1"/>
  <c r="AI661" i="50" s="1"/>
  <c r="AL661" i="50" a="1"/>
  <c r="AL661" i="50" s="1"/>
  <c r="O662" i="50" a="1"/>
  <c r="O662" i="50" s="1"/>
  <c r="P662" i="50" a="1"/>
  <c r="P662" i="50" s="1"/>
  <c r="Q662" i="50" a="1"/>
  <c r="Q662" i="50" s="1"/>
  <c r="AB662" i="50" a="1"/>
  <c r="AB662" i="50" s="1"/>
  <c r="AD662" i="50" a="1"/>
  <c r="AD662" i="50" s="1"/>
  <c r="AC662" i="50" s="1"/>
  <c r="AE662" i="50" a="1"/>
  <c r="AE662" i="50" s="1"/>
  <c r="AF662" i="50" a="1"/>
  <c r="AF662" i="50" s="1"/>
  <c r="AG662" i="50" a="1"/>
  <c r="AG662" i="50" s="1"/>
  <c r="AH662" i="50" a="1"/>
  <c r="AH662" i="50" s="1"/>
  <c r="AI662" i="50" a="1"/>
  <c r="AI662" i="50" s="1"/>
  <c r="AL662" i="50" a="1"/>
  <c r="AL662" i="50" s="1"/>
  <c r="O663" i="50" a="1"/>
  <c r="O663" i="50" s="1"/>
  <c r="P663" i="50" a="1"/>
  <c r="P663" i="50" s="1"/>
  <c r="Q663" i="50" a="1"/>
  <c r="Q663" i="50" s="1"/>
  <c r="AB663" i="50" a="1"/>
  <c r="AB663" i="50" s="1"/>
  <c r="AD663" i="50" a="1"/>
  <c r="AD663" i="50" s="1"/>
  <c r="AC663" i="50" s="1"/>
  <c r="AE663" i="50" a="1"/>
  <c r="AE663" i="50" s="1"/>
  <c r="AF663" i="50" a="1"/>
  <c r="AF663" i="50" s="1"/>
  <c r="AG663" i="50" a="1"/>
  <c r="AG663" i="50" s="1"/>
  <c r="AH663" i="50" a="1"/>
  <c r="AH663" i="50" s="1"/>
  <c r="AI663" i="50" a="1"/>
  <c r="AI663" i="50" s="1"/>
  <c r="AL663" i="50" a="1"/>
  <c r="AL663" i="50" s="1"/>
  <c r="O664" i="50" a="1"/>
  <c r="O664" i="50" s="1"/>
  <c r="P664" i="50" a="1"/>
  <c r="P664" i="50" s="1"/>
  <c r="Q664" i="50" a="1"/>
  <c r="Q664" i="50" s="1"/>
  <c r="AB664" i="50" a="1"/>
  <c r="AB664" i="50" s="1"/>
  <c r="AD664" i="50" a="1"/>
  <c r="AD664" i="50" s="1"/>
  <c r="AC664" i="50" s="1"/>
  <c r="AE664" i="50" a="1"/>
  <c r="AE664" i="50" s="1"/>
  <c r="AF664" i="50" a="1"/>
  <c r="AF664" i="50" s="1"/>
  <c r="AG664" i="50" a="1"/>
  <c r="AG664" i="50" s="1"/>
  <c r="AH664" i="50" a="1"/>
  <c r="AH664" i="50" s="1"/>
  <c r="AI664" i="50" a="1"/>
  <c r="AI664" i="50" s="1"/>
  <c r="AL664" i="50" a="1"/>
  <c r="AL664" i="50" s="1"/>
  <c r="O665" i="50" a="1"/>
  <c r="O665" i="50" s="1"/>
  <c r="P665" i="50" a="1"/>
  <c r="P665" i="50" s="1"/>
  <c r="Q665" i="50" a="1"/>
  <c r="Q665" i="50" s="1"/>
  <c r="AB665" i="50" a="1"/>
  <c r="AB665" i="50" s="1"/>
  <c r="AD665" i="50" a="1"/>
  <c r="AD665" i="50" s="1"/>
  <c r="AC665" i="50" s="1"/>
  <c r="AE665" i="50" a="1"/>
  <c r="AE665" i="50" s="1"/>
  <c r="AF665" i="50" a="1"/>
  <c r="AF665" i="50" s="1"/>
  <c r="AG665" i="50" a="1"/>
  <c r="AG665" i="50" s="1"/>
  <c r="AH665" i="50" a="1"/>
  <c r="AH665" i="50" s="1"/>
  <c r="AI665" i="50" a="1"/>
  <c r="AI665" i="50" s="1"/>
  <c r="AL665" i="50" a="1"/>
  <c r="AL665" i="50" s="1"/>
  <c r="O666" i="50" a="1"/>
  <c r="O666" i="50" s="1"/>
  <c r="P666" i="50" a="1"/>
  <c r="P666" i="50" s="1"/>
  <c r="Q666" i="50" a="1"/>
  <c r="Q666" i="50" s="1"/>
  <c r="AB666" i="50" a="1"/>
  <c r="AB666" i="50" s="1"/>
  <c r="AD666" i="50" a="1"/>
  <c r="AD666" i="50" s="1"/>
  <c r="AC666" i="50" s="1"/>
  <c r="AE666" i="50" a="1"/>
  <c r="AE666" i="50" s="1"/>
  <c r="AF666" i="50" a="1"/>
  <c r="AF666" i="50" s="1"/>
  <c r="AG666" i="50" a="1"/>
  <c r="AG666" i="50" s="1"/>
  <c r="AH666" i="50" a="1"/>
  <c r="AH666" i="50" s="1"/>
  <c r="AI666" i="50" a="1"/>
  <c r="AI666" i="50" s="1"/>
  <c r="AL666" i="50" a="1"/>
  <c r="AL666" i="50" s="1"/>
  <c r="O667" i="50" a="1"/>
  <c r="O667" i="50" s="1"/>
  <c r="P667" i="50" a="1"/>
  <c r="P667" i="50" s="1"/>
  <c r="Q667" i="50" a="1"/>
  <c r="Q667" i="50" s="1"/>
  <c r="AB667" i="50" a="1"/>
  <c r="AB667" i="50" s="1"/>
  <c r="AD667" i="50" a="1"/>
  <c r="AD667" i="50" s="1"/>
  <c r="AC667" i="50" s="1"/>
  <c r="AE667" i="50" a="1"/>
  <c r="AE667" i="50" s="1"/>
  <c r="AF667" i="50" a="1"/>
  <c r="AF667" i="50" s="1"/>
  <c r="AG667" i="50" a="1"/>
  <c r="AG667" i="50" s="1"/>
  <c r="AH667" i="50" a="1"/>
  <c r="AH667" i="50" s="1"/>
  <c r="AI667" i="50" a="1"/>
  <c r="AI667" i="50" s="1"/>
  <c r="AL667" i="50" a="1"/>
  <c r="AL667" i="50" s="1"/>
  <c r="O668" i="50" a="1"/>
  <c r="O668" i="50" s="1"/>
  <c r="P668" i="50" a="1"/>
  <c r="P668" i="50" s="1"/>
  <c r="Q668" i="50" a="1"/>
  <c r="Q668" i="50" s="1"/>
  <c r="AB668" i="50" a="1"/>
  <c r="AB668" i="50" s="1"/>
  <c r="AD668" i="50" a="1"/>
  <c r="AD668" i="50" s="1"/>
  <c r="AC668" i="50" s="1"/>
  <c r="AE668" i="50" a="1"/>
  <c r="AE668" i="50" s="1"/>
  <c r="AF668" i="50" a="1"/>
  <c r="AF668" i="50" s="1"/>
  <c r="AG668" i="50" a="1"/>
  <c r="AG668" i="50" s="1"/>
  <c r="AH668" i="50" a="1"/>
  <c r="AH668" i="50" s="1"/>
  <c r="AI668" i="50" a="1"/>
  <c r="AI668" i="50" s="1"/>
  <c r="AL668" i="50" a="1"/>
  <c r="AL668" i="50" s="1"/>
  <c r="O669" i="50" a="1"/>
  <c r="O669" i="50" s="1"/>
  <c r="P669" i="50" a="1"/>
  <c r="P669" i="50" s="1"/>
  <c r="Q669" i="50" a="1"/>
  <c r="Q669" i="50" s="1"/>
  <c r="AB669" i="50" a="1"/>
  <c r="AB669" i="50" s="1"/>
  <c r="AD669" i="50" a="1"/>
  <c r="AD669" i="50" s="1"/>
  <c r="AC669" i="50" s="1"/>
  <c r="AE669" i="50" a="1"/>
  <c r="AE669" i="50" s="1"/>
  <c r="Z669" i="50" s="1"/>
  <c r="AF669" i="50" a="1"/>
  <c r="AF669" i="50" s="1"/>
  <c r="AG669" i="50" a="1"/>
  <c r="AG669" i="50" s="1"/>
  <c r="AH669" i="50" a="1"/>
  <c r="AH669" i="50" s="1"/>
  <c r="AI669" i="50" a="1"/>
  <c r="AI669" i="50" s="1"/>
  <c r="AL669" i="50" a="1"/>
  <c r="AL669" i="50" s="1"/>
  <c r="O670" i="50" a="1"/>
  <c r="O670" i="50" s="1"/>
  <c r="P670" i="50" a="1"/>
  <c r="P670" i="50" s="1"/>
  <c r="Q670" i="50" a="1"/>
  <c r="Q670" i="50" s="1"/>
  <c r="AB670" i="50" a="1"/>
  <c r="AB670" i="50" s="1"/>
  <c r="AD670" i="50" a="1"/>
  <c r="AD670" i="50" s="1"/>
  <c r="AC670" i="50" s="1"/>
  <c r="AE670" i="50" a="1"/>
  <c r="AE670" i="50" s="1"/>
  <c r="AF670" i="50" a="1"/>
  <c r="AF670" i="50" s="1"/>
  <c r="AG670" i="50" a="1"/>
  <c r="AG670" i="50" s="1"/>
  <c r="AH670" i="50" a="1"/>
  <c r="AH670" i="50" s="1"/>
  <c r="AI670" i="50" a="1"/>
  <c r="AI670" i="50" s="1"/>
  <c r="AL670" i="50" a="1"/>
  <c r="AL670" i="50" s="1"/>
  <c r="O671" i="50" a="1"/>
  <c r="O671" i="50" s="1"/>
  <c r="P671" i="50" a="1"/>
  <c r="P671" i="50" s="1"/>
  <c r="Q671" i="50" a="1"/>
  <c r="Q671" i="50" s="1"/>
  <c r="AB671" i="50" a="1"/>
  <c r="AB671" i="50" s="1"/>
  <c r="AD671" i="50" a="1"/>
  <c r="AD671" i="50" s="1"/>
  <c r="AC671" i="50" s="1"/>
  <c r="AE671" i="50" a="1"/>
  <c r="AE671" i="50" s="1"/>
  <c r="AF671" i="50" a="1"/>
  <c r="AF671" i="50" s="1"/>
  <c r="AG671" i="50" a="1"/>
  <c r="AG671" i="50" s="1"/>
  <c r="AH671" i="50" a="1"/>
  <c r="AH671" i="50" s="1"/>
  <c r="AI671" i="50" a="1"/>
  <c r="AI671" i="50" s="1"/>
  <c r="AL671" i="50" a="1"/>
  <c r="AL671" i="50" s="1"/>
  <c r="O672" i="50" a="1"/>
  <c r="O672" i="50" s="1"/>
  <c r="P672" i="50" a="1"/>
  <c r="P672" i="50" s="1"/>
  <c r="Q672" i="50" a="1"/>
  <c r="Q672" i="50" s="1"/>
  <c r="AB672" i="50" a="1"/>
  <c r="AB672" i="50" s="1"/>
  <c r="AD672" i="50" a="1"/>
  <c r="AD672" i="50" s="1"/>
  <c r="AC672" i="50" s="1"/>
  <c r="AE672" i="50" a="1"/>
  <c r="AE672" i="50" s="1"/>
  <c r="AA672" i="50" s="1"/>
  <c r="AF672" i="50" a="1"/>
  <c r="AF672" i="50" s="1"/>
  <c r="AG672" i="50" a="1"/>
  <c r="AG672" i="50" s="1"/>
  <c r="AH672" i="50" a="1"/>
  <c r="AH672" i="50" s="1"/>
  <c r="AI672" i="50" a="1"/>
  <c r="AI672" i="50" s="1"/>
  <c r="AL672" i="50" a="1"/>
  <c r="AL672" i="50" s="1"/>
  <c r="O673" i="50" a="1"/>
  <c r="O673" i="50" s="1"/>
  <c r="P673" i="50" a="1"/>
  <c r="P673" i="50" s="1"/>
  <c r="Q673" i="50" a="1"/>
  <c r="Q673" i="50" s="1"/>
  <c r="AB673" i="50" a="1"/>
  <c r="AB673" i="50" s="1"/>
  <c r="AD673" i="50" a="1"/>
  <c r="AD673" i="50" s="1"/>
  <c r="AC673" i="50" s="1"/>
  <c r="AE673" i="50" a="1"/>
  <c r="AE673" i="50" s="1"/>
  <c r="AF673" i="50" a="1"/>
  <c r="AF673" i="50" s="1"/>
  <c r="AG673" i="50" a="1"/>
  <c r="AG673" i="50" s="1"/>
  <c r="AH673" i="50" a="1"/>
  <c r="AH673" i="50" s="1"/>
  <c r="AI673" i="50" a="1"/>
  <c r="AI673" i="50" s="1"/>
  <c r="AL673" i="50" a="1"/>
  <c r="AL673" i="50" s="1"/>
  <c r="O674" i="50" a="1"/>
  <c r="O674" i="50" s="1"/>
  <c r="P674" i="50" a="1"/>
  <c r="P674" i="50" s="1"/>
  <c r="Q674" i="50" a="1"/>
  <c r="Q674" i="50" s="1"/>
  <c r="AB674" i="50" a="1"/>
  <c r="AB674" i="50" s="1"/>
  <c r="AD674" i="50" a="1"/>
  <c r="AD674" i="50" s="1"/>
  <c r="AC674" i="50" s="1"/>
  <c r="AE674" i="50" a="1"/>
  <c r="AE674" i="50" s="1"/>
  <c r="AF674" i="50" a="1"/>
  <c r="AF674" i="50" s="1"/>
  <c r="AG674" i="50" a="1"/>
  <c r="AG674" i="50" s="1"/>
  <c r="AH674" i="50" a="1"/>
  <c r="AH674" i="50" s="1"/>
  <c r="AI674" i="50" a="1"/>
  <c r="AI674" i="50" s="1"/>
  <c r="AL674" i="50" a="1"/>
  <c r="AL674" i="50" s="1"/>
  <c r="O675" i="50" a="1"/>
  <c r="O675" i="50" s="1"/>
  <c r="P675" i="50" a="1"/>
  <c r="P675" i="50" s="1"/>
  <c r="Q675" i="50" a="1"/>
  <c r="Q675" i="50" s="1"/>
  <c r="AB675" i="50" a="1"/>
  <c r="AB675" i="50" s="1"/>
  <c r="AD675" i="50" a="1"/>
  <c r="AD675" i="50" s="1"/>
  <c r="AC675" i="50" s="1"/>
  <c r="AE675" i="50" a="1"/>
  <c r="AE675" i="50" s="1"/>
  <c r="AA675" i="50" s="1"/>
  <c r="AF675" i="50" a="1"/>
  <c r="AF675" i="50" s="1"/>
  <c r="AG675" i="50" a="1"/>
  <c r="AG675" i="50" s="1"/>
  <c r="AH675" i="50" a="1"/>
  <c r="AH675" i="50" s="1"/>
  <c r="AI675" i="50" a="1"/>
  <c r="AI675" i="50" s="1"/>
  <c r="AL675" i="50" a="1"/>
  <c r="AL675" i="50" s="1"/>
  <c r="O676" i="50" a="1"/>
  <c r="O676" i="50" s="1"/>
  <c r="P676" i="50" a="1"/>
  <c r="P676" i="50" s="1"/>
  <c r="Q676" i="50" a="1"/>
  <c r="Q676" i="50" s="1"/>
  <c r="AB676" i="50" a="1"/>
  <c r="AB676" i="50" s="1"/>
  <c r="AD676" i="50" a="1"/>
  <c r="AD676" i="50" s="1"/>
  <c r="AC676" i="50" s="1"/>
  <c r="AE676" i="50" a="1"/>
  <c r="AE676" i="50" s="1"/>
  <c r="AF676" i="50" a="1"/>
  <c r="AF676" i="50" s="1"/>
  <c r="AG676" i="50" a="1"/>
  <c r="AG676" i="50" s="1"/>
  <c r="AH676" i="50" a="1"/>
  <c r="AH676" i="50" s="1"/>
  <c r="AI676" i="50" a="1"/>
  <c r="AI676" i="50" s="1"/>
  <c r="AL676" i="50" a="1"/>
  <c r="AL676" i="50" s="1"/>
  <c r="O677" i="50" a="1"/>
  <c r="O677" i="50" s="1"/>
  <c r="P677" i="50" a="1"/>
  <c r="P677" i="50" s="1"/>
  <c r="Q677" i="50" a="1"/>
  <c r="Q677" i="50" s="1"/>
  <c r="AB677" i="50" a="1"/>
  <c r="AB677" i="50" s="1"/>
  <c r="AD677" i="50" a="1"/>
  <c r="AD677" i="50" s="1"/>
  <c r="AC677" i="50" s="1"/>
  <c r="AE677" i="50" a="1"/>
  <c r="AE677" i="50" s="1"/>
  <c r="AF677" i="50" a="1"/>
  <c r="AF677" i="50" s="1"/>
  <c r="AG677" i="50" a="1"/>
  <c r="AG677" i="50" s="1"/>
  <c r="AH677" i="50" a="1"/>
  <c r="AH677" i="50" s="1"/>
  <c r="AI677" i="50" a="1"/>
  <c r="AI677" i="50" s="1"/>
  <c r="AL677" i="50" a="1"/>
  <c r="AL677" i="50" s="1"/>
  <c r="O678" i="50" a="1"/>
  <c r="O678" i="50" s="1"/>
  <c r="P678" i="50" a="1"/>
  <c r="P678" i="50" s="1"/>
  <c r="Q678" i="50" a="1"/>
  <c r="Q678" i="50" s="1"/>
  <c r="AB678" i="50" a="1"/>
  <c r="AB678" i="50" s="1"/>
  <c r="AD678" i="50" a="1"/>
  <c r="AD678" i="50" s="1"/>
  <c r="AC678" i="50" s="1"/>
  <c r="AE678" i="50" a="1"/>
  <c r="AE678" i="50" s="1"/>
  <c r="AF678" i="50" a="1"/>
  <c r="AF678" i="50" s="1"/>
  <c r="AG678" i="50" a="1"/>
  <c r="AG678" i="50" s="1"/>
  <c r="AH678" i="50" a="1"/>
  <c r="AH678" i="50" s="1"/>
  <c r="AI678" i="50" a="1"/>
  <c r="AI678" i="50" s="1"/>
  <c r="AL678" i="50" a="1"/>
  <c r="AL678" i="50" s="1"/>
  <c r="O679" i="50" a="1"/>
  <c r="O679" i="50" s="1"/>
  <c r="P679" i="50" a="1"/>
  <c r="P679" i="50" s="1"/>
  <c r="Q679" i="50" a="1"/>
  <c r="Q679" i="50" s="1"/>
  <c r="AB679" i="50" a="1"/>
  <c r="AB679" i="50" s="1"/>
  <c r="AD679" i="50" a="1"/>
  <c r="AD679" i="50" s="1"/>
  <c r="AC679" i="50" s="1"/>
  <c r="AE679" i="50" a="1"/>
  <c r="AE679" i="50" s="1"/>
  <c r="AF679" i="50" a="1"/>
  <c r="AF679" i="50" s="1"/>
  <c r="AG679" i="50" a="1"/>
  <c r="AG679" i="50" s="1"/>
  <c r="AH679" i="50" a="1"/>
  <c r="AH679" i="50" s="1"/>
  <c r="AI679" i="50" a="1"/>
  <c r="AI679" i="50" s="1"/>
  <c r="AL679" i="50" a="1"/>
  <c r="AL679" i="50" s="1"/>
  <c r="O680" i="50" a="1"/>
  <c r="O680" i="50" s="1"/>
  <c r="P680" i="50" a="1"/>
  <c r="P680" i="50" s="1"/>
  <c r="Q680" i="50" a="1"/>
  <c r="Q680" i="50" s="1"/>
  <c r="AB680" i="50" a="1"/>
  <c r="AB680" i="50" s="1"/>
  <c r="AD680" i="50" a="1"/>
  <c r="AD680" i="50" s="1"/>
  <c r="AC680" i="50" s="1"/>
  <c r="AE680" i="50" a="1"/>
  <c r="AE680" i="50" s="1"/>
  <c r="AF680" i="50" a="1"/>
  <c r="AF680" i="50" s="1"/>
  <c r="AG680" i="50" a="1"/>
  <c r="AG680" i="50" s="1"/>
  <c r="AH680" i="50" a="1"/>
  <c r="AH680" i="50" s="1"/>
  <c r="AI680" i="50" a="1"/>
  <c r="AI680" i="50" s="1"/>
  <c r="AL680" i="50" a="1"/>
  <c r="AL680" i="50" s="1"/>
  <c r="O681" i="50" a="1"/>
  <c r="O681" i="50" s="1"/>
  <c r="P681" i="50" a="1"/>
  <c r="P681" i="50" s="1"/>
  <c r="Q681" i="50" a="1"/>
  <c r="Q681" i="50" s="1"/>
  <c r="AB681" i="50" a="1"/>
  <c r="AB681" i="50" s="1"/>
  <c r="AD681" i="50" a="1"/>
  <c r="AD681" i="50" s="1"/>
  <c r="AC681" i="50" s="1"/>
  <c r="AE681" i="50" a="1"/>
  <c r="AE681" i="50" s="1"/>
  <c r="Z681" i="50" s="1"/>
  <c r="AF681" i="50" a="1"/>
  <c r="AF681" i="50" s="1"/>
  <c r="AG681" i="50" a="1"/>
  <c r="AG681" i="50" s="1"/>
  <c r="AH681" i="50" a="1"/>
  <c r="AH681" i="50" s="1"/>
  <c r="AI681" i="50" a="1"/>
  <c r="AI681" i="50" s="1"/>
  <c r="AL681" i="50" a="1"/>
  <c r="AL681" i="50" s="1"/>
  <c r="O682" i="50" a="1"/>
  <c r="O682" i="50" s="1"/>
  <c r="P682" i="50" a="1"/>
  <c r="P682" i="50" s="1"/>
  <c r="Q682" i="50" a="1"/>
  <c r="Q682" i="50" s="1"/>
  <c r="AB682" i="50" a="1"/>
  <c r="AB682" i="50" s="1"/>
  <c r="AD682" i="50" a="1"/>
  <c r="AD682" i="50" s="1"/>
  <c r="AC682" i="50" s="1"/>
  <c r="AE682" i="50" a="1"/>
  <c r="AE682" i="50" s="1"/>
  <c r="Z682" i="50" s="1"/>
  <c r="AF682" i="50" a="1"/>
  <c r="AF682" i="50" s="1"/>
  <c r="AG682" i="50" a="1"/>
  <c r="AG682" i="50" s="1"/>
  <c r="AH682" i="50" a="1"/>
  <c r="AH682" i="50" s="1"/>
  <c r="AI682" i="50" a="1"/>
  <c r="AI682" i="50" s="1"/>
  <c r="AL682" i="50" a="1"/>
  <c r="AL682" i="50" s="1"/>
  <c r="O683" i="50" a="1"/>
  <c r="O683" i="50" s="1"/>
  <c r="P683" i="50" a="1"/>
  <c r="P683" i="50" s="1"/>
  <c r="Q683" i="50" a="1"/>
  <c r="Q683" i="50" s="1"/>
  <c r="AB683" i="50" a="1"/>
  <c r="AB683" i="50" s="1"/>
  <c r="AD683" i="50" a="1"/>
  <c r="AD683" i="50" s="1"/>
  <c r="AC683" i="50" s="1"/>
  <c r="AE683" i="50" a="1"/>
  <c r="AE683" i="50" s="1"/>
  <c r="AF683" i="50" a="1"/>
  <c r="AF683" i="50" s="1"/>
  <c r="AG683" i="50" a="1"/>
  <c r="AG683" i="50" s="1"/>
  <c r="AH683" i="50" a="1"/>
  <c r="AH683" i="50" s="1"/>
  <c r="AI683" i="50" a="1"/>
  <c r="AI683" i="50" s="1"/>
  <c r="AL683" i="50" a="1"/>
  <c r="AL683" i="50" s="1"/>
  <c r="O684" i="50" a="1"/>
  <c r="O684" i="50" s="1"/>
  <c r="P684" i="50" a="1"/>
  <c r="P684" i="50" s="1"/>
  <c r="Q684" i="50" a="1"/>
  <c r="Q684" i="50" s="1"/>
  <c r="AB684" i="50" a="1"/>
  <c r="AB684" i="50" s="1"/>
  <c r="AD684" i="50" a="1"/>
  <c r="AD684" i="50" s="1"/>
  <c r="AC684" i="50" s="1"/>
  <c r="AE684" i="50" a="1"/>
  <c r="AE684" i="50" s="1"/>
  <c r="AF684" i="50" a="1"/>
  <c r="AF684" i="50" s="1"/>
  <c r="AG684" i="50" a="1"/>
  <c r="AG684" i="50" s="1"/>
  <c r="AH684" i="50" a="1"/>
  <c r="AH684" i="50" s="1"/>
  <c r="AI684" i="50" a="1"/>
  <c r="AI684" i="50" s="1"/>
  <c r="AL684" i="50" a="1"/>
  <c r="AL684" i="50" s="1"/>
  <c r="O685" i="50" a="1"/>
  <c r="O685" i="50" s="1"/>
  <c r="P685" i="50" a="1"/>
  <c r="P685" i="50" s="1"/>
  <c r="Q685" i="50" a="1"/>
  <c r="Q685" i="50" s="1"/>
  <c r="AB685" i="50" a="1"/>
  <c r="AB685" i="50" s="1"/>
  <c r="AD685" i="50" a="1"/>
  <c r="AD685" i="50" s="1"/>
  <c r="AC685" i="50" s="1"/>
  <c r="AE685" i="50" a="1"/>
  <c r="AE685" i="50" s="1"/>
  <c r="AF685" i="50" a="1"/>
  <c r="AF685" i="50" s="1"/>
  <c r="AG685" i="50" a="1"/>
  <c r="AG685" i="50" s="1"/>
  <c r="AH685" i="50" a="1"/>
  <c r="AH685" i="50" s="1"/>
  <c r="AI685" i="50" a="1"/>
  <c r="AI685" i="50" s="1"/>
  <c r="AL685" i="50" a="1"/>
  <c r="AL685" i="50" s="1"/>
  <c r="O686" i="50" a="1"/>
  <c r="O686" i="50" s="1"/>
  <c r="P686" i="50" a="1"/>
  <c r="P686" i="50" s="1"/>
  <c r="Q686" i="50" a="1"/>
  <c r="Q686" i="50" s="1"/>
  <c r="AB686" i="50" a="1"/>
  <c r="AB686" i="50" s="1"/>
  <c r="AD686" i="50" a="1"/>
  <c r="AD686" i="50" s="1"/>
  <c r="AC686" i="50" s="1"/>
  <c r="AE686" i="50" a="1"/>
  <c r="AE686" i="50" s="1"/>
  <c r="AF686" i="50" a="1"/>
  <c r="AF686" i="50" s="1"/>
  <c r="AG686" i="50" a="1"/>
  <c r="AG686" i="50" s="1"/>
  <c r="AH686" i="50" a="1"/>
  <c r="AH686" i="50" s="1"/>
  <c r="AI686" i="50" a="1"/>
  <c r="AI686" i="50" s="1"/>
  <c r="AL686" i="50" a="1"/>
  <c r="AL686" i="50" s="1"/>
  <c r="O687" i="50" a="1"/>
  <c r="O687" i="50" s="1"/>
  <c r="P687" i="50" a="1"/>
  <c r="P687" i="50" s="1"/>
  <c r="Q687" i="50" a="1"/>
  <c r="Q687" i="50" s="1"/>
  <c r="AB687" i="50" a="1"/>
  <c r="AB687" i="50" s="1"/>
  <c r="AD687" i="50" a="1"/>
  <c r="AD687" i="50" s="1"/>
  <c r="AC687" i="50" s="1"/>
  <c r="AE687" i="50" a="1"/>
  <c r="AE687" i="50" s="1"/>
  <c r="AF687" i="50" a="1"/>
  <c r="AF687" i="50" s="1"/>
  <c r="AG687" i="50" a="1"/>
  <c r="AG687" i="50" s="1"/>
  <c r="AH687" i="50" a="1"/>
  <c r="AH687" i="50" s="1"/>
  <c r="AI687" i="50" a="1"/>
  <c r="AI687" i="50" s="1"/>
  <c r="AL687" i="50" a="1"/>
  <c r="AL687" i="50" s="1"/>
  <c r="O688" i="50" a="1"/>
  <c r="O688" i="50" s="1"/>
  <c r="P688" i="50" a="1"/>
  <c r="P688" i="50" s="1"/>
  <c r="Q688" i="50" a="1"/>
  <c r="Q688" i="50" s="1"/>
  <c r="AB688" i="50" a="1"/>
  <c r="AB688" i="50" s="1"/>
  <c r="AD688" i="50" a="1"/>
  <c r="AD688" i="50" s="1"/>
  <c r="AC688" i="50" s="1"/>
  <c r="AE688" i="50" a="1"/>
  <c r="AE688" i="50" s="1"/>
  <c r="AF688" i="50" a="1"/>
  <c r="AF688" i="50" s="1"/>
  <c r="AG688" i="50" a="1"/>
  <c r="AG688" i="50" s="1"/>
  <c r="AH688" i="50" a="1"/>
  <c r="AH688" i="50" s="1"/>
  <c r="AI688" i="50" a="1"/>
  <c r="AI688" i="50" s="1"/>
  <c r="AL688" i="50" a="1"/>
  <c r="AL688" i="50" s="1"/>
  <c r="O689" i="50" a="1"/>
  <c r="O689" i="50" s="1"/>
  <c r="P689" i="50" a="1"/>
  <c r="P689" i="50" s="1"/>
  <c r="Q689" i="50" a="1"/>
  <c r="Q689" i="50" s="1"/>
  <c r="AB689" i="50" a="1"/>
  <c r="AB689" i="50" s="1"/>
  <c r="AD689" i="50" a="1"/>
  <c r="AD689" i="50" s="1"/>
  <c r="AC689" i="50" s="1"/>
  <c r="AE689" i="50" a="1"/>
  <c r="AE689" i="50" s="1"/>
  <c r="AA689" i="50" s="1"/>
  <c r="AF689" i="50" a="1"/>
  <c r="AF689" i="50" s="1"/>
  <c r="AG689" i="50" a="1"/>
  <c r="AG689" i="50" s="1"/>
  <c r="AH689" i="50" a="1"/>
  <c r="AH689" i="50" s="1"/>
  <c r="AI689" i="50" a="1"/>
  <c r="AI689" i="50" s="1"/>
  <c r="AL689" i="50" a="1"/>
  <c r="AL689" i="50" s="1"/>
  <c r="O690" i="50" a="1"/>
  <c r="O690" i="50" s="1"/>
  <c r="P690" i="50" a="1"/>
  <c r="P690" i="50" s="1"/>
  <c r="Q690" i="50" a="1"/>
  <c r="Q690" i="50" s="1"/>
  <c r="AB690" i="50" a="1"/>
  <c r="AB690" i="50" s="1"/>
  <c r="AD690" i="50" a="1"/>
  <c r="AD690" i="50" s="1"/>
  <c r="AC690" i="50" s="1"/>
  <c r="AE690" i="50" a="1"/>
  <c r="AE690" i="50" s="1"/>
  <c r="AF690" i="50" a="1"/>
  <c r="AF690" i="50" s="1"/>
  <c r="AG690" i="50" a="1"/>
  <c r="AG690" i="50" s="1"/>
  <c r="AH690" i="50" a="1"/>
  <c r="AH690" i="50" s="1"/>
  <c r="AI690" i="50" a="1"/>
  <c r="AI690" i="50" s="1"/>
  <c r="AL690" i="50" a="1"/>
  <c r="AL690" i="50" s="1"/>
  <c r="O691" i="50" a="1"/>
  <c r="O691" i="50" s="1"/>
  <c r="P691" i="50" a="1"/>
  <c r="P691" i="50" s="1"/>
  <c r="Q691" i="50" a="1"/>
  <c r="Q691" i="50" s="1"/>
  <c r="AB691" i="50" a="1"/>
  <c r="AB691" i="50" s="1"/>
  <c r="AD691" i="50" a="1"/>
  <c r="AD691" i="50" s="1"/>
  <c r="AC691" i="50" s="1"/>
  <c r="AE691" i="50" a="1"/>
  <c r="AE691" i="50" s="1"/>
  <c r="AF691" i="50" a="1"/>
  <c r="AF691" i="50" s="1"/>
  <c r="AG691" i="50" a="1"/>
  <c r="AG691" i="50" s="1"/>
  <c r="AH691" i="50" a="1"/>
  <c r="AH691" i="50" s="1"/>
  <c r="AI691" i="50" a="1"/>
  <c r="AI691" i="50" s="1"/>
  <c r="AL691" i="50" a="1"/>
  <c r="AL691" i="50" s="1"/>
  <c r="O692" i="50" a="1"/>
  <c r="O692" i="50" s="1"/>
  <c r="P692" i="50" a="1"/>
  <c r="P692" i="50" s="1"/>
  <c r="Q692" i="50" a="1"/>
  <c r="Q692" i="50" s="1"/>
  <c r="AB692" i="50" a="1"/>
  <c r="AB692" i="50" s="1"/>
  <c r="AD692" i="50" a="1"/>
  <c r="AD692" i="50" s="1"/>
  <c r="AC692" i="50" s="1"/>
  <c r="AE692" i="50" a="1"/>
  <c r="AE692" i="50" s="1"/>
  <c r="AF692" i="50" a="1"/>
  <c r="AF692" i="50" s="1"/>
  <c r="AG692" i="50" a="1"/>
  <c r="AG692" i="50" s="1"/>
  <c r="AH692" i="50" a="1"/>
  <c r="AH692" i="50" s="1"/>
  <c r="AI692" i="50" a="1"/>
  <c r="AI692" i="50" s="1"/>
  <c r="AL692" i="50" a="1"/>
  <c r="AL692" i="50" s="1"/>
  <c r="O693" i="50" a="1"/>
  <c r="O693" i="50" s="1"/>
  <c r="P693" i="50" a="1"/>
  <c r="P693" i="50" s="1"/>
  <c r="Q693" i="50" a="1"/>
  <c r="Q693" i="50" s="1"/>
  <c r="AB693" i="50" a="1"/>
  <c r="AB693" i="50" s="1"/>
  <c r="AD693" i="50" a="1"/>
  <c r="AD693" i="50" s="1"/>
  <c r="AC693" i="50" s="1"/>
  <c r="AE693" i="50" a="1"/>
  <c r="AE693" i="50" s="1"/>
  <c r="AF693" i="50" a="1"/>
  <c r="AF693" i="50" s="1"/>
  <c r="AG693" i="50" a="1"/>
  <c r="AG693" i="50" s="1"/>
  <c r="AH693" i="50" a="1"/>
  <c r="AH693" i="50" s="1"/>
  <c r="AI693" i="50" a="1"/>
  <c r="AI693" i="50" s="1"/>
  <c r="AL693" i="50" a="1"/>
  <c r="AL693" i="50" s="1"/>
  <c r="O694" i="50" a="1"/>
  <c r="O694" i="50" s="1"/>
  <c r="P694" i="50" a="1"/>
  <c r="P694" i="50" s="1"/>
  <c r="Q694" i="50" a="1"/>
  <c r="Q694" i="50" s="1"/>
  <c r="AB694" i="50" a="1"/>
  <c r="AB694" i="50" s="1"/>
  <c r="AD694" i="50" a="1"/>
  <c r="AD694" i="50" s="1"/>
  <c r="AC694" i="50" s="1"/>
  <c r="AE694" i="50" a="1"/>
  <c r="AE694" i="50" s="1"/>
  <c r="AF694" i="50" a="1"/>
  <c r="AF694" i="50" s="1"/>
  <c r="AG694" i="50" a="1"/>
  <c r="AG694" i="50" s="1"/>
  <c r="AH694" i="50" a="1"/>
  <c r="AH694" i="50" s="1"/>
  <c r="AI694" i="50" a="1"/>
  <c r="AI694" i="50" s="1"/>
  <c r="AL694" i="50" a="1"/>
  <c r="AL694" i="50" s="1"/>
  <c r="O695" i="50" a="1"/>
  <c r="O695" i="50" s="1"/>
  <c r="P695" i="50" a="1"/>
  <c r="P695" i="50" s="1"/>
  <c r="Q695" i="50" a="1"/>
  <c r="Q695" i="50" s="1"/>
  <c r="AB695" i="50" a="1"/>
  <c r="AB695" i="50" s="1"/>
  <c r="AD695" i="50" a="1"/>
  <c r="AD695" i="50" s="1"/>
  <c r="AC695" i="50" s="1"/>
  <c r="AE695" i="50" a="1"/>
  <c r="AE695" i="50" s="1"/>
  <c r="AF695" i="50" a="1"/>
  <c r="AF695" i="50" s="1"/>
  <c r="AG695" i="50" a="1"/>
  <c r="AG695" i="50" s="1"/>
  <c r="AH695" i="50" a="1"/>
  <c r="AH695" i="50" s="1"/>
  <c r="AI695" i="50" a="1"/>
  <c r="AI695" i="50" s="1"/>
  <c r="AL695" i="50" a="1"/>
  <c r="AL695" i="50" s="1"/>
  <c r="O696" i="50" a="1"/>
  <c r="O696" i="50" s="1"/>
  <c r="P696" i="50" a="1"/>
  <c r="P696" i="50" s="1"/>
  <c r="Q696" i="50" a="1"/>
  <c r="Q696" i="50" s="1"/>
  <c r="AB696" i="50" a="1"/>
  <c r="AB696" i="50" s="1"/>
  <c r="AD696" i="50" a="1"/>
  <c r="AD696" i="50" s="1"/>
  <c r="AC696" i="50" s="1"/>
  <c r="AE696" i="50" a="1"/>
  <c r="AE696" i="50" s="1"/>
  <c r="AA696" i="50" s="1"/>
  <c r="AF696" i="50" a="1"/>
  <c r="AF696" i="50" s="1"/>
  <c r="AG696" i="50" a="1"/>
  <c r="AG696" i="50" s="1"/>
  <c r="AH696" i="50" a="1"/>
  <c r="AH696" i="50" s="1"/>
  <c r="AI696" i="50" a="1"/>
  <c r="AI696" i="50" s="1"/>
  <c r="AL696" i="50" a="1"/>
  <c r="AL696" i="50" s="1"/>
  <c r="O697" i="50" a="1"/>
  <c r="O697" i="50" s="1"/>
  <c r="P697" i="50" a="1"/>
  <c r="P697" i="50" s="1"/>
  <c r="Q697" i="50" a="1"/>
  <c r="Q697" i="50" s="1"/>
  <c r="AB697" i="50" a="1"/>
  <c r="AB697" i="50" s="1"/>
  <c r="AD697" i="50" a="1"/>
  <c r="AD697" i="50" s="1"/>
  <c r="AC697" i="50" s="1"/>
  <c r="AE697" i="50" a="1"/>
  <c r="AE697" i="50" s="1"/>
  <c r="AF697" i="50" a="1"/>
  <c r="AF697" i="50" s="1"/>
  <c r="AG697" i="50" a="1"/>
  <c r="AG697" i="50" s="1"/>
  <c r="AH697" i="50" a="1"/>
  <c r="AH697" i="50" s="1"/>
  <c r="AI697" i="50" a="1"/>
  <c r="AI697" i="50" s="1"/>
  <c r="AL697" i="50" a="1"/>
  <c r="AL697" i="50" s="1"/>
  <c r="O698" i="50" a="1"/>
  <c r="O698" i="50" s="1"/>
  <c r="P698" i="50" a="1"/>
  <c r="P698" i="50" s="1"/>
  <c r="Q698" i="50" a="1"/>
  <c r="Q698" i="50" s="1"/>
  <c r="AB698" i="50" a="1"/>
  <c r="AB698" i="50" s="1"/>
  <c r="AD698" i="50" a="1"/>
  <c r="AD698" i="50" s="1"/>
  <c r="AC698" i="50" s="1"/>
  <c r="AE698" i="50" a="1"/>
  <c r="AE698" i="50" s="1"/>
  <c r="AF698" i="50" a="1"/>
  <c r="AF698" i="50" s="1"/>
  <c r="AG698" i="50" a="1"/>
  <c r="AG698" i="50" s="1"/>
  <c r="AH698" i="50" a="1"/>
  <c r="AH698" i="50" s="1"/>
  <c r="AI698" i="50" a="1"/>
  <c r="AI698" i="50" s="1"/>
  <c r="AL698" i="50" a="1"/>
  <c r="AL698" i="50" s="1"/>
  <c r="O699" i="50" a="1"/>
  <c r="O699" i="50" s="1"/>
  <c r="P699" i="50" a="1"/>
  <c r="P699" i="50" s="1"/>
  <c r="Q699" i="50" a="1"/>
  <c r="Q699" i="50" s="1"/>
  <c r="AB699" i="50" a="1"/>
  <c r="AB699" i="50" s="1"/>
  <c r="AD699" i="50" a="1"/>
  <c r="AD699" i="50" s="1"/>
  <c r="AC699" i="50" s="1"/>
  <c r="AE699" i="50" a="1"/>
  <c r="AE699" i="50" s="1"/>
  <c r="AF699" i="50" a="1"/>
  <c r="AF699" i="50" s="1"/>
  <c r="AG699" i="50" a="1"/>
  <c r="AG699" i="50" s="1"/>
  <c r="AH699" i="50" a="1"/>
  <c r="AH699" i="50" s="1"/>
  <c r="AI699" i="50" a="1"/>
  <c r="AI699" i="50" s="1"/>
  <c r="AL699" i="50" a="1"/>
  <c r="AL699" i="50" s="1"/>
  <c r="O700" i="50" a="1"/>
  <c r="O700" i="50" s="1"/>
  <c r="P700" i="50" a="1"/>
  <c r="P700" i="50" s="1"/>
  <c r="Q700" i="50" a="1"/>
  <c r="Q700" i="50" s="1"/>
  <c r="AB700" i="50" a="1"/>
  <c r="AB700" i="50" s="1"/>
  <c r="AD700" i="50" a="1"/>
  <c r="AD700" i="50" s="1"/>
  <c r="AC700" i="50" s="1"/>
  <c r="AE700" i="50" a="1"/>
  <c r="AE700" i="50" s="1"/>
  <c r="AF700" i="50" a="1"/>
  <c r="AF700" i="50" s="1"/>
  <c r="AG700" i="50" a="1"/>
  <c r="AG700" i="50" s="1"/>
  <c r="AH700" i="50" a="1"/>
  <c r="AH700" i="50" s="1"/>
  <c r="AI700" i="50" a="1"/>
  <c r="AI700" i="50" s="1"/>
  <c r="AL700" i="50" a="1"/>
  <c r="AL700" i="50" s="1"/>
  <c r="O701" i="50" a="1"/>
  <c r="O701" i="50" s="1"/>
  <c r="P701" i="50" a="1"/>
  <c r="P701" i="50" s="1"/>
  <c r="Q701" i="50" a="1"/>
  <c r="Q701" i="50" s="1"/>
  <c r="AB701" i="50" a="1"/>
  <c r="AB701" i="50" s="1"/>
  <c r="AD701" i="50" a="1"/>
  <c r="AD701" i="50" s="1"/>
  <c r="AC701" i="50" s="1"/>
  <c r="AE701" i="50" a="1"/>
  <c r="AE701" i="50" s="1"/>
  <c r="AF701" i="50" a="1"/>
  <c r="AF701" i="50" s="1"/>
  <c r="AG701" i="50" a="1"/>
  <c r="AG701" i="50" s="1"/>
  <c r="AH701" i="50" a="1"/>
  <c r="AH701" i="50" s="1"/>
  <c r="AI701" i="50" a="1"/>
  <c r="AI701" i="50" s="1"/>
  <c r="AL701" i="50" a="1"/>
  <c r="AL701" i="50" s="1"/>
  <c r="O702" i="50" a="1"/>
  <c r="O702" i="50" s="1"/>
  <c r="P702" i="50" a="1"/>
  <c r="P702" i="50" s="1"/>
  <c r="Q702" i="50" a="1"/>
  <c r="Q702" i="50" s="1"/>
  <c r="AB702" i="50" a="1"/>
  <c r="AB702" i="50" s="1"/>
  <c r="AD702" i="50" a="1"/>
  <c r="AD702" i="50" s="1"/>
  <c r="AC702" i="50" s="1"/>
  <c r="AE702" i="50" a="1"/>
  <c r="AE702" i="50" s="1"/>
  <c r="AA702" i="50" s="1"/>
  <c r="AF702" i="50" a="1"/>
  <c r="AF702" i="50" s="1"/>
  <c r="AG702" i="50" a="1"/>
  <c r="AG702" i="50" s="1"/>
  <c r="AH702" i="50" a="1"/>
  <c r="AH702" i="50" s="1"/>
  <c r="AI702" i="50" a="1"/>
  <c r="AI702" i="50" s="1"/>
  <c r="AL702" i="50" a="1"/>
  <c r="AL702" i="50" s="1"/>
  <c r="O703" i="50" a="1"/>
  <c r="O703" i="50" s="1"/>
  <c r="P703" i="50" a="1"/>
  <c r="P703" i="50" s="1"/>
  <c r="Q703" i="50" a="1"/>
  <c r="Q703" i="50" s="1"/>
  <c r="AB703" i="50" a="1"/>
  <c r="AB703" i="50" s="1"/>
  <c r="AD703" i="50" a="1"/>
  <c r="AD703" i="50" s="1"/>
  <c r="AC703" i="50" s="1"/>
  <c r="AE703" i="50" a="1"/>
  <c r="AE703" i="50" s="1"/>
  <c r="AF703" i="50" a="1"/>
  <c r="AF703" i="50" s="1"/>
  <c r="AG703" i="50" a="1"/>
  <c r="AG703" i="50" s="1"/>
  <c r="AH703" i="50" a="1"/>
  <c r="AH703" i="50" s="1"/>
  <c r="AI703" i="50" a="1"/>
  <c r="AI703" i="50" s="1"/>
  <c r="AL703" i="50" a="1"/>
  <c r="AL703" i="50" s="1"/>
  <c r="O704" i="50" a="1"/>
  <c r="O704" i="50" s="1"/>
  <c r="P704" i="50" a="1"/>
  <c r="P704" i="50" s="1"/>
  <c r="Q704" i="50" a="1"/>
  <c r="Q704" i="50" s="1"/>
  <c r="AB704" i="50" a="1"/>
  <c r="AB704" i="50" s="1"/>
  <c r="AD704" i="50" a="1"/>
  <c r="AD704" i="50" s="1"/>
  <c r="AC704" i="50" s="1"/>
  <c r="AE704" i="50" a="1"/>
  <c r="AE704" i="50" s="1"/>
  <c r="AF704" i="50" a="1"/>
  <c r="AF704" i="50" s="1"/>
  <c r="AG704" i="50" a="1"/>
  <c r="AG704" i="50" s="1"/>
  <c r="AH704" i="50" a="1"/>
  <c r="AH704" i="50" s="1"/>
  <c r="AI704" i="50" a="1"/>
  <c r="AI704" i="50" s="1"/>
  <c r="AL704" i="50" a="1"/>
  <c r="AL704" i="50" s="1"/>
  <c r="O705" i="50" a="1"/>
  <c r="O705" i="50" s="1"/>
  <c r="P705" i="50" a="1"/>
  <c r="P705" i="50" s="1"/>
  <c r="Q705" i="50" a="1"/>
  <c r="Q705" i="50" s="1"/>
  <c r="AB705" i="50" a="1"/>
  <c r="AB705" i="50" s="1"/>
  <c r="AD705" i="50" a="1"/>
  <c r="AD705" i="50" s="1"/>
  <c r="AC705" i="50" s="1"/>
  <c r="AE705" i="50" a="1"/>
  <c r="AE705" i="50" s="1"/>
  <c r="AF705" i="50" a="1"/>
  <c r="AF705" i="50" s="1"/>
  <c r="AG705" i="50" a="1"/>
  <c r="AG705" i="50" s="1"/>
  <c r="AH705" i="50" a="1"/>
  <c r="AH705" i="50" s="1"/>
  <c r="AI705" i="50" a="1"/>
  <c r="AI705" i="50" s="1"/>
  <c r="AL705" i="50" a="1"/>
  <c r="AL705" i="50" s="1"/>
  <c r="O706" i="50" a="1"/>
  <c r="O706" i="50" s="1"/>
  <c r="P706" i="50" a="1"/>
  <c r="P706" i="50" s="1"/>
  <c r="Q706" i="50" a="1"/>
  <c r="Q706" i="50" s="1"/>
  <c r="AB706" i="50" a="1"/>
  <c r="AB706" i="50" s="1"/>
  <c r="AD706" i="50" a="1"/>
  <c r="AD706" i="50" s="1"/>
  <c r="AC706" i="50" s="1"/>
  <c r="AE706" i="50" a="1"/>
  <c r="AE706" i="50" s="1"/>
  <c r="AF706" i="50" a="1"/>
  <c r="AF706" i="50" s="1"/>
  <c r="AG706" i="50" a="1"/>
  <c r="AG706" i="50" s="1"/>
  <c r="AH706" i="50" a="1"/>
  <c r="AH706" i="50" s="1"/>
  <c r="AI706" i="50" a="1"/>
  <c r="AI706" i="50" s="1"/>
  <c r="AL706" i="50" a="1"/>
  <c r="AL706" i="50" s="1"/>
  <c r="O707" i="50" a="1"/>
  <c r="O707" i="50" s="1"/>
  <c r="P707" i="50" a="1"/>
  <c r="P707" i="50" s="1"/>
  <c r="Q707" i="50" a="1"/>
  <c r="Q707" i="50" s="1"/>
  <c r="AB707" i="50" a="1"/>
  <c r="AB707" i="50" s="1"/>
  <c r="AD707" i="50" a="1"/>
  <c r="AD707" i="50" s="1"/>
  <c r="AC707" i="50" s="1"/>
  <c r="AE707" i="50" a="1"/>
  <c r="AE707" i="50" s="1"/>
  <c r="AF707" i="50" a="1"/>
  <c r="AF707" i="50" s="1"/>
  <c r="AG707" i="50" a="1"/>
  <c r="AG707" i="50" s="1"/>
  <c r="AH707" i="50" a="1"/>
  <c r="AH707" i="50" s="1"/>
  <c r="AI707" i="50" a="1"/>
  <c r="AI707" i="50" s="1"/>
  <c r="AL707" i="50" a="1"/>
  <c r="AL707" i="50" s="1"/>
  <c r="O708" i="50" a="1"/>
  <c r="O708" i="50" s="1"/>
  <c r="P708" i="50" a="1"/>
  <c r="P708" i="50" s="1"/>
  <c r="Q708" i="50" a="1"/>
  <c r="Q708" i="50" s="1"/>
  <c r="AB708" i="50" a="1"/>
  <c r="AB708" i="50" s="1"/>
  <c r="AD708" i="50" a="1"/>
  <c r="AD708" i="50" s="1"/>
  <c r="AC708" i="50" s="1"/>
  <c r="AE708" i="50" a="1"/>
  <c r="AE708" i="50" s="1"/>
  <c r="AA708" i="50" s="1"/>
  <c r="AF708" i="50" a="1"/>
  <c r="AF708" i="50" s="1"/>
  <c r="AG708" i="50" a="1"/>
  <c r="AG708" i="50" s="1"/>
  <c r="AH708" i="50" a="1"/>
  <c r="AH708" i="50" s="1"/>
  <c r="AI708" i="50" a="1"/>
  <c r="AI708" i="50" s="1"/>
  <c r="AL708" i="50" a="1"/>
  <c r="AL708" i="50" s="1"/>
  <c r="O709" i="50" a="1"/>
  <c r="O709" i="50" s="1"/>
  <c r="P709" i="50" a="1"/>
  <c r="P709" i="50" s="1"/>
  <c r="Q709" i="50" a="1"/>
  <c r="Q709" i="50" s="1"/>
  <c r="AB709" i="50" a="1"/>
  <c r="AB709" i="50" s="1"/>
  <c r="AD709" i="50" a="1"/>
  <c r="AD709" i="50" s="1"/>
  <c r="AC709" i="50" s="1"/>
  <c r="AE709" i="50" a="1"/>
  <c r="AE709" i="50" s="1"/>
  <c r="AA709" i="50" s="1"/>
  <c r="AF709" i="50" a="1"/>
  <c r="AF709" i="50" s="1"/>
  <c r="AG709" i="50" a="1"/>
  <c r="AG709" i="50" s="1"/>
  <c r="AH709" i="50" a="1"/>
  <c r="AH709" i="50" s="1"/>
  <c r="AI709" i="50" a="1"/>
  <c r="AI709" i="50" s="1"/>
  <c r="AL709" i="50" a="1"/>
  <c r="AL709" i="50" s="1"/>
  <c r="O710" i="50" a="1"/>
  <c r="O710" i="50" s="1"/>
  <c r="P710" i="50" a="1"/>
  <c r="P710" i="50" s="1"/>
  <c r="Q710" i="50" a="1"/>
  <c r="Q710" i="50" s="1"/>
  <c r="AB710" i="50" a="1"/>
  <c r="AB710" i="50" s="1"/>
  <c r="AD710" i="50" a="1"/>
  <c r="AD710" i="50" s="1"/>
  <c r="AC710" i="50" s="1"/>
  <c r="AE710" i="50" a="1"/>
  <c r="AE710" i="50" s="1"/>
  <c r="AF710" i="50" a="1"/>
  <c r="AF710" i="50" s="1"/>
  <c r="AG710" i="50" a="1"/>
  <c r="AG710" i="50" s="1"/>
  <c r="AH710" i="50" a="1"/>
  <c r="AH710" i="50" s="1"/>
  <c r="AI710" i="50" a="1"/>
  <c r="AI710" i="50" s="1"/>
  <c r="AL710" i="50" a="1"/>
  <c r="AL710" i="50" s="1"/>
  <c r="O711" i="50" a="1"/>
  <c r="O711" i="50" s="1"/>
  <c r="P711" i="50" a="1"/>
  <c r="P711" i="50" s="1"/>
  <c r="Q711" i="50" a="1"/>
  <c r="Q711" i="50" s="1"/>
  <c r="AB711" i="50" a="1"/>
  <c r="AB711" i="50" s="1"/>
  <c r="AD711" i="50" a="1"/>
  <c r="AD711" i="50" s="1"/>
  <c r="AC711" i="50" s="1"/>
  <c r="AE711" i="50" a="1"/>
  <c r="AE711" i="50" s="1"/>
  <c r="AF711" i="50" a="1"/>
  <c r="AF711" i="50" s="1"/>
  <c r="AG711" i="50" a="1"/>
  <c r="AG711" i="50" s="1"/>
  <c r="AH711" i="50" a="1"/>
  <c r="AH711" i="50" s="1"/>
  <c r="AI711" i="50" a="1"/>
  <c r="AI711" i="50" s="1"/>
  <c r="AL711" i="50" a="1"/>
  <c r="AL711" i="50" s="1"/>
  <c r="O712" i="50" a="1"/>
  <c r="O712" i="50" s="1"/>
  <c r="P712" i="50" a="1"/>
  <c r="P712" i="50" s="1"/>
  <c r="Q712" i="50" a="1"/>
  <c r="Q712" i="50" s="1"/>
  <c r="AB712" i="50" a="1"/>
  <c r="AB712" i="50" s="1"/>
  <c r="AD712" i="50" a="1"/>
  <c r="AD712" i="50" s="1"/>
  <c r="AC712" i="50" s="1"/>
  <c r="AE712" i="50" a="1"/>
  <c r="AE712" i="50" s="1"/>
  <c r="Z712" i="50" s="1"/>
  <c r="AF712" i="50" a="1"/>
  <c r="AF712" i="50" s="1"/>
  <c r="AG712" i="50" a="1"/>
  <c r="AG712" i="50" s="1"/>
  <c r="AH712" i="50" a="1"/>
  <c r="AH712" i="50" s="1"/>
  <c r="AI712" i="50" a="1"/>
  <c r="AI712" i="50" s="1"/>
  <c r="AL712" i="50" a="1"/>
  <c r="AL712" i="50" s="1"/>
  <c r="O713" i="50" a="1"/>
  <c r="O713" i="50" s="1"/>
  <c r="P713" i="50" a="1"/>
  <c r="P713" i="50" s="1"/>
  <c r="Q713" i="50" a="1"/>
  <c r="Q713" i="50" s="1"/>
  <c r="AB713" i="50" a="1"/>
  <c r="AB713" i="50" s="1"/>
  <c r="AD713" i="50" a="1"/>
  <c r="AD713" i="50" s="1"/>
  <c r="AC713" i="50" s="1"/>
  <c r="AE713" i="50" a="1"/>
  <c r="AE713" i="50" s="1"/>
  <c r="AF713" i="50" a="1"/>
  <c r="AF713" i="50" s="1"/>
  <c r="AG713" i="50" a="1"/>
  <c r="AG713" i="50" s="1"/>
  <c r="AH713" i="50" a="1"/>
  <c r="AH713" i="50" s="1"/>
  <c r="AI713" i="50" a="1"/>
  <c r="AI713" i="50" s="1"/>
  <c r="AL713" i="50" a="1"/>
  <c r="AL713" i="50" s="1"/>
  <c r="O714" i="50" a="1"/>
  <c r="O714" i="50" s="1"/>
  <c r="P714" i="50" a="1"/>
  <c r="P714" i="50" s="1"/>
  <c r="Q714" i="50" a="1"/>
  <c r="Q714" i="50" s="1"/>
  <c r="AB714" i="50" a="1"/>
  <c r="AB714" i="50" s="1"/>
  <c r="AD714" i="50" a="1"/>
  <c r="AD714" i="50" s="1"/>
  <c r="AC714" i="50" s="1"/>
  <c r="AE714" i="50" a="1"/>
  <c r="AE714" i="50" s="1"/>
  <c r="AA714" i="50" s="1"/>
  <c r="AF714" i="50" a="1"/>
  <c r="AF714" i="50" s="1"/>
  <c r="AG714" i="50" a="1"/>
  <c r="AG714" i="50" s="1"/>
  <c r="AH714" i="50" a="1"/>
  <c r="AH714" i="50" s="1"/>
  <c r="AI714" i="50" a="1"/>
  <c r="AI714" i="50" s="1"/>
  <c r="AL714" i="50" a="1"/>
  <c r="AL714" i="50" s="1"/>
  <c r="O715" i="50" a="1"/>
  <c r="O715" i="50" s="1"/>
  <c r="P715" i="50" a="1"/>
  <c r="P715" i="50" s="1"/>
  <c r="Q715" i="50" a="1"/>
  <c r="Q715" i="50" s="1"/>
  <c r="AB715" i="50" a="1"/>
  <c r="AB715" i="50" s="1"/>
  <c r="AD715" i="50" a="1"/>
  <c r="AD715" i="50" s="1"/>
  <c r="AC715" i="50" s="1"/>
  <c r="AE715" i="50" a="1"/>
  <c r="AE715" i="50" s="1"/>
  <c r="AF715" i="50" a="1"/>
  <c r="AF715" i="50" s="1"/>
  <c r="AG715" i="50" a="1"/>
  <c r="AG715" i="50" s="1"/>
  <c r="AH715" i="50" a="1"/>
  <c r="AH715" i="50" s="1"/>
  <c r="AI715" i="50" a="1"/>
  <c r="AI715" i="50" s="1"/>
  <c r="AL715" i="50" a="1"/>
  <c r="AL715" i="50" s="1"/>
  <c r="O716" i="50" a="1"/>
  <c r="O716" i="50" s="1"/>
  <c r="P716" i="50" a="1"/>
  <c r="P716" i="50" s="1"/>
  <c r="Q716" i="50" a="1"/>
  <c r="Q716" i="50" s="1"/>
  <c r="AB716" i="50" a="1"/>
  <c r="AB716" i="50" s="1"/>
  <c r="AD716" i="50" a="1"/>
  <c r="AD716" i="50" s="1"/>
  <c r="AC716" i="50" s="1"/>
  <c r="AE716" i="50" a="1"/>
  <c r="AE716" i="50" s="1"/>
  <c r="AF716" i="50" a="1"/>
  <c r="AF716" i="50" s="1"/>
  <c r="AG716" i="50" a="1"/>
  <c r="AG716" i="50" s="1"/>
  <c r="AH716" i="50" a="1"/>
  <c r="AH716" i="50" s="1"/>
  <c r="AI716" i="50" a="1"/>
  <c r="AI716" i="50" s="1"/>
  <c r="AL716" i="50" a="1"/>
  <c r="AL716" i="50" s="1"/>
  <c r="O717" i="50" a="1"/>
  <c r="O717" i="50" s="1"/>
  <c r="P717" i="50" a="1"/>
  <c r="P717" i="50" s="1"/>
  <c r="Q717" i="50" a="1"/>
  <c r="Q717" i="50" s="1"/>
  <c r="AB717" i="50" a="1"/>
  <c r="AB717" i="50" s="1"/>
  <c r="AD717" i="50" a="1"/>
  <c r="AD717" i="50" s="1"/>
  <c r="AC717" i="50" s="1"/>
  <c r="AE717" i="50" a="1"/>
  <c r="AE717" i="50" s="1"/>
  <c r="AF717" i="50" a="1"/>
  <c r="AF717" i="50" s="1"/>
  <c r="AG717" i="50" a="1"/>
  <c r="AG717" i="50" s="1"/>
  <c r="AH717" i="50" a="1"/>
  <c r="AH717" i="50" s="1"/>
  <c r="AI717" i="50" a="1"/>
  <c r="AI717" i="50" s="1"/>
  <c r="AL717" i="50" a="1"/>
  <c r="AL717" i="50" s="1"/>
  <c r="O718" i="50" a="1"/>
  <c r="O718" i="50" s="1"/>
  <c r="P718" i="50" a="1"/>
  <c r="P718" i="50" s="1"/>
  <c r="Q718" i="50" a="1"/>
  <c r="Q718" i="50" s="1"/>
  <c r="AB718" i="50" a="1"/>
  <c r="AB718" i="50" s="1"/>
  <c r="AD718" i="50" a="1"/>
  <c r="AD718" i="50" s="1"/>
  <c r="AC718" i="50" s="1"/>
  <c r="AE718" i="50" a="1"/>
  <c r="AE718" i="50" s="1"/>
  <c r="AF718" i="50" a="1"/>
  <c r="AF718" i="50" s="1"/>
  <c r="AG718" i="50" a="1"/>
  <c r="AG718" i="50" s="1"/>
  <c r="AH718" i="50" a="1"/>
  <c r="AH718" i="50" s="1"/>
  <c r="AI718" i="50" a="1"/>
  <c r="AI718" i="50" s="1"/>
  <c r="AL718" i="50" a="1"/>
  <c r="AL718" i="50" s="1"/>
  <c r="O719" i="50" a="1"/>
  <c r="O719" i="50" s="1"/>
  <c r="P719" i="50" a="1"/>
  <c r="P719" i="50" s="1"/>
  <c r="Q719" i="50" a="1"/>
  <c r="Q719" i="50" s="1"/>
  <c r="AB719" i="50" a="1"/>
  <c r="AB719" i="50" s="1"/>
  <c r="AD719" i="50" a="1"/>
  <c r="AD719" i="50" s="1"/>
  <c r="AC719" i="50" s="1"/>
  <c r="AE719" i="50" a="1"/>
  <c r="AE719" i="50" s="1"/>
  <c r="AF719" i="50" a="1"/>
  <c r="AF719" i="50" s="1"/>
  <c r="AG719" i="50" a="1"/>
  <c r="AG719" i="50" s="1"/>
  <c r="AH719" i="50" a="1"/>
  <c r="AH719" i="50" s="1"/>
  <c r="AI719" i="50" a="1"/>
  <c r="AI719" i="50" s="1"/>
  <c r="AL719" i="50" a="1"/>
  <c r="AL719" i="50" s="1"/>
  <c r="O720" i="50" a="1"/>
  <c r="O720" i="50" s="1"/>
  <c r="P720" i="50" a="1"/>
  <c r="P720" i="50" s="1"/>
  <c r="Q720" i="50" a="1"/>
  <c r="Q720" i="50" s="1"/>
  <c r="AB720" i="50" a="1"/>
  <c r="AB720" i="50" s="1"/>
  <c r="AD720" i="50" a="1"/>
  <c r="AD720" i="50" s="1"/>
  <c r="AC720" i="50" s="1"/>
  <c r="AE720" i="50" a="1"/>
  <c r="AE720" i="50" s="1"/>
  <c r="AF720" i="50" a="1"/>
  <c r="AF720" i="50" s="1"/>
  <c r="AG720" i="50" a="1"/>
  <c r="AG720" i="50" s="1"/>
  <c r="AH720" i="50" a="1"/>
  <c r="AH720" i="50" s="1"/>
  <c r="AI720" i="50" a="1"/>
  <c r="AI720" i="50" s="1"/>
  <c r="AL720" i="50" a="1"/>
  <c r="AL720" i="50" s="1"/>
  <c r="O721" i="50" a="1"/>
  <c r="O721" i="50" s="1"/>
  <c r="P721" i="50" a="1"/>
  <c r="P721" i="50" s="1"/>
  <c r="Q721" i="50" a="1"/>
  <c r="Q721" i="50" s="1"/>
  <c r="AB721" i="50" a="1"/>
  <c r="AB721" i="50" s="1"/>
  <c r="AD721" i="50" a="1"/>
  <c r="AD721" i="50" s="1"/>
  <c r="AC721" i="50" s="1"/>
  <c r="AE721" i="50" a="1"/>
  <c r="AE721" i="50" s="1"/>
  <c r="AF721" i="50" a="1"/>
  <c r="AF721" i="50" s="1"/>
  <c r="AG721" i="50" a="1"/>
  <c r="AG721" i="50" s="1"/>
  <c r="AH721" i="50" a="1"/>
  <c r="AH721" i="50" s="1"/>
  <c r="AI721" i="50" a="1"/>
  <c r="AI721" i="50" s="1"/>
  <c r="AL721" i="50" a="1"/>
  <c r="AL721" i="50" s="1"/>
  <c r="O722" i="50" a="1"/>
  <c r="O722" i="50" s="1"/>
  <c r="P722" i="50" a="1"/>
  <c r="P722" i="50" s="1"/>
  <c r="Q722" i="50" a="1"/>
  <c r="Q722" i="50" s="1"/>
  <c r="AB722" i="50" a="1"/>
  <c r="AB722" i="50" s="1"/>
  <c r="AD722" i="50" a="1"/>
  <c r="AD722" i="50" s="1"/>
  <c r="AC722" i="50" s="1"/>
  <c r="AE722" i="50" a="1"/>
  <c r="AE722" i="50" s="1"/>
  <c r="AF722" i="50" a="1"/>
  <c r="AF722" i="50" s="1"/>
  <c r="AG722" i="50" a="1"/>
  <c r="AG722" i="50" s="1"/>
  <c r="AH722" i="50" a="1"/>
  <c r="AH722" i="50" s="1"/>
  <c r="AI722" i="50" a="1"/>
  <c r="AI722" i="50" s="1"/>
  <c r="AL722" i="50" a="1"/>
  <c r="AL722" i="50" s="1"/>
  <c r="O723" i="50" a="1"/>
  <c r="O723" i="50" s="1"/>
  <c r="P723" i="50" a="1"/>
  <c r="P723" i="50" s="1"/>
  <c r="Q723" i="50" a="1"/>
  <c r="Q723" i="50" s="1"/>
  <c r="AB723" i="50" a="1"/>
  <c r="AB723" i="50" s="1"/>
  <c r="AD723" i="50" a="1"/>
  <c r="AD723" i="50" s="1"/>
  <c r="AC723" i="50" s="1"/>
  <c r="AE723" i="50" a="1"/>
  <c r="AE723" i="50" s="1"/>
  <c r="AA723" i="50" s="1"/>
  <c r="AF723" i="50" a="1"/>
  <c r="AF723" i="50" s="1"/>
  <c r="AG723" i="50" a="1"/>
  <c r="AG723" i="50" s="1"/>
  <c r="AH723" i="50" a="1"/>
  <c r="AH723" i="50" s="1"/>
  <c r="AI723" i="50" a="1"/>
  <c r="AI723" i="50" s="1"/>
  <c r="AL723" i="50" a="1"/>
  <c r="AL723" i="50" s="1"/>
  <c r="O724" i="50" a="1"/>
  <c r="O724" i="50" s="1"/>
  <c r="P724" i="50" a="1"/>
  <c r="P724" i="50" s="1"/>
  <c r="Q724" i="50" a="1"/>
  <c r="Q724" i="50" s="1"/>
  <c r="AB724" i="50" a="1"/>
  <c r="AB724" i="50" s="1"/>
  <c r="AD724" i="50" a="1"/>
  <c r="AD724" i="50" s="1"/>
  <c r="AC724" i="50" s="1"/>
  <c r="AE724" i="50" a="1"/>
  <c r="AE724" i="50" s="1"/>
  <c r="AF724" i="50" a="1"/>
  <c r="AF724" i="50" s="1"/>
  <c r="AG724" i="50" a="1"/>
  <c r="AG724" i="50" s="1"/>
  <c r="AH724" i="50" a="1"/>
  <c r="AH724" i="50" s="1"/>
  <c r="AI724" i="50" a="1"/>
  <c r="AI724" i="50" s="1"/>
  <c r="AL724" i="50" a="1"/>
  <c r="AL724" i="50" s="1"/>
  <c r="O725" i="50" a="1"/>
  <c r="O725" i="50" s="1"/>
  <c r="P725" i="50" a="1"/>
  <c r="P725" i="50" s="1"/>
  <c r="Q725" i="50" a="1"/>
  <c r="Q725" i="50" s="1"/>
  <c r="AB725" i="50" a="1"/>
  <c r="AB725" i="50" s="1"/>
  <c r="AD725" i="50" a="1"/>
  <c r="AD725" i="50" s="1"/>
  <c r="AC725" i="50" s="1"/>
  <c r="AE725" i="50" a="1"/>
  <c r="AE725" i="50" s="1"/>
  <c r="AF725" i="50" a="1"/>
  <c r="AF725" i="50" s="1"/>
  <c r="AG725" i="50" a="1"/>
  <c r="AG725" i="50" s="1"/>
  <c r="AH725" i="50" a="1"/>
  <c r="AH725" i="50" s="1"/>
  <c r="AI725" i="50" a="1"/>
  <c r="AI725" i="50" s="1"/>
  <c r="AL725" i="50" a="1"/>
  <c r="AL725" i="50" s="1"/>
  <c r="O726" i="50" a="1"/>
  <c r="O726" i="50" s="1"/>
  <c r="P726" i="50" a="1"/>
  <c r="P726" i="50" s="1"/>
  <c r="Q726" i="50" a="1"/>
  <c r="Q726" i="50" s="1"/>
  <c r="AB726" i="50" a="1"/>
  <c r="AB726" i="50" s="1"/>
  <c r="AD726" i="50" a="1"/>
  <c r="AD726" i="50" s="1"/>
  <c r="AC726" i="50" s="1"/>
  <c r="AE726" i="50" a="1"/>
  <c r="AE726" i="50" s="1"/>
  <c r="AF726" i="50" a="1"/>
  <c r="AF726" i="50" s="1"/>
  <c r="AG726" i="50" a="1"/>
  <c r="AG726" i="50" s="1"/>
  <c r="AH726" i="50" a="1"/>
  <c r="AH726" i="50" s="1"/>
  <c r="AI726" i="50" a="1"/>
  <c r="AI726" i="50" s="1"/>
  <c r="AL726" i="50" a="1"/>
  <c r="AL726" i="50" s="1"/>
  <c r="O727" i="50" a="1"/>
  <c r="O727" i="50" s="1"/>
  <c r="P727" i="50" a="1"/>
  <c r="P727" i="50" s="1"/>
  <c r="Q727" i="50" a="1"/>
  <c r="Q727" i="50" s="1"/>
  <c r="AB727" i="50" a="1"/>
  <c r="AB727" i="50" s="1"/>
  <c r="AD727" i="50" a="1"/>
  <c r="AD727" i="50" s="1"/>
  <c r="AC727" i="50" s="1"/>
  <c r="AE727" i="50" a="1"/>
  <c r="AE727" i="50" s="1"/>
  <c r="AA727" i="50" s="1"/>
  <c r="AF727" i="50" a="1"/>
  <c r="AF727" i="50" s="1"/>
  <c r="AG727" i="50" a="1"/>
  <c r="AG727" i="50" s="1"/>
  <c r="AH727" i="50" a="1"/>
  <c r="AH727" i="50" s="1"/>
  <c r="AI727" i="50" a="1"/>
  <c r="AI727" i="50" s="1"/>
  <c r="AL727" i="50" a="1"/>
  <c r="AL727" i="50" s="1"/>
  <c r="O728" i="50" a="1"/>
  <c r="O728" i="50" s="1"/>
  <c r="P728" i="50" a="1"/>
  <c r="P728" i="50" s="1"/>
  <c r="Q728" i="50" a="1"/>
  <c r="Q728" i="50" s="1"/>
  <c r="AB728" i="50" a="1"/>
  <c r="AB728" i="50" s="1"/>
  <c r="AD728" i="50" a="1"/>
  <c r="AD728" i="50" s="1"/>
  <c r="AC728" i="50" s="1"/>
  <c r="AE728" i="50" a="1"/>
  <c r="AE728" i="50" s="1"/>
  <c r="AF728" i="50" a="1"/>
  <c r="AF728" i="50" s="1"/>
  <c r="AG728" i="50" a="1"/>
  <c r="AG728" i="50" s="1"/>
  <c r="AH728" i="50" a="1"/>
  <c r="AH728" i="50" s="1"/>
  <c r="AI728" i="50" a="1"/>
  <c r="AI728" i="50" s="1"/>
  <c r="AL728" i="50" a="1"/>
  <c r="AL728" i="50" s="1"/>
  <c r="O729" i="50" a="1"/>
  <c r="O729" i="50" s="1"/>
  <c r="P729" i="50" a="1"/>
  <c r="P729" i="50" s="1"/>
  <c r="Q729" i="50" a="1"/>
  <c r="Q729" i="50" s="1"/>
  <c r="AB729" i="50" a="1"/>
  <c r="AB729" i="50" s="1"/>
  <c r="AD729" i="50" a="1"/>
  <c r="AD729" i="50" s="1"/>
  <c r="AC729" i="50" s="1"/>
  <c r="AE729" i="50" a="1"/>
  <c r="AE729" i="50" s="1"/>
  <c r="AF729" i="50" a="1"/>
  <c r="AF729" i="50" s="1"/>
  <c r="AG729" i="50" a="1"/>
  <c r="AG729" i="50" s="1"/>
  <c r="AH729" i="50" a="1"/>
  <c r="AH729" i="50" s="1"/>
  <c r="AI729" i="50" a="1"/>
  <c r="AI729" i="50" s="1"/>
  <c r="AL729" i="50" a="1"/>
  <c r="AL729" i="50" s="1"/>
  <c r="O730" i="50" a="1"/>
  <c r="O730" i="50" s="1"/>
  <c r="P730" i="50" a="1"/>
  <c r="P730" i="50" s="1"/>
  <c r="Q730" i="50" a="1"/>
  <c r="Q730" i="50" s="1"/>
  <c r="AB730" i="50" a="1"/>
  <c r="AB730" i="50" s="1"/>
  <c r="AD730" i="50" a="1"/>
  <c r="AD730" i="50" s="1"/>
  <c r="AC730" i="50" s="1"/>
  <c r="AE730" i="50" a="1"/>
  <c r="AE730" i="50" s="1"/>
  <c r="AF730" i="50" a="1"/>
  <c r="AF730" i="50" s="1"/>
  <c r="AG730" i="50" a="1"/>
  <c r="AG730" i="50" s="1"/>
  <c r="AH730" i="50" a="1"/>
  <c r="AH730" i="50" s="1"/>
  <c r="AI730" i="50" a="1"/>
  <c r="AI730" i="50" s="1"/>
  <c r="AL730" i="50" a="1"/>
  <c r="AL730" i="50" s="1"/>
  <c r="O731" i="50" a="1"/>
  <c r="O731" i="50" s="1"/>
  <c r="P731" i="50" a="1"/>
  <c r="P731" i="50" s="1"/>
  <c r="Q731" i="50" a="1"/>
  <c r="Q731" i="50" s="1"/>
  <c r="AB731" i="50" a="1"/>
  <c r="AB731" i="50" s="1"/>
  <c r="AD731" i="50" a="1"/>
  <c r="AD731" i="50" s="1"/>
  <c r="AC731" i="50" s="1"/>
  <c r="AE731" i="50" a="1"/>
  <c r="AE731" i="50" s="1"/>
  <c r="AF731" i="50" a="1"/>
  <c r="AF731" i="50" s="1"/>
  <c r="AG731" i="50" a="1"/>
  <c r="AG731" i="50" s="1"/>
  <c r="AH731" i="50" a="1"/>
  <c r="AH731" i="50" s="1"/>
  <c r="AI731" i="50" a="1"/>
  <c r="AI731" i="50" s="1"/>
  <c r="AL731" i="50" a="1"/>
  <c r="AL731" i="50" s="1"/>
  <c r="O732" i="50" a="1"/>
  <c r="O732" i="50" s="1"/>
  <c r="P732" i="50" a="1"/>
  <c r="P732" i="50" s="1"/>
  <c r="Q732" i="50" a="1"/>
  <c r="Q732" i="50" s="1"/>
  <c r="AB732" i="50" a="1"/>
  <c r="AB732" i="50" s="1"/>
  <c r="AD732" i="50" a="1"/>
  <c r="AD732" i="50" s="1"/>
  <c r="AC732" i="50" s="1"/>
  <c r="AE732" i="50" a="1"/>
  <c r="AE732" i="50" s="1"/>
  <c r="AF732" i="50" a="1"/>
  <c r="AF732" i="50" s="1"/>
  <c r="AG732" i="50" a="1"/>
  <c r="AG732" i="50" s="1"/>
  <c r="AH732" i="50" a="1"/>
  <c r="AH732" i="50" s="1"/>
  <c r="AI732" i="50" a="1"/>
  <c r="AI732" i="50" s="1"/>
  <c r="AL732" i="50" a="1"/>
  <c r="AL732" i="50" s="1"/>
  <c r="O733" i="50" a="1"/>
  <c r="O733" i="50" s="1"/>
  <c r="P733" i="50" a="1"/>
  <c r="P733" i="50" s="1"/>
  <c r="Q733" i="50" a="1"/>
  <c r="Q733" i="50" s="1"/>
  <c r="AB733" i="50" a="1"/>
  <c r="AB733" i="50" s="1"/>
  <c r="AD733" i="50" a="1"/>
  <c r="AD733" i="50" s="1"/>
  <c r="AC733" i="50" s="1"/>
  <c r="AE733" i="50" a="1"/>
  <c r="AE733" i="50" s="1"/>
  <c r="AF733" i="50" a="1"/>
  <c r="AF733" i="50" s="1"/>
  <c r="AG733" i="50" a="1"/>
  <c r="AG733" i="50" s="1"/>
  <c r="AH733" i="50" a="1"/>
  <c r="AH733" i="50" s="1"/>
  <c r="AI733" i="50" a="1"/>
  <c r="AI733" i="50" s="1"/>
  <c r="AL733" i="50" a="1"/>
  <c r="AL733" i="50" s="1"/>
  <c r="O734" i="50" a="1"/>
  <c r="O734" i="50" s="1"/>
  <c r="P734" i="50" a="1"/>
  <c r="P734" i="50" s="1"/>
  <c r="Q734" i="50" a="1"/>
  <c r="Q734" i="50" s="1"/>
  <c r="AB734" i="50" a="1"/>
  <c r="AB734" i="50" s="1"/>
  <c r="AD734" i="50" a="1"/>
  <c r="AD734" i="50" s="1"/>
  <c r="AC734" i="50" s="1"/>
  <c r="AE734" i="50" a="1"/>
  <c r="AE734" i="50" s="1"/>
  <c r="AF734" i="50" a="1"/>
  <c r="AF734" i="50" s="1"/>
  <c r="AG734" i="50" a="1"/>
  <c r="AG734" i="50" s="1"/>
  <c r="AH734" i="50" a="1"/>
  <c r="AH734" i="50" s="1"/>
  <c r="AI734" i="50" a="1"/>
  <c r="AI734" i="50" s="1"/>
  <c r="AL734" i="50" a="1"/>
  <c r="AL734" i="50" s="1"/>
  <c r="O735" i="50" a="1"/>
  <c r="O735" i="50" s="1"/>
  <c r="P735" i="50" a="1"/>
  <c r="P735" i="50" s="1"/>
  <c r="Q735" i="50" a="1"/>
  <c r="Q735" i="50" s="1"/>
  <c r="AB735" i="50" a="1"/>
  <c r="AB735" i="50" s="1"/>
  <c r="AD735" i="50" a="1"/>
  <c r="AD735" i="50" s="1"/>
  <c r="AC735" i="50" s="1"/>
  <c r="AE735" i="50" a="1"/>
  <c r="AE735" i="50" s="1"/>
  <c r="AF735" i="50" a="1"/>
  <c r="AF735" i="50" s="1"/>
  <c r="AG735" i="50" a="1"/>
  <c r="AG735" i="50" s="1"/>
  <c r="AH735" i="50" a="1"/>
  <c r="AH735" i="50" s="1"/>
  <c r="AI735" i="50" a="1"/>
  <c r="AI735" i="50" s="1"/>
  <c r="AL735" i="50" a="1"/>
  <c r="AL735" i="50" s="1"/>
  <c r="O736" i="50" a="1"/>
  <c r="O736" i="50" s="1"/>
  <c r="P736" i="50" a="1"/>
  <c r="P736" i="50" s="1"/>
  <c r="Q736" i="50" a="1"/>
  <c r="Q736" i="50" s="1"/>
  <c r="AB736" i="50" a="1"/>
  <c r="AB736" i="50" s="1"/>
  <c r="AD736" i="50" a="1"/>
  <c r="AD736" i="50" s="1"/>
  <c r="AC736" i="50" s="1"/>
  <c r="AE736" i="50" a="1"/>
  <c r="AE736" i="50" s="1"/>
  <c r="AF736" i="50" a="1"/>
  <c r="AF736" i="50" s="1"/>
  <c r="AG736" i="50" a="1"/>
  <c r="AG736" i="50" s="1"/>
  <c r="AH736" i="50" a="1"/>
  <c r="AH736" i="50" s="1"/>
  <c r="AI736" i="50" a="1"/>
  <c r="AI736" i="50" s="1"/>
  <c r="AL736" i="50" a="1"/>
  <c r="AL736" i="50" s="1"/>
  <c r="O737" i="50" a="1"/>
  <c r="O737" i="50" s="1"/>
  <c r="P737" i="50" a="1"/>
  <c r="P737" i="50" s="1"/>
  <c r="Q737" i="50" a="1"/>
  <c r="Q737" i="50" s="1"/>
  <c r="AB737" i="50" a="1"/>
  <c r="AB737" i="50" s="1"/>
  <c r="AD737" i="50" a="1"/>
  <c r="AD737" i="50" s="1"/>
  <c r="AC737" i="50" s="1"/>
  <c r="AE737" i="50" a="1"/>
  <c r="AE737" i="50" s="1"/>
  <c r="AF737" i="50" a="1"/>
  <c r="AF737" i="50" s="1"/>
  <c r="AG737" i="50" a="1"/>
  <c r="AG737" i="50" s="1"/>
  <c r="AH737" i="50" a="1"/>
  <c r="AH737" i="50" s="1"/>
  <c r="AI737" i="50" a="1"/>
  <c r="AI737" i="50" s="1"/>
  <c r="AL737" i="50" a="1"/>
  <c r="AL737" i="50" s="1"/>
  <c r="O738" i="50" a="1"/>
  <c r="O738" i="50" s="1"/>
  <c r="P738" i="50" a="1"/>
  <c r="P738" i="50" s="1"/>
  <c r="Q738" i="50" a="1"/>
  <c r="Q738" i="50" s="1"/>
  <c r="AB738" i="50" a="1"/>
  <c r="AB738" i="50" s="1"/>
  <c r="AD738" i="50" a="1"/>
  <c r="AD738" i="50" s="1"/>
  <c r="AC738" i="50" s="1"/>
  <c r="AE738" i="50" a="1"/>
  <c r="AE738" i="50" s="1"/>
  <c r="AF738" i="50" a="1"/>
  <c r="AF738" i="50" s="1"/>
  <c r="AG738" i="50" a="1"/>
  <c r="AG738" i="50" s="1"/>
  <c r="AH738" i="50" a="1"/>
  <c r="AH738" i="50" s="1"/>
  <c r="AI738" i="50" a="1"/>
  <c r="AI738" i="50" s="1"/>
  <c r="AL738" i="50" a="1"/>
  <c r="AL738" i="50" s="1"/>
  <c r="O739" i="50" a="1"/>
  <c r="O739" i="50" s="1"/>
  <c r="P739" i="50" a="1"/>
  <c r="P739" i="50" s="1"/>
  <c r="Q739" i="50" a="1"/>
  <c r="Q739" i="50" s="1"/>
  <c r="AB739" i="50" a="1"/>
  <c r="AB739" i="50" s="1"/>
  <c r="AD739" i="50" a="1"/>
  <c r="AD739" i="50" s="1"/>
  <c r="AC739" i="50" s="1"/>
  <c r="AE739" i="50" a="1"/>
  <c r="AE739" i="50" s="1"/>
  <c r="AF739" i="50" a="1"/>
  <c r="AF739" i="50" s="1"/>
  <c r="AG739" i="50" a="1"/>
  <c r="AG739" i="50" s="1"/>
  <c r="AH739" i="50" a="1"/>
  <c r="AH739" i="50" s="1"/>
  <c r="AI739" i="50" a="1"/>
  <c r="AI739" i="50" s="1"/>
  <c r="AL739" i="50" a="1"/>
  <c r="AL739" i="50" s="1"/>
  <c r="O740" i="50" a="1"/>
  <c r="O740" i="50" s="1"/>
  <c r="P740" i="50" a="1"/>
  <c r="P740" i="50" s="1"/>
  <c r="Q740" i="50" a="1"/>
  <c r="Q740" i="50" s="1"/>
  <c r="AB740" i="50" a="1"/>
  <c r="AB740" i="50" s="1"/>
  <c r="AD740" i="50" a="1"/>
  <c r="AD740" i="50" s="1"/>
  <c r="AC740" i="50" s="1"/>
  <c r="AE740" i="50" a="1"/>
  <c r="AE740" i="50" s="1"/>
  <c r="AF740" i="50" a="1"/>
  <c r="AF740" i="50" s="1"/>
  <c r="AG740" i="50" a="1"/>
  <c r="AG740" i="50" s="1"/>
  <c r="AH740" i="50" a="1"/>
  <c r="AH740" i="50" s="1"/>
  <c r="AI740" i="50" a="1"/>
  <c r="AI740" i="50" s="1"/>
  <c r="AL740" i="50" a="1"/>
  <c r="AL740" i="50" s="1"/>
  <c r="O741" i="50" a="1"/>
  <c r="O741" i="50" s="1"/>
  <c r="P741" i="50" a="1"/>
  <c r="P741" i="50" s="1"/>
  <c r="Q741" i="50" a="1"/>
  <c r="Q741" i="50" s="1"/>
  <c r="AB741" i="50" a="1"/>
  <c r="AB741" i="50" s="1"/>
  <c r="AD741" i="50" a="1"/>
  <c r="AD741" i="50" s="1"/>
  <c r="AC741" i="50" s="1"/>
  <c r="AE741" i="50" a="1"/>
  <c r="AE741" i="50" s="1"/>
  <c r="AA741" i="50" s="1"/>
  <c r="AF741" i="50" a="1"/>
  <c r="AF741" i="50" s="1"/>
  <c r="AG741" i="50" a="1"/>
  <c r="AG741" i="50" s="1"/>
  <c r="AH741" i="50" a="1"/>
  <c r="AH741" i="50" s="1"/>
  <c r="AI741" i="50" a="1"/>
  <c r="AI741" i="50" s="1"/>
  <c r="AL741" i="50" a="1"/>
  <c r="AL741" i="50" s="1"/>
  <c r="O742" i="50" a="1"/>
  <c r="O742" i="50" s="1"/>
  <c r="P742" i="50" a="1"/>
  <c r="P742" i="50" s="1"/>
  <c r="Q742" i="50" a="1"/>
  <c r="Q742" i="50" s="1"/>
  <c r="AB742" i="50" a="1"/>
  <c r="AB742" i="50" s="1"/>
  <c r="AD742" i="50" a="1"/>
  <c r="AD742" i="50" s="1"/>
  <c r="AC742" i="50" s="1"/>
  <c r="AE742" i="50" a="1"/>
  <c r="AE742" i="50" s="1"/>
  <c r="AF742" i="50" a="1"/>
  <c r="AF742" i="50" s="1"/>
  <c r="AG742" i="50" a="1"/>
  <c r="AG742" i="50" s="1"/>
  <c r="AH742" i="50" a="1"/>
  <c r="AH742" i="50" s="1"/>
  <c r="AI742" i="50" a="1"/>
  <c r="AI742" i="50" s="1"/>
  <c r="AL742" i="50" a="1"/>
  <c r="AL742" i="50" s="1"/>
  <c r="O743" i="50" a="1"/>
  <c r="O743" i="50" s="1"/>
  <c r="P743" i="50" a="1"/>
  <c r="P743" i="50" s="1"/>
  <c r="Q743" i="50" a="1"/>
  <c r="Q743" i="50" s="1"/>
  <c r="AB743" i="50" a="1"/>
  <c r="AB743" i="50" s="1"/>
  <c r="AD743" i="50" a="1"/>
  <c r="AD743" i="50" s="1"/>
  <c r="AC743" i="50" s="1"/>
  <c r="AE743" i="50" a="1"/>
  <c r="AE743" i="50" s="1"/>
  <c r="AF743" i="50" a="1"/>
  <c r="AF743" i="50" s="1"/>
  <c r="AG743" i="50" a="1"/>
  <c r="AG743" i="50" s="1"/>
  <c r="AH743" i="50" a="1"/>
  <c r="AH743" i="50" s="1"/>
  <c r="AI743" i="50" a="1"/>
  <c r="AI743" i="50" s="1"/>
  <c r="AL743" i="50" a="1"/>
  <c r="AL743" i="50" s="1"/>
  <c r="O744" i="50" a="1"/>
  <c r="O744" i="50" s="1"/>
  <c r="P744" i="50" a="1"/>
  <c r="P744" i="50" s="1"/>
  <c r="Q744" i="50" a="1"/>
  <c r="Q744" i="50" s="1"/>
  <c r="AB744" i="50" a="1"/>
  <c r="AB744" i="50" s="1"/>
  <c r="AD744" i="50" a="1"/>
  <c r="AD744" i="50" s="1"/>
  <c r="AC744" i="50" s="1"/>
  <c r="AE744" i="50" a="1"/>
  <c r="AE744" i="50" s="1"/>
  <c r="AF744" i="50" a="1"/>
  <c r="AF744" i="50" s="1"/>
  <c r="AG744" i="50" a="1"/>
  <c r="AG744" i="50" s="1"/>
  <c r="AH744" i="50" a="1"/>
  <c r="AH744" i="50" s="1"/>
  <c r="AI744" i="50" a="1"/>
  <c r="AI744" i="50" s="1"/>
  <c r="AL744" i="50" a="1"/>
  <c r="AL744" i="50" s="1"/>
  <c r="O745" i="50" a="1"/>
  <c r="O745" i="50" s="1"/>
  <c r="P745" i="50" a="1"/>
  <c r="P745" i="50" s="1"/>
  <c r="Q745" i="50" a="1"/>
  <c r="Q745" i="50" s="1"/>
  <c r="AB745" i="50" a="1"/>
  <c r="AB745" i="50" s="1"/>
  <c r="AD745" i="50" a="1"/>
  <c r="AD745" i="50" s="1"/>
  <c r="AC745" i="50" s="1"/>
  <c r="AE745" i="50" a="1"/>
  <c r="AE745" i="50" s="1"/>
  <c r="AF745" i="50" a="1"/>
  <c r="AF745" i="50" s="1"/>
  <c r="AG745" i="50" a="1"/>
  <c r="AG745" i="50" s="1"/>
  <c r="AH745" i="50" a="1"/>
  <c r="AH745" i="50" s="1"/>
  <c r="AI745" i="50" a="1"/>
  <c r="AI745" i="50" s="1"/>
  <c r="AL745" i="50" a="1"/>
  <c r="AL745" i="50" s="1"/>
  <c r="O746" i="50" a="1"/>
  <c r="O746" i="50" s="1"/>
  <c r="P746" i="50" a="1"/>
  <c r="P746" i="50" s="1"/>
  <c r="Q746" i="50" a="1"/>
  <c r="Q746" i="50" s="1"/>
  <c r="AB746" i="50" a="1"/>
  <c r="AB746" i="50" s="1"/>
  <c r="AD746" i="50" a="1"/>
  <c r="AD746" i="50" s="1"/>
  <c r="AC746" i="50" s="1"/>
  <c r="AE746" i="50" a="1"/>
  <c r="AE746" i="50" s="1"/>
  <c r="AF746" i="50" a="1"/>
  <c r="AF746" i="50" s="1"/>
  <c r="AG746" i="50" a="1"/>
  <c r="AG746" i="50" s="1"/>
  <c r="AH746" i="50" a="1"/>
  <c r="AH746" i="50" s="1"/>
  <c r="AI746" i="50" a="1"/>
  <c r="AI746" i="50" s="1"/>
  <c r="AL746" i="50" a="1"/>
  <c r="AL746" i="50" s="1"/>
  <c r="O747" i="50" a="1"/>
  <c r="O747" i="50" s="1"/>
  <c r="P747" i="50" a="1"/>
  <c r="P747" i="50" s="1"/>
  <c r="Q747" i="50" a="1"/>
  <c r="Q747" i="50" s="1"/>
  <c r="AB747" i="50" a="1"/>
  <c r="AB747" i="50" s="1"/>
  <c r="AD747" i="50" a="1"/>
  <c r="AD747" i="50" s="1"/>
  <c r="AC747" i="50" s="1"/>
  <c r="AE747" i="50" a="1"/>
  <c r="AE747" i="50" s="1"/>
  <c r="AF747" i="50" a="1"/>
  <c r="AF747" i="50" s="1"/>
  <c r="AG747" i="50" a="1"/>
  <c r="AG747" i="50" s="1"/>
  <c r="AH747" i="50" a="1"/>
  <c r="AH747" i="50" s="1"/>
  <c r="AI747" i="50" a="1"/>
  <c r="AI747" i="50" s="1"/>
  <c r="AL747" i="50" a="1"/>
  <c r="AL747" i="50" s="1"/>
  <c r="O748" i="50" a="1"/>
  <c r="O748" i="50" s="1"/>
  <c r="P748" i="50" a="1"/>
  <c r="P748" i="50" s="1"/>
  <c r="Q748" i="50" a="1"/>
  <c r="Q748" i="50" s="1"/>
  <c r="AB748" i="50" a="1"/>
  <c r="AB748" i="50" s="1"/>
  <c r="AD748" i="50" a="1"/>
  <c r="AD748" i="50" s="1"/>
  <c r="AC748" i="50" s="1"/>
  <c r="AE748" i="50" a="1"/>
  <c r="AE748" i="50" s="1"/>
  <c r="Z748" i="50" s="1"/>
  <c r="AF748" i="50" a="1"/>
  <c r="AF748" i="50" s="1"/>
  <c r="AG748" i="50" a="1"/>
  <c r="AG748" i="50" s="1"/>
  <c r="AH748" i="50" a="1"/>
  <c r="AH748" i="50" s="1"/>
  <c r="AI748" i="50" a="1"/>
  <c r="AI748" i="50" s="1"/>
  <c r="AL748" i="50" a="1"/>
  <c r="AL748" i="50" s="1"/>
  <c r="O749" i="50" a="1"/>
  <c r="O749" i="50" s="1"/>
  <c r="P749" i="50" a="1"/>
  <c r="P749" i="50" s="1"/>
  <c r="Q749" i="50" a="1"/>
  <c r="Q749" i="50" s="1"/>
  <c r="AB749" i="50" a="1"/>
  <c r="AB749" i="50" s="1"/>
  <c r="AD749" i="50" a="1"/>
  <c r="AD749" i="50" s="1"/>
  <c r="AC749" i="50" s="1"/>
  <c r="AE749" i="50" a="1"/>
  <c r="AE749" i="50" s="1"/>
  <c r="AF749" i="50" a="1"/>
  <c r="AF749" i="50" s="1"/>
  <c r="AG749" i="50" a="1"/>
  <c r="AG749" i="50" s="1"/>
  <c r="AH749" i="50" a="1"/>
  <c r="AH749" i="50" s="1"/>
  <c r="AI749" i="50" a="1"/>
  <c r="AI749" i="50" s="1"/>
  <c r="AL749" i="50" a="1"/>
  <c r="AL749" i="50" s="1"/>
  <c r="O750" i="50" a="1"/>
  <c r="O750" i="50" s="1"/>
  <c r="P750" i="50" a="1"/>
  <c r="P750" i="50" s="1"/>
  <c r="Q750" i="50" a="1"/>
  <c r="Q750" i="50" s="1"/>
  <c r="AB750" i="50" a="1"/>
  <c r="AB750" i="50" s="1"/>
  <c r="AD750" i="50" a="1"/>
  <c r="AD750" i="50" s="1"/>
  <c r="AC750" i="50" s="1"/>
  <c r="AE750" i="50" a="1"/>
  <c r="AE750" i="50" s="1"/>
  <c r="AA750" i="50" s="1"/>
  <c r="AF750" i="50" a="1"/>
  <c r="AF750" i="50" s="1"/>
  <c r="AG750" i="50" a="1"/>
  <c r="AG750" i="50" s="1"/>
  <c r="AH750" i="50" a="1"/>
  <c r="AH750" i="50" s="1"/>
  <c r="AI750" i="50" a="1"/>
  <c r="AI750" i="50" s="1"/>
  <c r="AL750" i="50" a="1"/>
  <c r="AL750" i="50" s="1"/>
  <c r="O751" i="50" a="1"/>
  <c r="O751" i="50" s="1"/>
  <c r="P751" i="50" a="1"/>
  <c r="P751" i="50" s="1"/>
  <c r="Q751" i="50" a="1"/>
  <c r="Q751" i="50" s="1"/>
  <c r="AB751" i="50" a="1"/>
  <c r="AB751" i="50" s="1"/>
  <c r="AD751" i="50" a="1"/>
  <c r="AD751" i="50" s="1"/>
  <c r="AC751" i="50" s="1"/>
  <c r="AE751" i="50" a="1"/>
  <c r="AE751" i="50" s="1"/>
  <c r="AF751" i="50" a="1"/>
  <c r="AF751" i="50" s="1"/>
  <c r="AG751" i="50" a="1"/>
  <c r="AG751" i="50" s="1"/>
  <c r="AH751" i="50" a="1"/>
  <c r="AH751" i="50" s="1"/>
  <c r="AI751" i="50" a="1"/>
  <c r="AI751" i="50" s="1"/>
  <c r="AL751" i="50" a="1"/>
  <c r="AL751" i="50" s="1"/>
  <c r="O752" i="50" a="1"/>
  <c r="O752" i="50" s="1"/>
  <c r="P752" i="50" a="1"/>
  <c r="P752" i="50" s="1"/>
  <c r="Q752" i="50" a="1"/>
  <c r="Q752" i="50" s="1"/>
  <c r="AB752" i="50" a="1"/>
  <c r="AB752" i="50" s="1"/>
  <c r="AD752" i="50" a="1"/>
  <c r="AD752" i="50" s="1"/>
  <c r="AC752" i="50" s="1"/>
  <c r="AE752" i="50" a="1"/>
  <c r="AE752" i="50" s="1"/>
  <c r="AA752" i="50" s="1"/>
  <c r="AF752" i="50" a="1"/>
  <c r="AF752" i="50" s="1"/>
  <c r="AG752" i="50" a="1"/>
  <c r="AG752" i="50" s="1"/>
  <c r="AH752" i="50" a="1"/>
  <c r="AH752" i="50" s="1"/>
  <c r="AI752" i="50" a="1"/>
  <c r="AI752" i="50" s="1"/>
  <c r="AL752" i="50" a="1"/>
  <c r="AL752" i="50" s="1"/>
  <c r="O753" i="50" a="1"/>
  <c r="O753" i="50" s="1"/>
  <c r="P753" i="50" a="1"/>
  <c r="P753" i="50" s="1"/>
  <c r="Q753" i="50" a="1"/>
  <c r="Q753" i="50" s="1"/>
  <c r="AB753" i="50" a="1"/>
  <c r="AB753" i="50" s="1"/>
  <c r="AD753" i="50" a="1"/>
  <c r="AD753" i="50" s="1"/>
  <c r="AC753" i="50" s="1"/>
  <c r="AE753" i="50" a="1"/>
  <c r="AE753" i="50" s="1"/>
  <c r="AA753" i="50" s="1"/>
  <c r="AF753" i="50" a="1"/>
  <c r="AF753" i="50" s="1"/>
  <c r="AG753" i="50" a="1"/>
  <c r="AG753" i="50" s="1"/>
  <c r="AH753" i="50" a="1"/>
  <c r="AH753" i="50" s="1"/>
  <c r="AI753" i="50" a="1"/>
  <c r="AI753" i="50" s="1"/>
  <c r="AL753" i="50" a="1"/>
  <c r="AL753" i="50" s="1"/>
  <c r="O754" i="50" a="1"/>
  <c r="O754" i="50" s="1"/>
  <c r="P754" i="50" a="1"/>
  <c r="P754" i="50" s="1"/>
  <c r="Q754" i="50" a="1"/>
  <c r="Q754" i="50" s="1"/>
  <c r="AB754" i="50" a="1"/>
  <c r="AB754" i="50" s="1"/>
  <c r="AD754" i="50" a="1"/>
  <c r="AD754" i="50" s="1"/>
  <c r="AC754" i="50" s="1"/>
  <c r="AE754" i="50" a="1"/>
  <c r="AE754" i="50" s="1"/>
  <c r="AF754" i="50" a="1"/>
  <c r="AF754" i="50" s="1"/>
  <c r="AG754" i="50" a="1"/>
  <c r="AG754" i="50" s="1"/>
  <c r="AH754" i="50" a="1"/>
  <c r="AH754" i="50" s="1"/>
  <c r="AI754" i="50" a="1"/>
  <c r="AI754" i="50" s="1"/>
  <c r="AL754" i="50" a="1"/>
  <c r="AL754" i="50" s="1"/>
  <c r="O755" i="50" a="1"/>
  <c r="O755" i="50" s="1"/>
  <c r="P755" i="50" a="1"/>
  <c r="P755" i="50" s="1"/>
  <c r="Q755" i="50" a="1"/>
  <c r="Q755" i="50" s="1"/>
  <c r="AB755" i="50" a="1"/>
  <c r="AB755" i="50" s="1"/>
  <c r="AD755" i="50" a="1"/>
  <c r="AD755" i="50" s="1"/>
  <c r="AC755" i="50" s="1"/>
  <c r="AE755" i="50" a="1"/>
  <c r="AE755" i="50" s="1"/>
  <c r="AF755" i="50" a="1"/>
  <c r="AF755" i="50" s="1"/>
  <c r="AG755" i="50" a="1"/>
  <c r="AG755" i="50" s="1"/>
  <c r="AH755" i="50" a="1"/>
  <c r="AH755" i="50" s="1"/>
  <c r="AI755" i="50" a="1"/>
  <c r="AI755" i="50" s="1"/>
  <c r="AL755" i="50" a="1"/>
  <c r="AL755" i="50" s="1"/>
  <c r="O756" i="50" a="1"/>
  <c r="O756" i="50" s="1"/>
  <c r="P756" i="50" a="1"/>
  <c r="P756" i="50" s="1"/>
  <c r="Q756" i="50" a="1"/>
  <c r="Q756" i="50" s="1"/>
  <c r="AB756" i="50" a="1"/>
  <c r="AB756" i="50" s="1"/>
  <c r="AD756" i="50" a="1"/>
  <c r="AD756" i="50" s="1"/>
  <c r="AC756" i="50" s="1"/>
  <c r="AE756" i="50" a="1"/>
  <c r="AE756" i="50" s="1"/>
  <c r="AF756" i="50" a="1"/>
  <c r="AF756" i="50" s="1"/>
  <c r="AG756" i="50" a="1"/>
  <c r="AG756" i="50" s="1"/>
  <c r="AH756" i="50" a="1"/>
  <c r="AH756" i="50" s="1"/>
  <c r="AI756" i="50" a="1"/>
  <c r="AI756" i="50" s="1"/>
  <c r="AL756" i="50" a="1"/>
  <c r="AL756" i="50" s="1"/>
  <c r="O757" i="50" a="1"/>
  <c r="O757" i="50" s="1"/>
  <c r="P757" i="50" a="1"/>
  <c r="P757" i="50" s="1"/>
  <c r="Q757" i="50" a="1"/>
  <c r="Q757" i="50" s="1"/>
  <c r="AB757" i="50" a="1"/>
  <c r="AB757" i="50" s="1"/>
  <c r="AD757" i="50" a="1"/>
  <c r="AD757" i="50" s="1"/>
  <c r="AC757" i="50" s="1"/>
  <c r="AE757" i="50" a="1"/>
  <c r="AE757" i="50" s="1"/>
  <c r="AF757" i="50" a="1"/>
  <c r="AF757" i="50" s="1"/>
  <c r="AG757" i="50" a="1"/>
  <c r="AG757" i="50" s="1"/>
  <c r="AH757" i="50" a="1"/>
  <c r="AH757" i="50" s="1"/>
  <c r="AI757" i="50" a="1"/>
  <c r="AI757" i="50" s="1"/>
  <c r="AL757" i="50" a="1"/>
  <c r="AL757" i="50" s="1"/>
  <c r="O758" i="50" a="1"/>
  <c r="O758" i="50" s="1"/>
  <c r="P758" i="50" a="1"/>
  <c r="P758" i="50" s="1"/>
  <c r="Q758" i="50" a="1"/>
  <c r="Q758" i="50" s="1"/>
  <c r="AB758" i="50" a="1"/>
  <c r="AB758" i="50" s="1"/>
  <c r="AD758" i="50" a="1"/>
  <c r="AD758" i="50" s="1"/>
  <c r="AC758" i="50" s="1"/>
  <c r="AE758" i="50" a="1"/>
  <c r="AE758" i="50" s="1"/>
  <c r="Z758" i="50" s="1"/>
  <c r="AF758" i="50" a="1"/>
  <c r="AF758" i="50" s="1"/>
  <c r="AG758" i="50" a="1"/>
  <c r="AG758" i="50" s="1"/>
  <c r="AH758" i="50" a="1"/>
  <c r="AH758" i="50" s="1"/>
  <c r="AI758" i="50" a="1"/>
  <c r="AI758" i="50" s="1"/>
  <c r="AL758" i="50" a="1"/>
  <c r="AL758" i="50" s="1"/>
  <c r="O759" i="50" a="1"/>
  <c r="O759" i="50" s="1"/>
  <c r="P759" i="50" a="1"/>
  <c r="P759" i="50" s="1"/>
  <c r="Q759" i="50" a="1"/>
  <c r="Q759" i="50" s="1"/>
  <c r="AB759" i="50" a="1"/>
  <c r="AB759" i="50" s="1"/>
  <c r="AD759" i="50" a="1"/>
  <c r="AD759" i="50" s="1"/>
  <c r="AC759" i="50" s="1"/>
  <c r="AE759" i="50" a="1"/>
  <c r="AE759" i="50" s="1"/>
  <c r="AF759" i="50" a="1"/>
  <c r="AF759" i="50" s="1"/>
  <c r="AG759" i="50" a="1"/>
  <c r="AG759" i="50" s="1"/>
  <c r="AH759" i="50" a="1"/>
  <c r="AH759" i="50" s="1"/>
  <c r="AI759" i="50" a="1"/>
  <c r="AI759" i="50" s="1"/>
  <c r="AL759" i="50" a="1"/>
  <c r="AL759" i="50" s="1"/>
  <c r="O760" i="50" a="1"/>
  <c r="O760" i="50" s="1"/>
  <c r="P760" i="50" a="1"/>
  <c r="P760" i="50" s="1"/>
  <c r="Q760" i="50" a="1"/>
  <c r="Q760" i="50" s="1"/>
  <c r="AB760" i="50" a="1"/>
  <c r="AB760" i="50" s="1"/>
  <c r="AD760" i="50" a="1"/>
  <c r="AD760" i="50" s="1"/>
  <c r="AC760" i="50" s="1"/>
  <c r="AE760" i="50" a="1"/>
  <c r="AE760" i="50" s="1"/>
  <c r="AF760" i="50" a="1"/>
  <c r="AF760" i="50" s="1"/>
  <c r="AG760" i="50" a="1"/>
  <c r="AG760" i="50" s="1"/>
  <c r="AH760" i="50" a="1"/>
  <c r="AH760" i="50" s="1"/>
  <c r="AI760" i="50" a="1"/>
  <c r="AI760" i="50" s="1"/>
  <c r="AL760" i="50" a="1"/>
  <c r="AL760" i="50" s="1"/>
  <c r="O761" i="50" a="1"/>
  <c r="O761" i="50" s="1"/>
  <c r="P761" i="50" a="1"/>
  <c r="P761" i="50" s="1"/>
  <c r="Q761" i="50" a="1"/>
  <c r="Q761" i="50" s="1"/>
  <c r="AB761" i="50" a="1"/>
  <c r="AB761" i="50" s="1"/>
  <c r="AD761" i="50" a="1"/>
  <c r="AD761" i="50" s="1"/>
  <c r="AC761" i="50" s="1"/>
  <c r="AE761" i="50" a="1"/>
  <c r="AE761" i="50" s="1"/>
  <c r="AF761" i="50" a="1"/>
  <c r="AF761" i="50" s="1"/>
  <c r="AG761" i="50" a="1"/>
  <c r="AG761" i="50" s="1"/>
  <c r="AH761" i="50" a="1"/>
  <c r="AH761" i="50" s="1"/>
  <c r="AI761" i="50" a="1"/>
  <c r="AI761" i="50" s="1"/>
  <c r="AL761" i="50" a="1"/>
  <c r="AL761" i="50" s="1"/>
  <c r="O762" i="50" a="1"/>
  <c r="O762" i="50" s="1"/>
  <c r="P762" i="50" a="1"/>
  <c r="P762" i="50" s="1"/>
  <c r="Q762" i="50" a="1"/>
  <c r="Q762" i="50" s="1"/>
  <c r="AB762" i="50" a="1"/>
  <c r="AB762" i="50" s="1"/>
  <c r="AD762" i="50" a="1"/>
  <c r="AD762" i="50" s="1"/>
  <c r="AC762" i="50" s="1"/>
  <c r="AE762" i="50" a="1"/>
  <c r="AE762" i="50" s="1"/>
  <c r="Z762" i="50" s="1"/>
  <c r="AF762" i="50" a="1"/>
  <c r="AF762" i="50" s="1"/>
  <c r="AG762" i="50" a="1"/>
  <c r="AG762" i="50" s="1"/>
  <c r="AH762" i="50" a="1"/>
  <c r="AH762" i="50" s="1"/>
  <c r="AI762" i="50" a="1"/>
  <c r="AI762" i="50" s="1"/>
  <c r="AL762" i="50" a="1"/>
  <c r="AL762" i="50" s="1"/>
  <c r="O763" i="50" a="1"/>
  <c r="O763" i="50" s="1"/>
  <c r="P763" i="50" a="1"/>
  <c r="P763" i="50" s="1"/>
  <c r="Q763" i="50" a="1"/>
  <c r="Q763" i="50" s="1"/>
  <c r="AB763" i="50" a="1"/>
  <c r="AB763" i="50" s="1"/>
  <c r="AD763" i="50" a="1"/>
  <c r="AD763" i="50" s="1"/>
  <c r="AC763" i="50" s="1"/>
  <c r="AE763" i="50" a="1"/>
  <c r="AE763" i="50" s="1"/>
  <c r="AF763" i="50" a="1"/>
  <c r="AF763" i="50" s="1"/>
  <c r="AG763" i="50" a="1"/>
  <c r="AG763" i="50" s="1"/>
  <c r="AH763" i="50" a="1"/>
  <c r="AH763" i="50" s="1"/>
  <c r="AI763" i="50" a="1"/>
  <c r="AI763" i="50" s="1"/>
  <c r="AL763" i="50" a="1"/>
  <c r="AL763" i="50" s="1"/>
  <c r="O764" i="50" a="1"/>
  <c r="O764" i="50" s="1"/>
  <c r="P764" i="50" a="1"/>
  <c r="P764" i="50" s="1"/>
  <c r="Q764" i="50" a="1"/>
  <c r="Q764" i="50" s="1"/>
  <c r="AB764" i="50" a="1"/>
  <c r="AB764" i="50" s="1"/>
  <c r="AD764" i="50" a="1"/>
  <c r="AD764" i="50" s="1"/>
  <c r="AC764" i="50" s="1"/>
  <c r="AE764" i="50" a="1"/>
  <c r="AE764" i="50" s="1"/>
  <c r="AF764" i="50" a="1"/>
  <c r="AF764" i="50" s="1"/>
  <c r="AG764" i="50" a="1"/>
  <c r="AG764" i="50" s="1"/>
  <c r="AH764" i="50" a="1"/>
  <c r="AH764" i="50" s="1"/>
  <c r="AI764" i="50" a="1"/>
  <c r="AI764" i="50" s="1"/>
  <c r="AL764" i="50" a="1"/>
  <c r="AL764" i="50" s="1"/>
  <c r="O765" i="50" a="1"/>
  <c r="O765" i="50" s="1"/>
  <c r="P765" i="50" a="1"/>
  <c r="P765" i="50" s="1"/>
  <c r="Q765" i="50" a="1"/>
  <c r="Q765" i="50" s="1"/>
  <c r="AB765" i="50" a="1"/>
  <c r="AB765" i="50" s="1"/>
  <c r="AD765" i="50" a="1"/>
  <c r="AD765" i="50" s="1"/>
  <c r="AC765" i="50" s="1"/>
  <c r="AE765" i="50" a="1"/>
  <c r="AE765" i="50" s="1"/>
  <c r="AF765" i="50" a="1"/>
  <c r="AF765" i="50" s="1"/>
  <c r="AG765" i="50" a="1"/>
  <c r="AG765" i="50" s="1"/>
  <c r="AH765" i="50" a="1"/>
  <c r="AH765" i="50" s="1"/>
  <c r="AI765" i="50" a="1"/>
  <c r="AI765" i="50" s="1"/>
  <c r="AL765" i="50" a="1"/>
  <c r="AL765" i="50" s="1"/>
  <c r="O766" i="50" a="1"/>
  <c r="O766" i="50" s="1"/>
  <c r="P766" i="50" a="1"/>
  <c r="P766" i="50" s="1"/>
  <c r="Q766" i="50" a="1"/>
  <c r="Q766" i="50" s="1"/>
  <c r="AB766" i="50" a="1"/>
  <c r="AB766" i="50" s="1"/>
  <c r="AD766" i="50" a="1"/>
  <c r="AD766" i="50" s="1"/>
  <c r="AC766" i="50" s="1"/>
  <c r="AE766" i="50" a="1"/>
  <c r="AE766" i="50" s="1"/>
  <c r="AF766" i="50" a="1"/>
  <c r="AF766" i="50" s="1"/>
  <c r="AG766" i="50" a="1"/>
  <c r="AG766" i="50" s="1"/>
  <c r="AH766" i="50" a="1"/>
  <c r="AH766" i="50" s="1"/>
  <c r="AI766" i="50" a="1"/>
  <c r="AI766" i="50" s="1"/>
  <c r="AL766" i="50" a="1"/>
  <c r="AL766" i="50" s="1"/>
  <c r="O767" i="50" a="1"/>
  <c r="O767" i="50" s="1"/>
  <c r="P767" i="50" a="1"/>
  <c r="P767" i="50" s="1"/>
  <c r="Q767" i="50" a="1"/>
  <c r="Q767" i="50" s="1"/>
  <c r="AB767" i="50" a="1"/>
  <c r="AB767" i="50" s="1"/>
  <c r="AD767" i="50" a="1"/>
  <c r="AD767" i="50" s="1"/>
  <c r="AC767" i="50" s="1"/>
  <c r="AE767" i="50" a="1"/>
  <c r="AE767" i="50" s="1"/>
  <c r="AF767" i="50" a="1"/>
  <c r="AF767" i="50" s="1"/>
  <c r="AG767" i="50" a="1"/>
  <c r="AG767" i="50" s="1"/>
  <c r="AH767" i="50" a="1"/>
  <c r="AH767" i="50" s="1"/>
  <c r="AI767" i="50" a="1"/>
  <c r="AI767" i="50" s="1"/>
  <c r="AL767" i="50" a="1"/>
  <c r="AL767" i="50" s="1"/>
  <c r="O768" i="50" a="1"/>
  <c r="O768" i="50" s="1"/>
  <c r="P768" i="50" a="1"/>
  <c r="P768" i="50" s="1"/>
  <c r="Q768" i="50" a="1"/>
  <c r="Q768" i="50" s="1"/>
  <c r="AB768" i="50" a="1"/>
  <c r="AB768" i="50" s="1"/>
  <c r="AD768" i="50" a="1"/>
  <c r="AD768" i="50" s="1"/>
  <c r="AC768" i="50" s="1"/>
  <c r="AE768" i="50" a="1"/>
  <c r="AE768" i="50" s="1"/>
  <c r="AF768" i="50" a="1"/>
  <c r="AF768" i="50" s="1"/>
  <c r="AG768" i="50" a="1"/>
  <c r="AG768" i="50" s="1"/>
  <c r="AH768" i="50" a="1"/>
  <c r="AH768" i="50" s="1"/>
  <c r="AI768" i="50" a="1"/>
  <c r="AI768" i="50" s="1"/>
  <c r="AL768" i="50" a="1"/>
  <c r="AL768" i="50" s="1"/>
  <c r="O769" i="50" a="1"/>
  <c r="O769" i="50" s="1"/>
  <c r="P769" i="50" a="1"/>
  <c r="P769" i="50" s="1"/>
  <c r="Q769" i="50" a="1"/>
  <c r="Q769" i="50" s="1"/>
  <c r="AB769" i="50" a="1"/>
  <c r="AB769" i="50" s="1"/>
  <c r="AD769" i="50" a="1"/>
  <c r="AD769" i="50" s="1"/>
  <c r="AC769" i="50" s="1"/>
  <c r="AE769" i="50" a="1"/>
  <c r="AE769" i="50" s="1"/>
  <c r="AF769" i="50" a="1"/>
  <c r="AF769" i="50" s="1"/>
  <c r="AG769" i="50" a="1"/>
  <c r="AG769" i="50" s="1"/>
  <c r="AH769" i="50" a="1"/>
  <c r="AH769" i="50" s="1"/>
  <c r="AI769" i="50" a="1"/>
  <c r="AI769" i="50" s="1"/>
  <c r="AL769" i="50" a="1"/>
  <c r="AL769" i="50" s="1"/>
  <c r="O770" i="50" a="1"/>
  <c r="O770" i="50" s="1"/>
  <c r="P770" i="50" a="1"/>
  <c r="P770" i="50" s="1"/>
  <c r="Q770" i="50" a="1"/>
  <c r="Q770" i="50" s="1"/>
  <c r="AB770" i="50" a="1"/>
  <c r="AB770" i="50" s="1"/>
  <c r="AD770" i="50" a="1"/>
  <c r="AD770" i="50" s="1"/>
  <c r="AC770" i="50" s="1"/>
  <c r="AE770" i="50" a="1"/>
  <c r="AE770" i="50" s="1"/>
  <c r="AF770" i="50" a="1"/>
  <c r="AF770" i="50" s="1"/>
  <c r="AG770" i="50" a="1"/>
  <c r="AG770" i="50" s="1"/>
  <c r="AH770" i="50" a="1"/>
  <c r="AH770" i="50" s="1"/>
  <c r="AI770" i="50" a="1"/>
  <c r="AI770" i="50" s="1"/>
  <c r="AL770" i="50" a="1"/>
  <c r="AL770" i="50" s="1"/>
  <c r="O771" i="50" a="1"/>
  <c r="O771" i="50" s="1"/>
  <c r="P771" i="50" a="1"/>
  <c r="P771" i="50" s="1"/>
  <c r="Q771" i="50" a="1"/>
  <c r="Q771" i="50" s="1"/>
  <c r="AB771" i="50" a="1"/>
  <c r="AB771" i="50" s="1"/>
  <c r="AD771" i="50" a="1"/>
  <c r="AD771" i="50" s="1"/>
  <c r="AC771" i="50" s="1"/>
  <c r="AE771" i="50" a="1"/>
  <c r="AE771" i="50" s="1"/>
  <c r="AF771" i="50" a="1"/>
  <c r="AF771" i="50" s="1"/>
  <c r="AG771" i="50" a="1"/>
  <c r="AG771" i="50" s="1"/>
  <c r="AH771" i="50" a="1"/>
  <c r="AH771" i="50" s="1"/>
  <c r="AI771" i="50" a="1"/>
  <c r="AI771" i="50" s="1"/>
  <c r="AL771" i="50" a="1"/>
  <c r="AL771" i="50" s="1"/>
  <c r="O772" i="50" a="1"/>
  <c r="O772" i="50" s="1"/>
  <c r="P772" i="50" a="1"/>
  <c r="P772" i="50" s="1"/>
  <c r="Q772" i="50" a="1"/>
  <c r="Q772" i="50" s="1"/>
  <c r="AB772" i="50" a="1"/>
  <c r="AB772" i="50" s="1"/>
  <c r="AD772" i="50" a="1"/>
  <c r="AD772" i="50" s="1"/>
  <c r="AC772" i="50" s="1"/>
  <c r="AE772" i="50" a="1"/>
  <c r="AE772" i="50" s="1"/>
  <c r="AF772" i="50" a="1"/>
  <c r="AF772" i="50" s="1"/>
  <c r="AG772" i="50" a="1"/>
  <c r="AG772" i="50" s="1"/>
  <c r="AH772" i="50" a="1"/>
  <c r="AH772" i="50" s="1"/>
  <c r="AI772" i="50" a="1"/>
  <c r="AI772" i="50" s="1"/>
  <c r="AL772" i="50" a="1"/>
  <c r="AL772" i="50" s="1"/>
  <c r="O773" i="50" a="1"/>
  <c r="O773" i="50" s="1"/>
  <c r="P773" i="50" a="1"/>
  <c r="P773" i="50" s="1"/>
  <c r="Q773" i="50" a="1"/>
  <c r="Q773" i="50" s="1"/>
  <c r="AB773" i="50" a="1"/>
  <c r="AB773" i="50" s="1"/>
  <c r="AD773" i="50" a="1"/>
  <c r="AD773" i="50" s="1"/>
  <c r="AC773" i="50" s="1"/>
  <c r="AE773" i="50" a="1"/>
  <c r="AE773" i="50" s="1"/>
  <c r="AF773" i="50" a="1"/>
  <c r="AF773" i="50" s="1"/>
  <c r="AG773" i="50" a="1"/>
  <c r="AG773" i="50" s="1"/>
  <c r="AH773" i="50" a="1"/>
  <c r="AH773" i="50" s="1"/>
  <c r="AI773" i="50" a="1"/>
  <c r="AI773" i="50" s="1"/>
  <c r="AL773" i="50" a="1"/>
  <c r="AL773" i="50" s="1"/>
  <c r="O774" i="50" a="1"/>
  <c r="O774" i="50" s="1"/>
  <c r="P774" i="50" a="1"/>
  <c r="P774" i="50" s="1"/>
  <c r="Q774" i="50" a="1"/>
  <c r="Q774" i="50" s="1"/>
  <c r="AB774" i="50" a="1"/>
  <c r="AB774" i="50" s="1"/>
  <c r="AD774" i="50" a="1"/>
  <c r="AD774" i="50" s="1"/>
  <c r="AC774" i="50" s="1"/>
  <c r="AE774" i="50" a="1"/>
  <c r="AE774" i="50" s="1"/>
  <c r="AF774" i="50" a="1"/>
  <c r="AF774" i="50" s="1"/>
  <c r="AG774" i="50" a="1"/>
  <c r="AG774" i="50" s="1"/>
  <c r="AH774" i="50" a="1"/>
  <c r="AH774" i="50" s="1"/>
  <c r="AI774" i="50" a="1"/>
  <c r="AI774" i="50" s="1"/>
  <c r="AL774" i="50" a="1"/>
  <c r="AL774" i="50" s="1"/>
  <c r="O775" i="50" a="1"/>
  <c r="O775" i="50" s="1"/>
  <c r="P775" i="50" a="1"/>
  <c r="P775" i="50" s="1"/>
  <c r="Q775" i="50" a="1"/>
  <c r="Q775" i="50" s="1"/>
  <c r="AB775" i="50" a="1"/>
  <c r="AB775" i="50" s="1"/>
  <c r="AD775" i="50" a="1"/>
  <c r="AD775" i="50" s="1"/>
  <c r="AC775" i="50" s="1"/>
  <c r="AE775" i="50" a="1"/>
  <c r="AE775" i="50" s="1"/>
  <c r="AA775" i="50" s="1"/>
  <c r="AF775" i="50" a="1"/>
  <c r="AF775" i="50" s="1"/>
  <c r="AG775" i="50" a="1"/>
  <c r="AG775" i="50" s="1"/>
  <c r="AH775" i="50" a="1"/>
  <c r="AH775" i="50" s="1"/>
  <c r="AI775" i="50" a="1"/>
  <c r="AI775" i="50" s="1"/>
  <c r="AL775" i="50" a="1"/>
  <c r="AL775" i="50" s="1"/>
  <c r="O776" i="50" a="1"/>
  <c r="O776" i="50" s="1"/>
  <c r="P776" i="50" a="1"/>
  <c r="P776" i="50" s="1"/>
  <c r="Q776" i="50" a="1"/>
  <c r="Q776" i="50" s="1"/>
  <c r="AB776" i="50" a="1"/>
  <c r="AB776" i="50" s="1"/>
  <c r="AD776" i="50" a="1"/>
  <c r="AD776" i="50" s="1"/>
  <c r="AC776" i="50" s="1"/>
  <c r="AE776" i="50" a="1"/>
  <c r="AE776" i="50" s="1"/>
  <c r="AA776" i="50" s="1"/>
  <c r="AF776" i="50" a="1"/>
  <c r="AF776" i="50" s="1"/>
  <c r="AG776" i="50" a="1"/>
  <c r="AG776" i="50" s="1"/>
  <c r="AH776" i="50" a="1"/>
  <c r="AH776" i="50" s="1"/>
  <c r="AI776" i="50" a="1"/>
  <c r="AI776" i="50" s="1"/>
  <c r="AL776" i="50" a="1"/>
  <c r="AL776" i="50" s="1"/>
  <c r="O777" i="50" a="1"/>
  <c r="O777" i="50" s="1"/>
  <c r="P777" i="50" a="1"/>
  <c r="P777" i="50" s="1"/>
  <c r="Q777" i="50" a="1"/>
  <c r="Q777" i="50" s="1"/>
  <c r="AB777" i="50" a="1"/>
  <c r="AB777" i="50" s="1"/>
  <c r="AD777" i="50" a="1"/>
  <c r="AD777" i="50" s="1"/>
  <c r="AC777" i="50" s="1"/>
  <c r="AE777" i="50" a="1"/>
  <c r="AE777" i="50" s="1"/>
  <c r="AA777" i="50" s="1"/>
  <c r="AF777" i="50" a="1"/>
  <c r="AF777" i="50" s="1"/>
  <c r="AG777" i="50" a="1"/>
  <c r="AG777" i="50" s="1"/>
  <c r="AH777" i="50" a="1"/>
  <c r="AH777" i="50" s="1"/>
  <c r="AI777" i="50" a="1"/>
  <c r="AI777" i="50" s="1"/>
  <c r="AL777" i="50" a="1"/>
  <c r="AL777" i="50" s="1"/>
  <c r="O778" i="50" a="1"/>
  <c r="O778" i="50" s="1"/>
  <c r="P778" i="50" a="1"/>
  <c r="P778" i="50" s="1"/>
  <c r="Q778" i="50" a="1"/>
  <c r="Q778" i="50" s="1"/>
  <c r="AB778" i="50" a="1"/>
  <c r="AB778" i="50" s="1"/>
  <c r="AD778" i="50" a="1"/>
  <c r="AD778" i="50" s="1"/>
  <c r="AC778" i="50" s="1"/>
  <c r="AE778" i="50" a="1"/>
  <c r="AE778" i="50" s="1"/>
  <c r="Z778" i="50" s="1"/>
  <c r="AF778" i="50" a="1"/>
  <c r="AF778" i="50" s="1"/>
  <c r="AG778" i="50" a="1"/>
  <c r="AG778" i="50" s="1"/>
  <c r="AH778" i="50" a="1"/>
  <c r="AH778" i="50" s="1"/>
  <c r="AI778" i="50" a="1"/>
  <c r="AI778" i="50" s="1"/>
  <c r="AL778" i="50" a="1"/>
  <c r="AL778" i="50" s="1"/>
  <c r="O779" i="50" a="1"/>
  <c r="O779" i="50" s="1"/>
  <c r="P779" i="50" a="1"/>
  <c r="P779" i="50" s="1"/>
  <c r="Q779" i="50" a="1"/>
  <c r="Q779" i="50" s="1"/>
  <c r="AB779" i="50" a="1"/>
  <c r="AB779" i="50" s="1"/>
  <c r="AD779" i="50" a="1"/>
  <c r="AD779" i="50" s="1"/>
  <c r="AC779" i="50" s="1"/>
  <c r="AE779" i="50" a="1"/>
  <c r="AE779" i="50" s="1"/>
  <c r="AF779" i="50" a="1"/>
  <c r="AF779" i="50" s="1"/>
  <c r="AG779" i="50" a="1"/>
  <c r="AG779" i="50" s="1"/>
  <c r="AH779" i="50" a="1"/>
  <c r="AH779" i="50" s="1"/>
  <c r="AI779" i="50" a="1"/>
  <c r="AI779" i="50" s="1"/>
  <c r="AL779" i="50" a="1"/>
  <c r="AL779" i="50" s="1"/>
  <c r="O780" i="50" a="1"/>
  <c r="O780" i="50" s="1"/>
  <c r="P780" i="50" a="1"/>
  <c r="P780" i="50" s="1"/>
  <c r="Q780" i="50" a="1"/>
  <c r="Q780" i="50" s="1"/>
  <c r="AB780" i="50" a="1"/>
  <c r="AB780" i="50" s="1"/>
  <c r="AD780" i="50" a="1"/>
  <c r="AD780" i="50" s="1"/>
  <c r="AC780" i="50" s="1"/>
  <c r="AE780" i="50" a="1"/>
  <c r="AE780" i="50" s="1"/>
  <c r="AA780" i="50" s="1"/>
  <c r="AF780" i="50" a="1"/>
  <c r="AF780" i="50" s="1"/>
  <c r="AG780" i="50" a="1"/>
  <c r="AG780" i="50" s="1"/>
  <c r="AH780" i="50" a="1"/>
  <c r="AH780" i="50" s="1"/>
  <c r="AI780" i="50" a="1"/>
  <c r="AI780" i="50" s="1"/>
  <c r="AL780" i="50" a="1"/>
  <c r="AL780" i="50" s="1"/>
  <c r="O781" i="50" a="1"/>
  <c r="O781" i="50" s="1"/>
  <c r="P781" i="50" a="1"/>
  <c r="P781" i="50" s="1"/>
  <c r="Q781" i="50" a="1"/>
  <c r="Q781" i="50" s="1"/>
  <c r="AB781" i="50" a="1"/>
  <c r="AB781" i="50" s="1"/>
  <c r="AD781" i="50" a="1"/>
  <c r="AD781" i="50" s="1"/>
  <c r="AC781" i="50" s="1"/>
  <c r="AE781" i="50" a="1"/>
  <c r="AE781" i="50" s="1"/>
  <c r="AF781" i="50" a="1"/>
  <c r="AF781" i="50" s="1"/>
  <c r="AG781" i="50" a="1"/>
  <c r="AG781" i="50" s="1"/>
  <c r="AH781" i="50" a="1"/>
  <c r="AH781" i="50" s="1"/>
  <c r="AI781" i="50" a="1"/>
  <c r="AI781" i="50" s="1"/>
  <c r="AL781" i="50" a="1"/>
  <c r="AL781" i="50" s="1"/>
  <c r="O782" i="50" a="1"/>
  <c r="O782" i="50" s="1"/>
  <c r="P782" i="50" a="1"/>
  <c r="P782" i="50" s="1"/>
  <c r="Q782" i="50" a="1"/>
  <c r="Q782" i="50" s="1"/>
  <c r="AB782" i="50" a="1"/>
  <c r="AB782" i="50" s="1"/>
  <c r="AD782" i="50" a="1"/>
  <c r="AD782" i="50" s="1"/>
  <c r="AC782" i="50" s="1"/>
  <c r="AE782" i="50" a="1"/>
  <c r="AE782" i="50" s="1"/>
  <c r="AF782" i="50" a="1"/>
  <c r="AF782" i="50" s="1"/>
  <c r="AG782" i="50" a="1"/>
  <c r="AG782" i="50" s="1"/>
  <c r="AH782" i="50" a="1"/>
  <c r="AH782" i="50" s="1"/>
  <c r="AI782" i="50" a="1"/>
  <c r="AI782" i="50" s="1"/>
  <c r="AL782" i="50" a="1"/>
  <c r="AL782" i="50" s="1"/>
  <c r="O783" i="50" a="1"/>
  <c r="O783" i="50" s="1"/>
  <c r="P783" i="50" a="1"/>
  <c r="P783" i="50" s="1"/>
  <c r="Q783" i="50" a="1"/>
  <c r="Q783" i="50" s="1"/>
  <c r="AB783" i="50" a="1"/>
  <c r="AB783" i="50" s="1"/>
  <c r="AD783" i="50" a="1"/>
  <c r="AD783" i="50" s="1"/>
  <c r="AC783" i="50" s="1"/>
  <c r="AE783" i="50" a="1"/>
  <c r="AE783" i="50" s="1"/>
  <c r="AF783" i="50" a="1"/>
  <c r="AF783" i="50" s="1"/>
  <c r="AG783" i="50" a="1"/>
  <c r="AG783" i="50" s="1"/>
  <c r="AH783" i="50" a="1"/>
  <c r="AH783" i="50" s="1"/>
  <c r="AI783" i="50" a="1"/>
  <c r="AI783" i="50" s="1"/>
  <c r="AL783" i="50" a="1"/>
  <c r="AL783" i="50" s="1"/>
  <c r="O784" i="50" a="1"/>
  <c r="O784" i="50" s="1"/>
  <c r="P784" i="50" a="1"/>
  <c r="P784" i="50" s="1"/>
  <c r="Q784" i="50" a="1"/>
  <c r="Q784" i="50" s="1"/>
  <c r="AB784" i="50" a="1"/>
  <c r="AB784" i="50" s="1"/>
  <c r="AD784" i="50" a="1"/>
  <c r="AD784" i="50" s="1"/>
  <c r="AC784" i="50" s="1"/>
  <c r="AE784" i="50" a="1"/>
  <c r="AE784" i="50" s="1"/>
  <c r="AF784" i="50" a="1"/>
  <c r="AF784" i="50" s="1"/>
  <c r="AG784" i="50" a="1"/>
  <c r="AG784" i="50" s="1"/>
  <c r="AH784" i="50" a="1"/>
  <c r="AH784" i="50" s="1"/>
  <c r="AI784" i="50" a="1"/>
  <c r="AI784" i="50" s="1"/>
  <c r="AL784" i="50" a="1"/>
  <c r="AL784" i="50" s="1"/>
  <c r="O785" i="50" a="1"/>
  <c r="O785" i="50" s="1"/>
  <c r="P785" i="50" a="1"/>
  <c r="P785" i="50" s="1"/>
  <c r="Q785" i="50" a="1"/>
  <c r="Q785" i="50" s="1"/>
  <c r="AB785" i="50" a="1"/>
  <c r="AB785" i="50" s="1"/>
  <c r="AD785" i="50" a="1"/>
  <c r="AD785" i="50" s="1"/>
  <c r="AC785" i="50" s="1"/>
  <c r="AE785" i="50" a="1"/>
  <c r="AE785" i="50" s="1"/>
  <c r="AF785" i="50" a="1"/>
  <c r="AF785" i="50" s="1"/>
  <c r="AG785" i="50" a="1"/>
  <c r="AG785" i="50" s="1"/>
  <c r="AH785" i="50" a="1"/>
  <c r="AH785" i="50" s="1"/>
  <c r="AI785" i="50" a="1"/>
  <c r="AI785" i="50" s="1"/>
  <c r="AL785" i="50" a="1"/>
  <c r="AL785" i="50" s="1"/>
  <c r="O786" i="50" a="1"/>
  <c r="O786" i="50" s="1"/>
  <c r="P786" i="50" a="1"/>
  <c r="P786" i="50" s="1"/>
  <c r="Q786" i="50" a="1"/>
  <c r="Q786" i="50" s="1"/>
  <c r="AB786" i="50" a="1"/>
  <c r="AB786" i="50" s="1"/>
  <c r="AD786" i="50" a="1"/>
  <c r="AD786" i="50" s="1"/>
  <c r="AC786" i="50" s="1"/>
  <c r="AE786" i="50" a="1"/>
  <c r="AE786" i="50" s="1"/>
  <c r="AF786" i="50" a="1"/>
  <c r="AF786" i="50" s="1"/>
  <c r="AG786" i="50" a="1"/>
  <c r="AG786" i="50" s="1"/>
  <c r="AH786" i="50" a="1"/>
  <c r="AH786" i="50" s="1"/>
  <c r="AI786" i="50" a="1"/>
  <c r="AI786" i="50" s="1"/>
  <c r="AL786" i="50" a="1"/>
  <c r="AL786" i="50" s="1"/>
  <c r="O787" i="50" a="1"/>
  <c r="O787" i="50" s="1"/>
  <c r="P787" i="50" a="1"/>
  <c r="P787" i="50" s="1"/>
  <c r="Q787" i="50" a="1"/>
  <c r="Q787" i="50" s="1"/>
  <c r="AB787" i="50" a="1"/>
  <c r="AB787" i="50" s="1"/>
  <c r="AD787" i="50" a="1"/>
  <c r="AD787" i="50" s="1"/>
  <c r="AC787" i="50" s="1"/>
  <c r="AE787" i="50" a="1"/>
  <c r="AE787" i="50" s="1"/>
  <c r="AF787" i="50" a="1"/>
  <c r="AF787" i="50" s="1"/>
  <c r="AG787" i="50" a="1"/>
  <c r="AG787" i="50" s="1"/>
  <c r="AH787" i="50" a="1"/>
  <c r="AH787" i="50" s="1"/>
  <c r="AI787" i="50" a="1"/>
  <c r="AI787" i="50" s="1"/>
  <c r="AL787" i="50" a="1"/>
  <c r="AL787" i="50" s="1"/>
  <c r="O788" i="50" a="1"/>
  <c r="O788" i="50" s="1"/>
  <c r="P788" i="50" a="1"/>
  <c r="P788" i="50" s="1"/>
  <c r="Q788" i="50" a="1"/>
  <c r="Q788" i="50" s="1"/>
  <c r="AB788" i="50" a="1"/>
  <c r="AB788" i="50" s="1"/>
  <c r="AD788" i="50" a="1"/>
  <c r="AD788" i="50" s="1"/>
  <c r="AC788" i="50" s="1"/>
  <c r="AE788" i="50" a="1"/>
  <c r="AE788" i="50" s="1"/>
  <c r="AF788" i="50" a="1"/>
  <c r="AF788" i="50" s="1"/>
  <c r="AG788" i="50" a="1"/>
  <c r="AG788" i="50" s="1"/>
  <c r="AH788" i="50" a="1"/>
  <c r="AH788" i="50" s="1"/>
  <c r="AI788" i="50" a="1"/>
  <c r="AI788" i="50" s="1"/>
  <c r="AL788" i="50" a="1"/>
  <c r="AL788" i="50" s="1"/>
  <c r="O789" i="50" a="1"/>
  <c r="O789" i="50" s="1"/>
  <c r="P789" i="50" a="1"/>
  <c r="P789" i="50" s="1"/>
  <c r="Q789" i="50" a="1"/>
  <c r="Q789" i="50" s="1"/>
  <c r="AB789" i="50" a="1"/>
  <c r="AB789" i="50" s="1"/>
  <c r="AD789" i="50" a="1"/>
  <c r="AD789" i="50" s="1"/>
  <c r="AC789" i="50" s="1"/>
  <c r="AE789" i="50" a="1"/>
  <c r="AE789" i="50" s="1"/>
  <c r="AA789" i="50" s="1"/>
  <c r="AF789" i="50" a="1"/>
  <c r="AF789" i="50" s="1"/>
  <c r="AG789" i="50" a="1"/>
  <c r="AG789" i="50" s="1"/>
  <c r="AH789" i="50" a="1"/>
  <c r="AH789" i="50" s="1"/>
  <c r="AI789" i="50" a="1"/>
  <c r="AI789" i="50" s="1"/>
  <c r="AL789" i="50" a="1"/>
  <c r="AL789" i="50" s="1"/>
  <c r="O790" i="50" a="1"/>
  <c r="O790" i="50" s="1"/>
  <c r="P790" i="50" a="1"/>
  <c r="P790" i="50" s="1"/>
  <c r="Q790" i="50" a="1"/>
  <c r="Q790" i="50" s="1"/>
  <c r="AB790" i="50" a="1"/>
  <c r="AB790" i="50" s="1"/>
  <c r="AD790" i="50" a="1"/>
  <c r="AD790" i="50" s="1"/>
  <c r="AC790" i="50" s="1"/>
  <c r="AE790" i="50" a="1"/>
  <c r="AE790" i="50" s="1"/>
  <c r="AF790" i="50" a="1"/>
  <c r="AF790" i="50" s="1"/>
  <c r="AG790" i="50" a="1"/>
  <c r="AG790" i="50" s="1"/>
  <c r="AH790" i="50" a="1"/>
  <c r="AH790" i="50" s="1"/>
  <c r="AI790" i="50" a="1"/>
  <c r="AI790" i="50" s="1"/>
  <c r="AL790" i="50" a="1"/>
  <c r="AL790" i="50" s="1"/>
  <c r="O791" i="50" a="1"/>
  <c r="O791" i="50" s="1"/>
  <c r="P791" i="50" a="1"/>
  <c r="P791" i="50" s="1"/>
  <c r="Q791" i="50" a="1"/>
  <c r="Q791" i="50" s="1"/>
  <c r="AB791" i="50" a="1"/>
  <c r="AB791" i="50" s="1"/>
  <c r="AD791" i="50" a="1"/>
  <c r="AD791" i="50" s="1"/>
  <c r="AC791" i="50" s="1"/>
  <c r="AE791" i="50" a="1"/>
  <c r="AE791" i="50" s="1"/>
  <c r="AA791" i="50" s="1"/>
  <c r="AF791" i="50" a="1"/>
  <c r="AF791" i="50" s="1"/>
  <c r="AG791" i="50" a="1"/>
  <c r="AG791" i="50" s="1"/>
  <c r="AH791" i="50" a="1"/>
  <c r="AH791" i="50" s="1"/>
  <c r="AI791" i="50" a="1"/>
  <c r="AI791" i="50" s="1"/>
  <c r="AL791" i="50" a="1"/>
  <c r="AL791" i="50" s="1"/>
  <c r="O792" i="50" a="1"/>
  <c r="O792" i="50" s="1"/>
  <c r="P792" i="50" a="1"/>
  <c r="P792" i="50" s="1"/>
  <c r="Q792" i="50" a="1"/>
  <c r="Q792" i="50" s="1"/>
  <c r="AB792" i="50" a="1"/>
  <c r="AB792" i="50" s="1"/>
  <c r="AD792" i="50" a="1"/>
  <c r="AD792" i="50" s="1"/>
  <c r="AC792" i="50" s="1"/>
  <c r="AE792" i="50" a="1"/>
  <c r="AE792" i="50" s="1"/>
  <c r="AF792" i="50" a="1"/>
  <c r="AF792" i="50" s="1"/>
  <c r="AG792" i="50" a="1"/>
  <c r="AG792" i="50" s="1"/>
  <c r="AH792" i="50" a="1"/>
  <c r="AH792" i="50" s="1"/>
  <c r="AI792" i="50" a="1"/>
  <c r="AI792" i="50" s="1"/>
  <c r="AL792" i="50" a="1"/>
  <c r="AL792" i="50" s="1"/>
  <c r="O793" i="50" a="1"/>
  <c r="O793" i="50" s="1"/>
  <c r="P793" i="50" a="1"/>
  <c r="P793" i="50" s="1"/>
  <c r="Q793" i="50" a="1"/>
  <c r="Q793" i="50" s="1"/>
  <c r="AB793" i="50" a="1"/>
  <c r="AB793" i="50" s="1"/>
  <c r="AD793" i="50" a="1"/>
  <c r="AD793" i="50" s="1"/>
  <c r="AC793" i="50" s="1"/>
  <c r="AE793" i="50" a="1"/>
  <c r="AE793" i="50" s="1"/>
  <c r="AF793" i="50" a="1"/>
  <c r="AF793" i="50" s="1"/>
  <c r="AG793" i="50" a="1"/>
  <c r="AG793" i="50" s="1"/>
  <c r="AH793" i="50" a="1"/>
  <c r="AH793" i="50" s="1"/>
  <c r="AI793" i="50" a="1"/>
  <c r="AI793" i="50" s="1"/>
  <c r="AL793" i="50" a="1"/>
  <c r="AL793" i="50" s="1"/>
  <c r="O794" i="50" a="1"/>
  <c r="O794" i="50" s="1"/>
  <c r="P794" i="50" a="1"/>
  <c r="P794" i="50" s="1"/>
  <c r="Q794" i="50" a="1"/>
  <c r="Q794" i="50" s="1"/>
  <c r="AB794" i="50" a="1"/>
  <c r="AB794" i="50" s="1"/>
  <c r="AD794" i="50" a="1"/>
  <c r="AD794" i="50" s="1"/>
  <c r="AC794" i="50" s="1"/>
  <c r="AE794" i="50" a="1"/>
  <c r="AE794" i="50" s="1"/>
  <c r="AF794" i="50" a="1"/>
  <c r="AF794" i="50" s="1"/>
  <c r="AG794" i="50" a="1"/>
  <c r="AG794" i="50" s="1"/>
  <c r="AH794" i="50" a="1"/>
  <c r="AH794" i="50" s="1"/>
  <c r="AI794" i="50" a="1"/>
  <c r="AI794" i="50" s="1"/>
  <c r="AL794" i="50" a="1"/>
  <c r="AL794" i="50" s="1"/>
  <c r="O795" i="50" a="1"/>
  <c r="O795" i="50" s="1"/>
  <c r="P795" i="50" a="1"/>
  <c r="P795" i="50" s="1"/>
  <c r="Q795" i="50" a="1"/>
  <c r="Q795" i="50" s="1"/>
  <c r="AB795" i="50" a="1"/>
  <c r="AB795" i="50" s="1"/>
  <c r="AD795" i="50" a="1"/>
  <c r="AD795" i="50" s="1"/>
  <c r="AC795" i="50" s="1"/>
  <c r="AE795" i="50" a="1"/>
  <c r="AE795" i="50" s="1"/>
  <c r="AF795" i="50" a="1"/>
  <c r="AF795" i="50" s="1"/>
  <c r="AG795" i="50" a="1"/>
  <c r="AG795" i="50" s="1"/>
  <c r="AH795" i="50" a="1"/>
  <c r="AH795" i="50" s="1"/>
  <c r="AI795" i="50" a="1"/>
  <c r="AI795" i="50" s="1"/>
  <c r="AL795" i="50" a="1"/>
  <c r="AL795" i="50" s="1"/>
  <c r="O796" i="50" a="1"/>
  <c r="O796" i="50" s="1"/>
  <c r="P796" i="50" a="1"/>
  <c r="P796" i="50" s="1"/>
  <c r="Q796" i="50" a="1"/>
  <c r="Q796" i="50" s="1"/>
  <c r="AB796" i="50" a="1"/>
  <c r="AB796" i="50" s="1"/>
  <c r="AD796" i="50" a="1"/>
  <c r="AD796" i="50" s="1"/>
  <c r="AC796" i="50" s="1"/>
  <c r="AE796" i="50" a="1"/>
  <c r="AE796" i="50" s="1"/>
  <c r="AA796" i="50" s="1"/>
  <c r="AF796" i="50" a="1"/>
  <c r="AF796" i="50" s="1"/>
  <c r="AG796" i="50" a="1"/>
  <c r="AG796" i="50" s="1"/>
  <c r="AH796" i="50" a="1"/>
  <c r="AH796" i="50" s="1"/>
  <c r="AI796" i="50" a="1"/>
  <c r="AI796" i="50" s="1"/>
  <c r="AL796" i="50" a="1"/>
  <c r="AL796" i="50" s="1"/>
  <c r="O797" i="50" a="1"/>
  <c r="O797" i="50" s="1"/>
  <c r="P797" i="50" a="1"/>
  <c r="P797" i="50" s="1"/>
  <c r="Q797" i="50" a="1"/>
  <c r="Q797" i="50" s="1"/>
  <c r="AB797" i="50" a="1"/>
  <c r="AB797" i="50" s="1"/>
  <c r="AD797" i="50" a="1"/>
  <c r="AD797" i="50" s="1"/>
  <c r="AC797" i="50" s="1"/>
  <c r="AE797" i="50" a="1"/>
  <c r="AE797" i="50" s="1"/>
  <c r="AF797" i="50" a="1"/>
  <c r="AF797" i="50" s="1"/>
  <c r="AG797" i="50" a="1"/>
  <c r="AG797" i="50" s="1"/>
  <c r="AH797" i="50" a="1"/>
  <c r="AH797" i="50" s="1"/>
  <c r="AI797" i="50" a="1"/>
  <c r="AI797" i="50" s="1"/>
  <c r="AL797" i="50" a="1"/>
  <c r="AL797" i="50" s="1"/>
  <c r="O798" i="50" a="1"/>
  <c r="O798" i="50" s="1"/>
  <c r="P798" i="50" a="1"/>
  <c r="P798" i="50" s="1"/>
  <c r="Q798" i="50" a="1"/>
  <c r="Q798" i="50" s="1"/>
  <c r="AB798" i="50" a="1"/>
  <c r="AB798" i="50" s="1"/>
  <c r="AD798" i="50" a="1"/>
  <c r="AD798" i="50" s="1"/>
  <c r="AC798" i="50" s="1"/>
  <c r="AE798" i="50" a="1"/>
  <c r="AE798" i="50" s="1"/>
  <c r="AA798" i="50" s="1"/>
  <c r="AF798" i="50" a="1"/>
  <c r="AF798" i="50" s="1"/>
  <c r="AG798" i="50" a="1"/>
  <c r="AG798" i="50" s="1"/>
  <c r="AH798" i="50" a="1"/>
  <c r="AH798" i="50" s="1"/>
  <c r="AI798" i="50" a="1"/>
  <c r="AI798" i="50" s="1"/>
  <c r="AL798" i="50" a="1"/>
  <c r="AL798" i="50" s="1"/>
  <c r="O799" i="50" a="1"/>
  <c r="O799" i="50" s="1"/>
  <c r="P799" i="50" a="1"/>
  <c r="P799" i="50" s="1"/>
  <c r="Q799" i="50" a="1"/>
  <c r="Q799" i="50" s="1"/>
  <c r="AB799" i="50" a="1"/>
  <c r="AB799" i="50" s="1"/>
  <c r="AD799" i="50" a="1"/>
  <c r="AD799" i="50" s="1"/>
  <c r="AC799" i="50" s="1"/>
  <c r="AE799" i="50" a="1"/>
  <c r="AE799" i="50" s="1"/>
  <c r="AF799" i="50" a="1"/>
  <c r="AF799" i="50" s="1"/>
  <c r="AG799" i="50" a="1"/>
  <c r="AG799" i="50" s="1"/>
  <c r="AH799" i="50" a="1"/>
  <c r="AH799" i="50" s="1"/>
  <c r="AI799" i="50" a="1"/>
  <c r="AI799" i="50" s="1"/>
  <c r="AL799" i="50" a="1"/>
  <c r="AL799" i="50" s="1"/>
  <c r="O800" i="50" a="1"/>
  <c r="O800" i="50" s="1"/>
  <c r="P800" i="50" a="1"/>
  <c r="P800" i="50" s="1"/>
  <c r="Q800" i="50" a="1"/>
  <c r="Q800" i="50" s="1"/>
  <c r="AB800" i="50" a="1"/>
  <c r="AB800" i="50" s="1"/>
  <c r="AD800" i="50" a="1"/>
  <c r="AD800" i="50" s="1"/>
  <c r="AC800" i="50" s="1"/>
  <c r="AE800" i="50" a="1"/>
  <c r="AE800" i="50" s="1"/>
  <c r="AF800" i="50" a="1"/>
  <c r="AF800" i="50" s="1"/>
  <c r="AG800" i="50" a="1"/>
  <c r="AG800" i="50" s="1"/>
  <c r="AH800" i="50" a="1"/>
  <c r="AH800" i="50" s="1"/>
  <c r="AI800" i="50" a="1"/>
  <c r="AI800" i="50" s="1"/>
  <c r="AL800" i="50" a="1"/>
  <c r="AL800" i="50" s="1"/>
  <c r="O801" i="50" a="1"/>
  <c r="O801" i="50" s="1"/>
  <c r="P801" i="50" a="1"/>
  <c r="P801" i="50" s="1"/>
  <c r="Q801" i="50" a="1"/>
  <c r="Q801" i="50" s="1"/>
  <c r="AB801" i="50" a="1"/>
  <c r="AB801" i="50" s="1"/>
  <c r="AD801" i="50" a="1"/>
  <c r="AD801" i="50" s="1"/>
  <c r="AC801" i="50" s="1"/>
  <c r="AE801" i="50" a="1"/>
  <c r="AE801" i="50" s="1"/>
  <c r="AF801" i="50" a="1"/>
  <c r="AF801" i="50" s="1"/>
  <c r="AG801" i="50" a="1"/>
  <c r="AG801" i="50" s="1"/>
  <c r="AH801" i="50" a="1"/>
  <c r="AH801" i="50" s="1"/>
  <c r="AI801" i="50" a="1"/>
  <c r="AI801" i="50" s="1"/>
  <c r="AL801" i="50" a="1"/>
  <c r="AL801" i="50" s="1"/>
  <c r="O802" i="50" a="1"/>
  <c r="O802" i="50" s="1"/>
  <c r="P802" i="50" a="1"/>
  <c r="P802" i="50" s="1"/>
  <c r="Q802" i="50" a="1"/>
  <c r="Q802" i="50" s="1"/>
  <c r="AB802" i="50" a="1"/>
  <c r="AB802" i="50" s="1"/>
  <c r="AD802" i="50" a="1"/>
  <c r="AD802" i="50" s="1"/>
  <c r="AC802" i="50" s="1"/>
  <c r="AE802" i="50" a="1"/>
  <c r="AE802" i="50" s="1"/>
  <c r="Z802" i="50" s="1"/>
  <c r="AF802" i="50" a="1"/>
  <c r="AF802" i="50" s="1"/>
  <c r="AG802" i="50" a="1"/>
  <c r="AG802" i="50" s="1"/>
  <c r="AH802" i="50" a="1"/>
  <c r="AH802" i="50" s="1"/>
  <c r="AI802" i="50" a="1"/>
  <c r="AI802" i="50" s="1"/>
  <c r="AL802" i="50" a="1"/>
  <c r="AL802" i="50" s="1"/>
  <c r="O803" i="50" a="1"/>
  <c r="O803" i="50" s="1"/>
  <c r="P803" i="50" a="1"/>
  <c r="P803" i="50" s="1"/>
  <c r="Q803" i="50" a="1"/>
  <c r="Q803" i="50" s="1"/>
  <c r="AB803" i="50" a="1"/>
  <c r="AB803" i="50" s="1"/>
  <c r="AD803" i="50" a="1"/>
  <c r="AD803" i="50" s="1"/>
  <c r="AC803" i="50" s="1"/>
  <c r="AE803" i="50" a="1"/>
  <c r="AE803" i="50" s="1"/>
  <c r="AF803" i="50" a="1"/>
  <c r="AF803" i="50" s="1"/>
  <c r="AG803" i="50" a="1"/>
  <c r="AG803" i="50" s="1"/>
  <c r="AH803" i="50" a="1"/>
  <c r="AH803" i="50" s="1"/>
  <c r="AI803" i="50" a="1"/>
  <c r="AI803" i="50" s="1"/>
  <c r="AL803" i="50" a="1"/>
  <c r="AL803" i="50" s="1"/>
  <c r="O804" i="50" a="1"/>
  <c r="O804" i="50" s="1"/>
  <c r="P804" i="50" a="1"/>
  <c r="P804" i="50" s="1"/>
  <c r="Q804" i="50" a="1"/>
  <c r="Q804" i="50" s="1"/>
  <c r="AB804" i="50" a="1"/>
  <c r="AB804" i="50" s="1"/>
  <c r="AD804" i="50" a="1"/>
  <c r="AD804" i="50" s="1"/>
  <c r="AC804" i="50" s="1"/>
  <c r="AE804" i="50" a="1"/>
  <c r="AE804" i="50" s="1"/>
  <c r="AF804" i="50" a="1"/>
  <c r="AF804" i="50" s="1"/>
  <c r="AG804" i="50" a="1"/>
  <c r="AG804" i="50" s="1"/>
  <c r="AH804" i="50" a="1"/>
  <c r="AH804" i="50" s="1"/>
  <c r="AI804" i="50" a="1"/>
  <c r="AI804" i="50" s="1"/>
  <c r="AL804" i="50" a="1"/>
  <c r="AL804" i="50" s="1"/>
  <c r="O805" i="50" a="1"/>
  <c r="O805" i="50" s="1"/>
  <c r="P805" i="50" a="1"/>
  <c r="P805" i="50" s="1"/>
  <c r="Q805" i="50" a="1"/>
  <c r="Q805" i="50" s="1"/>
  <c r="AB805" i="50" a="1"/>
  <c r="AB805" i="50" s="1"/>
  <c r="AD805" i="50" a="1"/>
  <c r="AD805" i="50" s="1"/>
  <c r="AC805" i="50" s="1"/>
  <c r="AE805" i="50" a="1"/>
  <c r="AE805" i="50" s="1"/>
  <c r="AF805" i="50" a="1"/>
  <c r="AF805" i="50" s="1"/>
  <c r="AG805" i="50" a="1"/>
  <c r="AG805" i="50" s="1"/>
  <c r="AH805" i="50" a="1"/>
  <c r="AH805" i="50" s="1"/>
  <c r="AI805" i="50" a="1"/>
  <c r="AI805" i="50" s="1"/>
  <c r="AL805" i="50" a="1"/>
  <c r="AL805" i="50" s="1"/>
  <c r="O806" i="50" a="1"/>
  <c r="O806" i="50" s="1"/>
  <c r="P806" i="50" a="1"/>
  <c r="P806" i="50" s="1"/>
  <c r="Q806" i="50" a="1"/>
  <c r="Q806" i="50" s="1"/>
  <c r="AB806" i="50" a="1"/>
  <c r="AB806" i="50" s="1"/>
  <c r="AD806" i="50" a="1"/>
  <c r="AD806" i="50" s="1"/>
  <c r="AC806" i="50" s="1"/>
  <c r="AE806" i="50" a="1"/>
  <c r="AE806" i="50" s="1"/>
  <c r="AA806" i="50" s="1"/>
  <c r="AF806" i="50" a="1"/>
  <c r="AF806" i="50" s="1"/>
  <c r="AG806" i="50" a="1"/>
  <c r="AG806" i="50" s="1"/>
  <c r="AH806" i="50" a="1"/>
  <c r="AH806" i="50" s="1"/>
  <c r="AI806" i="50" a="1"/>
  <c r="AI806" i="50" s="1"/>
  <c r="AL806" i="50" a="1"/>
  <c r="AL806" i="50" s="1"/>
  <c r="O807" i="50" a="1"/>
  <c r="O807" i="50" s="1"/>
  <c r="P807" i="50" a="1"/>
  <c r="P807" i="50" s="1"/>
  <c r="Q807" i="50" a="1"/>
  <c r="Q807" i="50" s="1"/>
  <c r="AB807" i="50" a="1"/>
  <c r="AB807" i="50" s="1"/>
  <c r="AD807" i="50" a="1"/>
  <c r="AD807" i="50" s="1"/>
  <c r="AC807" i="50" s="1"/>
  <c r="AE807" i="50" a="1"/>
  <c r="AE807" i="50" s="1"/>
  <c r="AA807" i="50" s="1"/>
  <c r="AF807" i="50" a="1"/>
  <c r="AF807" i="50" s="1"/>
  <c r="AG807" i="50" a="1"/>
  <c r="AG807" i="50" s="1"/>
  <c r="AH807" i="50" a="1"/>
  <c r="AH807" i="50" s="1"/>
  <c r="AI807" i="50" a="1"/>
  <c r="AI807" i="50" s="1"/>
  <c r="AL807" i="50" a="1"/>
  <c r="AL807" i="50" s="1"/>
  <c r="O808" i="50" a="1"/>
  <c r="O808" i="50" s="1"/>
  <c r="P808" i="50" a="1"/>
  <c r="P808" i="50" s="1"/>
  <c r="Q808" i="50" a="1"/>
  <c r="Q808" i="50" s="1"/>
  <c r="AB808" i="50" a="1"/>
  <c r="AB808" i="50" s="1"/>
  <c r="AD808" i="50" a="1"/>
  <c r="AD808" i="50" s="1"/>
  <c r="AC808" i="50" s="1"/>
  <c r="AE808" i="50" a="1"/>
  <c r="AE808" i="50" s="1"/>
  <c r="AF808" i="50" a="1"/>
  <c r="AF808" i="50" s="1"/>
  <c r="AG808" i="50" a="1"/>
  <c r="AG808" i="50" s="1"/>
  <c r="AH808" i="50" a="1"/>
  <c r="AH808" i="50" s="1"/>
  <c r="AI808" i="50" a="1"/>
  <c r="AI808" i="50" s="1"/>
  <c r="AL808" i="50" a="1"/>
  <c r="AL808" i="50" s="1"/>
  <c r="O809" i="50" a="1"/>
  <c r="O809" i="50" s="1"/>
  <c r="P809" i="50" a="1"/>
  <c r="P809" i="50" s="1"/>
  <c r="Q809" i="50" a="1"/>
  <c r="Q809" i="50" s="1"/>
  <c r="AB809" i="50" a="1"/>
  <c r="AB809" i="50" s="1"/>
  <c r="AD809" i="50" a="1"/>
  <c r="AD809" i="50" s="1"/>
  <c r="AC809" i="50" s="1"/>
  <c r="AE809" i="50" a="1"/>
  <c r="AE809" i="50" s="1"/>
  <c r="AF809" i="50" a="1"/>
  <c r="AF809" i="50" s="1"/>
  <c r="AG809" i="50" a="1"/>
  <c r="AG809" i="50" s="1"/>
  <c r="AH809" i="50" a="1"/>
  <c r="AH809" i="50" s="1"/>
  <c r="AI809" i="50" a="1"/>
  <c r="AI809" i="50" s="1"/>
  <c r="AL809" i="50" a="1"/>
  <c r="AL809" i="50" s="1"/>
  <c r="O810" i="50" a="1"/>
  <c r="O810" i="50" s="1"/>
  <c r="P810" i="50" a="1"/>
  <c r="P810" i="50" s="1"/>
  <c r="Q810" i="50" a="1"/>
  <c r="Q810" i="50" s="1"/>
  <c r="AB810" i="50" a="1"/>
  <c r="AB810" i="50" s="1"/>
  <c r="AD810" i="50" a="1"/>
  <c r="AD810" i="50" s="1"/>
  <c r="AC810" i="50" s="1"/>
  <c r="AE810" i="50" a="1"/>
  <c r="AE810" i="50" s="1"/>
  <c r="AF810" i="50" a="1"/>
  <c r="AF810" i="50" s="1"/>
  <c r="AG810" i="50" a="1"/>
  <c r="AG810" i="50" s="1"/>
  <c r="AH810" i="50" a="1"/>
  <c r="AH810" i="50" s="1"/>
  <c r="AI810" i="50" a="1"/>
  <c r="AI810" i="50" s="1"/>
  <c r="AL810" i="50" a="1"/>
  <c r="AL810" i="50" s="1"/>
  <c r="O811" i="50" a="1"/>
  <c r="O811" i="50" s="1"/>
  <c r="P811" i="50" a="1"/>
  <c r="P811" i="50" s="1"/>
  <c r="Q811" i="50" a="1"/>
  <c r="Q811" i="50" s="1"/>
  <c r="AB811" i="50" a="1"/>
  <c r="AB811" i="50" s="1"/>
  <c r="AD811" i="50" a="1"/>
  <c r="AD811" i="50" s="1"/>
  <c r="AC811" i="50" s="1"/>
  <c r="AE811" i="50" a="1"/>
  <c r="AE811" i="50" s="1"/>
  <c r="AF811" i="50" a="1"/>
  <c r="AF811" i="50" s="1"/>
  <c r="AG811" i="50" a="1"/>
  <c r="AG811" i="50" s="1"/>
  <c r="AH811" i="50" a="1"/>
  <c r="AH811" i="50" s="1"/>
  <c r="AI811" i="50" a="1"/>
  <c r="AI811" i="50" s="1"/>
  <c r="AL811" i="50" a="1"/>
  <c r="AL811" i="50" s="1"/>
  <c r="O812" i="50" a="1"/>
  <c r="O812" i="50" s="1"/>
  <c r="P812" i="50" a="1"/>
  <c r="P812" i="50" s="1"/>
  <c r="Q812" i="50" a="1"/>
  <c r="Q812" i="50" s="1"/>
  <c r="AB812" i="50" a="1"/>
  <c r="AB812" i="50" s="1"/>
  <c r="AD812" i="50" a="1"/>
  <c r="AD812" i="50" s="1"/>
  <c r="AC812" i="50" s="1"/>
  <c r="AE812" i="50" a="1"/>
  <c r="AE812" i="50" s="1"/>
  <c r="AF812" i="50" a="1"/>
  <c r="AF812" i="50" s="1"/>
  <c r="AG812" i="50" a="1"/>
  <c r="AG812" i="50" s="1"/>
  <c r="AH812" i="50" a="1"/>
  <c r="AH812" i="50" s="1"/>
  <c r="AI812" i="50" a="1"/>
  <c r="AI812" i="50" s="1"/>
  <c r="AL812" i="50" a="1"/>
  <c r="AL812" i="50" s="1"/>
  <c r="O813" i="50" a="1"/>
  <c r="O813" i="50" s="1"/>
  <c r="P813" i="50" a="1"/>
  <c r="P813" i="50" s="1"/>
  <c r="Q813" i="50" a="1"/>
  <c r="Q813" i="50" s="1"/>
  <c r="AB813" i="50" a="1"/>
  <c r="AB813" i="50" s="1"/>
  <c r="AD813" i="50" a="1"/>
  <c r="AD813" i="50" s="1"/>
  <c r="AC813" i="50" s="1"/>
  <c r="AE813" i="50" a="1"/>
  <c r="AE813" i="50" s="1"/>
  <c r="Z813" i="50" s="1"/>
  <c r="AF813" i="50" a="1"/>
  <c r="AF813" i="50" s="1"/>
  <c r="AG813" i="50" a="1"/>
  <c r="AG813" i="50" s="1"/>
  <c r="AH813" i="50" a="1"/>
  <c r="AH813" i="50" s="1"/>
  <c r="AI813" i="50" a="1"/>
  <c r="AI813" i="50" s="1"/>
  <c r="AL813" i="50" a="1"/>
  <c r="AL813" i="50" s="1"/>
  <c r="O814" i="50" a="1"/>
  <c r="O814" i="50" s="1"/>
  <c r="P814" i="50" a="1"/>
  <c r="P814" i="50" s="1"/>
  <c r="Q814" i="50" a="1"/>
  <c r="Q814" i="50" s="1"/>
  <c r="AB814" i="50" a="1"/>
  <c r="AB814" i="50" s="1"/>
  <c r="AD814" i="50" a="1"/>
  <c r="AD814" i="50" s="1"/>
  <c r="AC814" i="50" s="1"/>
  <c r="AE814" i="50" a="1"/>
  <c r="AE814" i="50" s="1"/>
  <c r="AF814" i="50" a="1"/>
  <c r="AF814" i="50" s="1"/>
  <c r="AG814" i="50" a="1"/>
  <c r="AG814" i="50" s="1"/>
  <c r="AH814" i="50" a="1"/>
  <c r="AH814" i="50" s="1"/>
  <c r="AI814" i="50" a="1"/>
  <c r="AI814" i="50" s="1"/>
  <c r="AL814" i="50" a="1"/>
  <c r="AL814" i="50" s="1"/>
  <c r="O815" i="50" a="1"/>
  <c r="O815" i="50" s="1"/>
  <c r="P815" i="50" a="1"/>
  <c r="P815" i="50" s="1"/>
  <c r="Q815" i="50" a="1"/>
  <c r="Q815" i="50" s="1"/>
  <c r="AB815" i="50" a="1"/>
  <c r="AB815" i="50" s="1"/>
  <c r="AD815" i="50" a="1"/>
  <c r="AD815" i="50" s="1"/>
  <c r="AC815" i="50" s="1"/>
  <c r="AE815" i="50" a="1"/>
  <c r="AE815" i="50" s="1"/>
  <c r="AF815" i="50" a="1"/>
  <c r="AF815" i="50" s="1"/>
  <c r="AG815" i="50" a="1"/>
  <c r="AG815" i="50" s="1"/>
  <c r="AH815" i="50" a="1"/>
  <c r="AH815" i="50" s="1"/>
  <c r="AI815" i="50" a="1"/>
  <c r="AI815" i="50" s="1"/>
  <c r="AL815" i="50" a="1"/>
  <c r="AL815" i="50" s="1"/>
  <c r="O816" i="50" a="1"/>
  <c r="O816" i="50" s="1"/>
  <c r="P816" i="50" a="1"/>
  <c r="P816" i="50" s="1"/>
  <c r="Q816" i="50" a="1"/>
  <c r="Q816" i="50" s="1"/>
  <c r="AB816" i="50" a="1"/>
  <c r="AB816" i="50" s="1"/>
  <c r="AD816" i="50" a="1"/>
  <c r="AD816" i="50" s="1"/>
  <c r="AC816" i="50" s="1"/>
  <c r="AE816" i="50" a="1"/>
  <c r="AE816" i="50" s="1"/>
  <c r="AF816" i="50" a="1"/>
  <c r="AF816" i="50" s="1"/>
  <c r="AG816" i="50" a="1"/>
  <c r="AG816" i="50" s="1"/>
  <c r="AH816" i="50" a="1"/>
  <c r="AH816" i="50" s="1"/>
  <c r="AI816" i="50" a="1"/>
  <c r="AI816" i="50" s="1"/>
  <c r="AL816" i="50" a="1"/>
  <c r="AL816" i="50" s="1"/>
  <c r="O817" i="50" a="1"/>
  <c r="O817" i="50" s="1"/>
  <c r="P817" i="50" a="1"/>
  <c r="P817" i="50" s="1"/>
  <c r="Q817" i="50" a="1"/>
  <c r="Q817" i="50" s="1"/>
  <c r="AB817" i="50" a="1"/>
  <c r="AB817" i="50" s="1"/>
  <c r="AD817" i="50" a="1"/>
  <c r="AD817" i="50" s="1"/>
  <c r="AC817" i="50" s="1"/>
  <c r="AE817" i="50" a="1"/>
  <c r="AE817" i="50" s="1"/>
  <c r="AF817" i="50" a="1"/>
  <c r="AF817" i="50" s="1"/>
  <c r="AG817" i="50" a="1"/>
  <c r="AG817" i="50" s="1"/>
  <c r="AH817" i="50" a="1"/>
  <c r="AH817" i="50" s="1"/>
  <c r="AI817" i="50" a="1"/>
  <c r="AI817" i="50" s="1"/>
  <c r="AL817" i="50" a="1"/>
  <c r="AL817" i="50" s="1"/>
  <c r="O818" i="50" a="1"/>
  <c r="O818" i="50" s="1"/>
  <c r="P818" i="50" a="1"/>
  <c r="P818" i="50" s="1"/>
  <c r="Q818" i="50" a="1"/>
  <c r="Q818" i="50" s="1"/>
  <c r="AB818" i="50" a="1"/>
  <c r="AB818" i="50" s="1"/>
  <c r="AD818" i="50" a="1"/>
  <c r="AD818" i="50" s="1"/>
  <c r="AC818" i="50" s="1"/>
  <c r="AE818" i="50" a="1"/>
  <c r="AE818" i="50" s="1"/>
  <c r="AA818" i="50" s="1"/>
  <c r="AF818" i="50" a="1"/>
  <c r="AF818" i="50" s="1"/>
  <c r="AG818" i="50" a="1"/>
  <c r="AG818" i="50" s="1"/>
  <c r="AH818" i="50" a="1"/>
  <c r="AH818" i="50" s="1"/>
  <c r="AI818" i="50" a="1"/>
  <c r="AI818" i="50" s="1"/>
  <c r="AL818" i="50" a="1"/>
  <c r="AL818" i="50" s="1"/>
  <c r="O819" i="50" a="1"/>
  <c r="O819" i="50" s="1"/>
  <c r="P819" i="50" a="1"/>
  <c r="P819" i="50" s="1"/>
  <c r="Q819" i="50" a="1"/>
  <c r="Q819" i="50" s="1"/>
  <c r="AB819" i="50" a="1"/>
  <c r="AB819" i="50" s="1"/>
  <c r="AD819" i="50" a="1"/>
  <c r="AD819" i="50" s="1"/>
  <c r="AC819" i="50" s="1"/>
  <c r="AE819" i="50" a="1"/>
  <c r="AE819" i="50" s="1"/>
  <c r="AF819" i="50" a="1"/>
  <c r="AF819" i="50" s="1"/>
  <c r="AG819" i="50" a="1"/>
  <c r="AG819" i="50" s="1"/>
  <c r="AH819" i="50" a="1"/>
  <c r="AH819" i="50" s="1"/>
  <c r="AI819" i="50" a="1"/>
  <c r="AI819" i="50" s="1"/>
  <c r="AL819" i="50" a="1"/>
  <c r="AL819" i="50" s="1"/>
  <c r="O820" i="50" a="1"/>
  <c r="O820" i="50" s="1"/>
  <c r="P820" i="50" a="1"/>
  <c r="P820" i="50" s="1"/>
  <c r="Q820" i="50" a="1"/>
  <c r="Q820" i="50" s="1"/>
  <c r="AB820" i="50" a="1"/>
  <c r="AB820" i="50" s="1"/>
  <c r="AD820" i="50" a="1"/>
  <c r="AD820" i="50" s="1"/>
  <c r="AC820" i="50" s="1"/>
  <c r="AE820" i="50" a="1"/>
  <c r="AE820" i="50" s="1"/>
  <c r="AA820" i="50" s="1"/>
  <c r="AF820" i="50" a="1"/>
  <c r="AF820" i="50" s="1"/>
  <c r="AG820" i="50" a="1"/>
  <c r="AG820" i="50" s="1"/>
  <c r="AH820" i="50" a="1"/>
  <c r="AH820" i="50" s="1"/>
  <c r="AI820" i="50" a="1"/>
  <c r="AI820" i="50" s="1"/>
  <c r="AL820" i="50" a="1"/>
  <c r="AL820" i="50" s="1"/>
  <c r="O821" i="50" a="1"/>
  <c r="O821" i="50" s="1"/>
  <c r="P821" i="50" a="1"/>
  <c r="P821" i="50" s="1"/>
  <c r="Q821" i="50" a="1"/>
  <c r="Q821" i="50" s="1"/>
  <c r="AB821" i="50" a="1"/>
  <c r="AB821" i="50" s="1"/>
  <c r="AD821" i="50" a="1"/>
  <c r="AD821" i="50" s="1"/>
  <c r="AC821" i="50" s="1"/>
  <c r="AE821" i="50" a="1"/>
  <c r="AE821" i="50" s="1"/>
  <c r="AA821" i="50" s="1"/>
  <c r="AF821" i="50" a="1"/>
  <c r="AF821" i="50" s="1"/>
  <c r="AG821" i="50" a="1"/>
  <c r="AG821" i="50" s="1"/>
  <c r="AH821" i="50" a="1"/>
  <c r="AH821" i="50" s="1"/>
  <c r="AI821" i="50" a="1"/>
  <c r="AI821" i="50" s="1"/>
  <c r="AL821" i="50" a="1"/>
  <c r="AL821" i="50" s="1"/>
  <c r="O822" i="50" a="1"/>
  <c r="O822" i="50" s="1"/>
  <c r="P822" i="50" a="1"/>
  <c r="P822" i="50" s="1"/>
  <c r="Q822" i="50" a="1"/>
  <c r="Q822" i="50" s="1"/>
  <c r="AB822" i="50" a="1"/>
  <c r="AB822" i="50" s="1"/>
  <c r="AD822" i="50" a="1"/>
  <c r="AD822" i="50" s="1"/>
  <c r="AC822" i="50" s="1"/>
  <c r="AE822" i="50" a="1"/>
  <c r="AE822" i="50" s="1"/>
  <c r="Z822" i="50" s="1"/>
  <c r="AF822" i="50" a="1"/>
  <c r="AF822" i="50" s="1"/>
  <c r="AG822" i="50" a="1"/>
  <c r="AG822" i="50" s="1"/>
  <c r="AH822" i="50" a="1"/>
  <c r="AH822" i="50" s="1"/>
  <c r="AI822" i="50" a="1"/>
  <c r="AI822" i="50" s="1"/>
  <c r="AL822" i="50" a="1"/>
  <c r="AL822" i="50" s="1"/>
  <c r="O823" i="50" a="1"/>
  <c r="O823" i="50" s="1"/>
  <c r="P823" i="50" a="1"/>
  <c r="P823" i="50" s="1"/>
  <c r="Q823" i="50" a="1"/>
  <c r="Q823" i="50" s="1"/>
  <c r="AB823" i="50" a="1"/>
  <c r="AB823" i="50" s="1"/>
  <c r="AD823" i="50" a="1"/>
  <c r="AD823" i="50" s="1"/>
  <c r="AC823" i="50" s="1"/>
  <c r="AE823" i="50" a="1"/>
  <c r="AE823" i="50" s="1"/>
  <c r="AA823" i="50" s="1"/>
  <c r="AF823" i="50" a="1"/>
  <c r="AF823" i="50" s="1"/>
  <c r="AG823" i="50" a="1"/>
  <c r="AG823" i="50" s="1"/>
  <c r="AH823" i="50" a="1"/>
  <c r="AH823" i="50" s="1"/>
  <c r="AI823" i="50" a="1"/>
  <c r="AI823" i="50" s="1"/>
  <c r="AL823" i="50" a="1"/>
  <c r="AL823" i="50" s="1"/>
  <c r="O824" i="50" a="1"/>
  <c r="O824" i="50" s="1"/>
  <c r="P824" i="50" a="1"/>
  <c r="P824" i="50" s="1"/>
  <c r="Q824" i="50" a="1"/>
  <c r="Q824" i="50" s="1"/>
  <c r="AB824" i="50" a="1"/>
  <c r="AB824" i="50" s="1"/>
  <c r="AD824" i="50" a="1"/>
  <c r="AD824" i="50" s="1"/>
  <c r="AC824" i="50" s="1"/>
  <c r="AE824" i="50" a="1"/>
  <c r="AE824" i="50" s="1"/>
  <c r="Z824" i="50" s="1"/>
  <c r="AF824" i="50" a="1"/>
  <c r="AF824" i="50" s="1"/>
  <c r="AG824" i="50" a="1"/>
  <c r="AG824" i="50" s="1"/>
  <c r="AH824" i="50" a="1"/>
  <c r="AH824" i="50" s="1"/>
  <c r="AI824" i="50" a="1"/>
  <c r="AI824" i="50" s="1"/>
  <c r="AL824" i="50" a="1"/>
  <c r="AL824" i="50" s="1"/>
  <c r="O825" i="50" a="1"/>
  <c r="O825" i="50" s="1"/>
  <c r="P825" i="50" a="1"/>
  <c r="P825" i="50" s="1"/>
  <c r="Q825" i="50" a="1"/>
  <c r="Q825" i="50" s="1"/>
  <c r="AB825" i="50" a="1"/>
  <c r="AB825" i="50" s="1"/>
  <c r="AD825" i="50" a="1"/>
  <c r="AD825" i="50" s="1"/>
  <c r="AC825" i="50" s="1"/>
  <c r="AE825" i="50" a="1"/>
  <c r="AE825" i="50" s="1"/>
  <c r="AF825" i="50" a="1"/>
  <c r="AF825" i="50" s="1"/>
  <c r="AG825" i="50" a="1"/>
  <c r="AG825" i="50" s="1"/>
  <c r="AH825" i="50" a="1"/>
  <c r="AH825" i="50" s="1"/>
  <c r="AI825" i="50" a="1"/>
  <c r="AI825" i="50" s="1"/>
  <c r="AL825" i="50" a="1"/>
  <c r="AL825" i="50" s="1"/>
  <c r="O826" i="50" a="1"/>
  <c r="O826" i="50" s="1"/>
  <c r="P826" i="50" a="1"/>
  <c r="P826" i="50" s="1"/>
  <c r="Q826" i="50" a="1"/>
  <c r="Q826" i="50" s="1"/>
  <c r="AB826" i="50" a="1"/>
  <c r="AB826" i="50" s="1"/>
  <c r="AD826" i="50" a="1"/>
  <c r="AD826" i="50" s="1"/>
  <c r="AC826" i="50" s="1"/>
  <c r="AE826" i="50" a="1"/>
  <c r="AE826" i="50" s="1"/>
  <c r="AA826" i="50" s="1"/>
  <c r="AF826" i="50" a="1"/>
  <c r="AF826" i="50" s="1"/>
  <c r="AG826" i="50" a="1"/>
  <c r="AG826" i="50" s="1"/>
  <c r="AH826" i="50" a="1"/>
  <c r="AH826" i="50" s="1"/>
  <c r="AI826" i="50" a="1"/>
  <c r="AI826" i="50" s="1"/>
  <c r="AL826" i="50" a="1"/>
  <c r="AL826" i="50" s="1"/>
  <c r="O827" i="50" a="1"/>
  <c r="O827" i="50" s="1"/>
  <c r="P827" i="50" a="1"/>
  <c r="P827" i="50" s="1"/>
  <c r="Q827" i="50" a="1"/>
  <c r="Q827" i="50" s="1"/>
  <c r="AB827" i="50" a="1"/>
  <c r="AB827" i="50" s="1"/>
  <c r="AD827" i="50" a="1"/>
  <c r="AD827" i="50" s="1"/>
  <c r="AC827" i="50" s="1"/>
  <c r="AE827" i="50" a="1"/>
  <c r="AE827" i="50" s="1"/>
  <c r="AF827" i="50" a="1"/>
  <c r="AF827" i="50" s="1"/>
  <c r="AG827" i="50" a="1"/>
  <c r="AG827" i="50" s="1"/>
  <c r="AH827" i="50" a="1"/>
  <c r="AH827" i="50" s="1"/>
  <c r="AI827" i="50" a="1"/>
  <c r="AI827" i="50" s="1"/>
  <c r="AL827" i="50" a="1"/>
  <c r="AL827" i="50" s="1"/>
  <c r="O828" i="50" a="1"/>
  <c r="O828" i="50" s="1"/>
  <c r="P828" i="50" a="1"/>
  <c r="P828" i="50" s="1"/>
  <c r="Q828" i="50" a="1"/>
  <c r="Q828" i="50" s="1"/>
  <c r="AB828" i="50" a="1"/>
  <c r="AB828" i="50" s="1"/>
  <c r="AD828" i="50" a="1"/>
  <c r="AD828" i="50" s="1"/>
  <c r="AC828" i="50" s="1"/>
  <c r="AE828" i="50" a="1"/>
  <c r="AE828" i="50" s="1"/>
  <c r="AF828" i="50" a="1"/>
  <c r="AF828" i="50" s="1"/>
  <c r="AG828" i="50" a="1"/>
  <c r="AG828" i="50" s="1"/>
  <c r="AH828" i="50" a="1"/>
  <c r="AH828" i="50" s="1"/>
  <c r="AI828" i="50" a="1"/>
  <c r="AI828" i="50" s="1"/>
  <c r="AL828" i="50" a="1"/>
  <c r="AL828" i="50" s="1"/>
  <c r="O829" i="50" a="1"/>
  <c r="O829" i="50" s="1"/>
  <c r="P829" i="50" a="1"/>
  <c r="P829" i="50" s="1"/>
  <c r="Q829" i="50" a="1"/>
  <c r="Q829" i="50" s="1"/>
  <c r="AB829" i="50" a="1"/>
  <c r="AB829" i="50" s="1"/>
  <c r="AD829" i="50" a="1"/>
  <c r="AD829" i="50" s="1"/>
  <c r="AC829" i="50" s="1"/>
  <c r="AE829" i="50" a="1"/>
  <c r="AE829" i="50" s="1"/>
  <c r="AF829" i="50" a="1"/>
  <c r="AF829" i="50" s="1"/>
  <c r="AG829" i="50" a="1"/>
  <c r="AG829" i="50" s="1"/>
  <c r="AH829" i="50" a="1"/>
  <c r="AH829" i="50" s="1"/>
  <c r="AI829" i="50" a="1"/>
  <c r="AI829" i="50" s="1"/>
  <c r="AL829" i="50" a="1"/>
  <c r="AL829" i="50" s="1"/>
  <c r="O830" i="50" a="1"/>
  <c r="O830" i="50" s="1"/>
  <c r="P830" i="50" a="1"/>
  <c r="P830" i="50" s="1"/>
  <c r="Q830" i="50" a="1"/>
  <c r="Q830" i="50" s="1"/>
  <c r="AB830" i="50" a="1"/>
  <c r="AB830" i="50" s="1"/>
  <c r="AD830" i="50" a="1"/>
  <c r="AD830" i="50" s="1"/>
  <c r="AC830" i="50" s="1"/>
  <c r="AE830" i="50" a="1"/>
  <c r="AE830" i="50" s="1"/>
  <c r="AF830" i="50" a="1"/>
  <c r="AF830" i="50" s="1"/>
  <c r="AG830" i="50" a="1"/>
  <c r="AG830" i="50" s="1"/>
  <c r="AH830" i="50" a="1"/>
  <c r="AH830" i="50" s="1"/>
  <c r="AI830" i="50" a="1"/>
  <c r="AI830" i="50" s="1"/>
  <c r="AL830" i="50" a="1"/>
  <c r="AL830" i="50" s="1"/>
  <c r="O831" i="50" a="1"/>
  <c r="O831" i="50" s="1"/>
  <c r="P831" i="50" a="1"/>
  <c r="P831" i="50" s="1"/>
  <c r="Q831" i="50" a="1"/>
  <c r="Q831" i="50" s="1"/>
  <c r="AB831" i="50" a="1"/>
  <c r="AB831" i="50" s="1"/>
  <c r="AD831" i="50" a="1"/>
  <c r="AD831" i="50" s="1"/>
  <c r="AC831" i="50" s="1"/>
  <c r="AE831" i="50" a="1"/>
  <c r="AE831" i="50" s="1"/>
  <c r="AF831" i="50" a="1"/>
  <c r="AF831" i="50" s="1"/>
  <c r="AG831" i="50" a="1"/>
  <c r="AG831" i="50" s="1"/>
  <c r="AH831" i="50" a="1"/>
  <c r="AH831" i="50" s="1"/>
  <c r="AI831" i="50" a="1"/>
  <c r="AI831" i="50" s="1"/>
  <c r="AL831" i="50" a="1"/>
  <c r="AL831" i="50" s="1"/>
  <c r="O832" i="50" a="1"/>
  <c r="O832" i="50" s="1"/>
  <c r="P832" i="50" a="1"/>
  <c r="P832" i="50" s="1"/>
  <c r="Q832" i="50" a="1"/>
  <c r="Q832" i="50" s="1"/>
  <c r="AB832" i="50" a="1"/>
  <c r="AB832" i="50" s="1"/>
  <c r="AD832" i="50" a="1"/>
  <c r="AD832" i="50" s="1"/>
  <c r="AC832" i="50" s="1"/>
  <c r="AE832" i="50" a="1"/>
  <c r="AE832" i="50" s="1"/>
  <c r="AF832" i="50" a="1"/>
  <c r="AF832" i="50" s="1"/>
  <c r="AG832" i="50" a="1"/>
  <c r="AG832" i="50" s="1"/>
  <c r="AH832" i="50" a="1"/>
  <c r="AH832" i="50" s="1"/>
  <c r="AI832" i="50" a="1"/>
  <c r="AI832" i="50" s="1"/>
  <c r="AL832" i="50" a="1"/>
  <c r="AL832" i="50" s="1"/>
  <c r="O833" i="50" a="1"/>
  <c r="O833" i="50" s="1"/>
  <c r="P833" i="50" a="1"/>
  <c r="P833" i="50" s="1"/>
  <c r="Q833" i="50" a="1"/>
  <c r="Q833" i="50" s="1"/>
  <c r="AB833" i="50" a="1"/>
  <c r="AB833" i="50" s="1"/>
  <c r="AD833" i="50" a="1"/>
  <c r="AD833" i="50" s="1"/>
  <c r="AC833" i="50" s="1"/>
  <c r="AE833" i="50" a="1"/>
  <c r="AE833" i="50" s="1"/>
  <c r="AF833" i="50" a="1"/>
  <c r="AF833" i="50" s="1"/>
  <c r="AG833" i="50" a="1"/>
  <c r="AG833" i="50" s="1"/>
  <c r="AH833" i="50" a="1"/>
  <c r="AH833" i="50" s="1"/>
  <c r="AI833" i="50" a="1"/>
  <c r="AI833" i="50" s="1"/>
  <c r="AL833" i="50" a="1"/>
  <c r="AL833" i="50" s="1"/>
  <c r="O834" i="50" a="1"/>
  <c r="O834" i="50" s="1"/>
  <c r="P834" i="50" a="1"/>
  <c r="P834" i="50" s="1"/>
  <c r="Q834" i="50" a="1"/>
  <c r="Q834" i="50" s="1"/>
  <c r="AB834" i="50" a="1"/>
  <c r="AB834" i="50" s="1"/>
  <c r="AD834" i="50" a="1"/>
  <c r="AD834" i="50" s="1"/>
  <c r="AC834" i="50" s="1"/>
  <c r="AE834" i="50" a="1"/>
  <c r="AE834" i="50" s="1"/>
  <c r="AF834" i="50" a="1"/>
  <c r="AF834" i="50" s="1"/>
  <c r="AG834" i="50" a="1"/>
  <c r="AG834" i="50" s="1"/>
  <c r="AH834" i="50" a="1"/>
  <c r="AH834" i="50" s="1"/>
  <c r="AI834" i="50" a="1"/>
  <c r="AI834" i="50" s="1"/>
  <c r="AL834" i="50" a="1"/>
  <c r="AL834" i="50" s="1"/>
  <c r="O835" i="50" a="1"/>
  <c r="O835" i="50" s="1"/>
  <c r="P835" i="50" a="1"/>
  <c r="P835" i="50" s="1"/>
  <c r="Q835" i="50" a="1"/>
  <c r="Q835" i="50" s="1"/>
  <c r="AB835" i="50" a="1"/>
  <c r="AB835" i="50" s="1"/>
  <c r="AD835" i="50" a="1"/>
  <c r="AD835" i="50" s="1"/>
  <c r="AC835" i="50" s="1"/>
  <c r="AE835" i="50" a="1"/>
  <c r="AE835" i="50" s="1"/>
  <c r="AF835" i="50" a="1"/>
  <c r="AF835" i="50" s="1"/>
  <c r="AG835" i="50" a="1"/>
  <c r="AG835" i="50" s="1"/>
  <c r="AH835" i="50" a="1"/>
  <c r="AH835" i="50" s="1"/>
  <c r="AI835" i="50" a="1"/>
  <c r="AI835" i="50" s="1"/>
  <c r="AL835" i="50" a="1"/>
  <c r="AL835" i="50" s="1"/>
  <c r="O836" i="50" a="1"/>
  <c r="O836" i="50" s="1"/>
  <c r="P836" i="50" a="1"/>
  <c r="P836" i="50" s="1"/>
  <c r="Q836" i="50" a="1"/>
  <c r="Q836" i="50" s="1"/>
  <c r="AB836" i="50" a="1"/>
  <c r="AB836" i="50" s="1"/>
  <c r="AD836" i="50" a="1"/>
  <c r="AD836" i="50" s="1"/>
  <c r="AC836" i="50" s="1"/>
  <c r="AE836" i="50" a="1"/>
  <c r="AE836" i="50" s="1"/>
  <c r="AF836" i="50" a="1"/>
  <c r="AF836" i="50" s="1"/>
  <c r="AG836" i="50" a="1"/>
  <c r="AG836" i="50" s="1"/>
  <c r="AH836" i="50" a="1"/>
  <c r="AH836" i="50" s="1"/>
  <c r="AI836" i="50" a="1"/>
  <c r="AI836" i="50" s="1"/>
  <c r="AL836" i="50" a="1"/>
  <c r="AL836" i="50" s="1"/>
  <c r="O837" i="50" a="1"/>
  <c r="O837" i="50" s="1"/>
  <c r="P837" i="50" a="1"/>
  <c r="P837" i="50" s="1"/>
  <c r="Q837" i="50" a="1"/>
  <c r="Q837" i="50" s="1"/>
  <c r="AB837" i="50" a="1"/>
  <c r="AB837" i="50" s="1"/>
  <c r="AD837" i="50" a="1"/>
  <c r="AD837" i="50" s="1"/>
  <c r="AC837" i="50" s="1"/>
  <c r="AE837" i="50" a="1"/>
  <c r="AE837" i="50" s="1"/>
  <c r="AF837" i="50" a="1"/>
  <c r="AF837" i="50" s="1"/>
  <c r="AG837" i="50" a="1"/>
  <c r="AG837" i="50" s="1"/>
  <c r="AH837" i="50" a="1"/>
  <c r="AH837" i="50" s="1"/>
  <c r="AI837" i="50" a="1"/>
  <c r="AI837" i="50" s="1"/>
  <c r="AL837" i="50" a="1"/>
  <c r="AL837" i="50" s="1"/>
  <c r="O838" i="50" a="1"/>
  <c r="O838" i="50" s="1"/>
  <c r="P838" i="50" a="1"/>
  <c r="P838" i="50" s="1"/>
  <c r="Q838" i="50" a="1"/>
  <c r="Q838" i="50" s="1"/>
  <c r="AB838" i="50" a="1"/>
  <c r="AB838" i="50" s="1"/>
  <c r="AD838" i="50" a="1"/>
  <c r="AD838" i="50" s="1"/>
  <c r="AC838" i="50" s="1"/>
  <c r="AE838" i="50" a="1"/>
  <c r="AE838" i="50" s="1"/>
  <c r="AF838" i="50" a="1"/>
  <c r="AF838" i="50" s="1"/>
  <c r="AG838" i="50" a="1"/>
  <c r="AG838" i="50" s="1"/>
  <c r="AH838" i="50" a="1"/>
  <c r="AH838" i="50" s="1"/>
  <c r="AI838" i="50" a="1"/>
  <c r="AI838" i="50" s="1"/>
  <c r="AL838" i="50" a="1"/>
  <c r="AL838" i="50" s="1"/>
  <c r="O839" i="50" a="1"/>
  <c r="O839" i="50" s="1"/>
  <c r="P839" i="50" a="1"/>
  <c r="P839" i="50" s="1"/>
  <c r="Q839" i="50" a="1"/>
  <c r="Q839" i="50" s="1"/>
  <c r="AB839" i="50" a="1"/>
  <c r="AB839" i="50" s="1"/>
  <c r="AD839" i="50" a="1"/>
  <c r="AD839" i="50" s="1"/>
  <c r="AC839" i="50" s="1"/>
  <c r="AE839" i="50" a="1"/>
  <c r="AE839" i="50" s="1"/>
  <c r="AF839" i="50" a="1"/>
  <c r="AF839" i="50" s="1"/>
  <c r="AG839" i="50" a="1"/>
  <c r="AG839" i="50" s="1"/>
  <c r="AH839" i="50" a="1"/>
  <c r="AH839" i="50" s="1"/>
  <c r="AI839" i="50" a="1"/>
  <c r="AI839" i="50" s="1"/>
  <c r="AL839" i="50" a="1"/>
  <c r="AL839" i="50" s="1"/>
  <c r="O840" i="50" a="1"/>
  <c r="O840" i="50" s="1"/>
  <c r="P840" i="50" a="1"/>
  <c r="P840" i="50" s="1"/>
  <c r="Q840" i="50" a="1"/>
  <c r="Q840" i="50" s="1"/>
  <c r="AB840" i="50" a="1"/>
  <c r="AB840" i="50" s="1"/>
  <c r="AD840" i="50" a="1"/>
  <c r="AD840" i="50" s="1"/>
  <c r="AC840" i="50" s="1"/>
  <c r="AE840" i="50" a="1"/>
  <c r="AE840" i="50" s="1"/>
  <c r="AF840" i="50" a="1"/>
  <c r="AF840" i="50" s="1"/>
  <c r="AG840" i="50" a="1"/>
  <c r="AG840" i="50" s="1"/>
  <c r="AH840" i="50" a="1"/>
  <c r="AH840" i="50" s="1"/>
  <c r="AI840" i="50" a="1"/>
  <c r="AI840" i="50" s="1"/>
  <c r="AL840" i="50" a="1"/>
  <c r="AL840" i="50" s="1"/>
  <c r="O841" i="50" a="1"/>
  <c r="O841" i="50" s="1"/>
  <c r="P841" i="50" a="1"/>
  <c r="P841" i="50" s="1"/>
  <c r="Q841" i="50" a="1"/>
  <c r="Q841" i="50" s="1"/>
  <c r="AB841" i="50" a="1"/>
  <c r="AB841" i="50" s="1"/>
  <c r="AD841" i="50" a="1"/>
  <c r="AD841" i="50" s="1"/>
  <c r="AC841" i="50" s="1"/>
  <c r="AE841" i="50" a="1"/>
  <c r="AE841" i="50" s="1"/>
  <c r="AF841" i="50" a="1"/>
  <c r="AF841" i="50" s="1"/>
  <c r="AG841" i="50" a="1"/>
  <c r="AG841" i="50" s="1"/>
  <c r="AH841" i="50" a="1"/>
  <c r="AH841" i="50" s="1"/>
  <c r="AI841" i="50" a="1"/>
  <c r="AI841" i="50" s="1"/>
  <c r="AL841" i="50" a="1"/>
  <c r="AL841" i="50" s="1"/>
  <c r="O842" i="50" a="1"/>
  <c r="O842" i="50" s="1"/>
  <c r="P842" i="50" a="1"/>
  <c r="P842" i="50" s="1"/>
  <c r="Q842" i="50" a="1"/>
  <c r="Q842" i="50" s="1"/>
  <c r="AB842" i="50" a="1"/>
  <c r="AB842" i="50" s="1"/>
  <c r="AD842" i="50" a="1"/>
  <c r="AD842" i="50" s="1"/>
  <c r="AC842" i="50" s="1"/>
  <c r="AE842" i="50" a="1"/>
  <c r="AE842" i="50" s="1"/>
  <c r="AF842" i="50" a="1"/>
  <c r="AF842" i="50" s="1"/>
  <c r="AG842" i="50" a="1"/>
  <c r="AG842" i="50" s="1"/>
  <c r="AH842" i="50" a="1"/>
  <c r="AH842" i="50" s="1"/>
  <c r="AI842" i="50" a="1"/>
  <c r="AI842" i="50" s="1"/>
  <c r="AL842" i="50" a="1"/>
  <c r="AL842" i="50" s="1"/>
  <c r="O843" i="50" a="1"/>
  <c r="O843" i="50" s="1"/>
  <c r="P843" i="50" a="1"/>
  <c r="P843" i="50" s="1"/>
  <c r="Q843" i="50" a="1"/>
  <c r="Q843" i="50" s="1"/>
  <c r="AB843" i="50" a="1"/>
  <c r="AB843" i="50" s="1"/>
  <c r="AD843" i="50" a="1"/>
  <c r="AD843" i="50" s="1"/>
  <c r="AC843" i="50" s="1"/>
  <c r="AE843" i="50" a="1"/>
  <c r="AE843" i="50" s="1"/>
  <c r="AA843" i="50" s="1"/>
  <c r="AF843" i="50" a="1"/>
  <c r="AF843" i="50" s="1"/>
  <c r="AG843" i="50" a="1"/>
  <c r="AG843" i="50" s="1"/>
  <c r="AH843" i="50" a="1"/>
  <c r="AH843" i="50" s="1"/>
  <c r="AI843" i="50" a="1"/>
  <c r="AI843" i="50" s="1"/>
  <c r="AL843" i="50" a="1"/>
  <c r="AL843" i="50" s="1"/>
  <c r="O844" i="50" a="1"/>
  <c r="O844" i="50" s="1"/>
  <c r="P844" i="50" a="1"/>
  <c r="P844" i="50" s="1"/>
  <c r="Q844" i="50" a="1"/>
  <c r="Q844" i="50" s="1"/>
  <c r="AB844" i="50" a="1"/>
  <c r="AB844" i="50" s="1"/>
  <c r="AD844" i="50" a="1"/>
  <c r="AD844" i="50" s="1"/>
  <c r="AC844" i="50" s="1"/>
  <c r="AE844" i="50" a="1"/>
  <c r="AE844" i="50" s="1"/>
  <c r="AA844" i="50" s="1"/>
  <c r="AF844" i="50" a="1"/>
  <c r="AF844" i="50" s="1"/>
  <c r="AG844" i="50" a="1"/>
  <c r="AG844" i="50" s="1"/>
  <c r="AH844" i="50" a="1"/>
  <c r="AH844" i="50" s="1"/>
  <c r="AI844" i="50" a="1"/>
  <c r="AI844" i="50" s="1"/>
  <c r="AL844" i="50" a="1"/>
  <c r="AL844" i="50" s="1"/>
  <c r="O845" i="50" a="1"/>
  <c r="O845" i="50" s="1"/>
  <c r="P845" i="50" a="1"/>
  <c r="P845" i="50" s="1"/>
  <c r="Q845" i="50" a="1"/>
  <c r="Q845" i="50" s="1"/>
  <c r="AB845" i="50" a="1"/>
  <c r="AB845" i="50" s="1"/>
  <c r="AD845" i="50" a="1"/>
  <c r="AD845" i="50" s="1"/>
  <c r="AC845" i="50" s="1"/>
  <c r="AE845" i="50" a="1"/>
  <c r="AE845" i="50" s="1"/>
  <c r="AF845" i="50" a="1"/>
  <c r="AF845" i="50" s="1"/>
  <c r="AG845" i="50" a="1"/>
  <c r="AG845" i="50" s="1"/>
  <c r="AH845" i="50" a="1"/>
  <c r="AH845" i="50" s="1"/>
  <c r="AI845" i="50" a="1"/>
  <c r="AI845" i="50" s="1"/>
  <c r="AL845" i="50" a="1"/>
  <c r="AL845" i="50" s="1"/>
  <c r="O846" i="50" a="1"/>
  <c r="O846" i="50" s="1"/>
  <c r="P846" i="50" a="1"/>
  <c r="P846" i="50" s="1"/>
  <c r="Q846" i="50" a="1"/>
  <c r="Q846" i="50" s="1"/>
  <c r="AB846" i="50" a="1"/>
  <c r="AB846" i="50" s="1"/>
  <c r="AD846" i="50" a="1"/>
  <c r="AD846" i="50" s="1"/>
  <c r="AC846" i="50" s="1"/>
  <c r="AE846" i="50" a="1"/>
  <c r="AE846" i="50" s="1"/>
  <c r="AF846" i="50" a="1"/>
  <c r="AF846" i="50" s="1"/>
  <c r="AG846" i="50" a="1"/>
  <c r="AG846" i="50" s="1"/>
  <c r="AH846" i="50" a="1"/>
  <c r="AH846" i="50" s="1"/>
  <c r="AI846" i="50" a="1"/>
  <c r="AI846" i="50" s="1"/>
  <c r="AL846" i="50" a="1"/>
  <c r="AL846" i="50" s="1"/>
  <c r="O847" i="50" a="1"/>
  <c r="O847" i="50" s="1"/>
  <c r="P847" i="50" a="1"/>
  <c r="P847" i="50" s="1"/>
  <c r="Q847" i="50" a="1"/>
  <c r="Q847" i="50" s="1"/>
  <c r="AB847" i="50" a="1"/>
  <c r="AB847" i="50" s="1"/>
  <c r="AD847" i="50" a="1"/>
  <c r="AD847" i="50" s="1"/>
  <c r="AC847" i="50" s="1"/>
  <c r="AE847" i="50" a="1"/>
  <c r="AE847" i="50" s="1"/>
  <c r="AA847" i="50" s="1"/>
  <c r="AF847" i="50" a="1"/>
  <c r="AF847" i="50" s="1"/>
  <c r="AG847" i="50" a="1"/>
  <c r="AG847" i="50" s="1"/>
  <c r="AH847" i="50" a="1"/>
  <c r="AH847" i="50" s="1"/>
  <c r="AI847" i="50" a="1"/>
  <c r="AI847" i="50" s="1"/>
  <c r="AL847" i="50" a="1"/>
  <c r="AL847" i="50" s="1"/>
  <c r="O848" i="50" a="1"/>
  <c r="O848" i="50" s="1"/>
  <c r="P848" i="50" a="1"/>
  <c r="P848" i="50" s="1"/>
  <c r="Q848" i="50" a="1"/>
  <c r="Q848" i="50" s="1"/>
  <c r="AB848" i="50" a="1"/>
  <c r="AB848" i="50" s="1"/>
  <c r="AD848" i="50" a="1"/>
  <c r="AD848" i="50" s="1"/>
  <c r="AC848" i="50" s="1"/>
  <c r="AE848" i="50" a="1"/>
  <c r="AE848" i="50" s="1"/>
  <c r="AA848" i="50" s="1"/>
  <c r="AF848" i="50" a="1"/>
  <c r="AF848" i="50" s="1"/>
  <c r="AG848" i="50" a="1"/>
  <c r="AG848" i="50" s="1"/>
  <c r="AH848" i="50" a="1"/>
  <c r="AH848" i="50" s="1"/>
  <c r="AI848" i="50" a="1"/>
  <c r="AI848" i="50" s="1"/>
  <c r="AL848" i="50" a="1"/>
  <c r="AL848" i="50" s="1"/>
  <c r="O849" i="50" a="1"/>
  <c r="O849" i="50" s="1"/>
  <c r="P849" i="50" a="1"/>
  <c r="P849" i="50" s="1"/>
  <c r="Q849" i="50" a="1"/>
  <c r="Q849" i="50" s="1"/>
  <c r="AB849" i="50" a="1"/>
  <c r="AB849" i="50" s="1"/>
  <c r="AD849" i="50" a="1"/>
  <c r="AD849" i="50" s="1"/>
  <c r="AC849" i="50" s="1"/>
  <c r="AE849" i="50" a="1"/>
  <c r="AE849" i="50" s="1"/>
  <c r="AA849" i="50" s="1"/>
  <c r="AF849" i="50" a="1"/>
  <c r="AF849" i="50" s="1"/>
  <c r="AG849" i="50" a="1"/>
  <c r="AG849" i="50" s="1"/>
  <c r="AH849" i="50" a="1"/>
  <c r="AH849" i="50" s="1"/>
  <c r="AI849" i="50" a="1"/>
  <c r="AI849" i="50" s="1"/>
  <c r="AL849" i="50" a="1"/>
  <c r="AL849" i="50" s="1"/>
  <c r="O850" i="50" a="1"/>
  <c r="O850" i="50" s="1"/>
  <c r="P850" i="50" a="1"/>
  <c r="P850" i="50" s="1"/>
  <c r="Q850" i="50" a="1"/>
  <c r="Q850" i="50" s="1"/>
  <c r="AB850" i="50" a="1"/>
  <c r="AB850" i="50" s="1"/>
  <c r="AD850" i="50" a="1"/>
  <c r="AD850" i="50" s="1"/>
  <c r="AC850" i="50" s="1"/>
  <c r="AE850" i="50" a="1"/>
  <c r="AE850" i="50" s="1"/>
  <c r="AA850" i="50" s="1"/>
  <c r="AF850" i="50" a="1"/>
  <c r="AF850" i="50" s="1"/>
  <c r="AG850" i="50" a="1"/>
  <c r="AG850" i="50" s="1"/>
  <c r="AH850" i="50" a="1"/>
  <c r="AH850" i="50" s="1"/>
  <c r="AI850" i="50" a="1"/>
  <c r="AI850" i="50" s="1"/>
  <c r="AL850" i="50" a="1"/>
  <c r="AL850" i="50" s="1"/>
  <c r="O851" i="50" a="1"/>
  <c r="O851" i="50" s="1"/>
  <c r="P851" i="50" a="1"/>
  <c r="P851" i="50" s="1"/>
  <c r="Q851" i="50" a="1"/>
  <c r="Q851" i="50" s="1"/>
  <c r="AB851" i="50" a="1"/>
  <c r="AB851" i="50" s="1"/>
  <c r="AD851" i="50" a="1"/>
  <c r="AD851" i="50" s="1"/>
  <c r="AC851" i="50" s="1"/>
  <c r="AE851" i="50" a="1"/>
  <c r="AE851" i="50" s="1"/>
  <c r="AF851" i="50" a="1"/>
  <c r="AF851" i="50" s="1"/>
  <c r="AG851" i="50" a="1"/>
  <c r="AG851" i="50" s="1"/>
  <c r="AH851" i="50" a="1"/>
  <c r="AH851" i="50" s="1"/>
  <c r="AI851" i="50" a="1"/>
  <c r="AI851" i="50" s="1"/>
  <c r="AL851" i="50" a="1"/>
  <c r="AL851" i="50" s="1"/>
  <c r="O852" i="50" a="1"/>
  <c r="O852" i="50" s="1"/>
  <c r="P852" i="50" a="1"/>
  <c r="P852" i="50" s="1"/>
  <c r="Q852" i="50" a="1"/>
  <c r="Q852" i="50" s="1"/>
  <c r="AB852" i="50" a="1"/>
  <c r="AB852" i="50" s="1"/>
  <c r="AD852" i="50" a="1"/>
  <c r="AD852" i="50" s="1"/>
  <c r="AC852" i="50" s="1"/>
  <c r="AE852" i="50" a="1"/>
  <c r="AE852" i="50" s="1"/>
  <c r="AF852" i="50" a="1"/>
  <c r="AF852" i="50" s="1"/>
  <c r="AG852" i="50" a="1"/>
  <c r="AG852" i="50" s="1"/>
  <c r="AH852" i="50" a="1"/>
  <c r="AH852" i="50" s="1"/>
  <c r="AI852" i="50" a="1"/>
  <c r="AI852" i="50" s="1"/>
  <c r="AL852" i="50" a="1"/>
  <c r="AL852" i="50" s="1"/>
  <c r="O853" i="50" a="1"/>
  <c r="O853" i="50" s="1"/>
  <c r="P853" i="50" a="1"/>
  <c r="P853" i="50" s="1"/>
  <c r="Q853" i="50" a="1"/>
  <c r="Q853" i="50" s="1"/>
  <c r="AB853" i="50" a="1"/>
  <c r="AB853" i="50" s="1"/>
  <c r="AD853" i="50" a="1"/>
  <c r="AD853" i="50" s="1"/>
  <c r="AC853" i="50" s="1"/>
  <c r="AE853" i="50" a="1"/>
  <c r="AE853" i="50" s="1"/>
  <c r="AA853" i="50" s="1"/>
  <c r="AF853" i="50" a="1"/>
  <c r="AF853" i="50" s="1"/>
  <c r="AG853" i="50" a="1"/>
  <c r="AG853" i="50" s="1"/>
  <c r="AH853" i="50" a="1"/>
  <c r="AH853" i="50" s="1"/>
  <c r="AI853" i="50" a="1"/>
  <c r="AI853" i="50" s="1"/>
  <c r="AL853" i="50" a="1"/>
  <c r="AL853" i="50" s="1"/>
  <c r="O854" i="50" a="1"/>
  <c r="O854" i="50" s="1"/>
  <c r="P854" i="50" a="1"/>
  <c r="P854" i="50" s="1"/>
  <c r="Q854" i="50" a="1"/>
  <c r="Q854" i="50" s="1"/>
  <c r="AB854" i="50" a="1"/>
  <c r="AB854" i="50" s="1"/>
  <c r="AD854" i="50" a="1"/>
  <c r="AD854" i="50" s="1"/>
  <c r="AC854" i="50" s="1"/>
  <c r="AE854" i="50" a="1"/>
  <c r="AE854" i="50" s="1"/>
  <c r="AF854" i="50" a="1"/>
  <c r="AF854" i="50" s="1"/>
  <c r="AG854" i="50" a="1"/>
  <c r="AG854" i="50" s="1"/>
  <c r="AH854" i="50" a="1"/>
  <c r="AH854" i="50" s="1"/>
  <c r="AI854" i="50" a="1"/>
  <c r="AI854" i="50" s="1"/>
  <c r="AL854" i="50" a="1"/>
  <c r="AL854" i="50" s="1"/>
  <c r="O855" i="50" a="1"/>
  <c r="O855" i="50" s="1"/>
  <c r="P855" i="50" a="1"/>
  <c r="P855" i="50" s="1"/>
  <c r="Q855" i="50" a="1"/>
  <c r="Q855" i="50" s="1"/>
  <c r="AB855" i="50" a="1"/>
  <c r="AB855" i="50" s="1"/>
  <c r="AD855" i="50" a="1"/>
  <c r="AD855" i="50" s="1"/>
  <c r="AC855" i="50" s="1"/>
  <c r="AE855" i="50" a="1"/>
  <c r="AE855" i="50" s="1"/>
  <c r="AF855" i="50" a="1"/>
  <c r="AF855" i="50" s="1"/>
  <c r="AG855" i="50" a="1"/>
  <c r="AG855" i="50" s="1"/>
  <c r="AH855" i="50" a="1"/>
  <c r="AH855" i="50" s="1"/>
  <c r="AI855" i="50" a="1"/>
  <c r="AI855" i="50" s="1"/>
  <c r="AL855" i="50" a="1"/>
  <c r="AL855" i="50" s="1"/>
  <c r="O856" i="50" a="1"/>
  <c r="O856" i="50" s="1"/>
  <c r="P856" i="50" a="1"/>
  <c r="P856" i="50" s="1"/>
  <c r="Q856" i="50" a="1"/>
  <c r="Q856" i="50" s="1"/>
  <c r="AB856" i="50" a="1"/>
  <c r="AB856" i="50" s="1"/>
  <c r="AD856" i="50" a="1"/>
  <c r="AD856" i="50" s="1"/>
  <c r="AC856" i="50" s="1"/>
  <c r="AE856" i="50" a="1"/>
  <c r="AE856" i="50" s="1"/>
  <c r="AF856" i="50" a="1"/>
  <c r="AF856" i="50" s="1"/>
  <c r="AG856" i="50" a="1"/>
  <c r="AG856" i="50" s="1"/>
  <c r="AH856" i="50" a="1"/>
  <c r="AH856" i="50" s="1"/>
  <c r="AI856" i="50" a="1"/>
  <c r="AI856" i="50" s="1"/>
  <c r="AL856" i="50" a="1"/>
  <c r="AL856" i="50" s="1"/>
  <c r="O857" i="50" a="1"/>
  <c r="O857" i="50" s="1"/>
  <c r="P857" i="50" a="1"/>
  <c r="P857" i="50" s="1"/>
  <c r="Q857" i="50" a="1"/>
  <c r="Q857" i="50" s="1"/>
  <c r="AB857" i="50" a="1"/>
  <c r="AB857" i="50" s="1"/>
  <c r="AD857" i="50" a="1"/>
  <c r="AD857" i="50" s="1"/>
  <c r="AC857" i="50" s="1"/>
  <c r="AE857" i="50" a="1"/>
  <c r="AE857" i="50" s="1"/>
  <c r="AF857" i="50" a="1"/>
  <c r="AF857" i="50" s="1"/>
  <c r="AG857" i="50" a="1"/>
  <c r="AG857" i="50" s="1"/>
  <c r="AH857" i="50" a="1"/>
  <c r="AH857" i="50" s="1"/>
  <c r="AI857" i="50" a="1"/>
  <c r="AI857" i="50" s="1"/>
  <c r="AL857" i="50" a="1"/>
  <c r="AL857" i="50" s="1"/>
  <c r="O858" i="50" a="1"/>
  <c r="O858" i="50" s="1"/>
  <c r="P858" i="50" a="1"/>
  <c r="P858" i="50" s="1"/>
  <c r="Q858" i="50" a="1"/>
  <c r="Q858" i="50" s="1"/>
  <c r="AB858" i="50" a="1"/>
  <c r="AB858" i="50" s="1"/>
  <c r="AD858" i="50" a="1"/>
  <c r="AD858" i="50" s="1"/>
  <c r="AC858" i="50" s="1"/>
  <c r="AE858" i="50" a="1"/>
  <c r="AE858" i="50" s="1"/>
  <c r="Z858" i="50" s="1"/>
  <c r="AF858" i="50" a="1"/>
  <c r="AF858" i="50" s="1"/>
  <c r="AG858" i="50" a="1"/>
  <c r="AG858" i="50" s="1"/>
  <c r="AH858" i="50" a="1"/>
  <c r="AH858" i="50" s="1"/>
  <c r="AI858" i="50" a="1"/>
  <c r="AI858" i="50" s="1"/>
  <c r="AL858" i="50" a="1"/>
  <c r="AL858" i="50" s="1"/>
  <c r="O859" i="50" a="1"/>
  <c r="O859" i="50" s="1"/>
  <c r="P859" i="50" a="1"/>
  <c r="P859" i="50" s="1"/>
  <c r="Q859" i="50" a="1"/>
  <c r="Q859" i="50" s="1"/>
  <c r="AB859" i="50" a="1"/>
  <c r="AB859" i="50" s="1"/>
  <c r="AD859" i="50" a="1"/>
  <c r="AD859" i="50" s="1"/>
  <c r="AC859" i="50" s="1"/>
  <c r="AE859" i="50" a="1"/>
  <c r="AE859" i="50" s="1"/>
  <c r="AF859" i="50" a="1"/>
  <c r="AF859" i="50" s="1"/>
  <c r="AG859" i="50" a="1"/>
  <c r="AG859" i="50" s="1"/>
  <c r="AH859" i="50" a="1"/>
  <c r="AH859" i="50" s="1"/>
  <c r="AI859" i="50" a="1"/>
  <c r="AI859" i="50" s="1"/>
  <c r="AL859" i="50" a="1"/>
  <c r="AL859" i="50" s="1"/>
  <c r="O860" i="50" a="1"/>
  <c r="O860" i="50" s="1"/>
  <c r="P860" i="50" a="1"/>
  <c r="P860" i="50" s="1"/>
  <c r="Q860" i="50" a="1"/>
  <c r="Q860" i="50" s="1"/>
  <c r="AB860" i="50" a="1"/>
  <c r="AB860" i="50" s="1"/>
  <c r="AD860" i="50" a="1"/>
  <c r="AD860" i="50" s="1"/>
  <c r="AC860" i="50" s="1"/>
  <c r="AE860" i="50" a="1"/>
  <c r="AE860" i="50" s="1"/>
  <c r="AF860" i="50" a="1"/>
  <c r="AF860" i="50" s="1"/>
  <c r="AG860" i="50" a="1"/>
  <c r="AG860" i="50" s="1"/>
  <c r="AH860" i="50" a="1"/>
  <c r="AH860" i="50" s="1"/>
  <c r="AI860" i="50" a="1"/>
  <c r="AI860" i="50" s="1"/>
  <c r="AL860" i="50" a="1"/>
  <c r="AL860" i="50" s="1"/>
  <c r="O861" i="50" a="1"/>
  <c r="O861" i="50" s="1"/>
  <c r="P861" i="50" a="1"/>
  <c r="P861" i="50" s="1"/>
  <c r="Q861" i="50" a="1"/>
  <c r="Q861" i="50" s="1"/>
  <c r="AB861" i="50" a="1"/>
  <c r="AB861" i="50" s="1"/>
  <c r="AD861" i="50" a="1"/>
  <c r="AD861" i="50" s="1"/>
  <c r="AC861" i="50" s="1"/>
  <c r="AE861" i="50" a="1"/>
  <c r="AE861" i="50" s="1"/>
  <c r="Z861" i="50" s="1"/>
  <c r="AF861" i="50" a="1"/>
  <c r="AF861" i="50" s="1"/>
  <c r="AG861" i="50" a="1"/>
  <c r="AG861" i="50" s="1"/>
  <c r="AH861" i="50" a="1"/>
  <c r="AH861" i="50" s="1"/>
  <c r="AI861" i="50" a="1"/>
  <c r="AI861" i="50" s="1"/>
  <c r="AL861" i="50" a="1"/>
  <c r="AL861" i="50" s="1"/>
  <c r="O862" i="50" a="1"/>
  <c r="O862" i="50" s="1"/>
  <c r="P862" i="50" a="1"/>
  <c r="P862" i="50" s="1"/>
  <c r="Q862" i="50" a="1"/>
  <c r="Q862" i="50" s="1"/>
  <c r="AB862" i="50" a="1"/>
  <c r="AB862" i="50" s="1"/>
  <c r="AD862" i="50" a="1"/>
  <c r="AD862" i="50" s="1"/>
  <c r="AC862" i="50" s="1"/>
  <c r="AE862" i="50" a="1"/>
  <c r="AE862" i="50" s="1"/>
  <c r="AA862" i="50" s="1"/>
  <c r="AF862" i="50" a="1"/>
  <c r="AF862" i="50" s="1"/>
  <c r="AG862" i="50" a="1"/>
  <c r="AG862" i="50" s="1"/>
  <c r="AH862" i="50" a="1"/>
  <c r="AH862" i="50" s="1"/>
  <c r="AI862" i="50" a="1"/>
  <c r="AI862" i="50" s="1"/>
  <c r="AL862" i="50" a="1"/>
  <c r="AL862" i="50" s="1"/>
  <c r="O863" i="50" a="1"/>
  <c r="O863" i="50" s="1"/>
  <c r="P863" i="50" a="1"/>
  <c r="P863" i="50" s="1"/>
  <c r="Q863" i="50" a="1"/>
  <c r="Q863" i="50" s="1"/>
  <c r="AB863" i="50" a="1"/>
  <c r="AB863" i="50" s="1"/>
  <c r="AD863" i="50" a="1"/>
  <c r="AD863" i="50" s="1"/>
  <c r="AC863" i="50" s="1"/>
  <c r="AE863" i="50" a="1"/>
  <c r="AE863" i="50" s="1"/>
  <c r="AF863" i="50" a="1"/>
  <c r="AF863" i="50" s="1"/>
  <c r="AG863" i="50" a="1"/>
  <c r="AG863" i="50" s="1"/>
  <c r="AH863" i="50" a="1"/>
  <c r="AH863" i="50" s="1"/>
  <c r="AI863" i="50" a="1"/>
  <c r="AI863" i="50" s="1"/>
  <c r="AL863" i="50" a="1"/>
  <c r="AL863" i="50" s="1"/>
  <c r="O864" i="50" a="1"/>
  <c r="O864" i="50" s="1"/>
  <c r="P864" i="50" a="1"/>
  <c r="P864" i="50" s="1"/>
  <c r="Q864" i="50" a="1"/>
  <c r="Q864" i="50" s="1"/>
  <c r="AB864" i="50" a="1"/>
  <c r="AB864" i="50" s="1"/>
  <c r="AD864" i="50" a="1"/>
  <c r="AD864" i="50" s="1"/>
  <c r="AC864" i="50" s="1"/>
  <c r="AE864" i="50" a="1"/>
  <c r="AE864" i="50" s="1"/>
  <c r="AF864" i="50" a="1"/>
  <c r="AF864" i="50" s="1"/>
  <c r="AG864" i="50" a="1"/>
  <c r="AG864" i="50" s="1"/>
  <c r="AH864" i="50" a="1"/>
  <c r="AH864" i="50" s="1"/>
  <c r="AI864" i="50" a="1"/>
  <c r="AI864" i="50" s="1"/>
  <c r="AL864" i="50" a="1"/>
  <c r="AL864" i="50" s="1"/>
  <c r="O865" i="50" a="1"/>
  <c r="O865" i="50" s="1"/>
  <c r="P865" i="50" a="1"/>
  <c r="P865" i="50" s="1"/>
  <c r="Q865" i="50" a="1"/>
  <c r="Q865" i="50" s="1"/>
  <c r="AB865" i="50" a="1"/>
  <c r="AB865" i="50" s="1"/>
  <c r="AD865" i="50" a="1"/>
  <c r="AD865" i="50" s="1"/>
  <c r="AC865" i="50" s="1"/>
  <c r="AE865" i="50" a="1"/>
  <c r="AE865" i="50" s="1"/>
  <c r="AF865" i="50" a="1"/>
  <c r="AF865" i="50" s="1"/>
  <c r="AG865" i="50" a="1"/>
  <c r="AG865" i="50" s="1"/>
  <c r="AH865" i="50" a="1"/>
  <c r="AH865" i="50" s="1"/>
  <c r="AI865" i="50" a="1"/>
  <c r="AI865" i="50" s="1"/>
  <c r="AL865" i="50" a="1"/>
  <c r="AL865" i="50" s="1"/>
  <c r="O866" i="50" a="1"/>
  <c r="O866" i="50" s="1"/>
  <c r="P866" i="50" a="1"/>
  <c r="P866" i="50" s="1"/>
  <c r="Q866" i="50" a="1"/>
  <c r="Q866" i="50" s="1"/>
  <c r="AB866" i="50" a="1"/>
  <c r="AB866" i="50" s="1"/>
  <c r="AD866" i="50" a="1"/>
  <c r="AD866" i="50" s="1"/>
  <c r="AC866" i="50" s="1"/>
  <c r="AE866" i="50" a="1"/>
  <c r="AE866" i="50" s="1"/>
  <c r="Z866" i="50" s="1"/>
  <c r="AF866" i="50" a="1"/>
  <c r="AF866" i="50" s="1"/>
  <c r="AG866" i="50" a="1"/>
  <c r="AG866" i="50" s="1"/>
  <c r="AH866" i="50" a="1"/>
  <c r="AH866" i="50" s="1"/>
  <c r="AI866" i="50" a="1"/>
  <c r="AI866" i="50" s="1"/>
  <c r="AL866" i="50" a="1"/>
  <c r="AL866" i="50" s="1"/>
  <c r="O867" i="50" a="1"/>
  <c r="O867" i="50" s="1"/>
  <c r="P867" i="50" a="1"/>
  <c r="P867" i="50" s="1"/>
  <c r="Q867" i="50" a="1"/>
  <c r="Q867" i="50" s="1"/>
  <c r="AB867" i="50" a="1"/>
  <c r="AB867" i="50" s="1"/>
  <c r="AD867" i="50" a="1"/>
  <c r="AD867" i="50" s="1"/>
  <c r="AC867" i="50" s="1"/>
  <c r="AE867" i="50" a="1"/>
  <c r="AE867" i="50" s="1"/>
  <c r="AF867" i="50" a="1"/>
  <c r="AF867" i="50" s="1"/>
  <c r="AG867" i="50" a="1"/>
  <c r="AG867" i="50" s="1"/>
  <c r="AH867" i="50" a="1"/>
  <c r="AH867" i="50" s="1"/>
  <c r="AI867" i="50" a="1"/>
  <c r="AI867" i="50" s="1"/>
  <c r="AL867" i="50" a="1"/>
  <c r="AL867" i="50" s="1"/>
  <c r="O868" i="50" a="1"/>
  <c r="O868" i="50" s="1"/>
  <c r="P868" i="50" a="1"/>
  <c r="P868" i="50" s="1"/>
  <c r="Q868" i="50" a="1"/>
  <c r="Q868" i="50" s="1"/>
  <c r="AB868" i="50" a="1"/>
  <c r="AB868" i="50" s="1"/>
  <c r="AD868" i="50" a="1"/>
  <c r="AD868" i="50" s="1"/>
  <c r="AC868" i="50" s="1"/>
  <c r="AE868" i="50" a="1"/>
  <c r="AE868" i="50" s="1"/>
  <c r="Z868" i="50" s="1"/>
  <c r="AF868" i="50" a="1"/>
  <c r="AF868" i="50" s="1"/>
  <c r="AG868" i="50" a="1"/>
  <c r="AG868" i="50" s="1"/>
  <c r="AH868" i="50" a="1"/>
  <c r="AH868" i="50" s="1"/>
  <c r="AI868" i="50" a="1"/>
  <c r="AI868" i="50" s="1"/>
  <c r="AL868" i="50" a="1"/>
  <c r="AL868" i="50" s="1"/>
  <c r="O869" i="50" a="1"/>
  <c r="O869" i="50" s="1"/>
  <c r="P869" i="50" a="1"/>
  <c r="P869" i="50" s="1"/>
  <c r="Q869" i="50" a="1"/>
  <c r="Q869" i="50" s="1"/>
  <c r="AB869" i="50" a="1"/>
  <c r="AB869" i="50" s="1"/>
  <c r="AD869" i="50" a="1"/>
  <c r="AD869" i="50" s="1"/>
  <c r="AC869" i="50" s="1"/>
  <c r="AE869" i="50" a="1"/>
  <c r="AE869" i="50" s="1"/>
  <c r="AA869" i="50" s="1"/>
  <c r="AF869" i="50" a="1"/>
  <c r="AF869" i="50" s="1"/>
  <c r="AG869" i="50" a="1"/>
  <c r="AG869" i="50" s="1"/>
  <c r="AH869" i="50" a="1"/>
  <c r="AH869" i="50" s="1"/>
  <c r="AI869" i="50" a="1"/>
  <c r="AI869" i="50" s="1"/>
  <c r="AL869" i="50" a="1"/>
  <c r="AL869" i="50" s="1"/>
  <c r="O870" i="50" a="1"/>
  <c r="O870" i="50" s="1"/>
  <c r="P870" i="50" a="1"/>
  <c r="P870" i="50" s="1"/>
  <c r="Q870" i="50" a="1"/>
  <c r="Q870" i="50" s="1"/>
  <c r="AB870" i="50" a="1"/>
  <c r="AB870" i="50" s="1"/>
  <c r="AD870" i="50" a="1"/>
  <c r="AD870" i="50" s="1"/>
  <c r="AC870" i="50" s="1"/>
  <c r="AE870" i="50" a="1"/>
  <c r="AE870" i="50" s="1"/>
  <c r="AA870" i="50" s="1"/>
  <c r="AF870" i="50" a="1"/>
  <c r="AF870" i="50" s="1"/>
  <c r="AG870" i="50" a="1"/>
  <c r="AG870" i="50" s="1"/>
  <c r="AH870" i="50" a="1"/>
  <c r="AH870" i="50" s="1"/>
  <c r="AI870" i="50" a="1"/>
  <c r="AI870" i="50" s="1"/>
  <c r="AL870" i="50" a="1"/>
  <c r="AL870" i="50" s="1"/>
  <c r="O871" i="50" a="1"/>
  <c r="O871" i="50" s="1"/>
  <c r="P871" i="50" a="1"/>
  <c r="P871" i="50" s="1"/>
  <c r="Q871" i="50" a="1"/>
  <c r="Q871" i="50" s="1"/>
  <c r="AB871" i="50" a="1"/>
  <c r="AB871" i="50" s="1"/>
  <c r="AD871" i="50" a="1"/>
  <c r="AD871" i="50" s="1"/>
  <c r="AC871" i="50" s="1"/>
  <c r="AE871" i="50" a="1"/>
  <c r="AE871" i="50" s="1"/>
  <c r="AF871" i="50" a="1"/>
  <c r="AF871" i="50" s="1"/>
  <c r="AG871" i="50" a="1"/>
  <c r="AG871" i="50" s="1"/>
  <c r="AH871" i="50" a="1"/>
  <c r="AH871" i="50" s="1"/>
  <c r="AI871" i="50" a="1"/>
  <c r="AI871" i="50" s="1"/>
  <c r="AL871" i="50" a="1"/>
  <c r="AL871" i="50" s="1"/>
  <c r="O872" i="50" a="1"/>
  <c r="O872" i="50" s="1"/>
  <c r="P872" i="50" a="1"/>
  <c r="P872" i="50" s="1"/>
  <c r="Q872" i="50" a="1"/>
  <c r="Q872" i="50" s="1"/>
  <c r="AB872" i="50" a="1"/>
  <c r="AB872" i="50" s="1"/>
  <c r="AD872" i="50" a="1"/>
  <c r="AD872" i="50" s="1"/>
  <c r="AC872" i="50" s="1"/>
  <c r="AE872" i="50" a="1"/>
  <c r="AE872" i="50" s="1"/>
  <c r="AF872" i="50" a="1"/>
  <c r="AF872" i="50" s="1"/>
  <c r="AG872" i="50" a="1"/>
  <c r="AG872" i="50" s="1"/>
  <c r="AH872" i="50" a="1"/>
  <c r="AH872" i="50" s="1"/>
  <c r="AI872" i="50" a="1"/>
  <c r="AI872" i="50" s="1"/>
  <c r="AL872" i="50" a="1"/>
  <c r="AL872" i="50" s="1"/>
  <c r="O873" i="50" a="1"/>
  <c r="O873" i="50" s="1"/>
  <c r="P873" i="50" a="1"/>
  <c r="P873" i="50" s="1"/>
  <c r="Q873" i="50" a="1"/>
  <c r="Q873" i="50" s="1"/>
  <c r="AB873" i="50" a="1"/>
  <c r="AB873" i="50" s="1"/>
  <c r="AD873" i="50" a="1"/>
  <c r="AD873" i="50" s="1"/>
  <c r="AC873" i="50" s="1"/>
  <c r="AE873" i="50" a="1"/>
  <c r="AE873" i="50" s="1"/>
  <c r="AF873" i="50" a="1"/>
  <c r="AF873" i="50" s="1"/>
  <c r="AG873" i="50" a="1"/>
  <c r="AG873" i="50" s="1"/>
  <c r="AH873" i="50" a="1"/>
  <c r="AH873" i="50" s="1"/>
  <c r="AI873" i="50" a="1"/>
  <c r="AI873" i="50" s="1"/>
  <c r="AL873" i="50" a="1"/>
  <c r="AL873" i="50" s="1"/>
  <c r="O874" i="50" a="1"/>
  <c r="O874" i="50" s="1"/>
  <c r="P874" i="50" a="1"/>
  <c r="P874" i="50" s="1"/>
  <c r="Q874" i="50" a="1"/>
  <c r="Q874" i="50" s="1"/>
  <c r="AB874" i="50" a="1"/>
  <c r="AB874" i="50" s="1"/>
  <c r="AD874" i="50" a="1"/>
  <c r="AD874" i="50" s="1"/>
  <c r="AC874" i="50" s="1"/>
  <c r="AE874" i="50" a="1"/>
  <c r="AE874" i="50" s="1"/>
  <c r="AA874" i="50" s="1"/>
  <c r="AF874" i="50" a="1"/>
  <c r="AF874" i="50" s="1"/>
  <c r="AG874" i="50" a="1"/>
  <c r="AG874" i="50" s="1"/>
  <c r="AH874" i="50" a="1"/>
  <c r="AH874" i="50" s="1"/>
  <c r="AI874" i="50" a="1"/>
  <c r="AI874" i="50" s="1"/>
  <c r="AL874" i="50" a="1"/>
  <c r="AL874" i="50" s="1"/>
  <c r="O875" i="50" a="1"/>
  <c r="O875" i="50" s="1"/>
  <c r="P875" i="50" a="1"/>
  <c r="P875" i="50" s="1"/>
  <c r="Q875" i="50" a="1"/>
  <c r="Q875" i="50" s="1"/>
  <c r="AB875" i="50" a="1"/>
  <c r="AB875" i="50" s="1"/>
  <c r="AD875" i="50" a="1"/>
  <c r="AD875" i="50" s="1"/>
  <c r="AC875" i="50" s="1"/>
  <c r="AE875" i="50" a="1"/>
  <c r="AE875" i="50" s="1"/>
  <c r="AF875" i="50" a="1"/>
  <c r="AF875" i="50" s="1"/>
  <c r="AG875" i="50" a="1"/>
  <c r="AG875" i="50" s="1"/>
  <c r="AH875" i="50" a="1"/>
  <c r="AH875" i="50" s="1"/>
  <c r="AI875" i="50" a="1"/>
  <c r="AI875" i="50" s="1"/>
  <c r="AL875" i="50" a="1"/>
  <c r="AL875" i="50" s="1"/>
  <c r="O876" i="50" a="1"/>
  <c r="O876" i="50" s="1"/>
  <c r="P876" i="50" a="1"/>
  <c r="P876" i="50" s="1"/>
  <c r="Q876" i="50" a="1"/>
  <c r="Q876" i="50" s="1"/>
  <c r="AB876" i="50" a="1"/>
  <c r="AB876" i="50" s="1"/>
  <c r="AD876" i="50" a="1"/>
  <c r="AD876" i="50" s="1"/>
  <c r="AC876" i="50" s="1"/>
  <c r="AE876" i="50" a="1"/>
  <c r="AE876" i="50" s="1"/>
  <c r="AF876" i="50" a="1"/>
  <c r="AF876" i="50" s="1"/>
  <c r="AG876" i="50" a="1"/>
  <c r="AG876" i="50" s="1"/>
  <c r="AH876" i="50" a="1"/>
  <c r="AH876" i="50" s="1"/>
  <c r="AI876" i="50" a="1"/>
  <c r="AI876" i="50" s="1"/>
  <c r="AL876" i="50" a="1"/>
  <c r="AL876" i="50" s="1"/>
  <c r="O877" i="50" a="1"/>
  <c r="O877" i="50" s="1"/>
  <c r="P877" i="50" a="1"/>
  <c r="P877" i="50" s="1"/>
  <c r="Q877" i="50" a="1"/>
  <c r="Q877" i="50" s="1"/>
  <c r="AB877" i="50" a="1"/>
  <c r="AB877" i="50" s="1"/>
  <c r="AD877" i="50" a="1"/>
  <c r="AD877" i="50" s="1"/>
  <c r="AC877" i="50" s="1"/>
  <c r="AE877" i="50" a="1"/>
  <c r="AE877" i="50" s="1"/>
  <c r="AF877" i="50" a="1"/>
  <c r="AF877" i="50" s="1"/>
  <c r="AG877" i="50" a="1"/>
  <c r="AG877" i="50" s="1"/>
  <c r="AH877" i="50" a="1"/>
  <c r="AH877" i="50" s="1"/>
  <c r="AI877" i="50" a="1"/>
  <c r="AI877" i="50" s="1"/>
  <c r="AL877" i="50" a="1"/>
  <c r="AL877" i="50" s="1"/>
  <c r="O878" i="50" a="1"/>
  <c r="O878" i="50" s="1"/>
  <c r="P878" i="50" a="1"/>
  <c r="P878" i="50" s="1"/>
  <c r="Q878" i="50" a="1"/>
  <c r="Q878" i="50" s="1"/>
  <c r="AB878" i="50" a="1"/>
  <c r="AB878" i="50" s="1"/>
  <c r="AD878" i="50" a="1"/>
  <c r="AD878" i="50" s="1"/>
  <c r="AC878" i="50" s="1"/>
  <c r="AE878" i="50" a="1"/>
  <c r="AE878" i="50" s="1"/>
  <c r="AF878" i="50" a="1"/>
  <c r="AF878" i="50" s="1"/>
  <c r="AG878" i="50" a="1"/>
  <c r="AG878" i="50" s="1"/>
  <c r="AH878" i="50" a="1"/>
  <c r="AH878" i="50" s="1"/>
  <c r="AI878" i="50" a="1"/>
  <c r="AI878" i="50" s="1"/>
  <c r="AL878" i="50" a="1"/>
  <c r="AL878" i="50" s="1"/>
  <c r="O879" i="50" a="1"/>
  <c r="O879" i="50" s="1"/>
  <c r="P879" i="50" a="1"/>
  <c r="P879" i="50" s="1"/>
  <c r="Q879" i="50" a="1"/>
  <c r="Q879" i="50" s="1"/>
  <c r="AB879" i="50" a="1"/>
  <c r="AB879" i="50" s="1"/>
  <c r="AD879" i="50" a="1"/>
  <c r="AD879" i="50" s="1"/>
  <c r="AC879" i="50" s="1"/>
  <c r="AE879" i="50" a="1"/>
  <c r="AE879" i="50" s="1"/>
  <c r="Z879" i="50" s="1"/>
  <c r="AF879" i="50" a="1"/>
  <c r="AF879" i="50" s="1"/>
  <c r="AG879" i="50" a="1"/>
  <c r="AG879" i="50" s="1"/>
  <c r="AH879" i="50" a="1"/>
  <c r="AH879" i="50" s="1"/>
  <c r="AI879" i="50" a="1"/>
  <c r="AI879" i="50" s="1"/>
  <c r="AL879" i="50" a="1"/>
  <c r="AL879" i="50" s="1"/>
  <c r="O880" i="50" a="1"/>
  <c r="O880" i="50" s="1"/>
  <c r="P880" i="50" a="1"/>
  <c r="P880" i="50" s="1"/>
  <c r="Q880" i="50" a="1"/>
  <c r="Q880" i="50" s="1"/>
  <c r="AB880" i="50" a="1"/>
  <c r="AB880" i="50" s="1"/>
  <c r="AD880" i="50" a="1"/>
  <c r="AD880" i="50" s="1"/>
  <c r="AC880" i="50" s="1"/>
  <c r="AE880" i="50" a="1"/>
  <c r="AE880" i="50" s="1"/>
  <c r="AF880" i="50" a="1"/>
  <c r="AF880" i="50" s="1"/>
  <c r="AG880" i="50" a="1"/>
  <c r="AG880" i="50" s="1"/>
  <c r="AH880" i="50" a="1"/>
  <c r="AH880" i="50" s="1"/>
  <c r="AI880" i="50" a="1"/>
  <c r="AI880" i="50" s="1"/>
  <c r="AL880" i="50" a="1"/>
  <c r="AL880" i="50" s="1"/>
  <c r="O881" i="50" a="1"/>
  <c r="O881" i="50" s="1"/>
  <c r="P881" i="50" a="1"/>
  <c r="P881" i="50" s="1"/>
  <c r="Q881" i="50" a="1"/>
  <c r="Q881" i="50" s="1"/>
  <c r="AB881" i="50" a="1"/>
  <c r="AB881" i="50" s="1"/>
  <c r="AD881" i="50" a="1"/>
  <c r="AD881" i="50" s="1"/>
  <c r="AC881" i="50" s="1"/>
  <c r="AE881" i="50" a="1"/>
  <c r="AE881" i="50" s="1"/>
  <c r="AF881" i="50" a="1"/>
  <c r="AF881" i="50" s="1"/>
  <c r="AG881" i="50" a="1"/>
  <c r="AG881" i="50" s="1"/>
  <c r="AH881" i="50" a="1"/>
  <c r="AH881" i="50" s="1"/>
  <c r="AI881" i="50" a="1"/>
  <c r="AI881" i="50" s="1"/>
  <c r="AL881" i="50" a="1"/>
  <c r="AL881" i="50" s="1"/>
  <c r="O882" i="50" a="1"/>
  <c r="O882" i="50" s="1"/>
  <c r="P882" i="50" a="1"/>
  <c r="P882" i="50" s="1"/>
  <c r="Q882" i="50" a="1"/>
  <c r="Q882" i="50" s="1"/>
  <c r="AB882" i="50" a="1"/>
  <c r="AB882" i="50" s="1"/>
  <c r="AD882" i="50" a="1"/>
  <c r="AD882" i="50" s="1"/>
  <c r="AC882" i="50" s="1"/>
  <c r="AE882" i="50" a="1"/>
  <c r="AE882" i="50" s="1"/>
  <c r="AF882" i="50" a="1"/>
  <c r="AF882" i="50" s="1"/>
  <c r="AG882" i="50" a="1"/>
  <c r="AG882" i="50" s="1"/>
  <c r="AH882" i="50" a="1"/>
  <c r="AH882" i="50" s="1"/>
  <c r="AI882" i="50" a="1"/>
  <c r="AI882" i="50" s="1"/>
  <c r="AL882" i="50" a="1"/>
  <c r="AL882" i="50" s="1"/>
  <c r="O883" i="50" a="1"/>
  <c r="O883" i="50" s="1"/>
  <c r="P883" i="50" a="1"/>
  <c r="P883" i="50" s="1"/>
  <c r="Q883" i="50" a="1"/>
  <c r="Q883" i="50" s="1"/>
  <c r="AB883" i="50" a="1"/>
  <c r="AB883" i="50" s="1"/>
  <c r="AD883" i="50" a="1"/>
  <c r="AD883" i="50" s="1"/>
  <c r="AC883" i="50" s="1"/>
  <c r="AE883" i="50" a="1"/>
  <c r="AE883" i="50" s="1"/>
  <c r="AF883" i="50" a="1"/>
  <c r="AF883" i="50" s="1"/>
  <c r="AG883" i="50" a="1"/>
  <c r="AG883" i="50" s="1"/>
  <c r="AH883" i="50" a="1"/>
  <c r="AH883" i="50" s="1"/>
  <c r="AI883" i="50" a="1"/>
  <c r="AI883" i="50" s="1"/>
  <c r="AL883" i="50" a="1"/>
  <c r="AL883" i="50" s="1"/>
  <c r="O884" i="50" a="1"/>
  <c r="O884" i="50" s="1"/>
  <c r="P884" i="50" a="1"/>
  <c r="P884" i="50" s="1"/>
  <c r="Q884" i="50" a="1"/>
  <c r="Q884" i="50" s="1"/>
  <c r="AB884" i="50" a="1"/>
  <c r="AB884" i="50" s="1"/>
  <c r="AD884" i="50" a="1"/>
  <c r="AD884" i="50" s="1"/>
  <c r="AC884" i="50" s="1"/>
  <c r="AE884" i="50" a="1"/>
  <c r="AE884" i="50" s="1"/>
  <c r="AF884" i="50" a="1"/>
  <c r="AF884" i="50" s="1"/>
  <c r="AG884" i="50" a="1"/>
  <c r="AG884" i="50" s="1"/>
  <c r="AH884" i="50" a="1"/>
  <c r="AH884" i="50" s="1"/>
  <c r="AI884" i="50" a="1"/>
  <c r="AI884" i="50" s="1"/>
  <c r="AL884" i="50" a="1"/>
  <c r="AL884" i="50" s="1"/>
  <c r="O885" i="50" a="1"/>
  <c r="O885" i="50" s="1"/>
  <c r="P885" i="50" a="1"/>
  <c r="P885" i="50" s="1"/>
  <c r="Q885" i="50" a="1"/>
  <c r="Q885" i="50" s="1"/>
  <c r="AB885" i="50" a="1"/>
  <c r="AB885" i="50" s="1"/>
  <c r="AD885" i="50" a="1"/>
  <c r="AD885" i="50" s="1"/>
  <c r="AC885" i="50" s="1"/>
  <c r="AE885" i="50" a="1"/>
  <c r="AE885" i="50" s="1"/>
  <c r="AA885" i="50" s="1"/>
  <c r="AF885" i="50" a="1"/>
  <c r="AF885" i="50" s="1"/>
  <c r="AG885" i="50" a="1"/>
  <c r="AG885" i="50" s="1"/>
  <c r="AH885" i="50" a="1"/>
  <c r="AH885" i="50" s="1"/>
  <c r="AI885" i="50" a="1"/>
  <c r="AI885" i="50" s="1"/>
  <c r="AL885" i="50" a="1"/>
  <c r="AL885" i="50" s="1"/>
  <c r="O886" i="50" a="1"/>
  <c r="O886" i="50" s="1"/>
  <c r="P886" i="50" a="1"/>
  <c r="P886" i="50" s="1"/>
  <c r="Q886" i="50" a="1"/>
  <c r="Q886" i="50" s="1"/>
  <c r="AB886" i="50" a="1"/>
  <c r="AB886" i="50" s="1"/>
  <c r="AD886" i="50" a="1"/>
  <c r="AD886" i="50" s="1"/>
  <c r="AC886" i="50" s="1"/>
  <c r="AE886" i="50" a="1"/>
  <c r="AE886" i="50" s="1"/>
  <c r="AF886" i="50" a="1"/>
  <c r="AF886" i="50" s="1"/>
  <c r="AG886" i="50" a="1"/>
  <c r="AG886" i="50" s="1"/>
  <c r="AH886" i="50" a="1"/>
  <c r="AH886" i="50" s="1"/>
  <c r="AI886" i="50" a="1"/>
  <c r="AI886" i="50" s="1"/>
  <c r="AL886" i="50" a="1"/>
  <c r="AL886" i="50" s="1"/>
  <c r="O887" i="50" a="1"/>
  <c r="O887" i="50" s="1"/>
  <c r="P887" i="50" a="1"/>
  <c r="P887" i="50" s="1"/>
  <c r="Q887" i="50" a="1"/>
  <c r="Q887" i="50" s="1"/>
  <c r="AB887" i="50" a="1"/>
  <c r="AB887" i="50" s="1"/>
  <c r="AD887" i="50" a="1"/>
  <c r="AD887" i="50" s="1"/>
  <c r="AC887" i="50" s="1"/>
  <c r="AE887" i="50" a="1"/>
  <c r="AE887" i="50" s="1"/>
  <c r="Z887" i="50" s="1"/>
  <c r="AF887" i="50" a="1"/>
  <c r="AF887" i="50" s="1"/>
  <c r="AG887" i="50" a="1"/>
  <c r="AG887" i="50" s="1"/>
  <c r="AH887" i="50" a="1"/>
  <c r="AH887" i="50" s="1"/>
  <c r="AI887" i="50" a="1"/>
  <c r="AI887" i="50" s="1"/>
  <c r="AL887" i="50" a="1"/>
  <c r="AL887" i="50" s="1"/>
  <c r="O888" i="50" a="1"/>
  <c r="O888" i="50" s="1"/>
  <c r="P888" i="50" a="1"/>
  <c r="P888" i="50" s="1"/>
  <c r="Q888" i="50" a="1"/>
  <c r="Q888" i="50" s="1"/>
  <c r="AB888" i="50" a="1"/>
  <c r="AB888" i="50" s="1"/>
  <c r="AD888" i="50" a="1"/>
  <c r="AD888" i="50" s="1"/>
  <c r="AC888" i="50" s="1"/>
  <c r="AE888" i="50" a="1"/>
  <c r="AE888" i="50" s="1"/>
  <c r="Z888" i="50" s="1"/>
  <c r="AF888" i="50" a="1"/>
  <c r="AF888" i="50" s="1"/>
  <c r="AG888" i="50" a="1"/>
  <c r="AG888" i="50" s="1"/>
  <c r="AH888" i="50" a="1"/>
  <c r="AH888" i="50" s="1"/>
  <c r="AI888" i="50" a="1"/>
  <c r="AI888" i="50" s="1"/>
  <c r="AL888" i="50" a="1"/>
  <c r="AL888" i="50" s="1"/>
  <c r="O889" i="50" a="1"/>
  <c r="O889" i="50" s="1"/>
  <c r="P889" i="50" a="1"/>
  <c r="P889" i="50" s="1"/>
  <c r="Q889" i="50" a="1"/>
  <c r="Q889" i="50" s="1"/>
  <c r="AB889" i="50" a="1"/>
  <c r="AB889" i="50" s="1"/>
  <c r="AD889" i="50" a="1"/>
  <c r="AD889" i="50" s="1"/>
  <c r="AC889" i="50" s="1"/>
  <c r="AE889" i="50" a="1"/>
  <c r="AE889" i="50" s="1"/>
  <c r="AA889" i="50" s="1"/>
  <c r="AF889" i="50" a="1"/>
  <c r="AF889" i="50" s="1"/>
  <c r="AG889" i="50" a="1"/>
  <c r="AG889" i="50" s="1"/>
  <c r="AH889" i="50" a="1"/>
  <c r="AH889" i="50" s="1"/>
  <c r="AI889" i="50" a="1"/>
  <c r="AI889" i="50" s="1"/>
  <c r="AL889" i="50" a="1"/>
  <c r="AL889" i="50" s="1"/>
  <c r="O890" i="50" a="1"/>
  <c r="O890" i="50" s="1"/>
  <c r="P890" i="50" a="1"/>
  <c r="P890" i="50" s="1"/>
  <c r="Q890" i="50" a="1"/>
  <c r="Q890" i="50" s="1"/>
  <c r="AB890" i="50" a="1"/>
  <c r="AB890" i="50" s="1"/>
  <c r="AD890" i="50" a="1"/>
  <c r="AD890" i="50" s="1"/>
  <c r="AC890" i="50" s="1"/>
  <c r="AE890" i="50" a="1"/>
  <c r="AE890" i="50" s="1"/>
  <c r="AF890" i="50" a="1"/>
  <c r="AF890" i="50" s="1"/>
  <c r="AG890" i="50" a="1"/>
  <c r="AG890" i="50" s="1"/>
  <c r="AH890" i="50" a="1"/>
  <c r="AH890" i="50" s="1"/>
  <c r="AI890" i="50" a="1"/>
  <c r="AI890" i="50" s="1"/>
  <c r="AL890" i="50" a="1"/>
  <c r="AL890" i="50" s="1"/>
  <c r="O891" i="50" a="1"/>
  <c r="O891" i="50" s="1"/>
  <c r="P891" i="50" a="1"/>
  <c r="P891" i="50" s="1"/>
  <c r="Q891" i="50" a="1"/>
  <c r="Q891" i="50" s="1"/>
  <c r="AB891" i="50" a="1"/>
  <c r="AB891" i="50" s="1"/>
  <c r="AD891" i="50" a="1"/>
  <c r="AD891" i="50" s="1"/>
  <c r="AC891" i="50" s="1"/>
  <c r="AE891" i="50" a="1"/>
  <c r="AE891" i="50" s="1"/>
  <c r="AF891" i="50" a="1"/>
  <c r="AF891" i="50" s="1"/>
  <c r="AG891" i="50" a="1"/>
  <c r="AG891" i="50" s="1"/>
  <c r="AH891" i="50" a="1"/>
  <c r="AH891" i="50" s="1"/>
  <c r="AI891" i="50" a="1"/>
  <c r="AI891" i="50" s="1"/>
  <c r="AL891" i="50" a="1"/>
  <c r="AL891" i="50" s="1"/>
  <c r="O892" i="50" a="1"/>
  <c r="O892" i="50" s="1"/>
  <c r="P892" i="50" a="1"/>
  <c r="P892" i="50" s="1"/>
  <c r="Q892" i="50" a="1"/>
  <c r="Q892" i="50" s="1"/>
  <c r="AB892" i="50" a="1"/>
  <c r="AB892" i="50" s="1"/>
  <c r="AD892" i="50" a="1"/>
  <c r="AD892" i="50" s="1"/>
  <c r="AC892" i="50" s="1"/>
  <c r="AE892" i="50" a="1"/>
  <c r="AE892" i="50" s="1"/>
  <c r="Z892" i="50" s="1"/>
  <c r="AF892" i="50" a="1"/>
  <c r="AF892" i="50" s="1"/>
  <c r="AG892" i="50" a="1"/>
  <c r="AG892" i="50" s="1"/>
  <c r="AH892" i="50" a="1"/>
  <c r="AH892" i="50" s="1"/>
  <c r="AI892" i="50" a="1"/>
  <c r="AI892" i="50" s="1"/>
  <c r="AL892" i="50" a="1"/>
  <c r="AL892" i="50" s="1"/>
  <c r="O893" i="50" a="1"/>
  <c r="O893" i="50" s="1"/>
  <c r="P893" i="50" a="1"/>
  <c r="P893" i="50" s="1"/>
  <c r="Q893" i="50" a="1"/>
  <c r="Q893" i="50" s="1"/>
  <c r="AB893" i="50" a="1"/>
  <c r="AB893" i="50" s="1"/>
  <c r="AD893" i="50" a="1"/>
  <c r="AD893" i="50" s="1"/>
  <c r="AC893" i="50" s="1"/>
  <c r="AE893" i="50" a="1"/>
  <c r="AE893" i="50" s="1"/>
  <c r="AF893" i="50" a="1"/>
  <c r="AF893" i="50" s="1"/>
  <c r="AG893" i="50" a="1"/>
  <c r="AG893" i="50" s="1"/>
  <c r="AH893" i="50" a="1"/>
  <c r="AH893" i="50" s="1"/>
  <c r="AI893" i="50" a="1"/>
  <c r="AI893" i="50" s="1"/>
  <c r="AL893" i="50" a="1"/>
  <c r="AL893" i="50" s="1"/>
  <c r="O894" i="50" a="1"/>
  <c r="O894" i="50" s="1"/>
  <c r="P894" i="50" a="1"/>
  <c r="P894" i="50" s="1"/>
  <c r="Q894" i="50" a="1"/>
  <c r="Q894" i="50" s="1"/>
  <c r="AB894" i="50" a="1"/>
  <c r="AB894" i="50" s="1"/>
  <c r="AD894" i="50" a="1"/>
  <c r="AD894" i="50" s="1"/>
  <c r="AC894" i="50" s="1"/>
  <c r="AE894" i="50" a="1"/>
  <c r="AE894" i="50" s="1"/>
  <c r="AF894" i="50" a="1"/>
  <c r="AF894" i="50" s="1"/>
  <c r="AG894" i="50" a="1"/>
  <c r="AG894" i="50" s="1"/>
  <c r="AH894" i="50" a="1"/>
  <c r="AH894" i="50" s="1"/>
  <c r="AI894" i="50" a="1"/>
  <c r="AI894" i="50" s="1"/>
  <c r="AL894" i="50" a="1"/>
  <c r="AL894" i="50" s="1"/>
  <c r="O895" i="50" a="1"/>
  <c r="O895" i="50" s="1"/>
  <c r="P895" i="50" a="1"/>
  <c r="P895" i="50" s="1"/>
  <c r="Q895" i="50" a="1"/>
  <c r="Q895" i="50" s="1"/>
  <c r="AB895" i="50" a="1"/>
  <c r="AB895" i="50" s="1"/>
  <c r="AD895" i="50" a="1"/>
  <c r="AD895" i="50" s="1"/>
  <c r="AC895" i="50" s="1"/>
  <c r="AE895" i="50" a="1"/>
  <c r="AE895" i="50" s="1"/>
  <c r="AF895" i="50" a="1"/>
  <c r="AF895" i="50" s="1"/>
  <c r="AG895" i="50" a="1"/>
  <c r="AG895" i="50" s="1"/>
  <c r="AH895" i="50" a="1"/>
  <c r="AH895" i="50" s="1"/>
  <c r="AI895" i="50" a="1"/>
  <c r="AI895" i="50" s="1"/>
  <c r="AL895" i="50" a="1"/>
  <c r="AL895" i="50" s="1"/>
  <c r="O896" i="50" a="1"/>
  <c r="O896" i="50" s="1"/>
  <c r="P896" i="50" a="1"/>
  <c r="P896" i="50" s="1"/>
  <c r="Q896" i="50" a="1"/>
  <c r="Q896" i="50" s="1"/>
  <c r="AB896" i="50" a="1"/>
  <c r="AB896" i="50" s="1"/>
  <c r="AD896" i="50" a="1"/>
  <c r="AD896" i="50" s="1"/>
  <c r="AC896" i="50" s="1"/>
  <c r="AE896" i="50" a="1"/>
  <c r="AE896" i="50" s="1"/>
  <c r="Z896" i="50" s="1"/>
  <c r="AF896" i="50" a="1"/>
  <c r="AF896" i="50" s="1"/>
  <c r="AG896" i="50" a="1"/>
  <c r="AG896" i="50" s="1"/>
  <c r="AH896" i="50" a="1"/>
  <c r="AH896" i="50" s="1"/>
  <c r="AI896" i="50" a="1"/>
  <c r="AI896" i="50" s="1"/>
  <c r="AL896" i="50" a="1"/>
  <c r="AL896" i="50" s="1"/>
  <c r="O897" i="50" a="1"/>
  <c r="O897" i="50" s="1"/>
  <c r="P897" i="50" a="1"/>
  <c r="P897" i="50" s="1"/>
  <c r="Q897" i="50" a="1"/>
  <c r="Q897" i="50" s="1"/>
  <c r="AB897" i="50" a="1"/>
  <c r="AB897" i="50" s="1"/>
  <c r="AD897" i="50" a="1"/>
  <c r="AD897" i="50" s="1"/>
  <c r="AC897" i="50" s="1"/>
  <c r="AE897" i="50" a="1"/>
  <c r="AE897" i="50" s="1"/>
  <c r="AF897" i="50" a="1"/>
  <c r="AF897" i="50" s="1"/>
  <c r="AG897" i="50" a="1"/>
  <c r="AG897" i="50" s="1"/>
  <c r="AH897" i="50" a="1"/>
  <c r="AH897" i="50" s="1"/>
  <c r="AI897" i="50" a="1"/>
  <c r="AI897" i="50" s="1"/>
  <c r="AL897" i="50" a="1"/>
  <c r="AL897" i="50" s="1"/>
  <c r="O898" i="50" a="1"/>
  <c r="O898" i="50" s="1"/>
  <c r="P898" i="50" a="1"/>
  <c r="P898" i="50" s="1"/>
  <c r="Q898" i="50" a="1"/>
  <c r="Q898" i="50" s="1"/>
  <c r="AB898" i="50" a="1"/>
  <c r="AB898" i="50" s="1"/>
  <c r="AD898" i="50" a="1"/>
  <c r="AD898" i="50" s="1"/>
  <c r="AC898" i="50" s="1"/>
  <c r="AE898" i="50" a="1"/>
  <c r="AE898" i="50" s="1"/>
  <c r="AF898" i="50" a="1"/>
  <c r="AF898" i="50" s="1"/>
  <c r="AG898" i="50" a="1"/>
  <c r="AG898" i="50" s="1"/>
  <c r="AH898" i="50" a="1"/>
  <c r="AH898" i="50" s="1"/>
  <c r="AI898" i="50" a="1"/>
  <c r="AI898" i="50" s="1"/>
  <c r="AL898" i="50" a="1"/>
  <c r="AL898" i="50" s="1"/>
  <c r="O899" i="50" a="1"/>
  <c r="O899" i="50" s="1"/>
  <c r="P899" i="50" a="1"/>
  <c r="P899" i="50" s="1"/>
  <c r="Q899" i="50" a="1"/>
  <c r="Q899" i="50" s="1"/>
  <c r="AB899" i="50" a="1"/>
  <c r="AB899" i="50" s="1"/>
  <c r="AD899" i="50" a="1"/>
  <c r="AD899" i="50" s="1"/>
  <c r="AC899" i="50" s="1"/>
  <c r="AE899" i="50" a="1"/>
  <c r="AE899" i="50" s="1"/>
  <c r="Z899" i="50" s="1"/>
  <c r="AF899" i="50" a="1"/>
  <c r="AF899" i="50" s="1"/>
  <c r="AG899" i="50" a="1"/>
  <c r="AG899" i="50" s="1"/>
  <c r="AH899" i="50" a="1"/>
  <c r="AH899" i="50" s="1"/>
  <c r="AI899" i="50" a="1"/>
  <c r="AI899" i="50" s="1"/>
  <c r="AL899" i="50" a="1"/>
  <c r="AL899" i="50" s="1"/>
  <c r="O900" i="50" a="1"/>
  <c r="O900" i="50" s="1"/>
  <c r="P900" i="50" a="1"/>
  <c r="P900" i="50" s="1"/>
  <c r="Q900" i="50" a="1"/>
  <c r="Q900" i="50" s="1"/>
  <c r="AB900" i="50" a="1"/>
  <c r="AB900" i="50" s="1"/>
  <c r="AD900" i="50" a="1"/>
  <c r="AD900" i="50" s="1"/>
  <c r="AC900" i="50" s="1"/>
  <c r="AE900" i="50" a="1"/>
  <c r="AE900" i="50" s="1"/>
  <c r="Z900" i="50" s="1"/>
  <c r="AF900" i="50" a="1"/>
  <c r="AF900" i="50" s="1"/>
  <c r="AG900" i="50" a="1"/>
  <c r="AG900" i="50" s="1"/>
  <c r="AH900" i="50" a="1"/>
  <c r="AH900" i="50" s="1"/>
  <c r="AI900" i="50" a="1"/>
  <c r="AI900" i="50" s="1"/>
  <c r="AL900" i="50" a="1"/>
  <c r="AL900" i="50" s="1"/>
  <c r="O901" i="50" a="1"/>
  <c r="O901" i="50" s="1"/>
  <c r="P901" i="50" a="1"/>
  <c r="P901" i="50" s="1"/>
  <c r="Q901" i="50" a="1"/>
  <c r="Q901" i="50" s="1"/>
  <c r="AB901" i="50" a="1"/>
  <c r="AB901" i="50" s="1"/>
  <c r="AD901" i="50" a="1"/>
  <c r="AD901" i="50" s="1"/>
  <c r="AC901" i="50" s="1"/>
  <c r="AE901" i="50" a="1"/>
  <c r="AE901" i="50" s="1"/>
  <c r="AF901" i="50" a="1"/>
  <c r="AF901" i="50" s="1"/>
  <c r="AG901" i="50" a="1"/>
  <c r="AG901" i="50" s="1"/>
  <c r="AH901" i="50" a="1"/>
  <c r="AH901" i="50" s="1"/>
  <c r="AI901" i="50" a="1"/>
  <c r="AI901" i="50" s="1"/>
  <c r="AL901" i="50" a="1"/>
  <c r="AL901" i="50" s="1"/>
  <c r="O902" i="50" a="1"/>
  <c r="O902" i="50" s="1"/>
  <c r="P902" i="50" a="1"/>
  <c r="P902" i="50" s="1"/>
  <c r="Q902" i="50" a="1"/>
  <c r="Q902" i="50" s="1"/>
  <c r="AB902" i="50" a="1"/>
  <c r="AB902" i="50" s="1"/>
  <c r="AD902" i="50" a="1"/>
  <c r="AD902" i="50" s="1"/>
  <c r="AC902" i="50" s="1"/>
  <c r="AE902" i="50" a="1"/>
  <c r="AE902" i="50" s="1"/>
  <c r="AF902" i="50" a="1"/>
  <c r="AF902" i="50" s="1"/>
  <c r="AG902" i="50" a="1"/>
  <c r="AG902" i="50" s="1"/>
  <c r="AH902" i="50" a="1"/>
  <c r="AH902" i="50" s="1"/>
  <c r="AI902" i="50" a="1"/>
  <c r="AI902" i="50" s="1"/>
  <c r="AL902" i="50" a="1"/>
  <c r="AL902" i="50" s="1"/>
  <c r="O903" i="50" a="1"/>
  <c r="O903" i="50" s="1"/>
  <c r="P903" i="50" a="1"/>
  <c r="P903" i="50" s="1"/>
  <c r="Q903" i="50" a="1"/>
  <c r="Q903" i="50" s="1"/>
  <c r="AB903" i="50" a="1"/>
  <c r="AB903" i="50" s="1"/>
  <c r="AD903" i="50" a="1"/>
  <c r="AD903" i="50" s="1"/>
  <c r="AC903" i="50" s="1"/>
  <c r="AE903" i="50" a="1"/>
  <c r="AE903" i="50" s="1"/>
  <c r="AA903" i="50" s="1"/>
  <c r="AF903" i="50" a="1"/>
  <c r="AF903" i="50" s="1"/>
  <c r="AG903" i="50" a="1"/>
  <c r="AG903" i="50" s="1"/>
  <c r="AH903" i="50" a="1"/>
  <c r="AH903" i="50" s="1"/>
  <c r="AI903" i="50" a="1"/>
  <c r="AI903" i="50" s="1"/>
  <c r="AL903" i="50" a="1"/>
  <c r="AL903" i="50" s="1"/>
  <c r="O904" i="50" a="1"/>
  <c r="O904" i="50" s="1"/>
  <c r="P904" i="50" a="1"/>
  <c r="P904" i="50" s="1"/>
  <c r="Q904" i="50" a="1"/>
  <c r="Q904" i="50" s="1"/>
  <c r="AB904" i="50" a="1"/>
  <c r="AB904" i="50" s="1"/>
  <c r="AD904" i="50" a="1"/>
  <c r="AD904" i="50" s="1"/>
  <c r="AC904" i="50" s="1"/>
  <c r="AE904" i="50" a="1"/>
  <c r="AE904" i="50" s="1"/>
  <c r="AF904" i="50" a="1"/>
  <c r="AF904" i="50" s="1"/>
  <c r="AG904" i="50" a="1"/>
  <c r="AG904" i="50" s="1"/>
  <c r="AH904" i="50" a="1"/>
  <c r="AH904" i="50" s="1"/>
  <c r="AI904" i="50" a="1"/>
  <c r="AI904" i="50" s="1"/>
  <c r="AL904" i="50" a="1"/>
  <c r="AL904" i="50" s="1"/>
  <c r="O905" i="50" a="1"/>
  <c r="O905" i="50" s="1"/>
  <c r="P905" i="50" a="1"/>
  <c r="P905" i="50" s="1"/>
  <c r="Q905" i="50" a="1"/>
  <c r="Q905" i="50" s="1"/>
  <c r="AB905" i="50" a="1"/>
  <c r="AB905" i="50" s="1"/>
  <c r="AD905" i="50" a="1"/>
  <c r="AD905" i="50" s="1"/>
  <c r="AC905" i="50" s="1"/>
  <c r="AE905" i="50" a="1"/>
  <c r="AE905" i="50" s="1"/>
  <c r="AF905" i="50" a="1"/>
  <c r="AF905" i="50" s="1"/>
  <c r="AG905" i="50" a="1"/>
  <c r="AG905" i="50" s="1"/>
  <c r="AH905" i="50" a="1"/>
  <c r="AH905" i="50" s="1"/>
  <c r="AI905" i="50" a="1"/>
  <c r="AI905" i="50" s="1"/>
  <c r="AL905" i="50" a="1"/>
  <c r="AL905" i="50" s="1"/>
  <c r="O906" i="50" a="1"/>
  <c r="O906" i="50" s="1"/>
  <c r="P906" i="50" a="1"/>
  <c r="P906" i="50" s="1"/>
  <c r="Q906" i="50" a="1"/>
  <c r="Q906" i="50" s="1"/>
  <c r="AB906" i="50" a="1"/>
  <c r="AB906" i="50" s="1"/>
  <c r="AD906" i="50" a="1"/>
  <c r="AD906" i="50" s="1"/>
  <c r="AC906" i="50" s="1"/>
  <c r="AE906" i="50" a="1"/>
  <c r="AE906" i="50" s="1"/>
  <c r="AF906" i="50" a="1"/>
  <c r="AF906" i="50" s="1"/>
  <c r="AG906" i="50" a="1"/>
  <c r="AG906" i="50" s="1"/>
  <c r="AH906" i="50" a="1"/>
  <c r="AH906" i="50" s="1"/>
  <c r="AI906" i="50" a="1"/>
  <c r="AI906" i="50" s="1"/>
  <c r="AL906" i="50" a="1"/>
  <c r="AL906" i="50" s="1"/>
  <c r="O907" i="50" a="1"/>
  <c r="O907" i="50" s="1"/>
  <c r="P907" i="50" a="1"/>
  <c r="P907" i="50" s="1"/>
  <c r="Q907" i="50" a="1"/>
  <c r="Q907" i="50" s="1"/>
  <c r="AB907" i="50" a="1"/>
  <c r="AB907" i="50" s="1"/>
  <c r="AD907" i="50" a="1"/>
  <c r="AD907" i="50" s="1"/>
  <c r="AC907" i="50" s="1"/>
  <c r="AE907" i="50" a="1"/>
  <c r="AE907" i="50" s="1"/>
  <c r="AF907" i="50" a="1"/>
  <c r="AF907" i="50" s="1"/>
  <c r="AG907" i="50" a="1"/>
  <c r="AG907" i="50" s="1"/>
  <c r="AH907" i="50" a="1"/>
  <c r="AH907" i="50" s="1"/>
  <c r="AI907" i="50" a="1"/>
  <c r="AI907" i="50" s="1"/>
  <c r="AL907" i="50" a="1"/>
  <c r="AL907" i="50" s="1"/>
  <c r="O908" i="50" a="1"/>
  <c r="O908" i="50" s="1"/>
  <c r="P908" i="50" a="1"/>
  <c r="P908" i="50" s="1"/>
  <c r="Q908" i="50" a="1"/>
  <c r="Q908" i="50" s="1"/>
  <c r="AB908" i="50" a="1"/>
  <c r="AB908" i="50" s="1"/>
  <c r="AD908" i="50" a="1"/>
  <c r="AD908" i="50" s="1"/>
  <c r="AC908" i="50" s="1"/>
  <c r="AE908" i="50" a="1"/>
  <c r="AE908" i="50" s="1"/>
  <c r="Z908" i="50" s="1"/>
  <c r="AF908" i="50" a="1"/>
  <c r="AF908" i="50" s="1"/>
  <c r="AG908" i="50" a="1"/>
  <c r="AG908" i="50" s="1"/>
  <c r="AH908" i="50" a="1"/>
  <c r="AH908" i="50" s="1"/>
  <c r="AI908" i="50" a="1"/>
  <c r="AI908" i="50" s="1"/>
  <c r="AL908" i="50" a="1"/>
  <c r="AL908" i="50" s="1"/>
  <c r="O909" i="50" a="1"/>
  <c r="O909" i="50" s="1"/>
  <c r="P909" i="50" a="1"/>
  <c r="P909" i="50" s="1"/>
  <c r="Q909" i="50" a="1"/>
  <c r="Q909" i="50" s="1"/>
  <c r="AB909" i="50" a="1"/>
  <c r="AB909" i="50" s="1"/>
  <c r="AD909" i="50" a="1"/>
  <c r="AD909" i="50" s="1"/>
  <c r="AC909" i="50" s="1"/>
  <c r="AE909" i="50" a="1"/>
  <c r="AE909" i="50" s="1"/>
  <c r="AF909" i="50" a="1"/>
  <c r="AF909" i="50" s="1"/>
  <c r="AG909" i="50" a="1"/>
  <c r="AG909" i="50" s="1"/>
  <c r="AH909" i="50" a="1"/>
  <c r="AH909" i="50" s="1"/>
  <c r="AI909" i="50" a="1"/>
  <c r="AI909" i="50" s="1"/>
  <c r="AL909" i="50" a="1"/>
  <c r="AL909" i="50" s="1"/>
  <c r="O910" i="50" a="1"/>
  <c r="O910" i="50" s="1"/>
  <c r="P910" i="50" a="1"/>
  <c r="P910" i="50" s="1"/>
  <c r="Q910" i="50" a="1"/>
  <c r="Q910" i="50" s="1"/>
  <c r="AB910" i="50" a="1"/>
  <c r="AB910" i="50" s="1"/>
  <c r="AD910" i="50" a="1"/>
  <c r="AD910" i="50" s="1"/>
  <c r="AC910" i="50" s="1"/>
  <c r="AE910" i="50" a="1"/>
  <c r="AE910" i="50" s="1"/>
  <c r="AF910" i="50" a="1"/>
  <c r="AF910" i="50" s="1"/>
  <c r="AG910" i="50" a="1"/>
  <c r="AG910" i="50" s="1"/>
  <c r="AH910" i="50" a="1"/>
  <c r="AH910" i="50" s="1"/>
  <c r="AI910" i="50" a="1"/>
  <c r="AI910" i="50" s="1"/>
  <c r="AL910" i="50" a="1"/>
  <c r="AL910" i="50" s="1"/>
  <c r="O911" i="50" a="1"/>
  <c r="O911" i="50" s="1"/>
  <c r="P911" i="50" a="1"/>
  <c r="P911" i="50" s="1"/>
  <c r="Q911" i="50" a="1"/>
  <c r="Q911" i="50" s="1"/>
  <c r="AB911" i="50" a="1"/>
  <c r="AB911" i="50" s="1"/>
  <c r="AD911" i="50" a="1"/>
  <c r="AD911" i="50" s="1"/>
  <c r="AC911" i="50" s="1"/>
  <c r="AE911" i="50" a="1"/>
  <c r="AE911" i="50" s="1"/>
  <c r="AF911" i="50" a="1"/>
  <c r="AF911" i="50" s="1"/>
  <c r="AG911" i="50" a="1"/>
  <c r="AG911" i="50" s="1"/>
  <c r="AH911" i="50" a="1"/>
  <c r="AH911" i="50" s="1"/>
  <c r="AI911" i="50" a="1"/>
  <c r="AI911" i="50" s="1"/>
  <c r="AL911" i="50" a="1"/>
  <c r="AL911" i="50" s="1"/>
  <c r="O912" i="50" a="1"/>
  <c r="O912" i="50" s="1"/>
  <c r="P912" i="50" a="1"/>
  <c r="P912" i="50" s="1"/>
  <c r="Q912" i="50" a="1"/>
  <c r="Q912" i="50" s="1"/>
  <c r="AB912" i="50" a="1"/>
  <c r="AB912" i="50" s="1"/>
  <c r="AD912" i="50" a="1"/>
  <c r="AD912" i="50" s="1"/>
  <c r="AC912" i="50" s="1"/>
  <c r="AE912" i="50" a="1"/>
  <c r="AE912" i="50" s="1"/>
  <c r="AF912" i="50" a="1"/>
  <c r="AF912" i="50" s="1"/>
  <c r="AG912" i="50" a="1"/>
  <c r="AG912" i="50" s="1"/>
  <c r="AH912" i="50" a="1"/>
  <c r="AH912" i="50" s="1"/>
  <c r="AI912" i="50" a="1"/>
  <c r="AI912" i="50" s="1"/>
  <c r="AL912" i="50" a="1"/>
  <c r="AL912" i="50" s="1"/>
  <c r="O913" i="50" a="1"/>
  <c r="O913" i="50" s="1"/>
  <c r="P913" i="50" a="1"/>
  <c r="P913" i="50" s="1"/>
  <c r="Q913" i="50" a="1"/>
  <c r="Q913" i="50" s="1"/>
  <c r="AB913" i="50" a="1"/>
  <c r="AB913" i="50" s="1"/>
  <c r="AD913" i="50" a="1"/>
  <c r="AD913" i="50" s="1"/>
  <c r="AC913" i="50" s="1"/>
  <c r="AE913" i="50" a="1"/>
  <c r="AE913" i="50" s="1"/>
  <c r="AF913" i="50" a="1"/>
  <c r="AF913" i="50" s="1"/>
  <c r="AG913" i="50" a="1"/>
  <c r="AG913" i="50" s="1"/>
  <c r="AH913" i="50" a="1"/>
  <c r="AH913" i="50" s="1"/>
  <c r="AI913" i="50" a="1"/>
  <c r="AI913" i="50" s="1"/>
  <c r="AL913" i="50" a="1"/>
  <c r="AL913" i="50" s="1"/>
  <c r="O914" i="50" a="1"/>
  <c r="O914" i="50" s="1"/>
  <c r="P914" i="50" a="1"/>
  <c r="P914" i="50" s="1"/>
  <c r="Q914" i="50" a="1"/>
  <c r="Q914" i="50" s="1"/>
  <c r="AB914" i="50" a="1"/>
  <c r="AB914" i="50" s="1"/>
  <c r="AD914" i="50" a="1"/>
  <c r="AD914" i="50" s="1"/>
  <c r="AC914" i="50" s="1"/>
  <c r="AE914" i="50" a="1"/>
  <c r="AE914" i="50" s="1"/>
  <c r="AF914" i="50" a="1"/>
  <c r="AF914" i="50" s="1"/>
  <c r="AG914" i="50" a="1"/>
  <c r="AG914" i="50" s="1"/>
  <c r="AH914" i="50" a="1"/>
  <c r="AH914" i="50" s="1"/>
  <c r="AI914" i="50" a="1"/>
  <c r="AI914" i="50" s="1"/>
  <c r="AL914" i="50" a="1"/>
  <c r="AL914" i="50" s="1"/>
  <c r="O915" i="50" a="1"/>
  <c r="O915" i="50" s="1"/>
  <c r="P915" i="50" a="1"/>
  <c r="P915" i="50" s="1"/>
  <c r="Q915" i="50" a="1"/>
  <c r="Q915" i="50" s="1"/>
  <c r="AB915" i="50" a="1"/>
  <c r="AB915" i="50" s="1"/>
  <c r="AD915" i="50" a="1"/>
  <c r="AD915" i="50" s="1"/>
  <c r="AC915" i="50" s="1"/>
  <c r="AE915" i="50" a="1"/>
  <c r="AE915" i="50" s="1"/>
  <c r="AF915" i="50" a="1"/>
  <c r="AF915" i="50" s="1"/>
  <c r="AG915" i="50" a="1"/>
  <c r="AG915" i="50" s="1"/>
  <c r="AH915" i="50" a="1"/>
  <c r="AH915" i="50" s="1"/>
  <c r="AI915" i="50" a="1"/>
  <c r="AI915" i="50" s="1"/>
  <c r="AL915" i="50" a="1"/>
  <c r="AL915" i="50" s="1"/>
  <c r="O916" i="50" a="1"/>
  <c r="O916" i="50" s="1"/>
  <c r="P916" i="50" a="1"/>
  <c r="P916" i="50" s="1"/>
  <c r="Q916" i="50" a="1"/>
  <c r="Q916" i="50" s="1"/>
  <c r="AB916" i="50" a="1"/>
  <c r="AB916" i="50" s="1"/>
  <c r="AD916" i="50" a="1"/>
  <c r="AD916" i="50" s="1"/>
  <c r="AC916" i="50" s="1"/>
  <c r="AE916" i="50" a="1"/>
  <c r="AE916" i="50" s="1"/>
  <c r="AF916" i="50" a="1"/>
  <c r="AF916" i="50" s="1"/>
  <c r="AG916" i="50" a="1"/>
  <c r="AG916" i="50" s="1"/>
  <c r="AH916" i="50" a="1"/>
  <c r="AH916" i="50" s="1"/>
  <c r="AI916" i="50" a="1"/>
  <c r="AI916" i="50" s="1"/>
  <c r="AL916" i="50" a="1"/>
  <c r="AL916" i="50" s="1"/>
  <c r="O917" i="50" a="1"/>
  <c r="O917" i="50" s="1"/>
  <c r="P917" i="50" a="1"/>
  <c r="P917" i="50" s="1"/>
  <c r="Q917" i="50" a="1"/>
  <c r="Q917" i="50" s="1"/>
  <c r="AB917" i="50" a="1"/>
  <c r="AB917" i="50" s="1"/>
  <c r="AD917" i="50" a="1"/>
  <c r="AD917" i="50" s="1"/>
  <c r="AC917" i="50" s="1"/>
  <c r="AE917" i="50" a="1"/>
  <c r="AE917" i="50" s="1"/>
  <c r="AF917" i="50" a="1"/>
  <c r="AF917" i="50" s="1"/>
  <c r="AG917" i="50" a="1"/>
  <c r="AG917" i="50" s="1"/>
  <c r="AH917" i="50" a="1"/>
  <c r="AH917" i="50" s="1"/>
  <c r="AI917" i="50" a="1"/>
  <c r="AI917" i="50" s="1"/>
  <c r="AL917" i="50" a="1"/>
  <c r="AL917" i="50" s="1"/>
  <c r="O918" i="50" a="1"/>
  <c r="O918" i="50" s="1"/>
  <c r="P918" i="50" a="1"/>
  <c r="P918" i="50" s="1"/>
  <c r="Q918" i="50" a="1"/>
  <c r="Q918" i="50" s="1"/>
  <c r="AB918" i="50" a="1"/>
  <c r="AB918" i="50" s="1"/>
  <c r="AD918" i="50" a="1"/>
  <c r="AD918" i="50" s="1"/>
  <c r="AC918" i="50" s="1"/>
  <c r="AE918" i="50" a="1"/>
  <c r="AE918" i="50" s="1"/>
  <c r="AA918" i="50" s="1"/>
  <c r="AF918" i="50" a="1"/>
  <c r="AF918" i="50" s="1"/>
  <c r="AG918" i="50" a="1"/>
  <c r="AG918" i="50" s="1"/>
  <c r="AH918" i="50" a="1"/>
  <c r="AH918" i="50" s="1"/>
  <c r="AI918" i="50" a="1"/>
  <c r="AI918" i="50" s="1"/>
  <c r="AL918" i="50" a="1"/>
  <c r="AL918" i="50" s="1"/>
  <c r="O919" i="50" a="1"/>
  <c r="O919" i="50" s="1"/>
  <c r="P919" i="50" a="1"/>
  <c r="P919" i="50" s="1"/>
  <c r="Q919" i="50" a="1"/>
  <c r="Q919" i="50" s="1"/>
  <c r="AB919" i="50" a="1"/>
  <c r="AB919" i="50" s="1"/>
  <c r="AD919" i="50" a="1"/>
  <c r="AD919" i="50" s="1"/>
  <c r="AC919" i="50" s="1"/>
  <c r="AE919" i="50" a="1"/>
  <c r="AE919" i="50" s="1"/>
  <c r="AF919" i="50" a="1"/>
  <c r="AF919" i="50" s="1"/>
  <c r="AG919" i="50" a="1"/>
  <c r="AG919" i="50" s="1"/>
  <c r="AH919" i="50" a="1"/>
  <c r="AH919" i="50" s="1"/>
  <c r="AI919" i="50" a="1"/>
  <c r="AI919" i="50" s="1"/>
  <c r="AL919" i="50" a="1"/>
  <c r="AL919" i="50" s="1"/>
  <c r="O920" i="50" a="1"/>
  <c r="O920" i="50" s="1"/>
  <c r="P920" i="50" a="1"/>
  <c r="P920" i="50" s="1"/>
  <c r="Q920" i="50" a="1"/>
  <c r="Q920" i="50" s="1"/>
  <c r="AB920" i="50" a="1"/>
  <c r="AB920" i="50" s="1"/>
  <c r="AD920" i="50" a="1"/>
  <c r="AD920" i="50" s="1"/>
  <c r="AC920" i="50" s="1"/>
  <c r="AE920" i="50" a="1"/>
  <c r="AE920" i="50" s="1"/>
  <c r="AF920" i="50" a="1"/>
  <c r="AF920" i="50" s="1"/>
  <c r="AG920" i="50" a="1"/>
  <c r="AG920" i="50" s="1"/>
  <c r="AH920" i="50" a="1"/>
  <c r="AH920" i="50" s="1"/>
  <c r="AI920" i="50" a="1"/>
  <c r="AI920" i="50" s="1"/>
  <c r="AL920" i="50" a="1"/>
  <c r="AL920" i="50" s="1"/>
  <c r="O921" i="50" a="1"/>
  <c r="O921" i="50" s="1"/>
  <c r="P921" i="50" a="1"/>
  <c r="P921" i="50" s="1"/>
  <c r="Q921" i="50" a="1"/>
  <c r="Q921" i="50" s="1"/>
  <c r="AB921" i="50" a="1"/>
  <c r="AB921" i="50" s="1"/>
  <c r="AD921" i="50" a="1"/>
  <c r="AD921" i="50" s="1"/>
  <c r="AC921" i="50" s="1"/>
  <c r="AE921" i="50" a="1"/>
  <c r="AE921" i="50" s="1"/>
  <c r="AF921" i="50" a="1"/>
  <c r="AF921" i="50" s="1"/>
  <c r="AG921" i="50" a="1"/>
  <c r="AG921" i="50" s="1"/>
  <c r="AH921" i="50" a="1"/>
  <c r="AH921" i="50" s="1"/>
  <c r="AI921" i="50" a="1"/>
  <c r="AI921" i="50" s="1"/>
  <c r="AL921" i="50" a="1"/>
  <c r="AL921" i="50" s="1"/>
  <c r="O922" i="50" a="1"/>
  <c r="O922" i="50" s="1"/>
  <c r="P922" i="50" a="1"/>
  <c r="P922" i="50" s="1"/>
  <c r="Q922" i="50" a="1"/>
  <c r="Q922" i="50" s="1"/>
  <c r="AB922" i="50" a="1"/>
  <c r="AB922" i="50" s="1"/>
  <c r="AD922" i="50" a="1"/>
  <c r="AD922" i="50" s="1"/>
  <c r="AC922" i="50" s="1"/>
  <c r="AE922" i="50" a="1"/>
  <c r="AE922" i="50" s="1"/>
  <c r="AF922" i="50" a="1"/>
  <c r="AF922" i="50" s="1"/>
  <c r="AG922" i="50" a="1"/>
  <c r="AG922" i="50" s="1"/>
  <c r="AH922" i="50" a="1"/>
  <c r="AH922" i="50" s="1"/>
  <c r="AI922" i="50" a="1"/>
  <c r="AI922" i="50" s="1"/>
  <c r="AL922" i="50" a="1"/>
  <c r="AL922" i="50" s="1"/>
  <c r="O923" i="50" a="1"/>
  <c r="O923" i="50" s="1"/>
  <c r="P923" i="50" a="1"/>
  <c r="P923" i="50" s="1"/>
  <c r="Q923" i="50" a="1"/>
  <c r="Q923" i="50" s="1"/>
  <c r="AB923" i="50" a="1"/>
  <c r="AB923" i="50" s="1"/>
  <c r="AD923" i="50" a="1"/>
  <c r="AD923" i="50" s="1"/>
  <c r="AC923" i="50" s="1"/>
  <c r="AE923" i="50" a="1"/>
  <c r="AE923" i="50" s="1"/>
  <c r="Z923" i="50" s="1"/>
  <c r="AF923" i="50" a="1"/>
  <c r="AF923" i="50" s="1"/>
  <c r="AG923" i="50" a="1"/>
  <c r="AG923" i="50" s="1"/>
  <c r="AH923" i="50" a="1"/>
  <c r="AH923" i="50" s="1"/>
  <c r="AI923" i="50" a="1"/>
  <c r="AI923" i="50" s="1"/>
  <c r="AL923" i="50" a="1"/>
  <c r="AL923" i="50" s="1"/>
  <c r="O924" i="50" a="1"/>
  <c r="O924" i="50" s="1"/>
  <c r="P924" i="50" a="1"/>
  <c r="P924" i="50" s="1"/>
  <c r="Q924" i="50" a="1"/>
  <c r="Q924" i="50" s="1"/>
  <c r="AB924" i="50" a="1"/>
  <c r="AB924" i="50" s="1"/>
  <c r="AD924" i="50" a="1"/>
  <c r="AD924" i="50" s="1"/>
  <c r="AC924" i="50" s="1"/>
  <c r="AE924" i="50" a="1"/>
  <c r="AE924" i="50" s="1"/>
  <c r="AF924" i="50" a="1"/>
  <c r="AF924" i="50" s="1"/>
  <c r="AG924" i="50" a="1"/>
  <c r="AG924" i="50" s="1"/>
  <c r="AH924" i="50" a="1"/>
  <c r="AH924" i="50" s="1"/>
  <c r="AI924" i="50" a="1"/>
  <c r="AI924" i="50" s="1"/>
  <c r="AL924" i="50" a="1"/>
  <c r="AL924" i="50" s="1"/>
  <c r="O925" i="50" a="1"/>
  <c r="O925" i="50" s="1"/>
  <c r="P925" i="50" a="1"/>
  <c r="P925" i="50" s="1"/>
  <c r="Q925" i="50" a="1"/>
  <c r="Q925" i="50" s="1"/>
  <c r="AB925" i="50" a="1"/>
  <c r="AB925" i="50" s="1"/>
  <c r="AD925" i="50" a="1"/>
  <c r="AD925" i="50" s="1"/>
  <c r="AC925" i="50" s="1"/>
  <c r="AE925" i="50" a="1"/>
  <c r="AE925" i="50" s="1"/>
  <c r="AF925" i="50" a="1"/>
  <c r="AF925" i="50" s="1"/>
  <c r="AG925" i="50" a="1"/>
  <c r="AG925" i="50" s="1"/>
  <c r="AH925" i="50" a="1"/>
  <c r="AH925" i="50" s="1"/>
  <c r="AI925" i="50" a="1"/>
  <c r="AI925" i="50" s="1"/>
  <c r="AL925" i="50" a="1"/>
  <c r="AL925" i="50" s="1"/>
  <c r="O926" i="50" a="1"/>
  <c r="O926" i="50" s="1"/>
  <c r="P926" i="50" a="1"/>
  <c r="P926" i="50" s="1"/>
  <c r="Q926" i="50" a="1"/>
  <c r="Q926" i="50" s="1"/>
  <c r="AB926" i="50" a="1"/>
  <c r="AB926" i="50" s="1"/>
  <c r="AD926" i="50" a="1"/>
  <c r="AD926" i="50" s="1"/>
  <c r="AC926" i="50" s="1"/>
  <c r="AE926" i="50" a="1"/>
  <c r="AE926" i="50" s="1"/>
  <c r="AA926" i="50" s="1"/>
  <c r="AF926" i="50" a="1"/>
  <c r="AF926" i="50" s="1"/>
  <c r="AG926" i="50" a="1"/>
  <c r="AG926" i="50" s="1"/>
  <c r="AH926" i="50" a="1"/>
  <c r="AH926" i="50" s="1"/>
  <c r="AI926" i="50" a="1"/>
  <c r="AI926" i="50" s="1"/>
  <c r="AL926" i="50" a="1"/>
  <c r="AL926" i="50" s="1"/>
  <c r="O927" i="50" a="1"/>
  <c r="O927" i="50" s="1"/>
  <c r="P927" i="50" a="1"/>
  <c r="P927" i="50" s="1"/>
  <c r="Q927" i="50" a="1"/>
  <c r="Q927" i="50" s="1"/>
  <c r="AB927" i="50" a="1"/>
  <c r="AB927" i="50" s="1"/>
  <c r="AD927" i="50" a="1"/>
  <c r="AD927" i="50" s="1"/>
  <c r="AC927" i="50" s="1"/>
  <c r="AE927" i="50" a="1"/>
  <c r="AE927" i="50" s="1"/>
  <c r="Z927" i="50" s="1"/>
  <c r="AF927" i="50" a="1"/>
  <c r="AF927" i="50" s="1"/>
  <c r="AG927" i="50" a="1"/>
  <c r="AG927" i="50" s="1"/>
  <c r="AH927" i="50" a="1"/>
  <c r="AH927" i="50" s="1"/>
  <c r="AI927" i="50" a="1"/>
  <c r="AI927" i="50" s="1"/>
  <c r="AL927" i="50" a="1"/>
  <c r="AL927" i="50" s="1"/>
  <c r="O928" i="50" a="1"/>
  <c r="O928" i="50" s="1"/>
  <c r="P928" i="50" a="1"/>
  <c r="P928" i="50" s="1"/>
  <c r="Q928" i="50" a="1"/>
  <c r="Q928" i="50" s="1"/>
  <c r="AB928" i="50" a="1"/>
  <c r="AB928" i="50" s="1"/>
  <c r="AD928" i="50" a="1"/>
  <c r="AD928" i="50" s="1"/>
  <c r="AC928" i="50" s="1"/>
  <c r="AE928" i="50" a="1"/>
  <c r="AE928" i="50" s="1"/>
  <c r="AF928" i="50" a="1"/>
  <c r="AF928" i="50" s="1"/>
  <c r="AG928" i="50" a="1"/>
  <c r="AG928" i="50" s="1"/>
  <c r="AH928" i="50" a="1"/>
  <c r="AH928" i="50" s="1"/>
  <c r="AI928" i="50" a="1"/>
  <c r="AI928" i="50" s="1"/>
  <c r="AL928" i="50" a="1"/>
  <c r="AL928" i="50" s="1"/>
  <c r="O929" i="50" a="1"/>
  <c r="O929" i="50" s="1"/>
  <c r="P929" i="50" a="1"/>
  <c r="P929" i="50" s="1"/>
  <c r="Q929" i="50" a="1"/>
  <c r="Q929" i="50" s="1"/>
  <c r="AB929" i="50" a="1"/>
  <c r="AB929" i="50" s="1"/>
  <c r="AD929" i="50" a="1"/>
  <c r="AD929" i="50" s="1"/>
  <c r="AC929" i="50" s="1"/>
  <c r="AE929" i="50" a="1"/>
  <c r="AE929" i="50" s="1"/>
  <c r="AA929" i="50" s="1"/>
  <c r="AF929" i="50" a="1"/>
  <c r="AF929" i="50" s="1"/>
  <c r="AG929" i="50" a="1"/>
  <c r="AG929" i="50" s="1"/>
  <c r="AH929" i="50" a="1"/>
  <c r="AH929" i="50" s="1"/>
  <c r="AI929" i="50" a="1"/>
  <c r="AI929" i="50" s="1"/>
  <c r="AL929" i="50" a="1"/>
  <c r="AL929" i="50" s="1"/>
  <c r="O930" i="50" a="1"/>
  <c r="O930" i="50" s="1"/>
  <c r="P930" i="50" a="1"/>
  <c r="P930" i="50" s="1"/>
  <c r="Q930" i="50" a="1"/>
  <c r="Q930" i="50" s="1"/>
  <c r="AB930" i="50" a="1"/>
  <c r="AB930" i="50" s="1"/>
  <c r="AD930" i="50" a="1"/>
  <c r="AD930" i="50" s="1"/>
  <c r="AC930" i="50" s="1"/>
  <c r="AE930" i="50" a="1"/>
  <c r="AE930" i="50" s="1"/>
  <c r="AF930" i="50" a="1"/>
  <c r="AF930" i="50" s="1"/>
  <c r="AG930" i="50" a="1"/>
  <c r="AG930" i="50" s="1"/>
  <c r="AH930" i="50" a="1"/>
  <c r="AH930" i="50" s="1"/>
  <c r="AI930" i="50" a="1"/>
  <c r="AI930" i="50" s="1"/>
  <c r="AL930" i="50" a="1"/>
  <c r="AL930" i="50" s="1"/>
  <c r="O931" i="50" a="1"/>
  <c r="O931" i="50" s="1"/>
  <c r="P931" i="50" a="1"/>
  <c r="P931" i="50" s="1"/>
  <c r="Q931" i="50" a="1"/>
  <c r="Q931" i="50" s="1"/>
  <c r="AB931" i="50" a="1"/>
  <c r="AB931" i="50" s="1"/>
  <c r="AD931" i="50" a="1"/>
  <c r="AD931" i="50" s="1"/>
  <c r="AC931" i="50" s="1"/>
  <c r="AE931" i="50" a="1"/>
  <c r="AE931" i="50" s="1"/>
  <c r="AF931" i="50" a="1"/>
  <c r="AF931" i="50" s="1"/>
  <c r="AG931" i="50" a="1"/>
  <c r="AG931" i="50" s="1"/>
  <c r="AH931" i="50" a="1"/>
  <c r="AH931" i="50" s="1"/>
  <c r="AI931" i="50" a="1"/>
  <c r="AI931" i="50" s="1"/>
  <c r="AL931" i="50" a="1"/>
  <c r="AL931" i="50" s="1"/>
  <c r="O932" i="50" a="1"/>
  <c r="O932" i="50" s="1"/>
  <c r="P932" i="50" a="1"/>
  <c r="P932" i="50" s="1"/>
  <c r="Q932" i="50" a="1"/>
  <c r="Q932" i="50" s="1"/>
  <c r="AB932" i="50" a="1"/>
  <c r="AB932" i="50" s="1"/>
  <c r="AD932" i="50" a="1"/>
  <c r="AD932" i="50" s="1"/>
  <c r="AC932" i="50" s="1"/>
  <c r="AE932" i="50" a="1"/>
  <c r="AE932" i="50" s="1"/>
  <c r="AF932" i="50" a="1"/>
  <c r="AF932" i="50" s="1"/>
  <c r="AG932" i="50" a="1"/>
  <c r="AG932" i="50" s="1"/>
  <c r="AH932" i="50" a="1"/>
  <c r="AH932" i="50" s="1"/>
  <c r="AI932" i="50" a="1"/>
  <c r="AI932" i="50" s="1"/>
  <c r="AL932" i="50" a="1"/>
  <c r="AL932" i="50" s="1"/>
  <c r="O933" i="50" a="1"/>
  <c r="O933" i="50" s="1"/>
  <c r="P933" i="50" a="1"/>
  <c r="P933" i="50" s="1"/>
  <c r="Q933" i="50" a="1"/>
  <c r="Q933" i="50" s="1"/>
  <c r="AB933" i="50" a="1"/>
  <c r="AB933" i="50" s="1"/>
  <c r="AD933" i="50" a="1"/>
  <c r="AD933" i="50" s="1"/>
  <c r="AC933" i="50" s="1"/>
  <c r="AE933" i="50" a="1"/>
  <c r="AE933" i="50" s="1"/>
  <c r="AF933" i="50" a="1"/>
  <c r="AF933" i="50" s="1"/>
  <c r="AG933" i="50" a="1"/>
  <c r="AG933" i="50" s="1"/>
  <c r="AH933" i="50" a="1"/>
  <c r="AH933" i="50" s="1"/>
  <c r="AI933" i="50" a="1"/>
  <c r="AI933" i="50" s="1"/>
  <c r="AL933" i="50" a="1"/>
  <c r="AL933" i="50" s="1"/>
  <c r="O934" i="50" a="1"/>
  <c r="O934" i="50" s="1"/>
  <c r="P934" i="50" a="1"/>
  <c r="P934" i="50" s="1"/>
  <c r="Q934" i="50" a="1"/>
  <c r="Q934" i="50" s="1"/>
  <c r="AB934" i="50" a="1"/>
  <c r="AB934" i="50" s="1"/>
  <c r="AD934" i="50" a="1"/>
  <c r="AD934" i="50" s="1"/>
  <c r="AC934" i="50" s="1"/>
  <c r="AE934" i="50" a="1"/>
  <c r="AE934" i="50" s="1"/>
  <c r="AA934" i="50" s="1"/>
  <c r="AF934" i="50" a="1"/>
  <c r="AF934" i="50" s="1"/>
  <c r="AG934" i="50" a="1"/>
  <c r="AG934" i="50" s="1"/>
  <c r="AH934" i="50" a="1"/>
  <c r="AH934" i="50" s="1"/>
  <c r="AI934" i="50" a="1"/>
  <c r="AI934" i="50" s="1"/>
  <c r="AL934" i="50" a="1"/>
  <c r="AL934" i="50" s="1"/>
  <c r="O935" i="50" a="1"/>
  <c r="O935" i="50" s="1"/>
  <c r="P935" i="50" a="1"/>
  <c r="P935" i="50" s="1"/>
  <c r="Q935" i="50" a="1"/>
  <c r="Q935" i="50" s="1"/>
  <c r="AB935" i="50" a="1"/>
  <c r="AB935" i="50" s="1"/>
  <c r="AD935" i="50" a="1"/>
  <c r="AD935" i="50" s="1"/>
  <c r="AC935" i="50" s="1"/>
  <c r="AE935" i="50" a="1"/>
  <c r="AE935" i="50" s="1"/>
  <c r="Z935" i="50" s="1"/>
  <c r="AF935" i="50" a="1"/>
  <c r="AF935" i="50" s="1"/>
  <c r="AG935" i="50" a="1"/>
  <c r="AG935" i="50" s="1"/>
  <c r="AH935" i="50" a="1"/>
  <c r="AH935" i="50" s="1"/>
  <c r="AI935" i="50" a="1"/>
  <c r="AI935" i="50" s="1"/>
  <c r="AL935" i="50" a="1"/>
  <c r="AL935" i="50" s="1"/>
  <c r="O936" i="50" a="1"/>
  <c r="O936" i="50" s="1"/>
  <c r="P936" i="50" a="1"/>
  <c r="P936" i="50" s="1"/>
  <c r="Q936" i="50" a="1"/>
  <c r="Q936" i="50" s="1"/>
  <c r="AB936" i="50" a="1"/>
  <c r="AB936" i="50" s="1"/>
  <c r="AD936" i="50" a="1"/>
  <c r="AD936" i="50" s="1"/>
  <c r="AC936" i="50" s="1"/>
  <c r="AE936" i="50" a="1"/>
  <c r="AE936" i="50" s="1"/>
  <c r="AF936" i="50" a="1"/>
  <c r="AF936" i="50" s="1"/>
  <c r="AG936" i="50" a="1"/>
  <c r="AG936" i="50" s="1"/>
  <c r="AH936" i="50" a="1"/>
  <c r="AH936" i="50" s="1"/>
  <c r="AI936" i="50" a="1"/>
  <c r="AI936" i="50" s="1"/>
  <c r="AL936" i="50" a="1"/>
  <c r="AL936" i="50" s="1"/>
  <c r="O937" i="50" a="1"/>
  <c r="O937" i="50" s="1"/>
  <c r="P937" i="50" a="1"/>
  <c r="P937" i="50" s="1"/>
  <c r="Q937" i="50" a="1"/>
  <c r="Q937" i="50" s="1"/>
  <c r="AB937" i="50" a="1"/>
  <c r="AB937" i="50" s="1"/>
  <c r="AD937" i="50" a="1"/>
  <c r="AD937" i="50" s="1"/>
  <c r="AC937" i="50" s="1"/>
  <c r="AE937" i="50" a="1"/>
  <c r="AE937" i="50" s="1"/>
  <c r="AF937" i="50" a="1"/>
  <c r="AF937" i="50" s="1"/>
  <c r="AG937" i="50" a="1"/>
  <c r="AG937" i="50" s="1"/>
  <c r="AH937" i="50" a="1"/>
  <c r="AH937" i="50" s="1"/>
  <c r="AI937" i="50" a="1"/>
  <c r="AI937" i="50" s="1"/>
  <c r="AL937" i="50" a="1"/>
  <c r="AL937" i="50" s="1"/>
  <c r="O938" i="50" a="1"/>
  <c r="O938" i="50" s="1"/>
  <c r="P938" i="50" a="1"/>
  <c r="P938" i="50" s="1"/>
  <c r="Q938" i="50" a="1"/>
  <c r="Q938" i="50" s="1"/>
  <c r="AB938" i="50" a="1"/>
  <c r="AB938" i="50" s="1"/>
  <c r="AD938" i="50" a="1"/>
  <c r="AD938" i="50" s="1"/>
  <c r="AC938" i="50" s="1"/>
  <c r="AE938" i="50" a="1"/>
  <c r="AE938" i="50" s="1"/>
  <c r="AF938" i="50" a="1"/>
  <c r="AF938" i="50" s="1"/>
  <c r="AG938" i="50" a="1"/>
  <c r="AG938" i="50" s="1"/>
  <c r="AH938" i="50" a="1"/>
  <c r="AH938" i="50" s="1"/>
  <c r="AI938" i="50" a="1"/>
  <c r="AI938" i="50" s="1"/>
  <c r="AL938" i="50" a="1"/>
  <c r="AL938" i="50" s="1"/>
  <c r="O939" i="50" a="1"/>
  <c r="O939" i="50" s="1"/>
  <c r="P939" i="50" a="1"/>
  <c r="P939" i="50" s="1"/>
  <c r="Q939" i="50" a="1"/>
  <c r="Q939" i="50" s="1"/>
  <c r="AB939" i="50" a="1"/>
  <c r="AB939" i="50" s="1"/>
  <c r="AD939" i="50" a="1"/>
  <c r="AD939" i="50" s="1"/>
  <c r="AC939" i="50" s="1"/>
  <c r="AE939" i="50" a="1"/>
  <c r="AE939" i="50" s="1"/>
  <c r="AA939" i="50" s="1"/>
  <c r="AF939" i="50" a="1"/>
  <c r="AF939" i="50" s="1"/>
  <c r="AG939" i="50" a="1"/>
  <c r="AG939" i="50" s="1"/>
  <c r="AH939" i="50" a="1"/>
  <c r="AH939" i="50" s="1"/>
  <c r="AI939" i="50" a="1"/>
  <c r="AI939" i="50" s="1"/>
  <c r="AL939" i="50" a="1"/>
  <c r="AL939" i="50" s="1"/>
  <c r="O940" i="50" a="1"/>
  <c r="O940" i="50" s="1"/>
  <c r="P940" i="50" a="1"/>
  <c r="P940" i="50" s="1"/>
  <c r="Q940" i="50" a="1"/>
  <c r="Q940" i="50" s="1"/>
  <c r="AB940" i="50" a="1"/>
  <c r="AB940" i="50" s="1"/>
  <c r="AD940" i="50" a="1"/>
  <c r="AD940" i="50" s="1"/>
  <c r="AC940" i="50" s="1"/>
  <c r="AE940" i="50" a="1"/>
  <c r="AE940" i="50" s="1"/>
  <c r="AF940" i="50" a="1"/>
  <c r="AF940" i="50" s="1"/>
  <c r="AG940" i="50" a="1"/>
  <c r="AG940" i="50" s="1"/>
  <c r="AH940" i="50" a="1"/>
  <c r="AH940" i="50" s="1"/>
  <c r="AI940" i="50" a="1"/>
  <c r="AI940" i="50" s="1"/>
  <c r="AL940" i="50" a="1"/>
  <c r="AL940" i="50" s="1"/>
  <c r="O941" i="50" a="1"/>
  <c r="O941" i="50" s="1"/>
  <c r="P941" i="50" a="1"/>
  <c r="P941" i="50" s="1"/>
  <c r="Q941" i="50" a="1"/>
  <c r="Q941" i="50" s="1"/>
  <c r="AB941" i="50" a="1"/>
  <c r="AB941" i="50" s="1"/>
  <c r="AD941" i="50" a="1"/>
  <c r="AD941" i="50" s="1"/>
  <c r="AC941" i="50" s="1"/>
  <c r="AE941" i="50" a="1"/>
  <c r="AE941" i="50" s="1"/>
  <c r="Z941" i="50" s="1"/>
  <c r="AF941" i="50" a="1"/>
  <c r="AF941" i="50" s="1"/>
  <c r="AG941" i="50" a="1"/>
  <c r="AG941" i="50" s="1"/>
  <c r="AH941" i="50" a="1"/>
  <c r="AH941" i="50" s="1"/>
  <c r="AI941" i="50" a="1"/>
  <c r="AI941" i="50" s="1"/>
  <c r="AL941" i="50" a="1"/>
  <c r="AL941" i="50" s="1"/>
  <c r="O942" i="50" a="1"/>
  <c r="O942" i="50" s="1"/>
  <c r="P942" i="50" a="1"/>
  <c r="P942" i="50" s="1"/>
  <c r="Q942" i="50" a="1"/>
  <c r="Q942" i="50" s="1"/>
  <c r="AB942" i="50" a="1"/>
  <c r="AB942" i="50" s="1"/>
  <c r="AD942" i="50" a="1"/>
  <c r="AD942" i="50" s="1"/>
  <c r="AC942" i="50" s="1"/>
  <c r="AE942" i="50" a="1"/>
  <c r="AE942" i="50" s="1"/>
  <c r="AF942" i="50" a="1"/>
  <c r="AF942" i="50" s="1"/>
  <c r="AG942" i="50" a="1"/>
  <c r="AG942" i="50" s="1"/>
  <c r="AH942" i="50" a="1"/>
  <c r="AH942" i="50" s="1"/>
  <c r="AI942" i="50" a="1"/>
  <c r="AI942" i="50" s="1"/>
  <c r="AL942" i="50" a="1"/>
  <c r="AL942" i="50" s="1"/>
  <c r="O943" i="50" a="1"/>
  <c r="O943" i="50" s="1"/>
  <c r="P943" i="50" a="1"/>
  <c r="P943" i="50" s="1"/>
  <c r="Q943" i="50" a="1"/>
  <c r="Q943" i="50" s="1"/>
  <c r="AB943" i="50" a="1"/>
  <c r="AB943" i="50" s="1"/>
  <c r="AD943" i="50" a="1"/>
  <c r="AD943" i="50" s="1"/>
  <c r="AC943" i="50" s="1"/>
  <c r="AE943" i="50" a="1"/>
  <c r="AE943" i="50" s="1"/>
  <c r="Z943" i="50" s="1"/>
  <c r="AF943" i="50" a="1"/>
  <c r="AF943" i="50" s="1"/>
  <c r="AG943" i="50" a="1"/>
  <c r="AG943" i="50" s="1"/>
  <c r="AH943" i="50" a="1"/>
  <c r="AH943" i="50" s="1"/>
  <c r="AI943" i="50" a="1"/>
  <c r="AI943" i="50" s="1"/>
  <c r="AL943" i="50" a="1"/>
  <c r="AL943" i="50" s="1"/>
  <c r="O944" i="50" a="1"/>
  <c r="O944" i="50" s="1"/>
  <c r="P944" i="50" a="1"/>
  <c r="P944" i="50" s="1"/>
  <c r="Q944" i="50" a="1"/>
  <c r="Q944" i="50" s="1"/>
  <c r="AB944" i="50" a="1"/>
  <c r="AB944" i="50" s="1"/>
  <c r="AD944" i="50" a="1"/>
  <c r="AD944" i="50" s="1"/>
  <c r="AC944" i="50" s="1"/>
  <c r="AE944" i="50" a="1"/>
  <c r="AE944" i="50" s="1"/>
  <c r="AF944" i="50" a="1"/>
  <c r="AF944" i="50" s="1"/>
  <c r="AG944" i="50" a="1"/>
  <c r="AG944" i="50" s="1"/>
  <c r="AH944" i="50" a="1"/>
  <c r="AH944" i="50" s="1"/>
  <c r="AI944" i="50" a="1"/>
  <c r="AI944" i="50" s="1"/>
  <c r="AL944" i="50" a="1"/>
  <c r="AL944" i="50" s="1"/>
  <c r="O945" i="50" a="1"/>
  <c r="O945" i="50" s="1"/>
  <c r="P945" i="50" a="1"/>
  <c r="P945" i="50" s="1"/>
  <c r="Q945" i="50" a="1"/>
  <c r="Q945" i="50" s="1"/>
  <c r="AB945" i="50" a="1"/>
  <c r="AB945" i="50" s="1"/>
  <c r="AD945" i="50" a="1"/>
  <c r="AD945" i="50" s="1"/>
  <c r="AC945" i="50" s="1"/>
  <c r="AE945" i="50" a="1"/>
  <c r="AE945" i="50" s="1"/>
  <c r="AF945" i="50" a="1"/>
  <c r="AF945" i="50" s="1"/>
  <c r="AG945" i="50" a="1"/>
  <c r="AG945" i="50" s="1"/>
  <c r="AH945" i="50" a="1"/>
  <c r="AH945" i="50" s="1"/>
  <c r="AI945" i="50" a="1"/>
  <c r="AI945" i="50" s="1"/>
  <c r="AL945" i="50" a="1"/>
  <c r="AL945" i="50" s="1"/>
  <c r="O946" i="50" a="1"/>
  <c r="O946" i="50" s="1"/>
  <c r="P946" i="50" a="1"/>
  <c r="P946" i="50" s="1"/>
  <c r="Q946" i="50" a="1"/>
  <c r="Q946" i="50" s="1"/>
  <c r="AB946" i="50" a="1"/>
  <c r="AB946" i="50" s="1"/>
  <c r="AD946" i="50" a="1"/>
  <c r="AD946" i="50" s="1"/>
  <c r="AC946" i="50" s="1"/>
  <c r="AE946" i="50" a="1"/>
  <c r="AE946" i="50" s="1"/>
  <c r="AF946" i="50" a="1"/>
  <c r="AF946" i="50" s="1"/>
  <c r="AG946" i="50" a="1"/>
  <c r="AG946" i="50" s="1"/>
  <c r="AH946" i="50" a="1"/>
  <c r="AH946" i="50" s="1"/>
  <c r="AI946" i="50" a="1"/>
  <c r="AI946" i="50" s="1"/>
  <c r="AL946" i="50" a="1"/>
  <c r="AL946" i="50" s="1"/>
  <c r="O947" i="50" a="1"/>
  <c r="O947" i="50" s="1"/>
  <c r="P947" i="50" a="1"/>
  <c r="P947" i="50" s="1"/>
  <c r="Q947" i="50" a="1"/>
  <c r="Q947" i="50" s="1"/>
  <c r="AB947" i="50" a="1"/>
  <c r="AB947" i="50" s="1"/>
  <c r="AD947" i="50" a="1"/>
  <c r="AD947" i="50" s="1"/>
  <c r="AC947" i="50" s="1"/>
  <c r="AE947" i="50" a="1"/>
  <c r="AE947" i="50" s="1"/>
  <c r="AF947" i="50" a="1"/>
  <c r="AF947" i="50" s="1"/>
  <c r="AG947" i="50" a="1"/>
  <c r="AG947" i="50" s="1"/>
  <c r="AH947" i="50" a="1"/>
  <c r="AH947" i="50" s="1"/>
  <c r="AI947" i="50" a="1"/>
  <c r="AI947" i="50" s="1"/>
  <c r="AL947" i="50" a="1"/>
  <c r="AL947" i="50" s="1"/>
  <c r="O948" i="50" a="1"/>
  <c r="O948" i="50" s="1"/>
  <c r="P948" i="50" a="1"/>
  <c r="P948" i="50" s="1"/>
  <c r="Q948" i="50" a="1"/>
  <c r="Q948" i="50" s="1"/>
  <c r="AB948" i="50" a="1"/>
  <c r="AB948" i="50" s="1"/>
  <c r="AD948" i="50" a="1"/>
  <c r="AD948" i="50" s="1"/>
  <c r="AC948" i="50" s="1"/>
  <c r="AE948" i="50" a="1"/>
  <c r="AE948" i="50" s="1"/>
  <c r="Z948" i="50" s="1"/>
  <c r="AF948" i="50" a="1"/>
  <c r="AF948" i="50" s="1"/>
  <c r="AG948" i="50" a="1"/>
  <c r="AG948" i="50" s="1"/>
  <c r="AH948" i="50" a="1"/>
  <c r="AH948" i="50" s="1"/>
  <c r="AI948" i="50" a="1"/>
  <c r="AI948" i="50" s="1"/>
  <c r="AL948" i="50" a="1"/>
  <c r="AL948" i="50" s="1"/>
  <c r="O949" i="50" a="1"/>
  <c r="O949" i="50" s="1"/>
  <c r="P949" i="50" a="1"/>
  <c r="P949" i="50" s="1"/>
  <c r="Q949" i="50" a="1"/>
  <c r="Q949" i="50" s="1"/>
  <c r="AB949" i="50" a="1"/>
  <c r="AB949" i="50" s="1"/>
  <c r="AD949" i="50" a="1"/>
  <c r="AD949" i="50" s="1"/>
  <c r="AC949" i="50" s="1"/>
  <c r="AE949" i="50" a="1"/>
  <c r="AE949" i="50" s="1"/>
  <c r="Z949" i="50" s="1"/>
  <c r="AF949" i="50" a="1"/>
  <c r="AF949" i="50" s="1"/>
  <c r="AG949" i="50" a="1"/>
  <c r="AG949" i="50" s="1"/>
  <c r="AH949" i="50" a="1"/>
  <c r="AH949" i="50" s="1"/>
  <c r="AI949" i="50" a="1"/>
  <c r="AI949" i="50" s="1"/>
  <c r="AL949" i="50" a="1"/>
  <c r="AL949" i="50" s="1"/>
  <c r="O950" i="50" a="1"/>
  <c r="O950" i="50" s="1"/>
  <c r="P950" i="50" a="1"/>
  <c r="P950" i="50" s="1"/>
  <c r="Q950" i="50" a="1"/>
  <c r="Q950" i="50" s="1"/>
  <c r="AB950" i="50" a="1"/>
  <c r="AB950" i="50" s="1"/>
  <c r="AD950" i="50" a="1"/>
  <c r="AD950" i="50" s="1"/>
  <c r="AC950" i="50" s="1"/>
  <c r="AE950" i="50" a="1"/>
  <c r="AE950" i="50" s="1"/>
  <c r="AA950" i="50" s="1"/>
  <c r="AF950" i="50" a="1"/>
  <c r="AF950" i="50" s="1"/>
  <c r="AG950" i="50" a="1"/>
  <c r="AG950" i="50" s="1"/>
  <c r="AH950" i="50" a="1"/>
  <c r="AH950" i="50" s="1"/>
  <c r="AI950" i="50" a="1"/>
  <c r="AI950" i="50" s="1"/>
  <c r="AL950" i="50" a="1"/>
  <c r="AL950" i="50" s="1"/>
  <c r="O951" i="50" a="1"/>
  <c r="O951" i="50" s="1"/>
  <c r="P951" i="50" a="1"/>
  <c r="P951" i="50" s="1"/>
  <c r="Q951" i="50" a="1"/>
  <c r="Q951" i="50" s="1"/>
  <c r="AB951" i="50" a="1"/>
  <c r="AB951" i="50" s="1"/>
  <c r="AD951" i="50" a="1"/>
  <c r="AD951" i="50" s="1"/>
  <c r="AC951" i="50" s="1"/>
  <c r="AE951" i="50" a="1"/>
  <c r="AE951" i="50" s="1"/>
  <c r="Z951" i="50" s="1"/>
  <c r="AF951" i="50" a="1"/>
  <c r="AF951" i="50" s="1"/>
  <c r="AG951" i="50" a="1"/>
  <c r="AG951" i="50" s="1"/>
  <c r="AH951" i="50" a="1"/>
  <c r="AH951" i="50" s="1"/>
  <c r="AI951" i="50" a="1"/>
  <c r="AI951" i="50" s="1"/>
  <c r="AL951" i="50" a="1"/>
  <c r="AL951" i="50" s="1"/>
  <c r="O952" i="50" a="1"/>
  <c r="O952" i="50" s="1"/>
  <c r="P952" i="50" a="1"/>
  <c r="P952" i="50" s="1"/>
  <c r="Q952" i="50" a="1"/>
  <c r="Q952" i="50" s="1"/>
  <c r="AB952" i="50" a="1"/>
  <c r="AB952" i="50" s="1"/>
  <c r="AD952" i="50" a="1"/>
  <c r="AD952" i="50" s="1"/>
  <c r="AC952" i="50" s="1"/>
  <c r="AE952" i="50" a="1"/>
  <c r="AE952" i="50" s="1"/>
  <c r="AF952" i="50" a="1"/>
  <c r="AF952" i="50" s="1"/>
  <c r="AG952" i="50" a="1"/>
  <c r="AG952" i="50" s="1"/>
  <c r="AH952" i="50" a="1"/>
  <c r="AH952" i="50" s="1"/>
  <c r="AI952" i="50" a="1"/>
  <c r="AI952" i="50" s="1"/>
  <c r="AL952" i="50" a="1"/>
  <c r="AL952" i="50" s="1"/>
  <c r="O953" i="50" a="1"/>
  <c r="O953" i="50" s="1"/>
  <c r="P953" i="50" a="1"/>
  <c r="P953" i="50" s="1"/>
  <c r="Q953" i="50" a="1"/>
  <c r="Q953" i="50" s="1"/>
  <c r="AB953" i="50" a="1"/>
  <c r="AB953" i="50" s="1"/>
  <c r="AD953" i="50" a="1"/>
  <c r="AD953" i="50" s="1"/>
  <c r="AC953" i="50" s="1"/>
  <c r="AE953" i="50" a="1"/>
  <c r="AE953" i="50" s="1"/>
  <c r="AF953" i="50" a="1"/>
  <c r="AF953" i="50" s="1"/>
  <c r="AG953" i="50" a="1"/>
  <c r="AG953" i="50" s="1"/>
  <c r="AH953" i="50" a="1"/>
  <c r="AH953" i="50" s="1"/>
  <c r="AI953" i="50" a="1"/>
  <c r="AI953" i="50" s="1"/>
  <c r="AL953" i="50" a="1"/>
  <c r="AL953" i="50" s="1"/>
  <c r="O954" i="50" a="1"/>
  <c r="O954" i="50" s="1"/>
  <c r="P954" i="50" a="1"/>
  <c r="P954" i="50" s="1"/>
  <c r="Q954" i="50" a="1"/>
  <c r="Q954" i="50" s="1"/>
  <c r="AB954" i="50" a="1"/>
  <c r="AB954" i="50" s="1"/>
  <c r="AD954" i="50" a="1"/>
  <c r="AD954" i="50" s="1"/>
  <c r="AC954" i="50" s="1"/>
  <c r="AE954" i="50" a="1"/>
  <c r="AE954" i="50" s="1"/>
  <c r="AF954" i="50" a="1"/>
  <c r="AF954" i="50" s="1"/>
  <c r="AG954" i="50" a="1"/>
  <c r="AG954" i="50" s="1"/>
  <c r="AH954" i="50" a="1"/>
  <c r="AH954" i="50" s="1"/>
  <c r="AI954" i="50" a="1"/>
  <c r="AI954" i="50" s="1"/>
  <c r="AL954" i="50" a="1"/>
  <c r="AL954" i="50" s="1"/>
  <c r="O955" i="50" a="1"/>
  <c r="O955" i="50" s="1"/>
  <c r="P955" i="50" a="1"/>
  <c r="P955" i="50" s="1"/>
  <c r="Q955" i="50" a="1"/>
  <c r="Q955" i="50" s="1"/>
  <c r="AB955" i="50" a="1"/>
  <c r="AB955" i="50" s="1"/>
  <c r="AD955" i="50" a="1"/>
  <c r="AD955" i="50" s="1"/>
  <c r="AC955" i="50" s="1"/>
  <c r="AE955" i="50" a="1"/>
  <c r="AE955" i="50" s="1"/>
  <c r="AF955" i="50" a="1"/>
  <c r="AF955" i="50" s="1"/>
  <c r="AG955" i="50" a="1"/>
  <c r="AG955" i="50" s="1"/>
  <c r="AH955" i="50" a="1"/>
  <c r="AH955" i="50" s="1"/>
  <c r="AI955" i="50" a="1"/>
  <c r="AI955" i="50" s="1"/>
  <c r="AL955" i="50" a="1"/>
  <c r="AL955" i="50" s="1"/>
  <c r="O956" i="50" a="1"/>
  <c r="O956" i="50" s="1"/>
  <c r="P956" i="50" a="1"/>
  <c r="P956" i="50" s="1"/>
  <c r="Q956" i="50" a="1"/>
  <c r="Q956" i="50" s="1"/>
  <c r="AB956" i="50" a="1"/>
  <c r="AB956" i="50" s="1"/>
  <c r="AD956" i="50" a="1"/>
  <c r="AD956" i="50" s="1"/>
  <c r="AC956" i="50" s="1"/>
  <c r="AE956" i="50" a="1"/>
  <c r="AE956" i="50" s="1"/>
  <c r="AF956" i="50" a="1"/>
  <c r="AF956" i="50" s="1"/>
  <c r="AG956" i="50" a="1"/>
  <c r="AG956" i="50" s="1"/>
  <c r="AH956" i="50" a="1"/>
  <c r="AH956" i="50" s="1"/>
  <c r="AI956" i="50" a="1"/>
  <c r="AI956" i="50" s="1"/>
  <c r="AL956" i="50" a="1"/>
  <c r="AL956" i="50" s="1"/>
  <c r="O957" i="50" a="1"/>
  <c r="O957" i="50" s="1"/>
  <c r="P957" i="50" a="1"/>
  <c r="P957" i="50" s="1"/>
  <c r="Q957" i="50" a="1"/>
  <c r="Q957" i="50" s="1"/>
  <c r="AB957" i="50" a="1"/>
  <c r="AB957" i="50" s="1"/>
  <c r="AD957" i="50" a="1"/>
  <c r="AD957" i="50" s="1"/>
  <c r="AC957" i="50" s="1"/>
  <c r="AE957" i="50" a="1"/>
  <c r="AE957" i="50" s="1"/>
  <c r="Z957" i="50" s="1"/>
  <c r="AF957" i="50" a="1"/>
  <c r="AF957" i="50" s="1"/>
  <c r="AG957" i="50" a="1"/>
  <c r="AG957" i="50" s="1"/>
  <c r="AH957" i="50" a="1"/>
  <c r="AH957" i="50" s="1"/>
  <c r="AI957" i="50" a="1"/>
  <c r="AI957" i="50" s="1"/>
  <c r="AL957" i="50" a="1"/>
  <c r="AL957" i="50" s="1"/>
  <c r="O958" i="50" a="1"/>
  <c r="O958" i="50" s="1"/>
  <c r="P958" i="50" a="1"/>
  <c r="P958" i="50" s="1"/>
  <c r="Q958" i="50" a="1"/>
  <c r="Q958" i="50" s="1"/>
  <c r="AB958" i="50" a="1"/>
  <c r="AB958" i="50" s="1"/>
  <c r="AD958" i="50" a="1"/>
  <c r="AD958" i="50" s="1"/>
  <c r="AC958" i="50" s="1"/>
  <c r="AE958" i="50" a="1"/>
  <c r="AE958" i="50" s="1"/>
  <c r="AF958" i="50" a="1"/>
  <c r="AF958" i="50" s="1"/>
  <c r="AG958" i="50" a="1"/>
  <c r="AG958" i="50" s="1"/>
  <c r="AH958" i="50" a="1"/>
  <c r="AH958" i="50" s="1"/>
  <c r="AI958" i="50" a="1"/>
  <c r="AI958" i="50" s="1"/>
  <c r="AL958" i="50" a="1"/>
  <c r="AL958" i="50" s="1"/>
  <c r="O959" i="50" a="1"/>
  <c r="O959" i="50" s="1"/>
  <c r="P959" i="50" a="1"/>
  <c r="P959" i="50" s="1"/>
  <c r="Q959" i="50" a="1"/>
  <c r="Q959" i="50" s="1"/>
  <c r="AB959" i="50" a="1"/>
  <c r="AB959" i="50" s="1"/>
  <c r="AD959" i="50" a="1"/>
  <c r="AD959" i="50" s="1"/>
  <c r="AC959" i="50" s="1"/>
  <c r="AE959" i="50" a="1"/>
  <c r="AE959" i="50" s="1"/>
  <c r="AF959" i="50" a="1"/>
  <c r="AF959" i="50" s="1"/>
  <c r="AG959" i="50" a="1"/>
  <c r="AG959" i="50" s="1"/>
  <c r="AH959" i="50" a="1"/>
  <c r="AH959" i="50" s="1"/>
  <c r="AI959" i="50" a="1"/>
  <c r="AI959" i="50" s="1"/>
  <c r="AL959" i="50" a="1"/>
  <c r="AL959" i="50" s="1"/>
  <c r="O960" i="50" a="1"/>
  <c r="O960" i="50" s="1"/>
  <c r="P960" i="50" a="1"/>
  <c r="P960" i="50" s="1"/>
  <c r="Q960" i="50" a="1"/>
  <c r="Q960" i="50" s="1"/>
  <c r="AB960" i="50" a="1"/>
  <c r="AB960" i="50" s="1"/>
  <c r="AD960" i="50" a="1"/>
  <c r="AD960" i="50" s="1"/>
  <c r="AC960" i="50" s="1"/>
  <c r="AE960" i="50" a="1"/>
  <c r="AE960" i="50" s="1"/>
  <c r="AF960" i="50" a="1"/>
  <c r="AF960" i="50" s="1"/>
  <c r="AG960" i="50" a="1"/>
  <c r="AG960" i="50" s="1"/>
  <c r="AH960" i="50" a="1"/>
  <c r="AH960" i="50" s="1"/>
  <c r="AI960" i="50" a="1"/>
  <c r="AI960" i="50" s="1"/>
  <c r="AL960" i="50" a="1"/>
  <c r="AL960" i="50" s="1"/>
  <c r="O961" i="50" a="1"/>
  <c r="O961" i="50" s="1"/>
  <c r="P961" i="50" a="1"/>
  <c r="P961" i="50" s="1"/>
  <c r="Q961" i="50" a="1"/>
  <c r="Q961" i="50" s="1"/>
  <c r="AB961" i="50" a="1"/>
  <c r="AB961" i="50" s="1"/>
  <c r="AD961" i="50" a="1"/>
  <c r="AD961" i="50" s="1"/>
  <c r="AC961" i="50" s="1"/>
  <c r="AE961" i="50" a="1"/>
  <c r="AE961" i="50" s="1"/>
  <c r="AF961" i="50" a="1"/>
  <c r="AF961" i="50" s="1"/>
  <c r="AG961" i="50" a="1"/>
  <c r="AG961" i="50" s="1"/>
  <c r="AH961" i="50" a="1"/>
  <c r="AH961" i="50" s="1"/>
  <c r="AI961" i="50" a="1"/>
  <c r="AI961" i="50" s="1"/>
  <c r="AL961" i="50" a="1"/>
  <c r="AL961" i="50" s="1"/>
  <c r="O962" i="50" a="1"/>
  <c r="O962" i="50" s="1"/>
  <c r="P962" i="50" a="1"/>
  <c r="P962" i="50" s="1"/>
  <c r="Q962" i="50" a="1"/>
  <c r="Q962" i="50" s="1"/>
  <c r="AB962" i="50" a="1"/>
  <c r="AB962" i="50" s="1"/>
  <c r="AD962" i="50" a="1"/>
  <c r="AD962" i="50" s="1"/>
  <c r="AC962" i="50" s="1"/>
  <c r="AE962" i="50" a="1"/>
  <c r="AE962" i="50" s="1"/>
  <c r="AA962" i="50" s="1"/>
  <c r="AF962" i="50" a="1"/>
  <c r="AF962" i="50" s="1"/>
  <c r="AG962" i="50" a="1"/>
  <c r="AG962" i="50" s="1"/>
  <c r="AH962" i="50" a="1"/>
  <c r="AH962" i="50" s="1"/>
  <c r="AI962" i="50" a="1"/>
  <c r="AI962" i="50" s="1"/>
  <c r="AL962" i="50" a="1"/>
  <c r="AL962" i="50" s="1"/>
  <c r="O963" i="50" a="1"/>
  <c r="O963" i="50" s="1"/>
  <c r="P963" i="50" a="1"/>
  <c r="P963" i="50" s="1"/>
  <c r="Q963" i="50" a="1"/>
  <c r="Q963" i="50" s="1"/>
  <c r="AB963" i="50" a="1"/>
  <c r="AB963" i="50" s="1"/>
  <c r="AD963" i="50" a="1"/>
  <c r="AD963" i="50" s="1"/>
  <c r="AC963" i="50" s="1"/>
  <c r="AE963" i="50" a="1"/>
  <c r="AE963" i="50" s="1"/>
  <c r="AF963" i="50" a="1"/>
  <c r="AF963" i="50" s="1"/>
  <c r="AG963" i="50" a="1"/>
  <c r="AG963" i="50" s="1"/>
  <c r="AH963" i="50" a="1"/>
  <c r="AH963" i="50" s="1"/>
  <c r="AI963" i="50" a="1"/>
  <c r="AI963" i="50" s="1"/>
  <c r="AL963" i="50" a="1"/>
  <c r="AL963" i="50" s="1"/>
  <c r="O964" i="50" a="1"/>
  <c r="O964" i="50" s="1"/>
  <c r="P964" i="50" a="1"/>
  <c r="P964" i="50" s="1"/>
  <c r="Q964" i="50" a="1"/>
  <c r="Q964" i="50" s="1"/>
  <c r="AB964" i="50" a="1"/>
  <c r="AB964" i="50" s="1"/>
  <c r="AD964" i="50" a="1"/>
  <c r="AD964" i="50" s="1"/>
  <c r="AC964" i="50" s="1"/>
  <c r="AE964" i="50" a="1"/>
  <c r="AE964" i="50" s="1"/>
  <c r="AF964" i="50" a="1"/>
  <c r="AF964" i="50" s="1"/>
  <c r="AG964" i="50" a="1"/>
  <c r="AG964" i="50" s="1"/>
  <c r="AH964" i="50" a="1"/>
  <c r="AH964" i="50" s="1"/>
  <c r="AI964" i="50" a="1"/>
  <c r="AI964" i="50" s="1"/>
  <c r="AL964" i="50" a="1"/>
  <c r="AL964" i="50" s="1"/>
  <c r="O965" i="50" a="1"/>
  <c r="O965" i="50" s="1"/>
  <c r="P965" i="50" a="1"/>
  <c r="P965" i="50" s="1"/>
  <c r="Q965" i="50" a="1"/>
  <c r="Q965" i="50" s="1"/>
  <c r="AB965" i="50" a="1"/>
  <c r="AB965" i="50" s="1"/>
  <c r="AD965" i="50" a="1"/>
  <c r="AD965" i="50" s="1"/>
  <c r="AC965" i="50" s="1"/>
  <c r="AE965" i="50" a="1"/>
  <c r="AE965" i="50" s="1"/>
  <c r="AF965" i="50" a="1"/>
  <c r="AF965" i="50" s="1"/>
  <c r="AG965" i="50" a="1"/>
  <c r="AG965" i="50" s="1"/>
  <c r="AH965" i="50" a="1"/>
  <c r="AH965" i="50" s="1"/>
  <c r="AI965" i="50" a="1"/>
  <c r="AI965" i="50" s="1"/>
  <c r="AL965" i="50" a="1"/>
  <c r="AL965" i="50" s="1"/>
  <c r="O966" i="50" a="1"/>
  <c r="O966" i="50" s="1"/>
  <c r="P966" i="50" a="1"/>
  <c r="P966" i="50" s="1"/>
  <c r="Q966" i="50" a="1"/>
  <c r="Q966" i="50" s="1"/>
  <c r="AB966" i="50" a="1"/>
  <c r="AB966" i="50" s="1"/>
  <c r="AD966" i="50" a="1"/>
  <c r="AD966" i="50" s="1"/>
  <c r="AC966" i="50" s="1"/>
  <c r="AE966" i="50" a="1"/>
  <c r="AE966" i="50" s="1"/>
  <c r="AA966" i="50" s="1"/>
  <c r="AF966" i="50" a="1"/>
  <c r="AF966" i="50" s="1"/>
  <c r="AG966" i="50" a="1"/>
  <c r="AG966" i="50" s="1"/>
  <c r="AH966" i="50" a="1"/>
  <c r="AH966" i="50" s="1"/>
  <c r="AI966" i="50" a="1"/>
  <c r="AI966" i="50" s="1"/>
  <c r="AL966" i="50" a="1"/>
  <c r="AL966" i="50" s="1"/>
  <c r="O967" i="50" a="1"/>
  <c r="O967" i="50" s="1"/>
  <c r="P967" i="50" a="1"/>
  <c r="P967" i="50" s="1"/>
  <c r="Q967" i="50" a="1"/>
  <c r="Q967" i="50" s="1"/>
  <c r="AB967" i="50" a="1"/>
  <c r="AB967" i="50" s="1"/>
  <c r="AD967" i="50" a="1"/>
  <c r="AD967" i="50" s="1"/>
  <c r="AC967" i="50" s="1"/>
  <c r="AE967" i="50" a="1"/>
  <c r="AE967" i="50" s="1"/>
  <c r="AF967" i="50" a="1"/>
  <c r="AF967" i="50" s="1"/>
  <c r="AG967" i="50" a="1"/>
  <c r="AG967" i="50" s="1"/>
  <c r="AH967" i="50" a="1"/>
  <c r="AH967" i="50" s="1"/>
  <c r="AI967" i="50" a="1"/>
  <c r="AI967" i="50" s="1"/>
  <c r="AL967" i="50" a="1"/>
  <c r="AL967" i="50" s="1"/>
  <c r="O968" i="50" a="1"/>
  <c r="O968" i="50" s="1"/>
  <c r="P968" i="50" a="1"/>
  <c r="P968" i="50" s="1"/>
  <c r="Q968" i="50" a="1"/>
  <c r="Q968" i="50" s="1"/>
  <c r="AB968" i="50" a="1"/>
  <c r="AB968" i="50" s="1"/>
  <c r="AD968" i="50" a="1"/>
  <c r="AD968" i="50" s="1"/>
  <c r="AC968" i="50" s="1"/>
  <c r="AE968" i="50" a="1"/>
  <c r="AE968" i="50" s="1"/>
  <c r="AF968" i="50" a="1"/>
  <c r="AF968" i="50" s="1"/>
  <c r="AG968" i="50" a="1"/>
  <c r="AG968" i="50" s="1"/>
  <c r="AH968" i="50" a="1"/>
  <c r="AH968" i="50" s="1"/>
  <c r="AI968" i="50" a="1"/>
  <c r="AI968" i="50" s="1"/>
  <c r="AL968" i="50" a="1"/>
  <c r="AL968" i="50" s="1"/>
  <c r="O969" i="50" a="1"/>
  <c r="O969" i="50" s="1"/>
  <c r="P969" i="50" a="1"/>
  <c r="P969" i="50" s="1"/>
  <c r="Q969" i="50" a="1"/>
  <c r="Q969" i="50" s="1"/>
  <c r="AB969" i="50" a="1"/>
  <c r="AB969" i="50" s="1"/>
  <c r="AD969" i="50" a="1"/>
  <c r="AD969" i="50" s="1"/>
  <c r="AC969" i="50" s="1"/>
  <c r="AE969" i="50" a="1"/>
  <c r="AE969" i="50" s="1"/>
  <c r="AF969" i="50" a="1"/>
  <c r="AF969" i="50" s="1"/>
  <c r="AG969" i="50" a="1"/>
  <c r="AG969" i="50" s="1"/>
  <c r="AH969" i="50" a="1"/>
  <c r="AH969" i="50" s="1"/>
  <c r="AI969" i="50" a="1"/>
  <c r="AI969" i="50" s="1"/>
  <c r="AL969" i="50" a="1"/>
  <c r="AL969" i="50" s="1"/>
  <c r="O970" i="50" a="1"/>
  <c r="O970" i="50" s="1"/>
  <c r="P970" i="50" a="1"/>
  <c r="P970" i="50" s="1"/>
  <c r="Q970" i="50" a="1"/>
  <c r="Q970" i="50" s="1"/>
  <c r="AB970" i="50" a="1"/>
  <c r="AB970" i="50" s="1"/>
  <c r="AD970" i="50" a="1"/>
  <c r="AD970" i="50" s="1"/>
  <c r="AC970" i="50" s="1"/>
  <c r="AE970" i="50" a="1"/>
  <c r="AE970" i="50" s="1"/>
  <c r="AA970" i="50" s="1"/>
  <c r="AF970" i="50" a="1"/>
  <c r="AF970" i="50" s="1"/>
  <c r="AG970" i="50" a="1"/>
  <c r="AG970" i="50" s="1"/>
  <c r="AH970" i="50" a="1"/>
  <c r="AH970" i="50" s="1"/>
  <c r="AI970" i="50" a="1"/>
  <c r="AI970" i="50" s="1"/>
  <c r="AL970" i="50" a="1"/>
  <c r="AL970" i="50" s="1"/>
  <c r="O971" i="50" a="1"/>
  <c r="O971" i="50" s="1"/>
  <c r="P971" i="50" a="1"/>
  <c r="P971" i="50" s="1"/>
  <c r="Q971" i="50" a="1"/>
  <c r="Q971" i="50" s="1"/>
  <c r="AB971" i="50" a="1"/>
  <c r="AB971" i="50" s="1"/>
  <c r="AD971" i="50" a="1"/>
  <c r="AD971" i="50" s="1"/>
  <c r="AC971" i="50" s="1"/>
  <c r="AE971" i="50" a="1"/>
  <c r="AE971" i="50" s="1"/>
  <c r="AF971" i="50" a="1"/>
  <c r="AF971" i="50" s="1"/>
  <c r="AG971" i="50" a="1"/>
  <c r="AG971" i="50" s="1"/>
  <c r="AH971" i="50" a="1"/>
  <c r="AH971" i="50" s="1"/>
  <c r="AI971" i="50" a="1"/>
  <c r="AI971" i="50" s="1"/>
  <c r="AL971" i="50" a="1"/>
  <c r="AL971" i="50" s="1"/>
  <c r="O972" i="50" a="1"/>
  <c r="O972" i="50" s="1"/>
  <c r="P972" i="50" a="1"/>
  <c r="P972" i="50" s="1"/>
  <c r="Q972" i="50" a="1"/>
  <c r="Q972" i="50" s="1"/>
  <c r="AB972" i="50" a="1"/>
  <c r="AB972" i="50" s="1"/>
  <c r="AD972" i="50" a="1"/>
  <c r="AD972" i="50" s="1"/>
  <c r="AC972" i="50" s="1"/>
  <c r="AE972" i="50" a="1"/>
  <c r="AE972" i="50" s="1"/>
  <c r="Z972" i="50" s="1"/>
  <c r="AF972" i="50" a="1"/>
  <c r="AF972" i="50" s="1"/>
  <c r="AG972" i="50" a="1"/>
  <c r="AG972" i="50" s="1"/>
  <c r="AH972" i="50" a="1"/>
  <c r="AH972" i="50" s="1"/>
  <c r="AI972" i="50" a="1"/>
  <c r="AI972" i="50" s="1"/>
  <c r="AL972" i="50" a="1"/>
  <c r="AL972" i="50" s="1"/>
  <c r="O973" i="50" a="1"/>
  <c r="O973" i="50" s="1"/>
  <c r="P973" i="50" a="1"/>
  <c r="P973" i="50" s="1"/>
  <c r="Q973" i="50" a="1"/>
  <c r="Q973" i="50" s="1"/>
  <c r="AB973" i="50" a="1"/>
  <c r="AB973" i="50" s="1"/>
  <c r="AD973" i="50" a="1"/>
  <c r="AD973" i="50" s="1"/>
  <c r="AC973" i="50" s="1"/>
  <c r="AE973" i="50" a="1"/>
  <c r="AE973" i="50" s="1"/>
  <c r="AA973" i="50" s="1"/>
  <c r="AF973" i="50" a="1"/>
  <c r="AF973" i="50" s="1"/>
  <c r="AG973" i="50" a="1"/>
  <c r="AG973" i="50" s="1"/>
  <c r="AH973" i="50" a="1"/>
  <c r="AH973" i="50" s="1"/>
  <c r="AI973" i="50" a="1"/>
  <c r="AI973" i="50" s="1"/>
  <c r="AL973" i="50" a="1"/>
  <c r="AL973" i="50" s="1"/>
  <c r="O974" i="50" a="1"/>
  <c r="O974" i="50" s="1"/>
  <c r="P974" i="50" a="1"/>
  <c r="P974" i="50" s="1"/>
  <c r="Q974" i="50" a="1"/>
  <c r="Q974" i="50" s="1"/>
  <c r="AB974" i="50" a="1"/>
  <c r="AB974" i="50" s="1"/>
  <c r="AD974" i="50" a="1"/>
  <c r="AD974" i="50" s="1"/>
  <c r="AC974" i="50" s="1"/>
  <c r="AE974" i="50" a="1"/>
  <c r="AE974" i="50" s="1"/>
  <c r="AA974" i="50" s="1"/>
  <c r="AF974" i="50" a="1"/>
  <c r="AF974" i="50" s="1"/>
  <c r="AG974" i="50" a="1"/>
  <c r="AG974" i="50" s="1"/>
  <c r="AH974" i="50" a="1"/>
  <c r="AH974" i="50" s="1"/>
  <c r="AI974" i="50" a="1"/>
  <c r="AI974" i="50" s="1"/>
  <c r="AL974" i="50" a="1"/>
  <c r="AL974" i="50" s="1"/>
  <c r="O975" i="50" a="1"/>
  <c r="O975" i="50" s="1"/>
  <c r="P975" i="50" a="1"/>
  <c r="P975" i="50" s="1"/>
  <c r="Q975" i="50" a="1"/>
  <c r="Q975" i="50" s="1"/>
  <c r="AB975" i="50" a="1"/>
  <c r="AB975" i="50" s="1"/>
  <c r="AD975" i="50" a="1"/>
  <c r="AD975" i="50" s="1"/>
  <c r="AC975" i="50" s="1"/>
  <c r="AE975" i="50" a="1"/>
  <c r="AE975" i="50" s="1"/>
  <c r="AF975" i="50" a="1"/>
  <c r="AF975" i="50" s="1"/>
  <c r="AG975" i="50" a="1"/>
  <c r="AG975" i="50" s="1"/>
  <c r="AH975" i="50" a="1"/>
  <c r="AH975" i="50" s="1"/>
  <c r="AI975" i="50" a="1"/>
  <c r="AI975" i="50" s="1"/>
  <c r="AL975" i="50" a="1"/>
  <c r="AL975" i="50" s="1"/>
  <c r="O976" i="50" a="1"/>
  <c r="O976" i="50" s="1"/>
  <c r="P976" i="50" a="1"/>
  <c r="P976" i="50" s="1"/>
  <c r="Q976" i="50" a="1"/>
  <c r="Q976" i="50" s="1"/>
  <c r="AB976" i="50" a="1"/>
  <c r="AB976" i="50" s="1"/>
  <c r="AD976" i="50" a="1"/>
  <c r="AD976" i="50" s="1"/>
  <c r="AC976" i="50" s="1"/>
  <c r="AE976" i="50" a="1"/>
  <c r="AE976" i="50" s="1"/>
  <c r="AF976" i="50" a="1"/>
  <c r="AF976" i="50" s="1"/>
  <c r="AG976" i="50" a="1"/>
  <c r="AG976" i="50" s="1"/>
  <c r="AH976" i="50" a="1"/>
  <c r="AH976" i="50" s="1"/>
  <c r="AI976" i="50" a="1"/>
  <c r="AI976" i="50" s="1"/>
  <c r="AL976" i="50" a="1"/>
  <c r="AL976" i="50" s="1"/>
  <c r="O977" i="50" a="1"/>
  <c r="O977" i="50" s="1"/>
  <c r="P977" i="50" a="1"/>
  <c r="P977" i="50" s="1"/>
  <c r="Q977" i="50" a="1"/>
  <c r="Q977" i="50" s="1"/>
  <c r="AB977" i="50" a="1"/>
  <c r="AB977" i="50" s="1"/>
  <c r="AD977" i="50" a="1"/>
  <c r="AD977" i="50" s="1"/>
  <c r="AC977" i="50" s="1"/>
  <c r="AE977" i="50" a="1"/>
  <c r="AE977" i="50" s="1"/>
  <c r="AF977" i="50" a="1"/>
  <c r="AF977" i="50" s="1"/>
  <c r="AG977" i="50" a="1"/>
  <c r="AG977" i="50" s="1"/>
  <c r="AH977" i="50" a="1"/>
  <c r="AH977" i="50" s="1"/>
  <c r="AI977" i="50" a="1"/>
  <c r="AI977" i="50" s="1"/>
  <c r="AL977" i="50" a="1"/>
  <c r="AL977" i="50" s="1"/>
  <c r="O978" i="50" a="1"/>
  <c r="O978" i="50" s="1"/>
  <c r="P978" i="50" a="1"/>
  <c r="P978" i="50" s="1"/>
  <c r="Q978" i="50" a="1"/>
  <c r="Q978" i="50" s="1"/>
  <c r="AB978" i="50" a="1"/>
  <c r="AB978" i="50" s="1"/>
  <c r="AD978" i="50" a="1"/>
  <c r="AD978" i="50" s="1"/>
  <c r="AC978" i="50" s="1"/>
  <c r="AE978" i="50" a="1"/>
  <c r="AE978" i="50" s="1"/>
  <c r="AF978" i="50" a="1"/>
  <c r="AF978" i="50" s="1"/>
  <c r="AG978" i="50" a="1"/>
  <c r="AG978" i="50" s="1"/>
  <c r="AH978" i="50" a="1"/>
  <c r="AH978" i="50" s="1"/>
  <c r="AI978" i="50" a="1"/>
  <c r="AI978" i="50" s="1"/>
  <c r="AL978" i="50" a="1"/>
  <c r="AL978" i="50" s="1"/>
  <c r="O979" i="50" a="1"/>
  <c r="O979" i="50" s="1"/>
  <c r="P979" i="50" a="1"/>
  <c r="P979" i="50" s="1"/>
  <c r="Q979" i="50" a="1"/>
  <c r="Q979" i="50" s="1"/>
  <c r="AB979" i="50" a="1"/>
  <c r="AB979" i="50" s="1"/>
  <c r="AD979" i="50" a="1"/>
  <c r="AD979" i="50" s="1"/>
  <c r="AC979" i="50" s="1"/>
  <c r="AE979" i="50" a="1"/>
  <c r="AE979" i="50" s="1"/>
  <c r="AF979" i="50" a="1"/>
  <c r="AF979" i="50" s="1"/>
  <c r="AG979" i="50" a="1"/>
  <c r="AG979" i="50" s="1"/>
  <c r="AH979" i="50" a="1"/>
  <c r="AH979" i="50" s="1"/>
  <c r="AI979" i="50" a="1"/>
  <c r="AI979" i="50" s="1"/>
  <c r="AL979" i="50" a="1"/>
  <c r="AL979" i="50" s="1"/>
  <c r="O980" i="50" a="1"/>
  <c r="O980" i="50" s="1"/>
  <c r="P980" i="50" a="1"/>
  <c r="P980" i="50" s="1"/>
  <c r="Q980" i="50" a="1"/>
  <c r="Q980" i="50" s="1"/>
  <c r="AB980" i="50" a="1"/>
  <c r="AB980" i="50" s="1"/>
  <c r="AD980" i="50" a="1"/>
  <c r="AD980" i="50" s="1"/>
  <c r="AC980" i="50" s="1"/>
  <c r="AE980" i="50" a="1"/>
  <c r="AE980" i="50" s="1"/>
  <c r="AF980" i="50" a="1"/>
  <c r="AF980" i="50" s="1"/>
  <c r="AG980" i="50" a="1"/>
  <c r="AG980" i="50" s="1"/>
  <c r="AH980" i="50" a="1"/>
  <c r="AH980" i="50" s="1"/>
  <c r="AI980" i="50" a="1"/>
  <c r="AI980" i="50" s="1"/>
  <c r="AL980" i="50" a="1"/>
  <c r="AL980" i="50" s="1"/>
  <c r="O981" i="50" a="1"/>
  <c r="O981" i="50" s="1"/>
  <c r="P981" i="50" a="1"/>
  <c r="P981" i="50" s="1"/>
  <c r="Q981" i="50" a="1"/>
  <c r="Q981" i="50" s="1"/>
  <c r="AB981" i="50" a="1"/>
  <c r="AB981" i="50" s="1"/>
  <c r="AD981" i="50" a="1"/>
  <c r="AD981" i="50" s="1"/>
  <c r="AC981" i="50" s="1"/>
  <c r="AE981" i="50" a="1"/>
  <c r="AE981" i="50" s="1"/>
  <c r="AF981" i="50" a="1"/>
  <c r="AF981" i="50" s="1"/>
  <c r="AG981" i="50" a="1"/>
  <c r="AG981" i="50" s="1"/>
  <c r="AH981" i="50" a="1"/>
  <c r="AH981" i="50" s="1"/>
  <c r="AI981" i="50" a="1"/>
  <c r="AI981" i="50" s="1"/>
  <c r="AL981" i="50" a="1"/>
  <c r="AL981" i="50" s="1"/>
  <c r="O982" i="50" a="1"/>
  <c r="O982" i="50" s="1"/>
  <c r="P982" i="50" a="1"/>
  <c r="P982" i="50" s="1"/>
  <c r="Q982" i="50" a="1"/>
  <c r="Q982" i="50" s="1"/>
  <c r="AB982" i="50" a="1"/>
  <c r="AB982" i="50" s="1"/>
  <c r="AD982" i="50" a="1"/>
  <c r="AD982" i="50" s="1"/>
  <c r="AC982" i="50" s="1"/>
  <c r="AE982" i="50" a="1"/>
  <c r="AE982" i="50" s="1"/>
  <c r="AF982" i="50" a="1"/>
  <c r="AF982" i="50" s="1"/>
  <c r="AG982" i="50" a="1"/>
  <c r="AG982" i="50" s="1"/>
  <c r="AH982" i="50" a="1"/>
  <c r="AH982" i="50" s="1"/>
  <c r="AI982" i="50" a="1"/>
  <c r="AI982" i="50" s="1"/>
  <c r="AL982" i="50" a="1"/>
  <c r="AL982" i="50" s="1"/>
  <c r="O983" i="50" a="1"/>
  <c r="O983" i="50" s="1"/>
  <c r="P983" i="50" a="1"/>
  <c r="P983" i="50" s="1"/>
  <c r="Q983" i="50" a="1"/>
  <c r="Q983" i="50" s="1"/>
  <c r="AB983" i="50" a="1"/>
  <c r="AB983" i="50" s="1"/>
  <c r="AD983" i="50" a="1"/>
  <c r="AD983" i="50" s="1"/>
  <c r="AC983" i="50" s="1"/>
  <c r="AE983" i="50" a="1"/>
  <c r="AE983" i="50" s="1"/>
  <c r="AA983" i="50" s="1"/>
  <c r="AF983" i="50" a="1"/>
  <c r="AF983" i="50" s="1"/>
  <c r="AG983" i="50" a="1"/>
  <c r="AG983" i="50" s="1"/>
  <c r="AH983" i="50" a="1"/>
  <c r="AH983" i="50" s="1"/>
  <c r="AI983" i="50" a="1"/>
  <c r="AI983" i="50" s="1"/>
  <c r="AL983" i="50" a="1"/>
  <c r="AL983" i="50" s="1"/>
  <c r="O984" i="50" a="1"/>
  <c r="O984" i="50" s="1"/>
  <c r="P984" i="50" a="1"/>
  <c r="P984" i="50" s="1"/>
  <c r="Q984" i="50" a="1"/>
  <c r="Q984" i="50" s="1"/>
  <c r="AB984" i="50" a="1"/>
  <c r="AB984" i="50" s="1"/>
  <c r="AD984" i="50" a="1"/>
  <c r="AD984" i="50" s="1"/>
  <c r="AC984" i="50" s="1"/>
  <c r="AE984" i="50" a="1"/>
  <c r="AE984" i="50" s="1"/>
  <c r="AF984" i="50" a="1"/>
  <c r="AF984" i="50" s="1"/>
  <c r="AG984" i="50" a="1"/>
  <c r="AG984" i="50" s="1"/>
  <c r="AH984" i="50" a="1"/>
  <c r="AH984" i="50" s="1"/>
  <c r="AI984" i="50" a="1"/>
  <c r="AI984" i="50" s="1"/>
  <c r="AL984" i="50" a="1"/>
  <c r="AL984" i="50" s="1"/>
  <c r="O985" i="50" a="1"/>
  <c r="O985" i="50" s="1"/>
  <c r="P985" i="50" a="1"/>
  <c r="P985" i="50" s="1"/>
  <c r="Q985" i="50" a="1"/>
  <c r="Q985" i="50" s="1"/>
  <c r="AB985" i="50" a="1"/>
  <c r="AB985" i="50" s="1"/>
  <c r="AD985" i="50" a="1"/>
  <c r="AD985" i="50" s="1"/>
  <c r="AC985" i="50" s="1"/>
  <c r="AE985" i="50" a="1"/>
  <c r="AE985" i="50" s="1"/>
  <c r="AF985" i="50" a="1"/>
  <c r="AF985" i="50" s="1"/>
  <c r="AG985" i="50" a="1"/>
  <c r="AG985" i="50" s="1"/>
  <c r="AH985" i="50" a="1"/>
  <c r="AH985" i="50" s="1"/>
  <c r="AI985" i="50" a="1"/>
  <c r="AI985" i="50" s="1"/>
  <c r="AL985" i="50" a="1"/>
  <c r="AL985" i="50" s="1"/>
  <c r="O986" i="50" a="1"/>
  <c r="O986" i="50" s="1"/>
  <c r="P986" i="50" a="1"/>
  <c r="P986" i="50" s="1"/>
  <c r="Q986" i="50" a="1"/>
  <c r="Q986" i="50" s="1"/>
  <c r="AB986" i="50" a="1"/>
  <c r="AB986" i="50" s="1"/>
  <c r="AD986" i="50" a="1"/>
  <c r="AD986" i="50" s="1"/>
  <c r="AC986" i="50" s="1"/>
  <c r="AE986" i="50" a="1"/>
  <c r="AE986" i="50" s="1"/>
  <c r="AF986" i="50" a="1"/>
  <c r="AF986" i="50" s="1"/>
  <c r="AG986" i="50" a="1"/>
  <c r="AG986" i="50" s="1"/>
  <c r="AH986" i="50" a="1"/>
  <c r="AH986" i="50" s="1"/>
  <c r="AI986" i="50" a="1"/>
  <c r="AI986" i="50" s="1"/>
  <c r="AL986" i="50" a="1"/>
  <c r="AL986" i="50" s="1"/>
  <c r="O987" i="50" a="1"/>
  <c r="O987" i="50" s="1"/>
  <c r="P987" i="50" a="1"/>
  <c r="P987" i="50" s="1"/>
  <c r="Q987" i="50" a="1"/>
  <c r="Q987" i="50" s="1"/>
  <c r="AB987" i="50" a="1"/>
  <c r="AB987" i="50" s="1"/>
  <c r="AD987" i="50" a="1"/>
  <c r="AD987" i="50" s="1"/>
  <c r="AC987" i="50" s="1"/>
  <c r="AE987" i="50" a="1"/>
  <c r="AE987" i="50" s="1"/>
  <c r="Z987" i="50" s="1"/>
  <c r="AF987" i="50" a="1"/>
  <c r="AF987" i="50" s="1"/>
  <c r="AG987" i="50" a="1"/>
  <c r="AG987" i="50" s="1"/>
  <c r="AH987" i="50" a="1"/>
  <c r="AH987" i="50" s="1"/>
  <c r="AI987" i="50" a="1"/>
  <c r="AI987" i="50" s="1"/>
  <c r="AL987" i="50" a="1"/>
  <c r="AL987" i="50" s="1"/>
  <c r="O988" i="50" a="1"/>
  <c r="O988" i="50" s="1"/>
  <c r="P988" i="50" a="1"/>
  <c r="P988" i="50" s="1"/>
  <c r="Q988" i="50" a="1"/>
  <c r="Q988" i="50" s="1"/>
  <c r="AB988" i="50" a="1"/>
  <c r="AB988" i="50" s="1"/>
  <c r="AD988" i="50" a="1"/>
  <c r="AD988" i="50" s="1"/>
  <c r="AC988" i="50" s="1"/>
  <c r="AE988" i="50" a="1"/>
  <c r="AE988" i="50" s="1"/>
  <c r="AF988" i="50" a="1"/>
  <c r="AF988" i="50" s="1"/>
  <c r="AG988" i="50" a="1"/>
  <c r="AG988" i="50" s="1"/>
  <c r="AH988" i="50" a="1"/>
  <c r="AH988" i="50" s="1"/>
  <c r="AI988" i="50" a="1"/>
  <c r="AI988" i="50" s="1"/>
  <c r="AL988" i="50" a="1"/>
  <c r="AL988" i="50" s="1"/>
  <c r="O989" i="50" a="1"/>
  <c r="O989" i="50" s="1"/>
  <c r="P989" i="50" a="1"/>
  <c r="P989" i="50" s="1"/>
  <c r="Q989" i="50" a="1"/>
  <c r="Q989" i="50" s="1"/>
  <c r="AB989" i="50" a="1"/>
  <c r="AB989" i="50" s="1"/>
  <c r="AD989" i="50" a="1"/>
  <c r="AD989" i="50" s="1"/>
  <c r="AC989" i="50" s="1"/>
  <c r="AE989" i="50" a="1"/>
  <c r="AE989" i="50" s="1"/>
  <c r="AF989" i="50" a="1"/>
  <c r="AF989" i="50" s="1"/>
  <c r="AG989" i="50" a="1"/>
  <c r="AG989" i="50" s="1"/>
  <c r="AH989" i="50" a="1"/>
  <c r="AH989" i="50" s="1"/>
  <c r="AI989" i="50" a="1"/>
  <c r="AI989" i="50" s="1"/>
  <c r="AL989" i="50" a="1"/>
  <c r="AL989" i="50" s="1"/>
  <c r="O990" i="50" a="1"/>
  <c r="O990" i="50" s="1"/>
  <c r="P990" i="50" a="1"/>
  <c r="P990" i="50" s="1"/>
  <c r="Q990" i="50" a="1"/>
  <c r="Q990" i="50" s="1"/>
  <c r="AB990" i="50" a="1"/>
  <c r="AB990" i="50" s="1"/>
  <c r="AD990" i="50" a="1"/>
  <c r="AD990" i="50" s="1"/>
  <c r="AC990" i="50" s="1"/>
  <c r="AE990" i="50" a="1"/>
  <c r="AE990" i="50" s="1"/>
  <c r="AF990" i="50" a="1"/>
  <c r="AF990" i="50" s="1"/>
  <c r="AG990" i="50" a="1"/>
  <c r="AG990" i="50" s="1"/>
  <c r="AH990" i="50" a="1"/>
  <c r="AH990" i="50" s="1"/>
  <c r="AI990" i="50" a="1"/>
  <c r="AI990" i="50" s="1"/>
  <c r="AL990" i="50" a="1"/>
  <c r="AL990" i="50" s="1"/>
  <c r="O991" i="50" a="1"/>
  <c r="O991" i="50" s="1"/>
  <c r="P991" i="50" a="1"/>
  <c r="P991" i="50" s="1"/>
  <c r="Q991" i="50" a="1"/>
  <c r="Q991" i="50" s="1"/>
  <c r="AB991" i="50" a="1"/>
  <c r="AB991" i="50" s="1"/>
  <c r="AD991" i="50" a="1"/>
  <c r="AD991" i="50" s="1"/>
  <c r="AC991" i="50" s="1"/>
  <c r="AE991" i="50" a="1"/>
  <c r="AE991" i="50" s="1"/>
  <c r="AF991" i="50" a="1"/>
  <c r="AF991" i="50" s="1"/>
  <c r="AG991" i="50" a="1"/>
  <c r="AG991" i="50" s="1"/>
  <c r="AH991" i="50" a="1"/>
  <c r="AH991" i="50" s="1"/>
  <c r="AI991" i="50" a="1"/>
  <c r="AI991" i="50" s="1"/>
  <c r="AL991" i="50" a="1"/>
  <c r="AL991" i="50" s="1"/>
  <c r="O992" i="50" a="1"/>
  <c r="O992" i="50" s="1"/>
  <c r="P992" i="50" a="1"/>
  <c r="P992" i="50" s="1"/>
  <c r="Q992" i="50" a="1"/>
  <c r="Q992" i="50" s="1"/>
  <c r="AB992" i="50" a="1"/>
  <c r="AB992" i="50" s="1"/>
  <c r="AD992" i="50" a="1"/>
  <c r="AD992" i="50" s="1"/>
  <c r="AC992" i="50" s="1"/>
  <c r="AE992" i="50" a="1"/>
  <c r="AE992" i="50" s="1"/>
  <c r="AF992" i="50" a="1"/>
  <c r="AF992" i="50" s="1"/>
  <c r="AG992" i="50" a="1"/>
  <c r="AG992" i="50" s="1"/>
  <c r="AH992" i="50" a="1"/>
  <c r="AH992" i="50" s="1"/>
  <c r="AI992" i="50" a="1"/>
  <c r="AI992" i="50" s="1"/>
  <c r="AL992" i="50" a="1"/>
  <c r="AL992" i="50" s="1"/>
  <c r="O993" i="50" a="1"/>
  <c r="O993" i="50" s="1"/>
  <c r="P993" i="50" a="1"/>
  <c r="P993" i="50" s="1"/>
  <c r="Q993" i="50" a="1"/>
  <c r="Q993" i="50" s="1"/>
  <c r="AB993" i="50" a="1"/>
  <c r="AB993" i="50" s="1"/>
  <c r="AD993" i="50" a="1"/>
  <c r="AD993" i="50" s="1"/>
  <c r="AC993" i="50" s="1"/>
  <c r="AE993" i="50" a="1"/>
  <c r="AE993" i="50" s="1"/>
  <c r="AF993" i="50" a="1"/>
  <c r="AF993" i="50" s="1"/>
  <c r="AG993" i="50" a="1"/>
  <c r="AG993" i="50" s="1"/>
  <c r="AH993" i="50" a="1"/>
  <c r="AH993" i="50" s="1"/>
  <c r="AI993" i="50" a="1"/>
  <c r="AI993" i="50" s="1"/>
  <c r="AL993" i="50" a="1"/>
  <c r="AL993" i="50" s="1"/>
  <c r="O994" i="50" a="1"/>
  <c r="O994" i="50" s="1"/>
  <c r="P994" i="50" a="1"/>
  <c r="P994" i="50" s="1"/>
  <c r="Q994" i="50" a="1"/>
  <c r="Q994" i="50" s="1"/>
  <c r="AB994" i="50" a="1"/>
  <c r="AB994" i="50" s="1"/>
  <c r="AD994" i="50" a="1"/>
  <c r="AD994" i="50" s="1"/>
  <c r="AC994" i="50" s="1"/>
  <c r="AE994" i="50" a="1"/>
  <c r="AE994" i="50" s="1"/>
  <c r="AF994" i="50" a="1"/>
  <c r="AF994" i="50" s="1"/>
  <c r="AG994" i="50" a="1"/>
  <c r="AG994" i="50" s="1"/>
  <c r="AH994" i="50" a="1"/>
  <c r="AH994" i="50" s="1"/>
  <c r="AI994" i="50" a="1"/>
  <c r="AI994" i="50" s="1"/>
  <c r="AL994" i="50" a="1"/>
  <c r="AL994" i="50" s="1"/>
  <c r="O995" i="50" a="1"/>
  <c r="O995" i="50" s="1"/>
  <c r="P995" i="50" a="1"/>
  <c r="P995" i="50" s="1"/>
  <c r="Q995" i="50" a="1"/>
  <c r="Q995" i="50" s="1"/>
  <c r="AB995" i="50" a="1"/>
  <c r="AB995" i="50" s="1"/>
  <c r="AD995" i="50" a="1"/>
  <c r="AD995" i="50" s="1"/>
  <c r="AC995" i="50" s="1"/>
  <c r="AE995" i="50" a="1"/>
  <c r="AE995" i="50" s="1"/>
  <c r="AA995" i="50" s="1"/>
  <c r="AF995" i="50" a="1"/>
  <c r="AF995" i="50" s="1"/>
  <c r="AG995" i="50" a="1"/>
  <c r="AG995" i="50" s="1"/>
  <c r="AH995" i="50" a="1"/>
  <c r="AH995" i="50" s="1"/>
  <c r="AI995" i="50" a="1"/>
  <c r="AI995" i="50" s="1"/>
  <c r="AL995" i="50" a="1"/>
  <c r="AL995" i="50" s="1"/>
  <c r="O996" i="50" a="1"/>
  <c r="O996" i="50" s="1"/>
  <c r="P996" i="50" a="1"/>
  <c r="P996" i="50" s="1"/>
  <c r="Q996" i="50" a="1"/>
  <c r="Q996" i="50" s="1"/>
  <c r="AB996" i="50" a="1"/>
  <c r="AB996" i="50" s="1"/>
  <c r="AD996" i="50" a="1"/>
  <c r="AD996" i="50" s="1"/>
  <c r="AC996" i="50" s="1"/>
  <c r="AE996" i="50" a="1"/>
  <c r="AE996" i="50" s="1"/>
  <c r="Z996" i="50" s="1"/>
  <c r="AF996" i="50" a="1"/>
  <c r="AF996" i="50" s="1"/>
  <c r="AG996" i="50" a="1"/>
  <c r="AG996" i="50" s="1"/>
  <c r="AH996" i="50" a="1"/>
  <c r="AH996" i="50" s="1"/>
  <c r="AI996" i="50" a="1"/>
  <c r="AI996" i="50" s="1"/>
  <c r="AL996" i="50" a="1"/>
  <c r="AL996" i="50" s="1"/>
  <c r="O997" i="50" a="1"/>
  <c r="O997" i="50" s="1"/>
  <c r="P997" i="50" a="1"/>
  <c r="P997" i="50" s="1"/>
  <c r="Q997" i="50" a="1"/>
  <c r="Q997" i="50" s="1"/>
  <c r="AB997" i="50" a="1"/>
  <c r="AB997" i="50" s="1"/>
  <c r="AD997" i="50" a="1"/>
  <c r="AD997" i="50" s="1"/>
  <c r="AC997" i="50" s="1"/>
  <c r="AE997" i="50" a="1"/>
  <c r="AE997" i="50" s="1"/>
  <c r="AF997" i="50" a="1"/>
  <c r="AF997" i="50" s="1"/>
  <c r="AG997" i="50" a="1"/>
  <c r="AG997" i="50" s="1"/>
  <c r="AH997" i="50" a="1"/>
  <c r="AH997" i="50" s="1"/>
  <c r="AI997" i="50" a="1"/>
  <c r="AI997" i="50" s="1"/>
  <c r="AL997" i="50" a="1"/>
  <c r="AL997" i="50" s="1"/>
  <c r="O998" i="50" a="1"/>
  <c r="O998" i="50" s="1"/>
  <c r="P998" i="50" a="1"/>
  <c r="P998" i="50" s="1"/>
  <c r="Q998" i="50" a="1"/>
  <c r="Q998" i="50" s="1"/>
  <c r="AB998" i="50" a="1"/>
  <c r="AB998" i="50" s="1"/>
  <c r="AD998" i="50" a="1"/>
  <c r="AD998" i="50" s="1"/>
  <c r="AC998" i="50" s="1"/>
  <c r="AE998" i="50" a="1"/>
  <c r="AE998" i="50" s="1"/>
  <c r="AF998" i="50" a="1"/>
  <c r="AF998" i="50" s="1"/>
  <c r="AG998" i="50" a="1"/>
  <c r="AG998" i="50" s="1"/>
  <c r="AH998" i="50" a="1"/>
  <c r="AH998" i="50" s="1"/>
  <c r="AI998" i="50" a="1"/>
  <c r="AI998" i="50" s="1"/>
  <c r="AL998" i="50" a="1"/>
  <c r="AL998" i="50" s="1"/>
  <c r="O999" i="50" a="1"/>
  <c r="O999" i="50" s="1"/>
  <c r="P999" i="50" a="1"/>
  <c r="P999" i="50" s="1"/>
  <c r="Q999" i="50" a="1"/>
  <c r="Q999" i="50" s="1"/>
  <c r="AB999" i="50" a="1"/>
  <c r="AB999" i="50" s="1"/>
  <c r="AD999" i="50" a="1"/>
  <c r="AD999" i="50" s="1"/>
  <c r="AC999" i="50" s="1"/>
  <c r="AE999" i="50" a="1"/>
  <c r="AE999" i="50" s="1"/>
  <c r="AF999" i="50" a="1"/>
  <c r="AF999" i="50" s="1"/>
  <c r="AG999" i="50" a="1"/>
  <c r="AG999" i="50" s="1"/>
  <c r="AH999" i="50" a="1"/>
  <c r="AH999" i="50" s="1"/>
  <c r="AI999" i="50" a="1"/>
  <c r="AI999" i="50" s="1"/>
  <c r="AL999" i="50" a="1"/>
  <c r="AL999" i="50" s="1"/>
  <c r="O1000" i="50" a="1"/>
  <c r="O1000" i="50" s="1"/>
  <c r="P1000" i="50" a="1"/>
  <c r="P1000" i="50" s="1"/>
  <c r="Q1000" i="50" a="1"/>
  <c r="Q1000" i="50" s="1"/>
  <c r="AB1000" i="50" a="1"/>
  <c r="AB1000" i="50" s="1"/>
  <c r="AD1000" i="50" a="1"/>
  <c r="AD1000" i="50" s="1"/>
  <c r="AC1000" i="50" s="1"/>
  <c r="AE1000" i="50" a="1"/>
  <c r="AE1000" i="50" s="1"/>
  <c r="Z1000" i="50" s="1"/>
  <c r="AF1000" i="50" a="1"/>
  <c r="AF1000" i="50" s="1"/>
  <c r="AG1000" i="50" a="1"/>
  <c r="AG1000" i="50" s="1"/>
  <c r="AH1000" i="50" a="1"/>
  <c r="AH1000" i="50" s="1"/>
  <c r="AI1000" i="50" a="1"/>
  <c r="AI1000" i="50" s="1"/>
  <c r="AL1000" i="50" a="1"/>
  <c r="AL1000" i="50" s="1"/>
  <c r="O1001" i="50" a="1"/>
  <c r="O1001" i="50" s="1"/>
  <c r="P1001" i="50" a="1"/>
  <c r="P1001" i="50" s="1"/>
  <c r="Q1001" i="50" a="1"/>
  <c r="Q1001" i="50" s="1"/>
  <c r="AB1001" i="50" a="1"/>
  <c r="AB1001" i="50" s="1"/>
  <c r="AD1001" i="50" a="1"/>
  <c r="AD1001" i="50" s="1"/>
  <c r="AC1001" i="50" s="1"/>
  <c r="AE1001" i="50" a="1"/>
  <c r="AE1001" i="50" s="1"/>
  <c r="AF1001" i="50" a="1"/>
  <c r="AF1001" i="50" s="1"/>
  <c r="AG1001" i="50" a="1"/>
  <c r="AG1001" i="50" s="1"/>
  <c r="AH1001" i="50" a="1"/>
  <c r="AH1001" i="50" s="1"/>
  <c r="AI1001" i="50" a="1"/>
  <c r="AI1001" i="50" s="1"/>
  <c r="AL1001" i="50" a="1"/>
  <c r="AL1001" i="50" s="1"/>
  <c r="O1002" i="50" a="1"/>
  <c r="O1002" i="50" s="1"/>
  <c r="P1002" i="50" a="1"/>
  <c r="P1002" i="50" s="1"/>
  <c r="Q1002" i="50" a="1"/>
  <c r="Q1002" i="50" s="1"/>
  <c r="AB1002" i="50" a="1"/>
  <c r="AB1002" i="50" s="1"/>
  <c r="AD1002" i="50" a="1"/>
  <c r="AD1002" i="50" s="1"/>
  <c r="AC1002" i="50" s="1"/>
  <c r="AE1002" i="50" a="1"/>
  <c r="AE1002" i="50" s="1"/>
  <c r="AF1002" i="50" a="1"/>
  <c r="AF1002" i="50" s="1"/>
  <c r="AG1002" i="50" a="1"/>
  <c r="AG1002" i="50" s="1"/>
  <c r="AH1002" i="50" a="1"/>
  <c r="AH1002" i="50" s="1"/>
  <c r="AI1002" i="50" a="1"/>
  <c r="AI1002" i="50" s="1"/>
  <c r="AL1002" i="50" a="1"/>
  <c r="AL1002" i="50" s="1"/>
  <c r="O1003" i="50" a="1"/>
  <c r="O1003" i="50" s="1"/>
  <c r="P1003" i="50" a="1"/>
  <c r="P1003" i="50" s="1"/>
  <c r="Q1003" i="50" a="1"/>
  <c r="Q1003" i="50" s="1"/>
  <c r="AB1003" i="50" a="1"/>
  <c r="AB1003" i="50" s="1"/>
  <c r="AD1003" i="50" a="1"/>
  <c r="AD1003" i="50" s="1"/>
  <c r="AC1003" i="50" s="1"/>
  <c r="AE1003" i="50" a="1"/>
  <c r="AE1003" i="50" s="1"/>
  <c r="AF1003" i="50" a="1"/>
  <c r="AF1003" i="50" s="1"/>
  <c r="AG1003" i="50" a="1"/>
  <c r="AG1003" i="50" s="1"/>
  <c r="AH1003" i="50" a="1"/>
  <c r="AH1003" i="50" s="1"/>
  <c r="AI1003" i="50" a="1"/>
  <c r="AI1003" i="50" s="1"/>
  <c r="AL1003" i="50" a="1"/>
  <c r="AL1003" i="50" s="1"/>
  <c r="O1004" i="50" a="1"/>
  <c r="O1004" i="50" s="1"/>
  <c r="P1004" i="50" a="1"/>
  <c r="P1004" i="50" s="1"/>
  <c r="Q1004" i="50" a="1"/>
  <c r="Q1004" i="50" s="1"/>
  <c r="AB1004" i="50" a="1"/>
  <c r="AB1004" i="50" s="1"/>
  <c r="AD1004" i="50" a="1"/>
  <c r="AD1004" i="50" s="1"/>
  <c r="AC1004" i="50" s="1"/>
  <c r="AE1004" i="50" a="1"/>
  <c r="AE1004" i="50" s="1"/>
  <c r="AF1004" i="50" a="1"/>
  <c r="AF1004" i="50" s="1"/>
  <c r="AG1004" i="50" a="1"/>
  <c r="AG1004" i="50" s="1"/>
  <c r="AH1004" i="50" a="1"/>
  <c r="AH1004" i="50" s="1"/>
  <c r="AI1004" i="50" a="1"/>
  <c r="AI1004" i="50" s="1"/>
  <c r="AL1004" i="50" a="1"/>
  <c r="AL1004" i="50" s="1"/>
  <c r="O1005" i="50" a="1"/>
  <c r="O1005" i="50" s="1"/>
  <c r="P1005" i="50" a="1"/>
  <c r="P1005" i="50" s="1"/>
  <c r="Q1005" i="50" a="1"/>
  <c r="Q1005" i="50" s="1"/>
  <c r="AB1005" i="50" a="1"/>
  <c r="AB1005" i="50" s="1"/>
  <c r="AD1005" i="50" a="1"/>
  <c r="AD1005" i="50" s="1"/>
  <c r="AC1005" i="50" s="1"/>
  <c r="AE1005" i="50" a="1"/>
  <c r="AE1005" i="50" s="1"/>
  <c r="AF1005" i="50" a="1"/>
  <c r="AF1005" i="50" s="1"/>
  <c r="AG1005" i="50" a="1"/>
  <c r="AG1005" i="50" s="1"/>
  <c r="AH1005" i="50" a="1"/>
  <c r="AH1005" i="50" s="1"/>
  <c r="AI1005" i="50" a="1"/>
  <c r="AI1005" i="50" s="1"/>
  <c r="AL1005" i="50" a="1"/>
  <c r="AL1005" i="50" s="1"/>
  <c r="O1006" i="50" a="1"/>
  <c r="O1006" i="50" s="1"/>
  <c r="P1006" i="50" a="1"/>
  <c r="P1006" i="50" s="1"/>
  <c r="Q1006" i="50" a="1"/>
  <c r="Q1006" i="50" s="1"/>
  <c r="AB1006" i="50" a="1"/>
  <c r="AB1006" i="50" s="1"/>
  <c r="AD1006" i="50" a="1"/>
  <c r="AD1006" i="50" s="1"/>
  <c r="AC1006" i="50" s="1"/>
  <c r="AE1006" i="50" a="1"/>
  <c r="AE1006" i="50" s="1"/>
  <c r="AF1006" i="50" a="1"/>
  <c r="AF1006" i="50" s="1"/>
  <c r="AG1006" i="50" a="1"/>
  <c r="AG1006" i="50" s="1"/>
  <c r="AH1006" i="50" a="1"/>
  <c r="AH1006" i="50" s="1"/>
  <c r="AI1006" i="50" a="1"/>
  <c r="AI1006" i="50" s="1"/>
  <c r="AL1006" i="50" a="1"/>
  <c r="AL1006" i="50" s="1"/>
  <c r="O1007" i="50" a="1"/>
  <c r="O1007" i="50" s="1"/>
  <c r="P1007" i="50" a="1"/>
  <c r="P1007" i="50" s="1"/>
  <c r="Q1007" i="50" a="1"/>
  <c r="Q1007" i="50" s="1"/>
  <c r="AB1007" i="50" a="1"/>
  <c r="AB1007" i="50" s="1"/>
  <c r="AD1007" i="50" a="1"/>
  <c r="AD1007" i="50" s="1"/>
  <c r="AC1007" i="50" s="1"/>
  <c r="AE1007" i="50" a="1"/>
  <c r="AE1007" i="50" s="1"/>
  <c r="AF1007" i="50" a="1"/>
  <c r="AF1007" i="50" s="1"/>
  <c r="AG1007" i="50" a="1"/>
  <c r="AG1007" i="50" s="1"/>
  <c r="AH1007" i="50" a="1"/>
  <c r="AH1007" i="50" s="1"/>
  <c r="AI1007" i="50" a="1"/>
  <c r="AI1007" i="50" s="1"/>
  <c r="AL1007" i="50" a="1"/>
  <c r="AL1007" i="50" s="1"/>
  <c r="O1008" i="50" a="1"/>
  <c r="O1008" i="50" s="1"/>
  <c r="P1008" i="50" a="1"/>
  <c r="P1008" i="50" s="1"/>
  <c r="Q1008" i="50" a="1"/>
  <c r="Q1008" i="50" s="1"/>
  <c r="AB1008" i="50" a="1"/>
  <c r="AB1008" i="50" s="1"/>
  <c r="AD1008" i="50" a="1"/>
  <c r="AD1008" i="50" s="1"/>
  <c r="AC1008" i="50" s="1"/>
  <c r="AE1008" i="50" a="1"/>
  <c r="AE1008" i="50" s="1"/>
  <c r="AF1008" i="50" a="1"/>
  <c r="AF1008" i="50" s="1"/>
  <c r="AG1008" i="50" a="1"/>
  <c r="AG1008" i="50" s="1"/>
  <c r="AH1008" i="50" a="1"/>
  <c r="AH1008" i="50" s="1"/>
  <c r="AI1008" i="50" a="1"/>
  <c r="AI1008" i="50" s="1"/>
  <c r="AL1008" i="50" a="1"/>
  <c r="AL1008" i="50" s="1"/>
  <c r="O1009" i="50" a="1"/>
  <c r="O1009" i="50" s="1"/>
  <c r="P1009" i="50" a="1"/>
  <c r="P1009" i="50" s="1"/>
  <c r="Q1009" i="50" a="1"/>
  <c r="Q1009" i="50" s="1"/>
  <c r="AB1009" i="50" a="1"/>
  <c r="AB1009" i="50" s="1"/>
  <c r="AD1009" i="50" a="1"/>
  <c r="AD1009" i="50" s="1"/>
  <c r="AC1009" i="50" s="1"/>
  <c r="AE1009" i="50" a="1"/>
  <c r="AE1009" i="50" s="1"/>
  <c r="AF1009" i="50" a="1"/>
  <c r="AF1009" i="50" s="1"/>
  <c r="AG1009" i="50" a="1"/>
  <c r="AG1009" i="50" s="1"/>
  <c r="AH1009" i="50" a="1"/>
  <c r="AH1009" i="50" s="1"/>
  <c r="AI1009" i="50" a="1"/>
  <c r="AI1009" i="50" s="1"/>
  <c r="AL1009" i="50" a="1"/>
  <c r="AL1009" i="50" s="1"/>
  <c r="O1010" i="50" a="1"/>
  <c r="O1010" i="50" s="1"/>
  <c r="P1010" i="50" a="1"/>
  <c r="P1010" i="50" s="1"/>
  <c r="Q1010" i="50" a="1"/>
  <c r="Q1010" i="50" s="1"/>
  <c r="AB1010" i="50" a="1"/>
  <c r="AB1010" i="50" s="1"/>
  <c r="AD1010" i="50" a="1"/>
  <c r="AD1010" i="50" s="1"/>
  <c r="AC1010" i="50" s="1"/>
  <c r="AE1010" i="50" a="1"/>
  <c r="AE1010" i="50" s="1"/>
  <c r="AA1010" i="50" s="1"/>
  <c r="AF1010" i="50" a="1"/>
  <c r="AF1010" i="50" s="1"/>
  <c r="AG1010" i="50" a="1"/>
  <c r="AG1010" i="50" s="1"/>
  <c r="AH1010" i="50" a="1"/>
  <c r="AH1010" i="50" s="1"/>
  <c r="AI1010" i="50" a="1"/>
  <c r="AI1010" i="50" s="1"/>
  <c r="AL1010" i="50" a="1"/>
  <c r="AL1010" i="50" s="1"/>
  <c r="O1011" i="50" a="1"/>
  <c r="O1011" i="50" s="1"/>
  <c r="P1011" i="50" a="1"/>
  <c r="P1011" i="50" s="1"/>
  <c r="Q1011" i="50" a="1"/>
  <c r="Q1011" i="50" s="1"/>
  <c r="AB1011" i="50" a="1"/>
  <c r="AB1011" i="50" s="1"/>
  <c r="AD1011" i="50" a="1"/>
  <c r="AD1011" i="50" s="1"/>
  <c r="AC1011" i="50" s="1"/>
  <c r="AE1011" i="50" a="1"/>
  <c r="AE1011" i="50" s="1"/>
  <c r="AF1011" i="50" a="1"/>
  <c r="AF1011" i="50" s="1"/>
  <c r="AG1011" i="50" a="1"/>
  <c r="AG1011" i="50" s="1"/>
  <c r="AH1011" i="50" a="1"/>
  <c r="AH1011" i="50" s="1"/>
  <c r="AI1011" i="50" a="1"/>
  <c r="AI1011" i="50" s="1"/>
  <c r="AL1011" i="50" a="1"/>
  <c r="AL1011" i="50" s="1"/>
  <c r="O1012" i="50" a="1"/>
  <c r="O1012" i="50" s="1"/>
  <c r="P1012" i="50" a="1"/>
  <c r="P1012" i="50" s="1"/>
  <c r="Q1012" i="50" a="1"/>
  <c r="Q1012" i="50" s="1"/>
  <c r="AB1012" i="50" a="1"/>
  <c r="AB1012" i="50" s="1"/>
  <c r="AD1012" i="50" a="1"/>
  <c r="AD1012" i="50" s="1"/>
  <c r="AC1012" i="50" s="1"/>
  <c r="AE1012" i="50" a="1"/>
  <c r="AE1012" i="50" s="1"/>
  <c r="AF1012" i="50" a="1"/>
  <c r="AF1012" i="50" s="1"/>
  <c r="AG1012" i="50" a="1"/>
  <c r="AG1012" i="50" s="1"/>
  <c r="AH1012" i="50" a="1"/>
  <c r="AH1012" i="50" s="1"/>
  <c r="AI1012" i="50" a="1"/>
  <c r="AI1012" i="50" s="1"/>
  <c r="AL1012" i="50" a="1"/>
  <c r="AL1012" i="50" s="1"/>
  <c r="O1013" i="50" a="1"/>
  <c r="O1013" i="50" s="1"/>
  <c r="P1013" i="50" a="1"/>
  <c r="P1013" i="50" s="1"/>
  <c r="Q1013" i="50" a="1"/>
  <c r="Q1013" i="50" s="1"/>
  <c r="AB1013" i="50" a="1"/>
  <c r="AB1013" i="50" s="1"/>
  <c r="AD1013" i="50" a="1"/>
  <c r="AD1013" i="50" s="1"/>
  <c r="AC1013" i="50" s="1"/>
  <c r="AE1013" i="50" a="1"/>
  <c r="AE1013" i="50" s="1"/>
  <c r="AF1013" i="50" a="1"/>
  <c r="AF1013" i="50" s="1"/>
  <c r="AG1013" i="50" a="1"/>
  <c r="AG1013" i="50" s="1"/>
  <c r="AH1013" i="50" a="1"/>
  <c r="AH1013" i="50" s="1"/>
  <c r="AI1013" i="50" a="1"/>
  <c r="AI1013" i="50" s="1"/>
  <c r="AL1013" i="50" a="1"/>
  <c r="AL1013" i="50" s="1"/>
  <c r="O1014" i="50" a="1"/>
  <c r="O1014" i="50" s="1"/>
  <c r="P1014" i="50" a="1"/>
  <c r="P1014" i="50" s="1"/>
  <c r="Q1014" i="50" a="1"/>
  <c r="Q1014" i="50" s="1"/>
  <c r="AB1014" i="50" a="1"/>
  <c r="AB1014" i="50" s="1"/>
  <c r="AD1014" i="50" a="1"/>
  <c r="AD1014" i="50" s="1"/>
  <c r="AC1014" i="50" s="1"/>
  <c r="AE1014" i="50" a="1"/>
  <c r="AE1014" i="50" s="1"/>
  <c r="AF1014" i="50" a="1"/>
  <c r="AF1014" i="50" s="1"/>
  <c r="AG1014" i="50" a="1"/>
  <c r="AG1014" i="50" s="1"/>
  <c r="AH1014" i="50" a="1"/>
  <c r="AH1014" i="50" s="1"/>
  <c r="AI1014" i="50" a="1"/>
  <c r="AI1014" i="50" s="1"/>
  <c r="AL1014" i="50" a="1"/>
  <c r="AL1014" i="50" s="1"/>
  <c r="O1015" i="50" a="1"/>
  <c r="O1015" i="50" s="1"/>
  <c r="P1015" i="50" a="1"/>
  <c r="P1015" i="50" s="1"/>
  <c r="Q1015" i="50" a="1"/>
  <c r="Q1015" i="50" s="1"/>
  <c r="AB1015" i="50" a="1"/>
  <c r="AB1015" i="50" s="1"/>
  <c r="AD1015" i="50" a="1"/>
  <c r="AD1015" i="50" s="1"/>
  <c r="AC1015" i="50" s="1"/>
  <c r="AE1015" i="50" a="1"/>
  <c r="AE1015" i="50" s="1"/>
  <c r="AF1015" i="50" a="1"/>
  <c r="AF1015" i="50" s="1"/>
  <c r="AG1015" i="50" a="1"/>
  <c r="AG1015" i="50" s="1"/>
  <c r="AH1015" i="50" a="1"/>
  <c r="AH1015" i="50" s="1"/>
  <c r="AI1015" i="50" a="1"/>
  <c r="AI1015" i="50" s="1"/>
  <c r="AL1015" i="50" a="1"/>
  <c r="AL1015" i="50" s="1"/>
  <c r="O1016" i="50" a="1"/>
  <c r="O1016" i="50" s="1"/>
  <c r="P1016" i="50" a="1"/>
  <c r="P1016" i="50" s="1"/>
  <c r="Q1016" i="50" a="1"/>
  <c r="Q1016" i="50" s="1"/>
  <c r="AB1016" i="50" a="1"/>
  <c r="AB1016" i="50" s="1"/>
  <c r="AD1016" i="50" a="1"/>
  <c r="AD1016" i="50" s="1"/>
  <c r="AC1016" i="50" s="1"/>
  <c r="AE1016" i="50" a="1"/>
  <c r="AE1016" i="50" s="1"/>
  <c r="AF1016" i="50" a="1"/>
  <c r="AF1016" i="50" s="1"/>
  <c r="AG1016" i="50" a="1"/>
  <c r="AG1016" i="50" s="1"/>
  <c r="AH1016" i="50" a="1"/>
  <c r="AH1016" i="50" s="1"/>
  <c r="AI1016" i="50" a="1"/>
  <c r="AI1016" i="50" s="1"/>
  <c r="AL1016" i="50" a="1"/>
  <c r="AL1016" i="50" s="1"/>
  <c r="O1017" i="50" a="1"/>
  <c r="O1017" i="50" s="1"/>
  <c r="P1017" i="50" a="1"/>
  <c r="P1017" i="50" s="1"/>
  <c r="Q1017" i="50" a="1"/>
  <c r="Q1017" i="50" s="1"/>
  <c r="AB1017" i="50" a="1"/>
  <c r="AB1017" i="50" s="1"/>
  <c r="AD1017" i="50" a="1"/>
  <c r="AD1017" i="50" s="1"/>
  <c r="AC1017" i="50" s="1"/>
  <c r="AE1017" i="50" a="1"/>
  <c r="AE1017" i="50" s="1"/>
  <c r="AF1017" i="50" a="1"/>
  <c r="AF1017" i="50" s="1"/>
  <c r="AG1017" i="50" a="1"/>
  <c r="AG1017" i="50" s="1"/>
  <c r="AH1017" i="50" a="1"/>
  <c r="AH1017" i="50" s="1"/>
  <c r="AI1017" i="50" a="1"/>
  <c r="AI1017" i="50" s="1"/>
  <c r="AL1017" i="50" a="1"/>
  <c r="AL1017" i="50" s="1"/>
  <c r="O1018" i="50" a="1"/>
  <c r="O1018" i="50" s="1"/>
  <c r="P1018" i="50" a="1"/>
  <c r="P1018" i="50" s="1"/>
  <c r="Q1018" i="50" a="1"/>
  <c r="Q1018" i="50" s="1"/>
  <c r="AB1018" i="50" a="1"/>
  <c r="AB1018" i="50" s="1"/>
  <c r="AD1018" i="50" a="1"/>
  <c r="AD1018" i="50" s="1"/>
  <c r="AC1018" i="50" s="1"/>
  <c r="AE1018" i="50" a="1"/>
  <c r="AE1018" i="50" s="1"/>
  <c r="AF1018" i="50" a="1"/>
  <c r="AF1018" i="50" s="1"/>
  <c r="AG1018" i="50" a="1"/>
  <c r="AG1018" i="50" s="1"/>
  <c r="AH1018" i="50" a="1"/>
  <c r="AH1018" i="50" s="1"/>
  <c r="AI1018" i="50" a="1"/>
  <c r="AI1018" i="50" s="1"/>
  <c r="AL1018" i="50" a="1"/>
  <c r="AL1018" i="50" s="1"/>
  <c r="O1019" i="50" a="1"/>
  <c r="O1019" i="50" s="1"/>
  <c r="P1019" i="50" a="1"/>
  <c r="P1019" i="50" s="1"/>
  <c r="Q1019" i="50" a="1"/>
  <c r="Q1019" i="50" s="1"/>
  <c r="AB1019" i="50" a="1"/>
  <c r="AB1019" i="50" s="1"/>
  <c r="AD1019" i="50" a="1"/>
  <c r="AD1019" i="50" s="1"/>
  <c r="AC1019" i="50" s="1"/>
  <c r="AE1019" i="50" a="1"/>
  <c r="AE1019" i="50" s="1"/>
  <c r="AF1019" i="50" a="1"/>
  <c r="AF1019" i="50" s="1"/>
  <c r="AG1019" i="50" a="1"/>
  <c r="AG1019" i="50" s="1"/>
  <c r="AH1019" i="50" a="1"/>
  <c r="AH1019" i="50" s="1"/>
  <c r="AI1019" i="50" a="1"/>
  <c r="AI1019" i="50" s="1"/>
  <c r="AL1019" i="50" a="1"/>
  <c r="AL1019" i="50" s="1"/>
  <c r="O1020" i="50" a="1"/>
  <c r="O1020" i="50" s="1"/>
  <c r="P1020" i="50" a="1"/>
  <c r="P1020" i="50" s="1"/>
  <c r="Q1020" i="50" a="1"/>
  <c r="Q1020" i="50" s="1"/>
  <c r="AB1020" i="50" a="1"/>
  <c r="AB1020" i="50" s="1"/>
  <c r="AD1020" i="50" a="1"/>
  <c r="AD1020" i="50" s="1"/>
  <c r="AC1020" i="50" s="1"/>
  <c r="AE1020" i="50" a="1"/>
  <c r="AE1020" i="50" s="1"/>
  <c r="AF1020" i="50" a="1"/>
  <c r="AF1020" i="50" s="1"/>
  <c r="AG1020" i="50" a="1"/>
  <c r="AG1020" i="50" s="1"/>
  <c r="AH1020" i="50" a="1"/>
  <c r="AH1020" i="50" s="1"/>
  <c r="AI1020" i="50" a="1"/>
  <c r="AI1020" i="50" s="1"/>
  <c r="AL1020" i="50" a="1"/>
  <c r="AL1020" i="50" s="1"/>
  <c r="O1021" i="50" a="1"/>
  <c r="O1021" i="50" s="1"/>
  <c r="P1021" i="50" a="1"/>
  <c r="P1021" i="50" s="1"/>
  <c r="Q1021" i="50" a="1"/>
  <c r="Q1021" i="50" s="1"/>
  <c r="AB1021" i="50" a="1"/>
  <c r="AB1021" i="50" s="1"/>
  <c r="AD1021" i="50" a="1"/>
  <c r="AD1021" i="50" s="1"/>
  <c r="AC1021" i="50" s="1"/>
  <c r="AE1021" i="50" a="1"/>
  <c r="AE1021" i="50" s="1"/>
  <c r="AF1021" i="50" a="1"/>
  <c r="AF1021" i="50" s="1"/>
  <c r="AG1021" i="50" a="1"/>
  <c r="AG1021" i="50" s="1"/>
  <c r="AH1021" i="50" a="1"/>
  <c r="AH1021" i="50" s="1"/>
  <c r="AI1021" i="50" a="1"/>
  <c r="AI1021" i="50" s="1"/>
  <c r="AL1021" i="50" a="1"/>
  <c r="AL1021" i="50" s="1"/>
  <c r="O1022" i="50" a="1"/>
  <c r="O1022" i="50" s="1"/>
  <c r="P1022" i="50" a="1"/>
  <c r="P1022" i="50" s="1"/>
  <c r="Q1022" i="50" a="1"/>
  <c r="Q1022" i="50" s="1"/>
  <c r="AB1022" i="50" a="1"/>
  <c r="AB1022" i="50" s="1"/>
  <c r="AD1022" i="50" a="1"/>
  <c r="AD1022" i="50" s="1"/>
  <c r="AC1022" i="50" s="1"/>
  <c r="AE1022" i="50" a="1"/>
  <c r="AE1022" i="50" s="1"/>
  <c r="AF1022" i="50" a="1"/>
  <c r="AF1022" i="50" s="1"/>
  <c r="AG1022" i="50" a="1"/>
  <c r="AG1022" i="50" s="1"/>
  <c r="AH1022" i="50" a="1"/>
  <c r="AH1022" i="50" s="1"/>
  <c r="AI1022" i="50" a="1"/>
  <c r="AI1022" i="50" s="1"/>
  <c r="AL1022" i="50" a="1"/>
  <c r="AL1022" i="50" s="1"/>
  <c r="O1023" i="50" a="1"/>
  <c r="O1023" i="50" s="1"/>
  <c r="P1023" i="50" a="1"/>
  <c r="P1023" i="50" s="1"/>
  <c r="Q1023" i="50" a="1"/>
  <c r="Q1023" i="50" s="1"/>
  <c r="AB1023" i="50" a="1"/>
  <c r="AB1023" i="50" s="1"/>
  <c r="AD1023" i="50" a="1"/>
  <c r="AD1023" i="50" s="1"/>
  <c r="AC1023" i="50" s="1"/>
  <c r="AE1023" i="50" a="1"/>
  <c r="AE1023" i="50" s="1"/>
  <c r="AF1023" i="50" a="1"/>
  <c r="AF1023" i="50" s="1"/>
  <c r="AG1023" i="50" a="1"/>
  <c r="AG1023" i="50" s="1"/>
  <c r="AH1023" i="50" a="1"/>
  <c r="AH1023" i="50" s="1"/>
  <c r="AI1023" i="50" a="1"/>
  <c r="AI1023" i="50" s="1"/>
  <c r="AL1023" i="50" a="1"/>
  <c r="AL1023" i="50" s="1"/>
  <c r="O1024" i="50" a="1"/>
  <c r="O1024" i="50" s="1"/>
  <c r="P1024" i="50" a="1"/>
  <c r="P1024" i="50" s="1"/>
  <c r="Q1024" i="50" a="1"/>
  <c r="Q1024" i="50" s="1"/>
  <c r="AB1024" i="50" a="1"/>
  <c r="AB1024" i="50" s="1"/>
  <c r="AD1024" i="50" a="1"/>
  <c r="AD1024" i="50" s="1"/>
  <c r="AC1024" i="50" s="1"/>
  <c r="AE1024" i="50" a="1"/>
  <c r="AE1024" i="50" s="1"/>
  <c r="AF1024" i="50" a="1"/>
  <c r="AF1024" i="50" s="1"/>
  <c r="AG1024" i="50" a="1"/>
  <c r="AG1024" i="50" s="1"/>
  <c r="AH1024" i="50" a="1"/>
  <c r="AH1024" i="50" s="1"/>
  <c r="AI1024" i="50" a="1"/>
  <c r="AI1024" i="50" s="1"/>
  <c r="AL1024" i="50" a="1"/>
  <c r="AL1024" i="50" s="1"/>
  <c r="O1025" i="50" a="1"/>
  <c r="O1025" i="50" s="1"/>
  <c r="P1025" i="50" a="1"/>
  <c r="P1025" i="50" s="1"/>
  <c r="Q1025" i="50" a="1"/>
  <c r="Q1025" i="50" s="1"/>
  <c r="AB1025" i="50" a="1"/>
  <c r="AB1025" i="50" s="1"/>
  <c r="AD1025" i="50" a="1"/>
  <c r="AD1025" i="50" s="1"/>
  <c r="AC1025" i="50" s="1"/>
  <c r="AE1025" i="50" a="1"/>
  <c r="AE1025" i="50" s="1"/>
  <c r="Z1025" i="50" s="1"/>
  <c r="AF1025" i="50" a="1"/>
  <c r="AF1025" i="50" s="1"/>
  <c r="AG1025" i="50" a="1"/>
  <c r="AG1025" i="50" s="1"/>
  <c r="AH1025" i="50" a="1"/>
  <c r="AH1025" i="50" s="1"/>
  <c r="AI1025" i="50" a="1"/>
  <c r="AI1025" i="50" s="1"/>
  <c r="AL1025" i="50" a="1"/>
  <c r="AL1025" i="50" s="1"/>
  <c r="O1026" i="50" a="1"/>
  <c r="O1026" i="50" s="1"/>
  <c r="P1026" i="50" a="1"/>
  <c r="P1026" i="50" s="1"/>
  <c r="Q1026" i="50" a="1"/>
  <c r="Q1026" i="50" s="1"/>
  <c r="AB1026" i="50" a="1"/>
  <c r="AB1026" i="50" s="1"/>
  <c r="AD1026" i="50" a="1"/>
  <c r="AD1026" i="50" s="1"/>
  <c r="AC1026" i="50" s="1"/>
  <c r="AE1026" i="50" a="1"/>
  <c r="AE1026" i="50" s="1"/>
  <c r="AF1026" i="50" a="1"/>
  <c r="AF1026" i="50" s="1"/>
  <c r="AG1026" i="50" a="1"/>
  <c r="AG1026" i="50" s="1"/>
  <c r="AH1026" i="50" a="1"/>
  <c r="AH1026" i="50" s="1"/>
  <c r="AI1026" i="50" a="1"/>
  <c r="AI1026" i="50" s="1"/>
  <c r="AL1026" i="50" a="1"/>
  <c r="AL1026" i="50" s="1"/>
  <c r="O1027" i="50" a="1"/>
  <c r="O1027" i="50" s="1"/>
  <c r="P1027" i="50" a="1"/>
  <c r="P1027" i="50" s="1"/>
  <c r="Q1027" i="50" a="1"/>
  <c r="Q1027" i="50" s="1"/>
  <c r="AB1027" i="50" a="1"/>
  <c r="AB1027" i="50" s="1"/>
  <c r="AD1027" i="50" a="1"/>
  <c r="AD1027" i="50" s="1"/>
  <c r="AC1027" i="50" s="1"/>
  <c r="AE1027" i="50" a="1"/>
  <c r="AE1027" i="50" s="1"/>
  <c r="AF1027" i="50" a="1"/>
  <c r="AF1027" i="50" s="1"/>
  <c r="AG1027" i="50" a="1"/>
  <c r="AG1027" i="50" s="1"/>
  <c r="AH1027" i="50" a="1"/>
  <c r="AH1027" i="50" s="1"/>
  <c r="AI1027" i="50" a="1"/>
  <c r="AI1027" i="50" s="1"/>
  <c r="AL1027" i="50" a="1"/>
  <c r="AL1027" i="50" s="1"/>
  <c r="O1028" i="50" a="1"/>
  <c r="O1028" i="50" s="1"/>
  <c r="P1028" i="50" a="1"/>
  <c r="P1028" i="50" s="1"/>
  <c r="Q1028" i="50" a="1"/>
  <c r="Q1028" i="50" s="1"/>
  <c r="AB1028" i="50" a="1"/>
  <c r="AB1028" i="50" s="1"/>
  <c r="AD1028" i="50" a="1"/>
  <c r="AD1028" i="50" s="1"/>
  <c r="AC1028" i="50" s="1"/>
  <c r="AE1028" i="50" a="1"/>
  <c r="AE1028" i="50" s="1"/>
  <c r="AF1028" i="50" a="1"/>
  <c r="AF1028" i="50" s="1"/>
  <c r="AG1028" i="50" a="1"/>
  <c r="AG1028" i="50" s="1"/>
  <c r="AH1028" i="50" a="1"/>
  <c r="AH1028" i="50" s="1"/>
  <c r="AI1028" i="50" a="1"/>
  <c r="AI1028" i="50" s="1"/>
  <c r="AL1028" i="50" a="1"/>
  <c r="AL1028" i="50" s="1"/>
  <c r="O1029" i="50" a="1"/>
  <c r="O1029" i="50" s="1"/>
  <c r="P1029" i="50" a="1"/>
  <c r="P1029" i="50" s="1"/>
  <c r="Q1029" i="50" a="1"/>
  <c r="Q1029" i="50" s="1"/>
  <c r="AB1029" i="50" a="1"/>
  <c r="AB1029" i="50" s="1"/>
  <c r="AD1029" i="50" a="1"/>
  <c r="AD1029" i="50" s="1"/>
  <c r="AC1029" i="50" s="1"/>
  <c r="AE1029" i="50" a="1"/>
  <c r="AE1029" i="50" s="1"/>
  <c r="AF1029" i="50" a="1"/>
  <c r="AF1029" i="50" s="1"/>
  <c r="AG1029" i="50" a="1"/>
  <c r="AG1029" i="50" s="1"/>
  <c r="AH1029" i="50" a="1"/>
  <c r="AH1029" i="50" s="1"/>
  <c r="AI1029" i="50" a="1"/>
  <c r="AI1029" i="50" s="1"/>
  <c r="AL1029" i="50" a="1"/>
  <c r="AL1029" i="50" s="1"/>
  <c r="O1030" i="50" a="1"/>
  <c r="O1030" i="50" s="1"/>
  <c r="P1030" i="50" a="1"/>
  <c r="P1030" i="50" s="1"/>
  <c r="Q1030" i="50" a="1"/>
  <c r="Q1030" i="50" s="1"/>
  <c r="AB1030" i="50" a="1"/>
  <c r="AB1030" i="50" s="1"/>
  <c r="AD1030" i="50" a="1"/>
  <c r="AD1030" i="50" s="1"/>
  <c r="AC1030" i="50" s="1"/>
  <c r="AE1030" i="50" a="1"/>
  <c r="AE1030" i="50" s="1"/>
  <c r="AA1030" i="50" s="1"/>
  <c r="AF1030" i="50" a="1"/>
  <c r="AF1030" i="50" s="1"/>
  <c r="AG1030" i="50" a="1"/>
  <c r="AG1030" i="50" s="1"/>
  <c r="AH1030" i="50" a="1"/>
  <c r="AH1030" i="50" s="1"/>
  <c r="AI1030" i="50" a="1"/>
  <c r="AI1030" i="50" s="1"/>
  <c r="AL1030" i="50" a="1"/>
  <c r="AL1030" i="50" s="1"/>
  <c r="O1031" i="50" a="1"/>
  <c r="O1031" i="50" s="1"/>
  <c r="P1031" i="50" a="1"/>
  <c r="P1031" i="50" s="1"/>
  <c r="Q1031" i="50" a="1"/>
  <c r="Q1031" i="50" s="1"/>
  <c r="AB1031" i="50" a="1"/>
  <c r="AB1031" i="50" s="1"/>
  <c r="AD1031" i="50" a="1"/>
  <c r="AD1031" i="50" s="1"/>
  <c r="AC1031" i="50" s="1"/>
  <c r="AE1031" i="50" a="1"/>
  <c r="AE1031" i="50" s="1"/>
  <c r="AF1031" i="50" a="1"/>
  <c r="AF1031" i="50" s="1"/>
  <c r="AG1031" i="50" a="1"/>
  <c r="AG1031" i="50" s="1"/>
  <c r="AH1031" i="50" a="1"/>
  <c r="AH1031" i="50" s="1"/>
  <c r="AI1031" i="50" a="1"/>
  <c r="AI1031" i="50" s="1"/>
  <c r="AL1031" i="50" a="1"/>
  <c r="AL1031" i="50" s="1"/>
  <c r="O1032" i="50" a="1"/>
  <c r="O1032" i="50" s="1"/>
  <c r="P1032" i="50" a="1"/>
  <c r="P1032" i="50" s="1"/>
  <c r="Q1032" i="50" a="1"/>
  <c r="Q1032" i="50" s="1"/>
  <c r="AB1032" i="50" a="1"/>
  <c r="AB1032" i="50" s="1"/>
  <c r="AD1032" i="50" a="1"/>
  <c r="AD1032" i="50" s="1"/>
  <c r="AC1032" i="50" s="1"/>
  <c r="AE1032" i="50" a="1"/>
  <c r="AE1032" i="50" s="1"/>
  <c r="AF1032" i="50" a="1"/>
  <c r="AF1032" i="50" s="1"/>
  <c r="AG1032" i="50" a="1"/>
  <c r="AG1032" i="50" s="1"/>
  <c r="AH1032" i="50" a="1"/>
  <c r="AH1032" i="50" s="1"/>
  <c r="AI1032" i="50" a="1"/>
  <c r="AI1032" i="50" s="1"/>
  <c r="AL1032" i="50" a="1"/>
  <c r="AL1032" i="50" s="1"/>
  <c r="O1033" i="50" a="1"/>
  <c r="O1033" i="50" s="1"/>
  <c r="P1033" i="50" a="1"/>
  <c r="P1033" i="50" s="1"/>
  <c r="Q1033" i="50" a="1"/>
  <c r="Q1033" i="50" s="1"/>
  <c r="AB1033" i="50" a="1"/>
  <c r="AB1033" i="50" s="1"/>
  <c r="AD1033" i="50" a="1"/>
  <c r="AD1033" i="50" s="1"/>
  <c r="AC1033" i="50" s="1"/>
  <c r="AE1033" i="50" a="1"/>
  <c r="AE1033" i="50" s="1"/>
  <c r="AF1033" i="50" a="1"/>
  <c r="AF1033" i="50" s="1"/>
  <c r="AG1033" i="50" a="1"/>
  <c r="AG1033" i="50" s="1"/>
  <c r="AH1033" i="50" a="1"/>
  <c r="AH1033" i="50" s="1"/>
  <c r="AI1033" i="50" a="1"/>
  <c r="AI1033" i="50" s="1"/>
  <c r="AL1033" i="50" a="1"/>
  <c r="AL1033" i="50" s="1"/>
  <c r="O1034" i="50" a="1"/>
  <c r="O1034" i="50" s="1"/>
  <c r="P1034" i="50" a="1"/>
  <c r="P1034" i="50" s="1"/>
  <c r="Q1034" i="50" a="1"/>
  <c r="Q1034" i="50" s="1"/>
  <c r="AB1034" i="50" a="1"/>
  <c r="AB1034" i="50" s="1"/>
  <c r="AD1034" i="50" a="1"/>
  <c r="AD1034" i="50" s="1"/>
  <c r="AC1034" i="50" s="1"/>
  <c r="AE1034" i="50" a="1"/>
  <c r="AE1034" i="50" s="1"/>
  <c r="AF1034" i="50" a="1"/>
  <c r="AF1034" i="50" s="1"/>
  <c r="AG1034" i="50" a="1"/>
  <c r="AG1034" i="50" s="1"/>
  <c r="AH1034" i="50" a="1"/>
  <c r="AH1034" i="50" s="1"/>
  <c r="AI1034" i="50" a="1"/>
  <c r="AI1034" i="50" s="1"/>
  <c r="AL1034" i="50" a="1"/>
  <c r="AL1034" i="50" s="1"/>
  <c r="O1035" i="50" a="1"/>
  <c r="O1035" i="50" s="1"/>
  <c r="P1035" i="50" a="1"/>
  <c r="P1035" i="50" s="1"/>
  <c r="Q1035" i="50" a="1"/>
  <c r="Q1035" i="50" s="1"/>
  <c r="AB1035" i="50" a="1"/>
  <c r="AB1035" i="50" s="1"/>
  <c r="AD1035" i="50" a="1"/>
  <c r="AD1035" i="50" s="1"/>
  <c r="AC1035" i="50" s="1"/>
  <c r="AE1035" i="50" a="1"/>
  <c r="AE1035" i="50" s="1"/>
  <c r="AF1035" i="50" a="1"/>
  <c r="AF1035" i="50" s="1"/>
  <c r="AG1035" i="50" a="1"/>
  <c r="AG1035" i="50" s="1"/>
  <c r="AH1035" i="50" a="1"/>
  <c r="AH1035" i="50" s="1"/>
  <c r="AI1035" i="50" a="1"/>
  <c r="AI1035" i="50" s="1"/>
  <c r="AL1035" i="50" a="1"/>
  <c r="AL1035" i="50" s="1"/>
  <c r="O1036" i="50" a="1"/>
  <c r="O1036" i="50" s="1"/>
  <c r="P1036" i="50" a="1"/>
  <c r="P1036" i="50" s="1"/>
  <c r="Q1036" i="50" a="1"/>
  <c r="Q1036" i="50" s="1"/>
  <c r="AB1036" i="50" a="1"/>
  <c r="AB1036" i="50" s="1"/>
  <c r="AD1036" i="50" a="1"/>
  <c r="AD1036" i="50" s="1"/>
  <c r="AC1036" i="50" s="1"/>
  <c r="AE1036" i="50" a="1"/>
  <c r="AE1036" i="50" s="1"/>
  <c r="AF1036" i="50" a="1"/>
  <c r="AF1036" i="50" s="1"/>
  <c r="AG1036" i="50" a="1"/>
  <c r="AG1036" i="50" s="1"/>
  <c r="AH1036" i="50" a="1"/>
  <c r="AH1036" i="50" s="1"/>
  <c r="AI1036" i="50" a="1"/>
  <c r="AI1036" i="50" s="1"/>
  <c r="AL1036" i="50" a="1"/>
  <c r="AL1036" i="50" s="1"/>
  <c r="O1037" i="50" a="1"/>
  <c r="O1037" i="50" s="1"/>
  <c r="P1037" i="50" a="1"/>
  <c r="P1037" i="50" s="1"/>
  <c r="Q1037" i="50" a="1"/>
  <c r="Q1037" i="50" s="1"/>
  <c r="AB1037" i="50" a="1"/>
  <c r="AB1037" i="50" s="1"/>
  <c r="AD1037" i="50" a="1"/>
  <c r="AD1037" i="50" s="1"/>
  <c r="AC1037" i="50" s="1"/>
  <c r="AE1037" i="50" a="1"/>
  <c r="AE1037" i="50" s="1"/>
  <c r="AF1037" i="50" a="1"/>
  <c r="AF1037" i="50" s="1"/>
  <c r="AG1037" i="50" a="1"/>
  <c r="AG1037" i="50" s="1"/>
  <c r="AH1037" i="50" a="1"/>
  <c r="AH1037" i="50" s="1"/>
  <c r="AI1037" i="50" a="1"/>
  <c r="AI1037" i="50" s="1"/>
  <c r="AL1037" i="50" a="1"/>
  <c r="AL1037" i="50" s="1"/>
  <c r="O1038" i="50" a="1"/>
  <c r="O1038" i="50" s="1"/>
  <c r="P1038" i="50" a="1"/>
  <c r="P1038" i="50" s="1"/>
  <c r="Q1038" i="50" a="1"/>
  <c r="Q1038" i="50" s="1"/>
  <c r="AB1038" i="50" a="1"/>
  <c r="AB1038" i="50" s="1"/>
  <c r="AD1038" i="50" a="1"/>
  <c r="AD1038" i="50" s="1"/>
  <c r="AC1038" i="50" s="1"/>
  <c r="AE1038" i="50" a="1"/>
  <c r="AE1038" i="50" s="1"/>
  <c r="AF1038" i="50" a="1"/>
  <c r="AF1038" i="50" s="1"/>
  <c r="AG1038" i="50" a="1"/>
  <c r="AG1038" i="50" s="1"/>
  <c r="AH1038" i="50" a="1"/>
  <c r="AH1038" i="50" s="1"/>
  <c r="AI1038" i="50" a="1"/>
  <c r="AI1038" i="50" s="1"/>
  <c r="AL1038" i="50" a="1"/>
  <c r="AL1038" i="50" s="1"/>
  <c r="O1039" i="50" a="1"/>
  <c r="O1039" i="50" s="1"/>
  <c r="P1039" i="50" a="1"/>
  <c r="P1039" i="50" s="1"/>
  <c r="Q1039" i="50" a="1"/>
  <c r="Q1039" i="50" s="1"/>
  <c r="AB1039" i="50" a="1"/>
  <c r="AB1039" i="50" s="1"/>
  <c r="AD1039" i="50" a="1"/>
  <c r="AD1039" i="50" s="1"/>
  <c r="AC1039" i="50" s="1"/>
  <c r="AE1039" i="50" a="1"/>
  <c r="AE1039" i="50" s="1"/>
  <c r="AF1039" i="50" a="1"/>
  <c r="AF1039" i="50" s="1"/>
  <c r="AG1039" i="50" a="1"/>
  <c r="AG1039" i="50" s="1"/>
  <c r="AH1039" i="50" a="1"/>
  <c r="AH1039" i="50" s="1"/>
  <c r="AI1039" i="50" a="1"/>
  <c r="AI1039" i="50" s="1"/>
  <c r="AL1039" i="50" a="1"/>
  <c r="AL1039" i="50" s="1"/>
  <c r="O1040" i="50" a="1"/>
  <c r="O1040" i="50" s="1"/>
  <c r="P1040" i="50" a="1"/>
  <c r="P1040" i="50" s="1"/>
  <c r="Q1040" i="50" a="1"/>
  <c r="Q1040" i="50" s="1"/>
  <c r="AB1040" i="50" a="1"/>
  <c r="AB1040" i="50" s="1"/>
  <c r="AD1040" i="50" a="1"/>
  <c r="AD1040" i="50" s="1"/>
  <c r="AC1040" i="50" s="1"/>
  <c r="AE1040" i="50" a="1"/>
  <c r="AE1040" i="50" s="1"/>
  <c r="AF1040" i="50" a="1"/>
  <c r="AF1040" i="50" s="1"/>
  <c r="AG1040" i="50" a="1"/>
  <c r="AG1040" i="50" s="1"/>
  <c r="AH1040" i="50" a="1"/>
  <c r="AH1040" i="50" s="1"/>
  <c r="AI1040" i="50" a="1"/>
  <c r="AI1040" i="50" s="1"/>
  <c r="AL1040" i="50" a="1"/>
  <c r="AL1040" i="50" s="1"/>
  <c r="O1041" i="50" a="1"/>
  <c r="O1041" i="50" s="1"/>
  <c r="P1041" i="50" a="1"/>
  <c r="P1041" i="50" s="1"/>
  <c r="Q1041" i="50" a="1"/>
  <c r="Q1041" i="50" s="1"/>
  <c r="AB1041" i="50" a="1"/>
  <c r="AB1041" i="50" s="1"/>
  <c r="AD1041" i="50" a="1"/>
  <c r="AD1041" i="50" s="1"/>
  <c r="AC1041" i="50" s="1"/>
  <c r="AE1041" i="50" a="1"/>
  <c r="AE1041" i="50" s="1"/>
  <c r="AF1041" i="50" a="1"/>
  <c r="AF1041" i="50" s="1"/>
  <c r="AG1041" i="50" a="1"/>
  <c r="AG1041" i="50" s="1"/>
  <c r="AH1041" i="50" a="1"/>
  <c r="AH1041" i="50" s="1"/>
  <c r="AI1041" i="50" a="1"/>
  <c r="AI1041" i="50" s="1"/>
  <c r="AL1041" i="50" a="1"/>
  <c r="AL1041" i="50" s="1"/>
  <c r="O1042" i="50" a="1"/>
  <c r="O1042" i="50" s="1"/>
  <c r="P1042" i="50" a="1"/>
  <c r="P1042" i="50" s="1"/>
  <c r="Q1042" i="50" a="1"/>
  <c r="Q1042" i="50" s="1"/>
  <c r="AB1042" i="50" a="1"/>
  <c r="AB1042" i="50" s="1"/>
  <c r="AD1042" i="50" a="1"/>
  <c r="AD1042" i="50" s="1"/>
  <c r="AC1042" i="50" s="1"/>
  <c r="AE1042" i="50" a="1"/>
  <c r="AE1042" i="50" s="1"/>
  <c r="AF1042" i="50" a="1"/>
  <c r="AF1042" i="50" s="1"/>
  <c r="AG1042" i="50" a="1"/>
  <c r="AG1042" i="50" s="1"/>
  <c r="AH1042" i="50" a="1"/>
  <c r="AH1042" i="50" s="1"/>
  <c r="AI1042" i="50" a="1"/>
  <c r="AI1042" i="50" s="1"/>
  <c r="AL1042" i="50" a="1"/>
  <c r="AL1042" i="50" s="1"/>
  <c r="O1043" i="50" a="1"/>
  <c r="O1043" i="50" s="1"/>
  <c r="P1043" i="50" a="1"/>
  <c r="P1043" i="50" s="1"/>
  <c r="Q1043" i="50" a="1"/>
  <c r="Q1043" i="50" s="1"/>
  <c r="AB1043" i="50" a="1"/>
  <c r="AB1043" i="50" s="1"/>
  <c r="AD1043" i="50" a="1"/>
  <c r="AD1043" i="50" s="1"/>
  <c r="AC1043" i="50" s="1"/>
  <c r="AE1043" i="50" a="1"/>
  <c r="AE1043" i="50" s="1"/>
  <c r="AF1043" i="50" a="1"/>
  <c r="AF1043" i="50" s="1"/>
  <c r="AG1043" i="50" a="1"/>
  <c r="AG1043" i="50" s="1"/>
  <c r="AH1043" i="50" a="1"/>
  <c r="AH1043" i="50" s="1"/>
  <c r="AI1043" i="50" a="1"/>
  <c r="AI1043" i="50" s="1"/>
  <c r="AL1043" i="50" a="1"/>
  <c r="AL1043" i="50" s="1"/>
  <c r="O1044" i="50" a="1"/>
  <c r="O1044" i="50" s="1"/>
  <c r="P1044" i="50" a="1"/>
  <c r="P1044" i="50" s="1"/>
  <c r="Q1044" i="50" a="1"/>
  <c r="Q1044" i="50" s="1"/>
  <c r="AB1044" i="50" a="1"/>
  <c r="AB1044" i="50" s="1"/>
  <c r="AD1044" i="50" a="1"/>
  <c r="AD1044" i="50" s="1"/>
  <c r="AC1044" i="50" s="1"/>
  <c r="AE1044" i="50" a="1"/>
  <c r="AE1044" i="50" s="1"/>
  <c r="AF1044" i="50" a="1"/>
  <c r="AF1044" i="50" s="1"/>
  <c r="AG1044" i="50" a="1"/>
  <c r="AG1044" i="50" s="1"/>
  <c r="AH1044" i="50" a="1"/>
  <c r="AH1044" i="50" s="1"/>
  <c r="AI1044" i="50" a="1"/>
  <c r="AI1044" i="50" s="1"/>
  <c r="AL1044" i="50" a="1"/>
  <c r="AL1044" i="50" s="1"/>
  <c r="O1045" i="50" a="1"/>
  <c r="O1045" i="50" s="1"/>
  <c r="P1045" i="50" a="1"/>
  <c r="P1045" i="50" s="1"/>
  <c r="Q1045" i="50" a="1"/>
  <c r="Q1045" i="50" s="1"/>
  <c r="AB1045" i="50" a="1"/>
  <c r="AB1045" i="50" s="1"/>
  <c r="AD1045" i="50" a="1"/>
  <c r="AD1045" i="50" s="1"/>
  <c r="AC1045" i="50" s="1"/>
  <c r="AE1045" i="50" a="1"/>
  <c r="AE1045" i="50" s="1"/>
  <c r="Z1045" i="50" s="1"/>
  <c r="AF1045" i="50" a="1"/>
  <c r="AF1045" i="50" s="1"/>
  <c r="AG1045" i="50" a="1"/>
  <c r="AG1045" i="50" s="1"/>
  <c r="AH1045" i="50" a="1"/>
  <c r="AH1045" i="50" s="1"/>
  <c r="AI1045" i="50" a="1"/>
  <c r="AI1045" i="50" s="1"/>
  <c r="AL1045" i="50" a="1"/>
  <c r="AL1045" i="50" s="1"/>
  <c r="O1046" i="50" a="1"/>
  <c r="O1046" i="50" s="1"/>
  <c r="P1046" i="50" a="1"/>
  <c r="P1046" i="50" s="1"/>
  <c r="Q1046" i="50" a="1"/>
  <c r="Q1046" i="50" s="1"/>
  <c r="AB1046" i="50" a="1"/>
  <c r="AB1046" i="50" s="1"/>
  <c r="AD1046" i="50" a="1"/>
  <c r="AD1046" i="50" s="1"/>
  <c r="AC1046" i="50" s="1"/>
  <c r="AE1046" i="50" a="1"/>
  <c r="AE1046" i="50" s="1"/>
  <c r="AF1046" i="50" a="1"/>
  <c r="AF1046" i="50" s="1"/>
  <c r="AG1046" i="50" a="1"/>
  <c r="AG1046" i="50" s="1"/>
  <c r="AH1046" i="50" a="1"/>
  <c r="AH1046" i="50" s="1"/>
  <c r="AI1046" i="50" a="1"/>
  <c r="AI1046" i="50" s="1"/>
  <c r="AL1046" i="50" a="1"/>
  <c r="AL1046" i="50" s="1"/>
  <c r="O1047" i="50" a="1"/>
  <c r="O1047" i="50" s="1"/>
  <c r="P1047" i="50" a="1"/>
  <c r="P1047" i="50" s="1"/>
  <c r="Q1047" i="50" a="1"/>
  <c r="Q1047" i="50" s="1"/>
  <c r="AB1047" i="50" a="1"/>
  <c r="AB1047" i="50" s="1"/>
  <c r="AD1047" i="50" a="1"/>
  <c r="AD1047" i="50" s="1"/>
  <c r="AC1047" i="50" s="1"/>
  <c r="AE1047" i="50" a="1"/>
  <c r="AE1047" i="50" s="1"/>
  <c r="Z1047" i="50" s="1"/>
  <c r="AF1047" i="50" a="1"/>
  <c r="AF1047" i="50" s="1"/>
  <c r="AG1047" i="50" a="1"/>
  <c r="AG1047" i="50" s="1"/>
  <c r="AH1047" i="50" a="1"/>
  <c r="AH1047" i="50" s="1"/>
  <c r="AI1047" i="50" a="1"/>
  <c r="AI1047" i="50" s="1"/>
  <c r="AL1047" i="50" a="1"/>
  <c r="AL1047" i="50" s="1"/>
  <c r="O1048" i="50" a="1"/>
  <c r="O1048" i="50" s="1"/>
  <c r="P1048" i="50" a="1"/>
  <c r="P1048" i="50" s="1"/>
  <c r="Q1048" i="50" a="1"/>
  <c r="Q1048" i="50" s="1"/>
  <c r="AB1048" i="50" a="1"/>
  <c r="AB1048" i="50" s="1"/>
  <c r="AD1048" i="50" a="1"/>
  <c r="AD1048" i="50" s="1"/>
  <c r="AC1048" i="50" s="1"/>
  <c r="AE1048" i="50" a="1"/>
  <c r="AE1048" i="50" s="1"/>
  <c r="AF1048" i="50" a="1"/>
  <c r="AF1048" i="50" s="1"/>
  <c r="AG1048" i="50" a="1"/>
  <c r="AG1048" i="50" s="1"/>
  <c r="AH1048" i="50" a="1"/>
  <c r="AH1048" i="50" s="1"/>
  <c r="AI1048" i="50" a="1"/>
  <c r="AI1048" i="50" s="1"/>
  <c r="AL1048" i="50" a="1"/>
  <c r="AL1048" i="50" s="1"/>
  <c r="O1049" i="50" a="1"/>
  <c r="O1049" i="50" s="1"/>
  <c r="P1049" i="50" a="1"/>
  <c r="P1049" i="50" s="1"/>
  <c r="Q1049" i="50" a="1"/>
  <c r="Q1049" i="50" s="1"/>
  <c r="AB1049" i="50" a="1"/>
  <c r="AB1049" i="50" s="1"/>
  <c r="AD1049" i="50" a="1"/>
  <c r="AD1049" i="50" s="1"/>
  <c r="AC1049" i="50" s="1"/>
  <c r="AE1049" i="50" a="1"/>
  <c r="AE1049" i="50" s="1"/>
  <c r="Z1049" i="50" s="1"/>
  <c r="AF1049" i="50" a="1"/>
  <c r="AF1049" i="50" s="1"/>
  <c r="AG1049" i="50" a="1"/>
  <c r="AG1049" i="50" s="1"/>
  <c r="AH1049" i="50" a="1"/>
  <c r="AH1049" i="50" s="1"/>
  <c r="AI1049" i="50" a="1"/>
  <c r="AI1049" i="50" s="1"/>
  <c r="AL1049" i="50" a="1"/>
  <c r="AL1049" i="50" s="1"/>
  <c r="O1050" i="50" a="1"/>
  <c r="O1050" i="50" s="1"/>
  <c r="P1050" i="50" a="1"/>
  <c r="P1050" i="50" s="1"/>
  <c r="Q1050" i="50" a="1"/>
  <c r="Q1050" i="50" s="1"/>
  <c r="AB1050" i="50" a="1"/>
  <c r="AB1050" i="50" s="1"/>
  <c r="AD1050" i="50" a="1"/>
  <c r="AD1050" i="50" s="1"/>
  <c r="AC1050" i="50" s="1"/>
  <c r="AE1050" i="50" a="1"/>
  <c r="AE1050" i="50" s="1"/>
  <c r="AF1050" i="50" a="1"/>
  <c r="AF1050" i="50" s="1"/>
  <c r="AG1050" i="50" a="1"/>
  <c r="AG1050" i="50" s="1"/>
  <c r="AH1050" i="50" a="1"/>
  <c r="AH1050" i="50" s="1"/>
  <c r="AI1050" i="50" a="1"/>
  <c r="AI1050" i="50" s="1"/>
  <c r="AL1050" i="50" a="1"/>
  <c r="AL1050" i="50" s="1"/>
  <c r="O1051" i="50" a="1"/>
  <c r="O1051" i="50" s="1"/>
  <c r="P1051" i="50" a="1"/>
  <c r="P1051" i="50" s="1"/>
  <c r="Q1051" i="50" a="1"/>
  <c r="Q1051" i="50" s="1"/>
  <c r="AB1051" i="50" a="1"/>
  <c r="AB1051" i="50" s="1"/>
  <c r="AD1051" i="50" a="1"/>
  <c r="AD1051" i="50" s="1"/>
  <c r="AC1051" i="50" s="1"/>
  <c r="AE1051" i="50" a="1"/>
  <c r="AE1051" i="50" s="1"/>
  <c r="AF1051" i="50" a="1"/>
  <c r="AF1051" i="50" s="1"/>
  <c r="AG1051" i="50" a="1"/>
  <c r="AG1051" i="50" s="1"/>
  <c r="AH1051" i="50" a="1"/>
  <c r="AH1051" i="50" s="1"/>
  <c r="AI1051" i="50" a="1"/>
  <c r="AI1051" i="50" s="1"/>
  <c r="AL1051" i="50" a="1"/>
  <c r="AL1051" i="50" s="1"/>
  <c r="O1052" i="50" a="1"/>
  <c r="O1052" i="50" s="1"/>
  <c r="P1052" i="50" a="1"/>
  <c r="P1052" i="50" s="1"/>
  <c r="Q1052" i="50" a="1"/>
  <c r="Q1052" i="50" s="1"/>
  <c r="AB1052" i="50" a="1"/>
  <c r="AB1052" i="50" s="1"/>
  <c r="AD1052" i="50" a="1"/>
  <c r="AD1052" i="50" s="1"/>
  <c r="AC1052" i="50" s="1"/>
  <c r="AE1052" i="50" a="1"/>
  <c r="AE1052" i="50" s="1"/>
  <c r="AF1052" i="50" a="1"/>
  <c r="AF1052" i="50" s="1"/>
  <c r="AG1052" i="50" a="1"/>
  <c r="AG1052" i="50" s="1"/>
  <c r="AH1052" i="50" a="1"/>
  <c r="AH1052" i="50" s="1"/>
  <c r="AI1052" i="50" a="1"/>
  <c r="AI1052" i="50" s="1"/>
  <c r="AL1052" i="50" a="1"/>
  <c r="AL1052" i="50" s="1"/>
  <c r="O1053" i="50" a="1"/>
  <c r="O1053" i="50" s="1"/>
  <c r="P1053" i="50" a="1"/>
  <c r="P1053" i="50" s="1"/>
  <c r="Q1053" i="50" a="1"/>
  <c r="Q1053" i="50" s="1"/>
  <c r="AB1053" i="50" a="1"/>
  <c r="AB1053" i="50" s="1"/>
  <c r="AD1053" i="50" a="1"/>
  <c r="AD1053" i="50" s="1"/>
  <c r="AC1053" i="50" s="1"/>
  <c r="AE1053" i="50" a="1"/>
  <c r="AE1053" i="50" s="1"/>
  <c r="AF1053" i="50" a="1"/>
  <c r="AF1053" i="50" s="1"/>
  <c r="AG1053" i="50" a="1"/>
  <c r="AG1053" i="50" s="1"/>
  <c r="AH1053" i="50" a="1"/>
  <c r="AH1053" i="50" s="1"/>
  <c r="AI1053" i="50" a="1"/>
  <c r="AI1053" i="50" s="1"/>
  <c r="AL1053" i="50" a="1"/>
  <c r="AL1053" i="50" s="1"/>
  <c r="O1054" i="50" a="1"/>
  <c r="O1054" i="50" s="1"/>
  <c r="P1054" i="50" a="1"/>
  <c r="P1054" i="50" s="1"/>
  <c r="Q1054" i="50" a="1"/>
  <c r="Q1054" i="50" s="1"/>
  <c r="AB1054" i="50" a="1"/>
  <c r="AB1054" i="50" s="1"/>
  <c r="AD1054" i="50" a="1"/>
  <c r="AD1054" i="50" s="1"/>
  <c r="AC1054" i="50" s="1"/>
  <c r="AE1054" i="50" a="1"/>
  <c r="AE1054" i="50" s="1"/>
  <c r="AF1054" i="50" a="1"/>
  <c r="AF1054" i="50" s="1"/>
  <c r="AG1054" i="50" a="1"/>
  <c r="AG1054" i="50" s="1"/>
  <c r="AH1054" i="50" a="1"/>
  <c r="AH1054" i="50" s="1"/>
  <c r="AI1054" i="50" a="1"/>
  <c r="AI1054" i="50" s="1"/>
  <c r="AL1054" i="50" a="1"/>
  <c r="AL1054" i="50" s="1"/>
  <c r="O1055" i="50" a="1"/>
  <c r="O1055" i="50" s="1"/>
  <c r="P1055" i="50" a="1"/>
  <c r="P1055" i="50" s="1"/>
  <c r="Q1055" i="50" a="1"/>
  <c r="Q1055" i="50" s="1"/>
  <c r="AB1055" i="50" a="1"/>
  <c r="AB1055" i="50" s="1"/>
  <c r="AD1055" i="50" a="1"/>
  <c r="AD1055" i="50" s="1"/>
  <c r="AC1055" i="50" s="1"/>
  <c r="AE1055" i="50" a="1"/>
  <c r="AE1055" i="50" s="1"/>
  <c r="AF1055" i="50" a="1"/>
  <c r="AF1055" i="50" s="1"/>
  <c r="AG1055" i="50" a="1"/>
  <c r="AG1055" i="50" s="1"/>
  <c r="AH1055" i="50" a="1"/>
  <c r="AH1055" i="50" s="1"/>
  <c r="AI1055" i="50" a="1"/>
  <c r="AI1055" i="50" s="1"/>
  <c r="AL1055" i="50" a="1"/>
  <c r="AL1055" i="50" s="1"/>
  <c r="O1056" i="50" a="1"/>
  <c r="O1056" i="50" s="1"/>
  <c r="P1056" i="50" a="1"/>
  <c r="P1056" i="50" s="1"/>
  <c r="Q1056" i="50" a="1"/>
  <c r="Q1056" i="50" s="1"/>
  <c r="AB1056" i="50" a="1"/>
  <c r="AB1056" i="50" s="1"/>
  <c r="AD1056" i="50" a="1"/>
  <c r="AD1056" i="50" s="1"/>
  <c r="AC1056" i="50" s="1"/>
  <c r="AE1056" i="50" a="1"/>
  <c r="AE1056" i="50" s="1"/>
  <c r="AF1056" i="50" a="1"/>
  <c r="AF1056" i="50" s="1"/>
  <c r="AG1056" i="50" a="1"/>
  <c r="AG1056" i="50" s="1"/>
  <c r="AH1056" i="50" a="1"/>
  <c r="AH1056" i="50" s="1"/>
  <c r="AI1056" i="50" a="1"/>
  <c r="AI1056" i="50" s="1"/>
  <c r="AL1056" i="50" a="1"/>
  <c r="AL1056" i="50" s="1"/>
  <c r="O1057" i="50" a="1"/>
  <c r="O1057" i="50" s="1"/>
  <c r="P1057" i="50" a="1"/>
  <c r="P1057" i="50" s="1"/>
  <c r="Q1057" i="50" a="1"/>
  <c r="Q1057" i="50" s="1"/>
  <c r="AB1057" i="50" a="1"/>
  <c r="AB1057" i="50" s="1"/>
  <c r="AD1057" i="50" a="1"/>
  <c r="AD1057" i="50" s="1"/>
  <c r="AC1057" i="50" s="1"/>
  <c r="AE1057" i="50" a="1"/>
  <c r="AE1057" i="50" s="1"/>
  <c r="AF1057" i="50" a="1"/>
  <c r="AF1057" i="50" s="1"/>
  <c r="AG1057" i="50" a="1"/>
  <c r="AG1057" i="50" s="1"/>
  <c r="AH1057" i="50" a="1"/>
  <c r="AH1057" i="50" s="1"/>
  <c r="AI1057" i="50" a="1"/>
  <c r="AI1057" i="50" s="1"/>
  <c r="AL1057" i="50" a="1"/>
  <c r="AL1057" i="50" s="1"/>
  <c r="O1058" i="50" a="1"/>
  <c r="O1058" i="50" s="1"/>
  <c r="P1058" i="50" a="1"/>
  <c r="P1058" i="50" s="1"/>
  <c r="Q1058" i="50" a="1"/>
  <c r="Q1058" i="50" s="1"/>
  <c r="AB1058" i="50" a="1"/>
  <c r="AB1058" i="50" s="1"/>
  <c r="AD1058" i="50" a="1"/>
  <c r="AD1058" i="50" s="1"/>
  <c r="AC1058" i="50" s="1"/>
  <c r="AE1058" i="50" a="1"/>
  <c r="AE1058" i="50" s="1"/>
  <c r="AA1058" i="50" s="1"/>
  <c r="AF1058" i="50" a="1"/>
  <c r="AF1058" i="50" s="1"/>
  <c r="AG1058" i="50" a="1"/>
  <c r="AG1058" i="50" s="1"/>
  <c r="AH1058" i="50" a="1"/>
  <c r="AH1058" i="50" s="1"/>
  <c r="AI1058" i="50" a="1"/>
  <c r="AI1058" i="50" s="1"/>
  <c r="AL1058" i="50" a="1"/>
  <c r="AL1058" i="50" s="1"/>
  <c r="O1059" i="50" a="1"/>
  <c r="O1059" i="50" s="1"/>
  <c r="P1059" i="50" a="1"/>
  <c r="P1059" i="50" s="1"/>
  <c r="Q1059" i="50" a="1"/>
  <c r="Q1059" i="50" s="1"/>
  <c r="AB1059" i="50" a="1"/>
  <c r="AB1059" i="50" s="1"/>
  <c r="AD1059" i="50" a="1"/>
  <c r="AD1059" i="50" s="1"/>
  <c r="AC1059" i="50" s="1"/>
  <c r="AE1059" i="50" a="1"/>
  <c r="AE1059" i="50" s="1"/>
  <c r="Z1059" i="50" s="1"/>
  <c r="AF1059" i="50" a="1"/>
  <c r="AF1059" i="50" s="1"/>
  <c r="AG1059" i="50" a="1"/>
  <c r="AG1059" i="50" s="1"/>
  <c r="AH1059" i="50" a="1"/>
  <c r="AH1059" i="50" s="1"/>
  <c r="AI1059" i="50" a="1"/>
  <c r="AI1059" i="50" s="1"/>
  <c r="AL1059" i="50" a="1"/>
  <c r="AL1059" i="50" s="1"/>
  <c r="O1060" i="50" a="1"/>
  <c r="O1060" i="50" s="1"/>
  <c r="P1060" i="50" a="1"/>
  <c r="P1060" i="50" s="1"/>
  <c r="Q1060" i="50" a="1"/>
  <c r="Q1060" i="50" s="1"/>
  <c r="AB1060" i="50" a="1"/>
  <c r="AB1060" i="50" s="1"/>
  <c r="AD1060" i="50" a="1"/>
  <c r="AD1060" i="50" s="1"/>
  <c r="AC1060" i="50" s="1"/>
  <c r="AE1060" i="50" a="1"/>
  <c r="AE1060" i="50" s="1"/>
  <c r="AF1060" i="50" a="1"/>
  <c r="AF1060" i="50" s="1"/>
  <c r="AG1060" i="50" a="1"/>
  <c r="AG1060" i="50" s="1"/>
  <c r="AH1060" i="50" a="1"/>
  <c r="AH1060" i="50" s="1"/>
  <c r="AI1060" i="50" a="1"/>
  <c r="AI1060" i="50" s="1"/>
  <c r="AL1060" i="50" a="1"/>
  <c r="AL1060" i="50" s="1"/>
  <c r="O1061" i="50" a="1"/>
  <c r="O1061" i="50" s="1"/>
  <c r="P1061" i="50" a="1"/>
  <c r="P1061" i="50" s="1"/>
  <c r="Q1061" i="50" a="1"/>
  <c r="Q1061" i="50" s="1"/>
  <c r="AB1061" i="50" a="1"/>
  <c r="AB1061" i="50" s="1"/>
  <c r="AD1061" i="50" a="1"/>
  <c r="AD1061" i="50" s="1"/>
  <c r="AC1061" i="50" s="1"/>
  <c r="AE1061" i="50" a="1"/>
  <c r="AE1061" i="50" s="1"/>
  <c r="AF1061" i="50" a="1"/>
  <c r="AF1061" i="50" s="1"/>
  <c r="AG1061" i="50" a="1"/>
  <c r="AG1061" i="50" s="1"/>
  <c r="AH1061" i="50" a="1"/>
  <c r="AH1061" i="50" s="1"/>
  <c r="AI1061" i="50" a="1"/>
  <c r="AI1061" i="50" s="1"/>
  <c r="AL1061" i="50" a="1"/>
  <c r="AL1061" i="50" s="1"/>
  <c r="O1062" i="50" a="1"/>
  <c r="O1062" i="50" s="1"/>
  <c r="P1062" i="50" a="1"/>
  <c r="P1062" i="50" s="1"/>
  <c r="Q1062" i="50" a="1"/>
  <c r="Q1062" i="50" s="1"/>
  <c r="AB1062" i="50" a="1"/>
  <c r="AB1062" i="50" s="1"/>
  <c r="AD1062" i="50" a="1"/>
  <c r="AD1062" i="50" s="1"/>
  <c r="AC1062" i="50" s="1"/>
  <c r="AE1062" i="50" a="1"/>
  <c r="AE1062" i="50" s="1"/>
  <c r="AF1062" i="50" a="1"/>
  <c r="AF1062" i="50" s="1"/>
  <c r="AG1062" i="50" a="1"/>
  <c r="AG1062" i="50" s="1"/>
  <c r="AH1062" i="50" a="1"/>
  <c r="AH1062" i="50" s="1"/>
  <c r="AI1062" i="50" a="1"/>
  <c r="AI1062" i="50" s="1"/>
  <c r="AL1062" i="50" a="1"/>
  <c r="AL1062" i="50" s="1"/>
  <c r="O1063" i="50" a="1"/>
  <c r="O1063" i="50" s="1"/>
  <c r="P1063" i="50" a="1"/>
  <c r="P1063" i="50" s="1"/>
  <c r="Q1063" i="50" a="1"/>
  <c r="Q1063" i="50" s="1"/>
  <c r="AB1063" i="50" a="1"/>
  <c r="AB1063" i="50" s="1"/>
  <c r="AD1063" i="50" a="1"/>
  <c r="AD1063" i="50" s="1"/>
  <c r="AC1063" i="50" s="1"/>
  <c r="AE1063" i="50" a="1"/>
  <c r="AE1063" i="50" s="1"/>
  <c r="AF1063" i="50" a="1"/>
  <c r="AF1063" i="50" s="1"/>
  <c r="AG1063" i="50" a="1"/>
  <c r="AG1063" i="50" s="1"/>
  <c r="AH1063" i="50" a="1"/>
  <c r="AH1063" i="50" s="1"/>
  <c r="AI1063" i="50" a="1"/>
  <c r="AI1063" i="50" s="1"/>
  <c r="AL1063" i="50" a="1"/>
  <c r="AL1063" i="50" s="1"/>
  <c r="O1064" i="50" a="1"/>
  <c r="O1064" i="50" s="1"/>
  <c r="P1064" i="50" a="1"/>
  <c r="P1064" i="50" s="1"/>
  <c r="Q1064" i="50" a="1"/>
  <c r="Q1064" i="50" s="1"/>
  <c r="AB1064" i="50" a="1"/>
  <c r="AB1064" i="50" s="1"/>
  <c r="AD1064" i="50" a="1"/>
  <c r="AD1064" i="50" s="1"/>
  <c r="AC1064" i="50" s="1"/>
  <c r="AE1064" i="50" a="1"/>
  <c r="AE1064" i="50" s="1"/>
  <c r="AF1064" i="50" a="1"/>
  <c r="AF1064" i="50" s="1"/>
  <c r="AG1064" i="50" a="1"/>
  <c r="AG1064" i="50" s="1"/>
  <c r="AH1064" i="50" a="1"/>
  <c r="AH1064" i="50" s="1"/>
  <c r="AI1064" i="50" a="1"/>
  <c r="AI1064" i="50" s="1"/>
  <c r="AL1064" i="50" a="1"/>
  <c r="AL1064" i="50" s="1"/>
  <c r="O1065" i="50" a="1"/>
  <c r="O1065" i="50" s="1"/>
  <c r="P1065" i="50" a="1"/>
  <c r="P1065" i="50" s="1"/>
  <c r="Q1065" i="50" a="1"/>
  <c r="Q1065" i="50" s="1"/>
  <c r="AB1065" i="50" a="1"/>
  <c r="AB1065" i="50" s="1"/>
  <c r="AD1065" i="50" a="1"/>
  <c r="AD1065" i="50" s="1"/>
  <c r="AC1065" i="50" s="1"/>
  <c r="AE1065" i="50" a="1"/>
  <c r="AE1065" i="50" s="1"/>
  <c r="AF1065" i="50" a="1"/>
  <c r="AF1065" i="50" s="1"/>
  <c r="AG1065" i="50" a="1"/>
  <c r="AG1065" i="50" s="1"/>
  <c r="AH1065" i="50" a="1"/>
  <c r="AH1065" i="50" s="1"/>
  <c r="AI1065" i="50" a="1"/>
  <c r="AI1065" i="50" s="1"/>
  <c r="AL1065" i="50" a="1"/>
  <c r="AL1065" i="50" s="1"/>
  <c r="O1066" i="50" a="1"/>
  <c r="O1066" i="50" s="1"/>
  <c r="P1066" i="50" a="1"/>
  <c r="P1066" i="50" s="1"/>
  <c r="Q1066" i="50" a="1"/>
  <c r="Q1066" i="50" s="1"/>
  <c r="AB1066" i="50" a="1"/>
  <c r="AB1066" i="50" s="1"/>
  <c r="AD1066" i="50" a="1"/>
  <c r="AD1066" i="50" s="1"/>
  <c r="AC1066" i="50" s="1"/>
  <c r="AE1066" i="50" a="1"/>
  <c r="AE1066" i="50" s="1"/>
  <c r="AF1066" i="50" a="1"/>
  <c r="AF1066" i="50" s="1"/>
  <c r="AG1066" i="50" a="1"/>
  <c r="AG1066" i="50" s="1"/>
  <c r="AH1066" i="50" a="1"/>
  <c r="AH1066" i="50" s="1"/>
  <c r="AI1066" i="50" a="1"/>
  <c r="AI1066" i="50" s="1"/>
  <c r="AL1066" i="50" a="1"/>
  <c r="AL1066" i="50" s="1"/>
  <c r="O1067" i="50" a="1"/>
  <c r="O1067" i="50" s="1"/>
  <c r="P1067" i="50" a="1"/>
  <c r="P1067" i="50" s="1"/>
  <c r="Q1067" i="50" a="1"/>
  <c r="Q1067" i="50" s="1"/>
  <c r="AB1067" i="50" a="1"/>
  <c r="AB1067" i="50" s="1"/>
  <c r="AD1067" i="50" a="1"/>
  <c r="AD1067" i="50" s="1"/>
  <c r="AC1067" i="50" s="1"/>
  <c r="AE1067" i="50" a="1"/>
  <c r="AE1067" i="50" s="1"/>
  <c r="AF1067" i="50" a="1"/>
  <c r="AF1067" i="50" s="1"/>
  <c r="AG1067" i="50" a="1"/>
  <c r="AG1067" i="50" s="1"/>
  <c r="AH1067" i="50" a="1"/>
  <c r="AH1067" i="50" s="1"/>
  <c r="AI1067" i="50" a="1"/>
  <c r="AI1067" i="50" s="1"/>
  <c r="AL1067" i="50" a="1"/>
  <c r="AL1067" i="50" s="1"/>
  <c r="O1068" i="50" a="1"/>
  <c r="O1068" i="50" s="1"/>
  <c r="P1068" i="50" a="1"/>
  <c r="P1068" i="50" s="1"/>
  <c r="Q1068" i="50" a="1"/>
  <c r="Q1068" i="50" s="1"/>
  <c r="AB1068" i="50" a="1"/>
  <c r="AB1068" i="50" s="1"/>
  <c r="AD1068" i="50" a="1"/>
  <c r="AD1068" i="50" s="1"/>
  <c r="AC1068" i="50" s="1"/>
  <c r="AE1068" i="50" a="1"/>
  <c r="AE1068" i="50" s="1"/>
  <c r="AF1068" i="50" a="1"/>
  <c r="AF1068" i="50" s="1"/>
  <c r="AG1068" i="50" a="1"/>
  <c r="AG1068" i="50" s="1"/>
  <c r="AH1068" i="50" a="1"/>
  <c r="AH1068" i="50" s="1"/>
  <c r="AI1068" i="50" a="1"/>
  <c r="AI1068" i="50" s="1"/>
  <c r="AL1068" i="50" a="1"/>
  <c r="AL1068" i="50" s="1"/>
  <c r="O1069" i="50" a="1"/>
  <c r="O1069" i="50" s="1"/>
  <c r="P1069" i="50" a="1"/>
  <c r="P1069" i="50" s="1"/>
  <c r="Q1069" i="50" a="1"/>
  <c r="Q1069" i="50" s="1"/>
  <c r="AB1069" i="50" a="1"/>
  <c r="AB1069" i="50" s="1"/>
  <c r="AD1069" i="50" a="1"/>
  <c r="AD1069" i="50" s="1"/>
  <c r="AC1069" i="50" s="1"/>
  <c r="AE1069" i="50" a="1"/>
  <c r="AE1069" i="50" s="1"/>
  <c r="Z1069" i="50" s="1"/>
  <c r="AF1069" i="50" a="1"/>
  <c r="AF1069" i="50" s="1"/>
  <c r="AG1069" i="50" a="1"/>
  <c r="AG1069" i="50" s="1"/>
  <c r="AH1069" i="50" a="1"/>
  <c r="AH1069" i="50" s="1"/>
  <c r="AI1069" i="50" a="1"/>
  <c r="AI1069" i="50" s="1"/>
  <c r="AL1069" i="50" a="1"/>
  <c r="AL1069" i="50" s="1"/>
  <c r="O1070" i="50" a="1"/>
  <c r="O1070" i="50" s="1"/>
  <c r="P1070" i="50" a="1"/>
  <c r="P1070" i="50" s="1"/>
  <c r="Q1070" i="50" a="1"/>
  <c r="Q1070" i="50" s="1"/>
  <c r="AB1070" i="50" a="1"/>
  <c r="AB1070" i="50" s="1"/>
  <c r="AD1070" i="50" a="1"/>
  <c r="AD1070" i="50" s="1"/>
  <c r="AC1070" i="50" s="1"/>
  <c r="AE1070" i="50" a="1"/>
  <c r="AE1070" i="50" s="1"/>
  <c r="AF1070" i="50" a="1"/>
  <c r="AF1070" i="50" s="1"/>
  <c r="AG1070" i="50" a="1"/>
  <c r="AG1070" i="50" s="1"/>
  <c r="AH1070" i="50" a="1"/>
  <c r="AH1070" i="50" s="1"/>
  <c r="AI1070" i="50" a="1"/>
  <c r="AI1070" i="50" s="1"/>
  <c r="AL1070" i="50" a="1"/>
  <c r="AL1070" i="50" s="1"/>
  <c r="O1071" i="50" a="1"/>
  <c r="O1071" i="50" s="1"/>
  <c r="P1071" i="50" a="1"/>
  <c r="P1071" i="50" s="1"/>
  <c r="Q1071" i="50" a="1"/>
  <c r="Q1071" i="50" s="1"/>
  <c r="AB1071" i="50" a="1"/>
  <c r="AB1071" i="50" s="1"/>
  <c r="AD1071" i="50" a="1"/>
  <c r="AD1071" i="50" s="1"/>
  <c r="AC1071" i="50" s="1"/>
  <c r="AE1071" i="50" a="1"/>
  <c r="AE1071" i="50" s="1"/>
  <c r="AF1071" i="50" a="1"/>
  <c r="AF1071" i="50" s="1"/>
  <c r="AG1071" i="50" a="1"/>
  <c r="AG1071" i="50" s="1"/>
  <c r="AH1071" i="50" a="1"/>
  <c r="AH1071" i="50" s="1"/>
  <c r="AI1071" i="50" a="1"/>
  <c r="AI1071" i="50" s="1"/>
  <c r="AL1071" i="50" a="1"/>
  <c r="AL1071" i="50" s="1"/>
  <c r="O1072" i="50" a="1"/>
  <c r="O1072" i="50" s="1"/>
  <c r="P1072" i="50" a="1"/>
  <c r="P1072" i="50" s="1"/>
  <c r="Q1072" i="50" a="1"/>
  <c r="Q1072" i="50" s="1"/>
  <c r="AB1072" i="50" a="1"/>
  <c r="AB1072" i="50" s="1"/>
  <c r="AD1072" i="50" a="1"/>
  <c r="AD1072" i="50" s="1"/>
  <c r="AC1072" i="50" s="1"/>
  <c r="AE1072" i="50" a="1"/>
  <c r="AE1072" i="50" s="1"/>
  <c r="AF1072" i="50" a="1"/>
  <c r="AF1072" i="50" s="1"/>
  <c r="AG1072" i="50" a="1"/>
  <c r="AG1072" i="50" s="1"/>
  <c r="AH1072" i="50" a="1"/>
  <c r="AH1072" i="50" s="1"/>
  <c r="AI1072" i="50" a="1"/>
  <c r="AI1072" i="50" s="1"/>
  <c r="AL1072" i="50" a="1"/>
  <c r="AL1072" i="50" s="1"/>
  <c r="O1073" i="50" a="1"/>
  <c r="O1073" i="50" s="1"/>
  <c r="P1073" i="50" a="1"/>
  <c r="P1073" i="50" s="1"/>
  <c r="Q1073" i="50" a="1"/>
  <c r="Q1073" i="50" s="1"/>
  <c r="AB1073" i="50" a="1"/>
  <c r="AB1073" i="50" s="1"/>
  <c r="AD1073" i="50" a="1"/>
  <c r="AD1073" i="50" s="1"/>
  <c r="AC1073" i="50" s="1"/>
  <c r="AE1073" i="50" a="1"/>
  <c r="AE1073" i="50" s="1"/>
  <c r="AF1073" i="50" a="1"/>
  <c r="AF1073" i="50" s="1"/>
  <c r="AG1073" i="50" a="1"/>
  <c r="AG1073" i="50" s="1"/>
  <c r="AH1073" i="50" a="1"/>
  <c r="AH1073" i="50" s="1"/>
  <c r="AI1073" i="50" a="1"/>
  <c r="AI1073" i="50" s="1"/>
  <c r="AL1073" i="50" a="1"/>
  <c r="AL1073" i="50" s="1"/>
  <c r="O1074" i="50" a="1"/>
  <c r="O1074" i="50" s="1"/>
  <c r="P1074" i="50" a="1"/>
  <c r="P1074" i="50" s="1"/>
  <c r="Q1074" i="50" a="1"/>
  <c r="Q1074" i="50" s="1"/>
  <c r="AB1074" i="50" a="1"/>
  <c r="AB1074" i="50" s="1"/>
  <c r="AD1074" i="50" a="1"/>
  <c r="AD1074" i="50" s="1"/>
  <c r="AC1074" i="50" s="1"/>
  <c r="AE1074" i="50" a="1"/>
  <c r="AE1074" i="50" s="1"/>
  <c r="AA1074" i="50" s="1"/>
  <c r="AF1074" i="50" a="1"/>
  <c r="AF1074" i="50" s="1"/>
  <c r="AG1074" i="50" a="1"/>
  <c r="AG1074" i="50" s="1"/>
  <c r="AH1074" i="50" a="1"/>
  <c r="AH1074" i="50" s="1"/>
  <c r="AI1074" i="50" a="1"/>
  <c r="AI1074" i="50" s="1"/>
  <c r="AL1074" i="50" a="1"/>
  <c r="AL1074" i="50" s="1"/>
  <c r="O1075" i="50" a="1"/>
  <c r="O1075" i="50" s="1"/>
  <c r="P1075" i="50" a="1"/>
  <c r="P1075" i="50" s="1"/>
  <c r="Q1075" i="50" a="1"/>
  <c r="Q1075" i="50" s="1"/>
  <c r="AB1075" i="50" a="1"/>
  <c r="AB1075" i="50" s="1"/>
  <c r="AD1075" i="50" a="1"/>
  <c r="AD1075" i="50" s="1"/>
  <c r="AC1075" i="50" s="1"/>
  <c r="AE1075" i="50" a="1"/>
  <c r="AE1075" i="50" s="1"/>
  <c r="AF1075" i="50" a="1"/>
  <c r="AF1075" i="50" s="1"/>
  <c r="AG1075" i="50" a="1"/>
  <c r="AG1075" i="50" s="1"/>
  <c r="AH1075" i="50" a="1"/>
  <c r="AH1075" i="50" s="1"/>
  <c r="AI1075" i="50" a="1"/>
  <c r="AI1075" i="50" s="1"/>
  <c r="AL1075" i="50" a="1"/>
  <c r="AL1075" i="50" s="1"/>
  <c r="O1076" i="50" a="1"/>
  <c r="O1076" i="50" s="1"/>
  <c r="P1076" i="50" a="1"/>
  <c r="P1076" i="50" s="1"/>
  <c r="Q1076" i="50" a="1"/>
  <c r="Q1076" i="50" s="1"/>
  <c r="AB1076" i="50" a="1"/>
  <c r="AB1076" i="50" s="1"/>
  <c r="AD1076" i="50" a="1"/>
  <c r="AD1076" i="50" s="1"/>
  <c r="AC1076" i="50" s="1"/>
  <c r="AE1076" i="50" a="1"/>
  <c r="AE1076" i="50" s="1"/>
  <c r="Z1076" i="50" s="1"/>
  <c r="AF1076" i="50" a="1"/>
  <c r="AF1076" i="50" s="1"/>
  <c r="AG1076" i="50" a="1"/>
  <c r="AG1076" i="50" s="1"/>
  <c r="AH1076" i="50" a="1"/>
  <c r="AH1076" i="50" s="1"/>
  <c r="AI1076" i="50" a="1"/>
  <c r="AI1076" i="50" s="1"/>
  <c r="AL1076" i="50" a="1"/>
  <c r="AL1076" i="50" s="1"/>
  <c r="O1077" i="50" a="1"/>
  <c r="O1077" i="50" s="1"/>
  <c r="P1077" i="50" a="1"/>
  <c r="P1077" i="50" s="1"/>
  <c r="Q1077" i="50" a="1"/>
  <c r="Q1077" i="50" s="1"/>
  <c r="AB1077" i="50" a="1"/>
  <c r="AB1077" i="50" s="1"/>
  <c r="AD1077" i="50" a="1"/>
  <c r="AD1077" i="50" s="1"/>
  <c r="AC1077" i="50" s="1"/>
  <c r="AE1077" i="50" a="1"/>
  <c r="AE1077" i="50" s="1"/>
  <c r="AA1077" i="50" s="1"/>
  <c r="AF1077" i="50" a="1"/>
  <c r="AF1077" i="50" s="1"/>
  <c r="AG1077" i="50" a="1"/>
  <c r="AG1077" i="50" s="1"/>
  <c r="AH1077" i="50" a="1"/>
  <c r="AH1077" i="50" s="1"/>
  <c r="AI1077" i="50" a="1"/>
  <c r="AI1077" i="50" s="1"/>
  <c r="AL1077" i="50" a="1"/>
  <c r="AL1077" i="50" s="1"/>
  <c r="O1078" i="50" a="1"/>
  <c r="O1078" i="50" s="1"/>
  <c r="P1078" i="50" a="1"/>
  <c r="P1078" i="50" s="1"/>
  <c r="Q1078" i="50" a="1"/>
  <c r="Q1078" i="50" s="1"/>
  <c r="AB1078" i="50" a="1"/>
  <c r="AB1078" i="50" s="1"/>
  <c r="AD1078" i="50" a="1"/>
  <c r="AD1078" i="50" s="1"/>
  <c r="AC1078" i="50" s="1"/>
  <c r="AE1078" i="50" a="1"/>
  <c r="AE1078" i="50" s="1"/>
  <c r="AF1078" i="50" a="1"/>
  <c r="AF1078" i="50" s="1"/>
  <c r="AG1078" i="50" a="1"/>
  <c r="AG1078" i="50" s="1"/>
  <c r="AH1078" i="50" a="1"/>
  <c r="AH1078" i="50" s="1"/>
  <c r="AI1078" i="50" a="1"/>
  <c r="AI1078" i="50" s="1"/>
  <c r="AL1078" i="50" a="1"/>
  <c r="AL1078" i="50" s="1"/>
  <c r="O1079" i="50" a="1"/>
  <c r="O1079" i="50" s="1"/>
  <c r="P1079" i="50" a="1"/>
  <c r="P1079" i="50" s="1"/>
  <c r="Q1079" i="50" a="1"/>
  <c r="Q1079" i="50" s="1"/>
  <c r="AB1079" i="50" a="1"/>
  <c r="AB1079" i="50" s="1"/>
  <c r="AD1079" i="50" a="1"/>
  <c r="AD1079" i="50" s="1"/>
  <c r="AC1079" i="50" s="1"/>
  <c r="AE1079" i="50" a="1"/>
  <c r="AE1079" i="50" s="1"/>
  <c r="AF1079" i="50" a="1"/>
  <c r="AF1079" i="50" s="1"/>
  <c r="AG1079" i="50" a="1"/>
  <c r="AG1079" i="50" s="1"/>
  <c r="AH1079" i="50" a="1"/>
  <c r="AH1079" i="50" s="1"/>
  <c r="AI1079" i="50" a="1"/>
  <c r="AI1079" i="50" s="1"/>
  <c r="AL1079" i="50" a="1"/>
  <c r="AL1079" i="50" s="1"/>
  <c r="O1080" i="50" a="1"/>
  <c r="O1080" i="50" s="1"/>
  <c r="P1080" i="50" a="1"/>
  <c r="P1080" i="50" s="1"/>
  <c r="Q1080" i="50" a="1"/>
  <c r="Q1080" i="50" s="1"/>
  <c r="AB1080" i="50" a="1"/>
  <c r="AB1080" i="50" s="1"/>
  <c r="AD1080" i="50" a="1"/>
  <c r="AD1080" i="50" s="1"/>
  <c r="AC1080" i="50" s="1"/>
  <c r="AE1080" i="50" a="1"/>
  <c r="AE1080" i="50" s="1"/>
  <c r="Z1080" i="50" s="1"/>
  <c r="AF1080" i="50" a="1"/>
  <c r="AF1080" i="50" s="1"/>
  <c r="AG1080" i="50" a="1"/>
  <c r="AG1080" i="50" s="1"/>
  <c r="AH1080" i="50" a="1"/>
  <c r="AH1080" i="50" s="1"/>
  <c r="AI1080" i="50" a="1"/>
  <c r="AI1080" i="50" s="1"/>
  <c r="AL1080" i="50" a="1"/>
  <c r="AL1080" i="50" s="1"/>
  <c r="O1081" i="50" a="1"/>
  <c r="O1081" i="50" s="1"/>
  <c r="P1081" i="50" a="1"/>
  <c r="P1081" i="50" s="1"/>
  <c r="Q1081" i="50" a="1"/>
  <c r="Q1081" i="50" s="1"/>
  <c r="AB1081" i="50" a="1"/>
  <c r="AB1081" i="50" s="1"/>
  <c r="AD1081" i="50" a="1"/>
  <c r="AD1081" i="50" s="1"/>
  <c r="AC1081" i="50" s="1"/>
  <c r="AE1081" i="50" a="1"/>
  <c r="AE1081" i="50" s="1"/>
  <c r="AF1081" i="50" a="1"/>
  <c r="AF1081" i="50" s="1"/>
  <c r="AG1081" i="50" a="1"/>
  <c r="AG1081" i="50" s="1"/>
  <c r="AH1081" i="50" a="1"/>
  <c r="AH1081" i="50" s="1"/>
  <c r="AI1081" i="50" a="1"/>
  <c r="AI1081" i="50" s="1"/>
  <c r="AL1081" i="50" a="1"/>
  <c r="AL1081" i="50" s="1"/>
  <c r="O1082" i="50" a="1"/>
  <c r="O1082" i="50" s="1"/>
  <c r="P1082" i="50" a="1"/>
  <c r="P1082" i="50" s="1"/>
  <c r="Q1082" i="50" a="1"/>
  <c r="Q1082" i="50" s="1"/>
  <c r="AB1082" i="50" a="1"/>
  <c r="AB1082" i="50" s="1"/>
  <c r="AD1082" i="50" a="1"/>
  <c r="AD1082" i="50" s="1"/>
  <c r="AC1082" i="50" s="1"/>
  <c r="AE1082" i="50" a="1"/>
  <c r="AE1082" i="50" s="1"/>
  <c r="AF1082" i="50" a="1"/>
  <c r="AF1082" i="50" s="1"/>
  <c r="AG1082" i="50" a="1"/>
  <c r="AG1082" i="50" s="1"/>
  <c r="AH1082" i="50" a="1"/>
  <c r="AH1082" i="50" s="1"/>
  <c r="AI1082" i="50" a="1"/>
  <c r="AI1082" i="50" s="1"/>
  <c r="AL1082" i="50" a="1"/>
  <c r="AL1082" i="50" s="1"/>
  <c r="O1083" i="50" a="1"/>
  <c r="O1083" i="50" s="1"/>
  <c r="P1083" i="50" a="1"/>
  <c r="P1083" i="50" s="1"/>
  <c r="Q1083" i="50" a="1"/>
  <c r="Q1083" i="50" s="1"/>
  <c r="AB1083" i="50" a="1"/>
  <c r="AB1083" i="50" s="1"/>
  <c r="AD1083" i="50" a="1"/>
  <c r="AD1083" i="50" s="1"/>
  <c r="AC1083" i="50" s="1"/>
  <c r="AE1083" i="50" a="1"/>
  <c r="AE1083" i="50" s="1"/>
  <c r="AF1083" i="50" a="1"/>
  <c r="AF1083" i="50" s="1"/>
  <c r="AG1083" i="50" a="1"/>
  <c r="AG1083" i="50" s="1"/>
  <c r="AH1083" i="50" a="1"/>
  <c r="AH1083" i="50" s="1"/>
  <c r="AI1083" i="50" a="1"/>
  <c r="AI1083" i="50" s="1"/>
  <c r="AL1083" i="50" a="1"/>
  <c r="AL1083" i="50" s="1"/>
  <c r="O1084" i="50" a="1"/>
  <c r="O1084" i="50" s="1"/>
  <c r="P1084" i="50" a="1"/>
  <c r="P1084" i="50" s="1"/>
  <c r="Q1084" i="50" a="1"/>
  <c r="Q1084" i="50" s="1"/>
  <c r="AB1084" i="50" a="1"/>
  <c r="AB1084" i="50" s="1"/>
  <c r="AD1084" i="50" a="1"/>
  <c r="AD1084" i="50" s="1"/>
  <c r="AC1084" i="50" s="1"/>
  <c r="AE1084" i="50" a="1"/>
  <c r="AE1084" i="50" s="1"/>
  <c r="Z1084" i="50" s="1"/>
  <c r="AF1084" i="50" a="1"/>
  <c r="AF1084" i="50" s="1"/>
  <c r="AG1084" i="50" a="1"/>
  <c r="AG1084" i="50" s="1"/>
  <c r="AH1084" i="50" a="1"/>
  <c r="AH1084" i="50" s="1"/>
  <c r="AI1084" i="50" a="1"/>
  <c r="AI1084" i="50" s="1"/>
  <c r="AL1084" i="50" a="1"/>
  <c r="AL1084" i="50" s="1"/>
  <c r="O1085" i="50" a="1"/>
  <c r="O1085" i="50" s="1"/>
  <c r="P1085" i="50" a="1"/>
  <c r="P1085" i="50" s="1"/>
  <c r="Q1085" i="50" a="1"/>
  <c r="Q1085" i="50" s="1"/>
  <c r="AB1085" i="50" a="1"/>
  <c r="AB1085" i="50" s="1"/>
  <c r="AD1085" i="50" a="1"/>
  <c r="AD1085" i="50" s="1"/>
  <c r="AC1085" i="50" s="1"/>
  <c r="AE1085" i="50" a="1"/>
  <c r="AE1085" i="50" s="1"/>
  <c r="Z1085" i="50" s="1"/>
  <c r="AF1085" i="50" a="1"/>
  <c r="AF1085" i="50" s="1"/>
  <c r="AG1085" i="50" a="1"/>
  <c r="AG1085" i="50" s="1"/>
  <c r="AH1085" i="50" a="1"/>
  <c r="AH1085" i="50" s="1"/>
  <c r="AI1085" i="50" a="1"/>
  <c r="AI1085" i="50" s="1"/>
  <c r="AL1085" i="50" a="1"/>
  <c r="AL1085" i="50" s="1"/>
  <c r="O1086" i="50" a="1"/>
  <c r="O1086" i="50" s="1"/>
  <c r="P1086" i="50" a="1"/>
  <c r="P1086" i="50" s="1"/>
  <c r="Q1086" i="50" a="1"/>
  <c r="Q1086" i="50" s="1"/>
  <c r="AB1086" i="50" a="1"/>
  <c r="AB1086" i="50" s="1"/>
  <c r="AD1086" i="50" a="1"/>
  <c r="AD1086" i="50" s="1"/>
  <c r="AC1086" i="50" s="1"/>
  <c r="AE1086" i="50" a="1"/>
  <c r="AE1086" i="50" s="1"/>
  <c r="AF1086" i="50" a="1"/>
  <c r="AF1086" i="50" s="1"/>
  <c r="AG1086" i="50" a="1"/>
  <c r="AG1086" i="50" s="1"/>
  <c r="AH1086" i="50" a="1"/>
  <c r="AH1086" i="50" s="1"/>
  <c r="AI1086" i="50" a="1"/>
  <c r="AI1086" i="50" s="1"/>
  <c r="AL1086" i="50" a="1"/>
  <c r="AL1086" i="50" s="1"/>
  <c r="O1087" i="50" a="1"/>
  <c r="O1087" i="50" s="1"/>
  <c r="P1087" i="50" a="1"/>
  <c r="P1087" i="50" s="1"/>
  <c r="Q1087" i="50" a="1"/>
  <c r="Q1087" i="50" s="1"/>
  <c r="AB1087" i="50" a="1"/>
  <c r="AB1087" i="50" s="1"/>
  <c r="AD1087" i="50" a="1"/>
  <c r="AD1087" i="50" s="1"/>
  <c r="AC1087" i="50" s="1"/>
  <c r="AE1087" i="50" a="1"/>
  <c r="AE1087" i="50" s="1"/>
  <c r="Z1087" i="50" s="1"/>
  <c r="AF1087" i="50" a="1"/>
  <c r="AF1087" i="50" s="1"/>
  <c r="AG1087" i="50" a="1"/>
  <c r="AG1087" i="50" s="1"/>
  <c r="AH1087" i="50" a="1"/>
  <c r="AH1087" i="50" s="1"/>
  <c r="AI1087" i="50" a="1"/>
  <c r="AI1087" i="50" s="1"/>
  <c r="AL1087" i="50" a="1"/>
  <c r="AL1087" i="50" s="1"/>
  <c r="O1088" i="50" a="1"/>
  <c r="O1088" i="50" s="1"/>
  <c r="P1088" i="50" a="1"/>
  <c r="P1088" i="50" s="1"/>
  <c r="Q1088" i="50" a="1"/>
  <c r="Q1088" i="50" s="1"/>
  <c r="AB1088" i="50" a="1"/>
  <c r="AB1088" i="50" s="1"/>
  <c r="AD1088" i="50" a="1"/>
  <c r="AD1088" i="50" s="1"/>
  <c r="AC1088" i="50" s="1"/>
  <c r="AE1088" i="50" a="1"/>
  <c r="AE1088" i="50" s="1"/>
  <c r="AF1088" i="50" a="1"/>
  <c r="AF1088" i="50" s="1"/>
  <c r="AG1088" i="50" a="1"/>
  <c r="AG1088" i="50" s="1"/>
  <c r="AH1088" i="50" a="1"/>
  <c r="AH1088" i="50" s="1"/>
  <c r="AI1088" i="50" a="1"/>
  <c r="AI1088" i="50" s="1"/>
  <c r="AL1088" i="50" a="1"/>
  <c r="AL1088" i="50" s="1"/>
  <c r="O1089" i="50" a="1"/>
  <c r="O1089" i="50" s="1"/>
  <c r="P1089" i="50" a="1"/>
  <c r="P1089" i="50" s="1"/>
  <c r="Q1089" i="50" a="1"/>
  <c r="Q1089" i="50" s="1"/>
  <c r="AB1089" i="50" a="1"/>
  <c r="AB1089" i="50" s="1"/>
  <c r="AD1089" i="50" a="1"/>
  <c r="AD1089" i="50" s="1"/>
  <c r="AC1089" i="50" s="1"/>
  <c r="AE1089" i="50" a="1"/>
  <c r="AE1089" i="50" s="1"/>
  <c r="AF1089" i="50" a="1"/>
  <c r="AF1089" i="50" s="1"/>
  <c r="AG1089" i="50" a="1"/>
  <c r="AG1089" i="50" s="1"/>
  <c r="AH1089" i="50" a="1"/>
  <c r="AH1089" i="50" s="1"/>
  <c r="AI1089" i="50" a="1"/>
  <c r="AI1089" i="50" s="1"/>
  <c r="AL1089" i="50" a="1"/>
  <c r="AL1089" i="50" s="1"/>
  <c r="O1090" i="50" a="1"/>
  <c r="O1090" i="50" s="1"/>
  <c r="P1090" i="50" a="1"/>
  <c r="P1090" i="50" s="1"/>
  <c r="Q1090" i="50" a="1"/>
  <c r="Q1090" i="50" s="1"/>
  <c r="AB1090" i="50" a="1"/>
  <c r="AB1090" i="50" s="1"/>
  <c r="AD1090" i="50" a="1"/>
  <c r="AD1090" i="50" s="1"/>
  <c r="AC1090" i="50" s="1"/>
  <c r="AE1090" i="50" a="1"/>
  <c r="AE1090" i="50" s="1"/>
  <c r="AF1090" i="50" a="1"/>
  <c r="AF1090" i="50" s="1"/>
  <c r="AG1090" i="50" a="1"/>
  <c r="AG1090" i="50" s="1"/>
  <c r="AH1090" i="50" a="1"/>
  <c r="AH1090" i="50" s="1"/>
  <c r="AI1090" i="50" a="1"/>
  <c r="AI1090" i="50" s="1"/>
  <c r="AL1090" i="50" a="1"/>
  <c r="AL1090" i="50" s="1"/>
  <c r="O1091" i="50" a="1"/>
  <c r="O1091" i="50" s="1"/>
  <c r="P1091" i="50" a="1"/>
  <c r="P1091" i="50" s="1"/>
  <c r="Q1091" i="50" a="1"/>
  <c r="Q1091" i="50" s="1"/>
  <c r="AB1091" i="50" a="1"/>
  <c r="AB1091" i="50" s="1"/>
  <c r="AD1091" i="50" a="1"/>
  <c r="AD1091" i="50" s="1"/>
  <c r="AC1091" i="50" s="1"/>
  <c r="AE1091" i="50" a="1"/>
  <c r="AE1091" i="50" s="1"/>
  <c r="AF1091" i="50" a="1"/>
  <c r="AF1091" i="50" s="1"/>
  <c r="AG1091" i="50" a="1"/>
  <c r="AG1091" i="50" s="1"/>
  <c r="AH1091" i="50" a="1"/>
  <c r="AH1091" i="50" s="1"/>
  <c r="AI1091" i="50" a="1"/>
  <c r="AI1091" i="50" s="1"/>
  <c r="AL1091" i="50" a="1"/>
  <c r="AL1091" i="50" s="1"/>
  <c r="O1092" i="50" a="1"/>
  <c r="O1092" i="50" s="1"/>
  <c r="P1092" i="50" a="1"/>
  <c r="P1092" i="50" s="1"/>
  <c r="Q1092" i="50" a="1"/>
  <c r="Q1092" i="50" s="1"/>
  <c r="AB1092" i="50" a="1"/>
  <c r="AB1092" i="50" s="1"/>
  <c r="AD1092" i="50" a="1"/>
  <c r="AD1092" i="50" s="1"/>
  <c r="AC1092" i="50" s="1"/>
  <c r="AE1092" i="50" a="1"/>
  <c r="AE1092" i="50" s="1"/>
  <c r="Z1092" i="50" s="1"/>
  <c r="AF1092" i="50" a="1"/>
  <c r="AF1092" i="50" s="1"/>
  <c r="AG1092" i="50" a="1"/>
  <c r="AG1092" i="50" s="1"/>
  <c r="AH1092" i="50" a="1"/>
  <c r="AH1092" i="50" s="1"/>
  <c r="AI1092" i="50" a="1"/>
  <c r="AI1092" i="50" s="1"/>
  <c r="AL1092" i="50" a="1"/>
  <c r="AL1092" i="50" s="1"/>
  <c r="O1093" i="50" a="1"/>
  <c r="O1093" i="50" s="1"/>
  <c r="P1093" i="50" a="1"/>
  <c r="P1093" i="50" s="1"/>
  <c r="Q1093" i="50" a="1"/>
  <c r="Q1093" i="50" s="1"/>
  <c r="AB1093" i="50" a="1"/>
  <c r="AB1093" i="50" s="1"/>
  <c r="AD1093" i="50" a="1"/>
  <c r="AD1093" i="50" s="1"/>
  <c r="AC1093" i="50" s="1"/>
  <c r="AE1093" i="50" a="1"/>
  <c r="AE1093" i="50" s="1"/>
  <c r="AA1093" i="50" s="1"/>
  <c r="AF1093" i="50" a="1"/>
  <c r="AF1093" i="50" s="1"/>
  <c r="AG1093" i="50" a="1"/>
  <c r="AG1093" i="50" s="1"/>
  <c r="AH1093" i="50" a="1"/>
  <c r="AH1093" i="50" s="1"/>
  <c r="AI1093" i="50" a="1"/>
  <c r="AI1093" i="50" s="1"/>
  <c r="AL1093" i="50" a="1"/>
  <c r="AL1093" i="50" s="1"/>
  <c r="O1094" i="50" a="1"/>
  <c r="O1094" i="50" s="1"/>
  <c r="P1094" i="50" a="1"/>
  <c r="P1094" i="50" s="1"/>
  <c r="Q1094" i="50" a="1"/>
  <c r="Q1094" i="50" s="1"/>
  <c r="AB1094" i="50" a="1"/>
  <c r="AB1094" i="50" s="1"/>
  <c r="AD1094" i="50" a="1"/>
  <c r="AD1094" i="50" s="1"/>
  <c r="AC1094" i="50" s="1"/>
  <c r="AE1094" i="50" a="1"/>
  <c r="AE1094" i="50" s="1"/>
  <c r="AF1094" i="50" a="1"/>
  <c r="AF1094" i="50" s="1"/>
  <c r="AG1094" i="50" a="1"/>
  <c r="AG1094" i="50" s="1"/>
  <c r="AH1094" i="50" a="1"/>
  <c r="AH1094" i="50" s="1"/>
  <c r="AI1094" i="50" a="1"/>
  <c r="AI1094" i="50" s="1"/>
  <c r="AL1094" i="50" a="1"/>
  <c r="AL1094" i="50" s="1"/>
  <c r="O1095" i="50" a="1"/>
  <c r="O1095" i="50" s="1"/>
  <c r="P1095" i="50" a="1"/>
  <c r="P1095" i="50" s="1"/>
  <c r="Q1095" i="50" a="1"/>
  <c r="Q1095" i="50" s="1"/>
  <c r="AB1095" i="50" a="1"/>
  <c r="AB1095" i="50" s="1"/>
  <c r="AD1095" i="50" a="1"/>
  <c r="AD1095" i="50" s="1"/>
  <c r="AC1095" i="50" s="1"/>
  <c r="AE1095" i="50" a="1"/>
  <c r="AE1095" i="50" s="1"/>
  <c r="AF1095" i="50" a="1"/>
  <c r="AF1095" i="50" s="1"/>
  <c r="AG1095" i="50" a="1"/>
  <c r="AG1095" i="50" s="1"/>
  <c r="AH1095" i="50" a="1"/>
  <c r="AH1095" i="50" s="1"/>
  <c r="AI1095" i="50" a="1"/>
  <c r="AI1095" i="50" s="1"/>
  <c r="AL1095" i="50" a="1"/>
  <c r="AL1095" i="50" s="1"/>
  <c r="O1096" i="50" a="1"/>
  <c r="O1096" i="50" s="1"/>
  <c r="P1096" i="50" a="1"/>
  <c r="P1096" i="50" s="1"/>
  <c r="Q1096" i="50" a="1"/>
  <c r="Q1096" i="50" s="1"/>
  <c r="AB1096" i="50" a="1"/>
  <c r="AB1096" i="50" s="1"/>
  <c r="AD1096" i="50" a="1"/>
  <c r="AD1096" i="50" s="1"/>
  <c r="AC1096" i="50" s="1"/>
  <c r="AE1096" i="50" a="1"/>
  <c r="AE1096" i="50" s="1"/>
  <c r="Z1096" i="50" s="1"/>
  <c r="AF1096" i="50" a="1"/>
  <c r="AF1096" i="50" s="1"/>
  <c r="AG1096" i="50" a="1"/>
  <c r="AG1096" i="50" s="1"/>
  <c r="AH1096" i="50" a="1"/>
  <c r="AH1096" i="50" s="1"/>
  <c r="AI1096" i="50" a="1"/>
  <c r="AI1096" i="50" s="1"/>
  <c r="AL1096" i="50" a="1"/>
  <c r="AL1096" i="50" s="1"/>
  <c r="O1097" i="50" a="1"/>
  <c r="O1097" i="50" s="1"/>
  <c r="P1097" i="50" a="1"/>
  <c r="P1097" i="50" s="1"/>
  <c r="Q1097" i="50" a="1"/>
  <c r="Q1097" i="50" s="1"/>
  <c r="AB1097" i="50" a="1"/>
  <c r="AB1097" i="50" s="1"/>
  <c r="AD1097" i="50" a="1"/>
  <c r="AD1097" i="50" s="1"/>
  <c r="AC1097" i="50" s="1"/>
  <c r="AE1097" i="50" a="1"/>
  <c r="AE1097" i="50" s="1"/>
  <c r="AA1097" i="50" s="1"/>
  <c r="AF1097" i="50" a="1"/>
  <c r="AF1097" i="50" s="1"/>
  <c r="AG1097" i="50" a="1"/>
  <c r="AG1097" i="50" s="1"/>
  <c r="AH1097" i="50" a="1"/>
  <c r="AH1097" i="50" s="1"/>
  <c r="AI1097" i="50" a="1"/>
  <c r="AI1097" i="50" s="1"/>
  <c r="AL1097" i="50" a="1"/>
  <c r="AL1097" i="50" s="1"/>
  <c r="O1098" i="50" a="1"/>
  <c r="O1098" i="50" s="1"/>
  <c r="P1098" i="50" a="1"/>
  <c r="P1098" i="50" s="1"/>
  <c r="Q1098" i="50" a="1"/>
  <c r="Q1098" i="50" s="1"/>
  <c r="AB1098" i="50" a="1"/>
  <c r="AB1098" i="50" s="1"/>
  <c r="AD1098" i="50" a="1"/>
  <c r="AD1098" i="50" s="1"/>
  <c r="AC1098" i="50" s="1"/>
  <c r="AE1098" i="50" a="1"/>
  <c r="AE1098" i="50" s="1"/>
  <c r="AF1098" i="50" a="1"/>
  <c r="AF1098" i="50" s="1"/>
  <c r="AG1098" i="50" a="1"/>
  <c r="AG1098" i="50" s="1"/>
  <c r="AH1098" i="50" a="1"/>
  <c r="AH1098" i="50" s="1"/>
  <c r="AI1098" i="50" a="1"/>
  <c r="AI1098" i="50" s="1"/>
  <c r="AL1098" i="50" a="1"/>
  <c r="AL1098" i="50" s="1"/>
  <c r="O1099" i="50" a="1"/>
  <c r="O1099" i="50" s="1"/>
  <c r="P1099" i="50" a="1"/>
  <c r="P1099" i="50" s="1"/>
  <c r="Q1099" i="50" a="1"/>
  <c r="Q1099" i="50" s="1"/>
  <c r="AB1099" i="50" a="1"/>
  <c r="AB1099" i="50" s="1"/>
  <c r="AD1099" i="50" a="1"/>
  <c r="AD1099" i="50" s="1"/>
  <c r="AC1099" i="50" s="1"/>
  <c r="AE1099" i="50" a="1"/>
  <c r="AE1099" i="50" s="1"/>
  <c r="Z1099" i="50" s="1"/>
  <c r="AF1099" i="50" a="1"/>
  <c r="AF1099" i="50" s="1"/>
  <c r="AG1099" i="50" a="1"/>
  <c r="AG1099" i="50" s="1"/>
  <c r="AH1099" i="50" a="1"/>
  <c r="AH1099" i="50" s="1"/>
  <c r="AI1099" i="50" a="1"/>
  <c r="AI1099" i="50" s="1"/>
  <c r="AL1099" i="50" a="1"/>
  <c r="AL1099" i="50" s="1"/>
  <c r="O1100" i="50" a="1"/>
  <c r="O1100" i="50" s="1"/>
  <c r="P1100" i="50" a="1"/>
  <c r="P1100" i="50" s="1"/>
  <c r="Q1100" i="50" a="1"/>
  <c r="Q1100" i="50" s="1"/>
  <c r="AB1100" i="50" a="1"/>
  <c r="AB1100" i="50" s="1"/>
  <c r="AD1100" i="50" a="1"/>
  <c r="AD1100" i="50" s="1"/>
  <c r="AC1100" i="50" s="1"/>
  <c r="AE1100" i="50" a="1"/>
  <c r="AE1100" i="50" s="1"/>
  <c r="AF1100" i="50" a="1"/>
  <c r="AF1100" i="50" s="1"/>
  <c r="AG1100" i="50" a="1"/>
  <c r="AG1100" i="50" s="1"/>
  <c r="AH1100" i="50" a="1"/>
  <c r="AH1100" i="50" s="1"/>
  <c r="AI1100" i="50" a="1"/>
  <c r="AI1100" i="50" s="1"/>
  <c r="AL1100" i="50" a="1"/>
  <c r="AL1100" i="50" s="1"/>
  <c r="O1101" i="50" a="1"/>
  <c r="O1101" i="50" s="1"/>
  <c r="P1101" i="50" a="1"/>
  <c r="P1101" i="50" s="1"/>
  <c r="Q1101" i="50" a="1"/>
  <c r="Q1101" i="50" s="1"/>
  <c r="AB1101" i="50" a="1"/>
  <c r="AB1101" i="50" s="1"/>
  <c r="AD1101" i="50" a="1"/>
  <c r="AD1101" i="50" s="1"/>
  <c r="AC1101" i="50" s="1"/>
  <c r="AE1101" i="50" a="1"/>
  <c r="AE1101" i="50" s="1"/>
  <c r="AF1101" i="50" a="1"/>
  <c r="AF1101" i="50" s="1"/>
  <c r="AG1101" i="50" a="1"/>
  <c r="AG1101" i="50" s="1"/>
  <c r="AH1101" i="50" a="1"/>
  <c r="AH1101" i="50" s="1"/>
  <c r="AI1101" i="50" a="1"/>
  <c r="AI1101" i="50" s="1"/>
  <c r="AL1101" i="50" a="1"/>
  <c r="AL1101" i="50" s="1"/>
  <c r="O1102" i="50" a="1"/>
  <c r="O1102" i="50" s="1"/>
  <c r="P1102" i="50" a="1"/>
  <c r="P1102" i="50" s="1"/>
  <c r="Q1102" i="50" a="1"/>
  <c r="Q1102" i="50" s="1"/>
  <c r="AB1102" i="50" a="1"/>
  <c r="AB1102" i="50" s="1"/>
  <c r="AD1102" i="50" a="1"/>
  <c r="AD1102" i="50" s="1"/>
  <c r="AC1102" i="50" s="1"/>
  <c r="AE1102" i="50" a="1"/>
  <c r="AE1102" i="50" s="1"/>
  <c r="AF1102" i="50" a="1"/>
  <c r="AF1102" i="50" s="1"/>
  <c r="AG1102" i="50" a="1"/>
  <c r="AG1102" i="50" s="1"/>
  <c r="AH1102" i="50" a="1"/>
  <c r="AH1102" i="50" s="1"/>
  <c r="AI1102" i="50" a="1"/>
  <c r="AI1102" i="50" s="1"/>
  <c r="AL1102" i="50" a="1"/>
  <c r="AL1102" i="50" s="1"/>
  <c r="O1103" i="50" a="1"/>
  <c r="O1103" i="50" s="1"/>
  <c r="P1103" i="50" a="1"/>
  <c r="P1103" i="50" s="1"/>
  <c r="Q1103" i="50" a="1"/>
  <c r="Q1103" i="50" s="1"/>
  <c r="AB1103" i="50" a="1"/>
  <c r="AB1103" i="50" s="1"/>
  <c r="AD1103" i="50" a="1"/>
  <c r="AD1103" i="50" s="1"/>
  <c r="AC1103" i="50" s="1"/>
  <c r="AE1103" i="50" a="1"/>
  <c r="AE1103" i="50" s="1"/>
  <c r="AF1103" i="50" a="1"/>
  <c r="AF1103" i="50" s="1"/>
  <c r="AG1103" i="50" a="1"/>
  <c r="AG1103" i="50" s="1"/>
  <c r="AH1103" i="50" a="1"/>
  <c r="AH1103" i="50" s="1"/>
  <c r="AI1103" i="50" a="1"/>
  <c r="AI1103" i="50" s="1"/>
  <c r="AL1103" i="50" a="1"/>
  <c r="AL1103" i="50" s="1"/>
  <c r="O1104" i="50" a="1"/>
  <c r="O1104" i="50" s="1"/>
  <c r="P1104" i="50" a="1"/>
  <c r="P1104" i="50" s="1"/>
  <c r="Q1104" i="50" a="1"/>
  <c r="Q1104" i="50" s="1"/>
  <c r="AB1104" i="50" a="1"/>
  <c r="AB1104" i="50" s="1"/>
  <c r="AD1104" i="50" a="1"/>
  <c r="AD1104" i="50" s="1"/>
  <c r="AC1104" i="50" s="1"/>
  <c r="AE1104" i="50" a="1"/>
  <c r="AE1104" i="50" s="1"/>
  <c r="AF1104" i="50" a="1"/>
  <c r="AF1104" i="50" s="1"/>
  <c r="AG1104" i="50" a="1"/>
  <c r="AG1104" i="50" s="1"/>
  <c r="AH1104" i="50" a="1"/>
  <c r="AH1104" i="50" s="1"/>
  <c r="AI1104" i="50" a="1"/>
  <c r="AI1104" i="50" s="1"/>
  <c r="AL1104" i="50" a="1"/>
  <c r="AL1104" i="50" s="1"/>
  <c r="O1105" i="50" a="1"/>
  <c r="O1105" i="50" s="1"/>
  <c r="P1105" i="50" a="1"/>
  <c r="P1105" i="50" s="1"/>
  <c r="Q1105" i="50" a="1"/>
  <c r="Q1105" i="50" s="1"/>
  <c r="AB1105" i="50" a="1"/>
  <c r="AB1105" i="50" s="1"/>
  <c r="AD1105" i="50" a="1"/>
  <c r="AD1105" i="50" s="1"/>
  <c r="AC1105" i="50" s="1"/>
  <c r="AE1105" i="50" a="1"/>
  <c r="AE1105" i="50" s="1"/>
  <c r="Z1105" i="50" s="1"/>
  <c r="AF1105" i="50" a="1"/>
  <c r="AF1105" i="50" s="1"/>
  <c r="AG1105" i="50" a="1"/>
  <c r="AG1105" i="50" s="1"/>
  <c r="AH1105" i="50" a="1"/>
  <c r="AH1105" i="50" s="1"/>
  <c r="AI1105" i="50" a="1"/>
  <c r="AI1105" i="50" s="1"/>
  <c r="AL1105" i="50" a="1"/>
  <c r="AL1105" i="50" s="1"/>
  <c r="O1106" i="50" a="1"/>
  <c r="O1106" i="50" s="1"/>
  <c r="P1106" i="50" a="1"/>
  <c r="P1106" i="50" s="1"/>
  <c r="Q1106" i="50" a="1"/>
  <c r="Q1106" i="50" s="1"/>
  <c r="AB1106" i="50" a="1"/>
  <c r="AB1106" i="50" s="1"/>
  <c r="AD1106" i="50" a="1"/>
  <c r="AD1106" i="50" s="1"/>
  <c r="AC1106" i="50" s="1"/>
  <c r="AE1106" i="50" a="1"/>
  <c r="AE1106" i="50" s="1"/>
  <c r="AF1106" i="50" a="1"/>
  <c r="AF1106" i="50" s="1"/>
  <c r="AG1106" i="50" a="1"/>
  <c r="AG1106" i="50" s="1"/>
  <c r="AH1106" i="50" a="1"/>
  <c r="AH1106" i="50" s="1"/>
  <c r="AI1106" i="50" a="1"/>
  <c r="AI1106" i="50" s="1"/>
  <c r="AL1106" i="50" a="1"/>
  <c r="AL1106" i="50" s="1"/>
  <c r="O1107" i="50" a="1"/>
  <c r="O1107" i="50" s="1"/>
  <c r="P1107" i="50" a="1"/>
  <c r="P1107" i="50" s="1"/>
  <c r="Q1107" i="50" a="1"/>
  <c r="Q1107" i="50" s="1"/>
  <c r="AB1107" i="50" a="1"/>
  <c r="AB1107" i="50" s="1"/>
  <c r="AD1107" i="50" a="1"/>
  <c r="AD1107" i="50" s="1"/>
  <c r="AC1107" i="50" s="1"/>
  <c r="AE1107" i="50" a="1"/>
  <c r="AE1107" i="50" s="1"/>
  <c r="AF1107" i="50" a="1"/>
  <c r="AF1107" i="50" s="1"/>
  <c r="AG1107" i="50" a="1"/>
  <c r="AG1107" i="50" s="1"/>
  <c r="AH1107" i="50" a="1"/>
  <c r="AH1107" i="50" s="1"/>
  <c r="AI1107" i="50" a="1"/>
  <c r="AI1107" i="50" s="1"/>
  <c r="AL1107" i="50" a="1"/>
  <c r="AL1107" i="50" s="1"/>
  <c r="O1108" i="50" a="1"/>
  <c r="O1108" i="50" s="1"/>
  <c r="P1108" i="50" a="1"/>
  <c r="P1108" i="50" s="1"/>
  <c r="Q1108" i="50" a="1"/>
  <c r="Q1108" i="50" s="1"/>
  <c r="AB1108" i="50" a="1"/>
  <c r="AB1108" i="50" s="1"/>
  <c r="AD1108" i="50" a="1"/>
  <c r="AD1108" i="50" s="1"/>
  <c r="AC1108" i="50" s="1"/>
  <c r="AE1108" i="50" a="1"/>
  <c r="AE1108" i="50" s="1"/>
  <c r="AF1108" i="50" a="1"/>
  <c r="AF1108" i="50" s="1"/>
  <c r="AG1108" i="50" a="1"/>
  <c r="AG1108" i="50" s="1"/>
  <c r="AH1108" i="50" a="1"/>
  <c r="AH1108" i="50" s="1"/>
  <c r="AI1108" i="50" a="1"/>
  <c r="AI1108" i="50" s="1"/>
  <c r="AL1108" i="50" a="1"/>
  <c r="AL1108" i="50" s="1"/>
  <c r="O1109" i="50" a="1"/>
  <c r="O1109" i="50" s="1"/>
  <c r="P1109" i="50" a="1"/>
  <c r="P1109" i="50" s="1"/>
  <c r="Q1109" i="50" a="1"/>
  <c r="Q1109" i="50" s="1"/>
  <c r="AB1109" i="50" a="1"/>
  <c r="AB1109" i="50" s="1"/>
  <c r="AD1109" i="50" a="1"/>
  <c r="AD1109" i="50" s="1"/>
  <c r="AC1109" i="50" s="1"/>
  <c r="AE1109" i="50" a="1"/>
  <c r="AE1109" i="50" s="1"/>
  <c r="AF1109" i="50" a="1"/>
  <c r="AF1109" i="50" s="1"/>
  <c r="AG1109" i="50" a="1"/>
  <c r="AG1109" i="50" s="1"/>
  <c r="AH1109" i="50" a="1"/>
  <c r="AH1109" i="50" s="1"/>
  <c r="AI1109" i="50" a="1"/>
  <c r="AI1109" i="50" s="1"/>
  <c r="AL1109" i="50" a="1"/>
  <c r="AL1109" i="50" s="1"/>
  <c r="O1110" i="50" a="1"/>
  <c r="O1110" i="50" s="1"/>
  <c r="P1110" i="50" a="1"/>
  <c r="P1110" i="50" s="1"/>
  <c r="Q1110" i="50" a="1"/>
  <c r="Q1110" i="50" s="1"/>
  <c r="AB1110" i="50" a="1"/>
  <c r="AB1110" i="50" s="1"/>
  <c r="AD1110" i="50" a="1"/>
  <c r="AD1110" i="50" s="1"/>
  <c r="AC1110" i="50" s="1"/>
  <c r="AE1110" i="50" a="1"/>
  <c r="AE1110" i="50" s="1"/>
  <c r="AA1110" i="50" s="1"/>
  <c r="AF1110" i="50" a="1"/>
  <c r="AF1110" i="50" s="1"/>
  <c r="AG1110" i="50" a="1"/>
  <c r="AG1110" i="50" s="1"/>
  <c r="AH1110" i="50" a="1"/>
  <c r="AH1110" i="50" s="1"/>
  <c r="AI1110" i="50" a="1"/>
  <c r="AI1110" i="50" s="1"/>
  <c r="AL1110" i="50" a="1"/>
  <c r="AL1110" i="50" s="1"/>
  <c r="O1111" i="50" a="1"/>
  <c r="O1111" i="50" s="1"/>
  <c r="P1111" i="50" a="1"/>
  <c r="P1111" i="50" s="1"/>
  <c r="Q1111" i="50" a="1"/>
  <c r="Q1111" i="50" s="1"/>
  <c r="AB1111" i="50" a="1"/>
  <c r="AB1111" i="50" s="1"/>
  <c r="AD1111" i="50" a="1"/>
  <c r="AD1111" i="50" s="1"/>
  <c r="AC1111" i="50" s="1"/>
  <c r="AE1111" i="50" a="1"/>
  <c r="AE1111" i="50" s="1"/>
  <c r="AF1111" i="50" a="1"/>
  <c r="AF1111" i="50" s="1"/>
  <c r="AG1111" i="50" a="1"/>
  <c r="AG1111" i="50" s="1"/>
  <c r="AH1111" i="50" a="1"/>
  <c r="AH1111" i="50" s="1"/>
  <c r="AI1111" i="50" a="1"/>
  <c r="AI1111" i="50" s="1"/>
  <c r="AL1111" i="50" a="1"/>
  <c r="AL1111" i="50" s="1"/>
  <c r="O1112" i="50" a="1"/>
  <c r="O1112" i="50" s="1"/>
  <c r="P1112" i="50" a="1"/>
  <c r="P1112" i="50" s="1"/>
  <c r="Q1112" i="50" a="1"/>
  <c r="Q1112" i="50" s="1"/>
  <c r="AB1112" i="50" a="1"/>
  <c r="AB1112" i="50" s="1"/>
  <c r="AD1112" i="50" a="1"/>
  <c r="AD1112" i="50" s="1"/>
  <c r="AC1112" i="50" s="1"/>
  <c r="AE1112" i="50" a="1"/>
  <c r="AE1112" i="50" s="1"/>
  <c r="AF1112" i="50" a="1"/>
  <c r="AF1112" i="50" s="1"/>
  <c r="AG1112" i="50" a="1"/>
  <c r="AG1112" i="50" s="1"/>
  <c r="AH1112" i="50" a="1"/>
  <c r="AH1112" i="50" s="1"/>
  <c r="AI1112" i="50" a="1"/>
  <c r="AI1112" i="50" s="1"/>
  <c r="AL1112" i="50" a="1"/>
  <c r="AL1112" i="50" s="1"/>
  <c r="O1113" i="50" a="1"/>
  <c r="O1113" i="50" s="1"/>
  <c r="P1113" i="50" a="1"/>
  <c r="P1113" i="50" s="1"/>
  <c r="Q1113" i="50" a="1"/>
  <c r="Q1113" i="50" s="1"/>
  <c r="AB1113" i="50" a="1"/>
  <c r="AB1113" i="50" s="1"/>
  <c r="AD1113" i="50" a="1"/>
  <c r="AD1113" i="50" s="1"/>
  <c r="AC1113" i="50" s="1"/>
  <c r="AE1113" i="50" a="1"/>
  <c r="AE1113" i="50" s="1"/>
  <c r="AF1113" i="50" a="1"/>
  <c r="AF1113" i="50" s="1"/>
  <c r="AG1113" i="50" a="1"/>
  <c r="AG1113" i="50" s="1"/>
  <c r="AH1113" i="50" a="1"/>
  <c r="AH1113" i="50" s="1"/>
  <c r="AI1113" i="50" a="1"/>
  <c r="AI1113" i="50" s="1"/>
  <c r="AL1113" i="50" a="1"/>
  <c r="AL1113" i="50" s="1"/>
  <c r="O1114" i="50" a="1"/>
  <c r="O1114" i="50" s="1"/>
  <c r="P1114" i="50" a="1"/>
  <c r="P1114" i="50" s="1"/>
  <c r="Q1114" i="50" a="1"/>
  <c r="Q1114" i="50" s="1"/>
  <c r="AB1114" i="50" a="1"/>
  <c r="AB1114" i="50" s="1"/>
  <c r="AD1114" i="50" a="1"/>
  <c r="AD1114" i="50" s="1"/>
  <c r="AC1114" i="50" s="1"/>
  <c r="AE1114" i="50" a="1"/>
  <c r="AE1114" i="50" s="1"/>
  <c r="AA1114" i="50" s="1"/>
  <c r="AF1114" i="50" a="1"/>
  <c r="AF1114" i="50" s="1"/>
  <c r="AG1114" i="50" a="1"/>
  <c r="AG1114" i="50" s="1"/>
  <c r="AH1114" i="50" a="1"/>
  <c r="AH1114" i="50" s="1"/>
  <c r="AI1114" i="50" a="1"/>
  <c r="AI1114" i="50" s="1"/>
  <c r="AL1114" i="50" a="1"/>
  <c r="AL1114" i="50" s="1"/>
  <c r="O1115" i="50" a="1"/>
  <c r="O1115" i="50" s="1"/>
  <c r="P1115" i="50" a="1"/>
  <c r="P1115" i="50" s="1"/>
  <c r="Q1115" i="50" a="1"/>
  <c r="Q1115" i="50" s="1"/>
  <c r="AB1115" i="50" a="1"/>
  <c r="AB1115" i="50" s="1"/>
  <c r="AD1115" i="50" a="1"/>
  <c r="AD1115" i="50" s="1"/>
  <c r="AC1115" i="50" s="1"/>
  <c r="AE1115" i="50" a="1"/>
  <c r="AE1115" i="50" s="1"/>
  <c r="AF1115" i="50" a="1"/>
  <c r="AF1115" i="50" s="1"/>
  <c r="AG1115" i="50" a="1"/>
  <c r="AG1115" i="50" s="1"/>
  <c r="AH1115" i="50" a="1"/>
  <c r="AH1115" i="50" s="1"/>
  <c r="AI1115" i="50" a="1"/>
  <c r="AI1115" i="50" s="1"/>
  <c r="AL1115" i="50" a="1"/>
  <c r="AL1115" i="50" s="1"/>
  <c r="O1116" i="50" a="1"/>
  <c r="O1116" i="50" s="1"/>
  <c r="P1116" i="50" a="1"/>
  <c r="P1116" i="50" s="1"/>
  <c r="Q1116" i="50" a="1"/>
  <c r="Q1116" i="50" s="1"/>
  <c r="AB1116" i="50" a="1"/>
  <c r="AB1116" i="50" s="1"/>
  <c r="AD1116" i="50" a="1"/>
  <c r="AD1116" i="50" s="1"/>
  <c r="AC1116" i="50" s="1"/>
  <c r="AE1116" i="50" a="1"/>
  <c r="AE1116" i="50" s="1"/>
  <c r="AF1116" i="50" a="1"/>
  <c r="AF1116" i="50" s="1"/>
  <c r="AG1116" i="50" a="1"/>
  <c r="AG1116" i="50" s="1"/>
  <c r="AH1116" i="50" a="1"/>
  <c r="AH1116" i="50" s="1"/>
  <c r="AI1116" i="50" a="1"/>
  <c r="AI1116" i="50" s="1"/>
  <c r="AL1116" i="50" a="1"/>
  <c r="AL1116" i="50" s="1"/>
  <c r="O1117" i="50" a="1"/>
  <c r="O1117" i="50" s="1"/>
  <c r="P1117" i="50" a="1"/>
  <c r="P1117" i="50" s="1"/>
  <c r="Q1117" i="50" a="1"/>
  <c r="Q1117" i="50" s="1"/>
  <c r="AB1117" i="50" a="1"/>
  <c r="AB1117" i="50" s="1"/>
  <c r="AD1117" i="50" a="1"/>
  <c r="AD1117" i="50" s="1"/>
  <c r="AC1117" i="50" s="1"/>
  <c r="AE1117" i="50" a="1"/>
  <c r="AE1117" i="50" s="1"/>
  <c r="AF1117" i="50" a="1"/>
  <c r="AF1117" i="50" s="1"/>
  <c r="AG1117" i="50" a="1"/>
  <c r="AG1117" i="50" s="1"/>
  <c r="AH1117" i="50" a="1"/>
  <c r="AH1117" i="50" s="1"/>
  <c r="AI1117" i="50" a="1"/>
  <c r="AI1117" i="50" s="1"/>
  <c r="AL1117" i="50" a="1"/>
  <c r="AL1117" i="50" s="1"/>
  <c r="O1118" i="50" a="1"/>
  <c r="O1118" i="50" s="1"/>
  <c r="P1118" i="50" a="1"/>
  <c r="P1118" i="50" s="1"/>
  <c r="Q1118" i="50" a="1"/>
  <c r="Q1118" i="50" s="1"/>
  <c r="AB1118" i="50" a="1"/>
  <c r="AB1118" i="50" s="1"/>
  <c r="AD1118" i="50" a="1"/>
  <c r="AD1118" i="50" s="1"/>
  <c r="AC1118" i="50" s="1"/>
  <c r="AE1118" i="50" a="1"/>
  <c r="AE1118" i="50" s="1"/>
  <c r="AF1118" i="50" a="1"/>
  <c r="AF1118" i="50" s="1"/>
  <c r="AG1118" i="50" a="1"/>
  <c r="AG1118" i="50" s="1"/>
  <c r="AH1118" i="50" a="1"/>
  <c r="AH1118" i="50" s="1"/>
  <c r="AI1118" i="50" a="1"/>
  <c r="AI1118" i="50" s="1"/>
  <c r="AL1118" i="50" a="1"/>
  <c r="AL1118" i="50" s="1"/>
  <c r="O1119" i="50" a="1"/>
  <c r="O1119" i="50" s="1"/>
  <c r="P1119" i="50" a="1"/>
  <c r="P1119" i="50" s="1"/>
  <c r="Q1119" i="50" a="1"/>
  <c r="Q1119" i="50" s="1"/>
  <c r="AB1119" i="50" a="1"/>
  <c r="AB1119" i="50" s="1"/>
  <c r="AD1119" i="50" a="1"/>
  <c r="AD1119" i="50" s="1"/>
  <c r="AC1119" i="50" s="1"/>
  <c r="AE1119" i="50" a="1"/>
  <c r="AE1119" i="50" s="1"/>
  <c r="AF1119" i="50" a="1"/>
  <c r="AF1119" i="50" s="1"/>
  <c r="AG1119" i="50" a="1"/>
  <c r="AG1119" i="50" s="1"/>
  <c r="AH1119" i="50" a="1"/>
  <c r="AH1119" i="50" s="1"/>
  <c r="AI1119" i="50" a="1"/>
  <c r="AI1119" i="50" s="1"/>
  <c r="AL1119" i="50" a="1"/>
  <c r="AL1119" i="50" s="1"/>
  <c r="O1120" i="50" a="1"/>
  <c r="O1120" i="50" s="1"/>
  <c r="P1120" i="50" a="1"/>
  <c r="P1120" i="50" s="1"/>
  <c r="Q1120" i="50" a="1"/>
  <c r="Q1120" i="50" s="1"/>
  <c r="AB1120" i="50" a="1"/>
  <c r="AB1120" i="50" s="1"/>
  <c r="AD1120" i="50" a="1"/>
  <c r="AD1120" i="50" s="1"/>
  <c r="AC1120" i="50" s="1"/>
  <c r="AE1120" i="50" a="1"/>
  <c r="AE1120" i="50" s="1"/>
  <c r="AF1120" i="50" a="1"/>
  <c r="AF1120" i="50" s="1"/>
  <c r="AG1120" i="50" a="1"/>
  <c r="AG1120" i="50" s="1"/>
  <c r="AH1120" i="50" a="1"/>
  <c r="AH1120" i="50" s="1"/>
  <c r="AI1120" i="50" a="1"/>
  <c r="AI1120" i="50" s="1"/>
  <c r="AL1120" i="50" a="1"/>
  <c r="AL1120" i="50" s="1"/>
  <c r="O1121" i="50" a="1"/>
  <c r="O1121" i="50" s="1"/>
  <c r="P1121" i="50" a="1"/>
  <c r="P1121" i="50" s="1"/>
  <c r="Q1121" i="50" a="1"/>
  <c r="Q1121" i="50" s="1"/>
  <c r="AB1121" i="50" a="1"/>
  <c r="AB1121" i="50" s="1"/>
  <c r="AD1121" i="50" a="1"/>
  <c r="AD1121" i="50" s="1"/>
  <c r="AC1121" i="50" s="1"/>
  <c r="AE1121" i="50" a="1"/>
  <c r="AE1121" i="50" s="1"/>
  <c r="AF1121" i="50" a="1"/>
  <c r="AF1121" i="50" s="1"/>
  <c r="AG1121" i="50" a="1"/>
  <c r="AG1121" i="50" s="1"/>
  <c r="AH1121" i="50" a="1"/>
  <c r="AH1121" i="50" s="1"/>
  <c r="AI1121" i="50" a="1"/>
  <c r="AI1121" i="50" s="1"/>
  <c r="AL1121" i="50" a="1"/>
  <c r="AL1121" i="50" s="1"/>
  <c r="O1122" i="50" a="1"/>
  <c r="O1122" i="50" s="1"/>
  <c r="P1122" i="50" a="1"/>
  <c r="P1122" i="50" s="1"/>
  <c r="Q1122" i="50" a="1"/>
  <c r="Q1122" i="50" s="1"/>
  <c r="AB1122" i="50" a="1"/>
  <c r="AB1122" i="50" s="1"/>
  <c r="AD1122" i="50" a="1"/>
  <c r="AD1122" i="50" s="1"/>
  <c r="AC1122" i="50" s="1"/>
  <c r="AE1122" i="50" a="1"/>
  <c r="AE1122" i="50" s="1"/>
  <c r="AF1122" i="50" a="1"/>
  <c r="AF1122" i="50" s="1"/>
  <c r="AG1122" i="50" a="1"/>
  <c r="AG1122" i="50" s="1"/>
  <c r="AH1122" i="50" a="1"/>
  <c r="AH1122" i="50" s="1"/>
  <c r="AI1122" i="50" a="1"/>
  <c r="AI1122" i="50" s="1"/>
  <c r="AL1122" i="50" a="1"/>
  <c r="AL1122" i="50" s="1"/>
  <c r="O1123" i="50" a="1"/>
  <c r="O1123" i="50" s="1"/>
  <c r="P1123" i="50" a="1"/>
  <c r="P1123" i="50" s="1"/>
  <c r="Q1123" i="50" a="1"/>
  <c r="Q1123" i="50" s="1"/>
  <c r="AB1123" i="50" a="1"/>
  <c r="AB1123" i="50" s="1"/>
  <c r="AD1123" i="50" a="1"/>
  <c r="AD1123" i="50" s="1"/>
  <c r="AC1123" i="50" s="1"/>
  <c r="AE1123" i="50" a="1"/>
  <c r="AE1123" i="50" s="1"/>
  <c r="AF1123" i="50" a="1"/>
  <c r="AF1123" i="50" s="1"/>
  <c r="AG1123" i="50" a="1"/>
  <c r="AG1123" i="50" s="1"/>
  <c r="AH1123" i="50" a="1"/>
  <c r="AH1123" i="50" s="1"/>
  <c r="AI1123" i="50" a="1"/>
  <c r="AI1123" i="50" s="1"/>
  <c r="AL1123" i="50" a="1"/>
  <c r="AL1123" i="50" s="1"/>
  <c r="O1124" i="50" a="1"/>
  <c r="O1124" i="50" s="1"/>
  <c r="P1124" i="50" a="1"/>
  <c r="P1124" i="50" s="1"/>
  <c r="Q1124" i="50" a="1"/>
  <c r="Q1124" i="50" s="1"/>
  <c r="AB1124" i="50" a="1"/>
  <c r="AB1124" i="50" s="1"/>
  <c r="AD1124" i="50" a="1"/>
  <c r="AD1124" i="50" s="1"/>
  <c r="AC1124" i="50" s="1"/>
  <c r="AE1124" i="50" a="1"/>
  <c r="AE1124" i="50" s="1"/>
  <c r="AF1124" i="50" a="1"/>
  <c r="AF1124" i="50" s="1"/>
  <c r="AG1124" i="50" a="1"/>
  <c r="AG1124" i="50" s="1"/>
  <c r="AH1124" i="50" a="1"/>
  <c r="AH1124" i="50" s="1"/>
  <c r="AI1124" i="50" a="1"/>
  <c r="AI1124" i="50" s="1"/>
  <c r="AL1124" i="50" a="1"/>
  <c r="AL1124" i="50" s="1"/>
  <c r="O1125" i="50" a="1"/>
  <c r="O1125" i="50" s="1"/>
  <c r="P1125" i="50" a="1"/>
  <c r="P1125" i="50" s="1"/>
  <c r="Q1125" i="50" a="1"/>
  <c r="Q1125" i="50" s="1"/>
  <c r="AB1125" i="50" a="1"/>
  <c r="AB1125" i="50" s="1"/>
  <c r="AD1125" i="50" a="1"/>
  <c r="AD1125" i="50" s="1"/>
  <c r="AC1125" i="50" s="1"/>
  <c r="AE1125" i="50" a="1"/>
  <c r="AE1125" i="50" s="1"/>
  <c r="AF1125" i="50" a="1"/>
  <c r="AF1125" i="50" s="1"/>
  <c r="AG1125" i="50" a="1"/>
  <c r="AG1125" i="50" s="1"/>
  <c r="AH1125" i="50" a="1"/>
  <c r="AH1125" i="50" s="1"/>
  <c r="AI1125" i="50" a="1"/>
  <c r="AI1125" i="50" s="1"/>
  <c r="AL1125" i="50" a="1"/>
  <c r="AL1125" i="50" s="1"/>
  <c r="O1126" i="50" a="1"/>
  <c r="O1126" i="50" s="1"/>
  <c r="P1126" i="50" a="1"/>
  <c r="P1126" i="50" s="1"/>
  <c r="Q1126" i="50" a="1"/>
  <c r="Q1126" i="50" s="1"/>
  <c r="AB1126" i="50" a="1"/>
  <c r="AB1126" i="50" s="1"/>
  <c r="AD1126" i="50" a="1"/>
  <c r="AD1126" i="50" s="1"/>
  <c r="AC1126" i="50" s="1"/>
  <c r="AE1126" i="50" a="1"/>
  <c r="AE1126" i="50" s="1"/>
  <c r="AA1126" i="50" s="1"/>
  <c r="AF1126" i="50" a="1"/>
  <c r="AF1126" i="50" s="1"/>
  <c r="AG1126" i="50" a="1"/>
  <c r="AG1126" i="50" s="1"/>
  <c r="AH1126" i="50" a="1"/>
  <c r="AH1126" i="50" s="1"/>
  <c r="AI1126" i="50" a="1"/>
  <c r="AI1126" i="50" s="1"/>
  <c r="AL1126" i="50" a="1"/>
  <c r="AL1126" i="50" s="1"/>
  <c r="O1127" i="50" a="1"/>
  <c r="O1127" i="50" s="1"/>
  <c r="P1127" i="50" a="1"/>
  <c r="P1127" i="50" s="1"/>
  <c r="Q1127" i="50" a="1"/>
  <c r="Q1127" i="50" s="1"/>
  <c r="AB1127" i="50" a="1"/>
  <c r="AB1127" i="50" s="1"/>
  <c r="AD1127" i="50" a="1"/>
  <c r="AD1127" i="50" s="1"/>
  <c r="AC1127" i="50" s="1"/>
  <c r="AE1127" i="50" a="1"/>
  <c r="AE1127" i="50" s="1"/>
  <c r="AF1127" i="50" a="1"/>
  <c r="AF1127" i="50" s="1"/>
  <c r="AG1127" i="50" a="1"/>
  <c r="AG1127" i="50" s="1"/>
  <c r="AH1127" i="50" a="1"/>
  <c r="AH1127" i="50" s="1"/>
  <c r="AI1127" i="50" a="1"/>
  <c r="AI1127" i="50" s="1"/>
  <c r="AL1127" i="50" a="1"/>
  <c r="AL1127" i="50" s="1"/>
  <c r="O1128" i="50" a="1"/>
  <c r="O1128" i="50" s="1"/>
  <c r="P1128" i="50" a="1"/>
  <c r="P1128" i="50" s="1"/>
  <c r="Q1128" i="50" a="1"/>
  <c r="Q1128" i="50" s="1"/>
  <c r="AB1128" i="50" a="1"/>
  <c r="AB1128" i="50" s="1"/>
  <c r="AD1128" i="50" a="1"/>
  <c r="AD1128" i="50" s="1"/>
  <c r="AC1128" i="50" s="1"/>
  <c r="AE1128" i="50" a="1"/>
  <c r="AE1128" i="50" s="1"/>
  <c r="AF1128" i="50" a="1"/>
  <c r="AF1128" i="50" s="1"/>
  <c r="AG1128" i="50" a="1"/>
  <c r="AG1128" i="50" s="1"/>
  <c r="AH1128" i="50" a="1"/>
  <c r="AH1128" i="50" s="1"/>
  <c r="AI1128" i="50" a="1"/>
  <c r="AI1128" i="50" s="1"/>
  <c r="AL1128" i="50" a="1"/>
  <c r="AL1128" i="50" s="1"/>
  <c r="O1129" i="50" a="1"/>
  <c r="O1129" i="50" s="1"/>
  <c r="P1129" i="50" a="1"/>
  <c r="P1129" i="50" s="1"/>
  <c r="Q1129" i="50" a="1"/>
  <c r="Q1129" i="50" s="1"/>
  <c r="AB1129" i="50" a="1"/>
  <c r="AB1129" i="50" s="1"/>
  <c r="AD1129" i="50" a="1"/>
  <c r="AD1129" i="50" s="1"/>
  <c r="AC1129" i="50" s="1"/>
  <c r="AE1129" i="50" a="1"/>
  <c r="AE1129" i="50" s="1"/>
  <c r="AF1129" i="50" a="1"/>
  <c r="AF1129" i="50" s="1"/>
  <c r="AG1129" i="50" a="1"/>
  <c r="AG1129" i="50" s="1"/>
  <c r="AH1129" i="50" a="1"/>
  <c r="AH1129" i="50" s="1"/>
  <c r="AI1129" i="50" a="1"/>
  <c r="AI1129" i="50" s="1"/>
  <c r="AL1129" i="50" a="1"/>
  <c r="AL1129" i="50" s="1"/>
  <c r="O1130" i="50" a="1"/>
  <c r="O1130" i="50" s="1"/>
  <c r="P1130" i="50" a="1"/>
  <c r="P1130" i="50" s="1"/>
  <c r="Q1130" i="50" a="1"/>
  <c r="Q1130" i="50" s="1"/>
  <c r="AB1130" i="50" a="1"/>
  <c r="AB1130" i="50" s="1"/>
  <c r="AD1130" i="50" a="1"/>
  <c r="AD1130" i="50" s="1"/>
  <c r="AC1130" i="50" s="1"/>
  <c r="AE1130" i="50" a="1"/>
  <c r="AE1130" i="50" s="1"/>
  <c r="AA1130" i="50" s="1"/>
  <c r="AF1130" i="50" a="1"/>
  <c r="AF1130" i="50" s="1"/>
  <c r="AG1130" i="50" a="1"/>
  <c r="AG1130" i="50" s="1"/>
  <c r="AH1130" i="50" a="1"/>
  <c r="AH1130" i="50" s="1"/>
  <c r="AI1130" i="50" a="1"/>
  <c r="AI1130" i="50" s="1"/>
  <c r="AL1130" i="50" a="1"/>
  <c r="AL1130" i="50" s="1"/>
  <c r="O1131" i="50" a="1"/>
  <c r="O1131" i="50" s="1"/>
  <c r="P1131" i="50" a="1"/>
  <c r="P1131" i="50" s="1"/>
  <c r="Q1131" i="50" a="1"/>
  <c r="Q1131" i="50" s="1"/>
  <c r="AB1131" i="50" a="1"/>
  <c r="AB1131" i="50" s="1"/>
  <c r="AD1131" i="50" a="1"/>
  <c r="AD1131" i="50" s="1"/>
  <c r="AC1131" i="50" s="1"/>
  <c r="AE1131" i="50" a="1"/>
  <c r="AE1131" i="50" s="1"/>
  <c r="AF1131" i="50" a="1"/>
  <c r="AF1131" i="50" s="1"/>
  <c r="AG1131" i="50" a="1"/>
  <c r="AG1131" i="50" s="1"/>
  <c r="AH1131" i="50" a="1"/>
  <c r="AH1131" i="50" s="1"/>
  <c r="AI1131" i="50" a="1"/>
  <c r="AI1131" i="50" s="1"/>
  <c r="AL1131" i="50" a="1"/>
  <c r="AL1131" i="50" s="1"/>
  <c r="O1132" i="50" a="1"/>
  <c r="O1132" i="50" s="1"/>
  <c r="P1132" i="50" a="1"/>
  <c r="P1132" i="50" s="1"/>
  <c r="Q1132" i="50" a="1"/>
  <c r="Q1132" i="50" s="1"/>
  <c r="AB1132" i="50" a="1"/>
  <c r="AB1132" i="50" s="1"/>
  <c r="AD1132" i="50" a="1"/>
  <c r="AD1132" i="50" s="1"/>
  <c r="AC1132" i="50" s="1"/>
  <c r="AE1132" i="50" a="1"/>
  <c r="AE1132" i="50" s="1"/>
  <c r="Z1132" i="50" s="1"/>
  <c r="AF1132" i="50" a="1"/>
  <c r="AF1132" i="50" s="1"/>
  <c r="AG1132" i="50" a="1"/>
  <c r="AG1132" i="50" s="1"/>
  <c r="AH1132" i="50" a="1"/>
  <c r="AH1132" i="50" s="1"/>
  <c r="AI1132" i="50" a="1"/>
  <c r="AI1132" i="50" s="1"/>
  <c r="AL1132" i="50" a="1"/>
  <c r="AL1132" i="50" s="1"/>
  <c r="O1133" i="50" a="1"/>
  <c r="O1133" i="50" s="1"/>
  <c r="P1133" i="50" a="1"/>
  <c r="P1133" i="50" s="1"/>
  <c r="Q1133" i="50" a="1"/>
  <c r="Q1133" i="50" s="1"/>
  <c r="AB1133" i="50" a="1"/>
  <c r="AB1133" i="50" s="1"/>
  <c r="AD1133" i="50" a="1"/>
  <c r="AD1133" i="50" s="1"/>
  <c r="AC1133" i="50" s="1"/>
  <c r="AE1133" i="50" a="1"/>
  <c r="AE1133" i="50" s="1"/>
  <c r="AF1133" i="50" a="1"/>
  <c r="AF1133" i="50" s="1"/>
  <c r="AG1133" i="50" a="1"/>
  <c r="AG1133" i="50" s="1"/>
  <c r="AH1133" i="50" a="1"/>
  <c r="AH1133" i="50" s="1"/>
  <c r="AI1133" i="50" a="1"/>
  <c r="AI1133" i="50" s="1"/>
  <c r="AL1133" i="50" a="1"/>
  <c r="AL1133" i="50" s="1"/>
  <c r="O1134" i="50" a="1"/>
  <c r="O1134" i="50" s="1"/>
  <c r="P1134" i="50" a="1"/>
  <c r="P1134" i="50" s="1"/>
  <c r="Q1134" i="50" a="1"/>
  <c r="Q1134" i="50" s="1"/>
  <c r="AB1134" i="50" a="1"/>
  <c r="AB1134" i="50" s="1"/>
  <c r="AD1134" i="50" a="1"/>
  <c r="AD1134" i="50" s="1"/>
  <c r="AC1134" i="50" s="1"/>
  <c r="AE1134" i="50" a="1"/>
  <c r="AE1134" i="50" s="1"/>
  <c r="AA1134" i="50" s="1"/>
  <c r="AF1134" i="50" a="1"/>
  <c r="AF1134" i="50" s="1"/>
  <c r="AG1134" i="50" a="1"/>
  <c r="AG1134" i="50" s="1"/>
  <c r="AH1134" i="50" a="1"/>
  <c r="AH1134" i="50" s="1"/>
  <c r="AI1134" i="50" a="1"/>
  <c r="AI1134" i="50" s="1"/>
  <c r="AL1134" i="50" a="1"/>
  <c r="AL1134" i="50" s="1"/>
  <c r="O1135" i="50" a="1"/>
  <c r="O1135" i="50" s="1"/>
  <c r="P1135" i="50" a="1"/>
  <c r="P1135" i="50" s="1"/>
  <c r="Q1135" i="50" a="1"/>
  <c r="Q1135" i="50" s="1"/>
  <c r="AB1135" i="50" a="1"/>
  <c r="AB1135" i="50" s="1"/>
  <c r="AD1135" i="50" a="1"/>
  <c r="AD1135" i="50" s="1"/>
  <c r="AC1135" i="50" s="1"/>
  <c r="AE1135" i="50" a="1"/>
  <c r="AE1135" i="50" s="1"/>
  <c r="Z1135" i="50" s="1"/>
  <c r="AF1135" i="50" a="1"/>
  <c r="AF1135" i="50" s="1"/>
  <c r="AG1135" i="50" a="1"/>
  <c r="AG1135" i="50" s="1"/>
  <c r="AH1135" i="50" a="1"/>
  <c r="AH1135" i="50" s="1"/>
  <c r="AI1135" i="50" a="1"/>
  <c r="AI1135" i="50" s="1"/>
  <c r="AL1135" i="50" a="1"/>
  <c r="AL1135" i="50" s="1"/>
  <c r="O1136" i="50" a="1"/>
  <c r="O1136" i="50" s="1"/>
  <c r="P1136" i="50" a="1"/>
  <c r="P1136" i="50" s="1"/>
  <c r="Q1136" i="50" a="1"/>
  <c r="Q1136" i="50" s="1"/>
  <c r="AB1136" i="50" a="1"/>
  <c r="AB1136" i="50" s="1"/>
  <c r="AD1136" i="50" a="1"/>
  <c r="AD1136" i="50" s="1"/>
  <c r="AC1136" i="50" s="1"/>
  <c r="AE1136" i="50" a="1"/>
  <c r="AE1136" i="50" s="1"/>
  <c r="Z1136" i="50" s="1"/>
  <c r="AF1136" i="50" a="1"/>
  <c r="AF1136" i="50" s="1"/>
  <c r="AG1136" i="50" a="1"/>
  <c r="AG1136" i="50" s="1"/>
  <c r="AH1136" i="50" a="1"/>
  <c r="AH1136" i="50" s="1"/>
  <c r="AI1136" i="50" a="1"/>
  <c r="AI1136" i="50" s="1"/>
  <c r="AL1136" i="50" a="1"/>
  <c r="AL1136" i="50" s="1"/>
  <c r="O1137" i="50" a="1"/>
  <c r="O1137" i="50" s="1"/>
  <c r="P1137" i="50" a="1"/>
  <c r="P1137" i="50" s="1"/>
  <c r="Q1137" i="50" a="1"/>
  <c r="Q1137" i="50" s="1"/>
  <c r="AB1137" i="50" a="1"/>
  <c r="AB1137" i="50" s="1"/>
  <c r="AD1137" i="50" a="1"/>
  <c r="AD1137" i="50" s="1"/>
  <c r="AC1137" i="50" s="1"/>
  <c r="AE1137" i="50" a="1"/>
  <c r="AE1137" i="50" s="1"/>
  <c r="AA1137" i="50" s="1"/>
  <c r="AF1137" i="50" a="1"/>
  <c r="AF1137" i="50" s="1"/>
  <c r="AG1137" i="50" a="1"/>
  <c r="AG1137" i="50" s="1"/>
  <c r="AH1137" i="50" a="1"/>
  <c r="AH1137" i="50" s="1"/>
  <c r="AI1137" i="50" a="1"/>
  <c r="AI1137" i="50" s="1"/>
  <c r="AL1137" i="50" a="1"/>
  <c r="AL1137" i="50" s="1"/>
  <c r="O1138" i="50" a="1"/>
  <c r="O1138" i="50" s="1"/>
  <c r="P1138" i="50" a="1"/>
  <c r="P1138" i="50" s="1"/>
  <c r="Q1138" i="50" a="1"/>
  <c r="Q1138" i="50" s="1"/>
  <c r="AB1138" i="50" a="1"/>
  <c r="AB1138" i="50" s="1"/>
  <c r="AD1138" i="50" a="1"/>
  <c r="AD1138" i="50" s="1"/>
  <c r="AC1138" i="50" s="1"/>
  <c r="AE1138" i="50" a="1"/>
  <c r="AE1138" i="50" s="1"/>
  <c r="AF1138" i="50" a="1"/>
  <c r="AF1138" i="50" s="1"/>
  <c r="AG1138" i="50" a="1"/>
  <c r="AG1138" i="50" s="1"/>
  <c r="AH1138" i="50" a="1"/>
  <c r="AH1138" i="50" s="1"/>
  <c r="AI1138" i="50" a="1"/>
  <c r="AI1138" i="50" s="1"/>
  <c r="AL1138" i="50" a="1"/>
  <c r="AL1138" i="50" s="1"/>
  <c r="O1139" i="50" a="1"/>
  <c r="O1139" i="50" s="1"/>
  <c r="P1139" i="50" a="1"/>
  <c r="P1139" i="50" s="1"/>
  <c r="Q1139" i="50" a="1"/>
  <c r="Q1139" i="50" s="1"/>
  <c r="AB1139" i="50" a="1"/>
  <c r="AB1139" i="50" s="1"/>
  <c r="AD1139" i="50" a="1"/>
  <c r="AD1139" i="50" s="1"/>
  <c r="AC1139" i="50" s="1"/>
  <c r="AE1139" i="50" a="1"/>
  <c r="AE1139" i="50" s="1"/>
  <c r="AF1139" i="50" a="1"/>
  <c r="AF1139" i="50" s="1"/>
  <c r="AG1139" i="50" a="1"/>
  <c r="AG1139" i="50" s="1"/>
  <c r="AH1139" i="50" a="1"/>
  <c r="AH1139" i="50" s="1"/>
  <c r="AI1139" i="50" a="1"/>
  <c r="AI1139" i="50" s="1"/>
  <c r="AL1139" i="50" a="1"/>
  <c r="AL1139" i="50" s="1"/>
  <c r="O1140" i="50" a="1"/>
  <c r="O1140" i="50" s="1"/>
  <c r="P1140" i="50" a="1"/>
  <c r="P1140" i="50" s="1"/>
  <c r="Q1140" i="50" a="1"/>
  <c r="Q1140" i="50" s="1"/>
  <c r="AB1140" i="50" a="1"/>
  <c r="AB1140" i="50" s="1"/>
  <c r="AD1140" i="50" a="1"/>
  <c r="AD1140" i="50" s="1"/>
  <c r="AC1140" i="50" s="1"/>
  <c r="AE1140" i="50" a="1"/>
  <c r="AE1140" i="50" s="1"/>
  <c r="AF1140" i="50" a="1"/>
  <c r="AF1140" i="50" s="1"/>
  <c r="AG1140" i="50" a="1"/>
  <c r="AG1140" i="50" s="1"/>
  <c r="AH1140" i="50" a="1"/>
  <c r="AH1140" i="50" s="1"/>
  <c r="AI1140" i="50" a="1"/>
  <c r="AI1140" i="50" s="1"/>
  <c r="AL1140" i="50" a="1"/>
  <c r="AL1140" i="50" s="1"/>
  <c r="O1141" i="50" a="1"/>
  <c r="O1141" i="50" s="1"/>
  <c r="P1141" i="50" a="1"/>
  <c r="P1141" i="50" s="1"/>
  <c r="Q1141" i="50" a="1"/>
  <c r="Q1141" i="50" s="1"/>
  <c r="AB1141" i="50" a="1"/>
  <c r="AB1141" i="50" s="1"/>
  <c r="AD1141" i="50" a="1"/>
  <c r="AD1141" i="50" s="1"/>
  <c r="AC1141" i="50" s="1"/>
  <c r="AE1141" i="50" a="1"/>
  <c r="AE1141" i="50" s="1"/>
  <c r="Z1141" i="50" s="1"/>
  <c r="AF1141" i="50" a="1"/>
  <c r="AF1141" i="50" s="1"/>
  <c r="AG1141" i="50" a="1"/>
  <c r="AG1141" i="50" s="1"/>
  <c r="AH1141" i="50" a="1"/>
  <c r="AH1141" i="50" s="1"/>
  <c r="AI1141" i="50" a="1"/>
  <c r="AI1141" i="50" s="1"/>
  <c r="AL1141" i="50" a="1"/>
  <c r="AL1141" i="50" s="1"/>
  <c r="O1142" i="50" a="1"/>
  <c r="O1142" i="50" s="1"/>
  <c r="P1142" i="50" a="1"/>
  <c r="P1142" i="50" s="1"/>
  <c r="Q1142" i="50" a="1"/>
  <c r="Q1142" i="50" s="1"/>
  <c r="AB1142" i="50" a="1"/>
  <c r="AB1142" i="50" s="1"/>
  <c r="AD1142" i="50" a="1"/>
  <c r="AD1142" i="50" s="1"/>
  <c r="AC1142" i="50" s="1"/>
  <c r="AE1142" i="50" a="1"/>
  <c r="AE1142" i="50" s="1"/>
  <c r="AF1142" i="50" a="1"/>
  <c r="AF1142" i="50" s="1"/>
  <c r="AG1142" i="50" a="1"/>
  <c r="AG1142" i="50" s="1"/>
  <c r="AH1142" i="50" a="1"/>
  <c r="AH1142" i="50" s="1"/>
  <c r="AI1142" i="50" a="1"/>
  <c r="AI1142" i="50" s="1"/>
  <c r="AL1142" i="50" a="1"/>
  <c r="AL1142" i="50" s="1"/>
  <c r="O1143" i="50" a="1"/>
  <c r="O1143" i="50" s="1"/>
  <c r="P1143" i="50" a="1"/>
  <c r="P1143" i="50" s="1"/>
  <c r="Q1143" i="50" a="1"/>
  <c r="Q1143" i="50" s="1"/>
  <c r="AB1143" i="50" a="1"/>
  <c r="AB1143" i="50" s="1"/>
  <c r="AD1143" i="50" a="1"/>
  <c r="AD1143" i="50" s="1"/>
  <c r="AC1143" i="50" s="1"/>
  <c r="AE1143" i="50" a="1"/>
  <c r="AE1143" i="50" s="1"/>
  <c r="AF1143" i="50" a="1"/>
  <c r="AF1143" i="50" s="1"/>
  <c r="AG1143" i="50" a="1"/>
  <c r="AG1143" i="50" s="1"/>
  <c r="AH1143" i="50" a="1"/>
  <c r="AH1143" i="50" s="1"/>
  <c r="AI1143" i="50" a="1"/>
  <c r="AI1143" i="50" s="1"/>
  <c r="AL1143" i="50" a="1"/>
  <c r="AL1143" i="50" s="1"/>
  <c r="O1144" i="50" a="1"/>
  <c r="O1144" i="50" s="1"/>
  <c r="P1144" i="50" a="1"/>
  <c r="P1144" i="50" s="1"/>
  <c r="Q1144" i="50" a="1"/>
  <c r="Q1144" i="50" s="1"/>
  <c r="AB1144" i="50" a="1"/>
  <c r="AB1144" i="50" s="1"/>
  <c r="AD1144" i="50" a="1"/>
  <c r="AD1144" i="50" s="1"/>
  <c r="AC1144" i="50" s="1"/>
  <c r="AE1144" i="50" a="1"/>
  <c r="AE1144" i="50" s="1"/>
  <c r="Z1144" i="50" s="1"/>
  <c r="AF1144" i="50" a="1"/>
  <c r="AF1144" i="50" s="1"/>
  <c r="AG1144" i="50" a="1"/>
  <c r="AG1144" i="50" s="1"/>
  <c r="AH1144" i="50" a="1"/>
  <c r="AH1144" i="50" s="1"/>
  <c r="AI1144" i="50" a="1"/>
  <c r="AI1144" i="50" s="1"/>
  <c r="AL1144" i="50" a="1"/>
  <c r="AL1144" i="50" s="1"/>
  <c r="O1145" i="50" a="1"/>
  <c r="O1145" i="50" s="1"/>
  <c r="P1145" i="50" a="1"/>
  <c r="P1145" i="50" s="1"/>
  <c r="Q1145" i="50" a="1"/>
  <c r="Q1145" i="50" s="1"/>
  <c r="AB1145" i="50" a="1"/>
  <c r="AB1145" i="50" s="1"/>
  <c r="AD1145" i="50" a="1"/>
  <c r="AD1145" i="50" s="1"/>
  <c r="AC1145" i="50" s="1"/>
  <c r="AE1145" i="50" a="1"/>
  <c r="AE1145" i="50" s="1"/>
  <c r="AF1145" i="50" a="1"/>
  <c r="AF1145" i="50" s="1"/>
  <c r="AG1145" i="50" a="1"/>
  <c r="AG1145" i="50" s="1"/>
  <c r="AH1145" i="50" a="1"/>
  <c r="AH1145" i="50" s="1"/>
  <c r="AI1145" i="50" a="1"/>
  <c r="AI1145" i="50" s="1"/>
  <c r="AL1145" i="50" a="1"/>
  <c r="AL1145" i="50" s="1"/>
  <c r="O1146" i="50" a="1"/>
  <c r="O1146" i="50" s="1"/>
  <c r="P1146" i="50" a="1"/>
  <c r="P1146" i="50" s="1"/>
  <c r="Q1146" i="50" a="1"/>
  <c r="Q1146" i="50" s="1"/>
  <c r="AB1146" i="50" a="1"/>
  <c r="AB1146" i="50" s="1"/>
  <c r="AD1146" i="50" a="1"/>
  <c r="AD1146" i="50" s="1"/>
  <c r="AC1146" i="50" s="1"/>
  <c r="AE1146" i="50" a="1"/>
  <c r="AE1146" i="50" s="1"/>
  <c r="AF1146" i="50" a="1"/>
  <c r="AF1146" i="50" s="1"/>
  <c r="AG1146" i="50" a="1"/>
  <c r="AG1146" i="50" s="1"/>
  <c r="AH1146" i="50" a="1"/>
  <c r="AH1146" i="50" s="1"/>
  <c r="AI1146" i="50" a="1"/>
  <c r="AI1146" i="50" s="1"/>
  <c r="AL1146" i="50" a="1"/>
  <c r="AL1146" i="50" s="1"/>
  <c r="O1147" i="50" a="1"/>
  <c r="O1147" i="50" s="1"/>
  <c r="P1147" i="50" a="1"/>
  <c r="P1147" i="50" s="1"/>
  <c r="Q1147" i="50" a="1"/>
  <c r="Q1147" i="50" s="1"/>
  <c r="AB1147" i="50" a="1"/>
  <c r="AB1147" i="50" s="1"/>
  <c r="AD1147" i="50" a="1"/>
  <c r="AD1147" i="50" s="1"/>
  <c r="AC1147" i="50" s="1"/>
  <c r="AE1147" i="50" a="1"/>
  <c r="AE1147" i="50" s="1"/>
  <c r="AF1147" i="50" a="1"/>
  <c r="AF1147" i="50" s="1"/>
  <c r="AG1147" i="50" a="1"/>
  <c r="AG1147" i="50" s="1"/>
  <c r="AH1147" i="50" a="1"/>
  <c r="AH1147" i="50" s="1"/>
  <c r="AI1147" i="50" a="1"/>
  <c r="AI1147" i="50" s="1"/>
  <c r="AL1147" i="50" a="1"/>
  <c r="AL1147" i="50" s="1"/>
  <c r="O1148" i="50" a="1"/>
  <c r="O1148" i="50" s="1"/>
  <c r="P1148" i="50" a="1"/>
  <c r="P1148" i="50" s="1"/>
  <c r="Q1148" i="50" a="1"/>
  <c r="Q1148" i="50" s="1"/>
  <c r="AB1148" i="50" a="1"/>
  <c r="AB1148" i="50" s="1"/>
  <c r="AD1148" i="50" a="1"/>
  <c r="AD1148" i="50" s="1"/>
  <c r="AC1148" i="50" s="1"/>
  <c r="AE1148" i="50" a="1"/>
  <c r="AE1148" i="50" s="1"/>
  <c r="Z1148" i="50" s="1"/>
  <c r="AF1148" i="50" a="1"/>
  <c r="AF1148" i="50" s="1"/>
  <c r="AG1148" i="50" a="1"/>
  <c r="AG1148" i="50" s="1"/>
  <c r="AH1148" i="50" a="1"/>
  <c r="AH1148" i="50" s="1"/>
  <c r="AI1148" i="50" a="1"/>
  <c r="AI1148" i="50" s="1"/>
  <c r="AL1148" i="50" a="1"/>
  <c r="AL1148" i="50" s="1"/>
  <c r="O1149" i="50" a="1"/>
  <c r="O1149" i="50" s="1"/>
  <c r="P1149" i="50" a="1"/>
  <c r="P1149" i="50" s="1"/>
  <c r="Q1149" i="50" a="1"/>
  <c r="Q1149" i="50" s="1"/>
  <c r="AB1149" i="50" a="1"/>
  <c r="AB1149" i="50" s="1"/>
  <c r="AD1149" i="50" a="1"/>
  <c r="AD1149" i="50" s="1"/>
  <c r="AC1149" i="50" s="1"/>
  <c r="AE1149" i="50" a="1"/>
  <c r="AE1149" i="50" s="1"/>
  <c r="Z1149" i="50" s="1"/>
  <c r="AF1149" i="50" a="1"/>
  <c r="AF1149" i="50" s="1"/>
  <c r="AG1149" i="50" a="1"/>
  <c r="AG1149" i="50" s="1"/>
  <c r="AH1149" i="50" a="1"/>
  <c r="AH1149" i="50" s="1"/>
  <c r="AI1149" i="50" a="1"/>
  <c r="AI1149" i="50" s="1"/>
  <c r="AL1149" i="50" a="1"/>
  <c r="AL1149" i="50" s="1"/>
  <c r="O1150" i="50" a="1"/>
  <c r="O1150" i="50" s="1"/>
  <c r="P1150" i="50" a="1"/>
  <c r="P1150" i="50" s="1"/>
  <c r="Q1150" i="50" a="1"/>
  <c r="Q1150" i="50" s="1"/>
  <c r="AB1150" i="50" a="1"/>
  <c r="AB1150" i="50" s="1"/>
  <c r="AD1150" i="50" a="1"/>
  <c r="AD1150" i="50" s="1"/>
  <c r="AC1150" i="50" s="1"/>
  <c r="AE1150" i="50" a="1"/>
  <c r="AE1150" i="50" s="1"/>
  <c r="AF1150" i="50" a="1"/>
  <c r="AF1150" i="50" s="1"/>
  <c r="AG1150" i="50" a="1"/>
  <c r="AG1150" i="50" s="1"/>
  <c r="AH1150" i="50" a="1"/>
  <c r="AH1150" i="50" s="1"/>
  <c r="AI1150" i="50" a="1"/>
  <c r="AI1150" i="50" s="1"/>
  <c r="AL1150" i="50" a="1"/>
  <c r="AL1150" i="50" s="1"/>
  <c r="O1151" i="50" a="1"/>
  <c r="O1151" i="50" s="1"/>
  <c r="P1151" i="50" a="1"/>
  <c r="P1151" i="50" s="1"/>
  <c r="Q1151" i="50" a="1"/>
  <c r="Q1151" i="50" s="1"/>
  <c r="AB1151" i="50" a="1"/>
  <c r="AB1151" i="50" s="1"/>
  <c r="AD1151" i="50" a="1"/>
  <c r="AD1151" i="50" s="1"/>
  <c r="AC1151" i="50" s="1"/>
  <c r="AE1151" i="50" a="1"/>
  <c r="AE1151" i="50" s="1"/>
  <c r="AF1151" i="50" a="1"/>
  <c r="AF1151" i="50" s="1"/>
  <c r="AG1151" i="50" a="1"/>
  <c r="AG1151" i="50" s="1"/>
  <c r="AH1151" i="50" a="1"/>
  <c r="AH1151" i="50" s="1"/>
  <c r="AI1151" i="50" a="1"/>
  <c r="AI1151" i="50" s="1"/>
  <c r="AL1151" i="50" a="1"/>
  <c r="AL1151" i="50" s="1"/>
  <c r="O1152" i="50" a="1"/>
  <c r="O1152" i="50" s="1"/>
  <c r="P1152" i="50" a="1"/>
  <c r="P1152" i="50" s="1"/>
  <c r="Q1152" i="50" a="1"/>
  <c r="Q1152" i="50" s="1"/>
  <c r="AB1152" i="50" a="1"/>
  <c r="AB1152" i="50" s="1"/>
  <c r="AD1152" i="50" a="1"/>
  <c r="AD1152" i="50" s="1"/>
  <c r="AC1152" i="50" s="1"/>
  <c r="AE1152" i="50" a="1"/>
  <c r="AE1152" i="50" s="1"/>
  <c r="AF1152" i="50" a="1"/>
  <c r="AF1152" i="50" s="1"/>
  <c r="AG1152" i="50" a="1"/>
  <c r="AG1152" i="50" s="1"/>
  <c r="AH1152" i="50" a="1"/>
  <c r="AH1152" i="50" s="1"/>
  <c r="AI1152" i="50" a="1"/>
  <c r="AI1152" i="50" s="1"/>
  <c r="AL1152" i="50" a="1"/>
  <c r="AL1152" i="50" s="1"/>
  <c r="O1153" i="50" a="1"/>
  <c r="O1153" i="50" s="1"/>
  <c r="P1153" i="50" a="1"/>
  <c r="P1153" i="50" s="1"/>
  <c r="Q1153" i="50" a="1"/>
  <c r="Q1153" i="50" s="1"/>
  <c r="AB1153" i="50" a="1"/>
  <c r="AB1153" i="50" s="1"/>
  <c r="AD1153" i="50" a="1"/>
  <c r="AD1153" i="50" s="1"/>
  <c r="AC1153" i="50" s="1"/>
  <c r="AE1153" i="50" a="1"/>
  <c r="AE1153" i="50" s="1"/>
  <c r="AF1153" i="50" a="1"/>
  <c r="AF1153" i="50" s="1"/>
  <c r="AG1153" i="50" a="1"/>
  <c r="AG1153" i="50" s="1"/>
  <c r="AH1153" i="50" a="1"/>
  <c r="AH1153" i="50" s="1"/>
  <c r="AI1153" i="50" a="1"/>
  <c r="AI1153" i="50" s="1"/>
  <c r="AL1153" i="50" a="1"/>
  <c r="AL1153" i="50" s="1"/>
  <c r="O1154" i="50" a="1"/>
  <c r="O1154" i="50" s="1"/>
  <c r="P1154" i="50" a="1"/>
  <c r="P1154" i="50" s="1"/>
  <c r="Q1154" i="50" a="1"/>
  <c r="Q1154" i="50" s="1"/>
  <c r="AB1154" i="50" a="1"/>
  <c r="AB1154" i="50" s="1"/>
  <c r="AD1154" i="50" a="1"/>
  <c r="AD1154" i="50" s="1"/>
  <c r="AC1154" i="50" s="1"/>
  <c r="AE1154" i="50" a="1"/>
  <c r="AE1154" i="50" s="1"/>
  <c r="AF1154" i="50" a="1"/>
  <c r="AF1154" i="50" s="1"/>
  <c r="AG1154" i="50" a="1"/>
  <c r="AG1154" i="50" s="1"/>
  <c r="AH1154" i="50" a="1"/>
  <c r="AH1154" i="50" s="1"/>
  <c r="AI1154" i="50" a="1"/>
  <c r="AI1154" i="50" s="1"/>
  <c r="AL1154" i="50" a="1"/>
  <c r="AL1154" i="50" s="1"/>
  <c r="O1155" i="50" a="1"/>
  <c r="O1155" i="50" s="1"/>
  <c r="P1155" i="50" a="1"/>
  <c r="P1155" i="50" s="1"/>
  <c r="Q1155" i="50" a="1"/>
  <c r="Q1155" i="50" s="1"/>
  <c r="AB1155" i="50" a="1"/>
  <c r="AB1155" i="50" s="1"/>
  <c r="AD1155" i="50" a="1"/>
  <c r="AD1155" i="50" s="1"/>
  <c r="AC1155" i="50" s="1"/>
  <c r="AE1155" i="50" a="1"/>
  <c r="AE1155" i="50" s="1"/>
  <c r="AF1155" i="50" a="1"/>
  <c r="AF1155" i="50" s="1"/>
  <c r="AG1155" i="50" a="1"/>
  <c r="AG1155" i="50" s="1"/>
  <c r="AH1155" i="50" a="1"/>
  <c r="AH1155" i="50" s="1"/>
  <c r="AI1155" i="50" a="1"/>
  <c r="AI1155" i="50" s="1"/>
  <c r="AL1155" i="50" a="1"/>
  <c r="AL1155" i="50" s="1"/>
  <c r="O1156" i="50" a="1"/>
  <c r="O1156" i="50" s="1"/>
  <c r="P1156" i="50" a="1"/>
  <c r="P1156" i="50" s="1"/>
  <c r="Q1156" i="50" a="1"/>
  <c r="Q1156" i="50" s="1"/>
  <c r="AB1156" i="50" a="1"/>
  <c r="AB1156" i="50" s="1"/>
  <c r="AD1156" i="50" a="1"/>
  <c r="AD1156" i="50" s="1"/>
  <c r="AC1156" i="50" s="1"/>
  <c r="AE1156" i="50" a="1"/>
  <c r="AE1156" i="50" s="1"/>
  <c r="AF1156" i="50" a="1"/>
  <c r="AF1156" i="50" s="1"/>
  <c r="AG1156" i="50" a="1"/>
  <c r="AG1156" i="50" s="1"/>
  <c r="AH1156" i="50" a="1"/>
  <c r="AH1156" i="50" s="1"/>
  <c r="AI1156" i="50" a="1"/>
  <c r="AI1156" i="50" s="1"/>
  <c r="AL1156" i="50" a="1"/>
  <c r="AL1156" i="50" s="1"/>
  <c r="O1157" i="50" a="1"/>
  <c r="O1157" i="50" s="1"/>
  <c r="P1157" i="50" a="1"/>
  <c r="P1157" i="50" s="1"/>
  <c r="Q1157" i="50" a="1"/>
  <c r="Q1157" i="50" s="1"/>
  <c r="AB1157" i="50" a="1"/>
  <c r="AB1157" i="50" s="1"/>
  <c r="AD1157" i="50" a="1"/>
  <c r="AD1157" i="50" s="1"/>
  <c r="AC1157" i="50" s="1"/>
  <c r="AE1157" i="50" a="1"/>
  <c r="AE1157" i="50" s="1"/>
  <c r="Z1157" i="50" s="1"/>
  <c r="AF1157" i="50" a="1"/>
  <c r="AF1157" i="50" s="1"/>
  <c r="AG1157" i="50" a="1"/>
  <c r="AG1157" i="50" s="1"/>
  <c r="AH1157" i="50" a="1"/>
  <c r="AH1157" i="50" s="1"/>
  <c r="AI1157" i="50" a="1"/>
  <c r="AI1157" i="50" s="1"/>
  <c r="AL1157" i="50" a="1"/>
  <c r="AL1157" i="50" s="1"/>
  <c r="O1158" i="50" a="1"/>
  <c r="O1158" i="50" s="1"/>
  <c r="P1158" i="50" a="1"/>
  <c r="P1158" i="50" s="1"/>
  <c r="Q1158" i="50" a="1"/>
  <c r="Q1158" i="50" s="1"/>
  <c r="AB1158" i="50" a="1"/>
  <c r="AB1158" i="50" s="1"/>
  <c r="AD1158" i="50" a="1"/>
  <c r="AD1158" i="50" s="1"/>
  <c r="AC1158" i="50" s="1"/>
  <c r="AE1158" i="50" a="1"/>
  <c r="AE1158" i="50" s="1"/>
  <c r="AF1158" i="50" a="1"/>
  <c r="AF1158" i="50" s="1"/>
  <c r="AG1158" i="50" a="1"/>
  <c r="AG1158" i="50" s="1"/>
  <c r="AH1158" i="50" a="1"/>
  <c r="AH1158" i="50" s="1"/>
  <c r="AI1158" i="50" a="1"/>
  <c r="AI1158" i="50" s="1"/>
  <c r="AL1158" i="50" a="1"/>
  <c r="AL1158" i="50" s="1"/>
  <c r="O1159" i="50" a="1"/>
  <c r="O1159" i="50" s="1"/>
  <c r="P1159" i="50" a="1"/>
  <c r="P1159" i="50" s="1"/>
  <c r="Q1159" i="50" a="1"/>
  <c r="Q1159" i="50" s="1"/>
  <c r="AB1159" i="50" a="1"/>
  <c r="AB1159" i="50" s="1"/>
  <c r="AD1159" i="50" a="1"/>
  <c r="AD1159" i="50" s="1"/>
  <c r="AC1159" i="50" s="1"/>
  <c r="AE1159" i="50" a="1"/>
  <c r="AE1159" i="50" s="1"/>
  <c r="Z1159" i="50" s="1"/>
  <c r="AF1159" i="50" a="1"/>
  <c r="AF1159" i="50" s="1"/>
  <c r="AG1159" i="50" a="1"/>
  <c r="AG1159" i="50" s="1"/>
  <c r="AH1159" i="50" a="1"/>
  <c r="AH1159" i="50" s="1"/>
  <c r="AI1159" i="50" a="1"/>
  <c r="AI1159" i="50" s="1"/>
  <c r="AL1159" i="50" a="1"/>
  <c r="AL1159" i="50" s="1"/>
  <c r="O1160" i="50" a="1"/>
  <c r="O1160" i="50" s="1"/>
  <c r="P1160" i="50" a="1"/>
  <c r="P1160" i="50" s="1"/>
  <c r="Q1160" i="50" a="1"/>
  <c r="Q1160" i="50" s="1"/>
  <c r="AB1160" i="50" a="1"/>
  <c r="AB1160" i="50" s="1"/>
  <c r="AD1160" i="50" a="1"/>
  <c r="AD1160" i="50" s="1"/>
  <c r="AC1160" i="50" s="1"/>
  <c r="AE1160" i="50" a="1"/>
  <c r="AE1160" i="50" s="1"/>
  <c r="AF1160" i="50" a="1"/>
  <c r="AF1160" i="50" s="1"/>
  <c r="AG1160" i="50" a="1"/>
  <c r="AG1160" i="50" s="1"/>
  <c r="AH1160" i="50" a="1"/>
  <c r="AH1160" i="50" s="1"/>
  <c r="AI1160" i="50" a="1"/>
  <c r="AI1160" i="50" s="1"/>
  <c r="AL1160" i="50" a="1"/>
  <c r="AL1160" i="50" s="1"/>
  <c r="O1161" i="50" a="1"/>
  <c r="O1161" i="50" s="1"/>
  <c r="P1161" i="50" a="1"/>
  <c r="P1161" i="50" s="1"/>
  <c r="Q1161" i="50" a="1"/>
  <c r="Q1161" i="50" s="1"/>
  <c r="AB1161" i="50" a="1"/>
  <c r="AB1161" i="50" s="1"/>
  <c r="AD1161" i="50" a="1"/>
  <c r="AD1161" i="50" s="1"/>
  <c r="AC1161" i="50" s="1"/>
  <c r="AE1161" i="50" a="1"/>
  <c r="AE1161" i="50" s="1"/>
  <c r="AF1161" i="50" a="1"/>
  <c r="AF1161" i="50" s="1"/>
  <c r="AG1161" i="50" a="1"/>
  <c r="AG1161" i="50" s="1"/>
  <c r="AH1161" i="50" a="1"/>
  <c r="AH1161" i="50" s="1"/>
  <c r="AI1161" i="50" a="1"/>
  <c r="AI1161" i="50" s="1"/>
  <c r="AL1161" i="50" a="1"/>
  <c r="AL1161" i="50" s="1"/>
  <c r="O1162" i="50" a="1"/>
  <c r="O1162" i="50" s="1"/>
  <c r="P1162" i="50" a="1"/>
  <c r="P1162" i="50" s="1"/>
  <c r="Q1162" i="50" a="1"/>
  <c r="Q1162" i="50" s="1"/>
  <c r="AB1162" i="50" a="1"/>
  <c r="AB1162" i="50" s="1"/>
  <c r="AD1162" i="50" a="1"/>
  <c r="AD1162" i="50" s="1"/>
  <c r="AC1162" i="50" s="1"/>
  <c r="AE1162" i="50" a="1"/>
  <c r="AE1162" i="50" s="1"/>
  <c r="AF1162" i="50" a="1"/>
  <c r="AF1162" i="50" s="1"/>
  <c r="AG1162" i="50" a="1"/>
  <c r="AG1162" i="50" s="1"/>
  <c r="AH1162" i="50" a="1"/>
  <c r="AH1162" i="50" s="1"/>
  <c r="AI1162" i="50" a="1"/>
  <c r="AI1162" i="50" s="1"/>
  <c r="AL1162" i="50" a="1"/>
  <c r="AL1162" i="50" s="1"/>
  <c r="O1163" i="50" a="1"/>
  <c r="O1163" i="50" s="1"/>
  <c r="P1163" i="50" a="1"/>
  <c r="P1163" i="50" s="1"/>
  <c r="Q1163" i="50" a="1"/>
  <c r="Q1163" i="50" s="1"/>
  <c r="AB1163" i="50" a="1"/>
  <c r="AB1163" i="50" s="1"/>
  <c r="AD1163" i="50" a="1"/>
  <c r="AD1163" i="50" s="1"/>
  <c r="AC1163" i="50" s="1"/>
  <c r="AE1163" i="50" a="1"/>
  <c r="AE1163" i="50" s="1"/>
  <c r="AF1163" i="50" a="1"/>
  <c r="AF1163" i="50" s="1"/>
  <c r="AG1163" i="50" a="1"/>
  <c r="AG1163" i="50" s="1"/>
  <c r="AH1163" i="50" a="1"/>
  <c r="AH1163" i="50" s="1"/>
  <c r="AI1163" i="50" a="1"/>
  <c r="AI1163" i="50" s="1"/>
  <c r="AL1163" i="50" a="1"/>
  <c r="AL1163" i="50" s="1"/>
  <c r="O1164" i="50" a="1"/>
  <c r="O1164" i="50" s="1"/>
  <c r="P1164" i="50" a="1"/>
  <c r="P1164" i="50" s="1"/>
  <c r="Q1164" i="50" a="1"/>
  <c r="Q1164" i="50" s="1"/>
  <c r="AB1164" i="50" a="1"/>
  <c r="AB1164" i="50" s="1"/>
  <c r="AD1164" i="50" a="1"/>
  <c r="AD1164" i="50" s="1"/>
  <c r="AC1164" i="50" s="1"/>
  <c r="AE1164" i="50" a="1"/>
  <c r="AE1164" i="50" s="1"/>
  <c r="AF1164" i="50" a="1"/>
  <c r="AF1164" i="50" s="1"/>
  <c r="AG1164" i="50" a="1"/>
  <c r="AG1164" i="50" s="1"/>
  <c r="AH1164" i="50" a="1"/>
  <c r="AH1164" i="50" s="1"/>
  <c r="AI1164" i="50" a="1"/>
  <c r="AI1164" i="50" s="1"/>
  <c r="AL1164" i="50" a="1"/>
  <c r="AL1164" i="50" s="1"/>
  <c r="O1165" i="50" a="1"/>
  <c r="O1165" i="50" s="1"/>
  <c r="P1165" i="50" a="1"/>
  <c r="P1165" i="50" s="1"/>
  <c r="Q1165" i="50" a="1"/>
  <c r="Q1165" i="50" s="1"/>
  <c r="AB1165" i="50" a="1"/>
  <c r="AB1165" i="50" s="1"/>
  <c r="AD1165" i="50" a="1"/>
  <c r="AD1165" i="50" s="1"/>
  <c r="AC1165" i="50" s="1"/>
  <c r="AE1165" i="50" a="1"/>
  <c r="AE1165" i="50" s="1"/>
  <c r="AA1165" i="50" s="1"/>
  <c r="AF1165" i="50" a="1"/>
  <c r="AF1165" i="50" s="1"/>
  <c r="AG1165" i="50" a="1"/>
  <c r="AG1165" i="50" s="1"/>
  <c r="AH1165" i="50" a="1"/>
  <c r="AH1165" i="50" s="1"/>
  <c r="AI1165" i="50" a="1"/>
  <c r="AI1165" i="50" s="1"/>
  <c r="AL1165" i="50" a="1"/>
  <c r="AL1165" i="50" s="1"/>
  <c r="O1166" i="50" a="1"/>
  <c r="O1166" i="50" s="1"/>
  <c r="P1166" i="50" a="1"/>
  <c r="P1166" i="50" s="1"/>
  <c r="Q1166" i="50" a="1"/>
  <c r="Q1166" i="50" s="1"/>
  <c r="AB1166" i="50" a="1"/>
  <c r="AB1166" i="50" s="1"/>
  <c r="AD1166" i="50" a="1"/>
  <c r="AD1166" i="50" s="1"/>
  <c r="AC1166" i="50" s="1"/>
  <c r="AE1166" i="50" a="1"/>
  <c r="AE1166" i="50" s="1"/>
  <c r="AF1166" i="50" a="1"/>
  <c r="AF1166" i="50" s="1"/>
  <c r="AG1166" i="50" a="1"/>
  <c r="AG1166" i="50" s="1"/>
  <c r="AH1166" i="50" a="1"/>
  <c r="AH1166" i="50" s="1"/>
  <c r="AI1166" i="50" a="1"/>
  <c r="AI1166" i="50" s="1"/>
  <c r="AL1166" i="50" a="1"/>
  <c r="AL1166" i="50" s="1"/>
  <c r="O1167" i="50" a="1"/>
  <c r="O1167" i="50" s="1"/>
  <c r="P1167" i="50" a="1"/>
  <c r="P1167" i="50" s="1"/>
  <c r="Q1167" i="50" a="1"/>
  <c r="Q1167" i="50" s="1"/>
  <c r="AB1167" i="50" a="1"/>
  <c r="AB1167" i="50" s="1"/>
  <c r="AD1167" i="50" a="1"/>
  <c r="AD1167" i="50" s="1"/>
  <c r="AC1167" i="50" s="1"/>
  <c r="AE1167" i="50" a="1"/>
  <c r="AE1167" i="50" s="1"/>
  <c r="AF1167" i="50" a="1"/>
  <c r="AF1167" i="50" s="1"/>
  <c r="AG1167" i="50" a="1"/>
  <c r="AG1167" i="50" s="1"/>
  <c r="AH1167" i="50" a="1"/>
  <c r="AH1167" i="50" s="1"/>
  <c r="AI1167" i="50" a="1"/>
  <c r="AI1167" i="50" s="1"/>
  <c r="AL1167" i="50" a="1"/>
  <c r="AL1167" i="50" s="1"/>
  <c r="O1168" i="50" a="1"/>
  <c r="O1168" i="50" s="1"/>
  <c r="P1168" i="50" a="1"/>
  <c r="P1168" i="50" s="1"/>
  <c r="Q1168" i="50" a="1"/>
  <c r="Q1168" i="50" s="1"/>
  <c r="AB1168" i="50" a="1"/>
  <c r="AB1168" i="50" s="1"/>
  <c r="AD1168" i="50" a="1"/>
  <c r="AD1168" i="50" s="1"/>
  <c r="AC1168" i="50" s="1"/>
  <c r="AE1168" i="50" a="1"/>
  <c r="AE1168" i="50" s="1"/>
  <c r="AF1168" i="50" a="1"/>
  <c r="AF1168" i="50" s="1"/>
  <c r="AG1168" i="50" a="1"/>
  <c r="AG1168" i="50" s="1"/>
  <c r="AH1168" i="50" a="1"/>
  <c r="AH1168" i="50" s="1"/>
  <c r="AI1168" i="50" a="1"/>
  <c r="AI1168" i="50" s="1"/>
  <c r="AL1168" i="50" a="1"/>
  <c r="AL1168" i="50" s="1"/>
  <c r="O1169" i="50" a="1"/>
  <c r="O1169" i="50" s="1"/>
  <c r="P1169" i="50" a="1"/>
  <c r="P1169" i="50" s="1"/>
  <c r="Q1169" i="50" a="1"/>
  <c r="Q1169" i="50" s="1"/>
  <c r="AB1169" i="50" a="1"/>
  <c r="AB1169" i="50" s="1"/>
  <c r="AD1169" i="50" a="1"/>
  <c r="AD1169" i="50" s="1"/>
  <c r="AC1169" i="50" s="1"/>
  <c r="AE1169" i="50" a="1"/>
  <c r="AE1169" i="50" s="1"/>
  <c r="AF1169" i="50" a="1"/>
  <c r="AF1169" i="50" s="1"/>
  <c r="AG1169" i="50" a="1"/>
  <c r="AG1169" i="50" s="1"/>
  <c r="AH1169" i="50" a="1"/>
  <c r="AH1169" i="50" s="1"/>
  <c r="AI1169" i="50" a="1"/>
  <c r="AI1169" i="50" s="1"/>
  <c r="AL1169" i="50" a="1"/>
  <c r="AL1169" i="50" s="1"/>
  <c r="O1170" i="50" a="1"/>
  <c r="O1170" i="50" s="1"/>
  <c r="P1170" i="50" a="1"/>
  <c r="P1170" i="50" s="1"/>
  <c r="Q1170" i="50" a="1"/>
  <c r="Q1170" i="50" s="1"/>
  <c r="AB1170" i="50" a="1"/>
  <c r="AB1170" i="50" s="1"/>
  <c r="AD1170" i="50" a="1"/>
  <c r="AD1170" i="50" s="1"/>
  <c r="AC1170" i="50" s="1"/>
  <c r="AE1170" i="50" a="1"/>
  <c r="AE1170" i="50" s="1"/>
  <c r="AF1170" i="50" a="1"/>
  <c r="AF1170" i="50" s="1"/>
  <c r="AG1170" i="50" a="1"/>
  <c r="AG1170" i="50" s="1"/>
  <c r="AH1170" i="50" a="1"/>
  <c r="AH1170" i="50" s="1"/>
  <c r="AI1170" i="50" a="1"/>
  <c r="AI1170" i="50" s="1"/>
  <c r="AL1170" i="50" a="1"/>
  <c r="AL1170" i="50" s="1"/>
  <c r="O1171" i="50" a="1"/>
  <c r="O1171" i="50" s="1"/>
  <c r="P1171" i="50" a="1"/>
  <c r="P1171" i="50" s="1"/>
  <c r="Q1171" i="50" a="1"/>
  <c r="Q1171" i="50" s="1"/>
  <c r="AB1171" i="50" a="1"/>
  <c r="AB1171" i="50" s="1"/>
  <c r="AD1171" i="50" a="1"/>
  <c r="AD1171" i="50" s="1"/>
  <c r="AC1171" i="50" s="1"/>
  <c r="AE1171" i="50" a="1"/>
  <c r="AE1171" i="50" s="1"/>
  <c r="Z1171" i="50" s="1"/>
  <c r="AF1171" i="50" a="1"/>
  <c r="AF1171" i="50" s="1"/>
  <c r="AG1171" i="50" a="1"/>
  <c r="AG1171" i="50" s="1"/>
  <c r="AH1171" i="50" a="1"/>
  <c r="AH1171" i="50" s="1"/>
  <c r="AI1171" i="50" a="1"/>
  <c r="AI1171" i="50" s="1"/>
  <c r="AL1171" i="50" a="1"/>
  <c r="AL1171" i="50" s="1"/>
  <c r="O1172" i="50" a="1"/>
  <c r="O1172" i="50" s="1"/>
  <c r="P1172" i="50" a="1"/>
  <c r="P1172" i="50" s="1"/>
  <c r="Q1172" i="50" a="1"/>
  <c r="Q1172" i="50" s="1"/>
  <c r="AB1172" i="50" a="1"/>
  <c r="AB1172" i="50" s="1"/>
  <c r="AD1172" i="50" a="1"/>
  <c r="AD1172" i="50" s="1"/>
  <c r="AC1172" i="50" s="1"/>
  <c r="AE1172" i="50" a="1"/>
  <c r="AE1172" i="50" s="1"/>
  <c r="AF1172" i="50" a="1"/>
  <c r="AF1172" i="50" s="1"/>
  <c r="AG1172" i="50" a="1"/>
  <c r="AG1172" i="50" s="1"/>
  <c r="AH1172" i="50" a="1"/>
  <c r="AH1172" i="50" s="1"/>
  <c r="AI1172" i="50" a="1"/>
  <c r="AI1172" i="50" s="1"/>
  <c r="AL1172" i="50" a="1"/>
  <c r="AL1172" i="50" s="1"/>
  <c r="O1173" i="50" a="1"/>
  <c r="O1173" i="50" s="1"/>
  <c r="P1173" i="50" a="1"/>
  <c r="P1173" i="50" s="1"/>
  <c r="Q1173" i="50" a="1"/>
  <c r="Q1173" i="50" s="1"/>
  <c r="AB1173" i="50" a="1"/>
  <c r="AB1173" i="50" s="1"/>
  <c r="AD1173" i="50" a="1"/>
  <c r="AD1173" i="50" s="1"/>
  <c r="AC1173" i="50" s="1"/>
  <c r="AE1173" i="50" a="1"/>
  <c r="AE1173" i="50" s="1"/>
  <c r="AF1173" i="50" a="1"/>
  <c r="AF1173" i="50" s="1"/>
  <c r="AG1173" i="50" a="1"/>
  <c r="AG1173" i="50" s="1"/>
  <c r="AH1173" i="50" a="1"/>
  <c r="AH1173" i="50" s="1"/>
  <c r="AI1173" i="50" a="1"/>
  <c r="AI1173" i="50" s="1"/>
  <c r="AL1173" i="50" a="1"/>
  <c r="AL1173" i="50" s="1"/>
  <c r="O1174" i="50" a="1"/>
  <c r="O1174" i="50" s="1"/>
  <c r="P1174" i="50" a="1"/>
  <c r="P1174" i="50" s="1"/>
  <c r="Q1174" i="50" a="1"/>
  <c r="Q1174" i="50" s="1"/>
  <c r="AB1174" i="50" a="1"/>
  <c r="AB1174" i="50" s="1"/>
  <c r="AD1174" i="50" a="1"/>
  <c r="AD1174" i="50" s="1"/>
  <c r="AC1174" i="50" s="1"/>
  <c r="AE1174" i="50" a="1"/>
  <c r="AE1174" i="50" s="1"/>
  <c r="AA1174" i="50" s="1"/>
  <c r="AF1174" i="50" a="1"/>
  <c r="AF1174" i="50" s="1"/>
  <c r="AG1174" i="50" a="1"/>
  <c r="AG1174" i="50" s="1"/>
  <c r="AH1174" i="50" a="1"/>
  <c r="AH1174" i="50" s="1"/>
  <c r="AI1174" i="50" a="1"/>
  <c r="AI1174" i="50" s="1"/>
  <c r="AL1174" i="50" a="1"/>
  <c r="AL1174" i="50" s="1"/>
  <c r="O1175" i="50" a="1"/>
  <c r="O1175" i="50" s="1"/>
  <c r="P1175" i="50" a="1"/>
  <c r="P1175" i="50" s="1"/>
  <c r="Q1175" i="50" a="1"/>
  <c r="Q1175" i="50" s="1"/>
  <c r="AB1175" i="50" a="1"/>
  <c r="AB1175" i="50" s="1"/>
  <c r="AD1175" i="50" a="1"/>
  <c r="AD1175" i="50" s="1"/>
  <c r="AC1175" i="50" s="1"/>
  <c r="AE1175" i="50" a="1"/>
  <c r="AE1175" i="50" s="1"/>
  <c r="Z1175" i="50" s="1"/>
  <c r="AF1175" i="50" a="1"/>
  <c r="AF1175" i="50" s="1"/>
  <c r="AG1175" i="50" a="1"/>
  <c r="AG1175" i="50" s="1"/>
  <c r="AH1175" i="50" a="1"/>
  <c r="AH1175" i="50" s="1"/>
  <c r="AI1175" i="50" a="1"/>
  <c r="AI1175" i="50" s="1"/>
  <c r="AL1175" i="50" a="1"/>
  <c r="AL1175" i="50" s="1"/>
  <c r="O1176" i="50" a="1"/>
  <c r="O1176" i="50" s="1"/>
  <c r="P1176" i="50" a="1"/>
  <c r="P1176" i="50" s="1"/>
  <c r="Q1176" i="50" a="1"/>
  <c r="Q1176" i="50" s="1"/>
  <c r="AB1176" i="50" a="1"/>
  <c r="AB1176" i="50" s="1"/>
  <c r="AD1176" i="50" a="1"/>
  <c r="AD1176" i="50" s="1"/>
  <c r="AC1176" i="50" s="1"/>
  <c r="AE1176" i="50" a="1"/>
  <c r="AE1176" i="50" s="1"/>
  <c r="AF1176" i="50" a="1"/>
  <c r="AF1176" i="50" s="1"/>
  <c r="AG1176" i="50" a="1"/>
  <c r="AG1176" i="50" s="1"/>
  <c r="AH1176" i="50" a="1"/>
  <c r="AH1176" i="50" s="1"/>
  <c r="AI1176" i="50" a="1"/>
  <c r="AI1176" i="50" s="1"/>
  <c r="AL1176" i="50" a="1"/>
  <c r="AL1176" i="50" s="1"/>
  <c r="O1177" i="50" a="1"/>
  <c r="O1177" i="50" s="1"/>
  <c r="P1177" i="50" a="1"/>
  <c r="P1177" i="50" s="1"/>
  <c r="Q1177" i="50" a="1"/>
  <c r="Q1177" i="50" s="1"/>
  <c r="AB1177" i="50" a="1"/>
  <c r="AB1177" i="50" s="1"/>
  <c r="AD1177" i="50" a="1"/>
  <c r="AD1177" i="50" s="1"/>
  <c r="AC1177" i="50" s="1"/>
  <c r="AE1177" i="50" a="1"/>
  <c r="AE1177" i="50" s="1"/>
  <c r="AF1177" i="50" a="1"/>
  <c r="AF1177" i="50" s="1"/>
  <c r="AG1177" i="50" a="1"/>
  <c r="AG1177" i="50" s="1"/>
  <c r="AH1177" i="50" a="1"/>
  <c r="AH1177" i="50" s="1"/>
  <c r="AI1177" i="50" a="1"/>
  <c r="AI1177" i="50" s="1"/>
  <c r="AL1177" i="50" a="1"/>
  <c r="AL1177" i="50" s="1"/>
  <c r="O1178" i="50" a="1"/>
  <c r="O1178" i="50" s="1"/>
  <c r="P1178" i="50" a="1"/>
  <c r="P1178" i="50" s="1"/>
  <c r="Q1178" i="50" a="1"/>
  <c r="Q1178" i="50" s="1"/>
  <c r="AB1178" i="50" a="1"/>
  <c r="AB1178" i="50" s="1"/>
  <c r="AD1178" i="50" a="1"/>
  <c r="AD1178" i="50" s="1"/>
  <c r="AC1178" i="50" s="1"/>
  <c r="AE1178" i="50" a="1"/>
  <c r="AE1178" i="50" s="1"/>
  <c r="AF1178" i="50" a="1"/>
  <c r="AF1178" i="50" s="1"/>
  <c r="AG1178" i="50" a="1"/>
  <c r="AG1178" i="50" s="1"/>
  <c r="AH1178" i="50" a="1"/>
  <c r="AH1178" i="50" s="1"/>
  <c r="AI1178" i="50" a="1"/>
  <c r="AI1178" i="50" s="1"/>
  <c r="AL1178" i="50" a="1"/>
  <c r="AL1178" i="50" s="1"/>
  <c r="O1179" i="50" a="1"/>
  <c r="O1179" i="50" s="1"/>
  <c r="P1179" i="50" a="1"/>
  <c r="P1179" i="50" s="1"/>
  <c r="Q1179" i="50" a="1"/>
  <c r="Q1179" i="50" s="1"/>
  <c r="AB1179" i="50" a="1"/>
  <c r="AB1179" i="50" s="1"/>
  <c r="AD1179" i="50" a="1"/>
  <c r="AD1179" i="50" s="1"/>
  <c r="AC1179" i="50" s="1"/>
  <c r="AE1179" i="50" a="1"/>
  <c r="AE1179" i="50" s="1"/>
  <c r="AF1179" i="50" a="1"/>
  <c r="AF1179" i="50" s="1"/>
  <c r="AG1179" i="50" a="1"/>
  <c r="AG1179" i="50" s="1"/>
  <c r="AH1179" i="50" a="1"/>
  <c r="AH1179" i="50" s="1"/>
  <c r="AI1179" i="50" a="1"/>
  <c r="AI1179" i="50" s="1"/>
  <c r="AL1179" i="50" a="1"/>
  <c r="AL1179" i="50" s="1"/>
  <c r="O1180" i="50" a="1"/>
  <c r="O1180" i="50" s="1"/>
  <c r="P1180" i="50" a="1"/>
  <c r="P1180" i="50" s="1"/>
  <c r="Q1180" i="50" a="1"/>
  <c r="Q1180" i="50" s="1"/>
  <c r="AB1180" i="50" a="1"/>
  <c r="AB1180" i="50" s="1"/>
  <c r="AD1180" i="50" a="1"/>
  <c r="AD1180" i="50" s="1"/>
  <c r="AC1180" i="50" s="1"/>
  <c r="AE1180" i="50" a="1"/>
  <c r="AE1180" i="50" s="1"/>
  <c r="AF1180" i="50" a="1"/>
  <c r="AF1180" i="50" s="1"/>
  <c r="AG1180" i="50" a="1"/>
  <c r="AG1180" i="50" s="1"/>
  <c r="AH1180" i="50" a="1"/>
  <c r="AH1180" i="50" s="1"/>
  <c r="AI1180" i="50" a="1"/>
  <c r="AI1180" i="50" s="1"/>
  <c r="AL1180" i="50" a="1"/>
  <c r="AL1180" i="50" s="1"/>
  <c r="O1181" i="50" a="1"/>
  <c r="O1181" i="50" s="1"/>
  <c r="P1181" i="50" a="1"/>
  <c r="P1181" i="50" s="1"/>
  <c r="Q1181" i="50" a="1"/>
  <c r="Q1181" i="50" s="1"/>
  <c r="AB1181" i="50" a="1"/>
  <c r="AB1181" i="50" s="1"/>
  <c r="AD1181" i="50" a="1"/>
  <c r="AD1181" i="50" s="1"/>
  <c r="AC1181" i="50" s="1"/>
  <c r="AE1181" i="50" a="1"/>
  <c r="AE1181" i="50" s="1"/>
  <c r="AF1181" i="50" a="1"/>
  <c r="AF1181" i="50" s="1"/>
  <c r="AG1181" i="50" a="1"/>
  <c r="AG1181" i="50" s="1"/>
  <c r="AH1181" i="50" a="1"/>
  <c r="AH1181" i="50" s="1"/>
  <c r="AI1181" i="50" a="1"/>
  <c r="AI1181" i="50" s="1"/>
  <c r="AL1181" i="50" a="1"/>
  <c r="AL1181" i="50" s="1"/>
  <c r="O1182" i="50" a="1"/>
  <c r="O1182" i="50" s="1"/>
  <c r="P1182" i="50" a="1"/>
  <c r="P1182" i="50" s="1"/>
  <c r="Q1182" i="50" a="1"/>
  <c r="Q1182" i="50" s="1"/>
  <c r="AB1182" i="50" a="1"/>
  <c r="AB1182" i="50" s="1"/>
  <c r="AD1182" i="50" a="1"/>
  <c r="AD1182" i="50" s="1"/>
  <c r="AC1182" i="50" s="1"/>
  <c r="AE1182" i="50" a="1"/>
  <c r="AE1182" i="50" s="1"/>
  <c r="AF1182" i="50" a="1"/>
  <c r="AF1182" i="50" s="1"/>
  <c r="AG1182" i="50" a="1"/>
  <c r="AG1182" i="50" s="1"/>
  <c r="AH1182" i="50" a="1"/>
  <c r="AH1182" i="50" s="1"/>
  <c r="AI1182" i="50" a="1"/>
  <c r="AI1182" i="50" s="1"/>
  <c r="AL1182" i="50" a="1"/>
  <c r="AL1182" i="50" s="1"/>
  <c r="O1183" i="50" a="1"/>
  <c r="O1183" i="50" s="1"/>
  <c r="P1183" i="50" a="1"/>
  <c r="P1183" i="50" s="1"/>
  <c r="Q1183" i="50" a="1"/>
  <c r="Q1183" i="50" s="1"/>
  <c r="AB1183" i="50" a="1"/>
  <c r="AB1183" i="50" s="1"/>
  <c r="AD1183" i="50" a="1"/>
  <c r="AD1183" i="50" s="1"/>
  <c r="AC1183" i="50" s="1"/>
  <c r="AE1183" i="50" a="1"/>
  <c r="AE1183" i="50" s="1"/>
  <c r="AF1183" i="50" a="1"/>
  <c r="AF1183" i="50" s="1"/>
  <c r="AG1183" i="50" a="1"/>
  <c r="AG1183" i="50" s="1"/>
  <c r="AH1183" i="50" a="1"/>
  <c r="AH1183" i="50" s="1"/>
  <c r="AI1183" i="50" a="1"/>
  <c r="AI1183" i="50" s="1"/>
  <c r="AL1183" i="50" a="1"/>
  <c r="AL1183" i="50" s="1"/>
  <c r="O1184" i="50" a="1"/>
  <c r="O1184" i="50" s="1"/>
  <c r="P1184" i="50" a="1"/>
  <c r="P1184" i="50" s="1"/>
  <c r="Q1184" i="50" a="1"/>
  <c r="Q1184" i="50" s="1"/>
  <c r="AB1184" i="50" a="1"/>
  <c r="AB1184" i="50" s="1"/>
  <c r="AD1184" i="50" a="1"/>
  <c r="AD1184" i="50" s="1"/>
  <c r="AC1184" i="50" s="1"/>
  <c r="AE1184" i="50" a="1"/>
  <c r="AE1184" i="50" s="1"/>
  <c r="AF1184" i="50" a="1"/>
  <c r="AF1184" i="50" s="1"/>
  <c r="AG1184" i="50" a="1"/>
  <c r="AG1184" i="50" s="1"/>
  <c r="AH1184" i="50" a="1"/>
  <c r="AH1184" i="50" s="1"/>
  <c r="AI1184" i="50" a="1"/>
  <c r="AI1184" i="50" s="1"/>
  <c r="AL1184" i="50" a="1"/>
  <c r="AL1184" i="50" s="1"/>
  <c r="O1185" i="50" a="1"/>
  <c r="O1185" i="50" s="1"/>
  <c r="P1185" i="50" a="1"/>
  <c r="P1185" i="50" s="1"/>
  <c r="Q1185" i="50" a="1"/>
  <c r="Q1185" i="50" s="1"/>
  <c r="AB1185" i="50" a="1"/>
  <c r="AB1185" i="50" s="1"/>
  <c r="AD1185" i="50" a="1"/>
  <c r="AD1185" i="50" s="1"/>
  <c r="AC1185" i="50" s="1"/>
  <c r="AE1185" i="50" a="1"/>
  <c r="AE1185" i="50" s="1"/>
  <c r="AF1185" i="50" a="1"/>
  <c r="AF1185" i="50" s="1"/>
  <c r="AG1185" i="50" a="1"/>
  <c r="AG1185" i="50" s="1"/>
  <c r="AH1185" i="50" a="1"/>
  <c r="AH1185" i="50" s="1"/>
  <c r="AI1185" i="50" a="1"/>
  <c r="AI1185" i="50" s="1"/>
  <c r="AL1185" i="50" a="1"/>
  <c r="AL1185" i="50" s="1"/>
  <c r="O1186" i="50" a="1"/>
  <c r="O1186" i="50" s="1"/>
  <c r="P1186" i="50" a="1"/>
  <c r="P1186" i="50" s="1"/>
  <c r="Q1186" i="50" a="1"/>
  <c r="Q1186" i="50" s="1"/>
  <c r="AB1186" i="50" a="1"/>
  <c r="AB1186" i="50" s="1"/>
  <c r="AD1186" i="50" a="1"/>
  <c r="AD1186" i="50" s="1"/>
  <c r="AC1186" i="50" s="1"/>
  <c r="AE1186" i="50" a="1"/>
  <c r="AE1186" i="50" s="1"/>
  <c r="AF1186" i="50" a="1"/>
  <c r="AF1186" i="50" s="1"/>
  <c r="AG1186" i="50" a="1"/>
  <c r="AG1186" i="50" s="1"/>
  <c r="AH1186" i="50" a="1"/>
  <c r="AH1186" i="50" s="1"/>
  <c r="AI1186" i="50" a="1"/>
  <c r="AI1186" i="50" s="1"/>
  <c r="AL1186" i="50" a="1"/>
  <c r="AL1186" i="50" s="1"/>
  <c r="O1187" i="50" a="1"/>
  <c r="O1187" i="50" s="1"/>
  <c r="P1187" i="50" a="1"/>
  <c r="P1187" i="50" s="1"/>
  <c r="Q1187" i="50" a="1"/>
  <c r="Q1187" i="50" s="1"/>
  <c r="AB1187" i="50" a="1"/>
  <c r="AB1187" i="50" s="1"/>
  <c r="AD1187" i="50" a="1"/>
  <c r="AD1187" i="50" s="1"/>
  <c r="AC1187" i="50" s="1"/>
  <c r="AE1187" i="50" a="1"/>
  <c r="AE1187" i="50" s="1"/>
  <c r="AF1187" i="50" a="1"/>
  <c r="AF1187" i="50" s="1"/>
  <c r="AG1187" i="50" a="1"/>
  <c r="AG1187" i="50" s="1"/>
  <c r="AH1187" i="50" a="1"/>
  <c r="AH1187" i="50" s="1"/>
  <c r="AI1187" i="50" a="1"/>
  <c r="AI1187" i="50" s="1"/>
  <c r="AL1187" i="50" a="1"/>
  <c r="AL1187" i="50" s="1"/>
  <c r="O1188" i="50" a="1"/>
  <c r="O1188" i="50" s="1"/>
  <c r="P1188" i="50" a="1"/>
  <c r="P1188" i="50" s="1"/>
  <c r="Q1188" i="50" a="1"/>
  <c r="Q1188" i="50" s="1"/>
  <c r="AB1188" i="50" a="1"/>
  <c r="AB1188" i="50" s="1"/>
  <c r="AD1188" i="50" a="1"/>
  <c r="AD1188" i="50" s="1"/>
  <c r="AC1188" i="50" s="1"/>
  <c r="AE1188" i="50" a="1"/>
  <c r="AE1188" i="50" s="1"/>
  <c r="AF1188" i="50" a="1"/>
  <c r="AF1188" i="50" s="1"/>
  <c r="AG1188" i="50" a="1"/>
  <c r="AG1188" i="50" s="1"/>
  <c r="AH1188" i="50" a="1"/>
  <c r="AH1188" i="50" s="1"/>
  <c r="AI1188" i="50" a="1"/>
  <c r="AI1188" i="50" s="1"/>
  <c r="AL1188" i="50" a="1"/>
  <c r="AL1188" i="50" s="1"/>
  <c r="O1189" i="50" a="1"/>
  <c r="O1189" i="50" s="1"/>
  <c r="P1189" i="50" a="1"/>
  <c r="P1189" i="50" s="1"/>
  <c r="Q1189" i="50" a="1"/>
  <c r="Q1189" i="50" s="1"/>
  <c r="AB1189" i="50" a="1"/>
  <c r="AB1189" i="50" s="1"/>
  <c r="AD1189" i="50" a="1"/>
  <c r="AD1189" i="50" s="1"/>
  <c r="AC1189" i="50" s="1"/>
  <c r="AE1189" i="50" a="1"/>
  <c r="AE1189" i="50" s="1"/>
  <c r="AF1189" i="50" a="1"/>
  <c r="AF1189" i="50" s="1"/>
  <c r="AG1189" i="50" a="1"/>
  <c r="AG1189" i="50" s="1"/>
  <c r="AH1189" i="50" a="1"/>
  <c r="AH1189" i="50" s="1"/>
  <c r="AI1189" i="50" a="1"/>
  <c r="AI1189" i="50" s="1"/>
  <c r="AL1189" i="50" a="1"/>
  <c r="AL1189" i="50" s="1"/>
  <c r="O1190" i="50" a="1"/>
  <c r="O1190" i="50" s="1"/>
  <c r="P1190" i="50" a="1"/>
  <c r="P1190" i="50" s="1"/>
  <c r="Q1190" i="50" a="1"/>
  <c r="Q1190" i="50" s="1"/>
  <c r="AB1190" i="50" a="1"/>
  <c r="AB1190" i="50" s="1"/>
  <c r="AD1190" i="50" a="1"/>
  <c r="AD1190" i="50" s="1"/>
  <c r="AC1190" i="50" s="1"/>
  <c r="AE1190" i="50" a="1"/>
  <c r="AE1190" i="50" s="1"/>
  <c r="AF1190" i="50" a="1"/>
  <c r="AF1190" i="50" s="1"/>
  <c r="AG1190" i="50" a="1"/>
  <c r="AG1190" i="50" s="1"/>
  <c r="AH1190" i="50" a="1"/>
  <c r="AH1190" i="50" s="1"/>
  <c r="AI1190" i="50" a="1"/>
  <c r="AI1190" i="50" s="1"/>
  <c r="AL1190" i="50" a="1"/>
  <c r="AL1190" i="50" s="1"/>
  <c r="O1191" i="50" a="1"/>
  <c r="O1191" i="50" s="1"/>
  <c r="P1191" i="50" a="1"/>
  <c r="P1191" i="50" s="1"/>
  <c r="Q1191" i="50" a="1"/>
  <c r="Q1191" i="50" s="1"/>
  <c r="AB1191" i="50" a="1"/>
  <c r="AB1191" i="50" s="1"/>
  <c r="AD1191" i="50" a="1"/>
  <c r="AD1191" i="50" s="1"/>
  <c r="AC1191" i="50" s="1"/>
  <c r="AE1191" i="50" a="1"/>
  <c r="AE1191" i="50" s="1"/>
  <c r="Z1191" i="50" s="1"/>
  <c r="AF1191" i="50" a="1"/>
  <c r="AF1191" i="50" s="1"/>
  <c r="AG1191" i="50" a="1"/>
  <c r="AG1191" i="50" s="1"/>
  <c r="AH1191" i="50" a="1"/>
  <c r="AH1191" i="50" s="1"/>
  <c r="AI1191" i="50" a="1"/>
  <c r="AI1191" i="50" s="1"/>
  <c r="AL1191" i="50" a="1"/>
  <c r="AL1191" i="50" s="1"/>
  <c r="O1192" i="50" a="1"/>
  <c r="O1192" i="50" s="1"/>
  <c r="P1192" i="50" a="1"/>
  <c r="P1192" i="50" s="1"/>
  <c r="Q1192" i="50" a="1"/>
  <c r="Q1192" i="50" s="1"/>
  <c r="AB1192" i="50" a="1"/>
  <c r="AB1192" i="50" s="1"/>
  <c r="AD1192" i="50" a="1"/>
  <c r="AD1192" i="50" s="1"/>
  <c r="AC1192" i="50" s="1"/>
  <c r="AE1192" i="50" a="1"/>
  <c r="AE1192" i="50" s="1"/>
  <c r="AF1192" i="50" a="1"/>
  <c r="AF1192" i="50" s="1"/>
  <c r="AG1192" i="50" a="1"/>
  <c r="AG1192" i="50" s="1"/>
  <c r="AH1192" i="50" a="1"/>
  <c r="AH1192" i="50" s="1"/>
  <c r="AI1192" i="50" a="1"/>
  <c r="AI1192" i="50" s="1"/>
  <c r="AL1192" i="50" a="1"/>
  <c r="AL1192" i="50" s="1"/>
  <c r="O1193" i="50" a="1"/>
  <c r="O1193" i="50" s="1"/>
  <c r="P1193" i="50" a="1"/>
  <c r="P1193" i="50" s="1"/>
  <c r="Q1193" i="50" a="1"/>
  <c r="Q1193" i="50" s="1"/>
  <c r="AB1193" i="50" a="1"/>
  <c r="AB1193" i="50" s="1"/>
  <c r="AD1193" i="50" a="1"/>
  <c r="AD1193" i="50" s="1"/>
  <c r="AC1193" i="50" s="1"/>
  <c r="AE1193" i="50" a="1"/>
  <c r="AE1193" i="50" s="1"/>
  <c r="Z1193" i="50" s="1"/>
  <c r="AF1193" i="50" a="1"/>
  <c r="AF1193" i="50" s="1"/>
  <c r="AG1193" i="50" a="1"/>
  <c r="AG1193" i="50" s="1"/>
  <c r="AH1193" i="50" a="1"/>
  <c r="AH1193" i="50" s="1"/>
  <c r="AI1193" i="50" a="1"/>
  <c r="AI1193" i="50" s="1"/>
  <c r="AL1193" i="50" a="1"/>
  <c r="AL1193" i="50" s="1"/>
  <c r="O1194" i="50" a="1"/>
  <c r="O1194" i="50" s="1"/>
  <c r="P1194" i="50" a="1"/>
  <c r="P1194" i="50" s="1"/>
  <c r="Q1194" i="50" a="1"/>
  <c r="Q1194" i="50" s="1"/>
  <c r="AB1194" i="50" a="1"/>
  <c r="AB1194" i="50" s="1"/>
  <c r="AD1194" i="50" a="1"/>
  <c r="AD1194" i="50" s="1"/>
  <c r="AC1194" i="50" s="1"/>
  <c r="AE1194" i="50" a="1"/>
  <c r="AE1194" i="50" s="1"/>
  <c r="AF1194" i="50" a="1"/>
  <c r="AF1194" i="50" s="1"/>
  <c r="AG1194" i="50" a="1"/>
  <c r="AG1194" i="50" s="1"/>
  <c r="AH1194" i="50" a="1"/>
  <c r="AH1194" i="50" s="1"/>
  <c r="AI1194" i="50" a="1"/>
  <c r="AI1194" i="50" s="1"/>
  <c r="AL1194" i="50" a="1"/>
  <c r="AL1194" i="50" s="1"/>
  <c r="O1195" i="50" a="1"/>
  <c r="O1195" i="50" s="1"/>
  <c r="P1195" i="50" a="1"/>
  <c r="P1195" i="50" s="1"/>
  <c r="Q1195" i="50" a="1"/>
  <c r="Q1195" i="50" s="1"/>
  <c r="AB1195" i="50" a="1"/>
  <c r="AB1195" i="50" s="1"/>
  <c r="AD1195" i="50" a="1"/>
  <c r="AD1195" i="50" s="1"/>
  <c r="AC1195" i="50" s="1"/>
  <c r="AE1195" i="50" a="1"/>
  <c r="AE1195" i="50" s="1"/>
  <c r="AA1195" i="50" s="1"/>
  <c r="AF1195" i="50" a="1"/>
  <c r="AF1195" i="50" s="1"/>
  <c r="AG1195" i="50" a="1"/>
  <c r="AG1195" i="50" s="1"/>
  <c r="AH1195" i="50" a="1"/>
  <c r="AH1195" i="50" s="1"/>
  <c r="AI1195" i="50" a="1"/>
  <c r="AI1195" i="50" s="1"/>
  <c r="AL1195" i="50" a="1"/>
  <c r="AL1195" i="50" s="1"/>
  <c r="O1196" i="50" a="1"/>
  <c r="O1196" i="50" s="1"/>
  <c r="P1196" i="50" a="1"/>
  <c r="P1196" i="50" s="1"/>
  <c r="Q1196" i="50" a="1"/>
  <c r="Q1196" i="50" s="1"/>
  <c r="AB1196" i="50" a="1"/>
  <c r="AB1196" i="50" s="1"/>
  <c r="AD1196" i="50" a="1"/>
  <c r="AD1196" i="50" s="1"/>
  <c r="AC1196" i="50" s="1"/>
  <c r="AE1196" i="50" a="1"/>
  <c r="AE1196" i="50" s="1"/>
  <c r="Z1196" i="50" s="1"/>
  <c r="AF1196" i="50" a="1"/>
  <c r="AF1196" i="50" s="1"/>
  <c r="AG1196" i="50" a="1"/>
  <c r="AG1196" i="50" s="1"/>
  <c r="AH1196" i="50" a="1"/>
  <c r="AH1196" i="50" s="1"/>
  <c r="AI1196" i="50" a="1"/>
  <c r="AI1196" i="50" s="1"/>
  <c r="AL1196" i="50" a="1"/>
  <c r="AL1196" i="50" s="1"/>
  <c r="O1197" i="50" a="1"/>
  <c r="O1197" i="50" s="1"/>
  <c r="P1197" i="50" a="1"/>
  <c r="P1197" i="50" s="1"/>
  <c r="Q1197" i="50" a="1"/>
  <c r="Q1197" i="50" s="1"/>
  <c r="AB1197" i="50" a="1"/>
  <c r="AB1197" i="50" s="1"/>
  <c r="AD1197" i="50" a="1"/>
  <c r="AD1197" i="50" s="1"/>
  <c r="AC1197" i="50" s="1"/>
  <c r="AE1197" i="50" a="1"/>
  <c r="AE1197" i="50" s="1"/>
  <c r="AF1197" i="50" a="1"/>
  <c r="AF1197" i="50" s="1"/>
  <c r="AG1197" i="50" a="1"/>
  <c r="AG1197" i="50" s="1"/>
  <c r="AH1197" i="50" a="1"/>
  <c r="AH1197" i="50" s="1"/>
  <c r="AI1197" i="50" a="1"/>
  <c r="AI1197" i="50" s="1"/>
  <c r="AL1197" i="50" a="1"/>
  <c r="AL1197" i="50" s="1"/>
  <c r="O1198" i="50" a="1"/>
  <c r="O1198" i="50" s="1"/>
  <c r="P1198" i="50" a="1"/>
  <c r="P1198" i="50" s="1"/>
  <c r="Q1198" i="50" a="1"/>
  <c r="Q1198" i="50" s="1"/>
  <c r="AB1198" i="50" a="1"/>
  <c r="AB1198" i="50" s="1"/>
  <c r="AD1198" i="50" a="1"/>
  <c r="AD1198" i="50" s="1"/>
  <c r="AC1198" i="50" s="1"/>
  <c r="AE1198" i="50" a="1"/>
  <c r="AE1198" i="50" s="1"/>
  <c r="AF1198" i="50" a="1"/>
  <c r="AF1198" i="50" s="1"/>
  <c r="AG1198" i="50" a="1"/>
  <c r="AG1198" i="50" s="1"/>
  <c r="AH1198" i="50" a="1"/>
  <c r="AH1198" i="50" s="1"/>
  <c r="AI1198" i="50" a="1"/>
  <c r="AI1198" i="50" s="1"/>
  <c r="AL1198" i="50" a="1"/>
  <c r="AL1198" i="50" s="1"/>
  <c r="O1199" i="50" a="1"/>
  <c r="O1199" i="50" s="1"/>
  <c r="P1199" i="50" a="1"/>
  <c r="P1199" i="50" s="1"/>
  <c r="Q1199" i="50" a="1"/>
  <c r="Q1199" i="50" s="1"/>
  <c r="AB1199" i="50" a="1"/>
  <c r="AB1199" i="50" s="1"/>
  <c r="AD1199" i="50" a="1"/>
  <c r="AD1199" i="50" s="1"/>
  <c r="AC1199" i="50" s="1"/>
  <c r="AE1199" i="50" a="1"/>
  <c r="AE1199" i="50" s="1"/>
  <c r="AF1199" i="50" a="1"/>
  <c r="AF1199" i="50" s="1"/>
  <c r="AG1199" i="50" a="1"/>
  <c r="AG1199" i="50" s="1"/>
  <c r="AH1199" i="50" a="1"/>
  <c r="AH1199" i="50" s="1"/>
  <c r="AI1199" i="50" a="1"/>
  <c r="AI1199" i="50" s="1"/>
  <c r="AL1199" i="50" a="1"/>
  <c r="AL1199" i="50" s="1"/>
  <c r="O1200" i="50" a="1"/>
  <c r="O1200" i="50" s="1"/>
  <c r="P1200" i="50" a="1"/>
  <c r="P1200" i="50" s="1"/>
  <c r="Q1200" i="50" a="1"/>
  <c r="Q1200" i="50" s="1"/>
  <c r="AB1200" i="50" a="1"/>
  <c r="AB1200" i="50" s="1"/>
  <c r="AD1200" i="50" a="1"/>
  <c r="AD1200" i="50" s="1"/>
  <c r="AC1200" i="50" s="1"/>
  <c r="AE1200" i="50" a="1"/>
  <c r="AE1200" i="50" s="1"/>
  <c r="AF1200" i="50" a="1"/>
  <c r="AF1200" i="50" s="1"/>
  <c r="AG1200" i="50" a="1"/>
  <c r="AG1200" i="50" s="1"/>
  <c r="AH1200" i="50" a="1"/>
  <c r="AH1200" i="50" s="1"/>
  <c r="AI1200" i="50" a="1"/>
  <c r="AI1200" i="50" s="1"/>
  <c r="AL1200" i="50" a="1"/>
  <c r="AL1200" i="50" s="1"/>
  <c r="O1201" i="50" a="1"/>
  <c r="O1201" i="50" s="1"/>
  <c r="P1201" i="50" a="1"/>
  <c r="P1201" i="50" s="1"/>
  <c r="Q1201" i="50" a="1"/>
  <c r="Q1201" i="50" s="1"/>
  <c r="AB1201" i="50" a="1"/>
  <c r="AB1201" i="50" s="1"/>
  <c r="AD1201" i="50" a="1"/>
  <c r="AD1201" i="50" s="1"/>
  <c r="AC1201" i="50" s="1"/>
  <c r="AE1201" i="50" a="1"/>
  <c r="AE1201" i="50" s="1"/>
  <c r="Z1201" i="50" s="1"/>
  <c r="AF1201" i="50" a="1"/>
  <c r="AF1201" i="50" s="1"/>
  <c r="AG1201" i="50" a="1"/>
  <c r="AG1201" i="50" s="1"/>
  <c r="AH1201" i="50" a="1"/>
  <c r="AH1201" i="50" s="1"/>
  <c r="AI1201" i="50" a="1"/>
  <c r="AI1201" i="50" s="1"/>
  <c r="AL1201" i="50" a="1"/>
  <c r="AL1201" i="50" s="1"/>
  <c r="O1202" i="50" a="1"/>
  <c r="O1202" i="50" s="1"/>
  <c r="P1202" i="50" a="1"/>
  <c r="P1202" i="50" s="1"/>
  <c r="Q1202" i="50" a="1"/>
  <c r="Q1202" i="50" s="1"/>
  <c r="AB1202" i="50" a="1"/>
  <c r="AB1202" i="50" s="1"/>
  <c r="AD1202" i="50" a="1"/>
  <c r="AD1202" i="50" s="1"/>
  <c r="AC1202" i="50" s="1"/>
  <c r="AE1202" i="50" a="1"/>
  <c r="AE1202" i="50" s="1"/>
  <c r="AF1202" i="50" a="1"/>
  <c r="AF1202" i="50" s="1"/>
  <c r="AG1202" i="50" a="1"/>
  <c r="AG1202" i="50" s="1"/>
  <c r="AH1202" i="50" a="1"/>
  <c r="AH1202" i="50" s="1"/>
  <c r="AI1202" i="50" a="1"/>
  <c r="AI1202" i="50" s="1"/>
  <c r="AL1202" i="50" a="1"/>
  <c r="AL1202" i="50" s="1"/>
  <c r="O1203" i="50" a="1"/>
  <c r="O1203" i="50" s="1"/>
  <c r="P1203" i="50" a="1"/>
  <c r="P1203" i="50" s="1"/>
  <c r="Q1203" i="50" a="1"/>
  <c r="Q1203" i="50" s="1"/>
  <c r="AB1203" i="50" a="1"/>
  <c r="AB1203" i="50" s="1"/>
  <c r="AD1203" i="50" a="1"/>
  <c r="AD1203" i="50" s="1"/>
  <c r="AC1203" i="50" s="1"/>
  <c r="AE1203" i="50" a="1"/>
  <c r="AE1203" i="50" s="1"/>
  <c r="AF1203" i="50" a="1"/>
  <c r="AF1203" i="50" s="1"/>
  <c r="AG1203" i="50" a="1"/>
  <c r="AG1203" i="50" s="1"/>
  <c r="AH1203" i="50" a="1"/>
  <c r="AH1203" i="50" s="1"/>
  <c r="AI1203" i="50" a="1"/>
  <c r="AI1203" i="50" s="1"/>
  <c r="AL1203" i="50" a="1"/>
  <c r="AL1203" i="50" s="1"/>
  <c r="O1204" i="50" a="1"/>
  <c r="O1204" i="50" s="1"/>
  <c r="P1204" i="50" a="1"/>
  <c r="P1204" i="50" s="1"/>
  <c r="Q1204" i="50" a="1"/>
  <c r="Q1204" i="50" s="1"/>
  <c r="AB1204" i="50" a="1"/>
  <c r="AB1204" i="50" s="1"/>
  <c r="AD1204" i="50" a="1"/>
  <c r="AD1204" i="50" s="1"/>
  <c r="AC1204" i="50" s="1"/>
  <c r="AE1204" i="50" a="1"/>
  <c r="AE1204" i="50" s="1"/>
  <c r="AF1204" i="50" a="1"/>
  <c r="AF1204" i="50" s="1"/>
  <c r="AG1204" i="50" a="1"/>
  <c r="AG1204" i="50" s="1"/>
  <c r="AH1204" i="50" a="1"/>
  <c r="AH1204" i="50" s="1"/>
  <c r="AI1204" i="50" a="1"/>
  <c r="AI1204" i="50" s="1"/>
  <c r="AL1204" i="50" a="1"/>
  <c r="AL1204" i="50" s="1"/>
  <c r="O1205" i="50" a="1"/>
  <c r="O1205" i="50" s="1"/>
  <c r="P1205" i="50" a="1"/>
  <c r="P1205" i="50" s="1"/>
  <c r="Q1205" i="50" a="1"/>
  <c r="Q1205" i="50" s="1"/>
  <c r="AB1205" i="50" a="1"/>
  <c r="AB1205" i="50" s="1"/>
  <c r="AD1205" i="50" a="1"/>
  <c r="AD1205" i="50" s="1"/>
  <c r="AC1205" i="50" s="1"/>
  <c r="AE1205" i="50" a="1"/>
  <c r="AE1205" i="50" s="1"/>
  <c r="Z1205" i="50" s="1"/>
  <c r="AF1205" i="50" a="1"/>
  <c r="AF1205" i="50" s="1"/>
  <c r="AG1205" i="50" a="1"/>
  <c r="AG1205" i="50" s="1"/>
  <c r="AH1205" i="50" a="1"/>
  <c r="AH1205" i="50" s="1"/>
  <c r="AI1205" i="50" a="1"/>
  <c r="AI1205" i="50" s="1"/>
  <c r="AL1205" i="50" a="1"/>
  <c r="AL1205" i="50" s="1"/>
  <c r="O1206" i="50" a="1"/>
  <c r="O1206" i="50" s="1"/>
  <c r="P1206" i="50" a="1"/>
  <c r="P1206" i="50" s="1"/>
  <c r="Q1206" i="50" a="1"/>
  <c r="Q1206" i="50" s="1"/>
  <c r="AB1206" i="50" a="1"/>
  <c r="AB1206" i="50" s="1"/>
  <c r="AD1206" i="50" a="1"/>
  <c r="AD1206" i="50" s="1"/>
  <c r="AC1206" i="50" s="1"/>
  <c r="AE1206" i="50" a="1"/>
  <c r="AE1206" i="50" s="1"/>
  <c r="AF1206" i="50" a="1"/>
  <c r="AF1206" i="50" s="1"/>
  <c r="AG1206" i="50" a="1"/>
  <c r="AG1206" i="50" s="1"/>
  <c r="AH1206" i="50" a="1"/>
  <c r="AH1206" i="50" s="1"/>
  <c r="AI1206" i="50" a="1"/>
  <c r="AI1206" i="50" s="1"/>
  <c r="AL1206" i="50" a="1"/>
  <c r="AL1206" i="50" s="1"/>
  <c r="O1207" i="50" a="1"/>
  <c r="O1207" i="50" s="1"/>
  <c r="P1207" i="50" a="1"/>
  <c r="P1207" i="50" s="1"/>
  <c r="Q1207" i="50" a="1"/>
  <c r="Q1207" i="50" s="1"/>
  <c r="AB1207" i="50" a="1"/>
  <c r="AB1207" i="50" s="1"/>
  <c r="AD1207" i="50" a="1"/>
  <c r="AD1207" i="50" s="1"/>
  <c r="AC1207" i="50" s="1"/>
  <c r="AE1207" i="50" a="1"/>
  <c r="AE1207" i="50" s="1"/>
  <c r="AF1207" i="50" a="1"/>
  <c r="AF1207" i="50" s="1"/>
  <c r="AG1207" i="50" a="1"/>
  <c r="AG1207" i="50" s="1"/>
  <c r="AH1207" i="50" a="1"/>
  <c r="AH1207" i="50" s="1"/>
  <c r="AI1207" i="50" a="1"/>
  <c r="AI1207" i="50" s="1"/>
  <c r="AL1207" i="50" a="1"/>
  <c r="AL1207" i="50" s="1"/>
  <c r="O1208" i="50" a="1"/>
  <c r="O1208" i="50" s="1"/>
  <c r="P1208" i="50" a="1"/>
  <c r="P1208" i="50" s="1"/>
  <c r="Q1208" i="50" a="1"/>
  <c r="Q1208" i="50" s="1"/>
  <c r="AB1208" i="50" a="1"/>
  <c r="AB1208" i="50" s="1"/>
  <c r="AD1208" i="50" a="1"/>
  <c r="AD1208" i="50" s="1"/>
  <c r="AC1208" i="50" s="1"/>
  <c r="AE1208" i="50" a="1"/>
  <c r="AE1208" i="50" s="1"/>
  <c r="AF1208" i="50" a="1"/>
  <c r="AF1208" i="50" s="1"/>
  <c r="AG1208" i="50" a="1"/>
  <c r="AG1208" i="50" s="1"/>
  <c r="AH1208" i="50" a="1"/>
  <c r="AH1208" i="50" s="1"/>
  <c r="AI1208" i="50" a="1"/>
  <c r="AI1208" i="50" s="1"/>
  <c r="AL1208" i="50" a="1"/>
  <c r="AL1208" i="50" s="1"/>
  <c r="O1209" i="50" a="1"/>
  <c r="O1209" i="50" s="1"/>
  <c r="P1209" i="50" a="1"/>
  <c r="P1209" i="50" s="1"/>
  <c r="Q1209" i="50" a="1"/>
  <c r="Q1209" i="50" s="1"/>
  <c r="AB1209" i="50" a="1"/>
  <c r="AB1209" i="50" s="1"/>
  <c r="AD1209" i="50" a="1"/>
  <c r="AD1209" i="50" s="1"/>
  <c r="AC1209" i="50" s="1"/>
  <c r="AE1209" i="50" a="1"/>
  <c r="AE1209" i="50" s="1"/>
  <c r="AF1209" i="50" a="1"/>
  <c r="AF1209" i="50" s="1"/>
  <c r="AG1209" i="50" a="1"/>
  <c r="AG1209" i="50" s="1"/>
  <c r="AH1209" i="50" a="1"/>
  <c r="AH1209" i="50" s="1"/>
  <c r="AI1209" i="50" a="1"/>
  <c r="AI1209" i="50" s="1"/>
  <c r="AL1209" i="50" a="1"/>
  <c r="AL1209" i="50" s="1"/>
  <c r="O1210" i="50" a="1"/>
  <c r="O1210" i="50" s="1"/>
  <c r="P1210" i="50" a="1"/>
  <c r="P1210" i="50" s="1"/>
  <c r="Q1210" i="50" a="1"/>
  <c r="Q1210" i="50" s="1"/>
  <c r="AB1210" i="50" a="1"/>
  <c r="AB1210" i="50" s="1"/>
  <c r="AD1210" i="50" a="1"/>
  <c r="AD1210" i="50" s="1"/>
  <c r="AC1210" i="50" s="1"/>
  <c r="AE1210" i="50" a="1"/>
  <c r="AE1210" i="50" s="1"/>
  <c r="AA1210" i="50" s="1"/>
  <c r="AF1210" i="50" a="1"/>
  <c r="AF1210" i="50" s="1"/>
  <c r="AG1210" i="50" a="1"/>
  <c r="AG1210" i="50" s="1"/>
  <c r="AH1210" i="50" a="1"/>
  <c r="AH1210" i="50" s="1"/>
  <c r="AI1210" i="50" a="1"/>
  <c r="AI1210" i="50" s="1"/>
  <c r="AL1210" i="50" a="1"/>
  <c r="AL1210" i="50" s="1"/>
  <c r="O1211" i="50" a="1"/>
  <c r="O1211" i="50" s="1"/>
  <c r="P1211" i="50" a="1"/>
  <c r="P1211" i="50" s="1"/>
  <c r="Q1211" i="50" a="1"/>
  <c r="Q1211" i="50" s="1"/>
  <c r="AB1211" i="50" a="1"/>
  <c r="AB1211" i="50" s="1"/>
  <c r="AD1211" i="50" a="1"/>
  <c r="AD1211" i="50" s="1"/>
  <c r="AC1211" i="50" s="1"/>
  <c r="AE1211" i="50" a="1"/>
  <c r="AE1211" i="50" s="1"/>
  <c r="AF1211" i="50" a="1"/>
  <c r="AF1211" i="50" s="1"/>
  <c r="AG1211" i="50" a="1"/>
  <c r="AG1211" i="50" s="1"/>
  <c r="AH1211" i="50" a="1"/>
  <c r="AH1211" i="50" s="1"/>
  <c r="AI1211" i="50" a="1"/>
  <c r="AI1211" i="50" s="1"/>
  <c r="AL1211" i="50" a="1"/>
  <c r="AL1211" i="50" s="1"/>
  <c r="O1212" i="50" a="1"/>
  <c r="O1212" i="50" s="1"/>
  <c r="P1212" i="50" a="1"/>
  <c r="P1212" i="50" s="1"/>
  <c r="Q1212" i="50" a="1"/>
  <c r="Q1212" i="50" s="1"/>
  <c r="AB1212" i="50" a="1"/>
  <c r="AB1212" i="50" s="1"/>
  <c r="AD1212" i="50" a="1"/>
  <c r="AD1212" i="50" s="1"/>
  <c r="AC1212" i="50" s="1"/>
  <c r="AE1212" i="50" a="1"/>
  <c r="AE1212" i="50" s="1"/>
  <c r="AF1212" i="50" a="1"/>
  <c r="AF1212" i="50" s="1"/>
  <c r="AG1212" i="50" a="1"/>
  <c r="AG1212" i="50" s="1"/>
  <c r="AH1212" i="50" a="1"/>
  <c r="AH1212" i="50" s="1"/>
  <c r="AI1212" i="50" a="1"/>
  <c r="AI1212" i="50" s="1"/>
  <c r="AL1212" i="50" a="1"/>
  <c r="AL1212" i="50" s="1"/>
  <c r="O1213" i="50" a="1"/>
  <c r="O1213" i="50" s="1"/>
  <c r="P1213" i="50" a="1"/>
  <c r="P1213" i="50" s="1"/>
  <c r="Q1213" i="50" a="1"/>
  <c r="Q1213" i="50" s="1"/>
  <c r="AB1213" i="50" a="1"/>
  <c r="AB1213" i="50" s="1"/>
  <c r="AD1213" i="50" a="1"/>
  <c r="AD1213" i="50" s="1"/>
  <c r="AC1213" i="50" s="1"/>
  <c r="AE1213" i="50" a="1"/>
  <c r="AE1213" i="50" s="1"/>
  <c r="AF1213" i="50" a="1"/>
  <c r="AF1213" i="50" s="1"/>
  <c r="AG1213" i="50" a="1"/>
  <c r="AG1213" i="50" s="1"/>
  <c r="AH1213" i="50" a="1"/>
  <c r="AH1213" i="50" s="1"/>
  <c r="AI1213" i="50" a="1"/>
  <c r="AI1213" i="50" s="1"/>
  <c r="AL1213" i="50" a="1"/>
  <c r="AL1213" i="50" s="1"/>
  <c r="O1214" i="50" a="1"/>
  <c r="O1214" i="50" s="1"/>
  <c r="P1214" i="50" a="1"/>
  <c r="P1214" i="50" s="1"/>
  <c r="Q1214" i="50" a="1"/>
  <c r="Q1214" i="50" s="1"/>
  <c r="AB1214" i="50" a="1"/>
  <c r="AB1214" i="50" s="1"/>
  <c r="AD1214" i="50" a="1"/>
  <c r="AD1214" i="50" s="1"/>
  <c r="AC1214" i="50" s="1"/>
  <c r="AE1214" i="50" a="1"/>
  <c r="AE1214" i="50" s="1"/>
  <c r="AA1214" i="50" s="1"/>
  <c r="AF1214" i="50" a="1"/>
  <c r="AF1214" i="50" s="1"/>
  <c r="AG1214" i="50" a="1"/>
  <c r="AG1214" i="50" s="1"/>
  <c r="AH1214" i="50" a="1"/>
  <c r="AH1214" i="50" s="1"/>
  <c r="AI1214" i="50" a="1"/>
  <c r="AI1214" i="50" s="1"/>
  <c r="AL1214" i="50" a="1"/>
  <c r="AL1214" i="50" s="1"/>
  <c r="O1215" i="50" a="1"/>
  <c r="O1215" i="50" s="1"/>
  <c r="P1215" i="50" a="1"/>
  <c r="P1215" i="50" s="1"/>
  <c r="Q1215" i="50" a="1"/>
  <c r="Q1215" i="50" s="1"/>
  <c r="AB1215" i="50" a="1"/>
  <c r="AB1215" i="50" s="1"/>
  <c r="AD1215" i="50" a="1"/>
  <c r="AD1215" i="50" s="1"/>
  <c r="AC1215" i="50" s="1"/>
  <c r="AE1215" i="50" a="1"/>
  <c r="AE1215" i="50" s="1"/>
  <c r="AF1215" i="50" a="1"/>
  <c r="AF1215" i="50" s="1"/>
  <c r="AG1215" i="50" a="1"/>
  <c r="AG1215" i="50" s="1"/>
  <c r="AH1215" i="50" a="1"/>
  <c r="AH1215" i="50" s="1"/>
  <c r="AI1215" i="50" a="1"/>
  <c r="AI1215" i="50" s="1"/>
  <c r="AL1215" i="50" a="1"/>
  <c r="AL1215" i="50" s="1"/>
  <c r="O1216" i="50" a="1"/>
  <c r="O1216" i="50" s="1"/>
  <c r="P1216" i="50" a="1"/>
  <c r="P1216" i="50" s="1"/>
  <c r="Q1216" i="50" a="1"/>
  <c r="Q1216" i="50" s="1"/>
  <c r="AB1216" i="50" a="1"/>
  <c r="AB1216" i="50" s="1"/>
  <c r="AD1216" i="50" a="1"/>
  <c r="AD1216" i="50" s="1"/>
  <c r="AC1216" i="50" s="1"/>
  <c r="AE1216" i="50" a="1"/>
  <c r="AE1216" i="50" s="1"/>
  <c r="AF1216" i="50" a="1"/>
  <c r="AF1216" i="50" s="1"/>
  <c r="AG1216" i="50" a="1"/>
  <c r="AG1216" i="50" s="1"/>
  <c r="AH1216" i="50" a="1"/>
  <c r="AH1216" i="50" s="1"/>
  <c r="AI1216" i="50" a="1"/>
  <c r="AI1216" i="50" s="1"/>
  <c r="AL1216" i="50" a="1"/>
  <c r="AL1216" i="50" s="1"/>
  <c r="O1217" i="50" a="1"/>
  <c r="O1217" i="50" s="1"/>
  <c r="P1217" i="50" a="1"/>
  <c r="P1217" i="50" s="1"/>
  <c r="Q1217" i="50" a="1"/>
  <c r="Q1217" i="50" s="1"/>
  <c r="AB1217" i="50" a="1"/>
  <c r="AB1217" i="50" s="1"/>
  <c r="AD1217" i="50" a="1"/>
  <c r="AD1217" i="50" s="1"/>
  <c r="AC1217" i="50" s="1"/>
  <c r="AE1217" i="50" a="1"/>
  <c r="AE1217" i="50" s="1"/>
  <c r="AF1217" i="50" a="1"/>
  <c r="AF1217" i="50" s="1"/>
  <c r="AG1217" i="50" a="1"/>
  <c r="AG1217" i="50" s="1"/>
  <c r="AH1217" i="50" a="1"/>
  <c r="AH1217" i="50" s="1"/>
  <c r="AI1217" i="50" a="1"/>
  <c r="AI1217" i="50" s="1"/>
  <c r="AL1217" i="50" a="1"/>
  <c r="AL1217" i="50" s="1"/>
  <c r="O1218" i="50" a="1"/>
  <c r="O1218" i="50" s="1"/>
  <c r="P1218" i="50" a="1"/>
  <c r="P1218" i="50" s="1"/>
  <c r="Q1218" i="50" a="1"/>
  <c r="Q1218" i="50" s="1"/>
  <c r="AB1218" i="50" a="1"/>
  <c r="AB1218" i="50" s="1"/>
  <c r="AD1218" i="50" a="1"/>
  <c r="AD1218" i="50" s="1"/>
  <c r="AC1218" i="50" s="1"/>
  <c r="AE1218" i="50" a="1"/>
  <c r="AE1218" i="50" s="1"/>
  <c r="AF1218" i="50" a="1"/>
  <c r="AF1218" i="50" s="1"/>
  <c r="AG1218" i="50" a="1"/>
  <c r="AG1218" i="50" s="1"/>
  <c r="AH1218" i="50" a="1"/>
  <c r="AH1218" i="50" s="1"/>
  <c r="AI1218" i="50" a="1"/>
  <c r="AI1218" i="50" s="1"/>
  <c r="AL1218" i="50" a="1"/>
  <c r="AL1218" i="50" s="1"/>
  <c r="O1219" i="50" a="1"/>
  <c r="O1219" i="50" s="1"/>
  <c r="P1219" i="50" a="1"/>
  <c r="P1219" i="50" s="1"/>
  <c r="Q1219" i="50" a="1"/>
  <c r="Q1219" i="50" s="1"/>
  <c r="AB1219" i="50" a="1"/>
  <c r="AB1219" i="50" s="1"/>
  <c r="AD1219" i="50" a="1"/>
  <c r="AD1219" i="50" s="1"/>
  <c r="AC1219" i="50" s="1"/>
  <c r="AE1219" i="50" a="1"/>
  <c r="AE1219" i="50" s="1"/>
  <c r="AF1219" i="50" a="1"/>
  <c r="AF1219" i="50" s="1"/>
  <c r="AG1219" i="50" a="1"/>
  <c r="AG1219" i="50" s="1"/>
  <c r="AH1219" i="50" a="1"/>
  <c r="AH1219" i="50" s="1"/>
  <c r="AI1219" i="50" a="1"/>
  <c r="AI1219" i="50" s="1"/>
  <c r="AL1219" i="50" a="1"/>
  <c r="AL1219" i="50" s="1"/>
  <c r="O1220" i="50" a="1"/>
  <c r="O1220" i="50" s="1"/>
  <c r="P1220" i="50" a="1"/>
  <c r="P1220" i="50" s="1"/>
  <c r="Q1220" i="50" a="1"/>
  <c r="Q1220" i="50" s="1"/>
  <c r="AB1220" i="50" a="1"/>
  <c r="AB1220" i="50" s="1"/>
  <c r="AD1220" i="50" a="1"/>
  <c r="AD1220" i="50" s="1"/>
  <c r="AC1220" i="50" s="1"/>
  <c r="AE1220" i="50" a="1"/>
  <c r="AE1220" i="50" s="1"/>
  <c r="AF1220" i="50" a="1"/>
  <c r="AF1220" i="50" s="1"/>
  <c r="AG1220" i="50" a="1"/>
  <c r="AG1220" i="50" s="1"/>
  <c r="AH1220" i="50" a="1"/>
  <c r="AH1220" i="50" s="1"/>
  <c r="AI1220" i="50" a="1"/>
  <c r="AI1220" i="50" s="1"/>
  <c r="AL1220" i="50" a="1"/>
  <c r="AL1220" i="50" s="1"/>
  <c r="O1221" i="50" a="1"/>
  <c r="O1221" i="50" s="1"/>
  <c r="P1221" i="50" a="1"/>
  <c r="P1221" i="50" s="1"/>
  <c r="Q1221" i="50" a="1"/>
  <c r="Q1221" i="50" s="1"/>
  <c r="AB1221" i="50" a="1"/>
  <c r="AB1221" i="50" s="1"/>
  <c r="AD1221" i="50" a="1"/>
  <c r="AD1221" i="50" s="1"/>
  <c r="AC1221" i="50" s="1"/>
  <c r="AE1221" i="50" a="1"/>
  <c r="AE1221" i="50" s="1"/>
  <c r="AF1221" i="50" a="1"/>
  <c r="AF1221" i="50" s="1"/>
  <c r="AG1221" i="50" a="1"/>
  <c r="AG1221" i="50" s="1"/>
  <c r="AH1221" i="50" a="1"/>
  <c r="AH1221" i="50" s="1"/>
  <c r="AI1221" i="50" a="1"/>
  <c r="AI1221" i="50" s="1"/>
  <c r="AL1221" i="50" a="1"/>
  <c r="AL1221" i="50" s="1"/>
  <c r="O1222" i="50" a="1"/>
  <c r="O1222" i="50" s="1"/>
  <c r="P1222" i="50" a="1"/>
  <c r="P1222" i="50" s="1"/>
  <c r="Q1222" i="50" a="1"/>
  <c r="Q1222" i="50" s="1"/>
  <c r="AB1222" i="50" a="1"/>
  <c r="AB1222" i="50" s="1"/>
  <c r="AD1222" i="50" a="1"/>
  <c r="AD1222" i="50" s="1"/>
  <c r="AC1222" i="50" s="1"/>
  <c r="AE1222" i="50" a="1"/>
  <c r="AE1222" i="50" s="1"/>
  <c r="AA1222" i="50" s="1"/>
  <c r="AF1222" i="50" a="1"/>
  <c r="AF1222" i="50" s="1"/>
  <c r="AG1222" i="50" a="1"/>
  <c r="AG1222" i="50" s="1"/>
  <c r="AH1222" i="50" a="1"/>
  <c r="AH1222" i="50" s="1"/>
  <c r="AI1222" i="50" a="1"/>
  <c r="AI1222" i="50" s="1"/>
  <c r="AL1222" i="50" a="1"/>
  <c r="AL1222" i="50" s="1"/>
  <c r="O1223" i="50" a="1"/>
  <c r="O1223" i="50" s="1"/>
  <c r="P1223" i="50" a="1"/>
  <c r="P1223" i="50" s="1"/>
  <c r="Q1223" i="50" a="1"/>
  <c r="Q1223" i="50" s="1"/>
  <c r="AB1223" i="50" a="1"/>
  <c r="AB1223" i="50" s="1"/>
  <c r="AD1223" i="50" a="1"/>
  <c r="AD1223" i="50" s="1"/>
  <c r="AC1223" i="50" s="1"/>
  <c r="AE1223" i="50" a="1"/>
  <c r="AE1223" i="50" s="1"/>
  <c r="AF1223" i="50" a="1"/>
  <c r="AF1223" i="50" s="1"/>
  <c r="AG1223" i="50" a="1"/>
  <c r="AG1223" i="50" s="1"/>
  <c r="AH1223" i="50" a="1"/>
  <c r="AH1223" i="50" s="1"/>
  <c r="AI1223" i="50" a="1"/>
  <c r="AI1223" i="50" s="1"/>
  <c r="AL1223" i="50" a="1"/>
  <c r="AL1223" i="50" s="1"/>
  <c r="O1224" i="50" a="1"/>
  <c r="O1224" i="50" s="1"/>
  <c r="P1224" i="50" a="1"/>
  <c r="P1224" i="50" s="1"/>
  <c r="Q1224" i="50" a="1"/>
  <c r="Q1224" i="50" s="1"/>
  <c r="AB1224" i="50" a="1"/>
  <c r="AB1224" i="50" s="1"/>
  <c r="AD1224" i="50" a="1"/>
  <c r="AD1224" i="50" s="1"/>
  <c r="AC1224" i="50" s="1"/>
  <c r="AE1224" i="50" a="1"/>
  <c r="AE1224" i="50" s="1"/>
  <c r="AF1224" i="50" a="1"/>
  <c r="AF1224" i="50" s="1"/>
  <c r="AG1224" i="50" a="1"/>
  <c r="AG1224" i="50" s="1"/>
  <c r="AH1224" i="50" a="1"/>
  <c r="AH1224" i="50" s="1"/>
  <c r="AI1224" i="50" a="1"/>
  <c r="AI1224" i="50" s="1"/>
  <c r="AL1224" i="50" a="1"/>
  <c r="AL1224" i="50" s="1"/>
  <c r="O1225" i="50" a="1"/>
  <c r="O1225" i="50" s="1"/>
  <c r="P1225" i="50" a="1"/>
  <c r="P1225" i="50" s="1"/>
  <c r="Q1225" i="50" a="1"/>
  <c r="Q1225" i="50" s="1"/>
  <c r="AB1225" i="50" a="1"/>
  <c r="AB1225" i="50" s="1"/>
  <c r="AD1225" i="50" a="1"/>
  <c r="AD1225" i="50" s="1"/>
  <c r="AC1225" i="50" s="1"/>
  <c r="AE1225" i="50" a="1"/>
  <c r="AE1225" i="50" s="1"/>
  <c r="AF1225" i="50" a="1"/>
  <c r="AF1225" i="50" s="1"/>
  <c r="AG1225" i="50" a="1"/>
  <c r="AG1225" i="50" s="1"/>
  <c r="AH1225" i="50" a="1"/>
  <c r="AH1225" i="50" s="1"/>
  <c r="AI1225" i="50" a="1"/>
  <c r="AI1225" i="50" s="1"/>
  <c r="AL1225" i="50" a="1"/>
  <c r="AL1225" i="50" s="1"/>
  <c r="O1226" i="50" a="1"/>
  <c r="O1226" i="50" s="1"/>
  <c r="P1226" i="50" a="1"/>
  <c r="P1226" i="50" s="1"/>
  <c r="Q1226" i="50" a="1"/>
  <c r="Q1226" i="50" s="1"/>
  <c r="AB1226" i="50" a="1"/>
  <c r="AB1226" i="50" s="1"/>
  <c r="AD1226" i="50" a="1"/>
  <c r="AD1226" i="50" s="1"/>
  <c r="AC1226" i="50" s="1"/>
  <c r="AE1226" i="50" a="1"/>
  <c r="AE1226" i="50" s="1"/>
  <c r="AF1226" i="50" a="1"/>
  <c r="AF1226" i="50" s="1"/>
  <c r="AG1226" i="50" a="1"/>
  <c r="AG1226" i="50" s="1"/>
  <c r="AH1226" i="50" a="1"/>
  <c r="AH1226" i="50" s="1"/>
  <c r="AI1226" i="50" a="1"/>
  <c r="AI1226" i="50" s="1"/>
  <c r="AL1226" i="50" a="1"/>
  <c r="AL1226" i="50" s="1"/>
  <c r="O1227" i="50" a="1"/>
  <c r="O1227" i="50" s="1"/>
  <c r="P1227" i="50" a="1"/>
  <c r="P1227" i="50" s="1"/>
  <c r="Q1227" i="50" a="1"/>
  <c r="Q1227" i="50" s="1"/>
  <c r="AB1227" i="50" a="1"/>
  <c r="AB1227" i="50" s="1"/>
  <c r="AD1227" i="50" a="1"/>
  <c r="AD1227" i="50" s="1"/>
  <c r="AC1227" i="50" s="1"/>
  <c r="AE1227" i="50" a="1"/>
  <c r="AE1227" i="50" s="1"/>
  <c r="AF1227" i="50" a="1"/>
  <c r="AF1227" i="50" s="1"/>
  <c r="AG1227" i="50" a="1"/>
  <c r="AG1227" i="50" s="1"/>
  <c r="AH1227" i="50" a="1"/>
  <c r="AH1227" i="50" s="1"/>
  <c r="AI1227" i="50" a="1"/>
  <c r="AI1227" i="50" s="1"/>
  <c r="AL1227" i="50" a="1"/>
  <c r="AL1227" i="50" s="1"/>
  <c r="O1228" i="50" a="1"/>
  <c r="O1228" i="50" s="1"/>
  <c r="P1228" i="50" a="1"/>
  <c r="P1228" i="50" s="1"/>
  <c r="Q1228" i="50" a="1"/>
  <c r="Q1228" i="50" s="1"/>
  <c r="AB1228" i="50" a="1"/>
  <c r="AB1228" i="50" s="1"/>
  <c r="AD1228" i="50" a="1"/>
  <c r="AD1228" i="50" s="1"/>
  <c r="AC1228" i="50" s="1"/>
  <c r="AE1228" i="50" a="1"/>
  <c r="AE1228" i="50" s="1"/>
  <c r="AF1228" i="50" a="1"/>
  <c r="AF1228" i="50" s="1"/>
  <c r="AG1228" i="50" a="1"/>
  <c r="AG1228" i="50" s="1"/>
  <c r="AH1228" i="50" a="1"/>
  <c r="AH1228" i="50" s="1"/>
  <c r="AI1228" i="50" a="1"/>
  <c r="AI1228" i="50" s="1"/>
  <c r="AL1228" i="50" a="1"/>
  <c r="AL1228" i="50" s="1"/>
  <c r="O1229" i="50" a="1"/>
  <c r="O1229" i="50" s="1"/>
  <c r="P1229" i="50" a="1"/>
  <c r="P1229" i="50" s="1"/>
  <c r="Q1229" i="50" a="1"/>
  <c r="Q1229" i="50" s="1"/>
  <c r="AB1229" i="50" a="1"/>
  <c r="AB1229" i="50" s="1"/>
  <c r="AD1229" i="50" a="1"/>
  <c r="AD1229" i="50" s="1"/>
  <c r="AC1229" i="50" s="1"/>
  <c r="AE1229" i="50" a="1"/>
  <c r="AE1229" i="50" s="1"/>
  <c r="AF1229" i="50" a="1"/>
  <c r="AF1229" i="50" s="1"/>
  <c r="AG1229" i="50" a="1"/>
  <c r="AG1229" i="50" s="1"/>
  <c r="AH1229" i="50" a="1"/>
  <c r="AH1229" i="50" s="1"/>
  <c r="AI1229" i="50" a="1"/>
  <c r="AI1229" i="50" s="1"/>
  <c r="AL1229" i="50" a="1"/>
  <c r="AL1229" i="50" s="1"/>
  <c r="O1230" i="50" a="1"/>
  <c r="O1230" i="50" s="1"/>
  <c r="P1230" i="50" a="1"/>
  <c r="P1230" i="50" s="1"/>
  <c r="Q1230" i="50" a="1"/>
  <c r="Q1230" i="50" s="1"/>
  <c r="AB1230" i="50" a="1"/>
  <c r="AB1230" i="50" s="1"/>
  <c r="AD1230" i="50" a="1"/>
  <c r="AD1230" i="50" s="1"/>
  <c r="AC1230" i="50" s="1"/>
  <c r="AE1230" i="50" a="1"/>
  <c r="AE1230" i="50" s="1"/>
  <c r="AF1230" i="50" a="1"/>
  <c r="AF1230" i="50" s="1"/>
  <c r="AG1230" i="50" a="1"/>
  <c r="AG1230" i="50" s="1"/>
  <c r="AH1230" i="50" a="1"/>
  <c r="AH1230" i="50" s="1"/>
  <c r="AI1230" i="50" a="1"/>
  <c r="AI1230" i="50" s="1"/>
  <c r="AL1230" i="50" a="1"/>
  <c r="AL1230" i="50" s="1"/>
  <c r="O1231" i="50" a="1"/>
  <c r="O1231" i="50" s="1"/>
  <c r="P1231" i="50" a="1"/>
  <c r="P1231" i="50" s="1"/>
  <c r="Q1231" i="50" a="1"/>
  <c r="Q1231" i="50" s="1"/>
  <c r="AB1231" i="50" a="1"/>
  <c r="AB1231" i="50" s="1"/>
  <c r="AD1231" i="50" a="1"/>
  <c r="AD1231" i="50" s="1"/>
  <c r="AC1231" i="50" s="1"/>
  <c r="AE1231" i="50" a="1"/>
  <c r="AE1231" i="50" s="1"/>
  <c r="AA1231" i="50" s="1"/>
  <c r="AF1231" i="50" a="1"/>
  <c r="AF1231" i="50" s="1"/>
  <c r="AG1231" i="50" a="1"/>
  <c r="AG1231" i="50" s="1"/>
  <c r="AH1231" i="50" a="1"/>
  <c r="AH1231" i="50" s="1"/>
  <c r="AI1231" i="50" a="1"/>
  <c r="AI1231" i="50" s="1"/>
  <c r="AL1231" i="50" a="1"/>
  <c r="AL1231" i="50" s="1"/>
  <c r="O1232" i="50" a="1"/>
  <c r="O1232" i="50" s="1"/>
  <c r="P1232" i="50" a="1"/>
  <c r="P1232" i="50" s="1"/>
  <c r="Q1232" i="50" a="1"/>
  <c r="Q1232" i="50" s="1"/>
  <c r="AB1232" i="50" a="1"/>
  <c r="AB1232" i="50" s="1"/>
  <c r="AD1232" i="50" a="1"/>
  <c r="AD1232" i="50" s="1"/>
  <c r="AC1232" i="50" s="1"/>
  <c r="AE1232" i="50" a="1"/>
  <c r="AE1232" i="50" s="1"/>
  <c r="AF1232" i="50" a="1"/>
  <c r="AF1232" i="50" s="1"/>
  <c r="AG1232" i="50" a="1"/>
  <c r="AG1232" i="50" s="1"/>
  <c r="AH1232" i="50" a="1"/>
  <c r="AH1232" i="50" s="1"/>
  <c r="AI1232" i="50" a="1"/>
  <c r="AI1232" i="50" s="1"/>
  <c r="AL1232" i="50" a="1"/>
  <c r="AL1232" i="50" s="1"/>
  <c r="O1233" i="50" a="1"/>
  <c r="O1233" i="50" s="1"/>
  <c r="P1233" i="50" a="1"/>
  <c r="P1233" i="50" s="1"/>
  <c r="Q1233" i="50" a="1"/>
  <c r="Q1233" i="50" s="1"/>
  <c r="AB1233" i="50" a="1"/>
  <c r="AB1233" i="50" s="1"/>
  <c r="AD1233" i="50" a="1"/>
  <c r="AD1233" i="50" s="1"/>
  <c r="AC1233" i="50" s="1"/>
  <c r="AE1233" i="50" a="1"/>
  <c r="AE1233" i="50" s="1"/>
  <c r="AF1233" i="50" a="1"/>
  <c r="AF1233" i="50" s="1"/>
  <c r="AG1233" i="50" a="1"/>
  <c r="AG1233" i="50" s="1"/>
  <c r="AH1233" i="50" a="1"/>
  <c r="AH1233" i="50" s="1"/>
  <c r="AI1233" i="50" a="1"/>
  <c r="AI1233" i="50" s="1"/>
  <c r="AL1233" i="50" a="1"/>
  <c r="AL1233" i="50" s="1"/>
  <c r="O1234" i="50" a="1"/>
  <c r="O1234" i="50" s="1"/>
  <c r="P1234" i="50" a="1"/>
  <c r="P1234" i="50" s="1"/>
  <c r="Q1234" i="50" a="1"/>
  <c r="Q1234" i="50" s="1"/>
  <c r="AB1234" i="50" a="1"/>
  <c r="AB1234" i="50" s="1"/>
  <c r="AD1234" i="50" a="1"/>
  <c r="AD1234" i="50" s="1"/>
  <c r="AC1234" i="50" s="1"/>
  <c r="AE1234" i="50" a="1"/>
  <c r="AE1234" i="50" s="1"/>
  <c r="AF1234" i="50" a="1"/>
  <c r="AF1234" i="50" s="1"/>
  <c r="AG1234" i="50" a="1"/>
  <c r="AG1234" i="50" s="1"/>
  <c r="AH1234" i="50" a="1"/>
  <c r="AH1234" i="50" s="1"/>
  <c r="AI1234" i="50" a="1"/>
  <c r="AI1234" i="50" s="1"/>
  <c r="AL1234" i="50" a="1"/>
  <c r="AL1234" i="50" s="1"/>
  <c r="O1235" i="50" a="1"/>
  <c r="O1235" i="50" s="1"/>
  <c r="P1235" i="50" a="1"/>
  <c r="P1235" i="50" s="1"/>
  <c r="Q1235" i="50" a="1"/>
  <c r="Q1235" i="50" s="1"/>
  <c r="AB1235" i="50" a="1"/>
  <c r="AB1235" i="50" s="1"/>
  <c r="AD1235" i="50" a="1"/>
  <c r="AD1235" i="50" s="1"/>
  <c r="AC1235" i="50" s="1"/>
  <c r="AE1235" i="50" a="1"/>
  <c r="AE1235" i="50" s="1"/>
  <c r="Z1235" i="50" s="1"/>
  <c r="AF1235" i="50" a="1"/>
  <c r="AF1235" i="50" s="1"/>
  <c r="AG1235" i="50" a="1"/>
  <c r="AG1235" i="50" s="1"/>
  <c r="AH1235" i="50" a="1"/>
  <c r="AH1235" i="50" s="1"/>
  <c r="AI1235" i="50" a="1"/>
  <c r="AI1235" i="50" s="1"/>
  <c r="AL1235" i="50" a="1"/>
  <c r="AL1235" i="50" s="1"/>
  <c r="O1236" i="50" a="1"/>
  <c r="O1236" i="50" s="1"/>
  <c r="P1236" i="50" a="1"/>
  <c r="P1236" i="50" s="1"/>
  <c r="Q1236" i="50" a="1"/>
  <c r="Q1236" i="50" s="1"/>
  <c r="AB1236" i="50" a="1"/>
  <c r="AB1236" i="50" s="1"/>
  <c r="AD1236" i="50" a="1"/>
  <c r="AD1236" i="50" s="1"/>
  <c r="AC1236" i="50" s="1"/>
  <c r="AE1236" i="50" a="1"/>
  <c r="AE1236" i="50" s="1"/>
  <c r="AF1236" i="50" a="1"/>
  <c r="AF1236" i="50" s="1"/>
  <c r="AG1236" i="50" a="1"/>
  <c r="AG1236" i="50" s="1"/>
  <c r="AH1236" i="50" a="1"/>
  <c r="AH1236" i="50" s="1"/>
  <c r="AI1236" i="50" a="1"/>
  <c r="AI1236" i="50" s="1"/>
  <c r="AL1236" i="50" a="1"/>
  <c r="AL1236" i="50" s="1"/>
  <c r="O1237" i="50" a="1"/>
  <c r="O1237" i="50" s="1"/>
  <c r="P1237" i="50" a="1"/>
  <c r="P1237" i="50" s="1"/>
  <c r="Q1237" i="50" a="1"/>
  <c r="Q1237" i="50" s="1"/>
  <c r="AB1237" i="50" a="1"/>
  <c r="AB1237" i="50" s="1"/>
  <c r="AD1237" i="50" a="1"/>
  <c r="AD1237" i="50" s="1"/>
  <c r="AC1237" i="50" s="1"/>
  <c r="AE1237" i="50" a="1"/>
  <c r="AE1237" i="50" s="1"/>
  <c r="AF1237" i="50" a="1"/>
  <c r="AF1237" i="50" s="1"/>
  <c r="AG1237" i="50" a="1"/>
  <c r="AG1237" i="50" s="1"/>
  <c r="AH1237" i="50" a="1"/>
  <c r="AH1237" i="50" s="1"/>
  <c r="AI1237" i="50" a="1"/>
  <c r="AI1237" i="50" s="1"/>
  <c r="AL1237" i="50" a="1"/>
  <c r="AL1237" i="50" s="1"/>
  <c r="O1238" i="50" a="1"/>
  <c r="O1238" i="50" s="1"/>
  <c r="P1238" i="50" a="1"/>
  <c r="P1238" i="50" s="1"/>
  <c r="Q1238" i="50" a="1"/>
  <c r="Q1238" i="50" s="1"/>
  <c r="AB1238" i="50" a="1"/>
  <c r="AB1238" i="50" s="1"/>
  <c r="AD1238" i="50" a="1"/>
  <c r="AD1238" i="50" s="1"/>
  <c r="AC1238" i="50" s="1"/>
  <c r="AE1238" i="50" a="1"/>
  <c r="AE1238" i="50" s="1"/>
  <c r="AF1238" i="50" a="1"/>
  <c r="AF1238" i="50" s="1"/>
  <c r="AG1238" i="50" a="1"/>
  <c r="AG1238" i="50" s="1"/>
  <c r="AH1238" i="50" a="1"/>
  <c r="AH1238" i="50" s="1"/>
  <c r="AI1238" i="50" a="1"/>
  <c r="AI1238" i="50" s="1"/>
  <c r="AL1238" i="50" a="1"/>
  <c r="AL1238" i="50" s="1"/>
  <c r="O1239" i="50" a="1"/>
  <c r="O1239" i="50" s="1"/>
  <c r="P1239" i="50" a="1"/>
  <c r="P1239" i="50" s="1"/>
  <c r="Q1239" i="50" a="1"/>
  <c r="Q1239" i="50" s="1"/>
  <c r="AB1239" i="50" a="1"/>
  <c r="AB1239" i="50" s="1"/>
  <c r="AD1239" i="50" a="1"/>
  <c r="AD1239" i="50" s="1"/>
  <c r="AC1239" i="50" s="1"/>
  <c r="AE1239" i="50" a="1"/>
  <c r="AE1239" i="50" s="1"/>
  <c r="AF1239" i="50" a="1"/>
  <c r="AF1239" i="50" s="1"/>
  <c r="AG1239" i="50" a="1"/>
  <c r="AG1239" i="50" s="1"/>
  <c r="AH1239" i="50" a="1"/>
  <c r="AH1239" i="50" s="1"/>
  <c r="AI1239" i="50" a="1"/>
  <c r="AI1239" i="50" s="1"/>
  <c r="AL1239" i="50" a="1"/>
  <c r="AL1239" i="50" s="1"/>
  <c r="O1240" i="50" a="1"/>
  <c r="O1240" i="50" s="1"/>
  <c r="P1240" i="50" a="1"/>
  <c r="P1240" i="50" s="1"/>
  <c r="Q1240" i="50" a="1"/>
  <c r="Q1240" i="50" s="1"/>
  <c r="AB1240" i="50" a="1"/>
  <c r="AB1240" i="50" s="1"/>
  <c r="AD1240" i="50" a="1"/>
  <c r="AD1240" i="50" s="1"/>
  <c r="AC1240" i="50" s="1"/>
  <c r="AE1240" i="50" a="1"/>
  <c r="AE1240" i="50" s="1"/>
  <c r="AF1240" i="50" a="1"/>
  <c r="AF1240" i="50" s="1"/>
  <c r="AG1240" i="50" a="1"/>
  <c r="AG1240" i="50" s="1"/>
  <c r="AH1240" i="50" a="1"/>
  <c r="AH1240" i="50" s="1"/>
  <c r="AI1240" i="50" a="1"/>
  <c r="AI1240" i="50" s="1"/>
  <c r="AL1240" i="50" a="1"/>
  <c r="AL1240" i="50" s="1"/>
  <c r="O1241" i="50" a="1"/>
  <c r="O1241" i="50" s="1"/>
  <c r="P1241" i="50" a="1"/>
  <c r="P1241" i="50" s="1"/>
  <c r="Q1241" i="50" a="1"/>
  <c r="Q1241" i="50" s="1"/>
  <c r="AB1241" i="50" a="1"/>
  <c r="AB1241" i="50" s="1"/>
  <c r="AD1241" i="50" a="1"/>
  <c r="AD1241" i="50" s="1"/>
  <c r="AC1241" i="50" s="1"/>
  <c r="AE1241" i="50" a="1"/>
  <c r="AE1241" i="50" s="1"/>
  <c r="AF1241" i="50" a="1"/>
  <c r="AF1241" i="50" s="1"/>
  <c r="AG1241" i="50" a="1"/>
  <c r="AG1241" i="50" s="1"/>
  <c r="AH1241" i="50" a="1"/>
  <c r="AH1241" i="50" s="1"/>
  <c r="AI1241" i="50" a="1"/>
  <c r="AI1241" i="50" s="1"/>
  <c r="AL1241" i="50" a="1"/>
  <c r="AL1241" i="50" s="1"/>
  <c r="O1242" i="50" a="1"/>
  <c r="O1242" i="50" s="1"/>
  <c r="P1242" i="50" a="1"/>
  <c r="P1242" i="50" s="1"/>
  <c r="Q1242" i="50" a="1"/>
  <c r="Q1242" i="50" s="1"/>
  <c r="AB1242" i="50" a="1"/>
  <c r="AB1242" i="50" s="1"/>
  <c r="AD1242" i="50" a="1"/>
  <c r="AD1242" i="50" s="1"/>
  <c r="AC1242" i="50" s="1"/>
  <c r="AE1242" i="50" a="1"/>
  <c r="AE1242" i="50" s="1"/>
  <c r="AF1242" i="50" a="1"/>
  <c r="AF1242" i="50" s="1"/>
  <c r="AG1242" i="50" a="1"/>
  <c r="AG1242" i="50" s="1"/>
  <c r="AH1242" i="50" a="1"/>
  <c r="AH1242" i="50" s="1"/>
  <c r="AI1242" i="50" a="1"/>
  <c r="AI1242" i="50" s="1"/>
  <c r="AL1242" i="50" a="1"/>
  <c r="AL1242" i="50" s="1"/>
  <c r="O1243" i="50" a="1"/>
  <c r="O1243" i="50" s="1"/>
  <c r="P1243" i="50" a="1"/>
  <c r="P1243" i="50" s="1"/>
  <c r="Q1243" i="50" a="1"/>
  <c r="Q1243" i="50" s="1"/>
  <c r="AB1243" i="50" a="1"/>
  <c r="AB1243" i="50" s="1"/>
  <c r="AD1243" i="50" a="1"/>
  <c r="AD1243" i="50" s="1"/>
  <c r="AC1243" i="50" s="1"/>
  <c r="AE1243" i="50" a="1"/>
  <c r="AE1243" i="50" s="1"/>
  <c r="AF1243" i="50" a="1"/>
  <c r="AF1243" i="50" s="1"/>
  <c r="AG1243" i="50" a="1"/>
  <c r="AG1243" i="50" s="1"/>
  <c r="AH1243" i="50" a="1"/>
  <c r="AH1243" i="50" s="1"/>
  <c r="AI1243" i="50" a="1"/>
  <c r="AI1243" i="50" s="1"/>
  <c r="AL1243" i="50" a="1"/>
  <c r="AL1243" i="50" s="1"/>
  <c r="O1244" i="50" a="1"/>
  <c r="O1244" i="50" s="1"/>
  <c r="P1244" i="50" a="1"/>
  <c r="P1244" i="50" s="1"/>
  <c r="Q1244" i="50" a="1"/>
  <c r="Q1244" i="50" s="1"/>
  <c r="AB1244" i="50" a="1"/>
  <c r="AB1244" i="50" s="1"/>
  <c r="AD1244" i="50" a="1"/>
  <c r="AD1244" i="50" s="1"/>
  <c r="AC1244" i="50" s="1"/>
  <c r="AE1244" i="50" a="1"/>
  <c r="AE1244" i="50" s="1"/>
  <c r="AF1244" i="50" a="1"/>
  <c r="AF1244" i="50" s="1"/>
  <c r="AG1244" i="50" a="1"/>
  <c r="AG1244" i="50" s="1"/>
  <c r="AH1244" i="50" a="1"/>
  <c r="AH1244" i="50" s="1"/>
  <c r="AI1244" i="50" a="1"/>
  <c r="AI1244" i="50" s="1"/>
  <c r="AL1244" i="50" a="1"/>
  <c r="AL1244" i="50" s="1"/>
  <c r="O1245" i="50" a="1"/>
  <c r="O1245" i="50" s="1"/>
  <c r="P1245" i="50" a="1"/>
  <c r="P1245" i="50" s="1"/>
  <c r="Q1245" i="50" a="1"/>
  <c r="Q1245" i="50" s="1"/>
  <c r="AB1245" i="50" a="1"/>
  <c r="AB1245" i="50" s="1"/>
  <c r="AD1245" i="50" a="1"/>
  <c r="AD1245" i="50" s="1"/>
  <c r="AC1245" i="50" s="1"/>
  <c r="AE1245" i="50" a="1"/>
  <c r="AE1245" i="50" s="1"/>
  <c r="AA1245" i="50" s="1"/>
  <c r="AF1245" i="50" a="1"/>
  <c r="AF1245" i="50" s="1"/>
  <c r="AG1245" i="50" a="1"/>
  <c r="AG1245" i="50" s="1"/>
  <c r="AH1245" i="50" a="1"/>
  <c r="AH1245" i="50" s="1"/>
  <c r="AI1245" i="50" a="1"/>
  <c r="AI1245" i="50" s="1"/>
  <c r="AL1245" i="50" a="1"/>
  <c r="AL1245" i="50" s="1"/>
  <c r="O1246" i="50" a="1"/>
  <c r="O1246" i="50" s="1"/>
  <c r="P1246" i="50" a="1"/>
  <c r="P1246" i="50" s="1"/>
  <c r="Q1246" i="50" a="1"/>
  <c r="Q1246" i="50" s="1"/>
  <c r="AB1246" i="50" a="1"/>
  <c r="AB1246" i="50" s="1"/>
  <c r="AD1246" i="50" a="1"/>
  <c r="AD1246" i="50" s="1"/>
  <c r="AC1246" i="50" s="1"/>
  <c r="AE1246" i="50" a="1"/>
  <c r="AE1246" i="50" s="1"/>
  <c r="AF1246" i="50" a="1"/>
  <c r="AF1246" i="50" s="1"/>
  <c r="AG1246" i="50" a="1"/>
  <c r="AG1246" i="50" s="1"/>
  <c r="AH1246" i="50" a="1"/>
  <c r="AH1246" i="50" s="1"/>
  <c r="AI1246" i="50" a="1"/>
  <c r="AI1246" i="50" s="1"/>
  <c r="AL1246" i="50" a="1"/>
  <c r="AL1246" i="50" s="1"/>
  <c r="O1247" i="50" a="1"/>
  <c r="O1247" i="50" s="1"/>
  <c r="P1247" i="50" a="1"/>
  <c r="P1247" i="50" s="1"/>
  <c r="Q1247" i="50" a="1"/>
  <c r="Q1247" i="50" s="1"/>
  <c r="AB1247" i="50" a="1"/>
  <c r="AB1247" i="50" s="1"/>
  <c r="AD1247" i="50" a="1"/>
  <c r="AD1247" i="50" s="1"/>
  <c r="AC1247" i="50" s="1"/>
  <c r="AE1247" i="50" a="1"/>
  <c r="AE1247" i="50" s="1"/>
  <c r="AF1247" i="50" a="1"/>
  <c r="AF1247" i="50" s="1"/>
  <c r="AG1247" i="50" a="1"/>
  <c r="AG1247" i="50" s="1"/>
  <c r="AH1247" i="50" a="1"/>
  <c r="AH1247" i="50" s="1"/>
  <c r="AI1247" i="50" a="1"/>
  <c r="AI1247" i="50" s="1"/>
  <c r="AL1247" i="50" a="1"/>
  <c r="AL1247" i="50" s="1"/>
  <c r="O1248" i="50" a="1"/>
  <c r="O1248" i="50" s="1"/>
  <c r="P1248" i="50" a="1"/>
  <c r="P1248" i="50" s="1"/>
  <c r="Q1248" i="50" a="1"/>
  <c r="Q1248" i="50" s="1"/>
  <c r="AB1248" i="50" a="1"/>
  <c r="AB1248" i="50" s="1"/>
  <c r="AD1248" i="50" a="1"/>
  <c r="AD1248" i="50" s="1"/>
  <c r="AC1248" i="50" s="1"/>
  <c r="AE1248" i="50" a="1"/>
  <c r="AE1248" i="50" s="1"/>
  <c r="Z1248" i="50" s="1"/>
  <c r="AF1248" i="50" a="1"/>
  <c r="AF1248" i="50" s="1"/>
  <c r="AG1248" i="50" a="1"/>
  <c r="AG1248" i="50" s="1"/>
  <c r="AH1248" i="50" a="1"/>
  <c r="AH1248" i="50" s="1"/>
  <c r="AI1248" i="50" a="1"/>
  <c r="AI1248" i="50" s="1"/>
  <c r="AL1248" i="50" a="1"/>
  <c r="AL1248" i="50" s="1"/>
  <c r="O1249" i="50" a="1"/>
  <c r="O1249" i="50" s="1"/>
  <c r="P1249" i="50" a="1"/>
  <c r="P1249" i="50" s="1"/>
  <c r="Q1249" i="50" a="1"/>
  <c r="Q1249" i="50" s="1"/>
  <c r="AB1249" i="50" a="1"/>
  <c r="AB1249" i="50" s="1"/>
  <c r="AD1249" i="50" a="1"/>
  <c r="AD1249" i="50" s="1"/>
  <c r="AC1249" i="50" s="1"/>
  <c r="AE1249" i="50" a="1"/>
  <c r="AE1249" i="50" s="1"/>
  <c r="AF1249" i="50" a="1"/>
  <c r="AF1249" i="50" s="1"/>
  <c r="AG1249" i="50" a="1"/>
  <c r="AG1249" i="50" s="1"/>
  <c r="AH1249" i="50" a="1"/>
  <c r="AH1249" i="50" s="1"/>
  <c r="AI1249" i="50" a="1"/>
  <c r="AI1249" i="50" s="1"/>
  <c r="AL1249" i="50" a="1"/>
  <c r="AL1249" i="50" s="1"/>
  <c r="O1250" i="50" a="1"/>
  <c r="O1250" i="50" s="1"/>
  <c r="P1250" i="50" a="1"/>
  <c r="P1250" i="50" s="1"/>
  <c r="Q1250" i="50" a="1"/>
  <c r="Q1250" i="50" s="1"/>
  <c r="AB1250" i="50" a="1"/>
  <c r="AB1250" i="50" s="1"/>
  <c r="AD1250" i="50" a="1"/>
  <c r="AD1250" i="50" s="1"/>
  <c r="AC1250" i="50" s="1"/>
  <c r="AE1250" i="50" a="1"/>
  <c r="AE1250" i="50" s="1"/>
  <c r="AF1250" i="50" a="1"/>
  <c r="AF1250" i="50" s="1"/>
  <c r="AG1250" i="50" a="1"/>
  <c r="AG1250" i="50" s="1"/>
  <c r="AH1250" i="50" a="1"/>
  <c r="AH1250" i="50" s="1"/>
  <c r="AI1250" i="50" a="1"/>
  <c r="AI1250" i="50" s="1"/>
  <c r="AL1250" i="50" a="1"/>
  <c r="AL1250" i="50" s="1"/>
  <c r="O1251" i="50" a="1"/>
  <c r="O1251" i="50" s="1"/>
  <c r="P1251" i="50" a="1"/>
  <c r="P1251" i="50" s="1"/>
  <c r="Q1251" i="50" a="1"/>
  <c r="Q1251" i="50" s="1"/>
  <c r="AB1251" i="50" a="1"/>
  <c r="AB1251" i="50" s="1"/>
  <c r="AD1251" i="50" a="1"/>
  <c r="AD1251" i="50" s="1"/>
  <c r="AC1251" i="50" s="1"/>
  <c r="AE1251" i="50" a="1"/>
  <c r="AE1251" i="50" s="1"/>
  <c r="AF1251" i="50" a="1"/>
  <c r="AF1251" i="50" s="1"/>
  <c r="AG1251" i="50" a="1"/>
  <c r="AG1251" i="50" s="1"/>
  <c r="AH1251" i="50" a="1"/>
  <c r="AH1251" i="50" s="1"/>
  <c r="AI1251" i="50" a="1"/>
  <c r="AI1251" i="50" s="1"/>
  <c r="AL1251" i="50" a="1"/>
  <c r="AL1251" i="50" s="1"/>
  <c r="O1252" i="50" a="1"/>
  <c r="O1252" i="50" s="1"/>
  <c r="P1252" i="50" a="1"/>
  <c r="P1252" i="50" s="1"/>
  <c r="Q1252" i="50" a="1"/>
  <c r="Q1252" i="50" s="1"/>
  <c r="AB1252" i="50" a="1"/>
  <c r="AB1252" i="50" s="1"/>
  <c r="AD1252" i="50" a="1"/>
  <c r="AD1252" i="50" s="1"/>
  <c r="AC1252" i="50" s="1"/>
  <c r="AE1252" i="50" a="1"/>
  <c r="AE1252" i="50" s="1"/>
  <c r="AF1252" i="50" a="1"/>
  <c r="AF1252" i="50" s="1"/>
  <c r="AG1252" i="50" a="1"/>
  <c r="AG1252" i="50" s="1"/>
  <c r="AH1252" i="50" a="1"/>
  <c r="AH1252" i="50" s="1"/>
  <c r="AI1252" i="50" a="1"/>
  <c r="AI1252" i="50" s="1"/>
  <c r="AL1252" i="50" a="1"/>
  <c r="AL1252" i="50" s="1"/>
  <c r="O1253" i="50" a="1"/>
  <c r="O1253" i="50" s="1"/>
  <c r="P1253" i="50" a="1"/>
  <c r="P1253" i="50" s="1"/>
  <c r="Q1253" i="50" a="1"/>
  <c r="Q1253" i="50" s="1"/>
  <c r="AB1253" i="50" a="1"/>
  <c r="AB1253" i="50" s="1"/>
  <c r="AD1253" i="50" a="1"/>
  <c r="AD1253" i="50" s="1"/>
  <c r="AC1253" i="50" s="1"/>
  <c r="AE1253" i="50" a="1"/>
  <c r="AE1253" i="50" s="1"/>
  <c r="AF1253" i="50" a="1"/>
  <c r="AF1253" i="50" s="1"/>
  <c r="AG1253" i="50" a="1"/>
  <c r="AG1253" i="50" s="1"/>
  <c r="AH1253" i="50" a="1"/>
  <c r="AH1253" i="50" s="1"/>
  <c r="AI1253" i="50" a="1"/>
  <c r="AI1253" i="50" s="1"/>
  <c r="AL1253" i="50" a="1"/>
  <c r="AL1253" i="50" s="1"/>
  <c r="O1254" i="50" a="1"/>
  <c r="O1254" i="50" s="1"/>
  <c r="P1254" i="50" a="1"/>
  <c r="P1254" i="50" s="1"/>
  <c r="Q1254" i="50" a="1"/>
  <c r="Q1254" i="50" s="1"/>
  <c r="AB1254" i="50" a="1"/>
  <c r="AB1254" i="50" s="1"/>
  <c r="AD1254" i="50" a="1"/>
  <c r="AD1254" i="50" s="1"/>
  <c r="AC1254" i="50" s="1"/>
  <c r="AE1254" i="50" a="1"/>
  <c r="AE1254" i="50" s="1"/>
  <c r="AF1254" i="50" a="1"/>
  <c r="AF1254" i="50" s="1"/>
  <c r="AG1254" i="50" a="1"/>
  <c r="AG1254" i="50" s="1"/>
  <c r="AH1254" i="50" a="1"/>
  <c r="AH1254" i="50" s="1"/>
  <c r="AI1254" i="50" a="1"/>
  <c r="AI1254" i="50" s="1"/>
  <c r="AL1254" i="50" a="1"/>
  <c r="AL1254" i="50" s="1"/>
  <c r="O1255" i="50" a="1"/>
  <c r="O1255" i="50" s="1"/>
  <c r="P1255" i="50" a="1"/>
  <c r="P1255" i="50" s="1"/>
  <c r="Q1255" i="50" a="1"/>
  <c r="Q1255" i="50" s="1"/>
  <c r="AB1255" i="50" a="1"/>
  <c r="AB1255" i="50" s="1"/>
  <c r="AD1255" i="50" a="1"/>
  <c r="AD1255" i="50" s="1"/>
  <c r="AC1255" i="50" s="1"/>
  <c r="AE1255" i="50" a="1"/>
  <c r="AE1255" i="50" s="1"/>
  <c r="AF1255" i="50" a="1"/>
  <c r="AF1255" i="50" s="1"/>
  <c r="AG1255" i="50" a="1"/>
  <c r="AG1255" i="50" s="1"/>
  <c r="AH1255" i="50" a="1"/>
  <c r="AH1255" i="50" s="1"/>
  <c r="AI1255" i="50" a="1"/>
  <c r="AI1255" i="50" s="1"/>
  <c r="AL1255" i="50" a="1"/>
  <c r="AL1255" i="50" s="1"/>
  <c r="O1256" i="50" a="1"/>
  <c r="O1256" i="50" s="1"/>
  <c r="P1256" i="50" a="1"/>
  <c r="P1256" i="50" s="1"/>
  <c r="Q1256" i="50" a="1"/>
  <c r="Q1256" i="50" s="1"/>
  <c r="AB1256" i="50" a="1"/>
  <c r="AB1256" i="50" s="1"/>
  <c r="AD1256" i="50" a="1"/>
  <c r="AD1256" i="50" s="1"/>
  <c r="AC1256" i="50" s="1"/>
  <c r="AE1256" i="50" a="1"/>
  <c r="AE1256" i="50" s="1"/>
  <c r="AF1256" i="50" a="1"/>
  <c r="AF1256" i="50" s="1"/>
  <c r="AG1256" i="50" a="1"/>
  <c r="AG1256" i="50" s="1"/>
  <c r="AH1256" i="50" a="1"/>
  <c r="AH1256" i="50" s="1"/>
  <c r="AI1256" i="50" a="1"/>
  <c r="AI1256" i="50" s="1"/>
  <c r="AL1256" i="50" a="1"/>
  <c r="AL1256" i="50" s="1"/>
  <c r="O1257" i="50" a="1"/>
  <c r="O1257" i="50" s="1"/>
  <c r="P1257" i="50" a="1"/>
  <c r="P1257" i="50" s="1"/>
  <c r="Q1257" i="50" a="1"/>
  <c r="Q1257" i="50" s="1"/>
  <c r="AB1257" i="50" a="1"/>
  <c r="AB1257" i="50" s="1"/>
  <c r="AD1257" i="50" a="1"/>
  <c r="AD1257" i="50" s="1"/>
  <c r="AC1257" i="50" s="1"/>
  <c r="AE1257" i="50" a="1"/>
  <c r="AE1257" i="50" s="1"/>
  <c r="AF1257" i="50" a="1"/>
  <c r="AF1257" i="50" s="1"/>
  <c r="AG1257" i="50" a="1"/>
  <c r="AG1257" i="50" s="1"/>
  <c r="AH1257" i="50" a="1"/>
  <c r="AH1257" i="50" s="1"/>
  <c r="AI1257" i="50" a="1"/>
  <c r="AI1257" i="50" s="1"/>
  <c r="AL1257" i="50" a="1"/>
  <c r="AL1257" i="50" s="1"/>
  <c r="O1258" i="50" a="1"/>
  <c r="O1258" i="50" s="1"/>
  <c r="P1258" i="50" a="1"/>
  <c r="P1258" i="50" s="1"/>
  <c r="Q1258" i="50" a="1"/>
  <c r="Q1258" i="50" s="1"/>
  <c r="AB1258" i="50" a="1"/>
  <c r="AB1258" i="50" s="1"/>
  <c r="AD1258" i="50" a="1"/>
  <c r="AD1258" i="50" s="1"/>
  <c r="AC1258" i="50" s="1"/>
  <c r="AE1258" i="50" a="1"/>
  <c r="AE1258" i="50" s="1"/>
  <c r="AA1258" i="50" s="1"/>
  <c r="AF1258" i="50" a="1"/>
  <c r="AF1258" i="50" s="1"/>
  <c r="AG1258" i="50" a="1"/>
  <c r="AG1258" i="50" s="1"/>
  <c r="AH1258" i="50" a="1"/>
  <c r="AH1258" i="50" s="1"/>
  <c r="AI1258" i="50" a="1"/>
  <c r="AI1258" i="50" s="1"/>
  <c r="AL1258" i="50" a="1"/>
  <c r="AL1258" i="50" s="1"/>
  <c r="O1259" i="50" a="1"/>
  <c r="O1259" i="50" s="1"/>
  <c r="P1259" i="50" a="1"/>
  <c r="P1259" i="50" s="1"/>
  <c r="Q1259" i="50" a="1"/>
  <c r="Q1259" i="50" s="1"/>
  <c r="AB1259" i="50" a="1"/>
  <c r="AB1259" i="50" s="1"/>
  <c r="AD1259" i="50" a="1"/>
  <c r="AD1259" i="50" s="1"/>
  <c r="AC1259" i="50" s="1"/>
  <c r="AE1259" i="50" a="1"/>
  <c r="AE1259" i="50" s="1"/>
  <c r="AF1259" i="50" a="1"/>
  <c r="AF1259" i="50" s="1"/>
  <c r="AG1259" i="50" a="1"/>
  <c r="AG1259" i="50" s="1"/>
  <c r="AH1259" i="50" a="1"/>
  <c r="AH1259" i="50" s="1"/>
  <c r="AI1259" i="50" a="1"/>
  <c r="AI1259" i="50" s="1"/>
  <c r="AL1259" i="50" a="1"/>
  <c r="AL1259" i="50" s="1"/>
  <c r="O1260" i="50" a="1"/>
  <c r="O1260" i="50" s="1"/>
  <c r="P1260" i="50" a="1"/>
  <c r="P1260" i="50" s="1"/>
  <c r="Q1260" i="50" a="1"/>
  <c r="Q1260" i="50" s="1"/>
  <c r="AB1260" i="50" a="1"/>
  <c r="AB1260" i="50" s="1"/>
  <c r="AD1260" i="50" a="1"/>
  <c r="AD1260" i="50" s="1"/>
  <c r="AC1260" i="50" s="1"/>
  <c r="AE1260" i="50" a="1"/>
  <c r="AE1260" i="50" s="1"/>
  <c r="Z1260" i="50" s="1"/>
  <c r="AF1260" i="50" a="1"/>
  <c r="AF1260" i="50" s="1"/>
  <c r="AG1260" i="50" a="1"/>
  <c r="AG1260" i="50" s="1"/>
  <c r="AH1260" i="50" a="1"/>
  <c r="AH1260" i="50" s="1"/>
  <c r="AI1260" i="50" a="1"/>
  <c r="AI1260" i="50" s="1"/>
  <c r="AL1260" i="50" a="1"/>
  <c r="AL1260" i="50" s="1"/>
  <c r="O1261" i="50" a="1"/>
  <c r="O1261" i="50" s="1"/>
  <c r="P1261" i="50" a="1"/>
  <c r="P1261" i="50" s="1"/>
  <c r="Q1261" i="50" a="1"/>
  <c r="Q1261" i="50" s="1"/>
  <c r="AB1261" i="50" a="1"/>
  <c r="AB1261" i="50" s="1"/>
  <c r="AD1261" i="50" a="1"/>
  <c r="AD1261" i="50" s="1"/>
  <c r="AC1261" i="50" s="1"/>
  <c r="AE1261" i="50" a="1"/>
  <c r="AE1261" i="50" s="1"/>
  <c r="AF1261" i="50" a="1"/>
  <c r="AF1261" i="50" s="1"/>
  <c r="AG1261" i="50" a="1"/>
  <c r="AG1261" i="50" s="1"/>
  <c r="AH1261" i="50" a="1"/>
  <c r="AH1261" i="50" s="1"/>
  <c r="AI1261" i="50" a="1"/>
  <c r="AI1261" i="50" s="1"/>
  <c r="AL1261" i="50" a="1"/>
  <c r="AL1261" i="50" s="1"/>
  <c r="O1262" i="50" a="1"/>
  <c r="O1262" i="50" s="1"/>
  <c r="P1262" i="50" a="1"/>
  <c r="P1262" i="50" s="1"/>
  <c r="Q1262" i="50" a="1"/>
  <c r="Q1262" i="50" s="1"/>
  <c r="AB1262" i="50" a="1"/>
  <c r="AB1262" i="50" s="1"/>
  <c r="AD1262" i="50" a="1"/>
  <c r="AD1262" i="50" s="1"/>
  <c r="AC1262" i="50" s="1"/>
  <c r="AE1262" i="50" a="1"/>
  <c r="AE1262" i="50" s="1"/>
  <c r="AF1262" i="50" a="1"/>
  <c r="AF1262" i="50" s="1"/>
  <c r="AG1262" i="50" a="1"/>
  <c r="AG1262" i="50" s="1"/>
  <c r="AH1262" i="50" a="1"/>
  <c r="AH1262" i="50" s="1"/>
  <c r="AI1262" i="50" a="1"/>
  <c r="AI1262" i="50" s="1"/>
  <c r="AL1262" i="50" a="1"/>
  <c r="AL1262" i="50" s="1"/>
  <c r="O1263" i="50" a="1"/>
  <c r="O1263" i="50" s="1"/>
  <c r="P1263" i="50" a="1"/>
  <c r="P1263" i="50" s="1"/>
  <c r="Q1263" i="50" a="1"/>
  <c r="Q1263" i="50" s="1"/>
  <c r="AB1263" i="50" a="1"/>
  <c r="AB1263" i="50" s="1"/>
  <c r="AD1263" i="50" a="1"/>
  <c r="AD1263" i="50" s="1"/>
  <c r="AC1263" i="50" s="1"/>
  <c r="AE1263" i="50" a="1"/>
  <c r="AE1263" i="50" s="1"/>
  <c r="Z1263" i="50" s="1"/>
  <c r="AF1263" i="50" a="1"/>
  <c r="AF1263" i="50" s="1"/>
  <c r="AG1263" i="50" a="1"/>
  <c r="AG1263" i="50" s="1"/>
  <c r="AH1263" i="50" a="1"/>
  <c r="AH1263" i="50" s="1"/>
  <c r="AI1263" i="50" a="1"/>
  <c r="AI1263" i="50" s="1"/>
  <c r="AL1263" i="50" a="1"/>
  <c r="AL1263" i="50" s="1"/>
  <c r="O1264" i="50" a="1"/>
  <c r="O1264" i="50" s="1"/>
  <c r="P1264" i="50" a="1"/>
  <c r="P1264" i="50" s="1"/>
  <c r="Q1264" i="50" a="1"/>
  <c r="Q1264" i="50" s="1"/>
  <c r="AB1264" i="50" a="1"/>
  <c r="AB1264" i="50" s="1"/>
  <c r="AD1264" i="50" a="1"/>
  <c r="AD1264" i="50" s="1"/>
  <c r="AC1264" i="50" s="1"/>
  <c r="AE1264" i="50" a="1"/>
  <c r="AE1264" i="50" s="1"/>
  <c r="AF1264" i="50" a="1"/>
  <c r="AF1264" i="50" s="1"/>
  <c r="AG1264" i="50" a="1"/>
  <c r="AG1264" i="50" s="1"/>
  <c r="AH1264" i="50" a="1"/>
  <c r="AH1264" i="50" s="1"/>
  <c r="AI1264" i="50" a="1"/>
  <c r="AI1264" i="50" s="1"/>
  <c r="AL1264" i="50" a="1"/>
  <c r="AL1264" i="50" s="1"/>
  <c r="O1265" i="50" a="1"/>
  <c r="O1265" i="50" s="1"/>
  <c r="P1265" i="50" a="1"/>
  <c r="P1265" i="50" s="1"/>
  <c r="Q1265" i="50" a="1"/>
  <c r="Q1265" i="50" s="1"/>
  <c r="AB1265" i="50" a="1"/>
  <c r="AB1265" i="50" s="1"/>
  <c r="AD1265" i="50" a="1"/>
  <c r="AD1265" i="50" s="1"/>
  <c r="AC1265" i="50" s="1"/>
  <c r="AE1265" i="50" a="1"/>
  <c r="AE1265" i="50" s="1"/>
  <c r="AF1265" i="50" a="1"/>
  <c r="AF1265" i="50" s="1"/>
  <c r="AG1265" i="50" a="1"/>
  <c r="AG1265" i="50" s="1"/>
  <c r="AH1265" i="50" a="1"/>
  <c r="AH1265" i="50" s="1"/>
  <c r="AI1265" i="50" a="1"/>
  <c r="AI1265" i="50" s="1"/>
  <c r="AL1265" i="50" a="1"/>
  <c r="AL1265" i="50" s="1"/>
  <c r="O1266" i="50" a="1"/>
  <c r="O1266" i="50" s="1"/>
  <c r="P1266" i="50" a="1"/>
  <c r="P1266" i="50" s="1"/>
  <c r="Q1266" i="50" a="1"/>
  <c r="Q1266" i="50" s="1"/>
  <c r="AB1266" i="50" a="1"/>
  <c r="AB1266" i="50" s="1"/>
  <c r="AD1266" i="50" a="1"/>
  <c r="AD1266" i="50" s="1"/>
  <c r="AC1266" i="50" s="1"/>
  <c r="AE1266" i="50" a="1"/>
  <c r="AE1266" i="50" s="1"/>
  <c r="AF1266" i="50" a="1"/>
  <c r="AF1266" i="50" s="1"/>
  <c r="AG1266" i="50" a="1"/>
  <c r="AG1266" i="50" s="1"/>
  <c r="AH1266" i="50" a="1"/>
  <c r="AH1266" i="50" s="1"/>
  <c r="AI1266" i="50" a="1"/>
  <c r="AI1266" i="50" s="1"/>
  <c r="AL1266" i="50" a="1"/>
  <c r="AL1266" i="50" s="1"/>
  <c r="O1267" i="50" a="1"/>
  <c r="O1267" i="50" s="1"/>
  <c r="P1267" i="50" a="1"/>
  <c r="P1267" i="50" s="1"/>
  <c r="Q1267" i="50" a="1"/>
  <c r="Q1267" i="50" s="1"/>
  <c r="AB1267" i="50" a="1"/>
  <c r="AB1267" i="50" s="1"/>
  <c r="AD1267" i="50" a="1"/>
  <c r="AD1267" i="50" s="1"/>
  <c r="AC1267" i="50" s="1"/>
  <c r="AE1267" i="50" a="1"/>
  <c r="AE1267" i="50" s="1"/>
  <c r="AF1267" i="50" a="1"/>
  <c r="AF1267" i="50" s="1"/>
  <c r="AG1267" i="50" a="1"/>
  <c r="AG1267" i="50" s="1"/>
  <c r="AH1267" i="50" a="1"/>
  <c r="AH1267" i="50" s="1"/>
  <c r="AI1267" i="50" a="1"/>
  <c r="AI1267" i="50" s="1"/>
  <c r="AL1267" i="50" a="1"/>
  <c r="AL1267" i="50" s="1"/>
  <c r="O1268" i="50" a="1"/>
  <c r="O1268" i="50" s="1"/>
  <c r="P1268" i="50" a="1"/>
  <c r="P1268" i="50" s="1"/>
  <c r="Q1268" i="50" a="1"/>
  <c r="Q1268" i="50" s="1"/>
  <c r="AB1268" i="50" a="1"/>
  <c r="AB1268" i="50" s="1"/>
  <c r="AD1268" i="50" a="1"/>
  <c r="AD1268" i="50" s="1"/>
  <c r="AC1268" i="50" s="1"/>
  <c r="AE1268" i="50" a="1"/>
  <c r="AE1268" i="50" s="1"/>
  <c r="Z1268" i="50" s="1"/>
  <c r="AF1268" i="50" a="1"/>
  <c r="AF1268" i="50" s="1"/>
  <c r="AG1268" i="50" a="1"/>
  <c r="AG1268" i="50" s="1"/>
  <c r="AH1268" i="50" a="1"/>
  <c r="AH1268" i="50" s="1"/>
  <c r="AI1268" i="50" a="1"/>
  <c r="AI1268" i="50" s="1"/>
  <c r="AL1268" i="50" a="1"/>
  <c r="AL1268" i="50" s="1"/>
  <c r="O1269" i="50" a="1"/>
  <c r="O1269" i="50" s="1"/>
  <c r="P1269" i="50" a="1"/>
  <c r="P1269" i="50" s="1"/>
  <c r="Q1269" i="50" a="1"/>
  <c r="Q1269" i="50" s="1"/>
  <c r="AB1269" i="50" a="1"/>
  <c r="AB1269" i="50" s="1"/>
  <c r="AD1269" i="50" a="1"/>
  <c r="AD1269" i="50" s="1"/>
  <c r="AC1269" i="50" s="1"/>
  <c r="AE1269" i="50" a="1"/>
  <c r="AE1269" i="50" s="1"/>
  <c r="AF1269" i="50" a="1"/>
  <c r="AF1269" i="50" s="1"/>
  <c r="AG1269" i="50" a="1"/>
  <c r="AG1269" i="50" s="1"/>
  <c r="AH1269" i="50" a="1"/>
  <c r="AH1269" i="50" s="1"/>
  <c r="AI1269" i="50" a="1"/>
  <c r="AI1269" i="50" s="1"/>
  <c r="AL1269" i="50" a="1"/>
  <c r="AL1269" i="50" s="1"/>
  <c r="O1270" i="50" a="1"/>
  <c r="O1270" i="50" s="1"/>
  <c r="P1270" i="50" a="1"/>
  <c r="P1270" i="50" s="1"/>
  <c r="Q1270" i="50" a="1"/>
  <c r="Q1270" i="50" s="1"/>
  <c r="AB1270" i="50" a="1"/>
  <c r="AB1270" i="50" s="1"/>
  <c r="AD1270" i="50" a="1"/>
  <c r="AD1270" i="50" s="1"/>
  <c r="AC1270" i="50" s="1"/>
  <c r="AE1270" i="50" a="1"/>
  <c r="AE1270" i="50" s="1"/>
  <c r="AF1270" i="50" a="1"/>
  <c r="AF1270" i="50" s="1"/>
  <c r="AG1270" i="50" a="1"/>
  <c r="AG1270" i="50" s="1"/>
  <c r="AH1270" i="50" a="1"/>
  <c r="AH1270" i="50" s="1"/>
  <c r="AI1270" i="50" a="1"/>
  <c r="AI1270" i="50" s="1"/>
  <c r="AL1270" i="50" a="1"/>
  <c r="AL1270" i="50" s="1"/>
  <c r="O1271" i="50" a="1"/>
  <c r="O1271" i="50" s="1"/>
  <c r="P1271" i="50" a="1"/>
  <c r="P1271" i="50" s="1"/>
  <c r="Q1271" i="50" a="1"/>
  <c r="Q1271" i="50" s="1"/>
  <c r="AB1271" i="50" a="1"/>
  <c r="AB1271" i="50" s="1"/>
  <c r="AD1271" i="50" a="1"/>
  <c r="AD1271" i="50" s="1"/>
  <c r="AC1271" i="50" s="1"/>
  <c r="AE1271" i="50" a="1"/>
  <c r="AE1271" i="50" s="1"/>
  <c r="AF1271" i="50" a="1"/>
  <c r="AF1271" i="50" s="1"/>
  <c r="AG1271" i="50" a="1"/>
  <c r="AG1271" i="50" s="1"/>
  <c r="AH1271" i="50" a="1"/>
  <c r="AH1271" i="50" s="1"/>
  <c r="AI1271" i="50" a="1"/>
  <c r="AI1271" i="50" s="1"/>
  <c r="AL1271" i="50" a="1"/>
  <c r="AL1271" i="50" s="1"/>
  <c r="O1272" i="50" a="1"/>
  <c r="O1272" i="50" s="1"/>
  <c r="P1272" i="50" a="1"/>
  <c r="P1272" i="50" s="1"/>
  <c r="Q1272" i="50" a="1"/>
  <c r="Q1272" i="50" s="1"/>
  <c r="AB1272" i="50" a="1"/>
  <c r="AB1272" i="50" s="1"/>
  <c r="AD1272" i="50" a="1"/>
  <c r="AD1272" i="50" s="1"/>
  <c r="AC1272" i="50" s="1"/>
  <c r="AE1272" i="50" a="1"/>
  <c r="AE1272" i="50" s="1"/>
  <c r="AF1272" i="50" a="1"/>
  <c r="AF1272" i="50" s="1"/>
  <c r="AG1272" i="50" a="1"/>
  <c r="AG1272" i="50" s="1"/>
  <c r="AH1272" i="50" a="1"/>
  <c r="AH1272" i="50" s="1"/>
  <c r="AI1272" i="50" a="1"/>
  <c r="AI1272" i="50" s="1"/>
  <c r="AL1272" i="50" a="1"/>
  <c r="AL1272" i="50" s="1"/>
  <c r="O1273" i="50" a="1"/>
  <c r="O1273" i="50" s="1"/>
  <c r="P1273" i="50" a="1"/>
  <c r="P1273" i="50" s="1"/>
  <c r="Q1273" i="50" a="1"/>
  <c r="Q1273" i="50" s="1"/>
  <c r="AB1273" i="50" a="1"/>
  <c r="AB1273" i="50" s="1"/>
  <c r="AD1273" i="50" a="1"/>
  <c r="AD1273" i="50" s="1"/>
  <c r="AC1273" i="50" s="1"/>
  <c r="AE1273" i="50" a="1"/>
  <c r="AE1273" i="50" s="1"/>
  <c r="AF1273" i="50" a="1"/>
  <c r="AF1273" i="50" s="1"/>
  <c r="AG1273" i="50" a="1"/>
  <c r="AG1273" i="50" s="1"/>
  <c r="AH1273" i="50" a="1"/>
  <c r="AH1273" i="50" s="1"/>
  <c r="AI1273" i="50" a="1"/>
  <c r="AI1273" i="50" s="1"/>
  <c r="AL1273" i="50" a="1"/>
  <c r="AL1273" i="50" s="1"/>
  <c r="O1274" i="50" a="1"/>
  <c r="O1274" i="50" s="1"/>
  <c r="P1274" i="50" a="1"/>
  <c r="P1274" i="50" s="1"/>
  <c r="Q1274" i="50" a="1"/>
  <c r="Q1274" i="50" s="1"/>
  <c r="AB1274" i="50" a="1"/>
  <c r="AB1274" i="50" s="1"/>
  <c r="AD1274" i="50" a="1"/>
  <c r="AD1274" i="50" s="1"/>
  <c r="AC1274" i="50" s="1"/>
  <c r="AE1274" i="50" a="1"/>
  <c r="AE1274" i="50" s="1"/>
  <c r="AF1274" i="50" a="1"/>
  <c r="AF1274" i="50" s="1"/>
  <c r="AG1274" i="50" a="1"/>
  <c r="AG1274" i="50" s="1"/>
  <c r="AH1274" i="50" a="1"/>
  <c r="AH1274" i="50" s="1"/>
  <c r="AI1274" i="50" a="1"/>
  <c r="AI1274" i="50" s="1"/>
  <c r="AL1274" i="50" a="1"/>
  <c r="AL1274" i="50" s="1"/>
  <c r="O1275" i="50" a="1"/>
  <c r="O1275" i="50" s="1"/>
  <c r="P1275" i="50" a="1"/>
  <c r="P1275" i="50" s="1"/>
  <c r="Q1275" i="50" a="1"/>
  <c r="Q1275" i="50" s="1"/>
  <c r="AB1275" i="50" a="1"/>
  <c r="AB1275" i="50" s="1"/>
  <c r="AD1275" i="50" a="1"/>
  <c r="AD1275" i="50" s="1"/>
  <c r="AC1275" i="50" s="1"/>
  <c r="AE1275" i="50" a="1"/>
  <c r="AE1275" i="50" s="1"/>
  <c r="AF1275" i="50" a="1"/>
  <c r="AF1275" i="50" s="1"/>
  <c r="AG1275" i="50" a="1"/>
  <c r="AG1275" i="50" s="1"/>
  <c r="AH1275" i="50" a="1"/>
  <c r="AH1275" i="50" s="1"/>
  <c r="AI1275" i="50" a="1"/>
  <c r="AI1275" i="50" s="1"/>
  <c r="AL1275" i="50" a="1"/>
  <c r="AL1275" i="50" s="1"/>
  <c r="O1276" i="50" a="1"/>
  <c r="O1276" i="50" s="1"/>
  <c r="P1276" i="50" a="1"/>
  <c r="P1276" i="50" s="1"/>
  <c r="Q1276" i="50" a="1"/>
  <c r="Q1276" i="50" s="1"/>
  <c r="AB1276" i="50" a="1"/>
  <c r="AB1276" i="50" s="1"/>
  <c r="AD1276" i="50" a="1"/>
  <c r="AD1276" i="50" s="1"/>
  <c r="AC1276" i="50" s="1"/>
  <c r="AE1276" i="50" a="1"/>
  <c r="AE1276" i="50" s="1"/>
  <c r="AF1276" i="50" a="1"/>
  <c r="AF1276" i="50" s="1"/>
  <c r="AG1276" i="50" a="1"/>
  <c r="AG1276" i="50" s="1"/>
  <c r="AH1276" i="50" a="1"/>
  <c r="AH1276" i="50" s="1"/>
  <c r="AI1276" i="50" a="1"/>
  <c r="AI1276" i="50" s="1"/>
  <c r="AL1276" i="50" a="1"/>
  <c r="AL1276" i="50" s="1"/>
  <c r="O1277" i="50" a="1"/>
  <c r="O1277" i="50" s="1"/>
  <c r="P1277" i="50" a="1"/>
  <c r="P1277" i="50" s="1"/>
  <c r="Q1277" i="50" a="1"/>
  <c r="Q1277" i="50" s="1"/>
  <c r="AB1277" i="50" a="1"/>
  <c r="AB1277" i="50" s="1"/>
  <c r="AD1277" i="50" a="1"/>
  <c r="AD1277" i="50" s="1"/>
  <c r="AC1277" i="50" s="1"/>
  <c r="AE1277" i="50" a="1"/>
  <c r="AE1277" i="50" s="1"/>
  <c r="AF1277" i="50" a="1"/>
  <c r="AF1277" i="50" s="1"/>
  <c r="AG1277" i="50" a="1"/>
  <c r="AG1277" i="50" s="1"/>
  <c r="AH1277" i="50" a="1"/>
  <c r="AH1277" i="50" s="1"/>
  <c r="AI1277" i="50" a="1"/>
  <c r="AI1277" i="50" s="1"/>
  <c r="AL1277" i="50" a="1"/>
  <c r="AL1277" i="50" s="1"/>
  <c r="O1278" i="50" a="1"/>
  <c r="O1278" i="50" s="1"/>
  <c r="P1278" i="50" a="1"/>
  <c r="P1278" i="50" s="1"/>
  <c r="Q1278" i="50" a="1"/>
  <c r="Q1278" i="50" s="1"/>
  <c r="AB1278" i="50" a="1"/>
  <c r="AB1278" i="50" s="1"/>
  <c r="AD1278" i="50" a="1"/>
  <c r="AD1278" i="50" s="1"/>
  <c r="AC1278" i="50" s="1"/>
  <c r="AE1278" i="50" a="1"/>
  <c r="AE1278" i="50" s="1"/>
  <c r="AF1278" i="50" a="1"/>
  <c r="AF1278" i="50" s="1"/>
  <c r="AG1278" i="50" a="1"/>
  <c r="AG1278" i="50" s="1"/>
  <c r="AH1278" i="50" a="1"/>
  <c r="AH1278" i="50" s="1"/>
  <c r="AI1278" i="50" a="1"/>
  <c r="AI1278" i="50" s="1"/>
  <c r="AL1278" i="50" a="1"/>
  <c r="AL1278" i="50" s="1"/>
  <c r="O1279" i="50" a="1"/>
  <c r="O1279" i="50" s="1"/>
  <c r="P1279" i="50" a="1"/>
  <c r="P1279" i="50" s="1"/>
  <c r="Q1279" i="50" a="1"/>
  <c r="Q1279" i="50" s="1"/>
  <c r="AB1279" i="50" a="1"/>
  <c r="AB1279" i="50" s="1"/>
  <c r="AD1279" i="50" a="1"/>
  <c r="AD1279" i="50" s="1"/>
  <c r="AC1279" i="50" s="1"/>
  <c r="AE1279" i="50" a="1"/>
  <c r="AE1279" i="50" s="1"/>
  <c r="Z1279" i="50" s="1"/>
  <c r="AF1279" i="50" a="1"/>
  <c r="AF1279" i="50" s="1"/>
  <c r="AG1279" i="50" a="1"/>
  <c r="AG1279" i="50" s="1"/>
  <c r="AH1279" i="50" a="1"/>
  <c r="AH1279" i="50" s="1"/>
  <c r="AI1279" i="50" a="1"/>
  <c r="AI1279" i="50" s="1"/>
  <c r="AL1279" i="50" a="1"/>
  <c r="AL1279" i="50" s="1"/>
  <c r="O1280" i="50" a="1"/>
  <c r="O1280" i="50" s="1"/>
  <c r="P1280" i="50" a="1"/>
  <c r="P1280" i="50" s="1"/>
  <c r="Q1280" i="50" a="1"/>
  <c r="Q1280" i="50" s="1"/>
  <c r="AB1280" i="50" a="1"/>
  <c r="AB1280" i="50" s="1"/>
  <c r="AD1280" i="50" a="1"/>
  <c r="AD1280" i="50" s="1"/>
  <c r="AC1280" i="50" s="1"/>
  <c r="AE1280" i="50" a="1"/>
  <c r="AE1280" i="50" s="1"/>
  <c r="AF1280" i="50" a="1"/>
  <c r="AF1280" i="50" s="1"/>
  <c r="AG1280" i="50" a="1"/>
  <c r="AG1280" i="50" s="1"/>
  <c r="AH1280" i="50" a="1"/>
  <c r="AH1280" i="50" s="1"/>
  <c r="AI1280" i="50" a="1"/>
  <c r="AI1280" i="50" s="1"/>
  <c r="AL1280" i="50" a="1"/>
  <c r="AL1280" i="50" s="1"/>
  <c r="O1281" i="50" a="1"/>
  <c r="O1281" i="50" s="1"/>
  <c r="P1281" i="50" a="1"/>
  <c r="P1281" i="50" s="1"/>
  <c r="Q1281" i="50" a="1"/>
  <c r="Q1281" i="50" s="1"/>
  <c r="AB1281" i="50" a="1"/>
  <c r="AB1281" i="50" s="1"/>
  <c r="AD1281" i="50" a="1"/>
  <c r="AD1281" i="50" s="1"/>
  <c r="AC1281" i="50" s="1"/>
  <c r="AE1281" i="50" a="1"/>
  <c r="AE1281" i="50" s="1"/>
  <c r="AF1281" i="50" a="1"/>
  <c r="AF1281" i="50" s="1"/>
  <c r="AG1281" i="50" a="1"/>
  <c r="AG1281" i="50" s="1"/>
  <c r="AH1281" i="50" a="1"/>
  <c r="AH1281" i="50" s="1"/>
  <c r="AI1281" i="50" a="1"/>
  <c r="AI1281" i="50" s="1"/>
  <c r="AL1281" i="50" a="1"/>
  <c r="AL1281" i="50" s="1"/>
  <c r="O1282" i="50" a="1"/>
  <c r="O1282" i="50" s="1"/>
  <c r="P1282" i="50" a="1"/>
  <c r="P1282" i="50" s="1"/>
  <c r="Q1282" i="50" a="1"/>
  <c r="Q1282" i="50" s="1"/>
  <c r="AB1282" i="50" a="1"/>
  <c r="AB1282" i="50" s="1"/>
  <c r="AD1282" i="50" a="1"/>
  <c r="AD1282" i="50" s="1"/>
  <c r="AC1282" i="50" s="1"/>
  <c r="AE1282" i="50" a="1"/>
  <c r="AE1282" i="50" s="1"/>
  <c r="AF1282" i="50" a="1"/>
  <c r="AF1282" i="50" s="1"/>
  <c r="AG1282" i="50" a="1"/>
  <c r="AG1282" i="50" s="1"/>
  <c r="AH1282" i="50" a="1"/>
  <c r="AH1282" i="50" s="1"/>
  <c r="AI1282" i="50" a="1"/>
  <c r="AI1282" i="50" s="1"/>
  <c r="AL1282" i="50" a="1"/>
  <c r="AL1282" i="50" s="1"/>
  <c r="O1283" i="50" a="1"/>
  <c r="O1283" i="50" s="1"/>
  <c r="P1283" i="50" a="1"/>
  <c r="P1283" i="50" s="1"/>
  <c r="Q1283" i="50" a="1"/>
  <c r="Q1283" i="50" s="1"/>
  <c r="AB1283" i="50" a="1"/>
  <c r="AB1283" i="50" s="1"/>
  <c r="AD1283" i="50" a="1"/>
  <c r="AD1283" i="50" s="1"/>
  <c r="AC1283" i="50" s="1"/>
  <c r="AE1283" i="50" a="1"/>
  <c r="AE1283" i="50" s="1"/>
  <c r="AA1283" i="50" s="1"/>
  <c r="AF1283" i="50" a="1"/>
  <c r="AF1283" i="50" s="1"/>
  <c r="AG1283" i="50" a="1"/>
  <c r="AG1283" i="50" s="1"/>
  <c r="AH1283" i="50" a="1"/>
  <c r="AH1283" i="50" s="1"/>
  <c r="AI1283" i="50" a="1"/>
  <c r="AI1283" i="50" s="1"/>
  <c r="AL1283" i="50" a="1"/>
  <c r="AL1283" i="50" s="1"/>
  <c r="O1284" i="50" a="1"/>
  <c r="O1284" i="50" s="1"/>
  <c r="P1284" i="50" a="1"/>
  <c r="P1284" i="50" s="1"/>
  <c r="Q1284" i="50" a="1"/>
  <c r="Q1284" i="50" s="1"/>
  <c r="AB1284" i="50" a="1"/>
  <c r="AB1284" i="50" s="1"/>
  <c r="AD1284" i="50" a="1"/>
  <c r="AD1284" i="50" s="1"/>
  <c r="AC1284" i="50" s="1"/>
  <c r="AE1284" i="50" a="1"/>
  <c r="AE1284" i="50" s="1"/>
  <c r="AF1284" i="50" a="1"/>
  <c r="AF1284" i="50" s="1"/>
  <c r="AG1284" i="50" a="1"/>
  <c r="AG1284" i="50" s="1"/>
  <c r="AH1284" i="50" a="1"/>
  <c r="AH1284" i="50" s="1"/>
  <c r="AI1284" i="50" a="1"/>
  <c r="AI1284" i="50" s="1"/>
  <c r="AL1284" i="50" a="1"/>
  <c r="AL1284" i="50" s="1"/>
  <c r="O1285" i="50" a="1"/>
  <c r="O1285" i="50" s="1"/>
  <c r="P1285" i="50" a="1"/>
  <c r="P1285" i="50" s="1"/>
  <c r="Q1285" i="50" a="1"/>
  <c r="Q1285" i="50" s="1"/>
  <c r="AB1285" i="50" a="1"/>
  <c r="AB1285" i="50" s="1"/>
  <c r="AD1285" i="50" a="1"/>
  <c r="AD1285" i="50" s="1"/>
  <c r="AC1285" i="50" s="1"/>
  <c r="AE1285" i="50" a="1"/>
  <c r="AE1285" i="50" s="1"/>
  <c r="AF1285" i="50" a="1"/>
  <c r="AF1285" i="50" s="1"/>
  <c r="AG1285" i="50" a="1"/>
  <c r="AG1285" i="50" s="1"/>
  <c r="AH1285" i="50" a="1"/>
  <c r="AH1285" i="50" s="1"/>
  <c r="AI1285" i="50" a="1"/>
  <c r="AI1285" i="50" s="1"/>
  <c r="AL1285" i="50" a="1"/>
  <c r="AL1285" i="50" s="1"/>
  <c r="O1286" i="50" a="1"/>
  <c r="O1286" i="50" s="1"/>
  <c r="P1286" i="50" a="1"/>
  <c r="P1286" i="50" s="1"/>
  <c r="Q1286" i="50" a="1"/>
  <c r="Q1286" i="50" s="1"/>
  <c r="AB1286" i="50" a="1"/>
  <c r="AB1286" i="50" s="1"/>
  <c r="AD1286" i="50" a="1"/>
  <c r="AD1286" i="50" s="1"/>
  <c r="AC1286" i="50" s="1"/>
  <c r="AE1286" i="50" a="1"/>
  <c r="AE1286" i="50" s="1"/>
  <c r="AF1286" i="50" a="1"/>
  <c r="AF1286" i="50" s="1"/>
  <c r="AG1286" i="50" a="1"/>
  <c r="AG1286" i="50" s="1"/>
  <c r="AH1286" i="50" a="1"/>
  <c r="AH1286" i="50" s="1"/>
  <c r="AI1286" i="50" a="1"/>
  <c r="AI1286" i="50" s="1"/>
  <c r="AL1286" i="50" a="1"/>
  <c r="AL1286" i="50" s="1"/>
  <c r="O1287" i="50" a="1"/>
  <c r="O1287" i="50" s="1"/>
  <c r="P1287" i="50" a="1"/>
  <c r="P1287" i="50" s="1"/>
  <c r="Q1287" i="50" a="1"/>
  <c r="Q1287" i="50" s="1"/>
  <c r="AB1287" i="50" a="1"/>
  <c r="AB1287" i="50" s="1"/>
  <c r="AD1287" i="50" a="1"/>
  <c r="AD1287" i="50" s="1"/>
  <c r="AC1287" i="50" s="1"/>
  <c r="AE1287" i="50" a="1"/>
  <c r="AE1287" i="50" s="1"/>
  <c r="AF1287" i="50" a="1"/>
  <c r="AF1287" i="50" s="1"/>
  <c r="AG1287" i="50" a="1"/>
  <c r="AG1287" i="50" s="1"/>
  <c r="AH1287" i="50" a="1"/>
  <c r="AH1287" i="50" s="1"/>
  <c r="AI1287" i="50" a="1"/>
  <c r="AI1287" i="50" s="1"/>
  <c r="AL1287" i="50" a="1"/>
  <c r="AL1287" i="50" s="1"/>
  <c r="O1288" i="50" a="1"/>
  <c r="O1288" i="50" s="1"/>
  <c r="P1288" i="50" a="1"/>
  <c r="P1288" i="50" s="1"/>
  <c r="Q1288" i="50" a="1"/>
  <c r="Q1288" i="50" s="1"/>
  <c r="AB1288" i="50" a="1"/>
  <c r="AB1288" i="50" s="1"/>
  <c r="AD1288" i="50" a="1"/>
  <c r="AD1288" i="50" s="1"/>
  <c r="AC1288" i="50" s="1"/>
  <c r="AE1288" i="50" a="1"/>
  <c r="AE1288" i="50" s="1"/>
  <c r="Z1288" i="50" s="1"/>
  <c r="AF1288" i="50" a="1"/>
  <c r="AF1288" i="50" s="1"/>
  <c r="AG1288" i="50" a="1"/>
  <c r="AG1288" i="50" s="1"/>
  <c r="AH1288" i="50" a="1"/>
  <c r="AH1288" i="50" s="1"/>
  <c r="AI1288" i="50" a="1"/>
  <c r="AI1288" i="50" s="1"/>
  <c r="AL1288" i="50" a="1"/>
  <c r="AL1288" i="50" s="1"/>
  <c r="O1289" i="50" a="1"/>
  <c r="O1289" i="50" s="1"/>
  <c r="P1289" i="50" a="1"/>
  <c r="P1289" i="50" s="1"/>
  <c r="Q1289" i="50" a="1"/>
  <c r="Q1289" i="50" s="1"/>
  <c r="AB1289" i="50" a="1"/>
  <c r="AB1289" i="50" s="1"/>
  <c r="AD1289" i="50" a="1"/>
  <c r="AD1289" i="50" s="1"/>
  <c r="AC1289" i="50" s="1"/>
  <c r="AE1289" i="50" a="1"/>
  <c r="AE1289" i="50" s="1"/>
  <c r="AF1289" i="50" a="1"/>
  <c r="AF1289" i="50" s="1"/>
  <c r="AG1289" i="50" a="1"/>
  <c r="AG1289" i="50" s="1"/>
  <c r="AH1289" i="50" a="1"/>
  <c r="AH1289" i="50" s="1"/>
  <c r="AI1289" i="50" a="1"/>
  <c r="AI1289" i="50" s="1"/>
  <c r="AL1289" i="50" a="1"/>
  <c r="AL1289" i="50" s="1"/>
  <c r="O1290" i="50" a="1"/>
  <c r="O1290" i="50" s="1"/>
  <c r="P1290" i="50" a="1"/>
  <c r="P1290" i="50" s="1"/>
  <c r="Q1290" i="50" a="1"/>
  <c r="Q1290" i="50" s="1"/>
  <c r="AB1290" i="50" a="1"/>
  <c r="AB1290" i="50" s="1"/>
  <c r="AD1290" i="50" a="1"/>
  <c r="AD1290" i="50" s="1"/>
  <c r="AC1290" i="50" s="1"/>
  <c r="AE1290" i="50" a="1"/>
  <c r="AE1290" i="50" s="1"/>
  <c r="AA1290" i="50" s="1"/>
  <c r="AF1290" i="50" a="1"/>
  <c r="AF1290" i="50" s="1"/>
  <c r="AG1290" i="50" a="1"/>
  <c r="AG1290" i="50" s="1"/>
  <c r="AH1290" i="50" a="1"/>
  <c r="AH1290" i="50" s="1"/>
  <c r="AI1290" i="50" a="1"/>
  <c r="AI1290" i="50" s="1"/>
  <c r="AL1290" i="50" a="1"/>
  <c r="AL1290" i="50" s="1"/>
  <c r="O1291" i="50" a="1"/>
  <c r="O1291" i="50" s="1"/>
  <c r="P1291" i="50" a="1"/>
  <c r="P1291" i="50" s="1"/>
  <c r="Q1291" i="50" a="1"/>
  <c r="Q1291" i="50" s="1"/>
  <c r="AB1291" i="50" a="1"/>
  <c r="AB1291" i="50" s="1"/>
  <c r="AD1291" i="50" a="1"/>
  <c r="AD1291" i="50" s="1"/>
  <c r="AC1291" i="50" s="1"/>
  <c r="AE1291" i="50" a="1"/>
  <c r="AE1291" i="50" s="1"/>
  <c r="AF1291" i="50" a="1"/>
  <c r="AF1291" i="50" s="1"/>
  <c r="AG1291" i="50" a="1"/>
  <c r="AG1291" i="50" s="1"/>
  <c r="AH1291" i="50" a="1"/>
  <c r="AH1291" i="50" s="1"/>
  <c r="AI1291" i="50" a="1"/>
  <c r="AI1291" i="50" s="1"/>
  <c r="AL1291" i="50" a="1"/>
  <c r="AL1291" i="50" s="1"/>
  <c r="O1292" i="50" a="1"/>
  <c r="O1292" i="50" s="1"/>
  <c r="P1292" i="50" a="1"/>
  <c r="P1292" i="50" s="1"/>
  <c r="Q1292" i="50" a="1"/>
  <c r="Q1292" i="50" s="1"/>
  <c r="AB1292" i="50" a="1"/>
  <c r="AB1292" i="50" s="1"/>
  <c r="AD1292" i="50" a="1"/>
  <c r="AD1292" i="50" s="1"/>
  <c r="AC1292" i="50" s="1"/>
  <c r="AE1292" i="50" a="1"/>
  <c r="AE1292" i="50" s="1"/>
  <c r="Z1292" i="50" s="1"/>
  <c r="AF1292" i="50" a="1"/>
  <c r="AF1292" i="50" s="1"/>
  <c r="AG1292" i="50" a="1"/>
  <c r="AG1292" i="50" s="1"/>
  <c r="AH1292" i="50" a="1"/>
  <c r="AH1292" i="50" s="1"/>
  <c r="AI1292" i="50" a="1"/>
  <c r="AI1292" i="50" s="1"/>
  <c r="AL1292" i="50" a="1"/>
  <c r="AL1292" i="50" s="1"/>
  <c r="O1293" i="50" a="1"/>
  <c r="O1293" i="50" s="1"/>
  <c r="P1293" i="50" a="1"/>
  <c r="P1293" i="50" s="1"/>
  <c r="Q1293" i="50" a="1"/>
  <c r="Q1293" i="50" s="1"/>
  <c r="AB1293" i="50" a="1"/>
  <c r="AB1293" i="50" s="1"/>
  <c r="AD1293" i="50" a="1"/>
  <c r="AD1293" i="50" s="1"/>
  <c r="AC1293" i="50" s="1"/>
  <c r="AE1293" i="50" a="1"/>
  <c r="AE1293" i="50" s="1"/>
  <c r="AF1293" i="50" a="1"/>
  <c r="AF1293" i="50" s="1"/>
  <c r="AG1293" i="50" a="1"/>
  <c r="AG1293" i="50" s="1"/>
  <c r="AH1293" i="50" a="1"/>
  <c r="AH1293" i="50" s="1"/>
  <c r="AI1293" i="50" a="1"/>
  <c r="AI1293" i="50" s="1"/>
  <c r="AL1293" i="50" a="1"/>
  <c r="AL1293" i="50" s="1"/>
  <c r="O1294" i="50" a="1"/>
  <c r="O1294" i="50" s="1"/>
  <c r="P1294" i="50" a="1"/>
  <c r="P1294" i="50" s="1"/>
  <c r="Q1294" i="50" a="1"/>
  <c r="Q1294" i="50" s="1"/>
  <c r="AB1294" i="50" a="1"/>
  <c r="AB1294" i="50" s="1"/>
  <c r="AD1294" i="50" a="1"/>
  <c r="AD1294" i="50" s="1"/>
  <c r="AC1294" i="50" s="1"/>
  <c r="AE1294" i="50" a="1"/>
  <c r="AE1294" i="50" s="1"/>
  <c r="AF1294" i="50" a="1"/>
  <c r="AF1294" i="50" s="1"/>
  <c r="AG1294" i="50" a="1"/>
  <c r="AG1294" i="50" s="1"/>
  <c r="AH1294" i="50" a="1"/>
  <c r="AH1294" i="50" s="1"/>
  <c r="AI1294" i="50" a="1"/>
  <c r="AI1294" i="50" s="1"/>
  <c r="AL1294" i="50" a="1"/>
  <c r="AL1294" i="50" s="1"/>
  <c r="O1295" i="50" a="1"/>
  <c r="O1295" i="50" s="1"/>
  <c r="P1295" i="50" a="1"/>
  <c r="P1295" i="50" s="1"/>
  <c r="Q1295" i="50" a="1"/>
  <c r="Q1295" i="50" s="1"/>
  <c r="AB1295" i="50" a="1"/>
  <c r="AB1295" i="50" s="1"/>
  <c r="AD1295" i="50" a="1"/>
  <c r="AD1295" i="50" s="1"/>
  <c r="AC1295" i="50" s="1"/>
  <c r="AE1295" i="50" a="1"/>
  <c r="AE1295" i="50" s="1"/>
  <c r="AF1295" i="50" a="1"/>
  <c r="AF1295" i="50" s="1"/>
  <c r="AG1295" i="50" a="1"/>
  <c r="AG1295" i="50" s="1"/>
  <c r="AH1295" i="50" a="1"/>
  <c r="AH1295" i="50" s="1"/>
  <c r="AI1295" i="50" a="1"/>
  <c r="AI1295" i="50" s="1"/>
  <c r="AL1295" i="50" a="1"/>
  <c r="AL1295" i="50" s="1"/>
  <c r="O1296" i="50" a="1"/>
  <c r="O1296" i="50" s="1"/>
  <c r="P1296" i="50" a="1"/>
  <c r="P1296" i="50" s="1"/>
  <c r="Q1296" i="50" a="1"/>
  <c r="Q1296" i="50" s="1"/>
  <c r="AB1296" i="50" a="1"/>
  <c r="AB1296" i="50" s="1"/>
  <c r="AD1296" i="50" a="1"/>
  <c r="AD1296" i="50" s="1"/>
  <c r="AC1296" i="50" s="1"/>
  <c r="AE1296" i="50" a="1"/>
  <c r="AE1296" i="50" s="1"/>
  <c r="Z1296" i="50" s="1"/>
  <c r="AF1296" i="50" a="1"/>
  <c r="AF1296" i="50" s="1"/>
  <c r="AG1296" i="50" a="1"/>
  <c r="AG1296" i="50" s="1"/>
  <c r="AH1296" i="50" a="1"/>
  <c r="AH1296" i="50" s="1"/>
  <c r="AI1296" i="50" a="1"/>
  <c r="AI1296" i="50" s="1"/>
  <c r="AL1296" i="50" a="1"/>
  <c r="AL1296" i="50" s="1"/>
  <c r="O1297" i="50" a="1"/>
  <c r="O1297" i="50" s="1"/>
  <c r="P1297" i="50" a="1"/>
  <c r="P1297" i="50" s="1"/>
  <c r="Q1297" i="50" a="1"/>
  <c r="Q1297" i="50" s="1"/>
  <c r="AB1297" i="50" a="1"/>
  <c r="AB1297" i="50" s="1"/>
  <c r="AD1297" i="50" a="1"/>
  <c r="AD1297" i="50" s="1"/>
  <c r="AC1297" i="50" s="1"/>
  <c r="AE1297" i="50" a="1"/>
  <c r="AE1297" i="50" s="1"/>
  <c r="AF1297" i="50" a="1"/>
  <c r="AF1297" i="50" s="1"/>
  <c r="AG1297" i="50" a="1"/>
  <c r="AG1297" i="50" s="1"/>
  <c r="AH1297" i="50" a="1"/>
  <c r="AH1297" i="50" s="1"/>
  <c r="AI1297" i="50" a="1"/>
  <c r="AI1297" i="50" s="1"/>
  <c r="AL1297" i="50" a="1"/>
  <c r="AL1297" i="50" s="1"/>
  <c r="O1298" i="50" a="1"/>
  <c r="O1298" i="50" s="1"/>
  <c r="P1298" i="50" a="1"/>
  <c r="P1298" i="50" s="1"/>
  <c r="Q1298" i="50" a="1"/>
  <c r="Q1298" i="50" s="1"/>
  <c r="AB1298" i="50" a="1"/>
  <c r="AB1298" i="50" s="1"/>
  <c r="AD1298" i="50" a="1"/>
  <c r="AD1298" i="50" s="1"/>
  <c r="AC1298" i="50" s="1"/>
  <c r="AE1298" i="50" a="1"/>
  <c r="AE1298" i="50" s="1"/>
  <c r="AF1298" i="50" a="1"/>
  <c r="AF1298" i="50" s="1"/>
  <c r="AG1298" i="50" a="1"/>
  <c r="AG1298" i="50" s="1"/>
  <c r="AH1298" i="50" a="1"/>
  <c r="AH1298" i="50" s="1"/>
  <c r="AI1298" i="50" a="1"/>
  <c r="AI1298" i="50" s="1"/>
  <c r="AL1298" i="50" a="1"/>
  <c r="AL1298" i="50" s="1"/>
  <c r="O1299" i="50" a="1"/>
  <c r="O1299" i="50" s="1"/>
  <c r="P1299" i="50" a="1"/>
  <c r="P1299" i="50" s="1"/>
  <c r="Q1299" i="50" a="1"/>
  <c r="Q1299" i="50" s="1"/>
  <c r="AB1299" i="50" a="1"/>
  <c r="AB1299" i="50" s="1"/>
  <c r="AD1299" i="50" a="1"/>
  <c r="AD1299" i="50" s="1"/>
  <c r="AC1299" i="50" s="1"/>
  <c r="AE1299" i="50" a="1"/>
  <c r="AE1299" i="50" s="1"/>
  <c r="AA1299" i="50" s="1"/>
  <c r="AF1299" i="50" a="1"/>
  <c r="AF1299" i="50" s="1"/>
  <c r="AG1299" i="50" a="1"/>
  <c r="AG1299" i="50" s="1"/>
  <c r="AH1299" i="50" a="1"/>
  <c r="AH1299" i="50" s="1"/>
  <c r="AI1299" i="50" a="1"/>
  <c r="AI1299" i="50" s="1"/>
  <c r="AL1299" i="50" a="1"/>
  <c r="AL1299" i="50" s="1"/>
  <c r="O1300" i="50" a="1"/>
  <c r="O1300" i="50" s="1"/>
  <c r="P1300" i="50" a="1"/>
  <c r="P1300" i="50" s="1"/>
  <c r="Q1300" i="50" a="1"/>
  <c r="Q1300" i="50" s="1"/>
  <c r="AB1300" i="50" a="1"/>
  <c r="AB1300" i="50" s="1"/>
  <c r="AD1300" i="50" a="1"/>
  <c r="AD1300" i="50" s="1"/>
  <c r="AC1300" i="50" s="1"/>
  <c r="AE1300" i="50" a="1"/>
  <c r="AE1300" i="50" s="1"/>
  <c r="AF1300" i="50" a="1"/>
  <c r="AF1300" i="50" s="1"/>
  <c r="AG1300" i="50" a="1"/>
  <c r="AG1300" i="50" s="1"/>
  <c r="AH1300" i="50" a="1"/>
  <c r="AH1300" i="50" s="1"/>
  <c r="AI1300" i="50" a="1"/>
  <c r="AI1300" i="50" s="1"/>
  <c r="AL1300" i="50" a="1"/>
  <c r="AL1300" i="50" s="1"/>
  <c r="O1301" i="50" a="1"/>
  <c r="O1301" i="50" s="1"/>
  <c r="P1301" i="50" a="1"/>
  <c r="P1301" i="50" s="1"/>
  <c r="Q1301" i="50" a="1"/>
  <c r="Q1301" i="50" s="1"/>
  <c r="AB1301" i="50" a="1"/>
  <c r="AB1301" i="50" s="1"/>
  <c r="AD1301" i="50" a="1"/>
  <c r="AD1301" i="50" s="1"/>
  <c r="AC1301" i="50" s="1"/>
  <c r="AE1301" i="50" a="1"/>
  <c r="AE1301" i="50" s="1"/>
  <c r="AF1301" i="50" a="1"/>
  <c r="AF1301" i="50" s="1"/>
  <c r="AG1301" i="50" a="1"/>
  <c r="AG1301" i="50" s="1"/>
  <c r="AH1301" i="50" a="1"/>
  <c r="AH1301" i="50" s="1"/>
  <c r="AI1301" i="50" a="1"/>
  <c r="AI1301" i="50" s="1"/>
  <c r="AL1301" i="50" a="1"/>
  <c r="AL1301" i="50" s="1"/>
  <c r="O1302" i="50" a="1"/>
  <c r="O1302" i="50" s="1"/>
  <c r="P1302" i="50" a="1"/>
  <c r="P1302" i="50" s="1"/>
  <c r="Q1302" i="50" a="1"/>
  <c r="Q1302" i="50" s="1"/>
  <c r="AB1302" i="50" a="1"/>
  <c r="AB1302" i="50" s="1"/>
  <c r="AD1302" i="50" a="1"/>
  <c r="AD1302" i="50" s="1"/>
  <c r="AC1302" i="50" s="1"/>
  <c r="AE1302" i="50" a="1"/>
  <c r="AE1302" i="50" s="1"/>
  <c r="AF1302" i="50" a="1"/>
  <c r="AF1302" i="50" s="1"/>
  <c r="AG1302" i="50" a="1"/>
  <c r="AG1302" i="50" s="1"/>
  <c r="AH1302" i="50" a="1"/>
  <c r="AH1302" i="50" s="1"/>
  <c r="AI1302" i="50" a="1"/>
  <c r="AI1302" i="50" s="1"/>
  <c r="AL1302" i="50" a="1"/>
  <c r="AL1302" i="50" s="1"/>
  <c r="O1303" i="50" a="1"/>
  <c r="O1303" i="50" s="1"/>
  <c r="P1303" i="50" a="1"/>
  <c r="P1303" i="50" s="1"/>
  <c r="Q1303" i="50" a="1"/>
  <c r="Q1303" i="50" s="1"/>
  <c r="AB1303" i="50" a="1"/>
  <c r="AB1303" i="50" s="1"/>
  <c r="AD1303" i="50" a="1"/>
  <c r="AD1303" i="50" s="1"/>
  <c r="AC1303" i="50" s="1"/>
  <c r="AE1303" i="50" a="1"/>
  <c r="AE1303" i="50" s="1"/>
  <c r="AF1303" i="50" a="1"/>
  <c r="AF1303" i="50" s="1"/>
  <c r="AG1303" i="50" a="1"/>
  <c r="AG1303" i="50" s="1"/>
  <c r="AH1303" i="50" a="1"/>
  <c r="AH1303" i="50" s="1"/>
  <c r="AI1303" i="50" a="1"/>
  <c r="AI1303" i="50" s="1"/>
  <c r="AL1303" i="50" a="1"/>
  <c r="AL1303" i="50" s="1"/>
  <c r="O1304" i="50" a="1"/>
  <c r="O1304" i="50" s="1"/>
  <c r="P1304" i="50" a="1"/>
  <c r="P1304" i="50" s="1"/>
  <c r="Q1304" i="50" a="1"/>
  <c r="Q1304" i="50" s="1"/>
  <c r="AB1304" i="50" a="1"/>
  <c r="AB1304" i="50" s="1"/>
  <c r="AD1304" i="50" a="1"/>
  <c r="AD1304" i="50" s="1"/>
  <c r="AC1304" i="50" s="1"/>
  <c r="AE1304" i="50" a="1"/>
  <c r="AE1304" i="50" s="1"/>
  <c r="Z1304" i="50" s="1"/>
  <c r="AF1304" i="50" a="1"/>
  <c r="AF1304" i="50" s="1"/>
  <c r="AG1304" i="50" a="1"/>
  <c r="AG1304" i="50" s="1"/>
  <c r="AH1304" i="50" a="1"/>
  <c r="AH1304" i="50" s="1"/>
  <c r="AI1304" i="50" a="1"/>
  <c r="AI1304" i="50" s="1"/>
  <c r="AL1304" i="50" a="1"/>
  <c r="AL1304" i="50" s="1"/>
  <c r="O1305" i="50" a="1"/>
  <c r="O1305" i="50" s="1"/>
  <c r="P1305" i="50" a="1"/>
  <c r="P1305" i="50" s="1"/>
  <c r="Q1305" i="50" a="1"/>
  <c r="Q1305" i="50" s="1"/>
  <c r="AB1305" i="50" a="1"/>
  <c r="AB1305" i="50" s="1"/>
  <c r="AD1305" i="50" a="1"/>
  <c r="AD1305" i="50" s="1"/>
  <c r="AC1305" i="50" s="1"/>
  <c r="AE1305" i="50" a="1"/>
  <c r="AE1305" i="50" s="1"/>
  <c r="Z1305" i="50" s="1"/>
  <c r="AF1305" i="50" a="1"/>
  <c r="AF1305" i="50" s="1"/>
  <c r="AG1305" i="50" a="1"/>
  <c r="AG1305" i="50" s="1"/>
  <c r="AH1305" i="50" a="1"/>
  <c r="AH1305" i="50" s="1"/>
  <c r="AI1305" i="50" a="1"/>
  <c r="AI1305" i="50" s="1"/>
  <c r="AL1305" i="50" a="1"/>
  <c r="AL1305" i="50" s="1"/>
  <c r="O1306" i="50" a="1"/>
  <c r="O1306" i="50" s="1"/>
  <c r="P1306" i="50" a="1"/>
  <c r="P1306" i="50" s="1"/>
  <c r="Q1306" i="50" a="1"/>
  <c r="Q1306" i="50" s="1"/>
  <c r="AB1306" i="50" a="1"/>
  <c r="AB1306" i="50" s="1"/>
  <c r="AD1306" i="50" a="1"/>
  <c r="AD1306" i="50" s="1"/>
  <c r="AC1306" i="50" s="1"/>
  <c r="AE1306" i="50" a="1"/>
  <c r="AE1306" i="50" s="1"/>
  <c r="AF1306" i="50" a="1"/>
  <c r="AF1306" i="50" s="1"/>
  <c r="AG1306" i="50" a="1"/>
  <c r="AG1306" i="50" s="1"/>
  <c r="AH1306" i="50" a="1"/>
  <c r="AH1306" i="50" s="1"/>
  <c r="AI1306" i="50" a="1"/>
  <c r="AI1306" i="50" s="1"/>
  <c r="AL1306" i="50" a="1"/>
  <c r="AL1306" i="50" s="1"/>
  <c r="O1307" i="50" a="1"/>
  <c r="O1307" i="50" s="1"/>
  <c r="P1307" i="50" a="1"/>
  <c r="P1307" i="50" s="1"/>
  <c r="Q1307" i="50" a="1"/>
  <c r="Q1307" i="50" s="1"/>
  <c r="AB1307" i="50" a="1"/>
  <c r="AB1307" i="50" s="1"/>
  <c r="AD1307" i="50" a="1"/>
  <c r="AD1307" i="50" s="1"/>
  <c r="AC1307" i="50" s="1"/>
  <c r="AE1307" i="50" a="1"/>
  <c r="AE1307" i="50" s="1"/>
  <c r="Z1307" i="50" s="1"/>
  <c r="AF1307" i="50" a="1"/>
  <c r="AF1307" i="50" s="1"/>
  <c r="AG1307" i="50" a="1"/>
  <c r="AG1307" i="50" s="1"/>
  <c r="AH1307" i="50" a="1"/>
  <c r="AH1307" i="50" s="1"/>
  <c r="AI1307" i="50" a="1"/>
  <c r="AI1307" i="50" s="1"/>
  <c r="AL1307" i="50" a="1"/>
  <c r="AL1307" i="50" s="1"/>
  <c r="O1308" i="50" a="1"/>
  <c r="O1308" i="50" s="1"/>
  <c r="P1308" i="50" a="1"/>
  <c r="P1308" i="50" s="1"/>
  <c r="Q1308" i="50" a="1"/>
  <c r="Q1308" i="50" s="1"/>
  <c r="AB1308" i="50" a="1"/>
  <c r="AB1308" i="50" s="1"/>
  <c r="AD1308" i="50" a="1"/>
  <c r="AD1308" i="50" s="1"/>
  <c r="AC1308" i="50" s="1"/>
  <c r="AE1308" i="50" a="1"/>
  <c r="AE1308" i="50" s="1"/>
  <c r="AF1308" i="50" a="1"/>
  <c r="AF1308" i="50" s="1"/>
  <c r="AG1308" i="50" a="1"/>
  <c r="AG1308" i="50" s="1"/>
  <c r="AH1308" i="50" a="1"/>
  <c r="AH1308" i="50" s="1"/>
  <c r="AI1308" i="50" a="1"/>
  <c r="AI1308" i="50" s="1"/>
  <c r="AL1308" i="50" a="1"/>
  <c r="AL1308" i="50" s="1"/>
  <c r="O1309" i="50" a="1"/>
  <c r="O1309" i="50" s="1"/>
  <c r="P1309" i="50" a="1"/>
  <c r="P1309" i="50" s="1"/>
  <c r="Q1309" i="50" a="1"/>
  <c r="Q1309" i="50" s="1"/>
  <c r="AB1309" i="50" a="1"/>
  <c r="AB1309" i="50" s="1"/>
  <c r="AD1309" i="50" a="1"/>
  <c r="AD1309" i="50" s="1"/>
  <c r="AC1309" i="50" s="1"/>
  <c r="AE1309" i="50" a="1"/>
  <c r="AE1309" i="50" s="1"/>
  <c r="AF1309" i="50" a="1"/>
  <c r="AF1309" i="50" s="1"/>
  <c r="AG1309" i="50" a="1"/>
  <c r="AG1309" i="50" s="1"/>
  <c r="AH1309" i="50" a="1"/>
  <c r="AH1309" i="50" s="1"/>
  <c r="AI1309" i="50" a="1"/>
  <c r="AI1309" i="50" s="1"/>
  <c r="AL1309" i="50" a="1"/>
  <c r="AL1309" i="50" s="1"/>
  <c r="O1310" i="50" a="1"/>
  <c r="O1310" i="50" s="1"/>
  <c r="P1310" i="50" a="1"/>
  <c r="P1310" i="50" s="1"/>
  <c r="Q1310" i="50" a="1"/>
  <c r="Q1310" i="50" s="1"/>
  <c r="AB1310" i="50" a="1"/>
  <c r="AB1310" i="50" s="1"/>
  <c r="AD1310" i="50" a="1"/>
  <c r="AD1310" i="50" s="1"/>
  <c r="AC1310" i="50" s="1"/>
  <c r="AE1310" i="50" a="1"/>
  <c r="AE1310" i="50" s="1"/>
  <c r="AF1310" i="50" a="1"/>
  <c r="AF1310" i="50" s="1"/>
  <c r="AG1310" i="50" a="1"/>
  <c r="AG1310" i="50" s="1"/>
  <c r="AH1310" i="50" a="1"/>
  <c r="AH1310" i="50" s="1"/>
  <c r="AI1310" i="50" a="1"/>
  <c r="AI1310" i="50" s="1"/>
  <c r="AL1310" i="50" a="1"/>
  <c r="AL1310" i="50" s="1"/>
  <c r="O1311" i="50" a="1"/>
  <c r="O1311" i="50" s="1"/>
  <c r="P1311" i="50" a="1"/>
  <c r="P1311" i="50" s="1"/>
  <c r="Q1311" i="50" a="1"/>
  <c r="Q1311" i="50" s="1"/>
  <c r="AB1311" i="50" a="1"/>
  <c r="AB1311" i="50" s="1"/>
  <c r="AD1311" i="50" a="1"/>
  <c r="AD1311" i="50" s="1"/>
  <c r="AC1311" i="50" s="1"/>
  <c r="AE1311" i="50" a="1"/>
  <c r="AE1311" i="50" s="1"/>
  <c r="Z1311" i="50" s="1"/>
  <c r="AF1311" i="50" a="1"/>
  <c r="AF1311" i="50" s="1"/>
  <c r="AG1311" i="50" a="1"/>
  <c r="AG1311" i="50" s="1"/>
  <c r="AH1311" i="50" a="1"/>
  <c r="AH1311" i="50" s="1"/>
  <c r="AI1311" i="50" a="1"/>
  <c r="AI1311" i="50" s="1"/>
  <c r="AL1311" i="50" a="1"/>
  <c r="AL1311" i="50" s="1"/>
  <c r="O1312" i="50" a="1"/>
  <c r="O1312" i="50" s="1"/>
  <c r="P1312" i="50" a="1"/>
  <c r="P1312" i="50" s="1"/>
  <c r="Q1312" i="50" a="1"/>
  <c r="Q1312" i="50" s="1"/>
  <c r="AB1312" i="50" a="1"/>
  <c r="AB1312" i="50" s="1"/>
  <c r="AD1312" i="50" a="1"/>
  <c r="AD1312" i="50" s="1"/>
  <c r="AC1312" i="50" s="1"/>
  <c r="AE1312" i="50" a="1"/>
  <c r="AE1312" i="50" s="1"/>
  <c r="Z1312" i="50" s="1"/>
  <c r="AF1312" i="50" a="1"/>
  <c r="AF1312" i="50" s="1"/>
  <c r="AG1312" i="50" a="1"/>
  <c r="AG1312" i="50" s="1"/>
  <c r="AH1312" i="50" a="1"/>
  <c r="AH1312" i="50" s="1"/>
  <c r="AI1312" i="50" a="1"/>
  <c r="AI1312" i="50" s="1"/>
  <c r="AL1312" i="50" a="1"/>
  <c r="AL1312" i="50" s="1"/>
  <c r="O1313" i="50" a="1"/>
  <c r="O1313" i="50" s="1"/>
  <c r="P1313" i="50" a="1"/>
  <c r="P1313" i="50" s="1"/>
  <c r="Q1313" i="50" a="1"/>
  <c r="Q1313" i="50" s="1"/>
  <c r="AB1313" i="50" a="1"/>
  <c r="AB1313" i="50" s="1"/>
  <c r="AD1313" i="50" a="1"/>
  <c r="AD1313" i="50" s="1"/>
  <c r="AC1313" i="50" s="1"/>
  <c r="AE1313" i="50" a="1"/>
  <c r="AE1313" i="50" s="1"/>
  <c r="AF1313" i="50" a="1"/>
  <c r="AF1313" i="50" s="1"/>
  <c r="AG1313" i="50" a="1"/>
  <c r="AG1313" i="50" s="1"/>
  <c r="AH1313" i="50" a="1"/>
  <c r="AH1313" i="50" s="1"/>
  <c r="AI1313" i="50" a="1"/>
  <c r="AI1313" i="50" s="1"/>
  <c r="AL1313" i="50" a="1"/>
  <c r="AL1313" i="50" s="1"/>
  <c r="O1314" i="50" a="1"/>
  <c r="O1314" i="50" s="1"/>
  <c r="P1314" i="50" a="1"/>
  <c r="P1314" i="50" s="1"/>
  <c r="Q1314" i="50" a="1"/>
  <c r="Q1314" i="50" s="1"/>
  <c r="AB1314" i="50" a="1"/>
  <c r="AB1314" i="50" s="1"/>
  <c r="AD1314" i="50" a="1"/>
  <c r="AD1314" i="50" s="1"/>
  <c r="AC1314" i="50" s="1"/>
  <c r="AE1314" i="50" a="1"/>
  <c r="AE1314" i="50" s="1"/>
  <c r="AF1314" i="50" a="1"/>
  <c r="AF1314" i="50" s="1"/>
  <c r="AG1314" i="50" a="1"/>
  <c r="AG1314" i="50" s="1"/>
  <c r="AH1314" i="50" a="1"/>
  <c r="AH1314" i="50" s="1"/>
  <c r="AI1314" i="50" a="1"/>
  <c r="AI1314" i="50" s="1"/>
  <c r="AL1314" i="50" a="1"/>
  <c r="AL1314" i="50" s="1"/>
  <c r="O1315" i="50" a="1"/>
  <c r="O1315" i="50" s="1"/>
  <c r="P1315" i="50" a="1"/>
  <c r="P1315" i="50" s="1"/>
  <c r="Q1315" i="50" a="1"/>
  <c r="Q1315" i="50" s="1"/>
  <c r="AB1315" i="50" a="1"/>
  <c r="AB1315" i="50" s="1"/>
  <c r="AD1315" i="50" a="1"/>
  <c r="AD1315" i="50" s="1"/>
  <c r="AC1315" i="50" s="1"/>
  <c r="AE1315" i="50" a="1"/>
  <c r="AE1315" i="50" s="1"/>
  <c r="AF1315" i="50" a="1"/>
  <c r="AF1315" i="50" s="1"/>
  <c r="AG1315" i="50" a="1"/>
  <c r="AG1315" i="50" s="1"/>
  <c r="AH1315" i="50" a="1"/>
  <c r="AH1315" i="50" s="1"/>
  <c r="AI1315" i="50" a="1"/>
  <c r="AI1315" i="50" s="1"/>
  <c r="AL1315" i="50" a="1"/>
  <c r="AL1315" i="50" s="1"/>
  <c r="O1316" i="50" a="1"/>
  <c r="O1316" i="50" s="1"/>
  <c r="P1316" i="50" a="1"/>
  <c r="P1316" i="50" s="1"/>
  <c r="Q1316" i="50" a="1"/>
  <c r="Q1316" i="50" s="1"/>
  <c r="AB1316" i="50" a="1"/>
  <c r="AB1316" i="50" s="1"/>
  <c r="AD1316" i="50" a="1"/>
  <c r="AD1316" i="50" s="1"/>
  <c r="AC1316" i="50" s="1"/>
  <c r="AE1316" i="50" a="1"/>
  <c r="AE1316" i="50" s="1"/>
  <c r="AF1316" i="50" a="1"/>
  <c r="AF1316" i="50" s="1"/>
  <c r="AG1316" i="50" a="1"/>
  <c r="AG1316" i="50" s="1"/>
  <c r="AH1316" i="50" a="1"/>
  <c r="AH1316" i="50" s="1"/>
  <c r="AI1316" i="50" a="1"/>
  <c r="AI1316" i="50" s="1"/>
  <c r="AL1316" i="50" a="1"/>
  <c r="AL1316" i="50" s="1"/>
  <c r="O1317" i="50" a="1"/>
  <c r="O1317" i="50" s="1"/>
  <c r="P1317" i="50" a="1"/>
  <c r="P1317" i="50" s="1"/>
  <c r="Q1317" i="50" a="1"/>
  <c r="Q1317" i="50" s="1"/>
  <c r="AB1317" i="50" a="1"/>
  <c r="AB1317" i="50" s="1"/>
  <c r="AD1317" i="50" a="1"/>
  <c r="AD1317" i="50" s="1"/>
  <c r="AC1317" i="50" s="1"/>
  <c r="AE1317" i="50" a="1"/>
  <c r="AE1317" i="50" s="1"/>
  <c r="AA1317" i="50" s="1"/>
  <c r="AF1317" i="50" a="1"/>
  <c r="AF1317" i="50" s="1"/>
  <c r="AG1317" i="50" a="1"/>
  <c r="AG1317" i="50" s="1"/>
  <c r="AH1317" i="50" a="1"/>
  <c r="AH1317" i="50" s="1"/>
  <c r="AI1317" i="50" a="1"/>
  <c r="AI1317" i="50" s="1"/>
  <c r="AL1317" i="50" a="1"/>
  <c r="AL1317" i="50" s="1"/>
  <c r="O1318" i="50" a="1"/>
  <c r="O1318" i="50" s="1"/>
  <c r="P1318" i="50" a="1"/>
  <c r="P1318" i="50" s="1"/>
  <c r="Q1318" i="50" a="1"/>
  <c r="Q1318" i="50" s="1"/>
  <c r="AB1318" i="50" a="1"/>
  <c r="AB1318" i="50" s="1"/>
  <c r="AD1318" i="50" a="1"/>
  <c r="AD1318" i="50" s="1"/>
  <c r="AC1318" i="50" s="1"/>
  <c r="AE1318" i="50" a="1"/>
  <c r="AE1318" i="50" s="1"/>
  <c r="AF1318" i="50" a="1"/>
  <c r="AF1318" i="50" s="1"/>
  <c r="AG1318" i="50" a="1"/>
  <c r="AG1318" i="50" s="1"/>
  <c r="AH1318" i="50" a="1"/>
  <c r="AH1318" i="50" s="1"/>
  <c r="AI1318" i="50" a="1"/>
  <c r="AI1318" i="50" s="1"/>
  <c r="AL1318" i="50" a="1"/>
  <c r="AL1318" i="50" s="1"/>
  <c r="O1319" i="50" a="1"/>
  <c r="O1319" i="50" s="1"/>
  <c r="P1319" i="50" a="1"/>
  <c r="P1319" i="50" s="1"/>
  <c r="Q1319" i="50" a="1"/>
  <c r="Q1319" i="50" s="1"/>
  <c r="AB1319" i="50" a="1"/>
  <c r="AB1319" i="50" s="1"/>
  <c r="AD1319" i="50" a="1"/>
  <c r="AD1319" i="50" s="1"/>
  <c r="AC1319" i="50" s="1"/>
  <c r="AE1319" i="50" a="1"/>
  <c r="AE1319" i="50" s="1"/>
  <c r="AA1319" i="50" s="1"/>
  <c r="AF1319" i="50" a="1"/>
  <c r="AF1319" i="50" s="1"/>
  <c r="AG1319" i="50" a="1"/>
  <c r="AG1319" i="50" s="1"/>
  <c r="AH1319" i="50" a="1"/>
  <c r="AH1319" i="50" s="1"/>
  <c r="AI1319" i="50" a="1"/>
  <c r="AI1319" i="50" s="1"/>
  <c r="AL1319" i="50" a="1"/>
  <c r="AL1319" i="50" s="1"/>
  <c r="O1320" i="50" a="1"/>
  <c r="O1320" i="50" s="1"/>
  <c r="P1320" i="50" a="1"/>
  <c r="P1320" i="50" s="1"/>
  <c r="Q1320" i="50" a="1"/>
  <c r="Q1320" i="50" s="1"/>
  <c r="AB1320" i="50" a="1"/>
  <c r="AB1320" i="50" s="1"/>
  <c r="AD1320" i="50" a="1"/>
  <c r="AD1320" i="50" s="1"/>
  <c r="AC1320" i="50" s="1"/>
  <c r="AE1320" i="50" a="1"/>
  <c r="AE1320" i="50" s="1"/>
  <c r="AF1320" i="50" a="1"/>
  <c r="AF1320" i="50" s="1"/>
  <c r="AG1320" i="50" a="1"/>
  <c r="AG1320" i="50" s="1"/>
  <c r="AH1320" i="50" a="1"/>
  <c r="AH1320" i="50" s="1"/>
  <c r="AI1320" i="50" a="1"/>
  <c r="AI1320" i="50" s="1"/>
  <c r="AL1320" i="50" a="1"/>
  <c r="AL1320" i="50" s="1"/>
  <c r="O1321" i="50" a="1"/>
  <c r="O1321" i="50" s="1"/>
  <c r="P1321" i="50" a="1"/>
  <c r="P1321" i="50" s="1"/>
  <c r="Q1321" i="50" a="1"/>
  <c r="Q1321" i="50" s="1"/>
  <c r="AB1321" i="50" a="1"/>
  <c r="AB1321" i="50" s="1"/>
  <c r="AD1321" i="50" a="1"/>
  <c r="AD1321" i="50" s="1"/>
  <c r="AC1321" i="50" s="1"/>
  <c r="AE1321" i="50" a="1"/>
  <c r="AE1321" i="50" s="1"/>
  <c r="Z1321" i="50" s="1"/>
  <c r="AF1321" i="50" a="1"/>
  <c r="AF1321" i="50" s="1"/>
  <c r="AG1321" i="50" a="1"/>
  <c r="AG1321" i="50" s="1"/>
  <c r="AH1321" i="50" a="1"/>
  <c r="AH1321" i="50" s="1"/>
  <c r="AI1321" i="50" a="1"/>
  <c r="AI1321" i="50" s="1"/>
  <c r="AL1321" i="50" a="1"/>
  <c r="AL1321" i="50" s="1"/>
  <c r="O1322" i="50" a="1"/>
  <c r="O1322" i="50" s="1"/>
  <c r="P1322" i="50" a="1"/>
  <c r="P1322" i="50" s="1"/>
  <c r="Q1322" i="50" a="1"/>
  <c r="Q1322" i="50" s="1"/>
  <c r="AB1322" i="50" a="1"/>
  <c r="AB1322" i="50" s="1"/>
  <c r="AD1322" i="50" a="1"/>
  <c r="AD1322" i="50" s="1"/>
  <c r="AC1322" i="50" s="1"/>
  <c r="AE1322" i="50" a="1"/>
  <c r="AE1322" i="50" s="1"/>
  <c r="AF1322" i="50" a="1"/>
  <c r="AF1322" i="50" s="1"/>
  <c r="AG1322" i="50" a="1"/>
  <c r="AG1322" i="50" s="1"/>
  <c r="AH1322" i="50" a="1"/>
  <c r="AH1322" i="50" s="1"/>
  <c r="AI1322" i="50" a="1"/>
  <c r="AI1322" i="50" s="1"/>
  <c r="AL1322" i="50" a="1"/>
  <c r="AL1322" i="50" s="1"/>
  <c r="O1323" i="50" a="1"/>
  <c r="O1323" i="50" s="1"/>
  <c r="P1323" i="50" a="1"/>
  <c r="P1323" i="50" s="1"/>
  <c r="Q1323" i="50" a="1"/>
  <c r="Q1323" i="50" s="1"/>
  <c r="AB1323" i="50" a="1"/>
  <c r="AB1323" i="50" s="1"/>
  <c r="AD1323" i="50" a="1"/>
  <c r="AD1323" i="50" s="1"/>
  <c r="AC1323" i="50" s="1"/>
  <c r="AE1323" i="50" a="1"/>
  <c r="AE1323" i="50" s="1"/>
  <c r="AF1323" i="50" a="1"/>
  <c r="AF1323" i="50" s="1"/>
  <c r="AG1323" i="50" a="1"/>
  <c r="AG1323" i="50" s="1"/>
  <c r="AH1323" i="50" a="1"/>
  <c r="AH1323" i="50" s="1"/>
  <c r="AI1323" i="50" a="1"/>
  <c r="AI1323" i="50" s="1"/>
  <c r="AL1323" i="50" a="1"/>
  <c r="AL1323" i="50" s="1"/>
  <c r="O1324" i="50" a="1"/>
  <c r="O1324" i="50" s="1"/>
  <c r="P1324" i="50" a="1"/>
  <c r="P1324" i="50" s="1"/>
  <c r="Q1324" i="50" a="1"/>
  <c r="Q1324" i="50" s="1"/>
  <c r="AB1324" i="50" a="1"/>
  <c r="AB1324" i="50" s="1"/>
  <c r="AD1324" i="50" a="1"/>
  <c r="AD1324" i="50" s="1"/>
  <c r="AC1324" i="50" s="1"/>
  <c r="AE1324" i="50" a="1"/>
  <c r="AE1324" i="50" s="1"/>
  <c r="Z1324" i="50" s="1"/>
  <c r="AF1324" i="50" a="1"/>
  <c r="AF1324" i="50" s="1"/>
  <c r="AG1324" i="50" a="1"/>
  <c r="AG1324" i="50" s="1"/>
  <c r="AH1324" i="50" a="1"/>
  <c r="AH1324" i="50" s="1"/>
  <c r="AI1324" i="50" a="1"/>
  <c r="AI1324" i="50" s="1"/>
  <c r="AL1324" i="50" a="1"/>
  <c r="AL1324" i="50" s="1"/>
  <c r="O1325" i="50" a="1"/>
  <c r="O1325" i="50" s="1"/>
  <c r="P1325" i="50" a="1"/>
  <c r="P1325" i="50" s="1"/>
  <c r="Q1325" i="50" a="1"/>
  <c r="Q1325" i="50" s="1"/>
  <c r="AB1325" i="50" a="1"/>
  <c r="AB1325" i="50" s="1"/>
  <c r="AD1325" i="50" a="1"/>
  <c r="AD1325" i="50" s="1"/>
  <c r="AC1325" i="50" s="1"/>
  <c r="AE1325" i="50" a="1"/>
  <c r="AE1325" i="50" s="1"/>
  <c r="AF1325" i="50" a="1"/>
  <c r="AF1325" i="50" s="1"/>
  <c r="AG1325" i="50" a="1"/>
  <c r="AG1325" i="50" s="1"/>
  <c r="AH1325" i="50" a="1"/>
  <c r="AH1325" i="50" s="1"/>
  <c r="AI1325" i="50" a="1"/>
  <c r="AI1325" i="50" s="1"/>
  <c r="AL1325" i="50" a="1"/>
  <c r="AL1325" i="50" s="1"/>
  <c r="O1326" i="50" a="1"/>
  <c r="O1326" i="50" s="1"/>
  <c r="P1326" i="50" a="1"/>
  <c r="P1326" i="50" s="1"/>
  <c r="Q1326" i="50" a="1"/>
  <c r="Q1326" i="50" s="1"/>
  <c r="AB1326" i="50" a="1"/>
  <c r="AB1326" i="50" s="1"/>
  <c r="AD1326" i="50" a="1"/>
  <c r="AD1326" i="50" s="1"/>
  <c r="AC1326" i="50" s="1"/>
  <c r="AE1326" i="50" a="1"/>
  <c r="AE1326" i="50" s="1"/>
  <c r="AA1326" i="50" s="1"/>
  <c r="AF1326" i="50" a="1"/>
  <c r="AF1326" i="50" s="1"/>
  <c r="AG1326" i="50" a="1"/>
  <c r="AG1326" i="50" s="1"/>
  <c r="AH1326" i="50" a="1"/>
  <c r="AH1326" i="50" s="1"/>
  <c r="AI1326" i="50" a="1"/>
  <c r="AI1326" i="50" s="1"/>
  <c r="AL1326" i="50" a="1"/>
  <c r="AL1326" i="50" s="1"/>
  <c r="O1327" i="50" a="1"/>
  <c r="O1327" i="50" s="1"/>
  <c r="P1327" i="50" a="1"/>
  <c r="P1327" i="50" s="1"/>
  <c r="Q1327" i="50" a="1"/>
  <c r="Q1327" i="50" s="1"/>
  <c r="AB1327" i="50" a="1"/>
  <c r="AB1327" i="50" s="1"/>
  <c r="AD1327" i="50" a="1"/>
  <c r="AD1327" i="50" s="1"/>
  <c r="AC1327" i="50" s="1"/>
  <c r="AE1327" i="50" a="1"/>
  <c r="AE1327" i="50" s="1"/>
  <c r="AF1327" i="50" a="1"/>
  <c r="AF1327" i="50" s="1"/>
  <c r="AG1327" i="50" a="1"/>
  <c r="AG1327" i="50" s="1"/>
  <c r="AH1327" i="50" a="1"/>
  <c r="AH1327" i="50" s="1"/>
  <c r="AI1327" i="50" a="1"/>
  <c r="AI1327" i="50" s="1"/>
  <c r="AL1327" i="50" a="1"/>
  <c r="AL1327" i="50" s="1"/>
  <c r="O1328" i="50" a="1"/>
  <c r="O1328" i="50" s="1"/>
  <c r="P1328" i="50" a="1"/>
  <c r="P1328" i="50" s="1"/>
  <c r="Q1328" i="50" a="1"/>
  <c r="Q1328" i="50" s="1"/>
  <c r="AB1328" i="50" a="1"/>
  <c r="AB1328" i="50" s="1"/>
  <c r="AD1328" i="50" a="1"/>
  <c r="AD1328" i="50" s="1"/>
  <c r="AC1328" i="50" s="1"/>
  <c r="AE1328" i="50" a="1"/>
  <c r="AE1328" i="50" s="1"/>
  <c r="AF1328" i="50" a="1"/>
  <c r="AF1328" i="50" s="1"/>
  <c r="AG1328" i="50" a="1"/>
  <c r="AG1328" i="50" s="1"/>
  <c r="AH1328" i="50" a="1"/>
  <c r="AH1328" i="50" s="1"/>
  <c r="AI1328" i="50" a="1"/>
  <c r="AI1328" i="50" s="1"/>
  <c r="AL1328" i="50" a="1"/>
  <c r="AL1328" i="50" s="1"/>
  <c r="O1329" i="50" a="1"/>
  <c r="O1329" i="50" s="1"/>
  <c r="P1329" i="50" a="1"/>
  <c r="P1329" i="50" s="1"/>
  <c r="Q1329" i="50" a="1"/>
  <c r="Q1329" i="50" s="1"/>
  <c r="AB1329" i="50" a="1"/>
  <c r="AB1329" i="50" s="1"/>
  <c r="AD1329" i="50" a="1"/>
  <c r="AD1329" i="50" s="1"/>
  <c r="AC1329" i="50" s="1"/>
  <c r="AE1329" i="50" a="1"/>
  <c r="AE1329" i="50" s="1"/>
  <c r="AF1329" i="50" a="1"/>
  <c r="AF1329" i="50" s="1"/>
  <c r="AG1329" i="50" a="1"/>
  <c r="AG1329" i="50" s="1"/>
  <c r="AH1329" i="50" a="1"/>
  <c r="AH1329" i="50" s="1"/>
  <c r="AI1329" i="50" a="1"/>
  <c r="AI1329" i="50" s="1"/>
  <c r="AL1329" i="50" a="1"/>
  <c r="AL1329" i="50" s="1"/>
  <c r="O1330" i="50" a="1"/>
  <c r="O1330" i="50" s="1"/>
  <c r="P1330" i="50" a="1"/>
  <c r="P1330" i="50" s="1"/>
  <c r="Q1330" i="50" a="1"/>
  <c r="Q1330" i="50" s="1"/>
  <c r="AB1330" i="50" a="1"/>
  <c r="AB1330" i="50" s="1"/>
  <c r="AD1330" i="50" a="1"/>
  <c r="AD1330" i="50" s="1"/>
  <c r="AC1330" i="50" s="1"/>
  <c r="AE1330" i="50" a="1"/>
  <c r="AE1330" i="50" s="1"/>
  <c r="AF1330" i="50" a="1"/>
  <c r="AF1330" i="50" s="1"/>
  <c r="AG1330" i="50" a="1"/>
  <c r="AG1330" i="50" s="1"/>
  <c r="AH1330" i="50" a="1"/>
  <c r="AH1330" i="50" s="1"/>
  <c r="AI1330" i="50" a="1"/>
  <c r="AI1330" i="50" s="1"/>
  <c r="AL1330" i="50" a="1"/>
  <c r="AL1330" i="50" s="1"/>
  <c r="O1331" i="50" a="1"/>
  <c r="O1331" i="50" s="1"/>
  <c r="P1331" i="50" a="1"/>
  <c r="P1331" i="50" s="1"/>
  <c r="Q1331" i="50" a="1"/>
  <c r="Q1331" i="50" s="1"/>
  <c r="AB1331" i="50" a="1"/>
  <c r="AB1331" i="50" s="1"/>
  <c r="AD1331" i="50" a="1"/>
  <c r="AD1331" i="50" s="1"/>
  <c r="AC1331" i="50" s="1"/>
  <c r="AE1331" i="50" a="1"/>
  <c r="AE1331" i="50" s="1"/>
  <c r="AF1331" i="50" a="1"/>
  <c r="AF1331" i="50" s="1"/>
  <c r="AG1331" i="50" a="1"/>
  <c r="AG1331" i="50" s="1"/>
  <c r="AH1331" i="50" a="1"/>
  <c r="AH1331" i="50" s="1"/>
  <c r="AI1331" i="50" a="1"/>
  <c r="AI1331" i="50" s="1"/>
  <c r="AL1331" i="50" a="1"/>
  <c r="AL1331" i="50" s="1"/>
  <c r="O1332" i="50" a="1"/>
  <c r="O1332" i="50" s="1"/>
  <c r="P1332" i="50" a="1"/>
  <c r="P1332" i="50" s="1"/>
  <c r="Q1332" i="50" a="1"/>
  <c r="Q1332" i="50" s="1"/>
  <c r="AB1332" i="50" a="1"/>
  <c r="AB1332" i="50" s="1"/>
  <c r="AD1332" i="50" a="1"/>
  <c r="AD1332" i="50" s="1"/>
  <c r="AC1332" i="50" s="1"/>
  <c r="AE1332" i="50" a="1"/>
  <c r="AE1332" i="50" s="1"/>
  <c r="Z1332" i="50" s="1"/>
  <c r="AF1332" i="50" a="1"/>
  <c r="AF1332" i="50" s="1"/>
  <c r="AG1332" i="50" a="1"/>
  <c r="AG1332" i="50" s="1"/>
  <c r="AH1332" i="50" a="1"/>
  <c r="AH1332" i="50" s="1"/>
  <c r="AI1332" i="50" a="1"/>
  <c r="AI1332" i="50" s="1"/>
  <c r="AL1332" i="50" a="1"/>
  <c r="AL1332" i="50" s="1"/>
  <c r="O1333" i="50" a="1"/>
  <c r="O1333" i="50" s="1"/>
  <c r="P1333" i="50" a="1"/>
  <c r="P1333" i="50" s="1"/>
  <c r="Q1333" i="50" a="1"/>
  <c r="Q1333" i="50" s="1"/>
  <c r="AB1333" i="50" a="1"/>
  <c r="AB1333" i="50" s="1"/>
  <c r="AD1333" i="50" a="1"/>
  <c r="AD1333" i="50" s="1"/>
  <c r="AC1333" i="50" s="1"/>
  <c r="AE1333" i="50" a="1"/>
  <c r="AE1333" i="50" s="1"/>
  <c r="Z1333" i="50" s="1"/>
  <c r="AF1333" i="50" a="1"/>
  <c r="AF1333" i="50" s="1"/>
  <c r="AG1333" i="50" a="1"/>
  <c r="AG1333" i="50" s="1"/>
  <c r="AH1333" i="50" a="1"/>
  <c r="AH1333" i="50" s="1"/>
  <c r="AI1333" i="50" a="1"/>
  <c r="AI1333" i="50" s="1"/>
  <c r="AL1333" i="50" a="1"/>
  <c r="AL1333" i="50" s="1"/>
  <c r="O1334" i="50" a="1"/>
  <c r="O1334" i="50" s="1"/>
  <c r="P1334" i="50" a="1"/>
  <c r="P1334" i="50" s="1"/>
  <c r="Q1334" i="50" a="1"/>
  <c r="Q1334" i="50" s="1"/>
  <c r="AB1334" i="50" a="1"/>
  <c r="AB1334" i="50" s="1"/>
  <c r="AD1334" i="50" a="1"/>
  <c r="AD1334" i="50" s="1"/>
  <c r="AC1334" i="50" s="1"/>
  <c r="AE1334" i="50" a="1"/>
  <c r="AE1334" i="50" s="1"/>
  <c r="AA1334" i="50" s="1"/>
  <c r="AF1334" i="50" a="1"/>
  <c r="AF1334" i="50" s="1"/>
  <c r="AG1334" i="50" a="1"/>
  <c r="AG1334" i="50" s="1"/>
  <c r="AH1334" i="50" a="1"/>
  <c r="AH1334" i="50" s="1"/>
  <c r="AI1334" i="50" a="1"/>
  <c r="AI1334" i="50" s="1"/>
  <c r="AL1334" i="50" a="1"/>
  <c r="AL1334" i="50" s="1"/>
  <c r="O1335" i="50" a="1"/>
  <c r="O1335" i="50" s="1"/>
  <c r="P1335" i="50" a="1"/>
  <c r="P1335" i="50" s="1"/>
  <c r="Q1335" i="50" a="1"/>
  <c r="Q1335" i="50" s="1"/>
  <c r="AB1335" i="50" a="1"/>
  <c r="AB1335" i="50" s="1"/>
  <c r="AD1335" i="50" a="1"/>
  <c r="AD1335" i="50" s="1"/>
  <c r="AC1335" i="50" s="1"/>
  <c r="AE1335" i="50" a="1"/>
  <c r="AE1335" i="50" s="1"/>
  <c r="AF1335" i="50" a="1"/>
  <c r="AF1335" i="50" s="1"/>
  <c r="AG1335" i="50" a="1"/>
  <c r="AG1335" i="50" s="1"/>
  <c r="AH1335" i="50" a="1"/>
  <c r="AH1335" i="50" s="1"/>
  <c r="AI1335" i="50" a="1"/>
  <c r="AI1335" i="50" s="1"/>
  <c r="AL1335" i="50" a="1"/>
  <c r="AL1335" i="50" s="1"/>
  <c r="O1336" i="50" a="1"/>
  <c r="O1336" i="50" s="1"/>
  <c r="P1336" i="50" a="1"/>
  <c r="P1336" i="50" s="1"/>
  <c r="Q1336" i="50" a="1"/>
  <c r="Q1336" i="50" s="1"/>
  <c r="AB1336" i="50" a="1"/>
  <c r="AB1336" i="50" s="1"/>
  <c r="AD1336" i="50" a="1"/>
  <c r="AD1336" i="50" s="1"/>
  <c r="AC1336" i="50" s="1"/>
  <c r="AE1336" i="50" a="1"/>
  <c r="AE1336" i="50" s="1"/>
  <c r="AF1336" i="50" a="1"/>
  <c r="AF1336" i="50" s="1"/>
  <c r="AG1336" i="50" a="1"/>
  <c r="AG1336" i="50" s="1"/>
  <c r="AH1336" i="50" a="1"/>
  <c r="AH1336" i="50" s="1"/>
  <c r="AI1336" i="50" a="1"/>
  <c r="AI1336" i="50" s="1"/>
  <c r="AL1336" i="50" a="1"/>
  <c r="AL1336" i="50" s="1"/>
  <c r="O1337" i="50" a="1"/>
  <c r="O1337" i="50" s="1"/>
  <c r="P1337" i="50" a="1"/>
  <c r="P1337" i="50" s="1"/>
  <c r="Q1337" i="50" a="1"/>
  <c r="Q1337" i="50" s="1"/>
  <c r="AB1337" i="50" a="1"/>
  <c r="AB1337" i="50" s="1"/>
  <c r="AD1337" i="50" a="1"/>
  <c r="AD1337" i="50" s="1"/>
  <c r="AC1337" i="50" s="1"/>
  <c r="AE1337" i="50" a="1"/>
  <c r="AE1337" i="50" s="1"/>
  <c r="AF1337" i="50" a="1"/>
  <c r="AF1337" i="50" s="1"/>
  <c r="AG1337" i="50" a="1"/>
  <c r="AG1337" i="50" s="1"/>
  <c r="AH1337" i="50" a="1"/>
  <c r="AH1337" i="50" s="1"/>
  <c r="AI1337" i="50" a="1"/>
  <c r="AI1337" i="50" s="1"/>
  <c r="AL1337" i="50" a="1"/>
  <c r="AL1337" i="50" s="1"/>
  <c r="O1338" i="50" a="1"/>
  <c r="O1338" i="50" s="1"/>
  <c r="P1338" i="50" a="1"/>
  <c r="P1338" i="50" s="1"/>
  <c r="Q1338" i="50" a="1"/>
  <c r="Q1338" i="50" s="1"/>
  <c r="AB1338" i="50" a="1"/>
  <c r="AB1338" i="50" s="1"/>
  <c r="AD1338" i="50" a="1"/>
  <c r="AD1338" i="50" s="1"/>
  <c r="AC1338" i="50" s="1"/>
  <c r="AE1338" i="50" a="1"/>
  <c r="AE1338" i="50" s="1"/>
  <c r="AF1338" i="50" a="1"/>
  <c r="AF1338" i="50" s="1"/>
  <c r="AG1338" i="50" a="1"/>
  <c r="AG1338" i="50" s="1"/>
  <c r="AH1338" i="50" a="1"/>
  <c r="AH1338" i="50" s="1"/>
  <c r="AI1338" i="50" a="1"/>
  <c r="AI1338" i="50" s="1"/>
  <c r="AL1338" i="50" a="1"/>
  <c r="AL1338" i="50" s="1"/>
  <c r="O1339" i="50" a="1"/>
  <c r="O1339" i="50" s="1"/>
  <c r="P1339" i="50" a="1"/>
  <c r="P1339" i="50" s="1"/>
  <c r="Q1339" i="50" a="1"/>
  <c r="Q1339" i="50" s="1"/>
  <c r="AB1339" i="50" a="1"/>
  <c r="AB1339" i="50" s="1"/>
  <c r="AD1339" i="50" a="1"/>
  <c r="AD1339" i="50" s="1"/>
  <c r="AC1339" i="50" s="1"/>
  <c r="AE1339" i="50" a="1"/>
  <c r="AE1339" i="50" s="1"/>
  <c r="AF1339" i="50" a="1"/>
  <c r="AF1339" i="50" s="1"/>
  <c r="AG1339" i="50" a="1"/>
  <c r="AG1339" i="50" s="1"/>
  <c r="AH1339" i="50" a="1"/>
  <c r="AH1339" i="50" s="1"/>
  <c r="AI1339" i="50" a="1"/>
  <c r="AI1339" i="50" s="1"/>
  <c r="AL1339" i="50" a="1"/>
  <c r="AL1339" i="50" s="1"/>
  <c r="O1340" i="50" a="1"/>
  <c r="O1340" i="50" s="1"/>
  <c r="P1340" i="50" a="1"/>
  <c r="P1340" i="50" s="1"/>
  <c r="Q1340" i="50" a="1"/>
  <c r="Q1340" i="50" s="1"/>
  <c r="AB1340" i="50" a="1"/>
  <c r="AB1340" i="50" s="1"/>
  <c r="AD1340" i="50" a="1"/>
  <c r="AD1340" i="50" s="1"/>
  <c r="AC1340" i="50" s="1"/>
  <c r="AE1340" i="50" a="1"/>
  <c r="AE1340" i="50" s="1"/>
  <c r="Z1340" i="50" s="1"/>
  <c r="AF1340" i="50" a="1"/>
  <c r="AF1340" i="50" s="1"/>
  <c r="AG1340" i="50" a="1"/>
  <c r="AG1340" i="50" s="1"/>
  <c r="AH1340" i="50" a="1"/>
  <c r="AH1340" i="50" s="1"/>
  <c r="AI1340" i="50" a="1"/>
  <c r="AI1340" i="50" s="1"/>
  <c r="AL1340" i="50" a="1"/>
  <c r="AL1340" i="50" s="1"/>
  <c r="O1341" i="50" a="1"/>
  <c r="O1341" i="50" s="1"/>
  <c r="P1341" i="50" a="1"/>
  <c r="P1341" i="50" s="1"/>
  <c r="Q1341" i="50" a="1"/>
  <c r="Q1341" i="50" s="1"/>
  <c r="AB1341" i="50" a="1"/>
  <c r="AB1341" i="50" s="1"/>
  <c r="AD1341" i="50" a="1"/>
  <c r="AD1341" i="50" s="1"/>
  <c r="AC1341" i="50" s="1"/>
  <c r="AE1341" i="50" a="1"/>
  <c r="AE1341" i="50" s="1"/>
  <c r="AF1341" i="50" a="1"/>
  <c r="AF1341" i="50" s="1"/>
  <c r="AG1341" i="50" a="1"/>
  <c r="AG1341" i="50" s="1"/>
  <c r="AH1341" i="50" a="1"/>
  <c r="AH1341" i="50" s="1"/>
  <c r="AI1341" i="50" a="1"/>
  <c r="AI1341" i="50" s="1"/>
  <c r="AL1341" i="50" a="1"/>
  <c r="AL1341" i="50" s="1"/>
  <c r="O1342" i="50" a="1"/>
  <c r="O1342" i="50" s="1"/>
  <c r="P1342" i="50" a="1"/>
  <c r="P1342" i="50" s="1"/>
  <c r="Q1342" i="50" a="1"/>
  <c r="Q1342" i="50" s="1"/>
  <c r="AB1342" i="50" a="1"/>
  <c r="AB1342" i="50" s="1"/>
  <c r="AD1342" i="50" a="1"/>
  <c r="AD1342" i="50" s="1"/>
  <c r="AC1342" i="50" s="1"/>
  <c r="AE1342" i="50" a="1"/>
  <c r="AE1342" i="50" s="1"/>
  <c r="AA1342" i="50" s="1"/>
  <c r="AF1342" i="50" a="1"/>
  <c r="AF1342" i="50" s="1"/>
  <c r="AG1342" i="50" a="1"/>
  <c r="AG1342" i="50" s="1"/>
  <c r="AH1342" i="50" a="1"/>
  <c r="AH1342" i="50" s="1"/>
  <c r="AI1342" i="50" a="1"/>
  <c r="AI1342" i="50" s="1"/>
  <c r="AL1342" i="50" a="1"/>
  <c r="AL1342" i="50" s="1"/>
  <c r="O1343" i="50" a="1"/>
  <c r="O1343" i="50" s="1"/>
  <c r="P1343" i="50" a="1"/>
  <c r="P1343" i="50" s="1"/>
  <c r="Q1343" i="50" a="1"/>
  <c r="Q1343" i="50" s="1"/>
  <c r="AB1343" i="50" a="1"/>
  <c r="AB1343" i="50" s="1"/>
  <c r="AD1343" i="50" a="1"/>
  <c r="AD1343" i="50" s="1"/>
  <c r="AC1343" i="50" s="1"/>
  <c r="AE1343" i="50" a="1"/>
  <c r="AE1343" i="50" s="1"/>
  <c r="AF1343" i="50" a="1"/>
  <c r="AF1343" i="50" s="1"/>
  <c r="AG1343" i="50" a="1"/>
  <c r="AG1343" i="50" s="1"/>
  <c r="AH1343" i="50" a="1"/>
  <c r="AH1343" i="50" s="1"/>
  <c r="AI1343" i="50" a="1"/>
  <c r="AI1343" i="50" s="1"/>
  <c r="AL1343" i="50" a="1"/>
  <c r="AL1343" i="50" s="1"/>
  <c r="O1344" i="50" a="1"/>
  <c r="O1344" i="50" s="1"/>
  <c r="P1344" i="50" a="1"/>
  <c r="P1344" i="50" s="1"/>
  <c r="Q1344" i="50" a="1"/>
  <c r="Q1344" i="50" s="1"/>
  <c r="AB1344" i="50" a="1"/>
  <c r="AB1344" i="50" s="1"/>
  <c r="AD1344" i="50" a="1"/>
  <c r="AD1344" i="50" s="1"/>
  <c r="AC1344" i="50" s="1"/>
  <c r="AE1344" i="50" a="1"/>
  <c r="AE1344" i="50" s="1"/>
  <c r="AF1344" i="50" a="1"/>
  <c r="AF1344" i="50" s="1"/>
  <c r="AG1344" i="50" a="1"/>
  <c r="AG1344" i="50" s="1"/>
  <c r="AH1344" i="50" a="1"/>
  <c r="AH1344" i="50" s="1"/>
  <c r="AI1344" i="50" a="1"/>
  <c r="AI1344" i="50" s="1"/>
  <c r="AL1344" i="50" a="1"/>
  <c r="AL1344" i="50" s="1"/>
  <c r="O1345" i="50" a="1"/>
  <c r="O1345" i="50" s="1"/>
  <c r="P1345" i="50" a="1"/>
  <c r="P1345" i="50" s="1"/>
  <c r="Q1345" i="50" a="1"/>
  <c r="Q1345" i="50" s="1"/>
  <c r="AB1345" i="50" a="1"/>
  <c r="AB1345" i="50" s="1"/>
  <c r="AD1345" i="50" a="1"/>
  <c r="AD1345" i="50" s="1"/>
  <c r="AC1345" i="50" s="1"/>
  <c r="AE1345" i="50" a="1"/>
  <c r="AE1345" i="50" s="1"/>
  <c r="AF1345" i="50" a="1"/>
  <c r="AF1345" i="50" s="1"/>
  <c r="AG1345" i="50" a="1"/>
  <c r="AG1345" i="50" s="1"/>
  <c r="AH1345" i="50" a="1"/>
  <c r="AH1345" i="50" s="1"/>
  <c r="AI1345" i="50" a="1"/>
  <c r="AI1345" i="50" s="1"/>
  <c r="AL1345" i="50" a="1"/>
  <c r="AL1345" i="50" s="1"/>
  <c r="O1346" i="50" a="1"/>
  <c r="O1346" i="50" s="1"/>
  <c r="P1346" i="50" a="1"/>
  <c r="P1346" i="50" s="1"/>
  <c r="Q1346" i="50" a="1"/>
  <c r="Q1346" i="50" s="1"/>
  <c r="AB1346" i="50" a="1"/>
  <c r="AB1346" i="50" s="1"/>
  <c r="AD1346" i="50" a="1"/>
  <c r="AD1346" i="50" s="1"/>
  <c r="AC1346" i="50" s="1"/>
  <c r="AE1346" i="50" a="1"/>
  <c r="AE1346" i="50" s="1"/>
  <c r="AF1346" i="50" a="1"/>
  <c r="AF1346" i="50" s="1"/>
  <c r="AG1346" i="50" a="1"/>
  <c r="AG1346" i="50" s="1"/>
  <c r="AH1346" i="50" a="1"/>
  <c r="AH1346" i="50" s="1"/>
  <c r="AI1346" i="50" a="1"/>
  <c r="AI1346" i="50" s="1"/>
  <c r="AL1346" i="50" a="1"/>
  <c r="AL1346" i="50" s="1"/>
  <c r="O1347" i="50" a="1"/>
  <c r="O1347" i="50" s="1"/>
  <c r="P1347" i="50" a="1"/>
  <c r="P1347" i="50" s="1"/>
  <c r="Q1347" i="50" a="1"/>
  <c r="Q1347" i="50" s="1"/>
  <c r="AB1347" i="50" a="1"/>
  <c r="AB1347" i="50" s="1"/>
  <c r="AD1347" i="50" a="1"/>
  <c r="AD1347" i="50" s="1"/>
  <c r="AC1347" i="50" s="1"/>
  <c r="AE1347" i="50" a="1"/>
  <c r="AE1347" i="50" s="1"/>
  <c r="AF1347" i="50" a="1"/>
  <c r="AF1347" i="50" s="1"/>
  <c r="AG1347" i="50" a="1"/>
  <c r="AG1347" i="50" s="1"/>
  <c r="AH1347" i="50" a="1"/>
  <c r="AH1347" i="50" s="1"/>
  <c r="AI1347" i="50" a="1"/>
  <c r="AI1347" i="50" s="1"/>
  <c r="AL1347" i="50" a="1"/>
  <c r="AL1347" i="50" s="1"/>
  <c r="O1348" i="50" a="1"/>
  <c r="O1348" i="50" s="1"/>
  <c r="P1348" i="50" a="1"/>
  <c r="P1348" i="50" s="1"/>
  <c r="Q1348" i="50" a="1"/>
  <c r="Q1348" i="50" s="1"/>
  <c r="AB1348" i="50" a="1"/>
  <c r="AB1348" i="50" s="1"/>
  <c r="AD1348" i="50" a="1"/>
  <c r="AD1348" i="50" s="1"/>
  <c r="AC1348" i="50" s="1"/>
  <c r="AE1348" i="50" a="1"/>
  <c r="AE1348" i="50" s="1"/>
  <c r="AF1348" i="50" a="1"/>
  <c r="AF1348" i="50" s="1"/>
  <c r="AG1348" i="50" a="1"/>
  <c r="AG1348" i="50" s="1"/>
  <c r="AH1348" i="50" a="1"/>
  <c r="AH1348" i="50" s="1"/>
  <c r="AI1348" i="50" a="1"/>
  <c r="AI1348" i="50" s="1"/>
  <c r="AL1348" i="50" a="1"/>
  <c r="AL1348" i="50" s="1"/>
  <c r="O1349" i="50" a="1"/>
  <c r="O1349" i="50" s="1"/>
  <c r="P1349" i="50" a="1"/>
  <c r="P1349" i="50" s="1"/>
  <c r="Q1349" i="50" a="1"/>
  <c r="Q1349" i="50" s="1"/>
  <c r="AB1349" i="50" a="1"/>
  <c r="AB1349" i="50" s="1"/>
  <c r="AD1349" i="50" a="1"/>
  <c r="AD1349" i="50" s="1"/>
  <c r="AC1349" i="50" s="1"/>
  <c r="AE1349" i="50" a="1"/>
  <c r="AE1349" i="50" s="1"/>
  <c r="AF1349" i="50" a="1"/>
  <c r="AF1349" i="50" s="1"/>
  <c r="AG1349" i="50" a="1"/>
  <c r="AG1349" i="50" s="1"/>
  <c r="AH1349" i="50" a="1"/>
  <c r="AH1349" i="50" s="1"/>
  <c r="AI1349" i="50" a="1"/>
  <c r="AI1349" i="50" s="1"/>
  <c r="AL1349" i="50" a="1"/>
  <c r="AL1349" i="50" s="1"/>
  <c r="O1350" i="50" a="1"/>
  <c r="O1350" i="50" s="1"/>
  <c r="P1350" i="50" a="1"/>
  <c r="P1350" i="50" s="1"/>
  <c r="Q1350" i="50" a="1"/>
  <c r="Q1350" i="50" s="1"/>
  <c r="AB1350" i="50" a="1"/>
  <c r="AB1350" i="50" s="1"/>
  <c r="AD1350" i="50" a="1"/>
  <c r="AD1350" i="50" s="1"/>
  <c r="AC1350" i="50" s="1"/>
  <c r="AE1350" i="50" a="1"/>
  <c r="AE1350" i="50" s="1"/>
  <c r="AF1350" i="50" a="1"/>
  <c r="AF1350" i="50" s="1"/>
  <c r="AG1350" i="50" a="1"/>
  <c r="AG1350" i="50" s="1"/>
  <c r="AH1350" i="50" a="1"/>
  <c r="AH1350" i="50" s="1"/>
  <c r="AI1350" i="50" a="1"/>
  <c r="AI1350" i="50" s="1"/>
  <c r="AL1350" i="50" a="1"/>
  <c r="AL1350" i="50" s="1"/>
  <c r="O1351" i="50" a="1"/>
  <c r="O1351" i="50" s="1"/>
  <c r="P1351" i="50" a="1"/>
  <c r="P1351" i="50" s="1"/>
  <c r="Q1351" i="50" a="1"/>
  <c r="Q1351" i="50" s="1"/>
  <c r="AB1351" i="50" a="1"/>
  <c r="AB1351" i="50" s="1"/>
  <c r="AD1351" i="50" a="1"/>
  <c r="AD1351" i="50" s="1"/>
  <c r="AC1351" i="50" s="1"/>
  <c r="AE1351" i="50" a="1"/>
  <c r="AE1351" i="50" s="1"/>
  <c r="AF1351" i="50" a="1"/>
  <c r="AF1351" i="50" s="1"/>
  <c r="AG1351" i="50" a="1"/>
  <c r="AG1351" i="50" s="1"/>
  <c r="AH1351" i="50" a="1"/>
  <c r="AH1351" i="50" s="1"/>
  <c r="AI1351" i="50" a="1"/>
  <c r="AI1351" i="50" s="1"/>
  <c r="AL1351" i="50" a="1"/>
  <c r="AL1351" i="50" s="1"/>
  <c r="O1352" i="50" a="1"/>
  <c r="O1352" i="50" s="1"/>
  <c r="P1352" i="50" a="1"/>
  <c r="P1352" i="50" s="1"/>
  <c r="Q1352" i="50" a="1"/>
  <c r="Q1352" i="50" s="1"/>
  <c r="AB1352" i="50" a="1"/>
  <c r="AB1352" i="50" s="1"/>
  <c r="AD1352" i="50" a="1"/>
  <c r="AD1352" i="50" s="1"/>
  <c r="AC1352" i="50" s="1"/>
  <c r="AE1352" i="50" a="1"/>
  <c r="AE1352" i="50" s="1"/>
  <c r="AF1352" i="50" a="1"/>
  <c r="AF1352" i="50" s="1"/>
  <c r="AG1352" i="50" a="1"/>
  <c r="AG1352" i="50" s="1"/>
  <c r="AH1352" i="50" a="1"/>
  <c r="AH1352" i="50" s="1"/>
  <c r="AI1352" i="50" a="1"/>
  <c r="AI1352" i="50" s="1"/>
  <c r="AL1352" i="50" a="1"/>
  <c r="AL1352" i="50" s="1"/>
  <c r="O1353" i="50" a="1"/>
  <c r="O1353" i="50" s="1"/>
  <c r="P1353" i="50" a="1"/>
  <c r="P1353" i="50" s="1"/>
  <c r="Q1353" i="50" a="1"/>
  <c r="Q1353" i="50" s="1"/>
  <c r="AB1353" i="50" a="1"/>
  <c r="AB1353" i="50" s="1"/>
  <c r="AD1353" i="50" a="1"/>
  <c r="AD1353" i="50" s="1"/>
  <c r="AC1353" i="50" s="1"/>
  <c r="AE1353" i="50" a="1"/>
  <c r="AE1353" i="50" s="1"/>
  <c r="AF1353" i="50" a="1"/>
  <c r="AF1353" i="50" s="1"/>
  <c r="AG1353" i="50" a="1"/>
  <c r="AG1353" i="50" s="1"/>
  <c r="AH1353" i="50" a="1"/>
  <c r="AH1353" i="50" s="1"/>
  <c r="AI1353" i="50" a="1"/>
  <c r="AI1353" i="50" s="1"/>
  <c r="AL1353" i="50" a="1"/>
  <c r="AL1353" i="50" s="1"/>
  <c r="O1354" i="50" a="1"/>
  <c r="O1354" i="50" s="1"/>
  <c r="P1354" i="50" a="1"/>
  <c r="P1354" i="50" s="1"/>
  <c r="Q1354" i="50" a="1"/>
  <c r="Q1354" i="50" s="1"/>
  <c r="AB1354" i="50" a="1"/>
  <c r="AB1354" i="50" s="1"/>
  <c r="AD1354" i="50" a="1"/>
  <c r="AD1354" i="50" s="1"/>
  <c r="AC1354" i="50" s="1"/>
  <c r="AE1354" i="50" a="1"/>
  <c r="AE1354" i="50" s="1"/>
  <c r="AF1354" i="50" a="1"/>
  <c r="AF1354" i="50" s="1"/>
  <c r="AG1354" i="50" a="1"/>
  <c r="AG1354" i="50" s="1"/>
  <c r="AH1354" i="50" a="1"/>
  <c r="AH1354" i="50" s="1"/>
  <c r="AI1354" i="50" a="1"/>
  <c r="AI1354" i="50" s="1"/>
  <c r="AL1354" i="50" a="1"/>
  <c r="AL1354" i="50" s="1"/>
  <c r="O1355" i="50" a="1"/>
  <c r="O1355" i="50" s="1"/>
  <c r="P1355" i="50" a="1"/>
  <c r="P1355" i="50" s="1"/>
  <c r="Q1355" i="50" a="1"/>
  <c r="Q1355" i="50" s="1"/>
  <c r="AB1355" i="50" a="1"/>
  <c r="AB1355" i="50" s="1"/>
  <c r="AD1355" i="50" a="1"/>
  <c r="AD1355" i="50" s="1"/>
  <c r="AC1355" i="50" s="1"/>
  <c r="AE1355" i="50" a="1"/>
  <c r="AE1355" i="50" s="1"/>
  <c r="AF1355" i="50" a="1"/>
  <c r="AF1355" i="50" s="1"/>
  <c r="AG1355" i="50" a="1"/>
  <c r="AG1355" i="50" s="1"/>
  <c r="AH1355" i="50" a="1"/>
  <c r="AH1355" i="50" s="1"/>
  <c r="AI1355" i="50" a="1"/>
  <c r="AI1355" i="50" s="1"/>
  <c r="AL1355" i="50" a="1"/>
  <c r="AL1355" i="50" s="1"/>
  <c r="O1356" i="50" a="1"/>
  <c r="O1356" i="50" s="1"/>
  <c r="P1356" i="50" a="1"/>
  <c r="P1356" i="50" s="1"/>
  <c r="Q1356" i="50" a="1"/>
  <c r="Q1356" i="50" s="1"/>
  <c r="AB1356" i="50" a="1"/>
  <c r="AB1356" i="50" s="1"/>
  <c r="AD1356" i="50" a="1"/>
  <c r="AD1356" i="50" s="1"/>
  <c r="AC1356" i="50" s="1"/>
  <c r="AE1356" i="50" a="1"/>
  <c r="AE1356" i="50" s="1"/>
  <c r="AF1356" i="50" a="1"/>
  <c r="AF1356" i="50" s="1"/>
  <c r="AG1356" i="50" a="1"/>
  <c r="AG1356" i="50" s="1"/>
  <c r="AH1356" i="50" a="1"/>
  <c r="AH1356" i="50" s="1"/>
  <c r="AI1356" i="50" a="1"/>
  <c r="AI1356" i="50" s="1"/>
  <c r="AL1356" i="50" a="1"/>
  <c r="AL1356" i="50" s="1"/>
  <c r="O1357" i="50" a="1"/>
  <c r="O1357" i="50" s="1"/>
  <c r="P1357" i="50" a="1"/>
  <c r="P1357" i="50" s="1"/>
  <c r="Q1357" i="50" a="1"/>
  <c r="Q1357" i="50" s="1"/>
  <c r="AB1357" i="50" a="1"/>
  <c r="AB1357" i="50" s="1"/>
  <c r="AD1357" i="50" a="1"/>
  <c r="AD1357" i="50" s="1"/>
  <c r="AC1357" i="50" s="1"/>
  <c r="AE1357" i="50" a="1"/>
  <c r="AE1357" i="50" s="1"/>
  <c r="AF1357" i="50" a="1"/>
  <c r="AF1357" i="50" s="1"/>
  <c r="AG1357" i="50" a="1"/>
  <c r="AG1357" i="50" s="1"/>
  <c r="AH1357" i="50" a="1"/>
  <c r="AH1357" i="50" s="1"/>
  <c r="AI1357" i="50" a="1"/>
  <c r="AI1357" i="50" s="1"/>
  <c r="AL1357" i="50" a="1"/>
  <c r="AL1357" i="50" s="1"/>
  <c r="O1358" i="50" a="1"/>
  <c r="O1358" i="50" s="1"/>
  <c r="P1358" i="50" a="1"/>
  <c r="P1358" i="50" s="1"/>
  <c r="Q1358" i="50" a="1"/>
  <c r="Q1358" i="50" s="1"/>
  <c r="AB1358" i="50" a="1"/>
  <c r="AB1358" i="50" s="1"/>
  <c r="AD1358" i="50" a="1"/>
  <c r="AD1358" i="50" s="1"/>
  <c r="AC1358" i="50" s="1"/>
  <c r="AE1358" i="50" a="1"/>
  <c r="AE1358" i="50" s="1"/>
  <c r="AA1358" i="50" s="1"/>
  <c r="AF1358" i="50" a="1"/>
  <c r="AF1358" i="50" s="1"/>
  <c r="AG1358" i="50" a="1"/>
  <c r="AG1358" i="50" s="1"/>
  <c r="AH1358" i="50" a="1"/>
  <c r="AH1358" i="50" s="1"/>
  <c r="AI1358" i="50" a="1"/>
  <c r="AI1358" i="50" s="1"/>
  <c r="AL1358" i="50" a="1"/>
  <c r="AL1358" i="50" s="1"/>
  <c r="O1359" i="50" a="1"/>
  <c r="O1359" i="50" s="1"/>
  <c r="P1359" i="50" a="1"/>
  <c r="P1359" i="50" s="1"/>
  <c r="Q1359" i="50" a="1"/>
  <c r="Q1359" i="50" s="1"/>
  <c r="AB1359" i="50" a="1"/>
  <c r="AB1359" i="50" s="1"/>
  <c r="AD1359" i="50" a="1"/>
  <c r="AD1359" i="50" s="1"/>
  <c r="AC1359" i="50" s="1"/>
  <c r="AE1359" i="50" a="1"/>
  <c r="AE1359" i="50" s="1"/>
  <c r="AF1359" i="50" a="1"/>
  <c r="AF1359" i="50" s="1"/>
  <c r="AG1359" i="50" a="1"/>
  <c r="AG1359" i="50" s="1"/>
  <c r="AH1359" i="50" a="1"/>
  <c r="AH1359" i="50" s="1"/>
  <c r="AI1359" i="50" a="1"/>
  <c r="AI1359" i="50" s="1"/>
  <c r="AL1359" i="50" a="1"/>
  <c r="AL1359" i="50" s="1"/>
  <c r="O1360" i="50" a="1"/>
  <c r="O1360" i="50" s="1"/>
  <c r="P1360" i="50" a="1"/>
  <c r="P1360" i="50" s="1"/>
  <c r="Q1360" i="50" a="1"/>
  <c r="Q1360" i="50" s="1"/>
  <c r="AB1360" i="50" a="1"/>
  <c r="AB1360" i="50" s="1"/>
  <c r="AD1360" i="50" a="1"/>
  <c r="AD1360" i="50" s="1"/>
  <c r="AC1360" i="50" s="1"/>
  <c r="AE1360" i="50" a="1"/>
  <c r="AE1360" i="50" s="1"/>
  <c r="AF1360" i="50" a="1"/>
  <c r="AF1360" i="50" s="1"/>
  <c r="AG1360" i="50" a="1"/>
  <c r="AG1360" i="50" s="1"/>
  <c r="AH1360" i="50" a="1"/>
  <c r="AH1360" i="50" s="1"/>
  <c r="AI1360" i="50" a="1"/>
  <c r="AI1360" i="50" s="1"/>
  <c r="AL1360" i="50" a="1"/>
  <c r="AL1360" i="50" s="1"/>
  <c r="O1361" i="50" a="1"/>
  <c r="O1361" i="50" s="1"/>
  <c r="P1361" i="50" a="1"/>
  <c r="P1361" i="50" s="1"/>
  <c r="Q1361" i="50" a="1"/>
  <c r="Q1361" i="50" s="1"/>
  <c r="AB1361" i="50" a="1"/>
  <c r="AB1361" i="50" s="1"/>
  <c r="AD1361" i="50" a="1"/>
  <c r="AD1361" i="50" s="1"/>
  <c r="AC1361" i="50" s="1"/>
  <c r="AE1361" i="50" a="1"/>
  <c r="AE1361" i="50" s="1"/>
  <c r="AF1361" i="50" a="1"/>
  <c r="AF1361" i="50" s="1"/>
  <c r="AG1361" i="50" a="1"/>
  <c r="AG1361" i="50" s="1"/>
  <c r="AH1361" i="50" a="1"/>
  <c r="AH1361" i="50" s="1"/>
  <c r="AI1361" i="50" a="1"/>
  <c r="AI1361" i="50" s="1"/>
  <c r="AL1361" i="50" a="1"/>
  <c r="AL1361" i="50" s="1"/>
  <c r="O1362" i="50" a="1"/>
  <c r="O1362" i="50" s="1"/>
  <c r="P1362" i="50" a="1"/>
  <c r="P1362" i="50" s="1"/>
  <c r="Q1362" i="50" a="1"/>
  <c r="Q1362" i="50" s="1"/>
  <c r="AB1362" i="50" a="1"/>
  <c r="AB1362" i="50" s="1"/>
  <c r="AD1362" i="50" a="1"/>
  <c r="AD1362" i="50" s="1"/>
  <c r="AC1362" i="50" s="1"/>
  <c r="AE1362" i="50" a="1"/>
  <c r="AE1362" i="50" s="1"/>
  <c r="AF1362" i="50" a="1"/>
  <c r="AF1362" i="50" s="1"/>
  <c r="AG1362" i="50" a="1"/>
  <c r="AG1362" i="50" s="1"/>
  <c r="AH1362" i="50" a="1"/>
  <c r="AH1362" i="50" s="1"/>
  <c r="AI1362" i="50" a="1"/>
  <c r="AI1362" i="50" s="1"/>
  <c r="AL1362" i="50" a="1"/>
  <c r="AL1362" i="50" s="1"/>
  <c r="O1363" i="50" a="1"/>
  <c r="O1363" i="50" s="1"/>
  <c r="P1363" i="50" a="1"/>
  <c r="P1363" i="50" s="1"/>
  <c r="Q1363" i="50" a="1"/>
  <c r="Q1363" i="50" s="1"/>
  <c r="AB1363" i="50" a="1"/>
  <c r="AB1363" i="50" s="1"/>
  <c r="AD1363" i="50" a="1"/>
  <c r="AD1363" i="50" s="1"/>
  <c r="AC1363" i="50" s="1"/>
  <c r="AE1363" i="50" a="1"/>
  <c r="AE1363" i="50" s="1"/>
  <c r="Z1363" i="50" s="1"/>
  <c r="AF1363" i="50" a="1"/>
  <c r="AF1363" i="50" s="1"/>
  <c r="AG1363" i="50" a="1"/>
  <c r="AG1363" i="50" s="1"/>
  <c r="AH1363" i="50" a="1"/>
  <c r="AH1363" i="50" s="1"/>
  <c r="AI1363" i="50" a="1"/>
  <c r="AI1363" i="50" s="1"/>
  <c r="AL1363" i="50" a="1"/>
  <c r="AL1363" i="50" s="1"/>
  <c r="O1364" i="50" a="1"/>
  <c r="O1364" i="50" s="1"/>
  <c r="P1364" i="50" a="1"/>
  <c r="P1364" i="50" s="1"/>
  <c r="Q1364" i="50" a="1"/>
  <c r="Q1364" i="50" s="1"/>
  <c r="AB1364" i="50" a="1"/>
  <c r="AB1364" i="50" s="1"/>
  <c r="AD1364" i="50" a="1"/>
  <c r="AD1364" i="50" s="1"/>
  <c r="AC1364" i="50" s="1"/>
  <c r="AE1364" i="50" a="1"/>
  <c r="AE1364" i="50" s="1"/>
  <c r="AF1364" i="50" a="1"/>
  <c r="AF1364" i="50" s="1"/>
  <c r="AG1364" i="50" a="1"/>
  <c r="AG1364" i="50" s="1"/>
  <c r="AH1364" i="50" a="1"/>
  <c r="AH1364" i="50" s="1"/>
  <c r="AI1364" i="50" a="1"/>
  <c r="AI1364" i="50" s="1"/>
  <c r="AL1364" i="50" a="1"/>
  <c r="AL1364" i="50" s="1"/>
  <c r="O1365" i="50" a="1"/>
  <c r="O1365" i="50" s="1"/>
  <c r="P1365" i="50" a="1"/>
  <c r="P1365" i="50" s="1"/>
  <c r="Q1365" i="50" a="1"/>
  <c r="Q1365" i="50" s="1"/>
  <c r="AB1365" i="50" a="1"/>
  <c r="AB1365" i="50" s="1"/>
  <c r="AD1365" i="50" a="1"/>
  <c r="AD1365" i="50" s="1"/>
  <c r="AC1365" i="50" s="1"/>
  <c r="AE1365" i="50" a="1"/>
  <c r="AE1365" i="50" s="1"/>
  <c r="AA1365" i="50" s="1"/>
  <c r="AF1365" i="50" a="1"/>
  <c r="AF1365" i="50" s="1"/>
  <c r="AG1365" i="50" a="1"/>
  <c r="AG1365" i="50" s="1"/>
  <c r="AH1365" i="50" a="1"/>
  <c r="AH1365" i="50" s="1"/>
  <c r="AI1365" i="50" a="1"/>
  <c r="AI1365" i="50" s="1"/>
  <c r="AL1365" i="50" a="1"/>
  <c r="AL1365" i="50" s="1"/>
  <c r="O1366" i="50" a="1"/>
  <c r="O1366" i="50" s="1"/>
  <c r="P1366" i="50" a="1"/>
  <c r="P1366" i="50" s="1"/>
  <c r="Q1366" i="50" a="1"/>
  <c r="Q1366" i="50" s="1"/>
  <c r="AB1366" i="50" a="1"/>
  <c r="AB1366" i="50" s="1"/>
  <c r="AD1366" i="50" a="1"/>
  <c r="AD1366" i="50" s="1"/>
  <c r="AC1366" i="50" s="1"/>
  <c r="AE1366" i="50" a="1"/>
  <c r="AE1366" i="50" s="1"/>
  <c r="AA1366" i="50" s="1"/>
  <c r="AF1366" i="50" a="1"/>
  <c r="AF1366" i="50" s="1"/>
  <c r="AG1366" i="50" a="1"/>
  <c r="AG1366" i="50" s="1"/>
  <c r="AH1366" i="50" a="1"/>
  <c r="AH1366" i="50" s="1"/>
  <c r="AI1366" i="50" a="1"/>
  <c r="AI1366" i="50" s="1"/>
  <c r="AL1366" i="50" a="1"/>
  <c r="AL1366" i="50" s="1"/>
  <c r="O1367" i="50" a="1"/>
  <c r="O1367" i="50" s="1"/>
  <c r="P1367" i="50" a="1"/>
  <c r="P1367" i="50" s="1"/>
  <c r="Q1367" i="50" a="1"/>
  <c r="Q1367" i="50" s="1"/>
  <c r="AB1367" i="50" a="1"/>
  <c r="AB1367" i="50" s="1"/>
  <c r="AD1367" i="50" a="1"/>
  <c r="AD1367" i="50" s="1"/>
  <c r="AC1367" i="50" s="1"/>
  <c r="AE1367" i="50" a="1"/>
  <c r="AE1367" i="50" s="1"/>
  <c r="AF1367" i="50" a="1"/>
  <c r="AF1367" i="50" s="1"/>
  <c r="AG1367" i="50" a="1"/>
  <c r="AG1367" i="50" s="1"/>
  <c r="AH1367" i="50" a="1"/>
  <c r="AH1367" i="50" s="1"/>
  <c r="AI1367" i="50" a="1"/>
  <c r="AI1367" i="50" s="1"/>
  <c r="AL1367" i="50" a="1"/>
  <c r="AL1367" i="50" s="1"/>
  <c r="O1368" i="50" a="1"/>
  <c r="O1368" i="50" s="1"/>
  <c r="P1368" i="50" a="1"/>
  <c r="P1368" i="50" s="1"/>
  <c r="Q1368" i="50" a="1"/>
  <c r="Q1368" i="50" s="1"/>
  <c r="AB1368" i="50" a="1"/>
  <c r="AB1368" i="50" s="1"/>
  <c r="AD1368" i="50" a="1"/>
  <c r="AD1368" i="50" s="1"/>
  <c r="AC1368" i="50" s="1"/>
  <c r="AE1368" i="50" a="1"/>
  <c r="AE1368" i="50" s="1"/>
  <c r="Z1368" i="50" s="1"/>
  <c r="AF1368" i="50" a="1"/>
  <c r="AF1368" i="50" s="1"/>
  <c r="AG1368" i="50" a="1"/>
  <c r="AG1368" i="50" s="1"/>
  <c r="AH1368" i="50" a="1"/>
  <c r="AH1368" i="50" s="1"/>
  <c r="AI1368" i="50" a="1"/>
  <c r="AI1368" i="50" s="1"/>
  <c r="AL1368" i="50" a="1"/>
  <c r="AL1368" i="50" s="1"/>
  <c r="O1369" i="50" a="1"/>
  <c r="O1369" i="50" s="1"/>
  <c r="P1369" i="50" a="1"/>
  <c r="P1369" i="50" s="1"/>
  <c r="Q1369" i="50" a="1"/>
  <c r="Q1369" i="50" s="1"/>
  <c r="AB1369" i="50" a="1"/>
  <c r="AB1369" i="50" s="1"/>
  <c r="AD1369" i="50" a="1"/>
  <c r="AD1369" i="50" s="1"/>
  <c r="AC1369" i="50" s="1"/>
  <c r="AE1369" i="50" a="1"/>
  <c r="AE1369" i="50" s="1"/>
  <c r="Z1369" i="50" s="1"/>
  <c r="AF1369" i="50" a="1"/>
  <c r="AF1369" i="50" s="1"/>
  <c r="AG1369" i="50" a="1"/>
  <c r="AG1369" i="50" s="1"/>
  <c r="AH1369" i="50" a="1"/>
  <c r="AH1369" i="50" s="1"/>
  <c r="AI1369" i="50" a="1"/>
  <c r="AI1369" i="50" s="1"/>
  <c r="AL1369" i="50" a="1"/>
  <c r="AL1369" i="50" s="1"/>
  <c r="O1370" i="50" a="1"/>
  <c r="O1370" i="50" s="1"/>
  <c r="P1370" i="50" a="1"/>
  <c r="P1370" i="50" s="1"/>
  <c r="Q1370" i="50" a="1"/>
  <c r="Q1370" i="50" s="1"/>
  <c r="AB1370" i="50" a="1"/>
  <c r="AB1370" i="50" s="1"/>
  <c r="AD1370" i="50" a="1"/>
  <c r="AD1370" i="50" s="1"/>
  <c r="AC1370" i="50" s="1"/>
  <c r="AE1370" i="50" a="1"/>
  <c r="AE1370" i="50" s="1"/>
  <c r="AF1370" i="50" a="1"/>
  <c r="AF1370" i="50" s="1"/>
  <c r="AG1370" i="50" a="1"/>
  <c r="AG1370" i="50" s="1"/>
  <c r="AH1370" i="50" a="1"/>
  <c r="AH1370" i="50" s="1"/>
  <c r="AI1370" i="50" a="1"/>
  <c r="AI1370" i="50" s="1"/>
  <c r="AL1370" i="50" a="1"/>
  <c r="AL1370" i="50" s="1"/>
  <c r="O1371" i="50" a="1"/>
  <c r="O1371" i="50" s="1"/>
  <c r="P1371" i="50" a="1"/>
  <c r="P1371" i="50" s="1"/>
  <c r="Q1371" i="50" a="1"/>
  <c r="Q1371" i="50" s="1"/>
  <c r="AB1371" i="50" a="1"/>
  <c r="AB1371" i="50" s="1"/>
  <c r="AD1371" i="50" a="1"/>
  <c r="AD1371" i="50" s="1"/>
  <c r="AC1371" i="50" s="1"/>
  <c r="AE1371" i="50" a="1"/>
  <c r="AE1371" i="50" s="1"/>
  <c r="AF1371" i="50" a="1"/>
  <c r="AF1371" i="50" s="1"/>
  <c r="AG1371" i="50" a="1"/>
  <c r="AG1371" i="50" s="1"/>
  <c r="AH1371" i="50" a="1"/>
  <c r="AH1371" i="50" s="1"/>
  <c r="AI1371" i="50" a="1"/>
  <c r="AI1371" i="50" s="1"/>
  <c r="AL1371" i="50" a="1"/>
  <c r="AL1371" i="50" s="1"/>
  <c r="O1372" i="50" a="1"/>
  <c r="O1372" i="50" s="1"/>
  <c r="P1372" i="50" a="1"/>
  <c r="P1372" i="50" s="1"/>
  <c r="Q1372" i="50" a="1"/>
  <c r="Q1372" i="50" s="1"/>
  <c r="AB1372" i="50" a="1"/>
  <c r="AB1372" i="50" s="1"/>
  <c r="AD1372" i="50" a="1"/>
  <c r="AD1372" i="50" s="1"/>
  <c r="AC1372" i="50" s="1"/>
  <c r="AE1372" i="50" a="1"/>
  <c r="AE1372" i="50" s="1"/>
  <c r="AF1372" i="50" a="1"/>
  <c r="AF1372" i="50" s="1"/>
  <c r="AG1372" i="50" a="1"/>
  <c r="AG1372" i="50" s="1"/>
  <c r="AH1372" i="50" a="1"/>
  <c r="AH1372" i="50" s="1"/>
  <c r="AI1372" i="50" a="1"/>
  <c r="AI1372" i="50" s="1"/>
  <c r="AL1372" i="50" a="1"/>
  <c r="AL1372" i="50" s="1"/>
  <c r="O1373" i="50" a="1"/>
  <c r="O1373" i="50" s="1"/>
  <c r="P1373" i="50" a="1"/>
  <c r="P1373" i="50" s="1"/>
  <c r="Q1373" i="50" a="1"/>
  <c r="Q1373" i="50" s="1"/>
  <c r="AB1373" i="50" a="1"/>
  <c r="AB1373" i="50" s="1"/>
  <c r="AD1373" i="50" a="1"/>
  <c r="AD1373" i="50" s="1"/>
  <c r="AC1373" i="50" s="1"/>
  <c r="AE1373" i="50" a="1"/>
  <c r="AE1373" i="50" s="1"/>
  <c r="AA1373" i="50" s="1"/>
  <c r="AF1373" i="50" a="1"/>
  <c r="AF1373" i="50" s="1"/>
  <c r="AG1373" i="50" a="1"/>
  <c r="AG1373" i="50" s="1"/>
  <c r="AH1373" i="50" a="1"/>
  <c r="AH1373" i="50" s="1"/>
  <c r="AI1373" i="50" a="1"/>
  <c r="AI1373" i="50" s="1"/>
  <c r="AL1373" i="50" a="1"/>
  <c r="AL1373" i="50" s="1"/>
  <c r="O1374" i="50" a="1"/>
  <c r="O1374" i="50" s="1"/>
  <c r="P1374" i="50" a="1"/>
  <c r="P1374" i="50" s="1"/>
  <c r="Q1374" i="50" a="1"/>
  <c r="Q1374" i="50" s="1"/>
  <c r="AB1374" i="50" a="1"/>
  <c r="AB1374" i="50" s="1"/>
  <c r="AD1374" i="50" a="1"/>
  <c r="AD1374" i="50" s="1"/>
  <c r="AC1374" i="50" s="1"/>
  <c r="AE1374" i="50" a="1"/>
  <c r="AE1374" i="50" s="1"/>
  <c r="AF1374" i="50" a="1"/>
  <c r="AF1374" i="50" s="1"/>
  <c r="AG1374" i="50" a="1"/>
  <c r="AG1374" i="50" s="1"/>
  <c r="AH1374" i="50" a="1"/>
  <c r="AH1374" i="50" s="1"/>
  <c r="AI1374" i="50" a="1"/>
  <c r="AI1374" i="50" s="1"/>
  <c r="AL1374" i="50" a="1"/>
  <c r="AL1374" i="50" s="1"/>
  <c r="O1375" i="50" a="1"/>
  <c r="O1375" i="50" s="1"/>
  <c r="P1375" i="50" a="1"/>
  <c r="P1375" i="50" s="1"/>
  <c r="Q1375" i="50" a="1"/>
  <c r="Q1375" i="50" s="1"/>
  <c r="AB1375" i="50" a="1"/>
  <c r="AB1375" i="50" s="1"/>
  <c r="AD1375" i="50" a="1"/>
  <c r="AD1375" i="50" s="1"/>
  <c r="AC1375" i="50" s="1"/>
  <c r="AE1375" i="50" a="1"/>
  <c r="AE1375" i="50" s="1"/>
  <c r="AF1375" i="50" a="1"/>
  <c r="AF1375" i="50" s="1"/>
  <c r="AG1375" i="50" a="1"/>
  <c r="AG1375" i="50" s="1"/>
  <c r="AH1375" i="50" a="1"/>
  <c r="AH1375" i="50" s="1"/>
  <c r="AI1375" i="50" a="1"/>
  <c r="AI1375" i="50" s="1"/>
  <c r="AL1375" i="50" a="1"/>
  <c r="AL1375" i="50" s="1"/>
  <c r="O1376" i="50" a="1"/>
  <c r="O1376" i="50" s="1"/>
  <c r="P1376" i="50" a="1"/>
  <c r="P1376" i="50" s="1"/>
  <c r="Q1376" i="50" a="1"/>
  <c r="Q1376" i="50" s="1"/>
  <c r="AB1376" i="50" a="1"/>
  <c r="AB1376" i="50" s="1"/>
  <c r="AD1376" i="50" a="1"/>
  <c r="AD1376" i="50" s="1"/>
  <c r="AC1376" i="50" s="1"/>
  <c r="AE1376" i="50" a="1"/>
  <c r="AE1376" i="50" s="1"/>
  <c r="AF1376" i="50" a="1"/>
  <c r="AF1376" i="50" s="1"/>
  <c r="AG1376" i="50" a="1"/>
  <c r="AG1376" i="50" s="1"/>
  <c r="AH1376" i="50" a="1"/>
  <c r="AH1376" i="50" s="1"/>
  <c r="AI1376" i="50" a="1"/>
  <c r="AI1376" i="50" s="1"/>
  <c r="AL1376" i="50" a="1"/>
  <c r="AL1376" i="50" s="1"/>
  <c r="O1377" i="50" a="1"/>
  <c r="O1377" i="50" s="1"/>
  <c r="P1377" i="50" a="1"/>
  <c r="P1377" i="50" s="1"/>
  <c r="Q1377" i="50" a="1"/>
  <c r="Q1377" i="50" s="1"/>
  <c r="AB1377" i="50" a="1"/>
  <c r="AB1377" i="50" s="1"/>
  <c r="AD1377" i="50" a="1"/>
  <c r="AD1377" i="50" s="1"/>
  <c r="AC1377" i="50" s="1"/>
  <c r="AE1377" i="50" a="1"/>
  <c r="AE1377" i="50" s="1"/>
  <c r="AF1377" i="50" a="1"/>
  <c r="AF1377" i="50" s="1"/>
  <c r="AG1377" i="50" a="1"/>
  <c r="AG1377" i="50" s="1"/>
  <c r="AH1377" i="50" a="1"/>
  <c r="AH1377" i="50" s="1"/>
  <c r="AI1377" i="50" a="1"/>
  <c r="AI1377" i="50" s="1"/>
  <c r="AL1377" i="50" a="1"/>
  <c r="AL1377" i="50" s="1"/>
  <c r="O1378" i="50" a="1"/>
  <c r="O1378" i="50" s="1"/>
  <c r="P1378" i="50" a="1"/>
  <c r="P1378" i="50" s="1"/>
  <c r="Q1378" i="50" a="1"/>
  <c r="Q1378" i="50" s="1"/>
  <c r="AB1378" i="50" a="1"/>
  <c r="AB1378" i="50" s="1"/>
  <c r="AD1378" i="50" a="1"/>
  <c r="AD1378" i="50" s="1"/>
  <c r="AC1378" i="50" s="1"/>
  <c r="AE1378" i="50" a="1"/>
  <c r="AE1378" i="50" s="1"/>
  <c r="AA1378" i="50" s="1"/>
  <c r="AF1378" i="50" a="1"/>
  <c r="AF1378" i="50" s="1"/>
  <c r="AG1378" i="50" a="1"/>
  <c r="AG1378" i="50" s="1"/>
  <c r="AH1378" i="50" a="1"/>
  <c r="AH1378" i="50" s="1"/>
  <c r="AI1378" i="50" a="1"/>
  <c r="AI1378" i="50" s="1"/>
  <c r="AL1378" i="50" a="1"/>
  <c r="AL1378" i="50" s="1"/>
  <c r="O1379" i="50" a="1"/>
  <c r="O1379" i="50" s="1"/>
  <c r="P1379" i="50" a="1"/>
  <c r="P1379" i="50" s="1"/>
  <c r="Q1379" i="50" a="1"/>
  <c r="Q1379" i="50" s="1"/>
  <c r="AB1379" i="50" a="1"/>
  <c r="AB1379" i="50" s="1"/>
  <c r="AD1379" i="50" a="1"/>
  <c r="AD1379" i="50" s="1"/>
  <c r="AC1379" i="50" s="1"/>
  <c r="AE1379" i="50" a="1"/>
  <c r="AE1379" i="50" s="1"/>
  <c r="AF1379" i="50" a="1"/>
  <c r="AF1379" i="50" s="1"/>
  <c r="AG1379" i="50" a="1"/>
  <c r="AG1379" i="50" s="1"/>
  <c r="AH1379" i="50" a="1"/>
  <c r="AH1379" i="50" s="1"/>
  <c r="AI1379" i="50" a="1"/>
  <c r="AI1379" i="50" s="1"/>
  <c r="AL1379" i="50" a="1"/>
  <c r="AL1379" i="50" s="1"/>
  <c r="O1380" i="50" a="1"/>
  <c r="O1380" i="50" s="1"/>
  <c r="P1380" i="50" a="1"/>
  <c r="P1380" i="50" s="1"/>
  <c r="Q1380" i="50" a="1"/>
  <c r="Q1380" i="50" s="1"/>
  <c r="AB1380" i="50" a="1"/>
  <c r="AB1380" i="50" s="1"/>
  <c r="AD1380" i="50" a="1"/>
  <c r="AD1380" i="50" s="1"/>
  <c r="AC1380" i="50" s="1"/>
  <c r="AE1380" i="50" a="1"/>
  <c r="AE1380" i="50" s="1"/>
  <c r="AF1380" i="50" a="1"/>
  <c r="AF1380" i="50" s="1"/>
  <c r="AG1380" i="50" a="1"/>
  <c r="AG1380" i="50" s="1"/>
  <c r="AH1380" i="50" a="1"/>
  <c r="AH1380" i="50" s="1"/>
  <c r="AI1380" i="50" a="1"/>
  <c r="AI1380" i="50" s="1"/>
  <c r="AL1380" i="50" a="1"/>
  <c r="AL1380" i="50" s="1"/>
  <c r="O1381" i="50" a="1"/>
  <c r="O1381" i="50" s="1"/>
  <c r="P1381" i="50" a="1"/>
  <c r="P1381" i="50" s="1"/>
  <c r="Q1381" i="50" a="1"/>
  <c r="Q1381" i="50" s="1"/>
  <c r="AB1381" i="50" a="1"/>
  <c r="AB1381" i="50" s="1"/>
  <c r="AD1381" i="50" a="1"/>
  <c r="AD1381" i="50" s="1"/>
  <c r="AC1381" i="50" s="1"/>
  <c r="AE1381" i="50" a="1"/>
  <c r="AE1381" i="50" s="1"/>
  <c r="AF1381" i="50" a="1"/>
  <c r="AF1381" i="50" s="1"/>
  <c r="AG1381" i="50" a="1"/>
  <c r="AG1381" i="50" s="1"/>
  <c r="AH1381" i="50" a="1"/>
  <c r="AH1381" i="50" s="1"/>
  <c r="AI1381" i="50" a="1"/>
  <c r="AI1381" i="50" s="1"/>
  <c r="AL1381" i="50" a="1"/>
  <c r="AL1381" i="50" s="1"/>
  <c r="O1382" i="50" a="1"/>
  <c r="O1382" i="50" s="1"/>
  <c r="P1382" i="50" a="1"/>
  <c r="P1382" i="50" s="1"/>
  <c r="Q1382" i="50" a="1"/>
  <c r="Q1382" i="50" s="1"/>
  <c r="AB1382" i="50" a="1"/>
  <c r="AB1382" i="50" s="1"/>
  <c r="AD1382" i="50" a="1"/>
  <c r="AD1382" i="50" s="1"/>
  <c r="AC1382" i="50" s="1"/>
  <c r="AE1382" i="50" a="1"/>
  <c r="AE1382" i="50" s="1"/>
  <c r="AF1382" i="50" a="1"/>
  <c r="AF1382" i="50" s="1"/>
  <c r="AG1382" i="50" a="1"/>
  <c r="AG1382" i="50" s="1"/>
  <c r="AH1382" i="50" a="1"/>
  <c r="AH1382" i="50" s="1"/>
  <c r="AI1382" i="50" a="1"/>
  <c r="AI1382" i="50" s="1"/>
  <c r="AL1382" i="50" a="1"/>
  <c r="AL1382" i="50" s="1"/>
  <c r="O1383" i="50" a="1"/>
  <c r="O1383" i="50" s="1"/>
  <c r="P1383" i="50" a="1"/>
  <c r="P1383" i="50" s="1"/>
  <c r="Q1383" i="50" a="1"/>
  <c r="Q1383" i="50" s="1"/>
  <c r="AB1383" i="50" a="1"/>
  <c r="AB1383" i="50" s="1"/>
  <c r="AD1383" i="50" a="1"/>
  <c r="AD1383" i="50" s="1"/>
  <c r="AC1383" i="50" s="1"/>
  <c r="AE1383" i="50" a="1"/>
  <c r="AE1383" i="50" s="1"/>
  <c r="AF1383" i="50" a="1"/>
  <c r="AF1383" i="50" s="1"/>
  <c r="AG1383" i="50" a="1"/>
  <c r="AG1383" i="50" s="1"/>
  <c r="AH1383" i="50" a="1"/>
  <c r="AH1383" i="50" s="1"/>
  <c r="AI1383" i="50" a="1"/>
  <c r="AI1383" i="50" s="1"/>
  <c r="AL1383" i="50" a="1"/>
  <c r="AL1383" i="50" s="1"/>
  <c r="O1384" i="50" a="1"/>
  <c r="O1384" i="50" s="1"/>
  <c r="P1384" i="50" a="1"/>
  <c r="P1384" i="50" s="1"/>
  <c r="Q1384" i="50" a="1"/>
  <c r="Q1384" i="50" s="1"/>
  <c r="AB1384" i="50" a="1"/>
  <c r="AB1384" i="50" s="1"/>
  <c r="AD1384" i="50" a="1"/>
  <c r="AD1384" i="50" s="1"/>
  <c r="AC1384" i="50" s="1"/>
  <c r="AE1384" i="50" a="1"/>
  <c r="AE1384" i="50" s="1"/>
  <c r="AF1384" i="50" a="1"/>
  <c r="AF1384" i="50" s="1"/>
  <c r="AG1384" i="50" a="1"/>
  <c r="AG1384" i="50" s="1"/>
  <c r="AH1384" i="50" a="1"/>
  <c r="AH1384" i="50" s="1"/>
  <c r="AI1384" i="50" a="1"/>
  <c r="AI1384" i="50" s="1"/>
  <c r="AL1384" i="50" a="1"/>
  <c r="AL1384" i="50" s="1"/>
  <c r="O1385" i="50" a="1"/>
  <c r="O1385" i="50" s="1"/>
  <c r="P1385" i="50" a="1"/>
  <c r="P1385" i="50" s="1"/>
  <c r="Q1385" i="50" a="1"/>
  <c r="Q1385" i="50" s="1"/>
  <c r="AB1385" i="50" a="1"/>
  <c r="AB1385" i="50" s="1"/>
  <c r="AD1385" i="50" a="1"/>
  <c r="AD1385" i="50" s="1"/>
  <c r="AC1385" i="50" s="1"/>
  <c r="AE1385" i="50" a="1"/>
  <c r="AE1385" i="50" s="1"/>
  <c r="Z1385" i="50" s="1"/>
  <c r="AF1385" i="50" a="1"/>
  <c r="AF1385" i="50" s="1"/>
  <c r="AG1385" i="50" a="1"/>
  <c r="AG1385" i="50" s="1"/>
  <c r="AH1385" i="50" a="1"/>
  <c r="AH1385" i="50" s="1"/>
  <c r="AI1385" i="50" a="1"/>
  <c r="AI1385" i="50" s="1"/>
  <c r="AL1385" i="50" a="1"/>
  <c r="AL1385" i="50" s="1"/>
  <c r="O1386" i="50" a="1"/>
  <c r="O1386" i="50" s="1"/>
  <c r="P1386" i="50" a="1"/>
  <c r="P1386" i="50" s="1"/>
  <c r="Q1386" i="50" a="1"/>
  <c r="Q1386" i="50" s="1"/>
  <c r="AB1386" i="50" a="1"/>
  <c r="AB1386" i="50" s="1"/>
  <c r="AD1386" i="50" a="1"/>
  <c r="AD1386" i="50" s="1"/>
  <c r="AC1386" i="50" s="1"/>
  <c r="AE1386" i="50" a="1"/>
  <c r="AE1386" i="50" s="1"/>
  <c r="AF1386" i="50" a="1"/>
  <c r="AF1386" i="50" s="1"/>
  <c r="AG1386" i="50" a="1"/>
  <c r="AG1386" i="50" s="1"/>
  <c r="AH1386" i="50" a="1"/>
  <c r="AH1386" i="50" s="1"/>
  <c r="AI1386" i="50" a="1"/>
  <c r="AI1386" i="50" s="1"/>
  <c r="AL1386" i="50" a="1"/>
  <c r="AL1386" i="50" s="1"/>
  <c r="O1387" i="50" a="1"/>
  <c r="O1387" i="50" s="1"/>
  <c r="P1387" i="50" a="1"/>
  <c r="P1387" i="50" s="1"/>
  <c r="Q1387" i="50" a="1"/>
  <c r="Q1387" i="50" s="1"/>
  <c r="AB1387" i="50" a="1"/>
  <c r="AB1387" i="50" s="1"/>
  <c r="AD1387" i="50" a="1"/>
  <c r="AD1387" i="50" s="1"/>
  <c r="AC1387" i="50" s="1"/>
  <c r="AE1387" i="50" a="1"/>
  <c r="AE1387" i="50" s="1"/>
  <c r="AF1387" i="50" a="1"/>
  <c r="AF1387" i="50" s="1"/>
  <c r="AG1387" i="50" a="1"/>
  <c r="AG1387" i="50" s="1"/>
  <c r="AH1387" i="50" a="1"/>
  <c r="AH1387" i="50" s="1"/>
  <c r="AI1387" i="50" a="1"/>
  <c r="AI1387" i="50" s="1"/>
  <c r="AL1387" i="50" a="1"/>
  <c r="AL1387" i="50" s="1"/>
  <c r="O1388" i="50" a="1"/>
  <c r="O1388" i="50" s="1"/>
  <c r="P1388" i="50" a="1"/>
  <c r="P1388" i="50" s="1"/>
  <c r="Q1388" i="50" a="1"/>
  <c r="Q1388" i="50" s="1"/>
  <c r="AB1388" i="50" a="1"/>
  <c r="AB1388" i="50" s="1"/>
  <c r="AD1388" i="50" a="1"/>
  <c r="AD1388" i="50" s="1"/>
  <c r="AC1388" i="50" s="1"/>
  <c r="AE1388" i="50" a="1"/>
  <c r="AE1388" i="50" s="1"/>
  <c r="AF1388" i="50" a="1"/>
  <c r="AF1388" i="50" s="1"/>
  <c r="AG1388" i="50" a="1"/>
  <c r="AG1388" i="50" s="1"/>
  <c r="AH1388" i="50" a="1"/>
  <c r="AH1388" i="50" s="1"/>
  <c r="AI1388" i="50" a="1"/>
  <c r="AI1388" i="50" s="1"/>
  <c r="AL1388" i="50" a="1"/>
  <c r="AL1388" i="50" s="1"/>
  <c r="O1389" i="50" a="1"/>
  <c r="O1389" i="50" s="1"/>
  <c r="P1389" i="50" a="1"/>
  <c r="P1389" i="50" s="1"/>
  <c r="Q1389" i="50" a="1"/>
  <c r="Q1389" i="50" s="1"/>
  <c r="AB1389" i="50" a="1"/>
  <c r="AB1389" i="50" s="1"/>
  <c r="AD1389" i="50" a="1"/>
  <c r="AD1389" i="50" s="1"/>
  <c r="AC1389" i="50" s="1"/>
  <c r="AE1389" i="50" a="1"/>
  <c r="AE1389" i="50" s="1"/>
  <c r="AA1389" i="50" s="1"/>
  <c r="AF1389" i="50" a="1"/>
  <c r="AF1389" i="50" s="1"/>
  <c r="AG1389" i="50" a="1"/>
  <c r="AG1389" i="50" s="1"/>
  <c r="AH1389" i="50" a="1"/>
  <c r="AH1389" i="50" s="1"/>
  <c r="AI1389" i="50" a="1"/>
  <c r="AI1389" i="50" s="1"/>
  <c r="AL1389" i="50" a="1"/>
  <c r="AL1389" i="50" s="1"/>
  <c r="O1390" i="50" a="1"/>
  <c r="O1390" i="50" s="1"/>
  <c r="P1390" i="50" a="1"/>
  <c r="P1390" i="50" s="1"/>
  <c r="Q1390" i="50" a="1"/>
  <c r="Q1390" i="50" s="1"/>
  <c r="AB1390" i="50" a="1"/>
  <c r="AB1390" i="50" s="1"/>
  <c r="AD1390" i="50" a="1"/>
  <c r="AD1390" i="50" s="1"/>
  <c r="AC1390" i="50" s="1"/>
  <c r="AE1390" i="50" a="1"/>
  <c r="AE1390" i="50" s="1"/>
  <c r="AF1390" i="50" a="1"/>
  <c r="AF1390" i="50" s="1"/>
  <c r="AG1390" i="50" a="1"/>
  <c r="AG1390" i="50" s="1"/>
  <c r="AH1390" i="50" a="1"/>
  <c r="AH1390" i="50" s="1"/>
  <c r="AI1390" i="50" a="1"/>
  <c r="AI1390" i="50" s="1"/>
  <c r="AL1390" i="50" a="1"/>
  <c r="AL1390" i="50" s="1"/>
  <c r="O1391" i="50" a="1"/>
  <c r="O1391" i="50" s="1"/>
  <c r="P1391" i="50" a="1"/>
  <c r="P1391" i="50" s="1"/>
  <c r="Q1391" i="50" a="1"/>
  <c r="Q1391" i="50" s="1"/>
  <c r="AB1391" i="50" a="1"/>
  <c r="AB1391" i="50" s="1"/>
  <c r="AD1391" i="50" a="1"/>
  <c r="AD1391" i="50" s="1"/>
  <c r="AC1391" i="50" s="1"/>
  <c r="AE1391" i="50" a="1"/>
  <c r="AE1391" i="50" s="1"/>
  <c r="AF1391" i="50" a="1"/>
  <c r="AF1391" i="50" s="1"/>
  <c r="AG1391" i="50" a="1"/>
  <c r="AG1391" i="50" s="1"/>
  <c r="AH1391" i="50" a="1"/>
  <c r="AH1391" i="50" s="1"/>
  <c r="AI1391" i="50" a="1"/>
  <c r="AI1391" i="50" s="1"/>
  <c r="AL1391" i="50" a="1"/>
  <c r="AL1391" i="50" s="1"/>
  <c r="O1392" i="50" a="1"/>
  <c r="O1392" i="50" s="1"/>
  <c r="P1392" i="50" a="1"/>
  <c r="P1392" i="50" s="1"/>
  <c r="Q1392" i="50" a="1"/>
  <c r="Q1392" i="50" s="1"/>
  <c r="AB1392" i="50" a="1"/>
  <c r="AB1392" i="50" s="1"/>
  <c r="AD1392" i="50" a="1"/>
  <c r="AD1392" i="50" s="1"/>
  <c r="AC1392" i="50" s="1"/>
  <c r="AE1392" i="50" a="1"/>
  <c r="AE1392" i="50" s="1"/>
  <c r="AF1392" i="50" a="1"/>
  <c r="AF1392" i="50" s="1"/>
  <c r="AG1392" i="50" a="1"/>
  <c r="AG1392" i="50" s="1"/>
  <c r="AH1392" i="50" a="1"/>
  <c r="AH1392" i="50" s="1"/>
  <c r="AI1392" i="50" a="1"/>
  <c r="AI1392" i="50" s="1"/>
  <c r="AL1392" i="50" a="1"/>
  <c r="AL1392" i="50" s="1"/>
  <c r="O1393" i="50" a="1"/>
  <c r="O1393" i="50" s="1"/>
  <c r="P1393" i="50" a="1"/>
  <c r="P1393" i="50" s="1"/>
  <c r="Q1393" i="50" a="1"/>
  <c r="Q1393" i="50" s="1"/>
  <c r="AB1393" i="50" a="1"/>
  <c r="AB1393" i="50" s="1"/>
  <c r="AD1393" i="50" a="1"/>
  <c r="AD1393" i="50" s="1"/>
  <c r="AC1393" i="50" s="1"/>
  <c r="AE1393" i="50" a="1"/>
  <c r="AE1393" i="50" s="1"/>
  <c r="AF1393" i="50" a="1"/>
  <c r="AF1393" i="50" s="1"/>
  <c r="AG1393" i="50" a="1"/>
  <c r="AG1393" i="50" s="1"/>
  <c r="AH1393" i="50" a="1"/>
  <c r="AH1393" i="50" s="1"/>
  <c r="AI1393" i="50" a="1"/>
  <c r="AI1393" i="50" s="1"/>
  <c r="AL1393" i="50" a="1"/>
  <c r="AL1393" i="50" s="1"/>
  <c r="O1394" i="50" a="1"/>
  <c r="O1394" i="50" s="1"/>
  <c r="P1394" i="50" a="1"/>
  <c r="P1394" i="50" s="1"/>
  <c r="Q1394" i="50" a="1"/>
  <c r="Q1394" i="50" s="1"/>
  <c r="AB1394" i="50" a="1"/>
  <c r="AB1394" i="50" s="1"/>
  <c r="AD1394" i="50" a="1"/>
  <c r="AD1394" i="50" s="1"/>
  <c r="AC1394" i="50" s="1"/>
  <c r="AE1394" i="50" a="1"/>
  <c r="AE1394" i="50" s="1"/>
  <c r="AF1394" i="50" a="1"/>
  <c r="AF1394" i="50" s="1"/>
  <c r="AG1394" i="50" a="1"/>
  <c r="AG1394" i="50" s="1"/>
  <c r="AH1394" i="50" a="1"/>
  <c r="AH1394" i="50" s="1"/>
  <c r="AI1394" i="50" a="1"/>
  <c r="AI1394" i="50" s="1"/>
  <c r="AL1394" i="50" a="1"/>
  <c r="AL1394" i="50" s="1"/>
  <c r="O1395" i="50" a="1"/>
  <c r="O1395" i="50" s="1"/>
  <c r="P1395" i="50" a="1"/>
  <c r="P1395" i="50" s="1"/>
  <c r="Q1395" i="50" a="1"/>
  <c r="Q1395" i="50" s="1"/>
  <c r="AB1395" i="50" a="1"/>
  <c r="AB1395" i="50" s="1"/>
  <c r="AD1395" i="50" a="1"/>
  <c r="AD1395" i="50" s="1"/>
  <c r="AC1395" i="50" s="1"/>
  <c r="AE1395" i="50" a="1"/>
  <c r="AE1395" i="50" s="1"/>
  <c r="AF1395" i="50" a="1"/>
  <c r="AF1395" i="50" s="1"/>
  <c r="AG1395" i="50" a="1"/>
  <c r="AG1395" i="50" s="1"/>
  <c r="AH1395" i="50" a="1"/>
  <c r="AH1395" i="50" s="1"/>
  <c r="AI1395" i="50" a="1"/>
  <c r="AI1395" i="50" s="1"/>
  <c r="AL1395" i="50" a="1"/>
  <c r="AL1395" i="50" s="1"/>
  <c r="O1396" i="50" a="1"/>
  <c r="O1396" i="50" s="1"/>
  <c r="P1396" i="50" a="1"/>
  <c r="P1396" i="50" s="1"/>
  <c r="Q1396" i="50" a="1"/>
  <c r="Q1396" i="50" s="1"/>
  <c r="AB1396" i="50" a="1"/>
  <c r="AB1396" i="50" s="1"/>
  <c r="AD1396" i="50" a="1"/>
  <c r="AD1396" i="50" s="1"/>
  <c r="AC1396" i="50" s="1"/>
  <c r="AE1396" i="50" a="1"/>
  <c r="AE1396" i="50" s="1"/>
  <c r="AF1396" i="50" a="1"/>
  <c r="AF1396" i="50" s="1"/>
  <c r="AG1396" i="50" a="1"/>
  <c r="AG1396" i="50" s="1"/>
  <c r="AH1396" i="50" a="1"/>
  <c r="AH1396" i="50" s="1"/>
  <c r="AI1396" i="50" a="1"/>
  <c r="AI1396" i="50" s="1"/>
  <c r="AL1396" i="50" a="1"/>
  <c r="AL1396" i="50" s="1"/>
  <c r="O1397" i="50" a="1"/>
  <c r="O1397" i="50" s="1"/>
  <c r="P1397" i="50" a="1"/>
  <c r="P1397" i="50" s="1"/>
  <c r="Q1397" i="50" a="1"/>
  <c r="Q1397" i="50" s="1"/>
  <c r="AB1397" i="50" a="1"/>
  <c r="AB1397" i="50" s="1"/>
  <c r="AD1397" i="50" a="1"/>
  <c r="AD1397" i="50" s="1"/>
  <c r="AC1397" i="50" s="1"/>
  <c r="AE1397" i="50" a="1"/>
  <c r="AE1397" i="50" s="1"/>
  <c r="AF1397" i="50" a="1"/>
  <c r="AF1397" i="50" s="1"/>
  <c r="AG1397" i="50" a="1"/>
  <c r="AG1397" i="50" s="1"/>
  <c r="AH1397" i="50" a="1"/>
  <c r="AH1397" i="50" s="1"/>
  <c r="AI1397" i="50" a="1"/>
  <c r="AI1397" i="50" s="1"/>
  <c r="AL1397" i="50" a="1"/>
  <c r="AL1397" i="50" s="1"/>
  <c r="O1398" i="50" a="1"/>
  <c r="O1398" i="50" s="1"/>
  <c r="P1398" i="50" a="1"/>
  <c r="P1398" i="50" s="1"/>
  <c r="Q1398" i="50" a="1"/>
  <c r="Q1398" i="50" s="1"/>
  <c r="AB1398" i="50" a="1"/>
  <c r="AB1398" i="50" s="1"/>
  <c r="AD1398" i="50" a="1"/>
  <c r="AD1398" i="50" s="1"/>
  <c r="AC1398" i="50" s="1"/>
  <c r="AE1398" i="50" a="1"/>
  <c r="AE1398" i="50" s="1"/>
  <c r="AA1398" i="50" s="1"/>
  <c r="AF1398" i="50" a="1"/>
  <c r="AF1398" i="50" s="1"/>
  <c r="AG1398" i="50" a="1"/>
  <c r="AG1398" i="50" s="1"/>
  <c r="AH1398" i="50" a="1"/>
  <c r="AH1398" i="50" s="1"/>
  <c r="AI1398" i="50" a="1"/>
  <c r="AI1398" i="50" s="1"/>
  <c r="AL1398" i="50" a="1"/>
  <c r="AL1398" i="50" s="1"/>
  <c r="O1399" i="50" a="1"/>
  <c r="O1399" i="50" s="1"/>
  <c r="P1399" i="50" a="1"/>
  <c r="P1399" i="50" s="1"/>
  <c r="Q1399" i="50" a="1"/>
  <c r="Q1399" i="50" s="1"/>
  <c r="AB1399" i="50" a="1"/>
  <c r="AB1399" i="50" s="1"/>
  <c r="AD1399" i="50" a="1"/>
  <c r="AD1399" i="50" s="1"/>
  <c r="AC1399" i="50" s="1"/>
  <c r="AE1399" i="50" a="1"/>
  <c r="AE1399" i="50" s="1"/>
  <c r="AF1399" i="50" a="1"/>
  <c r="AF1399" i="50" s="1"/>
  <c r="AG1399" i="50" a="1"/>
  <c r="AG1399" i="50" s="1"/>
  <c r="AH1399" i="50" a="1"/>
  <c r="AH1399" i="50" s="1"/>
  <c r="AI1399" i="50" a="1"/>
  <c r="AI1399" i="50" s="1"/>
  <c r="AL1399" i="50" a="1"/>
  <c r="AL1399" i="50" s="1"/>
  <c r="O1400" i="50" a="1"/>
  <c r="O1400" i="50" s="1"/>
  <c r="P1400" i="50" a="1"/>
  <c r="P1400" i="50" s="1"/>
  <c r="Q1400" i="50" a="1"/>
  <c r="Q1400" i="50" s="1"/>
  <c r="AB1400" i="50" a="1"/>
  <c r="AB1400" i="50" s="1"/>
  <c r="AD1400" i="50" a="1"/>
  <c r="AD1400" i="50" s="1"/>
  <c r="AC1400" i="50" s="1"/>
  <c r="AE1400" i="50" a="1"/>
  <c r="AE1400" i="50" s="1"/>
  <c r="AF1400" i="50" a="1"/>
  <c r="AF1400" i="50" s="1"/>
  <c r="AG1400" i="50" a="1"/>
  <c r="AG1400" i="50" s="1"/>
  <c r="AH1400" i="50" a="1"/>
  <c r="AH1400" i="50" s="1"/>
  <c r="AI1400" i="50" a="1"/>
  <c r="AI1400" i="50" s="1"/>
  <c r="AL1400" i="50" a="1"/>
  <c r="AL1400" i="50" s="1"/>
  <c r="O1401" i="50" a="1"/>
  <c r="O1401" i="50" s="1"/>
  <c r="P1401" i="50" a="1"/>
  <c r="P1401" i="50" s="1"/>
  <c r="Q1401" i="50" a="1"/>
  <c r="Q1401" i="50" s="1"/>
  <c r="AB1401" i="50" a="1"/>
  <c r="AB1401" i="50" s="1"/>
  <c r="AD1401" i="50" a="1"/>
  <c r="AD1401" i="50" s="1"/>
  <c r="AC1401" i="50" s="1"/>
  <c r="AE1401" i="50" a="1"/>
  <c r="AE1401" i="50" s="1"/>
  <c r="AF1401" i="50" a="1"/>
  <c r="AF1401" i="50" s="1"/>
  <c r="AG1401" i="50" a="1"/>
  <c r="AG1401" i="50" s="1"/>
  <c r="AH1401" i="50" a="1"/>
  <c r="AH1401" i="50" s="1"/>
  <c r="AI1401" i="50" a="1"/>
  <c r="AI1401" i="50" s="1"/>
  <c r="AL1401" i="50" a="1"/>
  <c r="AL1401" i="50" s="1"/>
  <c r="O1402" i="50" a="1"/>
  <c r="O1402" i="50" s="1"/>
  <c r="P1402" i="50" a="1"/>
  <c r="P1402" i="50" s="1"/>
  <c r="Q1402" i="50" a="1"/>
  <c r="Q1402" i="50" s="1"/>
  <c r="AB1402" i="50" a="1"/>
  <c r="AB1402" i="50" s="1"/>
  <c r="AD1402" i="50" a="1"/>
  <c r="AD1402" i="50" s="1"/>
  <c r="AC1402" i="50" s="1"/>
  <c r="AE1402" i="50" a="1"/>
  <c r="AE1402" i="50" s="1"/>
  <c r="AF1402" i="50" a="1"/>
  <c r="AF1402" i="50" s="1"/>
  <c r="AG1402" i="50" a="1"/>
  <c r="AG1402" i="50" s="1"/>
  <c r="AH1402" i="50" a="1"/>
  <c r="AH1402" i="50" s="1"/>
  <c r="AI1402" i="50" a="1"/>
  <c r="AI1402" i="50" s="1"/>
  <c r="AL1402" i="50" a="1"/>
  <c r="AL1402" i="50" s="1"/>
  <c r="O1403" i="50" a="1"/>
  <c r="O1403" i="50" s="1"/>
  <c r="P1403" i="50" a="1"/>
  <c r="P1403" i="50" s="1"/>
  <c r="Q1403" i="50" a="1"/>
  <c r="Q1403" i="50" s="1"/>
  <c r="AB1403" i="50" a="1"/>
  <c r="AB1403" i="50" s="1"/>
  <c r="AD1403" i="50" a="1"/>
  <c r="AD1403" i="50" s="1"/>
  <c r="AC1403" i="50" s="1"/>
  <c r="AE1403" i="50" a="1"/>
  <c r="AE1403" i="50" s="1"/>
  <c r="AF1403" i="50" a="1"/>
  <c r="AF1403" i="50" s="1"/>
  <c r="AG1403" i="50" a="1"/>
  <c r="AG1403" i="50" s="1"/>
  <c r="AH1403" i="50" a="1"/>
  <c r="AH1403" i="50" s="1"/>
  <c r="AI1403" i="50" a="1"/>
  <c r="AI1403" i="50" s="1"/>
  <c r="AL1403" i="50" a="1"/>
  <c r="AL1403" i="50" s="1"/>
  <c r="O1404" i="50" a="1"/>
  <c r="O1404" i="50" s="1"/>
  <c r="P1404" i="50" a="1"/>
  <c r="P1404" i="50" s="1"/>
  <c r="Q1404" i="50" a="1"/>
  <c r="Q1404" i="50" s="1"/>
  <c r="AB1404" i="50" a="1"/>
  <c r="AB1404" i="50" s="1"/>
  <c r="AD1404" i="50" a="1"/>
  <c r="AD1404" i="50" s="1"/>
  <c r="AC1404" i="50" s="1"/>
  <c r="AE1404" i="50" a="1"/>
  <c r="AE1404" i="50" s="1"/>
  <c r="AF1404" i="50" a="1"/>
  <c r="AF1404" i="50" s="1"/>
  <c r="AG1404" i="50" a="1"/>
  <c r="AG1404" i="50" s="1"/>
  <c r="AH1404" i="50" a="1"/>
  <c r="AH1404" i="50" s="1"/>
  <c r="AI1404" i="50" a="1"/>
  <c r="AI1404" i="50" s="1"/>
  <c r="AL1404" i="50" a="1"/>
  <c r="AL1404" i="50" s="1"/>
  <c r="O1405" i="50" a="1"/>
  <c r="O1405" i="50" s="1"/>
  <c r="P1405" i="50" a="1"/>
  <c r="P1405" i="50" s="1"/>
  <c r="Q1405" i="50" a="1"/>
  <c r="Q1405" i="50" s="1"/>
  <c r="AB1405" i="50" a="1"/>
  <c r="AB1405" i="50" s="1"/>
  <c r="AD1405" i="50" a="1"/>
  <c r="AD1405" i="50" s="1"/>
  <c r="AC1405" i="50" s="1"/>
  <c r="AE1405" i="50" a="1"/>
  <c r="AE1405" i="50" s="1"/>
  <c r="AA1405" i="50" s="1"/>
  <c r="AF1405" i="50" a="1"/>
  <c r="AF1405" i="50" s="1"/>
  <c r="AG1405" i="50" a="1"/>
  <c r="AG1405" i="50" s="1"/>
  <c r="AH1405" i="50" a="1"/>
  <c r="AH1405" i="50" s="1"/>
  <c r="AI1405" i="50" a="1"/>
  <c r="AI1405" i="50" s="1"/>
  <c r="AL1405" i="50" a="1"/>
  <c r="AL1405" i="50" s="1"/>
  <c r="O1406" i="50" a="1"/>
  <c r="O1406" i="50" s="1"/>
  <c r="P1406" i="50" a="1"/>
  <c r="P1406" i="50" s="1"/>
  <c r="Q1406" i="50" a="1"/>
  <c r="Q1406" i="50" s="1"/>
  <c r="AB1406" i="50" a="1"/>
  <c r="AB1406" i="50" s="1"/>
  <c r="AD1406" i="50" a="1"/>
  <c r="AD1406" i="50" s="1"/>
  <c r="AC1406" i="50" s="1"/>
  <c r="AE1406" i="50" a="1"/>
  <c r="AE1406" i="50" s="1"/>
  <c r="AA1406" i="50" s="1"/>
  <c r="AF1406" i="50" a="1"/>
  <c r="AF1406" i="50" s="1"/>
  <c r="AG1406" i="50" a="1"/>
  <c r="AG1406" i="50" s="1"/>
  <c r="AH1406" i="50" a="1"/>
  <c r="AH1406" i="50" s="1"/>
  <c r="AI1406" i="50" a="1"/>
  <c r="AI1406" i="50" s="1"/>
  <c r="AL1406" i="50" a="1"/>
  <c r="AL1406" i="50" s="1"/>
  <c r="O1407" i="50" a="1"/>
  <c r="O1407" i="50" s="1"/>
  <c r="P1407" i="50" a="1"/>
  <c r="P1407" i="50" s="1"/>
  <c r="Q1407" i="50" a="1"/>
  <c r="Q1407" i="50" s="1"/>
  <c r="AB1407" i="50" a="1"/>
  <c r="AB1407" i="50" s="1"/>
  <c r="AD1407" i="50" a="1"/>
  <c r="AD1407" i="50" s="1"/>
  <c r="AC1407" i="50" s="1"/>
  <c r="AE1407" i="50" a="1"/>
  <c r="AE1407" i="50" s="1"/>
  <c r="AF1407" i="50" a="1"/>
  <c r="AF1407" i="50" s="1"/>
  <c r="AG1407" i="50" a="1"/>
  <c r="AG1407" i="50" s="1"/>
  <c r="AH1407" i="50" a="1"/>
  <c r="AH1407" i="50" s="1"/>
  <c r="AI1407" i="50" a="1"/>
  <c r="AI1407" i="50" s="1"/>
  <c r="AL1407" i="50" a="1"/>
  <c r="AL1407" i="50" s="1"/>
  <c r="O1408" i="50" a="1"/>
  <c r="O1408" i="50" s="1"/>
  <c r="P1408" i="50" a="1"/>
  <c r="P1408" i="50" s="1"/>
  <c r="Q1408" i="50" a="1"/>
  <c r="Q1408" i="50" s="1"/>
  <c r="AB1408" i="50" a="1"/>
  <c r="AB1408" i="50" s="1"/>
  <c r="AD1408" i="50" a="1"/>
  <c r="AD1408" i="50" s="1"/>
  <c r="AC1408" i="50" s="1"/>
  <c r="AE1408" i="50" a="1"/>
  <c r="AE1408" i="50" s="1"/>
  <c r="AF1408" i="50" a="1"/>
  <c r="AF1408" i="50" s="1"/>
  <c r="AG1408" i="50" a="1"/>
  <c r="AG1408" i="50" s="1"/>
  <c r="AH1408" i="50" a="1"/>
  <c r="AH1408" i="50" s="1"/>
  <c r="AI1408" i="50" a="1"/>
  <c r="AI1408" i="50" s="1"/>
  <c r="AL1408" i="50" a="1"/>
  <c r="AL1408" i="50" s="1"/>
  <c r="O1409" i="50" a="1"/>
  <c r="O1409" i="50" s="1"/>
  <c r="P1409" i="50" a="1"/>
  <c r="P1409" i="50" s="1"/>
  <c r="Q1409" i="50" a="1"/>
  <c r="Q1409" i="50" s="1"/>
  <c r="AB1409" i="50" a="1"/>
  <c r="AB1409" i="50" s="1"/>
  <c r="AD1409" i="50" a="1"/>
  <c r="AD1409" i="50" s="1"/>
  <c r="AC1409" i="50" s="1"/>
  <c r="AE1409" i="50" a="1"/>
  <c r="AE1409" i="50" s="1"/>
  <c r="AF1409" i="50" a="1"/>
  <c r="AF1409" i="50" s="1"/>
  <c r="AG1409" i="50" a="1"/>
  <c r="AG1409" i="50" s="1"/>
  <c r="AH1409" i="50" a="1"/>
  <c r="AH1409" i="50" s="1"/>
  <c r="AI1409" i="50" a="1"/>
  <c r="AI1409" i="50" s="1"/>
  <c r="AL1409" i="50" a="1"/>
  <c r="AL1409" i="50" s="1"/>
  <c r="O1410" i="50" a="1"/>
  <c r="O1410" i="50" s="1"/>
  <c r="P1410" i="50" a="1"/>
  <c r="P1410" i="50" s="1"/>
  <c r="Q1410" i="50" a="1"/>
  <c r="Q1410" i="50" s="1"/>
  <c r="AB1410" i="50" a="1"/>
  <c r="AB1410" i="50" s="1"/>
  <c r="AD1410" i="50" a="1"/>
  <c r="AD1410" i="50" s="1"/>
  <c r="AC1410" i="50" s="1"/>
  <c r="AE1410" i="50" a="1"/>
  <c r="AE1410" i="50" s="1"/>
  <c r="AF1410" i="50" a="1"/>
  <c r="AF1410" i="50" s="1"/>
  <c r="AG1410" i="50" a="1"/>
  <c r="AG1410" i="50" s="1"/>
  <c r="AH1410" i="50" a="1"/>
  <c r="AH1410" i="50" s="1"/>
  <c r="AI1410" i="50" a="1"/>
  <c r="AI1410" i="50" s="1"/>
  <c r="AL1410" i="50" a="1"/>
  <c r="AL1410" i="50" s="1"/>
  <c r="O1411" i="50" a="1"/>
  <c r="O1411" i="50" s="1"/>
  <c r="P1411" i="50" a="1"/>
  <c r="P1411" i="50" s="1"/>
  <c r="Q1411" i="50" a="1"/>
  <c r="Q1411" i="50" s="1"/>
  <c r="AB1411" i="50" a="1"/>
  <c r="AB1411" i="50" s="1"/>
  <c r="AD1411" i="50" a="1"/>
  <c r="AD1411" i="50" s="1"/>
  <c r="AC1411" i="50" s="1"/>
  <c r="AE1411" i="50" a="1"/>
  <c r="AE1411" i="50" s="1"/>
  <c r="AF1411" i="50" a="1"/>
  <c r="AF1411" i="50" s="1"/>
  <c r="AG1411" i="50" a="1"/>
  <c r="AG1411" i="50" s="1"/>
  <c r="AH1411" i="50" a="1"/>
  <c r="AH1411" i="50" s="1"/>
  <c r="AI1411" i="50" a="1"/>
  <c r="AI1411" i="50" s="1"/>
  <c r="AL1411" i="50" a="1"/>
  <c r="AL1411" i="50" s="1"/>
  <c r="O1412" i="50" a="1"/>
  <c r="O1412" i="50" s="1"/>
  <c r="P1412" i="50" a="1"/>
  <c r="P1412" i="50" s="1"/>
  <c r="Q1412" i="50" a="1"/>
  <c r="Q1412" i="50" s="1"/>
  <c r="AB1412" i="50" a="1"/>
  <c r="AB1412" i="50" s="1"/>
  <c r="AD1412" i="50" a="1"/>
  <c r="AD1412" i="50" s="1"/>
  <c r="AC1412" i="50" s="1"/>
  <c r="AE1412" i="50" a="1"/>
  <c r="AE1412" i="50" s="1"/>
  <c r="AF1412" i="50" a="1"/>
  <c r="AF1412" i="50" s="1"/>
  <c r="AG1412" i="50" a="1"/>
  <c r="AG1412" i="50" s="1"/>
  <c r="AH1412" i="50" a="1"/>
  <c r="AH1412" i="50" s="1"/>
  <c r="AI1412" i="50" a="1"/>
  <c r="AI1412" i="50" s="1"/>
  <c r="AL1412" i="50" a="1"/>
  <c r="AL1412" i="50" s="1"/>
  <c r="O1413" i="50" a="1"/>
  <c r="O1413" i="50" s="1"/>
  <c r="P1413" i="50" a="1"/>
  <c r="P1413" i="50" s="1"/>
  <c r="Q1413" i="50" a="1"/>
  <c r="Q1413" i="50" s="1"/>
  <c r="AB1413" i="50" a="1"/>
  <c r="AB1413" i="50" s="1"/>
  <c r="AD1413" i="50" a="1"/>
  <c r="AD1413" i="50" s="1"/>
  <c r="AC1413" i="50" s="1"/>
  <c r="AE1413" i="50" a="1"/>
  <c r="AE1413" i="50" s="1"/>
  <c r="AF1413" i="50" a="1"/>
  <c r="AF1413" i="50" s="1"/>
  <c r="AG1413" i="50" a="1"/>
  <c r="AG1413" i="50" s="1"/>
  <c r="AH1413" i="50" a="1"/>
  <c r="AH1413" i="50" s="1"/>
  <c r="AI1413" i="50" a="1"/>
  <c r="AI1413" i="50" s="1"/>
  <c r="AL1413" i="50" a="1"/>
  <c r="AL1413" i="50" s="1"/>
  <c r="O1414" i="50" a="1"/>
  <c r="O1414" i="50" s="1"/>
  <c r="P1414" i="50" a="1"/>
  <c r="P1414" i="50" s="1"/>
  <c r="Q1414" i="50" a="1"/>
  <c r="Q1414" i="50" s="1"/>
  <c r="AB1414" i="50" a="1"/>
  <c r="AB1414" i="50" s="1"/>
  <c r="AD1414" i="50" a="1"/>
  <c r="AD1414" i="50" s="1"/>
  <c r="AC1414" i="50" s="1"/>
  <c r="AE1414" i="50" a="1"/>
  <c r="AE1414" i="50" s="1"/>
  <c r="AF1414" i="50" a="1"/>
  <c r="AF1414" i="50" s="1"/>
  <c r="AG1414" i="50" a="1"/>
  <c r="AG1414" i="50" s="1"/>
  <c r="AH1414" i="50" a="1"/>
  <c r="AH1414" i="50" s="1"/>
  <c r="AI1414" i="50" a="1"/>
  <c r="AI1414" i="50" s="1"/>
  <c r="AL1414" i="50" a="1"/>
  <c r="AL1414" i="50" s="1"/>
  <c r="O1415" i="50" a="1"/>
  <c r="O1415" i="50" s="1"/>
  <c r="P1415" i="50" a="1"/>
  <c r="P1415" i="50" s="1"/>
  <c r="Q1415" i="50" a="1"/>
  <c r="Q1415" i="50" s="1"/>
  <c r="AB1415" i="50" a="1"/>
  <c r="AB1415" i="50" s="1"/>
  <c r="AD1415" i="50" a="1"/>
  <c r="AD1415" i="50" s="1"/>
  <c r="AC1415" i="50" s="1"/>
  <c r="AE1415" i="50" a="1"/>
  <c r="AE1415" i="50" s="1"/>
  <c r="AF1415" i="50" a="1"/>
  <c r="AF1415" i="50" s="1"/>
  <c r="AG1415" i="50" a="1"/>
  <c r="AG1415" i="50" s="1"/>
  <c r="AH1415" i="50" a="1"/>
  <c r="AH1415" i="50" s="1"/>
  <c r="AI1415" i="50" a="1"/>
  <c r="AI1415" i="50" s="1"/>
  <c r="AL1415" i="50" a="1"/>
  <c r="AL1415" i="50" s="1"/>
  <c r="O1416" i="50" a="1"/>
  <c r="O1416" i="50" s="1"/>
  <c r="P1416" i="50" a="1"/>
  <c r="P1416" i="50" s="1"/>
  <c r="Q1416" i="50" a="1"/>
  <c r="Q1416" i="50" s="1"/>
  <c r="AB1416" i="50" a="1"/>
  <c r="AB1416" i="50" s="1"/>
  <c r="AD1416" i="50" a="1"/>
  <c r="AD1416" i="50" s="1"/>
  <c r="AC1416" i="50" s="1"/>
  <c r="AE1416" i="50" a="1"/>
  <c r="AE1416" i="50" s="1"/>
  <c r="AF1416" i="50" a="1"/>
  <c r="AF1416" i="50" s="1"/>
  <c r="AG1416" i="50" a="1"/>
  <c r="AG1416" i="50" s="1"/>
  <c r="AH1416" i="50" a="1"/>
  <c r="AH1416" i="50" s="1"/>
  <c r="AI1416" i="50" a="1"/>
  <c r="AI1416" i="50" s="1"/>
  <c r="AL1416" i="50" a="1"/>
  <c r="AL1416" i="50" s="1"/>
  <c r="O1417" i="50" a="1"/>
  <c r="O1417" i="50" s="1"/>
  <c r="P1417" i="50" a="1"/>
  <c r="P1417" i="50" s="1"/>
  <c r="Q1417" i="50" a="1"/>
  <c r="Q1417" i="50" s="1"/>
  <c r="AB1417" i="50" a="1"/>
  <c r="AB1417" i="50" s="1"/>
  <c r="AD1417" i="50" a="1"/>
  <c r="AD1417" i="50" s="1"/>
  <c r="AC1417" i="50" s="1"/>
  <c r="AE1417" i="50" a="1"/>
  <c r="AE1417" i="50" s="1"/>
  <c r="AF1417" i="50" a="1"/>
  <c r="AF1417" i="50" s="1"/>
  <c r="AG1417" i="50" a="1"/>
  <c r="AG1417" i="50" s="1"/>
  <c r="AH1417" i="50" a="1"/>
  <c r="AH1417" i="50" s="1"/>
  <c r="AI1417" i="50" a="1"/>
  <c r="AI1417" i="50" s="1"/>
  <c r="AL1417" i="50" a="1"/>
  <c r="AL1417" i="50" s="1"/>
  <c r="O1418" i="50" a="1"/>
  <c r="O1418" i="50" s="1"/>
  <c r="P1418" i="50" a="1"/>
  <c r="P1418" i="50" s="1"/>
  <c r="Q1418" i="50" a="1"/>
  <c r="Q1418" i="50" s="1"/>
  <c r="AB1418" i="50" a="1"/>
  <c r="AB1418" i="50" s="1"/>
  <c r="AD1418" i="50" a="1"/>
  <c r="AD1418" i="50" s="1"/>
  <c r="AC1418" i="50" s="1"/>
  <c r="AE1418" i="50" a="1"/>
  <c r="AE1418" i="50" s="1"/>
  <c r="AF1418" i="50" a="1"/>
  <c r="AF1418" i="50" s="1"/>
  <c r="AG1418" i="50" a="1"/>
  <c r="AG1418" i="50" s="1"/>
  <c r="AH1418" i="50" a="1"/>
  <c r="AH1418" i="50" s="1"/>
  <c r="AI1418" i="50" a="1"/>
  <c r="AI1418" i="50" s="1"/>
  <c r="AL1418" i="50" a="1"/>
  <c r="AL1418" i="50" s="1"/>
  <c r="O1419" i="50" a="1"/>
  <c r="O1419" i="50" s="1"/>
  <c r="P1419" i="50" a="1"/>
  <c r="P1419" i="50" s="1"/>
  <c r="Q1419" i="50" a="1"/>
  <c r="Q1419" i="50" s="1"/>
  <c r="AB1419" i="50" a="1"/>
  <c r="AB1419" i="50" s="1"/>
  <c r="AD1419" i="50" a="1"/>
  <c r="AD1419" i="50" s="1"/>
  <c r="AC1419" i="50" s="1"/>
  <c r="AE1419" i="50" a="1"/>
  <c r="AE1419" i="50" s="1"/>
  <c r="AF1419" i="50" a="1"/>
  <c r="AF1419" i="50" s="1"/>
  <c r="AG1419" i="50" a="1"/>
  <c r="AG1419" i="50" s="1"/>
  <c r="AH1419" i="50" a="1"/>
  <c r="AH1419" i="50" s="1"/>
  <c r="AI1419" i="50" a="1"/>
  <c r="AI1419" i="50" s="1"/>
  <c r="AL1419" i="50" a="1"/>
  <c r="AL1419" i="50" s="1"/>
  <c r="O1420" i="50" a="1"/>
  <c r="O1420" i="50" s="1"/>
  <c r="P1420" i="50" a="1"/>
  <c r="P1420" i="50" s="1"/>
  <c r="Q1420" i="50" a="1"/>
  <c r="Q1420" i="50" s="1"/>
  <c r="AB1420" i="50" a="1"/>
  <c r="AB1420" i="50" s="1"/>
  <c r="AD1420" i="50" a="1"/>
  <c r="AD1420" i="50" s="1"/>
  <c r="AC1420" i="50" s="1"/>
  <c r="AE1420" i="50" a="1"/>
  <c r="AE1420" i="50" s="1"/>
  <c r="Z1420" i="50" s="1"/>
  <c r="AF1420" i="50" a="1"/>
  <c r="AF1420" i="50" s="1"/>
  <c r="AG1420" i="50" a="1"/>
  <c r="AG1420" i="50" s="1"/>
  <c r="AH1420" i="50" a="1"/>
  <c r="AH1420" i="50" s="1"/>
  <c r="AI1420" i="50" a="1"/>
  <c r="AI1420" i="50" s="1"/>
  <c r="AL1420" i="50" a="1"/>
  <c r="AL1420" i="50" s="1"/>
  <c r="O1421" i="50" a="1"/>
  <c r="O1421" i="50" s="1"/>
  <c r="P1421" i="50" a="1"/>
  <c r="P1421" i="50" s="1"/>
  <c r="Q1421" i="50" a="1"/>
  <c r="Q1421" i="50" s="1"/>
  <c r="AB1421" i="50" a="1"/>
  <c r="AB1421" i="50" s="1"/>
  <c r="AD1421" i="50" a="1"/>
  <c r="AD1421" i="50" s="1"/>
  <c r="AC1421" i="50" s="1"/>
  <c r="AE1421" i="50" a="1"/>
  <c r="AE1421" i="50" s="1"/>
  <c r="AF1421" i="50" a="1"/>
  <c r="AF1421" i="50" s="1"/>
  <c r="AG1421" i="50" a="1"/>
  <c r="AG1421" i="50" s="1"/>
  <c r="AH1421" i="50" a="1"/>
  <c r="AH1421" i="50" s="1"/>
  <c r="AI1421" i="50" a="1"/>
  <c r="AI1421" i="50" s="1"/>
  <c r="AL1421" i="50" a="1"/>
  <c r="AL1421" i="50" s="1"/>
  <c r="O1422" i="50" a="1"/>
  <c r="O1422" i="50" s="1"/>
  <c r="P1422" i="50" a="1"/>
  <c r="P1422" i="50" s="1"/>
  <c r="Q1422" i="50" a="1"/>
  <c r="Q1422" i="50" s="1"/>
  <c r="AB1422" i="50" a="1"/>
  <c r="AB1422" i="50" s="1"/>
  <c r="AD1422" i="50" a="1"/>
  <c r="AD1422" i="50" s="1"/>
  <c r="AC1422" i="50" s="1"/>
  <c r="AE1422" i="50" a="1"/>
  <c r="AE1422" i="50" s="1"/>
  <c r="AF1422" i="50" a="1"/>
  <c r="AF1422" i="50" s="1"/>
  <c r="AG1422" i="50" a="1"/>
  <c r="AG1422" i="50" s="1"/>
  <c r="AH1422" i="50" a="1"/>
  <c r="AH1422" i="50" s="1"/>
  <c r="AI1422" i="50" a="1"/>
  <c r="AI1422" i="50" s="1"/>
  <c r="AL1422" i="50" a="1"/>
  <c r="AL1422" i="50" s="1"/>
  <c r="O1423" i="50" a="1"/>
  <c r="O1423" i="50" s="1"/>
  <c r="P1423" i="50" a="1"/>
  <c r="P1423" i="50" s="1"/>
  <c r="Q1423" i="50" a="1"/>
  <c r="Q1423" i="50" s="1"/>
  <c r="AB1423" i="50" a="1"/>
  <c r="AB1423" i="50" s="1"/>
  <c r="AD1423" i="50" a="1"/>
  <c r="AD1423" i="50" s="1"/>
  <c r="AC1423" i="50" s="1"/>
  <c r="AE1423" i="50" a="1"/>
  <c r="AE1423" i="50" s="1"/>
  <c r="AA1423" i="50" s="1"/>
  <c r="AF1423" i="50" a="1"/>
  <c r="AF1423" i="50" s="1"/>
  <c r="AG1423" i="50" a="1"/>
  <c r="AG1423" i="50" s="1"/>
  <c r="AH1423" i="50" a="1"/>
  <c r="AH1423" i="50" s="1"/>
  <c r="AI1423" i="50" a="1"/>
  <c r="AI1423" i="50" s="1"/>
  <c r="AL1423" i="50" a="1"/>
  <c r="AL1423" i="50" s="1"/>
  <c r="O1424" i="50" a="1"/>
  <c r="O1424" i="50" s="1"/>
  <c r="P1424" i="50" a="1"/>
  <c r="P1424" i="50" s="1"/>
  <c r="Q1424" i="50" a="1"/>
  <c r="Q1424" i="50" s="1"/>
  <c r="AB1424" i="50" a="1"/>
  <c r="AB1424" i="50" s="1"/>
  <c r="AD1424" i="50" a="1"/>
  <c r="AD1424" i="50" s="1"/>
  <c r="AC1424" i="50" s="1"/>
  <c r="AE1424" i="50" a="1"/>
  <c r="AE1424" i="50" s="1"/>
  <c r="Z1424" i="50" s="1"/>
  <c r="AF1424" i="50" a="1"/>
  <c r="AF1424" i="50" s="1"/>
  <c r="AG1424" i="50" a="1"/>
  <c r="AG1424" i="50" s="1"/>
  <c r="AH1424" i="50" a="1"/>
  <c r="AH1424" i="50" s="1"/>
  <c r="AI1424" i="50" a="1"/>
  <c r="AI1424" i="50" s="1"/>
  <c r="AL1424" i="50" a="1"/>
  <c r="AL1424" i="50" s="1"/>
  <c r="O1425" i="50" a="1"/>
  <c r="O1425" i="50" s="1"/>
  <c r="P1425" i="50" a="1"/>
  <c r="P1425" i="50" s="1"/>
  <c r="Q1425" i="50" a="1"/>
  <c r="Q1425" i="50" s="1"/>
  <c r="AB1425" i="50" a="1"/>
  <c r="AB1425" i="50" s="1"/>
  <c r="AD1425" i="50" a="1"/>
  <c r="AD1425" i="50" s="1"/>
  <c r="AC1425" i="50" s="1"/>
  <c r="AE1425" i="50" a="1"/>
  <c r="AE1425" i="50" s="1"/>
  <c r="AF1425" i="50" a="1"/>
  <c r="AF1425" i="50" s="1"/>
  <c r="AG1425" i="50" a="1"/>
  <c r="AG1425" i="50" s="1"/>
  <c r="AH1425" i="50" a="1"/>
  <c r="AH1425" i="50" s="1"/>
  <c r="AI1425" i="50" a="1"/>
  <c r="AI1425" i="50" s="1"/>
  <c r="AL1425" i="50" a="1"/>
  <c r="AL1425" i="50" s="1"/>
  <c r="O1426" i="50" a="1"/>
  <c r="O1426" i="50" s="1"/>
  <c r="P1426" i="50" a="1"/>
  <c r="P1426" i="50" s="1"/>
  <c r="Q1426" i="50" a="1"/>
  <c r="Q1426" i="50" s="1"/>
  <c r="AB1426" i="50" a="1"/>
  <c r="AB1426" i="50" s="1"/>
  <c r="AD1426" i="50" a="1"/>
  <c r="AD1426" i="50" s="1"/>
  <c r="AC1426" i="50" s="1"/>
  <c r="AE1426" i="50" a="1"/>
  <c r="AE1426" i="50" s="1"/>
  <c r="AF1426" i="50" a="1"/>
  <c r="AF1426" i="50" s="1"/>
  <c r="AG1426" i="50" a="1"/>
  <c r="AG1426" i="50" s="1"/>
  <c r="AH1426" i="50" a="1"/>
  <c r="AH1426" i="50" s="1"/>
  <c r="AI1426" i="50" a="1"/>
  <c r="AI1426" i="50" s="1"/>
  <c r="AL1426" i="50" a="1"/>
  <c r="AL1426" i="50" s="1"/>
  <c r="O1427" i="50" a="1"/>
  <c r="O1427" i="50" s="1"/>
  <c r="P1427" i="50" a="1"/>
  <c r="P1427" i="50" s="1"/>
  <c r="Q1427" i="50" a="1"/>
  <c r="Q1427" i="50" s="1"/>
  <c r="AB1427" i="50" a="1"/>
  <c r="AB1427" i="50" s="1"/>
  <c r="AD1427" i="50" a="1"/>
  <c r="AD1427" i="50" s="1"/>
  <c r="AC1427" i="50" s="1"/>
  <c r="AE1427" i="50" a="1"/>
  <c r="AE1427" i="50" s="1"/>
  <c r="Z1427" i="50" s="1"/>
  <c r="AF1427" i="50" a="1"/>
  <c r="AF1427" i="50" s="1"/>
  <c r="AG1427" i="50" a="1"/>
  <c r="AG1427" i="50" s="1"/>
  <c r="AH1427" i="50" a="1"/>
  <c r="AH1427" i="50" s="1"/>
  <c r="AI1427" i="50" a="1"/>
  <c r="AI1427" i="50" s="1"/>
  <c r="AL1427" i="50" a="1"/>
  <c r="AL1427" i="50" s="1"/>
  <c r="O1428" i="50" a="1"/>
  <c r="O1428" i="50" s="1"/>
  <c r="P1428" i="50" a="1"/>
  <c r="P1428" i="50" s="1"/>
  <c r="Q1428" i="50" a="1"/>
  <c r="Q1428" i="50" s="1"/>
  <c r="AB1428" i="50" a="1"/>
  <c r="AB1428" i="50" s="1"/>
  <c r="AD1428" i="50" a="1"/>
  <c r="AD1428" i="50" s="1"/>
  <c r="AC1428" i="50" s="1"/>
  <c r="AE1428" i="50" a="1"/>
  <c r="AE1428" i="50" s="1"/>
  <c r="AF1428" i="50" a="1"/>
  <c r="AF1428" i="50" s="1"/>
  <c r="AG1428" i="50" a="1"/>
  <c r="AG1428" i="50" s="1"/>
  <c r="AH1428" i="50" a="1"/>
  <c r="AH1428" i="50" s="1"/>
  <c r="AI1428" i="50" a="1"/>
  <c r="AI1428" i="50" s="1"/>
  <c r="AL1428" i="50" a="1"/>
  <c r="AL1428" i="50" s="1"/>
  <c r="O1429" i="50" a="1"/>
  <c r="O1429" i="50" s="1"/>
  <c r="P1429" i="50" a="1"/>
  <c r="P1429" i="50" s="1"/>
  <c r="Q1429" i="50" a="1"/>
  <c r="Q1429" i="50" s="1"/>
  <c r="AB1429" i="50" a="1"/>
  <c r="AB1429" i="50" s="1"/>
  <c r="AD1429" i="50" a="1"/>
  <c r="AD1429" i="50" s="1"/>
  <c r="AC1429" i="50" s="1"/>
  <c r="AE1429" i="50" a="1"/>
  <c r="AE1429" i="50" s="1"/>
  <c r="Z1429" i="50" s="1"/>
  <c r="AF1429" i="50" a="1"/>
  <c r="AF1429" i="50" s="1"/>
  <c r="AG1429" i="50" a="1"/>
  <c r="AG1429" i="50" s="1"/>
  <c r="AH1429" i="50" a="1"/>
  <c r="AH1429" i="50" s="1"/>
  <c r="AI1429" i="50" a="1"/>
  <c r="AI1429" i="50" s="1"/>
  <c r="AL1429" i="50" a="1"/>
  <c r="AL1429" i="50" s="1"/>
  <c r="O1430" i="50" a="1"/>
  <c r="O1430" i="50" s="1"/>
  <c r="P1430" i="50" a="1"/>
  <c r="P1430" i="50" s="1"/>
  <c r="Q1430" i="50" a="1"/>
  <c r="Q1430" i="50" s="1"/>
  <c r="AB1430" i="50" a="1"/>
  <c r="AB1430" i="50" s="1"/>
  <c r="AD1430" i="50" a="1"/>
  <c r="AD1430" i="50" s="1"/>
  <c r="AC1430" i="50" s="1"/>
  <c r="AE1430" i="50" a="1"/>
  <c r="AE1430" i="50" s="1"/>
  <c r="AF1430" i="50" a="1"/>
  <c r="AF1430" i="50" s="1"/>
  <c r="AG1430" i="50" a="1"/>
  <c r="AG1430" i="50" s="1"/>
  <c r="AH1430" i="50" a="1"/>
  <c r="AH1430" i="50" s="1"/>
  <c r="AI1430" i="50" a="1"/>
  <c r="AI1430" i="50" s="1"/>
  <c r="AL1430" i="50" a="1"/>
  <c r="AL1430" i="50" s="1"/>
  <c r="O1431" i="50" a="1"/>
  <c r="O1431" i="50" s="1"/>
  <c r="P1431" i="50" a="1"/>
  <c r="P1431" i="50" s="1"/>
  <c r="Q1431" i="50" a="1"/>
  <c r="Q1431" i="50" s="1"/>
  <c r="AB1431" i="50" a="1"/>
  <c r="AB1431" i="50" s="1"/>
  <c r="AD1431" i="50" a="1"/>
  <c r="AD1431" i="50" s="1"/>
  <c r="AC1431" i="50" s="1"/>
  <c r="AE1431" i="50" a="1"/>
  <c r="AE1431" i="50" s="1"/>
  <c r="AF1431" i="50" a="1"/>
  <c r="AF1431" i="50" s="1"/>
  <c r="AG1431" i="50" a="1"/>
  <c r="AG1431" i="50" s="1"/>
  <c r="AH1431" i="50" a="1"/>
  <c r="AH1431" i="50" s="1"/>
  <c r="AI1431" i="50" a="1"/>
  <c r="AI1431" i="50" s="1"/>
  <c r="AL1431" i="50" a="1"/>
  <c r="AL1431" i="50" s="1"/>
  <c r="O1432" i="50" a="1"/>
  <c r="O1432" i="50" s="1"/>
  <c r="P1432" i="50" a="1"/>
  <c r="P1432" i="50" s="1"/>
  <c r="Q1432" i="50" a="1"/>
  <c r="Q1432" i="50" s="1"/>
  <c r="AB1432" i="50" a="1"/>
  <c r="AB1432" i="50" s="1"/>
  <c r="AD1432" i="50" a="1"/>
  <c r="AD1432" i="50" s="1"/>
  <c r="AC1432" i="50" s="1"/>
  <c r="AE1432" i="50" a="1"/>
  <c r="AE1432" i="50" s="1"/>
  <c r="AF1432" i="50" a="1"/>
  <c r="AF1432" i="50" s="1"/>
  <c r="AG1432" i="50" a="1"/>
  <c r="AG1432" i="50" s="1"/>
  <c r="AH1432" i="50" a="1"/>
  <c r="AH1432" i="50" s="1"/>
  <c r="AI1432" i="50" a="1"/>
  <c r="AI1432" i="50" s="1"/>
  <c r="AL1432" i="50" a="1"/>
  <c r="AL1432" i="50" s="1"/>
  <c r="O1433" i="50" a="1"/>
  <c r="O1433" i="50" s="1"/>
  <c r="P1433" i="50" a="1"/>
  <c r="P1433" i="50" s="1"/>
  <c r="Q1433" i="50" a="1"/>
  <c r="Q1433" i="50" s="1"/>
  <c r="AB1433" i="50" a="1"/>
  <c r="AB1433" i="50" s="1"/>
  <c r="AD1433" i="50" a="1"/>
  <c r="AD1433" i="50" s="1"/>
  <c r="AC1433" i="50" s="1"/>
  <c r="AE1433" i="50" a="1"/>
  <c r="AE1433" i="50" s="1"/>
  <c r="Z1433" i="50" s="1"/>
  <c r="AF1433" i="50" a="1"/>
  <c r="AF1433" i="50" s="1"/>
  <c r="AG1433" i="50" a="1"/>
  <c r="AG1433" i="50" s="1"/>
  <c r="AH1433" i="50" a="1"/>
  <c r="AH1433" i="50" s="1"/>
  <c r="AI1433" i="50" a="1"/>
  <c r="AI1433" i="50" s="1"/>
  <c r="AL1433" i="50" a="1"/>
  <c r="AL1433" i="50" s="1"/>
  <c r="O1434" i="50" a="1"/>
  <c r="O1434" i="50" s="1"/>
  <c r="P1434" i="50" a="1"/>
  <c r="P1434" i="50" s="1"/>
  <c r="Q1434" i="50" a="1"/>
  <c r="Q1434" i="50" s="1"/>
  <c r="AB1434" i="50" a="1"/>
  <c r="AB1434" i="50" s="1"/>
  <c r="AD1434" i="50" a="1"/>
  <c r="AD1434" i="50" s="1"/>
  <c r="AC1434" i="50" s="1"/>
  <c r="AE1434" i="50" a="1"/>
  <c r="AE1434" i="50" s="1"/>
  <c r="AF1434" i="50" a="1"/>
  <c r="AF1434" i="50" s="1"/>
  <c r="AG1434" i="50" a="1"/>
  <c r="AG1434" i="50" s="1"/>
  <c r="AH1434" i="50" a="1"/>
  <c r="AH1434" i="50" s="1"/>
  <c r="AI1434" i="50" a="1"/>
  <c r="AI1434" i="50" s="1"/>
  <c r="AL1434" i="50" a="1"/>
  <c r="AL1434" i="50" s="1"/>
  <c r="O1435" i="50" a="1"/>
  <c r="O1435" i="50" s="1"/>
  <c r="P1435" i="50" a="1"/>
  <c r="P1435" i="50" s="1"/>
  <c r="Q1435" i="50" a="1"/>
  <c r="Q1435" i="50" s="1"/>
  <c r="AB1435" i="50" a="1"/>
  <c r="AB1435" i="50" s="1"/>
  <c r="AD1435" i="50" a="1"/>
  <c r="AD1435" i="50" s="1"/>
  <c r="AC1435" i="50" s="1"/>
  <c r="AE1435" i="50" a="1"/>
  <c r="AE1435" i="50" s="1"/>
  <c r="AF1435" i="50" a="1"/>
  <c r="AF1435" i="50" s="1"/>
  <c r="AG1435" i="50" a="1"/>
  <c r="AG1435" i="50" s="1"/>
  <c r="AH1435" i="50" a="1"/>
  <c r="AH1435" i="50" s="1"/>
  <c r="AI1435" i="50" a="1"/>
  <c r="AI1435" i="50" s="1"/>
  <c r="AL1435" i="50" a="1"/>
  <c r="AL1435" i="50" s="1"/>
  <c r="O1436" i="50" a="1"/>
  <c r="O1436" i="50" s="1"/>
  <c r="P1436" i="50" a="1"/>
  <c r="P1436" i="50" s="1"/>
  <c r="Q1436" i="50" a="1"/>
  <c r="Q1436" i="50" s="1"/>
  <c r="AB1436" i="50" a="1"/>
  <c r="AB1436" i="50" s="1"/>
  <c r="AD1436" i="50" a="1"/>
  <c r="AD1436" i="50" s="1"/>
  <c r="AC1436" i="50" s="1"/>
  <c r="AE1436" i="50" a="1"/>
  <c r="AE1436" i="50" s="1"/>
  <c r="Z1436" i="50" s="1"/>
  <c r="AF1436" i="50" a="1"/>
  <c r="AF1436" i="50" s="1"/>
  <c r="AG1436" i="50" a="1"/>
  <c r="AG1436" i="50" s="1"/>
  <c r="AH1436" i="50" a="1"/>
  <c r="AH1436" i="50" s="1"/>
  <c r="AI1436" i="50" a="1"/>
  <c r="AI1436" i="50" s="1"/>
  <c r="AL1436" i="50" a="1"/>
  <c r="AL1436" i="50" s="1"/>
  <c r="O1437" i="50" a="1"/>
  <c r="O1437" i="50" s="1"/>
  <c r="P1437" i="50" a="1"/>
  <c r="P1437" i="50" s="1"/>
  <c r="Q1437" i="50" a="1"/>
  <c r="Q1437" i="50" s="1"/>
  <c r="AB1437" i="50" a="1"/>
  <c r="AB1437" i="50" s="1"/>
  <c r="AD1437" i="50" a="1"/>
  <c r="AD1437" i="50" s="1"/>
  <c r="AC1437" i="50" s="1"/>
  <c r="AE1437" i="50" a="1"/>
  <c r="AE1437" i="50" s="1"/>
  <c r="AF1437" i="50" a="1"/>
  <c r="AF1437" i="50" s="1"/>
  <c r="AG1437" i="50" a="1"/>
  <c r="AG1437" i="50" s="1"/>
  <c r="AH1437" i="50" a="1"/>
  <c r="AH1437" i="50" s="1"/>
  <c r="AI1437" i="50" a="1"/>
  <c r="AI1437" i="50" s="1"/>
  <c r="AL1437" i="50" a="1"/>
  <c r="AL1437" i="50" s="1"/>
  <c r="O1438" i="50" a="1"/>
  <c r="O1438" i="50" s="1"/>
  <c r="P1438" i="50" a="1"/>
  <c r="P1438" i="50" s="1"/>
  <c r="Q1438" i="50" a="1"/>
  <c r="Q1438" i="50" s="1"/>
  <c r="AB1438" i="50" a="1"/>
  <c r="AB1438" i="50" s="1"/>
  <c r="AD1438" i="50" a="1"/>
  <c r="AD1438" i="50" s="1"/>
  <c r="AC1438" i="50" s="1"/>
  <c r="AE1438" i="50" a="1"/>
  <c r="AE1438" i="50" s="1"/>
  <c r="AF1438" i="50" a="1"/>
  <c r="AF1438" i="50" s="1"/>
  <c r="AG1438" i="50" a="1"/>
  <c r="AG1438" i="50" s="1"/>
  <c r="AH1438" i="50" a="1"/>
  <c r="AH1438" i="50" s="1"/>
  <c r="AI1438" i="50" a="1"/>
  <c r="AI1438" i="50" s="1"/>
  <c r="AL1438" i="50" a="1"/>
  <c r="AL1438" i="50" s="1"/>
  <c r="O1439" i="50" a="1"/>
  <c r="O1439" i="50" s="1"/>
  <c r="P1439" i="50" a="1"/>
  <c r="P1439" i="50" s="1"/>
  <c r="Q1439" i="50" a="1"/>
  <c r="Q1439" i="50" s="1"/>
  <c r="AB1439" i="50" a="1"/>
  <c r="AB1439" i="50" s="1"/>
  <c r="AD1439" i="50" a="1"/>
  <c r="AD1439" i="50" s="1"/>
  <c r="AC1439" i="50" s="1"/>
  <c r="AE1439" i="50" a="1"/>
  <c r="AE1439" i="50" s="1"/>
  <c r="AF1439" i="50" a="1"/>
  <c r="AF1439" i="50" s="1"/>
  <c r="AG1439" i="50" a="1"/>
  <c r="AG1439" i="50" s="1"/>
  <c r="AH1439" i="50" a="1"/>
  <c r="AH1439" i="50" s="1"/>
  <c r="AI1439" i="50" a="1"/>
  <c r="AI1439" i="50" s="1"/>
  <c r="AL1439" i="50" a="1"/>
  <c r="AL1439" i="50" s="1"/>
  <c r="O1440" i="50" a="1"/>
  <c r="O1440" i="50" s="1"/>
  <c r="P1440" i="50" a="1"/>
  <c r="P1440" i="50" s="1"/>
  <c r="Q1440" i="50" a="1"/>
  <c r="Q1440" i="50" s="1"/>
  <c r="AB1440" i="50" a="1"/>
  <c r="AB1440" i="50" s="1"/>
  <c r="AD1440" i="50" a="1"/>
  <c r="AD1440" i="50" s="1"/>
  <c r="AC1440" i="50" s="1"/>
  <c r="AE1440" i="50" a="1"/>
  <c r="AE1440" i="50" s="1"/>
  <c r="AF1440" i="50" a="1"/>
  <c r="AF1440" i="50" s="1"/>
  <c r="AG1440" i="50" a="1"/>
  <c r="AG1440" i="50" s="1"/>
  <c r="AH1440" i="50" a="1"/>
  <c r="AH1440" i="50" s="1"/>
  <c r="AI1440" i="50" a="1"/>
  <c r="AI1440" i="50" s="1"/>
  <c r="AL1440" i="50" a="1"/>
  <c r="AL1440" i="50" s="1"/>
  <c r="O1441" i="50" a="1"/>
  <c r="O1441" i="50" s="1"/>
  <c r="P1441" i="50" a="1"/>
  <c r="P1441" i="50" s="1"/>
  <c r="Q1441" i="50" a="1"/>
  <c r="Q1441" i="50" s="1"/>
  <c r="AB1441" i="50" a="1"/>
  <c r="AB1441" i="50" s="1"/>
  <c r="AD1441" i="50" a="1"/>
  <c r="AD1441" i="50" s="1"/>
  <c r="AC1441" i="50" s="1"/>
  <c r="AE1441" i="50" a="1"/>
  <c r="AE1441" i="50" s="1"/>
  <c r="AF1441" i="50" a="1"/>
  <c r="AF1441" i="50" s="1"/>
  <c r="AG1441" i="50" a="1"/>
  <c r="AG1441" i="50" s="1"/>
  <c r="AH1441" i="50" a="1"/>
  <c r="AH1441" i="50" s="1"/>
  <c r="AI1441" i="50" a="1"/>
  <c r="AI1441" i="50" s="1"/>
  <c r="AL1441" i="50" a="1"/>
  <c r="AL1441" i="50" s="1"/>
  <c r="O1442" i="50" a="1"/>
  <c r="O1442" i="50" s="1"/>
  <c r="P1442" i="50" a="1"/>
  <c r="P1442" i="50" s="1"/>
  <c r="Q1442" i="50" a="1"/>
  <c r="Q1442" i="50" s="1"/>
  <c r="AB1442" i="50" a="1"/>
  <c r="AB1442" i="50" s="1"/>
  <c r="AD1442" i="50" a="1"/>
  <c r="AD1442" i="50" s="1"/>
  <c r="AC1442" i="50" s="1"/>
  <c r="AE1442" i="50" a="1"/>
  <c r="AE1442" i="50" s="1"/>
  <c r="AF1442" i="50" a="1"/>
  <c r="AF1442" i="50" s="1"/>
  <c r="AG1442" i="50" a="1"/>
  <c r="AG1442" i="50" s="1"/>
  <c r="AH1442" i="50" a="1"/>
  <c r="AH1442" i="50" s="1"/>
  <c r="AI1442" i="50" a="1"/>
  <c r="AI1442" i="50" s="1"/>
  <c r="AL1442" i="50" a="1"/>
  <c r="AL1442" i="50" s="1"/>
  <c r="O1443" i="50" a="1"/>
  <c r="O1443" i="50" s="1"/>
  <c r="P1443" i="50" a="1"/>
  <c r="P1443" i="50" s="1"/>
  <c r="Q1443" i="50" a="1"/>
  <c r="Q1443" i="50" s="1"/>
  <c r="AB1443" i="50" a="1"/>
  <c r="AB1443" i="50" s="1"/>
  <c r="AD1443" i="50" a="1"/>
  <c r="AD1443" i="50" s="1"/>
  <c r="AC1443" i="50" s="1"/>
  <c r="AE1443" i="50" a="1"/>
  <c r="AE1443" i="50" s="1"/>
  <c r="AF1443" i="50" a="1"/>
  <c r="AF1443" i="50" s="1"/>
  <c r="AG1443" i="50" a="1"/>
  <c r="AG1443" i="50" s="1"/>
  <c r="AH1443" i="50" a="1"/>
  <c r="AH1443" i="50" s="1"/>
  <c r="AI1443" i="50" a="1"/>
  <c r="AI1443" i="50" s="1"/>
  <c r="AL1443" i="50" a="1"/>
  <c r="AL1443" i="50" s="1"/>
  <c r="O1444" i="50" a="1"/>
  <c r="O1444" i="50" s="1"/>
  <c r="P1444" i="50" a="1"/>
  <c r="P1444" i="50" s="1"/>
  <c r="Q1444" i="50" a="1"/>
  <c r="Q1444" i="50" s="1"/>
  <c r="AB1444" i="50" a="1"/>
  <c r="AB1444" i="50" s="1"/>
  <c r="AD1444" i="50" a="1"/>
  <c r="AD1444" i="50" s="1"/>
  <c r="AC1444" i="50" s="1"/>
  <c r="AE1444" i="50" a="1"/>
  <c r="AE1444" i="50" s="1"/>
  <c r="AF1444" i="50" a="1"/>
  <c r="AF1444" i="50" s="1"/>
  <c r="AG1444" i="50" a="1"/>
  <c r="AG1444" i="50" s="1"/>
  <c r="AH1444" i="50" a="1"/>
  <c r="AH1444" i="50" s="1"/>
  <c r="AI1444" i="50" a="1"/>
  <c r="AI1444" i="50" s="1"/>
  <c r="AL1444" i="50" a="1"/>
  <c r="AL1444" i="50" s="1"/>
  <c r="O1445" i="50" a="1"/>
  <c r="O1445" i="50" s="1"/>
  <c r="P1445" i="50" a="1"/>
  <c r="P1445" i="50" s="1"/>
  <c r="Q1445" i="50" a="1"/>
  <c r="Q1445" i="50" s="1"/>
  <c r="AB1445" i="50" a="1"/>
  <c r="AB1445" i="50" s="1"/>
  <c r="AD1445" i="50" a="1"/>
  <c r="AD1445" i="50" s="1"/>
  <c r="AC1445" i="50" s="1"/>
  <c r="AE1445" i="50" a="1"/>
  <c r="AE1445" i="50" s="1"/>
  <c r="AF1445" i="50" a="1"/>
  <c r="AF1445" i="50" s="1"/>
  <c r="AG1445" i="50" a="1"/>
  <c r="AG1445" i="50" s="1"/>
  <c r="AH1445" i="50" a="1"/>
  <c r="AH1445" i="50" s="1"/>
  <c r="AI1445" i="50" a="1"/>
  <c r="AI1445" i="50" s="1"/>
  <c r="AL1445" i="50" a="1"/>
  <c r="AL1445" i="50" s="1"/>
  <c r="O1446" i="50" a="1"/>
  <c r="O1446" i="50" s="1"/>
  <c r="P1446" i="50" a="1"/>
  <c r="P1446" i="50" s="1"/>
  <c r="Q1446" i="50" a="1"/>
  <c r="Q1446" i="50" s="1"/>
  <c r="AB1446" i="50" a="1"/>
  <c r="AB1446" i="50" s="1"/>
  <c r="AD1446" i="50" a="1"/>
  <c r="AD1446" i="50" s="1"/>
  <c r="AC1446" i="50" s="1"/>
  <c r="AE1446" i="50" a="1"/>
  <c r="AE1446" i="50" s="1"/>
  <c r="AA1446" i="50" s="1"/>
  <c r="AF1446" i="50" a="1"/>
  <c r="AF1446" i="50" s="1"/>
  <c r="AG1446" i="50" a="1"/>
  <c r="AG1446" i="50" s="1"/>
  <c r="AH1446" i="50" a="1"/>
  <c r="AH1446" i="50" s="1"/>
  <c r="AI1446" i="50" a="1"/>
  <c r="AI1446" i="50" s="1"/>
  <c r="AL1446" i="50" a="1"/>
  <c r="AL1446" i="50" s="1"/>
  <c r="O1447" i="50" a="1"/>
  <c r="O1447" i="50" s="1"/>
  <c r="P1447" i="50" a="1"/>
  <c r="P1447" i="50" s="1"/>
  <c r="Q1447" i="50" a="1"/>
  <c r="Q1447" i="50" s="1"/>
  <c r="AB1447" i="50" a="1"/>
  <c r="AB1447" i="50" s="1"/>
  <c r="AD1447" i="50" a="1"/>
  <c r="AD1447" i="50" s="1"/>
  <c r="AC1447" i="50" s="1"/>
  <c r="AE1447" i="50" a="1"/>
  <c r="AE1447" i="50" s="1"/>
  <c r="AA1447" i="50" s="1"/>
  <c r="AF1447" i="50" a="1"/>
  <c r="AF1447" i="50" s="1"/>
  <c r="AG1447" i="50" a="1"/>
  <c r="AG1447" i="50" s="1"/>
  <c r="AH1447" i="50" a="1"/>
  <c r="AH1447" i="50" s="1"/>
  <c r="AI1447" i="50" a="1"/>
  <c r="AI1447" i="50" s="1"/>
  <c r="AL1447" i="50" a="1"/>
  <c r="AL1447" i="50" s="1"/>
  <c r="O1448" i="50" a="1"/>
  <c r="O1448" i="50" s="1"/>
  <c r="P1448" i="50" a="1"/>
  <c r="P1448" i="50" s="1"/>
  <c r="Q1448" i="50" a="1"/>
  <c r="Q1448" i="50" s="1"/>
  <c r="AB1448" i="50" a="1"/>
  <c r="AB1448" i="50" s="1"/>
  <c r="AD1448" i="50" a="1"/>
  <c r="AD1448" i="50" s="1"/>
  <c r="AC1448" i="50" s="1"/>
  <c r="AE1448" i="50" a="1"/>
  <c r="AE1448" i="50" s="1"/>
  <c r="Z1448" i="50" s="1"/>
  <c r="AF1448" i="50" a="1"/>
  <c r="AF1448" i="50" s="1"/>
  <c r="AG1448" i="50" a="1"/>
  <c r="AG1448" i="50" s="1"/>
  <c r="AH1448" i="50" a="1"/>
  <c r="AH1448" i="50" s="1"/>
  <c r="AI1448" i="50" a="1"/>
  <c r="AI1448" i="50" s="1"/>
  <c r="AL1448" i="50" a="1"/>
  <c r="AL1448" i="50" s="1"/>
  <c r="O1449" i="50" a="1"/>
  <c r="O1449" i="50" s="1"/>
  <c r="P1449" i="50" a="1"/>
  <c r="P1449" i="50" s="1"/>
  <c r="Q1449" i="50" a="1"/>
  <c r="Q1449" i="50" s="1"/>
  <c r="AB1449" i="50" a="1"/>
  <c r="AB1449" i="50" s="1"/>
  <c r="AD1449" i="50" a="1"/>
  <c r="AD1449" i="50" s="1"/>
  <c r="AC1449" i="50" s="1"/>
  <c r="AE1449" i="50" a="1"/>
  <c r="AE1449" i="50" s="1"/>
  <c r="Z1449" i="50" s="1"/>
  <c r="AF1449" i="50" a="1"/>
  <c r="AF1449" i="50" s="1"/>
  <c r="AG1449" i="50" a="1"/>
  <c r="AG1449" i="50" s="1"/>
  <c r="AH1449" i="50" a="1"/>
  <c r="AH1449" i="50" s="1"/>
  <c r="AI1449" i="50" a="1"/>
  <c r="AI1449" i="50" s="1"/>
  <c r="AL1449" i="50" a="1"/>
  <c r="AL1449" i="50" s="1"/>
  <c r="O1450" i="50" a="1"/>
  <c r="O1450" i="50" s="1"/>
  <c r="P1450" i="50" a="1"/>
  <c r="P1450" i="50" s="1"/>
  <c r="Q1450" i="50" a="1"/>
  <c r="Q1450" i="50" s="1"/>
  <c r="AB1450" i="50" a="1"/>
  <c r="AB1450" i="50" s="1"/>
  <c r="AD1450" i="50" a="1"/>
  <c r="AD1450" i="50" s="1"/>
  <c r="AC1450" i="50" s="1"/>
  <c r="AE1450" i="50" a="1"/>
  <c r="AE1450" i="50" s="1"/>
  <c r="AA1450" i="50" s="1"/>
  <c r="AF1450" i="50" a="1"/>
  <c r="AF1450" i="50" s="1"/>
  <c r="AG1450" i="50" a="1"/>
  <c r="AG1450" i="50" s="1"/>
  <c r="AH1450" i="50" a="1"/>
  <c r="AH1450" i="50" s="1"/>
  <c r="AI1450" i="50" a="1"/>
  <c r="AI1450" i="50" s="1"/>
  <c r="AL1450" i="50" a="1"/>
  <c r="AL1450" i="50" s="1"/>
  <c r="O1451" i="50" a="1"/>
  <c r="O1451" i="50" s="1"/>
  <c r="P1451" i="50" a="1"/>
  <c r="P1451" i="50" s="1"/>
  <c r="Q1451" i="50" a="1"/>
  <c r="Q1451" i="50" s="1"/>
  <c r="AB1451" i="50" a="1"/>
  <c r="AB1451" i="50" s="1"/>
  <c r="AD1451" i="50" a="1"/>
  <c r="AD1451" i="50" s="1"/>
  <c r="AC1451" i="50" s="1"/>
  <c r="AE1451" i="50" a="1"/>
  <c r="AE1451" i="50" s="1"/>
  <c r="AF1451" i="50" a="1"/>
  <c r="AF1451" i="50" s="1"/>
  <c r="AG1451" i="50" a="1"/>
  <c r="AG1451" i="50" s="1"/>
  <c r="AH1451" i="50" a="1"/>
  <c r="AH1451" i="50" s="1"/>
  <c r="AI1451" i="50" a="1"/>
  <c r="AI1451" i="50" s="1"/>
  <c r="AL1451" i="50" a="1"/>
  <c r="AL1451" i="50" s="1"/>
  <c r="O1452" i="50" a="1"/>
  <c r="O1452" i="50" s="1"/>
  <c r="P1452" i="50" a="1"/>
  <c r="P1452" i="50" s="1"/>
  <c r="Q1452" i="50" a="1"/>
  <c r="Q1452" i="50" s="1"/>
  <c r="AB1452" i="50" a="1"/>
  <c r="AB1452" i="50" s="1"/>
  <c r="AD1452" i="50" a="1"/>
  <c r="AD1452" i="50" s="1"/>
  <c r="AC1452" i="50" s="1"/>
  <c r="AE1452" i="50" a="1"/>
  <c r="AE1452" i="50" s="1"/>
  <c r="Z1452" i="50" s="1"/>
  <c r="AF1452" i="50" a="1"/>
  <c r="AF1452" i="50" s="1"/>
  <c r="AG1452" i="50" a="1"/>
  <c r="AG1452" i="50" s="1"/>
  <c r="AH1452" i="50" a="1"/>
  <c r="AH1452" i="50" s="1"/>
  <c r="AI1452" i="50" a="1"/>
  <c r="AI1452" i="50" s="1"/>
  <c r="AL1452" i="50" a="1"/>
  <c r="AL1452" i="50" s="1"/>
  <c r="O1453" i="50" a="1"/>
  <c r="O1453" i="50" s="1"/>
  <c r="P1453" i="50" a="1"/>
  <c r="P1453" i="50" s="1"/>
  <c r="Q1453" i="50" a="1"/>
  <c r="Q1453" i="50" s="1"/>
  <c r="AB1453" i="50" a="1"/>
  <c r="AB1453" i="50" s="1"/>
  <c r="AD1453" i="50" a="1"/>
  <c r="AD1453" i="50" s="1"/>
  <c r="AC1453" i="50" s="1"/>
  <c r="AE1453" i="50" a="1"/>
  <c r="AE1453" i="50" s="1"/>
  <c r="Z1453" i="50" s="1"/>
  <c r="AF1453" i="50" a="1"/>
  <c r="AF1453" i="50" s="1"/>
  <c r="AG1453" i="50" a="1"/>
  <c r="AG1453" i="50" s="1"/>
  <c r="AH1453" i="50" a="1"/>
  <c r="AH1453" i="50" s="1"/>
  <c r="AI1453" i="50" a="1"/>
  <c r="AI1453" i="50" s="1"/>
  <c r="AL1453" i="50" a="1"/>
  <c r="AL1453" i="50" s="1"/>
  <c r="O1454" i="50" a="1"/>
  <c r="O1454" i="50" s="1"/>
  <c r="P1454" i="50" a="1"/>
  <c r="P1454" i="50" s="1"/>
  <c r="Q1454" i="50" a="1"/>
  <c r="Q1454" i="50" s="1"/>
  <c r="AB1454" i="50" a="1"/>
  <c r="AB1454" i="50" s="1"/>
  <c r="AD1454" i="50" a="1"/>
  <c r="AD1454" i="50" s="1"/>
  <c r="AC1454" i="50" s="1"/>
  <c r="AE1454" i="50" a="1"/>
  <c r="AE1454" i="50" s="1"/>
  <c r="AF1454" i="50" a="1"/>
  <c r="AF1454" i="50" s="1"/>
  <c r="AG1454" i="50" a="1"/>
  <c r="AG1454" i="50" s="1"/>
  <c r="AH1454" i="50" a="1"/>
  <c r="AH1454" i="50" s="1"/>
  <c r="AI1454" i="50" a="1"/>
  <c r="AI1454" i="50" s="1"/>
  <c r="AL1454" i="50" a="1"/>
  <c r="AL1454" i="50" s="1"/>
  <c r="O1455" i="50" a="1"/>
  <c r="O1455" i="50" s="1"/>
  <c r="P1455" i="50" a="1"/>
  <c r="P1455" i="50" s="1"/>
  <c r="Q1455" i="50" a="1"/>
  <c r="Q1455" i="50" s="1"/>
  <c r="AB1455" i="50" a="1"/>
  <c r="AB1455" i="50" s="1"/>
  <c r="AD1455" i="50" a="1"/>
  <c r="AD1455" i="50" s="1"/>
  <c r="AC1455" i="50" s="1"/>
  <c r="AE1455" i="50" a="1"/>
  <c r="AE1455" i="50" s="1"/>
  <c r="AF1455" i="50" a="1"/>
  <c r="AF1455" i="50" s="1"/>
  <c r="AG1455" i="50" a="1"/>
  <c r="AG1455" i="50" s="1"/>
  <c r="AH1455" i="50" a="1"/>
  <c r="AH1455" i="50" s="1"/>
  <c r="AI1455" i="50" a="1"/>
  <c r="AI1455" i="50" s="1"/>
  <c r="AL1455" i="50" a="1"/>
  <c r="AL1455" i="50" s="1"/>
  <c r="O1456" i="50" a="1"/>
  <c r="O1456" i="50" s="1"/>
  <c r="P1456" i="50" a="1"/>
  <c r="P1456" i="50" s="1"/>
  <c r="Q1456" i="50" a="1"/>
  <c r="Q1456" i="50" s="1"/>
  <c r="AB1456" i="50" a="1"/>
  <c r="AB1456" i="50" s="1"/>
  <c r="AD1456" i="50" a="1"/>
  <c r="AD1456" i="50" s="1"/>
  <c r="AC1456" i="50" s="1"/>
  <c r="AE1456" i="50" a="1"/>
  <c r="AE1456" i="50" s="1"/>
  <c r="AF1456" i="50" a="1"/>
  <c r="AF1456" i="50" s="1"/>
  <c r="AG1456" i="50" a="1"/>
  <c r="AG1456" i="50" s="1"/>
  <c r="AH1456" i="50" a="1"/>
  <c r="AH1456" i="50" s="1"/>
  <c r="AI1456" i="50" a="1"/>
  <c r="AI1456" i="50" s="1"/>
  <c r="AL1456" i="50" a="1"/>
  <c r="AL1456" i="50" s="1"/>
  <c r="O1457" i="50" a="1"/>
  <c r="O1457" i="50" s="1"/>
  <c r="P1457" i="50" a="1"/>
  <c r="P1457" i="50" s="1"/>
  <c r="Q1457" i="50" a="1"/>
  <c r="Q1457" i="50" s="1"/>
  <c r="AB1457" i="50" a="1"/>
  <c r="AB1457" i="50" s="1"/>
  <c r="AD1457" i="50" a="1"/>
  <c r="AD1457" i="50" s="1"/>
  <c r="AC1457" i="50" s="1"/>
  <c r="AE1457" i="50" a="1"/>
  <c r="AE1457" i="50" s="1"/>
  <c r="AF1457" i="50" a="1"/>
  <c r="AF1457" i="50" s="1"/>
  <c r="AG1457" i="50" a="1"/>
  <c r="AG1457" i="50" s="1"/>
  <c r="AH1457" i="50" a="1"/>
  <c r="AH1457" i="50" s="1"/>
  <c r="AI1457" i="50" a="1"/>
  <c r="AI1457" i="50" s="1"/>
  <c r="AL1457" i="50" a="1"/>
  <c r="AL1457" i="50" s="1"/>
  <c r="O1458" i="50" a="1"/>
  <c r="O1458" i="50" s="1"/>
  <c r="P1458" i="50" a="1"/>
  <c r="P1458" i="50" s="1"/>
  <c r="Q1458" i="50" a="1"/>
  <c r="Q1458" i="50" s="1"/>
  <c r="AB1458" i="50" a="1"/>
  <c r="AB1458" i="50" s="1"/>
  <c r="AD1458" i="50" a="1"/>
  <c r="AD1458" i="50" s="1"/>
  <c r="AC1458" i="50" s="1"/>
  <c r="AE1458" i="50" a="1"/>
  <c r="AE1458" i="50" s="1"/>
  <c r="AA1458" i="50" s="1"/>
  <c r="AF1458" i="50" a="1"/>
  <c r="AF1458" i="50" s="1"/>
  <c r="AG1458" i="50" a="1"/>
  <c r="AG1458" i="50" s="1"/>
  <c r="AH1458" i="50" a="1"/>
  <c r="AH1458" i="50" s="1"/>
  <c r="AI1458" i="50" a="1"/>
  <c r="AI1458" i="50" s="1"/>
  <c r="AL1458" i="50" a="1"/>
  <c r="AL1458" i="50" s="1"/>
  <c r="O1459" i="50" a="1"/>
  <c r="O1459" i="50" s="1"/>
  <c r="P1459" i="50" a="1"/>
  <c r="P1459" i="50" s="1"/>
  <c r="Q1459" i="50" a="1"/>
  <c r="Q1459" i="50" s="1"/>
  <c r="AB1459" i="50" a="1"/>
  <c r="AB1459" i="50" s="1"/>
  <c r="AD1459" i="50" a="1"/>
  <c r="AD1459" i="50" s="1"/>
  <c r="AC1459" i="50" s="1"/>
  <c r="AE1459" i="50" a="1"/>
  <c r="AE1459" i="50" s="1"/>
  <c r="AF1459" i="50" a="1"/>
  <c r="AF1459" i="50" s="1"/>
  <c r="AG1459" i="50" a="1"/>
  <c r="AG1459" i="50" s="1"/>
  <c r="AH1459" i="50" a="1"/>
  <c r="AH1459" i="50" s="1"/>
  <c r="AI1459" i="50" a="1"/>
  <c r="AI1459" i="50" s="1"/>
  <c r="AL1459" i="50" a="1"/>
  <c r="AL1459" i="50" s="1"/>
  <c r="O1460" i="50" a="1"/>
  <c r="O1460" i="50" s="1"/>
  <c r="P1460" i="50" a="1"/>
  <c r="P1460" i="50" s="1"/>
  <c r="Q1460" i="50" a="1"/>
  <c r="Q1460" i="50" s="1"/>
  <c r="AB1460" i="50" a="1"/>
  <c r="AB1460" i="50" s="1"/>
  <c r="AD1460" i="50" a="1"/>
  <c r="AD1460" i="50" s="1"/>
  <c r="AC1460" i="50" s="1"/>
  <c r="AE1460" i="50" a="1"/>
  <c r="AE1460" i="50" s="1"/>
  <c r="AF1460" i="50" a="1"/>
  <c r="AF1460" i="50" s="1"/>
  <c r="AG1460" i="50" a="1"/>
  <c r="AG1460" i="50" s="1"/>
  <c r="AH1460" i="50" a="1"/>
  <c r="AH1460" i="50" s="1"/>
  <c r="AI1460" i="50" a="1"/>
  <c r="AI1460" i="50" s="1"/>
  <c r="AL1460" i="50" a="1"/>
  <c r="AL1460" i="50" s="1"/>
  <c r="O1461" i="50" a="1"/>
  <c r="O1461" i="50" s="1"/>
  <c r="P1461" i="50" a="1"/>
  <c r="P1461" i="50" s="1"/>
  <c r="Q1461" i="50" a="1"/>
  <c r="Q1461" i="50" s="1"/>
  <c r="AB1461" i="50" a="1"/>
  <c r="AB1461" i="50" s="1"/>
  <c r="AD1461" i="50" a="1"/>
  <c r="AD1461" i="50" s="1"/>
  <c r="AC1461" i="50" s="1"/>
  <c r="AE1461" i="50" a="1"/>
  <c r="AE1461" i="50" s="1"/>
  <c r="AF1461" i="50" a="1"/>
  <c r="AF1461" i="50" s="1"/>
  <c r="AG1461" i="50" a="1"/>
  <c r="AG1461" i="50" s="1"/>
  <c r="AH1461" i="50" a="1"/>
  <c r="AH1461" i="50" s="1"/>
  <c r="AI1461" i="50" a="1"/>
  <c r="AI1461" i="50" s="1"/>
  <c r="AL1461" i="50" a="1"/>
  <c r="AL1461" i="50" s="1"/>
  <c r="O1462" i="50" a="1"/>
  <c r="O1462" i="50" s="1"/>
  <c r="P1462" i="50" a="1"/>
  <c r="P1462" i="50" s="1"/>
  <c r="Q1462" i="50" a="1"/>
  <c r="Q1462" i="50" s="1"/>
  <c r="AB1462" i="50" a="1"/>
  <c r="AB1462" i="50" s="1"/>
  <c r="AD1462" i="50" a="1"/>
  <c r="AD1462" i="50" s="1"/>
  <c r="AC1462" i="50" s="1"/>
  <c r="AE1462" i="50" a="1"/>
  <c r="AE1462" i="50" s="1"/>
  <c r="AF1462" i="50" a="1"/>
  <c r="AF1462" i="50" s="1"/>
  <c r="AG1462" i="50" a="1"/>
  <c r="AG1462" i="50" s="1"/>
  <c r="AH1462" i="50" a="1"/>
  <c r="AH1462" i="50" s="1"/>
  <c r="AI1462" i="50" a="1"/>
  <c r="AI1462" i="50" s="1"/>
  <c r="AL1462" i="50" a="1"/>
  <c r="AL1462" i="50" s="1"/>
  <c r="O1463" i="50" a="1"/>
  <c r="O1463" i="50" s="1"/>
  <c r="P1463" i="50" a="1"/>
  <c r="P1463" i="50" s="1"/>
  <c r="Q1463" i="50" a="1"/>
  <c r="Q1463" i="50" s="1"/>
  <c r="AB1463" i="50" a="1"/>
  <c r="AB1463" i="50" s="1"/>
  <c r="AD1463" i="50" a="1"/>
  <c r="AD1463" i="50" s="1"/>
  <c r="AC1463" i="50" s="1"/>
  <c r="AE1463" i="50" a="1"/>
  <c r="AE1463" i="50" s="1"/>
  <c r="AF1463" i="50" a="1"/>
  <c r="AF1463" i="50" s="1"/>
  <c r="AG1463" i="50" a="1"/>
  <c r="AG1463" i="50" s="1"/>
  <c r="AH1463" i="50" a="1"/>
  <c r="AH1463" i="50" s="1"/>
  <c r="AI1463" i="50" a="1"/>
  <c r="AI1463" i="50" s="1"/>
  <c r="AL1463" i="50" a="1"/>
  <c r="AL1463" i="50" s="1"/>
  <c r="O1464" i="50" a="1"/>
  <c r="O1464" i="50" s="1"/>
  <c r="P1464" i="50" a="1"/>
  <c r="P1464" i="50" s="1"/>
  <c r="Q1464" i="50" a="1"/>
  <c r="Q1464" i="50" s="1"/>
  <c r="AB1464" i="50" a="1"/>
  <c r="AB1464" i="50" s="1"/>
  <c r="AD1464" i="50" a="1"/>
  <c r="AD1464" i="50" s="1"/>
  <c r="AC1464" i="50" s="1"/>
  <c r="AE1464" i="50" a="1"/>
  <c r="AE1464" i="50" s="1"/>
  <c r="AF1464" i="50" a="1"/>
  <c r="AF1464" i="50" s="1"/>
  <c r="AG1464" i="50" a="1"/>
  <c r="AG1464" i="50" s="1"/>
  <c r="AH1464" i="50" a="1"/>
  <c r="AH1464" i="50" s="1"/>
  <c r="AI1464" i="50" a="1"/>
  <c r="AI1464" i="50" s="1"/>
  <c r="AL1464" i="50" a="1"/>
  <c r="AL1464" i="50" s="1"/>
  <c r="O1465" i="50" a="1"/>
  <c r="O1465" i="50" s="1"/>
  <c r="P1465" i="50" a="1"/>
  <c r="P1465" i="50" s="1"/>
  <c r="Q1465" i="50" a="1"/>
  <c r="Q1465" i="50" s="1"/>
  <c r="AB1465" i="50" a="1"/>
  <c r="AB1465" i="50" s="1"/>
  <c r="AD1465" i="50" a="1"/>
  <c r="AD1465" i="50" s="1"/>
  <c r="AC1465" i="50" s="1"/>
  <c r="AE1465" i="50" a="1"/>
  <c r="AE1465" i="50" s="1"/>
  <c r="AF1465" i="50" a="1"/>
  <c r="AF1465" i="50" s="1"/>
  <c r="AG1465" i="50" a="1"/>
  <c r="AG1465" i="50" s="1"/>
  <c r="AH1465" i="50" a="1"/>
  <c r="AH1465" i="50" s="1"/>
  <c r="AI1465" i="50" a="1"/>
  <c r="AI1465" i="50" s="1"/>
  <c r="AL1465" i="50" a="1"/>
  <c r="AL1465" i="50" s="1"/>
  <c r="O1466" i="50" a="1"/>
  <c r="O1466" i="50" s="1"/>
  <c r="P1466" i="50" a="1"/>
  <c r="P1466" i="50" s="1"/>
  <c r="Q1466" i="50" a="1"/>
  <c r="Q1466" i="50" s="1"/>
  <c r="AB1466" i="50" a="1"/>
  <c r="AB1466" i="50" s="1"/>
  <c r="AD1466" i="50" a="1"/>
  <c r="AD1466" i="50" s="1"/>
  <c r="AC1466" i="50" s="1"/>
  <c r="AE1466" i="50" a="1"/>
  <c r="AE1466" i="50" s="1"/>
  <c r="AF1466" i="50" a="1"/>
  <c r="AF1466" i="50" s="1"/>
  <c r="AG1466" i="50" a="1"/>
  <c r="AG1466" i="50" s="1"/>
  <c r="AH1466" i="50" a="1"/>
  <c r="AH1466" i="50" s="1"/>
  <c r="AI1466" i="50" a="1"/>
  <c r="AI1466" i="50" s="1"/>
  <c r="AL1466" i="50" a="1"/>
  <c r="AL1466" i="50" s="1"/>
  <c r="O1467" i="50" a="1"/>
  <c r="O1467" i="50" s="1"/>
  <c r="P1467" i="50" a="1"/>
  <c r="P1467" i="50" s="1"/>
  <c r="Q1467" i="50" a="1"/>
  <c r="Q1467" i="50" s="1"/>
  <c r="AB1467" i="50" a="1"/>
  <c r="AB1467" i="50" s="1"/>
  <c r="AD1467" i="50" a="1"/>
  <c r="AD1467" i="50" s="1"/>
  <c r="AC1467" i="50" s="1"/>
  <c r="AE1467" i="50" a="1"/>
  <c r="AE1467" i="50" s="1"/>
  <c r="AF1467" i="50" a="1"/>
  <c r="AF1467" i="50" s="1"/>
  <c r="AG1467" i="50" a="1"/>
  <c r="AG1467" i="50" s="1"/>
  <c r="AH1467" i="50" a="1"/>
  <c r="AH1467" i="50" s="1"/>
  <c r="AI1467" i="50" a="1"/>
  <c r="AI1467" i="50" s="1"/>
  <c r="AL1467" i="50" a="1"/>
  <c r="AL1467" i="50" s="1"/>
  <c r="O1468" i="50" a="1"/>
  <c r="O1468" i="50" s="1"/>
  <c r="P1468" i="50" a="1"/>
  <c r="P1468" i="50" s="1"/>
  <c r="Q1468" i="50" a="1"/>
  <c r="Q1468" i="50" s="1"/>
  <c r="AB1468" i="50" a="1"/>
  <c r="AB1468" i="50" s="1"/>
  <c r="AD1468" i="50" a="1"/>
  <c r="AD1468" i="50" s="1"/>
  <c r="AC1468" i="50" s="1"/>
  <c r="AE1468" i="50" a="1"/>
  <c r="AE1468" i="50" s="1"/>
  <c r="AF1468" i="50" a="1"/>
  <c r="AF1468" i="50" s="1"/>
  <c r="AG1468" i="50" a="1"/>
  <c r="AG1468" i="50" s="1"/>
  <c r="AH1468" i="50" a="1"/>
  <c r="AH1468" i="50" s="1"/>
  <c r="AI1468" i="50" a="1"/>
  <c r="AI1468" i="50" s="1"/>
  <c r="AL1468" i="50" a="1"/>
  <c r="AL1468" i="50" s="1"/>
  <c r="O1469" i="50" a="1"/>
  <c r="O1469" i="50" s="1"/>
  <c r="P1469" i="50" a="1"/>
  <c r="P1469" i="50" s="1"/>
  <c r="Q1469" i="50" a="1"/>
  <c r="Q1469" i="50" s="1"/>
  <c r="AB1469" i="50" a="1"/>
  <c r="AB1469" i="50" s="1"/>
  <c r="AD1469" i="50" a="1"/>
  <c r="AD1469" i="50" s="1"/>
  <c r="AC1469" i="50" s="1"/>
  <c r="AE1469" i="50" a="1"/>
  <c r="AE1469" i="50" s="1"/>
  <c r="AF1469" i="50" a="1"/>
  <c r="AF1469" i="50" s="1"/>
  <c r="AG1469" i="50" a="1"/>
  <c r="AG1469" i="50" s="1"/>
  <c r="AH1469" i="50" a="1"/>
  <c r="AH1469" i="50" s="1"/>
  <c r="AI1469" i="50" a="1"/>
  <c r="AI1469" i="50" s="1"/>
  <c r="AL1469" i="50" a="1"/>
  <c r="AL1469" i="50" s="1"/>
  <c r="O1470" i="50" a="1"/>
  <c r="O1470" i="50" s="1"/>
  <c r="P1470" i="50" a="1"/>
  <c r="P1470" i="50" s="1"/>
  <c r="Q1470" i="50" a="1"/>
  <c r="Q1470" i="50" s="1"/>
  <c r="AB1470" i="50" a="1"/>
  <c r="AB1470" i="50" s="1"/>
  <c r="AD1470" i="50" a="1"/>
  <c r="AD1470" i="50" s="1"/>
  <c r="AC1470" i="50" s="1"/>
  <c r="AE1470" i="50" a="1"/>
  <c r="AE1470" i="50" s="1"/>
  <c r="Z1470" i="50" s="1"/>
  <c r="AF1470" i="50" a="1"/>
  <c r="AF1470" i="50" s="1"/>
  <c r="AG1470" i="50" a="1"/>
  <c r="AG1470" i="50" s="1"/>
  <c r="AH1470" i="50" a="1"/>
  <c r="AH1470" i="50" s="1"/>
  <c r="AI1470" i="50" a="1"/>
  <c r="AI1470" i="50" s="1"/>
  <c r="AL1470" i="50" a="1"/>
  <c r="AL1470" i="50" s="1"/>
  <c r="O1471" i="50" a="1"/>
  <c r="O1471" i="50" s="1"/>
  <c r="P1471" i="50" a="1"/>
  <c r="P1471" i="50" s="1"/>
  <c r="Q1471" i="50" a="1"/>
  <c r="Q1471" i="50" s="1"/>
  <c r="AB1471" i="50" a="1"/>
  <c r="AB1471" i="50" s="1"/>
  <c r="AD1471" i="50" a="1"/>
  <c r="AD1471" i="50" s="1"/>
  <c r="AC1471" i="50" s="1"/>
  <c r="AE1471" i="50" a="1"/>
  <c r="AE1471" i="50" s="1"/>
  <c r="AF1471" i="50" a="1"/>
  <c r="AF1471" i="50" s="1"/>
  <c r="AG1471" i="50" a="1"/>
  <c r="AG1471" i="50" s="1"/>
  <c r="AH1471" i="50" a="1"/>
  <c r="AH1471" i="50" s="1"/>
  <c r="AI1471" i="50" a="1"/>
  <c r="AI1471" i="50" s="1"/>
  <c r="AL1471" i="50" a="1"/>
  <c r="AL1471" i="50" s="1"/>
  <c r="O1472" i="50" a="1"/>
  <c r="O1472" i="50" s="1"/>
  <c r="P1472" i="50" a="1"/>
  <c r="P1472" i="50" s="1"/>
  <c r="Q1472" i="50" a="1"/>
  <c r="Q1472" i="50" s="1"/>
  <c r="AB1472" i="50" a="1"/>
  <c r="AB1472" i="50" s="1"/>
  <c r="AD1472" i="50" a="1"/>
  <c r="AD1472" i="50" s="1"/>
  <c r="AC1472" i="50" s="1"/>
  <c r="AE1472" i="50" a="1"/>
  <c r="AE1472" i="50" s="1"/>
  <c r="Z1472" i="50" s="1"/>
  <c r="AF1472" i="50" a="1"/>
  <c r="AF1472" i="50" s="1"/>
  <c r="AG1472" i="50" a="1"/>
  <c r="AG1472" i="50" s="1"/>
  <c r="AH1472" i="50" a="1"/>
  <c r="AH1472" i="50" s="1"/>
  <c r="AI1472" i="50" a="1"/>
  <c r="AI1472" i="50" s="1"/>
  <c r="AL1472" i="50" a="1"/>
  <c r="AL1472" i="50" s="1"/>
  <c r="O1473" i="50" a="1"/>
  <c r="O1473" i="50" s="1"/>
  <c r="P1473" i="50" a="1"/>
  <c r="P1473" i="50" s="1"/>
  <c r="Q1473" i="50" a="1"/>
  <c r="Q1473" i="50" s="1"/>
  <c r="AB1473" i="50" a="1"/>
  <c r="AB1473" i="50" s="1"/>
  <c r="AD1473" i="50" a="1"/>
  <c r="AD1473" i="50" s="1"/>
  <c r="AC1473" i="50" s="1"/>
  <c r="AE1473" i="50" a="1"/>
  <c r="AE1473" i="50" s="1"/>
  <c r="Z1473" i="50" s="1"/>
  <c r="AF1473" i="50" a="1"/>
  <c r="AF1473" i="50" s="1"/>
  <c r="AG1473" i="50" a="1"/>
  <c r="AG1473" i="50" s="1"/>
  <c r="AH1473" i="50" a="1"/>
  <c r="AH1473" i="50" s="1"/>
  <c r="AI1473" i="50" a="1"/>
  <c r="AI1473" i="50" s="1"/>
  <c r="AL1473" i="50" a="1"/>
  <c r="AL1473" i="50" s="1"/>
  <c r="O1474" i="50" a="1"/>
  <c r="O1474" i="50" s="1"/>
  <c r="P1474" i="50" a="1"/>
  <c r="P1474" i="50" s="1"/>
  <c r="Q1474" i="50" a="1"/>
  <c r="Q1474" i="50" s="1"/>
  <c r="AB1474" i="50" a="1"/>
  <c r="AB1474" i="50" s="1"/>
  <c r="AD1474" i="50" a="1"/>
  <c r="AD1474" i="50" s="1"/>
  <c r="AC1474" i="50" s="1"/>
  <c r="AE1474" i="50" a="1"/>
  <c r="AE1474" i="50" s="1"/>
  <c r="Z1474" i="50" s="1"/>
  <c r="AF1474" i="50" a="1"/>
  <c r="AF1474" i="50" s="1"/>
  <c r="AG1474" i="50" a="1"/>
  <c r="AG1474" i="50" s="1"/>
  <c r="AH1474" i="50" a="1"/>
  <c r="AH1474" i="50" s="1"/>
  <c r="AI1474" i="50" a="1"/>
  <c r="AI1474" i="50" s="1"/>
  <c r="AL1474" i="50" a="1"/>
  <c r="AL1474" i="50" s="1"/>
  <c r="O1475" i="50" a="1"/>
  <c r="O1475" i="50" s="1"/>
  <c r="P1475" i="50" a="1"/>
  <c r="P1475" i="50" s="1"/>
  <c r="Q1475" i="50" a="1"/>
  <c r="Q1475" i="50" s="1"/>
  <c r="AB1475" i="50" a="1"/>
  <c r="AB1475" i="50" s="1"/>
  <c r="AD1475" i="50" a="1"/>
  <c r="AD1475" i="50" s="1"/>
  <c r="AC1475" i="50" s="1"/>
  <c r="AE1475" i="50" a="1"/>
  <c r="AE1475" i="50" s="1"/>
  <c r="AF1475" i="50" a="1"/>
  <c r="AF1475" i="50" s="1"/>
  <c r="AG1475" i="50" a="1"/>
  <c r="AG1475" i="50" s="1"/>
  <c r="AH1475" i="50" a="1"/>
  <c r="AH1475" i="50" s="1"/>
  <c r="AI1475" i="50" a="1"/>
  <c r="AI1475" i="50" s="1"/>
  <c r="AL1475" i="50" a="1"/>
  <c r="AL1475" i="50" s="1"/>
  <c r="O1476" i="50" a="1"/>
  <c r="O1476" i="50" s="1"/>
  <c r="P1476" i="50" a="1"/>
  <c r="P1476" i="50" s="1"/>
  <c r="Q1476" i="50" a="1"/>
  <c r="Q1476" i="50" s="1"/>
  <c r="AB1476" i="50" a="1"/>
  <c r="AB1476" i="50" s="1"/>
  <c r="AD1476" i="50" a="1"/>
  <c r="AD1476" i="50" s="1"/>
  <c r="AC1476" i="50" s="1"/>
  <c r="AE1476" i="50" a="1"/>
  <c r="AE1476" i="50" s="1"/>
  <c r="AF1476" i="50" a="1"/>
  <c r="AF1476" i="50" s="1"/>
  <c r="AG1476" i="50" a="1"/>
  <c r="AG1476" i="50" s="1"/>
  <c r="AH1476" i="50" a="1"/>
  <c r="AH1476" i="50" s="1"/>
  <c r="AI1476" i="50" a="1"/>
  <c r="AI1476" i="50" s="1"/>
  <c r="AL1476" i="50" a="1"/>
  <c r="AL1476" i="50" s="1"/>
  <c r="O1477" i="50" a="1"/>
  <c r="O1477" i="50" s="1"/>
  <c r="P1477" i="50" a="1"/>
  <c r="P1477" i="50" s="1"/>
  <c r="Q1477" i="50" a="1"/>
  <c r="Q1477" i="50" s="1"/>
  <c r="AB1477" i="50" a="1"/>
  <c r="AB1477" i="50" s="1"/>
  <c r="AD1477" i="50" a="1"/>
  <c r="AD1477" i="50" s="1"/>
  <c r="AC1477" i="50" s="1"/>
  <c r="AE1477" i="50" a="1"/>
  <c r="AE1477" i="50" s="1"/>
  <c r="Z1477" i="50" s="1"/>
  <c r="AF1477" i="50" a="1"/>
  <c r="AF1477" i="50" s="1"/>
  <c r="AG1477" i="50" a="1"/>
  <c r="AG1477" i="50" s="1"/>
  <c r="AH1477" i="50" a="1"/>
  <c r="AH1477" i="50" s="1"/>
  <c r="AI1477" i="50" a="1"/>
  <c r="AI1477" i="50" s="1"/>
  <c r="AL1477" i="50" a="1"/>
  <c r="AL1477" i="50" s="1"/>
  <c r="O1478" i="50" a="1"/>
  <c r="O1478" i="50" s="1"/>
  <c r="P1478" i="50" a="1"/>
  <c r="P1478" i="50" s="1"/>
  <c r="Q1478" i="50" a="1"/>
  <c r="Q1478" i="50" s="1"/>
  <c r="AB1478" i="50" a="1"/>
  <c r="AB1478" i="50" s="1"/>
  <c r="AD1478" i="50" a="1"/>
  <c r="AD1478" i="50" s="1"/>
  <c r="AC1478" i="50" s="1"/>
  <c r="AE1478" i="50" a="1"/>
  <c r="AE1478" i="50" s="1"/>
  <c r="AF1478" i="50" a="1"/>
  <c r="AF1478" i="50" s="1"/>
  <c r="AG1478" i="50" a="1"/>
  <c r="AG1478" i="50" s="1"/>
  <c r="AH1478" i="50" a="1"/>
  <c r="AH1478" i="50" s="1"/>
  <c r="AI1478" i="50" a="1"/>
  <c r="AI1478" i="50" s="1"/>
  <c r="AL1478" i="50" a="1"/>
  <c r="AL1478" i="50" s="1"/>
  <c r="O1479" i="50" a="1"/>
  <c r="O1479" i="50" s="1"/>
  <c r="P1479" i="50" a="1"/>
  <c r="P1479" i="50" s="1"/>
  <c r="Q1479" i="50" a="1"/>
  <c r="Q1479" i="50" s="1"/>
  <c r="AB1479" i="50" a="1"/>
  <c r="AB1479" i="50" s="1"/>
  <c r="AD1479" i="50" a="1"/>
  <c r="AD1479" i="50" s="1"/>
  <c r="AC1479" i="50" s="1"/>
  <c r="AE1479" i="50" a="1"/>
  <c r="AE1479" i="50" s="1"/>
  <c r="AF1479" i="50" a="1"/>
  <c r="AF1479" i="50" s="1"/>
  <c r="AG1479" i="50" a="1"/>
  <c r="AG1479" i="50" s="1"/>
  <c r="AH1479" i="50" a="1"/>
  <c r="AH1479" i="50" s="1"/>
  <c r="AI1479" i="50" a="1"/>
  <c r="AI1479" i="50" s="1"/>
  <c r="AL1479" i="50" a="1"/>
  <c r="AL1479" i="50" s="1"/>
  <c r="O1480" i="50" a="1"/>
  <c r="O1480" i="50" s="1"/>
  <c r="P1480" i="50" a="1"/>
  <c r="P1480" i="50" s="1"/>
  <c r="Q1480" i="50" a="1"/>
  <c r="Q1480" i="50" s="1"/>
  <c r="AB1480" i="50" a="1"/>
  <c r="AB1480" i="50" s="1"/>
  <c r="AD1480" i="50" a="1"/>
  <c r="AD1480" i="50" s="1"/>
  <c r="AC1480" i="50" s="1"/>
  <c r="AE1480" i="50" a="1"/>
  <c r="AE1480" i="50" s="1"/>
  <c r="AF1480" i="50" a="1"/>
  <c r="AF1480" i="50" s="1"/>
  <c r="AG1480" i="50" a="1"/>
  <c r="AG1480" i="50" s="1"/>
  <c r="AH1480" i="50" a="1"/>
  <c r="AH1480" i="50" s="1"/>
  <c r="AI1480" i="50" a="1"/>
  <c r="AI1480" i="50" s="1"/>
  <c r="AL1480" i="50" a="1"/>
  <c r="AL1480" i="50" s="1"/>
  <c r="O1481" i="50" a="1"/>
  <c r="O1481" i="50" s="1"/>
  <c r="P1481" i="50" a="1"/>
  <c r="P1481" i="50" s="1"/>
  <c r="Q1481" i="50" a="1"/>
  <c r="Q1481" i="50" s="1"/>
  <c r="AB1481" i="50" a="1"/>
  <c r="AB1481" i="50" s="1"/>
  <c r="AD1481" i="50" a="1"/>
  <c r="AD1481" i="50" s="1"/>
  <c r="AC1481" i="50" s="1"/>
  <c r="AE1481" i="50" a="1"/>
  <c r="AE1481" i="50" s="1"/>
  <c r="AF1481" i="50" a="1"/>
  <c r="AF1481" i="50" s="1"/>
  <c r="AG1481" i="50" a="1"/>
  <c r="AG1481" i="50" s="1"/>
  <c r="AH1481" i="50" a="1"/>
  <c r="AH1481" i="50" s="1"/>
  <c r="AI1481" i="50" a="1"/>
  <c r="AI1481" i="50" s="1"/>
  <c r="AL1481" i="50" a="1"/>
  <c r="AL1481" i="50" s="1"/>
  <c r="O1482" i="50" a="1"/>
  <c r="O1482" i="50" s="1"/>
  <c r="P1482" i="50" a="1"/>
  <c r="P1482" i="50" s="1"/>
  <c r="Q1482" i="50" a="1"/>
  <c r="Q1482" i="50" s="1"/>
  <c r="AB1482" i="50" a="1"/>
  <c r="AB1482" i="50" s="1"/>
  <c r="AD1482" i="50" a="1"/>
  <c r="AD1482" i="50" s="1"/>
  <c r="AC1482" i="50" s="1"/>
  <c r="AE1482" i="50" a="1"/>
  <c r="AE1482" i="50" s="1"/>
  <c r="Z1482" i="50" s="1"/>
  <c r="AF1482" i="50" a="1"/>
  <c r="AF1482" i="50" s="1"/>
  <c r="AG1482" i="50" a="1"/>
  <c r="AG1482" i="50" s="1"/>
  <c r="AH1482" i="50" a="1"/>
  <c r="AH1482" i="50" s="1"/>
  <c r="AI1482" i="50" a="1"/>
  <c r="AI1482" i="50" s="1"/>
  <c r="AL1482" i="50" a="1"/>
  <c r="AL1482" i="50" s="1"/>
  <c r="O1483" i="50" a="1"/>
  <c r="O1483" i="50" s="1"/>
  <c r="P1483" i="50" a="1"/>
  <c r="P1483" i="50" s="1"/>
  <c r="Q1483" i="50" a="1"/>
  <c r="Q1483" i="50" s="1"/>
  <c r="AB1483" i="50" a="1"/>
  <c r="AB1483" i="50" s="1"/>
  <c r="AD1483" i="50" a="1"/>
  <c r="AD1483" i="50" s="1"/>
  <c r="AC1483" i="50" s="1"/>
  <c r="AE1483" i="50" a="1"/>
  <c r="AE1483" i="50" s="1"/>
  <c r="AF1483" i="50" a="1"/>
  <c r="AF1483" i="50" s="1"/>
  <c r="AG1483" i="50" a="1"/>
  <c r="AG1483" i="50" s="1"/>
  <c r="AH1483" i="50" a="1"/>
  <c r="AH1483" i="50" s="1"/>
  <c r="AI1483" i="50" a="1"/>
  <c r="AI1483" i="50" s="1"/>
  <c r="AL1483" i="50" a="1"/>
  <c r="AL1483" i="50" s="1"/>
  <c r="O1484" i="50" a="1"/>
  <c r="O1484" i="50" s="1"/>
  <c r="P1484" i="50" a="1"/>
  <c r="P1484" i="50" s="1"/>
  <c r="Q1484" i="50" a="1"/>
  <c r="Q1484" i="50" s="1"/>
  <c r="AB1484" i="50" a="1"/>
  <c r="AB1484" i="50" s="1"/>
  <c r="AD1484" i="50" a="1"/>
  <c r="AD1484" i="50" s="1"/>
  <c r="AC1484" i="50" s="1"/>
  <c r="AE1484" i="50" a="1"/>
  <c r="AE1484" i="50" s="1"/>
  <c r="AF1484" i="50" a="1"/>
  <c r="AF1484" i="50" s="1"/>
  <c r="AG1484" i="50" a="1"/>
  <c r="AG1484" i="50" s="1"/>
  <c r="AH1484" i="50" a="1"/>
  <c r="AH1484" i="50" s="1"/>
  <c r="AI1484" i="50" a="1"/>
  <c r="AI1484" i="50" s="1"/>
  <c r="AL1484" i="50" a="1"/>
  <c r="AL1484" i="50" s="1"/>
  <c r="O1485" i="50" a="1"/>
  <c r="O1485" i="50" s="1"/>
  <c r="P1485" i="50" a="1"/>
  <c r="P1485" i="50" s="1"/>
  <c r="Q1485" i="50" a="1"/>
  <c r="Q1485" i="50" s="1"/>
  <c r="AB1485" i="50" a="1"/>
  <c r="AB1485" i="50" s="1"/>
  <c r="AD1485" i="50" a="1"/>
  <c r="AD1485" i="50" s="1"/>
  <c r="AC1485" i="50" s="1"/>
  <c r="AE1485" i="50" a="1"/>
  <c r="AE1485" i="50" s="1"/>
  <c r="Z1485" i="50" s="1"/>
  <c r="AF1485" i="50" a="1"/>
  <c r="AF1485" i="50" s="1"/>
  <c r="AG1485" i="50" a="1"/>
  <c r="AG1485" i="50" s="1"/>
  <c r="AH1485" i="50" a="1"/>
  <c r="AH1485" i="50" s="1"/>
  <c r="AI1485" i="50" a="1"/>
  <c r="AI1485" i="50" s="1"/>
  <c r="AL1485" i="50" a="1"/>
  <c r="AL1485" i="50" s="1"/>
  <c r="O1486" i="50" a="1"/>
  <c r="O1486" i="50" s="1"/>
  <c r="P1486" i="50" a="1"/>
  <c r="P1486" i="50" s="1"/>
  <c r="Q1486" i="50" a="1"/>
  <c r="Q1486" i="50" s="1"/>
  <c r="AB1486" i="50" a="1"/>
  <c r="AB1486" i="50" s="1"/>
  <c r="AD1486" i="50" a="1"/>
  <c r="AD1486" i="50" s="1"/>
  <c r="AC1486" i="50" s="1"/>
  <c r="AE1486" i="50" a="1"/>
  <c r="AE1486" i="50" s="1"/>
  <c r="AF1486" i="50" a="1"/>
  <c r="AF1486" i="50" s="1"/>
  <c r="AG1486" i="50" a="1"/>
  <c r="AG1486" i="50" s="1"/>
  <c r="AH1486" i="50" a="1"/>
  <c r="AH1486" i="50" s="1"/>
  <c r="AI1486" i="50" a="1"/>
  <c r="AI1486" i="50" s="1"/>
  <c r="AL1486" i="50" a="1"/>
  <c r="AL1486" i="50" s="1"/>
  <c r="O1487" i="50" a="1"/>
  <c r="O1487" i="50" s="1"/>
  <c r="P1487" i="50" a="1"/>
  <c r="P1487" i="50" s="1"/>
  <c r="Q1487" i="50" a="1"/>
  <c r="Q1487" i="50" s="1"/>
  <c r="AB1487" i="50" a="1"/>
  <c r="AB1487" i="50" s="1"/>
  <c r="AD1487" i="50" a="1"/>
  <c r="AD1487" i="50" s="1"/>
  <c r="AC1487" i="50" s="1"/>
  <c r="AE1487" i="50" a="1"/>
  <c r="AE1487" i="50" s="1"/>
  <c r="AF1487" i="50" a="1"/>
  <c r="AF1487" i="50" s="1"/>
  <c r="AG1487" i="50" a="1"/>
  <c r="AG1487" i="50" s="1"/>
  <c r="AH1487" i="50" a="1"/>
  <c r="AH1487" i="50" s="1"/>
  <c r="AI1487" i="50" a="1"/>
  <c r="AI1487" i="50" s="1"/>
  <c r="AL1487" i="50" a="1"/>
  <c r="AL1487" i="50" s="1"/>
  <c r="O1488" i="50" a="1"/>
  <c r="O1488" i="50" s="1"/>
  <c r="P1488" i="50" a="1"/>
  <c r="P1488" i="50" s="1"/>
  <c r="Q1488" i="50" a="1"/>
  <c r="Q1488" i="50" s="1"/>
  <c r="AB1488" i="50" a="1"/>
  <c r="AB1488" i="50" s="1"/>
  <c r="AD1488" i="50" a="1"/>
  <c r="AD1488" i="50" s="1"/>
  <c r="AC1488" i="50" s="1"/>
  <c r="AE1488" i="50" a="1"/>
  <c r="AE1488" i="50" s="1"/>
  <c r="AF1488" i="50" a="1"/>
  <c r="AF1488" i="50" s="1"/>
  <c r="AG1488" i="50" a="1"/>
  <c r="AG1488" i="50" s="1"/>
  <c r="AH1488" i="50" a="1"/>
  <c r="AH1488" i="50" s="1"/>
  <c r="AI1488" i="50" a="1"/>
  <c r="AI1488" i="50" s="1"/>
  <c r="AL1488" i="50" a="1"/>
  <c r="AL1488" i="50" s="1"/>
  <c r="O1489" i="50" a="1"/>
  <c r="O1489" i="50" s="1"/>
  <c r="P1489" i="50" a="1"/>
  <c r="P1489" i="50" s="1"/>
  <c r="Q1489" i="50" a="1"/>
  <c r="Q1489" i="50" s="1"/>
  <c r="AB1489" i="50" a="1"/>
  <c r="AB1489" i="50" s="1"/>
  <c r="AD1489" i="50" a="1"/>
  <c r="AD1489" i="50" s="1"/>
  <c r="AC1489" i="50" s="1"/>
  <c r="AE1489" i="50" a="1"/>
  <c r="AE1489" i="50" s="1"/>
  <c r="AF1489" i="50" a="1"/>
  <c r="AF1489" i="50" s="1"/>
  <c r="AG1489" i="50" a="1"/>
  <c r="AG1489" i="50" s="1"/>
  <c r="AH1489" i="50" a="1"/>
  <c r="AH1489" i="50" s="1"/>
  <c r="AI1489" i="50" a="1"/>
  <c r="AI1489" i="50" s="1"/>
  <c r="AL1489" i="50" a="1"/>
  <c r="AL1489" i="50" s="1"/>
  <c r="O1490" i="50" a="1"/>
  <c r="O1490" i="50" s="1"/>
  <c r="P1490" i="50" a="1"/>
  <c r="P1490" i="50" s="1"/>
  <c r="Q1490" i="50" a="1"/>
  <c r="Q1490" i="50" s="1"/>
  <c r="AB1490" i="50" a="1"/>
  <c r="AB1490" i="50" s="1"/>
  <c r="AD1490" i="50" a="1"/>
  <c r="AD1490" i="50" s="1"/>
  <c r="AC1490" i="50" s="1"/>
  <c r="AE1490" i="50" a="1"/>
  <c r="AE1490" i="50" s="1"/>
  <c r="AA1490" i="50" s="1"/>
  <c r="AF1490" i="50" a="1"/>
  <c r="AF1490" i="50" s="1"/>
  <c r="AG1490" i="50" a="1"/>
  <c r="AG1490" i="50" s="1"/>
  <c r="AH1490" i="50" a="1"/>
  <c r="AH1490" i="50" s="1"/>
  <c r="AI1490" i="50" a="1"/>
  <c r="AI1490" i="50" s="1"/>
  <c r="AL1490" i="50" a="1"/>
  <c r="AL1490" i="50" s="1"/>
  <c r="O1491" i="50" a="1"/>
  <c r="O1491" i="50" s="1"/>
  <c r="P1491" i="50" a="1"/>
  <c r="P1491" i="50" s="1"/>
  <c r="Q1491" i="50" a="1"/>
  <c r="Q1491" i="50" s="1"/>
  <c r="AB1491" i="50" a="1"/>
  <c r="AB1491" i="50" s="1"/>
  <c r="AD1491" i="50" a="1"/>
  <c r="AD1491" i="50" s="1"/>
  <c r="AC1491" i="50" s="1"/>
  <c r="AE1491" i="50" a="1"/>
  <c r="AE1491" i="50" s="1"/>
  <c r="AA1491" i="50" s="1"/>
  <c r="AF1491" i="50" a="1"/>
  <c r="AF1491" i="50" s="1"/>
  <c r="AG1491" i="50" a="1"/>
  <c r="AG1491" i="50" s="1"/>
  <c r="AH1491" i="50" a="1"/>
  <c r="AH1491" i="50" s="1"/>
  <c r="AI1491" i="50" a="1"/>
  <c r="AI1491" i="50" s="1"/>
  <c r="AL1491" i="50" a="1"/>
  <c r="AL1491" i="50" s="1"/>
  <c r="O1492" i="50" a="1"/>
  <c r="O1492" i="50" s="1"/>
  <c r="P1492" i="50" a="1"/>
  <c r="P1492" i="50" s="1"/>
  <c r="Q1492" i="50" a="1"/>
  <c r="Q1492" i="50" s="1"/>
  <c r="AB1492" i="50" a="1"/>
  <c r="AB1492" i="50" s="1"/>
  <c r="AD1492" i="50" a="1"/>
  <c r="AD1492" i="50" s="1"/>
  <c r="AC1492" i="50" s="1"/>
  <c r="AE1492" i="50" a="1"/>
  <c r="AE1492" i="50" s="1"/>
  <c r="AF1492" i="50" a="1"/>
  <c r="AF1492" i="50" s="1"/>
  <c r="AG1492" i="50" a="1"/>
  <c r="AG1492" i="50" s="1"/>
  <c r="AH1492" i="50" a="1"/>
  <c r="AH1492" i="50" s="1"/>
  <c r="AI1492" i="50" a="1"/>
  <c r="AI1492" i="50" s="1"/>
  <c r="AL1492" i="50" a="1"/>
  <c r="AL1492" i="50" s="1"/>
  <c r="O1493" i="50" a="1"/>
  <c r="O1493" i="50" s="1"/>
  <c r="P1493" i="50" a="1"/>
  <c r="P1493" i="50" s="1"/>
  <c r="Q1493" i="50" a="1"/>
  <c r="Q1493" i="50" s="1"/>
  <c r="AB1493" i="50" a="1"/>
  <c r="AB1493" i="50" s="1"/>
  <c r="AD1493" i="50" a="1"/>
  <c r="AD1493" i="50" s="1"/>
  <c r="AC1493" i="50" s="1"/>
  <c r="AE1493" i="50" a="1"/>
  <c r="AE1493" i="50" s="1"/>
  <c r="AF1493" i="50" a="1"/>
  <c r="AF1493" i="50" s="1"/>
  <c r="AG1493" i="50" a="1"/>
  <c r="AG1493" i="50" s="1"/>
  <c r="AH1493" i="50" a="1"/>
  <c r="AH1493" i="50" s="1"/>
  <c r="AI1493" i="50" a="1"/>
  <c r="AI1493" i="50" s="1"/>
  <c r="AL1493" i="50" a="1"/>
  <c r="AL1493" i="50" s="1"/>
  <c r="O1494" i="50" a="1"/>
  <c r="O1494" i="50" s="1"/>
  <c r="P1494" i="50" a="1"/>
  <c r="P1494" i="50" s="1"/>
  <c r="Q1494" i="50" a="1"/>
  <c r="Q1494" i="50" s="1"/>
  <c r="AB1494" i="50" a="1"/>
  <c r="AB1494" i="50" s="1"/>
  <c r="AD1494" i="50" a="1"/>
  <c r="AD1494" i="50" s="1"/>
  <c r="AC1494" i="50" s="1"/>
  <c r="AE1494" i="50" a="1"/>
  <c r="AE1494" i="50" s="1"/>
  <c r="AF1494" i="50" a="1"/>
  <c r="AF1494" i="50" s="1"/>
  <c r="AG1494" i="50" a="1"/>
  <c r="AG1494" i="50" s="1"/>
  <c r="AH1494" i="50" a="1"/>
  <c r="AH1494" i="50" s="1"/>
  <c r="AI1494" i="50" a="1"/>
  <c r="AI1494" i="50" s="1"/>
  <c r="AL1494" i="50" a="1"/>
  <c r="AL1494" i="50" s="1"/>
  <c r="O1495" i="50" a="1"/>
  <c r="O1495" i="50" s="1"/>
  <c r="P1495" i="50" a="1"/>
  <c r="P1495" i="50" s="1"/>
  <c r="Q1495" i="50" a="1"/>
  <c r="Q1495" i="50" s="1"/>
  <c r="AB1495" i="50" a="1"/>
  <c r="AB1495" i="50" s="1"/>
  <c r="AD1495" i="50" a="1"/>
  <c r="AD1495" i="50" s="1"/>
  <c r="AC1495" i="50" s="1"/>
  <c r="AE1495" i="50" a="1"/>
  <c r="AE1495" i="50" s="1"/>
  <c r="AF1495" i="50" a="1"/>
  <c r="AF1495" i="50" s="1"/>
  <c r="AG1495" i="50" a="1"/>
  <c r="AG1495" i="50" s="1"/>
  <c r="AH1495" i="50" a="1"/>
  <c r="AH1495" i="50" s="1"/>
  <c r="AI1495" i="50" a="1"/>
  <c r="AI1495" i="50" s="1"/>
  <c r="AL1495" i="50" a="1"/>
  <c r="AL1495" i="50" s="1"/>
  <c r="O1496" i="50" a="1"/>
  <c r="O1496" i="50" s="1"/>
  <c r="P1496" i="50" a="1"/>
  <c r="P1496" i="50" s="1"/>
  <c r="Q1496" i="50" a="1"/>
  <c r="Q1496" i="50" s="1"/>
  <c r="AB1496" i="50" a="1"/>
  <c r="AB1496" i="50" s="1"/>
  <c r="AD1496" i="50" a="1"/>
  <c r="AD1496" i="50" s="1"/>
  <c r="AC1496" i="50" s="1"/>
  <c r="AE1496" i="50" a="1"/>
  <c r="AE1496" i="50" s="1"/>
  <c r="AF1496" i="50" a="1"/>
  <c r="AF1496" i="50" s="1"/>
  <c r="AG1496" i="50" a="1"/>
  <c r="AG1496" i="50" s="1"/>
  <c r="AH1496" i="50" a="1"/>
  <c r="AH1496" i="50" s="1"/>
  <c r="AI1496" i="50" a="1"/>
  <c r="AI1496" i="50" s="1"/>
  <c r="AL1496" i="50" a="1"/>
  <c r="AL1496" i="50" s="1"/>
  <c r="O1497" i="50" a="1"/>
  <c r="O1497" i="50" s="1"/>
  <c r="P1497" i="50" a="1"/>
  <c r="P1497" i="50" s="1"/>
  <c r="Q1497" i="50" a="1"/>
  <c r="Q1497" i="50" s="1"/>
  <c r="AB1497" i="50" a="1"/>
  <c r="AB1497" i="50" s="1"/>
  <c r="AD1497" i="50" a="1"/>
  <c r="AD1497" i="50" s="1"/>
  <c r="AC1497" i="50" s="1"/>
  <c r="AE1497" i="50" a="1"/>
  <c r="AE1497" i="50" s="1"/>
  <c r="Z1497" i="50" s="1"/>
  <c r="AF1497" i="50" a="1"/>
  <c r="AF1497" i="50" s="1"/>
  <c r="AG1497" i="50" a="1"/>
  <c r="AG1497" i="50" s="1"/>
  <c r="AH1497" i="50" a="1"/>
  <c r="AH1497" i="50" s="1"/>
  <c r="AI1497" i="50" a="1"/>
  <c r="AI1497" i="50" s="1"/>
  <c r="AL1497" i="50" a="1"/>
  <c r="AL1497" i="50" s="1"/>
  <c r="O1498" i="50" a="1"/>
  <c r="O1498" i="50" s="1"/>
  <c r="P1498" i="50" a="1"/>
  <c r="P1498" i="50" s="1"/>
  <c r="Q1498" i="50" a="1"/>
  <c r="Q1498" i="50" s="1"/>
  <c r="AB1498" i="50" a="1"/>
  <c r="AB1498" i="50" s="1"/>
  <c r="AD1498" i="50" a="1"/>
  <c r="AD1498" i="50" s="1"/>
  <c r="AC1498" i="50" s="1"/>
  <c r="AE1498" i="50" a="1"/>
  <c r="AE1498" i="50" s="1"/>
  <c r="AF1498" i="50" a="1"/>
  <c r="AF1498" i="50" s="1"/>
  <c r="AG1498" i="50" a="1"/>
  <c r="AG1498" i="50" s="1"/>
  <c r="AH1498" i="50" a="1"/>
  <c r="AH1498" i="50" s="1"/>
  <c r="AI1498" i="50" a="1"/>
  <c r="AI1498" i="50" s="1"/>
  <c r="AL1498" i="50" a="1"/>
  <c r="AL1498" i="50" s="1"/>
  <c r="O1499" i="50" a="1"/>
  <c r="O1499" i="50" s="1"/>
  <c r="P1499" i="50" a="1"/>
  <c r="P1499" i="50" s="1"/>
  <c r="Q1499" i="50" a="1"/>
  <c r="Q1499" i="50" s="1"/>
  <c r="AB1499" i="50" a="1"/>
  <c r="AB1499" i="50" s="1"/>
  <c r="AD1499" i="50" a="1"/>
  <c r="AD1499" i="50" s="1"/>
  <c r="AC1499" i="50" s="1"/>
  <c r="AE1499" i="50" a="1"/>
  <c r="AE1499" i="50" s="1"/>
  <c r="AF1499" i="50" a="1"/>
  <c r="AF1499" i="50" s="1"/>
  <c r="AG1499" i="50" a="1"/>
  <c r="AG1499" i="50" s="1"/>
  <c r="AH1499" i="50" a="1"/>
  <c r="AH1499" i="50" s="1"/>
  <c r="AI1499" i="50" a="1"/>
  <c r="AI1499" i="50" s="1"/>
  <c r="AL1499" i="50" a="1"/>
  <c r="AL1499" i="50" s="1"/>
  <c r="O1500" i="50" a="1"/>
  <c r="O1500" i="50" s="1"/>
  <c r="P1500" i="50" a="1"/>
  <c r="P1500" i="50" s="1"/>
  <c r="Q1500" i="50" a="1"/>
  <c r="Q1500" i="50" s="1"/>
  <c r="AB1500" i="50" a="1"/>
  <c r="AB1500" i="50" s="1"/>
  <c r="AD1500" i="50" a="1"/>
  <c r="AD1500" i="50" s="1"/>
  <c r="AC1500" i="50" s="1"/>
  <c r="AE1500" i="50" a="1"/>
  <c r="AE1500" i="50" s="1"/>
  <c r="AF1500" i="50" a="1"/>
  <c r="AF1500" i="50" s="1"/>
  <c r="AG1500" i="50" a="1"/>
  <c r="AG1500" i="50" s="1"/>
  <c r="AH1500" i="50" a="1"/>
  <c r="AH1500" i="50" s="1"/>
  <c r="AI1500" i="50" a="1"/>
  <c r="AI1500" i="50" s="1"/>
  <c r="AL1500" i="50" a="1"/>
  <c r="AL1500" i="50" s="1"/>
  <c r="O1501" i="50" a="1"/>
  <c r="O1501" i="50" s="1"/>
  <c r="P1501" i="50" a="1"/>
  <c r="P1501" i="50" s="1"/>
  <c r="Q1501" i="50" a="1"/>
  <c r="Q1501" i="50" s="1"/>
  <c r="AB1501" i="50" a="1"/>
  <c r="AB1501" i="50" s="1"/>
  <c r="AD1501" i="50" a="1"/>
  <c r="AD1501" i="50" s="1"/>
  <c r="AC1501" i="50" s="1"/>
  <c r="AE1501" i="50" a="1"/>
  <c r="AE1501" i="50" s="1"/>
  <c r="AF1501" i="50" a="1"/>
  <c r="AF1501" i="50" s="1"/>
  <c r="AG1501" i="50" a="1"/>
  <c r="AG1501" i="50" s="1"/>
  <c r="AH1501" i="50" a="1"/>
  <c r="AH1501" i="50" s="1"/>
  <c r="AI1501" i="50" a="1"/>
  <c r="AI1501" i="50" s="1"/>
  <c r="AL1501" i="50" a="1"/>
  <c r="AL1501" i="50" s="1"/>
  <c r="O1502" i="50" a="1"/>
  <c r="O1502" i="50" s="1"/>
  <c r="P1502" i="50" a="1"/>
  <c r="P1502" i="50" s="1"/>
  <c r="Q1502" i="50" a="1"/>
  <c r="Q1502" i="50" s="1"/>
  <c r="AB1502" i="50" a="1"/>
  <c r="AB1502" i="50" s="1"/>
  <c r="AD1502" i="50" a="1"/>
  <c r="AD1502" i="50" s="1"/>
  <c r="AC1502" i="50" s="1"/>
  <c r="AE1502" i="50" a="1"/>
  <c r="AE1502" i="50" s="1"/>
  <c r="AF1502" i="50" a="1"/>
  <c r="AF1502" i="50" s="1"/>
  <c r="AG1502" i="50" a="1"/>
  <c r="AG1502" i="50" s="1"/>
  <c r="AH1502" i="50" a="1"/>
  <c r="AH1502" i="50" s="1"/>
  <c r="AI1502" i="50" a="1"/>
  <c r="AI1502" i="50" s="1"/>
  <c r="AL1502" i="50" a="1"/>
  <c r="AL1502" i="50" s="1"/>
  <c r="O1503" i="50" a="1"/>
  <c r="O1503" i="50" s="1"/>
  <c r="P1503" i="50" a="1"/>
  <c r="P1503" i="50" s="1"/>
  <c r="Q1503" i="50" a="1"/>
  <c r="Q1503" i="50" s="1"/>
  <c r="AB1503" i="50" a="1"/>
  <c r="AB1503" i="50" s="1"/>
  <c r="AD1503" i="50" a="1"/>
  <c r="AD1503" i="50" s="1"/>
  <c r="AC1503" i="50" s="1"/>
  <c r="AE1503" i="50" a="1"/>
  <c r="AE1503" i="50" s="1"/>
  <c r="AF1503" i="50" a="1"/>
  <c r="AF1503" i="50" s="1"/>
  <c r="AG1503" i="50" a="1"/>
  <c r="AG1503" i="50" s="1"/>
  <c r="AH1503" i="50" a="1"/>
  <c r="AH1503" i="50" s="1"/>
  <c r="AI1503" i="50" a="1"/>
  <c r="AI1503" i="50" s="1"/>
  <c r="AL1503" i="50" a="1"/>
  <c r="AL1503" i="50" s="1"/>
  <c r="O1504" i="50" a="1"/>
  <c r="O1504" i="50" s="1"/>
  <c r="P1504" i="50" a="1"/>
  <c r="P1504" i="50" s="1"/>
  <c r="Q1504" i="50" a="1"/>
  <c r="Q1504" i="50" s="1"/>
  <c r="AB1504" i="50" a="1"/>
  <c r="AB1504" i="50" s="1"/>
  <c r="AD1504" i="50" a="1"/>
  <c r="AD1504" i="50" s="1"/>
  <c r="AC1504" i="50" s="1"/>
  <c r="AE1504" i="50" a="1"/>
  <c r="AE1504" i="50" s="1"/>
  <c r="AF1504" i="50" a="1"/>
  <c r="AF1504" i="50" s="1"/>
  <c r="AG1504" i="50" a="1"/>
  <c r="AG1504" i="50" s="1"/>
  <c r="AH1504" i="50" a="1"/>
  <c r="AH1504" i="50" s="1"/>
  <c r="AI1504" i="50" a="1"/>
  <c r="AI1504" i="50" s="1"/>
  <c r="AL1504" i="50" a="1"/>
  <c r="AL1504" i="50" s="1"/>
  <c r="O1505" i="50" a="1"/>
  <c r="O1505" i="50" s="1"/>
  <c r="P1505" i="50" a="1"/>
  <c r="P1505" i="50" s="1"/>
  <c r="Q1505" i="50" a="1"/>
  <c r="Q1505" i="50" s="1"/>
  <c r="AB1505" i="50" a="1"/>
  <c r="AB1505" i="50" s="1"/>
  <c r="AD1505" i="50" a="1"/>
  <c r="AD1505" i="50" s="1"/>
  <c r="AC1505" i="50" s="1"/>
  <c r="AE1505" i="50" a="1"/>
  <c r="AE1505" i="50" s="1"/>
  <c r="AF1505" i="50" a="1"/>
  <c r="AF1505" i="50" s="1"/>
  <c r="AG1505" i="50" a="1"/>
  <c r="AG1505" i="50" s="1"/>
  <c r="AH1505" i="50" a="1"/>
  <c r="AH1505" i="50" s="1"/>
  <c r="AI1505" i="50" a="1"/>
  <c r="AI1505" i="50" s="1"/>
  <c r="AL1505" i="50" a="1"/>
  <c r="AL1505" i="50" s="1"/>
  <c r="O1506" i="50" a="1"/>
  <c r="O1506" i="50" s="1"/>
  <c r="P1506" i="50" a="1"/>
  <c r="P1506" i="50" s="1"/>
  <c r="Q1506" i="50" a="1"/>
  <c r="Q1506" i="50" s="1"/>
  <c r="AB1506" i="50" a="1"/>
  <c r="AB1506" i="50" s="1"/>
  <c r="AD1506" i="50" a="1"/>
  <c r="AD1506" i="50" s="1"/>
  <c r="AC1506" i="50" s="1"/>
  <c r="AE1506" i="50" a="1"/>
  <c r="AE1506" i="50" s="1"/>
  <c r="AF1506" i="50" a="1"/>
  <c r="AF1506" i="50" s="1"/>
  <c r="AG1506" i="50" a="1"/>
  <c r="AG1506" i="50" s="1"/>
  <c r="AH1506" i="50" a="1"/>
  <c r="AH1506" i="50" s="1"/>
  <c r="AI1506" i="50" a="1"/>
  <c r="AI1506" i="50" s="1"/>
  <c r="AL1506" i="50" a="1"/>
  <c r="AL1506" i="50" s="1"/>
  <c r="O1507" i="50" a="1"/>
  <c r="O1507" i="50" s="1"/>
  <c r="P1507" i="50" a="1"/>
  <c r="P1507" i="50" s="1"/>
  <c r="Q1507" i="50" a="1"/>
  <c r="Q1507" i="50" s="1"/>
  <c r="AB1507" i="50" a="1"/>
  <c r="AB1507" i="50" s="1"/>
  <c r="AD1507" i="50" a="1"/>
  <c r="AD1507" i="50" s="1"/>
  <c r="AC1507" i="50" s="1"/>
  <c r="AE1507" i="50" a="1"/>
  <c r="AE1507" i="50" s="1"/>
  <c r="AF1507" i="50" a="1"/>
  <c r="AF1507" i="50" s="1"/>
  <c r="AG1507" i="50" a="1"/>
  <c r="AG1507" i="50" s="1"/>
  <c r="AH1507" i="50" a="1"/>
  <c r="AH1507" i="50" s="1"/>
  <c r="AI1507" i="50" a="1"/>
  <c r="AI1507" i="50" s="1"/>
  <c r="AL1507" i="50" a="1"/>
  <c r="AL1507" i="50" s="1"/>
  <c r="O1508" i="50" a="1"/>
  <c r="O1508" i="50" s="1"/>
  <c r="P1508" i="50" a="1"/>
  <c r="P1508" i="50" s="1"/>
  <c r="Q1508" i="50" a="1"/>
  <c r="Q1508" i="50" s="1"/>
  <c r="AB1508" i="50" a="1"/>
  <c r="AB1508" i="50" s="1"/>
  <c r="AD1508" i="50" a="1"/>
  <c r="AD1508" i="50" s="1"/>
  <c r="AC1508" i="50" s="1"/>
  <c r="AE1508" i="50" a="1"/>
  <c r="AE1508" i="50" s="1"/>
  <c r="AF1508" i="50" a="1"/>
  <c r="AF1508" i="50" s="1"/>
  <c r="AG1508" i="50" a="1"/>
  <c r="AG1508" i="50" s="1"/>
  <c r="AH1508" i="50" a="1"/>
  <c r="AH1508" i="50" s="1"/>
  <c r="AI1508" i="50" a="1"/>
  <c r="AI1508" i="50" s="1"/>
  <c r="AL1508" i="50" a="1"/>
  <c r="AL1508" i="50" s="1"/>
  <c r="O1509" i="50" a="1"/>
  <c r="O1509" i="50" s="1"/>
  <c r="P1509" i="50" a="1"/>
  <c r="P1509" i="50" s="1"/>
  <c r="Q1509" i="50" a="1"/>
  <c r="Q1509" i="50" s="1"/>
  <c r="AB1509" i="50" a="1"/>
  <c r="AB1509" i="50" s="1"/>
  <c r="AD1509" i="50" a="1"/>
  <c r="AD1509" i="50" s="1"/>
  <c r="AC1509" i="50" s="1"/>
  <c r="AE1509" i="50" a="1"/>
  <c r="AE1509" i="50" s="1"/>
  <c r="AF1509" i="50" a="1"/>
  <c r="AF1509" i="50" s="1"/>
  <c r="AG1509" i="50" a="1"/>
  <c r="AG1509" i="50" s="1"/>
  <c r="AH1509" i="50" a="1"/>
  <c r="AH1509" i="50" s="1"/>
  <c r="AI1509" i="50" a="1"/>
  <c r="AI1509" i="50" s="1"/>
  <c r="AL1509" i="50" a="1"/>
  <c r="AL1509" i="50" s="1"/>
  <c r="O1510" i="50" a="1"/>
  <c r="O1510" i="50" s="1"/>
  <c r="P1510" i="50" a="1"/>
  <c r="P1510" i="50" s="1"/>
  <c r="Q1510" i="50" a="1"/>
  <c r="Q1510" i="50" s="1"/>
  <c r="AB1510" i="50" a="1"/>
  <c r="AB1510" i="50" s="1"/>
  <c r="AD1510" i="50" a="1"/>
  <c r="AD1510" i="50" s="1"/>
  <c r="AC1510" i="50" s="1"/>
  <c r="AE1510" i="50" a="1"/>
  <c r="AE1510" i="50" s="1"/>
  <c r="AF1510" i="50" a="1"/>
  <c r="AF1510" i="50" s="1"/>
  <c r="AG1510" i="50" a="1"/>
  <c r="AG1510" i="50" s="1"/>
  <c r="AH1510" i="50" a="1"/>
  <c r="AH1510" i="50" s="1"/>
  <c r="AI1510" i="50" a="1"/>
  <c r="AI1510" i="50" s="1"/>
  <c r="AL1510" i="50" a="1"/>
  <c r="AL1510" i="50" s="1"/>
  <c r="O1511" i="50" a="1"/>
  <c r="O1511" i="50" s="1"/>
  <c r="P1511" i="50" a="1"/>
  <c r="P1511" i="50" s="1"/>
  <c r="Q1511" i="50" a="1"/>
  <c r="Q1511" i="50" s="1"/>
  <c r="AB1511" i="50" a="1"/>
  <c r="AB1511" i="50" s="1"/>
  <c r="AD1511" i="50" a="1"/>
  <c r="AD1511" i="50" s="1"/>
  <c r="AC1511" i="50" s="1"/>
  <c r="AE1511" i="50" a="1"/>
  <c r="AE1511" i="50" s="1"/>
  <c r="AA1511" i="50" s="1"/>
  <c r="AF1511" i="50" a="1"/>
  <c r="AF1511" i="50" s="1"/>
  <c r="AG1511" i="50" a="1"/>
  <c r="AG1511" i="50" s="1"/>
  <c r="AH1511" i="50" a="1"/>
  <c r="AH1511" i="50" s="1"/>
  <c r="AI1511" i="50" a="1"/>
  <c r="AI1511" i="50" s="1"/>
  <c r="AL1511" i="50" a="1"/>
  <c r="AL1511" i="50" s="1"/>
  <c r="O1512" i="50" a="1"/>
  <c r="O1512" i="50" s="1"/>
  <c r="P1512" i="50" a="1"/>
  <c r="P1512" i="50" s="1"/>
  <c r="Q1512" i="50" a="1"/>
  <c r="Q1512" i="50" s="1"/>
  <c r="AB1512" i="50" a="1"/>
  <c r="AB1512" i="50" s="1"/>
  <c r="AD1512" i="50" a="1"/>
  <c r="AD1512" i="50" s="1"/>
  <c r="AC1512" i="50" s="1"/>
  <c r="AE1512" i="50" a="1"/>
  <c r="AE1512" i="50" s="1"/>
  <c r="Z1512" i="50" s="1"/>
  <c r="AF1512" i="50" a="1"/>
  <c r="AF1512" i="50" s="1"/>
  <c r="AG1512" i="50" a="1"/>
  <c r="AG1512" i="50" s="1"/>
  <c r="AH1512" i="50" a="1"/>
  <c r="AH1512" i="50" s="1"/>
  <c r="AI1512" i="50" a="1"/>
  <c r="AI1512" i="50" s="1"/>
  <c r="AL1512" i="50" a="1"/>
  <c r="AL1512" i="50" s="1"/>
  <c r="O1513" i="50" a="1"/>
  <c r="O1513" i="50" s="1"/>
  <c r="P1513" i="50" a="1"/>
  <c r="P1513" i="50" s="1"/>
  <c r="Q1513" i="50" a="1"/>
  <c r="Q1513" i="50" s="1"/>
  <c r="AB1513" i="50" a="1"/>
  <c r="AB1513" i="50" s="1"/>
  <c r="AD1513" i="50" a="1"/>
  <c r="AD1513" i="50" s="1"/>
  <c r="AC1513" i="50" s="1"/>
  <c r="AE1513" i="50" a="1"/>
  <c r="AE1513" i="50" s="1"/>
  <c r="AF1513" i="50" a="1"/>
  <c r="AF1513" i="50" s="1"/>
  <c r="AG1513" i="50" a="1"/>
  <c r="AG1513" i="50" s="1"/>
  <c r="AH1513" i="50" a="1"/>
  <c r="AH1513" i="50" s="1"/>
  <c r="AI1513" i="50" a="1"/>
  <c r="AI1513" i="50" s="1"/>
  <c r="AL1513" i="50" a="1"/>
  <c r="AL1513" i="50" s="1"/>
  <c r="O1514" i="50" a="1"/>
  <c r="O1514" i="50" s="1"/>
  <c r="P1514" i="50" a="1"/>
  <c r="P1514" i="50" s="1"/>
  <c r="Q1514" i="50" a="1"/>
  <c r="Q1514" i="50" s="1"/>
  <c r="AB1514" i="50" a="1"/>
  <c r="AB1514" i="50" s="1"/>
  <c r="AD1514" i="50" a="1"/>
  <c r="AD1514" i="50" s="1"/>
  <c r="AC1514" i="50" s="1"/>
  <c r="AE1514" i="50" a="1"/>
  <c r="AE1514" i="50" s="1"/>
  <c r="Z1514" i="50" s="1"/>
  <c r="AF1514" i="50" a="1"/>
  <c r="AF1514" i="50" s="1"/>
  <c r="AG1514" i="50" a="1"/>
  <c r="AG1514" i="50" s="1"/>
  <c r="AH1514" i="50" a="1"/>
  <c r="AH1514" i="50" s="1"/>
  <c r="AI1514" i="50" a="1"/>
  <c r="AI1514" i="50" s="1"/>
  <c r="AL1514" i="50" a="1"/>
  <c r="AL1514" i="50" s="1"/>
  <c r="O1515" i="50" a="1"/>
  <c r="O1515" i="50" s="1"/>
  <c r="P1515" i="50" a="1"/>
  <c r="P1515" i="50" s="1"/>
  <c r="Q1515" i="50" a="1"/>
  <c r="Q1515" i="50" s="1"/>
  <c r="AB1515" i="50" a="1"/>
  <c r="AB1515" i="50" s="1"/>
  <c r="AD1515" i="50" a="1"/>
  <c r="AD1515" i="50" s="1"/>
  <c r="AC1515" i="50" s="1"/>
  <c r="AE1515" i="50" a="1"/>
  <c r="AE1515" i="50" s="1"/>
  <c r="AF1515" i="50" a="1"/>
  <c r="AF1515" i="50" s="1"/>
  <c r="AG1515" i="50" a="1"/>
  <c r="AG1515" i="50" s="1"/>
  <c r="AH1515" i="50" a="1"/>
  <c r="AH1515" i="50" s="1"/>
  <c r="AI1515" i="50" a="1"/>
  <c r="AI1515" i="50" s="1"/>
  <c r="AL1515" i="50" a="1"/>
  <c r="AL1515" i="50" s="1"/>
  <c r="O1516" i="50" a="1"/>
  <c r="O1516" i="50" s="1"/>
  <c r="P1516" i="50" a="1"/>
  <c r="P1516" i="50" s="1"/>
  <c r="Q1516" i="50" a="1"/>
  <c r="Q1516" i="50" s="1"/>
  <c r="AB1516" i="50" a="1"/>
  <c r="AB1516" i="50" s="1"/>
  <c r="AD1516" i="50" a="1"/>
  <c r="AD1516" i="50" s="1"/>
  <c r="AC1516" i="50" s="1"/>
  <c r="AE1516" i="50" a="1"/>
  <c r="AE1516" i="50" s="1"/>
  <c r="Z1516" i="50" s="1"/>
  <c r="AF1516" i="50" a="1"/>
  <c r="AF1516" i="50" s="1"/>
  <c r="AG1516" i="50" a="1"/>
  <c r="AG1516" i="50" s="1"/>
  <c r="AH1516" i="50" a="1"/>
  <c r="AH1516" i="50" s="1"/>
  <c r="AI1516" i="50" a="1"/>
  <c r="AI1516" i="50" s="1"/>
  <c r="AL1516" i="50" a="1"/>
  <c r="AL1516" i="50" s="1"/>
  <c r="O1517" i="50" a="1"/>
  <c r="O1517" i="50" s="1"/>
  <c r="P1517" i="50" a="1"/>
  <c r="P1517" i="50" s="1"/>
  <c r="Q1517" i="50" a="1"/>
  <c r="Q1517" i="50" s="1"/>
  <c r="AB1517" i="50" a="1"/>
  <c r="AB1517" i="50" s="1"/>
  <c r="AD1517" i="50" a="1"/>
  <c r="AD1517" i="50" s="1"/>
  <c r="AC1517" i="50" s="1"/>
  <c r="AE1517" i="50" a="1"/>
  <c r="AE1517" i="50" s="1"/>
  <c r="Z1517" i="50" s="1"/>
  <c r="AF1517" i="50" a="1"/>
  <c r="AF1517" i="50" s="1"/>
  <c r="AG1517" i="50" a="1"/>
  <c r="AG1517" i="50" s="1"/>
  <c r="AH1517" i="50" a="1"/>
  <c r="AH1517" i="50" s="1"/>
  <c r="AI1517" i="50" a="1"/>
  <c r="AI1517" i="50" s="1"/>
  <c r="AL1517" i="50" a="1"/>
  <c r="AL1517" i="50" s="1"/>
  <c r="O1518" i="50" a="1"/>
  <c r="O1518" i="50" s="1"/>
  <c r="P1518" i="50" a="1"/>
  <c r="P1518" i="50" s="1"/>
  <c r="Q1518" i="50" a="1"/>
  <c r="Q1518" i="50" s="1"/>
  <c r="AB1518" i="50" a="1"/>
  <c r="AB1518" i="50" s="1"/>
  <c r="AD1518" i="50" a="1"/>
  <c r="AD1518" i="50" s="1"/>
  <c r="AC1518" i="50" s="1"/>
  <c r="AE1518" i="50" a="1"/>
  <c r="AE1518" i="50" s="1"/>
  <c r="AF1518" i="50" a="1"/>
  <c r="AF1518" i="50" s="1"/>
  <c r="AG1518" i="50" a="1"/>
  <c r="AG1518" i="50" s="1"/>
  <c r="AH1518" i="50" a="1"/>
  <c r="AH1518" i="50" s="1"/>
  <c r="AI1518" i="50" a="1"/>
  <c r="AI1518" i="50" s="1"/>
  <c r="AL1518" i="50" a="1"/>
  <c r="AL1518" i="50" s="1"/>
  <c r="O1519" i="50" a="1"/>
  <c r="O1519" i="50" s="1"/>
  <c r="P1519" i="50" a="1"/>
  <c r="P1519" i="50" s="1"/>
  <c r="Q1519" i="50" a="1"/>
  <c r="Q1519" i="50" s="1"/>
  <c r="AB1519" i="50" a="1"/>
  <c r="AB1519" i="50" s="1"/>
  <c r="AD1519" i="50" a="1"/>
  <c r="AD1519" i="50" s="1"/>
  <c r="AC1519" i="50" s="1"/>
  <c r="AE1519" i="50" a="1"/>
  <c r="AE1519" i="50" s="1"/>
  <c r="AA1519" i="50" s="1"/>
  <c r="AF1519" i="50" a="1"/>
  <c r="AF1519" i="50" s="1"/>
  <c r="AG1519" i="50" a="1"/>
  <c r="AG1519" i="50" s="1"/>
  <c r="AH1519" i="50" a="1"/>
  <c r="AH1519" i="50" s="1"/>
  <c r="AI1519" i="50" a="1"/>
  <c r="AI1519" i="50" s="1"/>
  <c r="AL1519" i="50" a="1"/>
  <c r="AL1519" i="50" s="1"/>
  <c r="O1520" i="50" a="1"/>
  <c r="O1520" i="50" s="1"/>
  <c r="P1520" i="50" a="1"/>
  <c r="P1520" i="50" s="1"/>
  <c r="Q1520" i="50" a="1"/>
  <c r="Q1520" i="50" s="1"/>
  <c r="AB1520" i="50" a="1"/>
  <c r="AB1520" i="50" s="1"/>
  <c r="AD1520" i="50" a="1"/>
  <c r="AD1520" i="50" s="1"/>
  <c r="AC1520" i="50" s="1"/>
  <c r="AE1520" i="50" a="1"/>
  <c r="AE1520" i="50" s="1"/>
  <c r="AF1520" i="50" a="1"/>
  <c r="AF1520" i="50" s="1"/>
  <c r="AG1520" i="50" a="1"/>
  <c r="AG1520" i="50" s="1"/>
  <c r="AH1520" i="50" a="1"/>
  <c r="AH1520" i="50" s="1"/>
  <c r="AI1520" i="50" a="1"/>
  <c r="AI1520" i="50" s="1"/>
  <c r="AL1520" i="50" a="1"/>
  <c r="AL1520" i="50" s="1"/>
  <c r="O1521" i="50" a="1"/>
  <c r="O1521" i="50" s="1"/>
  <c r="P1521" i="50" a="1"/>
  <c r="P1521" i="50" s="1"/>
  <c r="Q1521" i="50" a="1"/>
  <c r="Q1521" i="50" s="1"/>
  <c r="AB1521" i="50" a="1"/>
  <c r="AB1521" i="50" s="1"/>
  <c r="AD1521" i="50" a="1"/>
  <c r="AD1521" i="50" s="1"/>
  <c r="AC1521" i="50" s="1"/>
  <c r="AE1521" i="50" a="1"/>
  <c r="AE1521" i="50" s="1"/>
  <c r="AF1521" i="50" a="1"/>
  <c r="AF1521" i="50" s="1"/>
  <c r="AG1521" i="50" a="1"/>
  <c r="AG1521" i="50" s="1"/>
  <c r="AH1521" i="50" a="1"/>
  <c r="AH1521" i="50" s="1"/>
  <c r="AI1521" i="50" a="1"/>
  <c r="AI1521" i="50" s="1"/>
  <c r="AL1521" i="50" a="1"/>
  <c r="AL1521" i="50" s="1"/>
  <c r="O1522" i="50" a="1"/>
  <c r="O1522" i="50" s="1"/>
  <c r="P1522" i="50" a="1"/>
  <c r="P1522" i="50" s="1"/>
  <c r="Q1522" i="50" a="1"/>
  <c r="Q1522" i="50" s="1"/>
  <c r="AB1522" i="50" a="1"/>
  <c r="AB1522" i="50" s="1"/>
  <c r="AD1522" i="50" a="1"/>
  <c r="AD1522" i="50" s="1"/>
  <c r="AC1522" i="50" s="1"/>
  <c r="AE1522" i="50" a="1"/>
  <c r="AE1522" i="50" s="1"/>
  <c r="AF1522" i="50" a="1"/>
  <c r="AF1522" i="50" s="1"/>
  <c r="AG1522" i="50" a="1"/>
  <c r="AG1522" i="50" s="1"/>
  <c r="AH1522" i="50" a="1"/>
  <c r="AH1522" i="50" s="1"/>
  <c r="AI1522" i="50" a="1"/>
  <c r="AI1522" i="50" s="1"/>
  <c r="AL1522" i="50" a="1"/>
  <c r="AL1522" i="50" s="1"/>
  <c r="O1523" i="50" a="1"/>
  <c r="O1523" i="50" s="1"/>
  <c r="P1523" i="50" a="1"/>
  <c r="P1523" i="50" s="1"/>
  <c r="Q1523" i="50" a="1"/>
  <c r="Q1523" i="50" s="1"/>
  <c r="AB1523" i="50" a="1"/>
  <c r="AB1523" i="50" s="1"/>
  <c r="AD1523" i="50" a="1"/>
  <c r="AD1523" i="50" s="1"/>
  <c r="AC1523" i="50" s="1"/>
  <c r="AE1523" i="50" a="1"/>
  <c r="AE1523" i="50" s="1"/>
  <c r="AF1523" i="50" a="1"/>
  <c r="AF1523" i="50" s="1"/>
  <c r="AG1523" i="50" a="1"/>
  <c r="AG1523" i="50" s="1"/>
  <c r="AH1523" i="50" a="1"/>
  <c r="AH1523" i="50" s="1"/>
  <c r="AI1523" i="50" a="1"/>
  <c r="AI1523" i="50" s="1"/>
  <c r="AL1523" i="50" a="1"/>
  <c r="AL1523" i="50" s="1"/>
  <c r="O1524" i="50" a="1"/>
  <c r="O1524" i="50" s="1"/>
  <c r="P1524" i="50" a="1"/>
  <c r="P1524" i="50" s="1"/>
  <c r="Q1524" i="50" a="1"/>
  <c r="Q1524" i="50" s="1"/>
  <c r="AB1524" i="50" a="1"/>
  <c r="AB1524" i="50" s="1"/>
  <c r="AD1524" i="50" a="1"/>
  <c r="AD1524" i="50" s="1"/>
  <c r="AC1524" i="50" s="1"/>
  <c r="AE1524" i="50" a="1"/>
  <c r="AE1524" i="50" s="1"/>
  <c r="Z1524" i="50" s="1"/>
  <c r="AF1524" i="50" a="1"/>
  <c r="AF1524" i="50" s="1"/>
  <c r="AG1524" i="50" a="1"/>
  <c r="AG1524" i="50" s="1"/>
  <c r="AH1524" i="50" a="1"/>
  <c r="AH1524" i="50" s="1"/>
  <c r="AI1524" i="50" a="1"/>
  <c r="AI1524" i="50" s="1"/>
  <c r="AL1524" i="50" a="1"/>
  <c r="AL1524" i="50" s="1"/>
  <c r="O1525" i="50" a="1"/>
  <c r="O1525" i="50" s="1"/>
  <c r="P1525" i="50" a="1"/>
  <c r="P1525" i="50" s="1"/>
  <c r="Q1525" i="50" a="1"/>
  <c r="Q1525" i="50" s="1"/>
  <c r="AB1525" i="50" a="1"/>
  <c r="AB1525" i="50" s="1"/>
  <c r="AD1525" i="50" a="1"/>
  <c r="AD1525" i="50" s="1"/>
  <c r="AC1525" i="50" s="1"/>
  <c r="AE1525" i="50" a="1"/>
  <c r="AE1525" i="50" s="1"/>
  <c r="AF1525" i="50" a="1"/>
  <c r="AF1525" i="50" s="1"/>
  <c r="AG1525" i="50" a="1"/>
  <c r="AG1525" i="50" s="1"/>
  <c r="AH1525" i="50" a="1"/>
  <c r="AH1525" i="50" s="1"/>
  <c r="AI1525" i="50" a="1"/>
  <c r="AI1525" i="50" s="1"/>
  <c r="AL1525" i="50" a="1"/>
  <c r="AL1525" i="50" s="1"/>
  <c r="O1526" i="50" a="1"/>
  <c r="O1526" i="50" s="1"/>
  <c r="P1526" i="50" a="1"/>
  <c r="P1526" i="50" s="1"/>
  <c r="Q1526" i="50" a="1"/>
  <c r="Q1526" i="50" s="1"/>
  <c r="AB1526" i="50" a="1"/>
  <c r="AB1526" i="50" s="1"/>
  <c r="AD1526" i="50" a="1"/>
  <c r="AD1526" i="50" s="1"/>
  <c r="AC1526" i="50" s="1"/>
  <c r="AE1526" i="50" a="1"/>
  <c r="AE1526" i="50" s="1"/>
  <c r="AF1526" i="50" a="1"/>
  <c r="AF1526" i="50" s="1"/>
  <c r="AG1526" i="50" a="1"/>
  <c r="AG1526" i="50" s="1"/>
  <c r="AH1526" i="50" a="1"/>
  <c r="AH1526" i="50" s="1"/>
  <c r="AI1526" i="50" a="1"/>
  <c r="AI1526" i="50" s="1"/>
  <c r="AL1526" i="50" a="1"/>
  <c r="AL1526" i="50" s="1"/>
  <c r="O1527" i="50" a="1"/>
  <c r="O1527" i="50" s="1"/>
  <c r="P1527" i="50" a="1"/>
  <c r="P1527" i="50" s="1"/>
  <c r="Q1527" i="50" a="1"/>
  <c r="Q1527" i="50" s="1"/>
  <c r="AB1527" i="50" a="1"/>
  <c r="AB1527" i="50" s="1"/>
  <c r="AD1527" i="50" a="1"/>
  <c r="AD1527" i="50" s="1"/>
  <c r="AC1527" i="50" s="1"/>
  <c r="AE1527" i="50" a="1"/>
  <c r="AE1527" i="50" s="1"/>
  <c r="AF1527" i="50" a="1"/>
  <c r="AF1527" i="50" s="1"/>
  <c r="AG1527" i="50" a="1"/>
  <c r="AG1527" i="50" s="1"/>
  <c r="AH1527" i="50" a="1"/>
  <c r="AH1527" i="50" s="1"/>
  <c r="AI1527" i="50" a="1"/>
  <c r="AI1527" i="50" s="1"/>
  <c r="AL1527" i="50" a="1"/>
  <c r="AL1527" i="50" s="1"/>
  <c r="O1528" i="50" a="1"/>
  <c r="O1528" i="50" s="1"/>
  <c r="P1528" i="50" a="1"/>
  <c r="P1528" i="50" s="1"/>
  <c r="Q1528" i="50" a="1"/>
  <c r="Q1528" i="50" s="1"/>
  <c r="AB1528" i="50" a="1"/>
  <c r="AB1528" i="50" s="1"/>
  <c r="AD1528" i="50" a="1"/>
  <c r="AD1528" i="50" s="1"/>
  <c r="AC1528" i="50" s="1"/>
  <c r="AE1528" i="50" a="1"/>
  <c r="AE1528" i="50" s="1"/>
  <c r="AF1528" i="50" a="1"/>
  <c r="AF1528" i="50" s="1"/>
  <c r="AG1528" i="50" a="1"/>
  <c r="AG1528" i="50" s="1"/>
  <c r="AH1528" i="50" a="1"/>
  <c r="AH1528" i="50" s="1"/>
  <c r="AI1528" i="50" a="1"/>
  <c r="AI1528" i="50" s="1"/>
  <c r="AL1528" i="50" a="1"/>
  <c r="AL1528" i="50" s="1"/>
  <c r="O1529" i="50" a="1"/>
  <c r="O1529" i="50" s="1"/>
  <c r="P1529" i="50" a="1"/>
  <c r="P1529" i="50" s="1"/>
  <c r="Q1529" i="50" a="1"/>
  <c r="Q1529" i="50" s="1"/>
  <c r="AB1529" i="50" a="1"/>
  <c r="AB1529" i="50" s="1"/>
  <c r="AD1529" i="50" a="1"/>
  <c r="AD1529" i="50" s="1"/>
  <c r="AC1529" i="50" s="1"/>
  <c r="AE1529" i="50" a="1"/>
  <c r="AE1529" i="50" s="1"/>
  <c r="AF1529" i="50" a="1"/>
  <c r="AF1529" i="50" s="1"/>
  <c r="AG1529" i="50" a="1"/>
  <c r="AG1529" i="50" s="1"/>
  <c r="AH1529" i="50" a="1"/>
  <c r="AH1529" i="50" s="1"/>
  <c r="AI1529" i="50" a="1"/>
  <c r="AI1529" i="50" s="1"/>
  <c r="AL1529" i="50" a="1"/>
  <c r="AL1529" i="50" s="1"/>
  <c r="O1530" i="50" a="1"/>
  <c r="O1530" i="50" s="1"/>
  <c r="P1530" i="50" a="1"/>
  <c r="P1530" i="50" s="1"/>
  <c r="Q1530" i="50" a="1"/>
  <c r="Q1530" i="50" s="1"/>
  <c r="AB1530" i="50" a="1"/>
  <c r="AB1530" i="50" s="1"/>
  <c r="AD1530" i="50" a="1"/>
  <c r="AD1530" i="50" s="1"/>
  <c r="AC1530" i="50" s="1"/>
  <c r="AE1530" i="50" a="1"/>
  <c r="AE1530" i="50" s="1"/>
  <c r="AF1530" i="50" a="1"/>
  <c r="AF1530" i="50" s="1"/>
  <c r="AG1530" i="50" a="1"/>
  <c r="AG1530" i="50" s="1"/>
  <c r="AH1530" i="50" a="1"/>
  <c r="AH1530" i="50" s="1"/>
  <c r="AI1530" i="50" a="1"/>
  <c r="AI1530" i="50" s="1"/>
  <c r="AL1530" i="50" a="1"/>
  <c r="AL1530" i="50" s="1"/>
  <c r="O1531" i="50" a="1"/>
  <c r="O1531" i="50" s="1"/>
  <c r="P1531" i="50" a="1"/>
  <c r="P1531" i="50" s="1"/>
  <c r="Q1531" i="50" a="1"/>
  <c r="Q1531" i="50" s="1"/>
  <c r="AB1531" i="50" a="1"/>
  <c r="AB1531" i="50" s="1"/>
  <c r="AD1531" i="50" a="1"/>
  <c r="AD1531" i="50" s="1"/>
  <c r="AC1531" i="50" s="1"/>
  <c r="AE1531" i="50" a="1"/>
  <c r="AE1531" i="50" s="1"/>
  <c r="AA1531" i="50" s="1"/>
  <c r="AF1531" i="50" a="1"/>
  <c r="AF1531" i="50" s="1"/>
  <c r="AG1531" i="50" a="1"/>
  <c r="AG1531" i="50" s="1"/>
  <c r="AH1531" i="50" a="1"/>
  <c r="AH1531" i="50" s="1"/>
  <c r="AI1531" i="50" a="1"/>
  <c r="AI1531" i="50" s="1"/>
  <c r="AL1531" i="50" a="1"/>
  <c r="AL1531" i="50" s="1"/>
  <c r="O1532" i="50" a="1"/>
  <c r="O1532" i="50" s="1"/>
  <c r="P1532" i="50" a="1"/>
  <c r="P1532" i="50" s="1"/>
  <c r="Q1532" i="50" a="1"/>
  <c r="Q1532" i="50" s="1"/>
  <c r="AB1532" i="50" a="1"/>
  <c r="AB1532" i="50" s="1"/>
  <c r="AD1532" i="50" a="1"/>
  <c r="AD1532" i="50" s="1"/>
  <c r="AC1532" i="50" s="1"/>
  <c r="AE1532" i="50" a="1"/>
  <c r="AE1532" i="50" s="1"/>
  <c r="AF1532" i="50" a="1"/>
  <c r="AF1532" i="50" s="1"/>
  <c r="AG1532" i="50" a="1"/>
  <c r="AG1532" i="50" s="1"/>
  <c r="AH1532" i="50" a="1"/>
  <c r="AH1532" i="50" s="1"/>
  <c r="AI1532" i="50" a="1"/>
  <c r="AI1532" i="50" s="1"/>
  <c r="AL1532" i="50" a="1"/>
  <c r="AL1532" i="50" s="1"/>
  <c r="O1533" i="50" a="1"/>
  <c r="O1533" i="50" s="1"/>
  <c r="P1533" i="50" a="1"/>
  <c r="P1533" i="50" s="1"/>
  <c r="Q1533" i="50" a="1"/>
  <c r="Q1533" i="50" s="1"/>
  <c r="AB1533" i="50" a="1"/>
  <c r="AB1533" i="50" s="1"/>
  <c r="AD1533" i="50" a="1"/>
  <c r="AD1533" i="50" s="1"/>
  <c r="AC1533" i="50" s="1"/>
  <c r="AE1533" i="50" a="1"/>
  <c r="AE1533" i="50" s="1"/>
  <c r="AF1533" i="50" a="1"/>
  <c r="AF1533" i="50" s="1"/>
  <c r="AG1533" i="50" a="1"/>
  <c r="AG1533" i="50" s="1"/>
  <c r="AH1533" i="50" a="1"/>
  <c r="AH1533" i="50" s="1"/>
  <c r="AI1533" i="50" a="1"/>
  <c r="AI1533" i="50" s="1"/>
  <c r="AL1533" i="50" a="1"/>
  <c r="AL1533" i="50" s="1"/>
  <c r="O1534" i="50" a="1"/>
  <c r="O1534" i="50" s="1"/>
  <c r="P1534" i="50" a="1"/>
  <c r="P1534" i="50" s="1"/>
  <c r="Q1534" i="50" a="1"/>
  <c r="Q1534" i="50" s="1"/>
  <c r="AB1534" i="50" a="1"/>
  <c r="AB1534" i="50" s="1"/>
  <c r="AD1534" i="50" a="1"/>
  <c r="AD1534" i="50" s="1"/>
  <c r="AC1534" i="50" s="1"/>
  <c r="AE1534" i="50" a="1"/>
  <c r="AE1534" i="50" s="1"/>
  <c r="AF1534" i="50" a="1"/>
  <c r="AF1534" i="50" s="1"/>
  <c r="AG1534" i="50" a="1"/>
  <c r="AG1534" i="50" s="1"/>
  <c r="AH1534" i="50" a="1"/>
  <c r="AH1534" i="50" s="1"/>
  <c r="AI1534" i="50" a="1"/>
  <c r="AI1534" i="50" s="1"/>
  <c r="AL1534" i="50" a="1"/>
  <c r="AL1534" i="50" s="1"/>
  <c r="O1535" i="50" a="1"/>
  <c r="O1535" i="50" s="1"/>
  <c r="P1535" i="50" a="1"/>
  <c r="P1535" i="50" s="1"/>
  <c r="Q1535" i="50" a="1"/>
  <c r="Q1535" i="50" s="1"/>
  <c r="AB1535" i="50" a="1"/>
  <c r="AB1535" i="50" s="1"/>
  <c r="AD1535" i="50" a="1"/>
  <c r="AD1535" i="50" s="1"/>
  <c r="AC1535" i="50" s="1"/>
  <c r="AE1535" i="50" a="1"/>
  <c r="AE1535" i="50" s="1"/>
  <c r="AF1535" i="50" a="1"/>
  <c r="AF1535" i="50" s="1"/>
  <c r="AG1535" i="50" a="1"/>
  <c r="AG1535" i="50" s="1"/>
  <c r="AH1535" i="50" a="1"/>
  <c r="AH1535" i="50" s="1"/>
  <c r="AI1535" i="50" a="1"/>
  <c r="AI1535" i="50" s="1"/>
  <c r="AL1535" i="50" a="1"/>
  <c r="AL1535" i="50" s="1"/>
  <c r="O1536" i="50" a="1"/>
  <c r="O1536" i="50" s="1"/>
  <c r="P1536" i="50" a="1"/>
  <c r="P1536" i="50" s="1"/>
  <c r="Q1536" i="50" a="1"/>
  <c r="Q1536" i="50" s="1"/>
  <c r="AB1536" i="50" a="1"/>
  <c r="AB1536" i="50" s="1"/>
  <c r="AD1536" i="50" a="1"/>
  <c r="AD1536" i="50" s="1"/>
  <c r="AC1536" i="50" s="1"/>
  <c r="AE1536" i="50" a="1"/>
  <c r="AE1536" i="50" s="1"/>
  <c r="AA1536" i="50" s="1"/>
  <c r="AF1536" i="50" a="1"/>
  <c r="AF1536" i="50" s="1"/>
  <c r="AG1536" i="50" a="1"/>
  <c r="AG1536" i="50" s="1"/>
  <c r="AH1536" i="50" a="1"/>
  <c r="AH1536" i="50" s="1"/>
  <c r="AI1536" i="50" a="1"/>
  <c r="AI1536" i="50" s="1"/>
  <c r="AL1536" i="50" a="1"/>
  <c r="AL1536" i="50" s="1"/>
  <c r="O1537" i="50" a="1"/>
  <c r="O1537" i="50" s="1"/>
  <c r="P1537" i="50" a="1"/>
  <c r="P1537" i="50" s="1"/>
  <c r="Q1537" i="50" a="1"/>
  <c r="Q1537" i="50" s="1"/>
  <c r="AB1537" i="50" a="1"/>
  <c r="AB1537" i="50" s="1"/>
  <c r="AD1537" i="50" a="1"/>
  <c r="AD1537" i="50" s="1"/>
  <c r="AC1537" i="50" s="1"/>
  <c r="AE1537" i="50" a="1"/>
  <c r="AE1537" i="50" s="1"/>
  <c r="Z1537" i="50" s="1"/>
  <c r="AF1537" i="50" a="1"/>
  <c r="AF1537" i="50" s="1"/>
  <c r="AG1537" i="50" a="1"/>
  <c r="AG1537" i="50" s="1"/>
  <c r="AH1537" i="50" a="1"/>
  <c r="AH1537" i="50" s="1"/>
  <c r="AI1537" i="50" a="1"/>
  <c r="AI1537" i="50" s="1"/>
  <c r="AL1537" i="50" a="1"/>
  <c r="AL1537" i="50" s="1"/>
  <c r="O1538" i="50" a="1"/>
  <c r="O1538" i="50" s="1"/>
  <c r="P1538" i="50" a="1"/>
  <c r="P1538" i="50" s="1"/>
  <c r="Q1538" i="50" a="1"/>
  <c r="Q1538" i="50" s="1"/>
  <c r="AB1538" i="50" a="1"/>
  <c r="AB1538" i="50" s="1"/>
  <c r="AD1538" i="50" a="1"/>
  <c r="AD1538" i="50" s="1"/>
  <c r="AC1538" i="50" s="1"/>
  <c r="AE1538" i="50" a="1"/>
  <c r="AE1538" i="50" s="1"/>
  <c r="AF1538" i="50" a="1"/>
  <c r="AF1538" i="50" s="1"/>
  <c r="AG1538" i="50" a="1"/>
  <c r="AG1538" i="50" s="1"/>
  <c r="AH1538" i="50" a="1"/>
  <c r="AH1538" i="50" s="1"/>
  <c r="AI1538" i="50" a="1"/>
  <c r="AI1538" i="50" s="1"/>
  <c r="AL1538" i="50" a="1"/>
  <c r="AL1538" i="50" s="1"/>
  <c r="O1539" i="50" a="1"/>
  <c r="O1539" i="50" s="1"/>
  <c r="P1539" i="50" a="1"/>
  <c r="P1539" i="50" s="1"/>
  <c r="Q1539" i="50" a="1"/>
  <c r="Q1539" i="50" s="1"/>
  <c r="AB1539" i="50" a="1"/>
  <c r="AB1539" i="50" s="1"/>
  <c r="AD1539" i="50" a="1"/>
  <c r="AD1539" i="50" s="1"/>
  <c r="AC1539" i="50" s="1"/>
  <c r="AE1539" i="50" a="1"/>
  <c r="AE1539" i="50" s="1"/>
  <c r="AF1539" i="50" a="1"/>
  <c r="AF1539" i="50" s="1"/>
  <c r="AG1539" i="50" a="1"/>
  <c r="AG1539" i="50" s="1"/>
  <c r="AH1539" i="50" a="1"/>
  <c r="AH1539" i="50" s="1"/>
  <c r="AI1539" i="50" a="1"/>
  <c r="AI1539" i="50" s="1"/>
  <c r="AL1539" i="50" a="1"/>
  <c r="AL1539" i="50" s="1"/>
  <c r="O1540" i="50" a="1"/>
  <c r="O1540" i="50" s="1"/>
  <c r="P1540" i="50" a="1"/>
  <c r="P1540" i="50" s="1"/>
  <c r="Q1540" i="50" a="1"/>
  <c r="Q1540" i="50" s="1"/>
  <c r="AB1540" i="50" a="1"/>
  <c r="AB1540" i="50" s="1"/>
  <c r="AD1540" i="50" a="1"/>
  <c r="AD1540" i="50" s="1"/>
  <c r="AC1540" i="50" s="1"/>
  <c r="AE1540" i="50" a="1"/>
  <c r="AE1540" i="50" s="1"/>
  <c r="AF1540" i="50" a="1"/>
  <c r="AF1540" i="50" s="1"/>
  <c r="AG1540" i="50" a="1"/>
  <c r="AG1540" i="50" s="1"/>
  <c r="AH1540" i="50" a="1"/>
  <c r="AH1540" i="50" s="1"/>
  <c r="AI1540" i="50" a="1"/>
  <c r="AI1540" i="50" s="1"/>
  <c r="AL1540" i="50" a="1"/>
  <c r="AL1540" i="50" s="1"/>
  <c r="O1541" i="50" a="1"/>
  <c r="O1541" i="50" s="1"/>
  <c r="P1541" i="50" a="1"/>
  <c r="P1541" i="50" s="1"/>
  <c r="Q1541" i="50" a="1"/>
  <c r="Q1541" i="50" s="1"/>
  <c r="AB1541" i="50" a="1"/>
  <c r="AB1541" i="50" s="1"/>
  <c r="AD1541" i="50" a="1"/>
  <c r="AD1541" i="50" s="1"/>
  <c r="AC1541" i="50" s="1"/>
  <c r="AE1541" i="50" a="1"/>
  <c r="AE1541" i="50" s="1"/>
  <c r="AF1541" i="50" a="1"/>
  <c r="AF1541" i="50" s="1"/>
  <c r="AG1541" i="50" a="1"/>
  <c r="AG1541" i="50" s="1"/>
  <c r="AH1541" i="50" a="1"/>
  <c r="AH1541" i="50" s="1"/>
  <c r="AI1541" i="50" a="1"/>
  <c r="AI1541" i="50" s="1"/>
  <c r="AL1541" i="50" a="1"/>
  <c r="AL1541" i="50" s="1"/>
  <c r="O1542" i="50" a="1"/>
  <c r="O1542" i="50" s="1"/>
  <c r="P1542" i="50" a="1"/>
  <c r="P1542" i="50" s="1"/>
  <c r="Q1542" i="50" a="1"/>
  <c r="Q1542" i="50" s="1"/>
  <c r="AB1542" i="50" a="1"/>
  <c r="AB1542" i="50" s="1"/>
  <c r="AD1542" i="50" a="1"/>
  <c r="AD1542" i="50" s="1"/>
  <c r="AC1542" i="50" s="1"/>
  <c r="AE1542" i="50" a="1"/>
  <c r="AE1542" i="50" s="1"/>
  <c r="AF1542" i="50" a="1"/>
  <c r="AF1542" i="50" s="1"/>
  <c r="AG1542" i="50" a="1"/>
  <c r="AG1542" i="50" s="1"/>
  <c r="AH1542" i="50" a="1"/>
  <c r="AH1542" i="50" s="1"/>
  <c r="AI1542" i="50" a="1"/>
  <c r="AI1542" i="50" s="1"/>
  <c r="AL1542" i="50" a="1"/>
  <c r="AL1542" i="50" s="1"/>
  <c r="O1543" i="50" a="1"/>
  <c r="O1543" i="50" s="1"/>
  <c r="P1543" i="50" a="1"/>
  <c r="P1543" i="50" s="1"/>
  <c r="Q1543" i="50" a="1"/>
  <c r="Q1543" i="50" s="1"/>
  <c r="AB1543" i="50" a="1"/>
  <c r="AB1543" i="50" s="1"/>
  <c r="AD1543" i="50" a="1"/>
  <c r="AD1543" i="50" s="1"/>
  <c r="AC1543" i="50" s="1"/>
  <c r="AE1543" i="50" a="1"/>
  <c r="AE1543" i="50" s="1"/>
  <c r="AF1543" i="50" a="1"/>
  <c r="AF1543" i="50" s="1"/>
  <c r="AG1543" i="50" a="1"/>
  <c r="AG1543" i="50" s="1"/>
  <c r="AH1543" i="50" a="1"/>
  <c r="AH1543" i="50" s="1"/>
  <c r="AI1543" i="50" a="1"/>
  <c r="AI1543" i="50" s="1"/>
  <c r="AL1543" i="50" a="1"/>
  <c r="AL1543" i="50" s="1"/>
  <c r="O1544" i="50" a="1"/>
  <c r="O1544" i="50" s="1"/>
  <c r="P1544" i="50" a="1"/>
  <c r="P1544" i="50" s="1"/>
  <c r="Q1544" i="50" a="1"/>
  <c r="Q1544" i="50" s="1"/>
  <c r="AB1544" i="50" a="1"/>
  <c r="AB1544" i="50" s="1"/>
  <c r="AD1544" i="50" a="1"/>
  <c r="AD1544" i="50" s="1"/>
  <c r="AC1544" i="50" s="1"/>
  <c r="AE1544" i="50" a="1"/>
  <c r="AE1544" i="50" s="1"/>
  <c r="AF1544" i="50" a="1"/>
  <c r="AF1544" i="50" s="1"/>
  <c r="AG1544" i="50" a="1"/>
  <c r="AG1544" i="50" s="1"/>
  <c r="AH1544" i="50" a="1"/>
  <c r="AH1544" i="50" s="1"/>
  <c r="AI1544" i="50" a="1"/>
  <c r="AI1544" i="50" s="1"/>
  <c r="AL1544" i="50" a="1"/>
  <c r="AL1544" i="50" s="1"/>
  <c r="O1545" i="50" a="1"/>
  <c r="O1545" i="50" s="1"/>
  <c r="P1545" i="50" a="1"/>
  <c r="P1545" i="50" s="1"/>
  <c r="Q1545" i="50" a="1"/>
  <c r="Q1545" i="50" s="1"/>
  <c r="AB1545" i="50" a="1"/>
  <c r="AB1545" i="50" s="1"/>
  <c r="AD1545" i="50" a="1"/>
  <c r="AD1545" i="50" s="1"/>
  <c r="AC1545" i="50" s="1"/>
  <c r="AE1545" i="50" a="1"/>
  <c r="AE1545" i="50" s="1"/>
  <c r="AF1545" i="50" a="1"/>
  <c r="AF1545" i="50" s="1"/>
  <c r="AG1545" i="50" a="1"/>
  <c r="AG1545" i="50" s="1"/>
  <c r="AH1545" i="50" a="1"/>
  <c r="AH1545" i="50" s="1"/>
  <c r="AI1545" i="50" a="1"/>
  <c r="AI1545" i="50" s="1"/>
  <c r="AL1545" i="50" a="1"/>
  <c r="AL1545" i="50" s="1"/>
  <c r="O1546" i="50" a="1"/>
  <c r="O1546" i="50" s="1"/>
  <c r="P1546" i="50" a="1"/>
  <c r="P1546" i="50" s="1"/>
  <c r="Q1546" i="50" a="1"/>
  <c r="Q1546" i="50" s="1"/>
  <c r="AB1546" i="50" a="1"/>
  <c r="AB1546" i="50" s="1"/>
  <c r="AD1546" i="50" a="1"/>
  <c r="AD1546" i="50" s="1"/>
  <c r="AC1546" i="50" s="1"/>
  <c r="AE1546" i="50" a="1"/>
  <c r="AE1546" i="50" s="1"/>
  <c r="AF1546" i="50" a="1"/>
  <c r="AF1546" i="50" s="1"/>
  <c r="AG1546" i="50" a="1"/>
  <c r="AG1546" i="50" s="1"/>
  <c r="AH1546" i="50" a="1"/>
  <c r="AH1546" i="50" s="1"/>
  <c r="AI1546" i="50" a="1"/>
  <c r="AI1546" i="50" s="1"/>
  <c r="AL1546" i="50" a="1"/>
  <c r="AL1546" i="50" s="1"/>
  <c r="O1547" i="50" a="1"/>
  <c r="O1547" i="50" s="1"/>
  <c r="P1547" i="50" a="1"/>
  <c r="P1547" i="50" s="1"/>
  <c r="Q1547" i="50" a="1"/>
  <c r="Q1547" i="50" s="1"/>
  <c r="AB1547" i="50" a="1"/>
  <c r="AB1547" i="50" s="1"/>
  <c r="AD1547" i="50" a="1"/>
  <c r="AD1547" i="50" s="1"/>
  <c r="AC1547" i="50" s="1"/>
  <c r="AE1547" i="50" a="1"/>
  <c r="AE1547" i="50" s="1"/>
  <c r="AF1547" i="50" a="1"/>
  <c r="AF1547" i="50" s="1"/>
  <c r="AG1547" i="50" a="1"/>
  <c r="AG1547" i="50" s="1"/>
  <c r="AH1547" i="50" a="1"/>
  <c r="AH1547" i="50" s="1"/>
  <c r="AI1547" i="50" a="1"/>
  <c r="AI1547" i="50" s="1"/>
  <c r="AL1547" i="50" a="1"/>
  <c r="AL1547" i="50" s="1"/>
  <c r="O1548" i="50" a="1"/>
  <c r="O1548" i="50" s="1"/>
  <c r="P1548" i="50" a="1"/>
  <c r="P1548" i="50" s="1"/>
  <c r="Q1548" i="50" a="1"/>
  <c r="Q1548" i="50" s="1"/>
  <c r="AB1548" i="50" a="1"/>
  <c r="AB1548" i="50" s="1"/>
  <c r="AD1548" i="50" a="1"/>
  <c r="AD1548" i="50" s="1"/>
  <c r="AC1548" i="50" s="1"/>
  <c r="AE1548" i="50" a="1"/>
  <c r="AE1548" i="50" s="1"/>
  <c r="AF1548" i="50" a="1"/>
  <c r="AF1548" i="50" s="1"/>
  <c r="AG1548" i="50" a="1"/>
  <c r="AG1548" i="50" s="1"/>
  <c r="AH1548" i="50" a="1"/>
  <c r="AH1548" i="50" s="1"/>
  <c r="AI1548" i="50" a="1"/>
  <c r="AI1548" i="50" s="1"/>
  <c r="AL1548" i="50" a="1"/>
  <c r="AL1548" i="50" s="1"/>
  <c r="O1549" i="50" a="1"/>
  <c r="O1549" i="50" s="1"/>
  <c r="P1549" i="50" a="1"/>
  <c r="P1549" i="50" s="1"/>
  <c r="Q1549" i="50" a="1"/>
  <c r="Q1549" i="50" s="1"/>
  <c r="AB1549" i="50" a="1"/>
  <c r="AB1549" i="50" s="1"/>
  <c r="AD1549" i="50" a="1"/>
  <c r="AD1549" i="50" s="1"/>
  <c r="AC1549" i="50" s="1"/>
  <c r="AE1549" i="50" a="1"/>
  <c r="AE1549" i="50" s="1"/>
  <c r="AF1549" i="50" a="1"/>
  <c r="AF1549" i="50" s="1"/>
  <c r="AG1549" i="50" a="1"/>
  <c r="AG1549" i="50" s="1"/>
  <c r="AH1549" i="50" a="1"/>
  <c r="AH1549" i="50" s="1"/>
  <c r="AI1549" i="50" a="1"/>
  <c r="AI1549" i="50" s="1"/>
  <c r="AL1549" i="50" a="1"/>
  <c r="AL1549" i="50" s="1"/>
  <c r="O1550" i="50" a="1"/>
  <c r="O1550" i="50" s="1"/>
  <c r="P1550" i="50" a="1"/>
  <c r="P1550" i="50" s="1"/>
  <c r="Q1550" i="50" a="1"/>
  <c r="Q1550" i="50" s="1"/>
  <c r="AB1550" i="50" a="1"/>
  <c r="AB1550" i="50" s="1"/>
  <c r="AD1550" i="50" a="1"/>
  <c r="AD1550" i="50" s="1"/>
  <c r="AC1550" i="50" s="1"/>
  <c r="AE1550" i="50" a="1"/>
  <c r="AE1550" i="50" s="1"/>
  <c r="AF1550" i="50" a="1"/>
  <c r="AF1550" i="50" s="1"/>
  <c r="AG1550" i="50" a="1"/>
  <c r="AG1550" i="50" s="1"/>
  <c r="AH1550" i="50" a="1"/>
  <c r="AH1550" i="50" s="1"/>
  <c r="AI1550" i="50" a="1"/>
  <c r="AI1550" i="50" s="1"/>
  <c r="AL1550" i="50" a="1"/>
  <c r="AL1550" i="50" s="1"/>
  <c r="O1551" i="50" a="1"/>
  <c r="O1551" i="50" s="1"/>
  <c r="P1551" i="50" a="1"/>
  <c r="P1551" i="50" s="1"/>
  <c r="Q1551" i="50" a="1"/>
  <c r="Q1551" i="50" s="1"/>
  <c r="AB1551" i="50" a="1"/>
  <c r="AB1551" i="50" s="1"/>
  <c r="AD1551" i="50" a="1"/>
  <c r="AD1551" i="50" s="1"/>
  <c r="AC1551" i="50" s="1"/>
  <c r="AE1551" i="50" a="1"/>
  <c r="AE1551" i="50" s="1"/>
  <c r="AF1551" i="50" a="1"/>
  <c r="AF1551" i="50" s="1"/>
  <c r="AG1551" i="50" a="1"/>
  <c r="AG1551" i="50" s="1"/>
  <c r="AH1551" i="50" a="1"/>
  <c r="AH1551" i="50" s="1"/>
  <c r="AI1551" i="50" a="1"/>
  <c r="AI1551" i="50" s="1"/>
  <c r="AL1551" i="50" a="1"/>
  <c r="AL1551" i="50" s="1"/>
  <c r="O1552" i="50" a="1"/>
  <c r="O1552" i="50" s="1"/>
  <c r="P1552" i="50" a="1"/>
  <c r="P1552" i="50" s="1"/>
  <c r="Q1552" i="50" a="1"/>
  <c r="Q1552" i="50" s="1"/>
  <c r="AB1552" i="50" a="1"/>
  <c r="AB1552" i="50" s="1"/>
  <c r="AD1552" i="50" a="1"/>
  <c r="AD1552" i="50" s="1"/>
  <c r="AC1552" i="50" s="1"/>
  <c r="AE1552" i="50" a="1"/>
  <c r="AE1552" i="50" s="1"/>
  <c r="AF1552" i="50" a="1"/>
  <c r="AF1552" i="50" s="1"/>
  <c r="AG1552" i="50" a="1"/>
  <c r="AG1552" i="50" s="1"/>
  <c r="AH1552" i="50" a="1"/>
  <c r="AH1552" i="50" s="1"/>
  <c r="AI1552" i="50" a="1"/>
  <c r="AI1552" i="50" s="1"/>
  <c r="AL1552" i="50" a="1"/>
  <c r="AL1552" i="50" s="1"/>
  <c r="O1553" i="50" a="1"/>
  <c r="O1553" i="50" s="1"/>
  <c r="P1553" i="50" a="1"/>
  <c r="P1553" i="50" s="1"/>
  <c r="Q1553" i="50" a="1"/>
  <c r="Q1553" i="50" s="1"/>
  <c r="AB1553" i="50" a="1"/>
  <c r="AB1553" i="50" s="1"/>
  <c r="AD1553" i="50" a="1"/>
  <c r="AD1553" i="50" s="1"/>
  <c r="AC1553" i="50" s="1"/>
  <c r="AE1553" i="50" a="1"/>
  <c r="AE1553" i="50" s="1"/>
  <c r="AF1553" i="50" a="1"/>
  <c r="AF1553" i="50" s="1"/>
  <c r="AG1553" i="50" a="1"/>
  <c r="AG1553" i="50" s="1"/>
  <c r="AH1553" i="50" a="1"/>
  <c r="AH1553" i="50" s="1"/>
  <c r="AI1553" i="50" a="1"/>
  <c r="AI1553" i="50" s="1"/>
  <c r="AL1553" i="50" a="1"/>
  <c r="AL1553" i="50" s="1"/>
  <c r="O1554" i="50" a="1"/>
  <c r="O1554" i="50" s="1"/>
  <c r="P1554" i="50" a="1"/>
  <c r="P1554" i="50" s="1"/>
  <c r="Q1554" i="50" a="1"/>
  <c r="Q1554" i="50" s="1"/>
  <c r="AB1554" i="50" a="1"/>
  <c r="AB1554" i="50" s="1"/>
  <c r="AD1554" i="50" a="1"/>
  <c r="AD1554" i="50" s="1"/>
  <c r="AC1554" i="50" s="1"/>
  <c r="AE1554" i="50" a="1"/>
  <c r="AE1554" i="50" s="1"/>
  <c r="Z1554" i="50" s="1"/>
  <c r="AF1554" i="50" a="1"/>
  <c r="AF1554" i="50" s="1"/>
  <c r="AG1554" i="50" a="1"/>
  <c r="AG1554" i="50" s="1"/>
  <c r="AH1554" i="50" a="1"/>
  <c r="AH1554" i="50" s="1"/>
  <c r="AI1554" i="50" a="1"/>
  <c r="AI1554" i="50" s="1"/>
  <c r="AL1554" i="50" a="1"/>
  <c r="AL1554" i="50" s="1"/>
  <c r="O1555" i="50" a="1"/>
  <c r="O1555" i="50" s="1"/>
  <c r="P1555" i="50" a="1"/>
  <c r="P1555" i="50" s="1"/>
  <c r="Q1555" i="50" a="1"/>
  <c r="Q1555" i="50" s="1"/>
  <c r="AB1555" i="50" a="1"/>
  <c r="AB1555" i="50" s="1"/>
  <c r="AD1555" i="50" a="1"/>
  <c r="AD1555" i="50" s="1"/>
  <c r="AC1555" i="50" s="1"/>
  <c r="AE1555" i="50" a="1"/>
  <c r="AE1555" i="50" s="1"/>
  <c r="AF1555" i="50" a="1"/>
  <c r="AF1555" i="50" s="1"/>
  <c r="AG1555" i="50" a="1"/>
  <c r="AG1555" i="50" s="1"/>
  <c r="AH1555" i="50" a="1"/>
  <c r="AH1555" i="50" s="1"/>
  <c r="AI1555" i="50" a="1"/>
  <c r="AI1555" i="50" s="1"/>
  <c r="AL1555" i="50" a="1"/>
  <c r="AL1555" i="50" s="1"/>
  <c r="O1556" i="50" a="1"/>
  <c r="O1556" i="50" s="1"/>
  <c r="P1556" i="50" a="1"/>
  <c r="P1556" i="50" s="1"/>
  <c r="Q1556" i="50" a="1"/>
  <c r="Q1556" i="50" s="1"/>
  <c r="AB1556" i="50" a="1"/>
  <c r="AB1556" i="50" s="1"/>
  <c r="AD1556" i="50" a="1"/>
  <c r="AD1556" i="50" s="1"/>
  <c r="AC1556" i="50" s="1"/>
  <c r="AE1556" i="50" a="1"/>
  <c r="AE1556" i="50" s="1"/>
  <c r="AF1556" i="50" a="1"/>
  <c r="AF1556" i="50" s="1"/>
  <c r="AG1556" i="50" a="1"/>
  <c r="AG1556" i="50" s="1"/>
  <c r="AH1556" i="50" a="1"/>
  <c r="AH1556" i="50" s="1"/>
  <c r="AI1556" i="50" a="1"/>
  <c r="AI1556" i="50" s="1"/>
  <c r="AL1556" i="50" a="1"/>
  <c r="AL1556" i="50" s="1"/>
  <c r="O1557" i="50" a="1"/>
  <c r="O1557" i="50" s="1"/>
  <c r="P1557" i="50" a="1"/>
  <c r="P1557" i="50" s="1"/>
  <c r="Q1557" i="50" a="1"/>
  <c r="Q1557" i="50" s="1"/>
  <c r="AB1557" i="50" a="1"/>
  <c r="AB1557" i="50" s="1"/>
  <c r="AD1557" i="50" a="1"/>
  <c r="AD1557" i="50" s="1"/>
  <c r="AC1557" i="50" s="1"/>
  <c r="AE1557" i="50" a="1"/>
  <c r="AE1557" i="50" s="1"/>
  <c r="Z1557" i="50" s="1"/>
  <c r="AF1557" i="50" a="1"/>
  <c r="AF1557" i="50" s="1"/>
  <c r="AG1557" i="50" a="1"/>
  <c r="AG1557" i="50" s="1"/>
  <c r="AH1557" i="50" a="1"/>
  <c r="AH1557" i="50" s="1"/>
  <c r="AI1557" i="50" a="1"/>
  <c r="AI1557" i="50" s="1"/>
  <c r="AL1557" i="50" a="1"/>
  <c r="AL1557" i="50" s="1"/>
  <c r="O1558" i="50" a="1"/>
  <c r="O1558" i="50" s="1"/>
  <c r="P1558" i="50" a="1"/>
  <c r="P1558" i="50" s="1"/>
  <c r="Q1558" i="50" a="1"/>
  <c r="Q1558" i="50" s="1"/>
  <c r="AB1558" i="50" a="1"/>
  <c r="AB1558" i="50" s="1"/>
  <c r="AD1558" i="50" a="1"/>
  <c r="AD1558" i="50" s="1"/>
  <c r="AC1558" i="50" s="1"/>
  <c r="AE1558" i="50" a="1"/>
  <c r="AE1558" i="50" s="1"/>
  <c r="AF1558" i="50" a="1"/>
  <c r="AF1558" i="50" s="1"/>
  <c r="AG1558" i="50" a="1"/>
  <c r="AG1558" i="50" s="1"/>
  <c r="AH1558" i="50" a="1"/>
  <c r="AH1558" i="50" s="1"/>
  <c r="AI1558" i="50" a="1"/>
  <c r="AI1558" i="50" s="1"/>
  <c r="AL1558" i="50" a="1"/>
  <c r="AL1558" i="50" s="1"/>
  <c r="O1559" i="50" a="1"/>
  <c r="O1559" i="50" s="1"/>
  <c r="P1559" i="50" a="1"/>
  <c r="P1559" i="50" s="1"/>
  <c r="Q1559" i="50" a="1"/>
  <c r="Q1559" i="50" s="1"/>
  <c r="AB1559" i="50" a="1"/>
  <c r="AB1559" i="50" s="1"/>
  <c r="AD1559" i="50" a="1"/>
  <c r="AD1559" i="50" s="1"/>
  <c r="AC1559" i="50" s="1"/>
  <c r="AE1559" i="50" a="1"/>
  <c r="AE1559" i="50" s="1"/>
  <c r="AF1559" i="50" a="1"/>
  <c r="AF1559" i="50" s="1"/>
  <c r="AG1559" i="50" a="1"/>
  <c r="AG1559" i="50" s="1"/>
  <c r="AH1559" i="50" a="1"/>
  <c r="AH1559" i="50" s="1"/>
  <c r="AI1559" i="50" a="1"/>
  <c r="AI1559" i="50" s="1"/>
  <c r="AL1559" i="50" a="1"/>
  <c r="AL1559" i="50" s="1"/>
  <c r="O1560" i="50" a="1"/>
  <c r="O1560" i="50" s="1"/>
  <c r="P1560" i="50" a="1"/>
  <c r="P1560" i="50" s="1"/>
  <c r="Q1560" i="50" a="1"/>
  <c r="Q1560" i="50" s="1"/>
  <c r="AB1560" i="50" a="1"/>
  <c r="AB1560" i="50" s="1"/>
  <c r="AD1560" i="50" a="1"/>
  <c r="AD1560" i="50" s="1"/>
  <c r="AC1560" i="50" s="1"/>
  <c r="AE1560" i="50" a="1"/>
  <c r="AE1560" i="50" s="1"/>
  <c r="AF1560" i="50" a="1"/>
  <c r="AF1560" i="50" s="1"/>
  <c r="AG1560" i="50" a="1"/>
  <c r="AG1560" i="50" s="1"/>
  <c r="AH1560" i="50" a="1"/>
  <c r="AH1560" i="50" s="1"/>
  <c r="AI1560" i="50" a="1"/>
  <c r="AI1560" i="50" s="1"/>
  <c r="AL1560" i="50" a="1"/>
  <c r="AL1560" i="50" s="1"/>
  <c r="O1561" i="50" a="1"/>
  <c r="O1561" i="50" s="1"/>
  <c r="P1561" i="50" a="1"/>
  <c r="P1561" i="50" s="1"/>
  <c r="Q1561" i="50" a="1"/>
  <c r="Q1561" i="50" s="1"/>
  <c r="AB1561" i="50" a="1"/>
  <c r="AB1561" i="50" s="1"/>
  <c r="AD1561" i="50" a="1"/>
  <c r="AD1561" i="50" s="1"/>
  <c r="AC1561" i="50" s="1"/>
  <c r="AE1561" i="50" a="1"/>
  <c r="AE1561" i="50" s="1"/>
  <c r="AF1561" i="50" a="1"/>
  <c r="AF1561" i="50" s="1"/>
  <c r="AG1561" i="50" a="1"/>
  <c r="AG1561" i="50" s="1"/>
  <c r="AH1561" i="50" a="1"/>
  <c r="AH1561" i="50" s="1"/>
  <c r="AI1561" i="50" a="1"/>
  <c r="AI1561" i="50" s="1"/>
  <c r="AL1561" i="50" a="1"/>
  <c r="AL1561" i="50" s="1"/>
  <c r="O1562" i="50" a="1"/>
  <c r="O1562" i="50" s="1"/>
  <c r="P1562" i="50" a="1"/>
  <c r="P1562" i="50" s="1"/>
  <c r="Q1562" i="50" a="1"/>
  <c r="Q1562" i="50" s="1"/>
  <c r="AB1562" i="50" a="1"/>
  <c r="AB1562" i="50" s="1"/>
  <c r="AD1562" i="50" a="1"/>
  <c r="AD1562" i="50" s="1"/>
  <c r="AC1562" i="50" s="1"/>
  <c r="AE1562" i="50" a="1"/>
  <c r="AE1562" i="50" s="1"/>
  <c r="AA1562" i="50" s="1"/>
  <c r="AF1562" i="50" a="1"/>
  <c r="AF1562" i="50" s="1"/>
  <c r="AG1562" i="50" a="1"/>
  <c r="AG1562" i="50" s="1"/>
  <c r="AH1562" i="50" a="1"/>
  <c r="AH1562" i="50" s="1"/>
  <c r="AI1562" i="50" a="1"/>
  <c r="AI1562" i="50" s="1"/>
  <c r="AL1562" i="50" a="1"/>
  <c r="AL1562" i="50" s="1"/>
  <c r="O1563" i="50" a="1"/>
  <c r="O1563" i="50" s="1"/>
  <c r="P1563" i="50" a="1"/>
  <c r="P1563" i="50" s="1"/>
  <c r="Q1563" i="50" a="1"/>
  <c r="Q1563" i="50" s="1"/>
  <c r="AB1563" i="50" a="1"/>
  <c r="AB1563" i="50" s="1"/>
  <c r="AD1563" i="50" a="1"/>
  <c r="AD1563" i="50" s="1"/>
  <c r="AC1563" i="50" s="1"/>
  <c r="AE1563" i="50" a="1"/>
  <c r="AE1563" i="50" s="1"/>
  <c r="AF1563" i="50" a="1"/>
  <c r="AF1563" i="50" s="1"/>
  <c r="AG1563" i="50" a="1"/>
  <c r="AG1563" i="50" s="1"/>
  <c r="AH1563" i="50" a="1"/>
  <c r="AH1563" i="50" s="1"/>
  <c r="AI1563" i="50" a="1"/>
  <c r="AI1563" i="50" s="1"/>
  <c r="AL1563" i="50" a="1"/>
  <c r="AL1563" i="50" s="1"/>
  <c r="O1564" i="50" a="1"/>
  <c r="O1564" i="50" s="1"/>
  <c r="P1564" i="50" a="1"/>
  <c r="P1564" i="50" s="1"/>
  <c r="Q1564" i="50" a="1"/>
  <c r="Q1564" i="50" s="1"/>
  <c r="AB1564" i="50" a="1"/>
  <c r="AB1564" i="50" s="1"/>
  <c r="AD1564" i="50" a="1"/>
  <c r="AD1564" i="50" s="1"/>
  <c r="AC1564" i="50" s="1"/>
  <c r="AE1564" i="50" a="1"/>
  <c r="AE1564" i="50" s="1"/>
  <c r="AF1564" i="50" a="1"/>
  <c r="AF1564" i="50" s="1"/>
  <c r="AG1564" i="50" a="1"/>
  <c r="AG1564" i="50" s="1"/>
  <c r="AH1564" i="50" a="1"/>
  <c r="AH1564" i="50" s="1"/>
  <c r="AI1564" i="50" a="1"/>
  <c r="AI1564" i="50" s="1"/>
  <c r="AL1564" i="50" a="1"/>
  <c r="AL1564" i="50" s="1"/>
  <c r="O1565" i="50" a="1"/>
  <c r="O1565" i="50" s="1"/>
  <c r="P1565" i="50" a="1"/>
  <c r="P1565" i="50" s="1"/>
  <c r="Q1565" i="50" a="1"/>
  <c r="Q1565" i="50" s="1"/>
  <c r="AB1565" i="50" a="1"/>
  <c r="AB1565" i="50" s="1"/>
  <c r="AD1565" i="50" a="1"/>
  <c r="AD1565" i="50" s="1"/>
  <c r="AC1565" i="50" s="1"/>
  <c r="AE1565" i="50" a="1"/>
  <c r="AE1565" i="50" s="1"/>
  <c r="Z1565" i="50" s="1"/>
  <c r="AF1565" i="50" a="1"/>
  <c r="AF1565" i="50" s="1"/>
  <c r="AG1565" i="50" a="1"/>
  <c r="AG1565" i="50" s="1"/>
  <c r="AH1565" i="50" a="1"/>
  <c r="AH1565" i="50" s="1"/>
  <c r="AI1565" i="50" a="1"/>
  <c r="AI1565" i="50" s="1"/>
  <c r="AL1565" i="50" a="1"/>
  <c r="AL1565" i="50" s="1"/>
  <c r="O1566" i="50" a="1"/>
  <c r="O1566" i="50" s="1"/>
  <c r="P1566" i="50" a="1"/>
  <c r="P1566" i="50" s="1"/>
  <c r="Q1566" i="50" a="1"/>
  <c r="Q1566" i="50" s="1"/>
  <c r="AB1566" i="50" a="1"/>
  <c r="AB1566" i="50" s="1"/>
  <c r="AD1566" i="50" a="1"/>
  <c r="AD1566" i="50" s="1"/>
  <c r="AC1566" i="50" s="1"/>
  <c r="AE1566" i="50" a="1"/>
  <c r="AE1566" i="50" s="1"/>
  <c r="AF1566" i="50" a="1"/>
  <c r="AF1566" i="50" s="1"/>
  <c r="AG1566" i="50" a="1"/>
  <c r="AG1566" i="50" s="1"/>
  <c r="AH1566" i="50" a="1"/>
  <c r="AH1566" i="50" s="1"/>
  <c r="AI1566" i="50" a="1"/>
  <c r="AI1566" i="50" s="1"/>
  <c r="AL1566" i="50" a="1"/>
  <c r="AL1566" i="50" s="1"/>
  <c r="O1567" i="50" a="1"/>
  <c r="O1567" i="50" s="1"/>
  <c r="P1567" i="50" a="1"/>
  <c r="P1567" i="50" s="1"/>
  <c r="Q1567" i="50" a="1"/>
  <c r="Q1567" i="50" s="1"/>
  <c r="AB1567" i="50" a="1"/>
  <c r="AB1567" i="50" s="1"/>
  <c r="AD1567" i="50" a="1"/>
  <c r="AD1567" i="50" s="1"/>
  <c r="AC1567" i="50" s="1"/>
  <c r="AE1567" i="50" a="1"/>
  <c r="AE1567" i="50" s="1"/>
  <c r="AF1567" i="50" a="1"/>
  <c r="AF1567" i="50" s="1"/>
  <c r="AG1567" i="50" a="1"/>
  <c r="AG1567" i="50" s="1"/>
  <c r="AH1567" i="50" a="1"/>
  <c r="AH1567" i="50" s="1"/>
  <c r="AI1567" i="50" a="1"/>
  <c r="AI1567" i="50" s="1"/>
  <c r="AL1567" i="50" a="1"/>
  <c r="AL1567" i="50" s="1"/>
  <c r="O1568" i="50" a="1"/>
  <c r="O1568" i="50" s="1"/>
  <c r="P1568" i="50" a="1"/>
  <c r="P1568" i="50" s="1"/>
  <c r="Q1568" i="50" a="1"/>
  <c r="Q1568" i="50" s="1"/>
  <c r="AB1568" i="50" a="1"/>
  <c r="AB1568" i="50" s="1"/>
  <c r="AD1568" i="50" a="1"/>
  <c r="AD1568" i="50" s="1"/>
  <c r="AC1568" i="50" s="1"/>
  <c r="AE1568" i="50" a="1"/>
  <c r="AE1568" i="50" s="1"/>
  <c r="Z1568" i="50" s="1"/>
  <c r="AF1568" i="50" a="1"/>
  <c r="AF1568" i="50" s="1"/>
  <c r="AG1568" i="50" a="1"/>
  <c r="AG1568" i="50" s="1"/>
  <c r="AH1568" i="50" a="1"/>
  <c r="AH1568" i="50" s="1"/>
  <c r="AI1568" i="50" a="1"/>
  <c r="AI1568" i="50" s="1"/>
  <c r="AL1568" i="50" a="1"/>
  <c r="AL1568" i="50" s="1"/>
  <c r="O1569" i="50" a="1"/>
  <c r="O1569" i="50" s="1"/>
  <c r="P1569" i="50" a="1"/>
  <c r="P1569" i="50" s="1"/>
  <c r="Q1569" i="50" a="1"/>
  <c r="Q1569" i="50" s="1"/>
  <c r="AB1569" i="50" a="1"/>
  <c r="AB1569" i="50" s="1"/>
  <c r="AD1569" i="50" a="1"/>
  <c r="AD1569" i="50" s="1"/>
  <c r="AC1569" i="50" s="1"/>
  <c r="AE1569" i="50" a="1"/>
  <c r="AE1569" i="50" s="1"/>
  <c r="AF1569" i="50" a="1"/>
  <c r="AF1569" i="50" s="1"/>
  <c r="AG1569" i="50" a="1"/>
  <c r="AG1569" i="50" s="1"/>
  <c r="AH1569" i="50" a="1"/>
  <c r="AH1569" i="50" s="1"/>
  <c r="AI1569" i="50" a="1"/>
  <c r="AI1569" i="50" s="1"/>
  <c r="AL1569" i="50" a="1"/>
  <c r="AL1569" i="50" s="1"/>
  <c r="O1570" i="50" a="1"/>
  <c r="O1570" i="50" s="1"/>
  <c r="P1570" i="50" a="1"/>
  <c r="P1570" i="50" s="1"/>
  <c r="Q1570" i="50" a="1"/>
  <c r="Q1570" i="50" s="1"/>
  <c r="AB1570" i="50" a="1"/>
  <c r="AB1570" i="50" s="1"/>
  <c r="AD1570" i="50" a="1"/>
  <c r="AD1570" i="50" s="1"/>
  <c r="AC1570" i="50" s="1"/>
  <c r="AE1570" i="50" a="1"/>
  <c r="AE1570" i="50" s="1"/>
  <c r="AF1570" i="50" a="1"/>
  <c r="AF1570" i="50" s="1"/>
  <c r="AG1570" i="50" a="1"/>
  <c r="AG1570" i="50" s="1"/>
  <c r="AH1570" i="50" a="1"/>
  <c r="AH1570" i="50" s="1"/>
  <c r="AI1570" i="50" a="1"/>
  <c r="AI1570" i="50" s="1"/>
  <c r="AL1570" i="50" a="1"/>
  <c r="AL1570" i="50" s="1"/>
  <c r="O1571" i="50" a="1"/>
  <c r="O1571" i="50" s="1"/>
  <c r="P1571" i="50" a="1"/>
  <c r="P1571" i="50" s="1"/>
  <c r="Q1571" i="50" a="1"/>
  <c r="Q1571" i="50" s="1"/>
  <c r="AB1571" i="50" a="1"/>
  <c r="AB1571" i="50" s="1"/>
  <c r="AD1571" i="50" a="1"/>
  <c r="AD1571" i="50" s="1"/>
  <c r="AC1571" i="50" s="1"/>
  <c r="AE1571" i="50" a="1"/>
  <c r="AE1571" i="50" s="1"/>
  <c r="AA1571" i="50" s="1"/>
  <c r="AF1571" i="50" a="1"/>
  <c r="AF1571" i="50" s="1"/>
  <c r="AG1571" i="50" a="1"/>
  <c r="AG1571" i="50" s="1"/>
  <c r="AH1571" i="50" a="1"/>
  <c r="AH1571" i="50" s="1"/>
  <c r="AI1571" i="50" a="1"/>
  <c r="AI1571" i="50" s="1"/>
  <c r="AL1571" i="50" a="1"/>
  <c r="AL1571" i="50" s="1"/>
  <c r="O1572" i="50" a="1"/>
  <c r="O1572" i="50" s="1"/>
  <c r="P1572" i="50" a="1"/>
  <c r="P1572" i="50" s="1"/>
  <c r="Q1572" i="50" a="1"/>
  <c r="Q1572" i="50" s="1"/>
  <c r="AB1572" i="50" a="1"/>
  <c r="AB1572" i="50" s="1"/>
  <c r="AD1572" i="50" a="1"/>
  <c r="AD1572" i="50" s="1"/>
  <c r="AC1572" i="50" s="1"/>
  <c r="AE1572" i="50" a="1"/>
  <c r="AE1572" i="50" s="1"/>
  <c r="AF1572" i="50" a="1"/>
  <c r="AF1572" i="50" s="1"/>
  <c r="AG1572" i="50" a="1"/>
  <c r="AG1572" i="50" s="1"/>
  <c r="AH1572" i="50" a="1"/>
  <c r="AH1572" i="50" s="1"/>
  <c r="AI1572" i="50" a="1"/>
  <c r="AI1572" i="50" s="1"/>
  <c r="AL1572" i="50" a="1"/>
  <c r="AL1572" i="50" s="1"/>
  <c r="O1573" i="50" a="1"/>
  <c r="O1573" i="50" s="1"/>
  <c r="P1573" i="50" a="1"/>
  <c r="P1573" i="50" s="1"/>
  <c r="Q1573" i="50" a="1"/>
  <c r="Q1573" i="50" s="1"/>
  <c r="AB1573" i="50" a="1"/>
  <c r="AB1573" i="50" s="1"/>
  <c r="AD1573" i="50" a="1"/>
  <c r="AD1573" i="50" s="1"/>
  <c r="AC1573" i="50" s="1"/>
  <c r="AE1573" i="50" a="1"/>
  <c r="AE1573" i="50" s="1"/>
  <c r="AF1573" i="50" a="1"/>
  <c r="AF1573" i="50" s="1"/>
  <c r="AG1573" i="50" a="1"/>
  <c r="AG1573" i="50" s="1"/>
  <c r="AH1573" i="50" a="1"/>
  <c r="AH1573" i="50" s="1"/>
  <c r="AI1573" i="50" a="1"/>
  <c r="AI1573" i="50" s="1"/>
  <c r="AL1573" i="50" a="1"/>
  <c r="AL1573" i="50" s="1"/>
  <c r="O1574" i="50" a="1"/>
  <c r="O1574" i="50" s="1"/>
  <c r="P1574" i="50" a="1"/>
  <c r="P1574" i="50" s="1"/>
  <c r="Q1574" i="50" a="1"/>
  <c r="Q1574" i="50" s="1"/>
  <c r="AB1574" i="50" a="1"/>
  <c r="AB1574" i="50" s="1"/>
  <c r="AD1574" i="50" a="1"/>
  <c r="AD1574" i="50" s="1"/>
  <c r="AC1574" i="50" s="1"/>
  <c r="AE1574" i="50" a="1"/>
  <c r="AE1574" i="50" s="1"/>
  <c r="AF1574" i="50" a="1"/>
  <c r="AF1574" i="50" s="1"/>
  <c r="AG1574" i="50" a="1"/>
  <c r="AG1574" i="50" s="1"/>
  <c r="AH1574" i="50" a="1"/>
  <c r="AH1574" i="50" s="1"/>
  <c r="AI1574" i="50" a="1"/>
  <c r="AI1574" i="50" s="1"/>
  <c r="AL1574" i="50" a="1"/>
  <c r="AL1574" i="50" s="1"/>
  <c r="O1575" i="50" a="1"/>
  <c r="O1575" i="50" s="1"/>
  <c r="P1575" i="50" a="1"/>
  <c r="P1575" i="50" s="1"/>
  <c r="Q1575" i="50" a="1"/>
  <c r="Q1575" i="50" s="1"/>
  <c r="AB1575" i="50" a="1"/>
  <c r="AB1575" i="50" s="1"/>
  <c r="AD1575" i="50" a="1"/>
  <c r="AD1575" i="50" s="1"/>
  <c r="AC1575" i="50" s="1"/>
  <c r="AE1575" i="50" a="1"/>
  <c r="AE1575" i="50" s="1"/>
  <c r="AF1575" i="50" a="1"/>
  <c r="AF1575" i="50" s="1"/>
  <c r="AG1575" i="50" a="1"/>
  <c r="AG1575" i="50" s="1"/>
  <c r="AH1575" i="50" a="1"/>
  <c r="AH1575" i="50" s="1"/>
  <c r="AI1575" i="50" a="1"/>
  <c r="AI1575" i="50" s="1"/>
  <c r="AL1575" i="50" a="1"/>
  <c r="AL1575" i="50" s="1"/>
  <c r="O1576" i="50" a="1"/>
  <c r="O1576" i="50" s="1"/>
  <c r="P1576" i="50" a="1"/>
  <c r="P1576" i="50" s="1"/>
  <c r="Q1576" i="50" a="1"/>
  <c r="Q1576" i="50" s="1"/>
  <c r="AB1576" i="50" a="1"/>
  <c r="AB1576" i="50" s="1"/>
  <c r="AD1576" i="50" a="1"/>
  <c r="AD1576" i="50" s="1"/>
  <c r="AC1576" i="50" s="1"/>
  <c r="AE1576" i="50" a="1"/>
  <c r="AE1576" i="50" s="1"/>
  <c r="AF1576" i="50" a="1"/>
  <c r="AF1576" i="50" s="1"/>
  <c r="AG1576" i="50" a="1"/>
  <c r="AG1576" i="50" s="1"/>
  <c r="AH1576" i="50" a="1"/>
  <c r="AH1576" i="50" s="1"/>
  <c r="AI1576" i="50" a="1"/>
  <c r="AI1576" i="50" s="1"/>
  <c r="AL1576" i="50" a="1"/>
  <c r="AL1576" i="50" s="1"/>
  <c r="O1577" i="50" a="1"/>
  <c r="O1577" i="50" s="1"/>
  <c r="P1577" i="50" a="1"/>
  <c r="P1577" i="50" s="1"/>
  <c r="Q1577" i="50" a="1"/>
  <c r="Q1577" i="50" s="1"/>
  <c r="AB1577" i="50" a="1"/>
  <c r="AB1577" i="50" s="1"/>
  <c r="AD1577" i="50" a="1"/>
  <c r="AD1577" i="50" s="1"/>
  <c r="AC1577" i="50" s="1"/>
  <c r="AE1577" i="50" a="1"/>
  <c r="AE1577" i="50" s="1"/>
  <c r="Z1577" i="50" s="1"/>
  <c r="AF1577" i="50" a="1"/>
  <c r="AF1577" i="50" s="1"/>
  <c r="AG1577" i="50" a="1"/>
  <c r="AG1577" i="50" s="1"/>
  <c r="AH1577" i="50" a="1"/>
  <c r="AH1577" i="50" s="1"/>
  <c r="AI1577" i="50" a="1"/>
  <c r="AI1577" i="50" s="1"/>
  <c r="AL1577" i="50" a="1"/>
  <c r="AL1577" i="50" s="1"/>
  <c r="O1578" i="50" a="1"/>
  <c r="O1578" i="50" s="1"/>
  <c r="P1578" i="50" a="1"/>
  <c r="P1578" i="50" s="1"/>
  <c r="Q1578" i="50" a="1"/>
  <c r="Q1578" i="50" s="1"/>
  <c r="AB1578" i="50" a="1"/>
  <c r="AB1578" i="50" s="1"/>
  <c r="AD1578" i="50" a="1"/>
  <c r="AD1578" i="50" s="1"/>
  <c r="AC1578" i="50" s="1"/>
  <c r="AE1578" i="50" a="1"/>
  <c r="AE1578" i="50" s="1"/>
  <c r="AF1578" i="50" a="1"/>
  <c r="AF1578" i="50" s="1"/>
  <c r="AG1578" i="50" a="1"/>
  <c r="AG1578" i="50" s="1"/>
  <c r="AH1578" i="50" a="1"/>
  <c r="AH1578" i="50" s="1"/>
  <c r="AI1578" i="50" a="1"/>
  <c r="AI1578" i="50" s="1"/>
  <c r="AL1578" i="50" a="1"/>
  <c r="AL1578" i="50" s="1"/>
  <c r="O1579" i="50" a="1"/>
  <c r="O1579" i="50" s="1"/>
  <c r="P1579" i="50" a="1"/>
  <c r="P1579" i="50" s="1"/>
  <c r="Q1579" i="50" a="1"/>
  <c r="Q1579" i="50" s="1"/>
  <c r="AB1579" i="50" a="1"/>
  <c r="AB1579" i="50" s="1"/>
  <c r="AD1579" i="50" a="1"/>
  <c r="AD1579" i="50" s="1"/>
  <c r="AC1579" i="50" s="1"/>
  <c r="AE1579" i="50" a="1"/>
  <c r="AE1579" i="50" s="1"/>
  <c r="AF1579" i="50" a="1"/>
  <c r="AF1579" i="50" s="1"/>
  <c r="AG1579" i="50" a="1"/>
  <c r="AG1579" i="50" s="1"/>
  <c r="AH1579" i="50" a="1"/>
  <c r="AH1579" i="50" s="1"/>
  <c r="AI1579" i="50" a="1"/>
  <c r="AI1579" i="50" s="1"/>
  <c r="AL1579" i="50" a="1"/>
  <c r="AL1579" i="50" s="1"/>
  <c r="O1580" i="50" a="1"/>
  <c r="O1580" i="50" s="1"/>
  <c r="P1580" i="50" a="1"/>
  <c r="P1580" i="50" s="1"/>
  <c r="Q1580" i="50" a="1"/>
  <c r="Q1580" i="50" s="1"/>
  <c r="AB1580" i="50" a="1"/>
  <c r="AB1580" i="50" s="1"/>
  <c r="AD1580" i="50" a="1"/>
  <c r="AD1580" i="50" s="1"/>
  <c r="AC1580" i="50" s="1"/>
  <c r="AE1580" i="50" a="1"/>
  <c r="AE1580" i="50" s="1"/>
  <c r="AF1580" i="50" a="1"/>
  <c r="AF1580" i="50" s="1"/>
  <c r="AG1580" i="50" a="1"/>
  <c r="AG1580" i="50" s="1"/>
  <c r="AH1580" i="50" a="1"/>
  <c r="AH1580" i="50" s="1"/>
  <c r="AI1580" i="50" a="1"/>
  <c r="AI1580" i="50" s="1"/>
  <c r="AL1580" i="50" a="1"/>
  <c r="AL1580" i="50" s="1"/>
  <c r="O1581" i="50" a="1"/>
  <c r="O1581" i="50" s="1"/>
  <c r="P1581" i="50" a="1"/>
  <c r="P1581" i="50" s="1"/>
  <c r="Q1581" i="50" a="1"/>
  <c r="Q1581" i="50" s="1"/>
  <c r="AB1581" i="50" a="1"/>
  <c r="AB1581" i="50" s="1"/>
  <c r="AD1581" i="50" a="1"/>
  <c r="AD1581" i="50" s="1"/>
  <c r="AC1581" i="50" s="1"/>
  <c r="AE1581" i="50" a="1"/>
  <c r="AE1581" i="50" s="1"/>
  <c r="AF1581" i="50" a="1"/>
  <c r="AF1581" i="50" s="1"/>
  <c r="AG1581" i="50" a="1"/>
  <c r="AG1581" i="50" s="1"/>
  <c r="AH1581" i="50" a="1"/>
  <c r="AH1581" i="50" s="1"/>
  <c r="AI1581" i="50" a="1"/>
  <c r="AI1581" i="50" s="1"/>
  <c r="AL1581" i="50" a="1"/>
  <c r="AL1581" i="50" s="1"/>
  <c r="O1582" i="50" a="1"/>
  <c r="O1582" i="50" s="1"/>
  <c r="P1582" i="50" a="1"/>
  <c r="P1582" i="50" s="1"/>
  <c r="Q1582" i="50" a="1"/>
  <c r="Q1582" i="50" s="1"/>
  <c r="AB1582" i="50" a="1"/>
  <c r="AB1582" i="50" s="1"/>
  <c r="AD1582" i="50" a="1"/>
  <c r="AD1582" i="50" s="1"/>
  <c r="AC1582" i="50" s="1"/>
  <c r="AE1582" i="50" a="1"/>
  <c r="AE1582" i="50" s="1"/>
  <c r="AA1582" i="50" s="1"/>
  <c r="AF1582" i="50" a="1"/>
  <c r="AF1582" i="50" s="1"/>
  <c r="AG1582" i="50" a="1"/>
  <c r="AG1582" i="50" s="1"/>
  <c r="AH1582" i="50" a="1"/>
  <c r="AH1582" i="50" s="1"/>
  <c r="AI1582" i="50" a="1"/>
  <c r="AI1582" i="50" s="1"/>
  <c r="AL1582" i="50" a="1"/>
  <c r="AL1582" i="50" s="1"/>
  <c r="O1583" i="50" a="1"/>
  <c r="O1583" i="50" s="1"/>
  <c r="P1583" i="50" a="1"/>
  <c r="P1583" i="50" s="1"/>
  <c r="Q1583" i="50" a="1"/>
  <c r="Q1583" i="50" s="1"/>
  <c r="AB1583" i="50" a="1"/>
  <c r="AB1583" i="50" s="1"/>
  <c r="AD1583" i="50" a="1"/>
  <c r="AD1583" i="50" s="1"/>
  <c r="AC1583" i="50" s="1"/>
  <c r="AE1583" i="50" a="1"/>
  <c r="AE1583" i="50" s="1"/>
  <c r="AF1583" i="50" a="1"/>
  <c r="AF1583" i="50" s="1"/>
  <c r="AG1583" i="50" a="1"/>
  <c r="AG1583" i="50" s="1"/>
  <c r="AH1583" i="50" a="1"/>
  <c r="AH1583" i="50" s="1"/>
  <c r="AI1583" i="50" a="1"/>
  <c r="AI1583" i="50" s="1"/>
  <c r="AL1583" i="50" a="1"/>
  <c r="AL1583" i="50" s="1"/>
  <c r="O1584" i="50" a="1"/>
  <c r="O1584" i="50" s="1"/>
  <c r="P1584" i="50" a="1"/>
  <c r="P1584" i="50" s="1"/>
  <c r="Q1584" i="50" a="1"/>
  <c r="Q1584" i="50" s="1"/>
  <c r="AB1584" i="50" a="1"/>
  <c r="AB1584" i="50" s="1"/>
  <c r="AD1584" i="50" a="1"/>
  <c r="AD1584" i="50" s="1"/>
  <c r="AC1584" i="50" s="1"/>
  <c r="AE1584" i="50" a="1"/>
  <c r="AE1584" i="50" s="1"/>
  <c r="AF1584" i="50" a="1"/>
  <c r="AF1584" i="50" s="1"/>
  <c r="AG1584" i="50" a="1"/>
  <c r="AG1584" i="50" s="1"/>
  <c r="AH1584" i="50" a="1"/>
  <c r="AH1584" i="50" s="1"/>
  <c r="AI1584" i="50" a="1"/>
  <c r="AI1584" i="50" s="1"/>
  <c r="AL1584" i="50" a="1"/>
  <c r="AL1584" i="50" s="1"/>
  <c r="O1585" i="50" a="1"/>
  <c r="O1585" i="50" s="1"/>
  <c r="P1585" i="50" a="1"/>
  <c r="P1585" i="50" s="1"/>
  <c r="Q1585" i="50" a="1"/>
  <c r="Q1585" i="50" s="1"/>
  <c r="AB1585" i="50" a="1"/>
  <c r="AB1585" i="50" s="1"/>
  <c r="AD1585" i="50" a="1"/>
  <c r="AD1585" i="50" s="1"/>
  <c r="AC1585" i="50" s="1"/>
  <c r="AE1585" i="50" a="1"/>
  <c r="AE1585" i="50" s="1"/>
  <c r="Z1585" i="50" s="1"/>
  <c r="AF1585" i="50" a="1"/>
  <c r="AF1585" i="50" s="1"/>
  <c r="AG1585" i="50" a="1"/>
  <c r="AG1585" i="50" s="1"/>
  <c r="AH1585" i="50" a="1"/>
  <c r="AH1585" i="50" s="1"/>
  <c r="AI1585" i="50" a="1"/>
  <c r="AI1585" i="50" s="1"/>
  <c r="AL1585" i="50" a="1"/>
  <c r="AL1585" i="50" s="1"/>
  <c r="O1586" i="50" a="1"/>
  <c r="O1586" i="50" s="1"/>
  <c r="P1586" i="50" a="1"/>
  <c r="P1586" i="50" s="1"/>
  <c r="Q1586" i="50" a="1"/>
  <c r="Q1586" i="50" s="1"/>
  <c r="AB1586" i="50" a="1"/>
  <c r="AB1586" i="50" s="1"/>
  <c r="AD1586" i="50" a="1"/>
  <c r="AD1586" i="50" s="1"/>
  <c r="AC1586" i="50" s="1"/>
  <c r="AE1586" i="50" a="1"/>
  <c r="AE1586" i="50" s="1"/>
  <c r="AF1586" i="50" a="1"/>
  <c r="AF1586" i="50" s="1"/>
  <c r="AG1586" i="50" a="1"/>
  <c r="AG1586" i="50" s="1"/>
  <c r="AH1586" i="50" a="1"/>
  <c r="AH1586" i="50" s="1"/>
  <c r="AI1586" i="50" a="1"/>
  <c r="AI1586" i="50" s="1"/>
  <c r="AL1586" i="50" a="1"/>
  <c r="AL1586" i="50" s="1"/>
  <c r="O1587" i="50" a="1"/>
  <c r="O1587" i="50" s="1"/>
  <c r="P1587" i="50" a="1"/>
  <c r="P1587" i="50" s="1"/>
  <c r="Q1587" i="50" a="1"/>
  <c r="Q1587" i="50" s="1"/>
  <c r="AB1587" i="50" a="1"/>
  <c r="AB1587" i="50" s="1"/>
  <c r="AD1587" i="50" a="1"/>
  <c r="AD1587" i="50" s="1"/>
  <c r="AC1587" i="50" s="1"/>
  <c r="AE1587" i="50" a="1"/>
  <c r="AE1587" i="50" s="1"/>
  <c r="AF1587" i="50" a="1"/>
  <c r="AF1587" i="50" s="1"/>
  <c r="AG1587" i="50" a="1"/>
  <c r="AG1587" i="50" s="1"/>
  <c r="AH1587" i="50" a="1"/>
  <c r="AH1587" i="50" s="1"/>
  <c r="AI1587" i="50" a="1"/>
  <c r="AI1587" i="50" s="1"/>
  <c r="AL1587" i="50" a="1"/>
  <c r="AL1587" i="50" s="1"/>
  <c r="O1588" i="50" a="1"/>
  <c r="O1588" i="50" s="1"/>
  <c r="P1588" i="50" a="1"/>
  <c r="P1588" i="50" s="1"/>
  <c r="Q1588" i="50" a="1"/>
  <c r="Q1588" i="50" s="1"/>
  <c r="AB1588" i="50" a="1"/>
  <c r="AB1588" i="50" s="1"/>
  <c r="AD1588" i="50" a="1"/>
  <c r="AD1588" i="50" s="1"/>
  <c r="AC1588" i="50" s="1"/>
  <c r="AE1588" i="50" a="1"/>
  <c r="AE1588" i="50" s="1"/>
  <c r="AF1588" i="50" a="1"/>
  <c r="AF1588" i="50" s="1"/>
  <c r="AG1588" i="50" a="1"/>
  <c r="AG1588" i="50" s="1"/>
  <c r="AH1588" i="50" a="1"/>
  <c r="AH1588" i="50" s="1"/>
  <c r="AI1588" i="50" a="1"/>
  <c r="AI1588" i="50" s="1"/>
  <c r="AL1588" i="50" a="1"/>
  <c r="AL1588" i="50" s="1"/>
  <c r="O1589" i="50" a="1"/>
  <c r="O1589" i="50" s="1"/>
  <c r="P1589" i="50" a="1"/>
  <c r="P1589" i="50" s="1"/>
  <c r="Q1589" i="50" a="1"/>
  <c r="Q1589" i="50" s="1"/>
  <c r="AB1589" i="50" a="1"/>
  <c r="AB1589" i="50" s="1"/>
  <c r="AD1589" i="50" a="1"/>
  <c r="AD1589" i="50" s="1"/>
  <c r="AC1589" i="50" s="1"/>
  <c r="AE1589" i="50" a="1"/>
  <c r="AE1589" i="50" s="1"/>
  <c r="AF1589" i="50" a="1"/>
  <c r="AF1589" i="50" s="1"/>
  <c r="AG1589" i="50" a="1"/>
  <c r="AG1589" i="50" s="1"/>
  <c r="AH1589" i="50" a="1"/>
  <c r="AH1589" i="50" s="1"/>
  <c r="AI1589" i="50" a="1"/>
  <c r="AI1589" i="50" s="1"/>
  <c r="AL1589" i="50" a="1"/>
  <c r="AL1589" i="50" s="1"/>
  <c r="O1590" i="50" a="1"/>
  <c r="O1590" i="50" s="1"/>
  <c r="P1590" i="50" a="1"/>
  <c r="P1590" i="50" s="1"/>
  <c r="Q1590" i="50" a="1"/>
  <c r="Q1590" i="50" s="1"/>
  <c r="AB1590" i="50" a="1"/>
  <c r="AB1590" i="50" s="1"/>
  <c r="AD1590" i="50" a="1"/>
  <c r="AD1590" i="50" s="1"/>
  <c r="AC1590" i="50" s="1"/>
  <c r="AE1590" i="50" a="1"/>
  <c r="AE1590" i="50" s="1"/>
  <c r="AF1590" i="50" a="1"/>
  <c r="AF1590" i="50" s="1"/>
  <c r="AG1590" i="50" a="1"/>
  <c r="AG1590" i="50" s="1"/>
  <c r="AH1590" i="50" a="1"/>
  <c r="AH1590" i="50" s="1"/>
  <c r="AI1590" i="50" a="1"/>
  <c r="AI1590" i="50" s="1"/>
  <c r="AL1590" i="50" a="1"/>
  <c r="AL1590" i="50" s="1"/>
  <c r="O1591" i="50" a="1"/>
  <c r="O1591" i="50" s="1"/>
  <c r="P1591" i="50" a="1"/>
  <c r="P1591" i="50" s="1"/>
  <c r="Q1591" i="50" a="1"/>
  <c r="Q1591" i="50" s="1"/>
  <c r="AB1591" i="50" a="1"/>
  <c r="AB1591" i="50" s="1"/>
  <c r="AD1591" i="50" a="1"/>
  <c r="AD1591" i="50" s="1"/>
  <c r="AC1591" i="50" s="1"/>
  <c r="AE1591" i="50" a="1"/>
  <c r="AE1591" i="50" s="1"/>
  <c r="AF1591" i="50" a="1"/>
  <c r="AF1591" i="50" s="1"/>
  <c r="AG1591" i="50" a="1"/>
  <c r="AG1591" i="50" s="1"/>
  <c r="AH1591" i="50" a="1"/>
  <c r="AH1591" i="50" s="1"/>
  <c r="AI1591" i="50" a="1"/>
  <c r="AI1591" i="50" s="1"/>
  <c r="AL1591" i="50" a="1"/>
  <c r="AL1591" i="50" s="1"/>
  <c r="O1592" i="50" a="1"/>
  <c r="O1592" i="50" s="1"/>
  <c r="P1592" i="50" a="1"/>
  <c r="P1592" i="50" s="1"/>
  <c r="Q1592" i="50" a="1"/>
  <c r="Q1592" i="50" s="1"/>
  <c r="AB1592" i="50" a="1"/>
  <c r="AB1592" i="50" s="1"/>
  <c r="AD1592" i="50" a="1"/>
  <c r="AD1592" i="50" s="1"/>
  <c r="AC1592" i="50" s="1"/>
  <c r="AE1592" i="50" a="1"/>
  <c r="AE1592" i="50" s="1"/>
  <c r="AF1592" i="50" a="1"/>
  <c r="AF1592" i="50" s="1"/>
  <c r="AG1592" i="50" a="1"/>
  <c r="AG1592" i="50" s="1"/>
  <c r="AH1592" i="50" a="1"/>
  <c r="AH1592" i="50" s="1"/>
  <c r="AI1592" i="50" a="1"/>
  <c r="AI1592" i="50" s="1"/>
  <c r="AL1592" i="50" a="1"/>
  <c r="AL1592" i="50" s="1"/>
  <c r="O1593" i="50" a="1"/>
  <c r="O1593" i="50" s="1"/>
  <c r="P1593" i="50" a="1"/>
  <c r="P1593" i="50" s="1"/>
  <c r="Q1593" i="50" a="1"/>
  <c r="Q1593" i="50" s="1"/>
  <c r="AB1593" i="50" a="1"/>
  <c r="AB1593" i="50" s="1"/>
  <c r="AD1593" i="50" a="1"/>
  <c r="AD1593" i="50" s="1"/>
  <c r="AC1593" i="50" s="1"/>
  <c r="AE1593" i="50" a="1"/>
  <c r="AE1593" i="50" s="1"/>
  <c r="AF1593" i="50" a="1"/>
  <c r="AF1593" i="50" s="1"/>
  <c r="AG1593" i="50" a="1"/>
  <c r="AG1593" i="50" s="1"/>
  <c r="AH1593" i="50" a="1"/>
  <c r="AH1593" i="50" s="1"/>
  <c r="AI1593" i="50" a="1"/>
  <c r="AI1593" i="50" s="1"/>
  <c r="AL1593" i="50" a="1"/>
  <c r="AL1593" i="50" s="1"/>
  <c r="O1594" i="50" a="1"/>
  <c r="O1594" i="50" s="1"/>
  <c r="P1594" i="50" a="1"/>
  <c r="P1594" i="50" s="1"/>
  <c r="Q1594" i="50" a="1"/>
  <c r="Q1594" i="50" s="1"/>
  <c r="AB1594" i="50" a="1"/>
  <c r="AB1594" i="50" s="1"/>
  <c r="AD1594" i="50" a="1"/>
  <c r="AD1594" i="50" s="1"/>
  <c r="AC1594" i="50" s="1"/>
  <c r="AE1594" i="50" a="1"/>
  <c r="AE1594" i="50" s="1"/>
  <c r="Z1594" i="50" s="1"/>
  <c r="AF1594" i="50" a="1"/>
  <c r="AF1594" i="50" s="1"/>
  <c r="AG1594" i="50" a="1"/>
  <c r="AG1594" i="50" s="1"/>
  <c r="AH1594" i="50" a="1"/>
  <c r="AH1594" i="50" s="1"/>
  <c r="AI1594" i="50" a="1"/>
  <c r="AI1594" i="50" s="1"/>
  <c r="AL1594" i="50" a="1"/>
  <c r="AL1594" i="50" s="1"/>
  <c r="O1595" i="50" a="1"/>
  <c r="O1595" i="50" s="1"/>
  <c r="P1595" i="50" a="1"/>
  <c r="P1595" i="50" s="1"/>
  <c r="Q1595" i="50" a="1"/>
  <c r="Q1595" i="50" s="1"/>
  <c r="AB1595" i="50" a="1"/>
  <c r="AB1595" i="50" s="1"/>
  <c r="AD1595" i="50" a="1"/>
  <c r="AD1595" i="50" s="1"/>
  <c r="AC1595" i="50" s="1"/>
  <c r="AE1595" i="50" a="1"/>
  <c r="AE1595" i="50" s="1"/>
  <c r="AF1595" i="50" a="1"/>
  <c r="AF1595" i="50" s="1"/>
  <c r="AG1595" i="50" a="1"/>
  <c r="AG1595" i="50" s="1"/>
  <c r="AH1595" i="50" a="1"/>
  <c r="AH1595" i="50" s="1"/>
  <c r="AI1595" i="50" a="1"/>
  <c r="AI1595" i="50" s="1"/>
  <c r="AL1595" i="50" a="1"/>
  <c r="AL1595" i="50" s="1"/>
  <c r="O1596" i="50" a="1"/>
  <c r="O1596" i="50" s="1"/>
  <c r="P1596" i="50" a="1"/>
  <c r="P1596" i="50" s="1"/>
  <c r="Q1596" i="50" a="1"/>
  <c r="Q1596" i="50" s="1"/>
  <c r="AB1596" i="50" a="1"/>
  <c r="AB1596" i="50" s="1"/>
  <c r="AD1596" i="50" a="1"/>
  <c r="AD1596" i="50" s="1"/>
  <c r="AC1596" i="50" s="1"/>
  <c r="AE1596" i="50" a="1"/>
  <c r="AE1596" i="50" s="1"/>
  <c r="AF1596" i="50" a="1"/>
  <c r="AF1596" i="50" s="1"/>
  <c r="AG1596" i="50" a="1"/>
  <c r="AG1596" i="50" s="1"/>
  <c r="AH1596" i="50" a="1"/>
  <c r="AH1596" i="50" s="1"/>
  <c r="AI1596" i="50" a="1"/>
  <c r="AI1596" i="50" s="1"/>
  <c r="AL1596" i="50" a="1"/>
  <c r="AL1596" i="50" s="1"/>
  <c r="O1597" i="50" a="1"/>
  <c r="O1597" i="50" s="1"/>
  <c r="P1597" i="50" a="1"/>
  <c r="P1597" i="50" s="1"/>
  <c r="Q1597" i="50" a="1"/>
  <c r="Q1597" i="50" s="1"/>
  <c r="AB1597" i="50" a="1"/>
  <c r="AB1597" i="50" s="1"/>
  <c r="AD1597" i="50" a="1"/>
  <c r="AD1597" i="50" s="1"/>
  <c r="AC1597" i="50" s="1"/>
  <c r="AE1597" i="50" a="1"/>
  <c r="AE1597" i="50" s="1"/>
  <c r="Z1597" i="50" s="1"/>
  <c r="AF1597" i="50" a="1"/>
  <c r="AF1597" i="50" s="1"/>
  <c r="AG1597" i="50" a="1"/>
  <c r="AG1597" i="50" s="1"/>
  <c r="AH1597" i="50" a="1"/>
  <c r="AH1597" i="50" s="1"/>
  <c r="AI1597" i="50" a="1"/>
  <c r="AI1597" i="50" s="1"/>
  <c r="AL1597" i="50" a="1"/>
  <c r="AL1597" i="50" s="1"/>
  <c r="O1598" i="50" a="1"/>
  <c r="O1598" i="50" s="1"/>
  <c r="P1598" i="50" a="1"/>
  <c r="P1598" i="50" s="1"/>
  <c r="Q1598" i="50" a="1"/>
  <c r="Q1598" i="50" s="1"/>
  <c r="AB1598" i="50" a="1"/>
  <c r="AB1598" i="50" s="1"/>
  <c r="AD1598" i="50" a="1"/>
  <c r="AD1598" i="50" s="1"/>
  <c r="AC1598" i="50" s="1"/>
  <c r="AE1598" i="50" a="1"/>
  <c r="AE1598" i="50" s="1"/>
  <c r="AA1598" i="50" s="1"/>
  <c r="AF1598" i="50" a="1"/>
  <c r="AF1598" i="50" s="1"/>
  <c r="AG1598" i="50" a="1"/>
  <c r="AG1598" i="50" s="1"/>
  <c r="AH1598" i="50" a="1"/>
  <c r="AH1598" i="50" s="1"/>
  <c r="AI1598" i="50" a="1"/>
  <c r="AI1598" i="50" s="1"/>
  <c r="AL1598" i="50" a="1"/>
  <c r="AL1598" i="50" s="1"/>
  <c r="O1599" i="50" a="1"/>
  <c r="O1599" i="50" s="1"/>
  <c r="P1599" i="50" a="1"/>
  <c r="P1599" i="50" s="1"/>
  <c r="Q1599" i="50" a="1"/>
  <c r="Q1599" i="50" s="1"/>
  <c r="AB1599" i="50" a="1"/>
  <c r="AB1599" i="50" s="1"/>
  <c r="AD1599" i="50" a="1"/>
  <c r="AD1599" i="50" s="1"/>
  <c r="AC1599" i="50" s="1"/>
  <c r="AE1599" i="50" a="1"/>
  <c r="AE1599" i="50" s="1"/>
  <c r="AF1599" i="50" a="1"/>
  <c r="AF1599" i="50" s="1"/>
  <c r="AG1599" i="50" a="1"/>
  <c r="AG1599" i="50" s="1"/>
  <c r="AH1599" i="50" a="1"/>
  <c r="AH1599" i="50" s="1"/>
  <c r="AI1599" i="50" a="1"/>
  <c r="AI1599" i="50" s="1"/>
  <c r="AL1599" i="50" a="1"/>
  <c r="AL1599" i="50" s="1"/>
  <c r="O1600" i="50" a="1"/>
  <c r="O1600" i="50" s="1"/>
  <c r="P1600" i="50" a="1"/>
  <c r="P1600" i="50" s="1"/>
  <c r="Q1600" i="50" a="1"/>
  <c r="Q1600" i="50" s="1"/>
  <c r="AB1600" i="50" a="1"/>
  <c r="AB1600" i="50" s="1"/>
  <c r="AD1600" i="50" a="1"/>
  <c r="AD1600" i="50" s="1"/>
  <c r="AC1600" i="50" s="1"/>
  <c r="AE1600" i="50" a="1"/>
  <c r="AE1600" i="50" s="1"/>
  <c r="AF1600" i="50" a="1"/>
  <c r="AF1600" i="50" s="1"/>
  <c r="AG1600" i="50" a="1"/>
  <c r="AG1600" i="50" s="1"/>
  <c r="AH1600" i="50" a="1"/>
  <c r="AH1600" i="50" s="1"/>
  <c r="AI1600" i="50" a="1"/>
  <c r="AI1600" i="50" s="1"/>
  <c r="AL1600" i="50" a="1"/>
  <c r="AL1600" i="50" s="1"/>
  <c r="O1601" i="50" a="1"/>
  <c r="O1601" i="50" s="1"/>
  <c r="P1601" i="50" a="1"/>
  <c r="P1601" i="50" s="1"/>
  <c r="Q1601" i="50" a="1"/>
  <c r="Q1601" i="50" s="1"/>
  <c r="AB1601" i="50" a="1"/>
  <c r="AB1601" i="50" s="1"/>
  <c r="AD1601" i="50" a="1"/>
  <c r="AD1601" i="50" s="1"/>
  <c r="AC1601" i="50" s="1"/>
  <c r="AE1601" i="50" a="1"/>
  <c r="AE1601" i="50" s="1"/>
  <c r="Z1601" i="50" s="1"/>
  <c r="AF1601" i="50" a="1"/>
  <c r="AF1601" i="50" s="1"/>
  <c r="AG1601" i="50" a="1"/>
  <c r="AG1601" i="50" s="1"/>
  <c r="AH1601" i="50" a="1"/>
  <c r="AH1601" i="50" s="1"/>
  <c r="AI1601" i="50" a="1"/>
  <c r="AI1601" i="50" s="1"/>
  <c r="AL1601" i="50" a="1"/>
  <c r="AL1601" i="50" s="1"/>
  <c r="O1602" i="50" a="1"/>
  <c r="O1602" i="50" s="1"/>
  <c r="P1602" i="50" a="1"/>
  <c r="P1602" i="50" s="1"/>
  <c r="Q1602" i="50" a="1"/>
  <c r="Q1602" i="50" s="1"/>
  <c r="AB1602" i="50" a="1"/>
  <c r="AB1602" i="50" s="1"/>
  <c r="AD1602" i="50" a="1"/>
  <c r="AD1602" i="50" s="1"/>
  <c r="AC1602" i="50" s="1"/>
  <c r="AE1602" i="50" a="1"/>
  <c r="AE1602" i="50" s="1"/>
  <c r="AF1602" i="50" a="1"/>
  <c r="AF1602" i="50" s="1"/>
  <c r="AG1602" i="50" a="1"/>
  <c r="AG1602" i="50" s="1"/>
  <c r="AH1602" i="50" a="1"/>
  <c r="AH1602" i="50" s="1"/>
  <c r="AI1602" i="50" a="1"/>
  <c r="AI1602" i="50" s="1"/>
  <c r="AL1602" i="50" a="1"/>
  <c r="AL1602" i="50" s="1"/>
  <c r="O1603" i="50" a="1"/>
  <c r="O1603" i="50" s="1"/>
  <c r="P1603" i="50" a="1"/>
  <c r="P1603" i="50" s="1"/>
  <c r="Q1603" i="50" a="1"/>
  <c r="Q1603" i="50" s="1"/>
  <c r="AB1603" i="50" a="1"/>
  <c r="AB1603" i="50" s="1"/>
  <c r="AD1603" i="50" a="1"/>
  <c r="AD1603" i="50" s="1"/>
  <c r="AC1603" i="50" s="1"/>
  <c r="AE1603" i="50" a="1"/>
  <c r="AE1603" i="50" s="1"/>
  <c r="AF1603" i="50" a="1"/>
  <c r="AF1603" i="50" s="1"/>
  <c r="AG1603" i="50" a="1"/>
  <c r="AG1603" i="50" s="1"/>
  <c r="AH1603" i="50" a="1"/>
  <c r="AH1603" i="50" s="1"/>
  <c r="AI1603" i="50" a="1"/>
  <c r="AI1603" i="50" s="1"/>
  <c r="AL1603" i="50" a="1"/>
  <c r="AL1603" i="50" s="1"/>
  <c r="O1604" i="50" a="1"/>
  <c r="O1604" i="50" s="1"/>
  <c r="P1604" i="50" a="1"/>
  <c r="P1604" i="50" s="1"/>
  <c r="Q1604" i="50" a="1"/>
  <c r="Q1604" i="50" s="1"/>
  <c r="AB1604" i="50" a="1"/>
  <c r="AB1604" i="50" s="1"/>
  <c r="AD1604" i="50" a="1"/>
  <c r="AD1604" i="50" s="1"/>
  <c r="AC1604" i="50" s="1"/>
  <c r="AE1604" i="50" a="1"/>
  <c r="AE1604" i="50" s="1"/>
  <c r="AF1604" i="50" a="1"/>
  <c r="AF1604" i="50" s="1"/>
  <c r="AG1604" i="50" a="1"/>
  <c r="AG1604" i="50" s="1"/>
  <c r="AH1604" i="50" a="1"/>
  <c r="AH1604" i="50" s="1"/>
  <c r="AI1604" i="50" a="1"/>
  <c r="AI1604" i="50" s="1"/>
  <c r="AL1604" i="50" a="1"/>
  <c r="AL1604" i="50" s="1"/>
  <c r="O1605" i="50" a="1"/>
  <c r="O1605" i="50" s="1"/>
  <c r="P1605" i="50" a="1"/>
  <c r="P1605" i="50" s="1"/>
  <c r="Q1605" i="50" a="1"/>
  <c r="Q1605" i="50" s="1"/>
  <c r="AB1605" i="50" a="1"/>
  <c r="AB1605" i="50" s="1"/>
  <c r="AD1605" i="50" a="1"/>
  <c r="AD1605" i="50" s="1"/>
  <c r="AC1605" i="50" s="1"/>
  <c r="AE1605" i="50" a="1"/>
  <c r="AE1605" i="50" s="1"/>
  <c r="AF1605" i="50" a="1"/>
  <c r="AF1605" i="50" s="1"/>
  <c r="AG1605" i="50" a="1"/>
  <c r="AG1605" i="50" s="1"/>
  <c r="AH1605" i="50" a="1"/>
  <c r="AH1605" i="50" s="1"/>
  <c r="AI1605" i="50" a="1"/>
  <c r="AI1605" i="50" s="1"/>
  <c r="AL1605" i="50" a="1"/>
  <c r="AL1605" i="50" s="1"/>
  <c r="O1606" i="50" a="1"/>
  <c r="O1606" i="50" s="1"/>
  <c r="P1606" i="50" a="1"/>
  <c r="P1606" i="50" s="1"/>
  <c r="Q1606" i="50" a="1"/>
  <c r="Q1606" i="50" s="1"/>
  <c r="AB1606" i="50" a="1"/>
  <c r="AB1606" i="50" s="1"/>
  <c r="AD1606" i="50" a="1"/>
  <c r="AD1606" i="50" s="1"/>
  <c r="AC1606" i="50" s="1"/>
  <c r="AE1606" i="50" a="1"/>
  <c r="AE1606" i="50" s="1"/>
  <c r="AF1606" i="50" a="1"/>
  <c r="AF1606" i="50" s="1"/>
  <c r="AG1606" i="50" a="1"/>
  <c r="AG1606" i="50" s="1"/>
  <c r="AH1606" i="50" a="1"/>
  <c r="AH1606" i="50" s="1"/>
  <c r="AI1606" i="50" a="1"/>
  <c r="AI1606" i="50" s="1"/>
  <c r="AL1606" i="50" a="1"/>
  <c r="AL1606" i="50" s="1"/>
  <c r="O1607" i="50" a="1"/>
  <c r="O1607" i="50" s="1"/>
  <c r="P1607" i="50" a="1"/>
  <c r="P1607" i="50" s="1"/>
  <c r="Q1607" i="50" a="1"/>
  <c r="Q1607" i="50" s="1"/>
  <c r="AB1607" i="50" a="1"/>
  <c r="AB1607" i="50" s="1"/>
  <c r="AD1607" i="50" a="1"/>
  <c r="AD1607" i="50" s="1"/>
  <c r="AC1607" i="50" s="1"/>
  <c r="AE1607" i="50" a="1"/>
  <c r="AE1607" i="50" s="1"/>
  <c r="AF1607" i="50" a="1"/>
  <c r="AF1607" i="50" s="1"/>
  <c r="AG1607" i="50" a="1"/>
  <c r="AG1607" i="50" s="1"/>
  <c r="AH1607" i="50" a="1"/>
  <c r="AH1607" i="50" s="1"/>
  <c r="AI1607" i="50" a="1"/>
  <c r="AI1607" i="50" s="1"/>
  <c r="AL1607" i="50" a="1"/>
  <c r="AL1607" i="50" s="1"/>
  <c r="O1608" i="50" a="1"/>
  <c r="O1608" i="50" s="1"/>
  <c r="P1608" i="50" a="1"/>
  <c r="P1608" i="50" s="1"/>
  <c r="Q1608" i="50" a="1"/>
  <c r="Q1608" i="50" s="1"/>
  <c r="AB1608" i="50" a="1"/>
  <c r="AB1608" i="50" s="1"/>
  <c r="AD1608" i="50" a="1"/>
  <c r="AD1608" i="50" s="1"/>
  <c r="AC1608" i="50" s="1"/>
  <c r="AE1608" i="50" a="1"/>
  <c r="AE1608" i="50" s="1"/>
  <c r="AF1608" i="50" a="1"/>
  <c r="AF1608" i="50" s="1"/>
  <c r="AG1608" i="50" a="1"/>
  <c r="AG1608" i="50" s="1"/>
  <c r="AH1608" i="50" a="1"/>
  <c r="AH1608" i="50" s="1"/>
  <c r="AI1608" i="50" a="1"/>
  <c r="AI1608" i="50" s="1"/>
  <c r="AL1608" i="50" a="1"/>
  <c r="AL1608" i="50" s="1"/>
  <c r="O1609" i="50" a="1"/>
  <c r="O1609" i="50" s="1"/>
  <c r="P1609" i="50" a="1"/>
  <c r="P1609" i="50" s="1"/>
  <c r="Q1609" i="50" a="1"/>
  <c r="Q1609" i="50" s="1"/>
  <c r="AB1609" i="50" a="1"/>
  <c r="AB1609" i="50" s="1"/>
  <c r="AD1609" i="50" a="1"/>
  <c r="AD1609" i="50" s="1"/>
  <c r="AC1609" i="50" s="1"/>
  <c r="AE1609" i="50" a="1"/>
  <c r="AE1609" i="50" s="1"/>
  <c r="AF1609" i="50" a="1"/>
  <c r="AF1609" i="50" s="1"/>
  <c r="AG1609" i="50" a="1"/>
  <c r="AG1609" i="50" s="1"/>
  <c r="AH1609" i="50" a="1"/>
  <c r="AH1609" i="50" s="1"/>
  <c r="AI1609" i="50" a="1"/>
  <c r="AI1609" i="50" s="1"/>
  <c r="AL1609" i="50" a="1"/>
  <c r="AL1609" i="50" s="1"/>
  <c r="O1610" i="50" a="1"/>
  <c r="O1610" i="50" s="1"/>
  <c r="P1610" i="50" a="1"/>
  <c r="P1610" i="50" s="1"/>
  <c r="Q1610" i="50" a="1"/>
  <c r="Q1610" i="50" s="1"/>
  <c r="AB1610" i="50" a="1"/>
  <c r="AB1610" i="50" s="1"/>
  <c r="AD1610" i="50" a="1"/>
  <c r="AD1610" i="50" s="1"/>
  <c r="AC1610" i="50" s="1"/>
  <c r="AE1610" i="50" a="1"/>
  <c r="AE1610" i="50" s="1"/>
  <c r="AF1610" i="50" a="1"/>
  <c r="AF1610" i="50" s="1"/>
  <c r="AG1610" i="50" a="1"/>
  <c r="AG1610" i="50" s="1"/>
  <c r="AH1610" i="50" a="1"/>
  <c r="AH1610" i="50" s="1"/>
  <c r="AI1610" i="50" a="1"/>
  <c r="AI1610" i="50" s="1"/>
  <c r="AL1610" i="50" a="1"/>
  <c r="AL1610" i="50" s="1"/>
  <c r="O1611" i="50" a="1"/>
  <c r="O1611" i="50" s="1"/>
  <c r="P1611" i="50" a="1"/>
  <c r="P1611" i="50" s="1"/>
  <c r="Q1611" i="50" a="1"/>
  <c r="Q1611" i="50" s="1"/>
  <c r="AB1611" i="50" a="1"/>
  <c r="AB1611" i="50" s="1"/>
  <c r="AD1611" i="50" a="1"/>
  <c r="AD1611" i="50" s="1"/>
  <c r="AC1611" i="50" s="1"/>
  <c r="AE1611" i="50" a="1"/>
  <c r="AE1611" i="50" s="1"/>
  <c r="AA1611" i="50" s="1"/>
  <c r="AF1611" i="50" a="1"/>
  <c r="AF1611" i="50" s="1"/>
  <c r="AG1611" i="50" a="1"/>
  <c r="AG1611" i="50" s="1"/>
  <c r="AH1611" i="50" a="1"/>
  <c r="AH1611" i="50" s="1"/>
  <c r="AI1611" i="50" a="1"/>
  <c r="AI1611" i="50" s="1"/>
  <c r="AL1611" i="50" a="1"/>
  <c r="AL1611" i="50" s="1"/>
  <c r="O1612" i="50" a="1"/>
  <c r="O1612" i="50" s="1"/>
  <c r="P1612" i="50" a="1"/>
  <c r="P1612" i="50" s="1"/>
  <c r="Q1612" i="50" a="1"/>
  <c r="Q1612" i="50" s="1"/>
  <c r="AB1612" i="50" a="1"/>
  <c r="AB1612" i="50" s="1"/>
  <c r="AD1612" i="50" a="1"/>
  <c r="AD1612" i="50" s="1"/>
  <c r="AC1612" i="50" s="1"/>
  <c r="AE1612" i="50" a="1"/>
  <c r="AE1612" i="50" s="1"/>
  <c r="AF1612" i="50" a="1"/>
  <c r="AF1612" i="50" s="1"/>
  <c r="AG1612" i="50" a="1"/>
  <c r="AG1612" i="50" s="1"/>
  <c r="AH1612" i="50" a="1"/>
  <c r="AH1612" i="50" s="1"/>
  <c r="AI1612" i="50" a="1"/>
  <c r="AI1612" i="50" s="1"/>
  <c r="AL1612" i="50" a="1"/>
  <c r="AL1612" i="50" s="1"/>
  <c r="O1613" i="50" a="1"/>
  <c r="O1613" i="50" s="1"/>
  <c r="P1613" i="50" a="1"/>
  <c r="P1613" i="50" s="1"/>
  <c r="Q1613" i="50" a="1"/>
  <c r="Q1613" i="50" s="1"/>
  <c r="AB1613" i="50" a="1"/>
  <c r="AB1613" i="50" s="1"/>
  <c r="AD1613" i="50" a="1"/>
  <c r="AD1613" i="50" s="1"/>
  <c r="AC1613" i="50" s="1"/>
  <c r="AE1613" i="50" a="1"/>
  <c r="AE1613" i="50" s="1"/>
  <c r="AF1613" i="50" a="1"/>
  <c r="AF1613" i="50" s="1"/>
  <c r="AG1613" i="50" a="1"/>
  <c r="AG1613" i="50" s="1"/>
  <c r="AH1613" i="50" a="1"/>
  <c r="AH1613" i="50" s="1"/>
  <c r="AI1613" i="50" a="1"/>
  <c r="AI1613" i="50" s="1"/>
  <c r="AL1613" i="50" a="1"/>
  <c r="AL1613" i="50" s="1"/>
  <c r="O1614" i="50" a="1"/>
  <c r="O1614" i="50" s="1"/>
  <c r="P1614" i="50" a="1"/>
  <c r="P1614" i="50" s="1"/>
  <c r="Q1614" i="50" a="1"/>
  <c r="Q1614" i="50" s="1"/>
  <c r="AB1614" i="50" a="1"/>
  <c r="AB1614" i="50" s="1"/>
  <c r="AD1614" i="50" a="1"/>
  <c r="AD1614" i="50" s="1"/>
  <c r="AC1614" i="50" s="1"/>
  <c r="AE1614" i="50" a="1"/>
  <c r="AE1614" i="50" s="1"/>
  <c r="AF1614" i="50" a="1"/>
  <c r="AF1614" i="50" s="1"/>
  <c r="AG1614" i="50" a="1"/>
  <c r="AG1614" i="50" s="1"/>
  <c r="AH1614" i="50" a="1"/>
  <c r="AH1614" i="50" s="1"/>
  <c r="AI1614" i="50" a="1"/>
  <c r="AI1614" i="50" s="1"/>
  <c r="AL1614" i="50" a="1"/>
  <c r="AL1614" i="50" s="1"/>
  <c r="O1615" i="50" a="1"/>
  <c r="O1615" i="50" s="1"/>
  <c r="P1615" i="50" a="1"/>
  <c r="P1615" i="50" s="1"/>
  <c r="Q1615" i="50" a="1"/>
  <c r="Q1615" i="50" s="1"/>
  <c r="AB1615" i="50" a="1"/>
  <c r="AB1615" i="50" s="1"/>
  <c r="AD1615" i="50" a="1"/>
  <c r="AD1615" i="50" s="1"/>
  <c r="AC1615" i="50" s="1"/>
  <c r="AE1615" i="50" a="1"/>
  <c r="AE1615" i="50" s="1"/>
  <c r="AF1615" i="50" a="1"/>
  <c r="AF1615" i="50" s="1"/>
  <c r="AG1615" i="50" a="1"/>
  <c r="AG1615" i="50" s="1"/>
  <c r="AH1615" i="50" a="1"/>
  <c r="AH1615" i="50" s="1"/>
  <c r="AI1615" i="50" a="1"/>
  <c r="AI1615" i="50" s="1"/>
  <c r="AL1615" i="50" a="1"/>
  <c r="AL1615" i="50" s="1"/>
  <c r="O1616" i="50" a="1"/>
  <c r="O1616" i="50" s="1"/>
  <c r="P1616" i="50" a="1"/>
  <c r="P1616" i="50" s="1"/>
  <c r="Q1616" i="50" a="1"/>
  <c r="Q1616" i="50" s="1"/>
  <c r="AB1616" i="50" a="1"/>
  <c r="AB1616" i="50" s="1"/>
  <c r="AD1616" i="50" a="1"/>
  <c r="AD1616" i="50" s="1"/>
  <c r="AC1616" i="50" s="1"/>
  <c r="AE1616" i="50" a="1"/>
  <c r="AE1616" i="50" s="1"/>
  <c r="AF1616" i="50" a="1"/>
  <c r="AF1616" i="50" s="1"/>
  <c r="AG1616" i="50" a="1"/>
  <c r="AG1616" i="50" s="1"/>
  <c r="AH1616" i="50" a="1"/>
  <c r="AH1616" i="50" s="1"/>
  <c r="AI1616" i="50" a="1"/>
  <c r="AI1616" i="50" s="1"/>
  <c r="AL1616" i="50" a="1"/>
  <c r="AL1616" i="50" s="1"/>
  <c r="O1617" i="50" a="1"/>
  <c r="O1617" i="50" s="1"/>
  <c r="P1617" i="50" a="1"/>
  <c r="P1617" i="50" s="1"/>
  <c r="Q1617" i="50" a="1"/>
  <c r="Q1617" i="50" s="1"/>
  <c r="AB1617" i="50" a="1"/>
  <c r="AB1617" i="50" s="1"/>
  <c r="AD1617" i="50" a="1"/>
  <c r="AD1617" i="50" s="1"/>
  <c r="AC1617" i="50" s="1"/>
  <c r="AE1617" i="50" a="1"/>
  <c r="AE1617" i="50" s="1"/>
  <c r="Z1617" i="50" s="1"/>
  <c r="AF1617" i="50" a="1"/>
  <c r="AF1617" i="50" s="1"/>
  <c r="AG1617" i="50" a="1"/>
  <c r="AG1617" i="50" s="1"/>
  <c r="AH1617" i="50" a="1"/>
  <c r="AH1617" i="50" s="1"/>
  <c r="AI1617" i="50" a="1"/>
  <c r="AI1617" i="50" s="1"/>
  <c r="AL1617" i="50" a="1"/>
  <c r="AL1617" i="50" s="1"/>
  <c r="O1618" i="50" a="1"/>
  <c r="O1618" i="50" s="1"/>
  <c r="P1618" i="50" a="1"/>
  <c r="P1618" i="50" s="1"/>
  <c r="Q1618" i="50" a="1"/>
  <c r="Q1618" i="50" s="1"/>
  <c r="AB1618" i="50" a="1"/>
  <c r="AB1618" i="50" s="1"/>
  <c r="AD1618" i="50" a="1"/>
  <c r="AD1618" i="50" s="1"/>
  <c r="AC1618" i="50" s="1"/>
  <c r="AE1618" i="50" a="1"/>
  <c r="AE1618" i="50" s="1"/>
  <c r="AF1618" i="50" a="1"/>
  <c r="AF1618" i="50" s="1"/>
  <c r="AG1618" i="50" a="1"/>
  <c r="AG1618" i="50" s="1"/>
  <c r="AH1618" i="50" a="1"/>
  <c r="AH1618" i="50" s="1"/>
  <c r="AI1618" i="50" a="1"/>
  <c r="AI1618" i="50" s="1"/>
  <c r="AL1618" i="50" a="1"/>
  <c r="AL1618" i="50" s="1"/>
  <c r="O1619" i="50" a="1"/>
  <c r="O1619" i="50" s="1"/>
  <c r="P1619" i="50" a="1"/>
  <c r="P1619" i="50" s="1"/>
  <c r="Q1619" i="50" a="1"/>
  <c r="Q1619" i="50" s="1"/>
  <c r="AB1619" i="50" a="1"/>
  <c r="AB1619" i="50" s="1"/>
  <c r="AD1619" i="50" a="1"/>
  <c r="AD1619" i="50" s="1"/>
  <c r="AC1619" i="50" s="1"/>
  <c r="AE1619" i="50" a="1"/>
  <c r="AE1619" i="50" s="1"/>
  <c r="AF1619" i="50" a="1"/>
  <c r="AF1619" i="50" s="1"/>
  <c r="AG1619" i="50" a="1"/>
  <c r="AG1619" i="50" s="1"/>
  <c r="AH1619" i="50" a="1"/>
  <c r="AH1619" i="50" s="1"/>
  <c r="AI1619" i="50" a="1"/>
  <c r="AI1619" i="50" s="1"/>
  <c r="AL1619" i="50" a="1"/>
  <c r="AL1619" i="50" s="1"/>
  <c r="O1620" i="50" a="1"/>
  <c r="O1620" i="50" s="1"/>
  <c r="P1620" i="50" a="1"/>
  <c r="P1620" i="50" s="1"/>
  <c r="Q1620" i="50" a="1"/>
  <c r="Q1620" i="50" s="1"/>
  <c r="AB1620" i="50" a="1"/>
  <c r="AB1620" i="50" s="1"/>
  <c r="AD1620" i="50" a="1"/>
  <c r="AD1620" i="50" s="1"/>
  <c r="AC1620" i="50" s="1"/>
  <c r="AE1620" i="50" a="1"/>
  <c r="AE1620" i="50" s="1"/>
  <c r="AF1620" i="50" a="1"/>
  <c r="AF1620" i="50" s="1"/>
  <c r="AG1620" i="50" a="1"/>
  <c r="AG1620" i="50" s="1"/>
  <c r="AH1620" i="50" a="1"/>
  <c r="AH1620" i="50" s="1"/>
  <c r="AI1620" i="50" a="1"/>
  <c r="AI1620" i="50" s="1"/>
  <c r="AL1620" i="50" a="1"/>
  <c r="AL1620" i="50" s="1"/>
  <c r="O1621" i="50" a="1"/>
  <c r="O1621" i="50" s="1"/>
  <c r="P1621" i="50" a="1"/>
  <c r="P1621" i="50" s="1"/>
  <c r="Q1621" i="50" a="1"/>
  <c r="Q1621" i="50" s="1"/>
  <c r="AB1621" i="50" a="1"/>
  <c r="AB1621" i="50" s="1"/>
  <c r="AD1621" i="50" a="1"/>
  <c r="AD1621" i="50" s="1"/>
  <c r="AC1621" i="50" s="1"/>
  <c r="AE1621" i="50" a="1"/>
  <c r="AE1621" i="50" s="1"/>
  <c r="AF1621" i="50" a="1"/>
  <c r="AF1621" i="50" s="1"/>
  <c r="AG1621" i="50" a="1"/>
  <c r="AG1621" i="50" s="1"/>
  <c r="AH1621" i="50" a="1"/>
  <c r="AH1621" i="50" s="1"/>
  <c r="AI1621" i="50" a="1"/>
  <c r="AI1621" i="50" s="1"/>
  <c r="AL1621" i="50" a="1"/>
  <c r="AL1621" i="50" s="1"/>
  <c r="O1622" i="50" a="1"/>
  <c r="O1622" i="50" s="1"/>
  <c r="P1622" i="50" a="1"/>
  <c r="P1622" i="50" s="1"/>
  <c r="Q1622" i="50" a="1"/>
  <c r="Q1622" i="50" s="1"/>
  <c r="AB1622" i="50" a="1"/>
  <c r="AB1622" i="50" s="1"/>
  <c r="AD1622" i="50" a="1"/>
  <c r="AD1622" i="50" s="1"/>
  <c r="AC1622" i="50" s="1"/>
  <c r="AE1622" i="50" a="1"/>
  <c r="AE1622" i="50" s="1"/>
  <c r="AF1622" i="50" a="1"/>
  <c r="AF1622" i="50" s="1"/>
  <c r="AG1622" i="50" a="1"/>
  <c r="AG1622" i="50" s="1"/>
  <c r="AH1622" i="50" a="1"/>
  <c r="AH1622" i="50" s="1"/>
  <c r="AI1622" i="50" a="1"/>
  <c r="AI1622" i="50" s="1"/>
  <c r="AL1622" i="50" a="1"/>
  <c r="AL1622" i="50" s="1"/>
  <c r="O1623" i="50" a="1"/>
  <c r="O1623" i="50" s="1"/>
  <c r="P1623" i="50" a="1"/>
  <c r="P1623" i="50" s="1"/>
  <c r="Q1623" i="50" a="1"/>
  <c r="Q1623" i="50" s="1"/>
  <c r="AB1623" i="50" a="1"/>
  <c r="AB1623" i="50" s="1"/>
  <c r="AD1623" i="50" a="1"/>
  <c r="AD1623" i="50" s="1"/>
  <c r="AC1623" i="50" s="1"/>
  <c r="AE1623" i="50" a="1"/>
  <c r="AE1623" i="50" s="1"/>
  <c r="AF1623" i="50" a="1"/>
  <c r="AF1623" i="50" s="1"/>
  <c r="AG1623" i="50" a="1"/>
  <c r="AG1623" i="50" s="1"/>
  <c r="AH1623" i="50" a="1"/>
  <c r="AH1623" i="50" s="1"/>
  <c r="AI1623" i="50" a="1"/>
  <c r="AI1623" i="50" s="1"/>
  <c r="AL1623" i="50" a="1"/>
  <c r="AL1623" i="50" s="1"/>
  <c r="O1624" i="50" a="1"/>
  <c r="O1624" i="50" s="1"/>
  <c r="P1624" i="50" a="1"/>
  <c r="P1624" i="50" s="1"/>
  <c r="Q1624" i="50" a="1"/>
  <c r="Q1624" i="50" s="1"/>
  <c r="AB1624" i="50" a="1"/>
  <c r="AB1624" i="50" s="1"/>
  <c r="AD1624" i="50" a="1"/>
  <c r="AD1624" i="50" s="1"/>
  <c r="AC1624" i="50" s="1"/>
  <c r="AE1624" i="50" a="1"/>
  <c r="AE1624" i="50" s="1"/>
  <c r="AA1624" i="50" s="1"/>
  <c r="AF1624" i="50" a="1"/>
  <c r="AF1624" i="50" s="1"/>
  <c r="AG1624" i="50" a="1"/>
  <c r="AG1624" i="50" s="1"/>
  <c r="AH1624" i="50" a="1"/>
  <c r="AH1624" i="50" s="1"/>
  <c r="AI1624" i="50" a="1"/>
  <c r="AI1624" i="50" s="1"/>
  <c r="AL1624" i="50" a="1"/>
  <c r="AL1624" i="50" s="1"/>
  <c r="O1625" i="50" a="1"/>
  <c r="O1625" i="50" s="1"/>
  <c r="P1625" i="50" a="1"/>
  <c r="P1625" i="50" s="1"/>
  <c r="Q1625" i="50" a="1"/>
  <c r="Q1625" i="50" s="1"/>
  <c r="AB1625" i="50" a="1"/>
  <c r="AB1625" i="50" s="1"/>
  <c r="AD1625" i="50" a="1"/>
  <c r="AD1625" i="50" s="1"/>
  <c r="AC1625" i="50" s="1"/>
  <c r="AE1625" i="50" a="1"/>
  <c r="AE1625" i="50" s="1"/>
  <c r="AF1625" i="50" a="1"/>
  <c r="AF1625" i="50" s="1"/>
  <c r="AG1625" i="50" a="1"/>
  <c r="AG1625" i="50" s="1"/>
  <c r="AH1625" i="50" a="1"/>
  <c r="AH1625" i="50" s="1"/>
  <c r="AI1625" i="50" a="1"/>
  <c r="AI1625" i="50" s="1"/>
  <c r="AL1625" i="50" a="1"/>
  <c r="AL1625" i="50" s="1"/>
  <c r="O1626" i="50" a="1"/>
  <c r="O1626" i="50" s="1"/>
  <c r="P1626" i="50" a="1"/>
  <c r="P1626" i="50" s="1"/>
  <c r="Q1626" i="50" a="1"/>
  <c r="Q1626" i="50" s="1"/>
  <c r="AB1626" i="50" a="1"/>
  <c r="AB1626" i="50" s="1"/>
  <c r="AD1626" i="50" a="1"/>
  <c r="AD1626" i="50" s="1"/>
  <c r="AC1626" i="50" s="1"/>
  <c r="AE1626" i="50" a="1"/>
  <c r="AE1626" i="50" s="1"/>
  <c r="AF1626" i="50" a="1"/>
  <c r="AF1626" i="50" s="1"/>
  <c r="AG1626" i="50" a="1"/>
  <c r="AG1626" i="50" s="1"/>
  <c r="AH1626" i="50" a="1"/>
  <c r="AH1626" i="50" s="1"/>
  <c r="AI1626" i="50" a="1"/>
  <c r="AI1626" i="50" s="1"/>
  <c r="AL1626" i="50" a="1"/>
  <c r="AL1626" i="50" s="1"/>
  <c r="O1627" i="50" a="1"/>
  <c r="O1627" i="50" s="1"/>
  <c r="P1627" i="50" a="1"/>
  <c r="P1627" i="50" s="1"/>
  <c r="Q1627" i="50" a="1"/>
  <c r="Q1627" i="50" s="1"/>
  <c r="AB1627" i="50" a="1"/>
  <c r="AB1627" i="50" s="1"/>
  <c r="AD1627" i="50" a="1"/>
  <c r="AD1627" i="50" s="1"/>
  <c r="AC1627" i="50" s="1"/>
  <c r="AE1627" i="50" a="1"/>
  <c r="AE1627" i="50" s="1"/>
  <c r="AA1627" i="50" s="1"/>
  <c r="AF1627" i="50" a="1"/>
  <c r="AF1627" i="50" s="1"/>
  <c r="AG1627" i="50" a="1"/>
  <c r="AG1627" i="50" s="1"/>
  <c r="AH1627" i="50" a="1"/>
  <c r="AH1627" i="50" s="1"/>
  <c r="AI1627" i="50" a="1"/>
  <c r="AI1627" i="50" s="1"/>
  <c r="AL1627" i="50" a="1"/>
  <c r="AL1627" i="50" s="1"/>
  <c r="O1628" i="50" a="1"/>
  <c r="O1628" i="50" s="1"/>
  <c r="P1628" i="50" a="1"/>
  <c r="P1628" i="50" s="1"/>
  <c r="Q1628" i="50" a="1"/>
  <c r="Q1628" i="50" s="1"/>
  <c r="AB1628" i="50" a="1"/>
  <c r="AB1628" i="50" s="1"/>
  <c r="AD1628" i="50" a="1"/>
  <c r="AD1628" i="50" s="1"/>
  <c r="AC1628" i="50" s="1"/>
  <c r="AE1628" i="50" a="1"/>
  <c r="AE1628" i="50" s="1"/>
  <c r="AF1628" i="50" a="1"/>
  <c r="AF1628" i="50" s="1"/>
  <c r="AG1628" i="50" a="1"/>
  <c r="AG1628" i="50" s="1"/>
  <c r="AH1628" i="50" a="1"/>
  <c r="AH1628" i="50" s="1"/>
  <c r="AI1628" i="50" a="1"/>
  <c r="AI1628" i="50" s="1"/>
  <c r="AL1628" i="50" a="1"/>
  <c r="AL1628" i="50" s="1"/>
  <c r="O1629" i="50" a="1"/>
  <c r="O1629" i="50" s="1"/>
  <c r="P1629" i="50" a="1"/>
  <c r="P1629" i="50" s="1"/>
  <c r="Q1629" i="50" a="1"/>
  <c r="Q1629" i="50" s="1"/>
  <c r="AB1629" i="50" a="1"/>
  <c r="AB1629" i="50" s="1"/>
  <c r="AD1629" i="50" a="1"/>
  <c r="AD1629" i="50" s="1"/>
  <c r="AC1629" i="50" s="1"/>
  <c r="AE1629" i="50" a="1"/>
  <c r="AE1629" i="50" s="1"/>
  <c r="AF1629" i="50" a="1"/>
  <c r="AF1629" i="50" s="1"/>
  <c r="AG1629" i="50" a="1"/>
  <c r="AG1629" i="50" s="1"/>
  <c r="AH1629" i="50" a="1"/>
  <c r="AH1629" i="50" s="1"/>
  <c r="AI1629" i="50" a="1"/>
  <c r="AI1629" i="50" s="1"/>
  <c r="AL1629" i="50" a="1"/>
  <c r="AL1629" i="50" s="1"/>
  <c r="O1630" i="50" a="1"/>
  <c r="O1630" i="50" s="1"/>
  <c r="P1630" i="50" a="1"/>
  <c r="P1630" i="50" s="1"/>
  <c r="Q1630" i="50" a="1"/>
  <c r="Q1630" i="50" s="1"/>
  <c r="AB1630" i="50" a="1"/>
  <c r="AB1630" i="50" s="1"/>
  <c r="AD1630" i="50" a="1"/>
  <c r="AD1630" i="50" s="1"/>
  <c r="AC1630" i="50" s="1"/>
  <c r="AE1630" i="50" a="1"/>
  <c r="AE1630" i="50" s="1"/>
  <c r="AF1630" i="50" a="1"/>
  <c r="AF1630" i="50" s="1"/>
  <c r="AG1630" i="50" a="1"/>
  <c r="AG1630" i="50" s="1"/>
  <c r="AH1630" i="50" a="1"/>
  <c r="AH1630" i="50" s="1"/>
  <c r="AI1630" i="50" a="1"/>
  <c r="AI1630" i="50" s="1"/>
  <c r="AL1630" i="50" a="1"/>
  <c r="AL1630" i="50" s="1"/>
  <c r="O1631" i="50" a="1"/>
  <c r="O1631" i="50" s="1"/>
  <c r="P1631" i="50" a="1"/>
  <c r="P1631" i="50" s="1"/>
  <c r="Q1631" i="50" a="1"/>
  <c r="Q1631" i="50" s="1"/>
  <c r="AB1631" i="50" a="1"/>
  <c r="AB1631" i="50" s="1"/>
  <c r="AD1631" i="50" a="1"/>
  <c r="AD1631" i="50" s="1"/>
  <c r="AC1631" i="50" s="1"/>
  <c r="AE1631" i="50" a="1"/>
  <c r="AE1631" i="50" s="1"/>
  <c r="AA1631" i="50" s="1"/>
  <c r="AF1631" i="50" a="1"/>
  <c r="AF1631" i="50" s="1"/>
  <c r="AG1631" i="50" a="1"/>
  <c r="AG1631" i="50" s="1"/>
  <c r="AH1631" i="50" a="1"/>
  <c r="AH1631" i="50" s="1"/>
  <c r="AI1631" i="50" a="1"/>
  <c r="AI1631" i="50" s="1"/>
  <c r="AL1631" i="50" a="1"/>
  <c r="AL1631" i="50" s="1"/>
  <c r="O1632" i="50" a="1"/>
  <c r="O1632" i="50" s="1"/>
  <c r="P1632" i="50" a="1"/>
  <c r="P1632" i="50" s="1"/>
  <c r="Q1632" i="50" a="1"/>
  <c r="Q1632" i="50" s="1"/>
  <c r="AB1632" i="50" a="1"/>
  <c r="AB1632" i="50" s="1"/>
  <c r="AD1632" i="50" a="1"/>
  <c r="AD1632" i="50" s="1"/>
  <c r="AC1632" i="50" s="1"/>
  <c r="AE1632" i="50" a="1"/>
  <c r="AE1632" i="50" s="1"/>
  <c r="AF1632" i="50" a="1"/>
  <c r="AF1632" i="50" s="1"/>
  <c r="AG1632" i="50" a="1"/>
  <c r="AG1632" i="50" s="1"/>
  <c r="AH1632" i="50" a="1"/>
  <c r="AH1632" i="50" s="1"/>
  <c r="AI1632" i="50" a="1"/>
  <c r="AI1632" i="50" s="1"/>
  <c r="AL1632" i="50" a="1"/>
  <c r="AL1632" i="50" s="1"/>
  <c r="O1633" i="50" a="1"/>
  <c r="O1633" i="50" s="1"/>
  <c r="P1633" i="50" a="1"/>
  <c r="P1633" i="50" s="1"/>
  <c r="Q1633" i="50" a="1"/>
  <c r="Q1633" i="50" s="1"/>
  <c r="AB1633" i="50" a="1"/>
  <c r="AB1633" i="50" s="1"/>
  <c r="AD1633" i="50" a="1"/>
  <c r="AD1633" i="50" s="1"/>
  <c r="AC1633" i="50" s="1"/>
  <c r="AE1633" i="50" a="1"/>
  <c r="AE1633" i="50" s="1"/>
  <c r="AF1633" i="50" a="1"/>
  <c r="AF1633" i="50" s="1"/>
  <c r="AG1633" i="50" a="1"/>
  <c r="AG1633" i="50" s="1"/>
  <c r="AH1633" i="50" a="1"/>
  <c r="AH1633" i="50" s="1"/>
  <c r="AI1633" i="50" a="1"/>
  <c r="AI1633" i="50" s="1"/>
  <c r="AL1633" i="50" a="1"/>
  <c r="AL1633" i="50" s="1"/>
  <c r="O1634" i="50" a="1"/>
  <c r="O1634" i="50" s="1"/>
  <c r="P1634" i="50" a="1"/>
  <c r="P1634" i="50" s="1"/>
  <c r="Q1634" i="50" a="1"/>
  <c r="Q1634" i="50" s="1"/>
  <c r="AB1634" i="50" a="1"/>
  <c r="AB1634" i="50" s="1"/>
  <c r="AD1634" i="50" a="1"/>
  <c r="AD1634" i="50" s="1"/>
  <c r="AC1634" i="50" s="1"/>
  <c r="AE1634" i="50" a="1"/>
  <c r="AE1634" i="50" s="1"/>
  <c r="Z1634" i="50" s="1"/>
  <c r="AF1634" i="50" a="1"/>
  <c r="AF1634" i="50" s="1"/>
  <c r="AG1634" i="50" a="1"/>
  <c r="AG1634" i="50" s="1"/>
  <c r="AH1634" i="50" a="1"/>
  <c r="AH1634" i="50" s="1"/>
  <c r="AI1634" i="50" a="1"/>
  <c r="AI1634" i="50" s="1"/>
  <c r="AL1634" i="50" a="1"/>
  <c r="AL1634" i="50" s="1"/>
  <c r="O1635" i="50" a="1"/>
  <c r="O1635" i="50" s="1"/>
  <c r="P1635" i="50" a="1"/>
  <c r="P1635" i="50" s="1"/>
  <c r="Q1635" i="50" a="1"/>
  <c r="Q1635" i="50" s="1"/>
  <c r="AB1635" i="50" a="1"/>
  <c r="AB1635" i="50" s="1"/>
  <c r="AD1635" i="50" a="1"/>
  <c r="AD1635" i="50" s="1"/>
  <c r="AC1635" i="50" s="1"/>
  <c r="AE1635" i="50" a="1"/>
  <c r="AE1635" i="50" s="1"/>
  <c r="AF1635" i="50" a="1"/>
  <c r="AF1635" i="50" s="1"/>
  <c r="AG1635" i="50" a="1"/>
  <c r="AG1635" i="50" s="1"/>
  <c r="AH1635" i="50" a="1"/>
  <c r="AH1635" i="50" s="1"/>
  <c r="AI1635" i="50" a="1"/>
  <c r="AI1635" i="50" s="1"/>
  <c r="AL1635" i="50" a="1"/>
  <c r="AL1635" i="50" s="1"/>
  <c r="O1636" i="50" a="1"/>
  <c r="O1636" i="50" s="1"/>
  <c r="P1636" i="50" a="1"/>
  <c r="P1636" i="50" s="1"/>
  <c r="Q1636" i="50" a="1"/>
  <c r="Q1636" i="50" s="1"/>
  <c r="AB1636" i="50" a="1"/>
  <c r="AB1636" i="50" s="1"/>
  <c r="AD1636" i="50" a="1"/>
  <c r="AD1636" i="50" s="1"/>
  <c r="AC1636" i="50" s="1"/>
  <c r="AE1636" i="50" a="1"/>
  <c r="AE1636" i="50" s="1"/>
  <c r="AA1636" i="50" s="1"/>
  <c r="AF1636" i="50" a="1"/>
  <c r="AF1636" i="50" s="1"/>
  <c r="AG1636" i="50" a="1"/>
  <c r="AG1636" i="50" s="1"/>
  <c r="AH1636" i="50" a="1"/>
  <c r="AH1636" i="50" s="1"/>
  <c r="AI1636" i="50" a="1"/>
  <c r="AI1636" i="50" s="1"/>
  <c r="AL1636" i="50" a="1"/>
  <c r="AL1636" i="50" s="1"/>
  <c r="O1637" i="50" a="1"/>
  <c r="O1637" i="50" s="1"/>
  <c r="P1637" i="50" a="1"/>
  <c r="P1637" i="50" s="1"/>
  <c r="Q1637" i="50" a="1"/>
  <c r="Q1637" i="50" s="1"/>
  <c r="AB1637" i="50" a="1"/>
  <c r="AB1637" i="50" s="1"/>
  <c r="AD1637" i="50" a="1"/>
  <c r="AD1637" i="50" s="1"/>
  <c r="AC1637" i="50" s="1"/>
  <c r="AE1637" i="50" a="1"/>
  <c r="AE1637" i="50" s="1"/>
  <c r="Z1637" i="50" s="1"/>
  <c r="AF1637" i="50" a="1"/>
  <c r="AF1637" i="50" s="1"/>
  <c r="AG1637" i="50" a="1"/>
  <c r="AG1637" i="50" s="1"/>
  <c r="AH1637" i="50" a="1"/>
  <c r="AH1637" i="50" s="1"/>
  <c r="AI1637" i="50" a="1"/>
  <c r="AI1637" i="50" s="1"/>
  <c r="AL1637" i="50" a="1"/>
  <c r="AL1637" i="50" s="1"/>
  <c r="O1638" i="50" a="1"/>
  <c r="O1638" i="50" s="1"/>
  <c r="P1638" i="50" a="1"/>
  <c r="P1638" i="50" s="1"/>
  <c r="Q1638" i="50" a="1"/>
  <c r="Q1638" i="50" s="1"/>
  <c r="AB1638" i="50" a="1"/>
  <c r="AB1638" i="50" s="1"/>
  <c r="AD1638" i="50" a="1"/>
  <c r="AD1638" i="50" s="1"/>
  <c r="AC1638" i="50" s="1"/>
  <c r="AE1638" i="50" a="1"/>
  <c r="AE1638" i="50" s="1"/>
  <c r="AF1638" i="50" a="1"/>
  <c r="AF1638" i="50" s="1"/>
  <c r="AG1638" i="50" a="1"/>
  <c r="AG1638" i="50" s="1"/>
  <c r="AH1638" i="50" a="1"/>
  <c r="AH1638" i="50" s="1"/>
  <c r="AI1638" i="50" a="1"/>
  <c r="AI1638" i="50" s="1"/>
  <c r="AL1638" i="50" a="1"/>
  <c r="AL1638" i="50" s="1"/>
  <c r="O1639" i="50" a="1"/>
  <c r="O1639" i="50" s="1"/>
  <c r="P1639" i="50" a="1"/>
  <c r="P1639" i="50" s="1"/>
  <c r="Q1639" i="50" a="1"/>
  <c r="Q1639" i="50" s="1"/>
  <c r="AB1639" i="50" a="1"/>
  <c r="AB1639" i="50" s="1"/>
  <c r="AD1639" i="50" a="1"/>
  <c r="AD1639" i="50" s="1"/>
  <c r="AC1639" i="50" s="1"/>
  <c r="AE1639" i="50" a="1"/>
  <c r="AE1639" i="50" s="1"/>
  <c r="AA1639" i="50" s="1"/>
  <c r="AF1639" i="50" a="1"/>
  <c r="AF1639" i="50" s="1"/>
  <c r="AG1639" i="50" a="1"/>
  <c r="AG1639" i="50" s="1"/>
  <c r="AH1639" i="50" a="1"/>
  <c r="AH1639" i="50" s="1"/>
  <c r="AI1639" i="50" a="1"/>
  <c r="AI1639" i="50" s="1"/>
  <c r="AL1639" i="50" a="1"/>
  <c r="AL1639" i="50" s="1"/>
  <c r="O1640" i="50" a="1"/>
  <c r="O1640" i="50" s="1"/>
  <c r="P1640" i="50" a="1"/>
  <c r="P1640" i="50" s="1"/>
  <c r="Q1640" i="50" a="1"/>
  <c r="Q1640" i="50" s="1"/>
  <c r="AB1640" i="50" a="1"/>
  <c r="AB1640" i="50" s="1"/>
  <c r="AD1640" i="50" a="1"/>
  <c r="AD1640" i="50" s="1"/>
  <c r="AC1640" i="50" s="1"/>
  <c r="AE1640" i="50" a="1"/>
  <c r="AE1640" i="50" s="1"/>
  <c r="AF1640" i="50" a="1"/>
  <c r="AF1640" i="50" s="1"/>
  <c r="AG1640" i="50" a="1"/>
  <c r="AG1640" i="50" s="1"/>
  <c r="AH1640" i="50" a="1"/>
  <c r="AH1640" i="50" s="1"/>
  <c r="AI1640" i="50" a="1"/>
  <c r="AI1640" i="50" s="1"/>
  <c r="AL1640" i="50" a="1"/>
  <c r="AL1640" i="50" s="1"/>
  <c r="O1641" i="50" a="1"/>
  <c r="O1641" i="50" s="1"/>
  <c r="P1641" i="50" a="1"/>
  <c r="P1641" i="50" s="1"/>
  <c r="Q1641" i="50" a="1"/>
  <c r="Q1641" i="50" s="1"/>
  <c r="AB1641" i="50" a="1"/>
  <c r="AB1641" i="50" s="1"/>
  <c r="AD1641" i="50" a="1"/>
  <c r="AD1641" i="50" s="1"/>
  <c r="AC1641" i="50" s="1"/>
  <c r="AE1641" i="50" a="1"/>
  <c r="AE1641" i="50" s="1"/>
  <c r="AF1641" i="50" a="1"/>
  <c r="AF1641" i="50" s="1"/>
  <c r="AG1641" i="50" a="1"/>
  <c r="AG1641" i="50" s="1"/>
  <c r="AH1641" i="50" a="1"/>
  <c r="AH1641" i="50" s="1"/>
  <c r="AI1641" i="50" a="1"/>
  <c r="AI1641" i="50" s="1"/>
  <c r="AL1641" i="50" a="1"/>
  <c r="AL1641" i="50" s="1"/>
  <c r="O1642" i="50" a="1"/>
  <c r="O1642" i="50" s="1"/>
  <c r="P1642" i="50" a="1"/>
  <c r="P1642" i="50" s="1"/>
  <c r="Q1642" i="50" a="1"/>
  <c r="Q1642" i="50" s="1"/>
  <c r="AB1642" i="50" a="1"/>
  <c r="AB1642" i="50" s="1"/>
  <c r="AD1642" i="50" a="1"/>
  <c r="AD1642" i="50" s="1"/>
  <c r="AC1642" i="50" s="1"/>
  <c r="AE1642" i="50" a="1"/>
  <c r="AE1642" i="50" s="1"/>
  <c r="AF1642" i="50" a="1"/>
  <c r="AF1642" i="50" s="1"/>
  <c r="AG1642" i="50" a="1"/>
  <c r="AG1642" i="50" s="1"/>
  <c r="AH1642" i="50" a="1"/>
  <c r="AH1642" i="50" s="1"/>
  <c r="AI1642" i="50" a="1"/>
  <c r="AI1642" i="50" s="1"/>
  <c r="AL1642" i="50" a="1"/>
  <c r="AL1642" i="50" s="1"/>
  <c r="O1643" i="50" a="1"/>
  <c r="O1643" i="50" s="1"/>
  <c r="P1643" i="50" a="1"/>
  <c r="P1643" i="50" s="1"/>
  <c r="Q1643" i="50" a="1"/>
  <c r="Q1643" i="50" s="1"/>
  <c r="AB1643" i="50" a="1"/>
  <c r="AB1643" i="50" s="1"/>
  <c r="AD1643" i="50" a="1"/>
  <c r="AD1643" i="50" s="1"/>
  <c r="AC1643" i="50" s="1"/>
  <c r="AE1643" i="50" a="1"/>
  <c r="AE1643" i="50" s="1"/>
  <c r="AF1643" i="50" a="1"/>
  <c r="AF1643" i="50" s="1"/>
  <c r="AG1643" i="50" a="1"/>
  <c r="AG1643" i="50" s="1"/>
  <c r="AH1643" i="50" a="1"/>
  <c r="AH1643" i="50" s="1"/>
  <c r="AI1643" i="50" a="1"/>
  <c r="AI1643" i="50" s="1"/>
  <c r="AL1643" i="50" a="1"/>
  <c r="AL1643" i="50" s="1"/>
  <c r="O1644" i="50" a="1"/>
  <c r="O1644" i="50" s="1"/>
  <c r="P1644" i="50" a="1"/>
  <c r="P1644" i="50" s="1"/>
  <c r="Q1644" i="50" a="1"/>
  <c r="Q1644" i="50" s="1"/>
  <c r="AB1644" i="50" a="1"/>
  <c r="AB1644" i="50" s="1"/>
  <c r="AD1644" i="50" a="1"/>
  <c r="AD1644" i="50" s="1"/>
  <c r="AC1644" i="50" s="1"/>
  <c r="AE1644" i="50" a="1"/>
  <c r="AE1644" i="50" s="1"/>
  <c r="Z1644" i="50" s="1"/>
  <c r="AF1644" i="50" a="1"/>
  <c r="AF1644" i="50" s="1"/>
  <c r="AG1644" i="50" a="1"/>
  <c r="AG1644" i="50" s="1"/>
  <c r="AH1644" i="50" a="1"/>
  <c r="AH1644" i="50" s="1"/>
  <c r="AI1644" i="50" a="1"/>
  <c r="AI1644" i="50" s="1"/>
  <c r="AL1644" i="50" a="1"/>
  <c r="AL1644" i="50" s="1"/>
  <c r="O1645" i="50" a="1"/>
  <c r="O1645" i="50" s="1"/>
  <c r="P1645" i="50" a="1"/>
  <c r="P1645" i="50" s="1"/>
  <c r="Q1645" i="50" a="1"/>
  <c r="Q1645" i="50" s="1"/>
  <c r="AB1645" i="50" a="1"/>
  <c r="AB1645" i="50" s="1"/>
  <c r="AD1645" i="50" a="1"/>
  <c r="AD1645" i="50" s="1"/>
  <c r="AC1645" i="50" s="1"/>
  <c r="AE1645" i="50" a="1"/>
  <c r="AE1645" i="50" s="1"/>
  <c r="AF1645" i="50" a="1"/>
  <c r="AF1645" i="50" s="1"/>
  <c r="AG1645" i="50" a="1"/>
  <c r="AG1645" i="50" s="1"/>
  <c r="AH1645" i="50" a="1"/>
  <c r="AH1645" i="50" s="1"/>
  <c r="AI1645" i="50" a="1"/>
  <c r="AI1645" i="50" s="1"/>
  <c r="AL1645" i="50" a="1"/>
  <c r="AL1645" i="50" s="1"/>
  <c r="O1646" i="50" a="1"/>
  <c r="O1646" i="50" s="1"/>
  <c r="P1646" i="50" a="1"/>
  <c r="P1646" i="50" s="1"/>
  <c r="Q1646" i="50" a="1"/>
  <c r="Q1646" i="50" s="1"/>
  <c r="AB1646" i="50" a="1"/>
  <c r="AB1646" i="50" s="1"/>
  <c r="AD1646" i="50" a="1"/>
  <c r="AD1646" i="50" s="1"/>
  <c r="AC1646" i="50" s="1"/>
  <c r="AE1646" i="50" a="1"/>
  <c r="AE1646" i="50" s="1"/>
  <c r="AF1646" i="50" a="1"/>
  <c r="AF1646" i="50" s="1"/>
  <c r="AG1646" i="50" a="1"/>
  <c r="AG1646" i="50" s="1"/>
  <c r="AH1646" i="50" a="1"/>
  <c r="AH1646" i="50" s="1"/>
  <c r="AI1646" i="50" a="1"/>
  <c r="AI1646" i="50" s="1"/>
  <c r="AL1646" i="50" a="1"/>
  <c r="AL1646" i="50" s="1"/>
  <c r="O1647" i="50" a="1"/>
  <c r="O1647" i="50" s="1"/>
  <c r="P1647" i="50" a="1"/>
  <c r="P1647" i="50" s="1"/>
  <c r="Q1647" i="50" a="1"/>
  <c r="Q1647" i="50" s="1"/>
  <c r="AB1647" i="50" a="1"/>
  <c r="AB1647" i="50" s="1"/>
  <c r="AD1647" i="50" a="1"/>
  <c r="AD1647" i="50" s="1"/>
  <c r="AC1647" i="50" s="1"/>
  <c r="AE1647" i="50" a="1"/>
  <c r="AE1647" i="50" s="1"/>
  <c r="AA1647" i="50" s="1"/>
  <c r="AF1647" i="50" a="1"/>
  <c r="AF1647" i="50" s="1"/>
  <c r="AG1647" i="50" a="1"/>
  <c r="AG1647" i="50" s="1"/>
  <c r="AH1647" i="50" a="1"/>
  <c r="AH1647" i="50" s="1"/>
  <c r="AI1647" i="50" a="1"/>
  <c r="AI1647" i="50" s="1"/>
  <c r="AL1647" i="50" a="1"/>
  <c r="AL1647" i="50" s="1"/>
  <c r="O1648" i="50" a="1"/>
  <c r="O1648" i="50" s="1"/>
  <c r="P1648" i="50" a="1"/>
  <c r="P1648" i="50" s="1"/>
  <c r="Q1648" i="50" a="1"/>
  <c r="Q1648" i="50" s="1"/>
  <c r="AB1648" i="50" a="1"/>
  <c r="AB1648" i="50" s="1"/>
  <c r="AD1648" i="50" a="1"/>
  <c r="AD1648" i="50" s="1"/>
  <c r="AC1648" i="50" s="1"/>
  <c r="AE1648" i="50" a="1"/>
  <c r="AE1648" i="50" s="1"/>
  <c r="AF1648" i="50" a="1"/>
  <c r="AF1648" i="50" s="1"/>
  <c r="AG1648" i="50" a="1"/>
  <c r="AG1648" i="50" s="1"/>
  <c r="AH1648" i="50" a="1"/>
  <c r="AH1648" i="50" s="1"/>
  <c r="AI1648" i="50" a="1"/>
  <c r="AI1648" i="50" s="1"/>
  <c r="AL1648" i="50" a="1"/>
  <c r="AL1648" i="50" s="1"/>
  <c r="O1649" i="50" a="1"/>
  <c r="O1649" i="50" s="1"/>
  <c r="P1649" i="50" a="1"/>
  <c r="P1649" i="50" s="1"/>
  <c r="Q1649" i="50" a="1"/>
  <c r="Q1649" i="50" s="1"/>
  <c r="AB1649" i="50" a="1"/>
  <c r="AB1649" i="50" s="1"/>
  <c r="AD1649" i="50" a="1"/>
  <c r="AD1649" i="50" s="1"/>
  <c r="AC1649" i="50" s="1"/>
  <c r="AE1649" i="50" a="1"/>
  <c r="AE1649" i="50" s="1"/>
  <c r="AF1649" i="50" a="1"/>
  <c r="AF1649" i="50" s="1"/>
  <c r="AG1649" i="50" a="1"/>
  <c r="AG1649" i="50" s="1"/>
  <c r="AH1649" i="50" a="1"/>
  <c r="AH1649" i="50" s="1"/>
  <c r="AI1649" i="50" a="1"/>
  <c r="AI1649" i="50" s="1"/>
  <c r="AL1649" i="50" a="1"/>
  <c r="AL1649" i="50" s="1"/>
  <c r="O1650" i="50" a="1"/>
  <c r="O1650" i="50" s="1"/>
  <c r="P1650" i="50" a="1"/>
  <c r="P1650" i="50" s="1"/>
  <c r="Q1650" i="50" a="1"/>
  <c r="Q1650" i="50" s="1"/>
  <c r="AB1650" i="50" a="1"/>
  <c r="AB1650" i="50" s="1"/>
  <c r="AD1650" i="50" a="1"/>
  <c r="AD1650" i="50" s="1"/>
  <c r="AC1650" i="50" s="1"/>
  <c r="AE1650" i="50" a="1"/>
  <c r="AE1650" i="50" s="1"/>
  <c r="AF1650" i="50" a="1"/>
  <c r="AF1650" i="50" s="1"/>
  <c r="AG1650" i="50" a="1"/>
  <c r="AG1650" i="50" s="1"/>
  <c r="AH1650" i="50" a="1"/>
  <c r="AH1650" i="50" s="1"/>
  <c r="AI1650" i="50" a="1"/>
  <c r="AI1650" i="50" s="1"/>
  <c r="AL1650" i="50" a="1"/>
  <c r="AL1650" i="50" s="1"/>
  <c r="O1651" i="50" a="1"/>
  <c r="O1651" i="50" s="1"/>
  <c r="P1651" i="50" a="1"/>
  <c r="P1651" i="50" s="1"/>
  <c r="Q1651" i="50" a="1"/>
  <c r="Q1651" i="50" s="1"/>
  <c r="AB1651" i="50" a="1"/>
  <c r="AB1651" i="50" s="1"/>
  <c r="AD1651" i="50" a="1"/>
  <c r="AD1651" i="50" s="1"/>
  <c r="AC1651" i="50" s="1"/>
  <c r="AE1651" i="50" a="1"/>
  <c r="AE1651" i="50" s="1"/>
  <c r="AA1651" i="50" s="1"/>
  <c r="AF1651" i="50" a="1"/>
  <c r="AF1651" i="50" s="1"/>
  <c r="AG1651" i="50" a="1"/>
  <c r="AG1651" i="50" s="1"/>
  <c r="AH1651" i="50" a="1"/>
  <c r="AH1651" i="50" s="1"/>
  <c r="AI1651" i="50" a="1"/>
  <c r="AI1651" i="50" s="1"/>
  <c r="AL1651" i="50" a="1"/>
  <c r="AL1651" i="50" s="1"/>
  <c r="O1652" i="50" a="1"/>
  <c r="O1652" i="50" s="1"/>
  <c r="P1652" i="50" a="1"/>
  <c r="P1652" i="50" s="1"/>
  <c r="Q1652" i="50" a="1"/>
  <c r="Q1652" i="50" s="1"/>
  <c r="AB1652" i="50" a="1"/>
  <c r="AB1652" i="50" s="1"/>
  <c r="AD1652" i="50" a="1"/>
  <c r="AD1652" i="50" s="1"/>
  <c r="AC1652" i="50" s="1"/>
  <c r="AE1652" i="50" a="1"/>
  <c r="AE1652" i="50" s="1"/>
  <c r="AF1652" i="50" a="1"/>
  <c r="AF1652" i="50" s="1"/>
  <c r="AG1652" i="50" a="1"/>
  <c r="AG1652" i="50" s="1"/>
  <c r="AH1652" i="50" a="1"/>
  <c r="AH1652" i="50" s="1"/>
  <c r="AI1652" i="50" a="1"/>
  <c r="AI1652" i="50" s="1"/>
  <c r="AL1652" i="50" a="1"/>
  <c r="AL1652" i="50" s="1"/>
  <c r="O1653" i="50" a="1"/>
  <c r="O1653" i="50" s="1"/>
  <c r="P1653" i="50" a="1"/>
  <c r="P1653" i="50" s="1"/>
  <c r="Q1653" i="50" a="1"/>
  <c r="Q1653" i="50" s="1"/>
  <c r="AB1653" i="50" a="1"/>
  <c r="AB1653" i="50" s="1"/>
  <c r="AD1653" i="50" a="1"/>
  <c r="AD1653" i="50" s="1"/>
  <c r="AC1653" i="50" s="1"/>
  <c r="AE1653" i="50" a="1"/>
  <c r="AE1653" i="50" s="1"/>
  <c r="Z1653" i="50" s="1"/>
  <c r="AF1653" i="50" a="1"/>
  <c r="AF1653" i="50" s="1"/>
  <c r="AG1653" i="50" a="1"/>
  <c r="AG1653" i="50" s="1"/>
  <c r="AH1653" i="50" a="1"/>
  <c r="AH1653" i="50" s="1"/>
  <c r="AI1653" i="50" a="1"/>
  <c r="AI1653" i="50" s="1"/>
  <c r="AL1653" i="50" a="1"/>
  <c r="AL1653" i="50" s="1"/>
  <c r="O1654" i="50" a="1"/>
  <c r="O1654" i="50" s="1"/>
  <c r="P1654" i="50" a="1"/>
  <c r="P1654" i="50" s="1"/>
  <c r="Q1654" i="50" a="1"/>
  <c r="Q1654" i="50" s="1"/>
  <c r="AB1654" i="50" a="1"/>
  <c r="AB1654" i="50" s="1"/>
  <c r="AD1654" i="50" a="1"/>
  <c r="AD1654" i="50" s="1"/>
  <c r="AC1654" i="50" s="1"/>
  <c r="AE1654" i="50" a="1"/>
  <c r="AE1654" i="50" s="1"/>
  <c r="AA1654" i="50" s="1"/>
  <c r="AF1654" i="50" a="1"/>
  <c r="AF1654" i="50" s="1"/>
  <c r="AG1654" i="50" a="1"/>
  <c r="AG1654" i="50" s="1"/>
  <c r="AH1654" i="50" a="1"/>
  <c r="AH1654" i="50" s="1"/>
  <c r="AI1654" i="50" a="1"/>
  <c r="AI1654" i="50" s="1"/>
  <c r="AL1654" i="50" a="1"/>
  <c r="AL1654" i="50" s="1"/>
  <c r="O1655" i="50" a="1"/>
  <c r="O1655" i="50" s="1"/>
  <c r="P1655" i="50" a="1"/>
  <c r="P1655" i="50" s="1"/>
  <c r="Q1655" i="50" a="1"/>
  <c r="Q1655" i="50" s="1"/>
  <c r="AB1655" i="50" a="1"/>
  <c r="AB1655" i="50" s="1"/>
  <c r="AD1655" i="50" a="1"/>
  <c r="AD1655" i="50" s="1"/>
  <c r="AC1655" i="50" s="1"/>
  <c r="AE1655" i="50" a="1"/>
  <c r="AE1655" i="50" s="1"/>
  <c r="AA1655" i="50" s="1"/>
  <c r="AF1655" i="50" a="1"/>
  <c r="AF1655" i="50" s="1"/>
  <c r="AG1655" i="50" a="1"/>
  <c r="AG1655" i="50" s="1"/>
  <c r="AH1655" i="50" a="1"/>
  <c r="AH1655" i="50" s="1"/>
  <c r="AI1655" i="50" a="1"/>
  <c r="AI1655" i="50" s="1"/>
  <c r="AL1655" i="50" a="1"/>
  <c r="AL1655" i="50" s="1"/>
  <c r="O1656" i="50" a="1"/>
  <c r="O1656" i="50" s="1"/>
  <c r="P1656" i="50" a="1"/>
  <c r="P1656" i="50" s="1"/>
  <c r="Q1656" i="50" a="1"/>
  <c r="Q1656" i="50" s="1"/>
  <c r="AB1656" i="50" a="1"/>
  <c r="AB1656" i="50" s="1"/>
  <c r="AD1656" i="50" a="1"/>
  <c r="AD1656" i="50" s="1"/>
  <c r="AC1656" i="50" s="1"/>
  <c r="AE1656" i="50" a="1"/>
  <c r="AE1656" i="50" s="1"/>
  <c r="AF1656" i="50" a="1"/>
  <c r="AF1656" i="50" s="1"/>
  <c r="AG1656" i="50" a="1"/>
  <c r="AG1656" i="50" s="1"/>
  <c r="AH1656" i="50" a="1"/>
  <c r="AH1656" i="50" s="1"/>
  <c r="AI1656" i="50" a="1"/>
  <c r="AI1656" i="50" s="1"/>
  <c r="AL1656" i="50" a="1"/>
  <c r="AL1656" i="50" s="1"/>
  <c r="O1657" i="50" a="1"/>
  <c r="O1657" i="50" s="1"/>
  <c r="P1657" i="50" a="1"/>
  <c r="P1657" i="50" s="1"/>
  <c r="Q1657" i="50" a="1"/>
  <c r="Q1657" i="50" s="1"/>
  <c r="AB1657" i="50" a="1"/>
  <c r="AB1657" i="50" s="1"/>
  <c r="AD1657" i="50" a="1"/>
  <c r="AD1657" i="50" s="1"/>
  <c r="AC1657" i="50" s="1"/>
  <c r="AE1657" i="50" a="1"/>
  <c r="AE1657" i="50" s="1"/>
  <c r="Z1657" i="50" s="1"/>
  <c r="AF1657" i="50" a="1"/>
  <c r="AF1657" i="50" s="1"/>
  <c r="AG1657" i="50" a="1"/>
  <c r="AG1657" i="50" s="1"/>
  <c r="AH1657" i="50" a="1"/>
  <c r="AH1657" i="50" s="1"/>
  <c r="AI1657" i="50" a="1"/>
  <c r="AI1657" i="50" s="1"/>
  <c r="AL1657" i="50" a="1"/>
  <c r="AL1657" i="50" s="1"/>
  <c r="O1658" i="50" a="1"/>
  <c r="O1658" i="50" s="1"/>
  <c r="P1658" i="50" a="1"/>
  <c r="P1658" i="50" s="1"/>
  <c r="Q1658" i="50" a="1"/>
  <c r="Q1658" i="50" s="1"/>
  <c r="AB1658" i="50" a="1"/>
  <c r="AB1658" i="50" s="1"/>
  <c r="AD1658" i="50" a="1"/>
  <c r="AD1658" i="50" s="1"/>
  <c r="AC1658" i="50" s="1"/>
  <c r="AE1658" i="50" a="1"/>
  <c r="AE1658" i="50" s="1"/>
  <c r="AF1658" i="50" a="1"/>
  <c r="AF1658" i="50" s="1"/>
  <c r="AG1658" i="50" a="1"/>
  <c r="AG1658" i="50" s="1"/>
  <c r="AH1658" i="50" a="1"/>
  <c r="AH1658" i="50" s="1"/>
  <c r="AI1658" i="50" a="1"/>
  <c r="AI1658" i="50" s="1"/>
  <c r="AL1658" i="50" a="1"/>
  <c r="AL1658" i="50" s="1"/>
  <c r="O1659" i="50" a="1"/>
  <c r="O1659" i="50" s="1"/>
  <c r="P1659" i="50" a="1"/>
  <c r="P1659" i="50" s="1"/>
  <c r="Q1659" i="50" a="1"/>
  <c r="Q1659" i="50" s="1"/>
  <c r="AB1659" i="50" a="1"/>
  <c r="AB1659" i="50" s="1"/>
  <c r="AD1659" i="50" a="1"/>
  <c r="AD1659" i="50" s="1"/>
  <c r="AC1659" i="50" s="1"/>
  <c r="AE1659" i="50" a="1"/>
  <c r="AE1659" i="50" s="1"/>
  <c r="AF1659" i="50" a="1"/>
  <c r="AF1659" i="50" s="1"/>
  <c r="AG1659" i="50" a="1"/>
  <c r="AG1659" i="50" s="1"/>
  <c r="AH1659" i="50" a="1"/>
  <c r="AH1659" i="50" s="1"/>
  <c r="AI1659" i="50" a="1"/>
  <c r="AI1659" i="50" s="1"/>
  <c r="AL1659" i="50" a="1"/>
  <c r="AL1659" i="50" s="1"/>
  <c r="O1660" i="50" a="1"/>
  <c r="O1660" i="50" s="1"/>
  <c r="P1660" i="50" a="1"/>
  <c r="P1660" i="50" s="1"/>
  <c r="Q1660" i="50" a="1"/>
  <c r="Q1660" i="50" s="1"/>
  <c r="AB1660" i="50" a="1"/>
  <c r="AB1660" i="50" s="1"/>
  <c r="AD1660" i="50" a="1"/>
  <c r="AD1660" i="50" s="1"/>
  <c r="AC1660" i="50" s="1"/>
  <c r="AE1660" i="50" a="1"/>
  <c r="AE1660" i="50" s="1"/>
  <c r="AF1660" i="50" a="1"/>
  <c r="AF1660" i="50" s="1"/>
  <c r="AG1660" i="50" a="1"/>
  <c r="AG1660" i="50" s="1"/>
  <c r="AH1660" i="50" a="1"/>
  <c r="AH1660" i="50" s="1"/>
  <c r="AI1660" i="50" a="1"/>
  <c r="AI1660" i="50" s="1"/>
  <c r="AL1660" i="50" a="1"/>
  <c r="AL1660" i="50" s="1"/>
  <c r="O1661" i="50" a="1"/>
  <c r="O1661" i="50" s="1"/>
  <c r="P1661" i="50" a="1"/>
  <c r="P1661" i="50" s="1"/>
  <c r="Q1661" i="50" a="1"/>
  <c r="Q1661" i="50" s="1"/>
  <c r="AB1661" i="50" a="1"/>
  <c r="AB1661" i="50" s="1"/>
  <c r="AD1661" i="50" a="1"/>
  <c r="AD1661" i="50" s="1"/>
  <c r="AC1661" i="50" s="1"/>
  <c r="AE1661" i="50" a="1"/>
  <c r="AE1661" i="50" s="1"/>
  <c r="AF1661" i="50" a="1"/>
  <c r="AF1661" i="50" s="1"/>
  <c r="AG1661" i="50" a="1"/>
  <c r="AG1661" i="50" s="1"/>
  <c r="AH1661" i="50" a="1"/>
  <c r="AH1661" i="50" s="1"/>
  <c r="AI1661" i="50" a="1"/>
  <c r="AI1661" i="50" s="1"/>
  <c r="AL1661" i="50" a="1"/>
  <c r="AL1661" i="50" s="1"/>
  <c r="O1662" i="50" a="1"/>
  <c r="O1662" i="50" s="1"/>
  <c r="P1662" i="50" a="1"/>
  <c r="P1662" i="50" s="1"/>
  <c r="Q1662" i="50" a="1"/>
  <c r="Q1662" i="50" s="1"/>
  <c r="AB1662" i="50" a="1"/>
  <c r="AB1662" i="50" s="1"/>
  <c r="AD1662" i="50" a="1"/>
  <c r="AD1662" i="50" s="1"/>
  <c r="AC1662" i="50" s="1"/>
  <c r="AE1662" i="50" a="1"/>
  <c r="AE1662" i="50" s="1"/>
  <c r="Z1662" i="50" s="1"/>
  <c r="AF1662" i="50" a="1"/>
  <c r="AF1662" i="50" s="1"/>
  <c r="AG1662" i="50" a="1"/>
  <c r="AG1662" i="50" s="1"/>
  <c r="AH1662" i="50" a="1"/>
  <c r="AH1662" i="50" s="1"/>
  <c r="AI1662" i="50" a="1"/>
  <c r="AI1662" i="50" s="1"/>
  <c r="AL1662" i="50" a="1"/>
  <c r="AL1662" i="50" s="1"/>
  <c r="O1663" i="50" a="1"/>
  <c r="O1663" i="50" s="1"/>
  <c r="P1663" i="50" a="1"/>
  <c r="P1663" i="50" s="1"/>
  <c r="Q1663" i="50" a="1"/>
  <c r="Q1663" i="50" s="1"/>
  <c r="AB1663" i="50" a="1"/>
  <c r="AB1663" i="50" s="1"/>
  <c r="AD1663" i="50" a="1"/>
  <c r="AD1663" i="50" s="1"/>
  <c r="AC1663" i="50" s="1"/>
  <c r="AE1663" i="50" a="1"/>
  <c r="AE1663" i="50" s="1"/>
  <c r="AF1663" i="50" a="1"/>
  <c r="AF1663" i="50" s="1"/>
  <c r="AG1663" i="50" a="1"/>
  <c r="AG1663" i="50" s="1"/>
  <c r="AH1663" i="50" a="1"/>
  <c r="AH1663" i="50" s="1"/>
  <c r="AI1663" i="50" a="1"/>
  <c r="AI1663" i="50" s="1"/>
  <c r="AL1663" i="50" a="1"/>
  <c r="AL1663" i="50" s="1"/>
  <c r="O1664" i="50" a="1"/>
  <c r="O1664" i="50" s="1"/>
  <c r="P1664" i="50" a="1"/>
  <c r="P1664" i="50" s="1"/>
  <c r="Q1664" i="50" a="1"/>
  <c r="Q1664" i="50" s="1"/>
  <c r="AB1664" i="50" a="1"/>
  <c r="AB1664" i="50" s="1"/>
  <c r="AD1664" i="50" a="1"/>
  <c r="AD1664" i="50" s="1"/>
  <c r="AC1664" i="50" s="1"/>
  <c r="AE1664" i="50" a="1"/>
  <c r="AE1664" i="50" s="1"/>
  <c r="AF1664" i="50" a="1"/>
  <c r="AF1664" i="50" s="1"/>
  <c r="AG1664" i="50" a="1"/>
  <c r="AG1664" i="50" s="1"/>
  <c r="AH1664" i="50" a="1"/>
  <c r="AH1664" i="50" s="1"/>
  <c r="AI1664" i="50" a="1"/>
  <c r="AI1664" i="50" s="1"/>
  <c r="AL1664" i="50" a="1"/>
  <c r="AL1664" i="50" s="1"/>
  <c r="O1665" i="50" a="1"/>
  <c r="O1665" i="50" s="1"/>
  <c r="P1665" i="50" a="1"/>
  <c r="P1665" i="50" s="1"/>
  <c r="Q1665" i="50" a="1"/>
  <c r="Q1665" i="50" s="1"/>
  <c r="AB1665" i="50" a="1"/>
  <c r="AB1665" i="50" s="1"/>
  <c r="AD1665" i="50" a="1"/>
  <c r="AD1665" i="50" s="1"/>
  <c r="AC1665" i="50" s="1"/>
  <c r="AE1665" i="50" a="1"/>
  <c r="AE1665" i="50" s="1"/>
  <c r="AF1665" i="50" a="1"/>
  <c r="AF1665" i="50" s="1"/>
  <c r="AG1665" i="50" a="1"/>
  <c r="AG1665" i="50" s="1"/>
  <c r="AH1665" i="50" a="1"/>
  <c r="AH1665" i="50" s="1"/>
  <c r="AI1665" i="50" a="1"/>
  <c r="AI1665" i="50" s="1"/>
  <c r="AL1665" i="50" a="1"/>
  <c r="AL1665" i="50" s="1"/>
  <c r="O1666" i="50" a="1"/>
  <c r="O1666" i="50" s="1"/>
  <c r="P1666" i="50" a="1"/>
  <c r="P1666" i="50" s="1"/>
  <c r="Q1666" i="50" a="1"/>
  <c r="Q1666" i="50" s="1"/>
  <c r="AB1666" i="50" a="1"/>
  <c r="AB1666" i="50" s="1"/>
  <c r="AD1666" i="50" a="1"/>
  <c r="AD1666" i="50" s="1"/>
  <c r="AC1666" i="50" s="1"/>
  <c r="AE1666" i="50" a="1"/>
  <c r="AE1666" i="50" s="1"/>
  <c r="AF1666" i="50" a="1"/>
  <c r="AF1666" i="50" s="1"/>
  <c r="AG1666" i="50" a="1"/>
  <c r="AG1666" i="50" s="1"/>
  <c r="AH1666" i="50" a="1"/>
  <c r="AH1666" i="50" s="1"/>
  <c r="AI1666" i="50" a="1"/>
  <c r="AI1666" i="50" s="1"/>
  <c r="AL1666" i="50" a="1"/>
  <c r="AL1666" i="50" s="1"/>
  <c r="O1667" i="50" a="1"/>
  <c r="O1667" i="50" s="1"/>
  <c r="P1667" i="50" a="1"/>
  <c r="P1667" i="50" s="1"/>
  <c r="Q1667" i="50" a="1"/>
  <c r="Q1667" i="50" s="1"/>
  <c r="AB1667" i="50" a="1"/>
  <c r="AB1667" i="50" s="1"/>
  <c r="AD1667" i="50" a="1"/>
  <c r="AD1667" i="50" s="1"/>
  <c r="AC1667" i="50" s="1"/>
  <c r="AE1667" i="50" a="1"/>
  <c r="AE1667" i="50" s="1"/>
  <c r="AF1667" i="50" a="1"/>
  <c r="AF1667" i="50" s="1"/>
  <c r="AG1667" i="50" a="1"/>
  <c r="AG1667" i="50" s="1"/>
  <c r="AH1667" i="50" a="1"/>
  <c r="AH1667" i="50" s="1"/>
  <c r="AI1667" i="50" a="1"/>
  <c r="AI1667" i="50" s="1"/>
  <c r="AL1667" i="50" a="1"/>
  <c r="AL1667" i="50" s="1"/>
  <c r="O1668" i="50" a="1"/>
  <c r="O1668" i="50" s="1"/>
  <c r="P1668" i="50" a="1"/>
  <c r="P1668" i="50" s="1"/>
  <c r="Q1668" i="50" a="1"/>
  <c r="Q1668" i="50" s="1"/>
  <c r="AB1668" i="50" a="1"/>
  <c r="AB1668" i="50" s="1"/>
  <c r="AD1668" i="50" a="1"/>
  <c r="AD1668" i="50" s="1"/>
  <c r="AC1668" i="50" s="1"/>
  <c r="AE1668" i="50" a="1"/>
  <c r="AE1668" i="50" s="1"/>
  <c r="AA1668" i="50" s="1"/>
  <c r="AF1668" i="50" a="1"/>
  <c r="AF1668" i="50" s="1"/>
  <c r="AG1668" i="50" a="1"/>
  <c r="AG1668" i="50" s="1"/>
  <c r="AH1668" i="50" a="1"/>
  <c r="AH1668" i="50" s="1"/>
  <c r="AI1668" i="50" a="1"/>
  <c r="AI1668" i="50" s="1"/>
  <c r="AL1668" i="50" a="1"/>
  <c r="AL1668" i="50" s="1"/>
  <c r="O1669" i="50" a="1"/>
  <c r="O1669" i="50" s="1"/>
  <c r="P1669" i="50" a="1"/>
  <c r="P1669" i="50" s="1"/>
  <c r="Q1669" i="50" a="1"/>
  <c r="Q1669" i="50" s="1"/>
  <c r="AB1669" i="50" a="1"/>
  <c r="AB1669" i="50" s="1"/>
  <c r="AD1669" i="50" a="1"/>
  <c r="AD1669" i="50" s="1"/>
  <c r="AC1669" i="50" s="1"/>
  <c r="AE1669" i="50" a="1"/>
  <c r="AE1669" i="50" s="1"/>
  <c r="AF1669" i="50" a="1"/>
  <c r="AF1669" i="50" s="1"/>
  <c r="AG1669" i="50" a="1"/>
  <c r="AG1669" i="50" s="1"/>
  <c r="AH1669" i="50" a="1"/>
  <c r="AH1669" i="50" s="1"/>
  <c r="AI1669" i="50" a="1"/>
  <c r="AI1669" i="50" s="1"/>
  <c r="AL1669" i="50" a="1"/>
  <c r="AL1669" i="50" s="1"/>
  <c r="O1670" i="50" a="1"/>
  <c r="O1670" i="50" s="1"/>
  <c r="P1670" i="50" a="1"/>
  <c r="P1670" i="50" s="1"/>
  <c r="Q1670" i="50" a="1"/>
  <c r="Q1670" i="50" s="1"/>
  <c r="AB1670" i="50" a="1"/>
  <c r="AB1670" i="50" s="1"/>
  <c r="AD1670" i="50" a="1"/>
  <c r="AD1670" i="50" s="1"/>
  <c r="AC1670" i="50" s="1"/>
  <c r="AE1670" i="50" a="1"/>
  <c r="AE1670" i="50" s="1"/>
  <c r="AF1670" i="50" a="1"/>
  <c r="AF1670" i="50" s="1"/>
  <c r="AG1670" i="50" a="1"/>
  <c r="AG1670" i="50" s="1"/>
  <c r="AH1670" i="50" a="1"/>
  <c r="AH1670" i="50" s="1"/>
  <c r="AI1670" i="50" a="1"/>
  <c r="AI1670" i="50" s="1"/>
  <c r="AL1670" i="50" a="1"/>
  <c r="AL1670" i="50" s="1"/>
  <c r="O1671" i="50" a="1"/>
  <c r="O1671" i="50" s="1"/>
  <c r="P1671" i="50" a="1"/>
  <c r="P1671" i="50" s="1"/>
  <c r="Q1671" i="50" a="1"/>
  <c r="Q1671" i="50" s="1"/>
  <c r="AB1671" i="50" a="1"/>
  <c r="AB1671" i="50" s="1"/>
  <c r="AD1671" i="50" a="1"/>
  <c r="AD1671" i="50" s="1"/>
  <c r="AC1671" i="50" s="1"/>
  <c r="AE1671" i="50" a="1"/>
  <c r="AE1671" i="50" s="1"/>
  <c r="AA1671" i="50" s="1"/>
  <c r="AF1671" i="50" a="1"/>
  <c r="AF1671" i="50" s="1"/>
  <c r="AG1671" i="50" a="1"/>
  <c r="AG1671" i="50" s="1"/>
  <c r="AH1671" i="50" a="1"/>
  <c r="AH1671" i="50" s="1"/>
  <c r="AI1671" i="50" a="1"/>
  <c r="AI1671" i="50" s="1"/>
  <c r="AL1671" i="50" a="1"/>
  <c r="AL1671" i="50" s="1"/>
  <c r="O1672" i="50" a="1"/>
  <c r="O1672" i="50" s="1"/>
  <c r="P1672" i="50" a="1"/>
  <c r="P1672" i="50" s="1"/>
  <c r="Q1672" i="50" a="1"/>
  <c r="Q1672" i="50" s="1"/>
  <c r="AB1672" i="50" a="1"/>
  <c r="AB1672" i="50" s="1"/>
  <c r="AD1672" i="50" a="1"/>
  <c r="AD1672" i="50" s="1"/>
  <c r="AC1672" i="50" s="1"/>
  <c r="AE1672" i="50" a="1"/>
  <c r="AE1672" i="50" s="1"/>
  <c r="AF1672" i="50" a="1"/>
  <c r="AF1672" i="50" s="1"/>
  <c r="AG1672" i="50" a="1"/>
  <c r="AG1672" i="50" s="1"/>
  <c r="AH1672" i="50" a="1"/>
  <c r="AH1672" i="50" s="1"/>
  <c r="AI1672" i="50" a="1"/>
  <c r="AI1672" i="50" s="1"/>
  <c r="AL1672" i="50" a="1"/>
  <c r="AL1672" i="50" s="1"/>
  <c r="O1673" i="50" a="1"/>
  <c r="O1673" i="50" s="1"/>
  <c r="P1673" i="50" a="1"/>
  <c r="P1673" i="50" s="1"/>
  <c r="Q1673" i="50" a="1"/>
  <c r="Q1673" i="50" s="1"/>
  <c r="AB1673" i="50" a="1"/>
  <c r="AB1673" i="50" s="1"/>
  <c r="AD1673" i="50" a="1"/>
  <c r="AD1673" i="50" s="1"/>
  <c r="AC1673" i="50" s="1"/>
  <c r="AE1673" i="50" a="1"/>
  <c r="AE1673" i="50" s="1"/>
  <c r="AF1673" i="50" a="1"/>
  <c r="AF1673" i="50" s="1"/>
  <c r="AG1673" i="50" a="1"/>
  <c r="AG1673" i="50" s="1"/>
  <c r="AH1673" i="50" a="1"/>
  <c r="AH1673" i="50" s="1"/>
  <c r="AI1673" i="50" a="1"/>
  <c r="AI1673" i="50" s="1"/>
  <c r="AL1673" i="50" a="1"/>
  <c r="AL1673" i="50" s="1"/>
  <c r="O1674" i="50" a="1"/>
  <c r="O1674" i="50" s="1"/>
  <c r="P1674" i="50" a="1"/>
  <c r="P1674" i="50" s="1"/>
  <c r="Q1674" i="50" a="1"/>
  <c r="Q1674" i="50" s="1"/>
  <c r="AB1674" i="50" a="1"/>
  <c r="AB1674" i="50" s="1"/>
  <c r="AD1674" i="50" a="1"/>
  <c r="AD1674" i="50" s="1"/>
  <c r="AC1674" i="50" s="1"/>
  <c r="AE1674" i="50" a="1"/>
  <c r="AE1674" i="50" s="1"/>
  <c r="Z1674" i="50" s="1"/>
  <c r="AF1674" i="50" a="1"/>
  <c r="AF1674" i="50" s="1"/>
  <c r="AG1674" i="50" a="1"/>
  <c r="AG1674" i="50" s="1"/>
  <c r="AH1674" i="50" a="1"/>
  <c r="AH1674" i="50" s="1"/>
  <c r="AI1674" i="50" a="1"/>
  <c r="AI1674" i="50" s="1"/>
  <c r="AL1674" i="50" a="1"/>
  <c r="AL1674" i="50" s="1"/>
  <c r="O1675" i="50" a="1"/>
  <c r="O1675" i="50" s="1"/>
  <c r="P1675" i="50" a="1"/>
  <c r="P1675" i="50" s="1"/>
  <c r="Q1675" i="50" a="1"/>
  <c r="Q1675" i="50" s="1"/>
  <c r="AB1675" i="50" a="1"/>
  <c r="AB1675" i="50" s="1"/>
  <c r="AD1675" i="50" a="1"/>
  <c r="AD1675" i="50" s="1"/>
  <c r="AC1675" i="50" s="1"/>
  <c r="AE1675" i="50" a="1"/>
  <c r="AE1675" i="50" s="1"/>
  <c r="AF1675" i="50" a="1"/>
  <c r="AF1675" i="50" s="1"/>
  <c r="AG1675" i="50" a="1"/>
  <c r="AG1675" i="50" s="1"/>
  <c r="AH1675" i="50" a="1"/>
  <c r="AH1675" i="50" s="1"/>
  <c r="AI1675" i="50" a="1"/>
  <c r="AI1675" i="50" s="1"/>
  <c r="AL1675" i="50" a="1"/>
  <c r="AL1675" i="50" s="1"/>
  <c r="O1676" i="50" a="1"/>
  <c r="O1676" i="50" s="1"/>
  <c r="P1676" i="50" a="1"/>
  <c r="P1676" i="50" s="1"/>
  <c r="Q1676" i="50" a="1"/>
  <c r="Q1676" i="50" s="1"/>
  <c r="AB1676" i="50" a="1"/>
  <c r="AB1676" i="50" s="1"/>
  <c r="AD1676" i="50" a="1"/>
  <c r="AD1676" i="50" s="1"/>
  <c r="AC1676" i="50" s="1"/>
  <c r="AE1676" i="50" a="1"/>
  <c r="AE1676" i="50" s="1"/>
  <c r="AF1676" i="50" a="1"/>
  <c r="AF1676" i="50" s="1"/>
  <c r="AG1676" i="50" a="1"/>
  <c r="AG1676" i="50" s="1"/>
  <c r="AH1676" i="50" a="1"/>
  <c r="AH1676" i="50" s="1"/>
  <c r="AI1676" i="50" a="1"/>
  <c r="AI1676" i="50" s="1"/>
  <c r="AL1676" i="50" a="1"/>
  <c r="AL1676" i="50" s="1"/>
  <c r="O1677" i="50" a="1"/>
  <c r="O1677" i="50" s="1"/>
  <c r="P1677" i="50" a="1"/>
  <c r="P1677" i="50" s="1"/>
  <c r="Q1677" i="50" a="1"/>
  <c r="Q1677" i="50" s="1"/>
  <c r="AB1677" i="50" a="1"/>
  <c r="AB1677" i="50" s="1"/>
  <c r="AD1677" i="50" a="1"/>
  <c r="AD1677" i="50" s="1"/>
  <c r="AC1677" i="50" s="1"/>
  <c r="AE1677" i="50" a="1"/>
  <c r="AE1677" i="50" s="1"/>
  <c r="Z1677" i="50" s="1"/>
  <c r="AF1677" i="50" a="1"/>
  <c r="AF1677" i="50" s="1"/>
  <c r="AG1677" i="50" a="1"/>
  <c r="AG1677" i="50" s="1"/>
  <c r="AH1677" i="50" a="1"/>
  <c r="AH1677" i="50" s="1"/>
  <c r="AI1677" i="50" a="1"/>
  <c r="AI1677" i="50" s="1"/>
  <c r="AL1677" i="50" a="1"/>
  <c r="AL1677" i="50" s="1"/>
  <c r="O1678" i="50" a="1"/>
  <c r="O1678" i="50" s="1"/>
  <c r="P1678" i="50" a="1"/>
  <c r="P1678" i="50" s="1"/>
  <c r="Q1678" i="50" a="1"/>
  <c r="Q1678" i="50" s="1"/>
  <c r="AB1678" i="50" a="1"/>
  <c r="AB1678" i="50" s="1"/>
  <c r="AD1678" i="50" a="1"/>
  <c r="AD1678" i="50" s="1"/>
  <c r="AC1678" i="50" s="1"/>
  <c r="AE1678" i="50" a="1"/>
  <c r="AE1678" i="50" s="1"/>
  <c r="AF1678" i="50" a="1"/>
  <c r="AF1678" i="50" s="1"/>
  <c r="AG1678" i="50" a="1"/>
  <c r="AG1678" i="50" s="1"/>
  <c r="AH1678" i="50" a="1"/>
  <c r="AH1678" i="50" s="1"/>
  <c r="AI1678" i="50" a="1"/>
  <c r="AI1678" i="50" s="1"/>
  <c r="AL1678" i="50" a="1"/>
  <c r="AL1678" i="50" s="1"/>
  <c r="O1679" i="50" a="1"/>
  <c r="O1679" i="50" s="1"/>
  <c r="P1679" i="50" a="1"/>
  <c r="P1679" i="50" s="1"/>
  <c r="Q1679" i="50" a="1"/>
  <c r="Q1679" i="50" s="1"/>
  <c r="AB1679" i="50" a="1"/>
  <c r="AB1679" i="50" s="1"/>
  <c r="AD1679" i="50" a="1"/>
  <c r="AD1679" i="50" s="1"/>
  <c r="AC1679" i="50" s="1"/>
  <c r="AE1679" i="50" a="1"/>
  <c r="AE1679" i="50" s="1"/>
  <c r="AF1679" i="50" a="1"/>
  <c r="AF1679" i="50" s="1"/>
  <c r="AG1679" i="50" a="1"/>
  <c r="AG1679" i="50" s="1"/>
  <c r="AH1679" i="50" a="1"/>
  <c r="AH1679" i="50" s="1"/>
  <c r="AI1679" i="50" a="1"/>
  <c r="AI1679" i="50" s="1"/>
  <c r="AL1679" i="50" a="1"/>
  <c r="AL1679" i="50" s="1"/>
  <c r="O1680" i="50" a="1"/>
  <c r="O1680" i="50" s="1"/>
  <c r="P1680" i="50" a="1"/>
  <c r="P1680" i="50" s="1"/>
  <c r="Q1680" i="50" a="1"/>
  <c r="Q1680" i="50" s="1"/>
  <c r="AB1680" i="50" a="1"/>
  <c r="AB1680" i="50" s="1"/>
  <c r="AD1680" i="50" a="1"/>
  <c r="AD1680" i="50" s="1"/>
  <c r="AC1680" i="50" s="1"/>
  <c r="AE1680" i="50" a="1"/>
  <c r="AE1680" i="50" s="1"/>
  <c r="AF1680" i="50" a="1"/>
  <c r="AF1680" i="50" s="1"/>
  <c r="AG1680" i="50" a="1"/>
  <c r="AG1680" i="50" s="1"/>
  <c r="AH1680" i="50" a="1"/>
  <c r="AH1680" i="50" s="1"/>
  <c r="AI1680" i="50" a="1"/>
  <c r="AI1680" i="50" s="1"/>
  <c r="AL1680" i="50" a="1"/>
  <c r="AL1680" i="50" s="1"/>
  <c r="O1681" i="50" a="1"/>
  <c r="O1681" i="50" s="1"/>
  <c r="P1681" i="50" a="1"/>
  <c r="P1681" i="50" s="1"/>
  <c r="Q1681" i="50" a="1"/>
  <c r="Q1681" i="50" s="1"/>
  <c r="AB1681" i="50" a="1"/>
  <c r="AB1681" i="50" s="1"/>
  <c r="AD1681" i="50" a="1"/>
  <c r="AD1681" i="50" s="1"/>
  <c r="AC1681" i="50" s="1"/>
  <c r="AE1681" i="50" a="1"/>
  <c r="AE1681" i="50" s="1"/>
  <c r="AF1681" i="50" a="1"/>
  <c r="AF1681" i="50" s="1"/>
  <c r="AG1681" i="50" a="1"/>
  <c r="AG1681" i="50" s="1"/>
  <c r="AH1681" i="50" a="1"/>
  <c r="AH1681" i="50" s="1"/>
  <c r="AI1681" i="50" a="1"/>
  <c r="AI1681" i="50" s="1"/>
  <c r="AL1681" i="50" a="1"/>
  <c r="AL1681" i="50" s="1"/>
  <c r="O1682" i="50" a="1"/>
  <c r="O1682" i="50" s="1"/>
  <c r="P1682" i="50" a="1"/>
  <c r="P1682" i="50" s="1"/>
  <c r="Q1682" i="50" a="1"/>
  <c r="Q1682" i="50" s="1"/>
  <c r="AB1682" i="50" a="1"/>
  <c r="AB1682" i="50" s="1"/>
  <c r="AD1682" i="50" a="1"/>
  <c r="AD1682" i="50" s="1"/>
  <c r="AC1682" i="50" s="1"/>
  <c r="AE1682" i="50" a="1"/>
  <c r="AE1682" i="50" s="1"/>
  <c r="Z1682" i="50" s="1"/>
  <c r="AF1682" i="50" a="1"/>
  <c r="AF1682" i="50" s="1"/>
  <c r="AG1682" i="50" a="1"/>
  <c r="AG1682" i="50" s="1"/>
  <c r="AH1682" i="50" a="1"/>
  <c r="AH1682" i="50" s="1"/>
  <c r="AI1682" i="50" a="1"/>
  <c r="AI1682" i="50" s="1"/>
  <c r="AL1682" i="50" a="1"/>
  <c r="AL1682" i="50" s="1"/>
  <c r="O1683" i="50" a="1"/>
  <c r="O1683" i="50" s="1"/>
  <c r="P1683" i="50" a="1"/>
  <c r="P1683" i="50" s="1"/>
  <c r="Q1683" i="50" a="1"/>
  <c r="Q1683" i="50" s="1"/>
  <c r="AB1683" i="50" a="1"/>
  <c r="AB1683" i="50" s="1"/>
  <c r="AD1683" i="50" a="1"/>
  <c r="AD1683" i="50" s="1"/>
  <c r="AC1683" i="50" s="1"/>
  <c r="AE1683" i="50" a="1"/>
  <c r="AE1683" i="50" s="1"/>
  <c r="AF1683" i="50" a="1"/>
  <c r="AF1683" i="50" s="1"/>
  <c r="AG1683" i="50" a="1"/>
  <c r="AG1683" i="50" s="1"/>
  <c r="AH1683" i="50" a="1"/>
  <c r="AH1683" i="50" s="1"/>
  <c r="AI1683" i="50" a="1"/>
  <c r="AI1683" i="50" s="1"/>
  <c r="AL1683" i="50" a="1"/>
  <c r="AL1683" i="50" s="1"/>
  <c r="O1684" i="50" a="1"/>
  <c r="O1684" i="50" s="1"/>
  <c r="P1684" i="50" a="1"/>
  <c r="P1684" i="50" s="1"/>
  <c r="Q1684" i="50" a="1"/>
  <c r="Q1684" i="50" s="1"/>
  <c r="AB1684" i="50" a="1"/>
  <c r="AB1684" i="50" s="1"/>
  <c r="AD1684" i="50" a="1"/>
  <c r="AD1684" i="50" s="1"/>
  <c r="AC1684" i="50" s="1"/>
  <c r="AE1684" i="50" a="1"/>
  <c r="AE1684" i="50" s="1"/>
  <c r="AF1684" i="50" a="1"/>
  <c r="AF1684" i="50" s="1"/>
  <c r="AG1684" i="50" a="1"/>
  <c r="AG1684" i="50" s="1"/>
  <c r="AH1684" i="50" a="1"/>
  <c r="AH1684" i="50" s="1"/>
  <c r="AI1684" i="50" a="1"/>
  <c r="AI1684" i="50" s="1"/>
  <c r="AL1684" i="50" a="1"/>
  <c r="AL1684" i="50" s="1"/>
  <c r="O1685" i="50" a="1"/>
  <c r="O1685" i="50" s="1"/>
  <c r="P1685" i="50" a="1"/>
  <c r="P1685" i="50" s="1"/>
  <c r="Q1685" i="50" a="1"/>
  <c r="Q1685" i="50" s="1"/>
  <c r="AB1685" i="50" a="1"/>
  <c r="AB1685" i="50" s="1"/>
  <c r="AD1685" i="50" a="1"/>
  <c r="AD1685" i="50" s="1"/>
  <c r="AC1685" i="50" s="1"/>
  <c r="AE1685" i="50" a="1"/>
  <c r="AE1685" i="50" s="1"/>
  <c r="AF1685" i="50" a="1"/>
  <c r="AF1685" i="50" s="1"/>
  <c r="AG1685" i="50" a="1"/>
  <c r="AG1685" i="50" s="1"/>
  <c r="AH1685" i="50" a="1"/>
  <c r="AH1685" i="50" s="1"/>
  <c r="AI1685" i="50" a="1"/>
  <c r="AI1685" i="50" s="1"/>
  <c r="AL1685" i="50" a="1"/>
  <c r="AL1685" i="50" s="1"/>
  <c r="O1686" i="50" a="1"/>
  <c r="O1686" i="50" s="1"/>
  <c r="P1686" i="50" a="1"/>
  <c r="P1686" i="50" s="1"/>
  <c r="Q1686" i="50" a="1"/>
  <c r="Q1686" i="50" s="1"/>
  <c r="AB1686" i="50" a="1"/>
  <c r="AB1686" i="50" s="1"/>
  <c r="AD1686" i="50" a="1"/>
  <c r="AD1686" i="50" s="1"/>
  <c r="AC1686" i="50" s="1"/>
  <c r="AE1686" i="50" a="1"/>
  <c r="AE1686" i="50" s="1"/>
  <c r="AF1686" i="50" a="1"/>
  <c r="AF1686" i="50" s="1"/>
  <c r="AG1686" i="50" a="1"/>
  <c r="AG1686" i="50" s="1"/>
  <c r="AH1686" i="50" a="1"/>
  <c r="AH1686" i="50" s="1"/>
  <c r="AI1686" i="50" a="1"/>
  <c r="AI1686" i="50" s="1"/>
  <c r="AL1686" i="50" a="1"/>
  <c r="AL1686" i="50" s="1"/>
  <c r="O1687" i="50" a="1"/>
  <c r="O1687" i="50" s="1"/>
  <c r="P1687" i="50" a="1"/>
  <c r="P1687" i="50" s="1"/>
  <c r="Q1687" i="50" a="1"/>
  <c r="Q1687" i="50" s="1"/>
  <c r="AB1687" i="50" a="1"/>
  <c r="AB1687" i="50" s="1"/>
  <c r="AD1687" i="50" a="1"/>
  <c r="AD1687" i="50" s="1"/>
  <c r="AC1687" i="50" s="1"/>
  <c r="AE1687" i="50" a="1"/>
  <c r="AE1687" i="50" s="1"/>
  <c r="AF1687" i="50" a="1"/>
  <c r="AF1687" i="50" s="1"/>
  <c r="AG1687" i="50" a="1"/>
  <c r="AG1687" i="50" s="1"/>
  <c r="AH1687" i="50" a="1"/>
  <c r="AH1687" i="50" s="1"/>
  <c r="AI1687" i="50" a="1"/>
  <c r="AI1687" i="50" s="1"/>
  <c r="AL1687" i="50" a="1"/>
  <c r="AL1687" i="50" s="1"/>
  <c r="O1688" i="50" a="1"/>
  <c r="O1688" i="50" s="1"/>
  <c r="P1688" i="50" a="1"/>
  <c r="P1688" i="50" s="1"/>
  <c r="Q1688" i="50" a="1"/>
  <c r="Q1688" i="50" s="1"/>
  <c r="AB1688" i="50" a="1"/>
  <c r="AB1688" i="50" s="1"/>
  <c r="AD1688" i="50" a="1"/>
  <c r="AD1688" i="50" s="1"/>
  <c r="AC1688" i="50" s="1"/>
  <c r="AE1688" i="50" a="1"/>
  <c r="AE1688" i="50" s="1"/>
  <c r="AF1688" i="50" a="1"/>
  <c r="AF1688" i="50" s="1"/>
  <c r="AG1688" i="50" a="1"/>
  <c r="AG1688" i="50" s="1"/>
  <c r="AH1688" i="50" a="1"/>
  <c r="AH1688" i="50" s="1"/>
  <c r="AI1688" i="50" a="1"/>
  <c r="AI1688" i="50" s="1"/>
  <c r="AL1688" i="50" a="1"/>
  <c r="AL1688" i="50" s="1"/>
  <c r="O1689" i="50" a="1"/>
  <c r="O1689" i="50" s="1"/>
  <c r="P1689" i="50" a="1"/>
  <c r="P1689" i="50" s="1"/>
  <c r="Q1689" i="50" a="1"/>
  <c r="Q1689" i="50" s="1"/>
  <c r="AB1689" i="50" a="1"/>
  <c r="AB1689" i="50" s="1"/>
  <c r="AD1689" i="50" a="1"/>
  <c r="AD1689" i="50" s="1"/>
  <c r="AC1689" i="50" s="1"/>
  <c r="AE1689" i="50" a="1"/>
  <c r="AE1689" i="50" s="1"/>
  <c r="Z1689" i="50" s="1"/>
  <c r="AF1689" i="50" a="1"/>
  <c r="AF1689" i="50" s="1"/>
  <c r="AG1689" i="50" a="1"/>
  <c r="AG1689" i="50" s="1"/>
  <c r="AH1689" i="50" a="1"/>
  <c r="AH1689" i="50" s="1"/>
  <c r="AI1689" i="50" a="1"/>
  <c r="AI1689" i="50" s="1"/>
  <c r="AL1689" i="50" a="1"/>
  <c r="AL1689" i="50" s="1"/>
  <c r="O1690" i="50" a="1"/>
  <c r="O1690" i="50" s="1"/>
  <c r="P1690" i="50" a="1"/>
  <c r="P1690" i="50" s="1"/>
  <c r="Q1690" i="50" a="1"/>
  <c r="Q1690" i="50" s="1"/>
  <c r="AB1690" i="50" a="1"/>
  <c r="AB1690" i="50" s="1"/>
  <c r="AD1690" i="50" a="1"/>
  <c r="AD1690" i="50" s="1"/>
  <c r="AC1690" i="50" s="1"/>
  <c r="AE1690" i="50" a="1"/>
  <c r="AE1690" i="50" s="1"/>
  <c r="AF1690" i="50" a="1"/>
  <c r="AF1690" i="50" s="1"/>
  <c r="AG1690" i="50" a="1"/>
  <c r="AG1690" i="50" s="1"/>
  <c r="AH1690" i="50" a="1"/>
  <c r="AH1690" i="50" s="1"/>
  <c r="AI1690" i="50" a="1"/>
  <c r="AI1690" i="50" s="1"/>
  <c r="AL1690" i="50" a="1"/>
  <c r="AL1690" i="50" s="1"/>
  <c r="O1691" i="50" a="1"/>
  <c r="O1691" i="50" s="1"/>
  <c r="P1691" i="50" a="1"/>
  <c r="P1691" i="50" s="1"/>
  <c r="Q1691" i="50" a="1"/>
  <c r="Q1691" i="50" s="1"/>
  <c r="AB1691" i="50" a="1"/>
  <c r="AB1691" i="50" s="1"/>
  <c r="AD1691" i="50" a="1"/>
  <c r="AD1691" i="50" s="1"/>
  <c r="AC1691" i="50" s="1"/>
  <c r="AE1691" i="50" a="1"/>
  <c r="AE1691" i="50" s="1"/>
  <c r="AA1691" i="50" s="1"/>
  <c r="AF1691" i="50" a="1"/>
  <c r="AF1691" i="50" s="1"/>
  <c r="AG1691" i="50" a="1"/>
  <c r="AG1691" i="50" s="1"/>
  <c r="AH1691" i="50" a="1"/>
  <c r="AH1691" i="50" s="1"/>
  <c r="AI1691" i="50" a="1"/>
  <c r="AI1691" i="50" s="1"/>
  <c r="AL1691" i="50" a="1"/>
  <c r="AL1691" i="50" s="1"/>
  <c r="O1692" i="50" a="1"/>
  <c r="O1692" i="50" s="1"/>
  <c r="P1692" i="50" a="1"/>
  <c r="P1692" i="50" s="1"/>
  <c r="Q1692" i="50" a="1"/>
  <c r="Q1692" i="50" s="1"/>
  <c r="AB1692" i="50" a="1"/>
  <c r="AB1692" i="50" s="1"/>
  <c r="AD1692" i="50" a="1"/>
  <c r="AD1692" i="50" s="1"/>
  <c r="AC1692" i="50" s="1"/>
  <c r="AE1692" i="50" a="1"/>
  <c r="AE1692" i="50" s="1"/>
  <c r="Z1692" i="50" s="1"/>
  <c r="AF1692" i="50" a="1"/>
  <c r="AF1692" i="50" s="1"/>
  <c r="AG1692" i="50" a="1"/>
  <c r="AG1692" i="50" s="1"/>
  <c r="AH1692" i="50" a="1"/>
  <c r="AH1692" i="50" s="1"/>
  <c r="AI1692" i="50" a="1"/>
  <c r="AI1692" i="50" s="1"/>
  <c r="AL1692" i="50" a="1"/>
  <c r="AL1692" i="50" s="1"/>
  <c r="O1693" i="50" a="1"/>
  <c r="O1693" i="50" s="1"/>
  <c r="P1693" i="50" a="1"/>
  <c r="P1693" i="50" s="1"/>
  <c r="Q1693" i="50" a="1"/>
  <c r="Q1693" i="50" s="1"/>
  <c r="AB1693" i="50" a="1"/>
  <c r="AB1693" i="50" s="1"/>
  <c r="AD1693" i="50" a="1"/>
  <c r="AD1693" i="50" s="1"/>
  <c r="AC1693" i="50" s="1"/>
  <c r="AE1693" i="50" a="1"/>
  <c r="AE1693" i="50" s="1"/>
  <c r="AF1693" i="50" a="1"/>
  <c r="AF1693" i="50" s="1"/>
  <c r="AG1693" i="50" a="1"/>
  <c r="AG1693" i="50" s="1"/>
  <c r="AH1693" i="50" a="1"/>
  <c r="AH1693" i="50" s="1"/>
  <c r="AI1693" i="50" a="1"/>
  <c r="AI1693" i="50" s="1"/>
  <c r="AL1693" i="50" a="1"/>
  <c r="AL1693" i="50" s="1"/>
  <c r="O1694" i="50" a="1"/>
  <c r="O1694" i="50" s="1"/>
  <c r="P1694" i="50" a="1"/>
  <c r="P1694" i="50" s="1"/>
  <c r="Q1694" i="50" a="1"/>
  <c r="Q1694" i="50" s="1"/>
  <c r="AB1694" i="50" a="1"/>
  <c r="AB1694" i="50" s="1"/>
  <c r="AD1694" i="50" a="1"/>
  <c r="AD1694" i="50" s="1"/>
  <c r="AC1694" i="50" s="1"/>
  <c r="AE1694" i="50" a="1"/>
  <c r="AE1694" i="50" s="1"/>
  <c r="AF1694" i="50" a="1"/>
  <c r="AF1694" i="50" s="1"/>
  <c r="AG1694" i="50" a="1"/>
  <c r="AG1694" i="50" s="1"/>
  <c r="AH1694" i="50" a="1"/>
  <c r="AH1694" i="50" s="1"/>
  <c r="AI1694" i="50" a="1"/>
  <c r="AI1694" i="50" s="1"/>
  <c r="AL1694" i="50" a="1"/>
  <c r="AL1694" i="50" s="1"/>
  <c r="O1695" i="50" a="1"/>
  <c r="O1695" i="50" s="1"/>
  <c r="P1695" i="50" a="1"/>
  <c r="P1695" i="50" s="1"/>
  <c r="Q1695" i="50" a="1"/>
  <c r="Q1695" i="50" s="1"/>
  <c r="AB1695" i="50" a="1"/>
  <c r="AB1695" i="50" s="1"/>
  <c r="AD1695" i="50" a="1"/>
  <c r="AD1695" i="50" s="1"/>
  <c r="AC1695" i="50" s="1"/>
  <c r="AE1695" i="50" a="1"/>
  <c r="AE1695" i="50" s="1"/>
  <c r="AA1695" i="50" s="1"/>
  <c r="AF1695" i="50" a="1"/>
  <c r="AF1695" i="50" s="1"/>
  <c r="AG1695" i="50" a="1"/>
  <c r="AG1695" i="50" s="1"/>
  <c r="AH1695" i="50" a="1"/>
  <c r="AH1695" i="50" s="1"/>
  <c r="AI1695" i="50" a="1"/>
  <c r="AI1695" i="50" s="1"/>
  <c r="AL1695" i="50" a="1"/>
  <c r="AL1695" i="50" s="1"/>
  <c r="O1696" i="50" a="1"/>
  <c r="O1696" i="50" s="1"/>
  <c r="P1696" i="50" a="1"/>
  <c r="P1696" i="50" s="1"/>
  <c r="Q1696" i="50" a="1"/>
  <c r="Q1696" i="50" s="1"/>
  <c r="AB1696" i="50" a="1"/>
  <c r="AB1696" i="50" s="1"/>
  <c r="AD1696" i="50" a="1"/>
  <c r="AD1696" i="50" s="1"/>
  <c r="AC1696" i="50" s="1"/>
  <c r="AE1696" i="50" a="1"/>
  <c r="AE1696" i="50" s="1"/>
  <c r="AF1696" i="50" a="1"/>
  <c r="AF1696" i="50" s="1"/>
  <c r="AG1696" i="50" a="1"/>
  <c r="AG1696" i="50" s="1"/>
  <c r="AH1696" i="50" a="1"/>
  <c r="AH1696" i="50" s="1"/>
  <c r="AI1696" i="50" a="1"/>
  <c r="AI1696" i="50" s="1"/>
  <c r="AL1696" i="50" a="1"/>
  <c r="AL1696" i="50" s="1"/>
  <c r="O1697" i="50" a="1"/>
  <c r="O1697" i="50" s="1"/>
  <c r="P1697" i="50" a="1"/>
  <c r="P1697" i="50" s="1"/>
  <c r="Q1697" i="50" a="1"/>
  <c r="Q1697" i="50" s="1"/>
  <c r="AB1697" i="50" a="1"/>
  <c r="AB1697" i="50" s="1"/>
  <c r="AD1697" i="50" a="1"/>
  <c r="AD1697" i="50" s="1"/>
  <c r="AC1697" i="50" s="1"/>
  <c r="AE1697" i="50" a="1"/>
  <c r="AE1697" i="50" s="1"/>
  <c r="AA1697" i="50" s="1"/>
  <c r="AF1697" i="50" a="1"/>
  <c r="AF1697" i="50" s="1"/>
  <c r="AG1697" i="50" a="1"/>
  <c r="AG1697" i="50" s="1"/>
  <c r="AH1697" i="50" a="1"/>
  <c r="AH1697" i="50" s="1"/>
  <c r="AI1697" i="50" a="1"/>
  <c r="AI1697" i="50" s="1"/>
  <c r="AL1697" i="50" a="1"/>
  <c r="AL1697" i="50" s="1"/>
  <c r="O1698" i="50" a="1"/>
  <c r="O1698" i="50" s="1"/>
  <c r="P1698" i="50" a="1"/>
  <c r="P1698" i="50" s="1"/>
  <c r="Q1698" i="50" a="1"/>
  <c r="Q1698" i="50" s="1"/>
  <c r="AB1698" i="50" a="1"/>
  <c r="AB1698" i="50" s="1"/>
  <c r="AD1698" i="50" a="1"/>
  <c r="AD1698" i="50" s="1"/>
  <c r="AC1698" i="50" s="1"/>
  <c r="AE1698" i="50" a="1"/>
  <c r="AE1698" i="50" s="1"/>
  <c r="AA1698" i="50" s="1"/>
  <c r="AF1698" i="50" a="1"/>
  <c r="AF1698" i="50" s="1"/>
  <c r="AG1698" i="50" a="1"/>
  <c r="AG1698" i="50" s="1"/>
  <c r="AH1698" i="50" a="1"/>
  <c r="AH1698" i="50" s="1"/>
  <c r="AI1698" i="50" a="1"/>
  <c r="AI1698" i="50" s="1"/>
  <c r="AL1698" i="50" a="1"/>
  <c r="AL1698" i="50" s="1"/>
  <c r="O1699" i="50" a="1"/>
  <c r="O1699" i="50" s="1"/>
  <c r="P1699" i="50" a="1"/>
  <c r="P1699" i="50" s="1"/>
  <c r="Q1699" i="50" a="1"/>
  <c r="Q1699" i="50" s="1"/>
  <c r="AB1699" i="50" a="1"/>
  <c r="AB1699" i="50" s="1"/>
  <c r="AD1699" i="50" a="1"/>
  <c r="AD1699" i="50" s="1"/>
  <c r="AC1699" i="50" s="1"/>
  <c r="AE1699" i="50" a="1"/>
  <c r="AE1699" i="50" s="1"/>
  <c r="AF1699" i="50" a="1"/>
  <c r="AF1699" i="50" s="1"/>
  <c r="AG1699" i="50" a="1"/>
  <c r="AG1699" i="50" s="1"/>
  <c r="AH1699" i="50" a="1"/>
  <c r="AH1699" i="50" s="1"/>
  <c r="AI1699" i="50" a="1"/>
  <c r="AI1699" i="50" s="1"/>
  <c r="AL1699" i="50" a="1"/>
  <c r="AL1699" i="50" s="1"/>
  <c r="O1700" i="50" a="1"/>
  <c r="O1700" i="50" s="1"/>
  <c r="P1700" i="50" a="1"/>
  <c r="P1700" i="50" s="1"/>
  <c r="Q1700" i="50" a="1"/>
  <c r="Q1700" i="50" s="1"/>
  <c r="AB1700" i="50" a="1"/>
  <c r="AB1700" i="50" s="1"/>
  <c r="AD1700" i="50" a="1"/>
  <c r="AD1700" i="50" s="1"/>
  <c r="AC1700" i="50" s="1"/>
  <c r="AE1700" i="50" a="1"/>
  <c r="AE1700" i="50" s="1"/>
  <c r="AF1700" i="50" a="1"/>
  <c r="AF1700" i="50" s="1"/>
  <c r="AG1700" i="50" a="1"/>
  <c r="AG1700" i="50" s="1"/>
  <c r="AH1700" i="50" a="1"/>
  <c r="AH1700" i="50" s="1"/>
  <c r="AI1700" i="50" a="1"/>
  <c r="AI1700" i="50" s="1"/>
  <c r="AL1700" i="50" a="1"/>
  <c r="AL1700" i="50" s="1"/>
  <c r="O1701" i="50" a="1"/>
  <c r="O1701" i="50" s="1"/>
  <c r="P1701" i="50" a="1"/>
  <c r="P1701" i="50" s="1"/>
  <c r="Q1701" i="50" a="1"/>
  <c r="Q1701" i="50" s="1"/>
  <c r="AB1701" i="50" a="1"/>
  <c r="AB1701" i="50" s="1"/>
  <c r="AD1701" i="50" a="1"/>
  <c r="AD1701" i="50" s="1"/>
  <c r="AC1701" i="50" s="1"/>
  <c r="AE1701" i="50" a="1"/>
  <c r="AE1701" i="50" s="1"/>
  <c r="AF1701" i="50" a="1"/>
  <c r="AF1701" i="50" s="1"/>
  <c r="AG1701" i="50" a="1"/>
  <c r="AG1701" i="50" s="1"/>
  <c r="AH1701" i="50" a="1"/>
  <c r="AH1701" i="50" s="1"/>
  <c r="AI1701" i="50" a="1"/>
  <c r="AI1701" i="50" s="1"/>
  <c r="AL1701" i="50" a="1"/>
  <c r="AL1701" i="50" s="1"/>
  <c r="O1702" i="50" a="1"/>
  <c r="O1702" i="50" s="1"/>
  <c r="P1702" i="50" a="1"/>
  <c r="P1702" i="50" s="1"/>
  <c r="Q1702" i="50" a="1"/>
  <c r="Q1702" i="50" s="1"/>
  <c r="AB1702" i="50" a="1"/>
  <c r="AB1702" i="50" s="1"/>
  <c r="AD1702" i="50" a="1"/>
  <c r="AD1702" i="50" s="1"/>
  <c r="AC1702" i="50" s="1"/>
  <c r="AE1702" i="50" a="1"/>
  <c r="AE1702" i="50" s="1"/>
  <c r="AF1702" i="50" a="1"/>
  <c r="AF1702" i="50" s="1"/>
  <c r="AG1702" i="50" a="1"/>
  <c r="AG1702" i="50" s="1"/>
  <c r="AH1702" i="50" a="1"/>
  <c r="AH1702" i="50" s="1"/>
  <c r="AI1702" i="50" a="1"/>
  <c r="AI1702" i="50" s="1"/>
  <c r="AL1702" i="50" a="1"/>
  <c r="AL1702" i="50" s="1"/>
  <c r="O1703" i="50" a="1"/>
  <c r="O1703" i="50" s="1"/>
  <c r="P1703" i="50" a="1"/>
  <c r="P1703" i="50" s="1"/>
  <c r="Q1703" i="50" a="1"/>
  <c r="Q1703" i="50" s="1"/>
  <c r="AB1703" i="50" a="1"/>
  <c r="AB1703" i="50" s="1"/>
  <c r="AD1703" i="50" a="1"/>
  <c r="AD1703" i="50" s="1"/>
  <c r="AC1703" i="50" s="1"/>
  <c r="AE1703" i="50" a="1"/>
  <c r="AE1703" i="50" s="1"/>
  <c r="AF1703" i="50" a="1"/>
  <c r="AF1703" i="50" s="1"/>
  <c r="AG1703" i="50" a="1"/>
  <c r="AG1703" i="50" s="1"/>
  <c r="AH1703" i="50" a="1"/>
  <c r="AH1703" i="50" s="1"/>
  <c r="AI1703" i="50" a="1"/>
  <c r="AI1703" i="50" s="1"/>
  <c r="AL1703" i="50" a="1"/>
  <c r="AL1703" i="50" s="1"/>
  <c r="O1704" i="50" a="1"/>
  <c r="O1704" i="50" s="1"/>
  <c r="P1704" i="50" a="1"/>
  <c r="P1704" i="50" s="1"/>
  <c r="Q1704" i="50" a="1"/>
  <c r="Q1704" i="50" s="1"/>
  <c r="AB1704" i="50" a="1"/>
  <c r="AB1704" i="50" s="1"/>
  <c r="AD1704" i="50" a="1"/>
  <c r="AD1704" i="50" s="1"/>
  <c r="AC1704" i="50" s="1"/>
  <c r="AE1704" i="50" a="1"/>
  <c r="AE1704" i="50" s="1"/>
  <c r="Z1704" i="50" s="1"/>
  <c r="AF1704" i="50" a="1"/>
  <c r="AF1704" i="50" s="1"/>
  <c r="AG1704" i="50" a="1"/>
  <c r="AG1704" i="50" s="1"/>
  <c r="AH1704" i="50" a="1"/>
  <c r="AH1704" i="50" s="1"/>
  <c r="AI1704" i="50" a="1"/>
  <c r="AI1704" i="50" s="1"/>
  <c r="AL1704" i="50" a="1"/>
  <c r="AL1704" i="50" s="1"/>
  <c r="O1705" i="50" a="1"/>
  <c r="O1705" i="50" s="1"/>
  <c r="P1705" i="50" a="1"/>
  <c r="P1705" i="50" s="1"/>
  <c r="Q1705" i="50" a="1"/>
  <c r="Q1705" i="50" s="1"/>
  <c r="AB1705" i="50" a="1"/>
  <c r="AB1705" i="50" s="1"/>
  <c r="AD1705" i="50" a="1"/>
  <c r="AD1705" i="50" s="1"/>
  <c r="AC1705" i="50" s="1"/>
  <c r="AE1705" i="50" a="1"/>
  <c r="AE1705" i="50" s="1"/>
  <c r="AF1705" i="50" a="1"/>
  <c r="AF1705" i="50" s="1"/>
  <c r="AG1705" i="50" a="1"/>
  <c r="AG1705" i="50" s="1"/>
  <c r="AH1705" i="50" a="1"/>
  <c r="AH1705" i="50" s="1"/>
  <c r="AI1705" i="50" a="1"/>
  <c r="AI1705" i="50" s="1"/>
  <c r="AL1705" i="50" a="1"/>
  <c r="AL1705" i="50" s="1"/>
  <c r="O1706" i="50" a="1"/>
  <c r="O1706" i="50" s="1"/>
  <c r="P1706" i="50" a="1"/>
  <c r="P1706" i="50" s="1"/>
  <c r="Q1706" i="50" a="1"/>
  <c r="Q1706" i="50" s="1"/>
  <c r="AB1706" i="50" a="1"/>
  <c r="AB1706" i="50" s="1"/>
  <c r="AD1706" i="50" a="1"/>
  <c r="AD1706" i="50" s="1"/>
  <c r="AC1706" i="50" s="1"/>
  <c r="AE1706" i="50" a="1"/>
  <c r="AE1706" i="50" s="1"/>
  <c r="AF1706" i="50" a="1"/>
  <c r="AF1706" i="50" s="1"/>
  <c r="AG1706" i="50" a="1"/>
  <c r="AG1706" i="50" s="1"/>
  <c r="AH1706" i="50" a="1"/>
  <c r="AH1706" i="50" s="1"/>
  <c r="AI1706" i="50" a="1"/>
  <c r="AI1706" i="50" s="1"/>
  <c r="AL1706" i="50" a="1"/>
  <c r="AL1706" i="50" s="1"/>
  <c r="O1707" i="50" a="1"/>
  <c r="O1707" i="50" s="1"/>
  <c r="P1707" i="50" a="1"/>
  <c r="P1707" i="50" s="1"/>
  <c r="Q1707" i="50" a="1"/>
  <c r="Q1707" i="50" s="1"/>
  <c r="AB1707" i="50" a="1"/>
  <c r="AB1707" i="50" s="1"/>
  <c r="AD1707" i="50" a="1"/>
  <c r="AD1707" i="50" s="1"/>
  <c r="AC1707" i="50" s="1"/>
  <c r="AE1707" i="50" a="1"/>
  <c r="AE1707" i="50" s="1"/>
  <c r="AF1707" i="50" a="1"/>
  <c r="AF1707" i="50" s="1"/>
  <c r="AG1707" i="50" a="1"/>
  <c r="AG1707" i="50" s="1"/>
  <c r="AH1707" i="50" a="1"/>
  <c r="AH1707" i="50" s="1"/>
  <c r="AI1707" i="50" a="1"/>
  <c r="AI1707" i="50" s="1"/>
  <c r="AL1707" i="50" a="1"/>
  <c r="AL1707" i="50" s="1"/>
  <c r="O1708" i="50" a="1"/>
  <c r="O1708" i="50" s="1"/>
  <c r="P1708" i="50" a="1"/>
  <c r="P1708" i="50" s="1"/>
  <c r="Q1708" i="50" a="1"/>
  <c r="Q1708" i="50" s="1"/>
  <c r="AB1708" i="50" a="1"/>
  <c r="AB1708" i="50" s="1"/>
  <c r="AD1708" i="50" a="1"/>
  <c r="AD1708" i="50" s="1"/>
  <c r="AC1708" i="50" s="1"/>
  <c r="AE1708" i="50" a="1"/>
  <c r="AE1708" i="50" s="1"/>
  <c r="AF1708" i="50" a="1"/>
  <c r="AF1708" i="50" s="1"/>
  <c r="AG1708" i="50" a="1"/>
  <c r="AG1708" i="50" s="1"/>
  <c r="AH1708" i="50" a="1"/>
  <c r="AH1708" i="50" s="1"/>
  <c r="AI1708" i="50" a="1"/>
  <c r="AI1708" i="50" s="1"/>
  <c r="AL1708" i="50" a="1"/>
  <c r="AL1708" i="50" s="1"/>
  <c r="O1709" i="50" a="1"/>
  <c r="O1709" i="50" s="1"/>
  <c r="P1709" i="50" a="1"/>
  <c r="P1709" i="50" s="1"/>
  <c r="Q1709" i="50" a="1"/>
  <c r="Q1709" i="50" s="1"/>
  <c r="AB1709" i="50" a="1"/>
  <c r="AB1709" i="50" s="1"/>
  <c r="AD1709" i="50" a="1"/>
  <c r="AD1709" i="50" s="1"/>
  <c r="AC1709" i="50" s="1"/>
  <c r="AE1709" i="50" a="1"/>
  <c r="AE1709" i="50" s="1"/>
  <c r="Z1709" i="50" s="1"/>
  <c r="AF1709" i="50" a="1"/>
  <c r="AF1709" i="50" s="1"/>
  <c r="AG1709" i="50" a="1"/>
  <c r="AG1709" i="50" s="1"/>
  <c r="AH1709" i="50" a="1"/>
  <c r="AH1709" i="50" s="1"/>
  <c r="AI1709" i="50" a="1"/>
  <c r="AI1709" i="50" s="1"/>
  <c r="AL1709" i="50" a="1"/>
  <c r="AL1709" i="50" s="1"/>
  <c r="O1710" i="50" a="1"/>
  <c r="O1710" i="50" s="1"/>
  <c r="P1710" i="50" a="1"/>
  <c r="P1710" i="50" s="1"/>
  <c r="Q1710" i="50" a="1"/>
  <c r="Q1710" i="50" s="1"/>
  <c r="AB1710" i="50" a="1"/>
  <c r="AB1710" i="50" s="1"/>
  <c r="AD1710" i="50" a="1"/>
  <c r="AD1710" i="50" s="1"/>
  <c r="AC1710" i="50" s="1"/>
  <c r="AE1710" i="50" a="1"/>
  <c r="AE1710" i="50" s="1"/>
  <c r="AF1710" i="50" a="1"/>
  <c r="AF1710" i="50" s="1"/>
  <c r="AG1710" i="50" a="1"/>
  <c r="AG1710" i="50" s="1"/>
  <c r="AH1710" i="50" a="1"/>
  <c r="AH1710" i="50" s="1"/>
  <c r="AI1710" i="50" a="1"/>
  <c r="AI1710" i="50" s="1"/>
  <c r="AL1710" i="50" a="1"/>
  <c r="AL1710" i="50" s="1"/>
  <c r="O1711" i="50" a="1"/>
  <c r="O1711" i="50" s="1"/>
  <c r="P1711" i="50" a="1"/>
  <c r="P1711" i="50" s="1"/>
  <c r="Q1711" i="50" a="1"/>
  <c r="Q1711" i="50" s="1"/>
  <c r="AB1711" i="50" a="1"/>
  <c r="AB1711" i="50" s="1"/>
  <c r="AD1711" i="50" a="1"/>
  <c r="AD1711" i="50" s="1"/>
  <c r="AC1711" i="50" s="1"/>
  <c r="AE1711" i="50" a="1"/>
  <c r="AE1711" i="50" s="1"/>
  <c r="AF1711" i="50" a="1"/>
  <c r="AF1711" i="50" s="1"/>
  <c r="AG1711" i="50" a="1"/>
  <c r="AG1711" i="50" s="1"/>
  <c r="AH1711" i="50" a="1"/>
  <c r="AH1711" i="50" s="1"/>
  <c r="AI1711" i="50" a="1"/>
  <c r="AI1711" i="50" s="1"/>
  <c r="AL1711" i="50" a="1"/>
  <c r="AL1711" i="50" s="1"/>
  <c r="O1712" i="50" a="1"/>
  <c r="O1712" i="50" s="1"/>
  <c r="P1712" i="50" a="1"/>
  <c r="P1712" i="50" s="1"/>
  <c r="Q1712" i="50" a="1"/>
  <c r="Q1712" i="50" s="1"/>
  <c r="AB1712" i="50" a="1"/>
  <c r="AB1712" i="50" s="1"/>
  <c r="AD1712" i="50" a="1"/>
  <c r="AD1712" i="50" s="1"/>
  <c r="AC1712" i="50" s="1"/>
  <c r="AE1712" i="50" a="1"/>
  <c r="AE1712" i="50" s="1"/>
  <c r="AA1712" i="50" s="1"/>
  <c r="AF1712" i="50" a="1"/>
  <c r="AF1712" i="50" s="1"/>
  <c r="AG1712" i="50" a="1"/>
  <c r="AG1712" i="50" s="1"/>
  <c r="AH1712" i="50" a="1"/>
  <c r="AH1712" i="50" s="1"/>
  <c r="AI1712" i="50" a="1"/>
  <c r="AI1712" i="50" s="1"/>
  <c r="AL1712" i="50" a="1"/>
  <c r="AL1712" i="50" s="1"/>
  <c r="O1713" i="50" a="1"/>
  <c r="O1713" i="50" s="1"/>
  <c r="P1713" i="50" a="1"/>
  <c r="P1713" i="50" s="1"/>
  <c r="Q1713" i="50" a="1"/>
  <c r="Q1713" i="50" s="1"/>
  <c r="AB1713" i="50" a="1"/>
  <c r="AB1713" i="50" s="1"/>
  <c r="AD1713" i="50" a="1"/>
  <c r="AD1713" i="50" s="1"/>
  <c r="AC1713" i="50" s="1"/>
  <c r="AE1713" i="50" a="1"/>
  <c r="AE1713" i="50" s="1"/>
  <c r="AF1713" i="50" a="1"/>
  <c r="AF1713" i="50" s="1"/>
  <c r="AG1713" i="50" a="1"/>
  <c r="AG1713" i="50" s="1"/>
  <c r="AH1713" i="50" a="1"/>
  <c r="AH1713" i="50" s="1"/>
  <c r="AI1713" i="50" a="1"/>
  <c r="AI1713" i="50" s="1"/>
  <c r="AL1713" i="50" a="1"/>
  <c r="AL1713" i="50" s="1"/>
  <c r="O1714" i="50" a="1"/>
  <c r="O1714" i="50" s="1"/>
  <c r="P1714" i="50" a="1"/>
  <c r="P1714" i="50" s="1"/>
  <c r="Q1714" i="50" a="1"/>
  <c r="Q1714" i="50" s="1"/>
  <c r="AB1714" i="50" a="1"/>
  <c r="AB1714" i="50" s="1"/>
  <c r="AD1714" i="50" a="1"/>
  <c r="AD1714" i="50" s="1"/>
  <c r="AC1714" i="50" s="1"/>
  <c r="AE1714" i="50" a="1"/>
  <c r="AE1714" i="50" s="1"/>
  <c r="AF1714" i="50" a="1"/>
  <c r="AF1714" i="50" s="1"/>
  <c r="AG1714" i="50" a="1"/>
  <c r="AG1714" i="50" s="1"/>
  <c r="AH1714" i="50" a="1"/>
  <c r="AH1714" i="50" s="1"/>
  <c r="AI1714" i="50" a="1"/>
  <c r="AI1714" i="50" s="1"/>
  <c r="AL1714" i="50" a="1"/>
  <c r="AL1714" i="50" s="1"/>
  <c r="O1715" i="50" a="1"/>
  <c r="O1715" i="50" s="1"/>
  <c r="P1715" i="50" a="1"/>
  <c r="P1715" i="50" s="1"/>
  <c r="Q1715" i="50" a="1"/>
  <c r="Q1715" i="50" s="1"/>
  <c r="AB1715" i="50" a="1"/>
  <c r="AB1715" i="50" s="1"/>
  <c r="AD1715" i="50" a="1"/>
  <c r="AD1715" i="50" s="1"/>
  <c r="AC1715" i="50" s="1"/>
  <c r="AE1715" i="50" a="1"/>
  <c r="AE1715" i="50" s="1"/>
  <c r="AF1715" i="50" a="1"/>
  <c r="AF1715" i="50" s="1"/>
  <c r="AG1715" i="50" a="1"/>
  <c r="AG1715" i="50" s="1"/>
  <c r="AH1715" i="50" a="1"/>
  <c r="AH1715" i="50" s="1"/>
  <c r="AI1715" i="50" a="1"/>
  <c r="AI1715" i="50" s="1"/>
  <c r="AL1715" i="50" a="1"/>
  <c r="AL1715" i="50" s="1"/>
  <c r="O1716" i="50" a="1"/>
  <c r="O1716" i="50" s="1"/>
  <c r="P1716" i="50" a="1"/>
  <c r="P1716" i="50" s="1"/>
  <c r="Q1716" i="50" a="1"/>
  <c r="Q1716" i="50" s="1"/>
  <c r="AB1716" i="50" a="1"/>
  <c r="AB1716" i="50" s="1"/>
  <c r="AD1716" i="50" a="1"/>
  <c r="AD1716" i="50" s="1"/>
  <c r="AC1716" i="50" s="1"/>
  <c r="AE1716" i="50" a="1"/>
  <c r="AE1716" i="50" s="1"/>
  <c r="AF1716" i="50" a="1"/>
  <c r="AF1716" i="50" s="1"/>
  <c r="AG1716" i="50" a="1"/>
  <c r="AG1716" i="50" s="1"/>
  <c r="AH1716" i="50" a="1"/>
  <c r="AH1716" i="50" s="1"/>
  <c r="AI1716" i="50" a="1"/>
  <c r="AI1716" i="50" s="1"/>
  <c r="AL1716" i="50" a="1"/>
  <c r="AL1716" i="50" s="1"/>
  <c r="O1717" i="50" a="1"/>
  <c r="O1717" i="50" s="1"/>
  <c r="P1717" i="50" a="1"/>
  <c r="P1717" i="50" s="1"/>
  <c r="Q1717" i="50" a="1"/>
  <c r="Q1717" i="50" s="1"/>
  <c r="AB1717" i="50" a="1"/>
  <c r="AB1717" i="50" s="1"/>
  <c r="AD1717" i="50" a="1"/>
  <c r="AD1717" i="50" s="1"/>
  <c r="AC1717" i="50" s="1"/>
  <c r="AE1717" i="50" a="1"/>
  <c r="AE1717" i="50" s="1"/>
  <c r="AF1717" i="50" a="1"/>
  <c r="AF1717" i="50" s="1"/>
  <c r="AG1717" i="50" a="1"/>
  <c r="AG1717" i="50" s="1"/>
  <c r="AH1717" i="50" a="1"/>
  <c r="AH1717" i="50" s="1"/>
  <c r="AI1717" i="50" a="1"/>
  <c r="AI1717" i="50" s="1"/>
  <c r="AL1717" i="50" a="1"/>
  <c r="AL1717" i="50" s="1"/>
  <c r="O1718" i="50" a="1"/>
  <c r="O1718" i="50" s="1"/>
  <c r="P1718" i="50" a="1"/>
  <c r="P1718" i="50" s="1"/>
  <c r="Q1718" i="50" a="1"/>
  <c r="Q1718" i="50" s="1"/>
  <c r="AB1718" i="50" a="1"/>
  <c r="AB1718" i="50" s="1"/>
  <c r="AD1718" i="50" a="1"/>
  <c r="AD1718" i="50" s="1"/>
  <c r="AC1718" i="50" s="1"/>
  <c r="AE1718" i="50" a="1"/>
  <c r="AE1718" i="50" s="1"/>
  <c r="AF1718" i="50" a="1"/>
  <c r="AF1718" i="50" s="1"/>
  <c r="AG1718" i="50" a="1"/>
  <c r="AG1718" i="50" s="1"/>
  <c r="AH1718" i="50" a="1"/>
  <c r="AH1718" i="50" s="1"/>
  <c r="AI1718" i="50" a="1"/>
  <c r="AI1718" i="50" s="1"/>
  <c r="AL1718" i="50" a="1"/>
  <c r="AL1718" i="50" s="1"/>
  <c r="O1719" i="50" a="1"/>
  <c r="O1719" i="50" s="1"/>
  <c r="P1719" i="50" a="1"/>
  <c r="P1719" i="50" s="1"/>
  <c r="Q1719" i="50" a="1"/>
  <c r="Q1719" i="50" s="1"/>
  <c r="AB1719" i="50" a="1"/>
  <c r="AB1719" i="50" s="1"/>
  <c r="AD1719" i="50" a="1"/>
  <c r="AD1719" i="50" s="1"/>
  <c r="AC1719" i="50" s="1"/>
  <c r="AE1719" i="50" a="1"/>
  <c r="AE1719" i="50" s="1"/>
  <c r="AA1719" i="50" s="1"/>
  <c r="AF1719" i="50" a="1"/>
  <c r="AF1719" i="50" s="1"/>
  <c r="AG1719" i="50" a="1"/>
  <c r="AG1719" i="50" s="1"/>
  <c r="AH1719" i="50" a="1"/>
  <c r="AH1719" i="50" s="1"/>
  <c r="AI1719" i="50" a="1"/>
  <c r="AI1719" i="50" s="1"/>
  <c r="AL1719" i="50" a="1"/>
  <c r="AL1719" i="50" s="1"/>
  <c r="O1720" i="50" a="1"/>
  <c r="O1720" i="50" s="1"/>
  <c r="P1720" i="50" a="1"/>
  <c r="P1720" i="50" s="1"/>
  <c r="Q1720" i="50" a="1"/>
  <c r="Q1720" i="50" s="1"/>
  <c r="AB1720" i="50" a="1"/>
  <c r="AB1720" i="50" s="1"/>
  <c r="AD1720" i="50" a="1"/>
  <c r="AD1720" i="50" s="1"/>
  <c r="AC1720" i="50" s="1"/>
  <c r="AE1720" i="50" a="1"/>
  <c r="AE1720" i="50" s="1"/>
  <c r="Z1720" i="50" s="1"/>
  <c r="AF1720" i="50" a="1"/>
  <c r="AF1720" i="50" s="1"/>
  <c r="AG1720" i="50" a="1"/>
  <c r="AG1720" i="50" s="1"/>
  <c r="AH1720" i="50" a="1"/>
  <c r="AH1720" i="50" s="1"/>
  <c r="AI1720" i="50" a="1"/>
  <c r="AI1720" i="50" s="1"/>
  <c r="AL1720" i="50" a="1"/>
  <c r="AL1720" i="50" s="1"/>
  <c r="O1721" i="50" a="1"/>
  <c r="O1721" i="50" s="1"/>
  <c r="P1721" i="50" a="1"/>
  <c r="P1721" i="50" s="1"/>
  <c r="Q1721" i="50" a="1"/>
  <c r="Q1721" i="50" s="1"/>
  <c r="AB1721" i="50" a="1"/>
  <c r="AB1721" i="50" s="1"/>
  <c r="AD1721" i="50" a="1"/>
  <c r="AD1721" i="50" s="1"/>
  <c r="AC1721" i="50" s="1"/>
  <c r="AE1721" i="50" a="1"/>
  <c r="AE1721" i="50" s="1"/>
  <c r="AF1721" i="50" a="1"/>
  <c r="AF1721" i="50" s="1"/>
  <c r="AG1721" i="50" a="1"/>
  <c r="AG1721" i="50" s="1"/>
  <c r="AH1721" i="50" a="1"/>
  <c r="AH1721" i="50" s="1"/>
  <c r="AI1721" i="50" a="1"/>
  <c r="AI1721" i="50" s="1"/>
  <c r="AL1721" i="50" a="1"/>
  <c r="AL1721" i="50" s="1"/>
  <c r="O1722" i="50" a="1"/>
  <c r="O1722" i="50" s="1"/>
  <c r="P1722" i="50" a="1"/>
  <c r="P1722" i="50" s="1"/>
  <c r="Q1722" i="50" a="1"/>
  <c r="Q1722" i="50" s="1"/>
  <c r="AB1722" i="50" a="1"/>
  <c r="AB1722" i="50" s="1"/>
  <c r="AD1722" i="50" a="1"/>
  <c r="AD1722" i="50" s="1"/>
  <c r="AC1722" i="50" s="1"/>
  <c r="AE1722" i="50" a="1"/>
  <c r="AE1722" i="50" s="1"/>
  <c r="AF1722" i="50" a="1"/>
  <c r="AF1722" i="50" s="1"/>
  <c r="AG1722" i="50" a="1"/>
  <c r="AG1722" i="50" s="1"/>
  <c r="AH1722" i="50" a="1"/>
  <c r="AH1722" i="50" s="1"/>
  <c r="AI1722" i="50" a="1"/>
  <c r="AI1722" i="50" s="1"/>
  <c r="AL1722" i="50" a="1"/>
  <c r="AL1722" i="50" s="1"/>
  <c r="O1723" i="50" a="1"/>
  <c r="O1723" i="50" s="1"/>
  <c r="P1723" i="50" a="1"/>
  <c r="P1723" i="50" s="1"/>
  <c r="Q1723" i="50" a="1"/>
  <c r="Q1723" i="50" s="1"/>
  <c r="AB1723" i="50" a="1"/>
  <c r="AB1723" i="50" s="1"/>
  <c r="AD1723" i="50" a="1"/>
  <c r="AD1723" i="50" s="1"/>
  <c r="AC1723" i="50" s="1"/>
  <c r="AE1723" i="50" a="1"/>
  <c r="AE1723" i="50" s="1"/>
  <c r="AF1723" i="50" a="1"/>
  <c r="AF1723" i="50" s="1"/>
  <c r="AG1723" i="50" a="1"/>
  <c r="AG1723" i="50" s="1"/>
  <c r="AH1723" i="50" a="1"/>
  <c r="AH1723" i="50" s="1"/>
  <c r="AI1723" i="50" a="1"/>
  <c r="AI1723" i="50" s="1"/>
  <c r="AL1723" i="50" a="1"/>
  <c r="AL1723" i="50" s="1"/>
  <c r="O1724" i="50" a="1"/>
  <c r="O1724" i="50" s="1"/>
  <c r="P1724" i="50" a="1"/>
  <c r="P1724" i="50" s="1"/>
  <c r="Q1724" i="50" a="1"/>
  <c r="Q1724" i="50" s="1"/>
  <c r="AB1724" i="50" a="1"/>
  <c r="AB1724" i="50" s="1"/>
  <c r="AD1724" i="50" a="1"/>
  <c r="AD1724" i="50" s="1"/>
  <c r="AC1724" i="50" s="1"/>
  <c r="AE1724" i="50" a="1"/>
  <c r="AE1724" i="50" s="1"/>
  <c r="AF1724" i="50" a="1"/>
  <c r="AF1724" i="50" s="1"/>
  <c r="AG1724" i="50" a="1"/>
  <c r="AG1724" i="50" s="1"/>
  <c r="AH1724" i="50" a="1"/>
  <c r="AH1724" i="50" s="1"/>
  <c r="AI1724" i="50" a="1"/>
  <c r="AI1724" i="50" s="1"/>
  <c r="AL1724" i="50" a="1"/>
  <c r="AL1724" i="50" s="1"/>
  <c r="O1725" i="50" a="1"/>
  <c r="O1725" i="50" s="1"/>
  <c r="P1725" i="50" a="1"/>
  <c r="P1725" i="50" s="1"/>
  <c r="Q1725" i="50" a="1"/>
  <c r="Q1725" i="50" s="1"/>
  <c r="AB1725" i="50" a="1"/>
  <c r="AB1725" i="50" s="1"/>
  <c r="AD1725" i="50" a="1"/>
  <c r="AD1725" i="50" s="1"/>
  <c r="AC1725" i="50" s="1"/>
  <c r="AE1725" i="50" a="1"/>
  <c r="AE1725" i="50" s="1"/>
  <c r="AF1725" i="50" a="1"/>
  <c r="AF1725" i="50" s="1"/>
  <c r="AG1725" i="50" a="1"/>
  <c r="AG1725" i="50" s="1"/>
  <c r="AH1725" i="50" a="1"/>
  <c r="AH1725" i="50" s="1"/>
  <c r="AI1725" i="50" a="1"/>
  <c r="AI1725" i="50" s="1"/>
  <c r="AL1725" i="50" a="1"/>
  <c r="AL1725" i="50" s="1"/>
  <c r="O1726" i="50" a="1"/>
  <c r="O1726" i="50" s="1"/>
  <c r="P1726" i="50" a="1"/>
  <c r="P1726" i="50" s="1"/>
  <c r="Q1726" i="50" a="1"/>
  <c r="Q1726" i="50" s="1"/>
  <c r="AB1726" i="50" a="1"/>
  <c r="AB1726" i="50" s="1"/>
  <c r="AD1726" i="50" a="1"/>
  <c r="AD1726" i="50" s="1"/>
  <c r="AC1726" i="50" s="1"/>
  <c r="AE1726" i="50" a="1"/>
  <c r="AE1726" i="50" s="1"/>
  <c r="AA1726" i="50" s="1"/>
  <c r="AF1726" i="50" a="1"/>
  <c r="AF1726" i="50" s="1"/>
  <c r="AG1726" i="50" a="1"/>
  <c r="AG1726" i="50" s="1"/>
  <c r="AH1726" i="50" a="1"/>
  <c r="AH1726" i="50" s="1"/>
  <c r="AI1726" i="50" a="1"/>
  <c r="AI1726" i="50" s="1"/>
  <c r="AL1726" i="50" a="1"/>
  <c r="AL1726" i="50" s="1"/>
  <c r="O1727" i="50" a="1"/>
  <c r="O1727" i="50" s="1"/>
  <c r="P1727" i="50" a="1"/>
  <c r="P1727" i="50" s="1"/>
  <c r="Q1727" i="50" a="1"/>
  <c r="Q1727" i="50" s="1"/>
  <c r="AB1727" i="50" a="1"/>
  <c r="AB1727" i="50" s="1"/>
  <c r="AD1727" i="50" a="1"/>
  <c r="AD1727" i="50" s="1"/>
  <c r="AC1727" i="50" s="1"/>
  <c r="AE1727" i="50" a="1"/>
  <c r="AE1727" i="50" s="1"/>
  <c r="AF1727" i="50" a="1"/>
  <c r="AF1727" i="50" s="1"/>
  <c r="AG1727" i="50" a="1"/>
  <c r="AG1727" i="50" s="1"/>
  <c r="AH1727" i="50" a="1"/>
  <c r="AH1727" i="50" s="1"/>
  <c r="AI1727" i="50" a="1"/>
  <c r="AI1727" i="50" s="1"/>
  <c r="AL1727" i="50" a="1"/>
  <c r="AL1727" i="50" s="1"/>
  <c r="O1728" i="50" a="1"/>
  <c r="O1728" i="50" s="1"/>
  <c r="P1728" i="50" a="1"/>
  <c r="P1728" i="50" s="1"/>
  <c r="Q1728" i="50" a="1"/>
  <c r="Q1728" i="50" s="1"/>
  <c r="AB1728" i="50" a="1"/>
  <c r="AB1728" i="50" s="1"/>
  <c r="AD1728" i="50" a="1"/>
  <c r="AD1728" i="50" s="1"/>
  <c r="AC1728" i="50" s="1"/>
  <c r="AE1728" i="50" a="1"/>
  <c r="AE1728" i="50" s="1"/>
  <c r="AF1728" i="50" a="1"/>
  <c r="AF1728" i="50" s="1"/>
  <c r="AG1728" i="50" a="1"/>
  <c r="AG1728" i="50" s="1"/>
  <c r="AH1728" i="50" a="1"/>
  <c r="AH1728" i="50" s="1"/>
  <c r="AI1728" i="50" a="1"/>
  <c r="AI1728" i="50" s="1"/>
  <c r="AL1728" i="50" a="1"/>
  <c r="AL1728" i="50" s="1"/>
  <c r="O1729" i="50" a="1"/>
  <c r="O1729" i="50" s="1"/>
  <c r="P1729" i="50" a="1"/>
  <c r="P1729" i="50" s="1"/>
  <c r="Q1729" i="50" a="1"/>
  <c r="Q1729" i="50" s="1"/>
  <c r="AB1729" i="50" a="1"/>
  <c r="AB1729" i="50" s="1"/>
  <c r="AD1729" i="50" a="1"/>
  <c r="AD1729" i="50" s="1"/>
  <c r="AC1729" i="50" s="1"/>
  <c r="AE1729" i="50" a="1"/>
  <c r="AE1729" i="50" s="1"/>
  <c r="AF1729" i="50" a="1"/>
  <c r="AF1729" i="50" s="1"/>
  <c r="AG1729" i="50" a="1"/>
  <c r="AG1729" i="50" s="1"/>
  <c r="AH1729" i="50" a="1"/>
  <c r="AH1729" i="50" s="1"/>
  <c r="AI1729" i="50" a="1"/>
  <c r="AI1729" i="50" s="1"/>
  <c r="AL1729" i="50" a="1"/>
  <c r="AL1729" i="50" s="1"/>
  <c r="O1730" i="50" a="1"/>
  <c r="O1730" i="50" s="1"/>
  <c r="P1730" i="50" a="1"/>
  <c r="P1730" i="50" s="1"/>
  <c r="Q1730" i="50" a="1"/>
  <c r="Q1730" i="50" s="1"/>
  <c r="AB1730" i="50" a="1"/>
  <c r="AB1730" i="50" s="1"/>
  <c r="AD1730" i="50" a="1"/>
  <c r="AD1730" i="50" s="1"/>
  <c r="AC1730" i="50" s="1"/>
  <c r="AE1730" i="50" a="1"/>
  <c r="AE1730" i="50" s="1"/>
  <c r="AA1730" i="50" s="1"/>
  <c r="AF1730" i="50" a="1"/>
  <c r="AF1730" i="50" s="1"/>
  <c r="AG1730" i="50" a="1"/>
  <c r="AG1730" i="50" s="1"/>
  <c r="AH1730" i="50" a="1"/>
  <c r="AH1730" i="50" s="1"/>
  <c r="AI1730" i="50" a="1"/>
  <c r="AI1730" i="50" s="1"/>
  <c r="AL1730" i="50" a="1"/>
  <c r="AL1730" i="50" s="1"/>
  <c r="O1731" i="50" a="1"/>
  <c r="O1731" i="50" s="1"/>
  <c r="P1731" i="50" a="1"/>
  <c r="P1731" i="50" s="1"/>
  <c r="Q1731" i="50" a="1"/>
  <c r="Q1731" i="50" s="1"/>
  <c r="AB1731" i="50" a="1"/>
  <c r="AB1731" i="50" s="1"/>
  <c r="AD1731" i="50" a="1"/>
  <c r="AD1731" i="50" s="1"/>
  <c r="AC1731" i="50" s="1"/>
  <c r="AE1731" i="50" a="1"/>
  <c r="AE1731" i="50" s="1"/>
  <c r="AA1731" i="50" s="1"/>
  <c r="AF1731" i="50" a="1"/>
  <c r="AF1731" i="50" s="1"/>
  <c r="AG1731" i="50" a="1"/>
  <c r="AG1731" i="50" s="1"/>
  <c r="AH1731" i="50" a="1"/>
  <c r="AH1731" i="50" s="1"/>
  <c r="AI1731" i="50" a="1"/>
  <c r="AI1731" i="50" s="1"/>
  <c r="AL1731" i="50" a="1"/>
  <c r="AL1731" i="50" s="1"/>
  <c r="O1732" i="50" a="1"/>
  <c r="O1732" i="50" s="1"/>
  <c r="P1732" i="50" a="1"/>
  <c r="P1732" i="50" s="1"/>
  <c r="Q1732" i="50" a="1"/>
  <c r="Q1732" i="50" s="1"/>
  <c r="AB1732" i="50" a="1"/>
  <c r="AB1732" i="50" s="1"/>
  <c r="AD1732" i="50" a="1"/>
  <c r="AD1732" i="50" s="1"/>
  <c r="AC1732" i="50" s="1"/>
  <c r="AE1732" i="50" a="1"/>
  <c r="AE1732" i="50" s="1"/>
  <c r="AA1732" i="50" s="1"/>
  <c r="AF1732" i="50" a="1"/>
  <c r="AF1732" i="50" s="1"/>
  <c r="AG1732" i="50" a="1"/>
  <c r="AG1732" i="50" s="1"/>
  <c r="AH1732" i="50" a="1"/>
  <c r="AH1732" i="50" s="1"/>
  <c r="AI1732" i="50" a="1"/>
  <c r="AI1732" i="50" s="1"/>
  <c r="AL1732" i="50" a="1"/>
  <c r="AL1732" i="50" s="1"/>
  <c r="O1733" i="50" a="1"/>
  <c r="O1733" i="50" s="1"/>
  <c r="P1733" i="50" a="1"/>
  <c r="P1733" i="50" s="1"/>
  <c r="Q1733" i="50" a="1"/>
  <c r="Q1733" i="50" s="1"/>
  <c r="AB1733" i="50" a="1"/>
  <c r="AB1733" i="50" s="1"/>
  <c r="AD1733" i="50" a="1"/>
  <c r="AD1733" i="50" s="1"/>
  <c r="AC1733" i="50" s="1"/>
  <c r="AE1733" i="50" a="1"/>
  <c r="AE1733" i="50" s="1"/>
  <c r="AF1733" i="50" a="1"/>
  <c r="AF1733" i="50" s="1"/>
  <c r="AG1733" i="50" a="1"/>
  <c r="AG1733" i="50" s="1"/>
  <c r="AH1733" i="50" a="1"/>
  <c r="AH1733" i="50" s="1"/>
  <c r="AI1733" i="50" a="1"/>
  <c r="AI1733" i="50" s="1"/>
  <c r="AL1733" i="50" a="1"/>
  <c r="AL1733" i="50" s="1"/>
  <c r="O1734" i="50" a="1"/>
  <c r="O1734" i="50" s="1"/>
  <c r="P1734" i="50" a="1"/>
  <c r="P1734" i="50" s="1"/>
  <c r="Q1734" i="50" a="1"/>
  <c r="Q1734" i="50" s="1"/>
  <c r="AB1734" i="50" a="1"/>
  <c r="AB1734" i="50" s="1"/>
  <c r="AD1734" i="50" a="1"/>
  <c r="AD1734" i="50" s="1"/>
  <c r="AC1734" i="50" s="1"/>
  <c r="AE1734" i="50" a="1"/>
  <c r="AE1734" i="50" s="1"/>
  <c r="AA1734" i="50" s="1"/>
  <c r="AF1734" i="50" a="1"/>
  <c r="AF1734" i="50" s="1"/>
  <c r="AG1734" i="50" a="1"/>
  <c r="AG1734" i="50" s="1"/>
  <c r="AH1734" i="50" a="1"/>
  <c r="AH1734" i="50" s="1"/>
  <c r="AI1734" i="50" a="1"/>
  <c r="AI1734" i="50" s="1"/>
  <c r="AL1734" i="50" a="1"/>
  <c r="AL1734" i="50" s="1"/>
  <c r="O1735" i="50" a="1"/>
  <c r="O1735" i="50" s="1"/>
  <c r="P1735" i="50" a="1"/>
  <c r="P1735" i="50" s="1"/>
  <c r="Q1735" i="50" a="1"/>
  <c r="Q1735" i="50" s="1"/>
  <c r="AB1735" i="50" a="1"/>
  <c r="AB1735" i="50" s="1"/>
  <c r="AD1735" i="50" a="1"/>
  <c r="AD1735" i="50" s="1"/>
  <c r="AC1735" i="50" s="1"/>
  <c r="AE1735" i="50" a="1"/>
  <c r="AE1735" i="50" s="1"/>
  <c r="Z1735" i="50" s="1"/>
  <c r="AF1735" i="50" a="1"/>
  <c r="AF1735" i="50" s="1"/>
  <c r="AG1735" i="50" a="1"/>
  <c r="AG1735" i="50" s="1"/>
  <c r="AH1735" i="50" a="1"/>
  <c r="AH1735" i="50" s="1"/>
  <c r="AI1735" i="50" a="1"/>
  <c r="AI1735" i="50" s="1"/>
  <c r="AL1735" i="50" a="1"/>
  <c r="AL1735" i="50" s="1"/>
  <c r="O1736" i="50" a="1"/>
  <c r="O1736" i="50" s="1"/>
  <c r="P1736" i="50" a="1"/>
  <c r="P1736" i="50" s="1"/>
  <c r="Q1736" i="50" a="1"/>
  <c r="Q1736" i="50" s="1"/>
  <c r="AB1736" i="50" a="1"/>
  <c r="AB1736" i="50" s="1"/>
  <c r="AD1736" i="50" a="1"/>
  <c r="AD1736" i="50" s="1"/>
  <c r="AC1736" i="50" s="1"/>
  <c r="AE1736" i="50" a="1"/>
  <c r="AE1736" i="50" s="1"/>
  <c r="AF1736" i="50" a="1"/>
  <c r="AF1736" i="50" s="1"/>
  <c r="AG1736" i="50" a="1"/>
  <c r="AG1736" i="50" s="1"/>
  <c r="AH1736" i="50" a="1"/>
  <c r="AH1736" i="50" s="1"/>
  <c r="AI1736" i="50" a="1"/>
  <c r="AI1736" i="50" s="1"/>
  <c r="AL1736" i="50" a="1"/>
  <c r="AL1736" i="50" s="1"/>
  <c r="O1737" i="50" a="1"/>
  <c r="O1737" i="50" s="1"/>
  <c r="P1737" i="50" a="1"/>
  <c r="P1737" i="50" s="1"/>
  <c r="Q1737" i="50" a="1"/>
  <c r="Q1737" i="50" s="1"/>
  <c r="AB1737" i="50" a="1"/>
  <c r="AB1737" i="50" s="1"/>
  <c r="AD1737" i="50" a="1"/>
  <c r="AD1737" i="50" s="1"/>
  <c r="AC1737" i="50" s="1"/>
  <c r="AE1737" i="50" a="1"/>
  <c r="AE1737" i="50" s="1"/>
  <c r="Z1737" i="50" s="1"/>
  <c r="AF1737" i="50" a="1"/>
  <c r="AF1737" i="50" s="1"/>
  <c r="AG1737" i="50" a="1"/>
  <c r="AG1737" i="50" s="1"/>
  <c r="AH1737" i="50" a="1"/>
  <c r="AH1737" i="50" s="1"/>
  <c r="AI1737" i="50" a="1"/>
  <c r="AI1737" i="50" s="1"/>
  <c r="AL1737" i="50" a="1"/>
  <c r="AL1737" i="50" s="1"/>
  <c r="O1738" i="50" a="1"/>
  <c r="O1738" i="50" s="1"/>
  <c r="P1738" i="50" a="1"/>
  <c r="P1738" i="50" s="1"/>
  <c r="Q1738" i="50" a="1"/>
  <c r="Q1738" i="50" s="1"/>
  <c r="AB1738" i="50" a="1"/>
  <c r="AB1738" i="50" s="1"/>
  <c r="AD1738" i="50" a="1"/>
  <c r="AD1738" i="50" s="1"/>
  <c r="AC1738" i="50" s="1"/>
  <c r="AE1738" i="50" a="1"/>
  <c r="AE1738" i="50" s="1"/>
  <c r="AA1738" i="50" s="1"/>
  <c r="AF1738" i="50" a="1"/>
  <c r="AF1738" i="50" s="1"/>
  <c r="AG1738" i="50" a="1"/>
  <c r="AG1738" i="50" s="1"/>
  <c r="AH1738" i="50" a="1"/>
  <c r="AH1738" i="50" s="1"/>
  <c r="AI1738" i="50" a="1"/>
  <c r="AI1738" i="50" s="1"/>
  <c r="AL1738" i="50" a="1"/>
  <c r="AL1738" i="50" s="1"/>
  <c r="O1739" i="50" a="1"/>
  <c r="O1739" i="50" s="1"/>
  <c r="P1739" i="50" a="1"/>
  <c r="P1739" i="50" s="1"/>
  <c r="Q1739" i="50" a="1"/>
  <c r="Q1739" i="50" s="1"/>
  <c r="AB1739" i="50" a="1"/>
  <c r="AB1739" i="50" s="1"/>
  <c r="AD1739" i="50" a="1"/>
  <c r="AD1739" i="50" s="1"/>
  <c r="AC1739" i="50" s="1"/>
  <c r="AE1739" i="50" a="1"/>
  <c r="AE1739" i="50" s="1"/>
  <c r="AA1739" i="50" s="1"/>
  <c r="AF1739" i="50" a="1"/>
  <c r="AF1739" i="50" s="1"/>
  <c r="AG1739" i="50" a="1"/>
  <c r="AG1739" i="50" s="1"/>
  <c r="AH1739" i="50" a="1"/>
  <c r="AH1739" i="50" s="1"/>
  <c r="AI1739" i="50" a="1"/>
  <c r="AI1739" i="50" s="1"/>
  <c r="AL1739" i="50" a="1"/>
  <c r="AL1739" i="50" s="1"/>
  <c r="O1740" i="50" a="1"/>
  <c r="O1740" i="50" s="1"/>
  <c r="P1740" i="50" a="1"/>
  <c r="P1740" i="50" s="1"/>
  <c r="Q1740" i="50" a="1"/>
  <c r="Q1740" i="50" s="1"/>
  <c r="AB1740" i="50" a="1"/>
  <c r="AB1740" i="50" s="1"/>
  <c r="AD1740" i="50" a="1"/>
  <c r="AD1740" i="50" s="1"/>
  <c r="AC1740" i="50" s="1"/>
  <c r="AE1740" i="50" a="1"/>
  <c r="AE1740" i="50" s="1"/>
  <c r="AA1740" i="50" s="1"/>
  <c r="AF1740" i="50" a="1"/>
  <c r="AF1740" i="50" s="1"/>
  <c r="AG1740" i="50" a="1"/>
  <c r="AG1740" i="50" s="1"/>
  <c r="AH1740" i="50" a="1"/>
  <c r="AH1740" i="50" s="1"/>
  <c r="AI1740" i="50" a="1"/>
  <c r="AI1740" i="50" s="1"/>
  <c r="AL1740" i="50" a="1"/>
  <c r="AL1740" i="50" s="1"/>
  <c r="O1741" i="50" a="1"/>
  <c r="O1741" i="50" s="1"/>
  <c r="P1741" i="50" a="1"/>
  <c r="P1741" i="50" s="1"/>
  <c r="Q1741" i="50" a="1"/>
  <c r="Q1741" i="50" s="1"/>
  <c r="AB1741" i="50" a="1"/>
  <c r="AB1741" i="50" s="1"/>
  <c r="AD1741" i="50" a="1"/>
  <c r="AD1741" i="50" s="1"/>
  <c r="AC1741" i="50" s="1"/>
  <c r="AE1741" i="50" a="1"/>
  <c r="AE1741" i="50" s="1"/>
  <c r="Z1741" i="50" s="1"/>
  <c r="AF1741" i="50" a="1"/>
  <c r="AF1741" i="50" s="1"/>
  <c r="AG1741" i="50" a="1"/>
  <c r="AG1741" i="50" s="1"/>
  <c r="AH1741" i="50" a="1"/>
  <c r="AH1741" i="50" s="1"/>
  <c r="AI1741" i="50" a="1"/>
  <c r="AI1741" i="50" s="1"/>
  <c r="AL1741" i="50" a="1"/>
  <c r="AL1741" i="50" s="1"/>
  <c r="O1742" i="50" a="1"/>
  <c r="O1742" i="50" s="1"/>
  <c r="P1742" i="50" a="1"/>
  <c r="P1742" i="50" s="1"/>
  <c r="Q1742" i="50" a="1"/>
  <c r="Q1742" i="50" s="1"/>
  <c r="AB1742" i="50" a="1"/>
  <c r="AB1742" i="50" s="1"/>
  <c r="AD1742" i="50" a="1"/>
  <c r="AD1742" i="50" s="1"/>
  <c r="AC1742" i="50" s="1"/>
  <c r="AE1742" i="50" a="1"/>
  <c r="AE1742" i="50" s="1"/>
  <c r="AF1742" i="50" a="1"/>
  <c r="AF1742" i="50" s="1"/>
  <c r="AG1742" i="50" a="1"/>
  <c r="AG1742" i="50" s="1"/>
  <c r="AH1742" i="50" a="1"/>
  <c r="AH1742" i="50" s="1"/>
  <c r="AI1742" i="50" a="1"/>
  <c r="AI1742" i="50" s="1"/>
  <c r="AL1742" i="50" a="1"/>
  <c r="AL1742" i="50" s="1"/>
  <c r="O1743" i="50" a="1"/>
  <c r="O1743" i="50" s="1"/>
  <c r="P1743" i="50" a="1"/>
  <c r="P1743" i="50" s="1"/>
  <c r="Q1743" i="50" a="1"/>
  <c r="Q1743" i="50" s="1"/>
  <c r="AB1743" i="50" a="1"/>
  <c r="AB1743" i="50" s="1"/>
  <c r="AD1743" i="50" a="1"/>
  <c r="AD1743" i="50" s="1"/>
  <c r="AC1743" i="50" s="1"/>
  <c r="AE1743" i="50" a="1"/>
  <c r="AE1743" i="50" s="1"/>
  <c r="AF1743" i="50" a="1"/>
  <c r="AF1743" i="50" s="1"/>
  <c r="AG1743" i="50" a="1"/>
  <c r="AG1743" i="50" s="1"/>
  <c r="AH1743" i="50" a="1"/>
  <c r="AH1743" i="50" s="1"/>
  <c r="AI1743" i="50" a="1"/>
  <c r="AI1743" i="50" s="1"/>
  <c r="AL1743" i="50" a="1"/>
  <c r="AL1743" i="50" s="1"/>
  <c r="O1744" i="50" a="1"/>
  <c r="O1744" i="50" s="1"/>
  <c r="P1744" i="50" a="1"/>
  <c r="P1744" i="50" s="1"/>
  <c r="Q1744" i="50" a="1"/>
  <c r="Q1744" i="50" s="1"/>
  <c r="AB1744" i="50" a="1"/>
  <c r="AB1744" i="50" s="1"/>
  <c r="AD1744" i="50" a="1"/>
  <c r="AD1744" i="50" s="1"/>
  <c r="AC1744" i="50" s="1"/>
  <c r="AE1744" i="50" a="1"/>
  <c r="AE1744" i="50" s="1"/>
  <c r="AF1744" i="50" a="1"/>
  <c r="AF1744" i="50" s="1"/>
  <c r="AG1744" i="50" a="1"/>
  <c r="AG1744" i="50" s="1"/>
  <c r="AH1744" i="50" a="1"/>
  <c r="AH1744" i="50" s="1"/>
  <c r="AI1744" i="50" a="1"/>
  <c r="AI1744" i="50" s="1"/>
  <c r="AL1744" i="50" a="1"/>
  <c r="AL1744" i="50" s="1"/>
  <c r="O1745" i="50" a="1"/>
  <c r="O1745" i="50" s="1"/>
  <c r="P1745" i="50" a="1"/>
  <c r="P1745" i="50" s="1"/>
  <c r="Q1745" i="50" a="1"/>
  <c r="Q1745" i="50" s="1"/>
  <c r="AB1745" i="50" a="1"/>
  <c r="AB1745" i="50" s="1"/>
  <c r="AD1745" i="50" a="1"/>
  <c r="AD1745" i="50" s="1"/>
  <c r="AC1745" i="50" s="1"/>
  <c r="AE1745" i="50" a="1"/>
  <c r="AE1745" i="50" s="1"/>
  <c r="AF1745" i="50" a="1"/>
  <c r="AF1745" i="50" s="1"/>
  <c r="AG1745" i="50" a="1"/>
  <c r="AG1745" i="50" s="1"/>
  <c r="AH1745" i="50" a="1"/>
  <c r="AH1745" i="50" s="1"/>
  <c r="AI1745" i="50" a="1"/>
  <c r="AI1745" i="50" s="1"/>
  <c r="AL1745" i="50" a="1"/>
  <c r="AL1745" i="50" s="1"/>
  <c r="O1746" i="50" a="1"/>
  <c r="O1746" i="50" s="1"/>
  <c r="P1746" i="50" a="1"/>
  <c r="P1746" i="50" s="1"/>
  <c r="Q1746" i="50" a="1"/>
  <c r="Q1746" i="50" s="1"/>
  <c r="AB1746" i="50" a="1"/>
  <c r="AB1746" i="50" s="1"/>
  <c r="AD1746" i="50" a="1"/>
  <c r="AD1746" i="50" s="1"/>
  <c r="AC1746" i="50" s="1"/>
  <c r="AE1746" i="50" a="1"/>
  <c r="AE1746" i="50" s="1"/>
  <c r="AA1746" i="50" s="1"/>
  <c r="AF1746" i="50" a="1"/>
  <c r="AF1746" i="50" s="1"/>
  <c r="AG1746" i="50" a="1"/>
  <c r="AG1746" i="50" s="1"/>
  <c r="AH1746" i="50" a="1"/>
  <c r="AH1746" i="50" s="1"/>
  <c r="AI1746" i="50" a="1"/>
  <c r="AI1746" i="50" s="1"/>
  <c r="AL1746" i="50" a="1"/>
  <c r="AL1746" i="50" s="1"/>
  <c r="O1747" i="50" a="1"/>
  <c r="O1747" i="50" s="1"/>
  <c r="P1747" i="50" a="1"/>
  <c r="P1747" i="50" s="1"/>
  <c r="Q1747" i="50" a="1"/>
  <c r="Q1747" i="50" s="1"/>
  <c r="AB1747" i="50" a="1"/>
  <c r="AB1747" i="50" s="1"/>
  <c r="AD1747" i="50" a="1"/>
  <c r="AD1747" i="50" s="1"/>
  <c r="AC1747" i="50" s="1"/>
  <c r="AE1747" i="50" a="1"/>
  <c r="AE1747" i="50" s="1"/>
  <c r="Z1747" i="50" s="1"/>
  <c r="AF1747" i="50" a="1"/>
  <c r="AF1747" i="50" s="1"/>
  <c r="AG1747" i="50" a="1"/>
  <c r="AG1747" i="50" s="1"/>
  <c r="AH1747" i="50" a="1"/>
  <c r="AH1747" i="50" s="1"/>
  <c r="AI1747" i="50" a="1"/>
  <c r="AI1747" i="50" s="1"/>
  <c r="AL1747" i="50" a="1"/>
  <c r="AL1747" i="50" s="1"/>
  <c r="O1748" i="50" a="1"/>
  <c r="O1748" i="50" s="1"/>
  <c r="P1748" i="50" a="1"/>
  <c r="P1748" i="50" s="1"/>
  <c r="Q1748" i="50" a="1"/>
  <c r="Q1748" i="50" s="1"/>
  <c r="AB1748" i="50" a="1"/>
  <c r="AB1748" i="50" s="1"/>
  <c r="AD1748" i="50" a="1"/>
  <c r="AD1748" i="50" s="1"/>
  <c r="AC1748" i="50" s="1"/>
  <c r="AE1748" i="50" a="1"/>
  <c r="AE1748" i="50" s="1"/>
  <c r="Z1748" i="50" s="1"/>
  <c r="AF1748" i="50" a="1"/>
  <c r="AF1748" i="50" s="1"/>
  <c r="AG1748" i="50" a="1"/>
  <c r="AG1748" i="50" s="1"/>
  <c r="AH1748" i="50" a="1"/>
  <c r="AH1748" i="50" s="1"/>
  <c r="AI1748" i="50" a="1"/>
  <c r="AI1748" i="50" s="1"/>
  <c r="AL1748" i="50" a="1"/>
  <c r="AL1748" i="50" s="1"/>
  <c r="O1749" i="50" a="1"/>
  <c r="O1749" i="50" s="1"/>
  <c r="P1749" i="50" a="1"/>
  <c r="P1749" i="50" s="1"/>
  <c r="Q1749" i="50" a="1"/>
  <c r="Q1749" i="50" s="1"/>
  <c r="AB1749" i="50" a="1"/>
  <c r="AB1749" i="50" s="1"/>
  <c r="AD1749" i="50" a="1"/>
  <c r="AD1749" i="50" s="1"/>
  <c r="AC1749" i="50" s="1"/>
  <c r="AE1749" i="50" a="1"/>
  <c r="AE1749" i="50" s="1"/>
  <c r="AF1749" i="50" a="1"/>
  <c r="AF1749" i="50" s="1"/>
  <c r="AG1749" i="50" a="1"/>
  <c r="AG1749" i="50" s="1"/>
  <c r="AH1749" i="50" a="1"/>
  <c r="AH1749" i="50" s="1"/>
  <c r="AI1749" i="50" a="1"/>
  <c r="AI1749" i="50" s="1"/>
  <c r="AL1749" i="50" a="1"/>
  <c r="AL1749" i="50" s="1"/>
  <c r="O1750" i="50" a="1"/>
  <c r="O1750" i="50" s="1"/>
  <c r="P1750" i="50" a="1"/>
  <c r="P1750" i="50" s="1"/>
  <c r="Q1750" i="50" a="1"/>
  <c r="Q1750" i="50" s="1"/>
  <c r="AB1750" i="50" a="1"/>
  <c r="AB1750" i="50" s="1"/>
  <c r="AD1750" i="50" a="1"/>
  <c r="AD1750" i="50" s="1"/>
  <c r="AC1750" i="50" s="1"/>
  <c r="AE1750" i="50" a="1"/>
  <c r="AE1750" i="50" s="1"/>
  <c r="AF1750" i="50" a="1"/>
  <c r="AF1750" i="50" s="1"/>
  <c r="AG1750" i="50" a="1"/>
  <c r="AG1750" i="50" s="1"/>
  <c r="AH1750" i="50" a="1"/>
  <c r="AH1750" i="50" s="1"/>
  <c r="AI1750" i="50" a="1"/>
  <c r="AI1750" i="50" s="1"/>
  <c r="AL1750" i="50" a="1"/>
  <c r="AL1750" i="50" s="1"/>
  <c r="O1751" i="50" a="1"/>
  <c r="O1751" i="50" s="1"/>
  <c r="P1751" i="50" a="1"/>
  <c r="P1751" i="50" s="1"/>
  <c r="Q1751" i="50" a="1"/>
  <c r="Q1751" i="50" s="1"/>
  <c r="AB1751" i="50" a="1"/>
  <c r="AB1751" i="50" s="1"/>
  <c r="AD1751" i="50" a="1"/>
  <c r="AD1751" i="50" s="1"/>
  <c r="AC1751" i="50" s="1"/>
  <c r="AE1751" i="50" a="1"/>
  <c r="AE1751" i="50" s="1"/>
  <c r="AF1751" i="50" a="1"/>
  <c r="AF1751" i="50" s="1"/>
  <c r="AG1751" i="50" a="1"/>
  <c r="AG1751" i="50" s="1"/>
  <c r="AH1751" i="50" a="1"/>
  <c r="AH1751" i="50" s="1"/>
  <c r="AI1751" i="50" a="1"/>
  <c r="AI1751" i="50" s="1"/>
  <c r="AL1751" i="50" a="1"/>
  <c r="AL1751" i="50" s="1"/>
  <c r="O1752" i="50" a="1"/>
  <c r="O1752" i="50" s="1"/>
  <c r="P1752" i="50" a="1"/>
  <c r="P1752" i="50" s="1"/>
  <c r="Q1752" i="50" a="1"/>
  <c r="Q1752" i="50" s="1"/>
  <c r="AB1752" i="50" a="1"/>
  <c r="AB1752" i="50" s="1"/>
  <c r="AD1752" i="50" a="1"/>
  <c r="AD1752" i="50" s="1"/>
  <c r="AC1752" i="50" s="1"/>
  <c r="AE1752" i="50" a="1"/>
  <c r="AE1752" i="50" s="1"/>
  <c r="AF1752" i="50" a="1"/>
  <c r="AF1752" i="50" s="1"/>
  <c r="AG1752" i="50" a="1"/>
  <c r="AG1752" i="50" s="1"/>
  <c r="AH1752" i="50" a="1"/>
  <c r="AH1752" i="50" s="1"/>
  <c r="AI1752" i="50" a="1"/>
  <c r="AI1752" i="50" s="1"/>
  <c r="AL1752" i="50" a="1"/>
  <c r="AL1752" i="50" s="1"/>
  <c r="O1753" i="50" a="1"/>
  <c r="O1753" i="50" s="1"/>
  <c r="P1753" i="50" a="1"/>
  <c r="P1753" i="50" s="1"/>
  <c r="Q1753" i="50" a="1"/>
  <c r="Q1753" i="50" s="1"/>
  <c r="AB1753" i="50" a="1"/>
  <c r="AB1753" i="50" s="1"/>
  <c r="AD1753" i="50" a="1"/>
  <c r="AD1753" i="50" s="1"/>
  <c r="AC1753" i="50" s="1"/>
  <c r="AE1753" i="50" a="1"/>
  <c r="AE1753" i="50" s="1"/>
  <c r="AF1753" i="50" a="1"/>
  <c r="AF1753" i="50" s="1"/>
  <c r="AG1753" i="50" a="1"/>
  <c r="AG1753" i="50" s="1"/>
  <c r="AH1753" i="50" a="1"/>
  <c r="AH1753" i="50" s="1"/>
  <c r="AI1753" i="50" a="1"/>
  <c r="AI1753" i="50" s="1"/>
  <c r="AL1753" i="50" a="1"/>
  <c r="AL1753" i="50" s="1"/>
  <c r="O1754" i="50" a="1"/>
  <c r="O1754" i="50" s="1"/>
  <c r="P1754" i="50" a="1"/>
  <c r="P1754" i="50" s="1"/>
  <c r="Q1754" i="50" a="1"/>
  <c r="Q1754" i="50" s="1"/>
  <c r="AB1754" i="50" a="1"/>
  <c r="AB1754" i="50" s="1"/>
  <c r="AD1754" i="50" a="1"/>
  <c r="AD1754" i="50" s="1"/>
  <c r="AC1754" i="50" s="1"/>
  <c r="AE1754" i="50" a="1"/>
  <c r="AE1754" i="50" s="1"/>
  <c r="AF1754" i="50" a="1"/>
  <c r="AF1754" i="50" s="1"/>
  <c r="AG1754" i="50" a="1"/>
  <c r="AG1754" i="50" s="1"/>
  <c r="AH1754" i="50" a="1"/>
  <c r="AH1754" i="50" s="1"/>
  <c r="AI1754" i="50" a="1"/>
  <c r="AI1754" i="50" s="1"/>
  <c r="AL1754" i="50" a="1"/>
  <c r="AL1754" i="50" s="1"/>
  <c r="O1755" i="50" a="1"/>
  <c r="O1755" i="50" s="1"/>
  <c r="P1755" i="50" a="1"/>
  <c r="P1755" i="50" s="1"/>
  <c r="Q1755" i="50" a="1"/>
  <c r="Q1755" i="50" s="1"/>
  <c r="AB1755" i="50" a="1"/>
  <c r="AB1755" i="50" s="1"/>
  <c r="AD1755" i="50" a="1"/>
  <c r="AD1755" i="50" s="1"/>
  <c r="AC1755" i="50" s="1"/>
  <c r="AE1755" i="50" a="1"/>
  <c r="AE1755" i="50" s="1"/>
  <c r="Z1755" i="50" s="1"/>
  <c r="AF1755" i="50" a="1"/>
  <c r="AF1755" i="50" s="1"/>
  <c r="AG1755" i="50" a="1"/>
  <c r="AG1755" i="50" s="1"/>
  <c r="AH1755" i="50" a="1"/>
  <c r="AH1755" i="50" s="1"/>
  <c r="AI1755" i="50" a="1"/>
  <c r="AI1755" i="50" s="1"/>
  <c r="AL1755" i="50" a="1"/>
  <c r="AL1755" i="50" s="1"/>
  <c r="O1756" i="50" a="1"/>
  <c r="O1756" i="50" s="1"/>
  <c r="P1756" i="50" a="1"/>
  <c r="P1756" i="50" s="1"/>
  <c r="Q1756" i="50" a="1"/>
  <c r="Q1756" i="50" s="1"/>
  <c r="AB1756" i="50" a="1"/>
  <c r="AB1756" i="50" s="1"/>
  <c r="AD1756" i="50" a="1"/>
  <c r="AD1756" i="50" s="1"/>
  <c r="AC1756" i="50" s="1"/>
  <c r="AE1756" i="50" a="1"/>
  <c r="AE1756" i="50" s="1"/>
  <c r="Z1756" i="50" s="1"/>
  <c r="AF1756" i="50" a="1"/>
  <c r="AF1756" i="50" s="1"/>
  <c r="AG1756" i="50" a="1"/>
  <c r="AG1756" i="50" s="1"/>
  <c r="AH1756" i="50" a="1"/>
  <c r="AH1756" i="50" s="1"/>
  <c r="AI1756" i="50" a="1"/>
  <c r="AI1756" i="50" s="1"/>
  <c r="AL1756" i="50" a="1"/>
  <c r="AL1756" i="50" s="1"/>
  <c r="O1757" i="50" a="1"/>
  <c r="O1757" i="50" s="1"/>
  <c r="P1757" i="50" a="1"/>
  <c r="P1757" i="50" s="1"/>
  <c r="Q1757" i="50" a="1"/>
  <c r="Q1757" i="50" s="1"/>
  <c r="AB1757" i="50" a="1"/>
  <c r="AB1757" i="50" s="1"/>
  <c r="AD1757" i="50" a="1"/>
  <c r="AD1757" i="50" s="1"/>
  <c r="AC1757" i="50" s="1"/>
  <c r="AE1757" i="50" a="1"/>
  <c r="AE1757" i="50" s="1"/>
  <c r="AF1757" i="50" a="1"/>
  <c r="AF1757" i="50" s="1"/>
  <c r="AG1757" i="50" a="1"/>
  <c r="AG1757" i="50" s="1"/>
  <c r="AH1757" i="50" a="1"/>
  <c r="AH1757" i="50" s="1"/>
  <c r="AI1757" i="50" a="1"/>
  <c r="AI1757" i="50" s="1"/>
  <c r="AL1757" i="50" a="1"/>
  <c r="AL1757" i="50" s="1"/>
  <c r="O1758" i="50" a="1"/>
  <c r="O1758" i="50" s="1"/>
  <c r="P1758" i="50" a="1"/>
  <c r="P1758" i="50" s="1"/>
  <c r="Q1758" i="50" a="1"/>
  <c r="Q1758" i="50" s="1"/>
  <c r="AB1758" i="50" a="1"/>
  <c r="AB1758" i="50" s="1"/>
  <c r="AD1758" i="50" a="1"/>
  <c r="AD1758" i="50" s="1"/>
  <c r="AC1758" i="50" s="1"/>
  <c r="AE1758" i="50" a="1"/>
  <c r="AE1758" i="50" s="1"/>
  <c r="AF1758" i="50" a="1"/>
  <c r="AF1758" i="50" s="1"/>
  <c r="AG1758" i="50" a="1"/>
  <c r="AG1758" i="50" s="1"/>
  <c r="AH1758" i="50" a="1"/>
  <c r="AH1758" i="50" s="1"/>
  <c r="AI1758" i="50" a="1"/>
  <c r="AI1758" i="50" s="1"/>
  <c r="AL1758" i="50" a="1"/>
  <c r="AL1758" i="50" s="1"/>
  <c r="O1759" i="50" a="1"/>
  <c r="O1759" i="50" s="1"/>
  <c r="P1759" i="50" a="1"/>
  <c r="P1759" i="50" s="1"/>
  <c r="Q1759" i="50" a="1"/>
  <c r="Q1759" i="50" s="1"/>
  <c r="AB1759" i="50" a="1"/>
  <c r="AB1759" i="50" s="1"/>
  <c r="AD1759" i="50" a="1"/>
  <c r="AD1759" i="50" s="1"/>
  <c r="AC1759" i="50" s="1"/>
  <c r="AE1759" i="50" a="1"/>
  <c r="AE1759" i="50" s="1"/>
  <c r="AF1759" i="50" a="1"/>
  <c r="AF1759" i="50" s="1"/>
  <c r="AG1759" i="50" a="1"/>
  <c r="AG1759" i="50" s="1"/>
  <c r="AH1759" i="50" a="1"/>
  <c r="AH1759" i="50" s="1"/>
  <c r="AI1759" i="50" a="1"/>
  <c r="AI1759" i="50" s="1"/>
  <c r="AL1759" i="50" a="1"/>
  <c r="AL1759" i="50" s="1"/>
  <c r="O1760" i="50" a="1"/>
  <c r="O1760" i="50" s="1"/>
  <c r="P1760" i="50" a="1"/>
  <c r="P1760" i="50" s="1"/>
  <c r="Q1760" i="50" a="1"/>
  <c r="Q1760" i="50" s="1"/>
  <c r="AB1760" i="50" a="1"/>
  <c r="AB1760" i="50" s="1"/>
  <c r="AD1760" i="50" a="1"/>
  <c r="AD1760" i="50" s="1"/>
  <c r="AC1760" i="50" s="1"/>
  <c r="AE1760" i="50" a="1"/>
  <c r="AE1760" i="50" s="1"/>
  <c r="AA1760" i="50" s="1"/>
  <c r="AF1760" i="50" a="1"/>
  <c r="AF1760" i="50" s="1"/>
  <c r="AG1760" i="50" a="1"/>
  <c r="AG1760" i="50" s="1"/>
  <c r="AH1760" i="50" a="1"/>
  <c r="AH1760" i="50" s="1"/>
  <c r="AI1760" i="50" a="1"/>
  <c r="AI1760" i="50" s="1"/>
  <c r="AL1760" i="50" a="1"/>
  <c r="AL1760" i="50" s="1"/>
  <c r="O1761" i="50" a="1"/>
  <c r="O1761" i="50" s="1"/>
  <c r="P1761" i="50" a="1"/>
  <c r="P1761" i="50" s="1"/>
  <c r="Q1761" i="50" a="1"/>
  <c r="Q1761" i="50" s="1"/>
  <c r="AB1761" i="50" a="1"/>
  <c r="AB1761" i="50" s="1"/>
  <c r="AD1761" i="50" a="1"/>
  <c r="AD1761" i="50" s="1"/>
  <c r="AC1761" i="50" s="1"/>
  <c r="AE1761" i="50" a="1"/>
  <c r="AE1761" i="50" s="1"/>
  <c r="Z1761" i="50" s="1"/>
  <c r="AF1761" i="50" a="1"/>
  <c r="AF1761" i="50" s="1"/>
  <c r="AG1761" i="50" a="1"/>
  <c r="AG1761" i="50" s="1"/>
  <c r="AH1761" i="50" a="1"/>
  <c r="AH1761" i="50" s="1"/>
  <c r="AI1761" i="50" a="1"/>
  <c r="AI1761" i="50" s="1"/>
  <c r="AL1761" i="50" a="1"/>
  <c r="AL1761" i="50" s="1"/>
  <c r="O1762" i="50" a="1"/>
  <c r="O1762" i="50" s="1"/>
  <c r="P1762" i="50" a="1"/>
  <c r="P1762" i="50" s="1"/>
  <c r="Q1762" i="50" a="1"/>
  <c r="Q1762" i="50" s="1"/>
  <c r="AB1762" i="50" a="1"/>
  <c r="AB1762" i="50" s="1"/>
  <c r="AD1762" i="50" a="1"/>
  <c r="AD1762" i="50" s="1"/>
  <c r="AC1762" i="50" s="1"/>
  <c r="AE1762" i="50" a="1"/>
  <c r="AE1762" i="50" s="1"/>
  <c r="AF1762" i="50" a="1"/>
  <c r="AF1762" i="50" s="1"/>
  <c r="AG1762" i="50" a="1"/>
  <c r="AG1762" i="50" s="1"/>
  <c r="AH1762" i="50" a="1"/>
  <c r="AH1762" i="50" s="1"/>
  <c r="AI1762" i="50" a="1"/>
  <c r="AI1762" i="50" s="1"/>
  <c r="AL1762" i="50" a="1"/>
  <c r="AL1762" i="50" s="1"/>
  <c r="O1763" i="50" a="1"/>
  <c r="O1763" i="50" s="1"/>
  <c r="P1763" i="50" a="1"/>
  <c r="P1763" i="50" s="1"/>
  <c r="Q1763" i="50" a="1"/>
  <c r="Q1763" i="50" s="1"/>
  <c r="AB1763" i="50" a="1"/>
  <c r="AB1763" i="50" s="1"/>
  <c r="AD1763" i="50" a="1"/>
  <c r="AD1763" i="50" s="1"/>
  <c r="AC1763" i="50" s="1"/>
  <c r="AE1763" i="50" a="1"/>
  <c r="AE1763" i="50" s="1"/>
  <c r="AF1763" i="50" a="1"/>
  <c r="AF1763" i="50" s="1"/>
  <c r="AG1763" i="50" a="1"/>
  <c r="AG1763" i="50" s="1"/>
  <c r="AH1763" i="50" a="1"/>
  <c r="AH1763" i="50" s="1"/>
  <c r="AI1763" i="50" a="1"/>
  <c r="AI1763" i="50" s="1"/>
  <c r="AL1763" i="50" a="1"/>
  <c r="AL1763" i="50" s="1"/>
  <c r="O1764" i="50" a="1"/>
  <c r="O1764" i="50" s="1"/>
  <c r="P1764" i="50" a="1"/>
  <c r="P1764" i="50" s="1"/>
  <c r="Q1764" i="50" a="1"/>
  <c r="Q1764" i="50" s="1"/>
  <c r="AB1764" i="50" a="1"/>
  <c r="AB1764" i="50" s="1"/>
  <c r="AD1764" i="50" a="1"/>
  <c r="AD1764" i="50" s="1"/>
  <c r="AC1764" i="50" s="1"/>
  <c r="AE1764" i="50" a="1"/>
  <c r="AE1764" i="50" s="1"/>
  <c r="AF1764" i="50" a="1"/>
  <c r="AF1764" i="50" s="1"/>
  <c r="AG1764" i="50" a="1"/>
  <c r="AG1764" i="50" s="1"/>
  <c r="AH1764" i="50" a="1"/>
  <c r="AH1764" i="50" s="1"/>
  <c r="AI1764" i="50" a="1"/>
  <c r="AI1764" i="50" s="1"/>
  <c r="AL1764" i="50" a="1"/>
  <c r="AL1764" i="50" s="1"/>
  <c r="O1765" i="50" a="1"/>
  <c r="O1765" i="50" s="1"/>
  <c r="P1765" i="50" a="1"/>
  <c r="P1765" i="50" s="1"/>
  <c r="Q1765" i="50" a="1"/>
  <c r="Q1765" i="50" s="1"/>
  <c r="AB1765" i="50" a="1"/>
  <c r="AB1765" i="50" s="1"/>
  <c r="AD1765" i="50" a="1"/>
  <c r="AD1765" i="50" s="1"/>
  <c r="AC1765" i="50" s="1"/>
  <c r="AE1765" i="50" a="1"/>
  <c r="AE1765" i="50" s="1"/>
  <c r="AF1765" i="50" a="1"/>
  <c r="AF1765" i="50" s="1"/>
  <c r="AG1765" i="50" a="1"/>
  <c r="AG1765" i="50" s="1"/>
  <c r="AH1765" i="50" a="1"/>
  <c r="AH1765" i="50" s="1"/>
  <c r="AI1765" i="50" a="1"/>
  <c r="AI1765" i="50" s="1"/>
  <c r="AL1765" i="50" a="1"/>
  <c r="AL1765" i="50" s="1"/>
  <c r="O1766" i="50" a="1"/>
  <c r="O1766" i="50" s="1"/>
  <c r="P1766" i="50" a="1"/>
  <c r="P1766" i="50" s="1"/>
  <c r="Q1766" i="50" a="1"/>
  <c r="Q1766" i="50" s="1"/>
  <c r="AB1766" i="50" a="1"/>
  <c r="AB1766" i="50" s="1"/>
  <c r="AD1766" i="50" a="1"/>
  <c r="AD1766" i="50" s="1"/>
  <c r="AC1766" i="50" s="1"/>
  <c r="AE1766" i="50" a="1"/>
  <c r="AE1766" i="50" s="1"/>
  <c r="AF1766" i="50" a="1"/>
  <c r="AF1766" i="50" s="1"/>
  <c r="AG1766" i="50" a="1"/>
  <c r="AG1766" i="50" s="1"/>
  <c r="AH1766" i="50" a="1"/>
  <c r="AH1766" i="50" s="1"/>
  <c r="AI1766" i="50" a="1"/>
  <c r="AI1766" i="50" s="1"/>
  <c r="AL1766" i="50" a="1"/>
  <c r="AL1766" i="50" s="1"/>
  <c r="O1767" i="50" a="1"/>
  <c r="O1767" i="50" s="1"/>
  <c r="P1767" i="50" a="1"/>
  <c r="P1767" i="50" s="1"/>
  <c r="Q1767" i="50" a="1"/>
  <c r="Q1767" i="50" s="1"/>
  <c r="AB1767" i="50" a="1"/>
  <c r="AB1767" i="50" s="1"/>
  <c r="AD1767" i="50" a="1"/>
  <c r="AD1767" i="50" s="1"/>
  <c r="AC1767" i="50" s="1"/>
  <c r="AE1767" i="50" a="1"/>
  <c r="AE1767" i="50" s="1"/>
  <c r="Z1767" i="50" s="1"/>
  <c r="AF1767" i="50" a="1"/>
  <c r="AF1767" i="50" s="1"/>
  <c r="AG1767" i="50" a="1"/>
  <c r="AG1767" i="50" s="1"/>
  <c r="AH1767" i="50" a="1"/>
  <c r="AH1767" i="50" s="1"/>
  <c r="AI1767" i="50" a="1"/>
  <c r="AI1767" i="50" s="1"/>
  <c r="AL1767" i="50" a="1"/>
  <c r="AL1767" i="50" s="1"/>
  <c r="O1768" i="50" a="1"/>
  <c r="O1768" i="50" s="1"/>
  <c r="P1768" i="50" a="1"/>
  <c r="P1768" i="50" s="1"/>
  <c r="Q1768" i="50" a="1"/>
  <c r="Q1768" i="50" s="1"/>
  <c r="AB1768" i="50" a="1"/>
  <c r="AB1768" i="50" s="1"/>
  <c r="AD1768" i="50" a="1"/>
  <c r="AD1768" i="50" s="1"/>
  <c r="AC1768" i="50" s="1"/>
  <c r="AE1768" i="50" a="1"/>
  <c r="AE1768" i="50" s="1"/>
  <c r="Z1768" i="50" s="1"/>
  <c r="AF1768" i="50" a="1"/>
  <c r="AF1768" i="50" s="1"/>
  <c r="AG1768" i="50" a="1"/>
  <c r="AG1768" i="50" s="1"/>
  <c r="AH1768" i="50" a="1"/>
  <c r="AH1768" i="50" s="1"/>
  <c r="AI1768" i="50" a="1"/>
  <c r="AI1768" i="50" s="1"/>
  <c r="AL1768" i="50" a="1"/>
  <c r="AL1768" i="50" s="1"/>
  <c r="O1769" i="50" a="1"/>
  <c r="O1769" i="50" s="1"/>
  <c r="P1769" i="50" a="1"/>
  <c r="P1769" i="50" s="1"/>
  <c r="Q1769" i="50" a="1"/>
  <c r="Q1769" i="50" s="1"/>
  <c r="AB1769" i="50" a="1"/>
  <c r="AB1769" i="50" s="1"/>
  <c r="AD1769" i="50" a="1"/>
  <c r="AD1769" i="50" s="1"/>
  <c r="AC1769" i="50" s="1"/>
  <c r="AE1769" i="50" a="1"/>
  <c r="AE1769" i="50" s="1"/>
  <c r="AF1769" i="50" a="1"/>
  <c r="AF1769" i="50" s="1"/>
  <c r="AG1769" i="50" a="1"/>
  <c r="AG1769" i="50" s="1"/>
  <c r="AH1769" i="50" a="1"/>
  <c r="AH1769" i="50" s="1"/>
  <c r="AI1769" i="50" a="1"/>
  <c r="AI1769" i="50" s="1"/>
  <c r="AL1769" i="50" a="1"/>
  <c r="AL1769" i="50" s="1"/>
  <c r="O1770" i="50" a="1"/>
  <c r="O1770" i="50" s="1"/>
  <c r="P1770" i="50" a="1"/>
  <c r="P1770" i="50" s="1"/>
  <c r="Q1770" i="50" a="1"/>
  <c r="Q1770" i="50" s="1"/>
  <c r="AB1770" i="50" a="1"/>
  <c r="AB1770" i="50" s="1"/>
  <c r="AD1770" i="50" a="1"/>
  <c r="AD1770" i="50" s="1"/>
  <c r="AC1770" i="50" s="1"/>
  <c r="AE1770" i="50" a="1"/>
  <c r="AE1770" i="50" s="1"/>
  <c r="AF1770" i="50" a="1"/>
  <c r="AF1770" i="50" s="1"/>
  <c r="AG1770" i="50" a="1"/>
  <c r="AG1770" i="50" s="1"/>
  <c r="AH1770" i="50" a="1"/>
  <c r="AH1770" i="50" s="1"/>
  <c r="AI1770" i="50" a="1"/>
  <c r="AI1770" i="50" s="1"/>
  <c r="AL1770" i="50" a="1"/>
  <c r="AL1770" i="50" s="1"/>
  <c r="O1771" i="50" a="1"/>
  <c r="O1771" i="50" s="1"/>
  <c r="P1771" i="50" a="1"/>
  <c r="P1771" i="50" s="1"/>
  <c r="Q1771" i="50" a="1"/>
  <c r="Q1771" i="50" s="1"/>
  <c r="AB1771" i="50" a="1"/>
  <c r="AB1771" i="50" s="1"/>
  <c r="AD1771" i="50" a="1"/>
  <c r="AD1771" i="50" s="1"/>
  <c r="AC1771" i="50" s="1"/>
  <c r="AE1771" i="50" a="1"/>
  <c r="AE1771" i="50" s="1"/>
  <c r="AF1771" i="50" a="1"/>
  <c r="AF1771" i="50" s="1"/>
  <c r="AG1771" i="50" a="1"/>
  <c r="AG1771" i="50" s="1"/>
  <c r="AH1771" i="50" a="1"/>
  <c r="AH1771" i="50" s="1"/>
  <c r="AI1771" i="50" a="1"/>
  <c r="AI1771" i="50" s="1"/>
  <c r="AL1771" i="50" a="1"/>
  <c r="AL1771" i="50" s="1"/>
  <c r="O1772" i="50" a="1"/>
  <c r="O1772" i="50" s="1"/>
  <c r="P1772" i="50" a="1"/>
  <c r="P1772" i="50" s="1"/>
  <c r="Q1772" i="50" a="1"/>
  <c r="Q1772" i="50" s="1"/>
  <c r="AB1772" i="50" a="1"/>
  <c r="AB1772" i="50" s="1"/>
  <c r="AD1772" i="50" a="1"/>
  <c r="AD1772" i="50" s="1"/>
  <c r="AC1772" i="50" s="1"/>
  <c r="AE1772" i="50" a="1"/>
  <c r="AE1772" i="50" s="1"/>
  <c r="AA1772" i="50" s="1"/>
  <c r="AF1772" i="50" a="1"/>
  <c r="AF1772" i="50" s="1"/>
  <c r="AG1772" i="50" a="1"/>
  <c r="AG1772" i="50" s="1"/>
  <c r="AH1772" i="50" a="1"/>
  <c r="AH1772" i="50" s="1"/>
  <c r="AI1772" i="50" a="1"/>
  <c r="AI1772" i="50" s="1"/>
  <c r="AL1772" i="50" a="1"/>
  <c r="AL1772" i="50" s="1"/>
  <c r="O1773" i="50" a="1"/>
  <c r="O1773" i="50" s="1"/>
  <c r="P1773" i="50" a="1"/>
  <c r="P1773" i="50" s="1"/>
  <c r="Q1773" i="50" a="1"/>
  <c r="Q1773" i="50" s="1"/>
  <c r="AB1773" i="50" a="1"/>
  <c r="AB1773" i="50" s="1"/>
  <c r="AD1773" i="50" a="1"/>
  <c r="AD1773" i="50" s="1"/>
  <c r="AC1773" i="50" s="1"/>
  <c r="AE1773" i="50" a="1"/>
  <c r="AE1773" i="50" s="1"/>
  <c r="Z1773" i="50" s="1"/>
  <c r="AF1773" i="50" a="1"/>
  <c r="AF1773" i="50" s="1"/>
  <c r="AG1773" i="50" a="1"/>
  <c r="AG1773" i="50" s="1"/>
  <c r="AH1773" i="50" a="1"/>
  <c r="AH1773" i="50" s="1"/>
  <c r="AI1773" i="50" a="1"/>
  <c r="AI1773" i="50" s="1"/>
  <c r="AL1773" i="50" a="1"/>
  <c r="AL1773" i="50" s="1"/>
  <c r="O1774" i="50" a="1"/>
  <c r="O1774" i="50" s="1"/>
  <c r="P1774" i="50" a="1"/>
  <c r="P1774" i="50" s="1"/>
  <c r="Q1774" i="50" a="1"/>
  <c r="Q1774" i="50" s="1"/>
  <c r="AB1774" i="50" a="1"/>
  <c r="AB1774" i="50" s="1"/>
  <c r="AD1774" i="50" a="1"/>
  <c r="AD1774" i="50" s="1"/>
  <c r="AC1774" i="50" s="1"/>
  <c r="AE1774" i="50" a="1"/>
  <c r="AE1774" i="50" s="1"/>
  <c r="AF1774" i="50" a="1"/>
  <c r="AF1774" i="50" s="1"/>
  <c r="AG1774" i="50" a="1"/>
  <c r="AG1774" i="50" s="1"/>
  <c r="AH1774" i="50" a="1"/>
  <c r="AH1774" i="50" s="1"/>
  <c r="AI1774" i="50" a="1"/>
  <c r="AI1774" i="50" s="1"/>
  <c r="AL1774" i="50" a="1"/>
  <c r="AL1774" i="50" s="1"/>
  <c r="O1775" i="50" a="1"/>
  <c r="O1775" i="50" s="1"/>
  <c r="P1775" i="50" a="1"/>
  <c r="P1775" i="50" s="1"/>
  <c r="Q1775" i="50" a="1"/>
  <c r="Q1775" i="50" s="1"/>
  <c r="AB1775" i="50" a="1"/>
  <c r="AB1775" i="50" s="1"/>
  <c r="AD1775" i="50" a="1"/>
  <c r="AD1775" i="50" s="1"/>
  <c r="AC1775" i="50" s="1"/>
  <c r="AE1775" i="50" a="1"/>
  <c r="AE1775" i="50" s="1"/>
  <c r="AA1775" i="50" s="1"/>
  <c r="AF1775" i="50" a="1"/>
  <c r="AF1775" i="50" s="1"/>
  <c r="AG1775" i="50" a="1"/>
  <c r="AG1775" i="50" s="1"/>
  <c r="AH1775" i="50" a="1"/>
  <c r="AH1775" i="50" s="1"/>
  <c r="AI1775" i="50" a="1"/>
  <c r="AI1775" i="50" s="1"/>
  <c r="AL1775" i="50" a="1"/>
  <c r="AL1775" i="50" s="1"/>
  <c r="O1776" i="50" a="1"/>
  <c r="O1776" i="50" s="1"/>
  <c r="P1776" i="50" a="1"/>
  <c r="P1776" i="50" s="1"/>
  <c r="Q1776" i="50" a="1"/>
  <c r="Q1776" i="50" s="1"/>
  <c r="AB1776" i="50" a="1"/>
  <c r="AB1776" i="50" s="1"/>
  <c r="AD1776" i="50" a="1"/>
  <c r="AD1776" i="50" s="1"/>
  <c r="AC1776" i="50" s="1"/>
  <c r="AE1776" i="50" a="1"/>
  <c r="AE1776" i="50" s="1"/>
  <c r="AF1776" i="50" a="1"/>
  <c r="AF1776" i="50" s="1"/>
  <c r="AG1776" i="50" a="1"/>
  <c r="AG1776" i="50" s="1"/>
  <c r="AH1776" i="50" a="1"/>
  <c r="AH1776" i="50" s="1"/>
  <c r="AI1776" i="50" a="1"/>
  <c r="AI1776" i="50" s="1"/>
  <c r="AL1776" i="50" a="1"/>
  <c r="AL1776" i="50" s="1"/>
  <c r="O1777" i="50" a="1"/>
  <c r="O1777" i="50" s="1"/>
  <c r="P1777" i="50" a="1"/>
  <c r="P1777" i="50" s="1"/>
  <c r="Q1777" i="50" a="1"/>
  <c r="Q1777" i="50" s="1"/>
  <c r="AB1777" i="50" a="1"/>
  <c r="AB1777" i="50" s="1"/>
  <c r="AD1777" i="50" a="1"/>
  <c r="AD1777" i="50" s="1"/>
  <c r="AC1777" i="50" s="1"/>
  <c r="AE1777" i="50" a="1"/>
  <c r="AE1777" i="50" s="1"/>
  <c r="AF1777" i="50" a="1"/>
  <c r="AF1777" i="50" s="1"/>
  <c r="AG1777" i="50" a="1"/>
  <c r="AG1777" i="50" s="1"/>
  <c r="AH1777" i="50" a="1"/>
  <c r="AH1777" i="50" s="1"/>
  <c r="AI1777" i="50" a="1"/>
  <c r="AI1777" i="50" s="1"/>
  <c r="AL1777" i="50" a="1"/>
  <c r="AL1777" i="50" s="1"/>
  <c r="O1778" i="50" a="1"/>
  <c r="O1778" i="50" s="1"/>
  <c r="P1778" i="50" a="1"/>
  <c r="P1778" i="50" s="1"/>
  <c r="Q1778" i="50" a="1"/>
  <c r="Q1778" i="50" s="1"/>
  <c r="AB1778" i="50" a="1"/>
  <c r="AB1778" i="50" s="1"/>
  <c r="AD1778" i="50" a="1"/>
  <c r="AD1778" i="50" s="1"/>
  <c r="AC1778" i="50" s="1"/>
  <c r="AE1778" i="50" a="1"/>
  <c r="AE1778" i="50" s="1"/>
  <c r="AA1778" i="50" s="1"/>
  <c r="AF1778" i="50" a="1"/>
  <c r="AF1778" i="50" s="1"/>
  <c r="AG1778" i="50" a="1"/>
  <c r="AG1778" i="50" s="1"/>
  <c r="AH1778" i="50" a="1"/>
  <c r="AH1778" i="50" s="1"/>
  <c r="AI1778" i="50" a="1"/>
  <c r="AI1778" i="50" s="1"/>
  <c r="AL1778" i="50" a="1"/>
  <c r="AL1778" i="50" s="1"/>
  <c r="O1779" i="50" a="1"/>
  <c r="O1779" i="50" s="1"/>
  <c r="P1779" i="50" a="1"/>
  <c r="P1779" i="50" s="1"/>
  <c r="Q1779" i="50" a="1"/>
  <c r="Q1779" i="50" s="1"/>
  <c r="AB1779" i="50" a="1"/>
  <c r="AB1779" i="50" s="1"/>
  <c r="AD1779" i="50" a="1"/>
  <c r="AD1779" i="50" s="1"/>
  <c r="AC1779" i="50" s="1"/>
  <c r="AE1779" i="50" a="1"/>
  <c r="AE1779" i="50" s="1"/>
  <c r="Z1779" i="50" s="1"/>
  <c r="AF1779" i="50" a="1"/>
  <c r="AF1779" i="50" s="1"/>
  <c r="AG1779" i="50" a="1"/>
  <c r="AG1779" i="50" s="1"/>
  <c r="AH1779" i="50" a="1"/>
  <c r="AH1779" i="50" s="1"/>
  <c r="AI1779" i="50" a="1"/>
  <c r="AI1779" i="50" s="1"/>
  <c r="AL1779" i="50" a="1"/>
  <c r="AL1779" i="50" s="1"/>
  <c r="O1780" i="50" a="1"/>
  <c r="O1780" i="50" s="1"/>
  <c r="P1780" i="50" a="1"/>
  <c r="P1780" i="50" s="1"/>
  <c r="Q1780" i="50" a="1"/>
  <c r="Q1780" i="50" s="1"/>
  <c r="AB1780" i="50" a="1"/>
  <c r="AB1780" i="50" s="1"/>
  <c r="AD1780" i="50" a="1"/>
  <c r="AD1780" i="50" s="1"/>
  <c r="AC1780" i="50" s="1"/>
  <c r="AE1780" i="50" a="1"/>
  <c r="AE1780" i="50" s="1"/>
  <c r="AF1780" i="50" a="1"/>
  <c r="AF1780" i="50" s="1"/>
  <c r="AG1780" i="50" a="1"/>
  <c r="AG1780" i="50" s="1"/>
  <c r="AH1780" i="50" a="1"/>
  <c r="AH1780" i="50" s="1"/>
  <c r="AI1780" i="50" a="1"/>
  <c r="AI1780" i="50" s="1"/>
  <c r="AL1780" i="50" a="1"/>
  <c r="AL1780" i="50" s="1"/>
  <c r="O1781" i="50" a="1"/>
  <c r="O1781" i="50" s="1"/>
  <c r="P1781" i="50" a="1"/>
  <c r="P1781" i="50" s="1"/>
  <c r="Q1781" i="50" a="1"/>
  <c r="Q1781" i="50" s="1"/>
  <c r="AB1781" i="50" a="1"/>
  <c r="AB1781" i="50" s="1"/>
  <c r="AD1781" i="50" a="1"/>
  <c r="AD1781" i="50" s="1"/>
  <c r="AC1781" i="50" s="1"/>
  <c r="AE1781" i="50" a="1"/>
  <c r="AE1781" i="50" s="1"/>
  <c r="AA1781" i="50" s="1"/>
  <c r="AF1781" i="50" a="1"/>
  <c r="AF1781" i="50" s="1"/>
  <c r="AG1781" i="50" a="1"/>
  <c r="AG1781" i="50" s="1"/>
  <c r="AH1781" i="50" a="1"/>
  <c r="AH1781" i="50" s="1"/>
  <c r="AI1781" i="50" a="1"/>
  <c r="AI1781" i="50" s="1"/>
  <c r="AL1781" i="50" a="1"/>
  <c r="AL1781" i="50" s="1"/>
  <c r="O1782" i="50" a="1"/>
  <c r="O1782" i="50" s="1"/>
  <c r="P1782" i="50" a="1"/>
  <c r="P1782" i="50" s="1"/>
  <c r="Q1782" i="50" a="1"/>
  <c r="Q1782" i="50" s="1"/>
  <c r="AB1782" i="50" a="1"/>
  <c r="AB1782" i="50" s="1"/>
  <c r="AD1782" i="50" a="1"/>
  <c r="AD1782" i="50" s="1"/>
  <c r="AC1782" i="50" s="1"/>
  <c r="AE1782" i="50" a="1"/>
  <c r="AE1782" i="50" s="1"/>
  <c r="AA1782" i="50" s="1"/>
  <c r="AF1782" i="50" a="1"/>
  <c r="AF1782" i="50" s="1"/>
  <c r="AG1782" i="50" a="1"/>
  <c r="AG1782" i="50" s="1"/>
  <c r="AH1782" i="50" a="1"/>
  <c r="AH1782" i="50" s="1"/>
  <c r="AI1782" i="50" a="1"/>
  <c r="AI1782" i="50" s="1"/>
  <c r="AL1782" i="50" a="1"/>
  <c r="AL1782" i="50" s="1"/>
  <c r="O1783" i="50" a="1"/>
  <c r="O1783" i="50" s="1"/>
  <c r="P1783" i="50" a="1"/>
  <c r="P1783" i="50" s="1"/>
  <c r="Q1783" i="50" a="1"/>
  <c r="Q1783" i="50" s="1"/>
  <c r="AB1783" i="50" a="1"/>
  <c r="AB1783" i="50" s="1"/>
  <c r="AD1783" i="50" a="1"/>
  <c r="AD1783" i="50" s="1"/>
  <c r="AC1783" i="50" s="1"/>
  <c r="AE1783" i="50" a="1"/>
  <c r="AE1783" i="50" s="1"/>
  <c r="AF1783" i="50" a="1"/>
  <c r="AF1783" i="50" s="1"/>
  <c r="AG1783" i="50" a="1"/>
  <c r="AG1783" i="50" s="1"/>
  <c r="AH1783" i="50" a="1"/>
  <c r="AH1783" i="50" s="1"/>
  <c r="AI1783" i="50" a="1"/>
  <c r="AI1783" i="50" s="1"/>
  <c r="AL1783" i="50" a="1"/>
  <c r="AL1783" i="50" s="1"/>
  <c r="O1784" i="50" a="1"/>
  <c r="O1784" i="50" s="1"/>
  <c r="P1784" i="50" a="1"/>
  <c r="P1784" i="50" s="1"/>
  <c r="Q1784" i="50" a="1"/>
  <c r="Q1784" i="50" s="1"/>
  <c r="AB1784" i="50" a="1"/>
  <c r="AB1784" i="50" s="1"/>
  <c r="AD1784" i="50" a="1"/>
  <c r="AD1784" i="50" s="1"/>
  <c r="AC1784" i="50" s="1"/>
  <c r="AE1784" i="50" a="1"/>
  <c r="AE1784" i="50" s="1"/>
  <c r="AF1784" i="50" a="1"/>
  <c r="AF1784" i="50" s="1"/>
  <c r="AG1784" i="50" a="1"/>
  <c r="AG1784" i="50" s="1"/>
  <c r="AH1784" i="50" a="1"/>
  <c r="AH1784" i="50" s="1"/>
  <c r="AI1784" i="50" a="1"/>
  <c r="AI1784" i="50" s="1"/>
  <c r="AL1784" i="50" a="1"/>
  <c r="AL1784" i="50" s="1"/>
  <c r="O1785" i="50" a="1"/>
  <c r="O1785" i="50" s="1"/>
  <c r="P1785" i="50" a="1"/>
  <c r="P1785" i="50" s="1"/>
  <c r="Q1785" i="50" a="1"/>
  <c r="Q1785" i="50" s="1"/>
  <c r="AB1785" i="50" a="1"/>
  <c r="AB1785" i="50" s="1"/>
  <c r="AD1785" i="50" a="1"/>
  <c r="AD1785" i="50" s="1"/>
  <c r="AC1785" i="50" s="1"/>
  <c r="AE1785" i="50" a="1"/>
  <c r="AE1785" i="50" s="1"/>
  <c r="AF1785" i="50" a="1"/>
  <c r="AF1785" i="50" s="1"/>
  <c r="AG1785" i="50" a="1"/>
  <c r="AG1785" i="50" s="1"/>
  <c r="AH1785" i="50" a="1"/>
  <c r="AH1785" i="50" s="1"/>
  <c r="AI1785" i="50" a="1"/>
  <c r="AI1785" i="50" s="1"/>
  <c r="AL1785" i="50" a="1"/>
  <c r="AL1785" i="50" s="1"/>
  <c r="O1786" i="50" a="1"/>
  <c r="O1786" i="50" s="1"/>
  <c r="P1786" i="50" a="1"/>
  <c r="P1786" i="50" s="1"/>
  <c r="Q1786" i="50" a="1"/>
  <c r="Q1786" i="50" s="1"/>
  <c r="AB1786" i="50" a="1"/>
  <c r="AB1786" i="50" s="1"/>
  <c r="AD1786" i="50" a="1"/>
  <c r="AD1786" i="50" s="1"/>
  <c r="AC1786" i="50" s="1"/>
  <c r="AE1786" i="50" a="1"/>
  <c r="AE1786" i="50" s="1"/>
  <c r="AF1786" i="50" a="1"/>
  <c r="AF1786" i="50" s="1"/>
  <c r="AG1786" i="50" a="1"/>
  <c r="AG1786" i="50" s="1"/>
  <c r="AH1786" i="50" a="1"/>
  <c r="AH1786" i="50" s="1"/>
  <c r="AI1786" i="50" a="1"/>
  <c r="AI1786" i="50" s="1"/>
  <c r="AL1786" i="50" a="1"/>
  <c r="AL1786" i="50" s="1"/>
  <c r="O1787" i="50" a="1"/>
  <c r="O1787" i="50" s="1"/>
  <c r="P1787" i="50" a="1"/>
  <c r="P1787" i="50" s="1"/>
  <c r="Q1787" i="50" a="1"/>
  <c r="Q1787" i="50" s="1"/>
  <c r="AB1787" i="50" a="1"/>
  <c r="AB1787" i="50" s="1"/>
  <c r="AD1787" i="50" a="1"/>
  <c r="AD1787" i="50" s="1"/>
  <c r="AC1787" i="50" s="1"/>
  <c r="AE1787" i="50" a="1"/>
  <c r="AE1787" i="50" s="1"/>
  <c r="AF1787" i="50" a="1"/>
  <c r="AF1787" i="50" s="1"/>
  <c r="AG1787" i="50" a="1"/>
  <c r="AG1787" i="50" s="1"/>
  <c r="AH1787" i="50" a="1"/>
  <c r="AH1787" i="50" s="1"/>
  <c r="AI1787" i="50" a="1"/>
  <c r="AI1787" i="50" s="1"/>
  <c r="AL1787" i="50" a="1"/>
  <c r="AL1787" i="50" s="1"/>
  <c r="O1788" i="50" a="1"/>
  <c r="O1788" i="50" s="1"/>
  <c r="P1788" i="50" a="1"/>
  <c r="P1788" i="50" s="1"/>
  <c r="Q1788" i="50" a="1"/>
  <c r="Q1788" i="50" s="1"/>
  <c r="AB1788" i="50" a="1"/>
  <c r="AB1788" i="50" s="1"/>
  <c r="AD1788" i="50" a="1"/>
  <c r="AD1788" i="50" s="1"/>
  <c r="AC1788" i="50" s="1"/>
  <c r="AE1788" i="50" a="1"/>
  <c r="AE1788" i="50" s="1"/>
  <c r="AF1788" i="50" a="1"/>
  <c r="AF1788" i="50" s="1"/>
  <c r="AG1788" i="50" a="1"/>
  <c r="AG1788" i="50" s="1"/>
  <c r="AH1788" i="50" a="1"/>
  <c r="AH1788" i="50" s="1"/>
  <c r="AI1788" i="50" a="1"/>
  <c r="AI1788" i="50" s="1"/>
  <c r="AL1788" i="50" a="1"/>
  <c r="AL1788" i="50" s="1"/>
  <c r="O1789" i="50" a="1"/>
  <c r="O1789" i="50" s="1"/>
  <c r="P1789" i="50" a="1"/>
  <c r="P1789" i="50" s="1"/>
  <c r="Q1789" i="50" a="1"/>
  <c r="Q1789" i="50" s="1"/>
  <c r="AB1789" i="50" a="1"/>
  <c r="AB1789" i="50" s="1"/>
  <c r="AD1789" i="50" a="1"/>
  <c r="AD1789" i="50" s="1"/>
  <c r="AC1789" i="50" s="1"/>
  <c r="AE1789" i="50" a="1"/>
  <c r="AE1789" i="50" s="1"/>
  <c r="AF1789" i="50" a="1"/>
  <c r="AF1789" i="50" s="1"/>
  <c r="AG1789" i="50" a="1"/>
  <c r="AG1789" i="50" s="1"/>
  <c r="AH1789" i="50" a="1"/>
  <c r="AH1789" i="50" s="1"/>
  <c r="AI1789" i="50" a="1"/>
  <c r="AI1789" i="50" s="1"/>
  <c r="AL1789" i="50" a="1"/>
  <c r="AL1789" i="50" s="1"/>
  <c r="O1790" i="50" a="1"/>
  <c r="O1790" i="50" s="1"/>
  <c r="P1790" i="50" a="1"/>
  <c r="P1790" i="50" s="1"/>
  <c r="Q1790" i="50" a="1"/>
  <c r="Q1790" i="50" s="1"/>
  <c r="AB1790" i="50" a="1"/>
  <c r="AB1790" i="50" s="1"/>
  <c r="AD1790" i="50" a="1"/>
  <c r="AD1790" i="50" s="1"/>
  <c r="AC1790" i="50" s="1"/>
  <c r="AE1790" i="50" a="1"/>
  <c r="AE1790" i="50" s="1"/>
  <c r="AF1790" i="50" a="1"/>
  <c r="AF1790" i="50" s="1"/>
  <c r="AG1790" i="50" a="1"/>
  <c r="AG1790" i="50" s="1"/>
  <c r="AH1790" i="50" a="1"/>
  <c r="AH1790" i="50" s="1"/>
  <c r="AI1790" i="50" a="1"/>
  <c r="AI1790" i="50" s="1"/>
  <c r="AL1790" i="50" a="1"/>
  <c r="AL1790" i="50" s="1"/>
  <c r="O1791" i="50" a="1"/>
  <c r="O1791" i="50" s="1"/>
  <c r="P1791" i="50" a="1"/>
  <c r="P1791" i="50" s="1"/>
  <c r="Q1791" i="50" a="1"/>
  <c r="Q1791" i="50" s="1"/>
  <c r="AB1791" i="50" a="1"/>
  <c r="AB1791" i="50" s="1"/>
  <c r="AD1791" i="50" a="1"/>
  <c r="AD1791" i="50" s="1"/>
  <c r="AC1791" i="50" s="1"/>
  <c r="AE1791" i="50" a="1"/>
  <c r="AE1791" i="50" s="1"/>
  <c r="AF1791" i="50" a="1"/>
  <c r="AF1791" i="50" s="1"/>
  <c r="AG1791" i="50" a="1"/>
  <c r="AG1791" i="50" s="1"/>
  <c r="AH1791" i="50" a="1"/>
  <c r="AH1791" i="50" s="1"/>
  <c r="AI1791" i="50" a="1"/>
  <c r="AI1791" i="50" s="1"/>
  <c r="AL1791" i="50" a="1"/>
  <c r="AL1791" i="50" s="1"/>
  <c r="O1792" i="50" a="1"/>
  <c r="O1792" i="50" s="1"/>
  <c r="P1792" i="50" a="1"/>
  <c r="P1792" i="50" s="1"/>
  <c r="Q1792" i="50" a="1"/>
  <c r="Q1792" i="50" s="1"/>
  <c r="AB1792" i="50" a="1"/>
  <c r="AB1792" i="50" s="1"/>
  <c r="AD1792" i="50" a="1"/>
  <c r="AD1792" i="50" s="1"/>
  <c r="AC1792" i="50" s="1"/>
  <c r="AE1792" i="50" a="1"/>
  <c r="AE1792" i="50" s="1"/>
  <c r="AF1792" i="50" a="1"/>
  <c r="AF1792" i="50" s="1"/>
  <c r="AG1792" i="50" a="1"/>
  <c r="AG1792" i="50" s="1"/>
  <c r="AH1792" i="50" a="1"/>
  <c r="AH1792" i="50" s="1"/>
  <c r="AI1792" i="50" a="1"/>
  <c r="AI1792" i="50" s="1"/>
  <c r="AL1792" i="50" a="1"/>
  <c r="AL1792" i="50" s="1"/>
  <c r="O1793" i="50" a="1"/>
  <c r="O1793" i="50" s="1"/>
  <c r="P1793" i="50" a="1"/>
  <c r="P1793" i="50" s="1"/>
  <c r="Q1793" i="50" a="1"/>
  <c r="Q1793" i="50" s="1"/>
  <c r="AB1793" i="50" a="1"/>
  <c r="AB1793" i="50" s="1"/>
  <c r="AD1793" i="50" a="1"/>
  <c r="AD1793" i="50" s="1"/>
  <c r="AC1793" i="50" s="1"/>
  <c r="AE1793" i="50" a="1"/>
  <c r="AE1793" i="50" s="1"/>
  <c r="Z1793" i="50" s="1"/>
  <c r="AF1793" i="50" a="1"/>
  <c r="AF1793" i="50" s="1"/>
  <c r="AG1793" i="50" a="1"/>
  <c r="AG1793" i="50" s="1"/>
  <c r="AH1793" i="50" a="1"/>
  <c r="AH1793" i="50" s="1"/>
  <c r="AI1793" i="50" a="1"/>
  <c r="AI1793" i="50" s="1"/>
  <c r="AL1793" i="50" a="1"/>
  <c r="AL1793" i="50" s="1"/>
  <c r="O1794" i="50" a="1"/>
  <c r="O1794" i="50" s="1"/>
  <c r="P1794" i="50" a="1"/>
  <c r="P1794" i="50" s="1"/>
  <c r="Q1794" i="50" a="1"/>
  <c r="Q1794" i="50" s="1"/>
  <c r="AB1794" i="50" a="1"/>
  <c r="AB1794" i="50" s="1"/>
  <c r="AD1794" i="50" a="1"/>
  <c r="AD1794" i="50" s="1"/>
  <c r="AC1794" i="50" s="1"/>
  <c r="AE1794" i="50" a="1"/>
  <c r="AE1794" i="50" s="1"/>
  <c r="AF1794" i="50" a="1"/>
  <c r="AF1794" i="50" s="1"/>
  <c r="AG1794" i="50" a="1"/>
  <c r="AG1794" i="50" s="1"/>
  <c r="AH1794" i="50" a="1"/>
  <c r="AH1794" i="50" s="1"/>
  <c r="AI1794" i="50" a="1"/>
  <c r="AI1794" i="50" s="1"/>
  <c r="AL1794" i="50" a="1"/>
  <c r="AL1794" i="50" s="1"/>
  <c r="O1795" i="50" a="1"/>
  <c r="O1795" i="50" s="1"/>
  <c r="P1795" i="50" a="1"/>
  <c r="P1795" i="50" s="1"/>
  <c r="Q1795" i="50" a="1"/>
  <c r="Q1795" i="50" s="1"/>
  <c r="AB1795" i="50" a="1"/>
  <c r="AB1795" i="50" s="1"/>
  <c r="AD1795" i="50" a="1"/>
  <c r="AD1795" i="50" s="1"/>
  <c r="AC1795" i="50" s="1"/>
  <c r="AE1795" i="50" a="1"/>
  <c r="AE1795" i="50" s="1"/>
  <c r="AF1795" i="50" a="1"/>
  <c r="AF1795" i="50" s="1"/>
  <c r="AG1795" i="50" a="1"/>
  <c r="AG1795" i="50" s="1"/>
  <c r="AH1795" i="50" a="1"/>
  <c r="AH1795" i="50" s="1"/>
  <c r="AI1795" i="50" a="1"/>
  <c r="AI1795" i="50" s="1"/>
  <c r="AL1795" i="50" a="1"/>
  <c r="AL1795" i="50" s="1"/>
  <c r="O1796" i="50" a="1"/>
  <c r="O1796" i="50" s="1"/>
  <c r="P1796" i="50" a="1"/>
  <c r="P1796" i="50" s="1"/>
  <c r="Q1796" i="50" a="1"/>
  <c r="Q1796" i="50" s="1"/>
  <c r="AB1796" i="50" a="1"/>
  <c r="AB1796" i="50" s="1"/>
  <c r="AD1796" i="50" a="1"/>
  <c r="AD1796" i="50" s="1"/>
  <c r="AC1796" i="50" s="1"/>
  <c r="AE1796" i="50" a="1"/>
  <c r="AE1796" i="50" s="1"/>
  <c r="Z1796" i="50" s="1"/>
  <c r="AF1796" i="50" a="1"/>
  <c r="AF1796" i="50" s="1"/>
  <c r="AG1796" i="50" a="1"/>
  <c r="AG1796" i="50" s="1"/>
  <c r="AH1796" i="50" a="1"/>
  <c r="AH1796" i="50" s="1"/>
  <c r="AI1796" i="50" a="1"/>
  <c r="AI1796" i="50" s="1"/>
  <c r="AL1796" i="50" a="1"/>
  <c r="AL1796" i="50" s="1"/>
  <c r="O1797" i="50" a="1"/>
  <c r="O1797" i="50" s="1"/>
  <c r="P1797" i="50" a="1"/>
  <c r="P1797" i="50" s="1"/>
  <c r="Q1797" i="50" a="1"/>
  <c r="Q1797" i="50" s="1"/>
  <c r="AB1797" i="50" a="1"/>
  <c r="AB1797" i="50" s="1"/>
  <c r="AD1797" i="50" a="1"/>
  <c r="AD1797" i="50" s="1"/>
  <c r="AC1797" i="50" s="1"/>
  <c r="AE1797" i="50" a="1"/>
  <c r="AE1797" i="50" s="1"/>
  <c r="AA1797" i="50" s="1"/>
  <c r="AF1797" i="50" a="1"/>
  <c r="AF1797" i="50" s="1"/>
  <c r="AG1797" i="50" a="1"/>
  <c r="AG1797" i="50" s="1"/>
  <c r="AH1797" i="50" a="1"/>
  <c r="AH1797" i="50" s="1"/>
  <c r="AI1797" i="50" a="1"/>
  <c r="AI1797" i="50" s="1"/>
  <c r="AL1797" i="50" a="1"/>
  <c r="AL1797" i="50" s="1"/>
  <c r="O1798" i="50" a="1"/>
  <c r="O1798" i="50" s="1"/>
  <c r="P1798" i="50" a="1"/>
  <c r="P1798" i="50" s="1"/>
  <c r="Q1798" i="50" a="1"/>
  <c r="Q1798" i="50" s="1"/>
  <c r="AB1798" i="50" a="1"/>
  <c r="AB1798" i="50" s="1"/>
  <c r="AD1798" i="50" a="1"/>
  <c r="AD1798" i="50" s="1"/>
  <c r="AC1798" i="50" s="1"/>
  <c r="AE1798" i="50" a="1"/>
  <c r="AE1798" i="50" s="1"/>
  <c r="AA1798" i="50" s="1"/>
  <c r="AF1798" i="50" a="1"/>
  <c r="AF1798" i="50" s="1"/>
  <c r="AG1798" i="50" a="1"/>
  <c r="AG1798" i="50" s="1"/>
  <c r="AH1798" i="50" a="1"/>
  <c r="AH1798" i="50" s="1"/>
  <c r="AI1798" i="50" a="1"/>
  <c r="AI1798" i="50" s="1"/>
  <c r="AL1798" i="50" a="1"/>
  <c r="AL1798" i="50" s="1"/>
  <c r="O1799" i="50" a="1"/>
  <c r="O1799" i="50" s="1"/>
  <c r="P1799" i="50" a="1"/>
  <c r="P1799" i="50" s="1"/>
  <c r="Q1799" i="50" a="1"/>
  <c r="Q1799" i="50" s="1"/>
  <c r="AB1799" i="50" a="1"/>
  <c r="AB1799" i="50" s="1"/>
  <c r="AD1799" i="50" a="1"/>
  <c r="AD1799" i="50" s="1"/>
  <c r="AC1799" i="50" s="1"/>
  <c r="AE1799" i="50" a="1"/>
  <c r="AE1799" i="50" s="1"/>
  <c r="Z1799" i="50" s="1"/>
  <c r="AF1799" i="50" a="1"/>
  <c r="AF1799" i="50" s="1"/>
  <c r="AG1799" i="50" a="1"/>
  <c r="AG1799" i="50" s="1"/>
  <c r="AH1799" i="50" a="1"/>
  <c r="AH1799" i="50" s="1"/>
  <c r="AI1799" i="50" a="1"/>
  <c r="AI1799" i="50" s="1"/>
  <c r="AL1799" i="50" a="1"/>
  <c r="AL1799" i="50" s="1"/>
  <c r="O1800" i="50" a="1"/>
  <c r="O1800" i="50" s="1"/>
  <c r="P1800" i="50" a="1"/>
  <c r="P1800" i="50" s="1"/>
  <c r="Q1800" i="50" a="1"/>
  <c r="Q1800" i="50" s="1"/>
  <c r="AB1800" i="50" a="1"/>
  <c r="AB1800" i="50" s="1"/>
  <c r="AD1800" i="50" a="1"/>
  <c r="AD1800" i="50" s="1"/>
  <c r="AC1800" i="50" s="1"/>
  <c r="AE1800" i="50" a="1"/>
  <c r="AE1800" i="50" s="1"/>
  <c r="AA1800" i="50" s="1"/>
  <c r="AF1800" i="50" a="1"/>
  <c r="AF1800" i="50" s="1"/>
  <c r="AG1800" i="50" a="1"/>
  <c r="AG1800" i="50" s="1"/>
  <c r="AH1800" i="50" a="1"/>
  <c r="AH1800" i="50" s="1"/>
  <c r="AI1800" i="50" a="1"/>
  <c r="AI1800" i="50" s="1"/>
  <c r="AL1800" i="50" a="1"/>
  <c r="AL1800" i="50" s="1"/>
  <c r="O1801" i="50" a="1"/>
  <c r="O1801" i="50" s="1"/>
  <c r="P1801" i="50" a="1"/>
  <c r="P1801" i="50" s="1"/>
  <c r="Q1801" i="50" a="1"/>
  <c r="Q1801" i="50" s="1"/>
  <c r="AB1801" i="50" a="1"/>
  <c r="AB1801" i="50" s="1"/>
  <c r="AD1801" i="50" a="1"/>
  <c r="AD1801" i="50" s="1"/>
  <c r="AC1801" i="50" s="1"/>
  <c r="AE1801" i="50" a="1"/>
  <c r="AE1801" i="50" s="1"/>
  <c r="AF1801" i="50" a="1"/>
  <c r="AF1801" i="50" s="1"/>
  <c r="AG1801" i="50" a="1"/>
  <c r="AG1801" i="50" s="1"/>
  <c r="AH1801" i="50" a="1"/>
  <c r="AH1801" i="50" s="1"/>
  <c r="AI1801" i="50" a="1"/>
  <c r="AI1801" i="50" s="1"/>
  <c r="AL1801" i="50" a="1"/>
  <c r="AL1801" i="50" s="1"/>
  <c r="O1802" i="50" a="1"/>
  <c r="O1802" i="50" s="1"/>
  <c r="P1802" i="50" a="1"/>
  <c r="P1802" i="50" s="1"/>
  <c r="Q1802" i="50" a="1"/>
  <c r="Q1802" i="50" s="1"/>
  <c r="AB1802" i="50" a="1"/>
  <c r="AB1802" i="50" s="1"/>
  <c r="AD1802" i="50" a="1"/>
  <c r="AD1802" i="50" s="1"/>
  <c r="AC1802" i="50" s="1"/>
  <c r="AE1802" i="50" a="1"/>
  <c r="AE1802" i="50" s="1"/>
  <c r="AF1802" i="50" a="1"/>
  <c r="AF1802" i="50" s="1"/>
  <c r="AG1802" i="50" a="1"/>
  <c r="AG1802" i="50" s="1"/>
  <c r="AH1802" i="50" a="1"/>
  <c r="AH1802" i="50" s="1"/>
  <c r="AI1802" i="50" a="1"/>
  <c r="AI1802" i="50" s="1"/>
  <c r="AL1802" i="50" a="1"/>
  <c r="AL1802" i="50" s="1"/>
  <c r="O1803" i="50" a="1"/>
  <c r="O1803" i="50" s="1"/>
  <c r="P1803" i="50" a="1"/>
  <c r="P1803" i="50" s="1"/>
  <c r="Q1803" i="50" a="1"/>
  <c r="Q1803" i="50" s="1"/>
  <c r="AB1803" i="50" a="1"/>
  <c r="AB1803" i="50" s="1"/>
  <c r="AD1803" i="50" a="1"/>
  <c r="AD1803" i="50" s="1"/>
  <c r="AC1803" i="50" s="1"/>
  <c r="AE1803" i="50" a="1"/>
  <c r="AE1803" i="50" s="1"/>
  <c r="AF1803" i="50" a="1"/>
  <c r="AF1803" i="50" s="1"/>
  <c r="AG1803" i="50" a="1"/>
  <c r="AG1803" i="50" s="1"/>
  <c r="AH1803" i="50" a="1"/>
  <c r="AH1803" i="50" s="1"/>
  <c r="AI1803" i="50" a="1"/>
  <c r="AI1803" i="50" s="1"/>
  <c r="AL1803" i="50" a="1"/>
  <c r="AL1803" i="50" s="1"/>
  <c r="O1804" i="50" a="1"/>
  <c r="O1804" i="50" s="1"/>
  <c r="P1804" i="50" a="1"/>
  <c r="P1804" i="50" s="1"/>
  <c r="Q1804" i="50" a="1"/>
  <c r="Q1804" i="50" s="1"/>
  <c r="AB1804" i="50" a="1"/>
  <c r="AB1804" i="50" s="1"/>
  <c r="AD1804" i="50" a="1"/>
  <c r="AD1804" i="50" s="1"/>
  <c r="AC1804" i="50" s="1"/>
  <c r="AE1804" i="50" a="1"/>
  <c r="AE1804" i="50" s="1"/>
  <c r="AF1804" i="50" a="1"/>
  <c r="AF1804" i="50" s="1"/>
  <c r="AG1804" i="50" a="1"/>
  <c r="AG1804" i="50" s="1"/>
  <c r="AH1804" i="50" a="1"/>
  <c r="AH1804" i="50" s="1"/>
  <c r="AI1804" i="50" a="1"/>
  <c r="AI1804" i="50" s="1"/>
  <c r="AL1804" i="50" a="1"/>
  <c r="AL1804" i="50" s="1"/>
  <c r="O1805" i="50" a="1"/>
  <c r="O1805" i="50" s="1"/>
  <c r="P1805" i="50" a="1"/>
  <c r="P1805" i="50" s="1"/>
  <c r="Q1805" i="50" a="1"/>
  <c r="Q1805" i="50" s="1"/>
  <c r="AB1805" i="50" a="1"/>
  <c r="AB1805" i="50" s="1"/>
  <c r="AD1805" i="50" a="1"/>
  <c r="AD1805" i="50" s="1"/>
  <c r="AC1805" i="50" s="1"/>
  <c r="AE1805" i="50" a="1"/>
  <c r="AE1805" i="50" s="1"/>
  <c r="AA1805" i="50" s="1"/>
  <c r="AF1805" i="50" a="1"/>
  <c r="AF1805" i="50" s="1"/>
  <c r="AG1805" i="50" a="1"/>
  <c r="AG1805" i="50" s="1"/>
  <c r="AH1805" i="50" a="1"/>
  <c r="AH1805" i="50" s="1"/>
  <c r="AI1805" i="50" a="1"/>
  <c r="AI1805" i="50" s="1"/>
  <c r="AL1805" i="50" a="1"/>
  <c r="AL1805" i="50" s="1"/>
  <c r="O1806" i="50" a="1"/>
  <c r="O1806" i="50" s="1"/>
  <c r="P1806" i="50" a="1"/>
  <c r="P1806" i="50" s="1"/>
  <c r="Q1806" i="50" a="1"/>
  <c r="Q1806" i="50" s="1"/>
  <c r="AB1806" i="50" a="1"/>
  <c r="AB1806" i="50" s="1"/>
  <c r="AD1806" i="50" a="1"/>
  <c r="AD1806" i="50" s="1"/>
  <c r="AC1806" i="50" s="1"/>
  <c r="AE1806" i="50" a="1"/>
  <c r="AE1806" i="50" s="1"/>
  <c r="AA1806" i="50" s="1"/>
  <c r="AF1806" i="50" a="1"/>
  <c r="AF1806" i="50" s="1"/>
  <c r="AG1806" i="50" a="1"/>
  <c r="AG1806" i="50" s="1"/>
  <c r="AH1806" i="50" a="1"/>
  <c r="AH1806" i="50" s="1"/>
  <c r="AI1806" i="50" a="1"/>
  <c r="AI1806" i="50" s="1"/>
  <c r="AL1806" i="50" a="1"/>
  <c r="AL1806" i="50" s="1"/>
  <c r="O1807" i="50" a="1"/>
  <c r="O1807" i="50" s="1"/>
  <c r="P1807" i="50" a="1"/>
  <c r="P1807" i="50" s="1"/>
  <c r="Q1807" i="50" a="1"/>
  <c r="Q1807" i="50" s="1"/>
  <c r="AB1807" i="50" a="1"/>
  <c r="AB1807" i="50" s="1"/>
  <c r="AD1807" i="50" a="1"/>
  <c r="AD1807" i="50" s="1"/>
  <c r="AC1807" i="50" s="1"/>
  <c r="AE1807" i="50" a="1"/>
  <c r="AE1807" i="50" s="1"/>
  <c r="Z1807" i="50" s="1"/>
  <c r="AF1807" i="50" a="1"/>
  <c r="AF1807" i="50" s="1"/>
  <c r="AG1807" i="50" a="1"/>
  <c r="AG1807" i="50" s="1"/>
  <c r="AH1807" i="50" a="1"/>
  <c r="AH1807" i="50" s="1"/>
  <c r="AI1807" i="50" a="1"/>
  <c r="AI1807" i="50" s="1"/>
  <c r="AL1807" i="50" a="1"/>
  <c r="AL1807" i="50" s="1"/>
  <c r="O1808" i="50" a="1"/>
  <c r="O1808" i="50" s="1"/>
  <c r="P1808" i="50" a="1"/>
  <c r="P1808" i="50" s="1"/>
  <c r="Q1808" i="50" a="1"/>
  <c r="Q1808" i="50" s="1"/>
  <c r="AB1808" i="50" a="1"/>
  <c r="AB1808" i="50" s="1"/>
  <c r="AD1808" i="50" a="1"/>
  <c r="AD1808" i="50" s="1"/>
  <c r="AC1808" i="50" s="1"/>
  <c r="AE1808" i="50" a="1"/>
  <c r="AE1808" i="50" s="1"/>
  <c r="AA1808" i="50" s="1"/>
  <c r="AF1808" i="50" a="1"/>
  <c r="AF1808" i="50" s="1"/>
  <c r="AG1808" i="50" a="1"/>
  <c r="AG1808" i="50" s="1"/>
  <c r="AH1808" i="50" a="1"/>
  <c r="AH1808" i="50" s="1"/>
  <c r="AI1808" i="50" a="1"/>
  <c r="AI1808" i="50" s="1"/>
  <c r="AL1808" i="50" a="1"/>
  <c r="AL1808" i="50" s="1"/>
  <c r="O1809" i="50" a="1"/>
  <c r="O1809" i="50" s="1"/>
  <c r="P1809" i="50" a="1"/>
  <c r="P1809" i="50" s="1"/>
  <c r="Q1809" i="50" a="1"/>
  <c r="Q1809" i="50" s="1"/>
  <c r="AB1809" i="50" a="1"/>
  <c r="AB1809" i="50" s="1"/>
  <c r="AD1809" i="50" a="1"/>
  <c r="AD1809" i="50" s="1"/>
  <c r="AC1809" i="50" s="1"/>
  <c r="AE1809" i="50" a="1"/>
  <c r="AE1809" i="50" s="1"/>
  <c r="AF1809" i="50" a="1"/>
  <c r="AF1809" i="50" s="1"/>
  <c r="AG1809" i="50" a="1"/>
  <c r="AG1809" i="50" s="1"/>
  <c r="AH1809" i="50" a="1"/>
  <c r="AH1809" i="50" s="1"/>
  <c r="AI1809" i="50" a="1"/>
  <c r="AI1809" i="50" s="1"/>
  <c r="AL1809" i="50" a="1"/>
  <c r="AL1809" i="50" s="1"/>
  <c r="O1810" i="50" a="1"/>
  <c r="O1810" i="50" s="1"/>
  <c r="P1810" i="50" a="1"/>
  <c r="P1810" i="50" s="1"/>
  <c r="Q1810" i="50" a="1"/>
  <c r="Q1810" i="50" s="1"/>
  <c r="AB1810" i="50" a="1"/>
  <c r="AB1810" i="50" s="1"/>
  <c r="AD1810" i="50" a="1"/>
  <c r="AD1810" i="50" s="1"/>
  <c r="AC1810" i="50" s="1"/>
  <c r="AE1810" i="50" a="1"/>
  <c r="AE1810" i="50" s="1"/>
  <c r="AF1810" i="50" a="1"/>
  <c r="AF1810" i="50" s="1"/>
  <c r="AG1810" i="50" a="1"/>
  <c r="AG1810" i="50" s="1"/>
  <c r="AH1810" i="50" a="1"/>
  <c r="AH1810" i="50" s="1"/>
  <c r="AI1810" i="50" a="1"/>
  <c r="AI1810" i="50" s="1"/>
  <c r="AL1810" i="50" a="1"/>
  <c r="AL1810" i="50" s="1"/>
  <c r="O1811" i="50" a="1"/>
  <c r="O1811" i="50" s="1"/>
  <c r="P1811" i="50" a="1"/>
  <c r="P1811" i="50" s="1"/>
  <c r="Q1811" i="50" a="1"/>
  <c r="Q1811" i="50" s="1"/>
  <c r="AB1811" i="50" a="1"/>
  <c r="AB1811" i="50" s="1"/>
  <c r="AD1811" i="50" a="1"/>
  <c r="AD1811" i="50" s="1"/>
  <c r="AC1811" i="50" s="1"/>
  <c r="AE1811" i="50" a="1"/>
  <c r="AE1811" i="50" s="1"/>
  <c r="AF1811" i="50" a="1"/>
  <c r="AF1811" i="50" s="1"/>
  <c r="AG1811" i="50" a="1"/>
  <c r="AG1811" i="50" s="1"/>
  <c r="AH1811" i="50" a="1"/>
  <c r="AH1811" i="50" s="1"/>
  <c r="AI1811" i="50" a="1"/>
  <c r="AI1811" i="50" s="1"/>
  <c r="AL1811" i="50" a="1"/>
  <c r="AL1811" i="50" s="1"/>
  <c r="O1812" i="50" a="1"/>
  <c r="O1812" i="50" s="1"/>
  <c r="P1812" i="50" a="1"/>
  <c r="P1812" i="50" s="1"/>
  <c r="Q1812" i="50" a="1"/>
  <c r="Q1812" i="50" s="1"/>
  <c r="AB1812" i="50" a="1"/>
  <c r="AB1812" i="50" s="1"/>
  <c r="AD1812" i="50" a="1"/>
  <c r="AD1812" i="50" s="1"/>
  <c r="AC1812" i="50" s="1"/>
  <c r="AE1812" i="50" a="1"/>
  <c r="AE1812" i="50" s="1"/>
  <c r="AF1812" i="50" a="1"/>
  <c r="AF1812" i="50" s="1"/>
  <c r="AG1812" i="50" a="1"/>
  <c r="AG1812" i="50" s="1"/>
  <c r="AH1812" i="50" a="1"/>
  <c r="AH1812" i="50" s="1"/>
  <c r="AI1812" i="50" a="1"/>
  <c r="AI1812" i="50" s="1"/>
  <c r="AL1812" i="50" a="1"/>
  <c r="AL1812" i="50" s="1"/>
  <c r="O1813" i="50" a="1"/>
  <c r="O1813" i="50" s="1"/>
  <c r="P1813" i="50" a="1"/>
  <c r="P1813" i="50" s="1"/>
  <c r="Q1813" i="50" a="1"/>
  <c r="Q1813" i="50" s="1"/>
  <c r="AB1813" i="50" a="1"/>
  <c r="AB1813" i="50" s="1"/>
  <c r="AD1813" i="50" a="1"/>
  <c r="AD1813" i="50" s="1"/>
  <c r="AC1813" i="50" s="1"/>
  <c r="AE1813" i="50" a="1"/>
  <c r="AE1813" i="50" s="1"/>
  <c r="AF1813" i="50" a="1"/>
  <c r="AF1813" i="50" s="1"/>
  <c r="AG1813" i="50" a="1"/>
  <c r="AG1813" i="50" s="1"/>
  <c r="AH1813" i="50" a="1"/>
  <c r="AH1813" i="50" s="1"/>
  <c r="AI1813" i="50" a="1"/>
  <c r="AI1813" i="50" s="1"/>
  <c r="AL1813" i="50" a="1"/>
  <c r="AL1813" i="50" s="1"/>
  <c r="O1814" i="50" a="1"/>
  <c r="O1814" i="50" s="1"/>
  <c r="P1814" i="50" a="1"/>
  <c r="P1814" i="50" s="1"/>
  <c r="Q1814" i="50" a="1"/>
  <c r="Q1814" i="50" s="1"/>
  <c r="AB1814" i="50" a="1"/>
  <c r="AB1814" i="50" s="1"/>
  <c r="AD1814" i="50" a="1"/>
  <c r="AD1814" i="50" s="1"/>
  <c r="AC1814" i="50" s="1"/>
  <c r="AE1814" i="50" a="1"/>
  <c r="AE1814" i="50" s="1"/>
  <c r="AF1814" i="50" a="1"/>
  <c r="AF1814" i="50" s="1"/>
  <c r="AG1814" i="50" a="1"/>
  <c r="AG1814" i="50" s="1"/>
  <c r="AH1814" i="50" a="1"/>
  <c r="AH1814" i="50" s="1"/>
  <c r="AI1814" i="50" a="1"/>
  <c r="AI1814" i="50" s="1"/>
  <c r="AL1814" i="50" a="1"/>
  <c r="AL1814" i="50" s="1"/>
  <c r="O1815" i="50" a="1"/>
  <c r="O1815" i="50" s="1"/>
  <c r="P1815" i="50" a="1"/>
  <c r="P1815" i="50" s="1"/>
  <c r="Q1815" i="50" a="1"/>
  <c r="Q1815" i="50" s="1"/>
  <c r="AB1815" i="50" a="1"/>
  <c r="AB1815" i="50" s="1"/>
  <c r="AD1815" i="50" a="1"/>
  <c r="AD1815" i="50" s="1"/>
  <c r="AC1815" i="50" s="1"/>
  <c r="AE1815" i="50" a="1"/>
  <c r="AE1815" i="50" s="1"/>
  <c r="AA1815" i="50" s="1"/>
  <c r="AF1815" i="50" a="1"/>
  <c r="AF1815" i="50" s="1"/>
  <c r="AG1815" i="50" a="1"/>
  <c r="AG1815" i="50" s="1"/>
  <c r="AH1815" i="50" a="1"/>
  <c r="AH1815" i="50" s="1"/>
  <c r="AI1815" i="50" a="1"/>
  <c r="AI1815" i="50" s="1"/>
  <c r="AL1815" i="50" a="1"/>
  <c r="AL1815" i="50" s="1"/>
  <c r="O1816" i="50" a="1"/>
  <c r="O1816" i="50" s="1"/>
  <c r="P1816" i="50" a="1"/>
  <c r="P1816" i="50" s="1"/>
  <c r="Q1816" i="50" a="1"/>
  <c r="Q1816" i="50" s="1"/>
  <c r="AB1816" i="50" a="1"/>
  <c r="AB1816" i="50" s="1"/>
  <c r="AD1816" i="50" a="1"/>
  <c r="AD1816" i="50" s="1"/>
  <c r="AC1816" i="50" s="1"/>
  <c r="AE1816" i="50" a="1"/>
  <c r="AE1816" i="50" s="1"/>
  <c r="AA1816" i="50" s="1"/>
  <c r="AF1816" i="50" a="1"/>
  <c r="AF1816" i="50" s="1"/>
  <c r="AG1816" i="50" a="1"/>
  <c r="AG1816" i="50" s="1"/>
  <c r="AH1816" i="50" a="1"/>
  <c r="AH1816" i="50" s="1"/>
  <c r="AI1816" i="50" a="1"/>
  <c r="AI1816" i="50" s="1"/>
  <c r="AL1816" i="50" a="1"/>
  <c r="AL1816" i="50" s="1"/>
  <c r="O1817" i="50" a="1"/>
  <c r="O1817" i="50" s="1"/>
  <c r="P1817" i="50" a="1"/>
  <c r="P1817" i="50" s="1"/>
  <c r="Q1817" i="50" a="1"/>
  <c r="Q1817" i="50" s="1"/>
  <c r="AB1817" i="50" a="1"/>
  <c r="AB1817" i="50" s="1"/>
  <c r="AD1817" i="50" a="1"/>
  <c r="AD1817" i="50" s="1"/>
  <c r="AC1817" i="50" s="1"/>
  <c r="AE1817" i="50" a="1"/>
  <c r="AE1817" i="50" s="1"/>
  <c r="AF1817" i="50" a="1"/>
  <c r="AF1817" i="50" s="1"/>
  <c r="AG1817" i="50" a="1"/>
  <c r="AG1817" i="50" s="1"/>
  <c r="AH1817" i="50" a="1"/>
  <c r="AH1817" i="50" s="1"/>
  <c r="AI1817" i="50" a="1"/>
  <c r="AI1817" i="50" s="1"/>
  <c r="AL1817" i="50" a="1"/>
  <c r="AL1817" i="50" s="1"/>
  <c r="O1818" i="50" a="1"/>
  <c r="O1818" i="50" s="1"/>
  <c r="P1818" i="50" a="1"/>
  <c r="P1818" i="50" s="1"/>
  <c r="Q1818" i="50" a="1"/>
  <c r="Q1818" i="50" s="1"/>
  <c r="AB1818" i="50" a="1"/>
  <c r="AB1818" i="50" s="1"/>
  <c r="AD1818" i="50" a="1"/>
  <c r="AD1818" i="50" s="1"/>
  <c r="AC1818" i="50" s="1"/>
  <c r="AE1818" i="50" a="1"/>
  <c r="AE1818" i="50" s="1"/>
  <c r="AA1818" i="50" s="1"/>
  <c r="AF1818" i="50" a="1"/>
  <c r="AF1818" i="50" s="1"/>
  <c r="AG1818" i="50" a="1"/>
  <c r="AG1818" i="50" s="1"/>
  <c r="AH1818" i="50" a="1"/>
  <c r="AH1818" i="50" s="1"/>
  <c r="AI1818" i="50" a="1"/>
  <c r="AI1818" i="50" s="1"/>
  <c r="AL1818" i="50" a="1"/>
  <c r="AL1818" i="50" s="1"/>
  <c r="O1819" i="50" a="1"/>
  <c r="O1819" i="50" s="1"/>
  <c r="P1819" i="50" a="1"/>
  <c r="P1819" i="50" s="1"/>
  <c r="Q1819" i="50" a="1"/>
  <c r="Q1819" i="50" s="1"/>
  <c r="AB1819" i="50" a="1"/>
  <c r="AB1819" i="50" s="1"/>
  <c r="AD1819" i="50" a="1"/>
  <c r="AD1819" i="50" s="1"/>
  <c r="AC1819" i="50" s="1"/>
  <c r="AE1819" i="50" a="1"/>
  <c r="AE1819" i="50" s="1"/>
  <c r="AA1819" i="50" s="1"/>
  <c r="AF1819" i="50" a="1"/>
  <c r="AF1819" i="50" s="1"/>
  <c r="AG1819" i="50" a="1"/>
  <c r="AG1819" i="50" s="1"/>
  <c r="AH1819" i="50" a="1"/>
  <c r="AH1819" i="50" s="1"/>
  <c r="AI1819" i="50" a="1"/>
  <c r="AI1819" i="50" s="1"/>
  <c r="AL1819" i="50" a="1"/>
  <c r="AL1819" i="50" s="1"/>
  <c r="O1820" i="50" a="1"/>
  <c r="O1820" i="50" s="1"/>
  <c r="P1820" i="50" a="1"/>
  <c r="P1820" i="50" s="1"/>
  <c r="Q1820" i="50" a="1"/>
  <c r="Q1820" i="50" s="1"/>
  <c r="AB1820" i="50" a="1"/>
  <c r="AB1820" i="50" s="1"/>
  <c r="AD1820" i="50" a="1"/>
  <c r="AD1820" i="50" s="1"/>
  <c r="AC1820" i="50" s="1"/>
  <c r="AE1820" i="50" a="1"/>
  <c r="AE1820" i="50" s="1"/>
  <c r="AF1820" i="50" a="1"/>
  <c r="AF1820" i="50" s="1"/>
  <c r="AG1820" i="50" a="1"/>
  <c r="AG1820" i="50" s="1"/>
  <c r="AH1820" i="50" a="1"/>
  <c r="AH1820" i="50" s="1"/>
  <c r="AI1820" i="50" a="1"/>
  <c r="AI1820" i="50" s="1"/>
  <c r="AL1820" i="50" a="1"/>
  <c r="AL1820" i="50" s="1"/>
  <c r="O1821" i="50" a="1"/>
  <c r="O1821" i="50" s="1"/>
  <c r="P1821" i="50" a="1"/>
  <c r="P1821" i="50" s="1"/>
  <c r="Q1821" i="50" a="1"/>
  <c r="Q1821" i="50" s="1"/>
  <c r="AB1821" i="50" a="1"/>
  <c r="AB1821" i="50" s="1"/>
  <c r="AD1821" i="50" a="1"/>
  <c r="AD1821" i="50" s="1"/>
  <c r="AC1821" i="50" s="1"/>
  <c r="AE1821" i="50" a="1"/>
  <c r="AE1821" i="50" s="1"/>
  <c r="AF1821" i="50" a="1"/>
  <c r="AF1821" i="50" s="1"/>
  <c r="AG1821" i="50" a="1"/>
  <c r="AG1821" i="50" s="1"/>
  <c r="AH1821" i="50" a="1"/>
  <c r="AH1821" i="50" s="1"/>
  <c r="AI1821" i="50" a="1"/>
  <c r="AI1821" i="50" s="1"/>
  <c r="AL1821" i="50" a="1"/>
  <c r="AL1821" i="50" s="1"/>
  <c r="O1822" i="50" a="1"/>
  <c r="O1822" i="50" s="1"/>
  <c r="P1822" i="50" a="1"/>
  <c r="P1822" i="50" s="1"/>
  <c r="Q1822" i="50" a="1"/>
  <c r="Q1822" i="50" s="1"/>
  <c r="AB1822" i="50" a="1"/>
  <c r="AB1822" i="50" s="1"/>
  <c r="AD1822" i="50" a="1"/>
  <c r="AD1822" i="50" s="1"/>
  <c r="AC1822" i="50" s="1"/>
  <c r="AE1822" i="50" a="1"/>
  <c r="AE1822" i="50" s="1"/>
  <c r="AF1822" i="50" a="1"/>
  <c r="AF1822" i="50" s="1"/>
  <c r="AG1822" i="50" a="1"/>
  <c r="AG1822" i="50" s="1"/>
  <c r="AH1822" i="50" a="1"/>
  <c r="AH1822" i="50" s="1"/>
  <c r="AI1822" i="50" a="1"/>
  <c r="AI1822" i="50" s="1"/>
  <c r="AL1822" i="50" a="1"/>
  <c r="AL1822" i="50" s="1"/>
  <c r="O1823" i="50" a="1"/>
  <c r="O1823" i="50" s="1"/>
  <c r="P1823" i="50" a="1"/>
  <c r="P1823" i="50" s="1"/>
  <c r="Q1823" i="50" a="1"/>
  <c r="Q1823" i="50" s="1"/>
  <c r="AB1823" i="50" a="1"/>
  <c r="AB1823" i="50" s="1"/>
  <c r="AD1823" i="50" a="1"/>
  <c r="AD1823" i="50" s="1"/>
  <c r="AC1823" i="50" s="1"/>
  <c r="AE1823" i="50" a="1"/>
  <c r="AE1823" i="50" s="1"/>
  <c r="Z1823" i="50" s="1"/>
  <c r="AF1823" i="50" a="1"/>
  <c r="AF1823" i="50" s="1"/>
  <c r="AG1823" i="50" a="1"/>
  <c r="AG1823" i="50" s="1"/>
  <c r="AH1823" i="50" a="1"/>
  <c r="AH1823" i="50" s="1"/>
  <c r="AI1823" i="50" a="1"/>
  <c r="AI1823" i="50" s="1"/>
  <c r="AL1823" i="50" a="1"/>
  <c r="AL1823" i="50" s="1"/>
  <c r="O1824" i="50" a="1"/>
  <c r="O1824" i="50" s="1"/>
  <c r="P1824" i="50" a="1"/>
  <c r="P1824" i="50" s="1"/>
  <c r="Q1824" i="50" a="1"/>
  <c r="Q1824" i="50" s="1"/>
  <c r="AB1824" i="50" a="1"/>
  <c r="AB1824" i="50" s="1"/>
  <c r="AD1824" i="50" a="1"/>
  <c r="AD1824" i="50" s="1"/>
  <c r="AC1824" i="50" s="1"/>
  <c r="AE1824" i="50" a="1"/>
  <c r="AE1824" i="50" s="1"/>
  <c r="AA1824" i="50" s="1"/>
  <c r="AF1824" i="50" a="1"/>
  <c r="AF1824" i="50" s="1"/>
  <c r="AG1824" i="50" a="1"/>
  <c r="AG1824" i="50" s="1"/>
  <c r="AH1824" i="50" a="1"/>
  <c r="AH1824" i="50" s="1"/>
  <c r="AI1824" i="50" a="1"/>
  <c r="AI1824" i="50" s="1"/>
  <c r="AL1824" i="50" a="1"/>
  <c r="AL1824" i="50" s="1"/>
  <c r="O1825" i="50" a="1"/>
  <c r="O1825" i="50" s="1"/>
  <c r="P1825" i="50" a="1"/>
  <c r="P1825" i="50" s="1"/>
  <c r="Q1825" i="50" a="1"/>
  <c r="Q1825" i="50" s="1"/>
  <c r="AB1825" i="50" a="1"/>
  <c r="AB1825" i="50" s="1"/>
  <c r="AD1825" i="50" a="1"/>
  <c r="AD1825" i="50" s="1"/>
  <c r="AC1825" i="50" s="1"/>
  <c r="AE1825" i="50" a="1"/>
  <c r="AE1825" i="50" s="1"/>
  <c r="AF1825" i="50" a="1"/>
  <c r="AF1825" i="50" s="1"/>
  <c r="AG1825" i="50" a="1"/>
  <c r="AG1825" i="50" s="1"/>
  <c r="AH1825" i="50" a="1"/>
  <c r="AH1825" i="50" s="1"/>
  <c r="AI1825" i="50" a="1"/>
  <c r="AI1825" i="50" s="1"/>
  <c r="AL1825" i="50" a="1"/>
  <c r="AL1825" i="50" s="1"/>
  <c r="O1826" i="50" a="1"/>
  <c r="O1826" i="50" s="1"/>
  <c r="P1826" i="50" a="1"/>
  <c r="P1826" i="50" s="1"/>
  <c r="Q1826" i="50" a="1"/>
  <c r="Q1826" i="50" s="1"/>
  <c r="AB1826" i="50" a="1"/>
  <c r="AB1826" i="50" s="1"/>
  <c r="AD1826" i="50" a="1"/>
  <c r="AD1826" i="50" s="1"/>
  <c r="AC1826" i="50" s="1"/>
  <c r="AE1826" i="50" a="1"/>
  <c r="AE1826" i="50" s="1"/>
  <c r="AF1826" i="50" a="1"/>
  <c r="AF1826" i="50" s="1"/>
  <c r="AG1826" i="50" a="1"/>
  <c r="AG1826" i="50" s="1"/>
  <c r="AH1826" i="50" a="1"/>
  <c r="AH1826" i="50" s="1"/>
  <c r="AI1826" i="50" a="1"/>
  <c r="AI1826" i="50" s="1"/>
  <c r="AL1826" i="50" a="1"/>
  <c r="AL1826" i="50" s="1"/>
  <c r="O1827" i="50" a="1"/>
  <c r="O1827" i="50" s="1"/>
  <c r="P1827" i="50" a="1"/>
  <c r="P1827" i="50" s="1"/>
  <c r="Q1827" i="50" a="1"/>
  <c r="Q1827" i="50" s="1"/>
  <c r="AB1827" i="50" a="1"/>
  <c r="AB1827" i="50" s="1"/>
  <c r="AD1827" i="50" a="1"/>
  <c r="AD1827" i="50" s="1"/>
  <c r="AC1827" i="50" s="1"/>
  <c r="AE1827" i="50" a="1"/>
  <c r="AE1827" i="50" s="1"/>
  <c r="Z1827" i="50" s="1"/>
  <c r="AF1827" i="50" a="1"/>
  <c r="AF1827" i="50" s="1"/>
  <c r="AG1827" i="50" a="1"/>
  <c r="AG1827" i="50" s="1"/>
  <c r="AH1827" i="50" a="1"/>
  <c r="AH1827" i="50" s="1"/>
  <c r="AI1827" i="50" a="1"/>
  <c r="AI1827" i="50" s="1"/>
  <c r="AL1827" i="50" a="1"/>
  <c r="AL1827" i="50" s="1"/>
  <c r="O1828" i="50" a="1"/>
  <c r="O1828" i="50" s="1"/>
  <c r="P1828" i="50" a="1"/>
  <c r="P1828" i="50" s="1"/>
  <c r="Q1828" i="50" a="1"/>
  <c r="Q1828" i="50" s="1"/>
  <c r="AB1828" i="50" a="1"/>
  <c r="AB1828" i="50" s="1"/>
  <c r="AD1828" i="50" a="1"/>
  <c r="AD1828" i="50" s="1"/>
  <c r="AC1828" i="50" s="1"/>
  <c r="AE1828" i="50" a="1"/>
  <c r="AE1828" i="50" s="1"/>
  <c r="AF1828" i="50" a="1"/>
  <c r="AF1828" i="50" s="1"/>
  <c r="AG1828" i="50" a="1"/>
  <c r="AG1828" i="50" s="1"/>
  <c r="AH1828" i="50" a="1"/>
  <c r="AH1828" i="50" s="1"/>
  <c r="AI1828" i="50" a="1"/>
  <c r="AI1828" i="50" s="1"/>
  <c r="AL1828" i="50" a="1"/>
  <c r="AL1828" i="50" s="1"/>
  <c r="O1829" i="50" a="1"/>
  <c r="O1829" i="50" s="1"/>
  <c r="P1829" i="50" a="1"/>
  <c r="P1829" i="50" s="1"/>
  <c r="Q1829" i="50" a="1"/>
  <c r="Q1829" i="50" s="1"/>
  <c r="AB1829" i="50" a="1"/>
  <c r="AB1829" i="50" s="1"/>
  <c r="AD1829" i="50" a="1"/>
  <c r="AD1829" i="50" s="1"/>
  <c r="AC1829" i="50" s="1"/>
  <c r="AE1829" i="50" a="1"/>
  <c r="AE1829" i="50" s="1"/>
  <c r="Z1829" i="50" s="1"/>
  <c r="AF1829" i="50" a="1"/>
  <c r="AF1829" i="50" s="1"/>
  <c r="AG1829" i="50" a="1"/>
  <c r="AG1829" i="50" s="1"/>
  <c r="AH1829" i="50" a="1"/>
  <c r="AH1829" i="50" s="1"/>
  <c r="AI1829" i="50" a="1"/>
  <c r="AI1829" i="50" s="1"/>
  <c r="AL1829" i="50" a="1"/>
  <c r="AL1829" i="50" s="1"/>
  <c r="O1830" i="50" a="1"/>
  <c r="O1830" i="50" s="1"/>
  <c r="P1830" i="50" a="1"/>
  <c r="P1830" i="50" s="1"/>
  <c r="Q1830" i="50" a="1"/>
  <c r="Q1830" i="50" s="1"/>
  <c r="AB1830" i="50" a="1"/>
  <c r="AB1830" i="50" s="1"/>
  <c r="AD1830" i="50" a="1"/>
  <c r="AD1830" i="50" s="1"/>
  <c r="AC1830" i="50" s="1"/>
  <c r="AE1830" i="50" a="1"/>
  <c r="AE1830" i="50" s="1"/>
  <c r="AF1830" i="50" a="1"/>
  <c r="AF1830" i="50" s="1"/>
  <c r="AG1830" i="50" a="1"/>
  <c r="AG1830" i="50" s="1"/>
  <c r="AH1830" i="50" a="1"/>
  <c r="AH1830" i="50" s="1"/>
  <c r="AI1830" i="50" a="1"/>
  <c r="AI1830" i="50" s="1"/>
  <c r="AL1830" i="50" a="1"/>
  <c r="AL1830" i="50" s="1"/>
  <c r="O1831" i="50" a="1"/>
  <c r="O1831" i="50" s="1"/>
  <c r="P1831" i="50" a="1"/>
  <c r="P1831" i="50" s="1"/>
  <c r="Q1831" i="50" a="1"/>
  <c r="Q1831" i="50" s="1"/>
  <c r="AB1831" i="50" a="1"/>
  <c r="AB1831" i="50" s="1"/>
  <c r="AD1831" i="50" a="1"/>
  <c r="AD1831" i="50" s="1"/>
  <c r="AC1831" i="50" s="1"/>
  <c r="AE1831" i="50" a="1"/>
  <c r="AE1831" i="50" s="1"/>
  <c r="AF1831" i="50" a="1"/>
  <c r="AF1831" i="50" s="1"/>
  <c r="AG1831" i="50" a="1"/>
  <c r="AG1831" i="50" s="1"/>
  <c r="AH1831" i="50" a="1"/>
  <c r="AH1831" i="50" s="1"/>
  <c r="AI1831" i="50" a="1"/>
  <c r="AI1831" i="50" s="1"/>
  <c r="AL1831" i="50" a="1"/>
  <c r="AL1831" i="50" s="1"/>
  <c r="O1832" i="50" a="1"/>
  <c r="O1832" i="50" s="1"/>
  <c r="P1832" i="50" a="1"/>
  <c r="P1832" i="50" s="1"/>
  <c r="Q1832" i="50" a="1"/>
  <c r="Q1832" i="50" s="1"/>
  <c r="AB1832" i="50" a="1"/>
  <c r="AB1832" i="50" s="1"/>
  <c r="AD1832" i="50" a="1"/>
  <c r="AD1832" i="50" s="1"/>
  <c r="AC1832" i="50" s="1"/>
  <c r="AE1832" i="50" a="1"/>
  <c r="AE1832" i="50" s="1"/>
  <c r="AF1832" i="50" a="1"/>
  <c r="AF1832" i="50" s="1"/>
  <c r="AG1832" i="50" a="1"/>
  <c r="AG1832" i="50" s="1"/>
  <c r="AH1832" i="50" a="1"/>
  <c r="AH1832" i="50" s="1"/>
  <c r="AI1832" i="50" a="1"/>
  <c r="AI1832" i="50" s="1"/>
  <c r="AL1832" i="50" a="1"/>
  <c r="AL1832" i="50" s="1"/>
  <c r="O1833" i="50" a="1"/>
  <c r="O1833" i="50" s="1"/>
  <c r="P1833" i="50" a="1"/>
  <c r="P1833" i="50" s="1"/>
  <c r="Q1833" i="50" a="1"/>
  <c r="Q1833" i="50" s="1"/>
  <c r="AB1833" i="50" a="1"/>
  <c r="AB1833" i="50" s="1"/>
  <c r="AD1833" i="50" a="1"/>
  <c r="AD1833" i="50" s="1"/>
  <c r="AC1833" i="50" s="1"/>
  <c r="AE1833" i="50" a="1"/>
  <c r="AE1833" i="50" s="1"/>
  <c r="Z1833" i="50" s="1"/>
  <c r="AF1833" i="50" a="1"/>
  <c r="AF1833" i="50" s="1"/>
  <c r="AG1833" i="50" a="1"/>
  <c r="AG1833" i="50" s="1"/>
  <c r="AH1833" i="50" a="1"/>
  <c r="AH1833" i="50" s="1"/>
  <c r="AI1833" i="50" a="1"/>
  <c r="AI1833" i="50" s="1"/>
  <c r="AL1833" i="50" a="1"/>
  <c r="AL1833" i="50" s="1"/>
  <c r="O1834" i="50" a="1"/>
  <c r="O1834" i="50" s="1"/>
  <c r="P1834" i="50" a="1"/>
  <c r="P1834" i="50" s="1"/>
  <c r="Q1834" i="50" a="1"/>
  <c r="Q1834" i="50" s="1"/>
  <c r="AB1834" i="50" a="1"/>
  <c r="AB1834" i="50" s="1"/>
  <c r="AD1834" i="50" a="1"/>
  <c r="AD1834" i="50" s="1"/>
  <c r="AC1834" i="50" s="1"/>
  <c r="AE1834" i="50" a="1"/>
  <c r="AE1834" i="50" s="1"/>
  <c r="AA1834" i="50" s="1"/>
  <c r="AF1834" i="50" a="1"/>
  <c r="AF1834" i="50" s="1"/>
  <c r="AG1834" i="50" a="1"/>
  <c r="AG1834" i="50" s="1"/>
  <c r="AH1834" i="50" a="1"/>
  <c r="AH1834" i="50" s="1"/>
  <c r="AI1834" i="50" a="1"/>
  <c r="AI1834" i="50" s="1"/>
  <c r="AL1834" i="50" a="1"/>
  <c r="AL1834" i="50" s="1"/>
  <c r="O1835" i="50" a="1"/>
  <c r="O1835" i="50" s="1"/>
  <c r="P1835" i="50" a="1"/>
  <c r="P1835" i="50" s="1"/>
  <c r="Q1835" i="50" a="1"/>
  <c r="Q1835" i="50" s="1"/>
  <c r="AB1835" i="50" a="1"/>
  <c r="AB1835" i="50" s="1"/>
  <c r="AD1835" i="50" a="1"/>
  <c r="AD1835" i="50" s="1"/>
  <c r="AC1835" i="50" s="1"/>
  <c r="AE1835" i="50" a="1"/>
  <c r="AE1835" i="50" s="1"/>
  <c r="AF1835" i="50" a="1"/>
  <c r="AF1835" i="50" s="1"/>
  <c r="AG1835" i="50" a="1"/>
  <c r="AG1835" i="50" s="1"/>
  <c r="AH1835" i="50" a="1"/>
  <c r="AH1835" i="50" s="1"/>
  <c r="AI1835" i="50" a="1"/>
  <c r="AI1835" i="50" s="1"/>
  <c r="AL1835" i="50" a="1"/>
  <c r="AL1835" i="50" s="1"/>
  <c r="O1836" i="50" a="1"/>
  <c r="O1836" i="50" s="1"/>
  <c r="P1836" i="50" a="1"/>
  <c r="P1836" i="50" s="1"/>
  <c r="Q1836" i="50" a="1"/>
  <c r="Q1836" i="50" s="1"/>
  <c r="AB1836" i="50" a="1"/>
  <c r="AB1836" i="50" s="1"/>
  <c r="AD1836" i="50" a="1"/>
  <c r="AD1836" i="50" s="1"/>
  <c r="AC1836" i="50" s="1"/>
  <c r="AE1836" i="50" a="1"/>
  <c r="AE1836" i="50" s="1"/>
  <c r="AF1836" i="50" a="1"/>
  <c r="AF1836" i="50" s="1"/>
  <c r="AG1836" i="50" a="1"/>
  <c r="AG1836" i="50" s="1"/>
  <c r="AH1836" i="50" a="1"/>
  <c r="AH1836" i="50" s="1"/>
  <c r="AI1836" i="50" a="1"/>
  <c r="AI1836" i="50" s="1"/>
  <c r="AL1836" i="50" a="1"/>
  <c r="AL1836" i="50" s="1"/>
  <c r="O1837" i="50" a="1"/>
  <c r="O1837" i="50" s="1"/>
  <c r="P1837" i="50" a="1"/>
  <c r="P1837" i="50" s="1"/>
  <c r="Q1837" i="50" a="1"/>
  <c r="Q1837" i="50" s="1"/>
  <c r="AB1837" i="50" a="1"/>
  <c r="AB1837" i="50" s="1"/>
  <c r="AD1837" i="50" a="1"/>
  <c r="AD1837" i="50" s="1"/>
  <c r="AC1837" i="50" s="1"/>
  <c r="AE1837" i="50" a="1"/>
  <c r="AE1837" i="50" s="1"/>
  <c r="AA1837" i="50" s="1"/>
  <c r="AF1837" i="50" a="1"/>
  <c r="AF1837" i="50" s="1"/>
  <c r="AG1837" i="50" a="1"/>
  <c r="AG1837" i="50" s="1"/>
  <c r="AH1837" i="50" a="1"/>
  <c r="AH1837" i="50" s="1"/>
  <c r="AI1837" i="50" a="1"/>
  <c r="AI1837" i="50" s="1"/>
  <c r="AL1837" i="50" a="1"/>
  <c r="AL1837" i="50" s="1"/>
  <c r="O1838" i="50" a="1"/>
  <c r="O1838" i="50" s="1"/>
  <c r="P1838" i="50" a="1"/>
  <c r="P1838" i="50" s="1"/>
  <c r="Q1838" i="50" a="1"/>
  <c r="Q1838" i="50" s="1"/>
  <c r="AB1838" i="50" a="1"/>
  <c r="AB1838" i="50" s="1"/>
  <c r="AD1838" i="50" a="1"/>
  <c r="AD1838" i="50" s="1"/>
  <c r="AC1838" i="50" s="1"/>
  <c r="AE1838" i="50" a="1"/>
  <c r="AE1838" i="50" s="1"/>
  <c r="AA1838" i="50" s="1"/>
  <c r="AF1838" i="50" a="1"/>
  <c r="AF1838" i="50" s="1"/>
  <c r="AG1838" i="50" a="1"/>
  <c r="AG1838" i="50" s="1"/>
  <c r="AH1838" i="50" a="1"/>
  <c r="AH1838" i="50" s="1"/>
  <c r="AI1838" i="50" a="1"/>
  <c r="AI1838" i="50" s="1"/>
  <c r="AL1838" i="50" a="1"/>
  <c r="AL1838" i="50" s="1"/>
  <c r="O1839" i="50" a="1"/>
  <c r="O1839" i="50" s="1"/>
  <c r="P1839" i="50" a="1"/>
  <c r="P1839" i="50" s="1"/>
  <c r="Q1839" i="50" a="1"/>
  <c r="Q1839" i="50" s="1"/>
  <c r="AB1839" i="50" a="1"/>
  <c r="AB1839" i="50" s="1"/>
  <c r="AD1839" i="50" a="1"/>
  <c r="AD1839" i="50" s="1"/>
  <c r="AC1839" i="50" s="1"/>
  <c r="AE1839" i="50" a="1"/>
  <c r="AE1839" i="50" s="1"/>
  <c r="AF1839" i="50" a="1"/>
  <c r="AF1839" i="50" s="1"/>
  <c r="AG1839" i="50" a="1"/>
  <c r="AG1839" i="50" s="1"/>
  <c r="AH1839" i="50" a="1"/>
  <c r="AH1839" i="50" s="1"/>
  <c r="AI1839" i="50" a="1"/>
  <c r="AI1839" i="50" s="1"/>
  <c r="AL1839" i="50" a="1"/>
  <c r="AL1839" i="50" s="1"/>
  <c r="O1840" i="50" a="1"/>
  <c r="O1840" i="50" s="1"/>
  <c r="P1840" i="50" a="1"/>
  <c r="P1840" i="50" s="1"/>
  <c r="Q1840" i="50" a="1"/>
  <c r="Q1840" i="50" s="1"/>
  <c r="AB1840" i="50" a="1"/>
  <c r="AB1840" i="50" s="1"/>
  <c r="AD1840" i="50" a="1"/>
  <c r="AD1840" i="50" s="1"/>
  <c r="AC1840" i="50" s="1"/>
  <c r="AE1840" i="50" a="1"/>
  <c r="AE1840" i="50" s="1"/>
  <c r="AF1840" i="50" a="1"/>
  <c r="AF1840" i="50" s="1"/>
  <c r="AG1840" i="50" a="1"/>
  <c r="AG1840" i="50" s="1"/>
  <c r="AH1840" i="50" a="1"/>
  <c r="AH1840" i="50" s="1"/>
  <c r="AI1840" i="50" a="1"/>
  <c r="AI1840" i="50" s="1"/>
  <c r="AL1840" i="50" a="1"/>
  <c r="AL1840" i="50" s="1"/>
  <c r="O1841" i="50" a="1"/>
  <c r="O1841" i="50" s="1"/>
  <c r="P1841" i="50" a="1"/>
  <c r="P1841" i="50" s="1"/>
  <c r="Q1841" i="50" a="1"/>
  <c r="Q1841" i="50" s="1"/>
  <c r="AB1841" i="50" a="1"/>
  <c r="AB1841" i="50" s="1"/>
  <c r="AD1841" i="50" a="1"/>
  <c r="AD1841" i="50" s="1"/>
  <c r="AC1841" i="50" s="1"/>
  <c r="AE1841" i="50" a="1"/>
  <c r="AE1841" i="50" s="1"/>
  <c r="Z1841" i="50" s="1"/>
  <c r="AF1841" i="50" a="1"/>
  <c r="AF1841" i="50" s="1"/>
  <c r="AG1841" i="50" a="1"/>
  <c r="AG1841" i="50" s="1"/>
  <c r="AH1841" i="50" a="1"/>
  <c r="AH1841" i="50" s="1"/>
  <c r="AI1841" i="50" a="1"/>
  <c r="AI1841" i="50" s="1"/>
  <c r="AL1841" i="50" a="1"/>
  <c r="AL1841" i="50" s="1"/>
  <c r="O1842" i="50" a="1"/>
  <c r="O1842" i="50" s="1"/>
  <c r="P1842" i="50" a="1"/>
  <c r="P1842" i="50" s="1"/>
  <c r="Q1842" i="50" a="1"/>
  <c r="Q1842" i="50" s="1"/>
  <c r="AB1842" i="50" a="1"/>
  <c r="AB1842" i="50" s="1"/>
  <c r="AD1842" i="50" a="1"/>
  <c r="AD1842" i="50" s="1"/>
  <c r="AC1842" i="50" s="1"/>
  <c r="AE1842" i="50" a="1"/>
  <c r="AE1842" i="50" s="1"/>
  <c r="AA1842" i="50" s="1"/>
  <c r="AF1842" i="50" a="1"/>
  <c r="AF1842" i="50" s="1"/>
  <c r="AG1842" i="50" a="1"/>
  <c r="AG1842" i="50" s="1"/>
  <c r="AH1842" i="50" a="1"/>
  <c r="AH1842" i="50" s="1"/>
  <c r="AI1842" i="50" a="1"/>
  <c r="AI1842" i="50" s="1"/>
  <c r="AL1842" i="50" a="1"/>
  <c r="AL1842" i="50" s="1"/>
  <c r="O1843" i="50" a="1"/>
  <c r="O1843" i="50" s="1"/>
  <c r="P1843" i="50" a="1"/>
  <c r="P1843" i="50" s="1"/>
  <c r="Q1843" i="50" a="1"/>
  <c r="Q1843" i="50" s="1"/>
  <c r="AB1843" i="50" a="1"/>
  <c r="AB1843" i="50" s="1"/>
  <c r="AD1843" i="50" a="1"/>
  <c r="AD1843" i="50" s="1"/>
  <c r="AC1843" i="50" s="1"/>
  <c r="AE1843" i="50" a="1"/>
  <c r="AE1843" i="50" s="1"/>
  <c r="AA1843" i="50" s="1"/>
  <c r="AF1843" i="50" a="1"/>
  <c r="AF1843" i="50" s="1"/>
  <c r="AG1843" i="50" a="1"/>
  <c r="AG1843" i="50" s="1"/>
  <c r="AH1843" i="50" a="1"/>
  <c r="AH1843" i="50" s="1"/>
  <c r="AI1843" i="50" a="1"/>
  <c r="AI1843" i="50" s="1"/>
  <c r="AL1843" i="50" a="1"/>
  <c r="AL1843" i="50" s="1"/>
  <c r="O1844" i="50" a="1"/>
  <c r="O1844" i="50" s="1"/>
  <c r="P1844" i="50" a="1"/>
  <c r="P1844" i="50" s="1"/>
  <c r="Q1844" i="50" a="1"/>
  <c r="Q1844" i="50" s="1"/>
  <c r="AB1844" i="50" a="1"/>
  <c r="AB1844" i="50" s="1"/>
  <c r="AD1844" i="50" a="1"/>
  <c r="AD1844" i="50" s="1"/>
  <c r="AC1844" i="50" s="1"/>
  <c r="AE1844" i="50" a="1"/>
  <c r="AE1844" i="50" s="1"/>
  <c r="AA1844" i="50" s="1"/>
  <c r="AF1844" i="50" a="1"/>
  <c r="AF1844" i="50" s="1"/>
  <c r="AG1844" i="50" a="1"/>
  <c r="AG1844" i="50" s="1"/>
  <c r="AH1844" i="50" a="1"/>
  <c r="AH1844" i="50" s="1"/>
  <c r="AI1844" i="50" a="1"/>
  <c r="AI1844" i="50" s="1"/>
  <c r="AL1844" i="50" a="1"/>
  <c r="AL1844" i="50" s="1"/>
  <c r="O1845" i="50" a="1"/>
  <c r="O1845" i="50" s="1"/>
  <c r="P1845" i="50" a="1"/>
  <c r="P1845" i="50" s="1"/>
  <c r="Q1845" i="50" a="1"/>
  <c r="Q1845" i="50" s="1"/>
  <c r="AB1845" i="50" a="1"/>
  <c r="AB1845" i="50" s="1"/>
  <c r="AD1845" i="50" a="1"/>
  <c r="AD1845" i="50" s="1"/>
  <c r="AC1845" i="50" s="1"/>
  <c r="AE1845" i="50" a="1"/>
  <c r="AE1845" i="50" s="1"/>
  <c r="Z1845" i="50" s="1"/>
  <c r="AF1845" i="50" a="1"/>
  <c r="AF1845" i="50" s="1"/>
  <c r="AG1845" i="50" a="1"/>
  <c r="AG1845" i="50" s="1"/>
  <c r="AH1845" i="50" a="1"/>
  <c r="AH1845" i="50" s="1"/>
  <c r="AI1845" i="50" a="1"/>
  <c r="AI1845" i="50" s="1"/>
  <c r="AL1845" i="50" a="1"/>
  <c r="AL1845" i="50" s="1"/>
  <c r="O1846" i="50" a="1"/>
  <c r="O1846" i="50" s="1"/>
  <c r="P1846" i="50" a="1"/>
  <c r="P1846" i="50" s="1"/>
  <c r="Q1846" i="50" a="1"/>
  <c r="Q1846" i="50" s="1"/>
  <c r="AB1846" i="50" a="1"/>
  <c r="AB1846" i="50" s="1"/>
  <c r="AD1846" i="50" a="1"/>
  <c r="AD1846" i="50" s="1"/>
  <c r="AC1846" i="50" s="1"/>
  <c r="AE1846" i="50" a="1"/>
  <c r="AE1846" i="50" s="1"/>
  <c r="AA1846" i="50" s="1"/>
  <c r="AF1846" i="50" a="1"/>
  <c r="AF1846" i="50" s="1"/>
  <c r="AG1846" i="50" a="1"/>
  <c r="AG1846" i="50" s="1"/>
  <c r="AH1846" i="50" a="1"/>
  <c r="AH1846" i="50" s="1"/>
  <c r="AI1846" i="50" a="1"/>
  <c r="AI1846" i="50" s="1"/>
  <c r="AL1846" i="50" a="1"/>
  <c r="AL1846" i="50" s="1"/>
  <c r="O1847" i="50" a="1"/>
  <c r="O1847" i="50" s="1"/>
  <c r="P1847" i="50" a="1"/>
  <c r="P1847" i="50" s="1"/>
  <c r="Q1847" i="50" a="1"/>
  <c r="Q1847" i="50" s="1"/>
  <c r="AB1847" i="50" a="1"/>
  <c r="AB1847" i="50" s="1"/>
  <c r="AD1847" i="50" a="1"/>
  <c r="AD1847" i="50" s="1"/>
  <c r="AC1847" i="50" s="1"/>
  <c r="AE1847" i="50" a="1"/>
  <c r="AE1847" i="50" s="1"/>
  <c r="AA1847" i="50" s="1"/>
  <c r="AF1847" i="50" a="1"/>
  <c r="AF1847" i="50" s="1"/>
  <c r="AG1847" i="50" a="1"/>
  <c r="AG1847" i="50" s="1"/>
  <c r="AH1847" i="50" a="1"/>
  <c r="AH1847" i="50" s="1"/>
  <c r="AI1847" i="50" a="1"/>
  <c r="AI1847" i="50" s="1"/>
  <c r="AL1847" i="50" a="1"/>
  <c r="AL1847" i="50" s="1"/>
  <c r="O1848" i="50" a="1"/>
  <c r="O1848" i="50" s="1"/>
  <c r="P1848" i="50" a="1"/>
  <c r="P1848" i="50" s="1"/>
  <c r="Q1848" i="50" a="1"/>
  <c r="Q1848" i="50" s="1"/>
  <c r="AB1848" i="50" a="1"/>
  <c r="AB1848" i="50" s="1"/>
  <c r="AD1848" i="50" a="1"/>
  <c r="AD1848" i="50" s="1"/>
  <c r="AC1848" i="50" s="1"/>
  <c r="AE1848" i="50" a="1"/>
  <c r="AE1848" i="50" s="1"/>
  <c r="Z1848" i="50" s="1"/>
  <c r="AF1848" i="50" a="1"/>
  <c r="AF1848" i="50" s="1"/>
  <c r="AG1848" i="50" a="1"/>
  <c r="AG1848" i="50" s="1"/>
  <c r="AH1848" i="50" a="1"/>
  <c r="AH1848" i="50" s="1"/>
  <c r="AI1848" i="50" a="1"/>
  <c r="AI1848" i="50" s="1"/>
  <c r="AL1848" i="50" a="1"/>
  <c r="AL1848" i="50" s="1"/>
  <c r="O1849" i="50" a="1"/>
  <c r="O1849" i="50" s="1"/>
  <c r="P1849" i="50" a="1"/>
  <c r="P1849" i="50" s="1"/>
  <c r="Q1849" i="50" a="1"/>
  <c r="Q1849" i="50" s="1"/>
  <c r="AB1849" i="50" a="1"/>
  <c r="AB1849" i="50" s="1"/>
  <c r="AD1849" i="50" a="1"/>
  <c r="AD1849" i="50" s="1"/>
  <c r="AC1849" i="50" s="1"/>
  <c r="AE1849" i="50" a="1"/>
  <c r="AE1849" i="50" s="1"/>
  <c r="AF1849" i="50" a="1"/>
  <c r="AF1849" i="50" s="1"/>
  <c r="AG1849" i="50" a="1"/>
  <c r="AG1849" i="50" s="1"/>
  <c r="AH1849" i="50" a="1"/>
  <c r="AH1849" i="50" s="1"/>
  <c r="AI1849" i="50" a="1"/>
  <c r="AI1849" i="50" s="1"/>
  <c r="AL1849" i="50" a="1"/>
  <c r="AL1849" i="50" s="1"/>
  <c r="O1850" i="50" a="1"/>
  <c r="O1850" i="50" s="1"/>
  <c r="P1850" i="50" a="1"/>
  <c r="P1850" i="50" s="1"/>
  <c r="Q1850" i="50" a="1"/>
  <c r="Q1850" i="50" s="1"/>
  <c r="AB1850" i="50" a="1"/>
  <c r="AB1850" i="50" s="1"/>
  <c r="AD1850" i="50" a="1"/>
  <c r="AD1850" i="50" s="1"/>
  <c r="AC1850" i="50" s="1"/>
  <c r="AE1850" i="50" a="1"/>
  <c r="AE1850" i="50" s="1"/>
  <c r="AF1850" i="50" a="1"/>
  <c r="AF1850" i="50" s="1"/>
  <c r="AG1850" i="50" a="1"/>
  <c r="AG1850" i="50" s="1"/>
  <c r="AH1850" i="50" a="1"/>
  <c r="AH1850" i="50" s="1"/>
  <c r="AI1850" i="50" a="1"/>
  <c r="AI1850" i="50" s="1"/>
  <c r="AL1850" i="50" a="1"/>
  <c r="AL1850" i="50" s="1"/>
  <c r="O1851" i="50" a="1"/>
  <c r="O1851" i="50" s="1"/>
  <c r="P1851" i="50" a="1"/>
  <c r="P1851" i="50" s="1"/>
  <c r="Q1851" i="50" a="1"/>
  <c r="Q1851" i="50" s="1"/>
  <c r="AB1851" i="50" a="1"/>
  <c r="AB1851" i="50" s="1"/>
  <c r="AD1851" i="50" a="1"/>
  <c r="AD1851" i="50" s="1"/>
  <c r="AC1851" i="50" s="1"/>
  <c r="AE1851" i="50" a="1"/>
  <c r="AE1851" i="50" s="1"/>
  <c r="AF1851" i="50" a="1"/>
  <c r="AF1851" i="50" s="1"/>
  <c r="AG1851" i="50" a="1"/>
  <c r="AG1851" i="50" s="1"/>
  <c r="AH1851" i="50" a="1"/>
  <c r="AH1851" i="50" s="1"/>
  <c r="AI1851" i="50" a="1"/>
  <c r="AI1851" i="50" s="1"/>
  <c r="AL1851" i="50" a="1"/>
  <c r="AL1851" i="50" s="1"/>
  <c r="O1852" i="50" a="1"/>
  <c r="O1852" i="50" s="1"/>
  <c r="P1852" i="50" a="1"/>
  <c r="P1852" i="50" s="1"/>
  <c r="Q1852" i="50" a="1"/>
  <c r="Q1852" i="50" s="1"/>
  <c r="AB1852" i="50" a="1"/>
  <c r="AB1852" i="50" s="1"/>
  <c r="AD1852" i="50" a="1"/>
  <c r="AD1852" i="50" s="1"/>
  <c r="AC1852" i="50" s="1"/>
  <c r="AE1852" i="50" a="1"/>
  <c r="AE1852" i="50" s="1"/>
  <c r="Z1852" i="50" s="1"/>
  <c r="AF1852" i="50" a="1"/>
  <c r="AF1852" i="50" s="1"/>
  <c r="AG1852" i="50" a="1"/>
  <c r="AG1852" i="50" s="1"/>
  <c r="AH1852" i="50" a="1"/>
  <c r="AH1852" i="50" s="1"/>
  <c r="AI1852" i="50" a="1"/>
  <c r="AI1852" i="50" s="1"/>
  <c r="AL1852" i="50" a="1"/>
  <c r="AL1852" i="50" s="1"/>
  <c r="O1853" i="50" a="1"/>
  <c r="O1853" i="50" s="1"/>
  <c r="P1853" i="50" a="1"/>
  <c r="P1853" i="50" s="1"/>
  <c r="Q1853" i="50" a="1"/>
  <c r="Q1853" i="50" s="1"/>
  <c r="AB1853" i="50" a="1"/>
  <c r="AB1853" i="50" s="1"/>
  <c r="AD1853" i="50" a="1"/>
  <c r="AD1853" i="50" s="1"/>
  <c r="AC1853" i="50" s="1"/>
  <c r="AE1853" i="50" a="1"/>
  <c r="AE1853" i="50" s="1"/>
  <c r="Z1853" i="50" s="1"/>
  <c r="AF1853" i="50" a="1"/>
  <c r="AF1853" i="50" s="1"/>
  <c r="AG1853" i="50" a="1"/>
  <c r="AG1853" i="50" s="1"/>
  <c r="AH1853" i="50" a="1"/>
  <c r="AH1853" i="50" s="1"/>
  <c r="AI1853" i="50" a="1"/>
  <c r="AI1853" i="50" s="1"/>
  <c r="AL1853" i="50" a="1"/>
  <c r="AL1853" i="50" s="1"/>
  <c r="O1854" i="50" a="1"/>
  <c r="O1854" i="50" s="1"/>
  <c r="P1854" i="50" a="1"/>
  <c r="P1854" i="50" s="1"/>
  <c r="Q1854" i="50" a="1"/>
  <c r="Q1854" i="50" s="1"/>
  <c r="AB1854" i="50" a="1"/>
  <c r="AB1854" i="50" s="1"/>
  <c r="AD1854" i="50" a="1"/>
  <c r="AD1854" i="50" s="1"/>
  <c r="AC1854" i="50" s="1"/>
  <c r="AE1854" i="50" a="1"/>
  <c r="AE1854" i="50" s="1"/>
  <c r="AF1854" i="50" a="1"/>
  <c r="AF1854" i="50" s="1"/>
  <c r="AG1854" i="50" a="1"/>
  <c r="AG1854" i="50" s="1"/>
  <c r="AH1854" i="50" a="1"/>
  <c r="AH1854" i="50" s="1"/>
  <c r="AI1854" i="50" a="1"/>
  <c r="AI1854" i="50" s="1"/>
  <c r="AL1854" i="50" a="1"/>
  <c r="AL1854" i="50" s="1"/>
  <c r="O1855" i="50" a="1"/>
  <c r="O1855" i="50" s="1"/>
  <c r="P1855" i="50" a="1"/>
  <c r="P1855" i="50" s="1"/>
  <c r="Q1855" i="50" a="1"/>
  <c r="Q1855" i="50" s="1"/>
  <c r="AB1855" i="50" a="1"/>
  <c r="AB1855" i="50" s="1"/>
  <c r="AD1855" i="50" a="1"/>
  <c r="AD1855" i="50" s="1"/>
  <c r="AC1855" i="50" s="1"/>
  <c r="AE1855" i="50" a="1"/>
  <c r="AE1855" i="50" s="1"/>
  <c r="AF1855" i="50" a="1"/>
  <c r="AF1855" i="50" s="1"/>
  <c r="AG1855" i="50" a="1"/>
  <c r="AG1855" i="50" s="1"/>
  <c r="AH1855" i="50" a="1"/>
  <c r="AH1855" i="50" s="1"/>
  <c r="AI1855" i="50" a="1"/>
  <c r="AI1855" i="50" s="1"/>
  <c r="AL1855" i="50" a="1"/>
  <c r="AL1855" i="50" s="1"/>
  <c r="O1856" i="50" a="1"/>
  <c r="O1856" i="50" s="1"/>
  <c r="P1856" i="50" a="1"/>
  <c r="P1856" i="50" s="1"/>
  <c r="Q1856" i="50" a="1"/>
  <c r="Q1856" i="50" s="1"/>
  <c r="AB1856" i="50" a="1"/>
  <c r="AB1856" i="50" s="1"/>
  <c r="AD1856" i="50" a="1"/>
  <c r="AD1856" i="50" s="1"/>
  <c r="AC1856" i="50" s="1"/>
  <c r="AE1856" i="50" a="1"/>
  <c r="AE1856" i="50" s="1"/>
  <c r="AF1856" i="50" a="1"/>
  <c r="AF1856" i="50" s="1"/>
  <c r="AG1856" i="50" a="1"/>
  <c r="AG1856" i="50" s="1"/>
  <c r="AH1856" i="50" a="1"/>
  <c r="AH1856" i="50" s="1"/>
  <c r="AI1856" i="50" a="1"/>
  <c r="AI1856" i="50" s="1"/>
  <c r="AL1856" i="50" a="1"/>
  <c r="AL1856" i="50" s="1"/>
  <c r="O1857" i="50" a="1"/>
  <c r="O1857" i="50" s="1"/>
  <c r="P1857" i="50" a="1"/>
  <c r="P1857" i="50" s="1"/>
  <c r="Q1857" i="50" a="1"/>
  <c r="Q1857" i="50" s="1"/>
  <c r="AB1857" i="50" a="1"/>
  <c r="AB1857" i="50" s="1"/>
  <c r="AD1857" i="50" a="1"/>
  <c r="AD1857" i="50" s="1"/>
  <c r="AC1857" i="50" s="1"/>
  <c r="AE1857" i="50" a="1"/>
  <c r="AE1857" i="50" s="1"/>
  <c r="AF1857" i="50" a="1"/>
  <c r="AF1857" i="50" s="1"/>
  <c r="AG1857" i="50" a="1"/>
  <c r="AG1857" i="50" s="1"/>
  <c r="AH1857" i="50" a="1"/>
  <c r="AH1857" i="50" s="1"/>
  <c r="AI1857" i="50" a="1"/>
  <c r="AI1857" i="50" s="1"/>
  <c r="AL1857" i="50" a="1"/>
  <c r="AL1857" i="50" s="1"/>
  <c r="O1858" i="50" a="1"/>
  <c r="O1858" i="50" s="1"/>
  <c r="P1858" i="50" a="1"/>
  <c r="P1858" i="50" s="1"/>
  <c r="Q1858" i="50" a="1"/>
  <c r="Q1858" i="50" s="1"/>
  <c r="AB1858" i="50" a="1"/>
  <c r="AB1858" i="50" s="1"/>
  <c r="AD1858" i="50" a="1"/>
  <c r="AD1858" i="50" s="1"/>
  <c r="AC1858" i="50" s="1"/>
  <c r="AE1858" i="50" a="1"/>
  <c r="AE1858" i="50" s="1"/>
  <c r="AA1858" i="50" s="1"/>
  <c r="AF1858" i="50" a="1"/>
  <c r="AF1858" i="50" s="1"/>
  <c r="AG1858" i="50" a="1"/>
  <c r="AG1858" i="50" s="1"/>
  <c r="AH1858" i="50" a="1"/>
  <c r="AH1858" i="50" s="1"/>
  <c r="AI1858" i="50" a="1"/>
  <c r="AI1858" i="50" s="1"/>
  <c r="AL1858" i="50" a="1"/>
  <c r="AL1858" i="50" s="1"/>
  <c r="O1859" i="50" a="1"/>
  <c r="O1859" i="50" s="1"/>
  <c r="P1859" i="50" a="1"/>
  <c r="P1859" i="50" s="1"/>
  <c r="Q1859" i="50" a="1"/>
  <c r="Q1859" i="50" s="1"/>
  <c r="AB1859" i="50" a="1"/>
  <c r="AB1859" i="50" s="1"/>
  <c r="AD1859" i="50" a="1"/>
  <c r="AD1859" i="50" s="1"/>
  <c r="AC1859" i="50" s="1"/>
  <c r="AE1859" i="50" a="1"/>
  <c r="AE1859" i="50" s="1"/>
  <c r="Z1859" i="50" s="1"/>
  <c r="AF1859" i="50" a="1"/>
  <c r="AF1859" i="50" s="1"/>
  <c r="AG1859" i="50" a="1"/>
  <c r="AG1859" i="50" s="1"/>
  <c r="AH1859" i="50" a="1"/>
  <c r="AH1859" i="50" s="1"/>
  <c r="AI1859" i="50" a="1"/>
  <c r="AI1859" i="50" s="1"/>
  <c r="AL1859" i="50" a="1"/>
  <c r="AL1859" i="50" s="1"/>
  <c r="O1860" i="50" a="1"/>
  <c r="O1860" i="50" s="1"/>
  <c r="P1860" i="50" a="1"/>
  <c r="P1860" i="50" s="1"/>
  <c r="Q1860" i="50" a="1"/>
  <c r="Q1860" i="50" s="1"/>
  <c r="AB1860" i="50" a="1"/>
  <c r="AB1860" i="50" s="1"/>
  <c r="AD1860" i="50" a="1"/>
  <c r="AD1860" i="50" s="1"/>
  <c r="AC1860" i="50" s="1"/>
  <c r="AE1860" i="50" a="1"/>
  <c r="AE1860" i="50" s="1"/>
  <c r="AF1860" i="50" a="1"/>
  <c r="AF1860" i="50" s="1"/>
  <c r="AG1860" i="50" a="1"/>
  <c r="AG1860" i="50" s="1"/>
  <c r="AH1860" i="50" a="1"/>
  <c r="AH1860" i="50" s="1"/>
  <c r="AI1860" i="50" a="1"/>
  <c r="AI1860" i="50" s="1"/>
  <c r="AL1860" i="50" a="1"/>
  <c r="AL1860" i="50" s="1"/>
  <c r="O1861" i="50" a="1"/>
  <c r="O1861" i="50" s="1"/>
  <c r="P1861" i="50" a="1"/>
  <c r="P1861" i="50" s="1"/>
  <c r="Q1861" i="50" a="1"/>
  <c r="Q1861" i="50" s="1"/>
  <c r="AB1861" i="50" a="1"/>
  <c r="AB1861" i="50" s="1"/>
  <c r="AD1861" i="50" a="1"/>
  <c r="AD1861" i="50" s="1"/>
  <c r="AC1861" i="50" s="1"/>
  <c r="AE1861" i="50" a="1"/>
  <c r="AE1861" i="50" s="1"/>
  <c r="AF1861" i="50" a="1"/>
  <c r="AF1861" i="50" s="1"/>
  <c r="AG1861" i="50" a="1"/>
  <c r="AG1861" i="50" s="1"/>
  <c r="AH1861" i="50" a="1"/>
  <c r="AH1861" i="50" s="1"/>
  <c r="AI1861" i="50" a="1"/>
  <c r="AI1861" i="50" s="1"/>
  <c r="AL1861" i="50" a="1"/>
  <c r="AL1861" i="50" s="1"/>
  <c r="O1862" i="50" a="1"/>
  <c r="O1862" i="50" s="1"/>
  <c r="P1862" i="50" a="1"/>
  <c r="P1862" i="50" s="1"/>
  <c r="Q1862" i="50" a="1"/>
  <c r="Q1862" i="50" s="1"/>
  <c r="AB1862" i="50" a="1"/>
  <c r="AB1862" i="50" s="1"/>
  <c r="AD1862" i="50" a="1"/>
  <c r="AD1862" i="50" s="1"/>
  <c r="AC1862" i="50" s="1"/>
  <c r="AE1862" i="50" a="1"/>
  <c r="AE1862" i="50" s="1"/>
  <c r="AF1862" i="50" a="1"/>
  <c r="AF1862" i="50" s="1"/>
  <c r="AG1862" i="50" a="1"/>
  <c r="AG1862" i="50" s="1"/>
  <c r="AH1862" i="50" a="1"/>
  <c r="AH1862" i="50" s="1"/>
  <c r="AI1862" i="50" a="1"/>
  <c r="AI1862" i="50" s="1"/>
  <c r="AL1862" i="50" a="1"/>
  <c r="AL1862" i="50" s="1"/>
  <c r="O1863" i="50" a="1"/>
  <c r="O1863" i="50" s="1"/>
  <c r="P1863" i="50" a="1"/>
  <c r="P1863" i="50" s="1"/>
  <c r="Q1863" i="50" a="1"/>
  <c r="Q1863" i="50" s="1"/>
  <c r="AB1863" i="50" a="1"/>
  <c r="AB1863" i="50" s="1"/>
  <c r="AD1863" i="50" a="1"/>
  <c r="AD1863" i="50" s="1"/>
  <c r="AC1863" i="50" s="1"/>
  <c r="AE1863" i="50" a="1"/>
  <c r="AE1863" i="50" s="1"/>
  <c r="AF1863" i="50" a="1"/>
  <c r="AF1863" i="50" s="1"/>
  <c r="AG1863" i="50" a="1"/>
  <c r="AG1863" i="50" s="1"/>
  <c r="AH1863" i="50" a="1"/>
  <c r="AH1863" i="50" s="1"/>
  <c r="AI1863" i="50" a="1"/>
  <c r="AI1863" i="50" s="1"/>
  <c r="AL1863" i="50" a="1"/>
  <c r="AL1863" i="50" s="1"/>
  <c r="O1864" i="50" a="1"/>
  <c r="O1864" i="50" s="1"/>
  <c r="P1864" i="50" a="1"/>
  <c r="P1864" i="50" s="1"/>
  <c r="Q1864" i="50" a="1"/>
  <c r="Q1864" i="50" s="1"/>
  <c r="AB1864" i="50" a="1"/>
  <c r="AB1864" i="50" s="1"/>
  <c r="AD1864" i="50" a="1"/>
  <c r="AD1864" i="50" s="1"/>
  <c r="AC1864" i="50" s="1"/>
  <c r="AE1864" i="50" a="1"/>
  <c r="AE1864" i="50" s="1"/>
  <c r="AF1864" i="50" a="1"/>
  <c r="AF1864" i="50" s="1"/>
  <c r="AG1864" i="50" a="1"/>
  <c r="AG1864" i="50" s="1"/>
  <c r="AH1864" i="50" a="1"/>
  <c r="AH1864" i="50" s="1"/>
  <c r="AI1864" i="50" a="1"/>
  <c r="AI1864" i="50" s="1"/>
  <c r="AL1864" i="50" a="1"/>
  <c r="AL1864" i="50" s="1"/>
  <c r="O1865" i="50" a="1"/>
  <c r="O1865" i="50" s="1"/>
  <c r="P1865" i="50" a="1"/>
  <c r="P1865" i="50" s="1"/>
  <c r="Q1865" i="50" a="1"/>
  <c r="Q1865" i="50" s="1"/>
  <c r="AB1865" i="50" a="1"/>
  <c r="AB1865" i="50" s="1"/>
  <c r="AD1865" i="50" a="1"/>
  <c r="AD1865" i="50" s="1"/>
  <c r="AC1865" i="50" s="1"/>
  <c r="AE1865" i="50" a="1"/>
  <c r="AE1865" i="50" s="1"/>
  <c r="AF1865" i="50" a="1"/>
  <c r="AF1865" i="50" s="1"/>
  <c r="AG1865" i="50" a="1"/>
  <c r="AG1865" i="50" s="1"/>
  <c r="AH1865" i="50" a="1"/>
  <c r="AH1865" i="50" s="1"/>
  <c r="AI1865" i="50" a="1"/>
  <c r="AI1865" i="50" s="1"/>
  <c r="AL1865" i="50" a="1"/>
  <c r="AL1865" i="50" s="1"/>
  <c r="O1866" i="50" a="1"/>
  <c r="O1866" i="50" s="1"/>
  <c r="P1866" i="50" a="1"/>
  <c r="P1866" i="50" s="1"/>
  <c r="Q1866" i="50" a="1"/>
  <c r="Q1866" i="50" s="1"/>
  <c r="AB1866" i="50" a="1"/>
  <c r="AB1866" i="50" s="1"/>
  <c r="AD1866" i="50" a="1"/>
  <c r="AD1866" i="50" s="1"/>
  <c r="AC1866" i="50" s="1"/>
  <c r="AE1866" i="50" a="1"/>
  <c r="AE1866" i="50" s="1"/>
  <c r="AF1866" i="50" a="1"/>
  <c r="AF1866" i="50" s="1"/>
  <c r="AG1866" i="50" a="1"/>
  <c r="AG1866" i="50" s="1"/>
  <c r="AH1866" i="50" a="1"/>
  <c r="AH1866" i="50" s="1"/>
  <c r="AI1866" i="50" a="1"/>
  <c r="AI1866" i="50" s="1"/>
  <c r="AL1866" i="50" a="1"/>
  <c r="AL1866" i="50" s="1"/>
  <c r="O1867" i="50" a="1"/>
  <c r="O1867" i="50" s="1"/>
  <c r="P1867" i="50" a="1"/>
  <c r="P1867" i="50" s="1"/>
  <c r="Q1867" i="50" a="1"/>
  <c r="Q1867" i="50" s="1"/>
  <c r="AB1867" i="50" a="1"/>
  <c r="AB1867" i="50" s="1"/>
  <c r="AD1867" i="50" a="1"/>
  <c r="AD1867" i="50" s="1"/>
  <c r="AC1867" i="50" s="1"/>
  <c r="AE1867" i="50" a="1"/>
  <c r="AE1867" i="50" s="1"/>
  <c r="AF1867" i="50" a="1"/>
  <c r="AF1867" i="50" s="1"/>
  <c r="AG1867" i="50" a="1"/>
  <c r="AG1867" i="50" s="1"/>
  <c r="AH1867" i="50" a="1"/>
  <c r="AH1867" i="50" s="1"/>
  <c r="AI1867" i="50" a="1"/>
  <c r="AI1867" i="50" s="1"/>
  <c r="AL1867" i="50" a="1"/>
  <c r="AL1867" i="50" s="1"/>
  <c r="O1868" i="50" a="1"/>
  <c r="O1868" i="50" s="1"/>
  <c r="P1868" i="50" a="1"/>
  <c r="P1868" i="50" s="1"/>
  <c r="Q1868" i="50" a="1"/>
  <c r="Q1868" i="50" s="1"/>
  <c r="AB1868" i="50" a="1"/>
  <c r="AB1868" i="50" s="1"/>
  <c r="AD1868" i="50" a="1"/>
  <c r="AD1868" i="50" s="1"/>
  <c r="AC1868" i="50" s="1"/>
  <c r="AE1868" i="50" a="1"/>
  <c r="AE1868" i="50" s="1"/>
  <c r="AF1868" i="50" a="1"/>
  <c r="AF1868" i="50" s="1"/>
  <c r="AG1868" i="50" a="1"/>
  <c r="AG1868" i="50" s="1"/>
  <c r="AH1868" i="50" a="1"/>
  <c r="AH1868" i="50" s="1"/>
  <c r="AI1868" i="50" a="1"/>
  <c r="AI1868" i="50" s="1"/>
  <c r="AL1868" i="50" a="1"/>
  <c r="AL1868" i="50" s="1"/>
  <c r="O1869" i="50" a="1"/>
  <c r="O1869" i="50" s="1"/>
  <c r="P1869" i="50" a="1"/>
  <c r="P1869" i="50" s="1"/>
  <c r="Q1869" i="50" a="1"/>
  <c r="Q1869" i="50" s="1"/>
  <c r="AB1869" i="50" a="1"/>
  <c r="AB1869" i="50" s="1"/>
  <c r="AD1869" i="50" a="1"/>
  <c r="AD1869" i="50" s="1"/>
  <c r="AC1869" i="50" s="1"/>
  <c r="AE1869" i="50" a="1"/>
  <c r="AE1869" i="50" s="1"/>
  <c r="AA1869" i="50" s="1"/>
  <c r="AF1869" i="50" a="1"/>
  <c r="AF1869" i="50" s="1"/>
  <c r="AG1869" i="50" a="1"/>
  <c r="AG1869" i="50" s="1"/>
  <c r="AH1869" i="50" a="1"/>
  <c r="AH1869" i="50" s="1"/>
  <c r="AI1869" i="50" a="1"/>
  <c r="AI1869" i="50" s="1"/>
  <c r="AL1869" i="50" a="1"/>
  <c r="AL1869" i="50" s="1"/>
  <c r="O1870" i="50" a="1"/>
  <c r="O1870" i="50" s="1"/>
  <c r="P1870" i="50" a="1"/>
  <c r="P1870" i="50" s="1"/>
  <c r="Q1870" i="50" a="1"/>
  <c r="Q1870" i="50" s="1"/>
  <c r="AB1870" i="50" a="1"/>
  <c r="AB1870" i="50" s="1"/>
  <c r="AD1870" i="50" a="1"/>
  <c r="AD1870" i="50" s="1"/>
  <c r="AC1870" i="50" s="1"/>
  <c r="AE1870" i="50" a="1"/>
  <c r="AE1870" i="50" s="1"/>
  <c r="AF1870" i="50" a="1"/>
  <c r="AF1870" i="50" s="1"/>
  <c r="AG1870" i="50" a="1"/>
  <c r="AG1870" i="50" s="1"/>
  <c r="AH1870" i="50" a="1"/>
  <c r="AH1870" i="50" s="1"/>
  <c r="AI1870" i="50" a="1"/>
  <c r="AI1870" i="50" s="1"/>
  <c r="AL1870" i="50" a="1"/>
  <c r="AL1870" i="50" s="1"/>
  <c r="O1871" i="50" a="1"/>
  <c r="O1871" i="50" s="1"/>
  <c r="P1871" i="50" a="1"/>
  <c r="P1871" i="50" s="1"/>
  <c r="Q1871" i="50" a="1"/>
  <c r="Q1871" i="50" s="1"/>
  <c r="AB1871" i="50" a="1"/>
  <c r="AB1871" i="50" s="1"/>
  <c r="AD1871" i="50" a="1"/>
  <c r="AD1871" i="50" s="1"/>
  <c r="AC1871" i="50" s="1"/>
  <c r="AE1871" i="50" a="1"/>
  <c r="AE1871" i="50" s="1"/>
  <c r="AF1871" i="50" a="1"/>
  <c r="AF1871" i="50" s="1"/>
  <c r="AG1871" i="50" a="1"/>
  <c r="AG1871" i="50" s="1"/>
  <c r="AH1871" i="50" a="1"/>
  <c r="AH1871" i="50" s="1"/>
  <c r="AI1871" i="50" a="1"/>
  <c r="AI1871" i="50" s="1"/>
  <c r="AL1871" i="50" a="1"/>
  <c r="AL1871" i="50" s="1"/>
  <c r="O1872" i="50" a="1"/>
  <c r="O1872" i="50" s="1"/>
  <c r="P1872" i="50" a="1"/>
  <c r="P1872" i="50" s="1"/>
  <c r="Q1872" i="50" a="1"/>
  <c r="Q1872" i="50" s="1"/>
  <c r="AB1872" i="50" a="1"/>
  <c r="AB1872" i="50" s="1"/>
  <c r="AD1872" i="50" a="1"/>
  <c r="AD1872" i="50" s="1"/>
  <c r="AC1872" i="50" s="1"/>
  <c r="AE1872" i="50" a="1"/>
  <c r="AE1872" i="50" s="1"/>
  <c r="AF1872" i="50" a="1"/>
  <c r="AF1872" i="50" s="1"/>
  <c r="AG1872" i="50" a="1"/>
  <c r="AG1872" i="50" s="1"/>
  <c r="AH1872" i="50" a="1"/>
  <c r="AH1872" i="50" s="1"/>
  <c r="AI1872" i="50" a="1"/>
  <c r="AI1872" i="50" s="1"/>
  <c r="AL1872" i="50" a="1"/>
  <c r="AL1872" i="50" s="1"/>
  <c r="O1873" i="50" a="1"/>
  <c r="O1873" i="50" s="1"/>
  <c r="P1873" i="50" a="1"/>
  <c r="P1873" i="50" s="1"/>
  <c r="Q1873" i="50" a="1"/>
  <c r="Q1873" i="50" s="1"/>
  <c r="AB1873" i="50" a="1"/>
  <c r="AB1873" i="50" s="1"/>
  <c r="AD1873" i="50" a="1"/>
  <c r="AD1873" i="50" s="1"/>
  <c r="AC1873" i="50" s="1"/>
  <c r="AE1873" i="50" a="1"/>
  <c r="AE1873" i="50" s="1"/>
  <c r="AA1873" i="50" s="1"/>
  <c r="AF1873" i="50" a="1"/>
  <c r="AF1873" i="50" s="1"/>
  <c r="AG1873" i="50" a="1"/>
  <c r="AG1873" i="50" s="1"/>
  <c r="AH1873" i="50" a="1"/>
  <c r="AH1873" i="50" s="1"/>
  <c r="AI1873" i="50" a="1"/>
  <c r="AI1873" i="50" s="1"/>
  <c r="AL1873" i="50" a="1"/>
  <c r="AL1873" i="50" s="1"/>
  <c r="O1874" i="50" a="1"/>
  <c r="O1874" i="50" s="1"/>
  <c r="P1874" i="50" a="1"/>
  <c r="P1874" i="50" s="1"/>
  <c r="Q1874" i="50" a="1"/>
  <c r="Q1874" i="50" s="1"/>
  <c r="AB1874" i="50" a="1"/>
  <c r="AB1874" i="50" s="1"/>
  <c r="AD1874" i="50" a="1"/>
  <c r="AD1874" i="50" s="1"/>
  <c r="AC1874" i="50" s="1"/>
  <c r="AE1874" i="50" a="1"/>
  <c r="AE1874" i="50" s="1"/>
  <c r="AA1874" i="50" s="1"/>
  <c r="AF1874" i="50" a="1"/>
  <c r="AF1874" i="50" s="1"/>
  <c r="AG1874" i="50" a="1"/>
  <c r="AG1874" i="50" s="1"/>
  <c r="AH1874" i="50" a="1"/>
  <c r="AH1874" i="50" s="1"/>
  <c r="AI1874" i="50" a="1"/>
  <c r="AI1874" i="50" s="1"/>
  <c r="AL1874" i="50" a="1"/>
  <c r="AL1874" i="50" s="1"/>
  <c r="O1875" i="50" a="1"/>
  <c r="O1875" i="50" s="1"/>
  <c r="P1875" i="50" a="1"/>
  <c r="P1875" i="50" s="1"/>
  <c r="Q1875" i="50" a="1"/>
  <c r="Q1875" i="50" s="1"/>
  <c r="AB1875" i="50" a="1"/>
  <c r="AB1875" i="50" s="1"/>
  <c r="AD1875" i="50" a="1"/>
  <c r="AD1875" i="50" s="1"/>
  <c r="AC1875" i="50" s="1"/>
  <c r="AE1875" i="50" a="1"/>
  <c r="AE1875" i="50" s="1"/>
  <c r="AA1875" i="50" s="1"/>
  <c r="AF1875" i="50" a="1"/>
  <c r="AF1875" i="50" s="1"/>
  <c r="AG1875" i="50" a="1"/>
  <c r="AG1875" i="50" s="1"/>
  <c r="AH1875" i="50" a="1"/>
  <c r="AH1875" i="50" s="1"/>
  <c r="AI1875" i="50" a="1"/>
  <c r="AI1875" i="50" s="1"/>
  <c r="AL1875" i="50" a="1"/>
  <c r="AL1875" i="50" s="1"/>
  <c r="O1876" i="50" a="1"/>
  <c r="O1876" i="50" s="1"/>
  <c r="P1876" i="50" a="1"/>
  <c r="P1876" i="50" s="1"/>
  <c r="Q1876" i="50" a="1"/>
  <c r="Q1876" i="50" s="1"/>
  <c r="AB1876" i="50" a="1"/>
  <c r="AB1876" i="50" s="1"/>
  <c r="AD1876" i="50" a="1"/>
  <c r="AD1876" i="50" s="1"/>
  <c r="AC1876" i="50" s="1"/>
  <c r="AE1876" i="50" a="1"/>
  <c r="AE1876" i="50" s="1"/>
  <c r="Z1876" i="50" s="1"/>
  <c r="AF1876" i="50" a="1"/>
  <c r="AF1876" i="50" s="1"/>
  <c r="AG1876" i="50" a="1"/>
  <c r="AG1876" i="50" s="1"/>
  <c r="AH1876" i="50" a="1"/>
  <c r="AH1876" i="50" s="1"/>
  <c r="AI1876" i="50" a="1"/>
  <c r="AI1876" i="50" s="1"/>
  <c r="AL1876" i="50" a="1"/>
  <c r="AL1876" i="50" s="1"/>
  <c r="O1877" i="50" a="1"/>
  <c r="O1877" i="50" s="1"/>
  <c r="P1877" i="50" a="1"/>
  <c r="P1877" i="50" s="1"/>
  <c r="Q1877" i="50" a="1"/>
  <c r="Q1877" i="50" s="1"/>
  <c r="AB1877" i="50" a="1"/>
  <c r="AB1877" i="50" s="1"/>
  <c r="AD1877" i="50" a="1"/>
  <c r="AD1877" i="50" s="1"/>
  <c r="AC1877" i="50" s="1"/>
  <c r="AE1877" i="50" a="1"/>
  <c r="AE1877" i="50" s="1"/>
  <c r="Z1877" i="50" s="1"/>
  <c r="AF1877" i="50" a="1"/>
  <c r="AF1877" i="50" s="1"/>
  <c r="AG1877" i="50" a="1"/>
  <c r="AG1877" i="50" s="1"/>
  <c r="AH1877" i="50" a="1"/>
  <c r="AH1877" i="50" s="1"/>
  <c r="AI1877" i="50" a="1"/>
  <c r="AI1877" i="50" s="1"/>
  <c r="AL1877" i="50" a="1"/>
  <c r="AL1877" i="50" s="1"/>
  <c r="O1878" i="50" a="1"/>
  <c r="O1878" i="50" s="1"/>
  <c r="P1878" i="50" a="1"/>
  <c r="P1878" i="50" s="1"/>
  <c r="Q1878" i="50" a="1"/>
  <c r="Q1878" i="50" s="1"/>
  <c r="AB1878" i="50" a="1"/>
  <c r="AB1878" i="50" s="1"/>
  <c r="AD1878" i="50" a="1"/>
  <c r="AD1878" i="50" s="1"/>
  <c r="AC1878" i="50" s="1"/>
  <c r="AE1878" i="50" a="1"/>
  <c r="AE1878" i="50" s="1"/>
  <c r="AA1878" i="50" s="1"/>
  <c r="AF1878" i="50" a="1"/>
  <c r="AF1878" i="50" s="1"/>
  <c r="AG1878" i="50" a="1"/>
  <c r="AG1878" i="50" s="1"/>
  <c r="AH1878" i="50" a="1"/>
  <c r="AH1878" i="50" s="1"/>
  <c r="AI1878" i="50" a="1"/>
  <c r="AI1878" i="50" s="1"/>
  <c r="AL1878" i="50" a="1"/>
  <c r="AL1878" i="50" s="1"/>
  <c r="O1879" i="50" a="1"/>
  <c r="O1879" i="50" s="1"/>
  <c r="P1879" i="50" a="1"/>
  <c r="P1879" i="50" s="1"/>
  <c r="Q1879" i="50" a="1"/>
  <c r="Q1879" i="50" s="1"/>
  <c r="AB1879" i="50" a="1"/>
  <c r="AB1879" i="50" s="1"/>
  <c r="AD1879" i="50" a="1"/>
  <c r="AD1879" i="50" s="1"/>
  <c r="AC1879" i="50" s="1"/>
  <c r="AE1879" i="50" a="1"/>
  <c r="AE1879" i="50" s="1"/>
  <c r="AF1879" i="50" a="1"/>
  <c r="AF1879" i="50" s="1"/>
  <c r="AG1879" i="50" a="1"/>
  <c r="AG1879" i="50" s="1"/>
  <c r="AH1879" i="50" a="1"/>
  <c r="AH1879" i="50" s="1"/>
  <c r="AI1879" i="50" a="1"/>
  <c r="AI1879" i="50" s="1"/>
  <c r="AL1879" i="50" a="1"/>
  <c r="AL1879" i="50" s="1"/>
  <c r="O1880" i="50" a="1"/>
  <c r="O1880" i="50" s="1"/>
  <c r="P1880" i="50" a="1"/>
  <c r="P1880" i="50" s="1"/>
  <c r="Q1880" i="50" a="1"/>
  <c r="Q1880" i="50" s="1"/>
  <c r="AB1880" i="50" a="1"/>
  <c r="AB1880" i="50" s="1"/>
  <c r="AD1880" i="50" a="1"/>
  <c r="AD1880" i="50" s="1"/>
  <c r="AC1880" i="50" s="1"/>
  <c r="AE1880" i="50" a="1"/>
  <c r="AE1880" i="50" s="1"/>
  <c r="AF1880" i="50" a="1"/>
  <c r="AF1880" i="50" s="1"/>
  <c r="AG1880" i="50" a="1"/>
  <c r="AG1880" i="50" s="1"/>
  <c r="AH1880" i="50" a="1"/>
  <c r="AH1880" i="50" s="1"/>
  <c r="AI1880" i="50" a="1"/>
  <c r="AI1880" i="50" s="1"/>
  <c r="AL1880" i="50" a="1"/>
  <c r="AL1880" i="50" s="1"/>
  <c r="O1881" i="50" a="1"/>
  <c r="O1881" i="50" s="1"/>
  <c r="P1881" i="50" a="1"/>
  <c r="P1881" i="50" s="1"/>
  <c r="Q1881" i="50" a="1"/>
  <c r="Q1881" i="50" s="1"/>
  <c r="AB1881" i="50" a="1"/>
  <c r="AB1881" i="50" s="1"/>
  <c r="AD1881" i="50" a="1"/>
  <c r="AD1881" i="50" s="1"/>
  <c r="AC1881" i="50" s="1"/>
  <c r="AE1881" i="50" a="1"/>
  <c r="AE1881" i="50" s="1"/>
  <c r="Z1881" i="50" s="1"/>
  <c r="AF1881" i="50" a="1"/>
  <c r="AF1881" i="50" s="1"/>
  <c r="AG1881" i="50" a="1"/>
  <c r="AG1881" i="50" s="1"/>
  <c r="AH1881" i="50" a="1"/>
  <c r="AH1881" i="50" s="1"/>
  <c r="AI1881" i="50" a="1"/>
  <c r="AI1881" i="50" s="1"/>
  <c r="AL1881" i="50" a="1"/>
  <c r="AL1881" i="50" s="1"/>
  <c r="O1882" i="50" a="1"/>
  <c r="O1882" i="50" s="1"/>
  <c r="P1882" i="50" a="1"/>
  <c r="P1882" i="50" s="1"/>
  <c r="Q1882" i="50" a="1"/>
  <c r="Q1882" i="50" s="1"/>
  <c r="AB1882" i="50" a="1"/>
  <c r="AB1882" i="50" s="1"/>
  <c r="AD1882" i="50" a="1"/>
  <c r="AD1882" i="50" s="1"/>
  <c r="AC1882" i="50" s="1"/>
  <c r="AE1882" i="50" a="1"/>
  <c r="AE1882" i="50" s="1"/>
  <c r="AA1882" i="50" s="1"/>
  <c r="AF1882" i="50" a="1"/>
  <c r="AF1882" i="50" s="1"/>
  <c r="AG1882" i="50" a="1"/>
  <c r="AG1882" i="50" s="1"/>
  <c r="AH1882" i="50" a="1"/>
  <c r="AH1882" i="50" s="1"/>
  <c r="AI1882" i="50" a="1"/>
  <c r="AI1882" i="50" s="1"/>
  <c r="AL1882" i="50" a="1"/>
  <c r="AL1882" i="50" s="1"/>
  <c r="O1883" i="50" a="1"/>
  <c r="O1883" i="50" s="1"/>
  <c r="P1883" i="50" a="1"/>
  <c r="P1883" i="50" s="1"/>
  <c r="Q1883" i="50" a="1"/>
  <c r="Q1883" i="50" s="1"/>
  <c r="AB1883" i="50" a="1"/>
  <c r="AB1883" i="50" s="1"/>
  <c r="AD1883" i="50" a="1"/>
  <c r="AD1883" i="50" s="1"/>
  <c r="AC1883" i="50" s="1"/>
  <c r="AE1883" i="50" a="1"/>
  <c r="AE1883" i="50" s="1"/>
  <c r="AF1883" i="50" a="1"/>
  <c r="AF1883" i="50" s="1"/>
  <c r="AG1883" i="50" a="1"/>
  <c r="AG1883" i="50" s="1"/>
  <c r="AH1883" i="50" a="1"/>
  <c r="AH1883" i="50" s="1"/>
  <c r="AI1883" i="50" a="1"/>
  <c r="AI1883" i="50" s="1"/>
  <c r="AL1883" i="50" a="1"/>
  <c r="AL1883" i="50" s="1"/>
  <c r="O1884" i="50" a="1"/>
  <c r="O1884" i="50" s="1"/>
  <c r="P1884" i="50" a="1"/>
  <c r="P1884" i="50" s="1"/>
  <c r="Q1884" i="50" a="1"/>
  <c r="Q1884" i="50" s="1"/>
  <c r="AB1884" i="50" a="1"/>
  <c r="AB1884" i="50" s="1"/>
  <c r="AD1884" i="50" a="1"/>
  <c r="AD1884" i="50" s="1"/>
  <c r="AC1884" i="50" s="1"/>
  <c r="AE1884" i="50" a="1"/>
  <c r="AE1884" i="50" s="1"/>
  <c r="AF1884" i="50" a="1"/>
  <c r="AF1884" i="50" s="1"/>
  <c r="AG1884" i="50" a="1"/>
  <c r="AG1884" i="50" s="1"/>
  <c r="AH1884" i="50" a="1"/>
  <c r="AH1884" i="50" s="1"/>
  <c r="AI1884" i="50" a="1"/>
  <c r="AI1884" i="50" s="1"/>
  <c r="AL1884" i="50" a="1"/>
  <c r="AL1884" i="50" s="1"/>
  <c r="O1885" i="50" a="1"/>
  <c r="O1885" i="50" s="1"/>
  <c r="P1885" i="50" a="1"/>
  <c r="P1885" i="50" s="1"/>
  <c r="Q1885" i="50" a="1"/>
  <c r="Q1885" i="50" s="1"/>
  <c r="AB1885" i="50" a="1"/>
  <c r="AB1885" i="50" s="1"/>
  <c r="AD1885" i="50" a="1"/>
  <c r="AD1885" i="50" s="1"/>
  <c r="AC1885" i="50" s="1"/>
  <c r="AE1885" i="50" a="1"/>
  <c r="AE1885" i="50" s="1"/>
  <c r="Z1885" i="50" s="1"/>
  <c r="AF1885" i="50" a="1"/>
  <c r="AF1885" i="50" s="1"/>
  <c r="AG1885" i="50" a="1"/>
  <c r="AG1885" i="50" s="1"/>
  <c r="AH1885" i="50" a="1"/>
  <c r="AH1885" i="50" s="1"/>
  <c r="AI1885" i="50" a="1"/>
  <c r="AI1885" i="50" s="1"/>
  <c r="AL1885" i="50" a="1"/>
  <c r="AL1885" i="50" s="1"/>
  <c r="O1886" i="50" a="1"/>
  <c r="O1886" i="50" s="1"/>
  <c r="P1886" i="50" a="1"/>
  <c r="P1886" i="50" s="1"/>
  <c r="Q1886" i="50" a="1"/>
  <c r="Q1886" i="50" s="1"/>
  <c r="AB1886" i="50" a="1"/>
  <c r="AB1886" i="50" s="1"/>
  <c r="AD1886" i="50" a="1"/>
  <c r="AD1886" i="50" s="1"/>
  <c r="AC1886" i="50" s="1"/>
  <c r="AE1886" i="50" a="1"/>
  <c r="AE1886" i="50" s="1"/>
  <c r="AA1886" i="50" s="1"/>
  <c r="AF1886" i="50" a="1"/>
  <c r="AF1886" i="50" s="1"/>
  <c r="AG1886" i="50" a="1"/>
  <c r="AG1886" i="50" s="1"/>
  <c r="AH1886" i="50" a="1"/>
  <c r="AH1886" i="50" s="1"/>
  <c r="AI1886" i="50" a="1"/>
  <c r="AI1886" i="50" s="1"/>
  <c r="AL1886" i="50" a="1"/>
  <c r="AL1886" i="50" s="1"/>
  <c r="O1887" i="50" a="1"/>
  <c r="O1887" i="50" s="1"/>
  <c r="P1887" i="50" a="1"/>
  <c r="P1887" i="50" s="1"/>
  <c r="Q1887" i="50" a="1"/>
  <c r="Q1887" i="50" s="1"/>
  <c r="AB1887" i="50" a="1"/>
  <c r="AB1887" i="50" s="1"/>
  <c r="AD1887" i="50" a="1"/>
  <c r="AD1887" i="50" s="1"/>
  <c r="AC1887" i="50" s="1"/>
  <c r="AE1887" i="50" a="1"/>
  <c r="AE1887" i="50" s="1"/>
  <c r="Z1887" i="50" s="1"/>
  <c r="AF1887" i="50" a="1"/>
  <c r="AF1887" i="50" s="1"/>
  <c r="AG1887" i="50" a="1"/>
  <c r="AG1887" i="50" s="1"/>
  <c r="AH1887" i="50" a="1"/>
  <c r="AH1887" i="50" s="1"/>
  <c r="AI1887" i="50" a="1"/>
  <c r="AI1887" i="50" s="1"/>
  <c r="AL1887" i="50" a="1"/>
  <c r="AL1887" i="50" s="1"/>
  <c r="O1888" i="50" a="1"/>
  <c r="O1888" i="50" s="1"/>
  <c r="P1888" i="50" a="1"/>
  <c r="P1888" i="50" s="1"/>
  <c r="Q1888" i="50" a="1"/>
  <c r="Q1888" i="50" s="1"/>
  <c r="AB1888" i="50" a="1"/>
  <c r="AB1888" i="50" s="1"/>
  <c r="AD1888" i="50" a="1"/>
  <c r="AD1888" i="50" s="1"/>
  <c r="AC1888" i="50" s="1"/>
  <c r="AE1888" i="50" a="1"/>
  <c r="AE1888" i="50" s="1"/>
  <c r="AF1888" i="50" a="1"/>
  <c r="AF1888" i="50" s="1"/>
  <c r="AG1888" i="50" a="1"/>
  <c r="AG1888" i="50" s="1"/>
  <c r="AH1888" i="50" a="1"/>
  <c r="AH1888" i="50" s="1"/>
  <c r="AI1888" i="50" a="1"/>
  <c r="AI1888" i="50" s="1"/>
  <c r="AL1888" i="50" a="1"/>
  <c r="AL1888" i="50" s="1"/>
  <c r="O1889" i="50" a="1"/>
  <c r="O1889" i="50" s="1"/>
  <c r="P1889" i="50" a="1"/>
  <c r="P1889" i="50" s="1"/>
  <c r="Q1889" i="50" a="1"/>
  <c r="Q1889" i="50" s="1"/>
  <c r="AB1889" i="50" a="1"/>
  <c r="AB1889" i="50" s="1"/>
  <c r="AD1889" i="50" a="1"/>
  <c r="AD1889" i="50" s="1"/>
  <c r="AC1889" i="50" s="1"/>
  <c r="AE1889" i="50" a="1"/>
  <c r="AE1889" i="50" s="1"/>
  <c r="AF1889" i="50" a="1"/>
  <c r="AF1889" i="50" s="1"/>
  <c r="AG1889" i="50" a="1"/>
  <c r="AG1889" i="50" s="1"/>
  <c r="AH1889" i="50" a="1"/>
  <c r="AH1889" i="50" s="1"/>
  <c r="AI1889" i="50" a="1"/>
  <c r="AI1889" i="50" s="1"/>
  <c r="AL1889" i="50" a="1"/>
  <c r="AL1889" i="50" s="1"/>
  <c r="O1890" i="50" a="1"/>
  <c r="O1890" i="50" s="1"/>
  <c r="P1890" i="50" a="1"/>
  <c r="P1890" i="50" s="1"/>
  <c r="Q1890" i="50" a="1"/>
  <c r="Q1890" i="50" s="1"/>
  <c r="AB1890" i="50" a="1"/>
  <c r="AB1890" i="50" s="1"/>
  <c r="AD1890" i="50" a="1"/>
  <c r="AD1890" i="50" s="1"/>
  <c r="AC1890" i="50" s="1"/>
  <c r="AE1890" i="50" a="1"/>
  <c r="AE1890" i="50" s="1"/>
  <c r="AF1890" i="50" a="1"/>
  <c r="AF1890" i="50" s="1"/>
  <c r="AG1890" i="50" a="1"/>
  <c r="AG1890" i="50" s="1"/>
  <c r="AH1890" i="50" a="1"/>
  <c r="AH1890" i="50" s="1"/>
  <c r="AI1890" i="50" a="1"/>
  <c r="AI1890" i="50" s="1"/>
  <c r="AL1890" i="50" a="1"/>
  <c r="AL1890" i="50" s="1"/>
  <c r="O1891" i="50" a="1"/>
  <c r="O1891" i="50" s="1"/>
  <c r="P1891" i="50" a="1"/>
  <c r="P1891" i="50" s="1"/>
  <c r="Q1891" i="50" a="1"/>
  <c r="Q1891" i="50" s="1"/>
  <c r="AB1891" i="50" a="1"/>
  <c r="AB1891" i="50" s="1"/>
  <c r="AD1891" i="50" a="1"/>
  <c r="AD1891" i="50" s="1"/>
  <c r="AC1891" i="50" s="1"/>
  <c r="AE1891" i="50" a="1"/>
  <c r="AE1891" i="50" s="1"/>
  <c r="AF1891" i="50" a="1"/>
  <c r="AF1891" i="50" s="1"/>
  <c r="AG1891" i="50" a="1"/>
  <c r="AG1891" i="50" s="1"/>
  <c r="AH1891" i="50" a="1"/>
  <c r="AH1891" i="50" s="1"/>
  <c r="AI1891" i="50" a="1"/>
  <c r="AI1891" i="50" s="1"/>
  <c r="AL1891" i="50" a="1"/>
  <c r="AL1891" i="50" s="1"/>
  <c r="O1892" i="50" a="1"/>
  <c r="O1892" i="50" s="1"/>
  <c r="P1892" i="50" a="1"/>
  <c r="P1892" i="50" s="1"/>
  <c r="Q1892" i="50" a="1"/>
  <c r="Q1892" i="50" s="1"/>
  <c r="AB1892" i="50" a="1"/>
  <c r="AB1892" i="50" s="1"/>
  <c r="AD1892" i="50" a="1"/>
  <c r="AD1892" i="50" s="1"/>
  <c r="AC1892" i="50" s="1"/>
  <c r="AE1892" i="50" a="1"/>
  <c r="AE1892" i="50" s="1"/>
  <c r="Z1892" i="50" s="1"/>
  <c r="AF1892" i="50" a="1"/>
  <c r="AF1892" i="50" s="1"/>
  <c r="AG1892" i="50" a="1"/>
  <c r="AG1892" i="50" s="1"/>
  <c r="AH1892" i="50" a="1"/>
  <c r="AH1892" i="50" s="1"/>
  <c r="AI1892" i="50" a="1"/>
  <c r="AI1892" i="50" s="1"/>
  <c r="AL1892" i="50" a="1"/>
  <c r="AL1892" i="50" s="1"/>
  <c r="O1893" i="50" a="1"/>
  <c r="O1893" i="50" s="1"/>
  <c r="P1893" i="50" a="1"/>
  <c r="P1893" i="50" s="1"/>
  <c r="Q1893" i="50" a="1"/>
  <c r="Q1893" i="50" s="1"/>
  <c r="AB1893" i="50" a="1"/>
  <c r="AB1893" i="50" s="1"/>
  <c r="AD1893" i="50" a="1"/>
  <c r="AD1893" i="50" s="1"/>
  <c r="AC1893" i="50" s="1"/>
  <c r="AE1893" i="50" a="1"/>
  <c r="AE1893" i="50" s="1"/>
  <c r="AF1893" i="50" a="1"/>
  <c r="AF1893" i="50" s="1"/>
  <c r="AG1893" i="50" a="1"/>
  <c r="AG1893" i="50" s="1"/>
  <c r="AH1893" i="50" a="1"/>
  <c r="AH1893" i="50" s="1"/>
  <c r="AI1893" i="50" a="1"/>
  <c r="AI1893" i="50" s="1"/>
  <c r="AL1893" i="50" a="1"/>
  <c r="AL1893" i="50" s="1"/>
  <c r="O1894" i="50" a="1"/>
  <c r="O1894" i="50" s="1"/>
  <c r="P1894" i="50" a="1"/>
  <c r="P1894" i="50" s="1"/>
  <c r="Q1894" i="50" a="1"/>
  <c r="Q1894" i="50" s="1"/>
  <c r="AB1894" i="50" a="1"/>
  <c r="AB1894" i="50" s="1"/>
  <c r="AD1894" i="50" a="1"/>
  <c r="AD1894" i="50" s="1"/>
  <c r="AC1894" i="50" s="1"/>
  <c r="AE1894" i="50" a="1"/>
  <c r="AE1894" i="50" s="1"/>
  <c r="AA1894" i="50" s="1"/>
  <c r="AF1894" i="50" a="1"/>
  <c r="AF1894" i="50" s="1"/>
  <c r="AG1894" i="50" a="1"/>
  <c r="AG1894" i="50" s="1"/>
  <c r="AH1894" i="50" a="1"/>
  <c r="AH1894" i="50" s="1"/>
  <c r="AI1894" i="50" a="1"/>
  <c r="AI1894" i="50" s="1"/>
  <c r="AL1894" i="50" a="1"/>
  <c r="AL1894" i="50" s="1"/>
  <c r="O1895" i="50" a="1"/>
  <c r="O1895" i="50" s="1"/>
  <c r="P1895" i="50" a="1"/>
  <c r="P1895" i="50" s="1"/>
  <c r="Q1895" i="50" a="1"/>
  <c r="Q1895" i="50" s="1"/>
  <c r="AB1895" i="50" a="1"/>
  <c r="AB1895" i="50" s="1"/>
  <c r="AD1895" i="50" a="1"/>
  <c r="AD1895" i="50" s="1"/>
  <c r="AC1895" i="50" s="1"/>
  <c r="AE1895" i="50" a="1"/>
  <c r="AE1895" i="50" s="1"/>
  <c r="Z1895" i="50" s="1"/>
  <c r="AF1895" i="50" a="1"/>
  <c r="AF1895" i="50" s="1"/>
  <c r="AG1895" i="50" a="1"/>
  <c r="AG1895" i="50" s="1"/>
  <c r="AH1895" i="50" a="1"/>
  <c r="AH1895" i="50" s="1"/>
  <c r="AI1895" i="50" a="1"/>
  <c r="AI1895" i="50" s="1"/>
  <c r="AL1895" i="50" a="1"/>
  <c r="AL1895" i="50" s="1"/>
  <c r="O1896" i="50" a="1"/>
  <c r="O1896" i="50" s="1"/>
  <c r="P1896" i="50" a="1"/>
  <c r="P1896" i="50" s="1"/>
  <c r="Q1896" i="50" a="1"/>
  <c r="Q1896" i="50" s="1"/>
  <c r="AB1896" i="50" a="1"/>
  <c r="AB1896" i="50" s="1"/>
  <c r="AD1896" i="50" a="1"/>
  <c r="AD1896" i="50" s="1"/>
  <c r="AC1896" i="50" s="1"/>
  <c r="AE1896" i="50" a="1"/>
  <c r="AE1896" i="50" s="1"/>
  <c r="AF1896" i="50" a="1"/>
  <c r="AF1896" i="50" s="1"/>
  <c r="AG1896" i="50" a="1"/>
  <c r="AG1896" i="50" s="1"/>
  <c r="AH1896" i="50" a="1"/>
  <c r="AH1896" i="50" s="1"/>
  <c r="AI1896" i="50" a="1"/>
  <c r="AI1896" i="50" s="1"/>
  <c r="AL1896" i="50" a="1"/>
  <c r="AL1896" i="50" s="1"/>
  <c r="O1897" i="50" a="1"/>
  <c r="O1897" i="50" s="1"/>
  <c r="P1897" i="50" a="1"/>
  <c r="P1897" i="50" s="1"/>
  <c r="Q1897" i="50" a="1"/>
  <c r="Q1897" i="50" s="1"/>
  <c r="AB1897" i="50" a="1"/>
  <c r="AB1897" i="50" s="1"/>
  <c r="AD1897" i="50" a="1"/>
  <c r="AD1897" i="50" s="1"/>
  <c r="AC1897" i="50" s="1"/>
  <c r="AE1897" i="50" a="1"/>
  <c r="AE1897" i="50" s="1"/>
  <c r="AF1897" i="50" a="1"/>
  <c r="AF1897" i="50" s="1"/>
  <c r="AG1897" i="50" a="1"/>
  <c r="AG1897" i="50" s="1"/>
  <c r="AH1897" i="50" a="1"/>
  <c r="AH1897" i="50" s="1"/>
  <c r="AI1897" i="50" a="1"/>
  <c r="AI1897" i="50" s="1"/>
  <c r="AL1897" i="50" a="1"/>
  <c r="AL1897" i="50" s="1"/>
  <c r="O1898" i="50" a="1"/>
  <c r="O1898" i="50" s="1"/>
  <c r="P1898" i="50" a="1"/>
  <c r="P1898" i="50" s="1"/>
  <c r="Q1898" i="50" a="1"/>
  <c r="Q1898" i="50" s="1"/>
  <c r="AB1898" i="50" a="1"/>
  <c r="AB1898" i="50" s="1"/>
  <c r="AD1898" i="50" a="1"/>
  <c r="AD1898" i="50" s="1"/>
  <c r="AC1898" i="50" s="1"/>
  <c r="AE1898" i="50" a="1"/>
  <c r="AE1898" i="50" s="1"/>
  <c r="AA1898" i="50" s="1"/>
  <c r="AF1898" i="50" a="1"/>
  <c r="AF1898" i="50" s="1"/>
  <c r="AG1898" i="50" a="1"/>
  <c r="AG1898" i="50" s="1"/>
  <c r="AH1898" i="50" a="1"/>
  <c r="AH1898" i="50" s="1"/>
  <c r="AI1898" i="50" a="1"/>
  <c r="AI1898" i="50" s="1"/>
  <c r="AL1898" i="50" a="1"/>
  <c r="AL1898" i="50" s="1"/>
  <c r="O1899" i="50" a="1"/>
  <c r="O1899" i="50" s="1"/>
  <c r="P1899" i="50" a="1"/>
  <c r="P1899" i="50" s="1"/>
  <c r="Q1899" i="50" a="1"/>
  <c r="Q1899" i="50" s="1"/>
  <c r="AB1899" i="50" a="1"/>
  <c r="AB1899" i="50" s="1"/>
  <c r="AD1899" i="50" a="1"/>
  <c r="AD1899" i="50" s="1"/>
  <c r="AC1899" i="50" s="1"/>
  <c r="AE1899" i="50" a="1"/>
  <c r="AE1899" i="50" s="1"/>
  <c r="Z1899" i="50" s="1"/>
  <c r="AF1899" i="50" a="1"/>
  <c r="AF1899" i="50" s="1"/>
  <c r="AG1899" i="50" a="1"/>
  <c r="AG1899" i="50" s="1"/>
  <c r="AH1899" i="50" a="1"/>
  <c r="AH1899" i="50" s="1"/>
  <c r="AI1899" i="50" a="1"/>
  <c r="AI1899" i="50" s="1"/>
  <c r="AL1899" i="50" a="1"/>
  <c r="AL1899" i="50" s="1"/>
  <c r="O1900" i="50" a="1"/>
  <c r="O1900" i="50" s="1"/>
  <c r="P1900" i="50" a="1"/>
  <c r="P1900" i="50" s="1"/>
  <c r="Q1900" i="50" a="1"/>
  <c r="Q1900" i="50" s="1"/>
  <c r="AB1900" i="50" a="1"/>
  <c r="AB1900" i="50" s="1"/>
  <c r="AD1900" i="50" a="1"/>
  <c r="AD1900" i="50" s="1"/>
  <c r="AC1900" i="50" s="1"/>
  <c r="AE1900" i="50" a="1"/>
  <c r="AE1900" i="50" s="1"/>
  <c r="AF1900" i="50" a="1"/>
  <c r="AF1900" i="50" s="1"/>
  <c r="AG1900" i="50" a="1"/>
  <c r="AG1900" i="50" s="1"/>
  <c r="AH1900" i="50" a="1"/>
  <c r="AH1900" i="50" s="1"/>
  <c r="AI1900" i="50" a="1"/>
  <c r="AI1900" i="50" s="1"/>
  <c r="AL1900" i="50" a="1"/>
  <c r="AL1900" i="50" s="1"/>
  <c r="O1901" i="50" a="1"/>
  <c r="O1901" i="50" s="1"/>
  <c r="P1901" i="50" a="1"/>
  <c r="P1901" i="50" s="1"/>
  <c r="Q1901" i="50" a="1"/>
  <c r="Q1901" i="50" s="1"/>
  <c r="AB1901" i="50" a="1"/>
  <c r="AB1901" i="50" s="1"/>
  <c r="AD1901" i="50" a="1"/>
  <c r="AD1901" i="50" s="1"/>
  <c r="AC1901" i="50" s="1"/>
  <c r="AE1901" i="50" a="1"/>
  <c r="AE1901" i="50" s="1"/>
  <c r="AA1901" i="50" s="1"/>
  <c r="AF1901" i="50" a="1"/>
  <c r="AF1901" i="50" s="1"/>
  <c r="AG1901" i="50" a="1"/>
  <c r="AG1901" i="50" s="1"/>
  <c r="AH1901" i="50" a="1"/>
  <c r="AH1901" i="50" s="1"/>
  <c r="AI1901" i="50" a="1"/>
  <c r="AI1901" i="50" s="1"/>
  <c r="AL1901" i="50" a="1"/>
  <c r="AL1901" i="50" s="1"/>
  <c r="O1902" i="50" a="1"/>
  <c r="O1902" i="50" s="1"/>
  <c r="P1902" i="50" a="1"/>
  <c r="P1902" i="50" s="1"/>
  <c r="Q1902" i="50" a="1"/>
  <c r="Q1902" i="50" s="1"/>
  <c r="AB1902" i="50" a="1"/>
  <c r="AB1902" i="50" s="1"/>
  <c r="AD1902" i="50" a="1"/>
  <c r="AD1902" i="50" s="1"/>
  <c r="AC1902" i="50" s="1"/>
  <c r="AE1902" i="50" a="1"/>
  <c r="AE1902" i="50" s="1"/>
  <c r="AA1902" i="50" s="1"/>
  <c r="AF1902" i="50" a="1"/>
  <c r="AF1902" i="50" s="1"/>
  <c r="AG1902" i="50" a="1"/>
  <c r="AG1902" i="50" s="1"/>
  <c r="AH1902" i="50" a="1"/>
  <c r="AH1902" i="50" s="1"/>
  <c r="AI1902" i="50" a="1"/>
  <c r="AI1902" i="50" s="1"/>
  <c r="AL1902" i="50" a="1"/>
  <c r="AL1902" i="50" s="1"/>
  <c r="O1903" i="50" a="1"/>
  <c r="O1903" i="50" s="1"/>
  <c r="P1903" i="50" a="1"/>
  <c r="P1903" i="50" s="1"/>
  <c r="Q1903" i="50" a="1"/>
  <c r="Q1903" i="50" s="1"/>
  <c r="AB1903" i="50" a="1"/>
  <c r="AB1903" i="50" s="1"/>
  <c r="AD1903" i="50" a="1"/>
  <c r="AD1903" i="50" s="1"/>
  <c r="AC1903" i="50" s="1"/>
  <c r="AE1903" i="50" a="1"/>
  <c r="AE1903" i="50" s="1"/>
  <c r="AA1903" i="50" s="1"/>
  <c r="AF1903" i="50" a="1"/>
  <c r="AF1903" i="50" s="1"/>
  <c r="AG1903" i="50" a="1"/>
  <c r="AG1903" i="50" s="1"/>
  <c r="AH1903" i="50" a="1"/>
  <c r="AH1903" i="50" s="1"/>
  <c r="AI1903" i="50" a="1"/>
  <c r="AI1903" i="50" s="1"/>
  <c r="AL1903" i="50" a="1"/>
  <c r="AL1903" i="50" s="1"/>
  <c r="O1904" i="50" a="1"/>
  <c r="O1904" i="50" s="1"/>
  <c r="P1904" i="50" a="1"/>
  <c r="P1904" i="50" s="1"/>
  <c r="Q1904" i="50" a="1"/>
  <c r="Q1904" i="50" s="1"/>
  <c r="AB1904" i="50" a="1"/>
  <c r="AB1904" i="50" s="1"/>
  <c r="AD1904" i="50" a="1"/>
  <c r="AD1904" i="50" s="1"/>
  <c r="AC1904" i="50" s="1"/>
  <c r="AE1904" i="50" a="1"/>
  <c r="AE1904" i="50" s="1"/>
  <c r="AF1904" i="50" a="1"/>
  <c r="AF1904" i="50" s="1"/>
  <c r="AG1904" i="50" a="1"/>
  <c r="AG1904" i="50" s="1"/>
  <c r="AH1904" i="50" a="1"/>
  <c r="AH1904" i="50" s="1"/>
  <c r="AI1904" i="50" a="1"/>
  <c r="AI1904" i="50" s="1"/>
  <c r="AL1904" i="50" a="1"/>
  <c r="AL1904" i="50" s="1"/>
  <c r="O1905" i="50" a="1"/>
  <c r="O1905" i="50" s="1"/>
  <c r="P1905" i="50" a="1"/>
  <c r="P1905" i="50" s="1"/>
  <c r="Q1905" i="50" a="1"/>
  <c r="Q1905" i="50" s="1"/>
  <c r="AB1905" i="50" a="1"/>
  <c r="AB1905" i="50" s="1"/>
  <c r="AD1905" i="50" a="1"/>
  <c r="AD1905" i="50" s="1"/>
  <c r="AC1905" i="50" s="1"/>
  <c r="AE1905" i="50" a="1"/>
  <c r="AE1905" i="50" s="1"/>
  <c r="Z1905" i="50" s="1"/>
  <c r="AF1905" i="50" a="1"/>
  <c r="AF1905" i="50" s="1"/>
  <c r="AG1905" i="50" a="1"/>
  <c r="AG1905" i="50" s="1"/>
  <c r="AH1905" i="50" a="1"/>
  <c r="AH1905" i="50" s="1"/>
  <c r="AI1905" i="50" a="1"/>
  <c r="AI1905" i="50" s="1"/>
  <c r="AL1905" i="50" a="1"/>
  <c r="AL1905" i="50" s="1"/>
  <c r="O1906" i="50" a="1"/>
  <c r="O1906" i="50" s="1"/>
  <c r="P1906" i="50" a="1"/>
  <c r="P1906" i="50" s="1"/>
  <c r="Q1906" i="50" a="1"/>
  <c r="Q1906" i="50" s="1"/>
  <c r="AB1906" i="50" a="1"/>
  <c r="AB1906" i="50" s="1"/>
  <c r="AD1906" i="50" a="1"/>
  <c r="AD1906" i="50" s="1"/>
  <c r="AC1906" i="50" s="1"/>
  <c r="AE1906" i="50" a="1"/>
  <c r="AE1906" i="50" s="1"/>
  <c r="AA1906" i="50" s="1"/>
  <c r="AF1906" i="50" a="1"/>
  <c r="AF1906" i="50" s="1"/>
  <c r="AG1906" i="50" a="1"/>
  <c r="AG1906" i="50" s="1"/>
  <c r="AH1906" i="50" a="1"/>
  <c r="AH1906" i="50" s="1"/>
  <c r="AI1906" i="50" a="1"/>
  <c r="AI1906" i="50" s="1"/>
  <c r="AL1906" i="50" a="1"/>
  <c r="AL1906" i="50" s="1"/>
  <c r="O1907" i="50" a="1"/>
  <c r="O1907" i="50" s="1"/>
  <c r="P1907" i="50" a="1"/>
  <c r="P1907" i="50" s="1"/>
  <c r="Q1907" i="50" a="1"/>
  <c r="Q1907" i="50" s="1"/>
  <c r="AB1907" i="50" a="1"/>
  <c r="AB1907" i="50" s="1"/>
  <c r="AD1907" i="50" a="1"/>
  <c r="AD1907" i="50" s="1"/>
  <c r="AC1907" i="50" s="1"/>
  <c r="AE1907" i="50" a="1"/>
  <c r="AE1907" i="50" s="1"/>
  <c r="AA1907" i="50" s="1"/>
  <c r="AF1907" i="50" a="1"/>
  <c r="AF1907" i="50" s="1"/>
  <c r="AG1907" i="50" a="1"/>
  <c r="AG1907" i="50" s="1"/>
  <c r="AH1907" i="50" a="1"/>
  <c r="AH1907" i="50" s="1"/>
  <c r="AI1907" i="50" a="1"/>
  <c r="AI1907" i="50" s="1"/>
  <c r="AL1907" i="50" a="1"/>
  <c r="AL1907" i="50" s="1"/>
  <c r="O1908" i="50" a="1"/>
  <c r="O1908" i="50" s="1"/>
  <c r="P1908" i="50" a="1"/>
  <c r="P1908" i="50" s="1"/>
  <c r="Q1908" i="50" a="1"/>
  <c r="Q1908" i="50" s="1"/>
  <c r="AB1908" i="50" a="1"/>
  <c r="AB1908" i="50" s="1"/>
  <c r="AD1908" i="50" a="1"/>
  <c r="AD1908" i="50" s="1"/>
  <c r="AC1908" i="50" s="1"/>
  <c r="AE1908" i="50" a="1"/>
  <c r="AE1908" i="50" s="1"/>
  <c r="Z1908" i="50" s="1"/>
  <c r="AF1908" i="50" a="1"/>
  <c r="AF1908" i="50" s="1"/>
  <c r="AG1908" i="50" a="1"/>
  <c r="AG1908" i="50" s="1"/>
  <c r="AH1908" i="50" a="1"/>
  <c r="AH1908" i="50" s="1"/>
  <c r="AI1908" i="50" a="1"/>
  <c r="AI1908" i="50" s="1"/>
  <c r="AL1908" i="50" a="1"/>
  <c r="AL1908" i="50" s="1"/>
  <c r="O1909" i="50" a="1"/>
  <c r="O1909" i="50" s="1"/>
  <c r="P1909" i="50" a="1"/>
  <c r="P1909" i="50" s="1"/>
  <c r="Q1909" i="50" a="1"/>
  <c r="Q1909" i="50" s="1"/>
  <c r="AB1909" i="50" a="1"/>
  <c r="AB1909" i="50" s="1"/>
  <c r="AD1909" i="50" a="1"/>
  <c r="AD1909" i="50" s="1"/>
  <c r="AC1909" i="50" s="1"/>
  <c r="AE1909" i="50" a="1"/>
  <c r="AE1909" i="50" s="1"/>
  <c r="AA1909" i="50" s="1"/>
  <c r="AF1909" i="50" a="1"/>
  <c r="AF1909" i="50" s="1"/>
  <c r="AG1909" i="50" a="1"/>
  <c r="AG1909" i="50" s="1"/>
  <c r="AH1909" i="50" a="1"/>
  <c r="AH1909" i="50" s="1"/>
  <c r="AI1909" i="50" a="1"/>
  <c r="AI1909" i="50" s="1"/>
  <c r="AL1909" i="50" a="1"/>
  <c r="AL1909" i="50" s="1"/>
  <c r="O1910" i="50" a="1"/>
  <c r="O1910" i="50" s="1"/>
  <c r="P1910" i="50" a="1"/>
  <c r="P1910" i="50" s="1"/>
  <c r="Q1910" i="50" a="1"/>
  <c r="Q1910" i="50" s="1"/>
  <c r="AB1910" i="50" a="1"/>
  <c r="AB1910" i="50" s="1"/>
  <c r="AD1910" i="50" a="1"/>
  <c r="AD1910" i="50" s="1"/>
  <c r="AC1910" i="50" s="1"/>
  <c r="AE1910" i="50" a="1"/>
  <c r="AE1910" i="50" s="1"/>
  <c r="AA1910" i="50" s="1"/>
  <c r="AF1910" i="50" a="1"/>
  <c r="AF1910" i="50" s="1"/>
  <c r="AG1910" i="50" a="1"/>
  <c r="AG1910" i="50" s="1"/>
  <c r="AH1910" i="50" a="1"/>
  <c r="AH1910" i="50" s="1"/>
  <c r="AI1910" i="50" a="1"/>
  <c r="AI1910" i="50" s="1"/>
  <c r="AL1910" i="50" a="1"/>
  <c r="AL1910" i="50" s="1"/>
  <c r="O1911" i="50" a="1"/>
  <c r="O1911" i="50" s="1"/>
  <c r="P1911" i="50" a="1"/>
  <c r="P1911" i="50" s="1"/>
  <c r="Q1911" i="50" a="1"/>
  <c r="Q1911" i="50" s="1"/>
  <c r="AB1911" i="50" a="1"/>
  <c r="AB1911" i="50" s="1"/>
  <c r="AD1911" i="50" a="1"/>
  <c r="AD1911" i="50" s="1"/>
  <c r="AC1911" i="50" s="1"/>
  <c r="AE1911" i="50" a="1"/>
  <c r="AE1911" i="50" s="1"/>
  <c r="AF1911" i="50" a="1"/>
  <c r="AF1911" i="50" s="1"/>
  <c r="AG1911" i="50" a="1"/>
  <c r="AG1911" i="50" s="1"/>
  <c r="AH1911" i="50" a="1"/>
  <c r="AH1911" i="50" s="1"/>
  <c r="AI1911" i="50" a="1"/>
  <c r="AI1911" i="50" s="1"/>
  <c r="AL1911" i="50" a="1"/>
  <c r="AL1911" i="50" s="1"/>
  <c r="O1912" i="50" a="1"/>
  <c r="O1912" i="50" s="1"/>
  <c r="P1912" i="50" a="1"/>
  <c r="P1912" i="50" s="1"/>
  <c r="Q1912" i="50" a="1"/>
  <c r="Q1912" i="50" s="1"/>
  <c r="AB1912" i="50" a="1"/>
  <c r="AB1912" i="50" s="1"/>
  <c r="AD1912" i="50" a="1"/>
  <c r="AD1912" i="50" s="1"/>
  <c r="AC1912" i="50" s="1"/>
  <c r="AE1912" i="50" a="1"/>
  <c r="AE1912" i="50" s="1"/>
  <c r="Z1912" i="50" s="1"/>
  <c r="AF1912" i="50" a="1"/>
  <c r="AF1912" i="50" s="1"/>
  <c r="AG1912" i="50" a="1"/>
  <c r="AG1912" i="50" s="1"/>
  <c r="AH1912" i="50" a="1"/>
  <c r="AH1912" i="50" s="1"/>
  <c r="AI1912" i="50" a="1"/>
  <c r="AI1912" i="50" s="1"/>
  <c r="AL1912" i="50" a="1"/>
  <c r="AL1912" i="50" s="1"/>
  <c r="O1913" i="50" a="1"/>
  <c r="O1913" i="50" s="1"/>
  <c r="P1913" i="50" a="1"/>
  <c r="P1913" i="50" s="1"/>
  <c r="Q1913" i="50" a="1"/>
  <c r="Q1913" i="50" s="1"/>
  <c r="AB1913" i="50" a="1"/>
  <c r="AB1913" i="50" s="1"/>
  <c r="AD1913" i="50" a="1"/>
  <c r="AD1913" i="50" s="1"/>
  <c r="AC1913" i="50" s="1"/>
  <c r="AE1913" i="50" a="1"/>
  <c r="AE1913" i="50" s="1"/>
  <c r="Z1913" i="50" s="1"/>
  <c r="AF1913" i="50" a="1"/>
  <c r="AF1913" i="50" s="1"/>
  <c r="AG1913" i="50" a="1"/>
  <c r="AG1913" i="50" s="1"/>
  <c r="AH1913" i="50" a="1"/>
  <c r="AH1913" i="50" s="1"/>
  <c r="AI1913" i="50" a="1"/>
  <c r="AI1913" i="50" s="1"/>
  <c r="AL1913" i="50" a="1"/>
  <c r="AL1913" i="50" s="1"/>
  <c r="O1914" i="50" a="1"/>
  <c r="O1914" i="50" s="1"/>
  <c r="P1914" i="50" a="1"/>
  <c r="P1914" i="50" s="1"/>
  <c r="Q1914" i="50" a="1"/>
  <c r="Q1914" i="50" s="1"/>
  <c r="AB1914" i="50" a="1"/>
  <c r="AB1914" i="50" s="1"/>
  <c r="AD1914" i="50" a="1"/>
  <c r="AD1914" i="50" s="1"/>
  <c r="AC1914" i="50" s="1"/>
  <c r="AE1914" i="50" a="1"/>
  <c r="AE1914" i="50" s="1"/>
  <c r="AA1914" i="50" s="1"/>
  <c r="AF1914" i="50" a="1"/>
  <c r="AF1914" i="50" s="1"/>
  <c r="AG1914" i="50" a="1"/>
  <c r="AG1914" i="50" s="1"/>
  <c r="AH1914" i="50" a="1"/>
  <c r="AH1914" i="50" s="1"/>
  <c r="AI1914" i="50" a="1"/>
  <c r="AI1914" i="50" s="1"/>
  <c r="AL1914" i="50" a="1"/>
  <c r="AL1914" i="50" s="1"/>
  <c r="O1915" i="50" a="1"/>
  <c r="O1915" i="50" s="1"/>
  <c r="P1915" i="50" a="1"/>
  <c r="P1915" i="50" s="1"/>
  <c r="Q1915" i="50" a="1"/>
  <c r="Q1915" i="50" s="1"/>
  <c r="AB1915" i="50" a="1"/>
  <c r="AB1915" i="50" s="1"/>
  <c r="AD1915" i="50" a="1"/>
  <c r="AD1915" i="50" s="1"/>
  <c r="AC1915" i="50" s="1"/>
  <c r="AE1915" i="50" a="1"/>
  <c r="AE1915" i="50" s="1"/>
  <c r="Z1915" i="50" s="1"/>
  <c r="AF1915" i="50" a="1"/>
  <c r="AF1915" i="50" s="1"/>
  <c r="AG1915" i="50" a="1"/>
  <c r="AG1915" i="50" s="1"/>
  <c r="AH1915" i="50" a="1"/>
  <c r="AH1915" i="50" s="1"/>
  <c r="AI1915" i="50" a="1"/>
  <c r="AI1915" i="50" s="1"/>
  <c r="AL1915" i="50" a="1"/>
  <c r="AL1915" i="50" s="1"/>
  <c r="O1916" i="50" a="1"/>
  <c r="O1916" i="50" s="1"/>
  <c r="P1916" i="50" a="1"/>
  <c r="P1916" i="50" s="1"/>
  <c r="Q1916" i="50" a="1"/>
  <c r="Q1916" i="50" s="1"/>
  <c r="AB1916" i="50" a="1"/>
  <c r="AB1916" i="50" s="1"/>
  <c r="AD1916" i="50" a="1"/>
  <c r="AD1916" i="50" s="1"/>
  <c r="AC1916" i="50" s="1"/>
  <c r="AE1916" i="50" a="1"/>
  <c r="AE1916" i="50" s="1"/>
  <c r="Z1916" i="50" s="1"/>
  <c r="AF1916" i="50" a="1"/>
  <c r="AF1916" i="50" s="1"/>
  <c r="AG1916" i="50" a="1"/>
  <c r="AG1916" i="50" s="1"/>
  <c r="AH1916" i="50" a="1"/>
  <c r="AH1916" i="50" s="1"/>
  <c r="AI1916" i="50" a="1"/>
  <c r="AI1916" i="50" s="1"/>
  <c r="AL1916" i="50" a="1"/>
  <c r="AL1916" i="50" s="1"/>
  <c r="O1917" i="50" a="1"/>
  <c r="O1917" i="50" s="1"/>
  <c r="P1917" i="50" a="1"/>
  <c r="P1917" i="50" s="1"/>
  <c r="Q1917" i="50" a="1"/>
  <c r="Q1917" i="50" s="1"/>
  <c r="AB1917" i="50" a="1"/>
  <c r="AB1917" i="50" s="1"/>
  <c r="AD1917" i="50" a="1"/>
  <c r="AD1917" i="50" s="1"/>
  <c r="AC1917" i="50" s="1"/>
  <c r="AE1917" i="50" a="1"/>
  <c r="AE1917" i="50" s="1"/>
  <c r="Z1917" i="50" s="1"/>
  <c r="AF1917" i="50" a="1"/>
  <c r="AF1917" i="50" s="1"/>
  <c r="AG1917" i="50" a="1"/>
  <c r="AG1917" i="50" s="1"/>
  <c r="AH1917" i="50" a="1"/>
  <c r="AH1917" i="50" s="1"/>
  <c r="AI1917" i="50" a="1"/>
  <c r="AI1917" i="50" s="1"/>
  <c r="AL1917" i="50" a="1"/>
  <c r="AL1917" i="50" s="1"/>
  <c r="O1918" i="50" a="1"/>
  <c r="O1918" i="50" s="1"/>
  <c r="P1918" i="50" a="1"/>
  <c r="P1918" i="50" s="1"/>
  <c r="Q1918" i="50" a="1"/>
  <c r="Q1918" i="50" s="1"/>
  <c r="AB1918" i="50" a="1"/>
  <c r="AB1918" i="50" s="1"/>
  <c r="AD1918" i="50" a="1"/>
  <c r="AD1918" i="50" s="1"/>
  <c r="AC1918" i="50" s="1"/>
  <c r="AE1918" i="50" a="1"/>
  <c r="AE1918" i="50" s="1"/>
  <c r="AF1918" i="50" a="1"/>
  <c r="AF1918" i="50" s="1"/>
  <c r="AG1918" i="50" a="1"/>
  <c r="AG1918" i="50" s="1"/>
  <c r="AH1918" i="50" a="1"/>
  <c r="AH1918" i="50" s="1"/>
  <c r="AI1918" i="50" a="1"/>
  <c r="AI1918" i="50" s="1"/>
  <c r="AL1918" i="50" a="1"/>
  <c r="AL1918" i="50" s="1"/>
  <c r="O1919" i="50" a="1"/>
  <c r="O1919" i="50" s="1"/>
  <c r="P1919" i="50" a="1"/>
  <c r="P1919" i="50" s="1"/>
  <c r="Q1919" i="50" a="1"/>
  <c r="Q1919" i="50" s="1"/>
  <c r="AB1919" i="50" a="1"/>
  <c r="AB1919" i="50" s="1"/>
  <c r="AD1919" i="50" a="1"/>
  <c r="AD1919" i="50" s="1"/>
  <c r="AC1919" i="50" s="1"/>
  <c r="AE1919" i="50" a="1"/>
  <c r="AE1919" i="50" s="1"/>
  <c r="AF1919" i="50" a="1"/>
  <c r="AF1919" i="50" s="1"/>
  <c r="AG1919" i="50" a="1"/>
  <c r="AG1919" i="50" s="1"/>
  <c r="AH1919" i="50" a="1"/>
  <c r="AH1919" i="50" s="1"/>
  <c r="AI1919" i="50" a="1"/>
  <c r="AI1919" i="50" s="1"/>
  <c r="AL1919" i="50" a="1"/>
  <c r="AL1919" i="50" s="1"/>
  <c r="O1920" i="50" a="1"/>
  <c r="O1920" i="50" s="1"/>
  <c r="P1920" i="50" a="1"/>
  <c r="P1920" i="50" s="1"/>
  <c r="Q1920" i="50" a="1"/>
  <c r="Q1920" i="50" s="1"/>
  <c r="AB1920" i="50" a="1"/>
  <c r="AB1920" i="50" s="1"/>
  <c r="AD1920" i="50" a="1"/>
  <c r="AD1920" i="50" s="1"/>
  <c r="AC1920" i="50" s="1"/>
  <c r="AE1920" i="50" a="1"/>
  <c r="AE1920" i="50" s="1"/>
  <c r="Z1920" i="50" s="1"/>
  <c r="AF1920" i="50" a="1"/>
  <c r="AF1920" i="50" s="1"/>
  <c r="AG1920" i="50" a="1"/>
  <c r="AG1920" i="50" s="1"/>
  <c r="AH1920" i="50" a="1"/>
  <c r="AH1920" i="50" s="1"/>
  <c r="AI1920" i="50" a="1"/>
  <c r="AI1920" i="50" s="1"/>
  <c r="AL1920" i="50" a="1"/>
  <c r="AL1920" i="50" s="1"/>
  <c r="O1921" i="50" a="1"/>
  <c r="O1921" i="50" s="1"/>
  <c r="P1921" i="50" a="1"/>
  <c r="P1921" i="50" s="1"/>
  <c r="Q1921" i="50" a="1"/>
  <c r="Q1921" i="50" s="1"/>
  <c r="AB1921" i="50" a="1"/>
  <c r="AB1921" i="50" s="1"/>
  <c r="AD1921" i="50" a="1"/>
  <c r="AD1921" i="50" s="1"/>
  <c r="AC1921" i="50" s="1"/>
  <c r="AE1921" i="50" a="1"/>
  <c r="AE1921" i="50" s="1"/>
  <c r="Z1921" i="50" s="1"/>
  <c r="AF1921" i="50" a="1"/>
  <c r="AF1921" i="50" s="1"/>
  <c r="AG1921" i="50" a="1"/>
  <c r="AG1921" i="50" s="1"/>
  <c r="AH1921" i="50" a="1"/>
  <c r="AH1921" i="50" s="1"/>
  <c r="AI1921" i="50" a="1"/>
  <c r="AI1921" i="50" s="1"/>
  <c r="AL1921" i="50" a="1"/>
  <c r="AL1921" i="50" s="1"/>
  <c r="O1922" i="50" a="1"/>
  <c r="O1922" i="50" s="1"/>
  <c r="P1922" i="50" a="1"/>
  <c r="P1922" i="50" s="1"/>
  <c r="Q1922" i="50" a="1"/>
  <c r="Q1922" i="50" s="1"/>
  <c r="AB1922" i="50" a="1"/>
  <c r="AB1922" i="50" s="1"/>
  <c r="AD1922" i="50" a="1"/>
  <c r="AD1922" i="50" s="1"/>
  <c r="AC1922" i="50" s="1"/>
  <c r="AE1922" i="50" a="1"/>
  <c r="AE1922" i="50" s="1"/>
  <c r="AA1922" i="50" s="1"/>
  <c r="AF1922" i="50" a="1"/>
  <c r="AF1922" i="50" s="1"/>
  <c r="AG1922" i="50" a="1"/>
  <c r="AG1922" i="50" s="1"/>
  <c r="AH1922" i="50" a="1"/>
  <c r="AH1922" i="50" s="1"/>
  <c r="AI1922" i="50" a="1"/>
  <c r="AI1922" i="50" s="1"/>
  <c r="AL1922" i="50" a="1"/>
  <c r="AL1922" i="50" s="1"/>
  <c r="O1923" i="50" a="1"/>
  <c r="O1923" i="50" s="1"/>
  <c r="P1923" i="50" a="1"/>
  <c r="P1923" i="50" s="1"/>
  <c r="Q1923" i="50" a="1"/>
  <c r="Q1923" i="50" s="1"/>
  <c r="AB1923" i="50" a="1"/>
  <c r="AB1923" i="50" s="1"/>
  <c r="AD1923" i="50" a="1"/>
  <c r="AD1923" i="50" s="1"/>
  <c r="AC1923" i="50" s="1"/>
  <c r="AE1923" i="50" a="1"/>
  <c r="AE1923" i="50" s="1"/>
  <c r="AA1923" i="50" s="1"/>
  <c r="AF1923" i="50" a="1"/>
  <c r="AF1923" i="50" s="1"/>
  <c r="AG1923" i="50" a="1"/>
  <c r="AG1923" i="50" s="1"/>
  <c r="AH1923" i="50" a="1"/>
  <c r="AH1923" i="50" s="1"/>
  <c r="AI1923" i="50" a="1"/>
  <c r="AI1923" i="50" s="1"/>
  <c r="AL1923" i="50" a="1"/>
  <c r="AL1923" i="50" s="1"/>
  <c r="O1924" i="50" a="1"/>
  <c r="O1924" i="50" s="1"/>
  <c r="P1924" i="50" a="1"/>
  <c r="P1924" i="50" s="1"/>
  <c r="Q1924" i="50" a="1"/>
  <c r="Q1924" i="50" s="1"/>
  <c r="AB1924" i="50" a="1"/>
  <c r="AB1924" i="50" s="1"/>
  <c r="AD1924" i="50" a="1"/>
  <c r="AD1924" i="50" s="1"/>
  <c r="AC1924" i="50" s="1"/>
  <c r="AE1924" i="50" a="1"/>
  <c r="AE1924" i="50" s="1"/>
  <c r="AF1924" i="50" a="1"/>
  <c r="AF1924" i="50" s="1"/>
  <c r="AG1924" i="50" a="1"/>
  <c r="AG1924" i="50" s="1"/>
  <c r="AH1924" i="50" a="1"/>
  <c r="AH1924" i="50" s="1"/>
  <c r="AI1924" i="50" a="1"/>
  <c r="AI1924" i="50" s="1"/>
  <c r="AL1924" i="50" a="1"/>
  <c r="AL1924" i="50" s="1"/>
  <c r="O1925" i="50" a="1"/>
  <c r="O1925" i="50" s="1"/>
  <c r="P1925" i="50" a="1"/>
  <c r="P1925" i="50" s="1"/>
  <c r="Q1925" i="50" a="1"/>
  <c r="Q1925" i="50" s="1"/>
  <c r="AB1925" i="50" a="1"/>
  <c r="AB1925" i="50" s="1"/>
  <c r="AD1925" i="50" a="1"/>
  <c r="AD1925" i="50" s="1"/>
  <c r="AC1925" i="50" s="1"/>
  <c r="AE1925" i="50" a="1"/>
  <c r="AE1925" i="50" s="1"/>
  <c r="Z1925" i="50" s="1"/>
  <c r="AF1925" i="50" a="1"/>
  <c r="AF1925" i="50" s="1"/>
  <c r="AG1925" i="50" a="1"/>
  <c r="AG1925" i="50" s="1"/>
  <c r="AH1925" i="50" a="1"/>
  <c r="AH1925" i="50" s="1"/>
  <c r="AI1925" i="50" a="1"/>
  <c r="AI1925" i="50" s="1"/>
  <c r="AL1925" i="50" a="1"/>
  <c r="AL1925" i="50" s="1"/>
  <c r="O1926" i="50" a="1"/>
  <c r="O1926" i="50" s="1"/>
  <c r="P1926" i="50" a="1"/>
  <c r="P1926" i="50" s="1"/>
  <c r="Q1926" i="50" a="1"/>
  <c r="Q1926" i="50" s="1"/>
  <c r="AB1926" i="50" a="1"/>
  <c r="AB1926" i="50" s="1"/>
  <c r="AD1926" i="50" a="1"/>
  <c r="AD1926" i="50" s="1"/>
  <c r="AC1926" i="50" s="1"/>
  <c r="AE1926" i="50" a="1"/>
  <c r="AE1926" i="50" s="1"/>
  <c r="AA1926" i="50" s="1"/>
  <c r="AF1926" i="50" a="1"/>
  <c r="AF1926" i="50" s="1"/>
  <c r="AG1926" i="50" a="1"/>
  <c r="AG1926" i="50" s="1"/>
  <c r="AH1926" i="50" a="1"/>
  <c r="AH1926" i="50" s="1"/>
  <c r="AI1926" i="50" a="1"/>
  <c r="AI1926" i="50" s="1"/>
  <c r="AL1926" i="50" a="1"/>
  <c r="AL1926" i="50" s="1"/>
  <c r="O1927" i="50" a="1"/>
  <c r="O1927" i="50" s="1"/>
  <c r="P1927" i="50" a="1"/>
  <c r="P1927" i="50" s="1"/>
  <c r="Q1927" i="50" a="1"/>
  <c r="Q1927" i="50" s="1"/>
  <c r="AB1927" i="50" a="1"/>
  <c r="AB1927" i="50" s="1"/>
  <c r="AD1927" i="50" a="1"/>
  <c r="AD1927" i="50" s="1"/>
  <c r="AC1927" i="50" s="1"/>
  <c r="AE1927" i="50" a="1"/>
  <c r="AE1927" i="50" s="1"/>
  <c r="Z1927" i="50" s="1"/>
  <c r="AF1927" i="50" a="1"/>
  <c r="AF1927" i="50" s="1"/>
  <c r="AG1927" i="50" a="1"/>
  <c r="AG1927" i="50" s="1"/>
  <c r="AH1927" i="50" a="1"/>
  <c r="AH1927" i="50" s="1"/>
  <c r="AI1927" i="50" a="1"/>
  <c r="AI1927" i="50" s="1"/>
  <c r="AL1927" i="50" a="1"/>
  <c r="AL1927" i="50" s="1"/>
  <c r="O1928" i="50" a="1"/>
  <c r="O1928" i="50" s="1"/>
  <c r="P1928" i="50" a="1"/>
  <c r="P1928" i="50" s="1"/>
  <c r="Q1928" i="50" a="1"/>
  <c r="Q1928" i="50" s="1"/>
  <c r="AB1928" i="50" a="1"/>
  <c r="AB1928" i="50" s="1"/>
  <c r="AD1928" i="50" a="1"/>
  <c r="AD1928" i="50" s="1"/>
  <c r="AC1928" i="50" s="1"/>
  <c r="AE1928" i="50" a="1"/>
  <c r="AE1928" i="50" s="1"/>
  <c r="AA1928" i="50" s="1"/>
  <c r="AF1928" i="50" a="1"/>
  <c r="AF1928" i="50" s="1"/>
  <c r="AG1928" i="50" a="1"/>
  <c r="AG1928" i="50" s="1"/>
  <c r="AH1928" i="50" a="1"/>
  <c r="AH1928" i="50" s="1"/>
  <c r="AI1928" i="50" a="1"/>
  <c r="AI1928" i="50" s="1"/>
  <c r="AL1928" i="50" a="1"/>
  <c r="AL1928" i="50" s="1"/>
  <c r="O1929" i="50" a="1"/>
  <c r="O1929" i="50" s="1"/>
  <c r="P1929" i="50" a="1"/>
  <c r="P1929" i="50" s="1"/>
  <c r="Q1929" i="50" a="1"/>
  <c r="Q1929" i="50" s="1"/>
  <c r="AB1929" i="50" a="1"/>
  <c r="AB1929" i="50" s="1"/>
  <c r="AD1929" i="50" a="1"/>
  <c r="AD1929" i="50" s="1"/>
  <c r="AC1929" i="50" s="1"/>
  <c r="AE1929" i="50" a="1"/>
  <c r="AE1929" i="50" s="1"/>
  <c r="AF1929" i="50" a="1"/>
  <c r="AF1929" i="50" s="1"/>
  <c r="AG1929" i="50" a="1"/>
  <c r="AG1929" i="50" s="1"/>
  <c r="AH1929" i="50" a="1"/>
  <c r="AH1929" i="50" s="1"/>
  <c r="AI1929" i="50" a="1"/>
  <c r="AI1929" i="50" s="1"/>
  <c r="AL1929" i="50" a="1"/>
  <c r="AL1929" i="50" s="1"/>
  <c r="O1930" i="50" a="1"/>
  <c r="O1930" i="50" s="1"/>
  <c r="P1930" i="50" a="1"/>
  <c r="P1930" i="50" s="1"/>
  <c r="Q1930" i="50" a="1"/>
  <c r="Q1930" i="50" s="1"/>
  <c r="AB1930" i="50" a="1"/>
  <c r="AB1930" i="50" s="1"/>
  <c r="AD1930" i="50" a="1"/>
  <c r="AD1930" i="50" s="1"/>
  <c r="AC1930" i="50" s="1"/>
  <c r="AE1930" i="50" a="1"/>
  <c r="AE1930" i="50" s="1"/>
  <c r="AF1930" i="50" a="1"/>
  <c r="AF1930" i="50" s="1"/>
  <c r="AG1930" i="50" a="1"/>
  <c r="AG1930" i="50" s="1"/>
  <c r="AH1930" i="50" a="1"/>
  <c r="AH1930" i="50" s="1"/>
  <c r="AI1930" i="50" a="1"/>
  <c r="AI1930" i="50" s="1"/>
  <c r="AL1930" i="50" a="1"/>
  <c r="AL1930" i="50" s="1"/>
  <c r="O1931" i="50" a="1"/>
  <c r="O1931" i="50" s="1"/>
  <c r="P1931" i="50" a="1"/>
  <c r="P1931" i="50" s="1"/>
  <c r="Q1931" i="50" a="1"/>
  <c r="Q1931" i="50" s="1"/>
  <c r="AB1931" i="50" a="1"/>
  <c r="AB1931" i="50" s="1"/>
  <c r="AD1931" i="50" a="1"/>
  <c r="AD1931" i="50" s="1"/>
  <c r="AC1931" i="50" s="1"/>
  <c r="AE1931" i="50" a="1"/>
  <c r="AE1931" i="50" s="1"/>
  <c r="AF1931" i="50" a="1"/>
  <c r="AF1931" i="50" s="1"/>
  <c r="AG1931" i="50" a="1"/>
  <c r="AG1931" i="50" s="1"/>
  <c r="AH1931" i="50" a="1"/>
  <c r="AH1931" i="50" s="1"/>
  <c r="AI1931" i="50" a="1"/>
  <c r="AI1931" i="50" s="1"/>
  <c r="AL1931" i="50" a="1"/>
  <c r="AL1931" i="50" s="1"/>
  <c r="O1932" i="50" a="1"/>
  <c r="O1932" i="50" s="1"/>
  <c r="P1932" i="50" a="1"/>
  <c r="P1932" i="50" s="1"/>
  <c r="Q1932" i="50" a="1"/>
  <c r="Q1932" i="50" s="1"/>
  <c r="AB1932" i="50" a="1"/>
  <c r="AB1932" i="50" s="1"/>
  <c r="AD1932" i="50" a="1"/>
  <c r="AD1932" i="50" s="1"/>
  <c r="AC1932" i="50" s="1"/>
  <c r="AE1932" i="50" a="1"/>
  <c r="AE1932" i="50" s="1"/>
  <c r="AF1932" i="50" a="1"/>
  <c r="AF1932" i="50" s="1"/>
  <c r="AG1932" i="50" a="1"/>
  <c r="AG1932" i="50" s="1"/>
  <c r="AH1932" i="50" a="1"/>
  <c r="AH1932" i="50" s="1"/>
  <c r="AI1932" i="50" a="1"/>
  <c r="AI1932" i="50" s="1"/>
  <c r="AL1932" i="50" a="1"/>
  <c r="AL1932" i="50" s="1"/>
  <c r="O1933" i="50" a="1"/>
  <c r="O1933" i="50" s="1"/>
  <c r="P1933" i="50" a="1"/>
  <c r="P1933" i="50" s="1"/>
  <c r="Q1933" i="50" a="1"/>
  <c r="Q1933" i="50" s="1"/>
  <c r="AB1933" i="50" a="1"/>
  <c r="AB1933" i="50" s="1"/>
  <c r="AD1933" i="50" a="1"/>
  <c r="AD1933" i="50" s="1"/>
  <c r="AC1933" i="50" s="1"/>
  <c r="AE1933" i="50" a="1"/>
  <c r="AE1933" i="50" s="1"/>
  <c r="AF1933" i="50" a="1"/>
  <c r="AF1933" i="50" s="1"/>
  <c r="AG1933" i="50" a="1"/>
  <c r="AG1933" i="50" s="1"/>
  <c r="AH1933" i="50" a="1"/>
  <c r="AH1933" i="50" s="1"/>
  <c r="AI1933" i="50" a="1"/>
  <c r="AI1933" i="50" s="1"/>
  <c r="AL1933" i="50" a="1"/>
  <c r="AL1933" i="50" s="1"/>
  <c r="O1934" i="50" a="1"/>
  <c r="O1934" i="50" s="1"/>
  <c r="P1934" i="50" a="1"/>
  <c r="P1934" i="50" s="1"/>
  <c r="Q1934" i="50" a="1"/>
  <c r="Q1934" i="50" s="1"/>
  <c r="AB1934" i="50" a="1"/>
  <c r="AB1934" i="50" s="1"/>
  <c r="AD1934" i="50" a="1"/>
  <c r="AD1934" i="50" s="1"/>
  <c r="AC1934" i="50" s="1"/>
  <c r="AE1934" i="50" a="1"/>
  <c r="AE1934" i="50" s="1"/>
  <c r="AF1934" i="50" a="1"/>
  <c r="AF1934" i="50" s="1"/>
  <c r="AG1934" i="50" a="1"/>
  <c r="AG1934" i="50" s="1"/>
  <c r="AH1934" i="50" a="1"/>
  <c r="AH1934" i="50" s="1"/>
  <c r="AI1934" i="50" a="1"/>
  <c r="AI1934" i="50" s="1"/>
  <c r="AL1934" i="50" a="1"/>
  <c r="AL1934" i="50" s="1"/>
  <c r="O1935" i="50" a="1"/>
  <c r="O1935" i="50" s="1"/>
  <c r="P1935" i="50" a="1"/>
  <c r="P1935" i="50" s="1"/>
  <c r="Q1935" i="50" a="1"/>
  <c r="Q1935" i="50" s="1"/>
  <c r="AB1935" i="50" a="1"/>
  <c r="AB1935" i="50" s="1"/>
  <c r="AD1935" i="50" a="1"/>
  <c r="AD1935" i="50" s="1"/>
  <c r="AC1935" i="50" s="1"/>
  <c r="AE1935" i="50" a="1"/>
  <c r="AE1935" i="50" s="1"/>
  <c r="AF1935" i="50" a="1"/>
  <c r="AF1935" i="50" s="1"/>
  <c r="AG1935" i="50" a="1"/>
  <c r="AG1935" i="50" s="1"/>
  <c r="AH1935" i="50" a="1"/>
  <c r="AH1935" i="50" s="1"/>
  <c r="AI1935" i="50" a="1"/>
  <c r="AI1935" i="50" s="1"/>
  <c r="AL1935" i="50" a="1"/>
  <c r="AL1935" i="50" s="1"/>
  <c r="O1936" i="50" a="1"/>
  <c r="O1936" i="50" s="1"/>
  <c r="P1936" i="50" a="1"/>
  <c r="P1936" i="50" s="1"/>
  <c r="Q1936" i="50" a="1"/>
  <c r="Q1936" i="50" s="1"/>
  <c r="AB1936" i="50" a="1"/>
  <c r="AB1936" i="50" s="1"/>
  <c r="AD1936" i="50" a="1"/>
  <c r="AD1936" i="50" s="1"/>
  <c r="AC1936" i="50" s="1"/>
  <c r="AE1936" i="50" a="1"/>
  <c r="AE1936" i="50" s="1"/>
  <c r="AF1936" i="50" a="1"/>
  <c r="AF1936" i="50" s="1"/>
  <c r="AG1936" i="50" a="1"/>
  <c r="AG1936" i="50" s="1"/>
  <c r="AH1936" i="50" a="1"/>
  <c r="AH1936" i="50" s="1"/>
  <c r="AI1936" i="50" a="1"/>
  <c r="AI1936" i="50" s="1"/>
  <c r="AL1936" i="50" a="1"/>
  <c r="AL1936" i="50" s="1"/>
  <c r="O1937" i="50" a="1"/>
  <c r="O1937" i="50" s="1"/>
  <c r="P1937" i="50" a="1"/>
  <c r="P1937" i="50" s="1"/>
  <c r="Q1937" i="50" a="1"/>
  <c r="Q1937" i="50" s="1"/>
  <c r="AB1937" i="50" a="1"/>
  <c r="AB1937" i="50" s="1"/>
  <c r="AD1937" i="50" a="1"/>
  <c r="AD1937" i="50" s="1"/>
  <c r="AC1937" i="50" s="1"/>
  <c r="AE1937" i="50" a="1"/>
  <c r="AE1937" i="50" s="1"/>
  <c r="AF1937" i="50" a="1"/>
  <c r="AF1937" i="50" s="1"/>
  <c r="AG1937" i="50" a="1"/>
  <c r="AG1937" i="50" s="1"/>
  <c r="AH1937" i="50" a="1"/>
  <c r="AH1937" i="50" s="1"/>
  <c r="AI1937" i="50" a="1"/>
  <c r="AI1937" i="50" s="1"/>
  <c r="AL1937" i="50" a="1"/>
  <c r="AL1937" i="50" s="1"/>
  <c r="O1938" i="50" a="1"/>
  <c r="O1938" i="50" s="1"/>
  <c r="P1938" i="50" a="1"/>
  <c r="P1938" i="50" s="1"/>
  <c r="Q1938" i="50" a="1"/>
  <c r="Q1938" i="50" s="1"/>
  <c r="AB1938" i="50" a="1"/>
  <c r="AB1938" i="50" s="1"/>
  <c r="AD1938" i="50" a="1"/>
  <c r="AD1938" i="50" s="1"/>
  <c r="AC1938" i="50" s="1"/>
  <c r="AE1938" i="50" a="1"/>
  <c r="AE1938" i="50" s="1"/>
  <c r="AF1938" i="50" a="1"/>
  <c r="AF1938" i="50" s="1"/>
  <c r="AG1938" i="50" a="1"/>
  <c r="AG1938" i="50" s="1"/>
  <c r="AH1938" i="50" a="1"/>
  <c r="AH1938" i="50" s="1"/>
  <c r="AI1938" i="50" a="1"/>
  <c r="AI1938" i="50" s="1"/>
  <c r="AL1938" i="50" a="1"/>
  <c r="AL1938" i="50" s="1"/>
  <c r="O1939" i="50" a="1"/>
  <c r="O1939" i="50" s="1"/>
  <c r="P1939" i="50" a="1"/>
  <c r="P1939" i="50" s="1"/>
  <c r="Q1939" i="50" a="1"/>
  <c r="Q1939" i="50" s="1"/>
  <c r="AB1939" i="50" a="1"/>
  <c r="AB1939" i="50" s="1"/>
  <c r="AD1939" i="50" a="1"/>
  <c r="AD1939" i="50" s="1"/>
  <c r="AC1939" i="50" s="1"/>
  <c r="AE1939" i="50" a="1"/>
  <c r="AE1939" i="50" s="1"/>
  <c r="AF1939" i="50" a="1"/>
  <c r="AF1939" i="50" s="1"/>
  <c r="AG1939" i="50" a="1"/>
  <c r="AG1939" i="50" s="1"/>
  <c r="AH1939" i="50" a="1"/>
  <c r="AH1939" i="50" s="1"/>
  <c r="AI1939" i="50" a="1"/>
  <c r="AI1939" i="50" s="1"/>
  <c r="AL1939" i="50" a="1"/>
  <c r="AL1939" i="50" s="1"/>
  <c r="O1940" i="50" a="1"/>
  <c r="O1940" i="50" s="1"/>
  <c r="P1940" i="50" a="1"/>
  <c r="P1940" i="50" s="1"/>
  <c r="Q1940" i="50" a="1"/>
  <c r="Q1940" i="50" s="1"/>
  <c r="AB1940" i="50" a="1"/>
  <c r="AB1940" i="50" s="1"/>
  <c r="AD1940" i="50" a="1"/>
  <c r="AD1940" i="50" s="1"/>
  <c r="AC1940" i="50" s="1"/>
  <c r="AE1940" i="50" a="1"/>
  <c r="AE1940" i="50" s="1"/>
  <c r="AA1940" i="50" s="1"/>
  <c r="AF1940" i="50" a="1"/>
  <c r="AF1940" i="50" s="1"/>
  <c r="AG1940" i="50" a="1"/>
  <c r="AG1940" i="50" s="1"/>
  <c r="AH1940" i="50" a="1"/>
  <c r="AH1940" i="50" s="1"/>
  <c r="AI1940" i="50" a="1"/>
  <c r="AI1940" i="50" s="1"/>
  <c r="AL1940" i="50" a="1"/>
  <c r="AL1940" i="50" s="1"/>
  <c r="O1941" i="50" a="1"/>
  <c r="O1941" i="50" s="1"/>
  <c r="P1941" i="50" a="1"/>
  <c r="P1941" i="50" s="1"/>
  <c r="Q1941" i="50" a="1"/>
  <c r="Q1941" i="50" s="1"/>
  <c r="AB1941" i="50" a="1"/>
  <c r="AB1941" i="50" s="1"/>
  <c r="AD1941" i="50" a="1"/>
  <c r="AD1941" i="50" s="1"/>
  <c r="AC1941" i="50" s="1"/>
  <c r="AE1941" i="50" a="1"/>
  <c r="AE1941" i="50" s="1"/>
  <c r="Z1941" i="50" s="1"/>
  <c r="AF1941" i="50" a="1"/>
  <c r="AF1941" i="50" s="1"/>
  <c r="AG1941" i="50" a="1"/>
  <c r="AG1941" i="50" s="1"/>
  <c r="AH1941" i="50" a="1"/>
  <c r="AH1941" i="50" s="1"/>
  <c r="AI1941" i="50" a="1"/>
  <c r="AI1941" i="50" s="1"/>
  <c r="AL1941" i="50" a="1"/>
  <c r="AL1941" i="50" s="1"/>
  <c r="O1942" i="50" a="1"/>
  <c r="O1942" i="50" s="1"/>
  <c r="P1942" i="50" a="1"/>
  <c r="P1942" i="50" s="1"/>
  <c r="Q1942" i="50" a="1"/>
  <c r="Q1942" i="50" s="1"/>
  <c r="AB1942" i="50" a="1"/>
  <c r="AB1942" i="50" s="1"/>
  <c r="AD1942" i="50" a="1"/>
  <c r="AD1942" i="50" s="1"/>
  <c r="AC1942" i="50" s="1"/>
  <c r="AE1942" i="50" a="1"/>
  <c r="AE1942" i="50" s="1"/>
  <c r="AF1942" i="50" a="1"/>
  <c r="AF1942" i="50" s="1"/>
  <c r="AG1942" i="50" a="1"/>
  <c r="AG1942" i="50" s="1"/>
  <c r="AH1942" i="50" a="1"/>
  <c r="AH1942" i="50" s="1"/>
  <c r="AI1942" i="50" a="1"/>
  <c r="AI1942" i="50" s="1"/>
  <c r="AL1942" i="50" a="1"/>
  <c r="AL1942" i="50" s="1"/>
  <c r="O1943" i="50" a="1"/>
  <c r="O1943" i="50" s="1"/>
  <c r="P1943" i="50" a="1"/>
  <c r="P1943" i="50" s="1"/>
  <c r="Q1943" i="50" a="1"/>
  <c r="Q1943" i="50" s="1"/>
  <c r="AB1943" i="50" a="1"/>
  <c r="AB1943" i="50" s="1"/>
  <c r="AD1943" i="50" a="1"/>
  <c r="AD1943" i="50" s="1"/>
  <c r="AC1943" i="50" s="1"/>
  <c r="AE1943" i="50" a="1"/>
  <c r="AE1943" i="50" s="1"/>
  <c r="Z1943" i="50" s="1"/>
  <c r="AF1943" i="50" a="1"/>
  <c r="AF1943" i="50" s="1"/>
  <c r="AG1943" i="50" a="1"/>
  <c r="AG1943" i="50" s="1"/>
  <c r="AH1943" i="50" a="1"/>
  <c r="AH1943" i="50" s="1"/>
  <c r="AI1943" i="50" a="1"/>
  <c r="AI1943" i="50" s="1"/>
  <c r="AL1943" i="50" a="1"/>
  <c r="AL1943" i="50" s="1"/>
  <c r="O1944" i="50" a="1"/>
  <c r="O1944" i="50" s="1"/>
  <c r="P1944" i="50" a="1"/>
  <c r="P1944" i="50" s="1"/>
  <c r="Q1944" i="50" a="1"/>
  <c r="Q1944" i="50" s="1"/>
  <c r="AB1944" i="50" a="1"/>
  <c r="AB1944" i="50" s="1"/>
  <c r="AD1944" i="50" a="1"/>
  <c r="AD1944" i="50" s="1"/>
  <c r="AC1944" i="50" s="1"/>
  <c r="AE1944" i="50" a="1"/>
  <c r="AE1944" i="50" s="1"/>
  <c r="Z1944" i="50" s="1"/>
  <c r="AF1944" i="50" a="1"/>
  <c r="AF1944" i="50" s="1"/>
  <c r="AG1944" i="50" a="1"/>
  <c r="AG1944" i="50" s="1"/>
  <c r="AH1944" i="50" a="1"/>
  <c r="AH1944" i="50" s="1"/>
  <c r="AI1944" i="50" a="1"/>
  <c r="AI1944" i="50" s="1"/>
  <c r="AL1944" i="50" a="1"/>
  <c r="AL1944" i="50" s="1"/>
  <c r="O1945" i="50" a="1"/>
  <c r="O1945" i="50" s="1"/>
  <c r="P1945" i="50" a="1"/>
  <c r="P1945" i="50" s="1"/>
  <c r="Q1945" i="50" a="1"/>
  <c r="Q1945" i="50" s="1"/>
  <c r="AB1945" i="50" a="1"/>
  <c r="AB1945" i="50" s="1"/>
  <c r="AD1945" i="50" a="1"/>
  <c r="AD1945" i="50" s="1"/>
  <c r="AC1945" i="50" s="1"/>
  <c r="AE1945" i="50" a="1"/>
  <c r="AE1945" i="50" s="1"/>
  <c r="Z1945" i="50" s="1"/>
  <c r="AF1945" i="50" a="1"/>
  <c r="AF1945" i="50" s="1"/>
  <c r="AG1945" i="50" a="1"/>
  <c r="AG1945" i="50" s="1"/>
  <c r="AH1945" i="50" a="1"/>
  <c r="AH1945" i="50" s="1"/>
  <c r="AI1945" i="50" a="1"/>
  <c r="AI1945" i="50" s="1"/>
  <c r="AL1945" i="50" a="1"/>
  <c r="AL1945" i="50" s="1"/>
  <c r="O1946" i="50" a="1"/>
  <c r="O1946" i="50" s="1"/>
  <c r="P1946" i="50" a="1"/>
  <c r="P1946" i="50" s="1"/>
  <c r="Q1946" i="50" a="1"/>
  <c r="Q1946" i="50" s="1"/>
  <c r="AB1946" i="50" a="1"/>
  <c r="AB1946" i="50" s="1"/>
  <c r="AD1946" i="50" a="1"/>
  <c r="AD1946" i="50" s="1"/>
  <c r="AC1946" i="50" s="1"/>
  <c r="AE1946" i="50" a="1"/>
  <c r="AE1946" i="50" s="1"/>
  <c r="AA1946" i="50" s="1"/>
  <c r="AF1946" i="50" a="1"/>
  <c r="AF1946" i="50" s="1"/>
  <c r="AG1946" i="50" a="1"/>
  <c r="AG1946" i="50" s="1"/>
  <c r="AH1946" i="50" a="1"/>
  <c r="AH1946" i="50" s="1"/>
  <c r="AI1946" i="50" a="1"/>
  <c r="AI1946" i="50" s="1"/>
  <c r="AL1946" i="50" a="1"/>
  <c r="AL1946" i="50" s="1"/>
  <c r="O1947" i="50" a="1"/>
  <c r="O1947" i="50" s="1"/>
  <c r="P1947" i="50" a="1"/>
  <c r="P1947" i="50" s="1"/>
  <c r="Q1947" i="50" a="1"/>
  <c r="Q1947" i="50" s="1"/>
  <c r="AB1947" i="50" a="1"/>
  <c r="AB1947" i="50" s="1"/>
  <c r="AD1947" i="50" a="1"/>
  <c r="AD1947" i="50" s="1"/>
  <c r="AC1947" i="50" s="1"/>
  <c r="AE1947" i="50" a="1"/>
  <c r="AE1947" i="50" s="1"/>
  <c r="Z1947" i="50" s="1"/>
  <c r="AF1947" i="50" a="1"/>
  <c r="AF1947" i="50" s="1"/>
  <c r="AG1947" i="50" a="1"/>
  <c r="AG1947" i="50" s="1"/>
  <c r="AH1947" i="50" a="1"/>
  <c r="AH1947" i="50" s="1"/>
  <c r="AI1947" i="50" a="1"/>
  <c r="AI1947" i="50" s="1"/>
  <c r="AL1947" i="50" a="1"/>
  <c r="AL1947" i="50" s="1"/>
  <c r="O1948" i="50" a="1"/>
  <c r="O1948" i="50" s="1"/>
  <c r="P1948" i="50" a="1"/>
  <c r="P1948" i="50" s="1"/>
  <c r="Q1948" i="50" a="1"/>
  <c r="Q1948" i="50" s="1"/>
  <c r="AB1948" i="50" a="1"/>
  <c r="AB1948" i="50" s="1"/>
  <c r="AD1948" i="50" a="1"/>
  <c r="AD1948" i="50" s="1"/>
  <c r="AC1948" i="50" s="1"/>
  <c r="AE1948" i="50" a="1"/>
  <c r="AE1948" i="50" s="1"/>
  <c r="AF1948" i="50" a="1"/>
  <c r="AF1948" i="50" s="1"/>
  <c r="AG1948" i="50" a="1"/>
  <c r="AG1948" i="50" s="1"/>
  <c r="AH1948" i="50" a="1"/>
  <c r="AH1948" i="50" s="1"/>
  <c r="AI1948" i="50" a="1"/>
  <c r="AI1948" i="50" s="1"/>
  <c r="AL1948" i="50" a="1"/>
  <c r="AL1948" i="50" s="1"/>
  <c r="O1949" i="50" a="1"/>
  <c r="O1949" i="50" s="1"/>
  <c r="P1949" i="50" a="1"/>
  <c r="P1949" i="50" s="1"/>
  <c r="Q1949" i="50" a="1"/>
  <c r="Q1949" i="50" s="1"/>
  <c r="AB1949" i="50" a="1"/>
  <c r="AB1949" i="50" s="1"/>
  <c r="AD1949" i="50" a="1"/>
  <c r="AD1949" i="50" s="1"/>
  <c r="AC1949" i="50" s="1"/>
  <c r="AE1949" i="50" a="1"/>
  <c r="AE1949" i="50" s="1"/>
  <c r="AA1949" i="50" s="1"/>
  <c r="AF1949" i="50" a="1"/>
  <c r="AF1949" i="50" s="1"/>
  <c r="AG1949" i="50" a="1"/>
  <c r="AG1949" i="50" s="1"/>
  <c r="AH1949" i="50" a="1"/>
  <c r="AH1949" i="50" s="1"/>
  <c r="AI1949" i="50" a="1"/>
  <c r="AI1949" i="50" s="1"/>
  <c r="AL1949" i="50" a="1"/>
  <c r="AL1949" i="50" s="1"/>
  <c r="O1950" i="50" a="1"/>
  <c r="O1950" i="50" s="1"/>
  <c r="P1950" i="50" a="1"/>
  <c r="P1950" i="50" s="1"/>
  <c r="Q1950" i="50" a="1"/>
  <c r="Q1950" i="50" s="1"/>
  <c r="AB1950" i="50" a="1"/>
  <c r="AB1950" i="50" s="1"/>
  <c r="AD1950" i="50" a="1"/>
  <c r="AD1950" i="50" s="1"/>
  <c r="AC1950" i="50" s="1"/>
  <c r="AE1950" i="50" a="1"/>
  <c r="AE1950" i="50" s="1"/>
  <c r="AA1950" i="50" s="1"/>
  <c r="AF1950" i="50" a="1"/>
  <c r="AF1950" i="50" s="1"/>
  <c r="AG1950" i="50" a="1"/>
  <c r="AG1950" i="50" s="1"/>
  <c r="AH1950" i="50" a="1"/>
  <c r="AH1950" i="50" s="1"/>
  <c r="AI1950" i="50" a="1"/>
  <c r="AI1950" i="50" s="1"/>
  <c r="AL1950" i="50" a="1"/>
  <c r="AL1950" i="50" s="1"/>
  <c r="O1951" i="50" a="1"/>
  <c r="O1951" i="50" s="1"/>
  <c r="P1951" i="50" a="1"/>
  <c r="P1951" i="50" s="1"/>
  <c r="Q1951" i="50" a="1"/>
  <c r="Q1951" i="50" s="1"/>
  <c r="AB1951" i="50" a="1"/>
  <c r="AB1951" i="50" s="1"/>
  <c r="AD1951" i="50" a="1"/>
  <c r="AD1951" i="50" s="1"/>
  <c r="AC1951" i="50" s="1"/>
  <c r="AE1951" i="50" a="1"/>
  <c r="AE1951" i="50" s="1"/>
  <c r="AA1951" i="50" s="1"/>
  <c r="AF1951" i="50" a="1"/>
  <c r="AF1951" i="50" s="1"/>
  <c r="AG1951" i="50" a="1"/>
  <c r="AG1951" i="50" s="1"/>
  <c r="AH1951" i="50" a="1"/>
  <c r="AH1951" i="50" s="1"/>
  <c r="AI1951" i="50" a="1"/>
  <c r="AI1951" i="50" s="1"/>
  <c r="AL1951" i="50" a="1"/>
  <c r="AL1951" i="50" s="1"/>
  <c r="O1952" i="50" a="1"/>
  <c r="O1952" i="50" s="1"/>
  <c r="P1952" i="50" a="1"/>
  <c r="P1952" i="50" s="1"/>
  <c r="Q1952" i="50" a="1"/>
  <c r="Q1952" i="50" s="1"/>
  <c r="AB1952" i="50" a="1"/>
  <c r="AB1952" i="50" s="1"/>
  <c r="AD1952" i="50" a="1"/>
  <c r="AD1952" i="50" s="1"/>
  <c r="AC1952" i="50" s="1"/>
  <c r="AE1952" i="50" a="1"/>
  <c r="AE1952" i="50" s="1"/>
  <c r="Z1952" i="50" s="1"/>
  <c r="AF1952" i="50" a="1"/>
  <c r="AF1952" i="50" s="1"/>
  <c r="AG1952" i="50" a="1"/>
  <c r="AG1952" i="50" s="1"/>
  <c r="AH1952" i="50" a="1"/>
  <c r="AH1952" i="50" s="1"/>
  <c r="AI1952" i="50" a="1"/>
  <c r="AI1952" i="50" s="1"/>
  <c r="AL1952" i="50" a="1"/>
  <c r="AL1952" i="50" s="1"/>
  <c r="O1953" i="50" a="1"/>
  <c r="O1953" i="50" s="1"/>
  <c r="P1953" i="50" a="1"/>
  <c r="P1953" i="50" s="1"/>
  <c r="Q1953" i="50" a="1"/>
  <c r="Q1953" i="50" s="1"/>
  <c r="AB1953" i="50" a="1"/>
  <c r="AB1953" i="50" s="1"/>
  <c r="AD1953" i="50" a="1"/>
  <c r="AD1953" i="50" s="1"/>
  <c r="AC1953" i="50" s="1"/>
  <c r="AE1953" i="50" a="1"/>
  <c r="AE1953" i="50" s="1"/>
  <c r="AF1953" i="50" a="1"/>
  <c r="AF1953" i="50" s="1"/>
  <c r="AG1953" i="50" a="1"/>
  <c r="AG1953" i="50" s="1"/>
  <c r="AH1953" i="50" a="1"/>
  <c r="AH1953" i="50" s="1"/>
  <c r="AI1953" i="50" a="1"/>
  <c r="AI1953" i="50" s="1"/>
  <c r="AL1953" i="50" a="1"/>
  <c r="AL1953" i="50" s="1"/>
  <c r="O1954" i="50" a="1"/>
  <c r="O1954" i="50" s="1"/>
  <c r="P1954" i="50" a="1"/>
  <c r="P1954" i="50" s="1"/>
  <c r="Q1954" i="50" a="1"/>
  <c r="Q1954" i="50" s="1"/>
  <c r="AB1954" i="50" a="1"/>
  <c r="AB1954" i="50" s="1"/>
  <c r="AD1954" i="50" a="1"/>
  <c r="AD1954" i="50" s="1"/>
  <c r="AC1954" i="50" s="1"/>
  <c r="AE1954" i="50" a="1"/>
  <c r="AE1954" i="50" s="1"/>
  <c r="AF1954" i="50" a="1"/>
  <c r="AF1954" i="50" s="1"/>
  <c r="AG1954" i="50" a="1"/>
  <c r="AG1954" i="50" s="1"/>
  <c r="AH1954" i="50" a="1"/>
  <c r="AH1954" i="50" s="1"/>
  <c r="AI1954" i="50" a="1"/>
  <c r="AI1954" i="50" s="1"/>
  <c r="AL1954" i="50" a="1"/>
  <c r="AL1954" i="50" s="1"/>
  <c r="O1955" i="50" a="1"/>
  <c r="O1955" i="50" s="1"/>
  <c r="P1955" i="50" a="1"/>
  <c r="P1955" i="50" s="1"/>
  <c r="Q1955" i="50" a="1"/>
  <c r="Q1955" i="50" s="1"/>
  <c r="AB1955" i="50" a="1"/>
  <c r="AB1955" i="50" s="1"/>
  <c r="AD1955" i="50" a="1"/>
  <c r="AD1955" i="50" s="1"/>
  <c r="AC1955" i="50" s="1"/>
  <c r="AE1955" i="50" a="1"/>
  <c r="AE1955" i="50" s="1"/>
  <c r="AF1955" i="50" a="1"/>
  <c r="AF1955" i="50" s="1"/>
  <c r="AG1955" i="50" a="1"/>
  <c r="AG1955" i="50" s="1"/>
  <c r="AH1955" i="50" a="1"/>
  <c r="AH1955" i="50" s="1"/>
  <c r="AI1955" i="50" a="1"/>
  <c r="AI1955" i="50" s="1"/>
  <c r="AL1955" i="50" a="1"/>
  <c r="AL1955" i="50" s="1"/>
  <c r="O1956" i="50" a="1"/>
  <c r="O1956" i="50" s="1"/>
  <c r="P1956" i="50" a="1"/>
  <c r="P1956" i="50" s="1"/>
  <c r="Q1956" i="50" a="1"/>
  <c r="Q1956" i="50" s="1"/>
  <c r="AB1956" i="50" a="1"/>
  <c r="AB1956" i="50" s="1"/>
  <c r="AD1956" i="50" a="1"/>
  <c r="AD1956" i="50" s="1"/>
  <c r="AC1956" i="50" s="1"/>
  <c r="AE1956" i="50" a="1"/>
  <c r="AE1956" i="50" s="1"/>
  <c r="AF1956" i="50" a="1"/>
  <c r="AF1956" i="50" s="1"/>
  <c r="AG1956" i="50" a="1"/>
  <c r="AG1956" i="50" s="1"/>
  <c r="AH1956" i="50" a="1"/>
  <c r="AH1956" i="50" s="1"/>
  <c r="AI1956" i="50" a="1"/>
  <c r="AI1956" i="50" s="1"/>
  <c r="AL1956" i="50" a="1"/>
  <c r="AL1956" i="50" s="1"/>
  <c r="O1957" i="50" a="1"/>
  <c r="O1957" i="50" s="1"/>
  <c r="P1957" i="50" a="1"/>
  <c r="P1957" i="50" s="1"/>
  <c r="Q1957" i="50" a="1"/>
  <c r="Q1957" i="50" s="1"/>
  <c r="AB1957" i="50" a="1"/>
  <c r="AB1957" i="50" s="1"/>
  <c r="AD1957" i="50" a="1"/>
  <c r="AD1957" i="50" s="1"/>
  <c r="AC1957" i="50" s="1"/>
  <c r="AE1957" i="50" a="1"/>
  <c r="AE1957" i="50" s="1"/>
  <c r="AF1957" i="50" a="1"/>
  <c r="AF1957" i="50" s="1"/>
  <c r="AG1957" i="50" a="1"/>
  <c r="AG1957" i="50" s="1"/>
  <c r="AH1957" i="50" a="1"/>
  <c r="AH1957" i="50" s="1"/>
  <c r="AI1957" i="50" a="1"/>
  <c r="AI1957" i="50" s="1"/>
  <c r="AL1957" i="50" a="1"/>
  <c r="AL1957" i="50" s="1"/>
  <c r="O1958" i="50" a="1"/>
  <c r="O1958" i="50" s="1"/>
  <c r="P1958" i="50" a="1"/>
  <c r="P1958" i="50" s="1"/>
  <c r="Q1958" i="50" a="1"/>
  <c r="Q1958" i="50" s="1"/>
  <c r="AB1958" i="50" a="1"/>
  <c r="AB1958" i="50" s="1"/>
  <c r="AD1958" i="50" a="1"/>
  <c r="AD1958" i="50" s="1"/>
  <c r="AC1958" i="50" s="1"/>
  <c r="AE1958" i="50" a="1"/>
  <c r="AE1958" i="50" s="1"/>
  <c r="AF1958" i="50" a="1"/>
  <c r="AF1958" i="50" s="1"/>
  <c r="AG1958" i="50" a="1"/>
  <c r="AG1958" i="50" s="1"/>
  <c r="AH1958" i="50" a="1"/>
  <c r="AH1958" i="50" s="1"/>
  <c r="AI1958" i="50" a="1"/>
  <c r="AI1958" i="50" s="1"/>
  <c r="AL1958" i="50" a="1"/>
  <c r="AL1958" i="50" s="1"/>
  <c r="O1959" i="50" a="1"/>
  <c r="O1959" i="50" s="1"/>
  <c r="P1959" i="50" a="1"/>
  <c r="P1959" i="50" s="1"/>
  <c r="Q1959" i="50" a="1"/>
  <c r="Q1959" i="50" s="1"/>
  <c r="AB1959" i="50" a="1"/>
  <c r="AB1959" i="50" s="1"/>
  <c r="AD1959" i="50" a="1"/>
  <c r="AD1959" i="50" s="1"/>
  <c r="AC1959" i="50" s="1"/>
  <c r="AE1959" i="50" a="1"/>
  <c r="AE1959" i="50" s="1"/>
  <c r="AF1959" i="50" a="1"/>
  <c r="AF1959" i="50" s="1"/>
  <c r="AG1959" i="50" a="1"/>
  <c r="AG1959" i="50" s="1"/>
  <c r="AH1959" i="50" a="1"/>
  <c r="AH1959" i="50" s="1"/>
  <c r="AI1959" i="50" a="1"/>
  <c r="AI1959" i="50" s="1"/>
  <c r="AL1959" i="50" a="1"/>
  <c r="AL1959" i="50" s="1"/>
  <c r="O1960" i="50" a="1"/>
  <c r="O1960" i="50" s="1"/>
  <c r="P1960" i="50" a="1"/>
  <c r="P1960" i="50" s="1"/>
  <c r="Q1960" i="50" a="1"/>
  <c r="Q1960" i="50" s="1"/>
  <c r="AB1960" i="50" a="1"/>
  <c r="AB1960" i="50" s="1"/>
  <c r="AD1960" i="50" a="1"/>
  <c r="AD1960" i="50" s="1"/>
  <c r="AC1960" i="50" s="1"/>
  <c r="AE1960" i="50" a="1"/>
  <c r="AE1960" i="50" s="1"/>
  <c r="AF1960" i="50" a="1"/>
  <c r="AF1960" i="50" s="1"/>
  <c r="AG1960" i="50" a="1"/>
  <c r="AG1960" i="50" s="1"/>
  <c r="AH1960" i="50" a="1"/>
  <c r="AH1960" i="50" s="1"/>
  <c r="AI1960" i="50" a="1"/>
  <c r="AI1960" i="50" s="1"/>
  <c r="AL1960" i="50" a="1"/>
  <c r="AL1960" i="50" s="1"/>
  <c r="O1961" i="50" a="1"/>
  <c r="O1961" i="50" s="1"/>
  <c r="P1961" i="50" a="1"/>
  <c r="P1961" i="50" s="1"/>
  <c r="Q1961" i="50" a="1"/>
  <c r="Q1961" i="50" s="1"/>
  <c r="AB1961" i="50" a="1"/>
  <c r="AB1961" i="50" s="1"/>
  <c r="AD1961" i="50" a="1"/>
  <c r="AD1961" i="50" s="1"/>
  <c r="AC1961" i="50" s="1"/>
  <c r="AE1961" i="50" a="1"/>
  <c r="AE1961" i="50" s="1"/>
  <c r="AF1961" i="50" a="1"/>
  <c r="AF1961" i="50" s="1"/>
  <c r="AG1961" i="50" a="1"/>
  <c r="AG1961" i="50" s="1"/>
  <c r="AH1961" i="50" a="1"/>
  <c r="AH1961" i="50" s="1"/>
  <c r="AI1961" i="50" a="1"/>
  <c r="AI1961" i="50" s="1"/>
  <c r="AL1961" i="50" a="1"/>
  <c r="AL1961" i="50" s="1"/>
  <c r="O1962" i="50" a="1"/>
  <c r="O1962" i="50" s="1"/>
  <c r="P1962" i="50" a="1"/>
  <c r="P1962" i="50" s="1"/>
  <c r="Q1962" i="50" a="1"/>
  <c r="Q1962" i="50" s="1"/>
  <c r="AB1962" i="50" a="1"/>
  <c r="AB1962" i="50" s="1"/>
  <c r="AD1962" i="50" a="1"/>
  <c r="AD1962" i="50" s="1"/>
  <c r="AC1962" i="50" s="1"/>
  <c r="AE1962" i="50" a="1"/>
  <c r="AE1962" i="50" s="1"/>
  <c r="AF1962" i="50" a="1"/>
  <c r="AF1962" i="50" s="1"/>
  <c r="AG1962" i="50" a="1"/>
  <c r="AG1962" i="50" s="1"/>
  <c r="AH1962" i="50" a="1"/>
  <c r="AH1962" i="50" s="1"/>
  <c r="AI1962" i="50" a="1"/>
  <c r="AI1962" i="50" s="1"/>
  <c r="AL1962" i="50" a="1"/>
  <c r="AL1962" i="50" s="1"/>
  <c r="O1963" i="50" a="1"/>
  <c r="O1963" i="50" s="1"/>
  <c r="P1963" i="50" a="1"/>
  <c r="P1963" i="50" s="1"/>
  <c r="Q1963" i="50" a="1"/>
  <c r="Q1963" i="50" s="1"/>
  <c r="AB1963" i="50" a="1"/>
  <c r="AB1963" i="50" s="1"/>
  <c r="AD1963" i="50" a="1"/>
  <c r="AD1963" i="50" s="1"/>
  <c r="AC1963" i="50" s="1"/>
  <c r="AE1963" i="50" a="1"/>
  <c r="AE1963" i="50" s="1"/>
  <c r="Z1963" i="50" s="1"/>
  <c r="AF1963" i="50" a="1"/>
  <c r="AF1963" i="50" s="1"/>
  <c r="AG1963" i="50" a="1"/>
  <c r="AG1963" i="50" s="1"/>
  <c r="AH1963" i="50" a="1"/>
  <c r="AH1963" i="50" s="1"/>
  <c r="AI1963" i="50" a="1"/>
  <c r="AI1963" i="50" s="1"/>
  <c r="AL1963" i="50" a="1"/>
  <c r="AL1963" i="50" s="1"/>
  <c r="O1964" i="50" a="1"/>
  <c r="O1964" i="50" s="1"/>
  <c r="P1964" i="50" a="1"/>
  <c r="P1964" i="50" s="1"/>
  <c r="Q1964" i="50" a="1"/>
  <c r="Q1964" i="50" s="1"/>
  <c r="AB1964" i="50" a="1"/>
  <c r="AB1964" i="50" s="1"/>
  <c r="AD1964" i="50" a="1"/>
  <c r="AD1964" i="50" s="1"/>
  <c r="AC1964" i="50" s="1"/>
  <c r="AE1964" i="50" a="1"/>
  <c r="AE1964" i="50" s="1"/>
  <c r="Z1964" i="50" s="1"/>
  <c r="AF1964" i="50" a="1"/>
  <c r="AF1964" i="50" s="1"/>
  <c r="AG1964" i="50" a="1"/>
  <c r="AG1964" i="50" s="1"/>
  <c r="AH1964" i="50" a="1"/>
  <c r="AH1964" i="50" s="1"/>
  <c r="AI1964" i="50" a="1"/>
  <c r="AI1964" i="50" s="1"/>
  <c r="AL1964" i="50" a="1"/>
  <c r="AL1964" i="50" s="1"/>
  <c r="O1965" i="50" a="1"/>
  <c r="O1965" i="50" s="1"/>
  <c r="P1965" i="50" a="1"/>
  <c r="P1965" i="50" s="1"/>
  <c r="Q1965" i="50" a="1"/>
  <c r="Q1965" i="50" s="1"/>
  <c r="AB1965" i="50" a="1"/>
  <c r="AB1965" i="50" s="1"/>
  <c r="AD1965" i="50" a="1"/>
  <c r="AD1965" i="50" s="1"/>
  <c r="AC1965" i="50" s="1"/>
  <c r="AE1965" i="50" a="1"/>
  <c r="AE1965" i="50" s="1"/>
  <c r="Z1965" i="50" s="1"/>
  <c r="AF1965" i="50" a="1"/>
  <c r="AF1965" i="50" s="1"/>
  <c r="AG1965" i="50" a="1"/>
  <c r="AG1965" i="50" s="1"/>
  <c r="AH1965" i="50" a="1"/>
  <c r="AH1965" i="50" s="1"/>
  <c r="AI1965" i="50" a="1"/>
  <c r="AI1965" i="50" s="1"/>
  <c r="AL1965" i="50" a="1"/>
  <c r="AL1965" i="50" s="1"/>
  <c r="O1966" i="50" a="1"/>
  <c r="O1966" i="50" s="1"/>
  <c r="P1966" i="50" a="1"/>
  <c r="P1966" i="50" s="1"/>
  <c r="Q1966" i="50" a="1"/>
  <c r="Q1966" i="50" s="1"/>
  <c r="AB1966" i="50" a="1"/>
  <c r="AB1966" i="50" s="1"/>
  <c r="AD1966" i="50" a="1"/>
  <c r="AD1966" i="50" s="1"/>
  <c r="AC1966" i="50" s="1"/>
  <c r="AE1966" i="50" a="1"/>
  <c r="AE1966" i="50" s="1"/>
  <c r="AF1966" i="50" a="1"/>
  <c r="AF1966" i="50" s="1"/>
  <c r="AG1966" i="50" a="1"/>
  <c r="AG1966" i="50" s="1"/>
  <c r="AH1966" i="50" a="1"/>
  <c r="AH1966" i="50" s="1"/>
  <c r="AI1966" i="50" a="1"/>
  <c r="AI1966" i="50" s="1"/>
  <c r="AL1966" i="50" a="1"/>
  <c r="AL1966" i="50" s="1"/>
  <c r="O1967" i="50" a="1"/>
  <c r="O1967" i="50" s="1"/>
  <c r="P1967" i="50" a="1"/>
  <c r="P1967" i="50" s="1"/>
  <c r="Q1967" i="50" a="1"/>
  <c r="Q1967" i="50" s="1"/>
  <c r="AB1967" i="50" a="1"/>
  <c r="AB1967" i="50" s="1"/>
  <c r="AD1967" i="50" a="1"/>
  <c r="AD1967" i="50" s="1"/>
  <c r="AC1967" i="50" s="1"/>
  <c r="AE1967" i="50" a="1"/>
  <c r="AE1967" i="50" s="1"/>
  <c r="Z1967" i="50" s="1"/>
  <c r="AF1967" i="50" a="1"/>
  <c r="AF1967" i="50" s="1"/>
  <c r="AG1967" i="50" a="1"/>
  <c r="AG1967" i="50" s="1"/>
  <c r="AH1967" i="50" a="1"/>
  <c r="AH1967" i="50" s="1"/>
  <c r="AI1967" i="50" a="1"/>
  <c r="AI1967" i="50" s="1"/>
  <c r="AL1967" i="50" a="1"/>
  <c r="AL1967" i="50" s="1"/>
  <c r="O1968" i="50" a="1"/>
  <c r="O1968" i="50" s="1"/>
  <c r="P1968" i="50" a="1"/>
  <c r="P1968" i="50" s="1"/>
  <c r="Q1968" i="50" a="1"/>
  <c r="Q1968" i="50" s="1"/>
  <c r="AB1968" i="50" a="1"/>
  <c r="AB1968" i="50" s="1"/>
  <c r="AD1968" i="50" a="1"/>
  <c r="AD1968" i="50" s="1"/>
  <c r="AC1968" i="50" s="1"/>
  <c r="AE1968" i="50" a="1"/>
  <c r="AE1968" i="50" s="1"/>
  <c r="Z1968" i="50" s="1"/>
  <c r="AF1968" i="50" a="1"/>
  <c r="AF1968" i="50" s="1"/>
  <c r="AG1968" i="50" a="1"/>
  <c r="AG1968" i="50" s="1"/>
  <c r="AH1968" i="50" a="1"/>
  <c r="AH1968" i="50" s="1"/>
  <c r="AI1968" i="50" a="1"/>
  <c r="AI1968" i="50" s="1"/>
  <c r="AL1968" i="50" a="1"/>
  <c r="AL1968" i="50" s="1"/>
  <c r="O1969" i="50" a="1"/>
  <c r="O1969" i="50" s="1"/>
  <c r="P1969" i="50" a="1"/>
  <c r="P1969" i="50" s="1"/>
  <c r="Q1969" i="50" a="1"/>
  <c r="Q1969" i="50" s="1"/>
  <c r="AB1969" i="50" a="1"/>
  <c r="AB1969" i="50" s="1"/>
  <c r="AD1969" i="50" a="1"/>
  <c r="AD1969" i="50" s="1"/>
  <c r="AC1969" i="50" s="1"/>
  <c r="AE1969" i="50" a="1"/>
  <c r="AE1969" i="50" s="1"/>
  <c r="Z1969" i="50" s="1"/>
  <c r="AF1969" i="50" a="1"/>
  <c r="AF1969" i="50" s="1"/>
  <c r="AG1969" i="50" a="1"/>
  <c r="AG1969" i="50" s="1"/>
  <c r="AH1969" i="50" a="1"/>
  <c r="AH1969" i="50" s="1"/>
  <c r="AI1969" i="50" a="1"/>
  <c r="AI1969" i="50" s="1"/>
  <c r="AL1969" i="50" a="1"/>
  <c r="AL1969" i="50" s="1"/>
  <c r="O1970" i="50" a="1"/>
  <c r="O1970" i="50" s="1"/>
  <c r="P1970" i="50" a="1"/>
  <c r="P1970" i="50" s="1"/>
  <c r="Q1970" i="50" a="1"/>
  <c r="Q1970" i="50" s="1"/>
  <c r="AB1970" i="50" a="1"/>
  <c r="AB1970" i="50" s="1"/>
  <c r="AD1970" i="50" a="1"/>
  <c r="AD1970" i="50" s="1"/>
  <c r="AC1970" i="50" s="1"/>
  <c r="AE1970" i="50" a="1"/>
  <c r="AE1970" i="50" s="1"/>
  <c r="AA1970" i="50" s="1"/>
  <c r="AF1970" i="50" a="1"/>
  <c r="AF1970" i="50" s="1"/>
  <c r="AG1970" i="50" a="1"/>
  <c r="AG1970" i="50" s="1"/>
  <c r="AH1970" i="50" a="1"/>
  <c r="AH1970" i="50" s="1"/>
  <c r="AI1970" i="50" a="1"/>
  <c r="AI1970" i="50" s="1"/>
  <c r="AL1970" i="50" a="1"/>
  <c r="AL1970" i="50" s="1"/>
  <c r="O1971" i="50" a="1"/>
  <c r="O1971" i="50" s="1"/>
  <c r="P1971" i="50" a="1"/>
  <c r="P1971" i="50" s="1"/>
  <c r="Q1971" i="50" a="1"/>
  <c r="Q1971" i="50" s="1"/>
  <c r="AB1971" i="50" a="1"/>
  <c r="AB1971" i="50" s="1"/>
  <c r="AD1971" i="50" a="1"/>
  <c r="AD1971" i="50" s="1"/>
  <c r="AC1971" i="50" s="1"/>
  <c r="AE1971" i="50" a="1"/>
  <c r="AE1971" i="50" s="1"/>
  <c r="Z1971" i="50" s="1"/>
  <c r="AF1971" i="50" a="1"/>
  <c r="AF1971" i="50" s="1"/>
  <c r="AG1971" i="50" a="1"/>
  <c r="AG1971" i="50" s="1"/>
  <c r="AH1971" i="50" a="1"/>
  <c r="AH1971" i="50" s="1"/>
  <c r="AI1971" i="50" a="1"/>
  <c r="AI1971" i="50" s="1"/>
  <c r="AL1971" i="50" a="1"/>
  <c r="AL1971" i="50" s="1"/>
  <c r="O1972" i="50" a="1"/>
  <c r="O1972" i="50" s="1"/>
  <c r="P1972" i="50" a="1"/>
  <c r="P1972" i="50" s="1"/>
  <c r="Q1972" i="50" a="1"/>
  <c r="Q1972" i="50" s="1"/>
  <c r="AB1972" i="50" a="1"/>
  <c r="AB1972" i="50" s="1"/>
  <c r="AD1972" i="50" a="1"/>
  <c r="AD1972" i="50" s="1"/>
  <c r="AC1972" i="50" s="1"/>
  <c r="AE1972" i="50" a="1"/>
  <c r="AE1972" i="50" s="1"/>
  <c r="AA1972" i="50" s="1"/>
  <c r="AF1972" i="50" a="1"/>
  <c r="AF1972" i="50" s="1"/>
  <c r="AG1972" i="50" a="1"/>
  <c r="AG1972" i="50" s="1"/>
  <c r="AH1972" i="50" a="1"/>
  <c r="AH1972" i="50" s="1"/>
  <c r="AI1972" i="50" a="1"/>
  <c r="AI1972" i="50" s="1"/>
  <c r="AL1972" i="50" a="1"/>
  <c r="AL1972" i="50" s="1"/>
  <c r="O1973" i="50" a="1"/>
  <c r="O1973" i="50" s="1"/>
  <c r="P1973" i="50" a="1"/>
  <c r="P1973" i="50" s="1"/>
  <c r="Q1973" i="50" a="1"/>
  <c r="Q1973" i="50" s="1"/>
  <c r="AB1973" i="50" a="1"/>
  <c r="AB1973" i="50" s="1"/>
  <c r="AD1973" i="50" a="1"/>
  <c r="AD1973" i="50" s="1"/>
  <c r="AC1973" i="50" s="1"/>
  <c r="AE1973" i="50" a="1"/>
  <c r="AE1973" i="50" s="1"/>
  <c r="Z1973" i="50" s="1"/>
  <c r="AF1973" i="50" a="1"/>
  <c r="AF1973" i="50" s="1"/>
  <c r="AG1973" i="50" a="1"/>
  <c r="AG1973" i="50" s="1"/>
  <c r="AH1973" i="50" a="1"/>
  <c r="AH1973" i="50" s="1"/>
  <c r="AI1973" i="50" a="1"/>
  <c r="AI1973" i="50" s="1"/>
  <c r="AL1973" i="50" a="1"/>
  <c r="AL1973" i="50" s="1"/>
  <c r="O1974" i="50" a="1"/>
  <c r="O1974" i="50" s="1"/>
  <c r="P1974" i="50" a="1"/>
  <c r="P1974" i="50" s="1"/>
  <c r="Q1974" i="50" a="1"/>
  <c r="Q1974" i="50" s="1"/>
  <c r="AB1974" i="50" a="1"/>
  <c r="AB1974" i="50" s="1"/>
  <c r="AD1974" i="50" a="1"/>
  <c r="AD1974" i="50" s="1"/>
  <c r="AC1974" i="50" s="1"/>
  <c r="AE1974" i="50" a="1"/>
  <c r="AE1974" i="50" s="1"/>
  <c r="AF1974" i="50" a="1"/>
  <c r="AF1974" i="50" s="1"/>
  <c r="AG1974" i="50" a="1"/>
  <c r="AG1974" i="50" s="1"/>
  <c r="AH1974" i="50" a="1"/>
  <c r="AH1974" i="50" s="1"/>
  <c r="AI1974" i="50" a="1"/>
  <c r="AI1974" i="50" s="1"/>
  <c r="AL1974" i="50" a="1"/>
  <c r="AL1974" i="50" s="1"/>
  <c r="O1975" i="50" a="1"/>
  <c r="O1975" i="50" s="1"/>
  <c r="P1975" i="50" a="1"/>
  <c r="P1975" i="50" s="1"/>
  <c r="Q1975" i="50" a="1"/>
  <c r="Q1975" i="50" s="1"/>
  <c r="AB1975" i="50" a="1"/>
  <c r="AB1975" i="50" s="1"/>
  <c r="AD1975" i="50" a="1"/>
  <c r="AD1975" i="50" s="1"/>
  <c r="AC1975" i="50" s="1"/>
  <c r="AE1975" i="50" a="1"/>
  <c r="AE1975" i="50" s="1"/>
  <c r="AF1975" i="50" a="1"/>
  <c r="AF1975" i="50" s="1"/>
  <c r="AG1975" i="50" a="1"/>
  <c r="AG1975" i="50" s="1"/>
  <c r="AH1975" i="50" a="1"/>
  <c r="AH1975" i="50" s="1"/>
  <c r="AI1975" i="50" a="1"/>
  <c r="AI1975" i="50" s="1"/>
  <c r="AL1975" i="50" a="1"/>
  <c r="AL1975" i="50" s="1"/>
  <c r="O1976" i="50" a="1"/>
  <c r="O1976" i="50" s="1"/>
  <c r="P1976" i="50" a="1"/>
  <c r="P1976" i="50" s="1"/>
  <c r="Q1976" i="50" a="1"/>
  <c r="Q1976" i="50" s="1"/>
  <c r="AB1976" i="50" a="1"/>
  <c r="AB1976" i="50" s="1"/>
  <c r="AD1976" i="50" a="1"/>
  <c r="AD1976" i="50" s="1"/>
  <c r="AC1976" i="50" s="1"/>
  <c r="AE1976" i="50" a="1"/>
  <c r="AE1976" i="50" s="1"/>
  <c r="Z1976" i="50" s="1"/>
  <c r="AF1976" i="50" a="1"/>
  <c r="AF1976" i="50" s="1"/>
  <c r="AG1976" i="50" a="1"/>
  <c r="AG1976" i="50" s="1"/>
  <c r="AH1976" i="50" a="1"/>
  <c r="AH1976" i="50" s="1"/>
  <c r="AI1976" i="50" a="1"/>
  <c r="AI1976" i="50" s="1"/>
  <c r="AL1976" i="50" a="1"/>
  <c r="AL1976" i="50" s="1"/>
  <c r="O1977" i="50" a="1"/>
  <c r="O1977" i="50" s="1"/>
  <c r="P1977" i="50" a="1"/>
  <c r="P1977" i="50" s="1"/>
  <c r="Q1977" i="50" a="1"/>
  <c r="Q1977" i="50" s="1"/>
  <c r="AB1977" i="50" a="1"/>
  <c r="AB1977" i="50" s="1"/>
  <c r="AD1977" i="50" a="1"/>
  <c r="AD1977" i="50" s="1"/>
  <c r="AC1977" i="50" s="1"/>
  <c r="AE1977" i="50" a="1"/>
  <c r="AE1977" i="50" s="1"/>
  <c r="AA1977" i="50" s="1"/>
  <c r="AF1977" i="50" a="1"/>
  <c r="AF1977" i="50" s="1"/>
  <c r="AG1977" i="50" a="1"/>
  <c r="AG1977" i="50" s="1"/>
  <c r="AH1977" i="50" a="1"/>
  <c r="AH1977" i="50" s="1"/>
  <c r="AI1977" i="50" a="1"/>
  <c r="AI1977" i="50" s="1"/>
  <c r="AL1977" i="50" a="1"/>
  <c r="AL1977" i="50" s="1"/>
  <c r="O1978" i="50" a="1"/>
  <c r="O1978" i="50" s="1"/>
  <c r="P1978" i="50" a="1"/>
  <c r="P1978" i="50" s="1"/>
  <c r="Q1978" i="50" a="1"/>
  <c r="Q1978" i="50" s="1"/>
  <c r="AB1978" i="50" a="1"/>
  <c r="AB1978" i="50" s="1"/>
  <c r="AD1978" i="50" a="1"/>
  <c r="AD1978" i="50" s="1"/>
  <c r="AC1978" i="50" s="1"/>
  <c r="AE1978" i="50" a="1"/>
  <c r="AE1978" i="50" s="1"/>
  <c r="AF1978" i="50" a="1"/>
  <c r="AF1978" i="50" s="1"/>
  <c r="AG1978" i="50" a="1"/>
  <c r="AG1978" i="50" s="1"/>
  <c r="AH1978" i="50" a="1"/>
  <c r="AH1978" i="50" s="1"/>
  <c r="AI1978" i="50" a="1"/>
  <c r="AI1978" i="50" s="1"/>
  <c r="AL1978" i="50" a="1"/>
  <c r="AL1978" i="50" s="1"/>
  <c r="O1979" i="50" a="1"/>
  <c r="O1979" i="50" s="1"/>
  <c r="P1979" i="50" a="1"/>
  <c r="P1979" i="50" s="1"/>
  <c r="Q1979" i="50" a="1"/>
  <c r="Q1979" i="50" s="1"/>
  <c r="AB1979" i="50" a="1"/>
  <c r="AB1979" i="50" s="1"/>
  <c r="AD1979" i="50" a="1"/>
  <c r="AD1979" i="50" s="1"/>
  <c r="AC1979" i="50" s="1"/>
  <c r="AE1979" i="50" a="1"/>
  <c r="AE1979" i="50" s="1"/>
  <c r="AA1979" i="50" s="1"/>
  <c r="AF1979" i="50" a="1"/>
  <c r="AF1979" i="50" s="1"/>
  <c r="AG1979" i="50" a="1"/>
  <c r="AG1979" i="50" s="1"/>
  <c r="AH1979" i="50" a="1"/>
  <c r="AH1979" i="50" s="1"/>
  <c r="AI1979" i="50" a="1"/>
  <c r="AI1979" i="50" s="1"/>
  <c r="AL1979" i="50" a="1"/>
  <c r="AL1979" i="50" s="1"/>
  <c r="O1980" i="50" a="1"/>
  <c r="O1980" i="50" s="1"/>
  <c r="P1980" i="50" a="1"/>
  <c r="P1980" i="50" s="1"/>
  <c r="Q1980" i="50" a="1"/>
  <c r="Q1980" i="50" s="1"/>
  <c r="AB1980" i="50" a="1"/>
  <c r="AB1980" i="50" s="1"/>
  <c r="AD1980" i="50" a="1"/>
  <c r="AD1980" i="50" s="1"/>
  <c r="AC1980" i="50" s="1"/>
  <c r="AE1980" i="50" a="1"/>
  <c r="AE1980" i="50" s="1"/>
  <c r="AF1980" i="50" a="1"/>
  <c r="AF1980" i="50" s="1"/>
  <c r="AG1980" i="50" a="1"/>
  <c r="AG1980" i="50" s="1"/>
  <c r="AH1980" i="50" a="1"/>
  <c r="AH1980" i="50" s="1"/>
  <c r="AI1980" i="50" a="1"/>
  <c r="AI1980" i="50" s="1"/>
  <c r="AL1980" i="50" a="1"/>
  <c r="AL1980" i="50" s="1"/>
  <c r="O1981" i="50" a="1"/>
  <c r="O1981" i="50" s="1"/>
  <c r="P1981" i="50" a="1"/>
  <c r="P1981" i="50" s="1"/>
  <c r="Q1981" i="50" a="1"/>
  <c r="Q1981" i="50" s="1"/>
  <c r="AB1981" i="50" a="1"/>
  <c r="AB1981" i="50" s="1"/>
  <c r="AD1981" i="50" a="1"/>
  <c r="AD1981" i="50" s="1"/>
  <c r="AC1981" i="50" s="1"/>
  <c r="AE1981" i="50" a="1"/>
  <c r="AE1981" i="50" s="1"/>
  <c r="AF1981" i="50" a="1"/>
  <c r="AF1981" i="50" s="1"/>
  <c r="AG1981" i="50" a="1"/>
  <c r="AG1981" i="50" s="1"/>
  <c r="AH1981" i="50" a="1"/>
  <c r="AH1981" i="50" s="1"/>
  <c r="AI1981" i="50" a="1"/>
  <c r="AI1981" i="50" s="1"/>
  <c r="AL1981" i="50" a="1"/>
  <c r="AL1981" i="50" s="1"/>
  <c r="O1982" i="50" a="1"/>
  <c r="O1982" i="50" s="1"/>
  <c r="P1982" i="50" a="1"/>
  <c r="P1982" i="50" s="1"/>
  <c r="Q1982" i="50" a="1"/>
  <c r="Q1982" i="50" s="1"/>
  <c r="AB1982" i="50" a="1"/>
  <c r="AB1982" i="50" s="1"/>
  <c r="AD1982" i="50" a="1"/>
  <c r="AD1982" i="50" s="1"/>
  <c r="AC1982" i="50" s="1"/>
  <c r="AE1982" i="50" a="1"/>
  <c r="AE1982" i="50" s="1"/>
  <c r="AF1982" i="50" a="1"/>
  <c r="AF1982" i="50" s="1"/>
  <c r="AG1982" i="50" a="1"/>
  <c r="AG1982" i="50" s="1"/>
  <c r="AH1982" i="50" a="1"/>
  <c r="AH1982" i="50" s="1"/>
  <c r="AI1982" i="50" a="1"/>
  <c r="AI1982" i="50" s="1"/>
  <c r="AL1982" i="50" a="1"/>
  <c r="AL1982" i="50" s="1"/>
  <c r="O1983" i="50" a="1"/>
  <c r="O1983" i="50" s="1"/>
  <c r="P1983" i="50" a="1"/>
  <c r="P1983" i="50" s="1"/>
  <c r="Q1983" i="50" a="1"/>
  <c r="Q1983" i="50" s="1"/>
  <c r="AB1983" i="50" a="1"/>
  <c r="AB1983" i="50" s="1"/>
  <c r="AD1983" i="50" a="1"/>
  <c r="AD1983" i="50" s="1"/>
  <c r="AC1983" i="50" s="1"/>
  <c r="AE1983" i="50" a="1"/>
  <c r="AE1983" i="50" s="1"/>
  <c r="Z1983" i="50" s="1"/>
  <c r="AF1983" i="50" a="1"/>
  <c r="AF1983" i="50" s="1"/>
  <c r="AG1983" i="50" a="1"/>
  <c r="AG1983" i="50" s="1"/>
  <c r="AH1983" i="50" a="1"/>
  <c r="AH1983" i="50" s="1"/>
  <c r="AI1983" i="50" a="1"/>
  <c r="AI1983" i="50" s="1"/>
  <c r="AL1983" i="50" a="1"/>
  <c r="AL1983" i="50" s="1"/>
  <c r="O1984" i="50" a="1"/>
  <c r="O1984" i="50" s="1"/>
  <c r="P1984" i="50" a="1"/>
  <c r="P1984" i="50" s="1"/>
  <c r="Q1984" i="50" a="1"/>
  <c r="Q1984" i="50" s="1"/>
  <c r="AB1984" i="50" a="1"/>
  <c r="AB1984" i="50" s="1"/>
  <c r="AD1984" i="50" a="1"/>
  <c r="AD1984" i="50" s="1"/>
  <c r="AC1984" i="50" s="1"/>
  <c r="AE1984" i="50" a="1"/>
  <c r="AE1984" i="50" s="1"/>
  <c r="AF1984" i="50" a="1"/>
  <c r="AF1984" i="50" s="1"/>
  <c r="AG1984" i="50" a="1"/>
  <c r="AG1984" i="50" s="1"/>
  <c r="AH1984" i="50" a="1"/>
  <c r="AH1984" i="50" s="1"/>
  <c r="AI1984" i="50" a="1"/>
  <c r="AI1984" i="50" s="1"/>
  <c r="AL1984" i="50" a="1"/>
  <c r="AL1984" i="50" s="1"/>
  <c r="O1985" i="50" a="1"/>
  <c r="O1985" i="50" s="1"/>
  <c r="P1985" i="50" a="1"/>
  <c r="P1985" i="50" s="1"/>
  <c r="Q1985" i="50" a="1"/>
  <c r="Q1985" i="50" s="1"/>
  <c r="AB1985" i="50" a="1"/>
  <c r="AB1985" i="50" s="1"/>
  <c r="AD1985" i="50" a="1"/>
  <c r="AD1985" i="50" s="1"/>
  <c r="AC1985" i="50" s="1"/>
  <c r="AE1985" i="50" a="1"/>
  <c r="AE1985" i="50" s="1"/>
  <c r="AF1985" i="50" a="1"/>
  <c r="AF1985" i="50" s="1"/>
  <c r="AG1985" i="50" a="1"/>
  <c r="AG1985" i="50" s="1"/>
  <c r="AH1985" i="50" a="1"/>
  <c r="AH1985" i="50" s="1"/>
  <c r="AI1985" i="50" a="1"/>
  <c r="AI1985" i="50" s="1"/>
  <c r="AL1985" i="50" a="1"/>
  <c r="AL1985" i="50" s="1"/>
  <c r="O1986" i="50" a="1"/>
  <c r="O1986" i="50" s="1"/>
  <c r="P1986" i="50" a="1"/>
  <c r="P1986" i="50" s="1"/>
  <c r="Q1986" i="50" a="1"/>
  <c r="Q1986" i="50" s="1"/>
  <c r="AB1986" i="50" a="1"/>
  <c r="AB1986" i="50" s="1"/>
  <c r="AD1986" i="50" a="1"/>
  <c r="AD1986" i="50" s="1"/>
  <c r="AC1986" i="50" s="1"/>
  <c r="AE1986" i="50" a="1"/>
  <c r="AE1986" i="50" s="1"/>
  <c r="AA1986" i="50" s="1"/>
  <c r="AF1986" i="50" a="1"/>
  <c r="AF1986" i="50" s="1"/>
  <c r="AG1986" i="50" a="1"/>
  <c r="AG1986" i="50" s="1"/>
  <c r="AH1986" i="50" a="1"/>
  <c r="AH1986" i="50" s="1"/>
  <c r="AI1986" i="50" a="1"/>
  <c r="AI1986" i="50" s="1"/>
  <c r="AL1986" i="50" a="1"/>
  <c r="AL1986" i="50" s="1"/>
  <c r="O1987" i="50" a="1"/>
  <c r="O1987" i="50" s="1"/>
  <c r="P1987" i="50" a="1"/>
  <c r="P1987" i="50" s="1"/>
  <c r="Q1987" i="50" a="1"/>
  <c r="Q1987" i="50" s="1"/>
  <c r="AB1987" i="50" a="1"/>
  <c r="AB1987" i="50" s="1"/>
  <c r="AD1987" i="50" a="1"/>
  <c r="AD1987" i="50" s="1"/>
  <c r="AC1987" i="50" s="1"/>
  <c r="AE1987" i="50" a="1"/>
  <c r="AE1987" i="50" s="1"/>
  <c r="AA1987" i="50" s="1"/>
  <c r="AF1987" i="50" a="1"/>
  <c r="AF1987" i="50" s="1"/>
  <c r="AG1987" i="50" a="1"/>
  <c r="AG1987" i="50" s="1"/>
  <c r="AH1987" i="50" a="1"/>
  <c r="AH1987" i="50" s="1"/>
  <c r="AI1987" i="50" a="1"/>
  <c r="AI1987" i="50" s="1"/>
  <c r="AL1987" i="50" a="1"/>
  <c r="AL1987" i="50" s="1"/>
  <c r="O1988" i="50" a="1"/>
  <c r="O1988" i="50" s="1"/>
  <c r="P1988" i="50" a="1"/>
  <c r="P1988" i="50" s="1"/>
  <c r="Q1988" i="50" a="1"/>
  <c r="Q1988" i="50" s="1"/>
  <c r="AB1988" i="50" a="1"/>
  <c r="AB1988" i="50" s="1"/>
  <c r="AD1988" i="50" a="1"/>
  <c r="AD1988" i="50" s="1"/>
  <c r="AC1988" i="50" s="1"/>
  <c r="AE1988" i="50" a="1"/>
  <c r="AE1988" i="50" s="1"/>
  <c r="AA1988" i="50" s="1"/>
  <c r="AF1988" i="50" a="1"/>
  <c r="AF1988" i="50" s="1"/>
  <c r="AG1988" i="50" a="1"/>
  <c r="AG1988" i="50" s="1"/>
  <c r="AH1988" i="50" a="1"/>
  <c r="AH1988" i="50" s="1"/>
  <c r="AI1988" i="50" a="1"/>
  <c r="AI1988" i="50" s="1"/>
  <c r="AL1988" i="50" a="1"/>
  <c r="AL1988" i="50" s="1"/>
  <c r="O1989" i="50" a="1"/>
  <c r="O1989" i="50" s="1"/>
  <c r="P1989" i="50" a="1"/>
  <c r="P1989" i="50" s="1"/>
  <c r="Q1989" i="50" a="1"/>
  <c r="Q1989" i="50" s="1"/>
  <c r="AB1989" i="50" a="1"/>
  <c r="AB1989" i="50" s="1"/>
  <c r="AD1989" i="50" a="1"/>
  <c r="AD1989" i="50" s="1"/>
  <c r="AC1989" i="50" s="1"/>
  <c r="AE1989" i="50" a="1"/>
  <c r="AE1989" i="50" s="1"/>
  <c r="AA1989" i="50" s="1"/>
  <c r="AF1989" i="50" a="1"/>
  <c r="AF1989" i="50" s="1"/>
  <c r="AG1989" i="50" a="1"/>
  <c r="AG1989" i="50" s="1"/>
  <c r="AH1989" i="50" a="1"/>
  <c r="AH1989" i="50" s="1"/>
  <c r="AI1989" i="50" a="1"/>
  <c r="AI1989" i="50" s="1"/>
  <c r="AL1989" i="50" a="1"/>
  <c r="AL1989" i="50" s="1"/>
  <c r="O1990" i="50" a="1"/>
  <c r="O1990" i="50" s="1"/>
  <c r="P1990" i="50" a="1"/>
  <c r="P1990" i="50" s="1"/>
  <c r="Q1990" i="50" a="1"/>
  <c r="Q1990" i="50" s="1"/>
  <c r="AB1990" i="50" a="1"/>
  <c r="AB1990" i="50" s="1"/>
  <c r="AD1990" i="50" a="1"/>
  <c r="AD1990" i="50" s="1"/>
  <c r="AC1990" i="50" s="1"/>
  <c r="AE1990" i="50" a="1"/>
  <c r="AE1990" i="50" s="1"/>
  <c r="AA1990" i="50" s="1"/>
  <c r="AF1990" i="50" a="1"/>
  <c r="AF1990" i="50" s="1"/>
  <c r="AG1990" i="50" a="1"/>
  <c r="AG1990" i="50" s="1"/>
  <c r="AH1990" i="50" a="1"/>
  <c r="AH1990" i="50" s="1"/>
  <c r="AI1990" i="50" a="1"/>
  <c r="AI1990" i="50" s="1"/>
  <c r="AL1990" i="50" a="1"/>
  <c r="AL1990" i="50" s="1"/>
  <c r="O1991" i="50" a="1"/>
  <c r="O1991" i="50" s="1"/>
  <c r="P1991" i="50" a="1"/>
  <c r="P1991" i="50" s="1"/>
  <c r="Q1991" i="50" a="1"/>
  <c r="Q1991" i="50" s="1"/>
  <c r="AB1991" i="50" a="1"/>
  <c r="AB1991" i="50" s="1"/>
  <c r="AD1991" i="50" a="1"/>
  <c r="AD1991" i="50" s="1"/>
  <c r="AC1991" i="50" s="1"/>
  <c r="AE1991" i="50" a="1"/>
  <c r="AE1991" i="50" s="1"/>
  <c r="AF1991" i="50" a="1"/>
  <c r="AF1991" i="50" s="1"/>
  <c r="AG1991" i="50" a="1"/>
  <c r="AG1991" i="50" s="1"/>
  <c r="AH1991" i="50" a="1"/>
  <c r="AH1991" i="50" s="1"/>
  <c r="AI1991" i="50" a="1"/>
  <c r="AI1991" i="50" s="1"/>
  <c r="AL1991" i="50" a="1"/>
  <c r="AL1991" i="50" s="1"/>
  <c r="O1992" i="50" a="1"/>
  <c r="O1992" i="50" s="1"/>
  <c r="P1992" i="50" a="1"/>
  <c r="P1992" i="50" s="1"/>
  <c r="Q1992" i="50" a="1"/>
  <c r="Q1992" i="50" s="1"/>
  <c r="AB1992" i="50" a="1"/>
  <c r="AB1992" i="50" s="1"/>
  <c r="AD1992" i="50" a="1"/>
  <c r="AD1992" i="50" s="1"/>
  <c r="AC1992" i="50" s="1"/>
  <c r="AE1992" i="50" a="1"/>
  <c r="AE1992" i="50" s="1"/>
  <c r="AA1992" i="50" s="1"/>
  <c r="AF1992" i="50" a="1"/>
  <c r="AF1992" i="50" s="1"/>
  <c r="AG1992" i="50" a="1"/>
  <c r="AG1992" i="50" s="1"/>
  <c r="AH1992" i="50" a="1"/>
  <c r="AH1992" i="50" s="1"/>
  <c r="AI1992" i="50" a="1"/>
  <c r="AI1992" i="50" s="1"/>
  <c r="AL1992" i="50" a="1"/>
  <c r="AL1992" i="50" s="1"/>
  <c r="O1993" i="50" a="1"/>
  <c r="O1993" i="50" s="1"/>
  <c r="P1993" i="50" a="1"/>
  <c r="P1993" i="50" s="1"/>
  <c r="Q1993" i="50" a="1"/>
  <c r="Q1993" i="50" s="1"/>
  <c r="AB1993" i="50" a="1"/>
  <c r="AB1993" i="50" s="1"/>
  <c r="AD1993" i="50" a="1"/>
  <c r="AD1993" i="50" s="1"/>
  <c r="AC1993" i="50" s="1"/>
  <c r="AE1993" i="50" a="1"/>
  <c r="AE1993" i="50" s="1"/>
  <c r="AA1993" i="50" s="1"/>
  <c r="AF1993" i="50" a="1"/>
  <c r="AF1993" i="50" s="1"/>
  <c r="AG1993" i="50" a="1"/>
  <c r="AG1993" i="50" s="1"/>
  <c r="AH1993" i="50" a="1"/>
  <c r="AH1993" i="50" s="1"/>
  <c r="AI1993" i="50" a="1"/>
  <c r="AI1993" i="50" s="1"/>
  <c r="AL1993" i="50" a="1"/>
  <c r="AL1993" i="50" s="1"/>
  <c r="O1994" i="50" a="1"/>
  <c r="O1994" i="50" s="1"/>
  <c r="P1994" i="50" a="1"/>
  <c r="P1994" i="50" s="1"/>
  <c r="Q1994" i="50" a="1"/>
  <c r="Q1994" i="50" s="1"/>
  <c r="AB1994" i="50" a="1"/>
  <c r="AB1994" i="50" s="1"/>
  <c r="AD1994" i="50" a="1"/>
  <c r="AD1994" i="50" s="1"/>
  <c r="AC1994" i="50" s="1"/>
  <c r="AE1994" i="50" a="1"/>
  <c r="AE1994" i="50" s="1"/>
  <c r="AF1994" i="50" a="1"/>
  <c r="AF1994" i="50" s="1"/>
  <c r="AG1994" i="50" a="1"/>
  <c r="AG1994" i="50" s="1"/>
  <c r="AH1994" i="50" a="1"/>
  <c r="AH1994" i="50" s="1"/>
  <c r="AI1994" i="50" a="1"/>
  <c r="AI1994" i="50" s="1"/>
  <c r="AL1994" i="50" a="1"/>
  <c r="AL1994" i="50" s="1"/>
  <c r="O1995" i="50" a="1"/>
  <c r="O1995" i="50" s="1"/>
  <c r="P1995" i="50" a="1"/>
  <c r="P1995" i="50" s="1"/>
  <c r="Q1995" i="50" a="1"/>
  <c r="Q1995" i="50" s="1"/>
  <c r="AB1995" i="50" a="1"/>
  <c r="AB1995" i="50" s="1"/>
  <c r="AD1995" i="50" a="1"/>
  <c r="AD1995" i="50" s="1"/>
  <c r="AC1995" i="50" s="1"/>
  <c r="AE1995" i="50" a="1"/>
  <c r="AE1995" i="50" s="1"/>
  <c r="AF1995" i="50" a="1"/>
  <c r="AF1995" i="50" s="1"/>
  <c r="AG1995" i="50" a="1"/>
  <c r="AG1995" i="50" s="1"/>
  <c r="AH1995" i="50" a="1"/>
  <c r="AH1995" i="50" s="1"/>
  <c r="AI1995" i="50" a="1"/>
  <c r="AI1995" i="50" s="1"/>
  <c r="AL1995" i="50" a="1"/>
  <c r="AL1995" i="50" s="1"/>
  <c r="O1996" i="50" a="1"/>
  <c r="O1996" i="50" s="1"/>
  <c r="P1996" i="50" a="1"/>
  <c r="P1996" i="50" s="1"/>
  <c r="Q1996" i="50" a="1"/>
  <c r="Q1996" i="50" s="1"/>
  <c r="AB1996" i="50" a="1"/>
  <c r="AB1996" i="50" s="1"/>
  <c r="AD1996" i="50" a="1"/>
  <c r="AD1996" i="50" s="1"/>
  <c r="AC1996" i="50" s="1"/>
  <c r="AE1996" i="50" a="1"/>
  <c r="AE1996" i="50" s="1"/>
  <c r="AF1996" i="50" a="1"/>
  <c r="AF1996" i="50" s="1"/>
  <c r="AG1996" i="50" a="1"/>
  <c r="AG1996" i="50" s="1"/>
  <c r="AH1996" i="50" a="1"/>
  <c r="AH1996" i="50" s="1"/>
  <c r="AI1996" i="50" a="1"/>
  <c r="AI1996" i="50" s="1"/>
  <c r="AL1996" i="50" a="1"/>
  <c r="AL1996" i="50" s="1"/>
  <c r="O1997" i="50" a="1"/>
  <c r="O1997" i="50" s="1"/>
  <c r="P1997" i="50" a="1"/>
  <c r="P1997" i="50" s="1"/>
  <c r="Q1997" i="50" a="1"/>
  <c r="Q1997" i="50" s="1"/>
  <c r="AB1997" i="50" a="1"/>
  <c r="AB1997" i="50" s="1"/>
  <c r="AD1997" i="50" a="1"/>
  <c r="AD1997" i="50" s="1"/>
  <c r="AC1997" i="50" s="1"/>
  <c r="AE1997" i="50" a="1"/>
  <c r="AE1997" i="50" s="1"/>
  <c r="AF1997" i="50" a="1"/>
  <c r="AF1997" i="50" s="1"/>
  <c r="AG1997" i="50" a="1"/>
  <c r="AG1997" i="50" s="1"/>
  <c r="AH1997" i="50" a="1"/>
  <c r="AH1997" i="50" s="1"/>
  <c r="AI1997" i="50" a="1"/>
  <c r="AI1997" i="50" s="1"/>
  <c r="AL1997" i="50" a="1"/>
  <c r="AL1997" i="50" s="1"/>
  <c r="O1998" i="50" a="1"/>
  <c r="O1998" i="50" s="1"/>
  <c r="P1998" i="50" a="1"/>
  <c r="P1998" i="50" s="1"/>
  <c r="Q1998" i="50" a="1"/>
  <c r="Q1998" i="50" s="1"/>
  <c r="AB1998" i="50" a="1"/>
  <c r="AB1998" i="50" s="1"/>
  <c r="AD1998" i="50" a="1"/>
  <c r="AD1998" i="50" s="1"/>
  <c r="AC1998" i="50" s="1"/>
  <c r="AE1998" i="50" a="1"/>
  <c r="AE1998" i="50" s="1"/>
  <c r="AF1998" i="50" a="1"/>
  <c r="AF1998" i="50" s="1"/>
  <c r="AG1998" i="50" a="1"/>
  <c r="AG1998" i="50" s="1"/>
  <c r="AH1998" i="50" a="1"/>
  <c r="AH1998" i="50" s="1"/>
  <c r="AI1998" i="50" a="1"/>
  <c r="AI1998" i="50" s="1"/>
  <c r="AL1998" i="50" a="1"/>
  <c r="AL1998" i="50" s="1"/>
  <c r="O1999" i="50" a="1"/>
  <c r="O1999" i="50" s="1"/>
  <c r="P1999" i="50" a="1"/>
  <c r="P1999" i="50" s="1"/>
  <c r="Q1999" i="50" a="1"/>
  <c r="Q1999" i="50" s="1"/>
  <c r="AB1999" i="50" a="1"/>
  <c r="AB1999" i="50" s="1"/>
  <c r="AD1999" i="50" a="1"/>
  <c r="AD1999" i="50" s="1"/>
  <c r="AC1999" i="50" s="1"/>
  <c r="AE1999" i="50" a="1"/>
  <c r="AE1999" i="50" s="1"/>
  <c r="Z1999" i="50" s="1"/>
  <c r="AF1999" i="50" a="1"/>
  <c r="AF1999" i="50" s="1"/>
  <c r="AG1999" i="50" a="1"/>
  <c r="AG1999" i="50" s="1"/>
  <c r="AH1999" i="50" a="1"/>
  <c r="AH1999" i="50" s="1"/>
  <c r="AI1999" i="50" a="1"/>
  <c r="AI1999" i="50" s="1"/>
  <c r="AL1999" i="50" a="1"/>
  <c r="AL1999" i="50" s="1"/>
  <c r="O2000" i="50" a="1"/>
  <c r="O2000" i="50" s="1"/>
  <c r="P2000" i="50" a="1"/>
  <c r="P2000" i="50" s="1"/>
  <c r="Q2000" i="50" a="1"/>
  <c r="Q2000" i="50" s="1"/>
  <c r="AB2000" i="50" a="1"/>
  <c r="AB2000" i="50" s="1"/>
  <c r="AD2000" i="50" a="1"/>
  <c r="AD2000" i="50" s="1"/>
  <c r="AC2000" i="50" s="1"/>
  <c r="AE2000" i="50" a="1"/>
  <c r="AE2000" i="50" s="1"/>
  <c r="Z2000" i="50" s="1"/>
  <c r="AF2000" i="50" a="1"/>
  <c r="AF2000" i="50" s="1"/>
  <c r="AG2000" i="50" a="1"/>
  <c r="AG2000" i="50" s="1"/>
  <c r="AH2000" i="50" a="1"/>
  <c r="AH2000" i="50" s="1"/>
  <c r="AI2000" i="50" a="1"/>
  <c r="AI2000" i="50" s="1"/>
  <c r="AL2000" i="50" a="1"/>
  <c r="AL2000" i="50" s="1"/>
  <c r="O2001" i="50" a="1"/>
  <c r="O2001" i="50" s="1"/>
  <c r="P2001" i="50" a="1"/>
  <c r="P2001" i="50" s="1"/>
  <c r="Q2001" i="50" a="1"/>
  <c r="Q2001" i="50" s="1"/>
  <c r="AB2001" i="50" a="1"/>
  <c r="AB2001" i="50" s="1"/>
  <c r="AD2001" i="50" a="1"/>
  <c r="AD2001" i="50" s="1"/>
  <c r="AC2001" i="50" s="1"/>
  <c r="AE2001" i="50" a="1"/>
  <c r="AE2001" i="50" s="1"/>
  <c r="AF2001" i="50" a="1"/>
  <c r="AF2001" i="50" s="1"/>
  <c r="AG2001" i="50" a="1"/>
  <c r="AG2001" i="50" s="1"/>
  <c r="AH2001" i="50" a="1"/>
  <c r="AH2001" i="50" s="1"/>
  <c r="AI2001" i="50" a="1"/>
  <c r="AI2001" i="50" s="1"/>
  <c r="AL2001" i="50" a="1"/>
  <c r="AL2001" i="50" s="1"/>
  <c r="O2002" i="50" a="1"/>
  <c r="O2002" i="50" s="1"/>
  <c r="P2002" i="50" a="1"/>
  <c r="P2002" i="50" s="1"/>
  <c r="Q2002" i="50" a="1"/>
  <c r="Q2002" i="50" s="1"/>
  <c r="AB2002" i="50" a="1"/>
  <c r="AB2002" i="50" s="1"/>
  <c r="AD2002" i="50" a="1"/>
  <c r="AD2002" i="50" s="1"/>
  <c r="AC2002" i="50" s="1"/>
  <c r="AE2002" i="50" a="1"/>
  <c r="AE2002" i="50" s="1"/>
  <c r="AF2002" i="50" a="1"/>
  <c r="AF2002" i="50" s="1"/>
  <c r="AG2002" i="50" a="1"/>
  <c r="AG2002" i="50" s="1"/>
  <c r="AH2002" i="50" a="1"/>
  <c r="AH2002" i="50" s="1"/>
  <c r="AI2002" i="50" a="1"/>
  <c r="AI2002" i="50" s="1"/>
  <c r="AL2002" i="50" a="1"/>
  <c r="AL2002" i="50" s="1"/>
  <c r="F29" i="26" l="1"/>
  <c r="F28" i="26"/>
  <c r="E11" i="26"/>
  <c r="F10" i="26"/>
  <c r="F11" i="26" s="1"/>
  <c r="L5637" i="53"/>
  <c r="K5894" i="53"/>
  <c r="K5478" i="53"/>
  <c r="K5477" i="53" s="1"/>
  <c r="J5477" i="53"/>
  <c r="J5765" i="53"/>
  <c r="L5765" i="53"/>
  <c r="L5797" i="53"/>
  <c r="K5670" i="53"/>
  <c r="H5701" i="53"/>
  <c r="H5477" i="53"/>
  <c r="J5581" i="53"/>
  <c r="K5581" i="53" s="1"/>
  <c r="J5716" i="53"/>
  <c r="J5851" i="53"/>
  <c r="K5851" i="53" s="1"/>
  <c r="J5862" i="53"/>
  <c r="L5492" i="53"/>
  <c r="L5477" i="53" s="1"/>
  <c r="L5627" i="53"/>
  <c r="J5819" i="53"/>
  <c r="K5819" i="53" s="1"/>
  <c r="J5595" i="53"/>
  <c r="K5595" i="53" s="1"/>
  <c r="J5606" i="53"/>
  <c r="L5773" i="53"/>
  <c r="H5861" i="53"/>
  <c r="L5549" i="53"/>
  <c r="H5637" i="53"/>
  <c r="L5684" i="53"/>
  <c r="L5669" i="53" s="1"/>
  <c r="J5741" i="53"/>
  <c r="L5830" i="53"/>
  <c r="L5829" i="53" s="1"/>
  <c r="J5876" i="53"/>
  <c r="K5876" i="53" s="1"/>
  <c r="L5606" i="53"/>
  <c r="L5605" i="53" s="1"/>
  <c r="J5798" i="53"/>
  <c r="J5638" i="53"/>
  <c r="J5684" i="53"/>
  <c r="K5684" i="53" s="1"/>
  <c r="J5830" i="53"/>
  <c r="J5574" i="53"/>
  <c r="L5741" i="53"/>
  <c r="L5733" i="53" s="1"/>
  <c r="J5531" i="53"/>
  <c r="K5531" i="53" s="1"/>
  <c r="J5542" i="53"/>
  <c r="K5766" i="53"/>
  <c r="J5901" i="53"/>
  <c r="K5901" i="53" s="1"/>
  <c r="J5677" i="53"/>
  <c r="K5677" i="53" s="1"/>
  <c r="J5812" i="53"/>
  <c r="K5812" i="53" s="1"/>
  <c r="L5542" i="53"/>
  <c r="J5510" i="53"/>
  <c r="J5780" i="53"/>
  <c r="K5780" i="53" s="1"/>
  <c r="J5915" i="53"/>
  <c r="K5915" i="53" s="1"/>
  <c r="K5030" i="53"/>
  <c r="K5029" i="53" s="1"/>
  <c r="J5029" i="53"/>
  <c r="L5253" i="53"/>
  <c r="J5285" i="53"/>
  <c r="K5300" i="53"/>
  <c r="K5318" i="53"/>
  <c r="K5317" i="53" s="1"/>
  <c r="K5446" i="53"/>
  <c r="L5445" i="53"/>
  <c r="J5349" i="53"/>
  <c r="K5285" i="53"/>
  <c r="K5222" i="53"/>
  <c r="K5221" i="53" s="1"/>
  <c r="H5253" i="53"/>
  <c r="H5029" i="53"/>
  <c r="J5133" i="53"/>
  <c r="K5133" i="53" s="1"/>
  <c r="J5268" i="53"/>
  <c r="K5268" i="53" s="1"/>
  <c r="J5403" i="53"/>
  <c r="K5403" i="53" s="1"/>
  <c r="J5414" i="53"/>
  <c r="K5190" i="53"/>
  <c r="K5189" i="53" s="1"/>
  <c r="H5221" i="53"/>
  <c r="J5325" i="53"/>
  <c r="K5325" i="53" s="1"/>
  <c r="L5414" i="53"/>
  <c r="L5413" i="53" s="1"/>
  <c r="J5460" i="53"/>
  <c r="K5460" i="53" s="1"/>
  <c r="J5101" i="53"/>
  <c r="K5101" i="53" s="1"/>
  <c r="L5190" i="53"/>
  <c r="L5189" i="53" s="1"/>
  <c r="J5236" i="53"/>
  <c r="K5236" i="53" s="1"/>
  <c r="J5371" i="53"/>
  <c r="K5371" i="53" s="1"/>
  <c r="J5382" i="53"/>
  <c r="J5147" i="53"/>
  <c r="K5147" i="53" s="1"/>
  <c r="J5158" i="53"/>
  <c r="L5325" i="53"/>
  <c r="L5317" i="53" s="1"/>
  <c r="L5382" i="53"/>
  <c r="L5381" i="53" s="1"/>
  <c r="L5158" i="53"/>
  <c r="L5157" i="53" s="1"/>
  <c r="J5115" i="53"/>
  <c r="K5115" i="53" s="1"/>
  <c r="J5126" i="53"/>
  <c r="L5293" i="53"/>
  <c r="L5285" i="53" s="1"/>
  <c r="K5350" i="53"/>
  <c r="J5261" i="53"/>
  <c r="K5261" i="53" s="1"/>
  <c r="L5350" i="53"/>
  <c r="L5349" i="53" s="1"/>
  <c r="J5396" i="53"/>
  <c r="K5396" i="53" s="1"/>
  <c r="L5126" i="53"/>
  <c r="L5125" i="53" s="1"/>
  <c r="J5083" i="53"/>
  <c r="K5083" i="53" s="1"/>
  <c r="K5061" i="53" s="1"/>
  <c r="J5094" i="53"/>
  <c r="J5453" i="53"/>
  <c r="K5453" i="53" s="1"/>
  <c r="L5094" i="53"/>
  <c r="L5093" i="53" s="1"/>
  <c r="J5467" i="53"/>
  <c r="K5467" i="53" s="1"/>
  <c r="L5062" i="53"/>
  <c r="L5061" i="53" s="1"/>
  <c r="J5108" i="53"/>
  <c r="K5108" i="53" s="1"/>
  <c r="J5243" i="53"/>
  <c r="K5243" i="53" s="1"/>
  <c r="J5254" i="53"/>
  <c r="K4998" i="53"/>
  <c r="J4869" i="53"/>
  <c r="K4966" i="53"/>
  <c r="L4965" i="53"/>
  <c r="K4582" i="53"/>
  <c r="K4581" i="53" s="1"/>
  <c r="J4581" i="53"/>
  <c r="J4677" i="53"/>
  <c r="K4678" i="53"/>
  <c r="K4677" i="53" s="1"/>
  <c r="K4837" i="53"/>
  <c r="L4677" i="53"/>
  <c r="L4645" i="53"/>
  <c r="K4741" i="53"/>
  <c r="L4741" i="53"/>
  <c r="L4805" i="53"/>
  <c r="L4582" i="53"/>
  <c r="L4941" i="53"/>
  <c r="H4805" i="53"/>
  <c r="H4581" i="53"/>
  <c r="J4699" i="53"/>
  <c r="K4699" i="53" s="1"/>
  <c r="J4710" i="53"/>
  <c r="H4965" i="53"/>
  <c r="L4653" i="53"/>
  <c r="L4788" i="53"/>
  <c r="L4773" i="53" s="1"/>
  <c r="J4845" i="53"/>
  <c r="K4845" i="53" s="1"/>
  <c r="L4923" i="53"/>
  <c r="L4901" i="53" s="1"/>
  <c r="L4934" i="53"/>
  <c r="L4933" i="53" s="1"/>
  <c r="J4980" i="53"/>
  <c r="K4980" i="53" s="1"/>
  <c r="L4699" i="53"/>
  <c r="L4710" i="53"/>
  <c r="L4709" i="53" s="1"/>
  <c r="J4902" i="53"/>
  <c r="J4788" i="53"/>
  <c r="K4788" i="53" s="1"/>
  <c r="K4773" i="53" s="1"/>
  <c r="J4934" i="53"/>
  <c r="J4741" i="53"/>
  <c r="L4845" i="53"/>
  <c r="L4837" i="53" s="1"/>
  <c r="J4646" i="53"/>
  <c r="K4870" i="53"/>
  <c r="K4869" i="53" s="1"/>
  <c r="J5019" i="53"/>
  <c r="K5019" i="53" s="1"/>
  <c r="L4603" i="53"/>
  <c r="L4614" i="53"/>
  <c r="L4613" i="53" s="1"/>
  <c r="J4660" i="53"/>
  <c r="K4660" i="53" s="1"/>
  <c r="J4795" i="53"/>
  <c r="K4795" i="53" s="1"/>
  <c r="J4806" i="53"/>
  <c r="L4973" i="53"/>
  <c r="L4749" i="53"/>
  <c r="L4884" i="53"/>
  <c r="L4869" i="53" s="1"/>
  <c r="J4614" i="53"/>
  <c r="H4869" i="53"/>
  <c r="K4550" i="53"/>
  <c r="L4517" i="53"/>
  <c r="L4549" i="53"/>
  <c r="K4486" i="53"/>
  <c r="L4453" i="53"/>
  <c r="L4293" i="53"/>
  <c r="K4325" i="53"/>
  <c r="L4325" i="53"/>
  <c r="J4564" i="53"/>
  <c r="K4564" i="53" s="1"/>
  <c r="J4251" i="53"/>
  <c r="K4251" i="53" s="1"/>
  <c r="J4262" i="53"/>
  <c r="J4325" i="53"/>
  <c r="L4429" i="53"/>
  <c r="L4421" i="53" s="1"/>
  <c r="H4517" i="53"/>
  <c r="L4564" i="53"/>
  <c r="L4205" i="53"/>
  <c r="H4293" i="53"/>
  <c r="L4340" i="53"/>
  <c r="J4397" i="53"/>
  <c r="L4475" i="53"/>
  <c r="L4486" i="53"/>
  <c r="L4485" i="53" s="1"/>
  <c r="J4532" i="53"/>
  <c r="K4532" i="53" s="1"/>
  <c r="J4173" i="53"/>
  <c r="L4262" i="53"/>
  <c r="L4261" i="53" s="1"/>
  <c r="J4308" i="53"/>
  <c r="K4308" i="53" s="1"/>
  <c r="J4443" i="53"/>
  <c r="K4443" i="53" s="1"/>
  <c r="J4454" i="53"/>
  <c r="J4219" i="53"/>
  <c r="K4219" i="53" s="1"/>
  <c r="J4230" i="53"/>
  <c r="L4397" i="53"/>
  <c r="L4389" i="53" s="1"/>
  <c r="H4485" i="53"/>
  <c r="J4141" i="53"/>
  <c r="L4230" i="53"/>
  <c r="L4229" i="53" s="1"/>
  <c r="J4411" i="53"/>
  <c r="K4411" i="53" s="1"/>
  <c r="J4422" i="53"/>
  <c r="J4187" i="53"/>
  <c r="K4187" i="53" s="1"/>
  <c r="J4198" i="53"/>
  <c r="H4453" i="53"/>
  <c r="J4557" i="53"/>
  <c r="K4557" i="53" s="1"/>
  <c r="J4372" i="53"/>
  <c r="K4372" i="53" s="1"/>
  <c r="J4507" i="53"/>
  <c r="K4507" i="53" s="1"/>
  <c r="J4518" i="53"/>
  <c r="J4148" i="53"/>
  <c r="K4148" i="53" s="1"/>
  <c r="J4283" i="53"/>
  <c r="K4283" i="53" s="1"/>
  <c r="J4294" i="53"/>
  <c r="H4325" i="53"/>
  <c r="L4372" i="53"/>
  <c r="L4357" i="53" s="1"/>
  <c r="J4429" i="53"/>
  <c r="K4429" i="53" s="1"/>
  <c r="L4148" i="53"/>
  <c r="L4133" i="53" s="1"/>
  <c r="L4173" i="53"/>
  <c r="L4165" i="53" s="1"/>
  <c r="L4198" i="53"/>
  <c r="L4197" i="53" s="1"/>
  <c r="K4390" i="53"/>
  <c r="J4301" i="53"/>
  <c r="K4301" i="53" s="1"/>
  <c r="J4436" i="53"/>
  <c r="K4436" i="53" s="1"/>
  <c r="J4571" i="53"/>
  <c r="K4571" i="53" s="1"/>
  <c r="J4212" i="53"/>
  <c r="K4212" i="53" s="1"/>
  <c r="J4347" i="53"/>
  <c r="K4347" i="53" s="1"/>
  <c r="J4358" i="53"/>
  <c r="K3686" i="53"/>
  <c r="L3909" i="53"/>
  <c r="K3846" i="53"/>
  <c r="J3781" i="53"/>
  <c r="K3782" i="53"/>
  <c r="K3781" i="53" s="1"/>
  <c r="L3813" i="53"/>
  <c r="K4102" i="53"/>
  <c r="K3877" i="53"/>
  <c r="L4101" i="53"/>
  <c r="J3973" i="53"/>
  <c r="K4070" i="53"/>
  <c r="L4005" i="53"/>
  <c r="H3877" i="53"/>
  <c r="J3803" i="53"/>
  <c r="K3803" i="53" s="1"/>
  <c r="J3814" i="53"/>
  <c r="L3981" i="53"/>
  <c r="L3973" i="53" s="1"/>
  <c r="H4069" i="53"/>
  <c r="L4116" i="53"/>
  <c r="J4116" i="53"/>
  <c r="K4116" i="53" s="1"/>
  <c r="L3835" i="53"/>
  <c r="J4027" i="53"/>
  <c r="K4027" i="53" s="1"/>
  <c r="K4005" i="53" s="1"/>
  <c r="L3757" i="53"/>
  <c r="L3749" i="53" s="1"/>
  <c r="H3845" i="53"/>
  <c r="L3892" i="53"/>
  <c r="L3877" i="53" s="1"/>
  <c r="J3949" i="53"/>
  <c r="L4038" i="53"/>
  <c r="L4037" i="53" s="1"/>
  <c r="J4084" i="53"/>
  <c r="K4084" i="53" s="1"/>
  <c r="L3789" i="53"/>
  <c r="L3781" i="53" s="1"/>
  <c r="L3924" i="53"/>
  <c r="J3981" i="53"/>
  <c r="K3981" i="53" s="1"/>
  <c r="L4059" i="53"/>
  <c r="L4070" i="53"/>
  <c r="L4069" i="53" s="1"/>
  <c r="L3700" i="53"/>
  <c r="L3685" i="53" s="1"/>
  <c r="L3846" i="53"/>
  <c r="L3845" i="53" s="1"/>
  <c r="J4038" i="53"/>
  <c r="H3813" i="53"/>
  <c r="J3739" i="53"/>
  <c r="K3739" i="53" s="1"/>
  <c r="J3750" i="53"/>
  <c r="K3974" i="53"/>
  <c r="J4109" i="53"/>
  <c r="K4109" i="53" s="1"/>
  <c r="J4005" i="53"/>
  <c r="J3707" i="53"/>
  <c r="K3707" i="53" s="1"/>
  <c r="J3718" i="53"/>
  <c r="J4077" i="53"/>
  <c r="K4077" i="53" s="1"/>
  <c r="H3749" i="53"/>
  <c r="J3853" i="53"/>
  <c r="K3853" i="53" s="1"/>
  <c r="J3988" i="53"/>
  <c r="K3988" i="53" s="1"/>
  <c r="J4123" i="53"/>
  <c r="K4123" i="53" s="1"/>
  <c r="H3909" i="53"/>
  <c r="H3685" i="53"/>
  <c r="J3789" i="53"/>
  <c r="K3789" i="53" s="1"/>
  <c r="L3718" i="53"/>
  <c r="L3717" i="53" s="1"/>
  <c r="J3764" i="53"/>
  <c r="K3764" i="53" s="1"/>
  <c r="J3899" i="53"/>
  <c r="K3899" i="53" s="1"/>
  <c r="J3910" i="53"/>
  <c r="K3245" i="53"/>
  <c r="L3461" i="53"/>
  <c r="K3508" i="53"/>
  <c r="K3493" i="53" s="1"/>
  <c r="J3493" i="53"/>
  <c r="K3654" i="53"/>
  <c r="J3653" i="53"/>
  <c r="K3398" i="53"/>
  <c r="K3526" i="53"/>
  <c r="K3622" i="53"/>
  <c r="J3621" i="53"/>
  <c r="J3365" i="53"/>
  <c r="K3237" i="53"/>
  <c r="L3237" i="53"/>
  <c r="L3341" i="53"/>
  <c r="H3429" i="53"/>
  <c r="L3476" i="53"/>
  <c r="J3533" i="53"/>
  <c r="K3533" i="53" s="1"/>
  <c r="L3611" i="53"/>
  <c r="L3622" i="53"/>
  <c r="L3621" i="53" s="1"/>
  <c r="J3668" i="53"/>
  <c r="K3668" i="53" s="1"/>
  <c r="L3252" i="53"/>
  <c r="J3309" i="53"/>
  <c r="K3309" i="53" s="1"/>
  <c r="L3387" i="53"/>
  <c r="L3398" i="53"/>
  <c r="L3397" i="53" s="1"/>
  <c r="J3444" i="53"/>
  <c r="K3444" i="53" s="1"/>
  <c r="J3579" i="53"/>
  <c r="K3579" i="53" s="1"/>
  <c r="J3590" i="53"/>
  <c r="K3366" i="53"/>
  <c r="K3365" i="53" s="1"/>
  <c r="H3397" i="53"/>
  <c r="L3590" i="53"/>
  <c r="L3589" i="53" s="1"/>
  <c r="J3277" i="53"/>
  <c r="K3277" i="53" s="1"/>
  <c r="L3366" i="53"/>
  <c r="L3365" i="53" s="1"/>
  <c r="J3412" i="53"/>
  <c r="K3412" i="53" s="1"/>
  <c r="J3547" i="53"/>
  <c r="K3547" i="53" s="1"/>
  <c r="J3558" i="53"/>
  <c r="H3653" i="53"/>
  <c r="J3323" i="53"/>
  <c r="K3323" i="53" s="1"/>
  <c r="J3334" i="53"/>
  <c r="K3430" i="53"/>
  <c r="J3252" i="53"/>
  <c r="K3252" i="53" s="1"/>
  <c r="H3621" i="53"/>
  <c r="L3558" i="53"/>
  <c r="L3557" i="53" s="1"/>
  <c r="L3334" i="53"/>
  <c r="J3291" i="53"/>
  <c r="K3291" i="53" s="1"/>
  <c r="J3302" i="53"/>
  <c r="J3661" i="53"/>
  <c r="K3661" i="53" s="1"/>
  <c r="L3302" i="53"/>
  <c r="L3301" i="53" s="1"/>
  <c r="J3259" i="53"/>
  <c r="K3259" i="53" s="1"/>
  <c r="J3270" i="53"/>
  <c r="H3525" i="53"/>
  <c r="J3629" i="53"/>
  <c r="K3629" i="53" s="1"/>
  <c r="H3461" i="53"/>
  <c r="J3405" i="53"/>
  <c r="K3405" i="53" s="1"/>
  <c r="L3494" i="53"/>
  <c r="L3493" i="53" s="1"/>
  <c r="J3540" i="53"/>
  <c r="K3540" i="53" s="1"/>
  <c r="J3675" i="53"/>
  <c r="K3675" i="53" s="1"/>
  <c r="L3270" i="53"/>
  <c r="L3269" i="53" s="1"/>
  <c r="J3316" i="53"/>
  <c r="K3316" i="53" s="1"/>
  <c r="J3451" i="53"/>
  <c r="K3451" i="53" s="1"/>
  <c r="J3462" i="53"/>
  <c r="K3206" i="53"/>
  <c r="L3013" i="53"/>
  <c r="K3110" i="53"/>
  <c r="K3109" i="53" s="1"/>
  <c r="L3077" i="53"/>
  <c r="K2950" i="53"/>
  <c r="L3109" i="53"/>
  <c r="K2790" i="53"/>
  <c r="L2981" i="53"/>
  <c r="J2885" i="53"/>
  <c r="K2886" i="53"/>
  <c r="K2885" i="53" s="1"/>
  <c r="L2789" i="53"/>
  <c r="K2982" i="53"/>
  <c r="K2981" i="53" s="1"/>
  <c r="H3013" i="53"/>
  <c r="H2789" i="53"/>
  <c r="J2893" i="53"/>
  <c r="K2893" i="53" s="1"/>
  <c r="J3028" i="53"/>
  <c r="K3028" i="53" s="1"/>
  <c r="J3163" i="53"/>
  <c r="K3163" i="53" s="1"/>
  <c r="J3174" i="53"/>
  <c r="L2893" i="53"/>
  <c r="L2885" i="53" s="1"/>
  <c r="J2907" i="53"/>
  <c r="K2907" i="53" s="1"/>
  <c r="L2861" i="53"/>
  <c r="H2949" i="53"/>
  <c r="L2996" i="53"/>
  <c r="J3053" i="53"/>
  <c r="K3053" i="53" s="1"/>
  <c r="L3131" i="53"/>
  <c r="L3142" i="53"/>
  <c r="L3141" i="53" s="1"/>
  <c r="J3188" i="53"/>
  <c r="K3188" i="53" s="1"/>
  <c r="L3174" i="53"/>
  <c r="L3173" i="53" s="1"/>
  <c r="L2804" i="53"/>
  <c r="L2950" i="53"/>
  <c r="L2949" i="53" s="1"/>
  <c r="J2996" i="53"/>
  <c r="K2996" i="53" s="1"/>
  <c r="J3142" i="53"/>
  <c r="J2918" i="53"/>
  <c r="L2918" i="53"/>
  <c r="L2939" i="53"/>
  <c r="J3213" i="53"/>
  <c r="K3213" i="53" s="1"/>
  <c r="J2989" i="53"/>
  <c r="K2989" i="53" s="1"/>
  <c r="J3124" i="53"/>
  <c r="K3124" i="53" s="1"/>
  <c r="L2843" i="53"/>
  <c r="L2854" i="53"/>
  <c r="L2853" i="53" s="1"/>
  <c r="J2900" i="53"/>
  <c r="K2900" i="53" s="1"/>
  <c r="J3035" i="53"/>
  <c r="K3035" i="53" s="1"/>
  <c r="J3046" i="53"/>
  <c r="J2854" i="53"/>
  <c r="K3078" i="53"/>
  <c r="H3109" i="53"/>
  <c r="J2811" i="53"/>
  <c r="K2811" i="53" s="1"/>
  <c r="J2822" i="53"/>
  <c r="J3181" i="53"/>
  <c r="K3181" i="53" s="1"/>
  <c r="J2957" i="53"/>
  <c r="K2957" i="53" s="1"/>
  <c r="L3046" i="53"/>
  <c r="L3045" i="53" s="1"/>
  <c r="J3092" i="53"/>
  <c r="K3092" i="53" s="1"/>
  <c r="J3227" i="53"/>
  <c r="K3227" i="53" s="1"/>
  <c r="L2822" i="53"/>
  <c r="J3003" i="53"/>
  <c r="K3003" i="53" s="1"/>
  <c r="J3014" i="53"/>
  <c r="K2694" i="53"/>
  <c r="L2725" i="53"/>
  <c r="L2533" i="53"/>
  <c r="L2757" i="53"/>
  <c r="L2437" i="53"/>
  <c r="L2629" i="53"/>
  <c r="L2341" i="53"/>
  <c r="J2459" i="53"/>
  <c r="K2459" i="53" s="1"/>
  <c r="J2470" i="53"/>
  <c r="J2533" i="53"/>
  <c r="L2637" i="53"/>
  <c r="H2725" i="53"/>
  <c r="L2772" i="53"/>
  <c r="L2413" i="53"/>
  <c r="H2501" i="53"/>
  <c r="L2548" i="53"/>
  <c r="J2605" i="53"/>
  <c r="L2683" i="53"/>
  <c r="L2661" i="53" s="1"/>
  <c r="L2694" i="53"/>
  <c r="L2693" i="53" s="1"/>
  <c r="J2740" i="53"/>
  <c r="K2740" i="53" s="1"/>
  <c r="L2356" i="53"/>
  <c r="L2470" i="53"/>
  <c r="J2662" i="53"/>
  <c r="L2491" i="53"/>
  <c r="L2605" i="53"/>
  <c r="L2597" i="53" s="1"/>
  <c r="H2693" i="53"/>
  <c r="J2580" i="53"/>
  <c r="K2580" i="53" s="1"/>
  <c r="J2356" i="53"/>
  <c r="J2502" i="53"/>
  <c r="J2637" i="53"/>
  <c r="K2637" i="53" s="1"/>
  <c r="J2548" i="53"/>
  <c r="K2548" i="53" s="1"/>
  <c r="J2395" i="53"/>
  <c r="K2395" i="53" s="1"/>
  <c r="J2406" i="53"/>
  <c r="K2630" i="53"/>
  <c r="J2765" i="53"/>
  <c r="J2445" i="53"/>
  <c r="J2715" i="53"/>
  <c r="K2715" i="53" s="1"/>
  <c r="J2726" i="53"/>
  <c r="L2445" i="53"/>
  <c r="L2580" i="53"/>
  <c r="L2565" i="53" s="1"/>
  <c r="J2541" i="53"/>
  <c r="K2541" i="53" s="1"/>
  <c r="K2533" i="53" s="1"/>
  <c r="J2676" i="53"/>
  <c r="K2676" i="53" s="1"/>
  <c r="L2406" i="53"/>
  <c r="L2405" i="53" s="1"/>
  <c r="J2363" i="53"/>
  <c r="K2363" i="53" s="1"/>
  <c r="J2374" i="53"/>
  <c r="J2733" i="53"/>
  <c r="K2733" i="53" s="1"/>
  <c r="J2509" i="53"/>
  <c r="K2509" i="53" s="1"/>
  <c r="J2644" i="53"/>
  <c r="K2644" i="53" s="1"/>
  <c r="J2779" i="53"/>
  <c r="K2779" i="53" s="1"/>
  <c r="H2757" i="53"/>
  <c r="L2374" i="53"/>
  <c r="L2373" i="53" s="1"/>
  <c r="J2555" i="53"/>
  <c r="K2555" i="53" s="1"/>
  <c r="J2566" i="53"/>
  <c r="K2054" i="53"/>
  <c r="K2085" i="53"/>
  <c r="J1989" i="53"/>
  <c r="K1990" i="53"/>
  <c r="K1989" i="53" s="1"/>
  <c r="L2085" i="53"/>
  <c r="L2277" i="53"/>
  <c r="K2310" i="53"/>
  <c r="J2309" i="53"/>
  <c r="L1989" i="53"/>
  <c r="L2181" i="53"/>
  <c r="L2213" i="53"/>
  <c r="L2043" i="53"/>
  <c r="J2100" i="53"/>
  <c r="K2100" i="53" s="1"/>
  <c r="J2246" i="53"/>
  <c r="J2011" i="53"/>
  <c r="K2011" i="53" s="1"/>
  <c r="J2022" i="53"/>
  <c r="J2085" i="53"/>
  <c r="L2189" i="53"/>
  <c r="H2277" i="53"/>
  <c r="L2324" i="53"/>
  <c r="L2309" i="53" s="1"/>
  <c r="L1965" i="53"/>
  <c r="H2053" i="53"/>
  <c r="L2100" i="53"/>
  <c r="J2157" i="53"/>
  <c r="L2235" i="53"/>
  <c r="L2246" i="53"/>
  <c r="L2245" i="53" s="1"/>
  <c r="J2292" i="53"/>
  <c r="K2292" i="53" s="1"/>
  <c r="L2054" i="53"/>
  <c r="L2053" i="53" s="1"/>
  <c r="L2022" i="53"/>
  <c r="L2021" i="53" s="1"/>
  <c r="J2214" i="53"/>
  <c r="L1908" i="53"/>
  <c r="L1893" i="53" s="1"/>
  <c r="L2157" i="53"/>
  <c r="L2149" i="53" s="1"/>
  <c r="H2117" i="53"/>
  <c r="J2132" i="53"/>
  <c r="J2267" i="53"/>
  <c r="K2267" i="53" s="1"/>
  <c r="J2278" i="53"/>
  <c r="J1908" i="53"/>
  <c r="L1997" i="53"/>
  <c r="J2324" i="53"/>
  <c r="K2324" i="53" s="1"/>
  <c r="J1947" i="53"/>
  <c r="K1947" i="53" s="1"/>
  <c r="J1958" i="53"/>
  <c r="K2182" i="53"/>
  <c r="K2181" i="53" s="1"/>
  <c r="J2317" i="53"/>
  <c r="K2317" i="53" s="1"/>
  <c r="J1997" i="53"/>
  <c r="K1997" i="53" s="1"/>
  <c r="L1958" i="53"/>
  <c r="J1915" i="53"/>
  <c r="K1915" i="53" s="1"/>
  <c r="J1926" i="53"/>
  <c r="J2285" i="53"/>
  <c r="K2285" i="53" s="1"/>
  <c r="J2061" i="53"/>
  <c r="K2061" i="53" s="1"/>
  <c r="J2196" i="53"/>
  <c r="K2196" i="53" s="1"/>
  <c r="J2331" i="53"/>
  <c r="K2331" i="53" s="1"/>
  <c r="L1926" i="53"/>
  <c r="L1925" i="53" s="1"/>
  <c r="K1862" i="53"/>
  <c r="L1861" i="53"/>
  <c r="K1446" i="53"/>
  <c r="J1445" i="53"/>
  <c r="K1510" i="53"/>
  <c r="L1829" i="53"/>
  <c r="J1541" i="53"/>
  <c r="K1542" i="53"/>
  <c r="K1541" i="53" s="1"/>
  <c r="L1605" i="53"/>
  <c r="J1701" i="53"/>
  <c r="K1645" i="53"/>
  <c r="K1637" i="53" s="1"/>
  <c r="J1467" i="53"/>
  <c r="K1467" i="53" s="1"/>
  <c r="J1478" i="53"/>
  <c r="K1702" i="53"/>
  <c r="J1837" i="53"/>
  <c r="K1837" i="53" s="1"/>
  <c r="L1446" i="53"/>
  <c r="L1445" i="53" s="1"/>
  <c r="L1805" i="53"/>
  <c r="H1445" i="53"/>
  <c r="J1460" i="53"/>
  <c r="K1460" i="53" s="1"/>
  <c r="J1595" i="53"/>
  <c r="K1595" i="53" s="1"/>
  <c r="J1606" i="53"/>
  <c r="K1830" i="53"/>
  <c r="H1861" i="53"/>
  <c r="J1563" i="53"/>
  <c r="K1563" i="53" s="1"/>
  <c r="J1574" i="53"/>
  <c r="L1741" i="53"/>
  <c r="L1733" i="53" s="1"/>
  <c r="K1798" i="53"/>
  <c r="K1797" i="53" s="1"/>
  <c r="H1829" i="53"/>
  <c r="L1517" i="53"/>
  <c r="L1509" i="53" s="1"/>
  <c r="H1605" i="53"/>
  <c r="J1709" i="53"/>
  <c r="K1709" i="53" s="1"/>
  <c r="L1798" i="53"/>
  <c r="J1844" i="53"/>
  <c r="K1844" i="53" s="1"/>
  <c r="J1485" i="53"/>
  <c r="K1485" i="53" s="1"/>
  <c r="L1574" i="53"/>
  <c r="L1573" i="53" s="1"/>
  <c r="J1620" i="53"/>
  <c r="K1620" i="53" s="1"/>
  <c r="J1755" i="53"/>
  <c r="K1755" i="53" s="1"/>
  <c r="J1766" i="53"/>
  <c r="L1709" i="53"/>
  <c r="L1701" i="53" s="1"/>
  <c r="J1677" i="53"/>
  <c r="K1677" i="53" s="1"/>
  <c r="L1766" i="53"/>
  <c r="L1765" i="53" s="1"/>
  <c r="J1812" i="53"/>
  <c r="K1812" i="53" s="1"/>
  <c r="K1734" i="53"/>
  <c r="J1613" i="53"/>
  <c r="K1613" i="53" s="1"/>
  <c r="J1748" i="53"/>
  <c r="K1748" i="53" s="1"/>
  <c r="L1478" i="53"/>
  <c r="L1477" i="53" s="1"/>
  <c r="J1524" i="53"/>
  <c r="K1524" i="53" s="1"/>
  <c r="J1659" i="53"/>
  <c r="K1659" i="53" s="1"/>
  <c r="J1670" i="53"/>
  <c r="J1883" i="53"/>
  <c r="K1883" i="53" s="1"/>
  <c r="K1189" i="53"/>
  <c r="K998" i="53"/>
  <c r="K1414" i="53"/>
  <c r="J1012" i="53"/>
  <c r="K1012" i="53" s="1"/>
  <c r="J1147" i="53"/>
  <c r="K1147" i="53" s="1"/>
  <c r="J1158" i="53"/>
  <c r="K1382" i="53"/>
  <c r="H1413" i="53"/>
  <c r="J1428" i="53"/>
  <c r="K1428" i="53" s="1"/>
  <c r="L1012" i="53"/>
  <c r="L997" i="53" s="1"/>
  <c r="L1158" i="53"/>
  <c r="L1157" i="53" s="1"/>
  <c r="J1350" i="53"/>
  <c r="H1189" i="53"/>
  <c r="J1293" i="53"/>
  <c r="K1293" i="53" s="1"/>
  <c r="K1285" i="53" s="1"/>
  <c r="L1382" i="53"/>
  <c r="L1381" i="53" s="1"/>
  <c r="J1126" i="53"/>
  <c r="J1083" i="53"/>
  <c r="K1083" i="53" s="1"/>
  <c r="J1094" i="53"/>
  <c r="K1318" i="53"/>
  <c r="K1317" i="53" s="1"/>
  <c r="J1332" i="53"/>
  <c r="K1332" i="53" s="1"/>
  <c r="J1108" i="53"/>
  <c r="K1108" i="53" s="1"/>
  <c r="J1243" i="53"/>
  <c r="K1243" i="53" s="1"/>
  <c r="J1254" i="53"/>
  <c r="J1019" i="53"/>
  <c r="K1019" i="53" s="1"/>
  <c r="J1030" i="53"/>
  <c r="L1197" i="53"/>
  <c r="L1189" i="53" s="1"/>
  <c r="L1332" i="53"/>
  <c r="L1317" i="53" s="1"/>
  <c r="J1389" i="53"/>
  <c r="K1389" i="53" s="1"/>
  <c r="J1165" i="53"/>
  <c r="K1165" i="53" s="1"/>
  <c r="L1254" i="53"/>
  <c r="L1253" i="53" s="1"/>
  <c r="J1300" i="53"/>
  <c r="K1300" i="53" s="1"/>
  <c r="J1435" i="53"/>
  <c r="K1435" i="53" s="1"/>
  <c r="L1030" i="53"/>
  <c r="L1029" i="53" s="1"/>
  <c r="J1076" i="53"/>
  <c r="K1076" i="53" s="1"/>
  <c r="K1061" i="53" s="1"/>
  <c r="J1211" i="53"/>
  <c r="K1211" i="53" s="1"/>
  <c r="J1222" i="53"/>
  <c r="J1285" i="53"/>
  <c r="L1094" i="53"/>
  <c r="L1093" i="53" s="1"/>
  <c r="K550" i="53"/>
  <c r="K749" i="53"/>
  <c r="J741" i="53"/>
  <c r="K966" i="53"/>
  <c r="K965" i="53" s="1"/>
  <c r="L965" i="53"/>
  <c r="J677" i="53"/>
  <c r="L709" i="53"/>
  <c r="K589" i="53"/>
  <c r="K581" i="53" s="1"/>
  <c r="J581" i="53"/>
  <c r="K741" i="53"/>
  <c r="L741" i="53"/>
  <c r="L550" i="53"/>
  <c r="L549" i="53" s="1"/>
  <c r="L909" i="53"/>
  <c r="H549" i="53"/>
  <c r="J564" i="53"/>
  <c r="K564" i="53" s="1"/>
  <c r="J699" i="53"/>
  <c r="K699" i="53" s="1"/>
  <c r="J710" i="53"/>
  <c r="K934" i="53"/>
  <c r="H965" i="53"/>
  <c r="H741" i="53"/>
  <c r="J845" i="53"/>
  <c r="K845" i="53" s="1"/>
  <c r="J980" i="53"/>
  <c r="K980" i="53" s="1"/>
  <c r="K678" i="53"/>
  <c r="K677" i="53" s="1"/>
  <c r="H709" i="53"/>
  <c r="J813" i="53"/>
  <c r="K813" i="53" s="1"/>
  <c r="K805" i="53" s="1"/>
  <c r="L902" i="53"/>
  <c r="L901" i="53" s="1"/>
  <c r="J948" i="53"/>
  <c r="K948" i="53" s="1"/>
  <c r="J870" i="53"/>
  <c r="L699" i="53"/>
  <c r="L677" i="53" s="1"/>
  <c r="L845" i="53"/>
  <c r="L837" i="53" s="1"/>
  <c r="K902" i="53"/>
  <c r="K901" i="53" s="1"/>
  <c r="H933" i="53"/>
  <c r="J646" i="53"/>
  <c r="J614" i="53"/>
  <c r="K838" i="53"/>
  <c r="J717" i="53"/>
  <c r="K717" i="53" s="1"/>
  <c r="J852" i="53"/>
  <c r="K852" i="53" s="1"/>
  <c r="J628" i="53"/>
  <c r="K628" i="53" s="1"/>
  <c r="J763" i="53"/>
  <c r="K763" i="53" s="1"/>
  <c r="J774" i="53"/>
  <c r="J987" i="53"/>
  <c r="K987" i="53" s="1"/>
  <c r="J500" i="53"/>
  <c r="K500" i="53" s="1"/>
  <c r="H517" i="53"/>
  <c r="H485" i="53"/>
  <c r="L532" i="53"/>
  <c r="L517" i="53" s="1"/>
  <c r="J525" i="53"/>
  <c r="J493" i="53"/>
  <c r="K493" i="53" s="1"/>
  <c r="K485" i="53" s="1"/>
  <c r="J539" i="53"/>
  <c r="K539" i="53" s="1"/>
  <c r="L421" i="53"/>
  <c r="K461" i="53"/>
  <c r="K453" i="53" s="1"/>
  <c r="H421" i="53"/>
  <c r="I421" i="53"/>
  <c r="J436" i="53"/>
  <c r="K436" i="53" s="1"/>
  <c r="J429" i="53"/>
  <c r="K429" i="53" s="1"/>
  <c r="K421" i="53" s="1"/>
  <c r="J475" i="53"/>
  <c r="K475" i="53" s="1"/>
  <c r="K390" i="53"/>
  <c r="L389" i="53"/>
  <c r="L357" i="53"/>
  <c r="H357" i="53"/>
  <c r="L404" i="53"/>
  <c r="J372" i="53"/>
  <c r="K372" i="53" s="1"/>
  <c r="J365" i="53"/>
  <c r="K365" i="53" s="1"/>
  <c r="K358" i="53"/>
  <c r="J411" i="53"/>
  <c r="K411" i="53" s="1"/>
  <c r="H389" i="53"/>
  <c r="K326" i="53"/>
  <c r="L293" i="53"/>
  <c r="H325" i="53"/>
  <c r="L333" i="53"/>
  <c r="L325" i="53" s="1"/>
  <c r="H293" i="53"/>
  <c r="L340" i="53"/>
  <c r="J308" i="53"/>
  <c r="K308" i="53" s="1"/>
  <c r="J301" i="53"/>
  <c r="K301" i="53" s="1"/>
  <c r="K293" i="53" s="1"/>
  <c r="J347" i="53"/>
  <c r="K347" i="53" s="1"/>
  <c r="K262" i="53"/>
  <c r="L229" i="53"/>
  <c r="L276" i="53"/>
  <c r="L261" i="53" s="1"/>
  <c r="J244" i="53"/>
  <c r="K244" i="53" s="1"/>
  <c r="K229" i="53" s="1"/>
  <c r="H229" i="53"/>
  <c r="J283" i="53"/>
  <c r="K283" i="53" s="1"/>
  <c r="H261" i="53"/>
  <c r="K198" i="53"/>
  <c r="L165" i="53"/>
  <c r="J180" i="53"/>
  <c r="K180" i="53" s="1"/>
  <c r="L180" i="53"/>
  <c r="J205" i="53"/>
  <c r="K205" i="53" s="1"/>
  <c r="J173" i="53"/>
  <c r="K173" i="53" s="1"/>
  <c r="K165" i="53" s="1"/>
  <c r="H98" i="53"/>
  <c r="K148" i="53"/>
  <c r="L134" i="53"/>
  <c r="I133" i="53"/>
  <c r="O133" i="53"/>
  <c r="P133" i="53"/>
  <c r="Q133" i="53"/>
  <c r="K141" i="53"/>
  <c r="K134" i="53"/>
  <c r="L148" i="53"/>
  <c r="L133" i="53" s="1"/>
  <c r="H133" i="53"/>
  <c r="J155" i="53"/>
  <c r="K155" i="53" s="1"/>
  <c r="L98" i="53"/>
  <c r="J98" i="53"/>
  <c r="K98" i="53" s="1"/>
  <c r="AA207" i="50"/>
  <c r="AA1159" i="50"/>
  <c r="Z265" i="50"/>
  <c r="Z780" i="50"/>
  <c r="Z862" i="50"/>
  <c r="AA1333" i="50"/>
  <c r="Z276" i="50"/>
  <c r="AA1662" i="50"/>
  <c r="AA1045" i="50"/>
  <c r="Z589" i="50"/>
  <c r="AA1568" i="50"/>
  <c r="AA1296" i="50"/>
  <c r="AA949" i="50"/>
  <c r="Z1299" i="50"/>
  <c r="Z696" i="50"/>
  <c r="AA1311" i="50"/>
  <c r="Z853" i="50"/>
  <c r="AA1516" i="50"/>
  <c r="Z1373" i="50"/>
  <c r="Z1731" i="50"/>
  <c r="AA410" i="50"/>
  <c r="Z241" i="50"/>
  <c r="AA485" i="50"/>
  <c r="AA879" i="50"/>
  <c r="AA581" i="50"/>
  <c r="Z1389" i="50"/>
  <c r="Z501" i="50"/>
  <c r="Z1697" i="50"/>
  <c r="Z40" i="50"/>
  <c r="Z318" i="50"/>
  <c r="Z1738" i="50"/>
  <c r="Z433" i="50"/>
  <c r="AA152" i="50"/>
  <c r="AA100" i="50"/>
  <c r="Z753" i="50"/>
  <c r="Z1858" i="50"/>
  <c r="Z1961" i="50"/>
  <c r="AA1961" i="50"/>
  <c r="Z1806" i="50"/>
  <c r="AA1741" i="50"/>
  <c r="AA457" i="50"/>
  <c r="Z457" i="50"/>
  <c r="AA1051" i="50"/>
  <c r="Z1051" i="50"/>
  <c r="AA173" i="50"/>
  <c r="Z1007" i="50"/>
  <c r="AA1007" i="50"/>
  <c r="AA1895" i="50"/>
  <c r="AA1892" i="50"/>
  <c r="Z486" i="50"/>
  <c r="Z95" i="50"/>
  <c r="AA95" i="50"/>
  <c r="AA185" i="50"/>
  <c r="Z334" i="50"/>
  <c r="AA334" i="50"/>
  <c r="Z1384" i="50"/>
  <c r="AA1384" i="50"/>
  <c r="Z1869" i="50"/>
  <c r="AA1747" i="50"/>
  <c r="AA811" i="50"/>
  <c r="Z811" i="50"/>
  <c r="AA136" i="50"/>
  <c r="Z136" i="50"/>
  <c r="AA1887" i="50"/>
  <c r="Z1431" i="50"/>
  <c r="AA1431" i="50"/>
  <c r="Z1319" i="50"/>
  <c r="AA1122" i="50"/>
  <c r="Z1122" i="50"/>
  <c r="AA781" i="50"/>
  <c r="Z781" i="50"/>
  <c r="Z1909" i="50"/>
  <c r="AA297" i="50"/>
  <c r="Z172" i="50"/>
  <c r="AA172" i="50"/>
  <c r="Z1691" i="50"/>
  <c r="Z1446" i="50"/>
  <c r="AA1323" i="50"/>
  <c r="Z1323" i="50"/>
  <c r="AA679" i="50"/>
  <c r="Z679" i="50"/>
  <c r="Z1901" i="50"/>
  <c r="AA1748" i="50"/>
  <c r="Z1074" i="50"/>
  <c r="AA691" i="50"/>
  <c r="Z691" i="50"/>
  <c r="AA640" i="50"/>
  <c r="Z1036" i="50"/>
  <c r="AA1036" i="50"/>
  <c r="Z1730" i="50"/>
  <c r="AA1859" i="50"/>
  <c r="AA1512" i="50"/>
  <c r="Z567" i="50"/>
  <c r="Z1949" i="50"/>
  <c r="Z1639" i="50"/>
  <c r="AA1307" i="50"/>
  <c r="Z752" i="50"/>
  <c r="Z1816" i="50"/>
  <c r="AA1779" i="50"/>
  <c r="AA762" i="50"/>
  <c r="AA1147" i="50"/>
  <c r="Z1147" i="50"/>
  <c r="Z1413" i="50"/>
  <c r="AA1413" i="50"/>
  <c r="Z1655" i="50"/>
  <c r="AA1653" i="50"/>
  <c r="Z1518" i="50"/>
  <c r="AA1518" i="50"/>
  <c r="Z848" i="50"/>
  <c r="AA712" i="50"/>
  <c r="Z208" i="50"/>
  <c r="Z1366" i="50"/>
  <c r="AA1321" i="50"/>
  <c r="Z24" i="50"/>
  <c r="AA1340" i="50"/>
  <c r="AA603" i="50"/>
  <c r="AA155" i="50"/>
  <c r="AA1565" i="50"/>
  <c r="Z929" i="50"/>
  <c r="Z796" i="50"/>
  <c r="Z225" i="50"/>
  <c r="AA1758" i="50"/>
  <c r="Z1758" i="50"/>
  <c r="AA1764" i="50"/>
  <c r="Z1764" i="50"/>
  <c r="AA1602" i="50"/>
  <c r="Z1602" i="50"/>
  <c r="Z1621" i="50"/>
  <c r="AA1621" i="50"/>
  <c r="AA1857" i="50"/>
  <c r="Z1857" i="50"/>
  <c r="AA1702" i="50"/>
  <c r="Z1702" i="50"/>
  <c r="Z1313" i="50"/>
  <c r="AA1313" i="50"/>
  <c r="AA986" i="50"/>
  <c r="Z986" i="50"/>
  <c r="AA1470" i="50"/>
  <c r="AA1022" i="50"/>
  <c r="Z1022" i="50"/>
  <c r="AA124" i="50"/>
  <c r="Z124" i="50"/>
  <c r="AA1876" i="50"/>
  <c r="Z1847" i="50"/>
  <c r="Z1732" i="50"/>
  <c r="AA1692" i="50"/>
  <c r="Z1564" i="50"/>
  <c r="AA1564" i="50"/>
  <c r="Z702" i="50"/>
  <c r="AA1385" i="50"/>
  <c r="Z1636" i="50"/>
  <c r="Z1328" i="50"/>
  <c r="AA1328" i="50"/>
  <c r="AA864" i="50"/>
  <c r="Z864" i="50"/>
  <c r="AA766" i="50"/>
  <c r="Z766" i="50"/>
  <c r="Z1928" i="50"/>
  <c r="Z1907" i="50"/>
  <c r="AA1841" i="50"/>
  <c r="Z1740" i="50"/>
  <c r="AA1391" i="50"/>
  <c r="Z1391" i="50"/>
  <c r="AA722" i="50"/>
  <c r="Z722" i="50"/>
  <c r="Z1778" i="50"/>
  <c r="Z1625" i="50"/>
  <c r="AA1625" i="50"/>
  <c r="Z1576" i="50"/>
  <c r="AA1576" i="50"/>
  <c r="Z1536" i="50"/>
  <c r="Z1661" i="50"/>
  <c r="AA1661" i="50"/>
  <c r="Z1798" i="50"/>
  <c r="AA1845" i="50"/>
  <c r="Z1818" i="50"/>
  <c r="Z1775" i="50"/>
  <c r="Z1808" i="50"/>
  <c r="AA1720" i="50"/>
  <c r="Z1365" i="50"/>
  <c r="Z586" i="50"/>
  <c r="AA586" i="50"/>
  <c r="Z1903" i="50"/>
  <c r="Z1977" i="50"/>
  <c r="AA1601" i="50"/>
  <c r="Z1726" i="50"/>
  <c r="AA1270" i="50"/>
  <c r="Z1270" i="50"/>
  <c r="Z1837" i="50"/>
  <c r="AA1833" i="50"/>
  <c r="AA1544" i="50"/>
  <c r="Z1544" i="50"/>
  <c r="Z1450" i="50"/>
  <c r="Z1654" i="50"/>
  <c r="AA1827" i="50"/>
  <c r="AA1700" i="50"/>
  <c r="Z1700" i="50"/>
  <c r="AA1735" i="50"/>
  <c r="AA1644" i="50"/>
  <c r="Z1349" i="50"/>
  <c r="AA1349" i="50"/>
  <c r="Z920" i="50"/>
  <c r="AA920" i="50"/>
  <c r="AA946" i="50"/>
  <c r="Z946" i="50"/>
  <c r="Z561" i="50"/>
  <c r="AA561" i="50"/>
  <c r="Z36" i="50"/>
  <c r="AA36" i="50"/>
  <c r="AA782" i="50"/>
  <c r="Z782" i="50"/>
  <c r="AA1198" i="50"/>
  <c r="Z1198" i="50"/>
  <c r="AA1025" i="50"/>
  <c r="Z797" i="50"/>
  <c r="AA797" i="50"/>
  <c r="Z1126" i="50"/>
  <c r="AA1268" i="50"/>
  <c r="AA68" i="50"/>
  <c r="Z68" i="50"/>
  <c r="AA1132" i="50"/>
  <c r="Z630" i="50"/>
  <c r="AA630" i="50"/>
  <c r="Z1290" i="50"/>
  <c r="Z278" i="50"/>
  <c r="AA278" i="50"/>
  <c r="Z692" i="50"/>
  <c r="AA692" i="50"/>
  <c r="AA972" i="50"/>
  <c r="Z549" i="50"/>
  <c r="AA549" i="50"/>
  <c r="Z903" i="50"/>
  <c r="AA1141" i="50"/>
  <c r="AA703" i="50"/>
  <c r="Z703" i="50"/>
  <c r="AA507" i="50"/>
  <c r="Z507" i="50"/>
  <c r="AA1092" i="50"/>
  <c r="AA545" i="50"/>
  <c r="Z545" i="50"/>
  <c r="Z678" i="50"/>
  <c r="AA678" i="50"/>
  <c r="AA665" i="50"/>
  <c r="Z665" i="50"/>
  <c r="Z123" i="50"/>
  <c r="AA123" i="50"/>
  <c r="Z798" i="50"/>
  <c r="Z723" i="50"/>
  <c r="Z455" i="50"/>
  <c r="AA455" i="50"/>
  <c r="AA393" i="50"/>
  <c r="Z393" i="50"/>
  <c r="Z1174" i="50"/>
  <c r="Z885" i="50"/>
  <c r="Z629" i="50"/>
  <c r="Z369" i="50"/>
  <c r="AA369" i="50"/>
  <c r="AA852" i="50"/>
  <c r="Z852" i="50"/>
  <c r="AA272" i="50"/>
  <c r="Z272" i="50"/>
  <c r="Z1165" i="50"/>
  <c r="Z806" i="50"/>
  <c r="Z533" i="50"/>
  <c r="AA533" i="50"/>
  <c r="AA523" i="50"/>
  <c r="Z523" i="50"/>
  <c r="AA281" i="50"/>
  <c r="Z221" i="50"/>
  <c r="AA542" i="50"/>
  <c r="AA232" i="50"/>
  <c r="Z672" i="50"/>
  <c r="AA551" i="50"/>
  <c r="Z243" i="50"/>
  <c r="AA233" i="50"/>
  <c r="AA212" i="50"/>
  <c r="AA82" i="50"/>
  <c r="AA411" i="50"/>
  <c r="AA386" i="50"/>
  <c r="AA370" i="50"/>
  <c r="Z107" i="50"/>
  <c r="Z1759" i="50"/>
  <c r="AA1759" i="50"/>
  <c r="AA1884" i="50"/>
  <c r="Z1884" i="50"/>
  <c r="AA1904" i="50"/>
  <c r="Z1904" i="50"/>
  <c r="AA1715" i="50"/>
  <c r="Z1715" i="50"/>
  <c r="Z1721" i="50"/>
  <c r="AA1721" i="50"/>
  <c r="AA1948" i="50"/>
  <c r="Z1948" i="50"/>
  <c r="Z1855" i="50"/>
  <c r="AA1855" i="50"/>
  <c r="AA1705" i="50"/>
  <c r="Z1705" i="50"/>
  <c r="AA2002" i="50"/>
  <c r="Z2002" i="50"/>
  <c r="AA1809" i="50"/>
  <c r="Z1809" i="50"/>
  <c r="AA1777" i="50"/>
  <c r="Z1777" i="50"/>
  <c r="AA1978" i="50"/>
  <c r="Z1978" i="50"/>
  <c r="Z1604" i="50"/>
  <c r="AA1604" i="50"/>
  <c r="AA1918" i="50"/>
  <c r="Z1918" i="50"/>
  <c r="Z1975" i="50"/>
  <c r="AA1975" i="50"/>
  <c r="Z1879" i="50"/>
  <c r="AA1879" i="50"/>
  <c r="Z1991" i="50"/>
  <c r="AA1991" i="50"/>
  <c r="AA1872" i="50"/>
  <c r="Z1872" i="50"/>
  <c r="Z1883" i="50"/>
  <c r="AA1883" i="50"/>
  <c r="AA1832" i="50"/>
  <c r="Z1832" i="50"/>
  <c r="Z1707" i="50"/>
  <c r="AA1707" i="50"/>
  <c r="Z1703" i="50"/>
  <c r="AA1703" i="50"/>
  <c r="Z1650" i="50"/>
  <c r="AA1650" i="50"/>
  <c r="Z1451" i="50"/>
  <c r="AA1451" i="50"/>
  <c r="AA1367" i="50"/>
  <c r="Z1367" i="50"/>
  <c r="Z1992" i="50"/>
  <c r="Z1951" i="50"/>
  <c r="Z1922" i="50"/>
  <c r="AA1921" i="50"/>
  <c r="AA1920" i="50"/>
  <c r="Z1902" i="50"/>
  <c r="Z1873" i="50"/>
  <c r="AA1690" i="50"/>
  <c r="Z1690" i="50"/>
  <c r="AA1622" i="50"/>
  <c r="Z1622" i="50"/>
  <c r="Z1562" i="50"/>
  <c r="Z1950" i="50"/>
  <c r="AA1374" i="50"/>
  <c r="Z1374" i="50"/>
  <c r="AA1925" i="50"/>
  <c r="Z1792" i="50"/>
  <c r="AA1792" i="50"/>
  <c r="AA1776" i="50"/>
  <c r="Z1776" i="50"/>
  <c r="AA1755" i="50"/>
  <c r="AA713" i="50"/>
  <c r="Z713" i="50"/>
  <c r="Z1581" i="50"/>
  <c r="AA1581" i="50"/>
  <c r="Z1695" i="50"/>
  <c r="Z1910" i="50"/>
  <c r="Z1875" i="50"/>
  <c r="Z1712" i="50"/>
  <c r="Z1504" i="50"/>
  <c r="AA1504" i="50"/>
  <c r="AA721" i="50"/>
  <c r="Z721" i="50"/>
  <c r="AA1964" i="50"/>
  <c r="AA1963" i="50"/>
  <c r="AA1905" i="50"/>
  <c r="AA1881" i="50"/>
  <c r="AA1866" i="50"/>
  <c r="Z1866" i="50"/>
  <c r="AA1799" i="50"/>
  <c r="Z1725" i="50"/>
  <c r="AA1725" i="50"/>
  <c r="AA1375" i="50"/>
  <c r="Z1375" i="50"/>
  <c r="Z1836" i="50"/>
  <c r="AA1836" i="50"/>
  <c r="Z1664" i="50"/>
  <c r="AA1664" i="50"/>
  <c r="AA1696" i="50"/>
  <c r="Z1696" i="50"/>
  <c r="Z1970" i="50"/>
  <c r="AA1971" i="50"/>
  <c r="Z1926" i="50"/>
  <c r="AA1916" i="50"/>
  <c r="AA1829" i="50"/>
  <c r="Z1819" i="50"/>
  <c r="AA1767" i="50"/>
  <c r="Z1760" i="50"/>
  <c r="Z1717" i="50"/>
  <c r="AA1717" i="50"/>
  <c r="Z1648" i="50"/>
  <c r="AA1648" i="50"/>
  <c r="Z1641" i="50"/>
  <c r="AA1641" i="50"/>
  <c r="AA1585" i="50"/>
  <c r="Z1582" i="50"/>
  <c r="Z1828" i="50"/>
  <c r="AA1828" i="50"/>
  <c r="AA1716" i="50"/>
  <c r="Z1716" i="50"/>
  <c r="Z1781" i="50"/>
  <c r="Z1734" i="50"/>
  <c r="AA1973" i="50"/>
  <c r="Z1972" i="50"/>
  <c r="AA1965" i="50"/>
  <c r="Z1882" i="50"/>
  <c r="Z1665" i="50"/>
  <c r="AA1665" i="50"/>
  <c r="Z1645" i="50"/>
  <c r="AA1645" i="50"/>
  <c r="Z1627" i="50"/>
  <c r="AA1917" i="50"/>
  <c r="Z1906" i="50"/>
  <c r="Z1867" i="50"/>
  <c r="AA1867" i="50"/>
  <c r="Z1842" i="50"/>
  <c r="AA579" i="50"/>
  <c r="Z579" i="50"/>
  <c r="AA1912" i="50"/>
  <c r="AA1670" i="50"/>
  <c r="Z1670" i="50"/>
  <c r="Z1397" i="50"/>
  <c r="AA1397" i="50"/>
  <c r="AA1927" i="50"/>
  <c r="Z1772" i="50"/>
  <c r="AA1708" i="50"/>
  <c r="Z1708" i="50"/>
  <c r="Z1724" i="50"/>
  <c r="AA1724" i="50"/>
  <c r="AA1913" i="50"/>
  <c r="Z1739" i="50"/>
  <c r="AA1659" i="50"/>
  <c r="Z1659" i="50"/>
  <c r="Z1733" i="50"/>
  <c r="AA1733" i="50"/>
  <c r="AA1854" i="50"/>
  <c r="Z1854" i="50"/>
  <c r="AA1976" i="50"/>
  <c r="Z1868" i="50"/>
  <c r="AA1868" i="50"/>
  <c r="Z1838" i="50"/>
  <c r="AA1835" i="50"/>
  <c r="Z1835" i="50"/>
  <c r="AA1807" i="50"/>
  <c r="Z1447" i="50"/>
  <c r="AA1810" i="50"/>
  <c r="Z1810" i="50"/>
  <c r="Z1856" i="50"/>
  <c r="AA1856" i="50"/>
  <c r="AA1762" i="50"/>
  <c r="Z1762" i="50"/>
  <c r="Z1893" i="50"/>
  <c r="AA1893" i="50"/>
  <c r="AA1848" i="50"/>
  <c r="AA1575" i="50"/>
  <c r="Z1575" i="50"/>
  <c r="Z1371" i="50"/>
  <c r="AA1371" i="50"/>
  <c r="AA1350" i="50"/>
  <c r="Z1350" i="50"/>
  <c r="Z1341" i="50"/>
  <c r="AA1341" i="50"/>
  <c r="Z347" i="50"/>
  <c r="AA347" i="50"/>
  <c r="AA1630" i="50"/>
  <c r="Z1630" i="50"/>
  <c r="Z1432" i="50"/>
  <c r="AA1432" i="50"/>
  <c r="Z1204" i="50"/>
  <c r="AA1204" i="50"/>
  <c r="AA1034" i="50"/>
  <c r="Z1034" i="50"/>
  <c r="AA1667" i="50"/>
  <c r="Z1667" i="50"/>
  <c r="Z1671" i="50"/>
  <c r="Z1638" i="50"/>
  <c r="AA1638" i="50"/>
  <c r="AA738" i="50"/>
  <c r="Z738" i="50"/>
  <c r="Z1800" i="50"/>
  <c r="AA1756" i="50"/>
  <c r="AA1426" i="50"/>
  <c r="Z1426" i="50"/>
  <c r="AA937" i="50"/>
  <c r="Z937" i="50"/>
  <c r="Z1656" i="50"/>
  <c r="AA1656" i="50"/>
  <c r="Z1376" i="50"/>
  <c r="AA1376" i="50"/>
  <c r="AA1330" i="50"/>
  <c r="Z1330" i="50"/>
  <c r="Z1624" i="50"/>
  <c r="Z1561" i="50"/>
  <c r="AA1561" i="50"/>
  <c r="AA1709" i="50"/>
  <c r="Z1647" i="50"/>
  <c r="AA1386" i="50"/>
  <c r="Z1386" i="50"/>
  <c r="Z1124" i="50"/>
  <c r="AA1124" i="50"/>
  <c r="AA1118" i="50"/>
  <c r="Z1118" i="50"/>
  <c r="AA1737" i="50"/>
  <c r="Z1513" i="50"/>
  <c r="AA1513" i="50"/>
  <c r="AA1485" i="50"/>
  <c r="AA1482" i="50"/>
  <c r="AA788" i="50"/>
  <c r="Z788" i="50"/>
  <c r="Z1510" i="50"/>
  <c r="AA1510" i="50"/>
  <c r="Z1719" i="50"/>
  <c r="Z1698" i="50"/>
  <c r="Z1668" i="50"/>
  <c r="Z1631" i="50"/>
  <c r="Z1545" i="50"/>
  <c r="AA1545" i="50"/>
  <c r="AA1524" i="50"/>
  <c r="Z1277" i="50"/>
  <c r="AA1277" i="50"/>
  <c r="AA1163" i="50"/>
  <c r="Z1163" i="50"/>
  <c r="Z1140" i="50"/>
  <c r="AA1140" i="50"/>
  <c r="AA1046" i="50"/>
  <c r="Z1046" i="50"/>
  <c r="AA1066" i="50"/>
  <c r="Z1066" i="50"/>
  <c r="AA1547" i="50"/>
  <c r="Z1547" i="50"/>
  <c r="Z1490" i="50"/>
  <c r="AA1387" i="50"/>
  <c r="Z1387" i="50"/>
  <c r="Z1119" i="50"/>
  <c r="AA1119" i="50"/>
  <c r="Z1072" i="50"/>
  <c r="AA1072" i="50"/>
  <c r="AA1472" i="50"/>
  <c r="Z1511" i="50"/>
  <c r="AA1129" i="50"/>
  <c r="Z1129" i="50"/>
  <c r="Z1519" i="50"/>
  <c r="AA1449" i="50"/>
  <c r="Z1392" i="50"/>
  <c r="AA1392" i="50"/>
  <c r="AA1332" i="50"/>
  <c r="AA1325" i="50"/>
  <c r="Z1325" i="50"/>
  <c r="AA1473" i="50"/>
  <c r="AA1427" i="50"/>
  <c r="AA1324" i="50"/>
  <c r="AA819" i="50"/>
  <c r="Z819" i="50"/>
  <c r="Z1423" i="50"/>
  <c r="Z1088" i="50"/>
  <c r="AA1088" i="50"/>
  <c r="AA878" i="50"/>
  <c r="Z878" i="50"/>
  <c r="AA624" i="50"/>
  <c r="Z624" i="50"/>
  <c r="AA1345" i="50"/>
  <c r="Z1345" i="50"/>
  <c r="Z1213" i="50"/>
  <c r="AA1213" i="50"/>
  <c r="Z1091" i="50"/>
  <c r="AA1091" i="50"/>
  <c r="AA1065" i="50"/>
  <c r="Z1065" i="50"/>
  <c r="AA1026" i="50"/>
  <c r="Z1026" i="50"/>
  <c r="AA1203" i="50"/>
  <c r="Z1203" i="50"/>
  <c r="AA737" i="50"/>
  <c r="Z737" i="50"/>
  <c r="Z967" i="50"/>
  <c r="AA967" i="50"/>
  <c r="AA1199" i="50"/>
  <c r="Z1199" i="50"/>
  <c r="Z895" i="50"/>
  <c r="AA895" i="50"/>
  <c r="AA1278" i="50"/>
  <c r="Z1278" i="50"/>
  <c r="Z989" i="50"/>
  <c r="AA989" i="50"/>
  <c r="AA697" i="50"/>
  <c r="Z697" i="50"/>
  <c r="AA220" i="50"/>
  <c r="Z220" i="50"/>
  <c r="AA834" i="50"/>
  <c r="Z834" i="50"/>
  <c r="AA724" i="50"/>
  <c r="Z724" i="50"/>
  <c r="AA600" i="50"/>
  <c r="Z600" i="50"/>
  <c r="Z451" i="50"/>
  <c r="AA451" i="50"/>
  <c r="Z1139" i="50"/>
  <c r="AA1139" i="50"/>
  <c r="Z728" i="50"/>
  <c r="AA728" i="50"/>
  <c r="Z716" i="50"/>
  <c r="AA716" i="50"/>
  <c r="Z1005" i="50"/>
  <c r="AA1005" i="50"/>
  <c r="AA1304" i="50"/>
  <c r="Z1208" i="50"/>
  <c r="AA1208" i="50"/>
  <c r="AA1111" i="50"/>
  <c r="Z1111" i="50"/>
  <c r="Z1108" i="50"/>
  <c r="AA1108" i="50"/>
  <c r="AA607" i="50"/>
  <c r="Z607" i="50"/>
  <c r="Z959" i="50"/>
  <c r="AA959" i="50"/>
  <c r="Z490" i="50"/>
  <c r="AA490" i="50"/>
  <c r="AA361" i="50"/>
  <c r="Z361" i="50"/>
  <c r="AA765" i="50"/>
  <c r="Z765" i="50"/>
  <c r="Z704" i="50"/>
  <c r="AA704" i="50"/>
  <c r="AA673" i="50"/>
  <c r="Z673" i="50"/>
  <c r="Z382" i="50"/>
  <c r="AA382" i="50"/>
  <c r="Z965" i="50"/>
  <c r="AA965" i="50"/>
  <c r="AA601" i="50"/>
  <c r="Z601" i="50"/>
  <c r="AA800" i="50"/>
  <c r="Z800" i="50"/>
  <c r="Z482" i="50"/>
  <c r="AA482" i="50"/>
  <c r="Z1164" i="50"/>
  <c r="AA1164" i="50"/>
  <c r="AA883" i="50"/>
  <c r="Z883" i="50"/>
  <c r="Z880" i="50"/>
  <c r="AA880" i="50"/>
  <c r="Z1173" i="50"/>
  <c r="AA1173" i="50"/>
  <c r="Z970" i="50"/>
  <c r="AA764" i="50"/>
  <c r="Z764" i="50"/>
  <c r="Z774" i="50"/>
  <c r="AA774" i="50"/>
  <c r="AA469" i="50"/>
  <c r="Z469" i="50"/>
  <c r="AA568" i="50"/>
  <c r="Z568" i="50"/>
  <c r="Z832" i="50"/>
  <c r="AA832" i="50"/>
  <c r="Z823" i="50"/>
  <c r="Z248" i="50"/>
  <c r="AA248" i="50"/>
  <c r="Z973" i="50"/>
  <c r="Z689" i="50"/>
  <c r="AA631" i="50"/>
  <c r="AA951" i="50"/>
  <c r="Z820" i="50"/>
  <c r="AA580" i="50"/>
  <c r="Z580" i="50"/>
  <c r="Z690" i="50"/>
  <c r="AA690" i="50"/>
  <c r="Z509" i="50"/>
  <c r="AA509" i="50"/>
  <c r="Z487" i="50"/>
  <c r="AA487" i="50"/>
  <c r="Z812" i="50"/>
  <c r="AA812" i="50"/>
  <c r="Z725" i="50"/>
  <c r="AA725" i="50"/>
  <c r="AA649" i="50"/>
  <c r="Z649" i="50"/>
  <c r="Z353" i="50"/>
  <c r="AA353" i="50"/>
  <c r="Z157" i="50"/>
  <c r="AA157" i="50"/>
  <c r="AA90" i="50"/>
  <c r="Z90" i="50"/>
  <c r="Z46" i="50"/>
  <c r="AA46" i="50"/>
  <c r="Z289" i="50"/>
  <c r="AA289" i="50"/>
  <c r="AA546" i="50"/>
  <c r="Z429" i="50"/>
  <c r="AA429" i="50"/>
  <c r="Z317" i="50"/>
  <c r="AA317" i="50"/>
  <c r="Z177" i="50"/>
  <c r="AA177" i="50"/>
  <c r="Z79" i="50"/>
  <c r="AA79" i="50"/>
  <c r="AA511" i="50"/>
  <c r="AA503" i="50"/>
  <c r="Z503" i="50"/>
  <c r="AA491" i="50"/>
  <c r="Z491" i="50"/>
  <c r="Z188" i="50"/>
  <c r="AA188" i="50"/>
  <c r="AA182" i="50"/>
  <c r="Z182" i="50"/>
  <c r="AA671" i="50"/>
  <c r="Z671" i="50"/>
  <c r="Z526" i="50"/>
  <c r="AA526" i="50"/>
  <c r="Z266" i="50"/>
  <c r="AA266" i="50"/>
  <c r="AA74" i="50"/>
  <c r="Z74" i="50"/>
  <c r="Z535" i="50"/>
  <c r="AA535" i="50"/>
  <c r="Z387" i="50"/>
  <c r="AA387" i="50"/>
  <c r="Z210" i="50"/>
  <c r="AA210" i="50"/>
  <c r="AA748" i="50"/>
  <c r="AA96" i="50"/>
  <c r="Z96" i="50"/>
  <c r="Z470" i="50"/>
  <c r="AA470" i="50"/>
  <c r="Z513" i="50"/>
  <c r="AA394" i="50"/>
  <c r="Z390" i="50"/>
  <c r="AA251" i="50"/>
  <c r="Z251" i="50"/>
  <c r="AA454" i="50"/>
  <c r="Z54" i="50"/>
  <c r="AA54" i="50"/>
  <c r="AA298" i="50"/>
  <c r="Z298" i="50"/>
  <c r="Z246" i="50"/>
  <c r="AA246" i="50"/>
  <c r="Z363" i="50"/>
  <c r="AA363" i="50"/>
  <c r="Z105" i="50"/>
  <c r="AA105" i="50"/>
  <c r="Z48" i="50"/>
  <c r="AA48" i="50"/>
  <c r="Z16" i="50"/>
  <c r="AA16" i="50"/>
  <c r="AA465" i="50"/>
  <c r="Z277" i="50"/>
  <c r="Z230" i="50"/>
  <c r="Z499" i="50"/>
  <c r="AA499" i="50"/>
  <c r="AA403" i="50"/>
  <c r="Z299" i="50"/>
  <c r="AA299" i="50"/>
  <c r="Z115" i="50"/>
  <c r="AA115" i="50"/>
  <c r="Z119" i="50"/>
  <c r="AA119" i="50"/>
  <c r="Z51" i="50"/>
  <c r="AA51" i="50"/>
  <c r="AA206" i="50"/>
  <c r="Z206" i="50"/>
  <c r="Z149" i="50"/>
  <c r="AA149" i="50"/>
  <c r="Z211" i="50"/>
  <c r="AA211" i="50"/>
  <c r="AA133" i="50"/>
  <c r="Z133" i="50"/>
  <c r="Z250" i="50"/>
  <c r="AA250" i="50"/>
  <c r="Z14" i="50"/>
  <c r="AA14" i="50"/>
  <c r="AA319" i="50"/>
  <c r="Z86" i="50"/>
  <c r="AA86" i="50"/>
  <c r="AA284" i="50"/>
  <c r="Z284" i="50"/>
  <c r="AA67" i="50"/>
  <c r="Z67" i="50"/>
  <c r="Z231" i="50"/>
  <c r="AA217" i="50"/>
  <c r="Z150" i="50"/>
  <c r="AA1984" i="50"/>
  <c r="Z1984" i="50"/>
  <c r="Z1897" i="50"/>
  <c r="AA1897" i="50"/>
  <c r="AA1889" i="50"/>
  <c r="Z1889" i="50"/>
  <c r="Z1935" i="50"/>
  <c r="AA1935" i="50"/>
  <c r="Z1985" i="50"/>
  <c r="AA1985" i="50"/>
  <c r="AA1890" i="50"/>
  <c r="Z1890" i="50"/>
  <c r="AA1723" i="50"/>
  <c r="Z1723" i="50"/>
  <c r="Z1865" i="50"/>
  <c r="AA1865" i="50"/>
  <c r="Z1381" i="50"/>
  <c r="AA1381" i="50"/>
  <c r="Z1960" i="50"/>
  <c r="AA1960" i="50"/>
  <c r="AA1936" i="50"/>
  <c r="Z1936" i="50"/>
  <c r="Z1860" i="50"/>
  <c r="AA1860" i="50"/>
  <c r="Z1763" i="50"/>
  <c r="AA1763" i="50"/>
  <c r="Z1891" i="50"/>
  <c r="AA1891" i="50"/>
  <c r="AA1994" i="50"/>
  <c r="Z1994" i="50"/>
  <c r="Z2001" i="50"/>
  <c r="AA2001" i="50"/>
  <c r="Z1745" i="50"/>
  <c r="AA1745" i="50"/>
  <c r="AA1684" i="50"/>
  <c r="Z1684" i="50"/>
  <c r="AA1962" i="50"/>
  <c r="Z1962" i="50"/>
  <c r="Z1676" i="50"/>
  <c r="AA1676" i="50"/>
  <c r="Z1900" i="50"/>
  <c r="AA1900" i="50"/>
  <c r="Z1939" i="50"/>
  <c r="AA1939" i="50"/>
  <c r="AA1750" i="50"/>
  <c r="Z1750" i="50"/>
  <c r="Z1765" i="50"/>
  <c r="AA1765" i="50"/>
  <c r="Z1888" i="50"/>
  <c r="AA1888" i="50"/>
  <c r="Z1784" i="50"/>
  <c r="AA1784" i="50"/>
  <c r="AA1507" i="50"/>
  <c r="Z1507" i="50"/>
  <c r="Z1997" i="50"/>
  <c r="AA1997" i="50"/>
  <c r="AA1966" i="50"/>
  <c r="Z1966" i="50"/>
  <c r="Z1896" i="50"/>
  <c r="AA1896" i="50"/>
  <c r="AA1766" i="50"/>
  <c r="Z1766" i="50"/>
  <c r="Z1771" i="50"/>
  <c r="AA1771" i="50"/>
  <c r="Z1727" i="50"/>
  <c r="AA1727" i="50"/>
  <c r="Z1592" i="50"/>
  <c r="AA1592" i="50"/>
  <c r="AA1559" i="50"/>
  <c r="Z1559" i="50"/>
  <c r="AA1535" i="50"/>
  <c r="Z1535" i="50"/>
  <c r="Z1478" i="50"/>
  <c r="AA1478" i="50"/>
  <c r="AA1125" i="50"/>
  <c r="Z1125" i="50"/>
  <c r="AA1982" i="50"/>
  <c r="Z1982" i="50"/>
  <c r="Z1981" i="50"/>
  <c r="AA1981" i="50"/>
  <c r="AA1942" i="50"/>
  <c r="Z1942" i="50"/>
  <c r="AA1930" i="50"/>
  <c r="Z1930" i="50"/>
  <c r="AA1862" i="50"/>
  <c r="Z1862" i="50"/>
  <c r="Z1753" i="50"/>
  <c r="AA1753" i="50"/>
  <c r="Z1360" i="50"/>
  <c r="AA1360" i="50"/>
  <c r="Z1247" i="50"/>
  <c r="AA1247" i="50"/>
  <c r="Z1979" i="50"/>
  <c r="AA1952" i="50"/>
  <c r="Z1914" i="50"/>
  <c r="AA1794" i="50"/>
  <c r="Z1794" i="50"/>
  <c r="Z1782" i="50"/>
  <c r="AA1754" i="50"/>
  <c r="Z1754" i="50"/>
  <c r="AA1693" i="50"/>
  <c r="Z1693" i="50"/>
  <c r="Z1681" i="50"/>
  <c r="AA1681" i="50"/>
  <c r="Z1593" i="50"/>
  <c r="AA1593" i="50"/>
  <c r="AA1550" i="50"/>
  <c r="Z1550" i="50"/>
  <c r="Z1336" i="50"/>
  <c r="AA1336" i="50"/>
  <c r="Z1276" i="50"/>
  <c r="AA1276" i="50"/>
  <c r="AA1243" i="50"/>
  <c r="Z1243" i="50"/>
  <c r="AA1885" i="50"/>
  <c r="Z1456" i="50"/>
  <c r="AA1456" i="50"/>
  <c r="Z1956" i="50"/>
  <c r="AA1956" i="50"/>
  <c r="AA1947" i="50"/>
  <c r="Z1843" i="50"/>
  <c r="Z1805" i="50"/>
  <c r="Z1728" i="50"/>
  <c r="AA1728" i="50"/>
  <c r="Z1989" i="50"/>
  <c r="Z1987" i="50"/>
  <c r="Z1986" i="50"/>
  <c r="AA1983" i="50"/>
  <c r="AA1944" i="50"/>
  <c r="Z1940" i="50"/>
  <c r="AA1915" i="50"/>
  <c r="AA1852" i="50"/>
  <c r="Z1844" i="50"/>
  <c r="AA1823" i="50"/>
  <c r="AA1761" i="50"/>
  <c r="Z1610" i="50"/>
  <c r="AA1610" i="50"/>
  <c r="Z1584" i="50"/>
  <c r="AA1584" i="50"/>
  <c r="AA1574" i="50"/>
  <c r="Z1574" i="50"/>
  <c r="Z1353" i="50"/>
  <c r="AA1353" i="50"/>
  <c r="Z1301" i="50"/>
  <c r="AA1301" i="50"/>
  <c r="AA1098" i="50"/>
  <c r="Z1098" i="50"/>
  <c r="AA1941" i="50"/>
  <c r="Z1863" i="50"/>
  <c r="AA1863" i="50"/>
  <c r="Z1825" i="50"/>
  <c r="AA1825" i="50"/>
  <c r="AA1793" i="50"/>
  <c r="Z1995" i="50"/>
  <c r="AA1995" i="50"/>
  <c r="Z1864" i="50"/>
  <c r="AA1864" i="50"/>
  <c r="Z1932" i="50"/>
  <c r="AA1932" i="50"/>
  <c r="AA1853" i="50"/>
  <c r="Z1834" i="50"/>
  <c r="Z1815" i="50"/>
  <c r="AA1802" i="50"/>
  <c r="Z1802" i="50"/>
  <c r="Z1795" i="50"/>
  <c r="AA1795" i="50"/>
  <c r="Z1713" i="50"/>
  <c r="AA1713" i="50"/>
  <c r="Z1672" i="50"/>
  <c r="AA1672" i="50"/>
  <c r="AA1479" i="50"/>
  <c r="Z1479" i="50"/>
  <c r="Z1269" i="50"/>
  <c r="AA1269" i="50"/>
  <c r="AA1078" i="50"/>
  <c r="Z1078" i="50"/>
  <c r="AA1822" i="50"/>
  <c r="Z1822" i="50"/>
  <c r="AA1814" i="50"/>
  <c r="Z1814" i="50"/>
  <c r="Z1613" i="50"/>
  <c r="AA1613" i="50"/>
  <c r="Z1521" i="50"/>
  <c r="AA1521" i="50"/>
  <c r="Z1980" i="50"/>
  <c r="AA1980" i="50"/>
  <c r="AA1954" i="50"/>
  <c r="Z1954" i="50"/>
  <c r="Z1861" i="50"/>
  <c r="AA1861" i="50"/>
  <c r="Z1851" i="50"/>
  <c r="AA1851" i="50"/>
  <c r="Z1743" i="50"/>
  <c r="AA1743" i="50"/>
  <c r="Z1530" i="50"/>
  <c r="AA1530" i="50"/>
  <c r="Z1220" i="50"/>
  <c r="AA1220" i="50"/>
  <c r="Z1953" i="50"/>
  <c r="AA1953" i="50"/>
  <c r="Z1955" i="50"/>
  <c r="AA1955" i="50"/>
  <c r="Z1931" i="50"/>
  <c r="AA1931" i="50"/>
  <c r="AA1783" i="50"/>
  <c r="Z1783" i="50"/>
  <c r="Z1744" i="50"/>
  <c r="AA1744" i="50"/>
  <c r="AA1588" i="50"/>
  <c r="Z1588" i="50"/>
  <c r="AA1579" i="50"/>
  <c r="Z1579" i="50"/>
  <c r="Z1570" i="50"/>
  <c r="AA1570" i="50"/>
  <c r="Z1522" i="50"/>
  <c r="AA1522" i="50"/>
  <c r="AA1410" i="50"/>
  <c r="Z1410" i="50"/>
  <c r="Z1357" i="50"/>
  <c r="AA1357" i="50"/>
  <c r="Z1256" i="50"/>
  <c r="AA1256" i="50"/>
  <c r="Z1988" i="50"/>
  <c r="Z1801" i="50"/>
  <c r="AA1801" i="50"/>
  <c r="Z1749" i="50"/>
  <c r="AA1749" i="50"/>
  <c r="Z1686" i="50"/>
  <c r="AA1686" i="50"/>
  <c r="Z1541" i="50"/>
  <c r="AA1541" i="50"/>
  <c r="Z1493" i="50"/>
  <c r="AA1493" i="50"/>
  <c r="AA1468" i="50"/>
  <c r="Z1468" i="50"/>
  <c r="AA1443" i="50"/>
  <c r="Z1443" i="50"/>
  <c r="AA1996" i="50"/>
  <c r="Z1996" i="50"/>
  <c r="Z1990" i="50"/>
  <c r="AA1945" i="50"/>
  <c r="AA1943" i="50"/>
  <c r="Z1993" i="50"/>
  <c r="Z1946" i="50"/>
  <c r="Z1894" i="50"/>
  <c r="Z1886" i="50"/>
  <c r="Z1824" i="50"/>
  <c r="Z1817" i="50"/>
  <c r="AA1817" i="50"/>
  <c r="Z1404" i="50"/>
  <c r="AA1404" i="50"/>
  <c r="AA1273" i="50"/>
  <c r="Z1273" i="50"/>
  <c r="AA1957" i="50"/>
  <c r="Z1957" i="50"/>
  <c r="Z1729" i="50"/>
  <c r="AA1729" i="50"/>
  <c r="AA1390" i="50"/>
  <c r="Z1390" i="50"/>
  <c r="Z1811" i="50"/>
  <c r="AA1811" i="50"/>
  <c r="AA1230" i="50"/>
  <c r="Z1230" i="50"/>
  <c r="Z1156" i="50"/>
  <c r="AA1156" i="50"/>
  <c r="AA1820" i="50"/>
  <c r="Z1820" i="50"/>
  <c r="Z1757" i="50"/>
  <c r="AA1757" i="50"/>
  <c r="AA1722" i="50"/>
  <c r="Z1722" i="50"/>
  <c r="Z1678" i="50"/>
  <c r="AA1678" i="50"/>
  <c r="AA1632" i="50"/>
  <c r="Z1632" i="50"/>
  <c r="Z1465" i="50"/>
  <c r="AA1465" i="50"/>
  <c r="AA1282" i="50"/>
  <c r="Z1282" i="50"/>
  <c r="AA1974" i="50"/>
  <c r="Z1974" i="50"/>
  <c r="AA1683" i="50"/>
  <c r="Z1683" i="50"/>
  <c r="AA1607" i="50"/>
  <c r="Z1607" i="50"/>
  <c r="AA1548" i="50"/>
  <c r="Z1548" i="50"/>
  <c r="AA1476" i="50"/>
  <c r="Z1476" i="50"/>
  <c r="Z1408" i="50"/>
  <c r="AA1408" i="50"/>
  <c r="AA1274" i="50"/>
  <c r="Z1274" i="50"/>
  <c r="Z1923" i="50"/>
  <c r="Z1821" i="50"/>
  <c r="AA1821" i="50"/>
  <c r="Z1751" i="50"/>
  <c r="AA1751" i="50"/>
  <c r="Z1633" i="50"/>
  <c r="AA1633" i="50"/>
  <c r="AA1499" i="50"/>
  <c r="Z1499" i="50"/>
  <c r="Z1929" i="50"/>
  <c r="AA1929" i="50"/>
  <c r="AA1958" i="50"/>
  <c r="Z1958" i="50"/>
  <c r="Z1701" i="50"/>
  <c r="AA1701" i="50"/>
  <c r="Z1642" i="50"/>
  <c r="AA1642" i="50"/>
  <c r="Z1457" i="50"/>
  <c r="AA1457" i="50"/>
  <c r="AA1714" i="50"/>
  <c r="Z1714" i="50"/>
  <c r="Z1871" i="50"/>
  <c r="AA1871" i="50"/>
  <c r="Z1769" i="50"/>
  <c r="AA1769" i="50"/>
  <c r="AA1338" i="50"/>
  <c r="Z1338" i="50"/>
  <c r="AA1170" i="50"/>
  <c r="Z1170" i="50"/>
  <c r="AA676" i="50"/>
  <c r="Z676" i="50"/>
  <c r="AA2000" i="50"/>
  <c r="Z1878" i="50"/>
  <c r="Z1831" i="50"/>
  <c r="AA1831" i="50"/>
  <c r="AA1830" i="50"/>
  <c r="Z1830" i="50"/>
  <c r="AA1812" i="50"/>
  <c r="Z1812" i="50"/>
  <c r="AA1796" i="50"/>
  <c r="Z1525" i="50"/>
  <c r="AA1525" i="50"/>
  <c r="Z1315" i="50"/>
  <c r="AA1315" i="50"/>
  <c r="AA1166" i="50"/>
  <c r="Z1166" i="50"/>
  <c r="AA1035" i="50"/>
  <c r="Z1035" i="50"/>
  <c r="Z968" i="50"/>
  <c r="AA968" i="50"/>
  <c r="Z876" i="50"/>
  <c r="AA876" i="50"/>
  <c r="AA1826" i="50"/>
  <c r="Z1826" i="50"/>
  <c r="Z1933" i="50"/>
  <c r="AA1933" i="50"/>
  <c r="Z1461" i="50"/>
  <c r="AA1461" i="50"/>
  <c r="Z1361" i="50"/>
  <c r="AA1361" i="50"/>
  <c r="AA1870" i="50"/>
  <c r="Z1870" i="50"/>
  <c r="Z1673" i="50"/>
  <c r="AA1673" i="50"/>
  <c r="AA1908" i="50"/>
  <c r="AA1899" i="50"/>
  <c r="Z1898" i="50"/>
  <c r="Z1880" i="50"/>
  <c r="AA1880" i="50"/>
  <c r="Z1804" i="50"/>
  <c r="AA1804" i="50"/>
  <c r="AA1679" i="50"/>
  <c r="Z1679" i="50"/>
  <c r="Z1596" i="50"/>
  <c r="AA1596" i="50"/>
  <c r="Z1377" i="50"/>
  <c r="AA1377" i="50"/>
  <c r="AA1179" i="50"/>
  <c r="Z1179" i="50"/>
  <c r="AA922" i="50"/>
  <c r="Z922" i="50"/>
  <c r="AA917" i="50"/>
  <c r="Z917" i="50"/>
  <c r="AA1354" i="50"/>
  <c r="Z1354" i="50"/>
  <c r="Z650" i="50"/>
  <c r="AA650" i="50"/>
  <c r="AA1998" i="50"/>
  <c r="Z1998" i="50"/>
  <c r="Z1924" i="50"/>
  <c r="AA1924" i="50"/>
  <c r="Z1688" i="50"/>
  <c r="AA1688" i="50"/>
  <c r="AA1102" i="50"/>
  <c r="Z1102" i="50"/>
  <c r="Z810" i="50"/>
  <c r="AA810" i="50"/>
  <c r="Z684" i="50"/>
  <c r="AA684" i="50"/>
  <c r="Z483" i="50"/>
  <c r="AA483" i="50"/>
  <c r="AA1934" i="50"/>
  <c r="Z1934" i="50"/>
  <c r="AA1567" i="50"/>
  <c r="Z1567" i="50"/>
  <c r="AA1967" i="50"/>
  <c r="AA1968" i="50"/>
  <c r="AA1938" i="50"/>
  <c r="Z1938" i="50"/>
  <c r="Z1937" i="50"/>
  <c r="AA1937" i="50"/>
  <c r="AA1877" i="50"/>
  <c r="AA1850" i="50"/>
  <c r="Z1850" i="50"/>
  <c r="Z1797" i="50"/>
  <c r="AA1770" i="50"/>
  <c r="Z1770" i="50"/>
  <c r="Z1752" i="50"/>
  <c r="AA1752" i="50"/>
  <c r="Z1746" i="50"/>
  <c r="AA1442" i="50"/>
  <c r="Z1442" i="50"/>
  <c r="AA1437" i="50"/>
  <c r="Z1437" i="50"/>
  <c r="Z1416" i="50"/>
  <c r="AA1416" i="50"/>
  <c r="AA1246" i="50"/>
  <c r="Z1246" i="50"/>
  <c r="Z1100" i="50"/>
  <c r="AA1100" i="50"/>
  <c r="Z1053" i="50"/>
  <c r="AA1053" i="50"/>
  <c r="AA1959" i="50"/>
  <c r="Z1959" i="50"/>
  <c r="AA1615" i="50"/>
  <c r="Z1615" i="50"/>
  <c r="AA273" i="50"/>
  <c r="Z273" i="50"/>
  <c r="Z1803" i="50"/>
  <c r="AA1803" i="50"/>
  <c r="Z338" i="50"/>
  <c r="AA338" i="50"/>
  <c r="AA104" i="50"/>
  <c r="Z104" i="50"/>
  <c r="AA1999" i="50"/>
  <c r="AA1969" i="50"/>
  <c r="Z1874" i="50"/>
  <c r="Z1813" i="50"/>
  <c r="AA1813" i="50"/>
  <c r="AA1786" i="50"/>
  <c r="Z1786" i="50"/>
  <c r="Z1104" i="50"/>
  <c r="AA1104" i="50"/>
  <c r="AA1558" i="50"/>
  <c r="Z1558" i="50"/>
  <c r="Z1496" i="50"/>
  <c r="AA1496" i="50"/>
  <c r="Z1481" i="50"/>
  <c r="AA1481" i="50"/>
  <c r="Z1287" i="50"/>
  <c r="AA1287" i="50"/>
  <c r="AA991" i="50"/>
  <c r="Z991" i="50"/>
  <c r="AA8" i="50"/>
  <c r="Z8" i="50"/>
  <c r="Z1711" i="50"/>
  <c r="AA1711" i="50"/>
  <c r="Z1616" i="50"/>
  <c r="AA1616" i="50"/>
  <c r="Z1460" i="50"/>
  <c r="AA1460" i="50"/>
  <c r="AA1419" i="50"/>
  <c r="Z1419" i="50"/>
  <c r="Z1155" i="50"/>
  <c r="AA1155" i="50"/>
  <c r="Z1785" i="50"/>
  <c r="AA1785" i="50"/>
  <c r="AA1742" i="50"/>
  <c r="Z1742" i="50"/>
  <c r="Z1605" i="50"/>
  <c r="AA1605" i="50"/>
  <c r="AA1508" i="50"/>
  <c r="Z1508" i="50"/>
  <c r="Z1281" i="50"/>
  <c r="AA1281" i="50"/>
  <c r="Z1251" i="50"/>
  <c r="AA1251" i="50"/>
  <c r="Z836" i="50"/>
  <c r="AA836" i="50"/>
  <c r="Z1573" i="50"/>
  <c r="AA1573" i="50"/>
  <c r="Z1400" i="50"/>
  <c r="AA1400" i="50"/>
  <c r="Z1348" i="50"/>
  <c r="AA1348" i="50"/>
  <c r="Z1293" i="50"/>
  <c r="AA1293" i="50"/>
  <c r="Z1212" i="50"/>
  <c r="AA1212" i="50"/>
  <c r="Z1021" i="50"/>
  <c r="AA1021" i="50"/>
  <c r="AA634" i="50"/>
  <c r="Z634" i="50"/>
  <c r="AA611" i="50"/>
  <c r="Z611" i="50"/>
  <c r="AA1768" i="50"/>
  <c r="AA1539" i="50"/>
  <c r="Z1539" i="50"/>
  <c r="Z1435" i="50"/>
  <c r="AA1435" i="50"/>
  <c r="Z1393" i="50"/>
  <c r="AA1393" i="50"/>
  <c r="AA977" i="50"/>
  <c r="Z977" i="50"/>
  <c r="AA942" i="50"/>
  <c r="Z942" i="50"/>
  <c r="Z1787" i="50"/>
  <c r="AA1787" i="50"/>
  <c r="AA1587" i="50"/>
  <c r="Z1587" i="50"/>
  <c r="Z1556" i="50"/>
  <c r="AA1556" i="50"/>
  <c r="Z1484" i="50"/>
  <c r="AA1484" i="50"/>
  <c r="AA1257" i="50"/>
  <c r="Z1257" i="50"/>
  <c r="AA1217" i="50"/>
  <c r="Z1217" i="50"/>
  <c r="AA1187" i="50"/>
  <c r="Z1187" i="50"/>
  <c r="AA998" i="50"/>
  <c r="Z998" i="50"/>
  <c r="Z993" i="50"/>
  <c r="AA993" i="50"/>
  <c r="Z1788" i="50"/>
  <c r="AA1788" i="50"/>
  <c r="AA1774" i="50"/>
  <c r="Z1774" i="50"/>
  <c r="AA1718" i="50"/>
  <c r="Z1718" i="50"/>
  <c r="AA1551" i="50"/>
  <c r="Z1551" i="50"/>
  <c r="AA990" i="50"/>
  <c r="Z990" i="50"/>
  <c r="Z985" i="50"/>
  <c r="AA985" i="50"/>
  <c r="Z1911" i="50"/>
  <c r="AA1911" i="50"/>
  <c r="Z1840" i="50"/>
  <c r="AA1840" i="50"/>
  <c r="Z1839" i="50"/>
  <c r="AA1839" i="50"/>
  <c r="AA1706" i="50"/>
  <c r="Z1706" i="50"/>
  <c r="AA1608" i="50"/>
  <c r="Z1608" i="50"/>
  <c r="AA1528" i="50"/>
  <c r="Z1528" i="50"/>
  <c r="Z1329" i="50"/>
  <c r="AA1329" i="50"/>
  <c r="AA1291" i="50"/>
  <c r="Z1291" i="50"/>
  <c r="AA1286" i="50"/>
  <c r="Z1286" i="50"/>
  <c r="AA1261" i="50"/>
  <c r="Z1261" i="50"/>
  <c r="Z1185" i="50"/>
  <c r="AA1185" i="50"/>
  <c r="AA1142" i="50"/>
  <c r="Z1142" i="50"/>
  <c r="AA982" i="50"/>
  <c r="Z982" i="50"/>
  <c r="Z1919" i="50"/>
  <c r="AA1919" i="50"/>
  <c r="Z1849" i="50"/>
  <c r="AA1849" i="50"/>
  <c r="Z1791" i="50"/>
  <c r="AA1791" i="50"/>
  <c r="AA1790" i="50"/>
  <c r="Z1790" i="50"/>
  <c r="AA1773" i="50"/>
  <c r="AA1704" i="50"/>
  <c r="AA1614" i="50"/>
  <c r="Z1614" i="50"/>
  <c r="Z1533" i="50"/>
  <c r="AA1533" i="50"/>
  <c r="Z1505" i="50"/>
  <c r="AA1505" i="50"/>
  <c r="Z1462" i="50"/>
  <c r="AA1462" i="50"/>
  <c r="Z1253" i="50"/>
  <c r="AA1253" i="50"/>
  <c r="Z1109" i="50"/>
  <c r="AA1109" i="50"/>
  <c r="AA1075" i="50"/>
  <c r="Z1075" i="50"/>
  <c r="Z1846" i="50"/>
  <c r="AA1789" i="50"/>
  <c r="Z1789" i="50"/>
  <c r="Z1780" i="50"/>
  <c r="AA1780" i="50"/>
  <c r="AA1619" i="50"/>
  <c r="Z1619" i="50"/>
  <c r="Z1552" i="50"/>
  <c r="AA1552" i="50"/>
  <c r="Z1417" i="50"/>
  <c r="AA1417" i="50"/>
  <c r="AA1234" i="50"/>
  <c r="Z1234" i="50"/>
  <c r="Z1207" i="50"/>
  <c r="AA1207" i="50"/>
  <c r="Z1113" i="50"/>
  <c r="AA1113" i="50"/>
  <c r="AA1099" i="50"/>
  <c r="AA1083" i="50"/>
  <c r="Z1083" i="50"/>
  <c r="Z1028" i="50"/>
  <c r="AA1028" i="50"/>
  <c r="Z1356" i="50"/>
  <c r="AA1356" i="50"/>
  <c r="Z1151" i="50"/>
  <c r="AA1151" i="50"/>
  <c r="AA1090" i="50"/>
  <c r="Z1090" i="50"/>
  <c r="Z1068" i="50"/>
  <c r="AA1068" i="50"/>
  <c r="AA1542" i="50"/>
  <c r="Z1542" i="50"/>
  <c r="AA1362" i="50"/>
  <c r="Z1362" i="50"/>
  <c r="AA1297" i="50"/>
  <c r="Z1297" i="50"/>
  <c r="Z1033" i="50"/>
  <c r="AA1033" i="50"/>
  <c r="AA1029" i="50"/>
  <c r="Z1029" i="50"/>
  <c r="AA1011" i="50"/>
  <c r="Z1011" i="50"/>
  <c r="Z1553" i="50"/>
  <c r="AA1553" i="50"/>
  <c r="AA1494" i="50"/>
  <c r="Z1494" i="50"/>
  <c r="AA1487" i="50"/>
  <c r="Z1487" i="50"/>
  <c r="AA1418" i="50"/>
  <c r="Z1418" i="50"/>
  <c r="AA1409" i="50"/>
  <c r="Z1409" i="50"/>
  <c r="Z1308" i="50"/>
  <c r="AA1308" i="50"/>
  <c r="AA1167" i="50"/>
  <c r="Z1167" i="50"/>
  <c r="Z1056" i="50"/>
  <c r="AA1056" i="50"/>
  <c r="Z897" i="50"/>
  <c r="AA897" i="50"/>
  <c r="Z893" i="50"/>
  <c r="AA893" i="50"/>
  <c r="AA1591" i="50"/>
  <c r="Z1591" i="50"/>
  <c r="Z1501" i="50"/>
  <c r="AA1501" i="50"/>
  <c r="AA1441" i="50"/>
  <c r="Z1441" i="50"/>
  <c r="AA1153" i="50"/>
  <c r="Z1153" i="50"/>
  <c r="AA1101" i="50"/>
  <c r="Z1101" i="50"/>
  <c r="Z960" i="50"/>
  <c r="AA960" i="50"/>
  <c r="Z956" i="50"/>
  <c r="AA956" i="50"/>
  <c r="Z1736" i="50"/>
  <c r="AA1736" i="50"/>
  <c r="AA1710" i="50"/>
  <c r="Z1710" i="50"/>
  <c r="AA1699" i="50"/>
  <c r="Z1699" i="50"/>
  <c r="Z1590" i="50"/>
  <c r="AA1590" i="50"/>
  <c r="AA1534" i="50"/>
  <c r="Z1534" i="50"/>
  <c r="AA1495" i="50"/>
  <c r="Z1495" i="50"/>
  <c r="Z1464" i="50"/>
  <c r="AA1464" i="50"/>
  <c r="AA1599" i="50"/>
  <c r="Z1599" i="50"/>
  <c r="AA1312" i="50"/>
  <c r="Z1229" i="50"/>
  <c r="AA1229" i="50"/>
  <c r="AA1194" i="50"/>
  <c r="Z1194" i="50"/>
  <c r="AA1190" i="50"/>
  <c r="Z1190" i="50"/>
  <c r="Z1598" i="50"/>
  <c r="AA1527" i="50"/>
  <c r="Z1527" i="50"/>
  <c r="Z1488" i="50"/>
  <c r="AA1488" i="50"/>
  <c r="AA1436" i="50"/>
  <c r="Z1380" i="50"/>
  <c r="AA1380" i="50"/>
  <c r="Z1221" i="50"/>
  <c r="AA1221" i="50"/>
  <c r="AA1182" i="50"/>
  <c r="Z1182" i="50"/>
  <c r="AA1150" i="50"/>
  <c r="Z1150" i="50"/>
  <c r="AA1063" i="50"/>
  <c r="Z1063" i="50"/>
  <c r="Z1016" i="50"/>
  <c r="AA1016" i="50"/>
  <c r="Z1095" i="50"/>
  <c r="AA1095" i="50"/>
  <c r="AA1038" i="50"/>
  <c r="Z1038" i="50"/>
  <c r="Z828" i="50"/>
  <c r="AA828" i="50"/>
  <c r="AA1467" i="50"/>
  <c r="Z1467" i="50"/>
  <c r="AA1309" i="50"/>
  <c r="Z1309" i="50"/>
  <c r="AA857" i="50"/>
  <c r="Z857" i="50"/>
  <c r="Z1401" i="50"/>
  <c r="AA1401" i="50"/>
  <c r="AA1238" i="50"/>
  <c r="Z1238" i="50"/>
  <c r="AA1218" i="50"/>
  <c r="Z1218" i="50"/>
  <c r="AA1177" i="50"/>
  <c r="Z1177" i="50"/>
  <c r="AA1017" i="50"/>
  <c r="Z1017" i="50"/>
  <c r="AA1628" i="50"/>
  <c r="Z1628" i="50"/>
  <c r="Z1440" i="50"/>
  <c r="AA1440" i="50"/>
  <c r="Z1344" i="50"/>
  <c r="AA1344" i="50"/>
  <c r="Z1228" i="50"/>
  <c r="AA1228" i="50"/>
  <c r="Z1112" i="50"/>
  <c r="AA1112" i="50"/>
  <c r="Z1107" i="50"/>
  <c r="AA1107" i="50"/>
  <c r="Z1079" i="50"/>
  <c r="AA1079" i="50"/>
  <c r="Z1040" i="50"/>
  <c r="AA1040" i="50"/>
  <c r="AA894" i="50"/>
  <c r="Z894" i="50"/>
  <c r="Z830" i="50"/>
  <c r="AA830" i="50"/>
  <c r="AA1471" i="50"/>
  <c r="Z1471" i="50"/>
  <c r="Z1316" i="50"/>
  <c r="AA1316" i="50"/>
  <c r="Z1168" i="50"/>
  <c r="AA1168" i="50"/>
  <c r="AA902" i="50"/>
  <c r="Z902" i="50"/>
  <c r="AA890" i="50"/>
  <c r="Z890" i="50"/>
  <c r="Z873" i="50"/>
  <c r="AA873" i="50"/>
  <c r="Z1502" i="50"/>
  <c r="AA1502" i="50"/>
  <c r="Z1395" i="50"/>
  <c r="AA1395" i="50"/>
  <c r="AA1337" i="50"/>
  <c r="Z1337" i="50"/>
  <c r="AA1294" i="50"/>
  <c r="Z1294" i="50"/>
  <c r="AA1239" i="50"/>
  <c r="Z1239" i="50"/>
  <c r="AA1178" i="50"/>
  <c r="Z1178" i="50"/>
  <c r="AA1161" i="50"/>
  <c r="Z1161" i="50"/>
  <c r="Z911" i="50"/>
  <c r="AA911" i="50"/>
  <c r="AA1402" i="50"/>
  <c r="Z1402" i="50"/>
  <c r="Z1372" i="50"/>
  <c r="AA1372" i="50"/>
  <c r="Z1255" i="50"/>
  <c r="AA1255" i="50"/>
  <c r="AA1202" i="50"/>
  <c r="Z1202" i="50"/>
  <c r="Z1071" i="50"/>
  <c r="AA1071" i="50"/>
  <c r="Z877" i="50"/>
  <c r="AA877" i="50"/>
  <c r="Z1300" i="50"/>
  <c r="AA1300" i="50"/>
  <c r="AA1242" i="50"/>
  <c r="Z1242" i="50"/>
  <c r="Z1120" i="50"/>
  <c r="AA1120" i="50"/>
  <c r="Z1064" i="50"/>
  <c r="AA1064" i="50"/>
  <c r="Z1052" i="50"/>
  <c r="AA1052" i="50"/>
  <c r="Z1041" i="50"/>
  <c r="AA1041" i="50"/>
  <c r="AA829" i="50"/>
  <c r="Z829" i="50"/>
  <c r="AA787" i="50"/>
  <c r="Z787" i="50"/>
  <c r="AA783" i="50"/>
  <c r="Z783" i="50"/>
  <c r="Z1412" i="50"/>
  <c r="AA1412" i="50"/>
  <c r="Z1396" i="50"/>
  <c r="AA1396" i="50"/>
  <c r="Z1303" i="50"/>
  <c r="AA1303" i="50"/>
  <c r="Z1244" i="50"/>
  <c r="AA1244" i="50"/>
  <c r="AA1181" i="50"/>
  <c r="Z1181" i="50"/>
  <c r="Z1224" i="50"/>
  <c r="AA1224" i="50"/>
  <c r="AA1062" i="50"/>
  <c r="Z1062" i="50"/>
  <c r="AA913" i="50"/>
  <c r="Z913" i="50"/>
  <c r="AA735" i="50"/>
  <c r="Z735" i="50"/>
  <c r="Z1183" i="50"/>
  <c r="AA1183" i="50"/>
  <c r="Z1143" i="50"/>
  <c r="AA1143" i="50"/>
  <c r="AA882" i="50"/>
  <c r="Z882" i="50"/>
  <c r="AA805" i="50"/>
  <c r="Z805" i="50"/>
  <c r="Z594" i="50"/>
  <c r="AA594" i="50"/>
  <c r="AA1414" i="50"/>
  <c r="Z1414" i="50"/>
  <c r="Z1252" i="50"/>
  <c r="AA1252" i="50"/>
  <c r="Z1237" i="50"/>
  <c r="AA1237" i="50"/>
  <c r="Z1133" i="50"/>
  <c r="AA1133" i="50"/>
  <c r="Z1055" i="50"/>
  <c r="AA1055" i="50"/>
  <c r="AA809" i="50"/>
  <c r="Z809" i="50"/>
  <c r="AA706" i="50"/>
  <c r="Z706" i="50"/>
  <c r="Z1295" i="50"/>
  <c r="AA1295" i="50"/>
  <c r="Z1225" i="50"/>
  <c r="AA1225" i="50"/>
  <c r="Z981" i="50"/>
  <c r="AA981" i="50"/>
  <c r="Z1405" i="50"/>
  <c r="AA1191" i="50"/>
  <c r="Z1123" i="50"/>
  <c r="AA1123" i="50"/>
  <c r="Z976" i="50"/>
  <c r="AA976" i="50"/>
  <c r="AA915" i="50"/>
  <c r="Z915" i="50"/>
  <c r="AA899" i="50"/>
  <c r="AA767" i="50"/>
  <c r="Z767" i="50"/>
  <c r="Z744" i="50"/>
  <c r="AA744" i="50"/>
  <c r="AA514" i="50"/>
  <c r="Z514" i="50"/>
  <c r="AA931" i="50"/>
  <c r="Z931" i="50"/>
  <c r="AA747" i="50"/>
  <c r="Z747" i="50"/>
  <c r="Z1003" i="50"/>
  <c r="AA1003" i="50"/>
  <c r="Z1004" i="50"/>
  <c r="AA1004" i="50"/>
  <c r="Z999" i="50"/>
  <c r="AA999" i="50"/>
  <c r="Z924" i="50"/>
  <c r="AA924" i="50"/>
  <c r="Z871" i="50"/>
  <c r="AA871" i="50"/>
  <c r="AA620" i="50"/>
  <c r="Z620" i="50"/>
  <c r="AA602" i="50"/>
  <c r="Z602" i="50"/>
  <c r="AA598" i="50"/>
  <c r="Z598" i="50"/>
  <c r="Z11" i="50"/>
  <c r="AA11" i="50"/>
  <c r="Z1195" i="50"/>
  <c r="Z1134" i="50"/>
  <c r="AA1042" i="50"/>
  <c r="Z1042" i="50"/>
  <c r="Z1019" i="50"/>
  <c r="AA1019" i="50"/>
  <c r="AA994" i="50"/>
  <c r="Z994" i="50"/>
  <c r="AA969" i="50"/>
  <c r="Z969" i="50"/>
  <c r="AA941" i="50"/>
  <c r="AA842" i="50"/>
  <c r="Z842" i="50"/>
  <c r="Z804" i="50"/>
  <c r="AA804" i="50"/>
  <c r="AA1235" i="50"/>
  <c r="AA905" i="50"/>
  <c r="Z905" i="50"/>
  <c r="Z772" i="50"/>
  <c r="AA772" i="50"/>
  <c r="Z686" i="50"/>
  <c r="AA686" i="50"/>
  <c r="Z1264" i="50"/>
  <c r="AA1264" i="50"/>
  <c r="AA1082" i="50"/>
  <c r="Z1082" i="50"/>
  <c r="Z1020" i="50"/>
  <c r="AA1020" i="50"/>
  <c r="Z964" i="50"/>
  <c r="AA964" i="50"/>
  <c r="AA906" i="50"/>
  <c r="Z906" i="50"/>
  <c r="AA769" i="50"/>
  <c r="Z769" i="50"/>
  <c r="AA661" i="50"/>
  <c r="Z661" i="50"/>
  <c r="AA525" i="50"/>
  <c r="Z525" i="50"/>
  <c r="AA1265" i="50"/>
  <c r="Z1265" i="50"/>
  <c r="AA1158" i="50"/>
  <c r="Z1158" i="50"/>
  <c r="Z1057" i="50"/>
  <c r="AA1057" i="50"/>
  <c r="AA1043" i="50"/>
  <c r="Z1043" i="50"/>
  <c r="AA1037" i="50"/>
  <c r="Z1037" i="50"/>
  <c r="AA1009" i="50"/>
  <c r="Z1009" i="50"/>
  <c r="Z980" i="50"/>
  <c r="AA980" i="50"/>
  <c r="Z947" i="50"/>
  <c r="AA947" i="50"/>
  <c r="AA933" i="50"/>
  <c r="Z933" i="50"/>
  <c r="Z846" i="50"/>
  <c r="AA846" i="50"/>
  <c r="AA801" i="50"/>
  <c r="Z801" i="50"/>
  <c r="AA687" i="50"/>
  <c r="Z687" i="50"/>
  <c r="Z478" i="50"/>
  <c r="AA478" i="50"/>
  <c r="AA1135" i="50"/>
  <c r="AA1087" i="50"/>
  <c r="Z950" i="50"/>
  <c r="Z916" i="50"/>
  <c r="AA916" i="50"/>
  <c r="Z817" i="50"/>
  <c r="AA817" i="50"/>
  <c r="AA633" i="50"/>
  <c r="Z633" i="50"/>
  <c r="AA555" i="50"/>
  <c r="Z555" i="50"/>
  <c r="AA1263" i="50"/>
  <c r="AA1260" i="50"/>
  <c r="Z1044" i="50"/>
  <c r="AA1044" i="50"/>
  <c r="Z1067" i="50"/>
  <c r="AA1067" i="50"/>
  <c r="Z1015" i="50"/>
  <c r="AA1015" i="50"/>
  <c r="AA955" i="50"/>
  <c r="Z955" i="50"/>
  <c r="AA534" i="50"/>
  <c r="Z534" i="50"/>
  <c r="Z1008" i="50"/>
  <c r="AA1008" i="50"/>
  <c r="Z939" i="50"/>
  <c r="Z784" i="50"/>
  <c r="AA784" i="50"/>
  <c r="AA768" i="50"/>
  <c r="Z768" i="50"/>
  <c r="AA833" i="50"/>
  <c r="Z833" i="50"/>
  <c r="Z718" i="50"/>
  <c r="AA718" i="50"/>
  <c r="Z700" i="50"/>
  <c r="AA700" i="50"/>
  <c r="AA1013" i="50"/>
  <c r="Z1013" i="50"/>
  <c r="Z1012" i="50"/>
  <c r="AA1012" i="50"/>
  <c r="AA930" i="50"/>
  <c r="Z930" i="50"/>
  <c r="AA740" i="50"/>
  <c r="Z740" i="50"/>
  <c r="Z907" i="50"/>
  <c r="AA907" i="50"/>
  <c r="AA803" i="50"/>
  <c r="Z803" i="50"/>
  <c r="Z790" i="50"/>
  <c r="AA790" i="50"/>
  <c r="Z745" i="50"/>
  <c r="AA745" i="50"/>
  <c r="Z668" i="50"/>
  <c r="AA668" i="50"/>
  <c r="AA891" i="50"/>
  <c r="Z891" i="50"/>
  <c r="Z736" i="50"/>
  <c r="AA736" i="50"/>
  <c r="AA656" i="50"/>
  <c r="Z656" i="50"/>
  <c r="AA954" i="50"/>
  <c r="Z954" i="50"/>
  <c r="AA925" i="50"/>
  <c r="Z925" i="50"/>
  <c r="AA698" i="50"/>
  <c r="Z698" i="50"/>
  <c r="AA886" i="50"/>
  <c r="Z886" i="50"/>
  <c r="Z843" i="50"/>
  <c r="Z770" i="50"/>
  <c r="AA770" i="50"/>
  <c r="AA754" i="50"/>
  <c r="Z754" i="50"/>
  <c r="AA749" i="50"/>
  <c r="Z749" i="50"/>
  <c r="AA707" i="50"/>
  <c r="Z707" i="50"/>
  <c r="AA639" i="50"/>
  <c r="Z639" i="50"/>
  <c r="Z571" i="50"/>
  <c r="AA571" i="50"/>
  <c r="AA674" i="50"/>
  <c r="Z674" i="50"/>
  <c r="Z652" i="50"/>
  <c r="AA652" i="50"/>
  <c r="Z865" i="50"/>
  <c r="AA865" i="50"/>
  <c r="AA743" i="50"/>
  <c r="Z743" i="50"/>
  <c r="AA734" i="50"/>
  <c r="Z734" i="50"/>
  <c r="AA641" i="50"/>
  <c r="Z641" i="50"/>
  <c r="Z605" i="50"/>
  <c r="AA605" i="50"/>
  <c r="Z816" i="50"/>
  <c r="AA816" i="50"/>
  <c r="Z717" i="50"/>
  <c r="AA717" i="50"/>
  <c r="Z680" i="50"/>
  <c r="AA680" i="50"/>
  <c r="Z660" i="50"/>
  <c r="AA660" i="50"/>
  <c r="Z530" i="50"/>
  <c r="AA530" i="50"/>
  <c r="Z789" i="50"/>
  <c r="AA831" i="50"/>
  <c r="Z831" i="50"/>
  <c r="Z685" i="50"/>
  <c r="AA685" i="50"/>
  <c r="AA648" i="50"/>
  <c r="Z648" i="50"/>
  <c r="Z622" i="50"/>
  <c r="AA622" i="50"/>
  <c r="Z423" i="50"/>
  <c r="AA423" i="50"/>
  <c r="AA773" i="50"/>
  <c r="Z773" i="50"/>
  <c r="AA755" i="50"/>
  <c r="Z755" i="50"/>
  <c r="AA733" i="50"/>
  <c r="Z733" i="50"/>
  <c r="Z644" i="50"/>
  <c r="AA644" i="50"/>
  <c r="Z919" i="50"/>
  <c r="AA919" i="50"/>
  <c r="AA856" i="50"/>
  <c r="Z856" i="50"/>
  <c r="AA759" i="50"/>
  <c r="Z759" i="50"/>
  <c r="AA705" i="50"/>
  <c r="Z705" i="50"/>
  <c r="AA636" i="50"/>
  <c r="Z636" i="50"/>
  <c r="AA608" i="50"/>
  <c r="Z608" i="50"/>
  <c r="AA596" i="50"/>
  <c r="Z596" i="50"/>
  <c r="AA446" i="50"/>
  <c r="AA910" i="50"/>
  <c r="Z910" i="50"/>
  <c r="AA695" i="50"/>
  <c r="Z695" i="50"/>
  <c r="AA632" i="50"/>
  <c r="Z632" i="50"/>
  <c r="Z547" i="50"/>
  <c r="AA547" i="50"/>
  <c r="AA502" i="50"/>
  <c r="Z502" i="50"/>
  <c r="AA771" i="50"/>
  <c r="Z771" i="50"/>
  <c r="AA591" i="50"/>
  <c r="Z591" i="50"/>
  <c r="AA510" i="50"/>
  <c r="Z510" i="50"/>
  <c r="Z494" i="50"/>
  <c r="AA494" i="50"/>
  <c r="AA305" i="50"/>
  <c r="Z305" i="50"/>
  <c r="Z23" i="50"/>
  <c r="AA23" i="50"/>
  <c r="Z688" i="50"/>
  <c r="AA688" i="50"/>
  <c r="Z844" i="50"/>
  <c r="AA417" i="50"/>
  <c r="Z417" i="50"/>
  <c r="Z409" i="50"/>
  <c r="AA409" i="50"/>
  <c r="AA437" i="50"/>
  <c r="Z437" i="50"/>
  <c r="AA720" i="50"/>
  <c r="Z720" i="50"/>
  <c r="AA544" i="50"/>
  <c r="Z544" i="50"/>
  <c r="AA463" i="50"/>
  <c r="Z463" i="50"/>
  <c r="AA756" i="50"/>
  <c r="Z756" i="50"/>
  <c r="AA663" i="50"/>
  <c r="Z663" i="50"/>
  <c r="Z295" i="50"/>
  <c r="AA295" i="50"/>
  <c r="AA887" i="50"/>
  <c r="Z821" i="50"/>
  <c r="Z732" i="50"/>
  <c r="AA732" i="50"/>
  <c r="AA654" i="50"/>
  <c r="Z654" i="50"/>
  <c r="Z597" i="50"/>
  <c r="AA597" i="50"/>
  <c r="Z505" i="50"/>
  <c r="AA505" i="50"/>
  <c r="AA621" i="50"/>
  <c r="Z621" i="50"/>
  <c r="AA540" i="50"/>
  <c r="Z540" i="50"/>
  <c r="AA664" i="50"/>
  <c r="Z664" i="50"/>
  <c r="Z556" i="50"/>
  <c r="Z391" i="50"/>
  <c r="AA391" i="50"/>
  <c r="Z438" i="50"/>
  <c r="AA438" i="50"/>
  <c r="Z666" i="50"/>
  <c r="AA666" i="50"/>
  <c r="AA275" i="50"/>
  <c r="Z275" i="50"/>
  <c r="Z818" i="50"/>
  <c r="Z708" i="50"/>
  <c r="AA606" i="50"/>
  <c r="AA548" i="50"/>
  <c r="Z548" i="50"/>
  <c r="Z413" i="50"/>
  <c r="AA413" i="50"/>
  <c r="Z194" i="50"/>
  <c r="AA194" i="50"/>
  <c r="Z506" i="50"/>
  <c r="AA506" i="50"/>
  <c r="Z473" i="50"/>
  <c r="AA473" i="50"/>
  <c r="AA321" i="50"/>
  <c r="Z321" i="50"/>
  <c r="AA108" i="50"/>
  <c r="Z108" i="50"/>
  <c r="Z101" i="50"/>
  <c r="AA101" i="50"/>
  <c r="AA389" i="50"/>
  <c r="Z389" i="50"/>
  <c r="AA293" i="50"/>
  <c r="Z293" i="50"/>
  <c r="AA247" i="50"/>
  <c r="Z247" i="50"/>
  <c r="AA434" i="50"/>
  <c r="Z434" i="50"/>
  <c r="Z264" i="50"/>
  <c r="AA264" i="50"/>
  <c r="Z625" i="50"/>
  <c r="Z435" i="50"/>
  <c r="AA435" i="50"/>
  <c r="Z242" i="50"/>
  <c r="AA242" i="50"/>
  <c r="Z253" i="50"/>
  <c r="AA253" i="50"/>
  <c r="AA418" i="50"/>
  <c r="Z418" i="50"/>
  <c r="Z345" i="50"/>
  <c r="AA345" i="50"/>
  <c r="Z333" i="50"/>
  <c r="AA333" i="50"/>
  <c r="AA294" i="50"/>
  <c r="Z294" i="50"/>
  <c r="AA335" i="50"/>
  <c r="Z335" i="50"/>
  <c r="AA269" i="50"/>
  <c r="Z269" i="50"/>
  <c r="Z453" i="50"/>
  <c r="AA453" i="50"/>
  <c r="AA158" i="50"/>
  <c r="Z158" i="50"/>
  <c r="Z401" i="50"/>
  <c r="AA401" i="50"/>
  <c r="AA355" i="50"/>
  <c r="Z355" i="50"/>
  <c r="AA378" i="50"/>
  <c r="Z238" i="50"/>
  <c r="AA238" i="50"/>
  <c r="Z200" i="50"/>
  <c r="AA200" i="50"/>
  <c r="AA140" i="50"/>
  <c r="Z140" i="50"/>
  <c r="AA383" i="50"/>
  <c r="AA160" i="50"/>
  <c r="Z160" i="50"/>
  <c r="Z315" i="50"/>
  <c r="AA315" i="50"/>
  <c r="Z399" i="50"/>
  <c r="AA198" i="50"/>
  <c r="Z198" i="50"/>
  <c r="AA83" i="50"/>
  <c r="Z83" i="50"/>
  <c r="Z47" i="50"/>
  <c r="AA47" i="50"/>
  <c r="AA255" i="50"/>
  <c r="Z255" i="50"/>
  <c r="AA252" i="50"/>
  <c r="Z252" i="50"/>
  <c r="Z244" i="50"/>
  <c r="AA244" i="50"/>
  <c r="AA135" i="50"/>
  <c r="Z135" i="50"/>
  <c r="Z139" i="50"/>
  <c r="AA139" i="50"/>
  <c r="Z31" i="50"/>
  <c r="AA31" i="50"/>
  <c r="AA87" i="50"/>
  <c r="Z87" i="50"/>
  <c r="AA190" i="50"/>
  <c r="Z190" i="50"/>
  <c r="AA209" i="50"/>
  <c r="Z116" i="50"/>
  <c r="AA116" i="50"/>
  <c r="Z78" i="50"/>
  <c r="AA78" i="50"/>
  <c r="AA118" i="50"/>
  <c r="Z118" i="50"/>
  <c r="AA110" i="50"/>
  <c r="Z110" i="50"/>
  <c r="AA191" i="50"/>
  <c r="Z191" i="50"/>
  <c r="Z71" i="50"/>
  <c r="AA71" i="50"/>
  <c r="Z88" i="50"/>
  <c r="AA88" i="50"/>
  <c r="AA237" i="50"/>
  <c r="Z237" i="50"/>
  <c r="Z197" i="50"/>
  <c r="AA197" i="50"/>
  <c r="Z167" i="50"/>
  <c r="AA167" i="50"/>
  <c r="Z148" i="50"/>
  <c r="AA30" i="50"/>
  <c r="Z30" i="50"/>
  <c r="Z187" i="50"/>
  <c r="AA187" i="50"/>
  <c r="AA181" i="50"/>
  <c r="Z181" i="50"/>
  <c r="AA132" i="50"/>
  <c r="Z132" i="50"/>
  <c r="Z19" i="50"/>
  <c r="AA19" i="50"/>
  <c r="AA80" i="50"/>
  <c r="Z80" i="50"/>
  <c r="AA50" i="50"/>
  <c r="Z50" i="50"/>
  <c r="AA10" i="50"/>
  <c r="Z10" i="50"/>
  <c r="Z55" i="50"/>
  <c r="AA55" i="50"/>
  <c r="AA38" i="50"/>
  <c r="Z38" i="50"/>
  <c r="Z169" i="50"/>
  <c r="AA169" i="50"/>
  <c r="Z127" i="50"/>
  <c r="AA127" i="50"/>
  <c r="Z20" i="50"/>
  <c r="AA20" i="50"/>
  <c r="Z129" i="50"/>
  <c r="AA129" i="50"/>
  <c r="AA143" i="50"/>
  <c r="Z143" i="50"/>
  <c r="Z94" i="50"/>
  <c r="AA94" i="50"/>
  <c r="Z15" i="50"/>
  <c r="AA15" i="50"/>
  <c r="Z141" i="50"/>
  <c r="AA114" i="50"/>
  <c r="AA26" i="50"/>
  <c r="AA56" i="50"/>
  <c r="Z186" i="50"/>
  <c r="Z971" i="50"/>
  <c r="AA971" i="50"/>
  <c r="AA1050" i="50"/>
  <c r="Z1050" i="50"/>
  <c r="Z618" i="50"/>
  <c r="AA618" i="50"/>
  <c r="Z1629" i="50"/>
  <c r="AA1629" i="50"/>
  <c r="Z1469" i="50"/>
  <c r="AA1469" i="50"/>
  <c r="AA1680" i="50"/>
  <c r="Z1680" i="50"/>
  <c r="Z1540" i="50"/>
  <c r="AA1540" i="50"/>
  <c r="AA1503" i="50"/>
  <c r="Z1503" i="50"/>
  <c r="Z1383" i="50"/>
  <c r="AA1383" i="50"/>
  <c r="Z1236" i="50"/>
  <c r="AA1236" i="50"/>
  <c r="Z577" i="50"/>
  <c r="AA577" i="50"/>
  <c r="Z192" i="50"/>
  <c r="AA192" i="50"/>
  <c r="Z1572" i="50"/>
  <c r="AA1572" i="50"/>
  <c r="AA1262" i="50"/>
  <c r="Z1262" i="50"/>
  <c r="AA1154" i="50"/>
  <c r="Z1154" i="50"/>
  <c r="AA592" i="50"/>
  <c r="Z592" i="50"/>
  <c r="AA1675" i="50"/>
  <c r="Z1675" i="50"/>
  <c r="AA815" i="50"/>
  <c r="Z815" i="50"/>
  <c r="Z694" i="50"/>
  <c r="AA694" i="50"/>
  <c r="Z1379" i="50"/>
  <c r="AA1379" i="50"/>
  <c r="Z1399" i="50"/>
  <c r="AA1399" i="50"/>
  <c r="Z1331" i="50"/>
  <c r="AA1331" i="50"/>
  <c r="AA1306" i="50"/>
  <c r="Z1306" i="50"/>
  <c r="Z1188" i="50"/>
  <c r="AA1188" i="50"/>
  <c r="AA1006" i="50"/>
  <c r="Z1006" i="50"/>
  <c r="Z932" i="50"/>
  <c r="AA932" i="50"/>
  <c r="Z840" i="50"/>
  <c r="AA840" i="50"/>
  <c r="Z710" i="50"/>
  <c r="AA710" i="50"/>
  <c r="AA572" i="50"/>
  <c r="Z572" i="50"/>
  <c r="Z379" i="50"/>
  <c r="AA379" i="50"/>
  <c r="AA166" i="50"/>
  <c r="Z166" i="50"/>
  <c r="Z1694" i="50"/>
  <c r="AA1694" i="50"/>
  <c r="AA1666" i="50"/>
  <c r="Z1666" i="50"/>
  <c r="Z1612" i="50"/>
  <c r="AA1612" i="50"/>
  <c r="AA1563" i="50"/>
  <c r="Z1563" i="50"/>
  <c r="Z1489" i="50"/>
  <c r="AA1489" i="50"/>
  <c r="Z1335" i="50"/>
  <c r="AA1335" i="50"/>
  <c r="Z1215" i="50"/>
  <c r="AA1215" i="50"/>
  <c r="AA1162" i="50"/>
  <c r="Z1162" i="50"/>
  <c r="Z793" i="50"/>
  <c r="AA793" i="50"/>
  <c r="AA659" i="50"/>
  <c r="Z659" i="50"/>
  <c r="Z610" i="50"/>
  <c r="AA610" i="50"/>
  <c r="AA588" i="50"/>
  <c r="Z588" i="50"/>
  <c r="Z1520" i="50"/>
  <c r="AA1520" i="50"/>
  <c r="Z997" i="50"/>
  <c r="AA997" i="50"/>
  <c r="Z860" i="50"/>
  <c r="AA860" i="50"/>
  <c r="Z400" i="50"/>
  <c r="AA400" i="50"/>
  <c r="AA349" i="50"/>
  <c r="Z349" i="50"/>
  <c r="AA1023" i="50"/>
  <c r="Z1023" i="50"/>
  <c r="Z884" i="50"/>
  <c r="AA884" i="50"/>
  <c r="Z578" i="50"/>
  <c r="AA578" i="50"/>
  <c r="Z742" i="50"/>
  <c r="AA742" i="50"/>
  <c r="Z460" i="50"/>
  <c r="AA460" i="50"/>
  <c r="AA1643" i="50"/>
  <c r="Z1643" i="50"/>
  <c r="Z1589" i="50"/>
  <c r="AA1589" i="50"/>
  <c r="Z360" i="50"/>
  <c r="AA360" i="50"/>
  <c r="AA1623" i="50"/>
  <c r="Z1623" i="50"/>
  <c r="Z1180" i="50"/>
  <c r="AA1180" i="50"/>
  <c r="Z1145" i="50"/>
  <c r="AA1145" i="50"/>
  <c r="Z729" i="50"/>
  <c r="AA729" i="50"/>
  <c r="AA1314" i="50"/>
  <c r="Z1314" i="50"/>
  <c r="Z1259" i="50"/>
  <c r="AA1259" i="50"/>
  <c r="Z1089" i="50"/>
  <c r="AA1089" i="50"/>
  <c r="AA1014" i="50"/>
  <c r="Z1014" i="50"/>
  <c r="Z988" i="50"/>
  <c r="AA988" i="50"/>
  <c r="AA875" i="50"/>
  <c r="Z875" i="50"/>
  <c r="AA1635" i="50"/>
  <c r="Z1635" i="50"/>
  <c r="Z1620" i="50"/>
  <c r="AA1620" i="50"/>
  <c r="AA827" i="50"/>
  <c r="Z827" i="50"/>
  <c r="AA1454" i="50"/>
  <c r="Z1454" i="50"/>
  <c r="Z1351" i="50"/>
  <c r="AA1351" i="50"/>
  <c r="Z1116" i="50"/>
  <c r="AA1116" i="50"/>
  <c r="Z1459" i="50"/>
  <c r="AA1459" i="50"/>
  <c r="Z1415" i="50"/>
  <c r="AA1415" i="50"/>
  <c r="Z1669" i="50"/>
  <c r="AA1669" i="50"/>
  <c r="Z1492" i="50"/>
  <c r="AA1492" i="50"/>
  <c r="Z1455" i="50"/>
  <c r="AA1455" i="50"/>
  <c r="Z1445" i="50"/>
  <c r="AA1445" i="50"/>
  <c r="Z1403" i="50"/>
  <c r="AA1403" i="50"/>
  <c r="Z1352" i="50"/>
  <c r="AA1352" i="50"/>
  <c r="AA1285" i="50"/>
  <c r="Z1285" i="50"/>
  <c r="Z1280" i="50"/>
  <c r="AA1280" i="50"/>
  <c r="Z1560" i="50"/>
  <c r="AA1560" i="50"/>
  <c r="AA1543" i="50"/>
  <c r="Z1543" i="50"/>
  <c r="AA1206" i="50"/>
  <c r="Z1206" i="50"/>
  <c r="Z1031" i="50"/>
  <c r="AA1031" i="50"/>
  <c r="AA779" i="50"/>
  <c r="Z779" i="50"/>
  <c r="Z113" i="50"/>
  <c r="AA113" i="50"/>
  <c r="Z103" i="50"/>
  <c r="AA103" i="50"/>
  <c r="AA1555" i="50"/>
  <c r="Z1555" i="50"/>
  <c r="AA1322" i="50"/>
  <c r="Z1322" i="50"/>
  <c r="Z814" i="50"/>
  <c r="AA814" i="50"/>
  <c r="Z404" i="50"/>
  <c r="AA404" i="50"/>
  <c r="Z1660" i="50"/>
  <c r="AA1660" i="50"/>
  <c r="Z1538" i="50"/>
  <c r="AA1538" i="50"/>
  <c r="Z1024" i="50"/>
  <c r="AA1024" i="50"/>
  <c r="AA863" i="50"/>
  <c r="Z863" i="50"/>
  <c r="AA1483" i="50"/>
  <c r="Z1483" i="50"/>
  <c r="Z1359" i="50"/>
  <c r="AA1359" i="50"/>
  <c r="Z147" i="50"/>
  <c r="AA147" i="50"/>
  <c r="Z1586" i="50"/>
  <c r="AA1586" i="50"/>
  <c r="Z963" i="50"/>
  <c r="AA963" i="50"/>
  <c r="Z1347" i="50"/>
  <c r="AA1347" i="50"/>
  <c r="Z1284" i="50"/>
  <c r="AA1284" i="50"/>
  <c r="Z1061" i="50"/>
  <c r="AA1061" i="50"/>
  <c r="Z1549" i="50"/>
  <c r="AA1549" i="50"/>
  <c r="Z1529" i="50"/>
  <c r="AA1529" i="50"/>
  <c r="AA1127" i="50"/>
  <c r="Z1127" i="50"/>
  <c r="AA1434" i="50"/>
  <c r="Z1434" i="50"/>
  <c r="Z1172" i="50"/>
  <c r="AA1172" i="50"/>
  <c r="Z569" i="50"/>
  <c r="AA569" i="50"/>
  <c r="AA375" i="50"/>
  <c r="Z375" i="50"/>
  <c r="AA1339" i="50"/>
  <c r="Z1339" i="50"/>
  <c r="Z1289" i="50"/>
  <c r="AA1289" i="50"/>
  <c r="AA1250" i="50"/>
  <c r="Z1250" i="50"/>
  <c r="Z1223" i="50"/>
  <c r="AA1223" i="50"/>
  <c r="Z570" i="50"/>
  <c r="AA570" i="50"/>
  <c r="AA326" i="50"/>
  <c r="Z326" i="50"/>
  <c r="Z325" i="50"/>
  <c r="AA325" i="50"/>
  <c r="Z1649" i="50"/>
  <c r="AA1649" i="50"/>
  <c r="Z1526" i="50"/>
  <c r="AA1526" i="50"/>
  <c r="Z1509" i="50"/>
  <c r="AA1509" i="50"/>
  <c r="Z1646" i="50"/>
  <c r="AA1646" i="50"/>
  <c r="Z1578" i="50"/>
  <c r="AA1578" i="50"/>
  <c r="Z1506" i="50"/>
  <c r="AA1506" i="50"/>
  <c r="Z1327" i="50"/>
  <c r="AA1327" i="50"/>
  <c r="AA1302" i="50"/>
  <c r="Z1302" i="50"/>
  <c r="Z1271" i="50"/>
  <c r="AA1271" i="50"/>
  <c r="Z1241" i="50"/>
  <c r="AA1241" i="50"/>
  <c r="Z1216" i="50"/>
  <c r="AA1216" i="50"/>
  <c r="AA1211" i="50"/>
  <c r="Z1211" i="50"/>
  <c r="Z1197" i="50"/>
  <c r="AA1197" i="50"/>
  <c r="Z1189" i="50"/>
  <c r="AA1189" i="50"/>
  <c r="Z975" i="50"/>
  <c r="AA975" i="50"/>
  <c r="Z841" i="50"/>
  <c r="AA841" i="50"/>
  <c r="Z619" i="50"/>
  <c r="AA619" i="50"/>
  <c r="Z617" i="50"/>
  <c r="AA617" i="50"/>
  <c r="AA286" i="50"/>
  <c r="Z286" i="50"/>
  <c r="AA44" i="50"/>
  <c r="Z44" i="50"/>
  <c r="AA1027" i="50"/>
  <c r="Z1027" i="50"/>
  <c r="Z1606" i="50"/>
  <c r="AA1606" i="50"/>
  <c r="AA1318" i="50"/>
  <c r="Z1318" i="50"/>
  <c r="AA1515" i="50"/>
  <c r="Z1515" i="50"/>
  <c r="Z1500" i="50"/>
  <c r="AA1500" i="50"/>
  <c r="AA914" i="50"/>
  <c r="Z914" i="50"/>
  <c r="Z1658" i="50"/>
  <c r="AA1658" i="50"/>
  <c r="Z1532" i="50"/>
  <c r="AA1532" i="50"/>
  <c r="Z593" i="50"/>
  <c r="AA593" i="50"/>
  <c r="AA239" i="50"/>
  <c r="Z239" i="50"/>
  <c r="AA146" i="50"/>
  <c r="Z146" i="50"/>
  <c r="Z1480" i="50"/>
  <c r="AA1480" i="50"/>
  <c r="AA1463" i="50"/>
  <c r="Z1463" i="50"/>
  <c r="AA1370" i="50"/>
  <c r="Z1370" i="50"/>
  <c r="Z1233" i="50"/>
  <c r="AA1233" i="50"/>
  <c r="AA1146" i="50"/>
  <c r="Z1146" i="50"/>
  <c r="Z1060" i="50"/>
  <c r="AA1060" i="50"/>
  <c r="Z909" i="50"/>
  <c r="AA909" i="50"/>
  <c r="AA730" i="50"/>
  <c r="Z730" i="50"/>
  <c r="Z582" i="50"/>
  <c r="AA582" i="50"/>
  <c r="Z498" i="50"/>
  <c r="AA498" i="50"/>
  <c r="Z462" i="50"/>
  <c r="AA462" i="50"/>
  <c r="AA311" i="50"/>
  <c r="Z311" i="50"/>
  <c r="Z310" i="50"/>
  <c r="AA310" i="50"/>
  <c r="Z1081" i="50"/>
  <c r="AA1081" i="50"/>
  <c r="Z953" i="50"/>
  <c r="AA953" i="50"/>
  <c r="Z595" i="50"/>
  <c r="AA595" i="50"/>
  <c r="Z53" i="50"/>
  <c r="AA53" i="50"/>
  <c r="AA1687" i="50"/>
  <c r="Z1687" i="50"/>
  <c r="Z1364" i="50"/>
  <c r="AA1364" i="50"/>
  <c r="AA1254" i="50"/>
  <c r="Z1254" i="50"/>
  <c r="Z1176" i="50"/>
  <c r="AA1176" i="50"/>
  <c r="AA1070" i="50"/>
  <c r="Z1070" i="50"/>
  <c r="AA583" i="50"/>
  <c r="Z583" i="50"/>
  <c r="Z373" i="50"/>
  <c r="AA373" i="50"/>
  <c r="AA1603" i="50"/>
  <c r="Z1603" i="50"/>
  <c r="AA1411" i="50"/>
  <c r="Z1411" i="50"/>
  <c r="AA1310" i="50"/>
  <c r="Z1310" i="50"/>
  <c r="Z1227" i="50"/>
  <c r="AA1227" i="50"/>
  <c r="Z1131" i="50"/>
  <c r="AA1131" i="50"/>
  <c r="Z945" i="50"/>
  <c r="AA945" i="50"/>
  <c r="Z323" i="50"/>
  <c r="AA323" i="50"/>
  <c r="Z312" i="50"/>
  <c r="AA312" i="50"/>
  <c r="Z1600" i="50"/>
  <c r="AA1600" i="50"/>
  <c r="AA1583" i="50"/>
  <c r="Z1583" i="50"/>
  <c r="AA1475" i="50"/>
  <c r="Z1475" i="50"/>
  <c r="Z1439" i="50"/>
  <c r="AA1439" i="50"/>
  <c r="Z1343" i="50"/>
  <c r="AA1343" i="50"/>
  <c r="AA1138" i="50"/>
  <c r="Z1138" i="50"/>
  <c r="Z837" i="50"/>
  <c r="AA837" i="50"/>
  <c r="Z421" i="50"/>
  <c r="AA421" i="50"/>
  <c r="Z374" i="50"/>
  <c r="AA374" i="50"/>
  <c r="Z1685" i="50"/>
  <c r="AA1685" i="50"/>
  <c r="Z1618" i="50"/>
  <c r="AA1618" i="50"/>
  <c r="Z1421" i="50"/>
  <c r="AA1421" i="50"/>
  <c r="AA1121" i="50"/>
  <c r="Z1121" i="50"/>
  <c r="Z838" i="50"/>
  <c r="AA838" i="50"/>
  <c r="Z761" i="50"/>
  <c r="AA761" i="50"/>
  <c r="Z599" i="50"/>
  <c r="AA599" i="50"/>
  <c r="Z1407" i="50"/>
  <c r="AA1407" i="50"/>
  <c r="Z1117" i="50"/>
  <c r="AA1117" i="50"/>
  <c r="AA1106" i="50"/>
  <c r="Z1106" i="50"/>
  <c r="AA1039" i="50"/>
  <c r="Z1039" i="50"/>
  <c r="Z979" i="50"/>
  <c r="AA979" i="50"/>
  <c r="Z936" i="50"/>
  <c r="AA936" i="50"/>
  <c r="AA839" i="50"/>
  <c r="Z839" i="50"/>
  <c r="Z424" i="50"/>
  <c r="AA424" i="50"/>
  <c r="AA262" i="50"/>
  <c r="Z262" i="50"/>
  <c r="AA1546" i="50"/>
  <c r="Z1546" i="50"/>
  <c r="Z1425" i="50"/>
  <c r="AA1425" i="50"/>
  <c r="AA1394" i="50"/>
  <c r="Z1394" i="50"/>
  <c r="AA1275" i="50"/>
  <c r="Z1275" i="50"/>
  <c r="Z1219" i="50"/>
  <c r="AA1219" i="50"/>
  <c r="Z901" i="50"/>
  <c r="AA901" i="50"/>
  <c r="Z792" i="50"/>
  <c r="AA792" i="50"/>
  <c r="AA785" i="50"/>
  <c r="Z785" i="50"/>
  <c r="AA763" i="50"/>
  <c r="Z763" i="50"/>
  <c r="Z585" i="50"/>
  <c r="AA585" i="50"/>
  <c r="AA1595" i="50"/>
  <c r="Z1595" i="50"/>
  <c r="Z1580" i="50"/>
  <c r="AA1580" i="50"/>
  <c r="AA1430" i="50"/>
  <c r="Z1430" i="50"/>
  <c r="AA1663" i="50"/>
  <c r="Z1663" i="50"/>
  <c r="Z1267" i="50"/>
  <c r="AA1267" i="50"/>
  <c r="Z1032" i="50"/>
  <c r="AA1032" i="50"/>
  <c r="AA1002" i="50"/>
  <c r="Z1002" i="50"/>
  <c r="Z928" i="50"/>
  <c r="AA928" i="50"/>
  <c r="AA859" i="50"/>
  <c r="Z859" i="50"/>
  <c r="AA794" i="50"/>
  <c r="Z794" i="50"/>
  <c r="AA643" i="50"/>
  <c r="Z643" i="50"/>
  <c r="Z638" i="50"/>
  <c r="AA638" i="50"/>
  <c r="AA590" i="50"/>
  <c r="Z590" i="50"/>
  <c r="Z489" i="50"/>
  <c r="AA489" i="50"/>
  <c r="Z189" i="50"/>
  <c r="AA189" i="50"/>
  <c r="Z402" i="50"/>
  <c r="AA402" i="50"/>
  <c r="AA1626" i="50"/>
  <c r="Z1626" i="50"/>
  <c r="Z693" i="50"/>
  <c r="AA693" i="50"/>
  <c r="Z519" i="50"/>
  <c r="AA519" i="50"/>
  <c r="Z461" i="50"/>
  <c r="AA461" i="50"/>
  <c r="AA1466" i="50"/>
  <c r="Z1466" i="50"/>
  <c r="Z495" i="50"/>
  <c r="AA495" i="50"/>
  <c r="Z1640" i="50"/>
  <c r="AA1640" i="50"/>
  <c r="AA1298" i="50"/>
  <c r="Z1298" i="50"/>
  <c r="AA145" i="50"/>
  <c r="Z145" i="50"/>
  <c r="Z1569" i="50"/>
  <c r="AA1569" i="50"/>
  <c r="AA751" i="50"/>
  <c r="Z751" i="50"/>
  <c r="Z1498" i="50"/>
  <c r="AA1498" i="50"/>
  <c r="Z677" i="50"/>
  <c r="AA677" i="50"/>
  <c r="Z372" i="50"/>
  <c r="AA372" i="50"/>
  <c r="Z1355" i="50"/>
  <c r="AA1355" i="50"/>
  <c r="AA958" i="50"/>
  <c r="Z958" i="50"/>
  <c r="Z940" i="50"/>
  <c r="AA940" i="50"/>
  <c r="AA731" i="50"/>
  <c r="Z731" i="50"/>
  <c r="Z1652" i="50"/>
  <c r="AA1652" i="50"/>
  <c r="Z1566" i="50"/>
  <c r="AA1566" i="50"/>
  <c r="Z1444" i="50"/>
  <c r="AA1444" i="50"/>
  <c r="Z760" i="50"/>
  <c r="AA760" i="50"/>
  <c r="Z1609" i="50"/>
  <c r="AA1609" i="50"/>
  <c r="AA1523" i="50"/>
  <c r="Z1523" i="50"/>
  <c r="Z1486" i="50"/>
  <c r="AA1486" i="50"/>
  <c r="Z1272" i="50"/>
  <c r="AA1272" i="50"/>
  <c r="Z1184" i="50"/>
  <c r="AA1184" i="50"/>
  <c r="AA699" i="50"/>
  <c r="Z699" i="50"/>
  <c r="Z452" i="50"/>
  <c r="AA452" i="50"/>
  <c r="AA1266" i="50"/>
  <c r="Z1266" i="50"/>
  <c r="Z1249" i="50"/>
  <c r="AA1249" i="50"/>
  <c r="Z1232" i="50"/>
  <c r="AA1232" i="50"/>
  <c r="AA715" i="50"/>
  <c r="Z715" i="50"/>
  <c r="Z516" i="50"/>
  <c r="AA516" i="50"/>
  <c r="Z405" i="50"/>
  <c r="AA405" i="50"/>
  <c r="Z385" i="50"/>
  <c r="AA385" i="50"/>
  <c r="Z380" i="50"/>
  <c r="AA380" i="50"/>
  <c r="Z81" i="50"/>
  <c r="AA81" i="50"/>
  <c r="Z28" i="50"/>
  <c r="AA28" i="50"/>
  <c r="Z384" i="50"/>
  <c r="AA384" i="50"/>
  <c r="Z952" i="50"/>
  <c r="AA952" i="50"/>
  <c r="Z557" i="50"/>
  <c r="AA557" i="50"/>
  <c r="Z515" i="50"/>
  <c r="AA515" i="50"/>
  <c r="Z466" i="50"/>
  <c r="AA466" i="50"/>
  <c r="Z449" i="50"/>
  <c r="AA449" i="50"/>
  <c r="AA406" i="50"/>
  <c r="Z406" i="50"/>
  <c r="Z339" i="50"/>
  <c r="AA339" i="50"/>
  <c r="AA327" i="50"/>
  <c r="Z327" i="50"/>
  <c r="Z93" i="50"/>
  <c r="AA93" i="50"/>
  <c r="Z726" i="50"/>
  <c r="AA726" i="50"/>
  <c r="AA553" i="50"/>
  <c r="Z553" i="50"/>
  <c r="Z467" i="50"/>
  <c r="AA467" i="50"/>
  <c r="Z1160" i="50"/>
  <c r="AA1160" i="50"/>
  <c r="AA667" i="50"/>
  <c r="Z667" i="50"/>
  <c r="AA635" i="50"/>
  <c r="Z635" i="50"/>
  <c r="Z550" i="50"/>
  <c r="AA550" i="50"/>
  <c r="Z537" i="50"/>
  <c r="AA537" i="50"/>
  <c r="Z1334" i="50"/>
  <c r="Z1317" i="50"/>
  <c r="Z1283" i="50"/>
  <c r="Z1231" i="50"/>
  <c r="Z1222" i="50"/>
  <c r="AA1205" i="50"/>
  <c r="AA1196" i="50"/>
  <c r="AA1171" i="50"/>
  <c r="AA1144" i="50"/>
  <c r="Z1114" i="50"/>
  <c r="AA1105" i="50"/>
  <c r="AA1094" i="50"/>
  <c r="Z1094" i="50"/>
  <c r="AA1080" i="50"/>
  <c r="AA1069" i="50"/>
  <c r="AA1059" i="50"/>
  <c r="AA1049" i="50"/>
  <c r="AA1047" i="50"/>
  <c r="Z1030" i="50"/>
  <c r="AA996" i="50"/>
  <c r="AA987" i="50"/>
  <c r="AA943" i="50"/>
  <c r="AA935" i="50"/>
  <c r="Z926" i="50"/>
  <c r="Z918" i="50"/>
  <c r="AA892" i="50"/>
  <c r="Z874" i="50"/>
  <c r="AA813" i="50"/>
  <c r="Z786" i="50"/>
  <c r="AA786" i="50"/>
  <c r="Z777" i="50"/>
  <c r="Z776" i="50"/>
  <c r="Z775" i="50"/>
  <c r="Z727" i="50"/>
  <c r="Z714" i="50"/>
  <c r="Z701" i="50"/>
  <c r="AA701" i="50"/>
  <c r="AA681" i="50"/>
  <c r="AA669" i="50"/>
  <c r="AA657" i="50"/>
  <c r="AA645" i="50"/>
  <c r="AA637" i="50"/>
  <c r="AA613" i="50"/>
  <c r="AA566" i="50"/>
  <c r="AA559" i="50"/>
  <c r="Z543" i="50"/>
  <c r="AA543" i="50"/>
  <c r="Z522" i="50"/>
  <c r="Z521" i="50"/>
  <c r="Z517" i="50"/>
  <c r="Z471" i="50"/>
  <c r="AA471" i="50"/>
  <c r="Z432" i="50"/>
  <c r="AA432" i="50"/>
  <c r="AA419" i="50"/>
  <c r="Z412" i="50"/>
  <c r="AA412" i="50"/>
  <c r="AA381" i="50"/>
  <c r="Z377" i="50"/>
  <c r="Z367" i="50"/>
  <c r="AA367" i="50"/>
  <c r="AA254" i="50"/>
  <c r="Z195" i="50"/>
  <c r="AA171" i="50"/>
  <c r="Z161" i="50"/>
  <c r="AA151" i="50"/>
  <c r="Z64" i="50"/>
  <c r="AA64" i="50"/>
  <c r="Z59" i="50"/>
  <c r="AA59" i="50"/>
  <c r="Z58" i="50"/>
  <c r="AA58" i="50"/>
  <c r="Z1388" i="50"/>
  <c r="AA1388" i="50"/>
  <c r="Z1240" i="50"/>
  <c r="AA1240" i="50"/>
  <c r="Z1115" i="50"/>
  <c r="AA1115" i="50"/>
  <c r="Z670" i="50"/>
  <c r="AA670" i="50"/>
  <c r="AA647" i="50"/>
  <c r="Z647" i="50"/>
  <c r="AA584" i="50"/>
  <c r="Z584" i="50"/>
  <c r="AA573" i="50"/>
  <c r="Z573" i="50"/>
  <c r="Z520" i="50"/>
  <c r="AA520" i="50"/>
  <c r="Z450" i="50"/>
  <c r="AA450" i="50"/>
  <c r="Z313" i="50"/>
  <c r="AA313" i="50"/>
  <c r="Z274" i="50"/>
  <c r="AA274" i="50"/>
  <c r="AA240" i="50"/>
  <c r="Z240" i="50"/>
  <c r="AA223" i="50"/>
  <c r="Z223" i="50"/>
  <c r="Z222" i="50"/>
  <c r="AA222" i="50"/>
  <c r="Z178" i="50"/>
  <c r="AA178" i="50"/>
  <c r="Z62" i="50"/>
  <c r="AA62" i="50"/>
  <c r="Z1048" i="50"/>
  <c r="AA1048" i="50"/>
  <c r="AA978" i="50"/>
  <c r="Z978" i="50"/>
  <c r="Z961" i="50"/>
  <c r="AA961" i="50"/>
  <c r="Z944" i="50"/>
  <c r="AA944" i="50"/>
  <c r="AA757" i="50"/>
  <c r="Z757" i="50"/>
  <c r="AA616" i="50"/>
  <c r="Z616" i="50"/>
  <c r="AA564" i="50"/>
  <c r="Z564" i="50"/>
  <c r="AA560" i="50"/>
  <c r="Z560" i="50"/>
  <c r="AA552" i="50"/>
  <c r="Z552" i="50"/>
  <c r="AA536" i="50"/>
  <c r="Z536" i="50"/>
  <c r="AA531" i="50"/>
  <c r="Z531" i="50"/>
  <c r="AA426" i="50"/>
  <c r="Z426" i="50"/>
  <c r="Z420" i="50"/>
  <c r="AA420" i="50"/>
  <c r="Z407" i="50"/>
  <c r="AA407" i="50"/>
  <c r="Z340" i="50"/>
  <c r="AA340" i="50"/>
  <c r="Z214" i="50"/>
  <c r="AA214" i="50"/>
  <c r="Z574" i="50"/>
  <c r="AA574" i="50"/>
  <c r="Z565" i="50"/>
  <c r="AA565" i="50"/>
  <c r="Z439" i="50"/>
  <c r="AA439" i="50"/>
  <c r="Z425" i="50"/>
  <c r="AA425" i="50"/>
  <c r="Z532" i="50"/>
  <c r="AA532" i="50"/>
  <c r="Z527" i="50"/>
  <c r="AA527" i="50"/>
  <c r="Z427" i="50"/>
  <c r="AA427" i="50"/>
  <c r="AA365" i="50"/>
  <c r="Z365" i="50"/>
  <c r="Z350" i="50"/>
  <c r="AA350" i="50"/>
  <c r="AA256" i="50"/>
  <c r="Z256" i="50"/>
  <c r="AA193" i="50"/>
  <c r="Z162" i="50"/>
  <c r="AA162" i="50"/>
  <c r="AA153" i="50"/>
  <c r="Z153" i="50"/>
  <c r="Z41" i="50"/>
  <c r="AA41" i="50"/>
  <c r="Z29" i="50"/>
  <c r="AA29" i="50"/>
  <c r="AA1369" i="50"/>
  <c r="AA1186" i="50"/>
  <c r="Z1186" i="50"/>
  <c r="Z1169" i="50"/>
  <c r="AA1169" i="50"/>
  <c r="Z1152" i="50"/>
  <c r="AA1152" i="50"/>
  <c r="Z872" i="50"/>
  <c r="AA872" i="50"/>
  <c r="AA858" i="50"/>
  <c r="AA855" i="50"/>
  <c r="Z855" i="50"/>
  <c r="Z854" i="50"/>
  <c r="AA854" i="50"/>
  <c r="AA835" i="50"/>
  <c r="Z835" i="50"/>
  <c r="AA758" i="50"/>
  <c r="AA682" i="50"/>
  <c r="AA558" i="50"/>
  <c r="Z554" i="50"/>
  <c r="AA554" i="50"/>
  <c r="Z518" i="50"/>
  <c r="Z497" i="50"/>
  <c r="Z436" i="50"/>
  <c r="AA436" i="50"/>
  <c r="Z415" i="50"/>
  <c r="AA415" i="50"/>
  <c r="AA301" i="50"/>
  <c r="Z301" i="50"/>
  <c r="AA267" i="50"/>
  <c r="Z267" i="50"/>
  <c r="AA234" i="50"/>
  <c r="Z234" i="50"/>
  <c r="Z199" i="50"/>
  <c r="AA199" i="50"/>
  <c r="AA42" i="50"/>
  <c r="Z42" i="50"/>
  <c r="AA1422" i="50"/>
  <c r="Z1422" i="50"/>
  <c r="Z1342" i="50"/>
  <c r="Z1214" i="50"/>
  <c r="Z1137" i="50"/>
  <c r="Z1103" i="50"/>
  <c r="AA1103" i="50"/>
  <c r="Z1097" i="50"/>
  <c r="Z962" i="50"/>
  <c r="AA927" i="50"/>
  <c r="AA900" i="50"/>
  <c r="AA898" i="50"/>
  <c r="Z898" i="50"/>
  <c r="Z881" i="50"/>
  <c r="AA881" i="50"/>
  <c r="AA861" i="50"/>
  <c r="Z791" i="50"/>
  <c r="AA778" i="50"/>
  <c r="Z741" i="50"/>
  <c r="AA739" i="50"/>
  <c r="Z739" i="50"/>
  <c r="AA711" i="50"/>
  <c r="Z711" i="50"/>
  <c r="AA658" i="50"/>
  <c r="AA655" i="50"/>
  <c r="Z655" i="50"/>
  <c r="AA646" i="50"/>
  <c r="Z576" i="50"/>
  <c r="Z538" i="50"/>
  <c r="AA538" i="50"/>
  <c r="Z529" i="50"/>
  <c r="AA529" i="50"/>
  <c r="Z528" i="50"/>
  <c r="AA528" i="50"/>
  <c r="Z440" i="50"/>
  <c r="AA440" i="50"/>
  <c r="Z431" i="50"/>
  <c r="AA431" i="50"/>
  <c r="Z430" i="50"/>
  <c r="AA430" i="50"/>
  <c r="Z416" i="50"/>
  <c r="AA416" i="50"/>
  <c r="AA414" i="50"/>
  <c r="Z414" i="50"/>
  <c r="AA366" i="50"/>
  <c r="Z366" i="50"/>
  <c r="Z351" i="50"/>
  <c r="AA351" i="50"/>
  <c r="Z329" i="50"/>
  <c r="AA329" i="50"/>
  <c r="Z316" i="50"/>
  <c r="AA316" i="50"/>
  <c r="Z290" i="50"/>
  <c r="AA290" i="50"/>
  <c r="Z279" i="50"/>
  <c r="AA279" i="50"/>
  <c r="Z257" i="50"/>
  <c r="AA257" i="50"/>
  <c r="AA215" i="50"/>
  <c r="Z215" i="50"/>
  <c r="Z196" i="50"/>
  <c r="AA196" i="50"/>
  <c r="AA63" i="50"/>
  <c r="Z63" i="50"/>
  <c r="AA1689" i="50"/>
  <c r="AA1674" i="50"/>
  <c r="AA1657" i="50"/>
  <c r="AA1634" i="50"/>
  <c r="AA1617" i="50"/>
  <c r="AA1594" i="50"/>
  <c r="AA1577" i="50"/>
  <c r="AA1554" i="50"/>
  <c r="AA1537" i="50"/>
  <c r="AA1514" i="50"/>
  <c r="AA1497" i="50"/>
  <c r="AA1474" i="50"/>
  <c r="AA1453" i="50"/>
  <c r="AA1433" i="50"/>
  <c r="AA1424" i="50"/>
  <c r="Z1406" i="50"/>
  <c r="Z1378" i="50"/>
  <c r="Z1358" i="50"/>
  <c r="Z1651" i="50"/>
  <c r="Z1611" i="50"/>
  <c r="Z1571" i="50"/>
  <c r="Z1531" i="50"/>
  <c r="Z1491" i="50"/>
  <c r="AA1452" i="50"/>
  <c r="Z1398" i="50"/>
  <c r="AA1368" i="50"/>
  <c r="Z1326" i="50"/>
  <c r="AA1292" i="50"/>
  <c r="Z1258" i="50"/>
  <c r="AA1248" i="50"/>
  <c r="AA1136" i="50"/>
  <c r="AA1096" i="50"/>
  <c r="Z1058" i="50"/>
  <c r="Z995" i="50"/>
  <c r="Z934" i="50"/>
  <c r="AA908" i="50"/>
  <c r="AA615" i="50"/>
  <c r="AA614" i="50"/>
  <c r="Z612" i="50"/>
  <c r="AA575" i="50"/>
  <c r="Z563" i="50"/>
  <c r="AA562" i="50"/>
  <c r="AA441" i="50"/>
  <c r="Z441" i="50"/>
  <c r="AA302" i="50"/>
  <c r="Z302" i="50"/>
  <c r="Z288" i="50"/>
  <c r="AA268" i="50"/>
  <c r="Z268" i="50"/>
  <c r="Z216" i="50"/>
  <c r="AA216" i="50"/>
  <c r="AA180" i="50"/>
  <c r="Z13" i="50"/>
  <c r="AA13" i="50"/>
  <c r="AA1086" i="50"/>
  <c r="Z1086" i="50"/>
  <c r="Z443" i="50"/>
  <c r="AA443" i="50"/>
  <c r="Z992" i="50"/>
  <c r="AA992" i="50"/>
  <c r="AA808" i="50"/>
  <c r="Z808" i="50"/>
  <c r="AA1018" i="50"/>
  <c r="Z1018" i="50"/>
  <c r="Z1001" i="50"/>
  <c r="AA1001" i="50"/>
  <c r="Z984" i="50"/>
  <c r="AA984" i="50"/>
  <c r="Z164" i="50"/>
  <c r="AA164" i="50"/>
  <c r="Z236" i="50"/>
  <c r="AA236" i="50"/>
  <c r="Z218" i="50"/>
  <c r="AA218" i="50"/>
  <c r="Z49" i="50"/>
  <c r="AA49" i="50"/>
  <c r="AA851" i="50"/>
  <c r="Z851" i="50"/>
  <c r="Z354" i="50"/>
  <c r="AA354" i="50"/>
  <c r="Z280" i="50"/>
  <c r="AA280" i="50"/>
  <c r="AA245" i="50"/>
  <c r="Z245" i="50"/>
  <c r="Z235" i="50"/>
  <c r="AA235" i="50"/>
  <c r="AA226" i="50"/>
  <c r="Z226" i="50"/>
  <c r="AA183" i="50"/>
  <c r="Z183" i="50"/>
  <c r="Z476" i="50"/>
  <c r="AA476" i="50"/>
  <c r="Z472" i="50"/>
  <c r="AA472" i="50"/>
  <c r="Z45" i="50"/>
  <c r="AA45" i="50"/>
  <c r="AA1438" i="50"/>
  <c r="Z1438" i="50"/>
  <c r="Z1320" i="50"/>
  <c r="AA1320" i="50"/>
  <c r="AA938" i="50"/>
  <c r="Z938" i="50"/>
  <c r="Z849" i="50"/>
  <c r="AA824" i="50"/>
  <c r="Z662" i="50"/>
  <c r="AA662" i="50"/>
  <c r="AA541" i="50"/>
  <c r="AA539" i="50"/>
  <c r="Z504" i="50"/>
  <c r="AA504" i="50"/>
  <c r="Z445" i="50"/>
  <c r="AA445" i="50"/>
  <c r="Z336" i="50"/>
  <c r="AA336" i="50"/>
  <c r="Z260" i="50"/>
  <c r="AA260" i="50"/>
  <c r="Z165" i="50"/>
  <c r="AA165" i="50"/>
  <c r="Z34" i="50"/>
  <c r="AA34" i="50"/>
  <c r="Z22" i="50"/>
  <c r="AA22" i="50"/>
  <c r="AA1085" i="50"/>
  <c r="Z709" i="50"/>
  <c r="Z609" i="50"/>
  <c r="Z371" i="50"/>
  <c r="AA371" i="50"/>
  <c r="AA285" i="50"/>
  <c r="Z285" i="50"/>
  <c r="Z270" i="50"/>
  <c r="AA270" i="50"/>
  <c r="AA261" i="50"/>
  <c r="Z261" i="50"/>
  <c r="AA259" i="50"/>
  <c r="AA202" i="50"/>
  <c r="Z142" i="50"/>
  <c r="AA142" i="50"/>
  <c r="Z128" i="50"/>
  <c r="AA1682" i="50"/>
  <c r="AA1429" i="50"/>
  <c r="AA1363" i="50"/>
  <c r="AA1305" i="50"/>
  <c r="AA1288" i="50"/>
  <c r="AA1279" i="50"/>
  <c r="Z1245" i="50"/>
  <c r="AA1201" i="50"/>
  <c r="AA1193" i="50"/>
  <c r="AA1157" i="50"/>
  <c r="AA1149" i="50"/>
  <c r="Z1093" i="50"/>
  <c r="AA1084" i="50"/>
  <c r="Z1077" i="50"/>
  <c r="Z983" i="50"/>
  <c r="Z974" i="50"/>
  <c r="AA957" i="50"/>
  <c r="AA948" i="50"/>
  <c r="AA923" i="50"/>
  <c r="AA896" i="50"/>
  <c r="Z869" i="50"/>
  <c r="AA868" i="50"/>
  <c r="AA866" i="50"/>
  <c r="Z826" i="50"/>
  <c r="AA822" i="50"/>
  <c r="AA802" i="50"/>
  <c r="Z750" i="50"/>
  <c r="AA719" i="50"/>
  <c r="Z719" i="50"/>
  <c r="Z653" i="50"/>
  <c r="Z642" i="50"/>
  <c r="AA626" i="50"/>
  <c r="Z488" i="50"/>
  <c r="AA488" i="50"/>
  <c r="Z479" i="50"/>
  <c r="Z474" i="50"/>
  <c r="Z459" i="50"/>
  <c r="AA459" i="50"/>
  <c r="Z458" i="50"/>
  <c r="AA458" i="50"/>
  <c r="AA442" i="50"/>
  <c r="Z396" i="50"/>
  <c r="AA396" i="50"/>
  <c r="Z343" i="50"/>
  <c r="AA343" i="50"/>
  <c r="Z322" i="50"/>
  <c r="AA322" i="50"/>
  <c r="AA307" i="50"/>
  <c r="AA271" i="50"/>
  <c r="Z271" i="50"/>
  <c r="Z229" i="50"/>
  <c r="AA229" i="50"/>
  <c r="Z112" i="50"/>
  <c r="AA112" i="50"/>
  <c r="Z91" i="50"/>
  <c r="AA91" i="50"/>
  <c r="Z61" i="50"/>
  <c r="AA61" i="50"/>
  <c r="Z35" i="50"/>
  <c r="AA35" i="50"/>
  <c r="Z825" i="50"/>
  <c r="AA825" i="50"/>
  <c r="AA628" i="50"/>
  <c r="Z628" i="50"/>
  <c r="Z368" i="50"/>
  <c r="AA368" i="50"/>
  <c r="Z60" i="50"/>
  <c r="AA60" i="50"/>
  <c r="AA1054" i="50"/>
  <c r="Z1054" i="50"/>
  <c r="AA357" i="50"/>
  <c r="Z357" i="50"/>
  <c r="Z204" i="50"/>
  <c r="AA204" i="50"/>
  <c r="Z1428" i="50"/>
  <c r="AA1428" i="50"/>
  <c r="AA1346" i="50"/>
  <c r="Z1346" i="50"/>
  <c r="Z1200" i="50"/>
  <c r="AA1200" i="50"/>
  <c r="AA867" i="50"/>
  <c r="Z867" i="50"/>
  <c r="Z282" i="50"/>
  <c r="AA282" i="50"/>
  <c r="Z228" i="50"/>
  <c r="AA228" i="50"/>
  <c r="Z219" i="50"/>
  <c r="AA219" i="50"/>
  <c r="AA205" i="50"/>
  <c r="Z205" i="50"/>
  <c r="AA125" i="50"/>
  <c r="Z125" i="50"/>
  <c r="Z122" i="50"/>
  <c r="AA122" i="50"/>
  <c r="Z89" i="50"/>
  <c r="AA89" i="50"/>
  <c r="AA1382" i="50"/>
  <c r="Z1382" i="50"/>
  <c r="AA1226" i="50"/>
  <c r="Z1226" i="50"/>
  <c r="Z1209" i="50"/>
  <c r="AA1209" i="50"/>
  <c r="Z1192" i="50"/>
  <c r="AA1192" i="50"/>
  <c r="Z912" i="50"/>
  <c r="AA912" i="50"/>
  <c r="Z746" i="50"/>
  <c r="AA746" i="50"/>
  <c r="AA651" i="50"/>
  <c r="Z651" i="50"/>
  <c r="Z480" i="50"/>
  <c r="AA480" i="50"/>
  <c r="Z444" i="50"/>
  <c r="AA444" i="50"/>
  <c r="AA358" i="50"/>
  <c r="Z358" i="50"/>
  <c r="Z332" i="50"/>
  <c r="AA332" i="50"/>
  <c r="AA330" i="50"/>
  <c r="Z292" i="50"/>
  <c r="AA292" i="50"/>
  <c r="Z283" i="50"/>
  <c r="AA283" i="50"/>
  <c r="Z126" i="50"/>
  <c r="AA126" i="50"/>
  <c r="AA121" i="50"/>
  <c r="Z1073" i="50"/>
  <c r="AA1073" i="50"/>
  <c r="Z921" i="50"/>
  <c r="AA921" i="50"/>
  <c r="Z904" i="50"/>
  <c r="AA904" i="50"/>
  <c r="Z850" i="50"/>
  <c r="Z807" i="50"/>
  <c r="Z623" i="50"/>
  <c r="AA623" i="50"/>
  <c r="Z604" i="50"/>
  <c r="Z508" i="50"/>
  <c r="AA508" i="50"/>
  <c r="Z456" i="50"/>
  <c r="AA456" i="50"/>
  <c r="Z1128" i="50"/>
  <c r="AA1128" i="50"/>
  <c r="Z966" i="50"/>
  <c r="Z889" i="50"/>
  <c r="Z870" i="50"/>
  <c r="Z845" i="50"/>
  <c r="AA845" i="50"/>
  <c r="AA799" i="50"/>
  <c r="Z799" i="50"/>
  <c r="Z475" i="50"/>
  <c r="Z447" i="50"/>
  <c r="AA447" i="50"/>
  <c r="AA397" i="50"/>
  <c r="Z397" i="50"/>
  <c r="Z337" i="50"/>
  <c r="AA337" i="50"/>
  <c r="Z306" i="50"/>
  <c r="AA303" i="50"/>
  <c r="AA1677" i="50"/>
  <c r="AA1637" i="50"/>
  <c r="AA1597" i="50"/>
  <c r="AA1557" i="50"/>
  <c r="AA1517" i="50"/>
  <c r="AA1477" i="50"/>
  <c r="Z1458" i="50"/>
  <c r="AA1448" i="50"/>
  <c r="AA1420" i="50"/>
  <c r="Z1210" i="50"/>
  <c r="AA1175" i="50"/>
  <c r="AA1148" i="50"/>
  <c r="Z1130" i="50"/>
  <c r="Z1110" i="50"/>
  <c r="AA1076" i="50"/>
  <c r="Z1010" i="50"/>
  <c r="AA1000" i="50"/>
  <c r="AA888" i="50"/>
  <c r="Z847" i="50"/>
  <c r="AA795" i="50"/>
  <c r="Z795" i="50"/>
  <c r="Z675" i="50"/>
  <c r="Z496" i="50"/>
  <c r="AA496" i="50"/>
  <c r="Z477" i="50"/>
  <c r="Z422" i="50"/>
  <c r="AA422" i="50"/>
  <c r="AA395" i="50"/>
  <c r="Z359" i="50"/>
  <c r="AA359" i="50"/>
  <c r="AA331" i="50"/>
  <c r="Z324" i="50"/>
  <c r="AA324" i="50"/>
  <c r="Z168" i="50"/>
  <c r="AA168" i="50"/>
  <c r="Z131" i="50"/>
  <c r="AA131" i="50"/>
  <c r="AA92" i="50"/>
  <c r="Z92" i="50"/>
  <c r="Z481" i="50"/>
  <c r="AA481" i="50"/>
  <c r="Z346" i="50"/>
  <c r="AA346" i="50"/>
  <c r="AA227" i="50"/>
  <c r="Z227" i="50"/>
  <c r="Z203" i="50"/>
  <c r="AA203" i="50"/>
  <c r="AA144" i="50"/>
  <c r="Z144" i="50"/>
  <c r="AA99" i="50"/>
  <c r="Z99" i="50"/>
  <c r="AA683" i="50"/>
  <c r="Z683" i="50"/>
  <c r="Z627" i="50"/>
  <c r="AA627" i="50"/>
  <c r="Z392" i="50"/>
  <c r="AA392" i="50"/>
  <c r="Z352" i="50"/>
  <c r="AA352" i="50"/>
  <c r="Z258" i="50"/>
  <c r="AA258" i="50"/>
  <c r="Z174" i="50"/>
  <c r="AA174" i="50"/>
  <c r="AA137" i="50"/>
  <c r="Z137" i="50"/>
  <c r="Z356" i="50"/>
  <c r="AA356" i="50"/>
  <c r="AA341" i="50"/>
  <c r="Z341" i="50"/>
  <c r="Z175" i="50"/>
  <c r="AA175" i="50"/>
  <c r="AA156" i="50"/>
  <c r="Z156" i="50"/>
  <c r="Z106" i="50"/>
  <c r="AA106" i="50"/>
  <c r="AA27" i="50"/>
  <c r="Z27" i="50"/>
  <c r="Z500" i="50"/>
  <c r="AA500" i="50"/>
  <c r="Z464" i="50"/>
  <c r="AA464" i="50"/>
  <c r="Z176" i="50"/>
  <c r="AA176" i="50"/>
  <c r="AA154" i="50"/>
  <c r="Z154" i="50"/>
  <c r="Z587" i="50"/>
  <c r="AA587" i="50"/>
  <c r="Z512" i="50"/>
  <c r="AA512" i="50"/>
  <c r="Z492" i="50"/>
  <c r="AA492" i="50"/>
  <c r="Z364" i="50"/>
  <c r="AA364" i="50"/>
  <c r="Z342" i="50"/>
  <c r="AA342" i="50"/>
  <c r="Z314" i="50"/>
  <c r="AA314" i="50"/>
  <c r="Z224" i="50"/>
  <c r="AA224" i="50"/>
  <c r="AA170" i="50"/>
  <c r="Z170" i="50"/>
  <c r="Z102" i="50"/>
  <c r="AA102" i="50"/>
  <c r="Z493" i="50"/>
  <c r="AA493" i="50"/>
  <c r="AA362" i="50"/>
  <c r="Z362" i="50"/>
  <c r="Z344" i="50"/>
  <c r="AA344" i="50"/>
  <c r="Z296" i="50"/>
  <c r="AA296" i="50"/>
  <c r="Z263" i="50"/>
  <c r="AA263" i="50"/>
  <c r="Z43" i="50"/>
  <c r="AA43" i="50"/>
  <c r="Z25" i="50"/>
  <c r="AA25" i="50"/>
  <c r="Z524" i="50"/>
  <c r="AA524" i="50"/>
  <c r="AA98" i="50"/>
  <c r="Z98" i="50"/>
  <c r="Z85" i="50"/>
  <c r="AA85" i="50"/>
  <c r="Z77" i="50"/>
  <c r="AA77" i="50"/>
  <c r="AA76" i="50"/>
  <c r="Z76" i="50"/>
  <c r="Z75" i="50"/>
  <c r="AA75" i="50"/>
  <c r="Z70" i="50"/>
  <c r="AA70" i="50"/>
  <c r="Z484" i="50"/>
  <c r="AA484" i="50"/>
  <c r="Z320" i="50"/>
  <c r="AA320" i="50"/>
  <c r="Z249" i="50"/>
  <c r="AA249" i="50"/>
  <c r="AA32" i="50"/>
  <c r="Z32" i="50"/>
  <c r="Z398" i="50"/>
  <c r="AA398" i="50"/>
  <c r="Z348" i="50"/>
  <c r="AA348" i="50"/>
  <c r="Z84" i="50"/>
  <c r="AA84" i="50"/>
  <c r="Z66" i="50"/>
  <c r="AA66" i="50"/>
  <c r="Z65" i="50"/>
  <c r="AA65" i="50"/>
  <c r="Z130" i="50"/>
  <c r="AA130" i="50"/>
  <c r="Z39" i="50"/>
  <c r="AA39" i="50"/>
  <c r="Z304" i="50"/>
  <c r="AA304" i="50"/>
  <c r="AA291" i="50"/>
  <c r="Z291" i="50"/>
  <c r="Z213" i="50"/>
  <c r="AA213" i="50"/>
  <c r="AA201" i="50"/>
  <c r="Z201" i="50"/>
  <c r="Z308" i="50"/>
  <c r="AA308" i="50"/>
  <c r="Z163" i="50"/>
  <c r="AA163" i="50"/>
  <c r="Z159" i="50"/>
  <c r="AA159" i="50"/>
  <c r="Z33" i="50"/>
  <c r="AA33" i="50"/>
  <c r="Z376" i="50"/>
  <c r="AA376" i="50"/>
  <c r="Z138" i="50"/>
  <c r="AA138" i="50"/>
  <c r="Z134" i="50"/>
  <c r="AA134" i="50"/>
  <c r="Z73" i="50"/>
  <c r="AA73" i="50"/>
  <c r="AA72" i="50"/>
  <c r="Z72" i="50"/>
  <c r="Z17" i="50"/>
  <c r="AA17" i="50"/>
  <c r="AA120" i="50"/>
  <c r="Z120" i="50"/>
  <c r="Z117" i="50"/>
  <c r="AA117" i="50"/>
  <c r="Z69" i="50"/>
  <c r="AA69" i="50"/>
  <c r="Z18" i="50"/>
  <c r="AA18" i="50"/>
  <c r="Z468" i="50"/>
  <c r="AA468" i="50"/>
  <c r="Z448" i="50"/>
  <c r="AA448" i="50"/>
  <c r="Z428" i="50"/>
  <c r="AA428" i="50"/>
  <c r="Z408" i="50"/>
  <c r="AA408" i="50"/>
  <c r="Z388" i="50"/>
  <c r="AA388" i="50"/>
  <c r="Z328" i="50"/>
  <c r="AA328" i="50"/>
  <c r="Z309" i="50"/>
  <c r="AA309" i="50"/>
  <c r="Z300" i="50"/>
  <c r="AA300" i="50"/>
  <c r="Z287" i="50"/>
  <c r="AA287" i="50"/>
  <c r="Z184" i="50"/>
  <c r="AA184" i="50"/>
  <c r="Z179" i="50"/>
  <c r="AA179" i="50"/>
  <c r="Z97" i="50"/>
  <c r="AA97" i="50"/>
  <c r="Z109" i="50"/>
  <c r="AA109" i="50"/>
  <c r="Z12" i="50"/>
  <c r="AA12" i="50"/>
  <c r="Z111" i="50"/>
  <c r="AA111" i="50"/>
  <c r="Z57" i="50"/>
  <c r="AA57" i="50"/>
  <c r="Z52" i="50"/>
  <c r="AA52" i="50"/>
  <c r="Z21" i="50"/>
  <c r="AA21" i="50"/>
  <c r="Z9" i="50"/>
  <c r="AA9" i="50"/>
  <c r="Z37" i="50"/>
  <c r="AA37" i="50"/>
  <c r="K5862" i="53" l="1"/>
  <c r="K5861" i="53" s="1"/>
  <c r="J5861" i="53"/>
  <c r="J5797" i="53"/>
  <c r="K5798" i="53"/>
  <c r="K5797" i="53" s="1"/>
  <c r="K5669" i="53"/>
  <c r="J5733" i="53"/>
  <c r="K5741" i="53"/>
  <c r="K5733" i="53" s="1"/>
  <c r="K5510" i="53"/>
  <c r="K5509" i="53" s="1"/>
  <c r="J5509" i="53"/>
  <c r="L5541" i="53"/>
  <c r="J5573" i="53"/>
  <c r="K5574" i="53"/>
  <c r="K5573" i="53" s="1"/>
  <c r="J5669" i="53"/>
  <c r="J5829" i="53"/>
  <c r="K5830" i="53"/>
  <c r="K5829" i="53" s="1"/>
  <c r="J5605" i="53"/>
  <c r="K5606" i="53"/>
  <c r="K5605" i="53" s="1"/>
  <c r="K5638" i="53"/>
  <c r="K5637" i="53" s="1"/>
  <c r="J5637" i="53"/>
  <c r="K5765" i="53"/>
  <c r="J5893" i="53"/>
  <c r="J5541" i="53"/>
  <c r="K5542" i="53"/>
  <c r="K5541" i="53" s="1"/>
  <c r="K5893" i="53"/>
  <c r="J5701" i="53"/>
  <c r="K5716" i="53"/>
  <c r="K5701" i="53" s="1"/>
  <c r="J5125" i="53"/>
  <c r="K5126" i="53"/>
  <c r="K5125" i="53" s="1"/>
  <c r="J5061" i="53"/>
  <c r="K5254" i="53"/>
  <c r="K5253" i="53" s="1"/>
  <c r="J5253" i="53"/>
  <c r="J5157" i="53"/>
  <c r="K5158" i="53"/>
  <c r="K5157" i="53" s="1"/>
  <c r="J5381" i="53"/>
  <c r="K5382" i="53"/>
  <c r="K5381" i="53" s="1"/>
  <c r="J5221" i="53"/>
  <c r="J5445" i="53"/>
  <c r="J5093" i="53"/>
  <c r="K5094" i="53"/>
  <c r="K5093" i="53" s="1"/>
  <c r="K5445" i="53"/>
  <c r="J5317" i="53"/>
  <c r="J5413" i="53"/>
  <c r="K5414" i="53"/>
  <c r="K5413" i="53" s="1"/>
  <c r="K5349" i="53"/>
  <c r="J4901" i="53"/>
  <c r="K4902" i="53"/>
  <c r="K4901" i="53" s="1"/>
  <c r="K4806" i="53"/>
  <c r="K4805" i="53" s="1"/>
  <c r="J4805" i="53"/>
  <c r="J4773" i="53"/>
  <c r="J4709" i="53"/>
  <c r="K4710" i="53"/>
  <c r="K4709" i="53" s="1"/>
  <c r="J4965" i="53"/>
  <c r="K4965" i="53"/>
  <c r="K4614" i="53"/>
  <c r="K4613" i="53" s="1"/>
  <c r="J4613" i="53"/>
  <c r="K4997" i="53"/>
  <c r="K4646" i="53"/>
  <c r="K4645" i="53" s="1"/>
  <c r="J4645" i="53"/>
  <c r="J4997" i="53"/>
  <c r="J4837" i="53"/>
  <c r="L4581" i="53"/>
  <c r="J4933" i="53"/>
  <c r="K4934" i="53"/>
  <c r="K4933" i="53" s="1"/>
  <c r="J4133" i="53"/>
  <c r="K4141" i="53"/>
  <c r="K4133" i="53" s="1"/>
  <c r="J4261" i="53"/>
  <c r="K4262" i="53"/>
  <c r="K4261" i="53" s="1"/>
  <c r="J4453" i="53"/>
  <c r="K4454" i="53"/>
  <c r="K4453" i="53" s="1"/>
  <c r="K4294" i="53"/>
  <c r="K4293" i="53" s="1"/>
  <c r="J4293" i="53"/>
  <c r="J4165" i="53"/>
  <c r="K4173" i="53"/>
  <c r="K4165" i="53" s="1"/>
  <c r="K4518" i="53"/>
  <c r="K4517" i="53" s="1"/>
  <c r="J4517" i="53"/>
  <c r="J4389" i="53"/>
  <c r="K4397" i="53"/>
  <c r="K4389" i="53" s="1"/>
  <c r="K4485" i="53"/>
  <c r="K4358" i="53"/>
  <c r="K4357" i="53" s="1"/>
  <c r="J4357" i="53"/>
  <c r="J4485" i="53"/>
  <c r="J4197" i="53"/>
  <c r="K4198" i="53"/>
  <c r="K4197" i="53" s="1"/>
  <c r="J4229" i="53"/>
  <c r="K4230" i="53"/>
  <c r="K4229" i="53" s="1"/>
  <c r="J4421" i="53"/>
  <c r="K4422" i="53"/>
  <c r="K4421" i="53" s="1"/>
  <c r="J4549" i="53"/>
  <c r="K4549" i="53"/>
  <c r="J4069" i="53"/>
  <c r="K4069" i="53"/>
  <c r="J3717" i="53"/>
  <c r="K3718" i="53"/>
  <c r="K3717" i="53" s="1"/>
  <c r="J4101" i="53"/>
  <c r="K4101" i="53"/>
  <c r="K3973" i="53"/>
  <c r="K3910" i="53"/>
  <c r="K3909" i="53" s="1"/>
  <c r="J3909" i="53"/>
  <c r="J4037" i="53"/>
  <c r="K4038" i="53"/>
  <c r="K4037" i="53" s="1"/>
  <c r="J3877" i="53"/>
  <c r="J3813" i="53"/>
  <c r="K3814" i="53"/>
  <c r="K3813" i="53" s="1"/>
  <c r="K3845" i="53"/>
  <c r="J3845" i="53"/>
  <c r="J3749" i="53"/>
  <c r="K3750" i="53"/>
  <c r="K3749" i="53" s="1"/>
  <c r="J3685" i="53"/>
  <c r="J3941" i="53"/>
  <c r="K3949" i="53"/>
  <c r="K3941" i="53" s="1"/>
  <c r="K3685" i="53"/>
  <c r="K3270" i="53"/>
  <c r="K3269" i="53" s="1"/>
  <c r="J3269" i="53"/>
  <c r="K3621" i="53"/>
  <c r="K3525" i="53"/>
  <c r="J3429" i="53"/>
  <c r="J3557" i="53"/>
  <c r="K3558" i="53"/>
  <c r="K3557" i="53" s="1"/>
  <c r="J3589" i="53"/>
  <c r="K3590" i="53"/>
  <c r="K3589" i="53" s="1"/>
  <c r="J3301" i="53"/>
  <c r="K3302" i="53"/>
  <c r="K3301" i="53" s="1"/>
  <c r="K3397" i="53"/>
  <c r="J3397" i="53"/>
  <c r="L3333" i="53"/>
  <c r="K3653" i="53"/>
  <c r="K3462" i="53"/>
  <c r="K3461" i="53" s="1"/>
  <c r="J3461" i="53"/>
  <c r="K3429" i="53"/>
  <c r="J3333" i="53"/>
  <c r="K3334" i="53"/>
  <c r="K3333" i="53" s="1"/>
  <c r="J3237" i="53"/>
  <c r="J3525" i="53"/>
  <c r="J2917" i="53"/>
  <c r="K2918" i="53"/>
  <c r="K2917" i="53" s="1"/>
  <c r="J3141" i="53"/>
  <c r="K3142" i="53"/>
  <c r="K3141" i="53" s="1"/>
  <c r="J2789" i="53"/>
  <c r="K3077" i="53"/>
  <c r="K2789" i="53"/>
  <c r="J2853" i="53"/>
  <c r="K2854" i="53"/>
  <c r="K2853" i="53" s="1"/>
  <c r="J2981" i="53"/>
  <c r="K3046" i="53"/>
  <c r="K3045" i="53" s="1"/>
  <c r="J3045" i="53"/>
  <c r="K2949" i="53"/>
  <c r="J2949" i="53"/>
  <c r="K3174" i="53"/>
  <c r="K3173" i="53" s="1"/>
  <c r="J3173" i="53"/>
  <c r="J3109" i="53"/>
  <c r="J3077" i="53"/>
  <c r="K3014" i="53"/>
  <c r="K3013" i="53" s="1"/>
  <c r="J3013" i="53"/>
  <c r="K3205" i="53"/>
  <c r="K2822" i="53"/>
  <c r="K2821" i="53" s="1"/>
  <c r="J2821" i="53"/>
  <c r="L2821" i="53"/>
  <c r="L2917" i="53"/>
  <c r="J3205" i="53"/>
  <c r="K2502" i="53"/>
  <c r="K2501" i="53" s="1"/>
  <c r="J2501" i="53"/>
  <c r="J2469" i="53"/>
  <c r="K2470" i="53"/>
  <c r="K2469" i="53" s="1"/>
  <c r="K2356" i="53"/>
  <c r="K2341" i="53" s="1"/>
  <c r="J2341" i="53"/>
  <c r="J2661" i="53"/>
  <c r="K2662" i="53"/>
  <c r="K2661" i="53" s="1"/>
  <c r="K2374" i="53"/>
  <c r="K2373" i="53" s="1"/>
  <c r="J2373" i="53"/>
  <c r="L2469" i="53"/>
  <c r="J2597" i="53"/>
  <c r="K2605" i="53"/>
  <c r="K2597" i="53" s="1"/>
  <c r="K2765" i="53"/>
  <c r="K2757" i="53" s="1"/>
  <c r="J2757" i="53"/>
  <c r="J2437" i="53"/>
  <c r="K2445" i="53"/>
  <c r="K2437" i="53" s="1"/>
  <c r="K2629" i="53"/>
  <c r="K2566" i="53"/>
  <c r="K2565" i="53" s="1"/>
  <c r="J2565" i="53"/>
  <c r="J2405" i="53"/>
  <c r="K2406" i="53"/>
  <c r="K2405" i="53" s="1"/>
  <c r="K2693" i="53"/>
  <c r="K2726" i="53"/>
  <c r="K2725" i="53" s="1"/>
  <c r="J2725" i="53"/>
  <c r="J2693" i="53"/>
  <c r="J2629" i="53"/>
  <c r="J2213" i="53"/>
  <c r="K2214" i="53"/>
  <c r="K2213" i="53" s="1"/>
  <c r="L1957" i="53"/>
  <c r="K2309" i="53"/>
  <c r="J2149" i="53"/>
  <c r="K2157" i="53"/>
  <c r="K2149" i="53" s="1"/>
  <c r="J2181" i="53"/>
  <c r="K1926" i="53"/>
  <c r="K1925" i="53" s="1"/>
  <c r="J1925" i="53"/>
  <c r="K1908" i="53"/>
  <c r="K1893" i="53" s="1"/>
  <c r="J1893" i="53"/>
  <c r="J1957" i="53"/>
  <c r="K1958" i="53"/>
  <c r="K1957" i="53" s="1"/>
  <c r="K2278" i="53"/>
  <c r="K2277" i="53" s="1"/>
  <c r="J2277" i="53"/>
  <c r="J2021" i="53"/>
  <c r="K2022" i="53"/>
  <c r="K2021" i="53" s="1"/>
  <c r="J2117" i="53"/>
  <c r="K2132" i="53"/>
  <c r="K2117" i="53" s="1"/>
  <c r="J2245" i="53"/>
  <c r="K2246" i="53"/>
  <c r="K2245" i="53" s="1"/>
  <c r="K2053" i="53"/>
  <c r="J2053" i="53"/>
  <c r="J1573" i="53"/>
  <c r="K1574" i="53"/>
  <c r="K1573" i="53" s="1"/>
  <c r="J1637" i="53"/>
  <c r="K1733" i="53"/>
  <c r="K1829" i="53"/>
  <c r="J1509" i="53"/>
  <c r="K1606" i="53"/>
  <c r="K1605" i="53" s="1"/>
  <c r="J1605" i="53"/>
  <c r="K1509" i="53"/>
  <c r="K1445" i="53"/>
  <c r="K1670" i="53"/>
  <c r="K1669" i="53" s="1"/>
  <c r="J1669" i="53"/>
  <c r="J1829" i="53"/>
  <c r="J1797" i="53"/>
  <c r="K1861" i="53"/>
  <c r="K1701" i="53"/>
  <c r="J1861" i="53"/>
  <c r="J1765" i="53"/>
  <c r="K1766" i="53"/>
  <c r="K1765" i="53" s="1"/>
  <c r="K1478" i="53"/>
  <c r="K1477" i="53" s="1"/>
  <c r="J1477" i="53"/>
  <c r="J1733" i="53"/>
  <c r="L1797" i="53"/>
  <c r="K1030" i="53"/>
  <c r="K1029" i="53" s="1"/>
  <c r="J1029" i="53"/>
  <c r="J1157" i="53"/>
  <c r="K1158" i="53"/>
  <c r="K1157" i="53" s="1"/>
  <c r="J997" i="53"/>
  <c r="K997" i="53"/>
  <c r="J1061" i="53"/>
  <c r="J1093" i="53"/>
  <c r="K1094" i="53"/>
  <c r="K1093" i="53" s="1"/>
  <c r="J1381" i="53"/>
  <c r="J1317" i="53"/>
  <c r="K1222" i="53"/>
  <c r="K1221" i="53" s="1"/>
  <c r="J1221" i="53"/>
  <c r="J1125" i="53"/>
  <c r="K1126" i="53"/>
  <c r="K1125" i="53" s="1"/>
  <c r="K1381" i="53"/>
  <c r="K1413" i="53"/>
  <c r="J1413" i="53"/>
  <c r="J1189" i="53"/>
  <c r="K1254" i="53"/>
  <c r="K1253" i="53" s="1"/>
  <c r="J1253" i="53"/>
  <c r="J1349" i="53"/>
  <c r="K1350" i="53"/>
  <c r="K1349" i="53" s="1"/>
  <c r="J869" i="53"/>
  <c r="K870" i="53"/>
  <c r="K869" i="53" s="1"/>
  <c r="K774" i="53"/>
  <c r="K773" i="53" s="1"/>
  <c r="J773" i="53"/>
  <c r="J965" i="53"/>
  <c r="J933" i="53"/>
  <c r="K933" i="53"/>
  <c r="J709" i="53"/>
  <c r="K710" i="53"/>
  <c r="K709" i="53" s="1"/>
  <c r="K837" i="53"/>
  <c r="J837" i="53"/>
  <c r="J613" i="53"/>
  <c r="K614" i="53"/>
  <c r="K613" i="53" s="1"/>
  <c r="J645" i="53"/>
  <c r="K646" i="53"/>
  <c r="K645" i="53" s="1"/>
  <c r="J549" i="53"/>
  <c r="J805" i="53"/>
  <c r="K549" i="53"/>
  <c r="K525" i="53"/>
  <c r="K517" i="53" s="1"/>
  <c r="J517" i="53"/>
  <c r="J485" i="53"/>
  <c r="J453" i="53"/>
  <c r="J421" i="53"/>
  <c r="K357" i="53"/>
  <c r="J357" i="53"/>
  <c r="K389" i="53"/>
  <c r="J389" i="53"/>
  <c r="J293" i="53"/>
  <c r="K325" i="53"/>
  <c r="J325" i="53"/>
  <c r="J229" i="53"/>
  <c r="K261" i="53"/>
  <c r="J261" i="53"/>
  <c r="J165" i="53"/>
  <c r="K197" i="53"/>
  <c r="J197" i="53"/>
  <c r="J133" i="53"/>
  <c r="K133" i="53"/>
  <c r="U101" i="53"/>
  <c r="T101" i="53"/>
  <c r="S101" i="53"/>
  <c r="R101" i="53"/>
  <c r="N101" i="53"/>
  <c r="U69" i="53"/>
  <c r="Q7" i="50" s="1" a="1"/>
  <c r="Q7" i="50" s="1"/>
  <c r="T69" i="53"/>
  <c r="AL7" i="50" s="1" a="1"/>
  <c r="AL7" i="50" s="1"/>
  <c r="S69" i="53"/>
  <c r="AH7" i="50" s="1" a="1"/>
  <c r="AH7" i="50" s="1"/>
  <c r="R69" i="53"/>
  <c r="N69" i="53"/>
  <c r="AF7" i="50" s="1" a="1"/>
  <c r="AF7" i="50" s="1"/>
  <c r="U37" i="53"/>
  <c r="Q6" i="50" s="1" a="1"/>
  <c r="Q6" i="50" s="1"/>
  <c r="T37" i="53"/>
  <c r="AL6" i="50" s="1" a="1"/>
  <c r="AL6" i="50" s="1"/>
  <c r="S37" i="53"/>
  <c r="AH6" i="50" s="1" a="1"/>
  <c r="AH6" i="50" s="1"/>
  <c r="R37" i="53"/>
  <c r="N37" i="53"/>
  <c r="AF6" i="50" s="1" a="1"/>
  <c r="AF6" i="50" s="1"/>
  <c r="S5" i="53"/>
  <c r="AH5" i="50" s="1" a="1"/>
  <c r="AH5" i="50" s="1"/>
  <c r="U5" i="53"/>
  <c r="Q5" i="50" s="1" a="1"/>
  <c r="Q5" i="50" s="1"/>
  <c r="T5" i="53"/>
  <c r="AL5" i="50" s="1" a="1"/>
  <c r="AL5" i="50" s="1"/>
  <c r="Q129" i="53"/>
  <c r="P129" i="53"/>
  <c r="O129" i="53"/>
  <c r="I129" i="53"/>
  <c r="Q128" i="53"/>
  <c r="P128" i="53"/>
  <c r="O128" i="53"/>
  <c r="I128" i="53"/>
  <c r="Q127" i="53"/>
  <c r="P127" i="53"/>
  <c r="O127" i="53"/>
  <c r="I127" i="53"/>
  <c r="Q126" i="53"/>
  <c r="P126" i="53"/>
  <c r="O126" i="53"/>
  <c r="I126" i="53"/>
  <c r="Q125" i="53"/>
  <c r="P125" i="53"/>
  <c r="O125" i="53"/>
  <c r="I125" i="53"/>
  <c r="Q124" i="53"/>
  <c r="P124" i="53"/>
  <c r="O124" i="53"/>
  <c r="I124" i="53"/>
  <c r="Q123" i="53"/>
  <c r="P123" i="53"/>
  <c r="O123" i="53"/>
  <c r="I123" i="53"/>
  <c r="H123" i="53"/>
  <c r="J123" i="53" s="1"/>
  <c r="Q122" i="53"/>
  <c r="P122" i="53"/>
  <c r="O122" i="53"/>
  <c r="I122" i="53"/>
  <c r="Q121" i="53"/>
  <c r="P121" i="53"/>
  <c r="O121" i="53"/>
  <c r="I121" i="53"/>
  <c r="Q120" i="53"/>
  <c r="P120" i="53"/>
  <c r="O120" i="53"/>
  <c r="I120" i="53"/>
  <c r="Q119" i="53"/>
  <c r="P119" i="53"/>
  <c r="O119" i="53"/>
  <c r="I119" i="53"/>
  <c r="Q118" i="53"/>
  <c r="P118" i="53"/>
  <c r="O118" i="53"/>
  <c r="I118" i="53"/>
  <c r="Q117" i="53"/>
  <c r="P117" i="53"/>
  <c r="O117" i="53"/>
  <c r="I117" i="53"/>
  <c r="Q116" i="53"/>
  <c r="P116" i="53"/>
  <c r="O116" i="53"/>
  <c r="I116" i="53"/>
  <c r="H116" i="53"/>
  <c r="L116" i="53" s="1"/>
  <c r="Q115" i="53"/>
  <c r="P115" i="53"/>
  <c r="O115" i="53"/>
  <c r="I115" i="53"/>
  <c r="Q114" i="53"/>
  <c r="P114" i="53"/>
  <c r="O114" i="53"/>
  <c r="I114" i="53"/>
  <c r="Q113" i="53"/>
  <c r="P113" i="53"/>
  <c r="O113" i="53"/>
  <c r="I113" i="53"/>
  <c r="Q112" i="53"/>
  <c r="P112" i="53"/>
  <c r="O112" i="53"/>
  <c r="I112" i="53"/>
  <c r="Q111" i="53"/>
  <c r="P111" i="53"/>
  <c r="O111" i="53"/>
  <c r="I111" i="53"/>
  <c r="Q110" i="53"/>
  <c r="P110" i="53"/>
  <c r="O110" i="53"/>
  <c r="I110" i="53"/>
  <c r="Q109" i="53"/>
  <c r="P109" i="53"/>
  <c r="O109" i="53"/>
  <c r="I109" i="53"/>
  <c r="H109" i="53"/>
  <c r="J109" i="53" s="1"/>
  <c r="Q108" i="53"/>
  <c r="P108" i="53"/>
  <c r="O108" i="53"/>
  <c r="I108" i="53"/>
  <c r="Q107" i="53"/>
  <c r="P107" i="53"/>
  <c r="O107" i="53"/>
  <c r="I107" i="53"/>
  <c r="Q106" i="53"/>
  <c r="P106" i="53"/>
  <c r="O106" i="53"/>
  <c r="I106" i="53"/>
  <c r="Q105" i="53"/>
  <c r="P105" i="53"/>
  <c r="O105" i="53"/>
  <c r="I105" i="53"/>
  <c r="Q104" i="53"/>
  <c r="P104" i="53"/>
  <c r="O104" i="53"/>
  <c r="I104" i="53"/>
  <c r="Q103" i="53"/>
  <c r="P103" i="53"/>
  <c r="O103" i="53"/>
  <c r="I103" i="53"/>
  <c r="Q102" i="53"/>
  <c r="P102" i="53"/>
  <c r="O102" i="53"/>
  <c r="M102" i="53"/>
  <c r="M101" i="53" s="1"/>
  <c r="I102" i="53"/>
  <c r="H102" i="53"/>
  <c r="L102" i="53" s="1"/>
  <c r="Q97" i="53"/>
  <c r="P97" i="53"/>
  <c r="O97" i="53"/>
  <c r="I97" i="53"/>
  <c r="Q96" i="53"/>
  <c r="P96" i="53"/>
  <c r="O96" i="53"/>
  <c r="I96" i="53"/>
  <c r="Q95" i="53"/>
  <c r="P95" i="53"/>
  <c r="O95" i="53"/>
  <c r="I95" i="53"/>
  <c r="Q94" i="53"/>
  <c r="P94" i="53"/>
  <c r="O94" i="53"/>
  <c r="I94" i="53"/>
  <c r="Q93" i="53"/>
  <c r="P93" i="53"/>
  <c r="O93" i="53"/>
  <c r="I93" i="53"/>
  <c r="Q92" i="53"/>
  <c r="P92" i="53"/>
  <c r="O92" i="53"/>
  <c r="I92" i="53"/>
  <c r="Q91" i="53"/>
  <c r="P91" i="53"/>
  <c r="O91" i="53"/>
  <c r="I91" i="53"/>
  <c r="H91" i="53"/>
  <c r="L91" i="53" s="1"/>
  <c r="Q90" i="53"/>
  <c r="P90" i="53"/>
  <c r="O90" i="53"/>
  <c r="I90" i="53"/>
  <c r="Q89" i="53"/>
  <c r="P89" i="53"/>
  <c r="O89" i="53"/>
  <c r="I89" i="53"/>
  <c r="Q88" i="53"/>
  <c r="P88" i="53"/>
  <c r="O88" i="53"/>
  <c r="I88" i="53"/>
  <c r="Q87" i="53"/>
  <c r="P87" i="53"/>
  <c r="O87" i="53"/>
  <c r="I87" i="53"/>
  <c r="Q86" i="53"/>
  <c r="P86" i="53"/>
  <c r="O86" i="53"/>
  <c r="I86" i="53"/>
  <c r="Q85" i="53"/>
  <c r="P85" i="53"/>
  <c r="O85" i="53"/>
  <c r="I85" i="53"/>
  <c r="Q84" i="53"/>
  <c r="P84" i="53"/>
  <c r="O84" i="53"/>
  <c r="I84" i="53"/>
  <c r="H84" i="53"/>
  <c r="J84" i="53" s="1"/>
  <c r="Q83" i="53"/>
  <c r="P83" i="53"/>
  <c r="O83" i="53"/>
  <c r="I83" i="53"/>
  <c r="Q82" i="53"/>
  <c r="P82" i="53"/>
  <c r="O82" i="53"/>
  <c r="I82" i="53"/>
  <c r="Q81" i="53"/>
  <c r="P81" i="53"/>
  <c r="O81" i="53"/>
  <c r="I81" i="53"/>
  <c r="Q80" i="53"/>
  <c r="P80" i="53"/>
  <c r="O80" i="53"/>
  <c r="I80" i="53"/>
  <c r="Q79" i="53"/>
  <c r="P79" i="53"/>
  <c r="O79" i="53"/>
  <c r="I79" i="53"/>
  <c r="Q78" i="53"/>
  <c r="P78" i="53"/>
  <c r="O78" i="53"/>
  <c r="I78" i="53"/>
  <c r="Q77" i="53"/>
  <c r="P77" i="53"/>
  <c r="O77" i="53"/>
  <c r="I77" i="53"/>
  <c r="H77" i="53"/>
  <c r="J77" i="53" s="1"/>
  <c r="Q76" i="53"/>
  <c r="P76" i="53"/>
  <c r="O76" i="53"/>
  <c r="I76" i="53"/>
  <c r="Q75" i="53"/>
  <c r="P75" i="53"/>
  <c r="O75" i="53"/>
  <c r="I75" i="53"/>
  <c r="Q74" i="53"/>
  <c r="P74" i="53"/>
  <c r="O74" i="53"/>
  <c r="I74" i="53"/>
  <c r="Q73" i="53"/>
  <c r="P73" i="53"/>
  <c r="O73" i="53"/>
  <c r="I73" i="53"/>
  <c r="Q72" i="53"/>
  <c r="P72" i="53"/>
  <c r="O72" i="53"/>
  <c r="I72" i="53"/>
  <c r="Q71" i="53"/>
  <c r="P71" i="53"/>
  <c r="O71" i="53"/>
  <c r="I71" i="53"/>
  <c r="Q70" i="53"/>
  <c r="P70" i="53"/>
  <c r="O70" i="53"/>
  <c r="M70" i="53"/>
  <c r="M69" i="53" s="1"/>
  <c r="AE7" i="50" s="1" a="1"/>
  <c r="AE7" i="50" s="1"/>
  <c r="I70" i="53"/>
  <c r="H70" i="53"/>
  <c r="L70" i="53" s="1"/>
  <c r="Q65" i="53"/>
  <c r="P65" i="53"/>
  <c r="O65" i="53"/>
  <c r="I65" i="53"/>
  <c r="Q64" i="53"/>
  <c r="P64" i="53"/>
  <c r="O64" i="53"/>
  <c r="I64" i="53"/>
  <c r="Q63" i="53"/>
  <c r="P63" i="53"/>
  <c r="O63" i="53"/>
  <c r="I63" i="53"/>
  <c r="Q62" i="53"/>
  <c r="P62" i="53"/>
  <c r="O62" i="53"/>
  <c r="I62" i="53"/>
  <c r="Q61" i="53"/>
  <c r="P61" i="53"/>
  <c r="O61" i="53"/>
  <c r="I61" i="53"/>
  <c r="Q60" i="53"/>
  <c r="P60" i="53"/>
  <c r="O60" i="53"/>
  <c r="I60" i="53"/>
  <c r="Q59" i="53"/>
  <c r="P59" i="53"/>
  <c r="O59" i="53"/>
  <c r="I59" i="53"/>
  <c r="H59" i="53"/>
  <c r="J59" i="53" s="1"/>
  <c r="Q58" i="53"/>
  <c r="P58" i="53"/>
  <c r="O58" i="53"/>
  <c r="I58" i="53"/>
  <c r="Q57" i="53"/>
  <c r="P57" i="53"/>
  <c r="O57" i="53"/>
  <c r="I57" i="53"/>
  <c r="Q56" i="53"/>
  <c r="P56" i="53"/>
  <c r="O56" i="53"/>
  <c r="I56" i="53"/>
  <c r="Q55" i="53"/>
  <c r="P55" i="53"/>
  <c r="O55" i="53"/>
  <c r="I55" i="53"/>
  <c r="Q54" i="53"/>
  <c r="P54" i="53"/>
  <c r="O54" i="53"/>
  <c r="I54" i="53"/>
  <c r="Q53" i="53"/>
  <c r="P53" i="53"/>
  <c r="O53" i="53"/>
  <c r="I53" i="53"/>
  <c r="Q52" i="53"/>
  <c r="P52" i="53"/>
  <c r="O52" i="53"/>
  <c r="I52" i="53"/>
  <c r="H52" i="53"/>
  <c r="J52" i="53" s="1"/>
  <c r="Q51" i="53"/>
  <c r="P51" i="53"/>
  <c r="O51" i="53"/>
  <c r="I51" i="53"/>
  <c r="Q50" i="53"/>
  <c r="P50" i="53"/>
  <c r="O50" i="53"/>
  <c r="I50" i="53"/>
  <c r="Q49" i="53"/>
  <c r="P49" i="53"/>
  <c r="O49" i="53"/>
  <c r="I49" i="53"/>
  <c r="Q48" i="53"/>
  <c r="P48" i="53"/>
  <c r="O48" i="53"/>
  <c r="I48" i="53"/>
  <c r="Q47" i="53"/>
  <c r="P47" i="53"/>
  <c r="O47" i="53"/>
  <c r="I47" i="53"/>
  <c r="Q46" i="53"/>
  <c r="P46" i="53"/>
  <c r="O46" i="53"/>
  <c r="I46" i="53"/>
  <c r="Q45" i="53"/>
  <c r="P45" i="53"/>
  <c r="O45" i="53"/>
  <c r="I45" i="53"/>
  <c r="H45" i="53"/>
  <c r="L45" i="53" s="1"/>
  <c r="Q44" i="53"/>
  <c r="P44" i="53"/>
  <c r="O44" i="53"/>
  <c r="I44" i="53"/>
  <c r="Q43" i="53"/>
  <c r="P43" i="53"/>
  <c r="O43" i="53"/>
  <c r="I43" i="53"/>
  <c r="Q42" i="53"/>
  <c r="P42" i="53"/>
  <c r="O42" i="53"/>
  <c r="I42" i="53"/>
  <c r="Q41" i="53"/>
  <c r="P41" i="53"/>
  <c r="O41" i="53"/>
  <c r="I41" i="53"/>
  <c r="Q40" i="53"/>
  <c r="P40" i="53"/>
  <c r="O40" i="53"/>
  <c r="I40" i="53"/>
  <c r="Q39" i="53"/>
  <c r="P39" i="53"/>
  <c r="O39" i="53"/>
  <c r="I39" i="53"/>
  <c r="Q38" i="53"/>
  <c r="P38" i="53"/>
  <c r="O38" i="53"/>
  <c r="M38" i="53"/>
  <c r="M37" i="53" s="1"/>
  <c r="AE6" i="50" s="1" a="1"/>
  <c r="AE6" i="50" s="1"/>
  <c r="I38" i="53"/>
  <c r="H38" i="53"/>
  <c r="L38" i="53" s="1"/>
  <c r="AA7" i="50" l="1"/>
  <c r="AA6" i="50"/>
  <c r="H37" i="53"/>
  <c r="I37" i="53"/>
  <c r="O37" i="53"/>
  <c r="O6" i="50" s="1" a="1"/>
  <c r="O6" i="50" s="1"/>
  <c r="K109" i="53"/>
  <c r="P37" i="53"/>
  <c r="P6" i="50" s="1" a="1"/>
  <c r="P6" i="50" s="1"/>
  <c r="I101" i="53"/>
  <c r="Q37" i="53"/>
  <c r="P69" i="53"/>
  <c r="P7" i="50" s="1" a="1"/>
  <c r="P7" i="50" s="1"/>
  <c r="Q69" i="53"/>
  <c r="Q101" i="53"/>
  <c r="O101" i="53"/>
  <c r="P101" i="53"/>
  <c r="K123" i="53"/>
  <c r="I69" i="53"/>
  <c r="H101" i="53"/>
  <c r="O69" i="53"/>
  <c r="O7" i="50" s="1" a="1"/>
  <c r="O7" i="50" s="1"/>
  <c r="H69" i="53"/>
  <c r="K77" i="53"/>
  <c r="K84" i="53"/>
  <c r="K59" i="53"/>
  <c r="K52" i="53"/>
  <c r="L109" i="53"/>
  <c r="L123" i="53"/>
  <c r="J116" i="53"/>
  <c r="K116" i="53" s="1"/>
  <c r="J102" i="53"/>
  <c r="L84" i="53"/>
  <c r="L77" i="53"/>
  <c r="J70" i="53"/>
  <c r="J91" i="53"/>
  <c r="K91" i="53" s="1"/>
  <c r="L52" i="53"/>
  <c r="J45" i="53"/>
  <c r="K45" i="53" s="1"/>
  <c r="L59" i="53"/>
  <c r="J38" i="53"/>
  <c r="N5" i="53"/>
  <c r="AF5" i="50" s="1" a="1"/>
  <c r="AF5" i="50" s="1"/>
  <c r="AI7" i="50" l="1" a="1"/>
  <c r="AI7" i="50" s="1"/>
  <c r="AI6" i="50" a="1"/>
  <c r="AI6" i="50" s="1"/>
  <c r="L37" i="53"/>
  <c r="AD6" i="50" s="1" a="1"/>
  <c r="AD6" i="50" s="1"/>
  <c r="AC6" i="50" s="1"/>
  <c r="J37" i="53"/>
  <c r="L101" i="53"/>
  <c r="J101" i="53"/>
  <c r="J69" i="53"/>
  <c r="K102" i="53"/>
  <c r="K101" i="53" s="1"/>
  <c r="K70" i="53"/>
  <c r="K38" i="53"/>
  <c r="K37" i="53" s="1"/>
  <c r="AG6" i="50" s="1" a="1"/>
  <c r="AG6" i="50" s="1"/>
  <c r="B20" i="55"/>
  <c r="AB6" i="50" l="1" a="1"/>
  <c r="AB6" i="50" s="1"/>
  <c r="Z6" i="50" s="1"/>
  <c r="L69" i="53"/>
  <c r="AD7" i="50" s="1" a="1"/>
  <c r="AD7" i="50" s="1"/>
  <c r="AC7" i="50" s="1"/>
  <c r="Q7" i="53"/>
  <c r="Q8" i="53"/>
  <c r="Q9" i="53"/>
  <c r="Q10" i="53"/>
  <c r="Q11" i="53"/>
  <c r="Q12" i="53"/>
  <c r="Q13" i="53"/>
  <c r="Q14" i="53"/>
  <c r="Q15" i="53"/>
  <c r="Q16" i="53"/>
  <c r="Q17" i="53"/>
  <c r="Q18" i="53"/>
  <c r="Q19" i="53"/>
  <c r="Q20" i="53"/>
  <c r="Q21" i="53"/>
  <c r="Q22" i="53"/>
  <c r="Q23" i="53"/>
  <c r="Q24" i="53"/>
  <c r="Q25" i="53"/>
  <c r="Q26" i="53"/>
  <c r="Q27" i="53"/>
  <c r="Q28" i="53"/>
  <c r="Q29" i="53"/>
  <c r="Q30" i="53"/>
  <c r="Q31" i="53"/>
  <c r="Q32" i="53"/>
  <c r="Q33" i="53"/>
  <c r="Q34" i="53"/>
  <c r="Q35" i="53"/>
  <c r="Q6" i="53"/>
  <c r="R5" i="53"/>
  <c r="M6" i="53"/>
  <c r="O7" i="53"/>
  <c r="P7" i="53"/>
  <c r="O8" i="53"/>
  <c r="P8" i="53"/>
  <c r="O9" i="53"/>
  <c r="P9" i="53"/>
  <c r="O10" i="53"/>
  <c r="P10" i="53"/>
  <c r="O11" i="53"/>
  <c r="P11" i="53"/>
  <c r="O12" i="53"/>
  <c r="P12" i="53"/>
  <c r="O13" i="53"/>
  <c r="P13" i="53"/>
  <c r="O14" i="53"/>
  <c r="P14" i="53"/>
  <c r="O15" i="53"/>
  <c r="P15" i="53"/>
  <c r="O16" i="53"/>
  <c r="P16" i="53"/>
  <c r="O17" i="53"/>
  <c r="P17" i="53"/>
  <c r="O18" i="53"/>
  <c r="P18" i="53"/>
  <c r="O19" i="53"/>
  <c r="P19" i="53"/>
  <c r="O20" i="53"/>
  <c r="P20" i="53"/>
  <c r="O21" i="53"/>
  <c r="P21" i="53"/>
  <c r="O22" i="53"/>
  <c r="P22" i="53"/>
  <c r="O23" i="53"/>
  <c r="P23" i="53"/>
  <c r="O24" i="53"/>
  <c r="P24" i="53"/>
  <c r="O25" i="53"/>
  <c r="P25" i="53"/>
  <c r="O26" i="53"/>
  <c r="P26" i="53"/>
  <c r="O27" i="53"/>
  <c r="P27" i="53"/>
  <c r="O28" i="53"/>
  <c r="P28" i="53"/>
  <c r="O29" i="53"/>
  <c r="P29" i="53"/>
  <c r="O30" i="53"/>
  <c r="P30" i="53"/>
  <c r="O31" i="53"/>
  <c r="P31" i="53"/>
  <c r="O32" i="53"/>
  <c r="P32" i="53"/>
  <c r="O33" i="53"/>
  <c r="P33" i="53"/>
  <c r="O34" i="53"/>
  <c r="P34" i="53"/>
  <c r="O35" i="53"/>
  <c r="P35" i="53"/>
  <c r="P6" i="53"/>
  <c r="O6" i="53"/>
  <c r="I33" i="53"/>
  <c r="I32" i="53"/>
  <c r="I31" i="53"/>
  <c r="I30" i="53"/>
  <c r="I29" i="53"/>
  <c r="I28" i="53"/>
  <c r="I27" i="53"/>
  <c r="H27" i="53"/>
  <c r="L27" i="53" s="1"/>
  <c r="I26" i="53"/>
  <c r="I25" i="53"/>
  <c r="I24" i="53"/>
  <c r="I23" i="53"/>
  <c r="I22" i="53"/>
  <c r="I21" i="53"/>
  <c r="I20" i="53"/>
  <c r="H20" i="53"/>
  <c r="L20" i="53" s="1"/>
  <c r="I19" i="53"/>
  <c r="I18" i="53"/>
  <c r="I17" i="53"/>
  <c r="I16" i="53"/>
  <c r="I15" i="53"/>
  <c r="I14" i="53"/>
  <c r="I13" i="53"/>
  <c r="H13" i="53"/>
  <c r="L13" i="53" s="1"/>
  <c r="I12" i="53"/>
  <c r="I11" i="53"/>
  <c r="I10" i="53"/>
  <c r="I9" i="53"/>
  <c r="I8" i="53"/>
  <c r="I7" i="53"/>
  <c r="I6" i="53"/>
  <c r="H6" i="53"/>
  <c r="L6" i="53" s="1"/>
  <c r="H34" i="53" l="1"/>
  <c r="K69" i="53"/>
  <c r="Q5" i="53"/>
  <c r="AI5" i="50" s="1" a="1"/>
  <c r="AI5" i="50" s="1"/>
  <c r="J6" i="44"/>
  <c r="P5" i="53"/>
  <c r="P5" i="50" s="1" a="1"/>
  <c r="P5" i="50" s="1"/>
  <c r="O5" i="53"/>
  <c r="O5" i="50" s="1" a="1"/>
  <c r="O5" i="50" s="1"/>
  <c r="M5" i="53"/>
  <c r="AE5" i="50" s="1" a="1"/>
  <c r="AE5" i="50" s="1"/>
  <c r="AA5" i="50" s="1"/>
  <c r="B15" i="44"/>
  <c r="B19" i="44"/>
  <c r="I5" i="53"/>
  <c r="J13" i="53"/>
  <c r="K13" i="53" s="1"/>
  <c r="J20" i="53"/>
  <c r="K20" i="53" s="1"/>
  <c r="J6" i="53"/>
  <c r="J27" i="53"/>
  <c r="K27" i="53" s="1"/>
  <c r="L34" i="53" l="1"/>
  <c r="J34" i="53"/>
  <c r="K34" i="53" s="1"/>
  <c r="AG7" i="50" a="1"/>
  <c r="AG7" i="50" s="1"/>
  <c r="AB7" i="50" a="1"/>
  <c r="AB7" i="50" s="1"/>
  <c r="Z7" i="50" s="1"/>
  <c r="B22" i="44"/>
  <c r="D21" i="55" s="1"/>
  <c r="B21" i="44"/>
  <c r="D20" i="55" s="1"/>
  <c r="H5" i="53"/>
  <c r="B14" i="44"/>
  <c r="L5" i="53"/>
  <c r="AD5" i="50" s="1" a="1"/>
  <c r="AD5" i="50" s="1"/>
  <c r="AC5" i="50" s="1"/>
  <c r="K6" i="53"/>
  <c r="D10" i="44"/>
  <c r="D9" i="44"/>
  <c r="D8" i="44"/>
  <c r="D7" i="44"/>
  <c r="D6" i="44"/>
  <c r="D5" i="44"/>
  <c r="D4" i="44"/>
  <c r="D3" i="44"/>
  <c r="F24" i="55" l="1"/>
  <c r="G22" i="62" s="1"/>
  <c r="B20" i="44"/>
  <c r="D24" i="62" s="1"/>
  <c r="J5" i="53"/>
  <c r="K5" i="53"/>
  <c r="B8" i="44"/>
  <c r="AB5" i="50" l="1" a="1"/>
  <c r="AB5" i="50" s="1"/>
  <c r="Z5" i="50" s="1"/>
  <c r="AG5" i="50" a="1"/>
  <c r="AG5" i="50" s="1"/>
  <c r="B18" i="44" s="1"/>
  <c r="C24" i="62"/>
  <c r="B4" i="55"/>
  <c r="F23" i="55" s="1" a="1"/>
  <c r="F23" i="55" s="1"/>
  <c r="J9" i="44"/>
  <c r="B13" i="44"/>
  <c r="E18" i="55"/>
  <c r="E17" i="55"/>
  <c r="E16" i="55"/>
  <c r="J4" i="44" l="1"/>
  <c r="B7" i="44" s="1"/>
  <c r="F25" i="55"/>
  <c r="B33" i="55"/>
  <c r="E33" i="55" s="1"/>
  <c r="B34" i="55"/>
  <c r="E34" i="55" s="1"/>
  <c r="B36" i="55"/>
  <c r="E36" i="55" s="1"/>
  <c r="B5" i="55"/>
  <c r="E4" i="55"/>
  <c r="B35" i="55"/>
  <c r="E35" i="55" s="1"/>
  <c r="F27" i="55"/>
  <c r="D36" i="55" l="1"/>
  <c r="D35" i="55"/>
  <c r="D3" i="62"/>
  <c r="F36" i="55" l="1"/>
  <c r="B4" i="62"/>
  <c r="H14" i="62" a="1"/>
  <c r="H14" i="62" s="1"/>
  <c r="B14" i="62" a="1"/>
  <c r="B14" i="62" s="1"/>
  <c r="G23" i="62"/>
  <c r="C43" i="62"/>
  <c r="C44" i="62"/>
  <c r="C14" i="62" a="1"/>
  <c r="C14" i="62" s="1"/>
  <c r="D14" i="62" a="1"/>
  <c r="D14" i="62" s="1"/>
  <c r="E14" i="62" a="1"/>
  <c r="E14" i="62" s="1"/>
  <c r="F14" i="62" a="1"/>
  <c r="F14" i="62" s="1"/>
  <c r="G14" i="62" a="1"/>
  <c r="G14" i="62" s="1"/>
  <c r="B17" i="55" l="1"/>
  <c r="E14" i="55"/>
  <c r="E15" i="55"/>
  <c r="B5" i="44" l="1"/>
  <c r="E10" i="44"/>
  <c r="E9" i="44"/>
  <c r="E8" i="44"/>
  <c r="E7" i="44"/>
  <c r="E6" i="44"/>
  <c r="E5" i="44"/>
  <c r="E4" i="44"/>
  <c r="E3" i="44"/>
  <c r="D25" i="62" l="1"/>
  <c r="B37" i="55"/>
  <c r="E37" i="55" s="1"/>
  <c r="J11" i="44"/>
  <c r="E5" i="55"/>
  <c r="D37" i="55" l="1"/>
  <c r="E13" i="55"/>
  <c r="B15" i="55"/>
  <c r="B18" i="55"/>
  <c r="B19" i="55"/>
  <c r="F35" i="55"/>
  <c r="D19" i="55" s="1"/>
  <c r="B29" i="55"/>
  <c r="B28" i="55"/>
  <c r="B27" i="55"/>
  <c r="B26" i="55"/>
  <c r="B25" i="55"/>
  <c r="B24" i="55"/>
  <c r="B23" i="55"/>
  <c r="B22" i="55"/>
  <c r="D23" i="55" l="1"/>
  <c r="D22" i="55"/>
  <c r="B11" i="44" l="1"/>
  <c r="B10" i="44"/>
  <c r="D33" i="55" l="1"/>
  <c r="D34" i="55"/>
  <c r="J3" i="44"/>
  <c r="C22" i="62" l="1"/>
  <c r="D22" i="62"/>
  <c r="D23" i="62"/>
  <c r="C23" i="62"/>
  <c r="F34" i="55"/>
  <c r="F33" i="55"/>
  <c r="J7" i="44"/>
  <c r="D18" i="55"/>
  <c r="J8" i="44"/>
  <c r="J10" i="44"/>
  <c r="J5" i="44"/>
  <c r="D17" i="55"/>
  <c r="D13" i="55"/>
  <c r="F37" i="55"/>
  <c r="D29" i="55"/>
  <c r="B16" i="44" l="1"/>
  <c r="B23" i="44"/>
  <c r="B9" i="44" s="1"/>
  <c r="B22" i="62"/>
  <c r="D14" i="55"/>
  <c r="D27" i="55"/>
  <c r="D26" i="55"/>
  <c r="D25" i="55"/>
  <c r="D24" i="55"/>
  <c r="D28" i="55"/>
  <c r="B23" i="62" l="1"/>
  <c r="B5" i="26" l="1"/>
  <c r="B6" i="26" s="1"/>
  <c r="D15" i="55" l="1"/>
  <c r="B24" i="62"/>
  <c r="B26" i="62" s="1"/>
  <c r="B21" i="62" s="1"/>
  <c r="B25" i="62" l="1"/>
  <c r="B6" i="44"/>
  <c r="J12" i="44" s="1"/>
  <c r="G24" i="62"/>
  <c r="J17" i="44" l="1"/>
  <c r="J16" i="44"/>
  <c r="J14" i="44"/>
  <c r="J15" i="44"/>
  <c r="J13" i="44"/>
  <c r="J21" i="44"/>
  <c r="J23" i="44"/>
  <c r="J25" i="44"/>
  <c r="J26" i="44"/>
  <c r="J22" i="44"/>
  <c r="J24" i="44"/>
  <c r="E11" i="44"/>
  <c r="F11" i="44" s="1"/>
  <c r="D16" i="55"/>
  <c r="A9" i="55" s="1"/>
  <c r="F14" i="55" l="1"/>
  <c r="F16" i="55"/>
  <c r="F15" i="55"/>
  <c r="F20" i="55"/>
  <c r="G25" i="62"/>
  <c r="F17" i="55"/>
  <c r="J18" i="44"/>
  <c r="F28" i="55"/>
  <c r="F26" i="55"/>
  <c r="F13" i="55"/>
  <c r="J28" i="44"/>
  <c r="J29" i="44"/>
  <c r="F18" i="55" l="1"/>
  <c r="C9" i="55" s="1"/>
  <c r="J19" i="44"/>
  <c r="J27" i="44" s="1"/>
  <c r="J31" i="44" s="1"/>
  <c r="F29" i="55"/>
  <c r="F21" i="55"/>
  <c r="J30" i="44" l="1"/>
  <c r="F11" i="55"/>
  <c r="F10" i="55"/>
  <c r="E9" i="5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ParkJon</author>
  </authors>
  <commentList>
    <comment ref="R4" authorId="0" shapeId="0" xr:uid="{1095E70A-5F61-4C92-B339-7951C55F44D2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(</t>
        </r>
        <r>
          <rPr>
            <sz val="14"/>
            <color indexed="81"/>
            <rFont val="돋움"/>
            <family val="3"/>
            <charset val="129"/>
          </rPr>
          <t>식사제공하지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않을시</t>
        </r>
        <r>
          <rPr>
            <sz val="14"/>
            <color indexed="81"/>
            <rFont val="Tahoma"/>
            <family val="2"/>
          </rPr>
          <t xml:space="preserve">)
</t>
        </r>
        <r>
          <rPr>
            <sz val="14"/>
            <color indexed="81"/>
            <rFont val="돋움"/>
            <family val="3"/>
            <charset val="129"/>
          </rPr>
          <t>월</t>
        </r>
        <r>
          <rPr>
            <sz val="14"/>
            <color indexed="81"/>
            <rFont val="Tahoma"/>
            <family val="2"/>
          </rPr>
          <t xml:space="preserve"> 20</t>
        </r>
        <r>
          <rPr>
            <sz val="14"/>
            <color indexed="81"/>
            <rFont val="돋움"/>
            <family val="3"/>
            <charset val="129"/>
          </rPr>
          <t>만원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한도</t>
        </r>
      </text>
    </comment>
    <comment ref="S4" authorId="0" shapeId="0" xr:uid="{CBE71FC7-6AFF-4940-8195-8AFAED72A43A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월</t>
        </r>
        <r>
          <rPr>
            <sz val="14"/>
            <color indexed="81"/>
            <rFont val="Tahoma"/>
            <family val="2"/>
          </rPr>
          <t xml:space="preserve"> 20</t>
        </r>
        <r>
          <rPr>
            <sz val="14"/>
            <color indexed="81"/>
            <rFont val="돋움"/>
            <family val="3"/>
            <charset val="129"/>
          </rPr>
          <t>만원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한도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ParkJon</author>
  </authors>
  <commentList>
    <comment ref="B4" authorId="0" shapeId="0" xr:uid="{6CFE2F27-1012-461C-83D1-5A9867F46B71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야간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근로시간을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포함한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총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 xml:space="preserve">근로시간
</t>
        </r>
        <r>
          <rPr>
            <sz val="14"/>
            <color indexed="81"/>
            <rFont val="Tahoma"/>
            <family val="2"/>
          </rPr>
          <t>(</t>
        </r>
        <r>
          <rPr>
            <sz val="14"/>
            <color indexed="81"/>
            <rFont val="돋움"/>
            <family val="3"/>
            <charset val="129"/>
          </rPr>
          <t>휴게시간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제외</t>
        </r>
        <r>
          <rPr>
            <sz val="14"/>
            <color indexed="81"/>
            <rFont val="Tahoma"/>
            <family val="2"/>
          </rPr>
          <t xml:space="preserve">)
</t>
        </r>
        <r>
          <rPr>
            <sz val="14"/>
            <color indexed="81"/>
            <rFont val="돋움"/>
            <family val="3"/>
            <charset val="129"/>
          </rPr>
          <t>연차를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사용한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날은</t>
        </r>
        <r>
          <rPr>
            <sz val="14"/>
            <color indexed="81"/>
            <rFont val="Tahoma"/>
            <family val="2"/>
          </rPr>
          <t xml:space="preserve"> '</t>
        </r>
        <r>
          <rPr>
            <sz val="14"/>
            <color indexed="81"/>
            <rFont val="돋움"/>
            <family val="3"/>
            <charset val="129"/>
          </rPr>
          <t>연차</t>
        </r>
        <r>
          <rPr>
            <sz val="14"/>
            <color indexed="81"/>
            <rFont val="Tahoma"/>
            <family val="2"/>
          </rPr>
          <t>'</t>
        </r>
        <r>
          <rPr>
            <sz val="14"/>
            <color indexed="81"/>
            <rFont val="돋움"/>
            <family val="3"/>
            <charset val="129"/>
          </rPr>
          <t>라고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>!</t>
        </r>
      </text>
    </comment>
    <comment ref="C4" authorId="0" shapeId="0" xr:uid="{1CE8E1F9-1D47-463F-9608-79136C6A16C9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22~06</t>
        </r>
        <r>
          <rPr>
            <sz val="14"/>
            <color indexed="81"/>
            <rFont val="돋움"/>
            <family val="3"/>
            <charset val="129"/>
          </rPr>
          <t>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사이</t>
        </r>
        <r>
          <rPr>
            <sz val="14"/>
            <color indexed="81"/>
            <rFont val="Tahoma"/>
            <family val="2"/>
          </rPr>
          <t xml:space="preserve"> /</t>
        </r>
        <r>
          <rPr>
            <sz val="14"/>
            <color indexed="81"/>
            <rFont val="돋움"/>
            <family val="3"/>
            <charset val="129"/>
          </rPr>
          <t xml:space="preserve">
휴게시간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제외</t>
        </r>
      </text>
    </comment>
    <comment ref="E4" authorId="0" shapeId="0" xr:uid="{8429DE28-D2FA-4705-876D-A397B5E46561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휴일에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근로한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'o'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(</t>
        </r>
        <r>
          <rPr>
            <sz val="14"/>
            <color indexed="81"/>
            <rFont val="돋움"/>
            <family val="3"/>
            <charset val="129"/>
          </rPr>
          <t>알파벳</t>
        </r>
        <r>
          <rPr>
            <sz val="14"/>
            <color indexed="81"/>
            <rFont val="Tahoma"/>
            <family val="2"/>
          </rPr>
          <t>)</t>
        </r>
        <r>
          <rPr>
            <sz val="14"/>
            <color indexed="81"/>
            <rFont val="돋움"/>
            <family val="3"/>
            <charset val="129"/>
          </rPr>
          <t xml:space="preserve">
사업장의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휴일</t>
        </r>
        <r>
          <rPr>
            <sz val="14"/>
            <color indexed="81"/>
            <rFont val="Tahoma"/>
            <family val="2"/>
          </rPr>
          <t xml:space="preserve">: 
1. </t>
        </r>
        <r>
          <rPr>
            <sz val="14"/>
            <color indexed="81"/>
            <rFont val="돋움"/>
            <family val="3"/>
            <charset val="129"/>
          </rPr>
          <t>근로계약서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상의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 xml:space="preserve">휴무일
</t>
        </r>
        <r>
          <rPr>
            <sz val="14"/>
            <color indexed="81"/>
            <rFont val="Tahoma"/>
            <family val="2"/>
          </rPr>
          <t xml:space="preserve">2. </t>
        </r>
        <r>
          <rPr>
            <sz val="14"/>
            <color indexed="81"/>
            <rFont val="돋움"/>
            <family val="3"/>
            <charset val="129"/>
          </rPr>
          <t>근로자의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날</t>
        </r>
        <r>
          <rPr>
            <sz val="14"/>
            <color indexed="81"/>
            <rFont val="Tahoma"/>
            <family val="2"/>
          </rPr>
          <t xml:space="preserve"> (5/1)
3. </t>
        </r>
        <r>
          <rPr>
            <sz val="14"/>
            <color indexed="81"/>
            <rFont val="돋움"/>
            <family val="3"/>
            <charset val="129"/>
          </rPr>
          <t>관공서의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공휴일</t>
        </r>
        <r>
          <rPr>
            <sz val="14"/>
            <color indexed="81"/>
            <rFont val="Tahoma"/>
            <family val="2"/>
          </rPr>
          <t xml:space="preserve"> (</t>
        </r>
        <r>
          <rPr>
            <sz val="14"/>
            <color indexed="81"/>
            <rFont val="돋움"/>
            <family val="3"/>
            <charset val="129"/>
          </rPr>
          <t>일요일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제외</t>
        </r>
        <r>
          <rPr>
            <sz val="14"/>
            <color indexed="81"/>
            <rFont val="Tahoma"/>
            <family val="2"/>
          </rPr>
          <t xml:space="preserve">)
</t>
        </r>
        <r>
          <rPr>
            <sz val="14"/>
            <color indexed="81"/>
            <rFont val="돋움"/>
            <family val="3"/>
            <charset val="129"/>
          </rPr>
          <t xml:space="preserve">
</t>
        </r>
      </text>
    </comment>
    <comment ref="F4" authorId="0" shapeId="0" xr:uid="{827DBD3D-D7FA-4000-9C9F-3C6DC12124CA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'</t>
        </r>
        <r>
          <rPr>
            <sz val="14"/>
            <color indexed="81"/>
            <rFont val="돋움"/>
            <family val="3"/>
            <charset val="129"/>
          </rPr>
          <t>입력한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시간</t>
        </r>
        <r>
          <rPr>
            <sz val="14"/>
            <color indexed="81"/>
            <rFont val="Tahoma"/>
            <family val="2"/>
          </rPr>
          <t xml:space="preserve"> x </t>
        </r>
        <r>
          <rPr>
            <sz val="14"/>
            <color indexed="81"/>
            <rFont val="돋움"/>
            <family val="3"/>
            <charset val="129"/>
          </rPr>
          <t>시급</t>
        </r>
        <r>
          <rPr>
            <sz val="14"/>
            <color indexed="81"/>
            <rFont val="Tahoma"/>
            <family val="2"/>
          </rPr>
          <t xml:space="preserve">' </t>
        </r>
        <r>
          <rPr>
            <sz val="14"/>
            <color indexed="81"/>
            <rFont val="돋움"/>
            <family val="3"/>
            <charset val="129"/>
          </rPr>
          <t>추가로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지급
근로시간에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연차를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하루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평균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근로시간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 xml:space="preserve">필수
</t>
        </r>
      </text>
    </comment>
    <comment ref="A5" authorId="0" shapeId="0" xr:uid="{7A36FA97-5305-4DCB-83EE-5085A82DA418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4" authorId="0" shapeId="0" xr:uid="{72C861BD-5D6F-4C8D-96CE-329878C94B1B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7" authorId="0" shapeId="0" xr:uid="{1344236A-909D-414D-9B86-24287B53305F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66" authorId="0" shapeId="0" xr:uid="{A19DF63F-0E00-4D13-B9C4-855932463D89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9" authorId="0" shapeId="0" xr:uid="{D450E0FA-E681-4D3C-9CBB-51DBA8E61C5F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98" authorId="0" shapeId="0" xr:uid="{25044138-4216-43B7-B41A-8D11B31389C4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1" authorId="0" shapeId="0" xr:uid="{95783F39-2FEB-4C50-8C60-27AF1C125C6E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30" authorId="0" shapeId="0" xr:uid="{088E4873-4FAD-4BB2-B427-BE1FCCD976CB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3" authorId="0" shapeId="0" xr:uid="{C94A74E6-15CD-409C-BA30-0B5B1F946463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62" authorId="0" shapeId="0" xr:uid="{282A7D7D-3169-4BFC-8AF2-7869E2C77242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5" authorId="0" shapeId="0" xr:uid="{C503F458-752E-420B-B2B9-D7D1219906B1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94" authorId="0" shapeId="0" xr:uid="{D20BDCD9-3A08-4AE0-A7B6-AC5EFBC06C09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7" authorId="0" shapeId="0" xr:uid="{5FDB769E-9D34-4FF0-BFA0-18037FB72F41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26" authorId="0" shapeId="0" xr:uid="{5EDEE0E5-F1FE-4B36-8AA4-60E1D0BAB50B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9" authorId="0" shapeId="0" xr:uid="{CEBDF495-99FB-4A35-8711-9CD6BCD0E79A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58" authorId="0" shapeId="0" xr:uid="{93779316-59D3-4929-803F-B21A25E708A3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1" authorId="0" shapeId="0" xr:uid="{A0F033CB-46D7-4675-9B03-935999DE0EB0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90" authorId="0" shapeId="0" xr:uid="{51C7E228-C7A3-445B-A417-8A69D4CC8C4D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3" authorId="0" shapeId="0" xr:uid="{457FED09-1F9A-4075-8A3E-7B8B158FAB10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22" authorId="0" shapeId="0" xr:uid="{DE99FD08-8EE3-43F4-BFB7-40330968C751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5" authorId="0" shapeId="0" xr:uid="{681F4A46-4724-48C0-B3F2-0DE4EC2C191E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54" authorId="0" shapeId="0" xr:uid="{BF69948C-54D8-426F-B6CB-5E8C62AC9DA1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7" authorId="0" shapeId="0" xr:uid="{D0ED21A9-8DE5-4C94-8876-E0B71EB0AF84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86" authorId="0" shapeId="0" xr:uid="{83B4515A-6457-4209-A32E-D518438F0D36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89" authorId="0" shapeId="0" xr:uid="{93E6932B-8C94-470F-B307-E1055CA63BA2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18" authorId="0" shapeId="0" xr:uid="{4ED39272-F3A1-4F2B-A37C-814EF2D1AF94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1" authorId="0" shapeId="0" xr:uid="{63E28A30-3559-4B20-AF82-D731C1C7F086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50" authorId="0" shapeId="0" xr:uid="{058479AB-767D-430D-AC10-3505205E7B6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3" authorId="0" shapeId="0" xr:uid="{F5148C2A-AF8F-4126-AA02-4D441F31324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82" authorId="0" shapeId="0" xr:uid="{1EBE35F3-148B-4A71-9C99-16FAD7811FF9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5" authorId="0" shapeId="0" xr:uid="{18F749CE-1896-4F90-9917-B31B284A475D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514" authorId="0" shapeId="0" xr:uid="{C3319A45-96F2-4061-89CB-FF97AEB5B8CB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17" authorId="0" shapeId="0" xr:uid="{05B4BD84-F72D-4D43-AA60-735E52FF7C9D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546" authorId="0" shapeId="0" xr:uid="{DF21D5A9-E844-43CB-9D89-7264B4F1356A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49" authorId="0" shapeId="0" xr:uid="{63EA0EF9-C298-4B01-9A66-FD77E01906F6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578" authorId="0" shapeId="0" xr:uid="{6B2506C9-81A3-439B-9300-1300D52FBBD3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81" authorId="0" shapeId="0" xr:uid="{0AFCF01A-E889-40BE-9394-E7E2F6EAC2C8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610" authorId="0" shapeId="0" xr:uid="{A627EBA4-79DA-4FAF-92ED-6A18C6A80CA8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13" authorId="0" shapeId="0" xr:uid="{0D720E9F-14A1-4678-998C-B8991930E73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642" authorId="0" shapeId="0" xr:uid="{350B6FD8-4886-41ED-89DA-453A61C3CF20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45" authorId="0" shapeId="0" xr:uid="{00FD5B1F-EADB-463B-ACF9-30DC03AA140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674" authorId="0" shapeId="0" xr:uid="{5288053A-DDE9-4D43-8278-B9538555A868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77" authorId="0" shapeId="0" xr:uid="{02943840-9ED7-4F76-A4F7-9B106D467540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706" authorId="0" shapeId="0" xr:uid="{045FF5BA-96BF-4948-AF92-0A54EC020CF6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09" authorId="0" shapeId="0" xr:uid="{B8FAB82F-A3F1-4E4F-9564-9D7293FCFA9C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738" authorId="0" shapeId="0" xr:uid="{87251679-0309-4BAE-958D-05E067850876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41" authorId="0" shapeId="0" xr:uid="{8DC7A6CD-FF61-4C6F-A57C-3B1A59CF59B2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770" authorId="0" shapeId="0" xr:uid="{C8264AB3-F432-4A08-BAE1-AB18CDBF950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773" authorId="0" shapeId="0" xr:uid="{94B62349-4105-4C10-867D-0653BE797E06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802" authorId="0" shapeId="0" xr:uid="{7418A190-0A71-4400-9E72-6FCB9E529A7B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05" authorId="0" shapeId="0" xr:uid="{F9172120-2EC6-4DB0-80B1-85D5B5908A42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834" authorId="0" shapeId="0" xr:uid="{3C6ABDA2-AA47-4B8A-BA07-9C244C430130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37" authorId="0" shapeId="0" xr:uid="{DD20B072-030E-4A0D-A3BA-56741925E83C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866" authorId="0" shapeId="0" xr:uid="{B7D92B41-D1EF-4F35-BDEA-99DA387D7FAC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869" authorId="0" shapeId="0" xr:uid="{856F84DC-73BF-4BFB-8DA7-2FD7854BE16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898" authorId="0" shapeId="0" xr:uid="{EF7E921D-E4BD-46ED-9C9C-919AF8BE855B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01" authorId="0" shapeId="0" xr:uid="{93F09141-5978-46F6-A9F4-BD97BF1F27D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930" authorId="0" shapeId="0" xr:uid="{5D8B9114-5811-461B-8184-D2D3BB200F7D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33" authorId="0" shapeId="0" xr:uid="{72FDEF6B-4C3D-48E8-A34B-BC720561A4C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962" authorId="0" shapeId="0" xr:uid="{334A0FB4-6769-4FCE-BFD2-8B6AC39BC4EE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65" authorId="0" shapeId="0" xr:uid="{CE80561D-A545-4757-875C-8388669751C6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994" authorId="0" shapeId="0" xr:uid="{6BABA85C-7214-4480-8046-E4BEE15E0F3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97" authorId="0" shapeId="0" xr:uid="{1961BFD4-D72B-401E-A772-2F45364D926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026" authorId="0" shapeId="0" xr:uid="{8C5F6E12-531E-4CA6-9640-2B9CDA724A04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29" authorId="0" shapeId="0" xr:uid="{31275A08-09EC-47C0-8400-BB383E2E72D3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058" authorId="0" shapeId="0" xr:uid="{566B83A2-C80F-418C-BE16-DC1ACD26FE2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61" authorId="0" shapeId="0" xr:uid="{C9B46260-93D6-48F6-A7CD-4D40CA08803A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090" authorId="0" shapeId="0" xr:uid="{CB9A77C4-4241-4D99-9EED-75DE75C88E66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093" authorId="0" shapeId="0" xr:uid="{8E462DC6-F383-41C9-A443-8FF3A90A0701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122" authorId="0" shapeId="0" xr:uid="{F228768F-9E34-4A47-BBC2-BAE257165021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25" authorId="0" shapeId="0" xr:uid="{7792C913-0C6F-4DC9-966A-31F034403890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154" authorId="0" shapeId="0" xr:uid="{3EB82A37-0A84-483E-9F3F-1B32F082ED42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57" authorId="0" shapeId="0" xr:uid="{0A8991BA-7113-4B9E-8A7E-E8097B24A20F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186" authorId="0" shapeId="0" xr:uid="{E2D34E65-9FE0-44FB-8C6A-3D5FCBBE02AF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89" authorId="0" shapeId="0" xr:uid="{149135C1-C2AE-4BE0-A946-41DB752A53E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218" authorId="0" shapeId="0" xr:uid="{A4C09227-CE34-4918-872B-AFF8A2DD0BB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21" authorId="0" shapeId="0" xr:uid="{5C305748-FC61-4776-9971-78743497F1E6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250" authorId="0" shapeId="0" xr:uid="{AE85B2E7-A3A5-48BE-9630-7A98343D92C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53" authorId="0" shapeId="0" xr:uid="{B7BD0CCB-FA71-49AA-8FF7-B8649527570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282" authorId="0" shapeId="0" xr:uid="{4DFF8658-51F6-40DA-B96C-A57B47495AE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85" authorId="0" shapeId="0" xr:uid="{8BE4E0BE-4374-4719-B32A-E605F91F36AB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314" authorId="0" shapeId="0" xr:uid="{4636E2F1-7847-42DD-AC57-F53DA014209E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17" authorId="0" shapeId="0" xr:uid="{3D7C96F5-DCBD-4819-B4E2-F3870F30F988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346" authorId="0" shapeId="0" xr:uid="{7F6785AA-A865-4BBC-9609-817879E8B1F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49" authorId="0" shapeId="0" xr:uid="{F2D2A840-2863-4877-861A-EF8694E1EACF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378" authorId="0" shapeId="0" xr:uid="{A0D2525E-82EA-4C1D-AF77-F6A31969526E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81" authorId="0" shapeId="0" xr:uid="{4524E733-B35A-44BB-A4DF-6290B8292E7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410" authorId="0" shapeId="0" xr:uid="{6930E0F0-D994-4045-A472-193F9485B0EC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13" authorId="0" shapeId="0" xr:uid="{6DF04BD6-C600-4E40-A829-7911410A59BE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442" authorId="0" shapeId="0" xr:uid="{B514C42D-96A1-4F1D-9ED0-0BBC9A5F373A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45" authorId="0" shapeId="0" xr:uid="{AB1E5C2F-F0B5-4416-AFF9-39A999191DE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474" authorId="0" shapeId="0" xr:uid="{E5D804C9-330A-4182-A548-819294560B6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77" authorId="0" shapeId="0" xr:uid="{5433BB38-A2A3-4DC1-A24F-5967A0CE92BC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506" authorId="0" shapeId="0" xr:uid="{6F4AEC31-15BD-4790-B3D0-749C4E71014C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09" authorId="0" shapeId="0" xr:uid="{BCF4D55F-0E5C-47CA-AC69-5CB56E7CEFAD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538" authorId="0" shapeId="0" xr:uid="{64BC83BF-E94B-48C3-89FE-7288D6E14AF4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41" authorId="0" shapeId="0" xr:uid="{36795007-8975-4E5A-B7D0-B7820F6D2B83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570" authorId="0" shapeId="0" xr:uid="{0C481874-D41E-442A-8954-ACE68FFDFD19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73" authorId="0" shapeId="0" xr:uid="{FCFBDCA8-A633-44F7-9F94-8FB38554755C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602" authorId="0" shapeId="0" xr:uid="{8905FBE2-54ED-4FFA-90C5-DD885C143923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05" authorId="0" shapeId="0" xr:uid="{C1760D7B-932F-4A81-A528-01F7F0051EE3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634" authorId="0" shapeId="0" xr:uid="{31BDC163-95CB-4DBC-8831-85F024618259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37" authorId="0" shapeId="0" xr:uid="{3C2FEE2A-844D-4740-A4F9-12E207CE620A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666" authorId="0" shapeId="0" xr:uid="{BE92F18F-59C1-43EC-8FCD-9A1F16EBCAC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669" authorId="0" shapeId="0" xr:uid="{430EDBBA-F1EE-401B-9F3F-899BB88ECC09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698" authorId="0" shapeId="0" xr:uid="{3A366D44-EECE-4B16-BDD1-1E093F52954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01" authorId="0" shapeId="0" xr:uid="{7D64C435-2160-49B5-A83F-0553180FB95F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730" authorId="0" shapeId="0" xr:uid="{C51E741B-16B3-4665-8BA9-3F63B1B84538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33" authorId="0" shapeId="0" xr:uid="{D4A86BD0-FBBF-4A71-B0C0-5604D99B2E82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762" authorId="0" shapeId="0" xr:uid="{4E024EF8-9D31-49B2-9321-758018D79C4F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65" authorId="0" shapeId="0" xr:uid="{824B8BDD-14F7-4A84-BFBD-21A5FC0E9B79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794" authorId="0" shapeId="0" xr:uid="{1DA007CE-A8F8-41F6-9C2E-2097B01148EB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97" authorId="0" shapeId="0" xr:uid="{EEFEB3B5-074F-4393-95D4-86155DB40868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826" authorId="0" shapeId="0" xr:uid="{627AF98A-8E54-4F0C-9A18-DA9D477AE35A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29" authorId="0" shapeId="0" xr:uid="{D2B25050-4929-4D04-8B51-C108293171FA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858" authorId="0" shapeId="0" xr:uid="{E016224C-79BE-40F5-B642-C586CADD2F2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61" authorId="0" shapeId="0" xr:uid="{3F37523B-8B71-418B-B16B-ED915DCD87CC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890" authorId="0" shapeId="0" xr:uid="{12B471C2-0096-47F9-B97B-D53A88F785A2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93" authorId="0" shapeId="0" xr:uid="{1A828672-A4E0-48FE-89B4-0F81373D66CF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922" authorId="0" shapeId="0" xr:uid="{EFDD3E93-CACC-433A-AADF-02644548312D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25" authorId="0" shapeId="0" xr:uid="{C3F8792C-E87C-45B9-A1C5-7BA61864999B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954" authorId="0" shapeId="0" xr:uid="{FD7CC76B-DEF5-45D5-AE19-B0BF5A6915B4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57" authorId="0" shapeId="0" xr:uid="{555643F1-7A09-4A76-91A2-DF309FBE0FF0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1986" authorId="0" shapeId="0" xr:uid="{9C3906B8-73CB-432E-9118-FECE93B6F3A8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89" authorId="0" shapeId="0" xr:uid="{D9D3C802-1A7E-4BF2-8547-EF5B8DB0CDD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018" authorId="0" shapeId="0" xr:uid="{1B5B8F05-2D88-41EB-ABBE-87D3544077B8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21" authorId="0" shapeId="0" xr:uid="{A97945FE-BEB5-4A58-AE8E-D436D73578FE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050" authorId="0" shapeId="0" xr:uid="{F92979F1-3D93-4639-A571-C0FD038FC3E1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53" authorId="0" shapeId="0" xr:uid="{9564EABA-0C8C-40CC-AAD5-6EBE1649087A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082" authorId="0" shapeId="0" xr:uid="{CFADF68A-34E6-49CE-B760-0811DC081A1D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085" authorId="0" shapeId="0" xr:uid="{906E3447-EE05-432F-B274-1E55B064493A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114" authorId="0" shapeId="0" xr:uid="{BE47FD35-7556-4306-A22D-AD271153F8DB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17" authorId="0" shapeId="0" xr:uid="{1D688AD6-D616-47EE-B8A2-5084D4B02EFD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146" authorId="0" shapeId="0" xr:uid="{1B20E496-0E2A-425C-9D2A-CAC688344CE6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49" authorId="0" shapeId="0" xr:uid="{FBA9F1C9-E156-4BB2-A6B6-86669DF990E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178" authorId="0" shapeId="0" xr:uid="{630DF2B0-7AB8-44A8-995F-675C53195D51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181" authorId="0" shapeId="0" xr:uid="{8BE4AFA0-921A-4858-BA8D-81B1EC80571F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210" authorId="0" shapeId="0" xr:uid="{52BBD349-BD4C-41C1-A398-56C0E05568C2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13" authorId="0" shapeId="0" xr:uid="{87150246-8769-482B-9FF8-071DD82DC74C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242" authorId="0" shapeId="0" xr:uid="{5BDE1649-BDD6-423B-B794-0BAD17B189AD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45" authorId="0" shapeId="0" xr:uid="{BBB56A50-21F2-458E-AD16-AD3D9647459D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274" authorId="0" shapeId="0" xr:uid="{A8265453-444A-47B7-A141-3747B35EC458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77" authorId="0" shapeId="0" xr:uid="{FC4E373A-B7A8-42F3-B1E9-64BB2BDC62F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306" authorId="0" shapeId="0" xr:uid="{2D6B2D8A-3B1A-4ED3-A780-15815FC8A8B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09" authorId="0" shapeId="0" xr:uid="{A26B7795-98B3-4867-97B2-40B05666A75C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338" authorId="0" shapeId="0" xr:uid="{64B4F813-D163-4654-A7C2-1EF1DA7C642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41" authorId="0" shapeId="0" xr:uid="{7914C1DC-8B41-4674-ABB7-80C0859050A2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370" authorId="0" shapeId="0" xr:uid="{0C0D85B1-8253-45FC-AF5A-5A5EA5225AB0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73" authorId="0" shapeId="0" xr:uid="{A9FADF87-D13B-433E-95F3-CAF354229ADA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402" authorId="0" shapeId="0" xr:uid="{12DA4D58-C646-4E4A-9658-D76CE3C86A73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05" authorId="0" shapeId="0" xr:uid="{935C8DB2-C8CC-44B2-9D47-C9973A23E41B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434" authorId="0" shapeId="0" xr:uid="{B80FC931-9D7A-4E6F-8EFE-FE8E0BC2F4D6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37" authorId="0" shapeId="0" xr:uid="{DE9094E0-E361-4601-B3C9-098F93751C04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466" authorId="0" shapeId="0" xr:uid="{773B7DF9-9EAB-4726-A0BF-585C835032BB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69" authorId="0" shapeId="0" xr:uid="{A862D082-E4B9-43A4-98C1-3EC217FABFB2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498" authorId="0" shapeId="0" xr:uid="{2974E178-3389-4F52-B93A-8D32610743CC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01" authorId="0" shapeId="0" xr:uid="{EF8D82C8-D0C6-478F-B952-53CC6F0AFC74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530" authorId="0" shapeId="0" xr:uid="{ACD6BAE5-ACC8-44B6-B9C5-CBD6F288263C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33" authorId="0" shapeId="0" xr:uid="{9A38F9E2-56F6-4A33-8F0D-947CA6E51F69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562" authorId="0" shapeId="0" xr:uid="{19691D18-329B-4FA2-A4C7-4B4224EA9E23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65" authorId="0" shapeId="0" xr:uid="{67B98237-7CBC-44C8-BFC6-EAA3CFC5CB44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594" authorId="0" shapeId="0" xr:uid="{E9DFD7F8-FEE5-4CD7-B86C-2F6488358C8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97" authorId="0" shapeId="0" xr:uid="{7F047CAC-4682-4FB2-BBBA-B07275C54D1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626" authorId="0" shapeId="0" xr:uid="{8D74FA0B-B40B-46EB-9EB1-3120C06ED681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29" authorId="0" shapeId="0" xr:uid="{6A5364F2-3A85-4289-BF2F-AE207A663EF3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658" authorId="0" shapeId="0" xr:uid="{2CF01FB7-3D63-42A6-97E6-8A0A7040EA2B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61" authorId="0" shapeId="0" xr:uid="{854E0F13-1284-4E08-AA4E-8CBE53B50214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690" authorId="0" shapeId="0" xr:uid="{2123EA4E-1230-458A-857C-814EFE83D26C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693" authorId="0" shapeId="0" xr:uid="{57FA5864-95A7-407A-9F2F-F6192C9B4088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722" authorId="0" shapeId="0" xr:uid="{0E6772B8-8605-4561-8279-D4304972B9C0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25" authorId="0" shapeId="0" xr:uid="{BB18946D-76FD-4046-B7E1-278665311AD6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754" authorId="0" shapeId="0" xr:uid="{2870269A-A46D-4544-A917-B605B6031D5B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57" authorId="0" shapeId="0" xr:uid="{9804F0FE-C1FF-4E36-9D57-18BE921132D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786" authorId="0" shapeId="0" xr:uid="{F7ACA541-FE72-45B7-B79C-0B6FD34BCB3F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789" authorId="0" shapeId="0" xr:uid="{1A59C3F7-C2E1-47CA-AE4E-9E7AEC3661D1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818" authorId="0" shapeId="0" xr:uid="{2D0F04DB-215D-4456-B400-169781EEF6BF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21" authorId="0" shapeId="0" xr:uid="{D661FCE8-CF73-4479-AA44-A038196C3508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850" authorId="0" shapeId="0" xr:uid="{079F3481-69CC-4BB3-89B4-D7D4BE28323B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53" authorId="0" shapeId="0" xr:uid="{E31327F5-8E74-4D45-8DE4-B8B8E342678F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882" authorId="0" shapeId="0" xr:uid="{8C72375B-F8C6-4E9D-B70C-919C2D8DA262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85" authorId="0" shapeId="0" xr:uid="{2C005FAC-FF34-486A-A4EC-839961497DCC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914" authorId="0" shapeId="0" xr:uid="{0EE647D9-6B24-4D67-972D-4E32742BA9F8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17" authorId="0" shapeId="0" xr:uid="{819BBF22-A3A7-404E-96C2-944E7E3CB9AB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946" authorId="0" shapeId="0" xr:uid="{9BCF5901-B5E2-40F1-886F-7CFDF933ACAE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49" authorId="0" shapeId="0" xr:uid="{F75E08B5-DFB7-4BBB-81F1-4059C750D88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2978" authorId="0" shapeId="0" xr:uid="{B1149795-7378-4BEB-A132-1082F66CB576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81" authorId="0" shapeId="0" xr:uid="{EE5E8459-B5B0-4AAB-A43F-37C43BC3C5AD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010" authorId="0" shapeId="0" xr:uid="{ED685834-0F16-4C7F-A171-C4F354D0A7AC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13" authorId="0" shapeId="0" xr:uid="{834A6861-DE65-43B9-9A7B-8D0897C48EEB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042" authorId="0" shapeId="0" xr:uid="{41235CC3-D6C2-4A3F-BA40-9BBCF569B834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45" authorId="0" shapeId="0" xr:uid="{C7FB8417-B562-4E77-9B1E-258649D737B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074" authorId="0" shapeId="0" xr:uid="{0629B173-8E3E-41F8-B8B5-4DCC02A35B0A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77" authorId="0" shapeId="0" xr:uid="{6059D74A-097F-41CE-A233-A5876DB431CA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106" authorId="0" shapeId="0" xr:uid="{211590D6-EBE9-4161-AFD0-F19B08A8DBCE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09" authorId="0" shapeId="0" xr:uid="{F30C1C69-A183-4CDB-8A17-9692158AF63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138" authorId="0" shapeId="0" xr:uid="{355AA017-60D2-4A1F-80CA-0DA3A8F7BECF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41" authorId="0" shapeId="0" xr:uid="{46E0A217-A682-44BD-95B1-F7788387218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170" authorId="0" shapeId="0" xr:uid="{732A06D0-F39B-4FDA-AE68-2E2A7D80CE6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173" authorId="0" shapeId="0" xr:uid="{DF40066C-6D50-4ED0-89FB-5FF3EFA48848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202" authorId="0" shapeId="0" xr:uid="{90BF965A-1636-48B6-9860-7723CCA89908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05" authorId="0" shapeId="0" xr:uid="{70C86B97-279D-4374-818A-B216EB9E5E3B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234" authorId="0" shapeId="0" xr:uid="{913CA1EC-26F5-40BF-943F-22B11D6055ED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37" authorId="0" shapeId="0" xr:uid="{A1250575-35E8-4DFD-89AA-2280437218DD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266" authorId="0" shapeId="0" xr:uid="{84F54E16-2286-4AFD-9DB3-5EB1EA367F70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269" authorId="0" shapeId="0" xr:uid="{B458D520-DEE3-4197-BE02-F5A92AB5584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298" authorId="0" shapeId="0" xr:uid="{9A695C88-8F41-41FD-B7B7-4B98993ED36D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01" authorId="0" shapeId="0" xr:uid="{FA0D9C58-6769-4359-8B4E-A3F1158C67E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330" authorId="0" shapeId="0" xr:uid="{18262FDF-B1F4-4E0F-B5B6-91B5B681C294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33" authorId="0" shapeId="0" xr:uid="{E2563D45-7CFF-42C3-A2E7-E4F7EA092092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362" authorId="0" shapeId="0" xr:uid="{BAC3D93E-47BD-4FBB-8B85-E9FA753D85C9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65" authorId="0" shapeId="0" xr:uid="{1F9BEB98-E902-42F3-AF36-DA4C1BD38EB1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394" authorId="0" shapeId="0" xr:uid="{1CDAC2F2-28DE-445A-B448-410F8843D131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397" authorId="0" shapeId="0" xr:uid="{03B08DCE-145B-4ADC-862A-26DD786AF2FD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426" authorId="0" shapeId="0" xr:uid="{5D83CC3C-A71E-4D04-A778-496553EFF1BD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29" authorId="0" shapeId="0" xr:uid="{1F0B19E4-8901-4904-B7A3-C0B404E55F5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458" authorId="0" shapeId="0" xr:uid="{0B6E5A98-0061-49FB-AED2-1CACA51C3F79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61" authorId="0" shapeId="0" xr:uid="{EF5F878F-D9A5-4E08-9059-32AF2A244C7A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490" authorId="0" shapeId="0" xr:uid="{AE001A3C-DE62-4056-9339-8311E13D09C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493" authorId="0" shapeId="0" xr:uid="{9280A14E-167A-4FCD-B403-2815FF4BFC98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522" authorId="0" shapeId="0" xr:uid="{CA0A7511-C0B8-4868-8BB3-D272F73A719E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25" authorId="0" shapeId="0" xr:uid="{901FD790-1395-4C00-892F-5B67D6407C21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554" authorId="0" shapeId="0" xr:uid="{B87A1EB5-D0F6-48C2-A6F6-81C2B6D7E50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57" authorId="0" shapeId="0" xr:uid="{F7B4F767-89E8-4744-AAA0-A2F2660F7EBA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586" authorId="0" shapeId="0" xr:uid="{74DE0A68-72D7-43C1-A712-D8F0CCEDBC0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589" authorId="0" shapeId="0" xr:uid="{34B184B6-9509-451C-968A-32AAF5DD7811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618" authorId="0" shapeId="0" xr:uid="{CA5AB5CD-C51C-4989-86E2-18DAA4F6D7C4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21" authorId="0" shapeId="0" xr:uid="{10FC5843-3CF2-47C3-BC25-3D8147EFFEC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650" authorId="0" shapeId="0" xr:uid="{5FA7E074-8A45-4F64-A0BA-C6E6E2AA2CB3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53" authorId="0" shapeId="0" xr:uid="{1DB4B64B-6662-44E8-88A8-DEDD0D99B961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682" authorId="0" shapeId="0" xr:uid="{CA143DD3-357E-4274-A2E2-E024AF5AF3A4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685" authorId="0" shapeId="0" xr:uid="{D5556B74-A567-4376-B61E-1B3905E31FEC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714" authorId="0" shapeId="0" xr:uid="{358B16E9-2373-416D-94EB-109EF6052F7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717" authorId="0" shapeId="0" xr:uid="{41BD0A9B-29A8-483E-83B9-94FB53FA9934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746" authorId="0" shapeId="0" xr:uid="{DADFDC73-1CC8-4158-80E0-4B526C926D43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749" authorId="0" shapeId="0" xr:uid="{59F6DDAB-566C-4BB2-A0CB-AA835BCF7629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778" authorId="0" shapeId="0" xr:uid="{8FFE3AC9-C350-4658-A2F2-F4D2CB60B99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781" authorId="0" shapeId="0" xr:uid="{72009BDA-A724-4153-BD7F-F903E9EF76C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810" authorId="0" shapeId="0" xr:uid="{5482CA33-322D-4B97-9AD2-F689D42AE0F3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813" authorId="0" shapeId="0" xr:uid="{C5D93F91-F0EF-4F70-A15D-CE9E66E5CDBC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842" authorId="0" shapeId="0" xr:uid="{3CA98532-9810-4E60-95D3-CB4472D04B2B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845" authorId="0" shapeId="0" xr:uid="{B221E8FA-048A-43EC-B7AD-A4010B404084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874" authorId="0" shapeId="0" xr:uid="{0A679157-C80C-4F50-878D-DBD0E2E226F0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877" authorId="0" shapeId="0" xr:uid="{171B6CC8-2FE2-4BD4-A2A5-4D785D15A58B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906" authorId="0" shapeId="0" xr:uid="{18959474-D432-4EEF-A94D-F8531CCBFAAA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909" authorId="0" shapeId="0" xr:uid="{DA5A56DB-48DC-4DA1-B184-C55A0DF90C7E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938" authorId="0" shapeId="0" xr:uid="{0AAE1720-839C-4176-962C-DB32AE18C333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941" authorId="0" shapeId="0" xr:uid="{8C86AC41-C956-444E-B3C9-412972E7786D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3970" authorId="0" shapeId="0" xr:uid="{908B6FD0-83C9-4811-B5E7-3A4A4DA9D37A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973" authorId="0" shapeId="0" xr:uid="{FB825022-929A-4B7F-8BD8-462BE327A7A2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002" authorId="0" shapeId="0" xr:uid="{D7460017-991C-42A0-B701-6AD0147DDD9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005" authorId="0" shapeId="0" xr:uid="{ECDF6B8E-0470-48DA-B325-8B80B575FD3D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034" authorId="0" shapeId="0" xr:uid="{A0245A64-452F-4BC4-A7D9-E46EFE76A4F4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037" authorId="0" shapeId="0" xr:uid="{60878303-07F1-449E-B4EF-1AFF69F2F7AE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066" authorId="0" shapeId="0" xr:uid="{CFC7C00A-61FD-4D9B-BEC7-12D15B8F82DE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069" authorId="0" shapeId="0" xr:uid="{22F57B37-D9DC-4B79-ADEA-5CD1E41EA010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098" authorId="0" shapeId="0" xr:uid="{27856DE5-D600-481A-B5DB-0006193D2143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01" authorId="0" shapeId="0" xr:uid="{00EE776B-D851-4E05-815C-16370C352D4F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130" authorId="0" shapeId="0" xr:uid="{7CEB1F28-7037-467C-B8FF-83B0F01A14CD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33" authorId="0" shapeId="0" xr:uid="{5EDD4B2A-BD35-4059-A52F-A3864623EC09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162" authorId="0" shapeId="0" xr:uid="{CEEBABA8-47E0-4579-AC86-4EFF0E84B780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65" authorId="0" shapeId="0" xr:uid="{FA4A2881-2347-4380-A99A-07A940A37AC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194" authorId="0" shapeId="0" xr:uid="{0FEB3778-AC6E-42D5-A348-59777962B34C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97" authorId="0" shapeId="0" xr:uid="{E96B0758-B8E7-4FBF-B63C-5A33D56F3BD1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226" authorId="0" shapeId="0" xr:uid="{22C36383-7A72-423C-9B6E-2B772818050D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29" authorId="0" shapeId="0" xr:uid="{2D49E9A2-10D0-4DB9-B0BF-E5D35FAF788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258" authorId="0" shapeId="0" xr:uid="{FAFCFD3C-D149-4783-AA4E-790974328A58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61" authorId="0" shapeId="0" xr:uid="{16CF10F0-3F15-49BB-A75F-C918FB8817D6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290" authorId="0" shapeId="0" xr:uid="{A4FF35B4-3298-4A80-96AC-2D3E5E94704E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293" authorId="0" shapeId="0" xr:uid="{4145C191-0E37-4E38-97D4-045C45559E9A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322" authorId="0" shapeId="0" xr:uid="{84242BEA-380C-49EC-AB0A-CA3D021F1202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325" authorId="0" shapeId="0" xr:uid="{A6C70737-D183-4862-B897-E8BFAA2DB251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354" authorId="0" shapeId="0" xr:uid="{3A9BDAA4-C253-428F-92A3-4596DE4FC0B3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357" authorId="0" shapeId="0" xr:uid="{FEBF9177-4DCA-41A0-8C89-9E0E8D8E0151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386" authorId="0" shapeId="0" xr:uid="{BD7B4D39-7F0E-471F-B28B-0352FEDB872F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389" authorId="0" shapeId="0" xr:uid="{9B38C9BA-5721-4497-B242-353AA8376ED6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418" authorId="0" shapeId="0" xr:uid="{9702B5E7-8052-4D74-A2B7-79DED793D26D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421" authorId="0" shapeId="0" xr:uid="{1EDFB342-4027-4C58-AB51-FF75838D521E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450" authorId="0" shapeId="0" xr:uid="{BC5C05FF-F548-4A54-AB17-6E72418ECBE8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453" authorId="0" shapeId="0" xr:uid="{24836EFF-83A0-4E3E-A99A-A90D858CC7AE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482" authorId="0" shapeId="0" xr:uid="{EB2AEC13-5F63-4C39-BA25-3AC3AFE33A29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485" authorId="0" shapeId="0" xr:uid="{E68942BF-C30B-45A5-ACA2-B86F9FD96D9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514" authorId="0" shapeId="0" xr:uid="{8F2E87AD-998E-44AE-A91B-B8B01A07EB1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17" authorId="0" shapeId="0" xr:uid="{371A9F98-F2EC-40B9-8CE8-EDA71DD97FA1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546" authorId="0" shapeId="0" xr:uid="{8F88C15A-AB20-46AF-BD29-D1F1D030CC02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49" authorId="0" shapeId="0" xr:uid="{7EC8E449-92A6-4EA1-A7B7-BD8BB151F103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578" authorId="0" shapeId="0" xr:uid="{EF037C85-04E5-4895-801E-6BE728406256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581" authorId="0" shapeId="0" xr:uid="{3BA0FC3C-1789-490A-A66B-71557B744B7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610" authorId="0" shapeId="0" xr:uid="{C8317487-B258-4A8B-A8ED-1A44092659BD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613" authorId="0" shapeId="0" xr:uid="{28AC5476-A051-4D81-9066-3E1EFD91393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642" authorId="0" shapeId="0" xr:uid="{78DFFD12-7AE9-4EBC-9C4F-BAA4BEE796FE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645" authorId="0" shapeId="0" xr:uid="{D32583F7-81EB-496B-AE98-6518D8AB124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674" authorId="0" shapeId="0" xr:uid="{CC8724DC-2005-496C-B6F2-C4EA875D9A06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677" authorId="0" shapeId="0" xr:uid="{A25F0696-8BDE-4188-A4A2-FC5C30D21161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706" authorId="0" shapeId="0" xr:uid="{6D1C35AE-1B2A-43BA-8F2D-6B3312B79C3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709" authorId="0" shapeId="0" xr:uid="{2D843BF1-689F-4E32-902B-1411D4D44E5B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738" authorId="0" shapeId="0" xr:uid="{D3F73767-4CEF-4400-8275-5040864E1710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741" authorId="0" shapeId="0" xr:uid="{496FA491-6197-4E78-82F3-EE9F4B341611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770" authorId="0" shapeId="0" xr:uid="{36B480EB-2F80-4C4E-9F39-0BBC0547CB9B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773" authorId="0" shapeId="0" xr:uid="{363F9DB7-F723-4DD7-A49B-C4AB69311E43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802" authorId="0" shapeId="0" xr:uid="{73964FA3-B782-48BA-8CE0-264085025582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05" authorId="0" shapeId="0" xr:uid="{376063B8-6ADC-47E0-96EA-ED5C909ABDCD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834" authorId="0" shapeId="0" xr:uid="{6FAC6B00-1FE5-4B03-A052-90D4F82B6062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37" authorId="0" shapeId="0" xr:uid="{E65470B9-9B7C-410A-B4F9-DDCCE7AB6508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866" authorId="0" shapeId="0" xr:uid="{4D7D5ED7-A648-44F2-8A14-30F0FFE12D72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869" authorId="0" shapeId="0" xr:uid="{FF23914F-137F-4F64-92DB-A731B62987A8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898" authorId="0" shapeId="0" xr:uid="{FDD4BEAF-505D-4EB8-A2B2-E949169F7401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901" authorId="0" shapeId="0" xr:uid="{9387EF13-8A9C-423B-9556-FAA320D7EED4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930" authorId="0" shapeId="0" xr:uid="{48710B08-0884-47D7-8DCE-AE01E9A60218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933" authorId="0" shapeId="0" xr:uid="{A34B350F-1F35-4ED8-B770-8FC6EE32DB0D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962" authorId="0" shapeId="0" xr:uid="{D3F314B2-5893-4A64-94AA-97957430E791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965" authorId="0" shapeId="0" xr:uid="{62B4B652-0EBC-4ABE-A7EA-04116D9A51C1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4994" authorId="0" shapeId="0" xr:uid="{361BA243-67F1-4463-A70B-40E39EAA7786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997" authorId="0" shapeId="0" xr:uid="{BB3D6A50-B1F3-4C15-B04F-AF10CF0EDEB0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5026" authorId="0" shapeId="0" xr:uid="{346A6235-1B66-45D7-AB5C-03FD57643093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029" authorId="0" shapeId="0" xr:uid="{89F3505D-08C8-4063-BAD3-27E1B6F6A8D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5058" authorId="0" shapeId="0" xr:uid="{44BA83BD-A4B7-47B7-9875-CD86034FB809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061" authorId="0" shapeId="0" xr:uid="{499B7457-2862-48C3-85BF-38088FA2AB19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5090" authorId="0" shapeId="0" xr:uid="{42FEF4A1-F1D1-42E5-8956-8E4F71A4E4A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093" authorId="0" shapeId="0" xr:uid="{AF7ED090-4D7B-40CB-A340-8D2B21009E2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5122" authorId="0" shapeId="0" xr:uid="{39F9981E-1900-42EF-A92B-95CC113115EB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125" authorId="0" shapeId="0" xr:uid="{46702705-8FD1-4004-9746-40DDF22873C2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5154" authorId="0" shapeId="0" xr:uid="{CD7E4141-98F5-4712-8296-0E9E30E85BF9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157" authorId="0" shapeId="0" xr:uid="{746F0905-B1BC-40E8-BE8A-87C5AB9F06C4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5186" authorId="0" shapeId="0" xr:uid="{A0B3950D-0E47-4113-B815-13DFE63E3EC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189" authorId="0" shapeId="0" xr:uid="{706E2ABA-366D-4ACB-AB5F-C80CFE3E4D69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5218" authorId="0" shapeId="0" xr:uid="{D69DEC1C-6F51-4756-90C1-A5AED2695B53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221" authorId="0" shapeId="0" xr:uid="{F6C7F251-B6C4-47AC-9958-5762928208D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5250" authorId="0" shapeId="0" xr:uid="{DADFAAB1-F26B-4BE0-8756-AA68A114EE0B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253" authorId="0" shapeId="0" xr:uid="{4DD037D4-21E7-4848-9ED9-3848D7243854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5282" authorId="0" shapeId="0" xr:uid="{C1B95E51-58B0-4DF8-BDD5-997E5E8F2FD3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285" authorId="0" shapeId="0" xr:uid="{4A52E16F-10E3-4A21-B2E9-0BE11E605C8D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5314" authorId="0" shapeId="0" xr:uid="{75A8884A-47FB-46C9-857B-A558DF82005F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317" authorId="0" shapeId="0" xr:uid="{E73B3E7D-B371-4B60-870D-9B72A14B093A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5346" authorId="0" shapeId="0" xr:uid="{0C2AA495-C816-4893-8E1E-B058E5322A7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349" authorId="0" shapeId="0" xr:uid="{70B249E0-5696-461F-97FA-D28F7291486A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5378" authorId="0" shapeId="0" xr:uid="{AD35D25D-3342-4C57-B017-BFB5EA9CC169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381" authorId="0" shapeId="0" xr:uid="{7C09CFB7-D6F1-4DC7-9F9F-0C78254E9D30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5410" authorId="0" shapeId="0" xr:uid="{89CD1DF1-C3A2-4DDC-BA0E-E924CE87C569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413" authorId="0" shapeId="0" xr:uid="{D16296C2-ED5C-43AC-BA3D-CA101FBC9F0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5442" authorId="0" shapeId="0" xr:uid="{26EC1D62-117C-41AE-905D-AAFA4ADEE0D1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445" authorId="0" shapeId="0" xr:uid="{FDF10BB5-059B-43F2-9417-E4C845A5A8DF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5474" authorId="0" shapeId="0" xr:uid="{C32990EE-17F6-434E-9D55-3C0F46A9DF3C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477" authorId="0" shapeId="0" xr:uid="{B0E7C355-D7D1-42D2-B771-C37B22F901A2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5506" authorId="0" shapeId="0" xr:uid="{47B3CC06-925C-4DA0-8101-19189E462181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509" authorId="0" shapeId="0" xr:uid="{3BE55A2B-17BB-423D-906F-2D819ED15A7E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5538" authorId="0" shapeId="0" xr:uid="{474C21BA-E743-4A07-802A-38FDEB694E51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541" authorId="0" shapeId="0" xr:uid="{D976A51F-153B-4181-9070-ED47CA7B77E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5570" authorId="0" shapeId="0" xr:uid="{08EBB7EC-2825-4B61-9E6E-422BBA4AA28B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573" authorId="0" shapeId="0" xr:uid="{00E716DF-B46A-4B0E-9407-D14F9CDED985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5602" authorId="0" shapeId="0" xr:uid="{76957919-C3A8-4838-A703-533FD1FDF373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605" authorId="0" shapeId="0" xr:uid="{6E2DB675-54F4-4EA0-8328-1468A9ECBC3A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5634" authorId="0" shapeId="0" xr:uid="{85937F73-275E-4B77-9A99-A068E6D497ED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637" authorId="0" shapeId="0" xr:uid="{48AC0167-53BE-420E-8518-04C3D923E080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5666" authorId="0" shapeId="0" xr:uid="{A2106655-9A9C-4B0B-9480-4CF92F527516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669" authorId="0" shapeId="0" xr:uid="{5B5FE741-AACD-48B0-B2E1-D8B8B4A43474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5698" authorId="0" shapeId="0" xr:uid="{C5E6BF7A-F9E4-4C48-A6C8-33AF7050AA3F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701" authorId="0" shapeId="0" xr:uid="{D12BB45D-A39E-449D-91F0-BD8D5B17D9AD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5730" authorId="0" shapeId="0" xr:uid="{16F54FF8-8F09-45B7-A171-014847FDD143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733" authorId="0" shapeId="0" xr:uid="{2902E64F-C105-493E-92B6-0DA4C925FB50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5762" authorId="0" shapeId="0" xr:uid="{78EEDE44-4F09-4EE2-B452-FC6EAFA2D39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765" authorId="0" shapeId="0" xr:uid="{DD642A83-2F56-41FE-AB8E-2DD03D78B96D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5794" authorId="0" shapeId="0" xr:uid="{05EA87E0-2467-40DC-BE08-BEB110A14C71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797" authorId="0" shapeId="0" xr:uid="{78DDD636-DE41-49C0-B045-B2823543FA88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5826" authorId="0" shapeId="0" xr:uid="{69B9E319-0D08-41B1-92C1-5700A975A76A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829" authorId="0" shapeId="0" xr:uid="{B8090560-6B54-41BE-9C5F-872703FD1BA7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5858" authorId="0" shapeId="0" xr:uid="{ACFE110E-5A86-4493-8DA4-B4F1F5AA0418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861" authorId="0" shapeId="0" xr:uid="{17B00594-C10E-408B-8309-BA1E2A29765E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5890" authorId="0" shapeId="0" xr:uid="{D3DA31EB-4F73-4799-933A-7B5FC414B23B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893" authorId="0" shapeId="0" xr:uid="{4B28FCCE-C497-4ABD-9761-1A6E5106D8AB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- </t>
        </r>
        <r>
          <rPr>
            <sz val="14"/>
            <color indexed="81"/>
            <rFont val="돋움"/>
            <family val="3"/>
            <charset val="129"/>
          </rPr>
          <t>이름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입력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필수</t>
        </r>
      </text>
    </comment>
    <comment ref="A5922" authorId="0" shapeId="0" xr:uid="{2809F9CC-DB55-4F1C-9CBC-C57270FD8096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날짜가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없는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경우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삭제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할것</t>
        </r>
        <r>
          <rPr>
            <sz val="14"/>
            <color indexed="81"/>
            <rFont val="Tahoma"/>
            <family val="2"/>
          </rPr>
          <t>!!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ParkJon</author>
    <author>박세범</author>
    <author>Jon Park</author>
  </authors>
  <commentList>
    <comment ref="I4" authorId="0" shapeId="0" xr:uid="{1CDC9253-2A47-43A6-ABFE-43C2A10E7007}">
      <text>
        <r>
          <rPr>
            <b/>
            <sz val="9"/>
            <color indexed="81"/>
            <rFont val="Tahoma"/>
            <family val="2"/>
          </rPr>
          <t>ParkJon: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기본급은</t>
        </r>
        <r>
          <rPr>
            <sz val="9"/>
            <color indexed="81"/>
            <rFont val="Tahoma"/>
            <family val="2"/>
          </rPr>
          <t xml:space="preserve"> '</t>
        </r>
        <r>
          <rPr>
            <b/>
            <sz val="9"/>
            <color indexed="81"/>
            <rFont val="돋움"/>
            <family val="3"/>
            <charset val="129"/>
          </rPr>
          <t>실제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근무시간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b/>
            <sz val="9"/>
            <color indexed="81"/>
            <rFont val="돋움"/>
            <family val="3"/>
            <charset val="129"/>
          </rPr>
          <t>시급</t>
        </r>
        <r>
          <rPr>
            <sz val="9"/>
            <color indexed="81"/>
            <rFont val="Tahoma"/>
            <family val="2"/>
          </rPr>
          <t xml:space="preserve">'
</t>
        </r>
        <r>
          <rPr>
            <sz val="9"/>
            <color indexed="81"/>
            <rFont val="돋움"/>
            <family val="3"/>
            <charset val="129"/>
          </rPr>
          <t>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정의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하였습니다</t>
        </r>
        <r>
          <rPr>
            <sz val="9"/>
            <color indexed="81"/>
            <rFont val="Tahoma"/>
            <family val="2"/>
          </rPr>
          <t xml:space="preserve">. 
</t>
        </r>
        <r>
          <rPr>
            <sz val="9"/>
            <color indexed="81"/>
            <rFont val="돋움"/>
            <family val="3"/>
            <charset val="129"/>
          </rPr>
          <t>이유</t>
        </r>
        <r>
          <rPr>
            <sz val="9"/>
            <color indexed="81"/>
            <rFont val="Tahoma"/>
            <family val="2"/>
          </rPr>
          <t xml:space="preserve">: </t>
        </r>
        <r>
          <rPr>
            <sz val="9"/>
            <color indexed="81"/>
            <rFont val="돋움"/>
            <family val="3"/>
            <charset val="129"/>
          </rPr>
          <t>기본급을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위와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같이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정의하지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않으면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기본급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및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연장근로수당의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계산법이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복잡해서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직관적인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확인이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어렵고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이는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임금명세서의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취지에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맞지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않다고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판단을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했습니다</t>
        </r>
        <r>
          <rPr>
            <sz val="9"/>
            <color indexed="81"/>
            <rFont val="Tahoma"/>
            <family val="2"/>
          </rPr>
          <t xml:space="preserve">.  
</t>
        </r>
        <r>
          <rPr>
            <sz val="9"/>
            <color indexed="81"/>
            <rFont val="돋움"/>
            <family val="3"/>
            <charset val="129"/>
          </rPr>
          <t>관련해서</t>
        </r>
        <r>
          <rPr>
            <sz val="9"/>
            <color indexed="81"/>
            <rFont val="Tahoma"/>
            <family val="2"/>
          </rPr>
          <t xml:space="preserve"> oidojdj@naver.com </t>
        </r>
        <r>
          <rPr>
            <sz val="9"/>
            <color indexed="81"/>
            <rFont val="돋움"/>
            <family val="3"/>
            <charset val="129"/>
          </rPr>
          <t>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의견을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주시면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반영하겠습니다</t>
        </r>
        <r>
          <rPr>
            <sz val="9"/>
            <color indexed="81"/>
            <rFont val="Tahoma"/>
            <family val="2"/>
          </rPr>
          <t xml:space="preserve">.  </t>
        </r>
      </text>
    </comment>
    <comment ref="A7" authorId="0" shapeId="0" xr:uid="{AF36E4B9-E8B8-469D-9C76-2F3989A30CB0}">
      <text>
        <r>
          <rPr>
            <b/>
            <sz val="9"/>
            <color indexed="81"/>
            <rFont val="Tahoma"/>
            <family val="2"/>
          </rPr>
          <t>ParkJon: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기본급은</t>
        </r>
        <r>
          <rPr>
            <sz val="9"/>
            <color indexed="81"/>
            <rFont val="Tahoma"/>
            <family val="2"/>
          </rPr>
          <t xml:space="preserve"> '</t>
        </r>
        <r>
          <rPr>
            <b/>
            <sz val="9"/>
            <color indexed="81"/>
            <rFont val="돋움"/>
            <family val="3"/>
            <charset val="129"/>
          </rPr>
          <t>실제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근무시간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b/>
            <sz val="9"/>
            <color indexed="81"/>
            <rFont val="돋움"/>
            <family val="3"/>
            <charset val="129"/>
          </rPr>
          <t>시급</t>
        </r>
        <r>
          <rPr>
            <sz val="9"/>
            <color indexed="81"/>
            <rFont val="Tahoma"/>
            <family val="2"/>
          </rPr>
          <t xml:space="preserve">'
</t>
        </r>
        <r>
          <rPr>
            <sz val="9"/>
            <color indexed="81"/>
            <rFont val="돋움"/>
            <family val="3"/>
            <charset val="129"/>
          </rPr>
          <t>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정의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하였습니다</t>
        </r>
        <r>
          <rPr>
            <sz val="9"/>
            <color indexed="81"/>
            <rFont val="Tahoma"/>
            <family val="2"/>
          </rPr>
          <t xml:space="preserve">. 
</t>
        </r>
        <r>
          <rPr>
            <sz val="9"/>
            <color indexed="81"/>
            <rFont val="돋움"/>
            <family val="3"/>
            <charset val="129"/>
          </rPr>
          <t>이유</t>
        </r>
        <r>
          <rPr>
            <sz val="9"/>
            <color indexed="81"/>
            <rFont val="Tahoma"/>
            <family val="2"/>
          </rPr>
          <t xml:space="preserve">: </t>
        </r>
        <r>
          <rPr>
            <sz val="9"/>
            <color indexed="81"/>
            <rFont val="돋움"/>
            <family val="3"/>
            <charset val="129"/>
          </rPr>
          <t>기본급을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위와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같이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정의하지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않으면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기본급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및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연장근로수당의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계산법이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복잡해서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직관적인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확인이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어렵고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이는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임금명세서의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취지에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맞지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않다고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판단을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했습니다</t>
        </r>
        <r>
          <rPr>
            <sz val="9"/>
            <color indexed="81"/>
            <rFont val="Tahoma"/>
            <family val="2"/>
          </rPr>
          <t xml:space="preserve">.  
</t>
        </r>
        <r>
          <rPr>
            <sz val="9"/>
            <color indexed="81"/>
            <rFont val="돋움"/>
            <family val="3"/>
            <charset val="129"/>
          </rPr>
          <t>관련해서</t>
        </r>
        <r>
          <rPr>
            <sz val="9"/>
            <color indexed="81"/>
            <rFont val="Tahoma"/>
            <family val="2"/>
          </rPr>
          <t xml:space="preserve"> oidojdj@naver.com </t>
        </r>
        <r>
          <rPr>
            <sz val="9"/>
            <color indexed="81"/>
            <rFont val="돋움"/>
            <family val="3"/>
            <charset val="129"/>
          </rPr>
          <t>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의견을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주시면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반영하겠습니다</t>
        </r>
        <r>
          <rPr>
            <sz val="9"/>
            <color indexed="81"/>
            <rFont val="Tahoma"/>
            <family val="2"/>
          </rPr>
          <t xml:space="preserve">.  </t>
        </r>
      </text>
    </comment>
    <comment ref="D11" authorId="0" shapeId="0" xr:uid="{561E434D-FEFC-4AE9-A3CF-EF099ACC4D8E}">
      <text>
        <r>
          <rPr>
            <b/>
            <sz val="9"/>
            <color indexed="81"/>
            <rFont val="Tahoma"/>
            <family val="2"/>
          </rPr>
          <t>ParkJon: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근로계약서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시트의</t>
        </r>
        <r>
          <rPr>
            <sz val="9"/>
            <color indexed="81"/>
            <rFont val="Tahoma"/>
            <family val="2"/>
          </rPr>
          <t xml:space="preserve"> 
</t>
        </r>
        <r>
          <rPr>
            <sz val="9"/>
            <color indexed="81"/>
            <rFont val="돋움"/>
            <family val="3"/>
            <charset val="129"/>
          </rPr>
          <t>상여금</t>
        </r>
        <r>
          <rPr>
            <sz val="9"/>
            <color indexed="81"/>
            <rFont val="Tahoma"/>
            <family val="2"/>
          </rPr>
          <t xml:space="preserve">(2) </t>
        </r>
        <r>
          <rPr>
            <sz val="9"/>
            <color indexed="81"/>
            <rFont val="돋움"/>
            <family val="3"/>
            <charset val="129"/>
          </rPr>
          <t>참조
약속한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급여를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맞추기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위해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추가로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지급하는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상여금</t>
        </r>
      </text>
    </comment>
    <comment ref="H12" authorId="1" shapeId="0" xr:uid="{00000000-0006-0000-0000-000001000000}">
      <text>
        <r>
          <rPr>
            <b/>
            <sz val="9"/>
            <color indexed="81"/>
            <rFont val="Tahoma"/>
            <family val="2"/>
          </rPr>
          <t>4</t>
        </r>
        <r>
          <rPr>
            <b/>
            <sz val="9"/>
            <color indexed="81"/>
            <rFont val="돋움"/>
            <family val="3"/>
            <charset val="129"/>
          </rPr>
          <t>대보험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수동제외</t>
        </r>
        <r>
          <rPr>
            <b/>
            <sz val="9"/>
            <color indexed="81"/>
            <rFont val="Tahoma"/>
            <family val="2"/>
          </rPr>
          <t>:</t>
        </r>
        <r>
          <rPr>
            <sz val="9"/>
            <color indexed="81"/>
            <rFont val="Tahoma"/>
            <family val="2"/>
          </rPr>
          <t xml:space="preserve">
N</t>
        </r>
        <r>
          <rPr>
            <sz val="9"/>
            <color indexed="81"/>
            <rFont val="돋움"/>
            <family val="3"/>
            <charset val="129"/>
          </rPr>
          <t>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입력하면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강제로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적용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제외됩니다</t>
        </r>
        <r>
          <rPr>
            <sz val="9"/>
            <color indexed="81"/>
            <rFont val="Tahoma"/>
            <family val="2"/>
          </rPr>
          <t>.</t>
        </r>
      </text>
    </comment>
    <comment ref="L12" authorId="0" shapeId="0" xr:uid="{5DA98C61-5684-4AC3-BAA0-8E31DBC4D572}">
      <text>
        <r>
          <rPr>
            <b/>
            <sz val="9"/>
            <color indexed="81"/>
            <rFont val="Tahoma"/>
            <family val="2"/>
          </rPr>
          <t>ParkJon: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두루누리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보험료가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지원되는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경우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지원금액을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입력</t>
        </r>
      </text>
    </comment>
    <comment ref="E15" authorId="0" shapeId="0" xr:uid="{F43EC354-B3E8-47E5-A8F0-2C0E0BB6660F}">
      <text>
        <r>
          <rPr>
            <b/>
            <sz val="9"/>
            <color indexed="81"/>
            <rFont val="Tahoma"/>
            <family val="2"/>
          </rPr>
          <t>ParkJon: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입력되는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상시근로자수에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수당이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계산됩니다</t>
        </r>
        <r>
          <rPr>
            <sz val="9"/>
            <color indexed="81"/>
            <rFont val="Tahoma"/>
            <family val="2"/>
          </rPr>
          <t>. 
(5</t>
        </r>
        <r>
          <rPr>
            <sz val="9"/>
            <color indexed="81"/>
            <rFont val="돋움"/>
            <family val="3"/>
            <charset val="129"/>
          </rPr>
          <t>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이상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사업장에만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수당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발생</t>
        </r>
        <r>
          <rPr>
            <sz val="9"/>
            <color indexed="81"/>
            <rFont val="Tahoma"/>
            <family val="2"/>
          </rPr>
          <t>)</t>
        </r>
      </text>
    </comment>
    <comment ref="I15" authorId="0" shapeId="0" xr:uid="{D333E72E-F778-45AF-AF13-9429E627E229}">
      <text>
        <r>
          <rPr>
            <b/>
            <sz val="9"/>
            <color indexed="81"/>
            <rFont val="Tahoma"/>
            <family val="2"/>
          </rPr>
          <t>ParkJon:</t>
        </r>
        <r>
          <rPr>
            <sz val="9"/>
            <color indexed="81"/>
            <rFont val="Tahoma"/>
            <family val="2"/>
          </rPr>
          <t xml:space="preserve">
* </t>
        </r>
        <r>
          <rPr>
            <sz val="9"/>
            <color indexed="81"/>
            <rFont val="돋움"/>
            <family val="3"/>
            <charset val="129"/>
          </rPr>
          <t>국민연금</t>
        </r>
        <r>
          <rPr>
            <sz val="9"/>
            <color indexed="81"/>
            <rFont val="Tahoma"/>
            <family val="2"/>
          </rPr>
          <t xml:space="preserve"> - 18</t>
        </r>
        <r>
          <rPr>
            <sz val="9"/>
            <color indexed="81"/>
            <rFont val="돋움"/>
            <family val="3"/>
            <charset val="129"/>
          </rPr>
          <t>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미만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또는</t>
        </r>
        <r>
          <rPr>
            <sz val="9"/>
            <color indexed="81"/>
            <rFont val="Tahoma"/>
            <family val="2"/>
          </rPr>
          <t xml:space="preserve"> 60</t>
        </r>
        <r>
          <rPr>
            <sz val="9"/>
            <color indexed="81"/>
            <rFont val="돋움"/>
            <family val="3"/>
            <charset val="129"/>
          </rPr>
          <t>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이상은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본인의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신청으로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가입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제외</t>
        </r>
      </text>
    </comment>
    <comment ref="A16" authorId="0" shapeId="0" xr:uid="{3F032F84-BD82-4FCE-94D6-A16AD757C536}">
      <text>
        <r>
          <rPr>
            <b/>
            <sz val="9"/>
            <color indexed="81"/>
            <rFont val="Tahoma"/>
            <family val="2"/>
          </rPr>
          <t>ParkJon: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월간근무시간</t>
        </r>
        <r>
          <rPr>
            <sz val="9"/>
            <color indexed="81"/>
            <rFont val="Tahoma"/>
            <family val="2"/>
          </rPr>
          <t xml:space="preserve"> + </t>
        </r>
        <r>
          <rPr>
            <sz val="9"/>
            <color indexed="81"/>
            <rFont val="돋움"/>
            <family val="3"/>
            <charset val="129"/>
          </rPr>
          <t>주휴수당분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시간</t>
        </r>
        <r>
          <rPr>
            <sz val="9"/>
            <color indexed="81"/>
            <rFont val="Tahoma"/>
            <family val="2"/>
          </rPr>
          <t xml:space="preserve"> </t>
        </r>
      </text>
    </comment>
    <comment ref="J17" authorId="2" shapeId="0" xr:uid="{00000000-0006-0000-0000-000002000000}">
      <text>
        <r>
          <rPr>
            <b/>
            <sz val="9"/>
            <color indexed="81"/>
            <rFont val="Tahoma"/>
            <family val="2"/>
          </rPr>
          <t>Jon Park: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월급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천만원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이상은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계산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안됨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간이세액표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참조</t>
        </r>
        <r>
          <rPr>
            <sz val="9"/>
            <color indexed="81"/>
            <rFont val="Tahoma"/>
            <family val="2"/>
          </rPr>
          <t>)</t>
        </r>
      </text>
    </comment>
    <comment ref="A18" authorId="0" shapeId="0" xr:uid="{CF5453F5-0CF9-4B7E-B664-5167720CAAF6}">
      <text>
        <r>
          <rPr>
            <b/>
            <sz val="9"/>
            <color indexed="81"/>
            <rFont val="Tahoma"/>
            <family val="2"/>
          </rPr>
          <t>ParkJon:</t>
        </r>
        <r>
          <rPr>
            <sz val="9"/>
            <color indexed="81"/>
            <rFont val="Tahoma"/>
            <family val="2"/>
          </rPr>
          <t xml:space="preserve">
5</t>
        </r>
        <r>
          <rPr>
            <sz val="9"/>
            <color indexed="81"/>
            <rFont val="돋움"/>
            <family val="3"/>
            <charset val="129"/>
          </rPr>
          <t>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이상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사업장에만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적용
연장근로시간</t>
        </r>
        <r>
          <rPr>
            <sz val="9"/>
            <color indexed="81"/>
            <rFont val="Tahoma"/>
            <family val="2"/>
          </rPr>
          <t xml:space="preserve"> x 0.5</t>
        </r>
        <r>
          <rPr>
            <sz val="9"/>
            <color indexed="81"/>
            <rFont val="돋움"/>
            <family val="3"/>
            <charset val="129"/>
          </rPr>
          <t>배
연장근로수당</t>
        </r>
        <r>
          <rPr>
            <sz val="9"/>
            <color indexed="81"/>
            <rFont val="Tahoma"/>
            <family val="2"/>
          </rPr>
          <t xml:space="preserve"> 1.5</t>
        </r>
        <r>
          <rPr>
            <sz val="9"/>
            <color indexed="81"/>
            <rFont val="돋움"/>
            <family val="3"/>
            <charset val="129"/>
          </rPr>
          <t>배의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의미</t>
        </r>
        <r>
          <rPr>
            <sz val="9"/>
            <color indexed="81"/>
            <rFont val="Tahoma"/>
            <family val="2"/>
          </rPr>
          <t xml:space="preserve">: </t>
        </r>
        <r>
          <rPr>
            <sz val="9"/>
            <color indexed="81"/>
            <rFont val="돋움"/>
            <family val="3"/>
            <charset val="129"/>
          </rPr>
          <t>근로시간</t>
        </r>
        <r>
          <rPr>
            <sz val="9"/>
            <color indexed="81"/>
            <rFont val="Tahoma"/>
            <family val="2"/>
          </rPr>
          <t xml:space="preserve"> 1 + </t>
        </r>
        <r>
          <rPr>
            <sz val="9"/>
            <color indexed="81"/>
            <rFont val="돋움"/>
            <family val="3"/>
            <charset val="129"/>
          </rPr>
          <t>연장수당</t>
        </r>
        <r>
          <rPr>
            <sz val="9"/>
            <color indexed="81"/>
            <rFont val="Tahoma"/>
            <family val="2"/>
          </rPr>
          <t xml:space="preserve"> 0.5  (</t>
        </r>
        <r>
          <rPr>
            <sz val="9"/>
            <color indexed="81"/>
            <rFont val="돋움"/>
            <family val="3"/>
            <charset val="129"/>
          </rPr>
          <t>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계산기에서는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기본급에</t>
        </r>
        <r>
          <rPr>
            <sz val="9"/>
            <color indexed="81"/>
            <rFont val="Tahoma"/>
            <family val="2"/>
          </rPr>
          <t xml:space="preserve"> 1</t>
        </r>
        <r>
          <rPr>
            <sz val="9"/>
            <color indexed="81"/>
            <rFont val="돋움"/>
            <family val="3"/>
            <charset val="129"/>
          </rPr>
          <t>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반영되어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있으므로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연장근로수당은</t>
        </r>
        <r>
          <rPr>
            <sz val="9"/>
            <color indexed="81"/>
            <rFont val="Tahoma"/>
            <family val="2"/>
          </rPr>
          <t xml:space="preserve"> 0.5</t>
        </r>
        <r>
          <rPr>
            <sz val="9"/>
            <color indexed="81"/>
            <rFont val="돋움"/>
            <family val="3"/>
            <charset val="129"/>
          </rPr>
          <t>배로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계산합니다</t>
        </r>
        <r>
          <rPr>
            <sz val="9"/>
            <color indexed="81"/>
            <rFont val="Tahoma"/>
            <family val="2"/>
          </rPr>
          <t>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ParkJon</author>
  </authors>
  <commentList>
    <comment ref="E10" authorId="0" shapeId="0" xr:uid="{258A6709-FA3A-458E-B5E6-98447BE5D99E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= </t>
        </r>
        <r>
          <rPr>
            <sz val="14"/>
            <color indexed="81"/>
            <rFont val="돋움"/>
            <family val="3"/>
            <charset val="129"/>
          </rPr>
          <t>공제금액</t>
        </r>
        <r>
          <rPr>
            <sz val="14"/>
            <color indexed="81"/>
            <rFont val="Tahoma"/>
            <family val="2"/>
          </rPr>
          <t xml:space="preserve"> / </t>
        </r>
        <r>
          <rPr>
            <sz val="14"/>
            <color indexed="81"/>
            <rFont val="돋움"/>
            <family val="3"/>
            <charset val="129"/>
          </rPr>
          <t>세전급여</t>
        </r>
      </text>
    </comment>
    <comment ref="E11" authorId="0" shapeId="0" xr:uid="{7759997F-84B7-460E-A7D3-ED3AA70099C2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= </t>
        </r>
        <r>
          <rPr>
            <sz val="14"/>
            <color indexed="81"/>
            <rFont val="돋움"/>
            <family val="3"/>
            <charset val="129"/>
          </rPr>
          <t>실제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납부액</t>
        </r>
        <r>
          <rPr>
            <sz val="14"/>
            <color indexed="81"/>
            <rFont val="Tahoma"/>
            <family val="2"/>
          </rPr>
          <t xml:space="preserve"> (</t>
        </r>
        <r>
          <rPr>
            <sz val="14"/>
            <color indexed="81"/>
            <rFont val="돋움"/>
            <family val="3"/>
            <charset val="129"/>
          </rPr>
          <t>공제금액</t>
        </r>
        <r>
          <rPr>
            <sz val="14"/>
            <color indexed="81"/>
            <rFont val="Tahoma"/>
            <family val="2"/>
          </rPr>
          <t>+</t>
        </r>
        <r>
          <rPr>
            <sz val="14"/>
            <color indexed="81"/>
            <rFont val="돋움"/>
            <family val="3"/>
            <charset val="129"/>
          </rPr>
          <t>사업자부담분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포함</t>
        </r>
        <r>
          <rPr>
            <sz val="14"/>
            <color indexed="81"/>
            <rFont val="Tahoma"/>
            <family val="2"/>
          </rPr>
          <t xml:space="preserve">) / </t>
        </r>
        <r>
          <rPr>
            <sz val="14"/>
            <color indexed="81"/>
            <rFont val="돋움"/>
            <family val="3"/>
            <charset val="129"/>
          </rPr>
          <t>실제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급여</t>
        </r>
        <r>
          <rPr>
            <sz val="14"/>
            <color indexed="81"/>
            <rFont val="Tahoma"/>
            <family val="2"/>
          </rPr>
          <t xml:space="preserve"> (</t>
        </r>
        <r>
          <rPr>
            <sz val="14"/>
            <color indexed="81"/>
            <rFont val="돋움"/>
            <family val="3"/>
            <charset val="129"/>
          </rPr>
          <t>세전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급여</t>
        </r>
        <r>
          <rPr>
            <sz val="14"/>
            <color indexed="81"/>
            <rFont val="Tahoma"/>
            <family val="2"/>
          </rPr>
          <t xml:space="preserve"> + </t>
        </r>
        <r>
          <rPr>
            <sz val="14"/>
            <color indexed="81"/>
            <rFont val="돋움"/>
            <family val="3"/>
            <charset val="129"/>
          </rPr>
          <t>사업자부담분</t>
        </r>
        <r>
          <rPr>
            <sz val="14"/>
            <color indexed="81"/>
            <rFont val="Tahoma"/>
            <family val="2"/>
          </rPr>
          <t xml:space="preserve">)
</t>
        </r>
      </text>
    </comment>
    <comment ref="B13" authorId="0" shapeId="0" xr:uid="{5753BF85-551D-4204-80CF-4C3963DB67B3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돋움"/>
            <family val="3"/>
            <charset val="129"/>
          </rPr>
          <t>기본급은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법에서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허용하는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최대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근로시간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이내에서의</t>
        </r>
        <r>
          <rPr>
            <sz val="14"/>
            <color indexed="81"/>
            <rFont val="Tahoma"/>
            <family val="2"/>
          </rPr>
          <t xml:space="preserve"> 
'</t>
        </r>
        <r>
          <rPr>
            <b/>
            <sz val="14"/>
            <color indexed="81"/>
            <rFont val="돋움"/>
            <family val="3"/>
            <charset val="129"/>
          </rPr>
          <t>실제</t>
        </r>
        <r>
          <rPr>
            <b/>
            <sz val="14"/>
            <color indexed="81"/>
            <rFont val="Tahoma"/>
            <family val="2"/>
          </rPr>
          <t xml:space="preserve"> </t>
        </r>
        <r>
          <rPr>
            <b/>
            <sz val="14"/>
            <color indexed="81"/>
            <rFont val="돋움"/>
            <family val="3"/>
            <charset val="129"/>
          </rPr>
          <t>근무시간</t>
        </r>
        <r>
          <rPr>
            <b/>
            <sz val="14"/>
            <color indexed="81"/>
            <rFont val="Tahoma"/>
            <family val="2"/>
          </rPr>
          <t xml:space="preserve"> x </t>
        </r>
        <r>
          <rPr>
            <b/>
            <sz val="14"/>
            <color indexed="81"/>
            <rFont val="돋움"/>
            <family val="3"/>
            <charset val="129"/>
          </rPr>
          <t>시급</t>
        </r>
        <r>
          <rPr>
            <sz val="14"/>
            <color indexed="81"/>
            <rFont val="Tahoma"/>
            <family val="2"/>
          </rPr>
          <t>'</t>
        </r>
        <r>
          <rPr>
            <sz val="14"/>
            <color indexed="81"/>
            <rFont val="돋움"/>
            <family val="3"/>
            <charset val="129"/>
          </rPr>
          <t xml:space="preserve">
으로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정의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하였습니다</t>
        </r>
        <r>
          <rPr>
            <sz val="14"/>
            <color indexed="81"/>
            <rFont val="Tahoma"/>
            <family val="2"/>
          </rPr>
          <t>. 
(</t>
        </r>
        <r>
          <rPr>
            <sz val="14"/>
            <color indexed="81"/>
            <rFont val="돋움"/>
            <family val="3"/>
            <charset val="129"/>
          </rPr>
          <t>법정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최대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근로시간</t>
        </r>
        <r>
          <rPr>
            <sz val="14"/>
            <color indexed="81"/>
            <rFont val="Tahoma"/>
            <family val="2"/>
          </rPr>
          <t xml:space="preserve">: </t>
        </r>
        <r>
          <rPr>
            <sz val="14"/>
            <color indexed="81"/>
            <rFont val="돋움"/>
            <family val="3"/>
            <charset val="129"/>
          </rPr>
          <t>일</t>
        </r>
        <r>
          <rPr>
            <sz val="14"/>
            <color indexed="81"/>
            <rFont val="Tahoma"/>
            <family val="2"/>
          </rPr>
          <t xml:space="preserve"> 8</t>
        </r>
        <r>
          <rPr>
            <sz val="14"/>
            <color indexed="81"/>
            <rFont val="돋움"/>
            <family val="3"/>
            <charset val="129"/>
          </rPr>
          <t>시간</t>
        </r>
        <r>
          <rPr>
            <sz val="14"/>
            <color indexed="81"/>
            <rFont val="Tahoma"/>
            <family val="2"/>
          </rPr>
          <t xml:space="preserve"> / </t>
        </r>
        <r>
          <rPr>
            <sz val="14"/>
            <color indexed="81"/>
            <rFont val="돋움"/>
            <family val="3"/>
            <charset val="129"/>
          </rPr>
          <t>주</t>
        </r>
        <r>
          <rPr>
            <sz val="14"/>
            <color indexed="81"/>
            <rFont val="Tahoma"/>
            <family val="2"/>
          </rPr>
          <t xml:space="preserve"> 40</t>
        </r>
        <r>
          <rPr>
            <sz val="14"/>
            <color indexed="81"/>
            <rFont val="돋움"/>
            <family val="3"/>
            <charset val="129"/>
          </rPr>
          <t>시간</t>
        </r>
        <r>
          <rPr>
            <sz val="14"/>
            <color indexed="81"/>
            <rFont val="Tahoma"/>
            <family val="2"/>
          </rPr>
          <t xml:space="preserve">)
</t>
        </r>
      </text>
    </comment>
    <comment ref="B16" authorId="0" shapeId="0" xr:uid="{23E997ED-F48E-409F-A0F3-A57D0A94E6C2}">
      <text>
        <r>
          <rPr>
            <b/>
            <sz val="9"/>
            <color indexed="81"/>
            <rFont val="Tahoma"/>
            <family val="2"/>
          </rPr>
          <t>ParkJon: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근로계약서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시트의</t>
        </r>
        <r>
          <rPr>
            <sz val="9"/>
            <color indexed="81"/>
            <rFont val="Tahoma"/>
            <family val="2"/>
          </rPr>
          <t xml:space="preserve"> 
</t>
        </r>
        <r>
          <rPr>
            <sz val="9"/>
            <color indexed="81"/>
            <rFont val="돋움"/>
            <family val="3"/>
            <charset val="129"/>
          </rPr>
          <t>상여금</t>
        </r>
        <r>
          <rPr>
            <sz val="9"/>
            <color indexed="81"/>
            <rFont val="Tahoma"/>
            <family val="2"/>
          </rPr>
          <t xml:space="preserve">(2) </t>
        </r>
        <r>
          <rPr>
            <sz val="9"/>
            <color indexed="81"/>
            <rFont val="돋움"/>
            <family val="3"/>
            <charset val="129"/>
          </rPr>
          <t>참조
약속한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급여를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맞추기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위해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추가로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지급하는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상여금
</t>
        </r>
      </text>
    </comment>
    <comment ref="E23" authorId="0" shapeId="0" xr:uid="{E30A546E-A3B2-467B-9568-F73AADAC79DC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2021</t>
        </r>
        <r>
          <rPr>
            <sz val="14"/>
            <color indexed="81"/>
            <rFont val="돋움"/>
            <family val="3"/>
            <charset val="129"/>
          </rPr>
          <t>년</t>
        </r>
        <r>
          <rPr>
            <sz val="14"/>
            <color indexed="81"/>
            <rFont val="Tahoma"/>
            <family val="2"/>
          </rPr>
          <t xml:space="preserve"> 7</t>
        </r>
        <r>
          <rPr>
            <sz val="14"/>
            <color indexed="81"/>
            <rFont val="돋움"/>
            <family val="3"/>
            <charset val="129"/>
          </rPr>
          <t>월부터</t>
        </r>
        <r>
          <rPr>
            <sz val="14"/>
            <color indexed="81"/>
            <rFont val="Tahoma"/>
            <family val="2"/>
          </rPr>
          <t xml:space="preserve"> 5</t>
        </r>
        <r>
          <rPr>
            <sz val="14"/>
            <color indexed="81"/>
            <rFont val="돋움"/>
            <family val="3"/>
            <charset val="129"/>
          </rPr>
          <t>인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이상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사업장에서</t>
        </r>
        <r>
          <rPr>
            <sz val="14"/>
            <color indexed="81"/>
            <rFont val="Tahoma"/>
            <family val="2"/>
          </rPr>
          <t xml:space="preserve"> 52</t>
        </r>
        <r>
          <rPr>
            <sz val="14"/>
            <color indexed="81"/>
            <rFont val="돋움"/>
            <family val="3"/>
            <charset val="129"/>
          </rPr>
          <t>시간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이상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근로시간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 xml:space="preserve">제한
</t>
        </r>
        <r>
          <rPr>
            <sz val="14"/>
            <color indexed="81"/>
            <rFont val="Tahoma"/>
            <family val="2"/>
          </rPr>
          <t>(50</t>
        </r>
        <r>
          <rPr>
            <sz val="14"/>
            <color indexed="81"/>
            <rFont val="돋움"/>
            <family val="3"/>
            <charset val="129"/>
          </rPr>
          <t>인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미만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사업장은</t>
        </r>
        <r>
          <rPr>
            <sz val="14"/>
            <color indexed="81"/>
            <rFont val="Tahoma"/>
            <family val="2"/>
          </rPr>
          <t xml:space="preserve"> 2022</t>
        </r>
        <r>
          <rPr>
            <sz val="14"/>
            <color indexed="81"/>
            <rFont val="돋움"/>
            <family val="3"/>
            <charset val="129"/>
          </rPr>
          <t>년까지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최대</t>
        </r>
        <r>
          <rPr>
            <sz val="14"/>
            <color indexed="81"/>
            <rFont val="Tahoma"/>
            <family val="2"/>
          </rPr>
          <t xml:space="preserve"> 60</t>
        </r>
        <r>
          <rPr>
            <sz val="14"/>
            <color indexed="81"/>
            <rFont val="돋움"/>
            <family val="3"/>
            <charset val="129"/>
          </rPr>
          <t>시간까지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가능</t>
        </r>
        <r>
          <rPr>
            <sz val="14"/>
            <color indexed="81"/>
            <rFont val="Tahoma"/>
            <family val="2"/>
          </rPr>
          <t>)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8" authorId="0" shapeId="0" xr:uid="{BB08C940-B30D-41EC-BC5D-57A3F901AE98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= (</t>
        </r>
        <r>
          <rPr>
            <sz val="14"/>
            <color indexed="81"/>
            <rFont val="돋움"/>
            <family val="3"/>
            <charset val="129"/>
          </rPr>
          <t>총급여</t>
        </r>
        <r>
          <rPr>
            <sz val="14"/>
            <color indexed="81"/>
            <rFont val="Tahoma"/>
            <family val="2"/>
          </rPr>
          <t>) / (</t>
        </r>
        <r>
          <rPr>
            <sz val="14"/>
            <color indexed="81"/>
            <rFont val="돋움"/>
            <family val="3"/>
            <charset val="129"/>
          </rPr>
          <t>총근로시간</t>
        </r>
        <r>
          <rPr>
            <sz val="14"/>
            <color indexed="81"/>
            <rFont val="Tahoma"/>
            <family val="2"/>
          </rPr>
          <t>)</t>
        </r>
      </text>
    </comment>
    <comment ref="E29" authorId="0" shapeId="0" xr:uid="{A9D3D698-D357-4634-993B-234C29619918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= (</t>
        </r>
        <r>
          <rPr>
            <sz val="14"/>
            <color indexed="81"/>
            <rFont val="돋움"/>
            <family val="3"/>
            <charset val="129"/>
          </rPr>
          <t>총급여</t>
        </r>
        <r>
          <rPr>
            <sz val="14"/>
            <color indexed="81"/>
            <rFont val="Tahoma"/>
            <family val="2"/>
          </rPr>
          <t>+</t>
        </r>
        <r>
          <rPr>
            <sz val="14"/>
            <color indexed="81"/>
            <rFont val="돋움"/>
            <family val="3"/>
            <charset val="129"/>
          </rPr>
          <t>사업자부담</t>
        </r>
        <r>
          <rPr>
            <sz val="14"/>
            <color indexed="81"/>
            <rFont val="Tahoma"/>
            <family val="2"/>
          </rPr>
          <t xml:space="preserve"> 4</t>
        </r>
        <r>
          <rPr>
            <sz val="14"/>
            <color indexed="81"/>
            <rFont val="돋움"/>
            <family val="3"/>
            <charset val="129"/>
          </rPr>
          <t>대보험료</t>
        </r>
        <r>
          <rPr>
            <sz val="14"/>
            <color indexed="81"/>
            <rFont val="Tahoma"/>
            <family val="2"/>
          </rPr>
          <t>) / (</t>
        </r>
        <r>
          <rPr>
            <sz val="14"/>
            <color indexed="81"/>
            <rFont val="돋움"/>
            <family val="3"/>
            <charset val="129"/>
          </rPr>
          <t>총근로시간</t>
        </r>
        <r>
          <rPr>
            <sz val="14"/>
            <color indexed="81"/>
            <rFont val="Tahoma"/>
            <family val="2"/>
          </rPr>
          <t>)</t>
        </r>
      </text>
    </comment>
    <comment ref="E33" authorId="0" shapeId="0" xr:uid="{6D6916DA-F539-42D5-8972-4EE6571D4B36}">
      <text>
        <r>
          <rPr>
            <b/>
            <sz val="14"/>
            <color indexed="81"/>
            <rFont val="Tahoma"/>
            <family val="2"/>
          </rPr>
          <t xml:space="preserve">ParkJon:
</t>
        </r>
        <r>
          <rPr>
            <sz val="14"/>
            <color indexed="81"/>
            <rFont val="돋움"/>
            <family val="3"/>
            <charset val="129"/>
          </rPr>
          <t>월급계산</t>
        </r>
        <r>
          <rPr>
            <sz val="14"/>
            <color indexed="81"/>
            <rFont val="Tahoma"/>
            <family val="2"/>
          </rPr>
          <t>(</t>
        </r>
        <r>
          <rPr>
            <sz val="14"/>
            <color indexed="81"/>
            <rFont val="돋움"/>
            <family val="3"/>
            <charset val="129"/>
          </rPr>
          <t>상용</t>
        </r>
        <r>
          <rPr>
            <sz val="14"/>
            <color indexed="81"/>
            <rFont val="Tahoma"/>
            <family val="2"/>
          </rPr>
          <t xml:space="preserve">) </t>
        </r>
        <r>
          <rPr>
            <sz val="14"/>
            <color indexed="81"/>
            <rFont val="돋움"/>
            <family val="3"/>
            <charset val="129"/>
          </rPr>
          <t>시트의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상시근로자수에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따라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 xml:space="preserve">달라짐
</t>
        </r>
        <r>
          <rPr>
            <sz val="14"/>
            <color indexed="81"/>
            <rFont val="Tahoma"/>
            <family val="2"/>
          </rPr>
          <t>5</t>
        </r>
        <r>
          <rPr>
            <sz val="14"/>
            <color indexed="81"/>
            <rFont val="돋움"/>
            <family val="3"/>
            <charset val="129"/>
          </rPr>
          <t>인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이상</t>
        </r>
        <r>
          <rPr>
            <sz val="14"/>
            <color indexed="81"/>
            <rFont val="Tahoma"/>
            <family val="2"/>
          </rPr>
          <t>: 1.5
5</t>
        </r>
        <r>
          <rPr>
            <sz val="14"/>
            <color indexed="81"/>
            <rFont val="돋움"/>
            <family val="3"/>
            <charset val="129"/>
          </rPr>
          <t>인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미만</t>
        </r>
        <r>
          <rPr>
            <sz val="14"/>
            <color indexed="81"/>
            <rFont val="Tahoma"/>
            <family val="2"/>
          </rPr>
          <t>: 1.0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ParkJon</author>
  </authors>
  <commentList>
    <comment ref="A3" authorId="0" shapeId="0" xr:uid="{ED039078-512E-4A98-BFF8-07742439C139}">
      <text>
        <r>
          <rPr>
            <b/>
            <sz val="9"/>
            <color indexed="81"/>
            <rFont val="Tahoma"/>
            <family val="2"/>
          </rPr>
          <t>ParkJon: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사업장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이름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입력</t>
        </r>
      </text>
    </comment>
    <comment ref="D4" authorId="0" shapeId="0" xr:uid="{96EBD84A-9A2D-424C-A81D-104D815EFF52}">
      <text>
        <r>
          <rPr>
            <b/>
            <sz val="9"/>
            <color indexed="81"/>
            <rFont val="Tahoma"/>
            <family val="2"/>
          </rPr>
          <t>ParkJon: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계약기간이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경우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입력
</t>
        </r>
      </text>
    </comment>
    <comment ref="B7" authorId="0" shapeId="0" xr:uid="{FDC738C5-94EB-4729-8BAB-1B891E55C27D}">
      <text>
        <r>
          <rPr>
            <b/>
            <sz val="9"/>
            <color indexed="81"/>
            <rFont val="Tahoma"/>
            <family val="2"/>
          </rPr>
          <t>ParkJon: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사업장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주소</t>
        </r>
      </text>
    </comment>
    <comment ref="B9" authorId="0" shapeId="0" xr:uid="{8F272F80-890E-4C7D-9A38-2CBF76FB0765}">
      <text>
        <r>
          <rPr>
            <b/>
            <sz val="9"/>
            <color indexed="81"/>
            <rFont val="Tahoma"/>
            <family val="2"/>
          </rPr>
          <t>ParkJon: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업무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내용
</t>
        </r>
      </text>
    </comment>
    <comment ref="B15" authorId="0" shapeId="0" xr:uid="{BD47EE60-6250-476A-B828-56E381419A1D}">
      <text>
        <r>
          <rPr>
            <b/>
            <sz val="9"/>
            <color indexed="81"/>
            <rFont val="Tahoma"/>
            <family val="2"/>
          </rPr>
          <t>ParkJon: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시업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종업</t>
        </r>
        <r>
          <rPr>
            <sz val="9"/>
            <color indexed="81"/>
            <rFont val="Tahoma"/>
            <family val="2"/>
          </rPr>
          <t xml:space="preserve">, </t>
        </r>
        <r>
          <rPr>
            <sz val="9"/>
            <color indexed="81"/>
            <rFont val="돋움"/>
            <family val="3"/>
            <charset val="129"/>
          </rPr>
          <t>휴게시간</t>
        </r>
        <r>
          <rPr>
            <sz val="9"/>
            <color indexed="81"/>
            <rFont val="Tahoma"/>
            <family val="2"/>
          </rPr>
          <t xml:space="preserve"> 
</t>
        </r>
        <r>
          <rPr>
            <sz val="9"/>
            <color indexed="81"/>
            <rFont val="돋움"/>
            <family val="3"/>
            <charset val="129"/>
          </rPr>
          <t xml:space="preserve">수동입력
</t>
        </r>
      </text>
    </comment>
    <comment ref="A19" authorId="0" shapeId="0" xr:uid="{401EDC2D-83A5-456E-8031-216E89D836FE}">
      <text>
        <r>
          <rPr>
            <b/>
            <sz val="9"/>
            <color indexed="81"/>
            <rFont val="Tahoma"/>
            <family val="2"/>
          </rPr>
          <t>ParkJon: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휴무일의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요일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입력</t>
        </r>
      </text>
    </comment>
    <comment ref="B21" authorId="0" shapeId="0" xr:uid="{BA68B49E-519C-414B-BD25-9D6C0F5F4DCB}">
      <text>
        <r>
          <rPr>
            <b/>
            <sz val="9"/>
            <color indexed="81"/>
            <rFont val="Tahoma"/>
            <family val="2"/>
          </rPr>
          <t>ParkJon: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지급하기로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약속한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월급</t>
        </r>
        <r>
          <rPr>
            <sz val="9"/>
            <color indexed="81"/>
            <rFont val="Tahoma"/>
            <family val="2"/>
          </rPr>
          <t xml:space="preserve">!
</t>
        </r>
        <r>
          <rPr>
            <sz val="9"/>
            <color indexed="81"/>
            <rFont val="돋움"/>
            <family val="3"/>
            <charset val="129"/>
          </rPr>
          <t>직원리스트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시트의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제일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우측에서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입력
반드시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아래의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합계액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보다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커야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함</t>
        </r>
        <r>
          <rPr>
            <sz val="9"/>
            <color indexed="81"/>
            <rFont val="Tahoma"/>
            <family val="2"/>
          </rPr>
          <t>!</t>
        </r>
      </text>
    </comment>
    <comment ref="A22" authorId="0" shapeId="0" xr:uid="{B9B3F581-DC27-411C-B4FC-C310AE205A1B}">
      <text>
        <r>
          <rPr>
            <b/>
            <sz val="9"/>
            <color indexed="81"/>
            <rFont val="Tahoma"/>
            <family val="2"/>
          </rPr>
          <t>ParkJon: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기본급은</t>
        </r>
        <r>
          <rPr>
            <sz val="9"/>
            <color indexed="81"/>
            <rFont val="Tahoma"/>
            <family val="2"/>
          </rPr>
          <t xml:space="preserve"> '</t>
        </r>
        <r>
          <rPr>
            <b/>
            <sz val="9"/>
            <color indexed="81"/>
            <rFont val="돋움"/>
            <family val="3"/>
            <charset val="129"/>
          </rPr>
          <t>실제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근무시간</t>
        </r>
        <r>
          <rPr>
            <b/>
            <sz val="9"/>
            <color indexed="81"/>
            <rFont val="Tahoma"/>
            <family val="2"/>
          </rPr>
          <t xml:space="preserve"> x </t>
        </r>
        <r>
          <rPr>
            <b/>
            <sz val="9"/>
            <color indexed="81"/>
            <rFont val="돋움"/>
            <family val="3"/>
            <charset val="129"/>
          </rPr>
          <t>시급</t>
        </r>
        <r>
          <rPr>
            <sz val="9"/>
            <color indexed="81"/>
            <rFont val="Tahoma"/>
            <family val="2"/>
          </rPr>
          <t xml:space="preserve">'
</t>
        </r>
        <r>
          <rPr>
            <sz val="9"/>
            <color indexed="81"/>
            <rFont val="돋움"/>
            <family val="3"/>
            <charset val="129"/>
          </rPr>
          <t>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정의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하였습니다</t>
        </r>
        <r>
          <rPr>
            <sz val="9"/>
            <color indexed="81"/>
            <rFont val="Tahoma"/>
            <family val="2"/>
          </rPr>
          <t xml:space="preserve">. 
</t>
        </r>
        <r>
          <rPr>
            <sz val="9"/>
            <color indexed="81"/>
            <rFont val="돋움"/>
            <family val="3"/>
            <charset val="129"/>
          </rPr>
          <t>이유</t>
        </r>
        <r>
          <rPr>
            <sz val="9"/>
            <color indexed="81"/>
            <rFont val="Tahoma"/>
            <family val="2"/>
          </rPr>
          <t xml:space="preserve">: </t>
        </r>
        <r>
          <rPr>
            <sz val="9"/>
            <color indexed="81"/>
            <rFont val="돋움"/>
            <family val="3"/>
            <charset val="129"/>
          </rPr>
          <t>기본급을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위와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같이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정의하지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않으면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기본급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및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연장근로수당의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계산법이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복잡해서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직관적인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확인이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어렵고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이는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임금명세서의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취지에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맞지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않다고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판단을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했습니다</t>
        </r>
        <r>
          <rPr>
            <sz val="9"/>
            <color indexed="81"/>
            <rFont val="Tahoma"/>
            <family val="2"/>
          </rPr>
          <t xml:space="preserve">.  
</t>
        </r>
        <r>
          <rPr>
            <sz val="9"/>
            <color indexed="81"/>
            <rFont val="돋움"/>
            <family val="3"/>
            <charset val="129"/>
          </rPr>
          <t>관련해서</t>
        </r>
        <r>
          <rPr>
            <sz val="9"/>
            <color indexed="81"/>
            <rFont val="Tahoma"/>
            <family val="2"/>
          </rPr>
          <t xml:space="preserve"> oidojdj@naver.com </t>
        </r>
        <r>
          <rPr>
            <sz val="9"/>
            <color indexed="81"/>
            <rFont val="돋움"/>
            <family val="3"/>
            <charset val="129"/>
          </rPr>
          <t>으로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의견을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주시면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반영하겠습니다</t>
        </r>
        <r>
          <rPr>
            <sz val="9"/>
            <color indexed="81"/>
            <rFont val="Tahoma"/>
            <family val="2"/>
          </rPr>
          <t xml:space="preserve">.  </t>
        </r>
      </text>
    </comment>
    <comment ref="A24" authorId="0" shapeId="0" xr:uid="{5192F760-C8E2-43EE-B1C8-A2A975C9138A}">
      <text>
        <r>
          <rPr>
            <b/>
            <sz val="9"/>
            <color indexed="81"/>
            <rFont val="Tahoma"/>
            <family val="2"/>
          </rPr>
          <t>ParkJon: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약속한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급여를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맞추기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위해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추가로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지급하는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상여금</t>
        </r>
      </text>
    </comment>
    <comment ref="G24" authorId="0" shapeId="0" xr:uid="{6F69188E-A3F8-4535-9265-EE35C6E21EE9}">
      <text>
        <r>
          <rPr>
            <b/>
            <sz val="9"/>
            <color indexed="81"/>
            <rFont val="Tahoma"/>
            <family val="2"/>
          </rPr>
          <t>ParkJon:</t>
        </r>
        <r>
          <rPr>
            <sz val="9"/>
            <color indexed="81"/>
            <rFont val="Tahoma"/>
            <family val="2"/>
          </rPr>
          <t xml:space="preserve">
4</t>
        </r>
        <r>
          <rPr>
            <sz val="9"/>
            <color indexed="81"/>
            <rFont val="돋움"/>
            <family val="3"/>
            <charset val="129"/>
          </rPr>
          <t>대보험료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사업자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부담분과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약</t>
        </r>
        <r>
          <rPr>
            <sz val="9"/>
            <color indexed="81"/>
            <rFont val="Tahoma"/>
            <family val="2"/>
          </rPr>
          <t xml:space="preserve"> 10%) 
</t>
        </r>
        <r>
          <rPr>
            <sz val="9"/>
            <color indexed="81"/>
            <rFont val="돋움"/>
            <family val="3"/>
            <charset val="129"/>
          </rPr>
          <t>퇴직금은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약</t>
        </r>
        <r>
          <rPr>
            <sz val="9"/>
            <color indexed="81"/>
            <rFont val="Tahoma"/>
            <family val="2"/>
          </rPr>
          <t xml:space="preserve"> 10%) </t>
        </r>
        <r>
          <rPr>
            <sz val="9"/>
            <color indexed="81"/>
            <rFont val="돋움"/>
            <family val="3"/>
            <charset val="129"/>
          </rPr>
          <t>반영하지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않았음</t>
        </r>
      </text>
    </comment>
    <comment ref="B25" authorId="0" shapeId="0" xr:uid="{CA80432D-CA5C-4F51-9034-36A576EE0C46}">
      <text>
        <r>
          <rPr>
            <b/>
            <sz val="9"/>
            <color indexed="81"/>
            <rFont val="Tahoma"/>
            <family val="2"/>
          </rPr>
          <t>ParkJon: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음수인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경우</t>
        </r>
        <r>
          <rPr>
            <sz val="9"/>
            <color indexed="81"/>
            <rFont val="Tahoma"/>
            <family val="2"/>
          </rPr>
          <t xml:space="preserve"> '</t>
        </r>
        <r>
          <rPr>
            <sz val="9"/>
            <color indexed="81"/>
            <rFont val="돋움"/>
            <family val="3"/>
            <charset val="129"/>
          </rPr>
          <t>직원리스트</t>
        </r>
        <r>
          <rPr>
            <sz val="9"/>
            <color indexed="81"/>
            <rFont val="Tahoma"/>
            <family val="2"/>
          </rPr>
          <t xml:space="preserve">' </t>
        </r>
        <r>
          <rPr>
            <sz val="9"/>
            <color indexed="81"/>
            <rFont val="돋움"/>
            <family val="3"/>
            <charset val="129"/>
          </rPr>
          <t>시트의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맨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우측의
</t>
        </r>
        <r>
          <rPr>
            <sz val="9"/>
            <color indexed="81"/>
            <rFont val="Tahoma"/>
            <family val="2"/>
          </rPr>
          <t>'</t>
        </r>
        <r>
          <rPr>
            <sz val="9"/>
            <color indexed="81"/>
            <rFont val="돋움"/>
            <family val="3"/>
            <charset val="129"/>
          </rPr>
          <t>약속한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월급</t>
        </r>
        <r>
          <rPr>
            <sz val="9"/>
            <color indexed="81"/>
            <rFont val="Tahoma"/>
            <family val="2"/>
          </rPr>
          <t xml:space="preserve">' </t>
        </r>
        <r>
          <rPr>
            <sz val="9"/>
            <color indexed="81"/>
            <rFont val="돋움"/>
            <family val="3"/>
            <charset val="129"/>
          </rPr>
          <t>수정</t>
        </r>
      </text>
    </comment>
    <comment ref="G25" authorId="0" shapeId="0" xr:uid="{AC54EB17-4904-42FE-A961-6B0DF625F908}">
      <text>
        <r>
          <rPr>
            <b/>
            <sz val="9"/>
            <color indexed="81"/>
            <rFont val="Tahoma"/>
            <family val="2"/>
          </rPr>
          <t>ParkJon: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사업주가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부담하는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직원의</t>
        </r>
        <r>
          <rPr>
            <sz val="9"/>
            <color indexed="81"/>
            <rFont val="Tahoma"/>
            <family val="2"/>
          </rPr>
          <t xml:space="preserve"> 4</t>
        </r>
        <r>
          <rPr>
            <sz val="9"/>
            <color indexed="81"/>
            <rFont val="돋움"/>
            <family val="3"/>
            <charset val="129"/>
          </rPr>
          <t>대보험료를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반영한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시급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ParkJon</author>
  </authors>
  <commentList>
    <comment ref="A1" authorId="0" shapeId="0" xr:uid="{994B18DC-46F8-48B4-83D6-605DD68EB692}">
      <text>
        <r>
          <rPr>
            <b/>
            <sz val="14"/>
            <color indexed="81"/>
            <rFont val="Tahoma"/>
            <family val="2"/>
          </rPr>
          <t>ParkJon:</t>
        </r>
        <r>
          <rPr>
            <sz val="14"/>
            <color indexed="81"/>
            <rFont val="Tahoma"/>
            <family val="2"/>
          </rPr>
          <t xml:space="preserve">
2023</t>
        </r>
        <r>
          <rPr>
            <sz val="14"/>
            <color indexed="81"/>
            <rFont val="돋움"/>
            <family val="3"/>
            <charset val="129"/>
          </rPr>
          <t>년</t>
        </r>
        <r>
          <rPr>
            <sz val="14"/>
            <color indexed="81"/>
            <rFont val="Tahoma"/>
            <family val="2"/>
          </rPr>
          <t xml:space="preserve"> 3</t>
        </r>
        <r>
          <rPr>
            <sz val="14"/>
            <color indexed="81"/>
            <rFont val="돋움"/>
            <family val="3"/>
            <charset val="129"/>
          </rPr>
          <t>월</t>
        </r>
        <r>
          <rPr>
            <sz val="14"/>
            <color indexed="81"/>
            <rFont val="Tahoma"/>
            <family val="2"/>
          </rPr>
          <t xml:space="preserve"> 5</t>
        </r>
        <r>
          <rPr>
            <sz val="14"/>
            <color indexed="81"/>
            <rFont val="돋움"/>
            <family val="3"/>
            <charset val="129"/>
          </rPr>
          <t>일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현재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계속</t>
        </r>
        <r>
          <rPr>
            <sz val="14"/>
            <color indexed="81"/>
            <rFont val="Tahoma"/>
            <family val="2"/>
          </rPr>
          <t xml:space="preserve"> </t>
        </r>
        <r>
          <rPr>
            <sz val="14"/>
            <color indexed="81"/>
            <rFont val="돋움"/>
            <family val="3"/>
            <charset val="129"/>
          </rPr>
          <t>사용중</t>
        </r>
        <r>
          <rPr>
            <sz val="14"/>
            <color indexed="81"/>
            <rFont val="Tahoma"/>
            <family val="2"/>
          </rPr>
          <t>..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Jon Park</author>
  </authors>
  <commentList>
    <comment ref="F7" authorId="0" shapeId="0" xr:uid="{994AC2BE-D4A3-4CA6-92CF-2B205B995DD9}">
      <text>
        <r>
          <rPr>
            <b/>
            <sz val="9"/>
            <color indexed="81"/>
            <rFont val="Tahoma"/>
            <family val="2"/>
          </rPr>
          <t>Jon Park: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고용보험료율</t>
        </r>
        <r>
          <rPr>
            <sz val="9"/>
            <color indexed="81"/>
            <rFont val="Tahoma"/>
            <family val="2"/>
          </rPr>
          <t xml:space="preserve"> 1.15%
</t>
        </r>
        <r>
          <rPr>
            <sz val="9"/>
            <color indexed="81"/>
            <rFont val="돋움"/>
            <family val="3"/>
            <charset val="129"/>
          </rPr>
          <t>근로자수</t>
        </r>
        <r>
          <rPr>
            <sz val="9"/>
            <color indexed="81"/>
            <rFont val="Tahoma"/>
            <family val="2"/>
          </rPr>
          <t xml:space="preserve"> 150</t>
        </r>
        <r>
          <rPr>
            <sz val="9"/>
            <color indexed="81"/>
            <rFont val="돋움"/>
            <family val="3"/>
            <charset val="129"/>
          </rPr>
          <t>미만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사업장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기준
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실업급여</t>
        </r>
        <r>
          <rPr>
            <sz val="9"/>
            <color indexed="81"/>
            <rFont val="Tahoma"/>
            <family val="2"/>
          </rPr>
          <t xml:space="preserve"> 0.9% + </t>
        </r>
        <r>
          <rPr>
            <sz val="9"/>
            <color indexed="81"/>
            <rFont val="돋움"/>
            <family val="3"/>
            <charset val="129"/>
          </rPr>
          <t>고용안정</t>
        </r>
        <r>
          <rPr>
            <sz val="9"/>
            <color indexed="81"/>
            <rFont val="Tahoma"/>
            <family val="2"/>
          </rPr>
          <t>/</t>
        </r>
        <r>
          <rPr>
            <sz val="9"/>
            <color indexed="81"/>
            <rFont val="돋움"/>
            <family val="3"/>
            <charset val="129"/>
          </rPr>
          <t>직업능력개발사업</t>
        </r>
        <r>
          <rPr>
            <sz val="9"/>
            <color indexed="81"/>
            <rFont val="Tahoma"/>
            <family val="2"/>
          </rPr>
          <t xml:space="preserve"> 0.25%)</t>
        </r>
      </text>
    </comment>
    <comment ref="F8" authorId="0" shapeId="0" xr:uid="{0C925E4E-658F-40A9-905A-2E00848FF011}">
      <text>
        <r>
          <rPr>
            <b/>
            <sz val="9"/>
            <color indexed="81"/>
            <rFont val="Tahoma"/>
            <family val="2"/>
          </rPr>
          <t xml:space="preserve">Jon Park:
</t>
        </r>
        <r>
          <rPr>
            <b/>
            <sz val="9"/>
            <color indexed="81"/>
            <rFont val="돋움"/>
            <family val="3"/>
            <charset val="129"/>
          </rPr>
          <t>산재보험료율은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업종에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다르므로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확인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</t>
        </r>
        <r>
          <rPr>
            <b/>
            <sz val="9"/>
            <color indexed="81"/>
            <rFont val="Tahoma"/>
            <family val="2"/>
          </rPr>
          <t xml:space="preserve">!!! 
(==&gt; </t>
        </r>
        <r>
          <rPr>
            <b/>
            <sz val="9"/>
            <color indexed="81"/>
            <rFont val="돋움"/>
            <family val="3"/>
            <charset val="129"/>
          </rPr>
          <t>업종별료율</t>
        </r>
        <r>
          <rPr>
            <b/>
            <sz val="9"/>
            <color indexed="81"/>
            <rFont val="Tahoma"/>
            <family val="2"/>
          </rPr>
          <t xml:space="preserve"> + </t>
        </r>
        <r>
          <rPr>
            <b/>
            <sz val="9"/>
            <color indexed="81"/>
            <rFont val="돋움"/>
            <family val="3"/>
            <charset val="129"/>
          </rPr>
          <t>출퇴근재해</t>
        </r>
        <r>
          <rPr>
            <b/>
            <sz val="9"/>
            <color indexed="81"/>
            <rFont val="Tahoma"/>
            <family val="2"/>
          </rPr>
          <t xml:space="preserve"> 0.1% + </t>
        </r>
        <r>
          <rPr>
            <b/>
            <sz val="9"/>
            <color indexed="81"/>
            <rFont val="돋움"/>
            <family val="3"/>
            <charset val="129"/>
          </rPr>
          <t>임금채권부담금</t>
        </r>
        <r>
          <rPr>
            <b/>
            <sz val="9"/>
            <color indexed="81"/>
            <rFont val="Tahoma"/>
            <family val="2"/>
          </rPr>
          <t xml:space="preserve"> 0.06%)
(</t>
        </r>
        <r>
          <rPr>
            <b/>
            <sz val="9"/>
            <color indexed="81"/>
            <rFont val="돋움"/>
            <family val="3"/>
            <charset val="129"/>
          </rPr>
          <t>업종별료율</t>
        </r>
        <r>
          <rPr>
            <b/>
            <sz val="9"/>
            <color indexed="81"/>
            <rFont val="Tahoma"/>
            <family val="2"/>
          </rPr>
          <t xml:space="preserve"> - </t>
        </r>
        <r>
          <rPr>
            <b/>
            <sz val="9"/>
            <color indexed="81"/>
            <rFont val="돋움"/>
            <family val="3"/>
            <charset val="129"/>
          </rPr>
          <t>우측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링크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참조</t>
        </r>
        <r>
          <rPr>
            <b/>
            <sz val="9"/>
            <color indexed="81"/>
            <rFont val="Tahoma"/>
            <family val="2"/>
          </rPr>
          <t>)</t>
        </r>
        <r>
          <rPr>
            <sz val="9"/>
            <color indexed="81"/>
            <rFont val="Tahoma"/>
            <family val="2"/>
          </rPr>
          <t xml:space="preserve">
ex) </t>
        </r>
        <r>
          <rPr>
            <sz val="9"/>
            <color indexed="81"/>
            <rFont val="돋움"/>
            <family val="3"/>
            <charset val="129"/>
          </rPr>
          <t>산재보험료율</t>
        </r>
        <r>
          <rPr>
            <sz val="9"/>
            <color indexed="81"/>
            <rFont val="Tahoma"/>
            <family val="2"/>
          </rPr>
          <t xml:space="preserve"> 0.96%</t>
        </r>
        <r>
          <rPr>
            <sz val="9"/>
            <color indexed="81"/>
            <rFont val="돋움"/>
            <family val="3"/>
            <charset val="129"/>
          </rPr>
          <t>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음식점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및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숙박업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기준
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업종별료율</t>
        </r>
        <r>
          <rPr>
            <sz val="9"/>
            <color indexed="81"/>
            <rFont val="Tahoma"/>
            <family val="2"/>
          </rPr>
          <t xml:space="preserve"> 0.% (</t>
        </r>
        <r>
          <rPr>
            <sz val="9"/>
            <color indexed="81"/>
            <rFont val="돋움"/>
            <family val="3"/>
            <charset val="129"/>
          </rPr>
          <t>출퇴근재해</t>
        </r>
        <r>
          <rPr>
            <sz val="9"/>
            <color indexed="81"/>
            <rFont val="Tahoma"/>
            <family val="2"/>
          </rPr>
          <t xml:space="preserve"> 0.01% </t>
        </r>
        <r>
          <rPr>
            <sz val="9"/>
            <color indexed="81"/>
            <rFont val="돋움"/>
            <family val="3"/>
            <charset val="129"/>
          </rPr>
          <t>포함</t>
        </r>
        <r>
          <rPr>
            <sz val="9"/>
            <color indexed="81"/>
            <rFont val="Tahoma"/>
            <family val="2"/>
          </rPr>
          <t xml:space="preserve">) + </t>
        </r>
        <r>
          <rPr>
            <sz val="9"/>
            <color indexed="81"/>
            <rFont val="돋움"/>
            <family val="3"/>
            <charset val="129"/>
          </rPr>
          <t>임금채권부담금</t>
        </r>
        <r>
          <rPr>
            <sz val="9"/>
            <color indexed="81"/>
            <rFont val="Tahoma"/>
            <family val="2"/>
          </rPr>
          <t xml:space="preserve"> 0.06%)</t>
        </r>
      </text>
    </comment>
    <comment ref="F25" authorId="0" shapeId="0" xr:uid="{A3E58459-E5B6-482F-872E-8404724A4E6D}">
      <text>
        <r>
          <rPr>
            <b/>
            <sz val="9"/>
            <color indexed="81"/>
            <rFont val="Tahoma"/>
            <family val="2"/>
          </rPr>
          <t>Jon Park: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고용보험료율</t>
        </r>
        <r>
          <rPr>
            <sz val="9"/>
            <color indexed="81"/>
            <rFont val="Tahoma"/>
            <family val="2"/>
          </rPr>
          <t xml:space="preserve"> 1.15%
</t>
        </r>
        <r>
          <rPr>
            <sz val="9"/>
            <color indexed="81"/>
            <rFont val="돋움"/>
            <family val="3"/>
            <charset val="129"/>
          </rPr>
          <t>근로자수</t>
        </r>
        <r>
          <rPr>
            <sz val="9"/>
            <color indexed="81"/>
            <rFont val="Tahoma"/>
            <family val="2"/>
          </rPr>
          <t xml:space="preserve"> 150</t>
        </r>
        <r>
          <rPr>
            <sz val="9"/>
            <color indexed="81"/>
            <rFont val="돋움"/>
            <family val="3"/>
            <charset val="129"/>
          </rPr>
          <t>미만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사업장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기준
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실업급여</t>
        </r>
        <r>
          <rPr>
            <sz val="9"/>
            <color indexed="81"/>
            <rFont val="Tahoma"/>
            <family val="2"/>
          </rPr>
          <t xml:space="preserve"> 0.9% + </t>
        </r>
        <r>
          <rPr>
            <sz val="9"/>
            <color indexed="81"/>
            <rFont val="돋움"/>
            <family val="3"/>
            <charset val="129"/>
          </rPr>
          <t>고용안정</t>
        </r>
        <r>
          <rPr>
            <sz val="9"/>
            <color indexed="81"/>
            <rFont val="Tahoma"/>
            <family val="2"/>
          </rPr>
          <t>/</t>
        </r>
        <r>
          <rPr>
            <sz val="9"/>
            <color indexed="81"/>
            <rFont val="돋움"/>
            <family val="3"/>
            <charset val="129"/>
          </rPr>
          <t>직업능력개발사업</t>
        </r>
        <r>
          <rPr>
            <sz val="9"/>
            <color indexed="81"/>
            <rFont val="Tahoma"/>
            <family val="2"/>
          </rPr>
          <t xml:space="preserve"> 0.25%)</t>
        </r>
      </text>
    </comment>
    <comment ref="F26" authorId="0" shapeId="0" xr:uid="{81969CF6-C281-4296-A575-D6176EF55A03}">
      <text>
        <r>
          <rPr>
            <b/>
            <sz val="9"/>
            <color indexed="81"/>
            <rFont val="Tahoma"/>
            <family val="2"/>
          </rPr>
          <t xml:space="preserve">Jon Park:
</t>
        </r>
        <r>
          <rPr>
            <b/>
            <sz val="9"/>
            <color indexed="81"/>
            <rFont val="돋움"/>
            <family val="3"/>
            <charset val="129"/>
          </rPr>
          <t>산재보험료율은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업종에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따라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다르므로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확인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직접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입력할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것</t>
        </r>
        <r>
          <rPr>
            <b/>
            <sz val="9"/>
            <color indexed="81"/>
            <rFont val="Tahoma"/>
            <family val="2"/>
          </rPr>
          <t xml:space="preserve">!!! 
(==&gt; </t>
        </r>
        <r>
          <rPr>
            <b/>
            <sz val="9"/>
            <color indexed="81"/>
            <rFont val="돋움"/>
            <family val="3"/>
            <charset val="129"/>
          </rPr>
          <t>업종별료율</t>
        </r>
        <r>
          <rPr>
            <b/>
            <sz val="9"/>
            <color indexed="81"/>
            <rFont val="Tahoma"/>
            <family val="2"/>
          </rPr>
          <t xml:space="preserve"> + </t>
        </r>
        <r>
          <rPr>
            <b/>
            <sz val="9"/>
            <color indexed="81"/>
            <rFont val="돋움"/>
            <family val="3"/>
            <charset val="129"/>
          </rPr>
          <t>출퇴근재해</t>
        </r>
        <r>
          <rPr>
            <b/>
            <sz val="9"/>
            <color indexed="81"/>
            <rFont val="Tahoma"/>
            <family val="2"/>
          </rPr>
          <t xml:space="preserve"> 0.1% + </t>
        </r>
        <r>
          <rPr>
            <b/>
            <sz val="9"/>
            <color indexed="81"/>
            <rFont val="돋움"/>
            <family val="3"/>
            <charset val="129"/>
          </rPr>
          <t>임금채권부담금</t>
        </r>
        <r>
          <rPr>
            <b/>
            <sz val="9"/>
            <color indexed="81"/>
            <rFont val="Tahoma"/>
            <family val="2"/>
          </rPr>
          <t xml:space="preserve"> 0.06%)
(</t>
        </r>
        <r>
          <rPr>
            <b/>
            <sz val="9"/>
            <color indexed="81"/>
            <rFont val="돋움"/>
            <family val="3"/>
            <charset val="129"/>
          </rPr>
          <t>업종별료율</t>
        </r>
        <r>
          <rPr>
            <b/>
            <sz val="9"/>
            <color indexed="81"/>
            <rFont val="Tahoma"/>
            <family val="2"/>
          </rPr>
          <t xml:space="preserve"> - </t>
        </r>
        <r>
          <rPr>
            <b/>
            <sz val="9"/>
            <color indexed="81"/>
            <rFont val="돋움"/>
            <family val="3"/>
            <charset val="129"/>
          </rPr>
          <t>우측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표와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링크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참조</t>
        </r>
        <r>
          <rPr>
            <b/>
            <sz val="9"/>
            <color indexed="81"/>
            <rFont val="Tahoma"/>
            <family val="2"/>
          </rPr>
          <t>)</t>
        </r>
        <r>
          <rPr>
            <sz val="9"/>
            <color indexed="81"/>
            <rFont val="Tahoma"/>
            <family val="2"/>
          </rPr>
          <t xml:space="preserve">
ex) </t>
        </r>
        <r>
          <rPr>
            <sz val="9"/>
            <color indexed="81"/>
            <rFont val="돋움"/>
            <family val="3"/>
            <charset val="129"/>
          </rPr>
          <t>산재보험료율</t>
        </r>
        <r>
          <rPr>
            <sz val="9"/>
            <color indexed="81"/>
            <rFont val="Tahoma"/>
            <family val="2"/>
          </rPr>
          <t xml:space="preserve"> 0.96%</t>
        </r>
        <r>
          <rPr>
            <sz val="9"/>
            <color indexed="81"/>
            <rFont val="돋움"/>
            <family val="3"/>
            <charset val="129"/>
          </rPr>
          <t>는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음식점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및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숙박업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 xml:space="preserve">기준
</t>
        </r>
        <r>
          <rPr>
            <sz val="9"/>
            <color indexed="81"/>
            <rFont val="Tahoma"/>
            <family val="2"/>
          </rPr>
          <t>(</t>
        </r>
        <r>
          <rPr>
            <sz val="9"/>
            <color indexed="81"/>
            <rFont val="돋움"/>
            <family val="3"/>
            <charset val="129"/>
          </rPr>
          <t>업종별료율</t>
        </r>
        <r>
          <rPr>
            <sz val="9"/>
            <color indexed="81"/>
            <rFont val="Tahoma"/>
            <family val="2"/>
          </rPr>
          <t xml:space="preserve"> 0.% (</t>
        </r>
        <r>
          <rPr>
            <sz val="9"/>
            <color indexed="81"/>
            <rFont val="돋움"/>
            <family val="3"/>
            <charset val="129"/>
          </rPr>
          <t>출퇴근재해</t>
        </r>
        <r>
          <rPr>
            <sz val="9"/>
            <color indexed="81"/>
            <rFont val="Tahoma"/>
            <family val="2"/>
          </rPr>
          <t xml:space="preserve"> 0.01% </t>
        </r>
        <r>
          <rPr>
            <sz val="9"/>
            <color indexed="81"/>
            <rFont val="돋움"/>
            <family val="3"/>
            <charset val="129"/>
          </rPr>
          <t>포함</t>
        </r>
        <r>
          <rPr>
            <sz val="9"/>
            <color indexed="81"/>
            <rFont val="Tahoma"/>
            <family val="2"/>
          </rPr>
          <t xml:space="preserve">) + </t>
        </r>
        <r>
          <rPr>
            <sz val="9"/>
            <color indexed="81"/>
            <rFont val="돋움"/>
            <family val="3"/>
            <charset val="129"/>
          </rPr>
          <t>임금채권부담금</t>
        </r>
        <r>
          <rPr>
            <sz val="9"/>
            <color indexed="81"/>
            <rFont val="Tahoma"/>
            <family val="2"/>
          </rPr>
          <t xml:space="preserve"> 0.06%)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<sst xmlns="http://schemas.openxmlformats.org/spreadsheetml/2006/main" count="1745" uniqueCount="349">
  <si>
    <t>시급</t>
    <phoneticPr fontId="2" type="noConversion"/>
  </si>
  <si>
    <t>근무조건</t>
    <phoneticPr fontId="2" type="noConversion"/>
  </si>
  <si>
    <t>연간 주수</t>
    <phoneticPr fontId="2" type="noConversion"/>
  </si>
  <si>
    <t>월간 주수</t>
    <phoneticPr fontId="2" type="noConversion"/>
  </si>
  <si>
    <t>연/월간 주수</t>
    <phoneticPr fontId="2" type="noConversion"/>
  </si>
  <si>
    <t>원천세</t>
    <phoneticPr fontId="2" type="noConversion"/>
  </si>
  <si>
    <t>14,000천원 초과</t>
  </si>
  <si>
    <t>14,000천원 이하</t>
  </si>
  <si>
    <t>10,000천원 초과</t>
  </si>
  <si>
    <t>미만</t>
  </si>
  <si>
    <t>이상</t>
  </si>
  <si>
    <t>공제대상가족의 수</t>
  </si>
  <si>
    <t>지방소득세</t>
    <phoneticPr fontId="2" type="noConversion"/>
  </si>
  <si>
    <t>공제대상가족의수 (1~11)</t>
    <phoneticPr fontId="2" type="noConversion"/>
  </si>
  <si>
    <t>일급</t>
    <phoneticPr fontId="2" type="noConversion"/>
  </si>
  <si>
    <t>퇴직금 (대략적인 값)</t>
    <phoneticPr fontId="2" type="noConversion"/>
  </si>
  <si>
    <r>
      <t>1주일</t>
    </r>
    <r>
      <rPr>
        <sz val="11"/>
        <color theme="1"/>
        <rFont val="맑은 고딕"/>
        <family val="3"/>
        <charset val="129"/>
        <scheme val="minor"/>
      </rPr>
      <t>간 정기 휴무일 수</t>
    </r>
    <phoneticPr fontId="2" type="noConversion"/>
  </si>
  <si>
    <t>급여 상세내역</t>
    <phoneticPr fontId="2" type="noConversion"/>
  </si>
  <si>
    <t>1일 근무시간</t>
    <phoneticPr fontId="2" type="noConversion"/>
  </si>
  <si>
    <t>월   급</t>
    <phoneticPr fontId="2" type="noConversion"/>
  </si>
  <si>
    <t>합</t>
    <phoneticPr fontId="2" type="noConversion"/>
  </si>
  <si>
    <t>사업자</t>
    <phoneticPr fontId="2" type="noConversion"/>
  </si>
  <si>
    <t>직원</t>
    <phoneticPr fontId="2" type="noConversion"/>
  </si>
  <si>
    <t>국민연금</t>
    <phoneticPr fontId="2" type="noConversion"/>
  </si>
  <si>
    <t>고용보험</t>
    <phoneticPr fontId="2" type="noConversion"/>
  </si>
  <si>
    <t xml:space="preserve">산재보험 </t>
    <phoneticPr fontId="2" type="noConversion"/>
  </si>
  <si>
    <t>건강보험</t>
    <phoneticPr fontId="2" type="noConversion"/>
  </si>
  <si>
    <t>장기요양보험료</t>
    <phoneticPr fontId="2" type="noConversion"/>
  </si>
  <si>
    <t>합계</t>
    <phoneticPr fontId="2" type="noConversion"/>
  </si>
  <si>
    <t>4대보험료 총 고지액</t>
    <phoneticPr fontId="2" type="noConversion"/>
  </si>
  <si>
    <t>사용자 총 부담액 (퇴직금포함)</t>
    <phoneticPr fontId="2" type="noConversion"/>
  </si>
  <si>
    <t>최저시급</t>
    <phoneticPr fontId="2" type="noConversion"/>
  </si>
  <si>
    <t>월간 근무시간</t>
    <phoneticPr fontId="2" type="noConversion"/>
  </si>
  <si>
    <t>월간 근무일수</t>
    <phoneticPr fontId="2" type="noConversion"/>
  </si>
  <si>
    <t>산재보험 (사용자부담)</t>
    <phoneticPr fontId="2" type="noConversion"/>
  </si>
  <si>
    <t>건강보험 (사용자부담)</t>
    <phoneticPr fontId="2" type="noConversion"/>
  </si>
  <si>
    <t>국민연금 (사용자부담)</t>
    <phoneticPr fontId="2" type="noConversion"/>
  </si>
  <si>
    <t>고용보험 (사용자부담)</t>
    <phoneticPr fontId="2" type="noConversion"/>
  </si>
  <si>
    <t>나  이</t>
    <phoneticPr fontId="2" type="noConversion"/>
  </si>
  <si>
    <t>지급합계</t>
    <phoneticPr fontId="2" type="noConversion"/>
  </si>
  <si>
    <t>공제합계</t>
    <phoneticPr fontId="2" type="noConversion"/>
  </si>
  <si>
    <t>실수령액</t>
    <phoneticPr fontId="2" type="noConversion"/>
  </si>
  <si>
    <t>지급항목</t>
    <phoneticPr fontId="2" type="noConversion"/>
  </si>
  <si>
    <t>공제항목</t>
    <phoneticPr fontId="2" type="noConversion"/>
  </si>
  <si>
    <t>금액</t>
    <phoneticPr fontId="2" type="noConversion"/>
  </si>
  <si>
    <t>식대</t>
    <phoneticPr fontId="2" type="noConversion"/>
  </si>
  <si>
    <t>비과세급여</t>
    <phoneticPr fontId="2" type="noConversion"/>
  </si>
  <si>
    <t>한도</t>
    <phoneticPr fontId="2" type="noConversion"/>
  </si>
  <si>
    <t>20만원</t>
    <phoneticPr fontId="2" type="noConversion"/>
  </si>
  <si>
    <t>자가운전보조금</t>
    <phoneticPr fontId="2" type="noConversion"/>
  </si>
  <si>
    <t>출산/자녀보육수당</t>
    <phoneticPr fontId="2" type="noConversion"/>
  </si>
  <si>
    <t>10만원 (6세이하)</t>
    <phoneticPr fontId="2" type="noConversion"/>
  </si>
  <si>
    <t>과세급여</t>
    <phoneticPr fontId="2" type="noConversion"/>
  </si>
  <si>
    <t>연장근로수당</t>
    <phoneticPr fontId="2" type="noConversion"/>
  </si>
  <si>
    <t>생산직-조건확인필</t>
    <phoneticPr fontId="2" type="noConversion"/>
  </si>
  <si>
    <t>연구보조비</t>
    <phoneticPr fontId="2" type="noConversion"/>
  </si>
  <si>
    <t>여비</t>
    <phoneticPr fontId="2" type="noConversion"/>
  </si>
  <si>
    <t>회사의지급규정</t>
    <phoneticPr fontId="2" type="noConversion"/>
  </si>
  <si>
    <t>년          월       일</t>
    <phoneticPr fontId="2" type="noConversion"/>
  </si>
  <si>
    <t>위와 같이 급여내역을 증명합니다.</t>
    <phoneticPr fontId="2" type="noConversion"/>
  </si>
  <si>
    <t>상호</t>
    <phoneticPr fontId="2" type="noConversion"/>
  </si>
  <si>
    <t>대표                              (인)</t>
    <phoneticPr fontId="2" type="noConversion"/>
  </si>
  <si>
    <t>2. 지급내역</t>
    <phoneticPr fontId="2" type="noConversion"/>
  </si>
  <si>
    <t>학자금, 근로장학금</t>
    <phoneticPr fontId="2" type="noConversion"/>
  </si>
  <si>
    <t xml:space="preserve">* 본 자료의 저작권은 만든이에 있으며, 동의없이 수정/배포시 법률적인 문제가 발생할 수 있습니다. </t>
    <phoneticPr fontId="2" type="noConversion"/>
  </si>
  <si>
    <r>
      <t xml:space="preserve">* </t>
    </r>
    <r>
      <rPr>
        <b/>
        <sz val="11"/>
        <color theme="1"/>
        <rFont val="맑은 고딕"/>
        <family val="3"/>
        <charset val="129"/>
        <scheme val="minor"/>
      </rPr>
      <t>수정 금지 / 배포 자유!</t>
    </r>
    <phoneticPr fontId="2" type="noConversion"/>
  </si>
  <si>
    <t>기본급</t>
    <phoneticPr fontId="2" type="noConversion"/>
  </si>
  <si>
    <t>상여금</t>
    <phoneticPr fontId="2" type="noConversion"/>
  </si>
  <si>
    <r>
      <t>(</t>
    </r>
    <r>
      <rPr>
        <b/>
        <sz val="11"/>
        <color theme="1"/>
        <rFont val="맑은 고딕"/>
        <family val="3"/>
        <charset val="129"/>
        <scheme val="minor"/>
      </rPr>
      <t>급여+4대보험+퇴직금</t>
    </r>
    <r>
      <rPr>
        <sz val="11"/>
        <color theme="1"/>
        <rFont val="맑은 고딕"/>
        <family val="2"/>
        <charset val="129"/>
        <scheme val="minor"/>
      </rPr>
      <t xml:space="preserve"> 예상비용)</t>
    </r>
    <phoneticPr fontId="2" type="noConversion"/>
  </si>
  <si>
    <t>https://youtu.be/OjILe9VrZ5c</t>
    <phoneticPr fontId="2" type="noConversion"/>
  </si>
  <si>
    <t xml:space="preserve">* 고용/산재보험료율  </t>
    <phoneticPr fontId="2" type="noConversion"/>
  </si>
  <si>
    <r>
      <t xml:space="preserve">월급여액(원)
</t>
    </r>
    <r>
      <rPr>
        <sz val="9"/>
        <color rgb="FF000000"/>
        <rFont val="HY신명조"/>
        <family val="1"/>
        <charset val="129"/>
      </rPr>
      <t>[비과세 및 학자금 제외］</t>
    </r>
    <phoneticPr fontId="2" type="noConversion"/>
  </si>
  <si>
    <t>28,000천원 이하</t>
  </si>
  <si>
    <t>28,000천원 초과</t>
  </si>
  <si>
    <t>45,000천원 이하</t>
  </si>
  <si>
    <t>45,000천원 초과</t>
  </si>
  <si>
    <r>
      <t xml:space="preserve">==&gt; 우측 표와 아래의 동영상 참조 </t>
    </r>
    <r>
      <rPr>
        <sz val="10"/>
        <color theme="1"/>
        <rFont val="맑은 고딕"/>
        <family val="3"/>
        <charset val="129"/>
        <scheme val="minor"/>
      </rPr>
      <t>(10:05)</t>
    </r>
    <phoneticPr fontId="2" type="noConversion"/>
  </si>
  <si>
    <t>https://www.kcomwel.or.kr/kcomwel/paym/paym/tari.jsp</t>
    <phoneticPr fontId="2" type="noConversion"/>
  </si>
  <si>
    <t>출처: 네이버 (4대보험료율 검색)</t>
    <phoneticPr fontId="2" type="noConversion"/>
  </si>
  <si>
    <t>* 자세한 산재보험료율은 아래 참조 (근로복지공단)</t>
    <phoneticPr fontId="2" type="noConversion"/>
  </si>
  <si>
    <t>2019년</t>
    <phoneticPr fontId="2" type="noConversion"/>
  </si>
  <si>
    <t>연장근로시간</t>
    <phoneticPr fontId="2" type="noConversion"/>
  </si>
  <si>
    <t>야간근로시간</t>
    <phoneticPr fontId="2" type="noConversion"/>
  </si>
  <si>
    <t>휴일근로수당</t>
    <phoneticPr fontId="2" type="noConversion"/>
  </si>
  <si>
    <t>야간근로수당</t>
    <phoneticPr fontId="2" type="noConversion"/>
  </si>
  <si>
    <t>상한액 (2019년 7월~)</t>
    <phoneticPr fontId="2" type="noConversion"/>
  </si>
  <si>
    <t>주휴수당 (1개월분)</t>
    <phoneticPr fontId="2" type="noConversion"/>
  </si>
  <si>
    <t>2020년</t>
    <phoneticPr fontId="2" type="noConversion"/>
  </si>
  <si>
    <t>Y/N</t>
    <phoneticPr fontId="2" type="noConversion"/>
  </si>
  <si>
    <t>y</t>
    <phoneticPr fontId="2" type="noConversion"/>
  </si>
  <si>
    <t>Y</t>
    <phoneticPr fontId="2" type="noConversion"/>
  </si>
  <si>
    <t>30,000천원 이하</t>
  </si>
  <si>
    <t>30,000천원 초과</t>
  </si>
  <si>
    <t>상한액 (2020년 7월~)</t>
    <phoneticPr fontId="2" type="noConversion"/>
  </si>
  <si>
    <t>2021년</t>
    <phoneticPr fontId="2" type="noConversion"/>
  </si>
  <si>
    <t>월급 실 수령액</t>
    <phoneticPr fontId="2" type="noConversion"/>
  </si>
  <si>
    <t>1. 실 수령액</t>
    <phoneticPr fontId="2" type="noConversion"/>
  </si>
  <si>
    <t>87,000천원 이하</t>
  </si>
  <si>
    <t>87,000천원 초과</t>
  </si>
  <si>
    <t>상한액 (2021년 7월~)</t>
    <phoneticPr fontId="2" type="noConversion"/>
  </si>
  <si>
    <t>장기요양 보험료 (사용자부담)</t>
    <phoneticPr fontId="2" type="noConversion"/>
  </si>
  <si>
    <t>임금명세서</t>
    <phoneticPr fontId="2" type="noConversion"/>
  </si>
  <si>
    <t>성명</t>
    <phoneticPr fontId="2" type="noConversion"/>
  </si>
  <si>
    <t>부서</t>
    <phoneticPr fontId="2" type="noConversion"/>
  </si>
  <si>
    <t>생년월일</t>
    <phoneticPr fontId="2" type="noConversion"/>
  </si>
  <si>
    <t>이름</t>
    <phoneticPr fontId="2" type="noConversion"/>
  </si>
  <si>
    <t>생년월일</t>
    <phoneticPr fontId="2" type="noConversion"/>
  </si>
  <si>
    <t>입사일</t>
    <phoneticPr fontId="2" type="noConversion"/>
  </si>
  <si>
    <t>1일 평균 근로시간</t>
    <phoneticPr fontId="2" type="noConversion"/>
  </si>
  <si>
    <t>총근로시간</t>
    <phoneticPr fontId="2" type="noConversion"/>
  </si>
  <si>
    <t>1일 평균
근로시간</t>
    <phoneticPr fontId="2" type="noConversion"/>
  </si>
  <si>
    <t>부양가족수</t>
    <phoneticPr fontId="2" type="noConversion"/>
  </si>
  <si>
    <t>연장근로수당</t>
    <phoneticPr fontId="2" type="noConversion"/>
  </si>
  <si>
    <t>야간근로수당</t>
    <phoneticPr fontId="2" type="noConversion"/>
  </si>
  <si>
    <t>휴일근로수당</t>
    <phoneticPr fontId="2" type="noConversion"/>
  </si>
  <si>
    <t>기타비과세급여</t>
    <phoneticPr fontId="2" type="noConversion"/>
  </si>
  <si>
    <t>비과세 급여</t>
    <phoneticPr fontId="2" type="noConversion"/>
  </si>
  <si>
    <t>수당합계</t>
    <phoneticPr fontId="2" type="noConversion"/>
  </si>
  <si>
    <t>주휴수당</t>
    <phoneticPr fontId="2" type="noConversion"/>
  </si>
  <si>
    <t>주휴수당
(월)</t>
    <phoneticPr fontId="2" type="noConversion"/>
  </si>
  <si>
    <t>급여지급일</t>
    <phoneticPr fontId="2" type="noConversion"/>
  </si>
  <si>
    <t>월급
(주휴수당 포함)</t>
    <phoneticPr fontId="2" type="noConversion"/>
  </si>
  <si>
    <t>연차수당</t>
    <phoneticPr fontId="2" type="noConversion"/>
  </si>
  <si>
    <t>기본급(주휴수당 제외)</t>
    <phoneticPr fontId="2" type="noConversion"/>
  </si>
  <si>
    <t>월급
(주휴수당 제외)</t>
    <phoneticPr fontId="2" type="noConversion"/>
  </si>
  <si>
    <t>상시근로자수</t>
    <phoneticPr fontId="2" type="noConversion"/>
  </si>
  <si>
    <t>지급일</t>
    <phoneticPr fontId="2" type="noConversion"/>
  </si>
  <si>
    <t>부서</t>
    <phoneticPr fontId="2" type="noConversion"/>
  </si>
  <si>
    <t>구분</t>
    <phoneticPr fontId="2" type="noConversion"/>
  </si>
  <si>
    <t>연차</t>
    <phoneticPr fontId="2" type="noConversion"/>
  </si>
  <si>
    <t>총시간(A)</t>
    <phoneticPr fontId="2" type="noConversion"/>
  </si>
  <si>
    <t>배율 (C)</t>
    <phoneticPr fontId="2" type="noConversion"/>
  </si>
  <si>
    <t>A*B*C</t>
    <phoneticPr fontId="2" type="noConversion"/>
  </si>
  <si>
    <t>3. 수당 계산방법</t>
    <phoneticPr fontId="2" type="noConversion"/>
  </si>
  <si>
    <t>이메일주소</t>
    <phoneticPr fontId="2" type="noConversion"/>
  </si>
  <si>
    <t>핸드폰번호</t>
    <phoneticPr fontId="2" type="noConversion"/>
  </si>
  <si>
    <t>카톡아이디</t>
    <phoneticPr fontId="2" type="noConversion"/>
  </si>
  <si>
    <r>
      <t xml:space="preserve">실효시급 </t>
    </r>
    <r>
      <rPr>
        <sz val="7"/>
        <color theme="1"/>
        <rFont val="맑은 고딕"/>
        <family val="3"/>
        <charset val="129"/>
        <scheme val="minor"/>
      </rPr>
      <t>(주휴수당/4대보험/퇴직금 반영)</t>
    </r>
    <phoneticPr fontId="2" type="noConversion"/>
  </si>
  <si>
    <r>
      <t xml:space="preserve">실효시급 </t>
    </r>
    <r>
      <rPr>
        <sz val="7"/>
        <color theme="1"/>
        <rFont val="맑은 고딕"/>
        <family val="3"/>
        <charset val="129"/>
        <scheme val="minor"/>
      </rPr>
      <t>(주휴수당/4대보험 반영)</t>
    </r>
    <phoneticPr fontId="2" type="noConversion"/>
  </si>
  <si>
    <t>주민번호</t>
    <phoneticPr fontId="2" type="noConversion"/>
  </si>
  <si>
    <t>계좌번호</t>
    <phoneticPr fontId="2" type="noConversion"/>
  </si>
  <si>
    <t>추가 수당</t>
    <phoneticPr fontId="2" type="noConversion"/>
  </si>
  <si>
    <t>근로종료일</t>
    <phoneticPr fontId="2" type="noConversion"/>
  </si>
  <si>
    <t>근로기간 3개월 미만? (o/x)</t>
    <phoneticPr fontId="2" type="noConversion"/>
  </si>
  <si>
    <t>x</t>
    <phoneticPr fontId="2" type="noConversion"/>
  </si>
  <si>
    <t>근로자 정보</t>
    <phoneticPr fontId="2" type="noConversion"/>
  </si>
  <si>
    <t>급여내역</t>
    <phoneticPr fontId="2" type="noConversion"/>
  </si>
  <si>
    <t>입력필수</t>
    <phoneticPr fontId="2" type="noConversion"/>
  </si>
  <si>
    <t>추가 야간 근로시간 (월)</t>
    <phoneticPr fontId="2" type="noConversion"/>
  </si>
  <si>
    <t>근로조건</t>
    <phoneticPr fontId="2" type="noConversion"/>
  </si>
  <si>
    <t>주휴수당 공제횟수</t>
    <phoneticPr fontId="2" type="noConversion"/>
  </si>
  <si>
    <t>연장근로
제외시간</t>
    <phoneticPr fontId="2" type="noConversion"/>
  </si>
  <si>
    <t>야간근로  
제외시간</t>
    <phoneticPr fontId="2" type="noConversion"/>
  </si>
  <si>
    <t>추가 휴무/공제 급여</t>
    <phoneticPr fontId="2" type="noConversion"/>
  </si>
  <si>
    <t>기본급</t>
    <phoneticPr fontId="2" type="noConversion"/>
  </si>
  <si>
    <t>근로시간x시급</t>
    <phoneticPr fontId="2" type="noConversion"/>
  </si>
  <si>
    <t>월소정근로시간?</t>
    <phoneticPr fontId="2" type="noConversion"/>
  </si>
  <si>
    <t>홍길동</t>
    <phoneticPr fontId="2" type="noConversion"/>
  </si>
  <si>
    <r>
      <t>근로계약서</t>
    </r>
    <r>
      <rPr>
        <sz val="10"/>
        <color rgb="FF000000"/>
        <rFont val="바탕"/>
        <family val="1"/>
        <charset val="129"/>
      </rPr>
      <t xml:space="preserve"> </t>
    </r>
  </si>
  <si>
    <t>4. 근로일 및 근로일별 근로시간</t>
  </si>
  <si>
    <t xml:space="preserve">  </t>
  </si>
  <si>
    <r>
      <t>근로시간</t>
    </r>
    <r>
      <rPr>
        <sz val="10"/>
        <color rgb="FF000000"/>
        <rFont val="바탕"/>
        <family val="1"/>
        <charset val="129"/>
      </rPr>
      <t xml:space="preserve"> </t>
    </r>
  </si>
  <si>
    <r>
      <t>시업</t>
    </r>
    <r>
      <rPr>
        <sz val="10"/>
        <color rgb="FF000000"/>
        <rFont val="바탕"/>
        <family val="1"/>
        <charset val="129"/>
      </rPr>
      <t xml:space="preserve"> </t>
    </r>
  </si>
  <si>
    <r>
      <t>종업</t>
    </r>
    <r>
      <rPr>
        <sz val="10"/>
        <color rgb="FF000000"/>
        <rFont val="바탕"/>
        <family val="1"/>
        <charset val="129"/>
      </rPr>
      <t xml:space="preserve"> </t>
    </r>
  </si>
  <si>
    <r>
      <t>휴게 시간</t>
    </r>
    <r>
      <rPr>
        <sz val="10"/>
        <color rgb="FF000000"/>
        <rFont val="바탕"/>
        <family val="1"/>
        <charset val="129"/>
      </rPr>
      <t xml:space="preserve"> </t>
    </r>
  </si>
  <si>
    <t>5. 임 금</t>
  </si>
  <si>
    <t xml:space="preserve"> - “사업주”는 근로계약을 체결함과 동시에 본 계약서를 사본하여 “근로자”의 교부요구와 관계없이 “근로자”에게 교부함(근로기준법 제17조 이행)</t>
  </si>
  <si>
    <t xml:space="preserve">  </t>
  </si>
  <si>
    <t xml:space="preserve">2. 근 무 장 소 : </t>
  </si>
  <si>
    <r>
      <t> 시    분</t>
    </r>
    <r>
      <rPr>
        <sz val="10"/>
        <color rgb="FF000000"/>
        <rFont val="바탕"/>
        <family val="1"/>
        <charset val="129"/>
      </rPr>
      <t xml:space="preserve"> </t>
    </r>
  </si>
  <si>
    <r>
      <t>   시    분</t>
    </r>
    <r>
      <rPr>
        <sz val="10"/>
        <color rgb="FF000000"/>
        <rFont val="바탕"/>
        <family val="1"/>
        <charset val="129"/>
      </rPr>
      <t xml:space="preserve"> </t>
    </r>
  </si>
  <si>
    <r>
      <t>~  시    분</t>
    </r>
    <r>
      <rPr>
        <sz val="10"/>
        <color rgb="FF000000"/>
        <rFont val="바탕"/>
        <family val="1"/>
        <charset val="129"/>
      </rPr>
      <t xml:space="preserve"> </t>
    </r>
  </si>
  <si>
    <r>
      <t>~ 시    분</t>
    </r>
    <r>
      <rPr>
        <sz val="10"/>
        <color rgb="FF000000"/>
        <rFont val="바탕"/>
        <family val="1"/>
        <charset val="129"/>
      </rPr>
      <t xml:space="preserve"> </t>
    </r>
  </si>
  <si>
    <t xml:space="preserve">         년         월       일</t>
  </si>
  <si>
    <t>주    소 :</t>
  </si>
  <si>
    <t xml:space="preserve">연 락 처 : </t>
  </si>
  <si>
    <t>(이하 “근로자”라 함)은 다음과 같이 근로계약을 체결한다.</t>
  </si>
  <si>
    <t>(이하 “사업주”라 함)과(와)</t>
    <phoneticPr fontId="2" type="noConversion"/>
  </si>
  <si>
    <r>
      <t>(  월  )요일</t>
    </r>
    <r>
      <rPr>
        <sz val="10"/>
        <color rgb="FF000000"/>
        <rFont val="맑은 고딕"/>
        <family val="1"/>
        <charset val="129"/>
      </rPr>
      <t xml:space="preserve"> </t>
    </r>
    <phoneticPr fontId="2" type="noConversion"/>
  </si>
  <si>
    <r>
      <t>(  화 )요일</t>
    </r>
    <r>
      <rPr>
        <sz val="10"/>
        <color rgb="FF000000"/>
        <rFont val="바탕"/>
        <family val="1"/>
        <charset val="129"/>
      </rPr>
      <t xml:space="preserve"> </t>
    </r>
    <phoneticPr fontId="2" type="noConversion"/>
  </si>
  <si>
    <r>
      <t>( 수 )요일</t>
    </r>
    <r>
      <rPr>
        <sz val="10"/>
        <color rgb="FF000000"/>
        <rFont val="바탕"/>
        <family val="1"/>
        <charset val="129"/>
      </rPr>
      <t xml:space="preserve"> </t>
    </r>
    <phoneticPr fontId="2" type="noConversion"/>
  </si>
  <si>
    <r>
      <t>( 목 )요일</t>
    </r>
    <r>
      <rPr>
        <sz val="10"/>
        <color rgb="FF000000"/>
        <rFont val="바탕"/>
        <family val="1"/>
        <charset val="129"/>
      </rPr>
      <t xml:space="preserve"> </t>
    </r>
    <phoneticPr fontId="2" type="noConversion"/>
  </si>
  <si>
    <r>
      <t>( 금 )요일</t>
    </r>
    <r>
      <rPr>
        <sz val="10"/>
        <color rgb="FF000000"/>
        <rFont val="바탕"/>
        <family val="1"/>
        <charset val="129"/>
      </rPr>
      <t xml:space="preserve"> </t>
    </r>
    <phoneticPr fontId="2" type="noConversion"/>
  </si>
  <si>
    <r>
      <t>( 토 )요일</t>
    </r>
    <r>
      <rPr>
        <sz val="10"/>
        <color rgb="FF000000"/>
        <rFont val="바탕"/>
        <family val="1"/>
        <charset val="129"/>
      </rPr>
      <t xml:space="preserve"> </t>
    </r>
    <phoneticPr fontId="2" type="noConversion"/>
  </si>
  <si>
    <r>
      <t>( 일 )요일</t>
    </r>
    <r>
      <rPr>
        <sz val="10"/>
        <color rgb="FF000000"/>
        <rFont val="바탕"/>
        <family val="1"/>
        <charset val="129"/>
      </rPr>
      <t xml:space="preserve"> </t>
    </r>
    <phoneticPr fontId="2" type="noConversion"/>
  </si>
  <si>
    <t>1. 근로개시일 :</t>
    <phoneticPr fontId="2" type="noConversion"/>
  </si>
  <si>
    <t xml:space="preserve">부터     </t>
    <phoneticPr fontId="2" type="noConversion"/>
  </si>
  <si>
    <t>까지</t>
    <phoneticPr fontId="2" type="noConversion"/>
  </si>
  <si>
    <t xml:space="preserve">3. 업무의 내용: </t>
    <phoneticPr fontId="2" type="noConversion"/>
  </si>
  <si>
    <r>
      <t> 시    분</t>
    </r>
    <r>
      <rPr>
        <sz val="10"/>
        <color rgb="FF000000"/>
        <rFont val="바탕"/>
        <family val="1"/>
        <charset val="129"/>
      </rPr>
      <t xml:space="preserve"> </t>
    </r>
    <phoneticPr fontId="2" type="noConversion"/>
  </si>
  <si>
    <t xml:space="preserve">사업체명 :  </t>
  </si>
  <si>
    <t>)</t>
    <phoneticPr fontId="2" type="noConversion"/>
  </si>
  <si>
    <t xml:space="preserve">  (전화:      </t>
    <phoneticPr fontId="2" type="noConversion"/>
  </si>
  <si>
    <t xml:space="preserve">대 표 자 : </t>
    <phoneticPr fontId="2" type="noConversion"/>
  </si>
  <si>
    <t xml:space="preserve"> (서명)</t>
    <phoneticPr fontId="2" type="noConversion"/>
  </si>
  <si>
    <t>(사업주)</t>
    <phoneticPr fontId="2" type="noConversion"/>
  </si>
  <si>
    <t xml:space="preserve">성    명 : </t>
    <phoneticPr fontId="2" type="noConversion"/>
  </si>
  <si>
    <t>(근로자)</t>
    <phoneticPr fontId="2" type="noConversion"/>
  </si>
  <si>
    <t>총근로시간:</t>
    <phoneticPr fontId="2" type="noConversion"/>
  </si>
  <si>
    <r>
      <t xml:space="preserve">주휴일 : 매주 </t>
    </r>
    <r>
      <rPr>
        <u/>
        <sz val="10"/>
        <color theme="1"/>
        <rFont val="맑은 고딕"/>
        <family val="3"/>
        <charset val="129"/>
        <scheme val="minor"/>
      </rPr>
      <t xml:space="preserve">                      </t>
    </r>
    <r>
      <rPr>
        <sz val="10"/>
        <color theme="1"/>
        <rFont val="맑은 고딕"/>
        <family val="3"/>
        <charset val="129"/>
        <scheme val="minor"/>
      </rPr>
      <t>요일</t>
    </r>
    <phoneticPr fontId="2" type="noConversion"/>
  </si>
  <si>
    <t>시간</t>
    <phoneticPr fontId="2" type="noConversion"/>
  </si>
  <si>
    <t>원</t>
    <phoneticPr fontId="2" type="noConversion"/>
  </si>
  <si>
    <t>월   급:</t>
    <phoneticPr fontId="2" type="noConversion"/>
  </si>
  <si>
    <t>기 본 급:</t>
    <phoneticPr fontId="2" type="noConversion"/>
  </si>
  <si>
    <t xml:space="preserve"> 주휴수당:</t>
    <phoneticPr fontId="2" type="noConversion"/>
  </si>
  <si>
    <t>상 여 금:</t>
    <phoneticPr fontId="2" type="noConversion"/>
  </si>
  <si>
    <t>합   계:</t>
    <phoneticPr fontId="2" type="noConversion"/>
  </si>
  <si>
    <t>실효시급</t>
    <phoneticPr fontId="2" type="noConversion"/>
  </si>
  <si>
    <t>실효시급:</t>
    <phoneticPr fontId="2" type="noConversion"/>
  </si>
  <si>
    <r>
      <t xml:space="preserve">법정계약시급 : </t>
    </r>
    <r>
      <rPr>
        <u/>
        <sz val="10"/>
        <color theme="1"/>
        <rFont val="맑은 고딕"/>
        <family val="3"/>
        <charset val="129"/>
        <scheme val="minor"/>
      </rPr>
      <t xml:space="preserve"> </t>
    </r>
    <phoneticPr fontId="2" type="noConversion"/>
  </si>
  <si>
    <r>
      <t>   시    분</t>
    </r>
    <r>
      <rPr>
        <sz val="10"/>
        <color rgb="FF000000"/>
        <rFont val="바탕"/>
        <family val="1"/>
        <charset val="129"/>
      </rPr>
      <t xml:space="preserve"> </t>
    </r>
    <phoneticPr fontId="2" type="noConversion"/>
  </si>
  <si>
    <t>법정계약시급</t>
    <phoneticPr fontId="2" type="noConversion"/>
  </si>
  <si>
    <t>상 여 금(2):</t>
    <phoneticPr fontId="2" type="noConversion"/>
  </si>
  <si>
    <t xml:space="preserve">   ※ 상여금(2)는 만근시 월급과 함께 지급</t>
    <phoneticPr fontId="2" type="noConversion"/>
  </si>
  <si>
    <t>상여금(2)</t>
    <phoneticPr fontId="2" type="noConversion"/>
  </si>
  <si>
    <t>휴일(8시간 초과)</t>
    <phoneticPr fontId="2" type="noConversion"/>
  </si>
  <si>
    <r>
      <t> 시    분</t>
    </r>
    <r>
      <rPr>
        <sz val="10"/>
        <color rgb="FF000000"/>
        <rFont val="맑은 고딕"/>
        <family val="1"/>
        <charset val="129"/>
      </rPr>
      <t xml:space="preserve"> </t>
    </r>
    <phoneticPr fontId="2" type="noConversion"/>
  </si>
  <si>
    <t>비고</t>
    <phoneticPr fontId="2" type="noConversion"/>
  </si>
  <si>
    <t xml:space="preserve"> - 연차유급휴가는 근로기준법에서 정하는 바에 따라 부여함</t>
    <phoneticPr fontId="2" type="noConversion"/>
  </si>
  <si>
    <t>9. 기 타</t>
    <phoneticPr fontId="2" type="noConversion"/>
  </si>
  <si>
    <t>※ 근로계약기간을 정하는 경우에는 “ 년 월 일부터 년 월 일까지” 등으로 기재</t>
    <phoneticPr fontId="2" type="noConversion"/>
  </si>
  <si>
    <t>비과세급여</t>
    <phoneticPr fontId="2" type="noConversion"/>
  </si>
  <si>
    <t>2022년</t>
    <phoneticPr fontId="2" type="noConversion"/>
  </si>
  <si>
    <t>약속한 급여
 (월급
또는 주급)</t>
    <phoneticPr fontId="2" type="noConversion"/>
  </si>
  <si>
    <t>추가 
근로시간</t>
    <phoneticPr fontId="2" type="noConversion"/>
  </si>
  <si>
    <t>추가
휴무일
(무급)</t>
    <phoneticPr fontId="2" type="noConversion"/>
  </si>
  <si>
    <t>연차수</t>
    <phoneticPr fontId="2" type="noConversion"/>
  </si>
  <si>
    <t>연차사용수</t>
    <phoneticPr fontId="2" type="noConversion"/>
  </si>
  <si>
    <t>잔여연차수</t>
    <phoneticPr fontId="2" type="noConversion"/>
  </si>
  <si>
    <t>연차</t>
    <phoneticPr fontId="2" type="noConversion"/>
  </si>
  <si>
    <t>직원 부담액 (4대보험)</t>
    <phoneticPr fontId="2" type="noConversion"/>
  </si>
  <si>
    <t>실효시급(보험료포함):</t>
    <phoneticPr fontId="2" type="noConversion"/>
  </si>
  <si>
    <t>연장근로수당</t>
    <phoneticPr fontId="2" type="noConversion"/>
  </si>
  <si>
    <t>야간근로수당</t>
    <phoneticPr fontId="2" type="noConversion"/>
  </si>
  <si>
    <t>휴일근로수당</t>
    <phoneticPr fontId="2" type="noConversion"/>
  </si>
  <si>
    <t>연차수당</t>
    <phoneticPr fontId="2" type="noConversion"/>
  </si>
  <si>
    <t>6. 근로계약서 교부</t>
    <phoneticPr fontId="2" type="noConversion"/>
  </si>
  <si>
    <t>7. 연차유급휴가</t>
    <phoneticPr fontId="2" type="noConversion"/>
  </si>
  <si>
    <t xml:space="preserve">  - 이 계약에 정함이 없는 사항은 근로기준법령에 의함</t>
    <phoneticPr fontId="2" type="noConversion"/>
  </si>
  <si>
    <t>※ 근무장소 및 업무내용은 사업장과 근로자의 사정에 따라 변경될 수 있음</t>
    <phoneticPr fontId="2" type="noConversion"/>
  </si>
  <si>
    <t>8. 계약의 종료</t>
    <phoneticPr fontId="2" type="noConversion"/>
  </si>
  <si>
    <t xml:space="preserve">  - 사업자와 근로자는 본 계약을 종료하기 1개월 (30일) 이전에 알려야 한다.</t>
    <phoneticPr fontId="2" type="noConversion"/>
  </si>
  <si>
    <t>4대보험 요율 (2023년)</t>
    <phoneticPr fontId="2" type="noConversion"/>
  </si>
  <si>
    <t>상한액 (2022년 7월~)</t>
    <phoneticPr fontId="2" type="noConversion"/>
  </si>
  <si>
    <t>* 2023년 건강보험료율 6.99%==&gt;7.09%</t>
    <phoneticPr fontId="2" type="noConversion"/>
  </si>
  <si>
    <t>* 2023년 장기요양보험료율 12.27%==&gt; 12.81%</t>
    <phoneticPr fontId="2" type="noConversion"/>
  </si>
  <si>
    <t>2018년</t>
    <phoneticPr fontId="2" type="noConversion"/>
  </si>
  <si>
    <t>2017년</t>
    <phoneticPr fontId="2" type="noConversion"/>
  </si>
  <si>
    <t>2016년</t>
    <phoneticPr fontId="2" type="noConversion"/>
  </si>
  <si>
    <t>2015년</t>
    <phoneticPr fontId="2" type="noConversion"/>
  </si>
  <si>
    <t>2014년</t>
    <phoneticPr fontId="2" type="noConversion"/>
  </si>
  <si>
    <t>2013년</t>
    <phoneticPr fontId="2" type="noConversion"/>
  </si>
  <si>
    <t>2011년</t>
    <phoneticPr fontId="2" type="noConversion"/>
  </si>
  <si>
    <t>2010년</t>
    <phoneticPr fontId="2" type="noConversion"/>
  </si>
  <si>
    <t>2009년</t>
    <phoneticPr fontId="2" type="noConversion"/>
  </si>
  <si>
    <t>2008년</t>
    <phoneticPr fontId="2" type="noConversion"/>
  </si>
  <si>
    <t>2007년</t>
    <phoneticPr fontId="2" type="noConversion"/>
  </si>
  <si>
    <t>2012년</t>
    <phoneticPr fontId="2" type="noConversion"/>
  </si>
  <si>
    <t>2006년</t>
    <phoneticPr fontId="2" type="noConversion"/>
  </si>
  <si>
    <t>2005년</t>
    <phoneticPr fontId="2" type="noConversion"/>
  </si>
  <si>
    <t>2004년</t>
    <phoneticPr fontId="2" type="noConversion"/>
  </si>
  <si>
    <t>2003년</t>
    <phoneticPr fontId="2" type="noConversion"/>
  </si>
  <si>
    <t>2002년</t>
    <phoneticPr fontId="2" type="noConversion"/>
  </si>
  <si>
    <t>2001년</t>
    <phoneticPr fontId="2" type="noConversion"/>
  </si>
  <si>
    <t>2000년</t>
    <phoneticPr fontId="2" type="noConversion"/>
  </si>
  <si>
    <t>인상률</t>
    <phoneticPr fontId="2" type="noConversion"/>
  </si>
  <si>
    <t>년도</t>
    <phoneticPr fontId="2" type="noConversion"/>
  </si>
  <si>
    <t>1999년</t>
    <phoneticPr fontId="2" type="noConversion"/>
  </si>
  <si>
    <t>1주 근로시간</t>
    <phoneticPr fontId="2" type="noConversion"/>
  </si>
  <si>
    <t>연장근로시간1</t>
    <phoneticPr fontId="2" type="noConversion"/>
  </si>
  <si>
    <t>연장근로시간2</t>
    <phoneticPr fontId="2" type="noConversion"/>
  </si>
  <si>
    <t>o</t>
    <phoneticPr fontId="2" type="noConversion"/>
  </si>
  <si>
    <t>주휴수당
(평균)</t>
    <phoneticPr fontId="2" type="noConversion"/>
  </si>
  <si>
    <t>총근로일수</t>
    <phoneticPr fontId="2" type="noConversion"/>
  </si>
  <si>
    <t>월 근로일수</t>
    <phoneticPr fontId="2" type="noConversion"/>
  </si>
  <si>
    <t>일 근무시간</t>
    <phoneticPr fontId="2" type="noConversion"/>
  </si>
  <si>
    <t>연차수당
시간</t>
    <phoneticPr fontId="2" type="noConversion"/>
  </si>
  <si>
    <t>유급휴일근로시간</t>
    <phoneticPr fontId="2" type="noConversion"/>
  </si>
  <si>
    <t>유급휴일수당</t>
    <phoneticPr fontId="2" type="noConversion"/>
  </si>
  <si>
    <t>유급휴일 
수당</t>
    <phoneticPr fontId="2" type="noConversion"/>
  </si>
  <si>
    <t>* 이름, 일별 근로시간 (주황색) 입력 필수</t>
    <phoneticPr fontId="2" type="noConversion"/>
  </si>
  <si>
    <t>휴일근로 여부 (o/x)</t>
    <phoneticPr fontId="2" type="noConversion"/>
  </si>
  <si>
    <t>잔여연차</t>
    <phoneticPr fontId="2" type="noConversion"/>
  </si>
  <si>
    <t>총일수</t>
    <phoneticPr fontId="2" type="noConversion"/>
  </si>
  <si>
    <t>유급휴일수당(연차분 포함)</t>
    <phoneticPr fontId="2" type="noConversion"/>
  </si>
  <si>
    <t>총급여</t>
    <phoneticPr fontId="2" type="noConversion"/>
  </si>
  <si>
    <t>시급(B)</t>
    <phoneticPr fontId="2" type="noConversion"/>
  </si>
  <si>
    <t>급여계산</t>
    <phoneticPr fontId="2" type="noConversion"/>
  </si>
  <si>
    <t>4대보험 사업자 부담액</t>
    <phoneticPr fontId="2" type="noConversion"/>
  </si>
  <si>
    <t>사업자 부담액</t>
    <phoneticPr fontId="2" type="noConversion"/>
  </si>
  <si>
    <t>실효시급2</t>
    <phoneticPr fontId="2" type="noConversion"/>
  </si>
  <si>
    <t>실효세율1</t>
    <phoneticPr fontId="2" type="noConversion"/>
  </si>
  <si>
    <t>실효세율2</t>
    <phoneticPr fontId="2" type="noConversion"/>
  </si>
  <si>
    <t>ver_1.0.0 수정사항(20230305)</t>
    <phoneticPr fontId="2" type="noConversion"/>
  </si>
  <si>
    <t>* 월급계산기 ver 4.0.5를 수정해서 만듬</t>
    <phoneticPr fontId="2" type="noConversion"/>
  </si>
  <si>
    <r>
      <t xml:space="preserve">* 날짜 확인 필수 </t>
    </r>
    <r>
      <rPr>
        <b/>
        <sz val="11"/>
        <color rgb="FFFF0000"/>
        <rFont val="맑은 고딕"/>
        <family val="3"/>
        <charset val="129"/>
        <scheme val="minor"/>
      </rPr>
      <t>(29~31일이 없는 달에는 반드시 날짜(29~31)를 삭제해야 합니다)</t>
    </r>
    <phoneticPr fontId="2" type="noConversion"/>
  </si>
  <si>
    <t>존박</t>
    <phoneticPr fontId="2" type="noConversion"/>
  </si>
  <si>
    <t>월급계산기 사용방법 보러가기</t>
  </si>
  <si>
    <t>자모 멤버십 (인터넷 마케팅) 소개</t>
  </si>
  <si>
    <t>자모 투자 참여방법 안내</t>
  </si>
  <si>
    <r>
      <t>만든이: 존박 / 박세범 (</t>
    </r>
    <r>
      <rPr>
        <b/>
        <sz val="11"/>
        <color rgb="FF0070C0"/>
        <rFont val="맑은 고딕"/>
        <family val="3"/>
        <charset val="129"/>
        <scheme val="minor"/>
      </rPr>
      <t>자모 - 자영업의 모든것</t>
    </r>
    <r>
      <rPr>
        <sz val="11"/>
        <color theme="1"/>
        <rFont val="맑은 고딕"/>
        <family val="2"/>
        <charset val="129"/>
        <scheme val="minor"/>
      </rPr>
      <t xml:space="preserve"> 유튜브/네이버카페 운영)</t>
    </r>
    <phoneticPr fontId="2" type="noConversion"/>
  </si>
  <si>
    <t>* 본 계산기에 오류가 있는 경우, 위 카페의 노무 질문게시판으로 알려주세요!</t>
    <phoneticPr fontId="2" type="noConversion"/>
  </si>
  <si>
    <t>알바</t>
    <phoneticPr fontId="2" type="noConversion"/>
  </si>
  <si>
    <t>2023년</t>
    <phoneticPr fontId="2" type="noConversion"/>
  </si>
  <si>
    <t>* 이름/시급 입력 필수</t>
    <phoneticPr fontId="2" type="noConversion"/>
  </si>
  <si>
    <t>고지서 부과액</t>
    <phoneticPr fontId="2" type="noConversion"/>
  </si>
  <si>
    <t>날짜</t>
    <phoneticPr fontId="2" type="noConversion"/>
  </si>
  <si>
    <t>야간근로</t>
    <phoneticPr fontId="2" type="noConversion"/>
  </si>
  <si>
    <t>ver_1.0.1 수정사항(20230306)</t>
    <phoneticPr fontId="2" type="noConversion"/>
  </si>
  <si>
    <t>* 급여지급대장 시트 추가</t>
    <phoneticPr fontId="2" type="noConversion"/>
  </si>
  <si>
    <t>유급휴일 근로시간</t>
    <phoneticPr fontId="2" type="noConversion"/>
  </si>
  <si>
    <t>휴일근로시간2 (8시간초과)</t>
    <phoneticPr fontId="2" type="noConversion"/>
  </si>
  <si>
    <t>휴일근로시간1 (8시간 이하)</t>
    <phoneticPr fontId="2" type="noConversion"/>
  </si>
  <si>
    <t>* 근로조건 시트 이름 옆 항목 삭제 가능하도록 수정</t>
    <phoneticPr fontId="2" type="noConversion"/>
  </si>
  <si>
    <t>ver_1.0.2 수정사항(20230307)</t>
    <phoneticPr fontId="2" type="noConversion"/>
  </si>
  <si>
    <r>
      <rPr>
        <b/>
        <sz val="18"/>
        <color rgb="FF000000"/>
        <rFont val="HY신명조"/>
        <family val="1"/>
        <charset val="129"/>
      </rPr>
      <t xml:space="preserve">2023년 근로소득에 대한 간이세액표(제189조 관련)
</t>
    </r>
    <r>
      <rPr>
        <sz val="12"/>
        <color rgb="FF000000"/>
        <rFont val="HY신명조"/>
        <family val="1"/>
        <charset val="129"/>
      </rPr>
      <t>(소득세법시행령 제189조 제1항 관련 / 시행일 (2023년 2월 28일) 원천징수 분부터 적용)</t>
    </r>
    <phoneticPr fontId="2" type="noConversion"/>
  </si>
  <si>
    <r>
      <t xml:space="preserve">(1천만원인 경우의 해당세액) + </t>
    </r>
    <r>
      <rPr>
        <sz val="10"/>
        <color rgb="FFFF0000"/>
        <rFont val="HY신명조"/>
        <family val="1"/>
        <charset val="129"/>
      </rPr>
      <t>(1,397,000원)</t>
    </r>
    <r>
      <rPr>
        <sz val="10"/>
        <color theme="1"/>
        <rFont val="HY신명조"/>
        <family val="1"/>
        <charset val="129"/>
      </rPr>
      <t xml:space="preserve"> + (14,000천원을 초과하는 금액 중 98퍼센트를 곱한 금액의 38퍼센트 상당액)</t>
    </r>
    <phoneticPr fontId="2" type="noConversion"/>
  </si>
  <si>
    <r>
      <t xml:space="preserve">(10,000,000원인 경우의 해당 세액) + (10,000,000원을 초과하는 금액 중 98%를 곱한 금액의 35% 상당액) + </t>
    </r>
    <r>
      <rPr>
        <sz val="10"/>
        <color rgb="FFFF0000"/>
        <rFont val="HY신명조"/>
        <family val="1"/>
        <charset val="129"/>
      </rPr>
      <t>(25,000원)</t>
    </r>
    <phoneticPr fontId="2" type="noConversion"/>
  </si>
  <si>
    <r>
      <t xml:space="preserve">(10,000천원인 경우의 해당세액) + </t>
    </r>
    <r>
      <rPr>
        <sz val="10"/>
        <color rgb="FFFF0000"/>
        <rFont val="HY신명조"/>
        <family val="1"/>
        <charset val="129"/>
      </rPr>
      <t>(6,610,600원)</t>
    </r>
    <r>
      <rPr>
        <sz val="10"/>
        <color theme="1"/>
        <rFont val="HY신명조"/>
        <family val="1"/>
        <charset val="129"/>
      </rPr>
      <t xml:space="preserve"> + (28,000천원을 초과하는 금액에 98퍼센트를 곱한 금액의 40퍼센트 상당액) </t>
    </r>
    <phoneticPr fontId="2" type="noConversion"/>
  </si>
  <si>
    <r>
      <t xml:space="preserve">(10,000천원인 경우의 해당세액) + </t>
    </r>
    <r>
      <rPr>
        <sz val="10"/>
        <color rgb="FFFF0000"/>
        <rFont val="HY신명조"/>
        <family val="1"/>
        <charset val="129"/>
      </rPr>
      <t>(7,394,600원)</t>
    </r>
    <r>
      <rPr>
        <sz val="10"/>
        <color rgb="FF002060"/>
        <rFont val="HY신명조"/>
        <family val="1"/>
        <charset val="129"/>
      </rPr>
      <t xml:space="preserve"> + (30,000천원을 초과하는 금액의 40퍼센트 상당액)</t>
    </r>
    <phoneticPr fontId="2" type="noConversion"/>
  </si>
  <si>
    <r>
      <t xml:space="preserve">(10,000천원인 경우의 해당세액) + </t>
    </r>
    <r>
      <rPr>
        <sz val="10"/>
        <color rgb="FFFF0000"/>
        <rFont val="HY신명조"/>
        <family val="1"/>
        <charset val="129"/>
      </rPr>
      <t>(13,394,600원)</t>
    </r>
    <r>
      <rPr>
        <sz val="10"/>
        <color rgb="FF002060"/>
        <rFont val="HY신명조"/>
        <family val="1"/>
        <charset val="129"/>
      </rPr>
      <t xml:space="preserve"> + (45,000천원을 초과하는 금액의 42퍼센트 상당액) </t>
    </r>
    <phoneticPr fontId="2" type="noConversion"/>
  </si>
  <si>
    <r>
      <t xml:space="preserve">(10,000천원인 경우의 해당세액) + </t>
    </r>
    <r>
      <rPr>
        <sz val="10"/>
        <color rgb="FFFF0000"/>
        <rFont val="HY신명조"/>
        <family val="1"/>
        <charset val="129"/>
      </rPr>
      <t>(31,034,600원)</t>
    </r>
    <r>
      <rPr>
        <sz val="10"/>
        <color rgb="FF002060"/>
        <rFont val="HY신명조"/>
        <family val="1"/>
        <charset val="129"/>
      </rPr>
      <t xml:space="preserve"> + (87,000천원을 초과하는 금액의 45퍼센트 상당액)</t>
    </r>
    <phoneticPr fontId="2" type="noConversion"/>
  </si>
  <si>
    <r>
      <t>휴일근로수당 대상 총 근로시간 (</t>
    </r>
    <r>
      <rPr>
        <b/>
        <sz val="11"/>
        <color theme="0" tint="-0.499984740745262"/>
        <rFont val="맑은 고딕"/>
        <family val="3"/>
        <charset val="129"/>
        <scheme val="minor"/>
      </rPr>
      <t>하루 8시간 이하분</t>
    </r>
    <r>
      <rPr>
        <sz val="11"/>
        <color theme="0" tint="-0.499984740745262"/>
        <rFont val="맑은 고딕"/>
        <family val="3"/>
        <charset val="129"/>
        <scheme val="minor"/>
      </rPr>
      <t>)</t>
    </r>
    <phoneticPr fontId="2" type="noConversion"/>
  </si>
  <si>
    <r>
      <t>휴일근로수당 대상 총 근로시간 (</t>
    </r>
    <r>
      <rPr>
        <b/>
        <sz val="11"/>
        <color theme="0" tint="-0.499984740745262"/>
        <rFont val="맑은 고딕"/>
        <family val="3"/>
        <charset val="129"/>
        <scheme val="minor"/>
      </rPr>
      <t>하루 8시간 초과분</t>
    </r>
    <r>
      <rPr>
        <sz val="11"/>
        <color theme="0" tint="-0.499984740745262"/>
        <rFont val="맑은 고딕"/>
        <family val="3"/>
        <charset val="129"/>
        <scheme val="minor"/>
      </rPr>
      <t>)</t>
    </r>
    <phoneticPr fontId="2" type="noConversion"/>
  </si>
  <si>
    <r>
      <t>근로조건 (</t>
    </r>
    <r>
      <rPr>
        <b/>
        <sz val="11"/>
        <color theme="0" tint="-0.499984740745262"/>
        <rFont val="맑은 고딕"/>
        <family val="3"/>
        <charset val="129"/>
        <scheme val="minor"/>
      </rPr>
      <t>근로조건 시트 입력 필수</t>
    </r>
    <r>
      <rPr>
        <sz val="11"/>
        <color theme="0" tint="-0.499984740745262"/>
        <rFont val="맑은 고딕"/>
        <family val="3"/>
        <charset val="129"/>
        <scheme val="minor"/>
      </rPr>
      <t>)</t>
    </r>
    <phoneticPr fontId="2" type="noConversion"/>
  </si>
  <si>
    <t>ver_1.0.3 수정사항(20230311)</t>
    <phoneticPr fontId="2" type="noConversion"/>
  </si>
  <si>
    <t>* 기본급은 최대 하루 8시간, 주40시간까지만 계산 / 휴일근로수당 1배 or 1.5배로 수정</t>
    <phoneticPr fontId="2" type="noConversion"/>
  </si>
  <si>
    <t>* 2023년 2월 간이세액표로 업데이트 (2월 28일부터 적용)</t>
    <phoneticPr fontId="2" type="noConversion"/>
  </si>
  <si>
    <t>* 자모멤버십 (인터넷 마케팅)</t>
    <phoneticPr fontId="2" type="noConversion"/>
  </si>
  <si>
    <t>자모 멤버십 (인터넷 마케팅)</t>
    <phoneticPr fontId="2" type="noConversion"/>
  </si>
  <si>
    <t>ver_1.0.4 수정사항(20230401)</t>
    <phoneticPr fontId="2" type="noConversion"/>
  </si>
  <si>
    <t>* 근로조건 시트 31일 계산 수식 오류 수정</t>
    <phoneticPr fontId="2" type="noConversion"/>
  </si>
  <si>
    <t>1주평균근로시간</t>
    <phoneticPr fontId="2" type="noConversion"/>
  </si>
  <si>
    <t>ver_1.0.5 수정사항(20230424)</t>
    <phoneticPr fontId="2" type="noConversion"/>
  </si>
  <si>
    <t>* 임금명세서(상용) 시트의 1주평균근로시간 수식 수정 (연평균 ==&gt; 월평균)</t>
    <phoneticPr fontId="2" type="noConversion"/>
  </si>
  <si>
    <t>ver_1.0.6 수정사항(20230429)</t>
    <phoneticPr fontId="2" type="noConversion"/>
  </si>
  <si>
    <t>* 근로조건 시트 29,30,31일을 다른 숫자로 입력해도 작동하도록 수정</t>
    <phoneticPr fontId="2" type="noConversion"/>
  </si>
  <si>
    <t>추가 공제</t>
    <phoneticPr fontId="2" type="noConversion"/>
  </si>
  <si>
    <t>ver_1.0.7 수정사항(20230510)</t>
    <phoneticPr fontId="2" type="noConversion"/>
  </si>
  <si>
    <t>* 월급계산 (상용) 시트의 보험료 추가 공제 (두루누리 등) 기능 추가</t>
    <phoneticPr fontId="2" type="noConversion"/>
  </si>
  <si>
    <t>상한액 (2023년 7월~)</t>
    <phoneticPr fontId="2" type="noConversion"/>
  </si>
  <si>
    <t>4대보험 요율 (2024년)</t>
    <phoneticPr fontId="2" type="noConversion"/>
  </si>
  <si>
    <t>* 2024년 건강보험료율 7.09%==&gt;7.09% 동결!</t>
    <phoneticPr fontId="2" type="noConversion"/>
  </si>
  <si>
    <t>* 2024년 장기요양보험료율 12.81%==&gt; 12.95%</t>
    <phoneticPr fontId="2" type="noConversion"/>
  </si>
  <si>
    <t>2024년</t>
    <phoneticPr fontId="2" type="noConversion"/>
  </si>
  <si>
    <t>&lt;== 2024년 최저시급은 9,860원!</t>
    <phoneticPr fontId="2" type="noConversion"/>
  </si>
  <si>
    <t>근무일별 월급계산기 ver_1.0.8 (20240110)</t>
    <phoneticPr fontId="2" type="noConversion"/>
  </si>
  <si>
    <t>ver_1.0.8 수정사항(20240110)</t>
    <phoneticPr fontId="2" type="noConversion"/>
  </si>
  <si>
    <t>* 2024 최저시급, 장기요양보험료율, 건강보험/국민연금 상한액 업데이트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</si>
</sst>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43" formatCode="_-* #,##0.00_-;\-* #,##0.00_-;_-* &quot;-&quot;??_-;_-@_-"/>
    <numFmt numFmtId="176" formatCode="_-* #,##0_-;\-* #,##0_-;_-* &quot;-&quot;?_-;_-@_-"/>
    <numFmt numFmtId="177" formatCode="_-* #,##0_-;\-* #,##0_-;_-* &quot;-&quot;??_-;_-@_-"/>
    <numFmt numFmtId="178" formatCode="0.0"/>
    <numFmt numFmtId="179" formatCode="_-* #,##0.0_-;\-* #,##0.0_-;_-* &quot;-&quot;_-;_-@_-"/>
    <numFmt numFmtId="180" formatCode="_-* #,##0.0_-;\-* #,##0.0_-;_-* &quot;-&quot;??_-;_-@_-"/>
    <numFmt numFmtId="181" formatCode="0_);[Red]\(0\)"/>
    <numFmt numFmtId="182" formatCode="_-* #,##0.0_-;\-* #,##0.0_-;_-* &quot;-&quot;?_-;_-@_-"/>
    <numFmt numFmtId="183" formatCode="_-* #,##0.0000_-;\-* #,##0.0000_-;_-* &quot;-&quot;_-;_-@_-"/>
    <numFmt numFmtId="184" formatCode="0.000"/>
  </numFmts>
  <fonts count="53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HY신명조"/>
      <family val="1"/>
      <charset val="129"/>
    </font>
    <font>
      <sz val="10"/>
      <color rgb="FF000000"/>
      <name val="HY신명조"/>
      <family val="1"/>
      <charset val="129"/>
    </font>
    <font>
      <sz val="9"/>
      <color rgb="FF000000"/>
      <name val="HY신명조"/>
      <family val="1"/>
      <charset val="129"/>
    </font>
    <font>
      <sz val="18"/>
      <color rgb="FF000000"/>
      <name val="HY신명조"/>
      <family val="1"/>
      <charset val="129"/>
    </font>
    <font>
      <b/>
      <sz val="18"/>
      <color rgb="FF000000"/>
      <name val="HY신명조"/>
      <family val="1"/>
      <charset val="129"/>
    </font>
    <font>
      <sz val="12"/>
      <color rgb="FF000000"/>
      <name val="HY신명조"/>
      <family val="1"/>
      <charset val="129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b/>
      <sz val="11"/>
      <color rgb="FF0070C0"/>
      <name val="맑은 고딕"/>
      <family val="3"/>
      <charset val="129"/>
      <scheme val="minor"/>
    </font>
    <font>
      <b/>
      <sz val="11"/>
      <color rgb="FFFF0066"/>
      <name val="맑은 고딕"/>
      <family val="3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sz val="11"/>
      <color rgb="FF00B050"/>
      <name val="맑은 고딕"/>
      <family val="3"/>
      <charset val="129"/>
      <scheme val="minor"/>
    </font>
    <font>
      <sz val="14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30"/>
      <color theme="1"/>
      <name val="맑은 고딕"/>
      <family val="3"/>
      <charset val="129"/>
      <scheme val="minor"/>
    </font>
    <font>
      <sz val="15"/>
      <color theme="1"/>
      <name val="맑은 고딕"/>
      <family val="3"/>
      <charset val="129"/>
      <scheme val="minor"/>
    </font>
    <font>
      <sz val="15"/>
      <color theme="1"/>
      <name val="맑은 고딕"/>
      <family val="2"/>
      <charset val="129"/>
      <scheme val="minor"/>
    </font>
    <font>
      <sz val="9"/>
      <color rgb="FF00B050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9"/>
      <color rgb="FFFF0000"/>
      <name val="맑은 고딕"/>
      <family val="3"/>
      <charset val="129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0"/>
      <color theme="1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sz val="10"/>
      <color rgb="FF002060"/>
      <name val="HY신명조"/>
      <family val="1"/>
      <charset val="129"/>
    </font>
    <font>
      <sz val="14"/>
      <color theme="1"/>
      <name val="맑은 고딕"/>
      <family val="2"/>
      <charset val="129"/>
      <scheme val="minor"/>
    </font>
    <font>
      <sz val="13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sz val="7"/>
      <color theme="1"/>
      <name val="맑은 고딕"/>
      <family val="3"/>
      <charset val="129"/>
      <scheme val="minor"/>
    </font>
    <font>
      <sz val="16"/>
      <color rgb="FF000000"/>
      <name val="Courier New"/>
      <family val="3"/>
    </font>
    <font>
      <sz val="10"/>
      <color rgb="FF000000"/>
      <name val="바탕"/>
      <family val="1"/>
      <charset val="129"/>
    </font>
    <font>
      <u/>
      <sz val="10"/>
      <color theme="1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0"/>
      <color rgb="FF000000"/>
      <name val="맑은 고딕"/>
      <family val="1"/>
      <charset val="129"/>
    </font>
    <font>
      <sz val="10"/>
      <color theme="1"/>
      <name val="맑은 고딕"/>
      <family val="2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4"/>
      <color indexed="81"/>
      <name val="Tahoma"/>
      <family val="2"/>
    </font>
    <font>
      <sz val="14"/>
      <color indexed="81"/>
      <name val="Tahoma"/>
      <family val="2"/>
    </font>
    <font>
      <sz val="14"/>
      <color indexed="81"/>
      <name val="돋움"/>
      <family val="3"/>
      <charset val="129"/>
    </font>
    <font>
      <sz val="11"/>
      <color theme="0"/>
      <name val="맑은 고딕"/>
      <family val="3"/>
      <charset val="129"/>
      <scheme val="minor"/>
    </font>
    <font>
      <b/>
      <sz val="14"/>
      <color indexed="81"/>
      <name val="돋움"/>
      <family val="3"/>
      <charset val="129"/>
    </font>
    <font>
      <sz val="10"/>
      <color theme="1"/>
      <name val="HY신명조"/>
      <family val="1"/>
    </font>
    <font>
      <sz val="10"/>
      <color rgb="FFFF0000"/>
      <name val="HY신명조"/>
      <family val="1"/>
      <charset val="129"/>
    </font>
    <font>
      <sz val="11"/>
      <color theme="0" tint="-0.499984740745262"/>
      <name val="맑은 고딕"/>
      <family val="3"/>
      <charset val="129"/>
      <scheme val="minor"/>
    </font>
    <font>
      <b/>
      <sz val="11"/>
      <color theme="0" tint="-0.499984740745262"/>
      <name val="맑은 고딕"/>
      <family val="3"/>
      <charset val="129"/>
      <scheme val="minor"/>
    </font>
    <font>
      <sz val="11"/>
      <color theme="0" tint="-0.34998626667073579"/>
      <name val="맑은 고딕"/>
      <family val="3"/>
      <charset val="129"/>
      <scheme val="minor"/>
    </font>
    <font>
      <u/>
      <sz val="11"/>
      <color theme="0" tint="-0.499984740745262"/>
      <name val="맑은 고딕"/>
      <family val="3"/>
      <charset val="129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</fills>
  <borders count="9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medium">
        <color theme="1"/>
      </left>
      <right style="thin">
        <color theme="0" tint="-0.249977111117893"/>
      </right>
      <top style="medium">
        <color theme="1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1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1"/>
      </right>
      <top style="medium">
        <color theme="1"/>
      </top>
      <bottom style="thin">
        <color theme="0" tint="-0.249977111117893"/>
      </bottom>
      <diagonal/>
    </border>
    <border>
      <left style="medium">
        <color theme="1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1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1"/>
      </left>
      <right style="thin">
        <color theme="0" tint="-0.249977111117893"/>
      </right>
      <top style="thin">
        <color theme="0" tint="-0.249977111117893"/>
      </top>
      <bottom style="medium">
        <color theme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1"/>
      </bottom>
      <diagonal/>
    </border>
    <border>
      <left style="thin">
        <color theme="0" tint="-0.249977111117893"/>
      </left>
      <right style="medium">
        <color theme="1"/>
      </right>
      <top style="thin">
        <color theme="0" tint="-0.249977111117893"/>
      </top>
      <bottom style="medium">
        <color theme="1"/>
      </bottom>
      <diagonal/>
    </border>
    <border>
      <left style="medium">
        <color theme="1"/>
      </left>
      <right style="thin">
        <color theme="0" tint="-0.249977111117893"/>
      </right>
      <top style="medium">
        <color theme="1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1"/>
      </top>
      <bottom/>
      <diagonal/>
    </border>
    <border>
      <left style="thin">
        <color theme="0" tint="-0.249977111117893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 style="thin">
        <color theme="0" tint="-0.249977111117893"/>
      </left>
      <right style="medium">
        <color theme="1"/>
      </right>
      <top/>
      <bottom style="thin">
        <color theme="0" tint="-0.249977111117893"/>
      </bottom>
      <diagonal/>
    </border>
    <border>
      <left style="medium">
        <color theme="1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theme="1"/>
      </top>
      <bottom style="medium">
        <color theme="1"/>
      </bottom>
      <diagonal/>
    </border>
    <border>
      <left style="thin">
        <color theme="0" tint="-0.34998626667073579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</borders>
  <cellStyleXfs count="8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395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41" fontId="0" fillId="0" borderId="1" xfId="1" applyFont="1" applyBorder="1">
      <alignment vertical="center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>
      <alignment vertical="center"/>
    </xf>
    <xf numFmtId="0" fontId="0" fillId="4" borderId="1" xfId="0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 wrapText="1"/>
    </xf>
    <xf numFmtId="0" fontId="0" fillId="13" borderId="0" xfId="0" applyFill="1">
      <alignment vertical="center"/>
    </xf>
    <xf numFmtId="10" fontId="0" fillId="2" borderId="1" xfId="0" applyNumberFormat="1" applyFill="1" applyBorder="1">
      <alignment vertical="center"/>
    </xf>
    <xf numFmtId="0" fontId="0" fillId="0" borderId="2" xfId="0" applyBorder="1" applyAlignment="1">
      <alignment horizontal="center" vertical="center"/>
    </xf>
    <xf numFmtId="179" fontId="0" fillId="13" borderId="1" xfId="1" applyNumberFormat="1" applyFont="1" applyFill="1" applyBorder="1" applyAlignment="1" applyProtection="1">
      <alignment horizontal="right" vertical="center"/>
      <protection hidden="1"/>
    </xf>
    <xf numFmtId="10" fontId="0" fillId="0" borderId="23" xfId="0" applyNumberFormat="1" applyBorder="1" applyProtection="1">
      <alignment vertical="center"/>
      <protection locked="0"/>
    </xf>
    <xf numFmtId="10" fontId="0" fillId="0" borderId="24" xfId="0" applyNumberFormat="1" applyBorder="1" applyProtection="1">
      <alignment vertical="center"/>
      <protection locked="0"/>
    </xf>
    <xf numFmtId="41" fontId="3" fillId="7" borderId="32" xfId="1" applyFont="1" applyFill="1" applyBorder="1" applyAlignment="1">
      <alignment horizontal="center" vertical="center" wrapText="1"/>
    </xf>
    <xf numFmtId="41" fontId="0" fillId="0" borderId="35" xfId="1" applyFont="1" applyBorder="1" applyProtection="1">
      <alignment vertical="center"/>
      <protection locked="0"/>
    </xf>
    <xf numFmtId="41" fontId="0" fillId="0" borderId="36" xfId="1" applyFont="1" applyBorder="1" applyProtection="1">
      <alignment vertical="center"/>
      <protection locked="0"/>
    </xf>
    <xf numFmtId="10" fontId="0" fillId="0" borderId="1" xfId="0" applyNumberFormat="1" applyBorder="1" applyProtection="1">
      <alignment vertical="center"/>
      <protection locked="0"/>
    </xf>
    <xf numFmtId="10" fontId="0" fillId="0" borderId="7" xfId="0" applyNumberFormat="1" applyBorder="1" applyProtection="1">
      <alignment vertical="center"/>
      <protection locked="0"/>
    </xf>
    <xf numFmtId="10" fontId="0" fillId="0" borderId="2" xfId="0" applyNumberFormat="1" applyBorder="1" applyProtection="1">
      <alignment vertical="center"/>
      <protection locked="0"/>
    </xf>
    <xf numFmtId="10" fontId="0" fillId="0" borderId="22" xfId="0" applyNumberFormat="1" applyBorder="1" applyProtection="1">
      <alignment vertical="center"/>
      <protection locked="0"/>
    </xf>
    <xf numFmtId="9" fontId="0" fillId="0" borderId="22" xfId="0" applyNumberFormat="1" applyBorder="1" applyProtection="1">
      <alignment vertical="center"/>
      <protection locked="0"/>
    </xf>
    <xf numFmtId="10" fontId="0" fillId="0" borderId="8" xfId="0" applyNumberFormat="1" applyBorder="1" applyProtection="1">
      <alignment vertical="center"/>
      <protection locked="0"/>
    </xf>
    <xf numFmtId="10" fontId="0" fillId="0" borderId="1" xfId="0" applyNumberFormat="1" applyBorder="1" applyAlignment="1" applyProtection="1">
      <alignment horizontal="right" vertical="center" wrapText="1"/>
      <protection locked="0"/>
    </xf>
    <xf numFmtId="0" fontId="0" fillId="13" borderId="0" xfId="0" applyFill="1" applyProtection="1">
      <alignment vertical="center"/>
      <protection hidden="1"/>
    </xf>
    <xf numFmtId="41" fontId="0" fillId="13" borderId="0" xfId="1" applyFont="1" applyFill="1" applyProtection="1">
      <alignment vertical="center"/>
      <protection hidden="1"/>
    </xf>
    <xf numFmtId="0" fontId="0" fillId="0" borderId="0" xfId="0" applyProtection="1">
      <alignment vertical="center"/>
      <protection hidden="1"/>
    </xf>
    <xf numFmtId="0" fontId="0" fillId="13" borderId="0" xfId="0" applyFill="1" applyAlignment="1" applyProtection="1">
      <alignment horizontal="left" vertical="center"/>
      <protection hidden="1"/>
    </xf>
    <xf numFmtId="41" fontId="0" fillId="0" borderId="0" xfId="1" applyFont="1" applyProtection="1">
      <alignment vertical="center"/>
      <protection hidden="1"/>
    </xf>
    <xf numFmtId="0" fontId="0" fillId="13" borderId="1" xfId="0" applyFill="1" applyBorder="1" applyAlignment="1" applyProtection="1">
      <alignment horizontal="left" vertical="center"/>
      <protection hidden="1"/>
    </xf>
    <xf numFmtId="0" fontId="0" fillId="8" borderId="1" xfId="0" applyFill="1" applyBorder="1" applyAlignment="1" applyProtection="1">
      <alignment horizontal="left" vertical="center"/>
      <protection hidden="1"/>
    </xf>
    <xf numFmtId="0" fontId="0" fillId="12" borderId="1" xfId="0" applyFill="1" applyBorder="1" applyAlignment="1" applyProtection="1">
      <alignment horizontal="left" vertical="center"/>
      <protection hidden="1"/>
    </xf>
    <xf numFmtId="41" fontId="0" fillId="13" borderId="1" xfId="1" applyFont="1" applyFill="1" applyBorder="1" applyAlignment="1" applyProtection="1">
      <alignment horizontal="right" vertical="center"/>
      <protection hidden="1"/>
    </xf>
    <xf numFmtId="41" fontId="0" fillId="8" borderId="1" xfId="1" applyFont="1" applyFill="1" applyBorder="1" applyAlignment="1" applyProtection="1">
      <alignment horizontal="right" vertical="center"/>
      <protection hidden="1"/>
    </xf>
    <xf numFmtId="41" fontId="9" fillId="12" borderId="1" xfId="1" applyFont="1" applyFill="1" applyBorder="1" applyAlignment="1" applyProtection="1">
      <alignment horizontal="right" vertical="center"/>
      <protection hidden="1"/>
    </xf>
    <xf numFmtId="41" fontId="0" fillId="11" borderId="1" xfId="1" applyFont="1" applyFill="1" applyBorder="1" applyAlignment="1" applyProtection="1">
      <alignment horizontal="right" vertical="center"/>
      <protection hidden="1"/>
    </xf>
    <xf numFmtId="177" fontId="0" fillId="13" borderId="0" xfId="0" applyNumberFormat="1" applyFill="1" applyAlignment="1" applyProtection="1">
      <alignment horizontal="right" vertical="center"/>
      <protection hidden="1"/>
    </xf>
    <xf numFmtId="0" fontId="0" fillId="11" borderId="1" xfId="0" applyFill="1" applyBorder="1" applyAlignment="1" applyProtection="1">
      <alignment horizontal="left" vertical="center"/>
      <protection hidden="1"/>
    </xf>
    <xf numFmtId="0" fontId="14" fillId="8" borderId="1" xfId="1" applyNumberFormat="1" applyFont="1" applyFill="1" applyBorder="1" applyAlignment="1" applyProtection="1">
      <alignment horizontal="center" vertical="center"/>
      <protection locked="0"/>
    </xf>
    <xf numFmtId="0" fontId="14" fillId="8" borderId="1" xfId="0" applyFont="1" applyFill="1" applyBorder="1" applyAlignment="1" applyProtection="1">
      <alignment horizontal="center" vertical="center"/>
      <protection locked="0"/>
    </xf>
    <xf numFmtId="10" fontId="0" fillId="13" borderId="0" xfId="0" applyNumberFormat="1" applyFill="1">
      <alignment vertical="center"/>
    </xf>
    <xf numFmtId="179" fontId="0" fillId="13" borderId="0" xfId="1" applyNumberFormat="1" applyFont="1" applyFill="1" applyBorder="1" applyAlignment="1" applyProtection="1">
      <alignment horizontal="right" vertical="center"/>
      <protection hidden="1"/>
    </xf>
    <xf numFmtId="41" fontId="3" fillId="7" borderId="33" xfId="1" applyFont="1" applyFill="1" applyBorder="1" applyAlignment="1">
      <alignment horizontal="center" vertical="center" wrapText="1"/>
    </xf>
    <xf numFmtId="41" fontId="3" fillId="7" borderId="34" xfId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41" fontId="0" fillId="0" borderId="44" xfId="1" applyFont="1" applyBorder="1" applyProtection="1">
      <alignment vertical="center"/>
      <protection locked="0"/>
    </xf>
    <xf numFmtId="0" fontId="0" fillId="13" borderId="0" xfId="0" applyFill="1" applyAlignment="1" applyProtection="1">
      <alignment horizontal="center" vertical="center"/>
      <protection hidden="1"/>
    </xf>
    <xf numFmtId="0" fontId="0" fillId="13" borderId="0" xfId="0" applyFill="1" applyProtection="1">
      <alignment vertical="center"/>
      <protection locked="0"/>
    </xf>
    <xf numFmtId="0" fontId="21" fillId="13" borderId="0" xfId="0" applyFont="1" applyFill="1" applyAlignment="1" applyProtection="1">
      <alignment horizontal="right" vertical="center"/>
      <protection locked="0"/>
    </xf>
    <xf numFmtId="0" fontId="17" fillId="13" borderId="0" xfId="0" applyFont="1" applyFill="1" applyProtection="1">
      <alignment vertical="center"/>
      <protection locked="0"/>
    </xf>
    <xf numFmtId="0" fontId="20" fillId="13" borderId="0" xfId="0" applyFont="1" applyFill="1" applyProtection="1">
      <alignment vertical="center"/>
      <protection locked="0"/>
    </xf>
    <xf numFmtId="0" fontId="0" fillId="13" borderId="1" xfId="0" applyFill="1" applyBorder="1" applyAlignment="1" applyProtection="1">
      <alignment horizontal="center" vertical="center"/>
      <protection locked="0"/>
    </xf>
    <xf numFmtId="14" fontId="0" fillId="13" borderId="1" xfId="0" applyNumberFormat="1" applyFill="1" applyBorder="1" applyAlignment="1" applyProtection="1">
      <alignment horizontal="center" vertical="center"/>
      <protection locked="0"/>
    </xf>
    <xf numFmtId="41" fontId="0" fillId="13" borderId="1" xfId="1" applyFont="1" applyFill="1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181" fontId="0" fillId="0" borderId="0" xfId="0" applyNumberFormat="1" applyProtection="1">
      <alignment vertical="center"/>
      <protection locked="0"/>
    </xf>
    <xf numFmtId="181" fontId="0" fillId="13" borderId="1" xfId="0" applyNumberFormat="1" applyFill="1" applyBorder="1" applyAlignment="1" applyProtection="1">
      <alignment horizontal="center" vertical="center"/>
      <protection locked="0"/>
    </xf>
    <xf numFmtId="14" fontId="0" fillId="0" borderId="0" xfId="0" applyNumberFormat="1" applyProtection="1">
      <alignment vertical="center"/>
      <protection locked="0"/>
    </xf>
    <xf numFmtId="14" fontId="0" fillId="5" borderId="1" xfId="0" applyNumberFormat="1" applyFill="1" applyBorder="1" applyAlignment="1" applyProtection="1">
      <alignment horizontal="center" vertical="center" wrapText="1"/>
      <protection locked="0"/>
    </xf>
    <xf numFmtId="181" fontId="0" fillId="5" borderId="1" xfId="0" applyNumberFormat="1" applyFill="1" applyBorder="1" applyAlignment="1" applyProtection="1">
      <alignment horizontal="center" vertical="center" wrapText="1"/>
      <protection locked="0"/>
    </xf>
    <xf numFmtId="41" fontId="0" fillId="0" borderId="1" xfId="1" applyFont="1" applyFill="1" applyBorder="1" applyAlignment="1" applyProtection="1">
      <alignment horizontal="center" vertical="center" wrapText="1"/>
      <protection locked="0"/>
    </xf>
    <xf numFmtId="41" fontId="0" fillId="0" borderId="0" xfId="1" applyFont="1" applyFill="1" applyProtection="1">
      <alignment vertical="center"/>
      <protection locked="0"/>
    </xf>
    <xf numFmtId="0" fontId="0" fillId="13" borderId="1" xfId="0" applyFill="1" applyBorder="1" applyAlignment="1" applyProtection="1">
      <alignment horizontal="center" vertical="center"/>
      <protection hidden="1"/>
    </xf>
    <xf numFmtId="0" fontId="14" fillId="13" borderId="0" xfId="0" applyFont="1" applyFill="1" applyAlignment="1" applyProtection="1">
      <alignment horizontal="center" vertical="center"/>
      <protection hidden="1"/>
    </xf>
    <xf numFmtId="0" fontId="10" fillId="5" borderId="2" xfId="0" applyFont="1" applyFill="1" applyBorder="1" applyAlignment="1" applyProtection="1">
      <alignment horizontal="center" vertical="center"/>
      <protection hidden="1"/>
    </xf>
    <xf numFmtId="0" fontId="0" fillId="13" borderId="53" xfId="0" applyFill="1" applyBorder="1" applyProtection="1">
      <alignment vertical="center"/>
      <protection hidden="1"/>
    </xf>
    <xf numFmtId="177" fontId="10" fillId="14" borderId="1" xfId="1" applyNumberFormat="1" applyFont="1" applyFill="1" applyBorder="1" applyAlignment="1" applyProtection="1">
      <alignment horizontal="right" vertical="center"/>
      <protection hidden="1"/>
    </xf>
    <xf numFmtId="0" fontId="22" fillId="13" borderId="0" xfId="0" applyFont="1" applyFill="1" applyAlignment="1" applyProtection="1">
      <alignment horizontal="left" vertical="center"/>
      <protection hidden="1"/>
    </xf>
    <xf numFmtId="0" fontId="23" fillId="13" borderId="0" xfId="0" applyFont="1" applyFill="1" applyAlignment="1" applyProtection="1">
      <alignment horizontal="right" vertical="center"/>
      <protection hidden="1"/>
    </xf>
    <xf numFmtId="41" fontId="14" fillId="13" borderId="0" xfId="0" applyNumberFormat="1" applyFont="1" applyFill="1" applyAlignment="1" applyProtection="1">
      <alignment horizontal="center" vertical="center"/>
      <protection hidden="1"/>
    </xf>
    <xf numFmtId="176" fontId="14" fillId="13" borderId="0" xfId="0" applyNumberFormat="1" applyFont="1" applyFill="1" applyAlignment="1" applyProtection="1">
      <alignment horizontal="center" vertical="center"/>
      <protection hidden="1"/>
    </xf>
    <xf numFmtId="0" fontId="23" fillId="13" borderId="0" xfId="0" applyFont="1" applyFill="1" applyProtection="1">
      <alignment vertical="center"/>
      <protection hidden="1"/>
    </xf>
    <xf numFmtId="177" fontId="10" fillId="13" borderId="1" xfId="1" applyNumberFormat="1" applyFont="1" applyFill="1" applyBorder="1" applyAlignment="1" applyProtection="1">
      <alignment horizontal="right" vertical="center"/>
      <protection hidden="1"/>
    </xf>
    <xf numFmtId="179" fontId="10" fillId="3" borderId="1" xfId="1" applyNumberFormat="1" applyFont="1" applyFill="1" applyBorder="1" applyAlignment="1" applyProtection="1">
      <alignment horizontal="right" vertical="center"/>
      <protection hidden="1"/>
    </xf>
    <xf numFmtId="0" fontId="0" fillId="13" borderId="0" xfId="0" applyFill="1" applyAlignment="1" applyProtection="1">
      <alignment horizontal="center" vertical="center" wrapText="1"/>
      <protection hidden="1"/>
    </xf>
    <xf numFmtId="0" fontId="16" fillId="13" borderId="0" xfId="0" applyFont="1" applyFill="1" applyAlignment="1" applyProtection="1">
      <alignment horizontal="left" vertical="center"/>
      <protection hidden="1"/>
    </xf>
    <xf numFmtId="0" fontId="16" fillId="13" borderId="0" xfId="0" applyFont="1" applyFill="1" applyAlignment="1" applyProtection="1">
      <alignment horizontal="center" vertical="center"/>
      <protection hidden="1"/>
    </xf>
    <xf numFmtId="41" fontId="10" fillId="3" borderId="1" xfId="1" applyFont="1" applyFill="1" applyBorder="1" applyAlignment="1" applyProtection="1">
      <alignment horizontal="right" vertical="center"/>
      <protection hidden="1"/>
    </xf>
    <xf numFmtId="0" fontId="23" fillId="13" borderId="0" xfId="0" applyFont="1" applyFill="1" applyAlignment="1" applyProtection="1">
      <alignment horizontal="left" vertical="center"/>
      <protection hidden="1"/>
    </xf>
    <xf numFmtId="0" fontId="24" fillId="13" borderId="0" xfId="0" applyFont="1" applyFill="1" applyAlignment="1" applyProtection="1">
      <alignment horizontal="left" vertical="center"/>
      <protection hidden="1"/>
    </xf>
    <xf numFmtId="0" fontId="9" fillId="9" borderId="1" xfId="0" applyFont="1" applyFill="1" applyBorder="1" applyAlignment="1" applyProtection="1">
      <alignment horizontal="center" vertical="center"/>
      <protection hidden="1"/>
    </xf>
    <xf numFmtId="43" fontId="23" fillId="13" borderId="0" xfId="0" applyNumberFormat="1" applyFont="1" applyFill="1" applyProtection="1">
      <alignment vertical="center"/>
      <protection hidden="1"/>
    </xf>
    <xf numFmtId="0" fontId="13" fillId="13" borderId="0" xfId="0" applyFont="1" applyFill="1" applyAlignment="1" applyProtection="1">
      <alignment horizontal="left" vertical="center" wrapText="1"/>
      <protection hidden="1"/>
    </xf>
    <xf numFmtId="0" fontId="13" fillId="13" borderId="0" xfId="0" applyFont="1" applyFill="1" applyAlignment="1" applyProtection="1">
      <alignment horizontal="left" vertical="center"/>
      <protection hidden="1"/>
    </xf>
    <xf numFmtId="41" fontId="14" fillId="13" borderId="0" xfId="1" applyFont="1" applyFill="1" applyAlignment="1" applyProtection="1">
      <alignment horizontal="center" vertical="center"/>
      <protection hidden="1"/>
    </xf>
    <xf numFmtId="41" fontId="0" fillId="13" borderId="0" xfId="1" applyFont="1" applyFill="1" applyAlignment="1" applyProtection="1">
      <alignment horizontal="left" vertical="center"/>
      <protection hidden="1"/>
    </xf>
    <xf numFmtId="0" fontId="0" fillId="10" borderId="11" xfId="0" applyFill="1" applyBorder="1" applyProtection="1">
      <alignment vertical="center"/>
      <protection hidden="1"/>
    </xf>
    <xf numFmtId="0" fontId="0" fillId="10" borderId="12" xfId="0" applyFill="1" applyBorder="1" applyProtection="1">
      <alignment vertical="center"/>
      <protection hidden="1"/>
    </xf>
    <xf numFmtId="0" fontId="0" fillId="10" borderId="13" xfId="0" applyFill="1" applyBorder="1" applyProtection="1">
      <alignment vertical="center"/>
      <protection hidden="1"/>
    </xf>
    <xf numFmtId="0" fontId="0" fillId="10" borderId="14" xfId="0" applyFill="1" applyBorder="1" applyProtection="1">
      <alignment vertical="center"/>
      <protection hidden="1"/>
    </xf>
    <xf numFmtId="41" fontId="0" fillId="13" borderId="0" xfId="0" applyNumberFormat="1" applyFill="1" applyProtection="1">
      <alignment vertical="center"/>
      <protection hidden="1"/>
    </xf>
    <xf numFmtId="43" fontId="0" fillId="13" borderId="0" xfId="0" applyNumberFormat="1" applyFill="1" applyProtection="1">
      <alignment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0" fillId="10" borderId="0" xfId="0" applyFill="1" applyProtection="1">
      <alignment vertical="center"/>
      <protection hidden="1"/>
    </xf>
    <xf numFmtId="0" fontId="0" fillId="13" borderId="1" xfId="0" applyFill="1" applyBorder="1" applyAlignment="1" applyProtection="1">
      <alignment horizontal="left" vertical="center"/>
      <protection locked="0"/>
    </xf>
    <xf numFmtId="41" fontId="17" fillId="0" borderId="1" xfId="1" applyFont="1" applyFill="1" applyBorder="1" applyAlignment="1" applyProtection="1">
      <alignment vertical="center"/>
      <protection hidden="1"/>
    </xf>
    <xf numFmtId="178" fontId="17" fillId="0" borderId="1" xfId="0" applyNumberFormat="1" applyFont="1" applyBorder="1" applyProtection="1">
      <alignment vertical="center"/>
      <protection hidden="1"/>
    </xf>
    <xf numFmtId="41" fontId="17" fillId="0" borderId="1" xfId="1" applyFont="1" applyFill="1" applyBorder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locked="0"/>
    </xf>
    <xf numFmtId="0" fontId="0" fillId="13" borderId="0" xfId="0" applyFill="1" applyAlignment="1" applyProtection="1">
      <alignment vertical="top" wrapText="1"/>
      <protection hidden="1"/>
    </xf>
    <xf numFmtId="0" fontId="0" fillId="3" borderId="1" xfId="0" applyFill="1" applyBorder="1" applyAlignment="1" applyProtection="1">
      <alignment horizontal="center" vertical="center" wrapText="1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0" fontId="10" fillId="5" borderId="1" xfId="0" applyFont="1" applyFill="1" applyBorder="1" applyAlignment="1" applyProtection="1">
      <alignment horizontal="center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10" fillId="19" borderId="1" xfId="0" applyFont="1" applyFill="1" applyBorder="1" applyAlignment="1" applyProtection="1">
      <alignment horizontal="center" vertical="center"/>
      <protection hidden="1"/>
    </xf>
    <xf numFmtId="177" fontId="10" fillId="14" borderId="1" xfId="0" applyNumberFormat="1" applyFont="1" applyFill="1" applyBorder="1" applyAlignment="1" applyProtection="1">
      <alignment horizontal="right" vertical="center"/>
      <protection hidden="1"/>
    </xf>
    <xf numFmtId="0" fontId="9" fillId="5" borderId="1" xfId="0" applyFont="1" applyFill="1" applyBorder="1" applyAlignment="1" applyProtection="1">
      <alignment horizontal="center" vertical="center"/>
      <protection hidden="1"/>
    </xf>
    <xf numFmtId="180" fontId="0" fillId="0" borderId="1" xfId="1" applyNumberFormat="1" applyFont="1" applyBorder="1" applyAlignment="1" applyProtection="1">
      <alignment horizontal="right" vertical="center"/>
      <protection hidden="1"/>
    </xf>
    <xf numFmtId="0" fontId="0" fillId="20" borderId="1" xfId="0" applyFill="1" applyBorder="1" applyAlignment="1" applyProtection="1">
      <alignment horizontal="center" vertical="center" wrapText="1"/>
      <protection locked="0"/>
    </xf>
    <xf numFmtId="0" fontId="0" fillId="5" borderId="1" xfId="0" applyFill="1" applyBorder="1" applyAlignment="1" applyProtection="1">
      <alignment horizontal="center" vertical="center" wrapText="1"/>
      <protection locked="0"/>
    </xf>
    <xf numFmtId="0" fontId="0" fillId="13" borderId="16" xfId="0" applyFill="1" applyBorder="1" applyAlignment="1" applyProtection="1">
      <alignment vertical="top" wrapText="1"/>
      <protection hidden="1"/>
    </xf>
    <xf numFmtId="49" fontId="10" fillId="3" borderId="15" xfId="1" applyNumberFormat="1" applyFont="1" applyFill="1" applyBorder="1" applyAlignment="1" applyProtection="1">
      <alignment horizontal="right" vertical="center"/>
      <protection locked="0"/>
    </xf>
    <xf numFmtId="177" fontId="10" fillId="3" borderId="9" xfId="1" applyNumberFormat="1" applyFont="1" applyFill="1" applyBorder="1" applyAlignment="1" applyProtection="1">
      <alignment horizontal="right" vertical="center"/>
      <protection locked="0"/>
    </xf>
    <xf numFmtId="0" fontId="31" fillId="10" borderId="1" xfId="0" applyFont="1" applyFill="1" applyBorder="1" applyAlignment="1" applyProtection="1">
      <alignment horizontal="center" vertical="center"/>
      <protection hidden="1"/>
    </xf>
    <xf numFmtId="0" fontId="17" fillId="10" borderId="1" xfId="0" applyFont="1" applyFill="1" applyBorder="1" applyAlignment="1" applyProtection="1">
      <alignment horizontal="center" vertical="center"/>
      <protection hidden="1"/>
    </xf>
    <xf numFmtId="0" fontId="17" fillId="13" borderId="0" xfId="0" applyFont="1" applyFill="1" applyProtection="1">
      <alignment vertical="center"/>
      <protection hidden="1"/>
    </xf>
    <xf numFmtId="41" fontId="17" fillId="0" borderId="18" xfId="1" applyFont="1" applyBorder="1" applyProtection="1">
      <alignment vertical="center"/>
      <protection hidden="1"/>
    </xf>
    <xf numFmtId="41" fontId="17" fillId="5" borderId="1" xfId="1" applyFont="1" applyFill="1" applyBorder="1" applyAlignment="1" applyProtection="1">
      <alignment horizontal="center" vertical="center"/>
      <protection hidden="1"/>
    </xf>
    <xf numFmtId="0" fontId="17" fillId="3" borderId="18" xfId="0" applyFont="1" applyFill="1" applyBorder="1" applyAlignment="1" applyProtection="1">
      <alignment horizontal="center" vertical="center"/>
      <protection hidden="1"/>
    </xf>
    <xf numFmtId="0" fontId="33" fillId="3" borderId="18" xfId="0" applyFont="1" applyFill="1" applyBorder="1" applyAlignment="1" applyProtection="1">
      <alignment horizontal="center" vertical="center"/>
      <protection hidden="1"/>
    </xf>
    <xf numFmtId="0" fontId="17" fillId="5" borderId="1" xfId="0" applyFont="1" applyFill="1" applyBorder="1" applyAlignment="1" applyProtection="1">
      <alignment horizontal="center" vertical="center"/>
      <protection hidden="1"/>
    </xf>
    <xf numFmtId="0" fontId="10" fillId="3" borderId="1" xfId="0" applyFont="1" applyFill="1" applyBorder="1" applyAlignment="1" applyProtection="1">
      <alignment horizontal="center" vertical="center"/>
      <protection hidden="1"/>
    </xf>
    <xf numFmtId="0" fontId="0" fillId="8" borderId="1" xfId="0" applyFill="1" applyBorder="1" applyAlignment="1" applyProtection="1">
      <alignment horizontal="center" vertical="center"/>
      <protection locked="0"/>
    </xf>
    <xf numFmtId="178" fontId="10" fillId="3" borderId="8" xfId="1" applyNumberFormat="1" applyFont="1" applyFill="1" applyBorder="1" applyAlignment="1" applyProtection="1">
      <alignment horizontal="right" vertical="center"/>
      <protection hidden="1"/>
    </xf>
    <xf numFmtId="43" fontId="0" fillId="13" borderId="0" xfId="0" applyNumberFormat="1" applyFill="1" applyProtection="1">
      <alignment vertical="center"/>
      <protection locked="0"/>
    </xf>
    <xf numFmtId="0" fontId="13" fillId="13" borderId="0" xfId="0" applyFont="1" applyFill="1" applyAlignment="1" applyProtection="1">
      <alignment vertical="center" wrapText="1"/>
      <protection hidden="1"/>
    </xf>
    <xf numFmtId="41" fontId="23" fillId="13" borderId="26" xfId="0" applyNumberFormat="1" applyFont="1" applyFill="1" applyBorder="1" applyProtection="1">
      <alignment vertical="center"/>
      <protection locked="0"/>
    </xf>
    <xf numFmtId="0" fontId="23" fillId="13" borderId="27" xfId="0" applyFont="1" applyFill="1" applyBorder="1" applyProtection="1">
      <alignment vertical="center"/>
      <protection locked="0"/>
    </xf>
    <xf numFmtId="0" fontId="0" fillId="13" borderId="28" xfId="0" applyFill="1" applyBorder="1" applyProtection="1">
      <alignment vertical="center"/>
      <protection locked="0"/>
    </xf>
    <xf numFmtId="0" fontId="0" fillId="13" borderId="31" xfId="0" applyFill="1" applyBorder="1" applyProtection="1">
      <alignment vertical="center"/>
      <protection locked="0"/>
    </xf>
    <xf numFmtId="0" fontId="10" fillId="20" borderId="55" xfId="0" applyFont="1" applyFill="1" applyBorder="1" applyProtection="1">
      <alignment vertical="center"/>
      <protection locked="0"/>
    </xf>
    <xf numFmtId="0" fontId="28" fillId="13" borderId="0" xfId="0" applyFont="1" applyFill="1" applyAlignment="1" applyProtection="1">
      <alignment horizontal="justify" vertical="center"/>
      <protection locked="0"/>
    </xf>
    <xf numFmtId="0" fontId="37" fillId="13" borderId="0" xfId="0" applyFont="1" applyFill="1" applyAlignment="1" applyProtection="1">
      <alignment horizontal="center" vertical="center"/>
      <protection hidden="1"/>
    </xf>
    <xf numFmtId="0" fontId="41" fillId="13" borderId="0" xfId="0" applyFont="1" applyFill="1" applyProtection="1">
      <alignment vertical="center"/>
      <protection locked="0"/>
    </xf>
    <xf numFmtId="14" fontId="28" fillId="13" borderId="0" xfId="0" applyNumberFormat="1" applyFont="1" applyFill="1" applyProtection="1">
      <alignment vertical="center"/>
      <protection hidden="1"/>
    </xf>
    <xf numFmtId="0" fontId="28" fillId="13" borderId="0" xfId="0" applyFont="1" applyFill="1" applyProtection="1">
      <alignment vertical="center"/>
      <protection locked="0"/>
    </xf>
    <xf numFmtId="0" fontId="28" fillId="13" borderId="0" xfId="0" applyFont="1" applyFill="1" applyAlignment="1" applyProtection="1">
      <alignment horizontal="left" vertical="center"/>
      <protection locked="0"/>
    </xf>
    <xf numFmtId="0" fontId="28" fillId="13" borderId="0" xfId="0" applyFont="1" applyFill="1" applyAlignment="1" applyProtection="1">
      <alignment horizontal="center" vertical="center"/>
      <protection locked="0"/>
    </xf>
    <xf numFmtId="0" fontId="36" fillId="13" borderId="56" xfId="0" applyFont="1" applyFill="1" applyBorder="1" applyAlignment="1" applyProtection="1">
      <alignment horizontal="center" vertical="center" wrapText="1"/>
      <protection locked="0"/>
    </xf>
    <xf numFmtId="0" fontId="38" fillId="13" borderId="57" xfId="0" applyFont="1" applyFill="1" applyBorder="1" applyAlignment="1" applyProtection="1">
      <alignment horizontal="center" vertical="center" wrapText="1"/>
      <protection locked="0"/>
    </xf>
    <xf numFmtId="0" fontId="38" fillId="13" borderId="58" xfId="0" applyFont="1" applyFill="1" applyBorder="1" applyAlignment="1" applyProtection="1">
      <alignment horizontal="center" vertical="center" wrapText="1"/>
      <protection locked="0"/>
    </xf>
    <xf numFmtId="0" fontId="38" fillId="13" borderId="60" xfId="0" applyFont="1" applyFill="1" applyBorder="1" applyAlignment="1" applyProtection="1">
      <alignment horizontal="right" vertical="center" wrapText="1"/>
      <protection hidden="1"/>
    </xf>
    <xf numFmtId="0" fontId="38" fillId="13" borderId="60" xfId="0" applyFont="1" applyFill="1" applyBorder="1" applyAlignment="1" applyProtection="1">
      <alignment horizontal="right" vertical="center" wrapText="1"/>
      <protection locked="0"/>
    </xf>
    <xf numFmtId="0" fontId="38" fillId="13" borderId="61" xfId="0" applyFont="1" applyFill="1" applyBorder="1" applyAlignment="1" applyProtection="1">
      <alignment horizontal="right" vertical="center" wrapText="1"/>
      <protection locked="0"/>
    </xf>
    <xf numFmtId="0" fontId="41" fillId="13" borderId="0" xfId="0" applyFont="1" applyFill="1" applyAlignment="1" applyProtection="1">
      <alignment horizontal="justify" vertical="center"/>
      <protection locked="0"/>
    </xf>
    <xf numFmtId="0" fontId="28" fillId="13" borderId="1" xfId="0" applyFont="1" applyFill="1" applyBorder="1" applyAlignment="1" applyProtection="1">
      <alignment horizontal="center" vertical="center"/>
      <protection hidden="1"/>
    </xf>
    <xf numFmtId="41" fontId="28" fillId="13" borderId="1" xfId="0" applyNumberFormat="1" applyFont="1" applyFill="1" applyBorder="1" applyProtection="1">
      <alignment vertical="center"/>
      <protection hidden="1"/>
    </xf>
    <xf numFmtId="41" fontId="28" fillId="13" borderId="1" xfId="1" applyFont="1" applyFill="1" applyBorder="1" applyProtection="1">
      <alignment vertical="center"/>
      <protection hidden="1"/>
    </xf>
    <xf numFmtId="0" fontId="28" fillId="13" borderId="0" xfId="0" applyFont="1" applyFill="1" applyProtection="1">
      <alignment vertical="center"/>
      <protection hidden="1"/>
    </xf>
    <xf numFmtId="0" fontId="28" fillId="13" borderId="0" xfId="0" applyFont="1" applyFill="1" applyAlignment="1" applyProtection="1">
      <alignment horizontal="right" vertical="center"/>
      <protection hidden="1"/>
    </xf>
    <xf numFmtId="41" fontId="28" fillId="13" borderId="0" xfId="1" applyFont="1" applyFill="1" applyBorder="1" applyProtection="1">
      <alignment vertical="center"/>
      <protection hidden="1"/>
    </xf>
    <xf numFmtId="41" fontId="28" fillId="13" borderId="0" xfId="1" applyFont="1" applyFill="1" applyBorder="1" applyAlignment="1" applyProtection="1">
      <alignment vertical="center"/>
      <protection hidden="1"/>
    </xf>
    <xf numFmtId="41" fontId="28" fillId="13" borderId="1" xfId="0" applyNumberFormat="1" applyFont="1" applyFill="1" applyBorder="1" applyAlignment="1" applyProtection="1">
      <alignment horizontal="left" vertical="center"/>
      <protection hidden="1"/>
    </xf>
    <xf numFmtId="0" fontId="28" fillId="13" borderId="0" xfId="0" applyFont="1" applyFill="1" applyAlignment="1" applyProtection="1">
      <alignment horizontal="left" vertical="center" wrapText="1"/>
      <protection locked="0"/>
    </xf>
    <xf numFmtId="0" fontId="23" fillId="3" borderId="1" xfId="0" applyFont="1" applyFill="1" applyBorder="1" applyAlignment="1" applyProtection="1">
      <alignment horizontal="center" vertical="center"/>
      <protection hidden="1"/>
    </xf>
    <xf numFmtId="0" fontId="0" fillId="8" borderId="1" xfId="0" applyFill="1" applyBorder="1" applyProtection="1">
      <alignment vertical="center"/>
      <protection locked="0"/>
    </xf>
    <xf numFmtId="41" fontId="0" fillId="23" borderId="1" xfId="1" applyFont="1" applyFill="1" applyBorder="1" applyAlignment="1" applyProtection="1">
      <alignment horizontal="center" vertical="center" wrapText="1"/>
      <protection locked="0"/>
    </xf>
    <xf numFmtId="41" fontId="23" fillId="13" borderId="21" xfId="1" applyFont="1" applyFill="1" applyBorder="1" applyProtection="1">
      <alignment vertical="center"/>
      <protection locked="0"/>
    </xf>
    <xf numFmtId="41" fontId="0" fillId="13" borderId="1" xfId="0" applyNumberFormat="1" applyFill="1" applyBorder="1" applyProtection="1">
      <alignment vertical="center"/>
      <protection hidden="1"/>
    </xf>
    <xf numFmtId="41" fontId="0" fillId="0" borderId="0" xfId="1" applyFont="1" applyFill="1" applyBorder="1" applyProtection="1">
      <alignment vertical="center"/>
      <protection locked="0"/>
    </xf>
    <xf numFmtId="41" fontId="40" fillId="13" borderId="0" xfId="1" applyFont="1" applyFill="1" applyProtection="1">
      <alignment vertical="center"/>
      <protection hidden="1"/>
    </xf>
    <xf numFmtId="41" fontId="0" fillId="0" borderId="1" xfId="0" applyNumberFormat="1" applyBorder="1" applyAlignment="1" applyProtection="1">
      <alignment horizontal="center" vertical="center"/>
      <protection hidden="1"/>
    </xf>
    <xf numFmtId="41" fontId="0" fillId="13" borderId="1" xfId="0" applyNumberFormat="1" applyFill="1" applyBorder="1" applyAlignment="1" applyProtection="1">
      <alignment horizontal="center" vertical="center" wrapText="1"/>
      <protection hidden="1"/>
    </xf>
    <xf numFmtId="41" fontId="0" fillId="11" borderId="1" xfId="1" applyFont="1" applyFill="1" applyBorder="1" applyProtection="1">
      <alignment vertical="center"/>
      <protection locked="0"/>
    </xf>
    <xf numFmtId="41" fontId="0" fillId="11" borderId="1" xfId="1" applyFont="1" applyFill="1" applyBorder="1" applyAlignment="1" applyProtection="1">
      <alignment horizontal="center" vertical="center" wrapText="1"/>
      <protection locked="0"/>
    </xf>
    <xf numFmtId="41" fontId="0" fillId="11" borderId="1" xfId="1" applyFont="1" applyFill="1" applyBorder="1" applyAlignment="1" applyProtection="1">
      <alignment horizontal="center" vertical="center"/>
      <protection locked="0"/>
    </xf>
    <xf numFmtId="183" fontId="23" fillId="13" borderId="30" xfId="1" applyNumberFormat="1" applyFont="1" applyFill="1" applyBorder="1" applyProtection="1">
      <alignment vertical="center"/>
      <protection locked="0"/>
    </xf>
    <xf numFmtId="0" fontId="11" fillId="12" borderId="19" xfId="2" applyFill="1" applyBorder="1" applyAlignment="1" applyProtection="1">
      <alignment horizontal="center" vertical="center"/>
      <protection hidden="1"/>
    </xf>
    <xf numFmtId="0" fontId="11" fillId="2" borderId="37" xfId="2" applyFill="1" applyBorder="1" applyAlignment="1" applyProtection="1">
      <alignment horizontal="center" vertical="center"/>
      <protection hidden="1"/>
    </xf>
    <xf numFmtId="0" fontId="11" fillId="13" borderId="0" xfId="2" applyFill="1" applyAlignment="1" applyProtection="1">
      <alignment horizontal="center" vertical="center"/>
      <protection hidden="1"/>
    </xf>
    <xf numFmtId="0" fontId="37" fillId="13" borderId="0" xfId="0" applyFont="1" applyFill="1" applyAlignment="1" applyProtection="1">
      <alignment horizontal="center" vertical="center"/>
      <protection locked="0"/>
    </xf>
    <xf numFmtId="182" fontId="0" fillId="13" borderId="0" xfId="0" applyNumberFormat="1" applyFill="1" applyProtection="1">
      <alignment vertical="center"/>
      <protection locked="0"/>
    </xf>
    <xf numFmtId="176" fontId="14" fillId="4" borderId="2" xfId="0" applyNumberFormat="1" applyFont="1" applyFill="1" applyBorder="1" applyAlignment="1" applyProtection="1">
      <alignment horizontal="center" vertical="center"/>
      <protection hidden="1"/>
    </xf>
    <xf numFmtId="0" fontId="14" fillId="8" borderId="2" xfId="1" applyNumberFormat="1" applyFont="1" applyFill="1" applyBorder="1" applyAlignment="1" applyProtection="1">
      <alignment horizontal="center" vertical="center"/>
      <protection locked="0"/>
    </xf>
    <xf numFmtId="0" fontId="14" fillId="8" borderId="2" xfId="0" applyFont="1" applyFill="1" applyBorder="1" applyAlignment="1" applyProtection="1">
      <alignment horizontal="center" vertical="center"/>
      <protection locked="0"/>
    </xf>
    <xf numFmtId="0" fontId="0" fillId="13" borderId="0" xfId="0" applyFill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13" borderId="1" xfId="0" applyFill="1" applyBorder="1">
      <alignment vertical="center"/>
    </xf>
    <xf numFmtId="0" fontId="0" fillId="13" borderId="1" xfId="0" applyFill="1" applyBorder="1" applyAlignment="1">
      <alignment horizontal="center" vertical="center"/>
    </xf>
    <xf numFmtId="41" fontId="0" fillId="13" borderId="1" xfId="1" applyFont="1" applyFill="1" applyBorder="1">
      <alignment vertical="center"/>
    </xf>
    <xf numFmtId="10" fontId="0" fillId="13" borderId="1" xfId="7" applyNumberFormat="1" applyFont="1" applyFill="1" applyBorder="1">
      <alignment vertical="center"/>
    </xf>
    <xf numFmtId="41" fontId="0" fillId="13" borderId="0" xfId="1" applyFont="1" applyFill="1">
      <alignment vertical="center"/>
    </xf>
    <xf numFmtId="41" fontId="0" fillId="2" borderId="1" xfId="1" applyFont="1" applyFill="1" applyBorder="1" applyAlignment="1">
      <alignment horizontal="center" vertical="center"/>
    </xf>
    <xf numFmtId="0" fontId="23" fillId="13" borderId="0" xfId="0" applyFont="1" applyFill="1" applyAlignment="1" applyProtection="1">
      <alignment horizontal="center"/>
      <protection hidden="1"/>
    </xf>
    <xf numFmtId="178" fontId="0" fillId="13" borderId="0" xfId="0" applyNumberFormat="1" applyFill="1" applyProtection="1">
      <alignment vertical="center"/>
      <protection locked="0"/>
    </xf>
    <xf numFmtId="0" fontId="10" fillId="14" borderId="18" xfId="0" applyFont="1" applyFill="1" applyBorder="1" applyAlignment="1" applyProtection="1">
      <alignment horizontal="center" vertical="center"/>
      <protection hidden="1"/>
    </xf>
    <xf numFmtId="177" fontId="10" fillId="14" borderId="18" xfId="1" applyNumberFormat="1" applyFont="1" applyFill="1" applyBorder="1" applyAlignment="1" applyProtection="1">
      <alignment horizontal="right" vertical="center"/>
      <protection hidden="1"/>
    </xf>
    <xf numFmtId="177" fontId="10" fillId="14" borderId="18" xfId="1" applyNumberFormat="1" applyFont="1" applyFill="1" applyBorder="1" applyAlignment="1" applyProtection="1">
      <alignment horizontal="center" vertical="center"/>
      <protection hidden="1"/>
    </xf>
    <xf numFmtId="0" fontId="0" fillId="14" borderId="18" xfId="0" applyFill="1" applyBorder="1" applyAlignment="1" applyProtection="1">
      <alignment horizontal="center" vertical="center"/>
      <protection hidden="1"/>
    </xf>
    <xf numFmtId="41" fontId="17" fillId="13" borderId="18" xfId="1" applyFont="1" applyFill="1" applyBorder="1" applyProtection="1">
      <alignment vertical="center"/>
      <protection hidden="1"/>
    </xf>
    <xf numFmtId="0" fontId="17" fillId="0" borderId="18" xfId="0" applyFont="1" applyBorder="1" applyAlignment="1" applyProtection="1">
      <alignment horizontal="center" vertical="center"/>
      <protection hidden="1"/>
    </xf>
    <xf numFmtId="0" fontId="31" fillId="13" borderId="18" xfId="0" applyFont="1" applyFill="1" applyBorder="1" applyAlignment="1" applyProtection="1">
      <alignment horizontal="center" vertical="center"/>
      <protection locked="0"/>
    </xf>
    <xf numFmtId="41" fontId="31" fillId="13" borderId="18" xfId="0" applyNumberFormat="1" applyFont="1" applyFill="1" applyBorder="1" applyProtection="1">
      <alignment vertical="center"/>
      <protection locked="0"/>
    </xf>
    <xf numFmtId="41" fontId="17" fillId="13" borderId="18" xfId="1" applyFont="1" applyFill="1" applyBorder="1" applyAlignment="1" applyProtection="1">
      <alignment horizontal="center" vertical="center"/>
      <protection hidden="1"/>
    </xf>
    <xf numFmtId="41" fontId="17" fillId="0" borderId="18" xfId="1" applyFont="1" applyBorder="1" applyAlignment="1" applyProtection="1">
      <alignment horizontal="center" vertical="center"/>
      <protection hidden="1"/>
    </xf>
    <xf numFmtId="0" fontId="17" fillId="13" borderId="18" xfId="0" applyFont="1" applyFill="1" applyBorder="1" applyAlignment="1" applyProtection="1">
      <alignment horizontal="center" vertical="center"/>
      <protection locked="0"/>
    </xf>
    <xf numFmtId="41" fontId="17" fillId="13" borderId="18" xfId="1" applyFont="1" applyFill="1" applyBorder="1" applyProtection="1">
      <alignment vertical="center"/>
      <protection locked="0"/>
    </xf>
    <xf numFmtId="9" fontId="17" fillId="13" borderId="0" xfId="7" applyFont="1" applyFill="1" applyProtection="1">
      <alignment vertical="center"/>
      <protection locked="0"/>
    </xf>
    <xf numFmtId="9" fontId="17" fillId="13" borderId="0" xfId="7" applyFont="1" applyFill="1" applyProtection="1">
      <alignment vertical="center"/>
      <protection hidden="1"/>
    </xf>
    <xf numFmtId="178" fontId="0" fillId="5" borderId="65" xfId="0" applyNumberFormat="1" applyFill="1" applyBorder="1" applyAlignment="1" applyProtection="1">
      <alignment horizontal="center" vertical="center"/>
      <protection locked="0"/>
    </xf>
    <xf numFmtId="178" fontId="0" fillId="5" borderId="67" xfId="0" applyNumberFormat="1" applyFill="1" applyBorder="1" applyAlignment="1" applyProtection="1">
      <alignment horizontal="center" vertical="center"/>
      <protection locked="0"/>
    </xf>
    <xf numFmtId="178" fontId="0" fillId="5" borderId="69" xfId="0" applyNumberFormat="1" applyFill="1" applyBorder="1" applyAlignment="1" applyProtection="1">
      <alignment horizontal="center" vertical="center"/>
      <protection locked="0"/>
    </xf>
    <xf numFmtId="178" fontId="0" fillId="5" borderId="72" xfId="0" applyNumberFormat="1" applyFill="1" applyBorder="1" applyAlignment="1" applyProtection="1">
      <alignment horizontal="center" vertical="center"/>
      <protection locked="0"/>
    </xf>
    <xf numFmtId="178" fontId="0" fillId="5" borderId="74" xfId="0" applyNumberFormat="1" applyFill="1" applyBorder="1" applyAlignment="1" applyProtection="1">
      <alignment horizontal="center" vertical="center"/>
      <protection locked="0"/>
    </xf>
    <xf numFmtId="0" fontId="0" fillId="5" borderId="68" xfId="0" applyFill="1" applyBorder="1" applyAlignment="1" applyProtection="1">
      <alignment horizontal="center" vertical="center"/>
      <protection locked="0"/>
    </xf>
    <xf numFmtId="0" fontId="0" fillId="5" borderId="71" xfId="0" applyFill="1" applyBorder="1" applyAlignment="1" applyProtection="1">
      <alignment horizontal="center" vertical="center"/>
      <protection locked="0"/>
    </xf>
    <xf numFmtId="0" fontId="0" fillId="5" borderId="73" xfId="0" applyFill="1" applyBorder="1" applyAlignment="1" applyProtection="1">
      <alignment horizontal="center" vertical="center"/>
      <protection locked="0"/>
    </xf>
    <xf numFmtId="0" fontId="0" fillId="12" borderId="76" xfId="0" applyFill="1" applyBorder="1" applyAlignment="1" applyProtection="1">
      <alignment horizontal="center" vertical="center"/>
      <protection hidden="1"/>
    </xf>
    <xf numFmtId="178" fontId="0" fillId="18" borderId="77" xfId="0" applyNumberFormat="1" applyFill="1" applyBorder="1" applyAlignment="1" applyProtection="1">
      <alignment horizontal="center" vertical="center"/>
      <protection hidden="1"/>
    </xf>
    <xf numFmtId="178" fontId="0" fillId="18" borderId="78" xfId="0" applyNumberFormat="1" applyFill="1" applyBorder="1" applyAlignment="1" applyProtection="1">
      <alignment horizontal="center" vertical="center"/>
      <protection hidden="1"/>
    </xf>
    <xf numFmtId="0" fontId="0" fillId="12" borderId="79" xfId="0" applyFill="1" applyBorder="1" applyAlignment="1" applyProtection="1">
      <alignment horizontal="center" vertical="center"/>
      <protection locked="0"/>
    </xf>
    <xf numFmtId="0" fontId="0" fillId="18" borderId="81" xfId="0" applyFill="1" applyBorder="1" applyAlignment="1" applyProtection="1">
      <alignment horizontal="center" vertical="center"/>
      <protection locked="0"/>
    </xf>
    <xf numFmtId="178" fontId="0" fillId="5" borderId="80" xfId="0" applyNumberFormat="1" applyFill="1" applyBorder="1" applyAlignment="1" applyProtection="1">
      <alignment horizontal="center" vertical="center"/>
      <protection locked="0"/>
    </xf>
    <xf numFmtId="0" fontId="0" fillId="18" borderId="71" xfId="0" applyFill="1" applyBorder="1" applyAlignment="1" applyProtection="1">
      <alignment horizontal="center" vertical="center"/>
      <protection locked="0"/>
    </xf>
    <xf numFmtId="178" fontId="0" fillId="22" borderId="65" xfId="0" applyNumberFormat="1" applyFill="1" applyBorder="1" applyAlignment="1" applyProtection="1">
      <alignment horizontal="center" vertical="center"/>
      <protection locked="0"/>
    </xf>
    <xf numFmtId="178" fontId="0" fillId="22" borderId="72" xfId="0" applyNumberFormat="1" applyFill="1" applyBorder="1" applyAlignment="1" applyProtection="1">
      <alignment horizontal="center" vertical="center"/>
      <protection locked="0"/>
    </xf>
    <xf numFmtId="0" fontId="0" fillId="18" borderId="73" xfId="0" applyFill="1" applyBorder="1" applyAlignment="1" applyProtection="1">
      <alignment horizontal="center" vertical="center"/>
      <protection locked="0"/>
    </xf>
    <xf numFmtId="178" fontId="0" fillId="22" borderId="74" xfId="0" applyNumberFormat="1" applyFill="1" applyBorder="1" applyAlignment="1" applyProtection="1">
      <alignment horizontal="center" vertical="center"/>
      <protection locked="0"/>
    </xf>
    <xf numFmtId="178" fontId="0" fillId="22" borderId="75" xfId="0" applyNumberFormat="1" applyFill="1" applyBorder="1" applyAlignment="1" applyProtection="1">
      <alignment horizontal="center" vertical="center"/>
      <protection locked="0"/>
    </xf>
    <xf numFmtId="0" fontId="0" fillId="18" borderId="68" xfId="0" applyFill="1" applyBorder="1" applyAlignment="1" applyProtection="1">
      <alignment horizontal="center" vertical="center"/>
      <protection locked="0"/>
    </xf>
    <xf numFmtId="178" fontId="0" fillId="22" borderId="70" xfId="0" applyNumberFormat="1" applyFill="1" applyBorder="1" applyAlignment="1" applyProtection="1">
      <alignment horizontal="center" vertical="center"/>
      <protection locked="0"/>
    </xf>
    <xf numFmtId="0" fontId="23" fillId="13" borderId="0" xfId="0" applyFont="1" applyFill="1" applyAlignment="1" applyProtection="1">
      <protection hidden="1"/>
    </xf>
    <xf numFmtId="0" fontId="23" fillId="13" borderId="0" xfId="0" applyFont="1" applyFill="1" applyProtection="1">
      <alignment vertical="center"/>
      <protection locked="0"/>
    </xf>
    <xf numFmtId="41" fontId="23" fillId="13" borderId="0" xfId="1" applyFont="1" applyFill="1" applyBorder="1" applyProtection="1">
      <alignment vertical="center"/>
      <protection locked="0"/>
    </xf>
    <xf numFmtId="41" fontId="23" fillId="13" borderId="25" xfId="0" applyNumberFormat="1" applyFont="1" applyFill="1" applyBorder="1" applyProtection="1">
      <alignment vertical="center"/>
      <protection locked="0"/>
    </xf>
    <xf numFmtId="0" fontId="0" fillId="13" borderId="29" xfId="0" applyFill="1" applyBorder="1" applyProtection="1">
      <alignment vertical="center"/>
      <protection locked="0"/>
    </xf>
    <xf numFmtId="183" fontId="23" fillId="13" borderId="25" xfId="1" applyNumberFormat="1" applyFont="1" applyFill="1" applyBorder="1" applyProtection="1">
      <alignment vertical="center"/>
      <protection locked="0"/>
    </xf>
    <xf numFmtId="41" fontId="0" fillId="0" borderId="0" xfId="1" applyFont="1" applyProtection="1">
      <alignment vertical="center"/>
      <protection locked="0"/>
    </xf>
    <xf numFmtId="41" fontId="0" fillId="17" borderId="1" xfId="1" applyFont="1" applyFill="1" applyBorder="1" applyAlignment="1" applyProtection="1">
      <alignment horizontal="center" vertical="center" wrapText="1"/>
      <protection locked="0"/>
    </xf>
    <xf numFmtId="41" fontId="0" fillId="16" borderId="1" xfId="1" applyFont="1" applyFill="1" applyBorder="1" applyAlignment="1" applyProtection="1">
      <alignment horizontal="center" vertical="center"/>
      <protection locked="0"/>
    </xf>
    <xf numFmtId="0" fontId="0" fillId="13" borderId="0" xfId="0" applyFill="1" applyProtection="1">
      <alignment vertical="center"/>
      <protection locked="0" hidden="1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  <xf numFmtId="181" fontId="0" fillId="0" borderId="84" xfId="0" applyNumberFormat="1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181" fontId="0" fillId="0" borderId="86" xfId="0" applyNumberFormat="1" applyBorder="1" applyAlignment="1">
      <alignment horizontal="center" vertical="center"/>
    </xf>
    <xf numFmtId="181" fontId="0" fillId="0" borderId="87" xfId="0" applyNumberFormat="1" applyBorder="1" applyAlignment="1">
      <alignment horizontal="center" vertical="center"/>
    </xf>
    <xf numFmtId="0" fontId="0" fillId="0" borderId="88" xfId="0" applyBorder="1" applyAlignment="1">
      <alignment horizontal="center" vertical="center"/>
    </xf>
    <xf numFmtId="181" fontId="0" fillId="0" borderId="8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23" fillId="14" borderId="10" xfId="0" applyFont="1" applyFill="1" applyBorder="1" applyAlignment="1" applyProtection="1">
      <alignment vertical="top"/>
      <protection hidden="1"/>
    </xf>
    <xf numFmtId="0" fontId="23" fillId="14" borderId="89" xfId="0" applyFont="1" applyFill="1" applyBorder="1" applyAlignment="1" applyProtection="1">
      <alignment vertical="top"/>
      <protection hidden="1"/>
    </xf>
    <xf numFmtId="178" fontId="45" fillId="26" borderId="82" xfId="0" applyNumberFormat="1" applyFont="1" applyFill="1" applyBorder="1" applyAlignment="1" applyProtection="1">
      <alignment horizontal="center" vertical="center"/>
      <protection locked="0"/>
    </xf>
    <xf numFmtId="178" fontId="45" fillId="26" borderId="83" xfId="0" applyNumberFormat="1" applyFont="1" applyFill="1" applyBorder="1" applyAlignment="1" applyProtection="1">
      <alignment horizontal="center" vertical="center"/>
      <protection locked="0"/>
    </xf>
    <xf numFmtId="0" fontId="23" fillId="14" borderId="13" xfId="0" applyFont="1" applyFill="1" applyBorder="1" applyAlignment="1" applyProtection="1">
      <alignment vertical="top"/>
      <protection hidden="1"/>
    </xf>
    <xf numFmtId="0" fontId="47" fillId="0" borderId="32" xfId="0" applyFont="1" applyBorder="1" applyAlignment="1">
      <alignment horizontal="center" vertical="center" wrapText="1"/>
    </xf>
    <xf numFmtId="3" fontId="47" fillId="0" borderId="32" xfId="0" applyNumberFormat="1" applyFont="1" applyBorder="1" applyAlignment="1">
      <alignment horizontal="center" vertical="center" wrapText="1"/>
    </xf>
    <xf numFmtId="3" fontId="47" fillId="7" borderId="32" xfId="0" applyNumberFormat="1" applyFont="1" applyFill="1" applyBorder="1" applyAlignment="1">
      <alignment horizontal="center" vertical="center" wrapText="1"/>
    </xf>
    <xf numFmtId="0" fontId="47" fillId="7" borderId="32" xfId="0" applyFont="1" applyFill="1" applyBorder="1" applyAlignment="1">
      <alignment horizontal="center" vertical="center" wrapText="1"/>
    </xf>
    <xf numFmtId="0" fontId="49" fillId="27" borderId="0" xfId="0" applyFont="1" applyFill="1" applyAlignment="1" applyProtection="1">
      <alignment horizontal="center" vertical="center"/>
      <protection hidden="1"/>
    </xf>
    <xf numFmtId="0" fontId="49" fillId="27" borderId="0" xfId="0" applyFont="1" applyFill="1" applyProtection="1">
      <alignment vertical="center"/>
      <protection hidden="1"/>
    </xf>
    <xf numFmtId="0" fontId="49" fillId="27" borderId="1" xfId="0" applyFont="1" applyFill="1" applyBorder="1" applyProtection="1">
      <alignment vertical="center"/>
      <protection hidden="1"/>
    </xf>
    <xf numFmtId="0" fontId="49" fillId="27" borderId="1" xfId="0" applyFont="1" applyFill="1" applyBorder="1" applyAlignment="1" applyProtection="1">
      <alignment horizontal="center" vertical="center"/>
      <protection hidden="1"/>
    </xf>
    <xf numFmtId="179" fontId="49" fillId="27" borderId="1" xfId="1" applyNumberFormat="1" applyFont="1" applyFill="1" applyBorder="1" applyAlignment="1" applyProtection="1">
      <alignment horizontal="center" vertical="center"/>
      <protection hidden="1"/>
    </xf>
    <xf numFmtId="179" fontId="49" fillId="27" borderId="1" xfId="0" applyNumberFormat="1" applyFont="1" applyFill="1" applyBorder="1" applyAlignment="1" applyProtection="1">
      <alignment horizontal="center" vertical="center"/>
      <protection hidden="1"/>
    </xf>
    <xf numFmtId="41" fontId="49" fillId="27" borderId="1" xfId="0" applyNumberFormat="1" applyFont="1" applyFill="1" applyBorder="1" applyAlignment="1" applyProtection="1">
      <alignment horizontal="center" vertical="center"/>
      <protection hidden="1"/>
    </xf>
    <xf numFmtId="41" fontId="49" fillId="27" borderId="0" xfId="1" applyFont="1" applyFill="1" applyAlignment="1" applyProtection="1">
      <alignment horizontal="center" vertical="center"/>
      <protection hidden="1"/>
    </xf>
    <xf numFmtId="0" fontId="49" fillId="27" borderId="1" xfId="0" applyFont="1" applyFill="1" applyBorder="1" applyAlignment="1" applyProtection="1">
      <alignment horizontal="center" vertical="center" wrapText="1"/>
      <protection hidden="1"/>
    </xf>
    <xf numFmtId="41" fontId="49" fillId="27" borderId="1" xfId="1" applyFont="1" applyFill="1" applyBorder="1" applyAlignment="1" applyProtection="1">
      <alignment horizontal="center" vertical="center" wrapText="1"/>
      <protection hidden="1"/>
    </xf>
    <xf numFmtId="41" fontId="49" fillId="27" borderId="1" xfId="1" applyFont="1" applyFill="1" applyBorder="1" applyAlignment="1" applyProtection="1">
      <alignment horizontal="center" vertical="center"/>
      <protection hidden="1"/>
    </xf>
    <xf numFmtId="178" fontId="49" fillId="27" borderId="1" xfId="0" applyNumberFormat="1" applyFont="1" applyFill="1" applyBorder="1" applyAlignment="1" applyProtection="1">
      <alignment horizontal="center" vertical="center"/>
      <protection hidden="1"/>
    </xf>
    <xf numFmtId="1" fontId="49" fillId="27" borderId="1" xfId="0" applyNumberFormat="1" applyFont="1" applyFill="1" applyBorder="1" applyAlignment="1" applyProtection="1">
      <alignment horizontal="center" vertical="center"/>
      <protection hidden="1"/>
    </xf>
    <xf numFmtId="0" fontId="51" fillId="26" borderId="0" xfId="0" applyFont="1" applyFill="1" applyProtection="1">
      <alignment vertical="center"/>
      <protection hidden="1"/>
    </xf>
    <xf numFmtId="0" fontId="51" fillId="26" borderId="2" xfId="0" applyFont="1" applyFill="1" applyBorder="1" applyProtection="1">
      <alignment vertical="center"/>
      <protection hidden="1"/>
    </xf>
    <xf numFmtId="0" fontId="51" fillId="26" borderId="2" xfId="0" applyFont="1" applyFill="1" applyBorder="1" applyAlignment="1" applyProtection="1">
      <alignment horizontal="center" vertical="center" wrapText="1"/>
      <protection hidden="1"/>
    </xf>
    <xf numFmtId="0" fontId="51" fillId="26" borderId="18" xfId="0" applyFont="1" applyFill="1" applyBorder="1" applyAlignment="1" applyProtection="1">
      <alignment horizontal="center" vertical="center" wrapText="1"/>
      <protection hidden="1"/>
    </xf>
    <xf numFmtId="0" fontId="51" fillId="26" borderId="2" xfId="0" applyFont="1" applyFill="1" applyBorder="1" applyAlignment="1" applyProtection="1">
      <alignment horizontal="center" vertical="center"/>
      <protection hidden="1"/>
    </xf>
    <xf numFmtId="0" fontId="49" fillId="27" borderId="0" xfId="0" applyFont="1" applyFill="1" applyAlignment="1" applyProtection="1">
      <alignment horizontal="left" vertical="center"/>
      <protection hidden="1"/>
    </xf>
    <xf numFmtId="178" fontId="49" fillId="27" borderId="92" xfId="0" applyNumberFormat="1" applyFont="1" applyFill="1" applyBorder="1" applyAlignment="1" applyProtection="1">
      <alignment horizontal="center" vertical="center"/>
      <protection hidden="1"/>
    </xf>
    <xf numFmtId="178" fontId="49" fillId="27" borderId="93" xfId="0" applyNumberFormat="1" applyFont="1" applyFill="1" applyBorder="1" applyAlignment="1" applyProtection="1">
      <alignment horizontal="center" vertical="center"/>
      <protection hidden="1"/>
    </xf>
    <xf numFmtId="178" fontId="49" fillId="27" borderId="64" xfId="0" applyNumberFormat="1" applyFont="1" applyFill="1" applyBorder="1" applyAlignment="1" applyProtection="1">
      <alignment horizontal="center" vertical="center"/>
      <protection hidden="1"/>
    </xf>
    <xf numFmtId="0" fontId="49" fillId="27" borderId="64" xfId="0" applyFont="1" applyFill="1" applyBorder="1" applyProtection="1">
      <alignment vertical="center"/>
      <protection hidden="1"/>
    </xf>
    <xf numFmtId="178" fontId="49" fillId="27" borderId="66" xfId="0" applyNumberFormat="1" applyFont="1" applyFill="1" applyBorder="1" applyAlignment="1" applyProtection="1">
      <alignment horizontal="center" vertical="center"/>
      <protection hidden="1"/>
    </xf>
    <xf numFmtId="184" fontId="49" fillId="27" borderId="64" xfId="0" applyNumberFormat="1" applyFont="1" applyFill="1" applyBorder="1" applyAlignment="1" applyProtection="1">
      <alignment horizontal="center" vertical="center"/>
      <protection hidden="1"/>
    </xf>
    <xf numFmtId="1" fontId="49" fillId="27" borderId="64" xfId="0" applyNumberFormat="1" applyFont="1" applyFill="1" applyBorder="1" applyAlignment="1" applyProtection="1">
      <alignment horizontal="center" vertical="center"/>
      <protection hidden="1"/>
    </xf>
    <xf numFmtId="178" fontId="49" fillId="27" borderId="0" xfId="0" applyNumberFormat="1" applyFont="1" applyFill="1" applyProtection="1">
      <alignment vertical="center"/>
      <protection hidden="1"/>
    </xf>
    <xf numFmtId="0" fontId="11" fillId="0" borderId="94" xfId="2" applyBorder="1" applyAlignment="1" applyProtection="1">
      <alignment vertical="center"/>
      <protection locked="0"/>
    </xf>
    <xf numFmtId="0" fontId="0" fillId="13" borderId="94" xfId="0" applyFill="1" applyBorder="1" applyProtection="1">
      <alignment vertical="center"/>
      <protection locked="0"/>
    </xf>
    <xf numFmtId="0" fontId="52" fillId="0" borderId="94" xfId="2" applyFont="1" applyBorder="1" applyAlignment="1" applyProtection="1">
      <alignment vertical="center"/>
      <protection locked="0"/>
    </xf>
    <xf numFmtId="0" fontId="33" fillId="0" borderId="18" xfId="0" applyFont="1" applyBorder="1" applyAlignment="1" applyProtection="1">
      <alignment horizontal="center" vertical="center"/>
      <protection hidden="1"/>
    </xf>
    <xf numFmtId="0" fontId="0" fillId="13" borderId="1" xfId="0" applyFill="1" applyBorder="1" applyAlignment="1" applyProtection="1">
      <alignment vertical="top" wrapText="1"/>
      <protection locked="0"/>
    </xf>
    <xf numFmtId="0" fontId="0" fillId="13" borderId="0" xfId="0" applyFill="1" applyAlignment="1" applyProtection="1">
      <alignment horizontal="left" vertical="center"/>
      <protection locked="0"/>
    </xf>
    <xf numFmtId="0" fontId="51" fillId="26" borderId="19" xfId="0" applyFont="1" applyFill="1" applyBorder="1" applyAlignment="1" applyProtection="1">
      <alignment horizontal="center" vertical="center" wrapText="1"/>
      <protection hidden="1"/>
    </xf>
    <xf numFmtId="0" fontId="51" fillId="26" borderId="54" xfId="0" applyFont="1" applyFill="1" applyBorder="1" applyAlignment="1" applyProtection="1">
      <alignment horizontal="center" vertical="center" wrapText="1"/>
      <protection hidden="1"/>
    </xf>
    <xf numFmtId="0" fontId="51" fillId="26" borderId="20" xfId="0" applyFont="1" applyFill="1" applyBorder="1" applyAlignment="1" applyProtection="1">
      <alignment horizontal="center" vertical="center" wrapText="1"/>
      <protection hidden="1"/>
    </xf>
    <xf numFmtId="0" fontId="0" fillId="12" borderId="2" xfId="0" applyFill="1" applyBorder="1" applyAlignment="1" applyProtection="1">
      <alignment horizontal="center" vertical="center"/>
      <protection locked="0"/>
    </xf>
    <xf numFmtId="0" fontId="0" fillId="12" borderId="22" xfId="0" applyFill="1" applyBorder="1" applyAlignment="1" applyProtection="1">
      <alignment horizontal="center" vertical="center"/>
      <protection locked="0"/>
    </xf>
    <xf numFmtId="41" fontId="0" fillId="23" borderId="1" xfId="1" applyFont="1" applyFill="1" applyBorder="1" applyAlignment="1" applyProtection="1">
      <alignment horizontal="center" vertical="center"/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0" fontId="11" fillId="13" borderId="94" xfId="2" applyFill="1" applyBorder="1" applyAlignment="1" applyProtection="1">
      <alignment horizontal="left" vertical="center"/>
      <protection locked="0"/>
    </xf>
    <xf numFmtId="0" fontId="11" fillId="0" borderId="95" xfId="2" applyBorder="1" applyAlignment="1" applyProtection="1">
      <alignment horizontal="left" vertical="center"/>
      <protection locked="0"/>
    </xf>
    <xf numFmtId="0" fontId="0" fillId="13" borderId="0" xfId="0" applyFill="1" applyAlignment="1" applyProtection="1">
      <alignment horizontal="left" vertical="center"/>
      <protection hidden="1"/>
    </xf>
    <xf numFmtId="0" fontId="11" fillId="21" borderId="38" xfId="2" applyFill="1" applyBorder="1" applyAlignment="1" applyProtection="1">
      <alignment horizontal="center" vertical="center"/>
      <protection hidden="1"/>
    </xf>
    <xf numFmtId="0" fontId="11" fillId="21" borderId="39" xfId="2" applyFill="1" applyBorder="1" applyAlignment="1" applyProtection="1">
      <alignment horizontal="center" vertical="center"/>
      <protection hidden="1"/>
    </xf>
    <xf numFmtId="0" fontId="11" fillId="21" borderId="40" xfId="2" applyFill="1" applyBorder="1" applyAlignment="1" applyProtection="1">
      <alignment horizontal="center" vertical="center"/>
      <protection hidden="1"/>
    </xf>
    <xf numFmtId="0" fontId="11" fillId="20" borderId="1" xfId="2" applyFill="1" applyBorder="1" applyAlignment="1" applyProtection="1">
      <alignment horizontal="center" vertical="center"/>
      <protection hidden="1"/>
    </xf>
    <xf numFmtId="0" fontId="11" fillId="20" borderId="2" xfId="2" applyFill="1" applyBorder="1" applyAlignment="1" applyProtection="1">
      <alignment horizontal="center" vertical="center"/>
      <protection hidden="1"/>
    </xf>
    <xf numFmtId="0" fontId="0" fillId="2" borderId="1" xfId="0" applyFill="1" applyBorder="1" applyAlignment="1" applyProtection="1">
      <alignment horizontal="center" vertical="center"/>
      <protection hidden="1"/>
    </xf>
    <xf numFmtId="0" fontId="0" fillId="2" borderId="7" xfId="0" applyFill="1" applyBorder="1" applyAlignment="1" applyProtection="1">
      <alignment horizontal="center" vertical="center"/>
      <protection hidden="1"/>
    </xf>
    <xf numFmtId="0" fontId="0" fillId="2" borderId="8" xfId="0" applyFill="1" applyBorder="1" applyAlignment="1" applyProtection="1">
      <alignment horizontal="center" vertical="center"/>
      <protection hidden="1"/>
    </xf>
    <xf numFmtId="0" fontId="11" fillId="10" borderId="13" xfId="2" applyFill="1" applyBorder="1" applyAlignment="1" applyProtection="1">
      <alignment horizontal="center" vertical="center"/>
      <protection hidden="1"/>
    </xf>
    <xf numFmtId="0" fontId="11" fillId="10" borderId="0" xfId="2" applyFill="1" applyBorder="1" applyAlignment="1" applyProtection="1">
      <alignment horizontal="center" vertical="center"/>
      <protection hidden="1"/>
    </xf>
    <xf numFmtId="0" fontId="13" fillId="13" borderId="0" xfId="0" applyFont="1" applyFill="1" applyAlignment="1" applyProtection="1">
      <alignment horizontal="left" vertical="center"/>
      <protection hidden="1"/>
    </xf>
    <xf numFmtId="0" fontId="11" fillId="10" borderId="14" xfId="2" applyFill="1" applyBorder="1" applyAlignment="1" applyProtection="1">
      <alignment horizontal="center" vertical="center"/>
      <protection hidden="1"/>
    </xf>
    <xf numFmtId="0" fontId="15" fillId="13" borderId="0" xfId="0" applyFont="1" applyFill="1" applyAlignment="1" applyProtection="1">
      <alignment horizontal="center" vertical="center" wrapText="1"/>
      <protection hidden="1"/>
    </xf>
    <xf numFmtId="0" fontId="15" fillId="13" borderId="53" xfId="0" applyFont="1" applyFill="1" applyBorder="1" applyAlignment="1" applyProtection="1">
      <alignment horizontal="center" vertical="center" wrapText="1"/>
      <protection hidden="1"/>
    </xf>
    <xf numFmtId="0" fontId="0" fillId="10" borderId="10" xfId="0" applyFill="1" applyBorder="1" applyAlignment="1" applyProtection="1">
      <alignment horizontal="left" vertical="center"/>
      <protection hidden="1"/>
    </xf>
    <xf numFmtId="0" fontId="0" fillId="10" borderId="11" xfId="0" applyFill="1" applyBorder="1" applyAlignment="1" applyProtection="1">
      <alignment horizontal="left" vertical="center"/>
      <protection hidden="1"/>
    </xf>
    <xf numFmtId="0" fontId="0" fillId="13" borderId="0" xfId="0" applyFill="1" applyAlignment="1" applyProtection="1">
      <alignment horizontal="center" vertical="center"/>
      <protection hidden="1"/>
    </xf>
    <xf numFmtId="41" fontId="14" fillId="15" borderId="0" xfId="1" applyFont="1" applyFill="1" applyBorder="1" applyAlignment="1" applyProtection="1">
      <alignment horizontal="left" vertical="center" wrapText="1"/>
      <protection hidden="1"/>
    </xf>
    <xf numFmtId="41" fontId="14" fillId="15" borderId="14" xfId="1" applyFont="1" applyFill="1" applyBorder="1" applyAlignment="1" applyProtection="1">
      <alignment horizontal="left" vertical="center" wrapText="1"/>
      <protection hidden="1"/>
    </xf>
    <xf numFmtId="41" fontId="14" fillId="15" borderId="90" xfId="1" applyFont="1" applyFill="1" applyBorder="1" applyAlignment="1" applyProtection="1">
      <alignment horizontal="left" vertical="center" wrapText="1"/>
      <protection hidden="1"/>
    </xf>
    <xf numFmtId="41" fontId="14" fillId="15" borderId="91" xfId="1" applyFont="1" applyFill="1" applyBorder="1" applyAlignment="1" applyProtection="1">
      <alignment horizontal="left" vertical="center" wrapText="1"/>
      <protection hidden="1"/>
    </xf>
    <xf numFmtId="0" fontId="0" fillId="13" borderId="0" xfId="0" applyFill="1" applyAlignment="1" applyProtection="1">
      <alignment horizontal="left" vertical="center" wrapText="1"/>
      <protection hidden="1"/>
    </xf>
    <xf numFmtId="41" fontId="14" fillId="15" borderId="11" xfId="1" applyFont="1" applyFill="1" applyBorder="1" applyAlignment="1" applyProtection="1">
      <alignment horizontal="left" vertical="center" wrapText="1"/>
      <protection hidden="1"/>
    </xf>
    <xf numFmtId="41" fontId="14" fillId="15" borderId="12" xfId="1" applyFont="1" applyFill="1" applyBorder="1" applyAlignment="1" applyProtection="1">
      <alignment horizontal="left" vertical="center" wrapText="1"/>
      <protection hidden="1"/>
    </xf>
    <xf numFmtId="0" fontId="19" fillId="13" borderId="0" xfId="0" applyFont="1" applyFill="1" applyAlignment="1" applyProtection="1">
      <alignment horizontal="center" vertical="center"/>
      <protection locked="0"/>
    </xf>
    <xf numFmtId="0" fontId="17" fillId="13" borderId="2" xfId="0" applyFont="1" applyFill="1" applyBorder="1" applyAlignment="1" applyProtection="1">
      <alignment horizontal="center" vertical="center"/>
      <protection hidden="1"/>
    </xf>
    <xf numFmtId="0" fontId="17" fillId="13" borderId="22" xfId="0" applyFont="1" applyFill="1" applyBorder="1" applyAlignment="1" applyProtection="1">
      <alignment horizontal="center" vertical="center"/>
      <protection hidden="1"/>
    </xf>
    <xf numFmtId="14" fontId="32" fillId="13" borderId="2" xfId="0" applyNumberFormat="1" applyFont="1" applyFill="1" applyBorder="1" applyAlignment="1" applyProtection="1">
      <alignment horizontal="center" vertical="center"/>
      <protection hidden="1"/>
    </xf>
    <xf numFmtId="14" fontId="32" fillId="13" borderId="22" xfId="0" applyNumberFormat="1" applyFont="1" applyFill="1" applyBorder="1" applyAlignment="1" applyProtection="1">
      <alignment horizontal="center" vertical="center"/>
      <protection hidden="1"/>
    </xf>
    <xf numFmtId="0" fontId="20" fillId="13" borderId="44" xfId="0" applyFont="1" applyFill="1" applyBorder="1" applyAlignment="1" applyProtection="1">
      <alignment horizontal="center" vertical="center"/>
      <protection locked="0"/>
    </xf>
    <xf numFmtId="0" fontId="18" fillId="13" borderId="21" xfId="0" applyFont="1" applyFill="1" applyBorder="1" applyAlignment="1" applyProtection="1">
      <alignment horizontal="left" vertical="center"/>
      <protection hidden="1"/>
    </xf>
    <xf numFmtId="0" fontId="17" fillId="18" borderId="19" xfId="0" applyFont="1" applyFill="1" applyBorder="1" applyAlignment="1" applyProtection="1">
      <alignment horizontal="center" vertical="center"/>
      <protection hidden="1"/>
    </xf>
    <xf numFmtId="0" fontId="17" fillId="18" borderId="20" xfId="0" applyFont="1" applyFill="1" applyBorder="1" applyAlignment="1" applyProtection="1">
      <alignment horizontal="center" vertical="center"/>
      <protection hidden="1"/>
    </xf>
    <xf numFmtId="0" fontId="17" fillId="5" borderId="1" xfId="0" applyFont="1" applyFill="1" applyBorder="1" applyAlignment="1" applyProtection="1">
      <alignment horizontal="center" vertical="center"/>
      <protection hidden="1"/>
    </xf>
    <xf numFmtId="1" fontId="17" fillId="0" borderId="1" xfId="1" applyNumberFormat="1" applyFont="1" applyFill="1" applyBorder="1" applyAlignment="1" applyProtection="1">
      <alignment horizontal="center" vertical="center"/>
      <protection hidden="1"/>
    </xf>
    <xf numFmtId="0" fontId="17" fillId="17" borderId="18" xfId="0" applyFont="1" applyFill="1" applyBorder="1" applyAlignment="1" applyProtection="1">
      <alignment horizontal="center" vertical="center"/>
      <protection hidden="1"/>
    </xf>
    <xf numFmtId="41" fontId="17" fillId="13" borderId="19" xfId="0" applyNumberFormat="1" applyFont="1" applyFill="1" applyBorder="1" applyAlignment="1" applyProtection="1">
      <alignment horizontal="center" vertical="center"/>
      <protection hidden="1"/>
    </xf>
    <xf numFmtId="41" fontId="17" fillId="13" borderId="20" xfId="0" applyNumberFormat="1" applyFont="1" applyFill="1" applyBorder="1" applyAlignment="1" applyProtection="1">
      <alignment horizontal="center" vertical="center"/>
      <protection hidden="1"/>
    </xf>
    <xf numFmtId="0" fontId="17" fillId="16" borderId="18" xfId="0" applyFont="1" applyFill="1" applyBorder="1" applyAlignment="1" applyProtection="1">
      <alignment horizontal="center" vertical="center"/>
      <protection hidden="1"/>
    </xf>
    <xf numFmtId="0" fontId="17" fillId="5" borderId="18" xfId="0" applyFont="1" applyFill="1" applyBorder="1" applyAlignment="1" applyProtection="1">
      <alignment horizontal="center" vertical="center"/>
      <protection hidden="1"/>
    </xf>
    <xf numFmtId="0" fontId="18" fillId="13" borderId="0" xfId="0" applyFont="1" applyFill="1" applyAlignment="1" applyProtection="1">
      <alignment horizontal="left" vertical="center"/>
      <protection hidden="1"/>
    </xf>
    <xf numFmtId="0" fontId="17" fillId="24" borderId="18" xfId="0" applyFont="1" applyFill="1" applyBorder="1" applyAlignment="1" applyProtection="1">
      <alignment horizontal="center" vertical="center"/>
      <protection hidden="1"/>
    </xf>
    <xf numFmtId="0" fontId="20" fillId="13" borderId="0" xfId="0" applyFont="1" applyFill="1" applyAlignment="1" applyProtection="1">
      <alignment horizontal="center" vertical="center"/>
      <protection locked="0"/>
    </xf>
    <xf numFmtId="1" fontId="17" fillId="0" borderId="1" xfId="0" applyNumberFormat="1" applyFont="1" applyBorder="1" applyAlignment="1" applyProtection="1">
      <alignment horizontal="center" vertical="center"/>
      <protection hidden="1"/>
    </xf>
    <xf numFmtId="1" fontId="17" fillId="0" borderId="2" xfId="0" applyNumberFormat="1" applyFont="1" applyBorder="1" applyAlignment="1" applyProtection="1">
      <alignment horizontal="center" vertical="center"/>
      <protection hidden="1"/>
    </xf>
    <xf numFmtId="1" fontId="17" fillId="0" borderId="22" xfId="0" applyNumberFormat="1" applyFont="1" applyBorder="1" applyAlignment="1" applyProtection="1">
      <alignment horizontal="center" vertical="center"/>
      <protection hidden="1"/>
    </xf>
    <xf numFmtId="0" fontId="17" fillId="25" borderId="19" xfId="0" applyFont="1" applyFill="1" applyBorder="1" applyAlignment="1" applyProtection="1">
      <alignment horizontal="center" vertical="center"/>
      <protection hidden="1"/>
    </xf>
    <xf numFmtId="0" fontId="17" fillId="25" borderId="20" xfId="0" applyFont="1" applyFill="1" applyBorder="1" applyAlignment="1" applyProtection="1">
      <alignment horizontal="center" vertical="center"/>
      <protection hidden="1"/>
    </xf>
    <xf numFmtId="0" fontId="17" fillId="22" borderId="18" xfId="0" applyFont="1" applyFill="1" applyBorder="1" applyAlignment="1" applyProtection="1">
      <alignment horizontal="center" vertical="center"/>
      <protection hidden="1"/>
    </xf>
    <xf numFmtId="0" fontId="35" fillId="13" borderId="0" xfId="0" applyFont="1" applyFill="1" applyAlignment="1" applyProtection="1">
      <alignment horizontal="center" vertical="center" wrapText="1"/>
      <protection locked="0"/>
    </xf>
    <xf numFmtId="0" fontId="28" fillId="13" borderId="0" xfId="0" applyFont="1" applyFill="1" applyAlignment="1" applyProtection="1">
      <alignment horizontal="center" vertical="center"/>
      <protection locked="0"/>
    </xf>
    <xf numFmtId="41" fontId="28" fillId="13" borderId="2" xfId="0" applyNumberFormat="1" applyFont="1" applyFill="1" applyBorder="1" applyAlignment="1" applyProtection="1">
      <alignment horizontal="center" vertical="center"/>
      <protection hidden="1"/>
    </xf>
    <xf numFmtId="41" fontId="28" fillId="13" borderId="52" xfId="0" applyNumberFormat="1" applyFont="1" applyFill="1" applyBorder="1" applyAlignment="1" applyProtection="1">
      <alignment horizontal="center" vertical="center"/>
      <protection hidden="1"/>
    </xf>
    <xf numFmtId="41" fontId="28" fillId="13" borderId="22" xfId="0" applyNumberFormat="1" applyFont="1" applyFill="1" applyBorder="1" applyAlignment="1" applyProtection="1">
      <alignment horizontal="center" vertical="center"/>
      <protection hidden="1"/>
    </xf>
    <xf numFmtId="0" fontId="28" fillId="13" borderId="0" xfId="0" applyFont="1" applyFill="1" applyAlignment="1" applyProtection="1">
      <alignment horizontal="left" vertical="center"/>
      <protection locked="0"/>
    </xf>
    <xf numFmtId="0" fontId="28" fillId="13" borderId="63" xfId="0" applyFont="1" applyFill="1" applyBorder="1" applyAlignment="1" applyProtection="1">
      <alignment horizontal="left" vertical="center"/>
      <protection locked="0"/>
    </xf>
    <xf numFmtId="0" fontId="41" fillId="13" borderId="0" xfId="0" applyFont="1" applyFill="1" applyAlignment="1" applyProtection="1">
      <alignment horizontal="left" vertical="center"/>
      <protection locked="0"/>
    </xf>
    <xf numFmtId="0" fontId="28" fillId="13" borderId="0" xfId="0" applyFont="1" applyFill="1" applyAlignment="1" applyProtection="1">
      <alignment horizontal="left" vertical="center" wrapText="1"/>
      <protection locked="0"/>
    </xf>
    <xf numFmtId="0" fontId="38" fillId="13" borderId="59" xfId="0" applyFont="1" applyFill="1" applyBorder="1" applyAlignment="1" applyProtection="1">
      <alignment horizontal="center" vertical="center" wrapText="1"/>
      <protection locked="0"/>
    </xf>
    <xf numFmtId="0" fontId="38" fillId="13" borderId="58" xfId="0" applyFont="1" applyFill="1" applyBorder="1" applyAlignment="1" applyProtection="1">
      <alignment horizontal="center" vertical="center" wrapText="1"/>
      <protection locked="0"/>
    </xf>
    <xf numFmtId="0" fontId="41" fillId="13" borderId="62" xfId="0" applyFont="1" applyFill="1" applyBorder="1" applyAlignment="1" applyProtection="1">
      <alignment horizontal="left" vertical="center"/>
      <protection locked="0"/>
    </xf>
    <xf numFmtId="0" fontId="41" fillId="13" borderId="0" xfId="0" applyFont="1" applyFill="1" applyAlignment="1" applyProtection="1">
      <alignment horizontal="left" vertical="center" wrapText="1"/>
      <protection locked="0"/>
    </xf>
    <xf numFmtId="0" fontId="6" fillId="7" borderId="5" xfId="0" quotePrefix="1" applyFont="1" applyFill="1" applyBorder="1" applyAlignment="1">
      <alignment horizontal="center" vertical="center" wrapText="1"/>
    </xf>
    <xf numFmtId="0" fontId="6" fillId="7" borderId="4" xfId="0" applyFont="1" applyFill="1" applyBorder="1" applyAlignment="1">
      <alignment horizontal="center" vertical="center" wrapText="1"/>
    </xf>
    <xf numFmtId="0" fontId="6" fillId="7" borderId="3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 wrapText="1"/>
    </xf>
    <xf numFmtId="0" fontId="30" fillId="7" borderId="45" xfId="3" applyFont="1" applyFill="1" applyBorder="1" applyAlignment="1">
      <alignment horizontal="center" vertical="center"/>
    </xf>
    <xf numFmtId="0" fontId="30" fillId="7" borderId="46" xfId="3" applyFont="1" applyFill="1" applyBorder="1" applyAlignment="1">
      <alignment horizontal="center" vertical="center"/>
    </xf>
    <xf numFmtId="0" fontId="30" fillId="7" borderId="47" xfId="3" applyFont="1" applyFill="1" applyBorder="1" applyAlignment="1">
      <alignment horizontal="center" vertical="center"/>
    </xf>
    <xf numFmtId="0" fontId="30" fillId="7" borderId="48" xfId="3" applyFont="1" applyFill="1" applyBorder="1" applyAlignment="1">
      <alignment horizontal="center" vertical="center"/>
    </xf>
    <xf numFmtId="0" fontId="30" fillId="7" borderId="49" xfId="3" applyFont="1" applyFill="1" applyBorder="1" applyAlignment="1">
      <alignment horizontal="center" vertical="center"/>
    </xf>
    <xf numFmtId="0" fontId="30" fillId="7" borderId="50" xfId="3" applyFont="1" applyFill="1" applyBorder="1" applyAlignment="1">
      <alignment horizontal="center" vertical="center"/>
    </xf>
    <xf numFmtId="0" fontId="30" fillId="7" borderId="41" xfId="3" applyFont="1" applyFill="1" applyBorder="1" applyAlignment="1">
      <alignment horizontal="center" vertical="center"/>
    </xf>
    <xf numFmtId="0" fontId="3" fillId="7" borderId="42" xfId="3" applyFont="1" applyFill="1" applyBorder="1" applyAlignment="1">
      <alignment horizontal="center" vertical="center"/>
    </xf>
    <xf numFmtId="0" fontId="3" fillId="7" borderId="41" xfId="3" applyFont="1" applyFill="1" applyBorder="1" applyAlignment="1">
      <alignment horizontal="center" vertical="center"/>
    </xf>
    <xf numFmtId="0" fontId="30" fillId="7" borderId="42" xfId="3" applyFont="1" applyFill="1" applyBorder="1" applyAlignment="1">
      <alignment horizontal="center" vertical="center"/>
    </xf>
    <xf numFmtId="0" fontId="3" fillId="7" borderId="32" xfId="3" applyFont="1" applyFill="1" applyBorder="1" applyAlignment="1">
      <alignment horizontal="center" vertical="center"/>
    </xf>
    <xf numFmtId="0" fontId="30" fillId="7" borderId="33" xfId="3" applyFont="1" applyFill="1" applyBorder="1" applyAlignment="1">
      <alignment horizontal="center" vertical="center"/>
    </xf>
    <xf numFmtId="0" fontId="30" fillId="7" borderId="34" xfId="3" applyFont="1" applyFill="1" applyBorder="1" applyAlignment="1">
      <alignment horizontal="center" vertical="center"/>
    </xf>
    <xf numFmtId="0" fontId="30" fillId="7" borderId="51" xfId="3" applyFont="1" applyFill="1" applyBorder="1" applyAlignment="1">
      <alignment horizontal="center" vertical="center"/>
    </xf>
    <xf numFmtId="0" fontId="0" fillId="13" borderId="26" xfId="0" applyFill="1" applyBorder="1" applyAlignment="1">
      <alignment horizontal="left" vertical="center"/>
    </xf>
    <xf numFmtId="0" fontId="0" fillId="13" borderId="27" xfId="0" applyFill="1" applyBorder="1" applyAlignment="1">
      <alignment horizontal="left" vertical="center"/>
    </xf>
    <xf numFmtId="0" fontId="0" fillId="13" borderId="28" xfId="0" applyFill="1" applyBorder="1" applyAlignment="1">
      <alignment horizontal="left" vertical="center"/>
    </xf>
    <xf numFmtId="0" fontId="0" fillId="2" borderId="17" xfId="0" applyFill="1" applyBorder="1" applyAlignment="1">
      <alignment horizontal="center" vertical="center"/>
    </xf>
    <xf numFmtId="0" fontId="0" fillId="2" borderId="43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0" fillId="13" borderId="44" xfId="0" applyFill="1" applyBorder="1" applyAlignment="1">
      <alignment horizontal="left" vertical="center"/>
    </xf>
    <xf numFmtId="0" fontId="0" fillId="22" borderId="17" xfId="0" applyFill="1" applyBorder="1" applyAlignment="1">
      <alignment horizontal="center" vertical="center"/>
    </xf>
    <xf numFmtId="0" fontId="0" fillId="22" borderId="43" xfId="0" applyFill="1" applyBorder="1" applyAlignment="1">
      <alignment horizontal="center" vertical="center"/>
    </xf>
    <xf numFmtId="0" fontId="0" fillId="13" borderId="0" xfId="0" applyFill="1" applyAlignment="1">
      <alignment horizontal="left" vertical="center"/>
    </xf>
    <xf numFmtId="0" fontId="11" fillId="13" borderId="0" xfId="2" applyFill="1" applyAlignment="1">
      <alignment horizontal="left" vertical="center"/>
    </xf>
    <xf numFmtId="0" fontId="0" fillId="13" borderId="0" xfId="0" applyFill="1" applyAlignment="1">
      <alignment horizontal="center" vertical="center"/>
    </xf>
    <xf numFmtId="0" fontId="0" fillId="13" borderId="0" xfId="0" applyFill="1" applyAlignment="1">
      <alignment horizontal="right" vertical="center"/>
    </xf>
    <xf numFmtId="0" fontId="11" fillId="13" borderId="30" xfId="2" applyFill="1" applyBorder="1" applyAlignment="1">
      <alignment horizontal="left" vertical="center"/>
    </xf>
    <xf numFmtId="0" fontId="11" fillId="13" borderId="21" xfId="2" applyFill="1" applyBorder="1" applyAlignment="1">
      <alignment horizontal="left" vertical="center"/>
    </xf>
    <xf numFmtId="0" fontId="11" fillId="13" borderId="31" xfId="2" applyFill="1" applyBorder="1" applyAlignment="1">
      <alignment horizontal="left" vertical="center"/>
    </xf>
    <xf numFmtId="0" fontId="0" fillId="0" borderId="21" xfId="0" applyBorder="1" applyAlignment="1">
      <alignment horizontal="center" vertical="center"/>
    </xf>
    <xf numFmtId="0" fontId="0" fillId="13" borderId="25" xfId="0" quotePrefix="1" applyFill="1" applyBorder="1" applyAlignment="1">
      <alignment horizontal="left" vertical="center"/>
    </xf>
    <xf numFmtId="0" fontId="0" fillId="13" borderId="0" xfId="0" quotePrefix="1" applyFill="1" applyAlignment="1">
      <alignment horizontal="left" vertical="center"/>
    </xf>
    <xf numFmtId="0" fontId="0" fillId="13" borderId="29" xfId="0" quotePrefix="1" applyFill="1" applyBorder="1" applyAlignment="1">
      <alignment horizontal="left" vertical="center"/>
    </xf>
    <xf numFmtId="0" fontId="0" fillId="0" borderId="1" xfId="0" applyBorder="1" applyAlignment="1">
      <alignment horizontal="center" vertical="center"/>
    </xf>
  </cellXfs>
  <cellStyles count="8">
    <cellStyle name="백분율" xfId="7" builtinId="5"/>
    <cellStyle name="쉼표 [0]" xfId="1" builtinId="6"/>
    <cellStyle name="쉼표 [0] 2" xfId="4" xr:uid="{E8199667-336A-4B15-BFD8-79AE8C03675E}"/>
    <cellStyle name="쉼표 [0] 2 2" xfId="6" xr:uid="{3EC4378E-FC0B-405C-BC38-227E30860C4B}"/>
    <cellStyle name="쉼표 [0] 3" xfId="5" xr:uid="{1EB3F9BB-F144-4A18-8F24-A43B35F18425}"/>
    <cellStyle name="표준" xfId="0" builtinId="0"/>
    <cellStyle name="표준 2" xfId="3" xr:uid="{00000000-0005-0000-0000-000002000000}"/>
    <cellStyle name="하이퍼링크" xfId="2" builtinId="8"/>
  </cellStyles>
  <dxfs count="9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colors>
    <mruColors>
      <color rgb="FFFF0066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44518</xdr:colOff>
      <xdr:row>1</xdr:row>
      <xdr:rowOff>20087</xdr:rowOff>
    </xdr:from>
    <xdr:to>
      <xdr:col>14</xdr:col>
      <xdr:colOff>8640</xdr:colOff>
      <xdr:row>9</xdr:row>
      <xdr:rowOff>54495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4A480CE4-C166-4CF0-B569-3639748CC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49893" y="228446"/>
          <a:ext cx="3585765" cy="1732716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8</xdr:col>
      <xdr:colOff>33094</xdr:colOff>
      <xdr:row>9</xdr:row>
      <xdr:rowOff>115956</xdr:rowOff>
    </xdr:from>
    <xdr:to>
      <xdr:col>14</xdr:col>
      <xdr:colOff>1795</xdr:colOff>
      <xdr:row>15</xdr:row>
      <xdr:rowOff>170793</xdr:rowOff>
    </xdr:to>
    <xdr:pic>
      <xdr:nvPicPr>
        <xdr:cNvPr id="3" name="그림 2">
          <a:extLst>
            <a:ext uri="{FF2B5EF4-FFF2-40B4-BE49-F238E27FC236}">
              <a16:creationId xmlns:a16="http://schemas.microsoft.com/office/drawing/2014/main" id="{6F9279D6-F850-48F3-A73E-9A38148C5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38469" y="2015003"/>
          <a:ext cx="3585765" cy="1520973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/C:\Users\ParkJon\Downloads\-%20https:\cafe.naver.com\jamo2017\75199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cafe.naver.com/jamo2017/75199" TargetMode="External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cafe.naver.com/jamo2017/91551" TargetMode="External"/><Relationship Id="rId3" Type="http://schemas.openxmlformats.org/officeDocument/2006/relationships/hyperlink" Target="https://cafe.naver.com/jamo2017/71600" TargetMode="External"/><Relationship Id="rId7" Type="http://schemas.openxmlformats.org/officeDocument/2006/relationships/hyperlink" Target="https://cafe.naver.com/jamo2017/91551" TargetMode="External"/><Relationship Id="rId12" Type="http://schemas.openxmlformats.org/officeDocument/2006/relationships/comments" Target="../comments3.xml"/><Relationship Id="rId2" Type="http://schemas.openxmlformats.org/officeDocument/2006/relationships/hyperlink" Target="https://www.youtube.com/channel/UC-i29uxJTqD7xOWZJ-9lEQw/featured?view_as=subscriber" TargetMode="External"/><Relationship Id="rId1" Type="http://schemas.openxmlformats.org/officeDocument/2006/relationships/hyperlink" Target="http://cafe.naver.com/jamo2017" TargetMode="External"/><Relationship Id="rId6" Type="http://schemas.openxmlformats.org/officeDocument/2006/relationships/hyperlink" Target="https://cafe.naver.com/jamo2017/75199" TargetMode="External"/><Relationship Id="rId11" Type="http://schemas.openxmlformats.org/officeDocument/2006/relationships/vmlDrawing" Target="../drawings/vmlDrawing3.vml"/><Relationship Id="rId5" Type="http://schemas.openxmlformats.org/officeDocument/2006/relationships/hyperlink" Target="https://cafe.naver.com/jamo2017/12" TargetMode="External"/><Relationship Id="rId10" Type="http://schemas.openxmlformats.org/officeDocument/2006/relationships/printerSettings" Target="../printerSettings/printerSettings3.bin"/><Relationship Id="rId4" Type="http://schemas.openxmlformats.org/officeDocument/2006/relationships/hyperlink" Target="https://cafe.naver.com/jamo2017/94430" TargetMode="External"/><Relationship Id="rId9" Type="http://schemas.openxmlformats.org/officeDocument/2006/relationships/hyperlink" Target="https://cafe.naver.com/jamo2017/75199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www.kcomwel.or.kr/kcomwel/paym/paym/tari.jsp" TargetMode="External"/><Relationship Id="rId1" Type="http://schemas.openxmlformats.org/officeDocument/2006/relationships/hyperlink" Target="https://youtu.be/OjILe9VrZ5c" TargetMode="External"/><Relationship Id="rId6" Type="http://schemas.openxmlformats.org/officeDocument/2006/relationships/comments" Target="../comments7.xml"/><Relationship Id="rId5" Type="http://schemas.openxmlformats.org/officeDocument/2006/relationships/vmlDrawing" Target="../drawings/vmlDrawing7.vml"/><Relationship Id="rId4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F324F-09F6-4EF0-961A-E4CDEC0BB219}">
  <sheetPr>
    <tabColor rgb="FFFFFF00"/>
  </sheetPr>
  <dimension ref="A1:AV2002"/>
  <sheetViews>
    <sheetView tabSelected="1" zoomScale="115" zoomScaleNormal="11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8" sqref="B8"/>
    </sheetView>
  </sheetViews>
  <sheetFormatPr defaultColWidth="9" defaultRowHeight="16.5" x14ac:dyDescent="0.3"/>
  <cols>
    <col min="1" max="1" width="8.625" style="55" customWidth="1"/>
    <col min="2" max="2" width="8.375" style="55" bestFit="1" customWidth="1"/>
    <col min="3" max="4" width="11.125" style="55" bestFit="1" customWidth="1"/>
    <col min="5" max="5" width="11.125" style="58" customWidth="1"/>
    <col min="6" max="6" width="8.625" style="56" customWidth="1"/>
    <col min="7" max="7" width="11" style="56" bestFit="1" customWidth="1"/>
    <col min="8" max="8" width="11" style="55" bestFit="1" customWidth="1"/>
    <col min="9" max="10" width="9" style="55" bestFit="1" customWidth="1"/>
    <col min="11" max="12" width="11" style="55" bestFit="1" customWidth="1"/>
    <col min="13" max="13" width="11" style="55" customWidth="1"/>
    <col min="14" max="14" width="16.125" style="228" customWidth="1"/>
    <col min="15" max="16" width="9.125" style="250" hidden="1" customWidth="1"/>
    <col min="17" max="17" width="9.125" style="251" hidden="1" customWidth="1"/>
    <col min="18" max="18" width="13.375" style="62" bestFit="1" customWidth="1"/>
    <col min="19" max="20" width="9" style="62"/>
    <col min="21" max="22" width="7.625" style="62" bestFit="1" customWidth="1"/>
    <col min="23" max="23" width="5.875" style="62" bestFit="1" customWidth="1"/>
    <col min="24" max="25" width="9" style="62"/>
    <col min="26" max="26" width="12.375" style="251" hidden="1" customWidth="1"/>
    <col min="27" max="27" width="8.375" style="251" hidden="1" customWidth="1"/>
    <col min="28" max="28" width="12.375" style="251" hidden="1" customWidth="1"/>
    <col min="29" max="30" width="10.875" style="251" hidden="1" customWidth="1"/>
    <col min="31" max="31" width="9" style="251" hidden="1" customWidth="1"/>
    <col min="32" max="32" width="9.625" style="251" hidden="1" customWidth="1"/>
    <col min="33" max="34" width="13" style="251" hidden="1" customWidth="1"/>
    <col min="35" max="41" width="9" style="250" hidden="1" customWidth="1"/>
    <col min="42" max="42" width="10" style="257" hidden="1" customWidth="1"/>
    <col min="43" max="43" width="9" style="55"/>
    <col min="44" max="44" width="11.875" style="160" customWidth="1"/>
    <col min="45" max="45" width="10.5" style="263" hidden="1" customWidth="1"/>
    <col min="46" max="48" width="9" style="263" hidden="1" customWidth="1"/>
    <col min="49" max="49" width="9" style="55" customWidth="1"/>
    <col min="50" max="16384" width="9" style="55"/>
  </cols>
  <sheetData>
    <row r="1" spans="1:48" x14ac:dyDescent="0.3">
      <c r="A1" s="231"/>
      <c r="B1" s="282" t="s">
        <v>304</v>
      </c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  <c r="AA1" s="282"/>
      <c r="AB1" s="282"/>
      <c r="AC1" s="282"/>
      <c r="AD1" s="282"/>
      <c r="AE1" s="282"/>
      <c r="AF1" s="282"/>
      <c r="AG1" s="282"/>
      <c r="AH1" s="282"/>
      <c r="AI1" s="282"/>
      <c r="AJ1" s="282"/>
      <c r="AK1" s="282"/>
      <c r="AL1" s="282"/>
      <c r="AM1" s="282"/>
      <c r="AN1" s="282"/>
      <c r="AO1" s="282"/>
      <c r="AP1" s="282"/>
      <c r="AQ1" s="282"/>
      <c r="AR1" s="282"/>
    </row>
    <row r="2" spans="1:48" x14ac:dyDescent="0.3">
      <c r="A2" s="278"/>
      <c r="B2" s="290" t="s">
        <v>328</v>
      </c>
      <c r="C2" s="290"/>
      <c r="D2" s="290"/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W2" s="290"/>
      <c r="X2" s="290"/>
      <c r="Y2" s="290"/>
      <c r="Z2" s="290"/>
      <c r="AA2" s="290"/>
      <c r="AB2" s="290"/>
      <c r="AC2" s="290"/>
      <c r="AD2" s="290"/>
      <c r="AE2" s="290"/>
      <c r="AF2" s="290"/>
      <c r="AG2" s="290"/>
      <c r="AH2" s="290"/>
      <c r="AI2" s="290"/>
      <c r="AJ2" s="290"/>
      <c r="AK2" s="290"/>
      <c r="AL2" s="290"/>
      <c r="AM2" s="290"/>
      <c r="AN2" s="290"/>
      <c r="AO2" s="290"/>
      <c r="AP2" s="290"/>
      <c r="AQ2" s="290"/>
      <c r="AR2" s="290"/>
    </row>
    <row r="3" spans="1:48" x14ac:dyDescent="0.3">
      <c r="A3" s="286" t="s">
        <v>147</v>
      </c>
      <c r="B3" s="287"/>
      <c r="C3" s="289" t="s">
        <v>145</v>
      </c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30" t="s">
        <v>141</v>
      </c>
      <c r="O3" s="252"/>
      <c r="P3" s="252"/>
      <c r="Q3" s="252"/>
      <c r="R3" s="288" t="s">
        <v>116</v>
      </c>
      <c r="S3" s="288"/>
      <c r="T3" s="288"/>
      <c r="U3" s="288"/>
      <c r="V3" s="288"/>
      <c r="W3" s="288"/>
      <c r="X3" s="288"/>
      <c r="Y3" s="288"/>
      <c r="Z3" s="252" t="s">
        <v>146</v>
      </c>
      <c r="AA3" s="252"/>
      <c r="AB3" s="252"/>
      <c r="AC3" s="252"/>
      <c r="AD3" s="252"/>
      <c r="AE3" s="252" t="s">
        <v>324</v>
      </c>
      <c r="AF3" s="252"/>
      <c r="AG3" s="252"/>
      <c r="AH3" s="252"/>
      <c r="AI3" s="252" t="s">
        <v>149</v>
      </c>
      <c r="AJ3" s="252"/>
      <c r="AK3" s="252" t="s">
        <v>153</v>
      </c>
      <c r="AL3" s="252"/>
      <c r="AM3" s="252"/>
      <c r="AN3" s="252"/>
      <c r="AO3" s="252"/>
      <c r="AP3" s="252"/>
      <c r="AQ3" s="156"/>
      <c r="AR3" s="164"/>
      <c r="AS3" s="264"/>
      <c r="AT3" s="283" t="s">
        <v>229</v>
      </c>
      <c r="AU3" s="284"/>
      <c r="AV3" s="285"/>
    </row>
    <row r="4" spans="1:48" ht="49.5" x14ac:dyDescent="0.3">
      <c r="A4" s="109" t="s">
        <v>105</v>
      </c>
      <c r="B4" s="109" t="s">
        <v>0</v>
      </c>
      <c r="C4" s="110" t="s">
        <v>106</v>
      </c>
      <c r="D4" s="110" t="s">
        <v>107</v>
      </c>
      <c r="E4" s="59" t="s">
        <v>120</v>
      </c>
      <c r="F4" s="60" t="s">
        <v>127</v>
      </c>
      <c r="G4" s="60" t="s">
        <v>111</v>
      </c>
      <c r="H4" s="102" t="s">
        <v>135</v>
      </c>
      <c r="I4" s="101" t="s">
        <v>139</v>
      </c>
      <c r="J4" s="101" t="s">
        <v>140</v>
      </c>
      <c r="K4" s="102" t="s">
        <v>134</v>
      </c>
      <c r="L4" s="102" t="s">
        <v>136</v>
      </c>
      <c r="M4" s="102" t="s">
        <v>142</v>
      </c>
      <c r="N4" s="229" t="s">
        <v>67</v>
      </c>
      <c r="O4" s="253" t="s">
        <v>322</v>
      </c>
      <c r="P4" s="253" t="s">
        <v>323</v>
      </c>
      <c r="Q4" s="253" t="s">
        <v>276</v>
      </c>
      <c r="R4" s="157" t="s">
        <v>45</v>
      </c>
      <c r="S4" s="157" t="s">
        <v>49</v>
      </c>
      <c r="T4" s="157" t="s">
        <v>50</v>
      </c>
      <c r="U4" s="157" t="s">
        <v>53</v>
      </c>
      <c r="V4" s="157" t="s">
        <v>55</v>
      </c>
      <c r="W4" s="157" t="s">
        <v>56</v>
      </c>
      <c r="X4" s="157" t="s">
        <v>63</v>
      </c>
      <c r="Y4" s="157" t="s">
        <v>115</v>
      </c>
      <c r="Z4" s="258" t="s">
        <v>121</v>
      </c>
      <c r="AA4" s="258" t="s">
        <v>14</v>
      </c>
      <c r="AB4" s="258" t="s">
        <v>124</v>
      </c>
      <c r="AC4" s="258" t="s">
        <v>272</v>
      </c>
      <c r="AD4" s="258" t="s">
        <v>119</v>
      </c>
      <c r="AE4" s="258" t="s">
        <v>110</v>
      </c>
      <c r="AF4" s="258" t="s">
        <v>274</v>
      </c>
      <c r="AG4" s="258" t="s">
        <v>81</v>
      </c>
      <c r="AH4" s="258" t="s">
        <v>82</v>
      </c>
      <c r="AI4" s="258" t="s">
        <v>109</v>
      </c>
      <c r="AJ4" s="258" t="s">
        <v>148</v>
      </c>
      <c r="AK4" s="258" t="s">
        <v>225</v>
      </c>
      <c r="AL4" s="258" t="s">
        <v>279</v>
      </c>
      <c r="AM4" s="258" t="s">
        <v>151</v>
      </c>
      <c r="AN4" s="258" t="s">
        <v>152</v>
      </c>
      <c r="AO4" s="258" t="s">
        <v>150</v>
      </c>
      <c r="AP4" s="259"/>
      <c r="AQ4" s="123" t="s">
        <v>217</v>
      </c>
      <c r="AR4" s="165" t="s">
        <v>223</v>
      </c>
      <c r="AS4" s="265" t="s">
        <v>224</v>
      </c>
      <c r="AT4" s="266" t="s">
        <v>226</v>
      </c>
      <c r="AU4" s="266" t="s">
        <v>227</v>
      </c>
      <c r="AV4" s="266" t="s">
        <v>228</v>
      </c>
    </row>
    <row r="5" spans="1:48" s="99" customFormat="1" x14ac:dyDescent="0.3">
      <c r="A5" s="52" t="s">
        <v>157</v>
      </c>
      <c r="B5" s="54">
        <v>9860</v>
      </c>
      <c r="C5" s="53"/>
      <c r="D5" s="53"/>
      <c r="E5" s="53"/>
      <c r="F5" s="57"/>
      <c r="G5" s="57"/>
      <c r="H5" s="52"/>
      <c r="I5" s="53"/>
      <c r="J5" s="53"/>
      <c r="K5" s="95"/>
      <c r="L5" s="52"/>
      <c r="M5" s="52"/>
      <c r="N5" s="54"/>
      <c r="O5" s="254" cm="1">
        <f t="array" ref="O5">IF(A5="","",INDEX(근로조건!$A$5:$Y$1048576,MATCH(A5,근로조건!$A$5:$A$1048576,0)+0,15))</f>
        <v>0</v>
      </c>
      <c r="P5" s="255" cm="1">
        <f t="array" ref="P5">IF(A5="","",INDEX(근로조건!$A$5:$Y$1048576,MATCH(A5,근로조건!$A$5:$A$1048576,0)+0,16))</f>
        <v>0</v>
      </c>
      <c r="Q5" s="256" cm="1">
        <f t="array" ref="Q5">IF(A5="","",INDEX(근로조건!$A$5:$ZZ$1048576,MATCH(A5,근로조건!$A$5:$A$1048576,0)+0,21))</f>
        <v>0</v>
      </c>
      <c r="R5" s="61"/>
      <c r="S5" s="61"/>
      <c r="T5" s="61"/>
      <c r="U5" s="61"/>
      <c r="V5" s="61"/>
      <c r="W5" s="61"/>
      <c r="X5" s="61"/>
      <c r="Y5" s="61"/>
      <c r="Z5" s="260">
        <f t="shared" ref="Z5" si="0">IF(AE5="","",SUM(AB5,AD5))</f>
        <v>2177088</v>
      </c>
      <c r="AA5" s="260">
        <f t="shared" ref="AA5" si="1">IF(AE5="","",IF(AE5&gt;=8,8*B5,AE5*B5))</f>
        <v>78880</v>
      </c>
      <c r="AB5" s="260" cm="1">
        <f t="array" ref="AB5">IFERROR(IF(A5="","",INDEX(근로조건!$A$5:$Z$1048576,MATCH(A5,근로조건!$A$5:$A$1048576,0)+0,17)-INDEX(근로조건!$A$5:$Z$1048576,MATCH(A5,근로조건!$A$5:$A$1048576,0)+0,11))*B5,"")</f>
        <v>1814240</v>
      </c>
      <c r="AC5" s="260">
        <f t="shared" ref="AC5" si="2">IFERROR(AD5/(365/7/12),"")</f>
        <v>83504.745205479441</v>
      </c>
      <c r="AD5" s="260" cm="1">
        <f t="array" ref="AD5">IFERROR(IF(A5="","",INDEX(근로조건!$A$5:$L$1048576,MATCH(A5,근로조건!$A$5:$A$1048576,0)+0,12))*B5,"")</f>
        <v>362848</v>
      </c>
      <c r="AE5" s="261" cm="1">
        <f t="array" ref="AE5">IF(A5="","",INDEX(근로조건!$A$5:$AF$1048576,MATCH(A5,근로조건!$A$5:$A$1048576,0)+0,13))</f>
        <v>8</v>
      </c>
      <c r="AF5" s="262" cm="1">
        <f t="array" ref="AF5">IF(A5="","",INDEX(근로조건!$A$5:$AF$1048576,MATCH(A5,근로조건!$A$5:$A$1048576,0)+0,14))</f>
        <v>23</v>
      </c>
      <c r="AG5" s="261" cm="1">
        <f t="array" ref="AG5">IF(A5="","",INDEX(근로조건!$A$5:$AF$1048576,MATCH(A5,근로조건!$A$5:$A$1048576,0)+0,11))</f>
        <v>0</v>
      </c>
      <c r="AH5" s="261" cm="1">
        <f t="array" ref="AH5">IF(A5="","",INDEX(근로조건!$A$5:$AF$1048576,MATCH(A5,근로조건!$A$5:$A$1048576,0)+0,19))</f>
        <v>0</v>
      </c>
      <c r="AI5" s="262" cm="1">
        <f t="array" ref="AI5">IF(A5="","",INDEX(근로조건!$A$5:$AF$1048576,MATCH(A5,근로조건!$A$5:$A$1048576,0)+0,17))</f>
        <v>184</v>
      </c>
      <c r="AJ5" s="253"/>
      <c r="AK5" s="253"/>
      <c r="AL5" s="253" cm="1">
        <f t="array" ref="AL5">IF(A5="","",INDEX(근로조건!$A$5:$AF$1048576,MATCH(A5,근로조건!$A$5:$A$1048576,0)+0,20))</f>
        <v>0</v>
      </c>
      <c r="AM5" s="253"/>
      <c r="AN5" s="253"/>
      <c r="AO5" s="253"/>
      <c r="AP5" s="260"/>
      <c r="AQ5" s="123"/>
      <c r="AR5" s="166"/>
      <c r="AS5" s="267"/>
      <c r="AT5" s="266"/>
      <c r="AU5" s="266"/>
      <c r="AV5" s="266"/>
    </row>
    <row r="6" spans="1:48" s="99" customFormat="1" x14ac:dyDescent="0.3">
      <c r="A6" s="52" t="s">
        <v>296</v>
      </c>
      <c r="B6" s="54">
        <v>9860</v>
      </c>
      <c r="C6" s="53"/>
      <c r="D6" s="53"/>
      <c r="E6" s="53"/>
      <c r="F6" s="57"/>
      <c r="G6" s="57"/>
      <c r="H6" s="52"/>
      <c r="I6" s="53"/>
      <c r="J6" s="53"/>
      <c r="K6" s="95"/>
      <c r="L6" s="52"/>
      <c r="M6" s="52"/>
      <c r="N6" s="54"/>
      <c r="O6" s="254" cm="1">
        <f t="array" ref="O6">IF(A6="","",INDEX(근로조건!$A$5:$Y$1048576,MATCH(A6,근로조건!$A$5:$A$1048576,0)+0,15))</f>
        <v>24</v>
      </c>
      <c r="P6" s="255" cm="1">
        <f t="array" ref="P6">IF(A6="","",INDEX(근로조건!$A$5:$Y$1048576,MATCH(A6,근로조건!$A$5:$A$1048576,0)+0,16))</f>
        <v>9</v>
      </c>
      <c r="Q6" s="256" cm="1">
        <f t="array" ref="Q6">IF(A6="","",INDEX(근로조건!$A$5:$ZZ$1048576,MATCH(A6,근로조건!$A$5:$A$1048576,0)+0,21))</f>
        <v>16</v>
      </c>
      <c r="R6" s="61"/>
      <c r="S6" s="61"/>
      <c r="T6" s="61"/>
      <c r="U6" s="61"/>
      <c r="V6" s="61"/>
      <c r="W6" s="61"/>
      <c r="X6" s="61"/>
      <c r="Y6" s="61"/>
      <c r="Z6" s="260">
        <f t="shared" ref="Z6:Z69" si="3">IF(AE6="","",SUM(AB6,AD6))</f>
        <v>1893120</v>
      </c>
      <c r="AA6" s="260">
        <f t="shared" ref="AA6:AA69" si="4">IF(AE6="","",IF(AE6&gt;=8,8*B6,AE6*B6))</f>
        <v>78880</v>
      </c>
      <c r="AB6" s="260" cm="1">
        <f t="array" ref="AB6">IFERROR(IF(A6="","",INDEX(근로조건!$A$5:$Z$1048576,MATCH(A6,근로조건!$A$5:$A$1048576,0)+0,17)-INDEX(근로조건!$A$5:$Z$1048576,MATCH(A6,근로조건!$A$5:$A$1048576,0)+0,11))*B6,"")</f>
        <v>1577600</v>
      </c>
      <c r="AC6" s="260">
        <f t="shared" ref="AC6:AC69" si="5">IFERROR(AD6/(365/7/12),"")</f>
        <v>72612.821917808207</v>
      </c>
      <c r="AD6" s="260" cm="1">
        <f t="array" ref="AD6">IFERROR(IF(A6="","",INDEX(근로조건!$A$5:$L$1048576,MATCH(A6,근로조건!$A$5:$A$1048576,0)+0,12))*B6,"")</f>
        <v>315520</v>
      </c>
      <c r="AE6" s="261" cm="1">
        <f t="array" ref="AE6">IF(A6="","",INDEX(근로조건!$A$5:$AF$1048576,MATCH(A6,근로조건!$A$5:$A$1048576,0)+0,13))</f>
        <v>11</v>
      </c>
      <c r="AF6" s="262" cm="1">
        <f t="array" ref="AF6">IF(A6="","",INDEX(근로조건!$A$5:$AF$1048576,MATCH(A6,근로조건!$A$5:$A$1048576,0)+0,14))</f>
        <v>24</v>
      </c>
      <c r="AG6" s="261" cm="1">
        <f t="array" ref="AG6">IF(A6="","",INDEX(근로조건!$A$5:$AF$1048576,MATCH(A6,근로조건!$A$5:$A$1048576,0)+0,11))</f>
        <v>104</v>
      </c>
      <c r="AH6" s="261" cm="1">
        <f t="array" ref="AH6">IF(A6="","",INDEX(근로조건!$A$5:$AF$1048576,MATCH(A6,근로조건!$A$5:$A$1048576,0)+0,19))</f>
        <v>30</v>
      </c>
      <c r="AI6" s="262" cm="1">
        <f t="array" ref="AI6">IF(A6="","",INDEX(근로조건!$A$5:$AF$1048576,MATCH(A6,근로조건!$A$5:$A$1048576,0)+0,17))</f>
        <v>264</v>
      </c>
      <c r="AJ6" s="253"/>
      <c r="AK6" s="253"/>
      <c r="AL6" s="253" cm="1">
        <f t="array" ref="AL6">IF(A6="","",INDEX(근로조건!$A$5:$AF$1048576,MATCH(A6,근로조건!$A$5:$A$1048576,0)+0,20))</f>
        <v>8</v>
      </c>
      <c r="AM6" s="253"/>
      <c r="AN6" s="253"/>
      <c r="AO6" s="253"/>
      <c r="AP6" s="260"/>
      <c r="AQ6" s="123"/>
      <c r="AR6" s="166"/>
      <c r="AS6" s="267"/>
      <c r="AT6" s="266"/>
      <c r="AU6" s="266"/>
      <c r="AV6" s="266"/>
    </row>
    <row r="7" spans="1:48" x14ac:dyDescent="0.3">
      <c r="A7" s="52" t="s">
        <v>302</v>
      </c>
      <c r="B7" s="54">
        <v>9860</v>
      </c>
      <c r="C7" s="53"/>
      <c r="D7" s="53"/>
      <c r="E7" s="53"/>
      <c r="F7" s="57"/>
      <c r="G7" s="57"/>
      <c r="H7" s="52"/>
      <c r="I7" s="53"/>
      <c r="J7" s="53"/>
      <c r="K7" s="95"/>
      <c r="L7" s="52"/>
      <c r="M7" s="52"/>
      <c r="N7" s="54"/>
      <c r="O7" s="254" cm="1">
        <f t="array" ref="O7">IF(A7="","",INDEX(근로조건!$A$5:$Y$1048576,MATCH(A7,근로조건!$A$5:$A$1048576,0)+0,15))</f>
        <v>0</v>
      </c>
      <c r="P7" s="255" cm="1">
        <f t="array" ref="P7">IF(A7="","",INDEX(근로조건!$A$5:$Y$1048576,MATCH(A7,근로조건!$A$5:$A$1048576,0)+0,16))</f>
        <v>0</v>
      </c>
      <c r="Q7" s="256" cm="1">
        <f t="array" ref="Q7">IF(A7="","",INDEX(근로조건!$A$5:$ZZ$1048576,MATCH(A7,근로조건!$A$5:$A$1048576,0)+0,21))</f>
        <v>0</v>
      </c>
      <c r="R7" s="61"/>
      <c r="S7" s="61"/>
      <c r="T7" s="61"/>
      <c r="U7" s="61"/>
      <c r="V7" s="61"/>
      <c r="W7" s="61"/>
      <c r="X7" s="61"/>
      <c r="Y7" s="61"/>
      <c r="Z7" s="260">
        <f t="shared" si="3"/>
        <v>916980</v>
      </c>
      <c r="AA7" s="260">
        <f t="shared" si="4"/>
        <v>49300</v>
      </c>
      <c r="AB7" s="260" cm="1">
        <f t="array" ref="AB7">IFERROR(IF(A7="","",INDEX(근로조건!$A$5:$Z$1048576,MATCH(A7,근로조건!$A$5:$A$1048576,0)+0,17)-INDEX(근로조건!$A$5:$Z$1048576,MATCH(A7,근로조건!$A$5:$A$1048576,0)+0,11))*B7,"")</f>
        <v>798660</v>
      </c>
      <c r="AC7" s="260">
        <f t="shared" si="5"/>
        <v>27229.808219178081</v>
      </c>
      <c r="AD7" s="260" cm="1">
        <f t="array" ref="AD7">IFERROR(IF(A7="","",INDEX(근로조건!$A$5:$L$1048576,MATCH(A7,근로조건!$A$5:$A$1048576,0)+0,12))*B7,"")</f>
        <v>118320.00000000001</v>
      </c>
      <c r="AE7" s="261" cm="1">
        <f t="array" ref="AE7">IF(A7="","",INDEX(근로조건!$A$5:$AF$1048576,MATCH(A7,근로조건!$A$5:$A$1048576,0)+0,13))</f>
        <v>5</v>
      </c>
      <c r="AF7" s="262" cm="1">
        <f t="array" ref="AF7">IF(A7="","",INDEX(근로조건!$A$5:$AF$1048576,MATCH(A7,근로조건!$A$5:$A$1048576,0)+0,14))</f>
        <v>17</v>
      </c>
      <c r="AG7" s="261" cm="1">
        <f t="array" ref="AG7">IF(A7="","",INDEX(근로조건!$A$5:$AF$1048576,MATCH(A7,근로조건!$A$5:$A$1048576,0)+0,11))</f>
        <v>4</v>
      </c>
      <c r="AH7" s="261" cm="1">
        <f t="array" ref="AH7">IF(A7="","",INDEX(근로조건!$A$5:$AF$1048576,MATCH(A7,근로조건!$A$5:$A$1048576,0)+0,19))</f>
        <v>0</v>
      </c>
      <c r="AI7" s="262" cm="1">
        <f t="array" ref="AI7">IF(A7="","",INDEX(근로조건!$A$5:$AF$1048576,MATCH(A7,근로조건!$A$5:$A$1048576,0)+0,17))</f>
        <v>85</v>
      </c>
      <c r="AJ7" s="253"/>
      <c r="AK7" s="253"/>
      <c r="AL7" s="253" cm="1">
        <f t="array" ref="AL7">IF(A7="","",INDEX(근로조건!$A$5:$AF$1048576,MATCH(A7,근로조건!$A$5:$A$1048576,0)+0,20))</f>
        <v>0</v>
      </c>
      <c r="AM7" s="253"/>
      <c r="AN7" s="253"/>
      <c r="AO7" s="253"/>
      <c r="AP7" s="260"/>
      <c r="AQ7" s="123"/>
      <c r="AR7" s="166"/>
      <c r="AS7" s="267"/>
      <c r="AT7" s="266"/>
      <c r="AU7" s="266"/>
      <c r="AV7" s="266"/>
    </row>
    <row r="8" spans="1:48" x14ac:dyDescent="0.3">
      <c r="A8" s="52"/>
      <c r="B8" s="54"/>
      <c r="C8" s="53"/>
      <c r="D8" s="53"/>
      <c r="E8" s="53"/>
      <c r="F8" s="57"/>
      <c r="G8" s="57"/>
      <c r="H8" s="52"/>
      <c r="I8" s="53"/>
      <c r="J8" s="53"/>
      <c r="K8" s="95"/>
      <c r="L8" s="52"/>
      <c r="M8" s="52"/>
      <c r="N8" s="54"/>
      <c r="O8" s="254" t="str" cm="1">
        <f t="array" ref="O8">IF(A8="","",INDEX(근로조건!$A$5:$Y$1048576,MATCH(A8,근로조건!$A$5:$A$1048576,0)+0,15))</f>
        <v/>
      </c>
      <c r="P8" s="255" t="str" cm="1">
        <f t="array" ref="P8">IF(A8="","",INDEX(근로조건!$A$5:$Y$1048576,MATCH(A8,근로조건!$A$5:$A$1048576,0)+0,16))</f>
        <v/>
      </c>
      <c r="Q8" s="256" t="str" cm="1">
        <f t="array" ref="Q8">IF(A8="","",INDEX(근로조건!$A$5:$ZZ$1048576,MATCH(A8,근로조건!$A$5:$A$1048576,0)+0,21))</f>
        <v/>
      </c>
      <c r="R8" s="61"/>
      <c r="S8" s="61"/>
      <c r="T8" s="61"/>
      <c r="U8" s="61"/>
      <c r="V8" s="61"/>
      <c r="W8" s="61"/>
      <c r="X8" s="61"/>
      <c r="Y8" s="61"/>
      <c r="Z8" s="260" t="str">
        <f t="shared" si="3"/>
        <v/>
      </c>
      <c r="AA8" s="260" t="str">
        <f t="shared" si="4"/>
        <v/>
      </c>
      <c r="AB8" s="260" t="str" cm="1">
        <f t="array" ref="AB8">IFERROR(IF(A8="","",INDEX(근로조건!$A$5:$Z$1048576,MATCH(A8,근로조건!$A$5:$A$1048576,0)+0,17)-INDEX(근로조건!$A$5:$Z$1048576,MATCH(A8,근로조건!$A$5:$A$1048576,0)+0,11))*B8,"")</f>
        <v/>
      </c>
      <c r="AC8" s="260" t="str">
        <f t="shared" si="5"/>
        <v/>
      </c>
      <c r="AD8" s="260" t="str" cm="1">
        <f t="array" ref="AD8">IFERROR(IF(A8="","",INDEX(근로조건!$A$5:$L$1048576,MATCH(A8,근로조건!$A$5:$A$1048576,0)+0,12))*B8,"")</f>
        <v/>
      </c>
      <c r="AE8" s="261" t="str" cm="1">
        <f t="array" ref="AE8">IF(A8="","",INDEX(근로조건!$A$5:$AF$1048576,MATCH(A8,근로조건!$A$5:$A$1048576,0)+0,13))</f>
        <v/>
      </c>
      <c r="AF8" s="262" t="str" cm="1">
        <f t="array" ref="AF8">IF(A8="","",INDEX(근로조건!$A$5:$AF$1048576,MATCH(A8,근로조건!$A$5:$A$1048576,0)+0,14))</f>
        <v/>
      </c>
      <c r="AG8" s="261" t="str" cm="1">
        <f t="array" ref="AG8">IF(A8="","",INDEX(근로조건!$A$5:$AF$1048576,MATCH(A8,근로조건!$A$5:$A$1048576,0)+0,11))</f>
        <v/>
      </c>
      <c r="AH8" s="261" t="str" cm="1">
        <f t="array" ref="AH8">IF(A8="","",INDEX(근로조건!$A$5:$AF$1048576,MATCH(A8,근로조건!$A$5:$A$1048576,0)+0,19))</f>
        <v/>
      </c>
      <c r="AI8" s="262" t="str" cm="1">
        <f t="array" ref="AI8">IF(A8="","",INDEX(근로조건!$A$5:$AF$1048576,MATCH(A8,근로조건!$A$5:$A$1048576,0)+0,17))</f>
        <v/>
      </c>
      <c r="AJ8" s="253"/>
      <c r="AK8" s="253"/>
      <c r="AL8" s="253" t="str" cm="1">
        <f t="array" ref="AL8">IF(A8="","",INDEX(근로조건!$A$5:$AF$1048576,MATCH(A8,근로조건!$A$5:$A$1048576,0)+0,20))</f>
        <v/>
      </c>
      <c r="AM8" s="253"/>
      <c r="AN8" s="253"/>
      <c r="AO8" s="253"/>
      <c r="AP8" s="260"/>
      <c r="AQ8" s="123"/>
      <c r="AR8" s="166"/>
      <c r="AS8" s="267"/>
      <c r="AT8" s="266"/>
      <c r="AU8" s="266"/>
      <c r="AV8" s="266"/>
    </row>
    <row r="9" spans="1:48" x14ac:dyDescent="0.3">
      <c r="A9" s="52"/>
      <c r="B9" s="54"/>
      <c r="C9" s="53"/>
      <c r="D9" s="53"/>
      <c r="E9" s="53"/>
      <c r="F9" s="57"/>
      <c r="G9" s="57"/>
      <c r="H9" s="52"/>
      <c r="I9" s="53"/>
      <c r="J9" s="53"/>
      <c r="K9" s="95"/>
      <c r="L9" s="52"/>
      <c r="M9" s="52"/>
      <c r="N9" s="54"/>
      <c r="O9" s="254" t="str" cm="1">
        <f t="array" ref="O9">IF(A9="","",INDEX(근로조건!$A$5:$Y$1048576,MATCH(A9,근로조건!$A$5:$A$1048576,0)+0,15))</f>
        <v/>
      </c>
      <c r="P9" s="255" t="str" cm="1">
        <f t="array" ref="P9">IF(A9="","",INDEX(근로조건!$A$5:$Y$1048576,MATCH(A9,근로조건!$A$5:$A$1048576,0)+0,16))</f>
        <v/>
      </c>
      <c r="Q9" s="256" t="str" cm="1">
        <f t="array" ref="Q9">IF(A9="","",INDEX(근로조건!$A$5:$ZZ$1048576,MATCH(A9,근로조건!$A$5:$A$1048576,0)+0,21))</f>
        <v/>
      </c>
      <c r="R9" s="61"/>
      <c r="S9" s="61"/>
      <c r="T9" s="61"/>
      <c r="U9" s="61"/>
      <c r="V9" s="61"/>
      <c r="W9" s="61"/>
      <c r="X9" s="61"/>
      <c r="Y9" s="61"/>
      <c r="Z9" s="260" t="str">
        <f t="shared" si="3"/>
        <v/>
      </c>
      <c r="AA9" s="260" t="str">
        <f t="shared" si="4"/>
        <v/>
      </c>
      <c r="AB9" s="260" t="str" cm="1">
        <f t="array" ref="AB9">IFERROR(IF(A9="","",INDEX(근로조건!$A$5:$Z$1048576,MATCH(A9,근로조건!$A$5:$A$1048576,0)+0,17)-INDEX(근로조건!$A$5:$Z$1048576,MATCH(A9,근로조건!$A$5:$A$1048576,0)+0,11))*B9,"")</f>
        <v/>
      </c>
      <c r="AC9" s="260" t="str">
        <f t="shared" si="5"/>
        <v/>
      </c>
      <c r="AD9" s="260" t="str" cm="1">
        <f t="array" ref="AD9">IFERROR(IF(A9="","",INDEX(근로조건!$A$5:$L$1048576,MATCH(A9,근로조건!$A$5:$A$1048576,0)+0,12))*B9,"")</f>
        <v/>
      </c>
      <c r="AE9" s="261" t="str" cm="1">
        <f t="array" ref="AE9">IF(A9="","",INDEX(근로조건!$A$5:$AF$1048576,MATCH(A9,근로조건!$A$5:$A$1048576,0)+0,13))</f>
        <v/>
      </c>
      <c r="AF9" s="262" t="str" cm="1">
        <f t="array" ref="AF9">IF(A9="","",INDEX(근로조건!$A$5:$AF$1048576,MATCH(A9,근로조건!$A$5:$A$1048576,0)+0,14))</f>
        <v/>
      </c>
      <c r="AG9" s="261" t="str" cm="1">
        <f t="array" ref="AG9">IF(A9="","",INDEX(근로조건!$A$5:$AF$1048576,MATCH(A9,근로조건!$A$5:$A$1048576,0)+0,11))</f>
        <v/>
      </c>
      <c r="AH9" s="261" t="str" cm="1">
        <f t="array" ref="AH9">IF(A9="","",INDEX(근로조건!$A$5:$AF$1048576,MATCH(A9,근로조건!$A$5:$A$1048576,0)+0,19))</f>
        <v/>
      </c>
      <c r="AI9" s="262" t="str" cm="1">
        <f t="array" ref="AI9">IF(A9="","",INDEX(근로조건!$A$5:$AF$1048576,MATCH(A9,근로조건!$A$5:$A$1048576,0)+0,17))</f>
        <v/>
      </c>
      <c r="AJ9" s="253"/>
      <c r="AK9" s="253"/>
      <c r="AL9" s="253" t="str" cm="1">
        <f t="array" ref="AL9">IF(A9="","",INDEX(근로조건!$A$5:$AF$1048576,MATCH(A9,근로조건!$A$5:$A$1048576,0)+0,20))</f>
        <v/>
      </c>
      <c r="AM9" s="253"/>
      <c r="AN9" s="253"/>
      <c r="AO9" s="253"/>
      <c r="AP9" s="260"/>
      <c r="AQ9" s="123"/>
      <c r="AR9" s="166"/>
      <c r="AS9" s="267"/>
      <c r="AT9" s="266"/>
      <c r="AU9" s="266"/>
      <c r="AV9" s="266"/>
    </row>
    <row r="10" spans="1:48" x14ac:dyDescent="0.3">
      <c r="A10" s="52"/>
      <c r="B10" s="54"/>
      <c r="C10" s="53"/>
      <c r="D10" s="53"/>
      <c r="E10" s="53"/>
      <c r="F10" s="57"/>
      <c r="G10" s="57"/>
      <c r="H10" s="52"/>
      <c r="I10" s="53"/>
      <c r="J10" s="53"/>
      <c r="K10" s="95"/>
      <c r="L10" s="52"/>
      <c r="M10" s="52"/>
      <c r="N10" s="54"/>
      <c r="O10" s="254" t="str" cm="1">
        <f t="array" ref="O10">IF(A10="","",INDEX(근로조건!$A$5:$Y$1048576,MATCH(A10,근로조건!$A$5:$A$1048576,0)+0,15))</f>
        <v/>
      </c>
      <c r="P10" s="255" t="str" cm="1">
        <f t="array" ref="P10">IF(A10="","",INDEX(근로조건!$A$5:$Y$1048576,MATCH(A10,근로조건!$A$5:$A$1048576,0)+0,16))</f>
        <v/>
      </c>
      <c r="Q10" s="256" t="str" cm="1">
        <f t="array" ref="Q10">IF(A10="","",INDEX(근로조건!$A$5:$ZZ$1048576,MATCH(A10,근로조건!$A$5:$A$1048576,0)+0,21))</f>
        <v/>
      </c>
      <c r="R10" s="61"/>
      <c r="S10" s="61"/>
      <c r="T10" s="61"/>
      <c r="U10" s="61"/>
      <c r="V10" s="61"/>
      <c r="W10" s="61"/>
      <c r="X10" s="61"/>
      <c r="Y10" s="61"/>
      <c r="Z10" s="260" t="str">
        <f t="shared" si="3"/>
        <v/>
      </c>
      <c r="AA10" s="260" t="str">
        <f t="shared" si="4"/>
        <v/>
      </c>
      <c r="AB10" s="260" t="str" cm="1">
        <f t="array" ref="AB10">IFERROR(IF(A10="","",INDEX(근로조건!$A$5:$Z$1048576,MATCH(A10,근로조건!$A$5:$A$1048576,0)+0,17)-INDEX(근로조건!$A$5:$Z$1048576,MATCH(A10,근로조건!$A$5:$A$1048576,0)+0,11))*B10,"")</f>
        <v/>
      </c>
      <c r="AC10" s="260" t="str">
        <f t="shared" si="5"/>
        <v/>
      </c>
      <c r="AD10" s="260" t="str" cm="1">
        <f t="array" ref="AD10">IFERROR(IF(A10="","",INDEX(근로조건!$A$5:$L$1048576,MATCH(A10,근로조건!$A$5:$A$1048576,0)+0,12))*B10,"")</f>
        <v/>
      </c>
      <c r="AE10" s="261" t="str" cm="1">
        <f t="array" ref="AE10">IF(A10="","",INDEX(근로조건!$A$5:$AF$1048576,MATCH(A10,근로조건!$A$5:$A$1048576,0)+0,13))</f>
        <v/>
      </c>
      <c r="AF10" s="262" t="str" cm="1">
        <f t="array" ref="AF10">IF(A10="","",INDEX(근로조건!$A$5:$AF$1048576,MATCH(A10,근로조건!$A$5:$A$1048576,0)+0,14))</f>
        <v/>
      </c>
      <c r="AG10" s="261" t="str" cm="1">
        <f t="array" ref="AG10">IF(A10="","",INDEX(근로조건!$A$5:$AF$1048576,MATCH(A10,근로조건!$A$5:$A$1048576,0)+0,11))</f>
        <v/>
      </c>
      <c r="AH10" s="261" t="str" cm="1">
        <f t="array" ref="AH10">IF(A10="","",INDEX(근로조건!$A$5:$AF$1048576,MATCH(A10,근로조건!$A$5:$A$1048576,0)+0,19))</f>
        <v/>
      </c>
      <c r="AI10" s="262" t="str" cm="1">
        <f t="array" ref="AI10">IF(A10="","",INDEX(근로조건!$A$5:$AF$1048576,MATCH(A10,근로조건!$A$5:$A$1048576,0)+0,17))</f>
        <v/>
      </c>
      <c r="AJ10" s="253"/>
      <c r="AK10" s="253"/>
      <c r="AL10" s="253" t="str" cm="1">
        <f t="array" ref="AL10">IF(A10="","",INDEX(근로조건!$A$5:$AF$1048576,MATCH(A10,근로조건!$A$5:$A$1048576,0)+0,20))</f>
        <v/>
      </c>
      <c r="AM10" s="253"/>
      <c r="AN10" s="253"/>
      <c r="AO10" s="253"/>
      <c r="AP10" s="260"/>
      <c r="AQ10" s="123"/>
      <c r="AR10" s="166"/>
      <c r="AS10" s="267"/>
      <c r="AT10" s="266"/>
      <c r="AU10" s="266"/>
      <c r="AV10" s="266"/>
    </row>
    <row r="11" spans="1:48" x14ac:dyDescent="0.3">
      <c r="A11" s="52"/>
      <c r="B11" s="54"/>
      <c r="C11" s="53"/>
      <c r="D11" s="53"/>
      <c r="E11" s="53"/>
      <c r="F11" s="57"/>
      <c r="G11" s="57"/>
      <c r="H11" s="52"/>
      <c r="I11" s="53"/>
      <c r="J11" s="53"/>
      <c r="K11" s="95"/>
      <c r="L11" s="52"/>
      <c r="M11" s="52"/>
      <c r="N11" s="54"/>
      <c r="O11" s="254" t="str" cm="1">
        <f t="array" ref="O11">IF(A11="","",INDEX(근로조건!$A$5:$Y$1048576,MATCH(A11,근로조건!$A$5:$A$1048576,0)+0,15))</f>
        <v/>
      </c>
      <c r="P11" s="255" t="str" cm="1">
        <f t="array" ref="P11">IF(A11="","",INDEX(근로조건!$A$5:$Y$1048576,MATCH(A11,근로조건!$A$5:$A$1048576,0)+0,16))</f>
        <v/>
      </c>
      <c r="Q11" s="256" t="str" cm="1">
        <f t="array" ref="Q11">IF(A11="","",INDEX(근로조건!$A$5:$ZZ$1048576,MATCH(A11,근로조건!$A$5:$A$1048576,0)+0,21))</f>
        <v/>
      </c>
      <c r="R11" s="61"/>
      <c r="S11" s="61"/>
      <c r="T11" s="61"/>
      <c r="U11" s="61"/>
      <c r="V11" s="61"/>
      <c r="W11" s="61"/>
      <c r="X11" s="61"/>
      <c r="Y11" s="61"/>
      <c r="Z11" s="260" t="str">
        <f t="shared" si="3"/>
        <v/>
      </c>
      <c r="AA11" s="260" t="str">
        <f t="shared" si="4"/>
        <v/>
      </c>
      <c r="AB11" s="260" t="str" cm="1">
        <f t="array" ref="AB11">IFERROR(IF(A11="","",INDEX(근로조건!$A$5:$Z$1048576,MATCH(A11,근로조건!$A$5:$A$1048576,0)+0,17)-INDEX(근로조건!$A$5:$Z$1048576,MATCH(A11,근로조건!$A$5:$A$1048576,0)+0,11))*B11,"")</f>
        <v/>
      </c>
      <c r="AC11" s="260" t="str">
        <f t="shared" si="5"/>
        <v/>
      </c>
      <c r="AD11" s="260" t="str" cm="1">
        <f t="array" ref="AD11">IFERROR(IF(A11="","",INDEX(근로조건!$A$5:$L$1048576,MATCH(A11,근로조건!$A$5:$A$1048576,0)+0,12))*B11,"")</f>
        <v/>
      </c>
      <c r="AE11" s="261" t="str" cm="1">
        <f t="array" ref="AE11">IF(A11="","",INDEX(근로조건!$A$5:$AF$1048576,MATCH(A11,근로조건!$A$5:$A$1048576,0)+0,13))</f>
        <v/>
      </c>
      <c r="AF11" s="262" t="str" cm="1">
        <f t="array" ref="AF11">IF(A11="","",INDEX(근로조건!$A$5:$AF$1048576,MATCH(A11,근로조건!$A$5:$A$1048576,0)+0,14))</f>
        <v/>
      </c>
      <c r="AG11" s="261" t="str" cm="1">
        <f t="array" ref="AG11">IF(A11="","",INDEX(근로조건!$A$5:$AF$1048576,MATCH(A11,근로조건!$A$5:$A$1048576,0)+0,11))</f>
        <v/>
      </c>
      <c r="AH11" s="261" t="str" cm="1">
        <f t="array" ref="AH11">IF(A11="","",INDEX(근로조건!$A$5:$AF$1048576,MATCH(A11,근로조건!$A$5:$A$1048576,0)+0,19))</f>
        <v/>
      </c>
      <c r="AI11" s="262" t="str" cm="1">
        <f t="array" ref="AI11">IF(A11="","",INDEX(근로조건!$A$5:$AF$1048576,MATCH(A11,근로조건!$A$5:$A$1048576,0)+0,17))</f>
        <v/>
      </c>
      <c r="AJ11" s="253"/>
      <c r="AK11" s="253"/>
      <c r="AL11" s="253" t="str" cm="1">
        <f t="array" ref="AL11">IF(A11="","",INDEX(근로조건!$A$5:$AF$1048576,MATCH(A11,근로조건!$A$5:$A$1048576,0)+0,20))</f>
        <v/>
      </c>
      <c r="AM11" s="253"/>
      <c r="AN11" s="253"/>
      <c r="AO11" s="253"/>
      <c r="AP11" s="260"/>
      <c r="AQ11" s="123"/>
      <c r="AR11" s="166"/>
      <c r="AS11" s="267"/>
      <c r="AT11" s="266"/>
      <c r="AU11" s="266"/>
      <c r="AV11" s="266"/>
    </row>
    <row r="12" spans="1:48" x14ac:dyDescent="0.3">
      <c r="A12" s="52"/>
      <c r="B12" s="54"/>
      <c r="C12" s="53"/>
      <c r="D12" s="53"/>
      <c r="E12" s="53"/>
      <c r="F12" s="57"/>
      <c r="G12" s="57"/>
      <c r="H12" s="52"/>
      <c r="I12" s="53"/>
      <c r="J12" s="53"/>
      <c r="K12" s="95"/>
      <c r="L12" s="52"/>
      <c r="M12" s="52"/>
      <c r="N12" s="54"/>
      <c r="O12" s="254" t="str" cm="1">
        <f t="array" ref="O12">IF(A12="","",INDEX(근로조건!$A$5:$Y$1048576,MATCH(A12,근로조건!$A$5:$A$1048576,0)+0,15))</f>
        <v/>
      </c>
      <c r="P12" s="255" t="str" cm="1">
        <f t="array" ref="P12">IF(A12="","",INDEX(근로조건!$A$5:$Y$1048576,MATCH(A12,근로조건!$A$5:$A$1048576,0)+0,16))</f>
        <v/>
      </c>
      <c r="Q12" s="256" t="str" cm="1">
        <f t="array" ref="Q12">IF(A12="","",INDEX(근로조건!$A$5:$ZZ$1048576,MATCH(A12,근로조건!$A$5:$A$1048576,0)+0,21))</f>
        <v/>
      </c>
      <c r="R12" s="61"/>
      <c r="S12" s="61"/>
      <c r="T12" s="61"/>
      <c r="U12" s="61"/>
      <c r="V12" s="61"/>
      <c r="W12" s="61"/>
      <c r="X12" s="61"/>
      <c r="Y12" s="61"/>
      <c r="Z12" s="260" t="str">
        <f t="shared" si="3"/>
        <v/>
      </c>
      <c r="AA12" s="260" t="str">
        <f t="shared" si="4"/>
        <v/>
      </c>
      <c r="AB12" s="260" t="str" cm="1">
        <f t="array" ref="AB12">IFERROR(IF(A12="","",INDEX(근로조건!$A$5:$Z$1048576,MATCH(A12,근로조건!$A$5:$A$1048576,0)+0,17)-INDEX(근로조건!$A$5:$Z$1048576,MATCH(A12,근로조건!$A$5:$A$1048576,0)+0,11))*B12,"")</f>
        <v/>
      </c>
      <c r="AC12" s="260" t="str">
        <f t="shared" si="5"/>
        <v/>
      </c>
      <c r="AD12" s="260" t="str" cm="1">
        <f t="array" ref="AD12">IFERROR(IF(A12="","",INDEX(근로조건!$A$5:$L$1048576,MATCH(A12,근로조건!$A$5:$A$1048576,0)+0,12))*B12,"")</f>
        <v/>
      </c>
      <c r="AE12" s="261" t="str" cm="1">
        <f t="array" ref="AE12">IF(A12="","",INDEX(근로조건!$A$5:$AF$1048576,MATCH(A12,근로조건!$A$5:$A$1048576,0)+0,13))</f>
        <v/>
      </c>
      <c r="AF12" s="262" t="str" cm="1">
        <f t="array" ref="AF12">IF(A12="","",INDEX(근로조건!$A$5:$AF$1048576,MATCH(A12,근로조건!$A$5:$A$1048576,0)+0,14))</f>
        <v/>
      </c>
      <c r="AG12" s="261" t="str" cm="1">
        <f t="array" ref="AG12">IF(A12="","",INDEX(근로조건!$A$5:$AF$1048576,MATCH(A12,근로조건!$A$5:$A$1048576,0)+0,11))</f>
        <v/>
      </c>
      <c r="AH12" s="261" t="str" cm="1">
        <f t="array" ref="AH12">IF(A12="","",INDEX(근로조건!$A$5:$AF$1048576,MATCH(A12,근로조건!$A$5:$A$1048576,0)+0,19))</f>
        <v/>
      </c>
      <c r="AI12" s="262" t="str" cm="1">
        <f t="array" ref="AI12">IF(A12="","",INDEX(근로조건!$A$5:$AF$1048576,MATCH(A12,근로조건!$A$5:$A$1048576,0)+0,17))</f>
        <v/>
      </c>
      <c r="AJ12" s="253"/>
      <c r="AK12" s="253"/>
      <c r="AL12" s="253" t="str" cm="1">
        <f t="array" ref="AL12">IF(A12="","",INDEX(근로조건!$A$5:$AF$1048576,MATCH(A12,근로조건!$A$5:$A$1048576,0)+0,20))</f>
        <v/>
      </c>
      <c r="AM12" s="253"/>
      <c r="AN12" s="253"/>
      <c r="AO12" s="253"/>
      <c r="AP12" s="260"/>
      <c r="AQ12" s="123"/>
      <c r="AR12" s="166"/>
      <c r="AS12" s="267"/>
      <c r="AT12" s="266"/>
      <c r="AU12" s="266"/>
      <c r="AV12" s="266"/>
    </row>
    <row r="13" spans="1:48" x14ac:dyDescent="0.3">
      <c r="A13" s="52"/>
      <c r="B13" s="54"/>
      <c r="C13" s="53"/>
      <c r="D13" s="53"/>
      <c r="E13" s="53"/>
      <c r="F13" s="57"/>
      <c r="G13" s="57"/>
      <c r="H13" s="52"/>
      <c r="I13" s="53"/>
      <c r="J13" s="53"/>
      <c r="K13" s="95"/>
      <c r="L13" s="52"/>
      <c r="M13" s="52"/>
      <c r="N13" s="54"/>
      <c r="O13" s="254" t="str" cm="1">
        <f t="array" ref="O13">IF(A13="","",INDEX(근로조건!$A$5:$Y$1048576,MATCH(A13,근로조건!$A$5:$A$1048576,0)+0,15))</f>
        <v/>
      </c>
      <c r="P13" s="255" t="str" cm="1">
        <f t="array" ref="P13">IF(A13="","",INDEX(근로조건!$A$5:$Y$1048576,MATCH(A13,근로조건!$A$5:$A$1048576,0)+0,16))</f>
        <v/>
      </c>
      <c r="Q13" s="256" t="str" cm="1">
        <f t="array" ref="Q13">IF(A13="","",INDEX(근로조건!$A$5:$ZZ$1048576,MATCH(A13,근로조건!$A$5:$A$1048576,0)+0,21))</f>
        <v/>
      </c>
      <c r="R13" s="61"/>
      <c r="S13" s="61"/>
      <c r="T13" s="61"/>
      <c r="U13" s="61"/>
      <c r="V13" s="61"/>
      <c r="W13" s="61"/>
      <c r="X13" s="61"/>
      <c r="Y13" s="61"/>
      <c r="Z13" s="260" t="str">
        <f t="shared" si="3"/>
        <v/>
      </c>
      <c r="AA13" s="260" t="str">
        <f t="shared" si="4"/>
        <v/>
      </c>
      <c r="AB13" s="260" t="str" cm="1">
        <f t="array" ref="AB13">IFERROR(IF(A13="","",INDEX(근로조건!$A$5:$Z$1048576,MATCH(A13,근로조건!$A$5:$A$1048576,0)+0,17)-INDEX(근로조건!$A$5:$Z$1048576,MATCH(A13,근로조건!$A$5:$A$1048576,0)+0,11))*B13,"")</f>
        <v/>
      </c>
      <c r="AC13" s="260" t="str">
        <f t="shared" si="5"/>
        <v/>
      </c>
      <c r="AD13" s="260" t="str" cm="1">
        <f t="array" ref="AD13">IFERROR(IF(A13="","",INDEX(근로조건!$A$5:$L$1048576,MATCH(A13,근로조건!$A$5:$A$1048576,0)+0,12))*B13,"")</f>
        <v/>
      </c>
      <c r="AE13" s="261" t="str" cm="1">
        <f t="array" ref="AE13">IF(A13="","",INDEX(근로조건!$A$5:$AF$1048576,MATCH(A13,근로조건!$A$5:$A$1048576,0)+0,13))</f>
        <v/>
      </c>
      <c r="AF13" s="262" t="str" cm="1">
        <f t="array" ref="AF13">IF(A13="","",INDEX(근로조건!$A$5:$AF$1048576,MATCH(A13,근로조건!$A$5:$A$1048576,0)+0,14))</f>
        <v/>
      </c>
      <c r="AG13" s="261" t="str" cm="1">
        <f t="array" ref="AG13">IF(A13="","",INDEX(근로조건!$A$5:$AF$1048576,MATCH(A13,근로조건!$A$5:$A$1048576,0)+0,11))</f>
        <v/>
      </c>
      <c r="AH13" s="261" t="str" cm="1">
        <f t="array" ref="AH13">IF(A13="","",INDEX(근로조건!$A$5:$AF$1048576,MATCH(A13,근로조건!$A$5:$A$1048576,0)+0,19))</f>
        <v/>
      </c>
      <c r="AI13" s="262" t="str" cm="1">
        <f t="array" ref="AI13">IF(A13="","",INDEX(근로조건!$A$5:$AF$1048576,MATCH(A13,근로조건!$A$5:$A$1048576,0)+0,17))</f>
        <v/>
      </c>
      <c r="AJ13" s="253"/>
      <c r="AK13" s="253"/>
      <c r="AL13" s="253" t="str" cm="1">
        <f t="array" ref="AL13">IF(A13="","",INDEX(근로조건!$A$5:$AF$1048576,MATCH(A13,근로조건!$A$5:$A$1048576,0)+0,20))</f>
        <v/>
      </c>
      <c r="AM13" s="253"/>
      <c r="AN13" s="253"/>
      <c r="AO13" s="253"/>
      <c r="AP13" s="260"/>
      <c r="AQ13" s="123"/>
      <c r="AR13" s="166"/>
      <c r="AS13" s="267"/>
      <c r="AT13" s="266"/>
      <c r="AU13" s="266"/>
      <c r="AV13" s="266"/>
    </row>
    <row r="14" spans="1:48" x14ac:dyDescent="0.3">
      <c r="A14" s="52"/>
      <c r="B14" s="54"/>
      <c r="C14" s="53"/>
      <c r="D14" s="53"/>
      <c r="E14" s="53"/>
      <c r="F14" s="57"/>
      <c r="G14" s="57"/>
      <c r="H14" s="52"/>
      <c r="I14" s="53"/>
      <c r="J14" s="53"/>
      <c r="K14" s="95"/>
      <c r="L14" s="52"/>
      <c r="M14" s="52"/>
      <c r="N14" s="54"/>
      <c r="O14" s="254" t="str" cm="1">
        <f t="array" ref="O14">IF(A14="","",INDEX(근로조건!$A$5:$Y$1048576,MATCH(A14,근로조건!$A$5:$A$1048576,0)+0,15))</f>
        <v/>
      </c>
      <c r="P14" s="255" t="str" cm="1">
        <f t="array" ref="P14">IF(A14="","",INDEX(근로조건!$A$5:$Y$1048576,MATCH(A14,근로조건!$A$5:$A$1048576,0)+0,16))</f>
        <v/>
      </c>
      <c r="Q14" s="256" t="str" cm="1">
        <f t="array" ref="Q14">IF(A14="","",INDEX(근로조건!$A$5:$ZZ$1048576,MATCH(A14,근로조건!$A$5:$A$1048576,0)+0,21))</f>
        <v/>
      </c>
      <c r="R14" s="61"/>
      <c r="S14" s="61"/>
      <c r="T14" s="61"/>
      <c r="U14" s="61"/>
      <c r="V14" s="61"/>
      <c r="W14" s="61"/>
      <c r="X14" s="61"/>
      <c r="Y14" s="61"/>
      <c r="Z14" s="260" t="str">
        <f t="shared" si="3"/>
        <v/>
      </c>
      <c r="AA14" s="260" t="str">
        <f t="shared" si="4"/>
        <v/>
      </c>
      <c r="AB14" s="260" t="str" cm="1">
        <f t="array" ref="AB14">IFERROR(IF(A14="","",INDEX(근로조건!$A$5:$Z$1048576,MATCH(A14,근로조건!$A$5:$A$1048576,0)+0,17)-INDEX(근로조건!$A$5:$Z$1048576,MATCH(A14,근로조건!$A$5:$A$1048576,0)+0,11))*B14,"")</f>
        <v/>
      </c>
      <c r="AC14" s="260" t="str">
        <f t="shared" si="5"/>
        <v/>
      </c>
      <c r="AD14" s="260" t="str" cm="1">
        <f t="array" ref="AD14">IFERROR(IF(A14="","",INDEX(근로조건!$A$5:$L$1048576,MATCH(A14,근로조건!$A$5:$A$1048576,0)+0,12))*B14,"")</f>
        <v/>
      </c>
      <c r="AE14" s="261" t="str" cm="1">
        <f t="array" ref="AE14">IF(A14="","",INDEX(근로조건!$A$5:$AF$1048576,MATCH(A14,근로조건!$A$5:$A$1048576,0)+0,13))</f>
        <v/>
      </c>
      <c r="AF14" s="262" t="str" cm="1">
        <f t="array" ref="AF14">IF(A14="","",INDEX(근로조건!$A$5:$AF$1048576,MATCH(A14,근로조건!$A$5:$A$1048576,0)+0,14))</f>
        <v/>
      </c>
      <c r="AG14" s="261" t="str" cm="1">
        <f t="array" ref="AG14">IF(A14="","",INDEX(근로조건!$A$5:$AF$1048576,MATCH(A14,근로조건!$A$5:$A$1048576,0)+0,11))</f>
        <v/>
      </c>
      <c r="AH14" s="261" t="str" cm="1">
        <f t="array" ref="AH14">IF(A14="","",INDEX(근로조건!$A$5:$AF$1048576,MATCH(A14,근로조건!$A$5:$A$1048576,0)+0,19))</f>
        <v/>
      </c>
      <c r="AI14" s="262" t="str" cm="1">
        <f t="array" ref="AI14">IF(A14="","",INDEX(근로조건!$A$5:$AF$1048576,MATCH(A14,근로조건!$A$5:$A$1048576,0)+0,17))</f>
        <v/>
      </c>
      <c r="AJ14" s="253"/>
      <c r="AK14" s="253"/>
      <c r="AL14" s="253" t="str" cm="1">
        <f t="array" ref="AL14">IF(A14="","",INDEX(근로조건!$A$5:$AF$1048576,MATCH(A14,근로조건!$A$5:$A$1048576,0)+0,20))</f>
        <v/>
      </c>
      <c r="AM14" s="253"/>
      <c r="AN14" s="253"/>
      <c r="AO14" s="253"/>
      <c r="AP14" s="260"/>
      <c r="AQ14" s="123"/>
      <c r="AR14" s="166"/>
      <c r="AS14" s="267"/>
      <c r="AT14" s="266"/>
      <c r="AU14" s="266"/>
      <c r="AV14" s="266"/>
    </row>
    <row r="15" spans="1:48" x14ac:dyDescent="0.3">
      <c r="A15" s="52"/>
      <c r="B15" s="54"/>
      <c r="C15" s="53"/>
      <c r="D15" s="53"/>
      <c r="E15" s="53"/>
      <c r="F15" s="57"/>
      <c r="G15" s="57"/>
      <c r="H15" s="52"/>
      <c r="I15" s="53"/>
      <c r="J15" s="53"/>
      <c r="K15" s="95"/>
      <c r="L15" s="52"/>
      <c r="M15" s="52"/>
      <c r="N15" s="54"/>
      <c r="O15" s="254" t="str" cm="1">
        <f t="array" ref="O15">IF(A15="","",INDEX(근로조건!$A$5:$Y$1048576,MATCH(A15,근로조건!$A$5:$A$1048576,0)+0,15))</f>
        <v/>
      </c>
      <c r="P15" s="255" t="str" cm="1">
        <f t="array" ref="P15">IF(A15="","",INDEX(근로조건!$A$5:$Y$1048576,MATCH(A15,근로조건!$A$5:$A$1048576,0)+0,16))</f>
        <v/>
      </c>
      <c r="Q15" s="256" t="str" cm="1">
        <f t="array" ref="Q15">IF(A15="","",INDEX(근로조건!$A$5:$ZZ$1048576,MATCH(A15,근로조건!$A$5:$A$1048576,0)+0,21))</f>
        <v/>
      </c>
      <c r="R15" s="61"/>
      <c r="S15" s="61"/>
      <c r="T15" s="61"/>
      <c r="U15" s="61"/>
      <c r="V15" s="61"/>
      <c r="W15" s="61"/>
      <c r="X15" s="61"/>
      <c r="Y15" s="61"/>
      <c r="Z15" s="260" t="str">
        <f t="shared" si="3"/>
        <v/>
      </c>
      <c r="AA15" s="260" t="str">
        <f t="shared" si="4"/>
        <v/>
      </c>
      <c r="AB15" s="260" t="str" cm="1">
        <f t="array" ref="AB15">IFERROR(IF(A15="","",INDEX(근로조건!$A$5:$Z$1048576,MATCH(A15,근로조건!$A$5:$A$1048576,0)+0,17)-INDEX(근로조건!$A$5:$Z$1048576,MATCH(A15,근로조건!$A$5:$A$1048576,0)+0,11))*B15,"")</f>
        <v/>
      </c>
      <c r="AC15" s="260" t="str">
        <f t="shared" si="5"/>
        <v/>
      </c>
      <c r="AD15" s="260" t="str" cm="1">
        <f t="array" ref="AD15">IFERROR(IF(A15="","",INDEX(근로조건!$A$5:$L$1048576,MATCH(A15,근로조건!$A$5:$A$1048576,0)+0,12))*B15,"")</f>
        <v/>
      </c>
      <c r="AE15" s="261" t="str" cm="1">
        <f t="array" ref="AE15">IF(A15="","",INDEX(근로조건!$A$5:$AF$1048576,MATCH(A15,근로조건!$A$5:$A$1048576,0)+0,13))</f>
        <v/>
      </c>
      <c r="AF15" s="262" t="str" cm="1">
        <f t="array" ref="AF15">IF(A15="","",INDEX(근로조건!$A$5:$AF$1048576,MATCH(A15,근로조건!$A$5:$A$1048576,0)+0,14))</f>
        <v/>
      </c>
      <c r="AG15" s="261" t="str" cm="1">
        <f t="array" ref="AG15">IF(A15="","",INDEX(근로조건!$A$5:$AF$1048576,MATCH(A15,근로조건!$A$5:$A$1048576,0)+0,11))</f>
        <v/>
      </c>
      <c r="AH15" s="261" t="str" cm="1">
        <f t="array" ref="AH15">IF(A15="","",INDEX(근로조건!$A$5:$AF$1048576,MATCH(A15,근로조건!$A$5:$A$1048576,0)+0,19))</f>
        <v/>
      </c>
      <c r="AI15" s="262" t="str" cm="1">
        <f t="array" ref="AI15">IF(A15="","",INDEX(근로조건!$A$5:$AF$1048576,MATCH(A15,근로조건!$A$5:$A$1048576,0)+0,17))</f>
        <v/>
      </c>
      <c r="AJ15" s="253"/>
      <c r="AK15" s="253"/>
      <c r="AL15" s="253" t="str" cm="1">
        <f t="array" ref="AL15">IF(A15="","",INDEX(근로조건!$A$5:$AF$1048576,MATCH(A15,근로조건!$A$5:$A$1048576,0)+0,20))</f>
        <v/>
      </c>
      <c r="AM15" s="253"/>
      <c r="AN15" s="253"/>
      <c r="AO15" s="253"/>
      <c r="AP15" s="260"/>
      <c r="AQ15" s="123"/>
      <c r="AR15" s="166"/>
      <c r="AS15" s="267"/>
      <c r="AT15" s="266"/>
      <c r="AU15" s="266"/>
      <c r="AV15" s="266"/>
    </row>
    <row r="16" spans="1:48" x14ac:dyDescent="0.3">
      <c r="A16" s="52"/>
      <c r="B16" s="54"/>
      <c r="C16" s="53"/>
      <c r="D16" s="53"/>
      <c r="E16" s="53"/>
      <c r="F16" s="57"/>
      <c r="G16" s="57"/>
      <c r="H16" s="52"/>
      <c r="I16" s="53"/>
      <c r="J16" s="53"/>
      <c r="K16" s="95"/>
      <c r="L16" s="52"/>
      <c r="M16" s="52"/>
      <c r="N16" s="54"/>
      <c r="O16" s="254" t="str" cm="1">
        <f t="array" ref="O16">IF(A16="","",INDEX(근로조건!$A$5:$Y$1048576,MATCH(A16,근로조건!$A$5:$A$1048576,0)+0,15))</f>
        <v/>
      </c>
      <c r="P16" s="255" t="str" cm="1">
        <f t="array" ref="P16">IF(A16="","",INDEX(근로조건!$A$5:$Y$1048576,MATCH(A16,근로조건!$A$5:$A$1048576,0)+0,16))</f>
        <v/>
      </c>
      <c r="Q16" s="256" t="str" cm="1">
        <f t="array" ref="Q16">IF(A16="","",INDEX(근로조건!$A$5:$ZZ$1048576,MATCH(A16,근로조건!$A$5:$A$1048576,0)+0,21))</f>
        <v/>
      </c>
      <c r="R16" s="61"/>
      <c r="S16" s="61"/>
      <c r="T16" s="61"/>
      <c r="U16" s="61"/>
      <c r="V16" s="61"/>
      <c r="W16" s="61"/>
      <c r="X16" s="61"/>
      <c r="Y16" s="61"/>
      <c r="Z16" s="260" t="str">
        <f t="shared" si="3"/>
        <v/>
      </c>
      <c r="AA16" s="260" t="str">
        <f t="shared" si="4"/>
        <v/>
      </c>
      <c r="AB16" s="260" t="str" cm="1">
        <f t="array" ref="AB16">IFERROR(IF(A16="","",INDEX(근로조건!$A$5:$Z$1048576,MATCH(A16,근로조건!$A$5:$A$1048576,0)+0,17)-INDEX(근로조건!$A$5:$Z$1048576,MATCH(A16,근로조건!$A$5:$A$1048576,0)+0,11))*B16,"")</f>
        <v/>
      </c>
      <c r="AC16" s="260" t="str">
        <f t="shared" si="5"/>
        <v/>
      </c>
      <c r="AD16" s="260" t="str" cm="1">
        <f t="array" ref="AD16">IFERROR(IF(A16="","",INDEX(근로조건!$A$5:$L$1048576,MATCH(A16,근로조건!$A$5:$A$1048576,0)+0,12))*B16,"")</f>
        <v/>
      </c>
      <c r="AE16" s="261" t="str" cm="1">
        <f t="array" ref="AE16">IF(A16="","",INDEX(근로조건!$A$5:$AF$1048576,MATCH(A16,근로조건!$A$5:$A$1048576,0)+0,13))</f>
        <v/>
      </c>
      <c r="AF16" s="262" t="str" cm="1">
        <f t="array" ref="AF16">IF(A16="","",INDEX(근로조건!$A$5:$AF$1048576,MATCH(A16,근로조건!$A$5:$A$1048576,0)+0,14))</f>
        <v/>
      </c>
      <c r="AG16" s="261" t="str" cm="1">
        <f t="array" ref="AG16">IF(A16="","",INDEX(근로조건!$A$5:$AF$1048576,MATCH(A16,근로조건!$A$5:$A$1048576,0)+0,11))</f>
        <v/>
      </c>
      <c r="AH16" s="261" t="str" cm="1">
        <f t="array" ref="AH16">IF(A16="","",INDEX(근로조건!$A$5:$AF$1048576,MATCH(A16,근로조건!$A$5:$A$1048576,0)+0,19))</f>
        <v/>
      </c>
      <c r="AI16" s="262" t="str" cm="1">
        <f t="array" ref="AI16">IF(A16="","",INDEX(근로조건!$A$5:$AF$1048576,MATCH(A16,근로조건!$A$5:$A$1048576,0)+0,17))</f>
        <v/>
      </c>
      <c r="AJ16" s="253"/>
      <c r="AK16" s="253"/>
      <c r="AL16" s="253" t="str" cm="1">
        <f t="array" ref="AL16">IF(A16="","",INDEX(근로조건!$A$5:$AF$1048576,MATCH(A16,근로조건!$A$5:$A$1048576,0)+0,20))</f>
        <v/>
      </c>
      <c r="AM16" s="253"/>
      <c r="AN16" s="253"/>
      <c r="AO16" s="253"/>
      <c r="AP16" s="260"/>
      <c r="AQ16" s="123"/>
      <c r="AR16" s="166"/>
      <c r="AS16" s="267"/>
      <c r="AT16" s="266"/>
      <c r="AU16" s="266"/>
      <c r="AV16" s="266"/>
    </row>
    <row r="17" spans="1:48" x14ac:dyDescent="0.3">
      <c r="A17" s="52"/>
      <c r="B17" s="54"/>
      <c r="C17" s="53"/>
      <c r="D17" s="53"/>
      <c r="E17" s="53"/>
      <c r="F17" s="57"/>
      <c r="G17" s="57"/>
      <c r="H17" s="52"/>
      <c r="I17" s="53"/>
      <c r="J17" s="53"/>
      <c r="K17" s="95"/>
      <c r="L17" s="52"/>
      <c r="M17" s="52"/>
      <c r="N17" s="54"/>
      <c r="O17" s="254" t="str" cm="1">
        <f t="array" ref="O17">IF(A17="","",INDEX(근로조건!$A$5:$Y$1048576,MATCH(A17,근로조건!$A$5:$A$1048576,0)+0,15))</f>
        <v/>
      </c>
      <c r="P17" s="255" t="str" cm="1">
        <f t="array" ref="P17">IF(A17="","",INDEX(근로조건!$A$5:$Y$1048576,MATCH(A17,근로조건!$A$5:$A$1048576,0)+0,16))</f>
        <v/>
      </c>
      <c r="Q17" s="256" t="str" cm="1">
        <f t="array" ref="Q17">IF(A17="","",INDEX(근로조건!$A$5:$ZZ$1048576,MATCH(A17,근로조건!$A$5:$A$1048576,0)+0,21))</f>
        <v/>
      </c>
      <c r="R17" s="61"/>
      <c r="S17" s="61"/>
      <c r="T17" s="61"/>
      <c r="U17" s="61"/>
      <c r="V17" s="61"/>
      <c r="W17" s="61"/>
      <c r="X17" s="61"/>
      <c r="Y17" s="61"/>
      <c r="Z17" s="260" t="str">
        <f t="shared" si="3"/>
        <v/>
      </c>
      <c r="AA17" s="260" t="str">
        <f t="shared" si="4"/>
        <v/>
      </c>
      <c r="AB17" s="260" t="str" cm="1">
        <f t="array" ref="AB17">IFERROR(IF(A17="","",INDEX(근로조건!$A$5:$Z$1048576,MATCH(A17,근로조건!$A$5:$A$1048576,0)+0,17)-INDEX(근로조건!$A$5:$Z$1048576,MATCH(A17,근로조건!$A$5:$A$1048576,0)+0,11))*B17,"")</f>
        <v/>
      </c>
      <c r="AC17" s="260" t="str">
        <f t="shared" si="5"/>
        <v/>
      </c>
      <c r="AD17" s="260" t="str" cm="1">
        <f t="array" ref="AD17">IFERROR(IF(A17="","",INDEX(근로조건!$A$5:$L$1048576,MATCH(A17,근로조건!$A$5:$A$1048576,0)+0,12))*B17,"")</f>
        <v/>
      </c>
      <c r="AE17" s="261" t="str" cm="1">
        <f t="array" ref="AE17">IF(A17="","",INDEX(근로조건!$A$5:$AF$1048576,MATCH(A17,근로조건!$A$5:$A$1048576,0)+0,13))</f>
        <v/>
      </c>
      <c r="AF17" s="262" t="str" cm="1">
        <f t="array" ref="AF17">IF(A17="","",INDEX(근로조건!$A$5:$AF$1048576,MATCH(A17,근로조건!$A$5:$A$1048576,0)+0,14))</f>
        <v/>
      </c>
      <c r="AG17" s="261" t="str" cm="1">
        <f t="array" ref="AG17">IF(A17="","",INDEX(근로조건!$A$5:$AF$1048576,MATCH(A17,근로조건!$A$5:$A$1048576,0)+0,11))</f>
        <v/>
      </c>
      <c r="AH17" s="261" t="str" cm="1">
        <f t="array" ref="AH17">IF(A17="","",INDEX(근로조건!$A$5:$AF$1048576,MATCH(A17,근로조건!$A$5:$A$1048576,0)+0,19))</f>
        <v/>
      </c>
      <c r="AI17" s="262" t="str" cm="1">
        <f t="array" ref="AI17">IF(A17="","",INDEX(근로조건!$A$5:$AF$1048576,MATCH(A17,근로조건!$A$5:$A$1048576,0)+0,17))</f>
        <v/>
      </c>
      <c r="AJ17" s="253"/>
      <c r="AK17" s="253"/>
      <c r="AL17" s="253" t="str" cm="1">
        <f t="array" ref="AL17">IF(A17="","",INDEX(근로조건!$A$5:$AF$1048576,MATCH(A17,근로조건!$A$5:$A$1048576,0)+0,20))</f>
        <v/>
      </c>
      <c r="AM17" s="253"/>
      <c r="AN17" s="253"/>
      <c r="AO17" s="253"/>
      <c r="AP17" s="260"/>
      <c r="AQ17" s="123"/>
      <c r="AR17" s="166"/>
      <c r="AS17" s="267"/>
      <c r="AT17" s="266"/>
      <c r="AU17" s="266"/>
      <c r="AV17" s="266"/>
    </row>
    <row r="18" spans="1:48" x14ac:dyDescent="0.3">
      <c r="A18" s="52"/>
      <c r="B18" s="54"/>
      <c r="C18" s="53"/>
      <c r="D18" s="53"/>
      <c r="E18" s="53"/>
      <c r="F18" s="57"/>
      <c r="G18" s="57"/>
      <c r="H18" s="52"/>
      <c r="I18" s="53"/>
      <c r="J18" s="53"/>
      <c r="K18" s="95"/>
      <c r="L18" s="52"/>
      <c r="M18" s="52"/>
      <c r="N18" s="54"/>
      <c r="O18" s="254" t="str" cm="1">
        <f t="array" ref="O18">IF(A18="","",INDEX(근로조건!$A$5:$Y$1048576,MATCH(A18,근로조건!$A$5:$A$1048576,0)+0,15))</f>
        <v/>
      </c>
      <c r="P18" s="255" t="str" cm="1">
        <f t="array" ref="P18">IF(A18="","",INDEX(근로조건!$A$5:$Y$1048576,MATCH(A18,근로조건!$A$5:$A$1048576,0)+0,16))</f>
        <v/>
      </c>
      <c r="Q18" s="256" t="str" cm="1">
        <f t="array" ref="Q18">IF(A18="","",INDEX(근로조건!$A$5:$ZZ$1048576,MATCH(A18,근로조건!$A$5:$A$1048576,0)+0,21))</f>
        <v/>
      </c>
      <c r="R18" s="61"/>
      <c r="S18" s="61"/>
      <c r="T18" s="61"/>
      <c r="U18" s="61"/>
      <c r="V18" s="61"/>
      <c r="W18" s="61"/>
      <c r="X18" s="61"/>
      <c r="Y18" s="61"/>
      <c r="Z18" s="260" t="str">
        <f t="shared" si="3"/>
        <v/>
      </c>
      <c r="AA18" s="260" t="str">
        <f t="shared" si="4"/>
        <v/>
      </c>
      <c r="AB18" s="260" t="str" cm="1">
        <f t="array" ref="AB18">IFERROR(IF(A18="","",INDEX(근로조건!$A$5:$Z$1048576,MATCH(A18,근로조건!$A$5:$A$1048576,0)+0,17)-INDEX(근로조건!$A$5:$Z$1048576,MATCH(A18,근로조건!$A$5:$A$1048576,0)+0,11))*B18,"")</f>
        <v/>
      </c>
      <c r="AC18" s="260" t="str">
        <f t="shared" si="5"/>
        <v/>
      </c>
      <c r="AD18" s="260" t="str" cm="1">
        <f t="array" ref="AD18">IFERROR(IF(A18="","",INDEX(근로조건!$A$5:$L$1048576,MATCH(A18,근로조건!$A$5:$A$1048576,0)+0,12))*B18,"")</f>
        <v/>
      </c>
      <c r="AE18" s="261" t="str" cm="1">
        <f t="array" ref="AE18">IF(A18="","",INDEX(근로조건!$A$5:$AF$1048576,MATCH(A18,근로조건!$A$5:$A$1048576,0)+0,13))</f>
        <v/>
      </c>
      <c r="AF18" s="262" t="str" cm="1">
        <f t="array" ref="AF18">IF(A18="","",INDEX(근로조건!$A$5:$AF$1048576,MATCH(A18,근로조건!$A$5:$A$1048576,0)+0,14))</f>
        <v/>
      </c>
      <c r="AG18" s="261" t="str" cm="1">
        <f t="array" ref="AG18">IF(A18="","",INDEX(근로조건!$A$5:$AF$1048576,MATCH(A18,근로조건!$A$5:$A$1048576,0)+0,11))</f>
        <v/>
      </c>
      <c r="AH18" s="261" t="str" cm="1">
        <f t="array" ref="AH18">IF(A18="","",INDEX(근로조건!$A$5:$AF$1048576,MATCH(A18,근로조건!$A$5:$A$1048576,0)+0,19))</f>
        <v/>
      </c>
      <c r="AI18" s="262" t="str" cm="1">
        <f t="array" ref="AI18">IF(A18="","",INDEX(근로조건!$A$5:$AF$1048576,MATCH(A18,근로조건!$A$5:$A$1048576,0)+0,17))</f>
        <v/>
      </c>
      <c r="AJ18" s="253"/>
      <c r="AK18" s="253"/>
      <c r="AL18" s="253" t="str" cm="1">
        <f t="array" ref="AL18">IF(A18="","",INDEX(근로조건!$A$5:$AF$1048576,MATCH(A18,근로조건!$A$5:$A$1048576,0)+0,20))</f>
        <v/>
      </c>
      <c r="AM18" s="253"/>
      <c r="AN18" s="253"/>
      <c r="AO18" s="253"/>
      <c r="AP18" s="260"/>
      <c r="AQ18" s="123"/>
      <c r="AR18" s="166"/>
      <c r="AS18" s="267"/>
      <c r="AT18" s="266"/>
      <c r="AU18" s="266"/>
      <c r="AV18" s="266"/>
    </row>
    <row r="19" spans="1:48" x14ac:dyDescent="0.3">
      <c r="A19" s="52"/>
      <c r="B19" s="54"/>
      <c r="C19" s="53"/>
      <c r="D19" s="53"/>
      <c r="E19" s="53"/>
      <c r="F19" s="57"/>
      <c r="G19" s="57"/>
      <c r="H19" s="52"/>
      <c r="I19" s="53"/>
      <c r="J19" s="53"/>
      <c r="K19" s="95"/>
      <c r="L19" s="52"/>
      <c r="M19" s="52"/>
      <c r="N19" s="54"/>
      <c r="O19" s="254" t="str" cm="1">
        <f t="array" ref="O19">IF(A19="","",INDEX(근로조건!$A$5:$Y$1048576,MATCH(A19,근로조건!$A$5:$A$1048576,0)+0,15))</f>
        <v/>
      </c>
      <c r="P19" s="255" t="str" cm="1">
        <f t="array" ref="P19">IF(A19="","",INDEX(근로조건!$A$5:$Y$1048576,MATCH(A19,근로조건!$A$5:$A$1048576,0)+0,16))</f>
        <v/>
      </c>
      <c r="Q19" s="256" t="str" cm="1">
        <f t="array" ref="Q19">IF(A19="","",INDEX(근로조건!$A$5:$ZZ$1048576,MATCH(A19,근로조건!$A$5:$A$1048576,0)+0,21))</f>
        <v/>
      </c>
      <c r="R19" s="61"/>
      <c r="S19" s="61"/>
      <c r="T19" s="61"/>
      <c r="U19" s="61"/>
      <c r="V19" s="61"/>
      <c r="W19" s="61"/>
      <c r="X19" s="61"/>
      <c r="Y19" s="61"/>
      <c r="Z19" s="260" t="str">
        <f t="shared" si="3"/>
        <v/>
      </c>
      <c r="AA19" s="260" t="str">
        <f t="shared" si="4"/>
        <v/>
      </c>
      <c r="AB19" s="260" t="str" cm="1">
        <f t="array" ref="AB19">IFERROR(IF(A19="","",INDEX(근로조건!$A$5:$Z$1048576,MATCH(A19,근로조건!$A$5:$A$1048576,0)+0,17)-INDEX(근로조건!$A$5:$Z$1048576,MATCH(A19,근로조건!$A$5:$A$1048576,0)+0,11))*B19,"")</f>
        <v/>
      </c>
      <c r="AC19" s="260" t="str">
        <f t="shared" si="5"/>
        <v/>
      </c>
      <c r="AD19" s="260" t="str" cm="1">
        <f t="array" ref="AD19">IFERROR(IF(A19="","",INDEX(근로조건!$A$5:$L$1048576,MATCH(A19,근로조건!$A$5:$A$1048576,0)+0,12))*B19,"")</f>
        <v/>
      </c>
      <c r="AE19" s="261" t="str" cm="1">
        <f t="array" ref="AE19">IF(A19="","",INDEX(근로조건!$A$5:$AF$1048576,MATCH(A19,근로조건!$A$5:$A$1048576,0)+0,13))</f>
        <v/>
      </c>
      <c r="AF19" s="262" t="str" cm="1">
        <f t="array" ref="AF19">IF(A19="","",INDEX(근로조건!$A$5:$AF$1048576,MATCH(A19,근로조건!$A$5:$A$1048576,0)+0,14))</f>
        <v/>
      </c>
      <c r="AG19" s="261" t="str" cm="1">
        <f t="array" ref="AG19">IF(A19="","",INDEX(근로조건!$A$5:$AF$1048576,MATCH(A19,근로조건!$A$5:$A$1048576,0)+0,11))</f>
        <v/>
      </c>
      <c r="AH19" s="261" t="str" cm="1">
        <f t="array" ref="AH19">IF(A19="","",INDEX(근로조건!$A$5:$AF$1048576,MATCH(A19,근로조건!$A$5:$A$1048576,0)+0,19))</f>
        <v/>
      </c>
      <c r="AI19" s="262" t="str" cm="1">
        <f t="array" ref="AI19">IF(A19="","",INDEX(근로조건!$A$5:$AF$1048576,MATCH(A19,근로조건!$A$5:$A$1048576,0)+0,17))</f>
        <v/>
      </c>
      <c r="AJ19" s="253"/>
      <c r="AK19" s="253"/>
      <c r="AL19" s="253" t="str" cm="1">
        <f t="array" ref="AL19">IF(A19="","",INDEX(근로조건!$A$5:$AF$1048576,MATCH(A19,근로조건!$A$5:$A$1048576,0)+0,20))</f>
        <v/>
      </c>
      <c r="AM19" s="253"/>
      <c r="AN19" s="253"/>
      <c r="AO19" s="253"/>
      <c r="AP19" s="260"/>
      <c r="AQ19" s="123"/>
      <c r="AR19" s="166"/>
      <c r="AS19" s="267"/>
      <c r="AT19" s="266"/>
      <c r="AU19" s="266"/>
      <c r="AV19" s="266"/>
    </row>
    <row r="20" spans="1:48" x14ac:dyDescent="0.3">
      <c r="A20" s="52"/>
      <c r="B20" s="54"/>
      <c r="C20" s="53"/>
      <c r="D20" s="53"/>
      <c r="E20" s="53"/>
      <c r="F20" s="57"/>
      <c r="G20" s="57"/>
      <c r="H20" s="52"/>
      <c r="I20" s="53"/>
      <c r="J20" s="53"/>
      <c r="K20" s="95"/>
      <c r="L20" s="52"/>
      <c r="M20" s="52"/>
      <c r="N20" s="54"/>
      <c r="O20" s="254" t="str" cm="1">
        <f t="array" ref="O20">IF(A20="","",INDEX(근로조건!$A$5:$Y$1048576,MATCH(A20,근로조건!$A$5:$A$1048576,0)+0,15))</f>
        <v/>
      </c>
      <c r="P20" s="255" t="str" cm="1">
        <f t="array" ref="P20">IF(A20="","",INDEX(근로조건!$A$5:$Y$1048576,MATCH(A20,근로조건!$A$5:$A$1048576,0)+0,16))</f>
        <v/>
      </c>
      <c r="Q20" s="256" t="str" cm="1">
        <f t="array" ref="Q20">IF(A20="","",INDEX(근로조건!$A$5:$ZZ$1048576,MATCH(A20,근로조건!$A$5:$A$1048576,0)+0,21))</f>
        <v/>
      </c>
      <c r="R20" s="61"/>
      <c r="S20" s="61"/>
      <c r="T20" s="61"/>
      <c r="U20" s="61"/>
      <c r="V20" s="61"/>
      <c r="W20" s="61"/>
      <c r="X20" s="61"/>
      <c r="Y20" s="61"/>
      <c r="Z20" s="260" t="str">
        <f t="shared" si="3"/>
        <v/>
      </c>
      <c r="AA20" s="260" t="str">
        <f t="shared" si="4"/>
        <v/>
      </c>
      <c r="AB20" s="260" t="str" cm="1">
        <f t="array" ref="AB20">IFERROR(IF(A20="","",INDEX(근로조건!$A$5:$Z$1048576,MATCH(A20,근로조건!$A$5:$A$1048576,0)+0,17)-INDEX(근로조건!$A$5:$Z$1048576,MATCH(A20,근로조건!$A$5:$A$1048576,0)+0,11))*B20,"")</f>
        <v/>
      </c>
      <c r="AC20" s="260" t="str">
        <f t="shared" si="5"/>
        <v/>
      </c>
      <c r="AD20" s="260" t="str" cm="1">
        <f t="array" ref="AD20">IFERROR(IF(A20="","",INDEX(근로조건!$A$5:$L$1048576,MATCH(A20,근로조건!$A$5:$A$1048576,0)+0,12))*B20,"")</f>
        <v/>
      </c>
      <c r="AE20" s="261" t="str" cm="1">
        <f t="array" ref="AE20">IF(A20="","",INDEX(근로조건!$A$5:$AF$1048576,MATCH(A20,근로조건!$A$5:$A$1048576,0)+0,13))</f>
        <v/>
      </c>
      <c r="AF20" s="262" t="str" cm="1">
        <f t="array" ref="AF20">IF(A20="","",INDEX(근로조건!$A$5:$AF$1048576,MATCH(A20,근로조건!$A$5:$A$1048576,0)+0,14))</f>
        <v/>
      </c>
      <c r="AG20" s="261" t="str" cm="1">
        <f t="array" ref="AG20">IF(A20="","",INDEX(근로조건!$A$5:$AF$1048576,MATCH(A20,근로조건!$A$5:$A$1048576,0)+0,11))</f>
        <v/>
      </c>
      <c r="AH20" s="261" t="str" cm="1">
        <f t="array" ref="AH20">IF(A20="","",INDEX(근로조건!$A$5:$AF$1048576,MATCH(A20,근로조건!$A$5:$A$1048576,0)+0,19))</f>
        <v/>
      </c>
      <c r="AI20" s="262" t="str" cm="1">
        <f t="array" ref="AI20">IF(A20="","",INDEX(근로조건!$A$5:$AF$1048576,MATCH(A20,근로조건!$A$5:$A$1048576,0)+0,17))</f>
        <v/>
      </c>
      <c r="AJ20" s="253"/>
      <c r="AK20" s="253"/>
      <c r="AL20" s="253" t="str" cm="1">
        <f t="array" ref="AL20">IF(A20="","",INDEX(근로조건!$A$5:$AF$1048576,MATCH(A20,근로조건!$A$5:$A$1048576,0)+0,20))</f>
        <v/>
      </c>
      <c r="AM20" s="253"/>
      <c r="AN20" s="253"/>
      <c r="AO20" s="253"/>
      <c r="AP20" s="260"/>
      <c r="AQ20" s="123"/>
      <c r="AR20" s="166"/>
      <c r="AS20" s="267"/>
      <c r="AT20" s="266"/>
      <c r="AU20" s="266"/>
      <c r="AV20" s="266"/>
    </row>
    <row r="21" spans="1:48" x14ac:dyDescent="0.3">
      <c r="A21" s="52"/>
      <c r="B21" s="54"/>
      <c r="C21" s="53"/>
      <c r="D21" s="53"/>
      <c r="E21" s="53"/>
      <c r="F21" s="57"/>
      <c r="G21" s="57"/>
      <c r="H21" s="52"/>
      <c r="I21" s="53"/>
      <c r="J21" s="53"/>
      <c r="K21" s="95"/>
      <c r="L21" s="52"/>
      <c r="M21" s="52"/>
      <c r="N21" s="54"/>
      <c r="O21" s="254" t="str" cm="1">
        <f t="array" ref="O21">IF(A21="","",INDEX(근로조건!$A$5:$Y$1048576,MATCH(A21,근로조건!$A$5:$A$1048576,0)+0,15))</f>
        <v/>
      </c>
      <c r="P21" s="255" t="str" cm="1">
        <f t="array" ref="P21">IF(A21="","",INDEX(근로조건!$A$5:$Y$1048576,MATCH(A21,근로조건!$A$5:$A$1048576,0)+0,16))</f>
        <v/>
      </c>
      <c r="Q21" s="256" t="str" cm="1">
        <f t="array" ref="Q21">IF(A21="","",INDEX(근로조건!$A$5:$ZZ$1048576,MATCH(A21,근로조건!$A$5:$A$1048576,0)+0,21))</f>
        <v/>
      </c>
      <c r="R21" s="61"/>
      <c r="S21" s="61"/>
      <c r="T21" s="61"/>
      <c r="U21" s="61"/>
      <c r="V21" s="61"/>
      <c r="W21" s="61"/>
      <c r="X21" s="61"/>
      <c r="Y21" s="61"/>
      <c r="Z21" s="260" t="str">
        <f t="shared" si="3"/>
        <v/>
      </c>
      <c r="AA21" s="260" t="str">
        <f t="shared" si="4"/>
        <v/>
      </c>
      <c r="AB21" s="260" t="str" cm="1">
        <f t="array" ref="AB21">IFERROR(IF(A21="","",INDEX(근로조건!$A$5:$Z$1048576,MATCH(A21,근로조건!$A$5:$A$1048576,0)+0,17)-INDEX(근로조건!$A$5:$Z$1048576,MATCH(A21,근로조건!$A$5:$A$1048576,0)+0,11))*B21,"")</f>
        <v/>
      </c>
      <c r="AC21" s="260" t="str">
        <f t="shared" si="5"/>
        <v/>
      </c>
      <c r="AD21" s="260" t="str" cm="1">
        <f t="array" ref="AD21">IFERROR(IF(A21="","",INDEX(근로조건!$A$5:$L$1048576,MATCH(A21,근로조건!$A$5:$A$1048576,0)+0,12))*B21,"")</f>
        <v/>
      </c>
      <c r="AE21" s="261" t="str" cm="1">
        <f t="array" ref="AE21">IF(A21="","",INDEX(근로조건!$A$5:$AF$1048576,MATCH(A21,근로조건!$A$5:$A$1048576,0)+0,13))</f>
        <v/>
      </c>
      <c r="AF21" s="262" t="str" cm="1">
        <f t="array" ref="AF21">IF(A21="","",INDEX(근로조건!$A$5:$AF$1048576,MATCH(A21,근로조건!$A$5:$A$1048576,0)+0,14))</f>
        <v/>
      </c>
      <c r="AG21" s="261" t="str" cm="1">
        <f t="array" ref="AG21">IF(A21="","",INDEX(근로조건!$A$5:$AF$1048576,MATCH(A21,근로조건!$A$5:$A$1048576,0)+0,11))</f>
        <v/>
      </c>
      <c r="AH21" s="261" t="str" cm="1">
        <f t="array" ref="AH21">IF(A21="","",INDEX(근로조건!$A$5:$AF$1048576,MATCH(A21,근로조건!$A$5:$A$1048576,0)+0,19))</f>
        <v/>
      </c>
      <c r="AI21" s="262" t="str" cm="1">
        <f t="array" ref="AI21">IF(A21="","",INDEX(근로조건!$A$5:$AF$1048576,MATCH(A21,근로조건!$A$5:$A$1048576,0)+0,17))</f>
        <v/>
      </c>
      <c r="AJ21" s="253"/>
      <c r="AK21" s="253"/>
      <c r="AL21" s="253" t="str" cm="1">
        <f t="array" ref="AL21">IF(A21="","",INDEX(근로조건!$A$5:$AF$1048576,MATCH(A21,근로조건!$A$5:$A$1048576,0)+0,20))</f>
        <v/>
      </c>
      <c r="AM21" s="253"/>
      <c r="AN21" s="253"/>
      <c r="AO21" s="253"/>
      <c r="AP21" s="260"/>
      <c r="AQ21" s="123"/>
      <c r="AR21" s="166"/>
      <c r="AS21" s="267"/>
      <c r="AT21" s="266"/>
      <c r="AU21" s="266"/>
      <c r="AV21" s="266"/>
    </row>
    <row r="22" spans="1:48" x14ac:dyDescent="0.3">
      <c r="A22" s="52"/>
      <c r="B22" s="54"/>
      <c r="C22" s="53"/>
      <c r="D22" s="53"/>
      <c r="E22" s="53"/>
      <c r="F22" s="57"/>
      <c r="G22" s="57"/>
      <c r="H22" s="52"/>
      <c r="I22" s="53"/>
      <c r="J22" s="53"/>
      <c r="K22" s="95"/>
      <c r="L22" s="52"/>
      <c r="M22" s="52"/>
      <c r="N22" s="54"/>
      <c r="O22" s="254" t="str" cm="1">
        <f t="array" ref="O22">IF(A22="","",INDEX(근로조건!$A$5:$Y$1048576,MATCH(A22,근로조건!$A$5:$A$1048576,0)+0,15))</f>
        <v/>
      </c>
      <c r="P22" s="255" t="str" cm="1">
        <f t="array" ref="P22">IF(A22="","",INDEX(근로조건!$A$5:$Y$1048576,MATCH(A22,근로조건!$A$5:$A$1048576,0)+0,16))</f>
        <v/>
      </c>
      <c r="Q22" s="256" t="str" cm="1">
        <f t="array" ref="Q22">IF(A22="","",INDEX(근로조건!$A$5:$ZZ$1048576,MATCH(A22,근로조건!$A$5:$A$1048576,0)+0,21))</f>
        <v/>
      </c>
      <c r="R22" s="61"/>
      <c r="S22" s="61"/>
      <c r="T22" s="61"/>
      <c r="U22" s="61"/>
      <c r="V22" s="61"/>
      <c r="W22" s="61"/>
      <c r="X22" s="61"/>
      <c r="Y22" s="61"/>
      <c r="Z22" s="260" t="str">
        <f t="shared" si="3"/>
        <v/>
      </c>
      <c r="AA22" s="260" t="str">
        <f t="shared" si="4"/>
        <v/>
      </c>
      <c r="AB22" s="260" t="str" cm="1">
        <f t="array" ref="AB22">IFERROR(IF(A22="","",INDEX(근로조건!$A$5:$Z$1048576,MATCH(A22,근로조건!$A$5:$A$1048576,0)+0,17)-INDEX(근로조건!$A$5:$Z$1048576,MATCH(A22,근로조건!$A$5:$A$1048576,0)+0,11))*B22,"")</f>
        <v/>
      </c>
      <c r="AC22" s="260" t="str">
        <f t="shared" si="5"/>
        <v/>
      </c>
      <c r="AD22" s="260" t="str" cm="1">
        <f t="array" ref="AD22">IFERROR(IF(A22="","",INDEX(근로조건!$A$5:$L$1048576,MATCH(A22,근로조건!$A$5:$A$1048576,0)+0,12))*B22,"")</f>
        <v/>
      </c>
      <c r="AE22" s="261" t="str" cm="1">
        <f t="array" ref="AE22">IF(A22="","",INDEX(근로조건!$A$5:$AF$1048576,MATCH(A22,근로조건!$A$5:$A$1048576,0)+0,13))</f>
        <v/>
      </c>
      <c r="AF22" s="262" t="str" cm="1">
        <f t="array" ref="AF22">IF(A22="","",INDEX(근로조건!$A$5:$AF$1048576,MATCH(A22,근로조건!$A$5:$A$1048576,0)+0,14))</f>
        <v/>
      </c>
      <c r="AG22" s="261" t="str" cm="1">
        <f t="array" ref="AG22">IF(A22="","",INDEX(근로조건!$A$5:$AF$1048576,MATCH(A22,근로조건!$A$5:$A$1048576,0)+0,11))</f>
        <v/>
      </c>
      <c r="AH22" s="261" t="str" cm="1">
        <f t="array" ref="AH22">IF(A22="","",INDEX(근로조건!$A$5:$AF$1048576,MATCH(A22,근로조건!$A$5:$A$1048576,0)+0,19))</f>
        <v/>
      </c>
      <c r="AI22" s="262" t="str" cm="1">
        <f t="array" ref="AI22">IF(A22="","",INDEX(근로조건!$A$5:$AF$1048576,MATCH(A22,근로조건!$A$5:$A$1048576,0)+0,17))</f>
        <v/>
      </c>
      <c r="AJ22" s="253"/>
      <c r="AK22" s="253"/>
      <c r="AL22" s="253" t="str" cm="1">
        <f t="array" ref="AL22">IF(A22="","",INDEX(근로조건!$A$5:$AF$1048576,MATCH(A22,근로조건!$A$5:$A$1048576,0)+0,20))</f>
        <v/>
      </c>
      <c r="AM22" s="253"/>
      <c r="AN22" s="253"/>
      <c r="AO22" s="253"/>
      <c r="AP22" s="260"/>
      <c r="AQ22" s="123"/>
      <c r="AR22" s="166"/>
      <c r="AS22" s="267"/>
      <c r="AT22" s="266"/>
      <c r="AU22" s="266"/>
      <c r="AV22" s="266"/>
    </row>
    <row r="23" spans="1:48" x14ac:dyDescent="0.3">
      <c r="A23" s="52"/>
      <c r="B23" s="54"/>
      <c r="C23" s="53"/>
      <c r="D23" s="53"/>
      <c r="E23" s="53"/>
      <c r="F23" s="57"/>
      <c r="G23" s="57"/>
      <c r="H23" s="52"/>
      <c r="I23" s="53"/>
      <c r="J23" s="53"/>
      <c r="K23" s="95"/>
      <c r="L23" s="52"/>
      <c r="M23" s="52"/>
      <c r="N23" s="54"/>
      <c r="O23" s="254" t="str" cm="1">
        <f t="array" ref="O23">IF(A23="","",INDEX(근로조건!$A$5:$Y$1048576,MATCH(A23,근로조건!$A$5:$A$1048576,0)+0,15))</f>
        <v/>
      </c>
      <c r="P23" s="255" t="str" cm="1">
        <f t="array" ref="P23">IF(A23="","",INDEX(근로조건!$A$5:$Y$1048576,MATCH(A23,근로조건!$A$5:$A$1048576,0)+0,16))</f>
        <v/>
      </c>
      <c r="Q23" s="256" t="str" cm="1">
        <f t="array" ref="Q23">IF(A23="","",INDEX(근로조건!$A$5:$ZZ$1048576,MATCH(A23,근로조건!$A$5:$A$1048576,0)+0,21))</f>
        <v/>
      </c>
      <c r="R23" s="61"/>
      <c r="S23" s="61"/>
      <c r="T23" s="61"/>
      <c r="U23" s="61"/>
      <c r="V23" s="61"/>
      <c r="W23" s="61"/>
      <c r="X23" s="61"/>
      <c r="Y23" s="61"/>
      <c r="Z23" s="260" t="str">
        <f t="shared" si="3"/>
        <v/>
      </c>
      <c r="AA23" s="260" t="str">
        <f t="shared" si="4"/>
        <v/>
      </c>
      <c r="AB23" s="260" t="str" cm="1">
        <f t="array" ref="AB23">IFERROR(IF(A23="","",INDEX(근로조건!$A$5:$Z$1048576,MATCH(A23,근로조건!$A$5:$A$1048576,0)+0,17)-INDEX(근로조건!$A$5:$Z$1048576,MATCH(A23,근로조건!$A$5:$A$1048576,0)+0,11))*B23,"")</f>
        <v/>
      </c>
      <c r="AC23" s="260" t="str">
        <f t="shared" si="5"/>
        <v/>
      </c>
      <c r="AD23" s="260" t="str" cm="1">
        <f t="array" ref="AD23">IFERROR(IF(A23="","",INDEX(근로조건!$A$5:$L$1048576,MATCH(A23,근로조건!$A$5:$A$1048576,0)+0,12))*B23,"")</f>
        <v/>
      </c>
      <c r="AE23" s="261" t="str" cm="1">
        <f t="array" ref="AE23">IF(A23="","",INDEX(근로조건!$A$5:$AF$1048576,MATCH(A23,근로조건!$A$5:$A$1048576,0)+0,13))</f>
        <v/>
      </c>
      <c r="AF23" s="262" t="str" cm="1">
        <f t="array" ref="AF23">IF(A23="","",INDEX(근로조건!$A$5:$AF$1048576,MATCH(A23,근로조건!$A$5:$A$1048576,0)+0,14))</f>
        <v/>
      </c>
      <c r="AG23" s="261" t="str" cm="1">
        <f t="array" ref="AG23">IF(A23="","",INDEX(근로조건!$A$5:$AF$1048576,MATCH(A23,근로조건!$A$5:$A$1048576,0)+0,11))</f>
        <v/>
      </c>
      <c r="AH23" s="261" t="str" cm="1">
        <f t="array" ref="AH23">IF(A23="","",INDEX(근로조건!$A$5:$AF$1048576,MATCH(A23,근로조건!$A$5:$A$1048576,0)+0,19))</f>
        <v/>
      </c>
      <c r="AI23" s="262" t="str" cm="1">
        <f t="array" ref="AI23">IF(A23="","",INDEX(근로조건!$A$5:$AF$1048576,MATCH(A23,근로조건!$A$5:$A$1048576,0)+0,17))</f>
        <v/>
      </c>
      <c r="AJ23" s="253"/>
      <c r="AK23" s="253"/>
      <c r="AL23" s="253" t="str" cm="1">
        <f t="array" ref="AL23">IF(A23="","",INDEX(근로조건!$A$5:$AF$1048576,MATCH(A23,근로조건!$A$5:$A$1048576,0)+0,20))</f>
        <v/>
      </c>
      <c r="AM23" s="253"/>
      <c r="AN23" s="253"/>
      <c r="AO23" s="253"/>
      <c r="AP23" s="260"/>
      <c r="AQ23" s="123"/>
      <c r="AR23" s="166"/>
      <c r="AS23" s="267"/>
      <c r="AT23" s="266"/>
      <c r="AU23" s="266"/>
      <c r="AV23" s="266"/>
    </row>
    <row r="24" spans="1:48" x14ac:dyDescent="0.3">
      <c r="A24" s="52"/>
      <c r="B24" s="54"/>
      <c r="C24" s="53"/>
      <c r="D24" s="53"/>
      <c r="E24" s="53"/>
      <c r="F24" s="57"/>
      <c r="G24" s="57"/>
      <c r="H24" s="52"/>
      <c r="I24" s="53"/>
      <c r="J24" s="53"/>
      <c r="K24" s="95"/>
      <c r="L24" s="52"/>
      <c r="M24" s="52"/>
      <c r="N24" s="54"/>
      <c r="O24" s="254" t="str" cm="1">
        <f t="array" ref="O24">IF(A24="","",INDEX(근로조건!$A$5:$Y$1048576,MATCH(A24,근로조건!$A$5:$A$1048576,0)+0,15))</f>
        <v/>
      </c>
      <c r="P24" s="255" t="str" cm="1">
        <f t="array" ref="P24">IF(A24="","",INDEX(근로조건!$A$5:$Y$1048576,MATCH(A24,근로조건!$A$5:$A$1048576,0)+0,16))</f>
        <v/>
      </c>
      <c r="Q24" s="256" t="str" cm="1">
        <f t="array" ref="Q24">IF(A24="","",INDEX(근로조건!$A$5:$ZZ$1048576,MATCH(A24,근로조건!$A$5:$A$1048576,0)+0,21))</f>
        <v/>
      </c>
      <c r="R24" s="61"/>
      <c r="S24" s="61"/>
      <c r="T24" s="61"/>
      <c r="U24" s="61"/>
      <c r="V24" s="61"/>
      <c r="W24" s="61"/>
      <c r="X24" s="61"/>
      <c r="Y24" s="61"/>
      <c r="Z24" s="260" t="str">
        <f t="shared" si="3"/>
        <v/>
      </c>
      <c r="AA24" s="260" t="str">
        <f t="shared" si="4"/>
        <v/>
      </c>
      <c r="AB24" s="260" t="str" cm="1">
        <f t="array" ref="AB24">IFERROR(IF(A24="","",INDEX(근로조건!$A$5:$Z$1048576,MATCH(A24,근로조건!$A$5:$A$1048576,0)+0,17)-INDEX(근로조건!$A$5:$Z$1048576,MATCH(A24,근로조건!$A$5:$A$1048576,0)+0,11))*B24,"")</f>
        <v/>
      </c>
      <c r="AC24" s="260" t="str">
        <f t="shared" si="5"/>
        <v/>
      </c>
      <c r="AD24" s="260" t="str" cm="1">
        <f t="array" ref="AD24">IFERROR(IF(A24="","",INDEX(근로조건!$A$5:$L$1048576,MATCH(A24,근로조건!$A$5:$A$1048576,0)+0,12))*B24,"")</f>
        <v/>
      </c>
      <c r="AE24" s="261" t="str" cm="1">
        <f t="array" ref="AE24">IF(A24="","",INDEX(근로조건!$A$5:$AF$1048576,MATCH(A24,근로조건!$A$5:$A$1048576,0)+0,13))</f>
        <v/>
      </c>
      <c r="AF24" s="262" t="str" cm="1">
        <f t="array" ref="AF24">IF(A24="","",INDEX(근로조건!$A$5:$AF$1048576,MATCH(A24,근로조건!$A$5:$A$1048576,0)+0,14))</f>
        <v/>
      </c>
      <c r="AG24" s="261" t="str" cm="1">
        <f t="array" ref="AG24">IF(A24="","",INDEX(근로조건!$A$5:$AF$1048576,MATCH(A24,근로조건!$A$5:$A$1048576,0)+0,11))</f>
        <v/>
      </c>
      <c r="AH24" s="261" t="str" cm="1">
        <f t="array" ref="AH24">IF(A24="","",INDEX(근로조건!$A$5:$AF$1048576,MATCH(A24,근로조건!$A$5:$A$1048576,0)+0,19))</f>
        <v/>
      </c>
      <c r="AI24" s="262" t="str" cm="1">
        <f t="array" ref="AI24">IF(A24="","",INDEX(근로조건!$A$5:$AF$1048576,MATCH(A24,근로조건!$A$5:$A$1048576,0)+0,17))</f>
        <v/>
      </c>
      <c r="AJ24" s="253"/>
      <c r="AK24" s="253"/>
      <c r="AL24" s="253" t="str" cm="1">
        <f t="array" ref="AL24">IF(A24="","",INDEX(근로조건!$A$5:$AF$1048576,MATCH(A24,근로조건!$A$5:$A$1048576,0)+0,20))</f>
        <v/>
      </c>
      <c r="AM24" s="253"/>
      <c r="AN24" s="253"/>
      <c r="AO24" s="253"/>
      <c r="AP24" s="260"/>
      <c r="AQ24" s="123"/>
      <c r="AR24" s="166"/>
      <c r="AS24" s="267"/>
      <c r="AT24" s="266"/>
      <c r="AU24" s="266"/>
      <c r="AV24" s="266"/>
    </row>
    <row r="25" spans="1:48" x14ac:dyDescent="0.3">
      <c r="A25" s="52"/>
      <c r="B25" s="54"/>
      <c r="C25" s="53"/>
      <c r="D25" s="53"/>
      <c r="E25" s="53"/>
      <c r="F25" s="57"/>
      <c r="G25" s="57"/>
      <c r="H25" s="52"/>
      <c r="I25" s="53"/>
      <c r="J25" s="53"/>
      <c r="K25" s="95"/>
      <c r="L25" s="52"/>
      <c r="M25" s="52"/>
      <c r="N25" s="54"/>
      <c r="O25" s="254" t="str" cm="1">
        <f t="array" ref="O25">IF(A25="","",INDEX(근로조건!$A$5:$Y$1048576,MATCH(A25,근로조건!$A$5:$A$1048576,0)+0,15))</f>
        <v/>
      </c>
      <c r="P25" s="255" t="str" cm="1">
        <f t="array" ref="P25">IF(A25="","",INDEX(근로조건!$A$5:$Y$1048576,MATCH(A25,근로조건!$A$5:$A$1048576,0)+0,16))</f>
        <v/>
      </c>
      <c r="Q25" s="256" t="str" cm="1">
        <f t="array" ref="Q25">IF(A25="","",INDEX(근로조건!$A$5:$ZZ$1048576,MATCH(A25,근로조건!$A$5:$A$1048576,0)+0,21))</f>
        <v/>
      </c>
      <c r="R25" s="61"/>
      <c r="S25" s="61"/>
      <c r="T25" s="61"/>
      <c r="U25" s="61"/>
      <c r="V25" s="61"/>
      <c r="W25" s="61"/>
      <c r="X25" s="61"/>
      <c r="Y25" s="61"/>
      <c r="Z25" s="260" t="str">
        <f t="shared" si="3"/>
        <v/>
      </c>
      <c r="AA25" s="260" t="str">
        <f t="shared" si="4"/>
        <v/>
      </c>
      <c r="AB25" s="260" t="str" cm="1">
        <f t="array" ref="AB25">IFERROR(IF(A25="","",INDEX(근로조건!$A$5:$Z$1048576,MATCH(A25,근로조건!$A$5:$A$1048576,0)+0,17)-INDEX(근로조건!$A$5:$Z$1048576,MATCH(A25,근로조건!$A$5:$A$1048576,0)+0,11))*B25,"")</f>
        <v/>
      </c>
      <c r="AC25" s="260" t="str">
        <f t="shared" si="5"/>
        <v/>
      </c>
      <c r="AD25" s="260" t="str" cm="1">
        <f t="array" ref="AD25">IFERROR(IF(A25="","",INDEX(근로조건!$A$5:$L$1048576,MATCH(A25,근로조건!$A$5:$A$1048576,0)+0,12))*B25,"")</f>
        <v/>
      </c>
      <c r="AE25" s="261" t="str" cm="1">
        <f t="array" ref="AE25">IF(A25="","",INDEX(근로조건!$A$5:$AF$1048576,MATCH(A25,근로조건!$A$5:$A$1048576,0)+0,13))</f>
        <v/>
      </c>
      <c r="AF25" s="262" t="str" cm="1">
        <f t="array" ref="AF25">IF(A25="","",INDEX(근로조건!$A$5:$AF$1048576,MATCH(A25,근로조건!$A$5:$A$1048576,0)+0,14))</f>
        <v/>
      </c>
      <c r="AG25" s="261" t="str" cm="1">
        <f t="array" ref="AG25">IF(A25="","",INDEX(근로조건!$A$5:$AF$1048576,MATCH(A25,근로조건!$A$5:$A$1048576,0)+0,11))</f>
        <v/>
      </c>
      <c r="AH25" s="261" t="str" cm="1">
        <f t="array" ref="AH25">IF(A25="","",INDEX(근로조건!$A$5:$AF$1048576,MATCH(A25,근로조건!$A$5:$A$1048576,0)+0,19))</f>
        <v/>
      </c>
      <c r="AI25" s="262" t="str" cm="1">
        <f t="array" ref="AI25">IF(A25="","",INDEX(근로조건!$A$5:$AF$1048576,MATCH(A25,근로조건!$A$5:$A$1048576,0)+0,17))</f>
        <v/>
      </c>
      <c r="AJ25" s="253"/>
      <c r="AK25" s="253"/>
      <c r="AL25" s="253" t="str" cm="1">
        <f t="array" ref="AL25">IF(A25="","",INDEX(근로조건!$A$5:$AF$1048576,MATCH(A25,근로조건!$A$5:$A$1048576,0)+0,20))</f>
        <v/>
      </c>
      <c r="AM25" s="253"/>
      <c r="AN25" s="253"/>
      <c r="AO25" s="253"/>
      <c r="AP25" s="260"/>
      <c r="AQ25" s="123"/>
      <c r="AR25" s="166"/>
      <c r="AS25" s="267"/>
      <c r="AT25" s="266"/>
      <c r="AU25" s="266"/>
      <c r="AV25" s="266"/>
    </row>
    <row r="26" spans="1:48" x14ac:dyDescent="0.3">
      <c r="A26" s="52"/>
      <c r="B26" s="54"/>
      <c r="C26" s="53"/>
      <c r="D26" s="53"/>
      <c r="E26" s="53"/>
      <c r="F26" s="57"/>
      <c r="G26" s="57"/>
      <c r="H26" s="52"/>
      <c r="I26" s="53"/>
      <c r="J26" s="53"/>
      <c r="K26" s="95"/>
      <c r="L26" s="52"/>
      <c r="M26" s="52"/>
      <c r="N26" s="54"/>
      <c r="O26" s="254" t="str" cm="1">
        <f t="array" ref="O26">IF(A26="","",INDEX(근로조건!$A$5:$Y$1048576,MATCH(A26,근로조건!$A$5:$A$1048576,0)+0,15))</f>
        <v/>
      </c>
      <c r="P26" s="255" t="str" cm="1">
        <f t="array" ref="P26">IF(A26="","",INDEX(근로조건!$A$5:$Y$1048576,MATCH(A26,근로조건!$A$5:$A$1048576,0)+0,16))</f>
        <v/>
      </c>
      <c r="Q26" s="256" t="str" cm="1">
        <f t="array" ref="Q26">IF(A26="","",INDEX(근로조건!$A$5:$ZZ$1048576,MATCH(A26,근로조건!$A$5:$A$1048576,0)+0,21))</f>
        <v/>
      </c>
      <c r="R26" s="61"/>
      <c r="S26" s="61"/>
      <c r="T26" s="61"/>
      <c r="U26" s="61"/>
      <c r="V26" s="61"/>
      <c r="W26" s="61"/>
      <c r="X26" s="61"/>
      <c r="Y26" s="61"/>
      <c r="Z26" s="260" t="str">
        <f t="shared" si="3"/>
        <v/>
      </c>
      <c r="AA26" s="260" t="str">
        <f t="shared" si="4"/>
        <v/>
      </c>
      <c r="AB26" s="260" t="str" cm="1">
        <f t="array" ref="AB26">IFERROR(IF(A26="","",INDEX(근로조건!$A$5:$Z$1048576,MATCH(A26,근로조건!$A$5:$A$1048576,0)+0,17)-INDEX(근로조건!$A$5:$Z$1048576,MATCH(A26,근로조건!$A$5:$A$1048576,0)+0,11))*B26,"")</f>
        <v/>
      </c>
      <c r="AC26" s="260" t="str">
        <f t="shared" si="5"/>
        <v/>
      </c>
      <c r="AD26" s="260" t="str" cm="1">
        <f t="array" ref="AD26">IFERROR(IF(A26="","",INDEX(근로조건!$A$5:$L$1048576,MATCH(A26,근로조건!$A$5:$A$1048576,0)+0,12))*B26,"")</f>
        <v/>
      </c>
      <c r="AE26" s="261" t="str" cm="1">
        <f t="array" ref="AE26">IF(A26="","",INDEX(근로조건!$A$5:$AF$1048576,MATCH(A26,근로조건!$A$5:$A$1048576,0)+0,13))</f>
        <v/>
      </c>
      <c r="AF26" s="262" t="str" cm="1">
        <f t="array" ref="AF26">IF(A26="","",INDEX(근로조건!$A$5:$AF$1048576,MATCH(A26,근로조건!$A$5:$A$1048576,0)+0,14))</f>
        <v/>
      </c>
      <c r="AG26" s="261" t="str" cm="1">
        <f t="array" ref="AG26">IF(A26="","",INDEX(근로조건!$A$5:$AF$1048576,MATCH(A26,근로조건!$A$5:$A$1048576,0)+0,11))</f>
        <v/>
      </c>
      <c r="AH26" s="261" t="str" cm="1">
        <f t="array" ref="AH26">IF(A26="","",INDEX(근로조건!$A$5:$AF$1048576,MATCH(A26,근로조건!$A$5:$A$1048576,0)+0,19))</f>
        <v/>
      </c>
      <c r="AI26" s="262" t="str" cm="1">
        <f t="array" ref="AI26">IF(A26="","",INDEX(근로조건!$A$5:$AF$1048576,MATCH(A26,근로조건!$A$5:$A$1048576,0)+0,17))</f>
        <v/>
      </c>
      <c r="AJ26" s="253"/>
      <c r="AK26" s="253"/>
      <c r="AL26" s="253" t="str" cm="1">
        <f t="array" ref="AL26">IF(A26="","",INDEX(근로조건!$A$5:$AF$1048576,MATCH(A26,근로조건!$A$5:$A$1048576,0)+0,20))</f>
        <v/>
      </c>
      <c r="AM26" s="253"/>
      <c r="AN26" s="253"/>
      <c r="AO26" s="253"/>
      <c r="AP26" s="260"/>
      <c r="AQ26" s="123"/>
      <c r="AR26" s="166"/>
      <c r="AS26" s="267"/>
      <c r="AT26" s="266"/>
      <c r="AU26" s="266"/>
      <c r="AV26" s="266"/>
    </row>
    <row r="27" spans="1:48" x14ac:dyDescent="0.3">
      <c r="A27" s="52"/>
      <c r="B27" s="54"/>
      <c r="C27" s="53"/>
      <c r="D27" s="53"/>
      <c r="E27" s="53"/>
      <c r="F27" s="57"/>
      <c r="G27" s="57"/>
      <c r="H27" s="52"/>
      <c r="I27" s="53"/>
      <c r="J27" s="53"/>
      <c r="K27" s="95"/>
      <c r="L27" s="52"/>
      <c r="M27" s="52"/>
      <c r="N27" s="54"/>
      <c r="O27" s="254" t="str" cm="1">
        <f t="array" ref="O27">IF(A27="","",INDEX(근로조건!$A$5:$Y$1048576,MATCH(A27,근로조건!$A$5:$A$1048576,0)+0,15))</f>
        <v/>
      </c>
      <c r="P27" s="255" t="str" cm="1">
        <f t="array" ref="P27">IF(A27="","",INDEX(근로조건!$A$5:$Y$1048576,MATCH(A27,근로조건!$A$5:$A$1048576,0)+0,16))</f>
        <v/>
      </c>
      <c r="Q27" s="256" t="str" cm="1">
        <f t="array" ref="Q27">IF(A27="","",INDEX(근로조건!$A$5:$ZZ$1048576,MATCH(A27,근로조건!$A$5:$A$1048576,0)+0,21))</f>
        <v/>
      </c>
      <c r="R27" s="61"/>
      <c r="S27" s="61"/>
      <c r="T27" s="61"/>
      <c r="U27" s="61"/>
      <c r="V27" s="61"/>
      <c r="W27" s="61"/>
      <c r="X27" s="61"/>
      <c r="Y27" s="61"/>
      <c r="Z27" s="260" t="str">
        <f t="shared" si="3"/>
        <v/>
      </c>
      <c r="AA27" s="260" t="str">
        <f t="shared" si="4"/>
        <v/>
      </c>
      <c r="AB27" s="260" t="str" cm="1">
        <f t="array" ref="AB27">IFERROR(IF(A27="","",INDEX(근로조건!$A$5:$Z$1048576,MATCH(A27,근로조건!$A$5:$A$1048576,0)+0,17)-INDEX(근로조건!$A$5:$Z$1048576,MATCH(A27,근로조건!$A$5:$A$1048576,0)+0,11))*B27,"")</f>
        <v/>
      </c>
      <c r="AC27" s="260" t="str">
        <f t="shared" si="5"/>
        <v/>
      </c>
      <c r="AD27" s="260" t="str" cm="1">
        <f t="array" ref="AD27">IFERROR(IF(A27="","",INDEX(근로조건!$A$5:$L$1048576,MATCH(A27,근로조건!$A$5:$A$1048576,0)+0,12))*B27,"")</f>
        <v/>
      </c>
      <c r="AE27" s="261" t="str" cm="1">
        <f t="array" ref="AE27">IF(A27="","",INDEX(근로조건!$A$5:$AF$1048576,MATCH(A27,근로조건!$A$5:$A$1048576,0)+0,13))</f>
        <v/>
      </c>
      <c r="AF27" s="262" t="str" cm="1">
        <f t="array" ref="AF27">IF(A27="","",INDEX(근로조건!$A$5:$AF$1048576,MATCH(A27,근로조건!$A$5:$A$1048576,0)+0,14))</f>
        <v/>
      </c>
      <c r="AG27" s="261" t="str" cm="1">
        <f t="array" ref="AG27">IF(A27="","",INDEX(근로조건!$A$5:$AF$1048576,MATCH(A27,근로조건!$A$5:$A$1048576,0)+0,11))</f>
        <v/>
      </c>
      <c r="AH27" s="261" t="str" cm="1">
        <f t="array" ref="AH27">IF(A27="","",INDEX(근로조건!$A$5:$AF$1048576,MATCH(A27,근로조건!$A$5:$A$1048576,0)+0,19))</f>
        <v/>
      </c>
      <c r="AI27" s="262" t="str" cm="1">
        <f t="array" ref="AI27">IF(A27="","",INDEX(근로조건!$A$5:$AF$1048576,MATCH(A27,근로조건!$A$5:$A$1048576,0)+0,17))</f>
        <v/>
      </c>
      <c r="AJ27" s="253"/>
      <c r="AK27" s="253"/>
      <c r="AL27" s="253" t="str" cm="1">
        <f t="array" ref="AL27">IF(A27="","",INDEX(근로조건!$A$5:$AF$1048576,MATCH(A27,근로조건!$A$5:$A$1048576,0)+0,20))</f>
        <v/>
      </c>
      <c r="AM27" s="253"/>
      <c r="AN27" s="253"/>
      <c r="AO27" s="253"/>
      <c r="AP27" s="260"/>
      <c r="AQ27" s="123"/>
      <c r="AR27" s="166"/>
      <c r="AS27" s="267"/>
      <c r="AT27" s="266"/>
      <c r="AU27" s="266"/>
      <c r="AV27" s="266"/>
    </row>
    <row r="28" spans="1:48" x14ac:dyDescent="0.3">
      <c r="A28" s="52"/>
      <c r="B28" s="54"/>
      <c r="C28" s="53"/>
      <c r="D28" s="53"/>
      <c r="E28" s="53"/>
      <c r="F28" s="57"/>
      <c r="G28" s="57"/>
      <c r="H28" s="52"/>
      <c r="I28" s="53"/>
      <c r="J28" s="53"/>
      <c r="K28" s="95"/>
      <c r="L28" s="52"/>
      <c r="M28" s="52"/>
      <c r="N28" s="54"/>
      <c r="O28" s="254" t="str" cm="1">
        <f t="array" ref="O28">IF(A28="","",INDEX(근로조건!$A$5:$Y$1048576,MATCH(A28,근로조건!$A$5:$A$1048576,0)+0,15))</f>
        <v/>
      </c>
      <c r="P28" s="255" t="str" cm="1">
        <f t="array" ref="P28">IF(A28="","",INDEX(근로조건!$A$5:$Y$1048576,MATCH(A28,근로조건!$A$5:$A$1048576,0)+0,16))</f>
        <v/>
      </c>
      <c r="Q28" s="256" t="str" cm="1">
        <f t="array" ref="Q28">IF(A28="","",INDEX(근로조건!$A$5:$ZZ$1048576,MATCH(A28,근로조건!$A$5:$A$1048576,0)+0,21))</f>
        <v/>
      </c>
      <c r="R28" s="61"/>
      <c r="S28" s="61"/>
      <c r="T28" s="61"/>
      <c r="U28" s="61"/>
      <c r="V28" s="61"/>
      <c r="W28" s="61"/>
      <c r="X28" s="61"/>
      <c r="Y28" s="61"/>
      <c r="Z28" s="260" t="str">
        <f t="shared" si="3"/>
        <v/>
      </c>
      <c r="AA28" s="260" t="str">
        <f t="shared" si="4"/>
        <v/>
      </c>
      <c r="AB28" s="260" t="str" cm="1">
        <f t="array" ref="AB28">IFERROR(IF(A28="","",INDEX(근로조건!$A$5:$Z$1048576,MATCH(A28,근로조건!$A$5:$A$1048576,0)+0,17)-INDEX(근로조건!$A$5:$Z$1048576,MATCH(A28,근로조건!$A$5:$A$1048576,0)+0,11))*B28,"")</f>
        <v/>
      </c>
      <c r="AC28" s="260" t="str">
        <f t="shared" si="5"/>
        <v/>
      </c>
      <c r="AD28" s="260" t="str" cm="1">
        <f t="array" ref="AD28">IFERROR(IF(A28="","",INDEX(근로조건!$A$5:$L$1048576,MATCH(A28,근로조건!$A$5:$A$1048576,0)+0,12))*B28,"")</f>
        <v/>
      </c>
      <c r="AE28" s="261" t="str" cm="1">
        <f t="array" ref="AE28">IF(A28="","",INDEX(근로조건!$A$5:$AF$1048576,MATCH(A28,근로조건!$A$5:$A$1048576,0)+0,13))</f>
        <v/>
      </c>
      <c r="AF28" s="262" t="str" cm="1">
        <f t="array" ref="AF28">IF(A28="","",INDEX(근로조건!$A$5:$AF$1048576,MATCH(A28,근로조건!$A$5:$A$1048576,0)+0,14))</f>
        <v/>
      </c>
      <c r="AG28" s="261" t="str" cm="1">
        <f t="array" ref="AG28">IF(A28="","",INDEX(근로조건!$A$5:$AF$1048576,MATCH(A28,근로조건!$A$5:$A$1048576,0)+0,11))</f>
        <v/>
      </c>
      <c r="AH28" s="261" t="str" cm="1">
        <f t="array" ref="AH28">IF(A28="","",INDEX(근로조건!$A$5:$AF$1048576,MATCH(A28,근로조건!$A$5:$A$1048576,0)+0,19))</f>
        <v/>
      </c>
      <c r="AI28" s="262" t="str" cm="1">
        <f t="array" ref="AI28">IF(A28="","",INDEX(근로조건!$A$5:$AF$1048576,MATCH(A28,근로조건!$A$5:$A$1048576,0)+0,17))</f>
        <v/>
      </c>
      <c r="AJ28" s="253"/>
      <c r="AK28" s="253"/>
      <c r="AL28" s="253" t="str" cm="1">
        <f t="array" ref="AL28">IF(A28="","",INDEX(근로조건!$A$5:$AF$1048576,MATCH(A28,근로조건!$A$5:$A$1048576,0)+0,20))</f>
        <v/>
      </c>
      <c r="AM28" s="253"/>
      <c r="AN28" s="253"/>
      <c r="AO28" s="253"/>
      <c r="AP28" s="260"/>
      <c r="AQ28" s="123"/>
      <c r="AR28" s="166"/>
      <c r="AS28" s="267"/>
      <c r="AT28" s="266"/>
      <c r="AU28" s="266"/>
      <c r="AV28" s="266"/>
    </row>
    <row r="29" spans="1:48" x14ac:dyDescent="0.3">
      <c r="A29" s="52"/>
      <c r="B29" s="54"/>
      <c r="C29" s="53"/>
      <c r="D29" s="53"/>
      <c r="E29" s="53"/>
      <c r="F29" s="57"/>
      <c r="G29" s="57"/>
      <c r="H29" s="52"/>
      <c r="I29" s="53"/>
      <c r="J29" s="53"/>
      <c r="K29" s="95"/>
      <c r="L29" s="52"/>
      <c r="M29" s="52"/>
      <c r="N29" s="54"/>
      <c r="O29" s="254" t="str" cm="1">
        <f t="array" ref="O29">IF(A29="","",INDEX(근로조건!$A$5:$Y$1048576,MATCH(A29,근로조건!$A$5:$A$1048576,0)+0,15))</f>
        <v/>
      </c>
      <c r="P29" s="255" t="str" cm="1">
        <f t="array" ref="P29">IF(A29="","",INDEX(근로조건!$A$5:$Y$1048576,MATCH(A29,근로조건!$A$5:$A$1048576,0)+0,16))</f>
        <v/>
      </c>
      <c r="Q29" s="256" t="str" cm="1">
        <f t="array" ref="Q29">IF(A29="","",INDEX(근로조건!$A$5:$ZZ$1048576,MATCH(A29,근로조건!$A$5:$A$1048576,0)+0,21))</f>
        <v/>
      </c>
      <c r="R29" s="61"/>
      <c r="S29" s="61"/>
      <c r="T29" s="61"/>
      <c r="U29" s="61"/>
      <c r="V29" s="61"/>
      <c r="W29" s="61"/>
      <c r="X29" s="61"/>
      <c r="Y29" s="61"/>
      <c r="Z29" s="260" t="str">
        <f t="shared" si="3"/>
        <v/>
      </c>
      <c r="AA29" s="260" t="str">
        <f t="shared" si="4"/>
        <v/>
      </c>
      <c r="AB29" s="260" t="str" cm="1">
        <f t="array" ref="AB29">IFERROR(IF(A29="","",INDEX(근로조건!$A$5:$Z$1048576,MATCH(A29,근로조건!$A$5:$A$1048576,0)+0,17)-INDEX(근로조건!$A$5:$Z$1048576,MATCH(A29,근로조건!$A$5:$A$1048576,0)+0,11))*B29,"")</f>
        <v/>
      </c>
      <c r="AC29" s="260" t="str">
        <f t="shared" si="5"/>
        <v/>
      </c>
      <c r="AD29" s="260" t="str" cm="1">
        <f t="array" ref="AD29">IFERROR(IF(A29="","",INDEX(근로조건!$A$5:$L$1048576,MATCH(A29,근로조건!$A$5:$A$1048576,0)+0,12))*B29,"")</f>
        <v/>
      </c>
      <c r="AE29" s="261" t="str" cm="1">
        <f t="array" ref="AE29">IF(A29="","",INDEX(근로조건!$A$5:$AF$1048576,MATCH(A29,근로조건!$A$5:$A$1048576,0)+0,13))</f>
        <v/>
      </c>
      <c r="AF29" s="262" t="str" cm="1">
        <f t="array" ref="AF29">IF(A29="","",INDEX(근로조건!$A$5:$AF$1048576,MATCH(A29,근로조건!$A$5:$A$1048576,0)+0,14))</f>
        <v/>
      </c>
      <c r="AG29" s="261" t="str" cm="1">
        <f t="array" ref="AG29">IF(A29="","",INDEX(근로조건!$A$5:$AF$1048576,MATCH(A29,근로조건!$A$5:$A$1048576,0)+0,11))</f>
        <v/>
      </c>
      <c r="AH29" s="261" t="str" cm="1">
        <f t="array" ref="AH29">IF(A29="","",INDEX(근로조건!$A$5:$AF$1048576,MATCH(A29,근로조건!$A$5:$A$1048576,0)+0,19))</f>
        <v/>
      </c>
      <c r="AI29" s="262" t="str" cm="1">
        <f t="array" ref="AI29">IF(A29="","",INDEX(근로조건!$A$5:$AF$1048576,MATCH(A29,근로조건!$A$5:$A$1048576,0)+0,17))</f>
        <v/>
      </c>
      <c r="AJ29" s="253"/>
      <c r="AK29" s="253"/>
      <c r="AL29" s="253" t="str" cm="1">
        <f t="array" ref="AL29">IF(A29="","",INDEX(근로조건!$A$5:$AF$1048576,MATCH(A29,근로조건!$A$5:$A$1048576,0)+0,20))</f>
        <v/>
      </c>
      <c r="AM29" s="253"/>
      <c r="AN29" s="253"/>
      <c r="AO29" s="253"/>
      <c r="AP29" s="260"/>
      <c r="AQ29" s="123"/>
      <c r="AR29" s="166"/>
      <c r="AS29" s="267"/>
      <c r="AT29" s="266"/>
      <c r="AU29" s="266"/>
      <c r="AV29" s="266"/>
    </row>
    <row r="30" spans="1:48" x14ac:dyDescent="0.3">
      <c r="A30" s="52"/>
      <c r="B30" s="54"/>
      <c r="C30" s="53"/>
      <c r="D30" s="53"/>
      <c r="E30" s="53"/>
      <c r="F30" s="57"/>
      <c r="G30" s="57"/>
      <c r="H30" s="52"/>
      <c r="I30" s="53"/>
      <c r="J30" s="53"/>
      <c r="K30" s="95"/>
      <c r="L30" s="52"/>
      <c r="M30" s="52"/>
      <c r="N30" s="54"/>
      <c r="O30" s="254" t="str" cm="1">
        <f t="array" ref="O30">IF(A30="","",INDEX(근로조건!$A$5:$Y$1048576,MATCH(A30,근로조건!$A$5:$A$1048576,0)+0,15))</f>
        <v/>
      </c>
      <c r="P30" s="255" t="str" cm="1">
        <f t="array" ref="P30">IF(A30="","",INDEX(근로조건!$A$5:$Y$1048576,MATCH(A30,근로조건!$A$5:$A$1048576,0)+0,16))</f>
        <v/>
      </c>
      <c r="Q30" s="256" t="str" cm="1">
        <f t="array" ref="Q30">IF(A30="","",INDEX(근로조건!$A$5:$ZZ$1048576,MATCH(A30,근로조건!$A$5:$A$1048576,0)+0,21))</f>
        <v/>
      </c>
      <c r="R30" s="61"/>
      <c r="S30" s="61"/>
      <c r="T30" s="61"/>
      <c r="U30" s="61"/>
      <c r="V30" s="61"/>
      <c r="W30" s="61"/>
      <c r="X30" s="61"/>
      <c r="Y30" s="61"/>
      <c r="Z30" s="260" t="str">
        <f t="shared" si="3"/>
        <v/>
      </c>
      <c r="AA30" s="260" t="str">
        <f t="shared" si="4"/>
        <v/>
      </c>
      <c r="AB30" s="260" t="str" cm="1">
        <f t="array" ref="AB30">IFERROR(IF(A30="","",INDEX(근로조건!$A$5:$Z$1048576,MATCH(A30,근로조건!$A$5:$A$1048576,0)+0,17)-INDEX(근로조건!$A$5:$Z$1048576,MATCH(A30,근로조건!$A$5:$A$1048576,0)+0,11))*B30,"")</f>
        <v/>
      </c>
      <c r="AC30" s="260" t="str">
        <f t="shared" si="5"/>
        <v/>
      </c>
      <c r="AD30" s="260" t="str" cm="1">
        <f t="array" ref="AD30">IFERROR(IF(A30="","",INDEX(근로조건!$A$5:$L$1048576,MATCH(A30,근로조건!$A$5:$A$1048576,0)+0,12))*B30,"")</f>
        <v/>
      </c>
      <c r="AE30" s="261" t="str" cm="1">
        <f t="array" ref="AE30">IF(A30="","",INDEX(근로조건!$A$5:$AF$1048576,MATCH(A30,근로조건!$A$5:$A$1048576,0)+0,13))</f>
        <v/>
      </c>
      <c r="AF30" s="262" t="str" cm="1">
        <f t="array" ref="AF30">IF(A30="","",INDEX(근로조건!$A$5:$AF$1048576,MATCH(A30,근로조건!$A$5:$A$1048576,0)+0,14))</f>
        <v/>
      </c>
      <c r="AG30" s="261" t="str" cm="1">
        <f t="array" ref="AG30">IF(A30="","",INDEX(근로조건!$A$5:$AF$1048576,MATCH(A30,근로조건!$A$5:$A$1048576,0)+0,11))</f>
        <v/>
      </c>
      <c r="AH30" s="261" t="str" cm="1">
        <f t="array" ref="AH30">IF(A30="","",INDEX(근로조건!$A$5:$AF$1048576,MATCH(A30,근로조건!$A$5:$A$1048576,0)+0,19))</f>
        <v/>
      </c>
      <c r="AI30" s="262" t="str" cm="1">
        <f t="array" ref="AI30">IF(A30="","",INDEX(근로조건!$A$5:$AF$1048576,MATCH(A30,근로조건!$A$5:$A$1048576,0)+0,17))</f>
        <v/>
      </c>
      <c r="AJ30" s="253"/>
      <c r="AK30" s="253"/>
      <c r="AL30" s="253" t="str" cm="1">
        <f t="array" ref="AL30">IF(A30="","",INDEX(근로조건!$A$5:$AF$1048576,MATCH(A30,근로조건!$A$5:$A$1048576,0)+0,20))</f>
        <v/>
      </c>
      <c r="AM30" s="253"/>
      <c r="AN30" s="253"/>
      <c r="AO30" s="253"/>
      <c r="AP30" s="260"/>
      <c r="AQ30" s="123"/>
      <c r="AR30" s="166"/>
      <c r="AS30" s="267"/>
      <c r="AT30" s="266"/>
      <c r="AU30" s="266"/>
      <c r="AV30" s="266"/>
    </row>
    <row r="31" spans="1:48" x14ac:dyDescent="0.3">
      <c r="A31" s="52"/>
      <c r="B31" s="54"/>
      <c r="C31" s="53"/>
      <c r="D31" s="53"/>
      <c r="E31" s="53"/>
      <c r="F31" s="57"/>
      <c r="G31" s="57"/>
      <c r="H31" s="52"/>
      <c r="I31" s="53"/>
      <c r="J31" s="53"/>
      <c r="K31" s="95"/>
      <c r="L31" s="52"/>
      <c r="M31" s="52"/>
      <c r="N31" s="54"/>
      <c r="O31" s="254" t="str" cm="1">
        <f t="array" ref="O31">IF(A31="","",INDEX(근로조건!$A$5:$Y$1048576,MATCH(A31,근로조건!$A$5:$A$1048576,0)+0,15))</f>
        <v/>
      </c>
      <c r="P31" s="255" t="str" cm="1">
        <f t="array" ref="P31">IF(A31="","",INDEX(근로조건!$A$5:$Y$1048576,MATCH(A31,근로조건!$A$5:$A$1048576,0)+0,16))</f>
        <v/>
      </c>
      <c r="Q31" s="256" t="str" cm="1">
        <f t="array" ref="Q31">IF(A31="","",INDEX(근로조건!$A$5:$ZZ$1048576,MATCH(A31,근로조건!$A$5:$A$1048576,0)+0,21))</f>
        <v/>
      </c>
      <c r="R31" s="61"/>
      <c r="S31" s="61"/>
      <c r="T31" s="61"/>
      <c r="U31" s="61"/>
      <c r="V31" s="61"/>
      <c r="W31" s="61"/>
      <c r="X31" s="61"/>
      <c r="Y31" s="61"/>
      <c r="Z31" s="260" t="str">
        <f t="shared" si="3"/>
        <v/>
      </c>
      <c r="AA31" s="260" t="str">
        <f t="shared" si="4"/>
        <v/>
      </c>
      <c r="AB31" s="260" t="str" cm="1">
        <f t="array" ref="AB31">IFERROR(IF(A31="","",INDEX(근로조건!$A$5:$Z$1048576,MATCH(A31,근로조건!$A$5:$A$1048576,0)+0,17)-INDEX(근로조건!$A$5:$Z$1048576,MATCH(A31,근로조건!$A$5:$A$1048576,0)+0,11))*B31,"")</f>
        <v/>
      </c>
      <c r="AC31" s="260" t="str">
        <f t="shared" si="5"/>
        <v/>
      </c>
      <c r="AD31" s="260" t="str" cm="1">
        <f t="array" ref="AD31">IFERROR(IF(A31="","",INDEX(근로조건!$A$5:$L$1048576,MATCH(A31,근로조건!$A$5:$A$1048576,0)+0,12))*B31,"")</f>
        <v/>
      </c>
      <c r="AE31" s="261" t="str" cm="1">
        <f t="array" ref="AE31">IF(A31="","",INDEX(근로조건!$A$5:$AF$1048576,MATCH(A31,근로조건!$A$5:$A$1048576,0)+0,13))</f>
        <v/>
      </c>
      <c r="AF31" s="262" t="str" cm="1">
        <f t="array" ref="AF31">IF(A31="","",INDEX(근로조건!$A$5:$AF$1048576,MATCH(A31,근로조건!$A$5:$A$1048576,0)+0,14))</f>
        <v/>
      </c>
      <c r="AG31" s="261" t="str" cm="1">
        <f t="array" ref="AG31">IF(A31="","",INDEX(근로조건!$A$5:$AF$1048576,MATCH(A31,근로조건!$A$5:$A$1048576,0)+0,11))</f>
        <v/>
      </c>
      <c r="AH31" s="261" t="str" cm="1">
        <f t="array" ref="AH31">IF(A31="","",INDEX(근로조건!$A$5:$AF$1048576,MATCH(A31,근로조건!$A$5:$A$1048576,0)+0,19))</f>
        <v/>
      </c>
      <c r="AI31" s="262" t="str" cm="1">
        <f t="array" ref="AI31">IF(A31="","",INDEX(근로조건!$A$5:$AF$1048576,MATCH(A31,근로조건!$A$5:$A$1048576,0)+0,17))</f>
        <v/>
      </c>
      <c r="AJ31" s="253"/>
      <c r="AK31" s="253"/>
      <c r="AL31" s="253" t="str" cm="1">
        <f t="array" ref="AL31">IF(A31="","",INDEX(근로조건!$A$5:$AF$1048576,MATCH(A31,근로조건!$A$5:$A$1048576,0)+0,20))</f>
        <v/>
      </c>
      <c r="AM31" s="253"/>
      <c r="AN31" s="253"/>
      <c r="AO31" s="253"/>
      <c r="AP31" s="260"/>
      <c r="AQ31" s="123"/>
      <c r="AR31" s="166"/>
      <c r="AS31" s="267"/>
      <c r="AT31" s="266"/>
      <c r="AU31" s="266"/>
      <c r="AV31" s="266"/>
    </row>
    <row r="32" spans="1:48" x14ac:dyDescent="0.3">
      <c r="A32" s="52"/>
      <c r="B32" s="54"/>
      <c r="C32" s="53"/>
      <c r="D32" s="53"/>
      <c r="E32" s="53"/>
      <c r="F32" s="57"/>
      <c r="G32" s="57"/>
      <c r="H32" s="52"/>
      <c r="I32" s="53"/>
      <c r="J32" s="53"/>
      <c r="K32" s="95"/>
      <c r="L32" s="52"/>
      <c r="M32" s="52"/>
      <c r="N32" s="54"/>
      <c r="O32" s="254" t="str" cm="1">
        <f t="array" ref="O32">IF(A32="","",INDEX(근로조건!$A$5:$Y$1048576,MATCH(A32,근로조건!$A$5:$A$1048576,0)+0,15))</f>
        <v/>
      </c>
      <c r="P32" s="255" t="str" cm="1">
        <f t="array" ref="P32">IF(A32="","",INDEX(근로조건!$A$5:$Y$1048576,MATCH(A32,근로조건!$A$5:$A$1048576,0)+0,16))</f>
        <v/>
      </c>
      <c r="Q32" s="256" t="str" cm="1">
        <f t="array" ref="Q32">IF(A32="","",INDEX(근로조건!$A$5:$ZZ$1048576,MATCH(A32,근로조건!$A$5:$A$1048576,0)+0,21))</f>
        <v/>
      </c>
      <c r="R32" s="61"/>
      <c r="S32" s="61"/>
      <c r="T32" s="61"/>
      <c r="U32" s="61"/>
      <c r="V32" s="61"/>
      <c r="W32" s="61"/>
      <c r="X32" s="61"/>
      <c r="Y32" s="61"/>
      <c r="Z32" s="260" t="str">
        <f t="shared" si="3"/>
        <v/>
      </c>
      <c r="AA32" s="260" t="str">
        <f t="shared" si="4"/>
        <v/>
      </c>
      <c r="AB32" s="260" t="str" cm="1">
        <f t="array" ref="AB32">IFERROR(IF(A32="","",INDEX(근로조건!$A$5:$Z$1048576,MATCH(A32,근로조건!$A$5:$A$1048576,0)+0,17)-INDEX(근로조건!$A$5:$Z$1048576,MATCH(A32,근로조건!$A$5:$A$1048576,0)+0,11))*B32,"")</f>
        <v/>
      </c>
      <c r="AC32" s="260" t="str">
        <f t="shared" si="5"/>
        <v/>
      </c>
      <c r="AD32" s="260" t="str" cm="1">
        <f t="array" ref="AD32">IFERROR(IF(A32="","",INDEX(근로조건!$A$5:$L$1048576,MATCH(A32,근로조건!$A$5:$A$1048576,0)+0,12))*B32,"")</f>
        <v/>
      </c>
      <c r="AE32" s="261" t="str" cm="1">
        <f t="array" ref="AE32">IF(A32="","",INDEX(근로조건!$A$5:$AF$1048576,MATCH(A32,근로조건!$A$5:$A$1048576,0)+0,13))</f>
        <v/>
      </c>
      <c r="AF32" s="262" t="str" cm="1">
        <f t="array" ref="AF32">IF(A32="","",INDEX(근로조건!$A$5:$AF$1048576,MATCH(A32,근로조건!$A$5:$A$1048576,0)+0,14))</f>
        <v/>
      </c>
      <c r="AG32" s="261" t="str" cm="1">
        <f t="array" ref="AG32">IF(A32="","",INDEX(근로조건!$A$5:$AF$1048576,MATCH(A32,근로조건!$A$5:$A$1048576,0)+0,11))</f>
        <v/>
      </c>
      <c r="AH32" s="261" t="str" cm="1">
        <f t="array" ref="AH32">IF(A32="","",INDEX(근로조건!$A$5:$AF$1048576,MATCH(A32,근로조건!$A$5:$A$1048576,0)+0,19))</f>
        <v/>
      </c>
      <c r="AI32" s="262" t="str" cm="1">
        <f t="array" ref="AI32">IF(A32="","",INDEX(근로조건!$A$5:$AF$1048576,MATCH(A32,근로조건!$A$5:$A$1048576,0)+0,17))</f>
        <v/>
      </c>
      <c r="AJ32" s="253"/>
      <c r="AK32" s="253"/>
      <c r="AL32" s="253" t="str" cm="1">
        <f t="array" ref="AL32">IF(A32="","",INDEX(근로조건!$A$5:$AF$1048576,MATCH(A32,근로조건!$A$5:$A$1048576,0)+0,20))</f>
        <v/>
      </c>
      <c r="AM32" s="253"/>
      <c r="AN32" s="253"/>
      <c r="AO32" s="253"/>
      <c r="AP32" s="260"/>
      <c r="AQ32" s="123"/>
      <c r="AR32" s="166"/>
      <c r="AS32" s="267"/>
      <c r="AT32" s="266"/>
      <c r="AU32" s="266"/>
      <c r="AV32" s="266"/>
    </row>
    <row r="33" spans="1:48" x14ac:dyDescent="0.3">
      <c r="A33" s="52"/>
      <c r="B33" s="54"/>
      <c r="C33" s="53"/>
      <c r="D33" s="53"/>
      <c r="E33" s="53"/>
      <c r="F33" s="57"/>
      <c r="G33" s="57"/>
      <c r="H33" s="52"/>
      <c r="I33" s="53"/>
      <c r="J33" s="53"/>
      <c r="K33" s="95"/>
      <c r="L33" s="52"/>
      <c r="M33" s="52"/>
      <c r="N33" s="54"/>
      <c r="O33" s="254" t="str" cm="1">
        <f t="array" ref="O33">IF(A33="","",INDEX(근로조건!$A$5:$Y$1048576,MATCH(A33,근로조건!$A$5:$A$1048576,0)+0,15))</f>
        <v/>
      </c>
      <c r="P33" s="255" t="str" cm="1">
        <f t="array" ref="P33">IF(A33="","",INDEX(근로조건!$A$5:$Y$1048576,MATCH(A33,근로조건!$A$5:$A$1048576,0)+0,16))</f>
        <v/>
      </c>
      <c r="Q33" s="256" t="str" cm="1">
        <f t="array" ref="Q33">IF(A33="","",INDEX(근로조건!$A$5:$ZZ$1048576,MATCH(A33,근로조건!$A$5:$A$1048576,0)+0,21))</f>
        <v/>
      </c>
      <c r="R33" s="61"/>
      <c r="S33" s="61"/>
      <c r="T33" s="61"/>
      <c r="U33" s="61"/>
      <c r="V33" s="61"/>
      <c r="W33" s="61"/>
      <c r="X33" s="61"/>
      <c r="Y33" s="61"/>
      <c r="Z33" s="260" t="str">
        <f t="shared" si="3"/>
        <v/>
      </c>
      <c r="AA33" s="260" t="str">
        <f t="shared" si="4"/>
        <v/>
      </c>
      <c r="AB33" s="260" t="str" cm="1">
        <f t="array" ref="AB33">IFERROR(IF(A33="","",INDEX(근로조건!$A$5:$Z$1048576,MATCH(A33,근로조건!$A$5:$A$1048576,0)+0,17)-INDEX(근로조건!$A$5:$Z$1048576,MATCH(A33,근로조건!$A$5:$A$1048576,0)+0,11))*B33,"")</f>
        <v/>
      </c>
      <c r="AC33" s="260" t="str">
        <f t="shared" si="5"/>
        <v/>
      </c>
      <c r="AD33" s="260" t="str" cm="1">
        <f t="array" ref="AD33">IFERROR(IF(A33="","",INDEX(근로조건!$A$5:$L$1048576,MATCH(A33,근로조건!$A$5:$A$1048576,0)+0,12))*B33,"")</f>
        <v/>
      </c>
      <c r="AE33" s="261" t="str" cm="1">
        <f t="array" ref="AE33">IF(A33="","",INDEX(근로조건!$A$5:$AF$1048576,MATCH(A33,근로조건!$A$5:$A$1048576,0)+0,13))</f>
        <v/>
      </c>
      <c r="AF33" s="262" t="str" cm="1">
        <f t="array" ref="AF33">IF(A33="","",INDEX(근로조건!$A$5:$AF$1048576,MATCH(A33,근로조건!$A$5:$A$1048576,0)+0,14))</f>
        <v/>
      </c>
      <c r="AG33" s="261" t="str" cm="1">
        <f t="array" ref="AG33">IF(A33="","",INDEX(근로조건!$A$5:$AF$1048576,MATCH(A33,근로조건!$A$5:$A$1048576,0)+0,11))</f>
        <v/>
      </c>
      <c r="AH33" s="261" t="str" cm="1">
        <f t="array" ref="AH33">IF(A33="","",INDEX(근로조건!$A$5:$AF$1048576,MATCH(A33,근로조건!$A$5:$A$1048576,0)+0,19))</f>
        <v/>
      </c>
      <c r="AI33" s="262" t="str" cm="1">
        <f t="array" ref="AI33">IF(A33="","",INDEX(근로조건!$A$5:$AF$1048576,MATCH(A33,근로조건!$A$5:$A$1048576,0)+0,17))</f>
        <v/>
      </c>
      <c r="AJ33" s="253"/>
      <c r="AK33" s="253"/>
      <c r="AL33" s="253" t="str" cm="1">
        <f t="array" ref="AL33">IF(A33="","",INDEX(근로조건!$A$5:$AF$1048576,MATCH(A33,근로조건!$A$5:$A$1048576,0)+0,20))</f>
        <v/>
      </c>
      <c r="AM33" s="253"/>
      <c r="AN33" s="253"/>
      <c r="AO33" s="253"/>
      <c r="AP33" s="260"/>
      <c r="AQ33" s="123"/>
      <c r="AR33" s="166"/>
      <c r="AS33" s="267"/>
      <c r="AT33" s="266"/>
      <c r="AU33" s="266"/>
      <c r="AV33" s="266"/>
    </row>
    <row r="34" spans="1:48" x14ac:dyDescent="0.3">
      <c r="A34" s="52"/>
      <c r="B34" s="54"/>
      <c r="C34" s="53"/>
      <c r="D34" s="53"/>
      <c r="E34" s="53"/>
      <c r="F34" s="57"/>
      <c r="G34" s="57"/>
      <c r="H34" s="52"/>
      <c r="I34" s="53"/>
      <c r="J34" s="53"/>
      <c r="K34" s="95"/>
      <c r="L34" s="52"/>
      <c r="M34" s="52"/>
      <c r="N34" s="54"/>
      <c r="O34" s="254" t="str" cm="1">
        <f t="array" ref="O34">IF(A34="","",INDEX(근로조건!$A$5:$Y$1048576,MATCH(A34,근로조건!$A$5:$A$1048576,0)+0,15))</f>
        <v/>
      </c>
      <c r="P34" s="255" t="str" cm="1">
        <f t="array" ref="P34">IF(A34="","",INDEX(근로조건!$A$5:$Y$1048576,MATCH(A34,근로조건!$A$5:$A$1048576,0)+0,16))</f>
        <v/>
      </c>
      <c r="Q34" s="256" t="str" cm="1">
        <f t="array" ref="Q34">IF(A34="","",INDEX(근로조건!$A$5:$ZZ$1048576,MATCH(A34,근로조건!$A$5:$A$1048576,0)+0,21))</f>
        <v/>
      </c>
      <c r="R34" s="61"/>
      <c r="S34" s="61"/>
      <c r="T34" s="61"/>
      <c r="U34" s="61"/>
      <c r="V34" s="61"/>
      <c r="W34" s="61"/>
      <c r="X34" s="61"/>
      <c r="Y34" s="61"/>
      <c r="Z34" s="260" t="str">
        <f t="shared" si="3"/>
        <v/>
      </c>
      <c r="AA34" s="260" t="str">
        <f t="shared" si="4"/>
        <v/>
      </c>
      <c r="AB34" s="260" t="str" cm="1">
        <f t="array" ref="AB34">IFERROR(IF(A34="","",INDEX(근로조건!$A$5:$Z$1048576,MATCH(A34,근로조건!$A$5:$A$1048576,0)+0,17)-INDEX(근로조건!$A$5:$Z$1048576,MATCH(A34,근로조건!$A$5:$A$1048576,0)+0,11))*B34,"")</f>
        <v/>
      </c>
      <c r="AC34" s="260" t="str">
        <f t="shared" si="5"/>
        <v/>
      </c>
      <c r="AD34" s="260" t="str" cm="1">
        <f t="array" ref="AD34">IFERROR(IF(A34="","",INDEX(근로조건!$A$5:$L$1048576,MATCH(A34,근로조건!$A$5:$A$1048576,0)+0,12))*B34,"")</f>
        <v/>
      </c>
      <c r="AE34" s="261" t="str" cm="1">
        <f t="array" ref="AE34">IF(A34="","",INDEX(근로조건!$A$5:$AF$1048576,MATCH(A34,근로조건!$A$5:$A$1048576,0)+0,13))</f>
        <v/>
      </c>
      <c r="AF34" s="262" t="str" cm="1">
        <f t="array" ref="AF34">IF(A34="","",INDEX(근로조건!$A$5:$AF$1048576,MATCH(A34,근로조건!$A$5:$A$1048576,0)+0,14))</f>
        <v/>
      </c>
      <c r="AG34" s="261" t="str" cm="1">
        <f t="array" ref="AG34">IF(A34="","",INDEX(근로조건!$A$5:$AF$1048576,MATCH(A34,근로조건!$A$5:$A$1048576,0)+0,11))</f>
        <v/>
      </c>
      <c r="AH34" s="261" t="str" cm="1">
        <f t="array" ref="AH34">IF(A34="","",INDEX(근로조건!$A$5:$AF$1048576,MATCH(A34,근로조건!$A$5:$A$1048576,0)+0,19))</f>
        <v/>
      </c>
      <c r="AI34" s="262" t="str" cm="1">
        <f t="array" ref="AI34">IF(A34="","",INDEX(근로조건!$A$5:$AF$1048576,MATCH(A34,근로조건!$A$5:$A$1048576,0)+0,17))</f>
        <v/>
      </c>
      <c r="AJ34" s="253"/>
      <c r="AK34" s="253"/>
      <c r="AL34" s="253" t="str" cm="1">
        <f t="array" ref="AL34">IF(A34="","",INDEX(근로조건!$A$5:$AF$1048576,MATCH(A34,근로조건!$A$5:$A$1048576,0)+0,20))</f>
        <v/>
      </c>
      <c r="AM34" s="253"/>
      <c r="AN34" s="253"/>
      <c r="AO34" s="253"/>
      <c r="AP34" s="260"/>
      <c r="AQ34" s="123"/>
      <c r="AR34" s="166"/>
      <c r="AS34" s="267"/>
      <c r="AT34" s="266"/>
      <c r="AU34" s="266"/>
      <c r="AV34" s="266"/>
    </row>
    <row r="35" spans="1:48" x14ac:dyDescent="0.3">
      <c r="A35" s="52"/>
      <c r="B35" s="54"/>
      <c r="C35" s="53"/>
      <c r="D35" s="53"/>
      <c r="E35" s="53"/>
      <c r="F35" s="57"/>
      <c r="G35" s="57"/>
      <c r="H35" s="52"/>
      <c r="I35" s="53"/>
      <c r="J35" s="53"/>
      <c r="K35" s="95"/>
      <c r="L35" s="52"/>
      <c r="M35" s="52"/>
      <c r="N35" s="54"/>
      <c r="O35" s="254" t="str" cm="1">
        <f t="array" ref="O35">IF(A35="","",INDEX(근로조건!$A$5:$Y$1048576,MATCH(A35,근로조건!$A$5:$A$1048576,0)+0,15))</f>
        <v/>
      </c>
      <c r="P35" s="255" t="str" cm="1">
        <f t="array" ref="P35">IF(A35="","",INDEX(근로조건!$A$5:$Y$1048576,MATCH(A35,근로조건!$A$5:$A$1048576,0)+0,16))</f>
        <v/>
      </c>
      <c r="Q35" s="256" t="str" cm="1">
        <f t="array" ref="Q35">IF(A35="","",INDEX(근로조건!$A$5:$ZZ$1048576,MATCH(A35,근로조건!$A$5:$A$1048576,0)+0,21))</f>
        <v/>
      </c>
      <c r="R35" s="61"/>
      <c r="S35" s="61"/>
      <c r="T35" s="61"/>
      <c r="U35" s="61"/>
      <c r="V35" s="61"/>
      <c r="W35" s="61"/>
      <c r="X35" s="61"/>
      <c r="Y35" s="61"/>
      <c r="Z35" s="260" t="str">
        <f t="shared" si="3"/>
        <v/>
      </c>
      <c r="AA35" s="260" t="str">
        <f t="shared" si="4"/>
        <v/>
      </c>
      <c r="AB35" s="260" t="str" cm="1">
        <f t="array" ref="AB35">IFERROR(IF(A35="","",INDEX(근로조건!$A$5:$Z$1048576,MATCH(A35,근로조건!$A$5:$A$1048576,0)+0,17)-INDEX(근로조건!$A$5:$Z$1048576,MATCH(A35,근로조건!$A$5:$A$1048576,0)+0,11))*B35,"")</f>
        <v/>
      </c>
      <c r="AC35" s="260" t="str">
        <f t="shared" si="5"/>
        <v/>
      </c>
      <c r="AD35" s="260" t="str" cm="1">
        <f t="array" ref="AD35">IFERROR(IF(A35="","",INDEX(근로조건!$A$5:$L$1048576,MATCH(A35,근로조건!$A$5:$A$1048576,0)+0,12))*B35,"")</f>
        <v/>
      </c>
      <c r="AE35" s="261" t="str" cm="1">
        <f t="array" ref="AE35">IF(A35="","",INDEX(근로조건!$A$5:$AF$1048576,MATCH(A35,근로조건!$A$5:$A$1048576,0)+0,13))</f>
        <v/>
      </c>
      <c r="AF35" s="262" t="str" cm="1">
        <f t="array" ref="AF35">IF(A35="","",INDEX(근로조건!$A$5:$AF$1048576,MATCH(A35,근로조건!$A$5:$A$1048576,0)+0,14))</f>
        <v/>
      </c>
      <c r="AG35" s="261" t="str" cm="1">
        <f t="array" ref="AG35">IF(A35="","",INDEX(근로조건!$A$5:$AF$1048576,MATCH(A35,근로조건!$A$5:$A$1048576,0)+0,11))</f>
        <v/>
      </c>
      <c r="AH35" s="261" t="str" cm="1">
        <f t="array" ref="AH35">IF(A35="","",INDEX(근로조건!$A$5:$AF$1048576,MATCH(A35,근로조건!$A$5:$A$1048576,0)+0,19))</f>
        <v/>
      </c>
      <c r="AI35" s="262" t="str" cm="1">
        <f t="array" ref="AI35">IF(A35="","",INDEX(근로조건!$A$5:$AF$1048576,MATCH(A35,근로조건!$A$5:$A$1048576,0)+0,17))</f>
        <v/>
      </c>
      <c r="AJ35" s="253"/>
      <c r="AK35" s="253"/>
      <c r="AL35" s="253" t="str" cm="1">
        <f t="array" ref="AL35">IF(A35="","",INDEX(근로조건!$A$5:$AF$1048576,MATCH(A35,근로조건!$A$5:$A$1048576,0)+0,20))</f>
        <v/>
      </c>
      <c r="AM35" s="253"/>
      <c r="AN35" s="253"/>
      <c r="AO35" s="253"/>
      <c r="AP35" s="260"/>
      <c r="AQ35" s="123"/>
      <c r="AR35" s="166"/>
      <c r="AS35" s="267"/>
      <c r="AT35" s="266"/>
      <c r="AU35" s="266"/>
      <c r="AV35" s="266"/>
    </row>
    <row r="36" spans="1:48" x14ac:dyDescent="0.3">
      <c r="A36" s="52"/>
      <c r="B36" s="54"/>
      <c r="C36" s="53"/>
      <c r="D36" s="53"/>
      <c r="E36" s="53"/>
      <c r="F36" s="57"/>
      <c r="G36" s="57"/>
      <c r="H36" s="52"/>
      <c r="I36" s="53"/>
      <c r="J36" s="53"/>
      <c r="K36" s="95"/>
      <c r="L36" s="52"/>
      <c r="M36" s="52"/>
      <c r="N36" s="54"/>
      <c r="O36" s="254" t="str" cm="1">
        <f t="array" ref="O36">IF(A36="","",INDEX(근로조건!$A$5:$Y$1048576,MATCH(A36,근로조건!$A$5:$A$1048576,0)+0,15))</f>
        <v/>
      </c>
      <c r="P36" s="255" t="str" cm="1">
        <f t="array" ref="P36">IF(A36="","",INDEX(근로조건!$A$5:$Y$1048576,MATCH(A36,근로조건!$A$5:$A$1048576,0)+0,16))</f>
        <v/>
      </c>
      <c r="Q36" s="256" t="str" cm="1">
        <f t="array" ref="Q36">IF(A36="","",INDEX(근로조건!$A$5:$ZZ$1048576,MATCH(A36,근로조건!$A$5:$A$1048576,0)+0,21))</f>
        <v/>
      </c>
      <c r="R36" s="61"/>
      <c r="S36" s="61"/>
      <c r="T36" s="61"/>
      <c r="U36" s="61"/>
      <c r="V36" s="61"/>
      <c r="W36" s="61"/>
      <c r="X36" s="61"/>
      <c r="Y36" s="61"/>
      <c r="Z36" s="260" t="str">
        <f t="shared" si="3"/>
        <v/>
      </c>
      <c r="AA36" s="260" t="str">
        <f t="shared" si="4"/>
        <v/>
      </c>
      <c r="AB36" s="260" t="str" cm="1">
        <f t="array" ref="AB36">IFERROR(IF(A36="","",INDEX(근로조건!$A$5:$Z$1048576,MATCH(A36,근로조건!$A$5:$A$1048576,0)+0,17)-INDEX(근로조건!$A$5:$Z$1048576,MATCH(A36,근로조건!$A$5:$A$1048576,0)+0,11))*B36,"")</f>
        <v/>
      </c>
      <c r="AC36" s="260" t="str">
        <f t="shared" si="5"/>
        <v/>
      </c>
      <c r="AD36" s="260" t="str" cm="1">
        <f t="array" ref="AD36">IFERROR(IF(A36="","",INDEX(근로조건!$A$5:$L$1048576,MATCH(A36,근로조건!$A$5:$A$1048576,0)+0,12))*B36,"")</f>
        <v/>
      </c>
      <c r="AE36" s="261" t="str" cm="1">
        <f t="array" ref="AE36">IF(A36="","",INDEX(근로조건!$A$5:$AF$1048576,MATCH(A36,근로조건!$A$5:$A$1048576,0)+0,13))</f>
        <v/>
      </c>
      <c r="AF36" s="262" t="str" cm="1">
        <f t="array" ref="AF36">IF(A36="","",INDEX(근로조건!$A$5:$AF$1048576,MATCH(A36,근로조건!$A$5:$A$1048576,0)+0,14))</f>
        <v/>
      </c>
      <c r="AG36" s="261" t="str" cm="1">
        <f t="array" ref="AG36">IF(A36="","",INDEX(근로조건!$A$5:$AF$1048576,MATCH(A36,근로조건!$A$5:$A$1048576,0)+0,11))</f>
        <v/>
      </c>
      <c r="AH36" s="261" t="str" cm="1">
        <f t="array" ref="AH36">IF(A36="","",INDEX(근로조건!$A$5:$AF$1048576,MATCH(A36,근로조건!$A$5:$A$1048576,0)+0,19))</f>
        <v/>
      </c>
      <c r="AI36" s="262" t="str" cm="1">
        <f t="array" ref="AI36">IF(A36="","",INDEX(근로조건!$A$5:$AF$1048576,MATCH(A36,근로조건!$A$5:$A$1048576,0)+0,17))</f>
        <v/>
      </c>
      <c r="AJ36" s="253"/>
      <c r="AK36" s="253"/>
      <c r="AL36" s="253" t="str" cm="1">
        <f t="array" ref="AL36">IF(A36="","",INDEX(근로조건!$A$5:$AF$1048576,MATCH(A36,근로조건!$A$5:$A$1048576,0)+0,20))</f>
        <v/>
      </c>
      <c r="AM36" s="253"/>
      <c r="AN36" s="253"/>
      <c r="AO36" s="253"/>
      <c r="AP36" s="260"/>
      <c r="AQ36" s="123"/>
      <c r="AR36" s="166"/>
      <c r="AS36" s="267"/>
      <c r="AT36" s="266"/>
      <c r="AU36" s="266"/>
      <c r="AV36" s="266"/>
    </row>
    <row r="37" spans="1:48" x14ac:dyDescent="0.3">
      <c r="A37" s="52"/>
      <c r="B37" s="54"/>
      <c r="C37" s="53"/>
      <c r="D37" s="53"/>
      <c r="E37" s="53"/>
      <c r="F37" s="57"/>
      <c r="G37" s="57"/>
      <c r="H37" s="52"/>
      <c r="I37" s="53"/>
      <c r="J37" s="53"/>
      <c r="K37" s="95"/>
      <c r="L37" s="52"/>
      <c r="M37" s="52"/>
      <c r="N37" s="54"/>
      <c r="O37" s="254" t="str" cm="1">
        <f t="array" ref="O37">IF(A37="","",INDEX(근로조건!$A$5:$Y$1048576,MATCH(A37,근로조건!$A$5:$A$1048576,0)+0,15))</f>
        <v/>
      </c>
      <c r="P37" s="255" t="str" cm="1">
        <f t="array" ref="P37">IF(A37="","",INDEX(근로조건!$A$5:$Y$1048576,MATCH(A37,근로조건!$A$5:$A$1048576,0)+0,16))</f>
        <v/>
      </c>
      <c r="Q37" s="256" t="str" cm="1">
        <f t="array" ref="Q37">IF(A37="","",INDEX(근로조건!$A$5:$ZZ$1048576,MATCH(A37,근로조건!$A$5:$A$1048576,0)+0,21))</f>
        <v/>
      </c>
      <c r="R37" s="61"/>
      <c r="S37" s="61"/>
      <c r="T37" s="61"/>
      <c r="U37" s="61"/>
      <c r="V37" s="61"/>
      <c r="W37" s="61"/>
      <c r="X37" s="61"/>
      <c r="Y37" s="61"/>
      <c r="Z37" s="260" t="str">
        <f t="shared" si="3"/>
        <v/>
      </c>
      <c r="AA37" s="260" t="str">
        <f t="shared" si="4"/>
        <v/>
      </c>
      <c r="AB37" s="260" t="str" cm="1">
        <f t="array" ref="AB37">IFERROR(IF(A37="","",INDEX(근로조건!$A$5:$Z$1048576,MATCH(A37,근로조건!$A$5:$A$1048576,0)+0,17)-INDEX(근로조건!$A$5:$Z$1048576,MATCH(A37,근로조건!$A$5:$A$1048576,0)+0,11))*B37,"")</f>
        <v/>
      </c>
      <c r="AC37" s="260" t="str">
        <f t="shared" si="5"/>
        <v/>
      </c>
      <c r="AD37" s="260" t="str" cm="1">
        <f t="array" ref="AD37">IFERROR(IF(A37="","",INDEX(근로조건!$A$5:$L$1048576,MATCH(A37,근로조건!$A$5:$A$1048576,0)+0,12))*B37,"")</f>
        <v/>
      </c>
      <c r="AE37" s="261" t="str" cm="1">
        <f t="array" ref="AE37">IF(A37="","",INDEX(근로조건!$A$5:$AF$1048576,MATCH(A37,근로조건!$A$5:$A$1048576,0)+0,13))</f>
        <v/>
      </c>
      <c r="AF37" s="262" t="str" cm="1">
        <f t="array" ref="AF37">IF(A37="","",INDEX(근로조건!$A$5:$AF$1048576,MATCH(A37,근로조건!$A$5:$A$1048576,0)+0,14))</f>
        <v/>
      </c>
      <c r="AG37" s="261" t="str" cm="1">
        <f t="array" ref="AG37">IF(A37="","",INDEX(근로조건!$A$5:$AF$1048576,MATCH(A37,근로조건!$A$5:$A$1048576,0)+0,11))</f>
        <v/>
      </c>
      <c r="AH37" s="261" t="str" cm="1">
        <f t="array" ref="AH37">IF(A37="","",INDEX(근로조건!$A$5:$AF$1048576,MATCH(A37,근로조건!$A$5:$A$1048576,0)+0,19))</f>
        <v/>
      </c>
      <c r="AI37" s="262" t="str" cm="1">
        <f t="array" ref="AI37">IF(A37="","",INDEX(근로조건!$A$5:$AF$1048576,MATCH(A37,근로조건!$A$5:$A$1048576,0)+0,17))</f>
        <v/>
      </c>
      <c r="AJ37" s="253"/>
      <c r="AK37" s="253"/>
      <c r="AL37" s="253" t="str" cm="1">
        <f t="array" ref="AL37">IF(A37="","",INDEX(근로조건!$A$5:$AF$1048576,MATCH(A37,근로조건!$A$5:$A$1048576,0)+0,20))</f>
        <v/>
      </c>
      <c r="AM37" s="253"/>
      <c r="AN37" s="253"/>
      <c r="AO37" s="253"/>
      <c r="AP37" s="260"/>
      <c r="AQ37" s="123"/>
      <c r="AR37" s="166"/>
      <c r="AS37" s="267"/>
      <c r="AT37" s="266"/>
      <c r="AU37" s="266"/>
      <c r="AV37" s="266"/>
    </row>
    <row r="38" spans="1:48" x14ac:dyDescent="0.3">
      <c r="A38" s="52"/>
      <c r="B38" s="54"/>
      <c r="C38" s="53"/>
      <c r="D38" s="53"/>
      <c r="E38" s="53"/>
      <c r="F38" s="57"/>
      <c r="G38" s="57"/>
      <c r="H38" s="52"/>
      <c r="I38" s="53"/>
      <c r="J38" s="53"/>
      <c r="K38" s="95"/>
      <c r="L38" s="52"/>
      <c r="M38" s="52"/>
      <c r="N38" s="54"/>
      <c r="O38" s="254" t="str" cm="1">
        <f t="array" ref="O38">IF(A38="","",INDEX(근로조건!$A$5:$Y$1048576,MATCH(A38,근로조건!$A$5:$A$1048576,0)+0,15))</f>
        <v/>
      </c>
      <c r="P38" s="255" t="str" cm="1">
        <f t="array" ref="P38">IF(A38="","",INDEX(근로조건!$A$5:$Y$1048576,MATCH(A38,근로조건!$A$5:$A$1048576,0)+0,16))</f>
        <v/>
      </c>
      <c r="Q38" s="256" t="str" cm="1">
        <f t="array" ref="Q38">IF(A38="","",INDEX(근로조건!$A$5:$ZZ$1048576,MATCH(A38,근로조건!$A$5:$A$1048576,0)+0,21))</f>
        <v/>
      </c>
      <c r="R38" s="61"/>
      <c r="S38" s="61"/>
      <c r="T38" s="61"/>
      <c r="U38" s="61"/>
      <c r="V38" s="61"/>
      <c r="W38" s="61"/>
      <c r="X38" s="61"/>
      <c r="Y38" s="61"/>
      <c r="Z38" s="260" t="str">
        <f t="shared" si="3"/>
        <v/>
      </c>
      <c r="AA38" s="260" t="str">
        <f t="shared" si="4"/>
        <v/>
      </c>
      <c r="AB38" s="260" t="str" cm="1">
        <f t="array" ref="AB38">IFERROR(IF(A38="","",INDEX(근로조건!$A$5:$Z$1048576,MATCH(A38,근로조건!$A$5:$A$1048576,0)+0,17)-INDEX(근로조건!$A$5:$Z$1048576,MATCH(A38,근로조건!$A$5:$A$1048576,0)+0,11))*B38,"")</f>
        <v/>
      </c>
      <c r="AC38" s="260" t="str">
        <f t="shared" si="5"/>
        <v/>
      </c>
      <c r="AD38" s="260" t="str" cm="1">
        <f t="array" ref="AD38">IFERROR(IF(A38="","",INDEX(근로조건!$A$5:$L$1048576,MATCH(A38,근로조건!$A$5:$A$1048576,0)+0,12))*B38,"")</f>
        <v/>
      </c>
      <c r="AE38" s="261" t="str" cm="1">
        <f t="array" ref="AE38">IF(A38="","",INDEX(근로조건!$A$5:$AF$1048576,MATCH(A38,근로조건!$A$5:$A$1048576,0)+0,13))</f>
        <v/>
      </c>
      <c r="AF38" s="262" t="str" cm="1">
        <f t="array" ref="AF38">IF(A38="","",INDEX(근로조건!$A$5:$AF$1048576,MATCH(A38,근로조건!$A$5:$A$1048576,0)+0,14))</f>
        <v/>
      </c>
      <c r="AG38" s="261" t="str" cm="1">
        <f t="array" ref="AG38">IF(A38="","",INDEX(근로조건!$A$5:$AF$1048576,MATCH(A38,근로조건!$A$5:$A$1048576,0)+0,11))</f>
        <v/>
      </c>
      <c r="AH38" s="261" t="str" cm="1">
        <f t="array" ref="AH38">IF(A38="","",INDEX(근로조건!$A$5:$AF$1048576,MATCH(A38,근로조건!$A$5:$A$1048576,0)+0,19))</f>
        <v/>
      </c>
      <c r="AI38" s="262" t="str" cm="1">
        <f t="array" ref="AI38">IF(A38="","",INDEX(근로조건!$A$5:$AF$1048576,MATCH(A38,근로조건!$A$5:$A$1048576,0)+0,17))</f>
        <v/>
      </c>
      <c r="AJ38" s="253"/>
      <c r="AK38" s="253"/>
      <c r="AL38" s="253" t="str" cm="1">
        <f t="array" ref="AL38">IF(A38="","",INDEX(근로조건!$A$5:$AF$1048576,MATCH(A38,근로조건!$A$5:$A$1048576,0)+0,20))</f>
        <v/>
      </c>
      <c r="AM38" s="253"/>
      <c r="AN38" s="253"/>
      <c r="AO38" s="253"/>
      <c r="AP38" s="260"/>
      <c r="AQ38" s="123"/>
      <c r="AR38" s="166"/>
      <c r="AS38" s="267"/>
      <c r="AT38" s="266"/>
      <c r="AU38" s="266"/>
      <c r="AV38" s="266"/>
    </row>
    <row r="39" spans="1:48" x14ac:dyDescent="0.3">
      <c r="A39" s="52"/>
      <c r="B39" s="54"/>
      <c r="C39" s="53"/>
      <c r="D39" s="53"/>
      <c r="E39" s="53"/>
      <c r="F39" s="57"/>
      <c r="G39" s="57"/>
      <c r="H39" s="52"/>
      <c r="I39" s="53"/>
      <c r="J39" s="53"/>
      <c r="K39" s="95"/>
      <c r="L39" s="52"/>
      <c r="M39" s="52"/>
      <c r="N39" s="54"/>
      <c r="O39" s="254" t="str" cm="1">
        <f t="array" ref="O39">IF(A39="","",INDEX(근로조건!$A$5:$Y$1048576,MATCH(A39,근로조건!$A$5:$A$1048576,0)+0,15))</f>
        <v/>
      </c>
      <c r="P39" s="255" t="str" cm="1">
        <f t="array" ref="P39">IF(A39="","",INDEX(근로조건!$A$5:$Y$1048576,MATCH(A39,근로조건!$A$5:$A$1048576,0)+0,16))</f>
        <v/>
      </c>
      <c r="Q39" s="256" t="str" cm="1">
        <f t="array" ref="Q39">IF(A39="","",INDEX(근로조건!$A$5:$ZZ$1048576,MATCH(A39,근로조건!$A$5:$A$1048576,0)+0,21))</f>
        <v/>
      </c>
      <c r="R39" s="61"/>
      <c r="S39" s="61"/>
      <c r="T39" s="61"/>
      <c r="U39" s="61"/>
      <c r="V39" s="61"/>
      <c r="W39" s="61"/>
      <c r="X39" s="61"/>
      <c r="Y39" s="61"/>
      <c r="Z39" s="260" t="str">
        <f t="shared" si="3"/>
        <v/>
      </c>
      <c r="AA39" s="260" t="str">
        <f t="shared" si="4"/>
        <v/>
      </c>
      <c r="AB39" s="260" t="str" cm="1">
        <f t="array" ref="AB39">IFERROR(IF(A39="","",INDEX(근로조건!$A$5:$Z$1048576,MATCH(A39,근로조건!$A$5:$A$1048576,0)+0,17)-INDEX(근로조건!$A$5:$Z$1048576,MATCH(A39,근로조건!$A$5:$A$1048576,0)+0,11))*B39,"")</f>
        <v/>
      </c>
      <c r="AC39" s="260" t="str">
        <f t="shared" si="5"/>
        <v/>
      </c>
      <c r="AD39" s="260" t="str" cm="1">
        <f t="array" ref="AD39">IFERROR(IF(A39="","",INDEX(근로조건!$A$5:$L$1048576,MATCH(A39,근로조건!$A$5:$A$1048576,0)+0,12))*B39,"")</f>
        <v/>
      </c>
      <c r="AE39" s="261" t="str" cm="1">
        <f t="array" ref="AE39">IF(A39="","",INDEX(근로조건!$A$5:$AF$1048576,MATCH(A39,근로조건!$A$5:$A$1048576,0)+0,13))</f>
        <v/>
      </c>
      <c r="AF39" s="262" t="str" cm="1">
        <f t="array" ref="AF39">IF(A39="","",INDEX(근로조건!$A$5:$AF$1048576,MATCH(A39,근로조건!$A$5:$A$1048576,0)+0,14))</f>
        <v/>
      </c>
      <c r="AG39" s="261" t="str" cm="1">
        <f t="array" ref="AG39">IF(A39="","",INDEX(근로조건!$A$5:$AF$1048576,MATCH(A39,근로조건!$A$5:$A$1048576,0)+0,11))</f>
        <v/>
      </c>
      <c r="AH39" s="261" t="str" cm="1">
        <f t="array" ref="AH39">IF(A39="","",INDEX(근로조건!$A$5:$AF$1048576,MATCH(A39,근로조건!$A$5:$A$1048576,0)+0,19))</f>
        <v/>
      </c>
      <c r="AI39" s="262" t="str" cm="1">
        <f t="array" ref="AI39">IF(A39="","",INDEX(근로조건!$A$5:$AF$1048576,MATCH(A39,근로조건!$A$5:$A$1048576,0)+0,17))</f>
        <v/>
      </c>
      <c r="AJ39" s="253"/>
      <c r="AK39" s="253"/>
      <c r="AL39" s="253" t="str" cm="1">
        <f t="array" ref="AL39">IF(A39="","",INDEX(근로조건!$A$5:$AF$1048576,MATCH(A39,근로조건!$A$5:$A$1048576,0)+0,20))</f>
        <v/>
      </c>
      <c r="AM39" s="253"/>
      <c r="AN39" s="253"/>
      <c r="AO39" s="253"/>
      <c r="AP39" s="260"/>
      <c r="AQ39" s="123"/>
      <c r="AR39" s="166"/>
      <c r="AS39" s="267"/>
      <c r="AT39" s="266"/>
      <c r="AU39" s="266"/>
      <c r="AV39" s="266"/>
    </row>
    <row r="40" spans="1:48" x14ac:dyDescent="0.3">
      <c r="A40" s="52"/>
      <c r="B40" s="54"/>
      <c r="C40" s="53"/>
      <c r="D40" s="53"/>
      <c r="E40" s="53"/>
      <c r="F40" s="57"/>
      <c r="G40" s="57"/>
      <c r="H40" s="52"/>
      <c r="I40" s="53"/>
      <c r="J40" s="53"/>
      <c r="K40" s="95"/>
      <c r="L40" s="52"/>
      <c r="M40" s="52"/>
      <c r="N40" s="54"/>
      <c r="O40" s="254" t="str" cm="1">
        <f t="array" ref="O40">IF(A40="","",INDEX(근로조건!$A$5:$Y$1048576,MATCH(A40,근로조건!$A$5:$A$1048576,0)+0,15))</f>
        <v/>
      </c>
      <c r="P40" s="255" t="str" cm="1">
        <f t="array" ref="P40">IF(A40="","",INDEX(근로조건!$A$5:$Y$1048576,MATCH(A40,근로조건!$A$5:$A$1048576,0)+0,16))</f>
        <v/>
      </c>
      <c r="Q40" s="256" t="str" cm="1">
        <f t="array" ref="Q40">IF(A40="","",INDEX(근로조건!$A$5:$ZZ$1048576,MATCH(A40,근로조건!$A$5:$A$1048576,0)+0,21))</f>
        <v/>
      </c>
      <c r="R40" s="61"/>
      <c r="S40" s="61"/>
      <c r="T40" s="61"/>
      <c r="U40" s="61"/>
      <c r="V40" s="61"/>
      <c r="W40" s="61"/>
      <c r="X40" s="61"/>
      <c r="Y40" s="61"/>
      <c r="Z40" s="260" t="str">
        <f t="shared" si="3"/>
        <v/>
      </c>
      <c r="AA40" s="260" t="str">
        <f t="shared" si="4"/>
        <v/>
      </c>
      <c r="AB40" s="260" t="str" cm="1">
        <f t="array" ref="AB40">IFERROR(IF(A40="","",INDEX(근로조건!$A$5:$Z$1048576,MATCH(A40,근로조건!$A$5:$A$1048576,0)+0,17)-INDEX(근로조건!$A$5:$Z$1048576,MATCH(A40,근로조건!$A$5:$A$1048576,0)+0,11))*B40,"")</f>
        <v/>
      </c>
      <c r="AC40" s="260" t="str">
        <f t="shared" si="5"/>
        <v/>
      </c>
      <c r="AD40" s="260" t="str" cm="1">
        <f t="array" ref="AD40">IFERROR(IF(A40="","",INDEX(근로조건!$A$5:$L$1048576,MATCH(A40,근로조건!$A$5:$A$1048576,0)+0,12))*B40,"")</f>
        <v/>
      </c>
      <c r="AE40" s="261" t="str" cm="1">
        <f t="array" ref="AE40">IF(A40="","",INDEX(근로조건!$A$5:$AF$1048576,MATCH(A40,근로조건!$A$5:$A$1048576,0)+0,13))</f>
        <v/>
      </c>
      <c r="AF40" s="262" t="str" cm="1">
        <f t="array" ref="AF40">IF(A40="","",INDEX(근로조건!$A$5:$AF$1048576,MATCH(A40,근로조건!$A$5:$A$1048576,0)+0,14))</f>
        <v/>
      </c>
      <c r="AG40" s="261" t="str" cm="1">
        <f t="array" ref="AG40">IF(A40="","",INDEX(근로조건!$A$5:$AF$1048576,MATCH(A40,근로조건!$A$5:$A$1048576,0)+0,11))</f>
        <v/>
      </c>
      <c r="AH40" s="261" t="str" cm="1">
        <f t="array" ref="AH40">IF(A40="","",INDEX(근로조건!$A$5:$AF$1048576,MATCH(A40,근로조건!$A$5:$A$1048576,0)+0,19))</f>
        <v/>
      </c>
      <c r="AI40" s="262" t="str" cm="1">
        <f t="array" ref="AI40">IF(A40="","",INDEX(근로조건!$A$5:$AF$1048576,MATCH(A40,근로조건!$A$5:$A$1048576,0)+0,17))</f>
        <v/>
      </c>
      <c r="AJ40" s="253"/>
      <c r="AK40" s="253"/>
      <c r="AL40" s="253" t="str" cm="1">
        <f t="array" ref="AL40">IF(A40="","",INDEX(근로조건!$A$5:$AF$1048576,MATCH(A40,근로조건!$A$5:$A$1048576,0)+0,20))</f>
        <v/>
      </c>
      <c r="AM40" s="253"/>
      <c r="AN40" s="253"/>
      <c r="AO40" s="253"/>
      <c r="AP40" s="260"/>
      <c r="AQ40" s="123"/>
      <c r="AR40" s="166"/>
      <c r="AS40" s="267"/>
      <c r="AT40" s="266"/>
      <c r="AU40" s="266"/>
      <c r="AV40" s="266"/>
    </row>
    <row r="41" spans="1:48" x14ac:dyDescent="0.3">
      <c r="A41" s="52"/>
      <c r="B41" s="54"/>
      <c r="C41" s="53"/>
      <c r="D41" s="53"/>
      <c r="E41" s="53"/>
      <c r="F41" s="57"/>
      <c r="G41" s="57"/>
      <c r="H41" s="52"/>
      <c r="I41" s="53"/>
      <c r="J41" s="53"/>
      <c r="K41" s="95"/>
      <c r="L41" s="52"/>
      <c r="M41" s="52"/>
      <c r="N41" s="54"/>
      <c r="O41" s="254" t="str" cm="1">
        <f t="array" ref="O41">IF(A41="","",INDEX(근로조건!$A$5:$Y$1048576,MATCH(A41,근로조건!$A$5:$A$1048576,0)+0,15))</f>
        <v/>
      </c>
      <c r="P41" s="255" t="str" cm="1">
        <f t="array" ref="P41">IF(A41="","",INDEX(근로조건!$A$5:$Y$1048576,MATCH(A41,근로조건!$A$5:$A$1048576,0)+0,16))</f>
        <v/>
      </c>
      <c r="Q41" s="256" t="str" cm="1">
        <f t="array" ref="Q41">IF(A41="","",INDEX(근로조건!$A$5:$ZZ$1048576,MATCH(A41,근로조건!$A$5:$A$1048576,0)+0,21))</f>
        <v/>
      </c>
      <c r="R41" s="61"/>
      <c r="S41" s="61"/>
      <c r="T41" s="61"/>
      <c r="U41" s="61"/>
      <c r="V41" s="61"/>
      <c r="W41" s="61"/>
      <c r="X41" s="61"/>
      <c r="Y41" s="61"/>
      <c r="Z41" s="260" t="str">
        <f t="shared" si="3"/>
        <v/>
      </c>
      <c r="AA41" s="260" t="str">
        <f t="shared" si="4"/>
        <v/>
      </c>
      <c r="AB41" s="260" t="str" cm="1">
        <f t="array" ref="AB41">IFERROR(IF(A41="","",INDEX(근로조건!$A$5:$Z$1048576,MATCH(A41,근로조건!$A$5:$A$1048576,0)+0,17)-INDEX(근로조건!$A$5:$Z$1048576,MATCH(A41,근로조건!$A$5:$A$1048576,0)+0,11))*B41,"")</f>
        <v/>
      </c>
      <c r="AC41" s="260" t="str">
        <f t="shared" si="5"/>
        <v/>
      </c>
      <c r="AD41" s="260" t="str" cm="1">
        <f t="array" ref="AD41">IFERROR(IF(A41="","",INDEX(근로조건!$A$5:$L$1048576,MATCH(A41,근로조건!$A$5:$A$1048576,0)+0,12))*B41,"")</f>
        <v/>
      </c>
      <c r="AE41" s="261" t="str" cm="1">
        <f t="array" ref="AE41">IF(A41="","",INDEX(근로조건!$A$5:$AF$1048576,MATCH(A41,근로조건!$A$5:$A$1048576,0)+0,13))</f>
        <v/>
      </c>
      <c r="AF41" s="262" t="str" cm="1">
        <f t="array" ref="AF41">IF(A41="","",INDEX(근로조건!$A$5:$AF$1048576,MATCH(A41,근로조건!$A$5:$A$1048576,0)+0,14))</f>
        <v/>
      </c>
      <c r="AG41" s="261" t="str" cm="1">
        <f t="array" ref="AG41">IF(A41="","",INDEX(근로조건!$A$5:$AF$1048576,MATCH(A41,근로조건!$A$5:$A$1048576,0)+0,11))</f>
        <v/>
      </c>
      <c r="AH41" s="261" t="str" cm="1">
        <f t="array" ref="AH41">IF(A41="","",INDEX(근로조건!$A$5:$AF$1048576,MATCH(A41,근로조건!$A$5:$A$1048576,0)+0,19))</f>
        <v/>
      </c>
      <c r="AI41" s="262" t="str" cm="1">
        <f t="array" ref="AI41">IF(A41="","",INDEX(근로조건!$A$5:$AF$1048576,MATCH(A41,근로조건!$A$5:$A$1048576,0)+0,17))</f>
        <v/>
      </c>
      <c r="AJ41" s="253"/>
      <c r="AK41" s="253"/>
      <c r="AL41" s="253" t="str" cm="1">
        <f t="array" ref="AL41">IF(A41="","",INDEX(근로조건!$A$5:$AF$1048576,MATCH(A41,근로조건!$A$5:$A$1048576,0)+0,20))</f>
        <v/>
      </c>
      <c r="AM41" s="253"/>
      <c r="AN41" s="253"/>
      <c r="AO41" s="253"/>
      <c r="AP41" s="260"/>
      <c r="AQ41" s="123"/>
      <c r="AR41" s="166"/>
      <c r="AS41" s="267"/>
      <c r="AT41" s="266"/>
      <c r="AU41" s="266"/>
      <c r="AV41" s="266"/>
    </row>
    <row r="42" spans="1:48" x14ac:dyDescent="0.3">
      <c r="A42" s="52"/>
      <c r="B42" s="54"/>
      <c r="C42" s="53"/>
      <c r="D42" s="53"/>
      <c r="E42" s="53"/>
      <c r="F42" s="57"/>
      <c r="G42" s="57"/>
      <c r="H42" s="52"/>
      <c r="I42" s="53"/>
      <c r="J42" s="53"/>
      <c r="K42" s="95"/>
      <c r="L42" s="52"/>
      <c r="M42" s="52"/>
      <c r="N42" s="54"/>
      <c r="O42" s="254" t="str" cm="1">
        <f t="array" ref="O42">IF(A42="","",INDEX(근로조건!$A$5:$Y$1048576,MATCH(A42,근로조건!$A$5:$A$1048576,0)+0,15))</f>
        <v/>
      </c>
      <c r="P42" s="255" t="str" cm="1">
        <f t="array" ref="P42">IF(A42="","",INDEX(근로조건!$A$5:$Y$1048576,MATCH(A42,근로조건!$A$5:$A$1048576,0)+0,16))</f>
        <v/>
      </c>
      <c r="Q42" s="256" t="str" cm="1">
        <f t="array" ref="Q42">IF(A42="","",INDEX(근로조건!$A$5:$ZZ$1048576,MATCH(A42,근로조건!$A$5:$A$1048576,0)+0,21))</f>
        <v/>
      </c>
      <c r="R42" s="61"/>
      <c r="S42" s="61"/>
      <c r="T42" s="61"/>
      <c r="U42" s="61"/>
      <c r="V42" s="61"/>
      <c r="W42" s="61"/>
      <c r="X42" s="61"/>
      <c r="Y42" s="61"/>
      <c r="Z42" s="260" t="str">
        <f t="shared" si="3"/>
        <v/>
      </c>
      <c r="AA42" s="260" t="str">
        <f t="shared" si="4"/>
        <v/>
      </c>
      <c r="AB42" s="260" t="str" cm="1">
        <f t="array" ref="AB42">IFERROR(IF(A42="","",INDEX(근로조건!$A$5:$Z$1048576,MATCH(A42,근로조건!$A$5:$A$1048576,0)+0,17)-INDEX(근로조건!$A$5:$Z$1048576,MATCH(A42,근로조건!$A$5:$A$1048576,0)+0,11))*B42,"")</f>
        <v/>
      </c>
      <c r="AC42" s="260" t="str">
        <f t="shared" si="5"/>
        <v/>
      </c>
      <c r="AD42" s="260" t="str" cm="1">
        <f t="array" ref="AD42">IFERROR(IF(A42="","",INDEX(근로조건!$A$5:$L$1048576,MATCH(A42,근로조건!$A$5:$A$1048576,0)+0,12))*B42,"")</f>
        <v/>
      </c>
      <c r="AE42" s="261" t="str" cm="1">
        <f t="array" ref="AE42">IF(A42="","",INDEX(근로조건!$A$5:$AF$1048576,MATCH(A42,근로조건!$A$5:$A$1048576,0)+0,13))</f>
        <v/>
      </c>
      <c r="AF42" s="262" t="str" cm="1">
        <f t="array" ref="AF42">IF(A42="","",INDEX(근로조건!$A$5:$AF$1048576,MATCH(A42,근로조건!$A$5:$A$1048576,0)+0,14))</f>
        <v/>
      </c>
      <c r="AG42" s="261" t="str" cm="1">
        <f t="array" ref="AG42">IF(A42="","",INDEX(근로조건!$A$5:$AF$1048576,MATCH(A42,근로조건!$A$5:$A$1048576,0)+0,11))</f>
        <v/>
      </c>
      <c r="AH42" s="261" t="str" cm="1">
        <f t="array" ref="AH42">IF(A42="","",INDEX(근로조건!$A$5:$AF$1048576,MATCH(A42,근로조건!$A$5:$A$1048576,0)+0,19))</f>
        <v/>
      </c>
      <c r="AI42" s="262" t="str" cm="1">
        <f t="array" ref="AI42">IF(A42="","",INDEX(근로조건!$A$5:$AF$1048576,MATCH(A42,근로조건!$A$5:$A$1048576,0)+0,17))</f>
        <v/>
      </c>
      <c r="AJ42" s="253"/>
      <c r="AK42" s="253"/>
      <c r="AL42" s="253" t="str" cm="1">
        <f t="array" ref="AL42">IF(A42="","",INDEX(근로조건!$A$5:$AF$1048576,MATCH(A42,근로조건!$A$5:$A$1048576,0)+0,20))</f>
        <v/>
      </c>
      <c r="AM42" s="253"/>
      <c r="AN42" s="253"/>
      <c r="AO42" s="253"/>
      <c r="AP42" s="260"/>
      <c r="AQ42" s="123"/>
      <c r="AR42" s="166"/>
      <c r="AS42" s="267"/>
      <c r="AT42" s="266"/>
      <c r="AU42" s="266"/>
      <c r="AV42" s="266"/>
    </row>
    <row r="43" spans="1:48" x14ac:dyDescent="0.3">
      <c r="A43" s="52"/>
      <c r="B43" s="54"/>
      <c r="C43" s="53"/>
      <c r="D43" s="53"/>
      <c r="E43" s="53"/>
      <c r="F43" s="57"/>
      <c r="G43" s="57"/>
      <c r="H43" s="52"/>
      <c r="I43" s="53"/>
      <c r="J43" s="53"/>
      <c r="K43" s="95"/>
      <c r="L43" s="52"/>
      <c r="M43" s="52"/>
      <c r="N43" s="54"/>
      <c r="O43" s="254" t="str" cm="1">
        <f t="array" ref="O43">IF(A43="","",INDEX(근로조건!$A$5:$Y$1048576,MATCH(A43,근로조건!$A$5:$A$1048576,0)+0,15))</f>
        <v/>
      </c>
      <c r="P43" s="255" t="str" cm="1">
        <f t="array" ref="P43">IF(A43="","",INDEX(근로조건!$A$5:$Y$1048576,MATCH(A43,근로조건!$A$5:$A$1048576,0)+0,16))</f>
        <v/>
      </c>
      <c r="Q43" s="256" t="str" cm="1">
        <f t="array" ref="Q43">IF(A43="","",INDEX(근로조건!$A$5:$ZZ$1048576,MATCH(A43,근로조건!$A$5:$A$1048576,0)+0,21))</f>
        <v/>
      </c>
      <c r="R43" s="61"/>
      <c r="S43" s="61"/>
      <c r="T43" s="61"/>
      <c r="U43" s="61"/>
      <c r="V43" s="61"/>
      <c r="W43" s="61"/>
      <c r="X43" s="61"/>
      <c r="Y43" s="61"/>
      <c r="Z43" s="260" t="str">
        <f t="shared" si="3"/>
        <v/>
      </c>
      <c r="AA43" s="260" t="str">
        <f t="shared" si="4"/>
        <v/>
      </c>
      <c r="AB43" s="260" t="str" cm="1">
        <f t="array" ref="AB43">IFERROR(IF(A43="","",INDEX(근로조건!$A$5:$Z$1048576,MATCH(A43,근로조건!$A$5:$A$1048576,0)+0,17)-INDEX(근로조건!$A$5:$Z$1048576,MATCH(A43,근로조건!$A$5:$A$1048576,0)+0,11))*B43,"")</f>
        <v/>
      </c>
      <c r="AC43" s="260" t="str">
        <f t="shared" si="5"/>
        <v/>
      </c>
      <c r="AD43" s="260" t="str" cm="1">
        <f t="array" ref="AD43">IFERROR(IF(A43="","",INDEX(근로조건!$A$5:$L$1048576,MATCH(A43,근로조건!$A$5:$A$1048576,0)+0,12))*B43,"")</f>
        <v/>
      </c>
      <c r="AE43" s="261" t="str" cm="1">
        <f t="array" ref="AE43">IF(A43="","",INDEX(근로조건!$A$5:$AF$1048576,MATCH(A43,근로조건!$A$5:$A$1048576,0)+0,13))</f>
        <v/>
      </c>
      <c r="AF43" s="262" t="str" cm="1">
        <f t="array" ref="AF43">IF(A43="","",INDEX(근로조건!$A$5:$AF$1048576,MATCH(A43,근로조건!$A$5:$A$1048576,0)+0,14))</f>
        <v/>
      </c>
      <c r="AG43" s="261" t="str" cm="1">
        <f t="array" ref="AG43">IF(A43="","",INDEX(근로조건!$A$5:$AF$1048576,MATCH(A43,근로조건!$A$5:$A$1048576,0)+0,11))</f>
        <v/>
      </c>
      <c r="AH43" s="261" t="str" cm="1">
        <f t="array" ref="AH43">IF(A43="","",INDEX(근로조건!$A$5:$AF$1048576,MATCH(A43,근로조건!$A$5:$A$1048576,0)+0,19))</f>
        <v/>
      </c>
      <c r="AI43" s="262" t="str" cm="1">
        <f t="array" ref="AI43">IF(A43="","",INDEX(근로조건!$A$5:$AF$1048576,MATCH(A43,근로조건!$A$5:$A$1048576,0)+0,17))</f>
        <v/>
      </c>
      <c r="AJ43" s="253"/>
      <c r="AK43" s="253"/>
      <c r="AL43" s="253" t="str" cm="1">
        <f t="array" ref="AL43">IF(A43="","",INDEX(근로조건!$A$5:$AF$1048576,MATCH(A43,근로조건!$A$5:$A$1048576,0)+0,20))</f>
        <v/>
      </c>
      <c r="AM43" s="253"/>
      <c r="AN43" s="253"/>
      <c r="AO43" s="253"/>
      <c r="AP43" s="260"/>
      <c r="AQ43" s="123"/>
      <c r="AR43" s="166"/>
      <c r="AS43" s="267"/>
      <c r="AT43" s="266"/>
      <c r="AU43" s="266"/>
      <c r="AV43" s="266"/>
    </row>
    <row r="44" spans="1:48" x14ac:dyDescent="0.3">
      <c r="A44" s="52"/>
      <c r="B44" s="54"/>
      <c r="C44" s="53"/>
      <c r="D44" s="53"/>
      <c r="E44" s="53"/>
      <c r="F44" s="57"/>
      <c r="G44" s="57"/>
      <c r="H44" s="52"/>
      <c r="I44" s="53"/>
      <c r="J44" s="53"/>
      <c r="K44" s="95"/>
      <c r="L44" s="52"/>
      <c r="M44" s="52"/>
      <c r="N44" s="54"/>
      <c r="O44" s="254" t="str" cm="1">
        <f t="array" ref="O44">IF(A44="","",INDEX(근로조건!$A$5:$Y$1048576,MATCH(A44,근로조건!$A$5:$A$1048576,0)+0,15))</f>
        <v/>
      </c>
      <c r="P44" s="255" t="str" cm="1">
        <f t="array" ref="P44">IF(A44="","",INDEX(근로조건!$A$5:$Y$1048576,MATCH(A44,근로조건!$A$5:$A$1048576,0)+0,16))</f>
        <v/>
      </c>
      <c r="Q44" s="256" t="str" cm="1">
        <f t="array" ref="Q44">IF(A44="","",INDEX(근로조건!$A$5:$ZZ$1048576,MATCH(A44,근로조건!$A$5:$A$1048576,0)+0,21))</f>
        <v/>
      </c>
      <c r="R44" s="61"/>
      <c r="S44" s="61"/>
      <c r="T44" s="61"/>
      <c r="U44" s="61"/>
      <c r="V44" s="61"/>
      <c r="W44" s="61"/>
      <c r="X44" s="61"/>
      <c r="Y44" s="61"/>
      <c r="Z44" s="260" t="str">
        <f t="shared" si="3"/>
        <v/>
      </c>
      <c r="AA44" s="260" t="str">
        <f t="shared" si="4"/>
        <v/>
      </c>
      <c r="AB44" s="260" t="str" cm="1">
        <f t="array" ref="AB44">IFERROR(IF(A44="","",INDEX(근로조건!$A$5:$Z$1048576,MATCH(A44,근로조건!$A$5:$A$1048576,0)+0,17)-INDEX(근로조건!$A$5:$Z$1048576,MATCH(A44,근로조건!$A$5:$A$1048576,0)+0,11))*B44,"")</f>
        <v/>
      </c>
      <c r="AC44" s="260" t="str">
        <f t="shared" si="5"/>
        <v/>
      </c>
      <c r="AD44" s="260" t="str" cm="1">
        <f t="array" ref="AD44">IFERROR(IF(A44="","",INDEX(근로조건!$A$5:$L$1048576,MATCH(A44,근로조건!$A$5:$A$1048576,0)+0,12))*B44,"")</f>
        <v/>
      </c>
      <c r="AE44" s="261" t="str" cm="1">
        <f t="array" ref="AE44">IF(A44="","",INDEX(근로조건!$A$5:$AF$1048576,MATCH(A44,근로조건!$A$5:$A$1048576,0)+0,13))</f>
        <v/>
      </c>
      <c r="AF44" s="262" t="str" cm="1">
        <f t="array" ref="AF44">IF(A44="","",INDEX(근로조건!$A$5:$AF$1048576,MATCH(A44,근로조건!$A$5:$A$1048576,0)+0,14))</f>
        <v/>
      </c>
      <c r="AG44" s="261" t="str" cm="1">
        <f t="array" ref="AG44">IF(A44="","",INDEX(근로조건!$A$5:$AF$1048576,MATCH(A44,근로조건!$A$5:$A$1048576,0)+0,11))</f>
        <v/>
      </c>
      <c r="AH44" s="261" t="str" cm="1">
        <f t="array" ref="AH44">IF(A44="","",INDEX(근로조건!$A$5:$AF$1048576,MATCH(A44,근로조건!$A$5:$A$1048576,0)+0,19))</f>
        <v/>
      </c>
      <c r="AI44" s="262" t="str" cm="1">
        <f t="array" ref="AI44">IF(A44="","",INDEX(근로조건!$A$5:$AF$1048576,MATCH(A44,근로조건!$A$5:$A$1048576,0)+0,17))</f>
        <v/>
      </c>
      <c r="AJ44" s="253"/>
      <c r="AK44" s="253"/>
      <c r="AL44" s="253" t="str" cm="1">
        <f t="array" ref="AL44">IF(A44="","",INDEX(근로조건!$A$5:$AF$1048576,MATCH(A44,근로조건!$A$5:$A$1048576,0)+0,20))</f>
        <v/>
      </c>
      <c r="AM44" s="253"/>
      <c r="AN44" s="253"/>
      <c r="AO44" s="253"/>
      <c r="AP44" s="260"/>
      <c r="AQ44" s="123"/>
      <c r="AR44" s="166"/>
      <c r="AS44" s="267"/>
      <c r="AT44" s="266"/>
      <c r="AU44" s="266"/>
      <c r="AV44" s="266"/>
    </row>
    <row r="45" spans="1:48" x14ac:dyDescent="0.3">
      <c r="A45" s="52"/>
      <c r="B45" s="54"/>
      <c r="C45" s="53"/>
      <c r="D45" s="53"/>
      <c r="E45" s="53"/>
      <c r="F45" s="57"/>
      <c r="G45" s="57"/>
      <c r="H45" s="52"/>
      <c r="I45" s="53"/>
      <c r="J45" s="53"/>
      <c r="K45" s="95"/>
      <c r="L45" s="52"/>
      <c r="M45" s="52"/>
      <c r="N45" s="54"/>
      <c r="O45" s="254" t="str" cm="1">
        <f t="array" ref="O45">IF(A45="","",INDEX(근로조건!$A$5:$Y$1048576,MATCH(A45,근로조건!$A$5:$A$1048576,0)+0,15))</f>
        <v/>
      </c>
      <c r="P45" s="255" t="str" cm="1">
        <f t="array" ref="P45">IF(A45="","",INDEX(근로조건!$A$5:$Y$1048576,MATCH(A45,근로조건!$A$5:$A$1048576,0)+0,16))</f>
        <v/>
      </c>
      <c r="Q45" s="256" t="str" cm="1">
        <f t="array" ref="Q45">IF(A45="","",INDEX(근로조건!$A$5:$ZZ$1048576,MATCH(A45,근로조건!$A$5:$A$1048576,0)+0,21))</f>
        <v/>
      </c>
      <c r="R45" s="61"/>
      <c r="S45" s="61"/>
      <c r="T45" s="61"/>
      <c r="U45" s="61"/>
      <c r="V45" s="61"/>
      <c r="W45" s="61"/>
      <c r="X45" s="61"/>
      <c r="Y45" s="61"/>
      <c r="Z45" s="260" t="str">
        <f t="shared" si="3"/>
        <v/>
      </c>
      <c r="AA45" s="260" t="str">
        <f t="shared" si="4"/>
        <v/>
      </c>
      <c r="AB45" s="260" t="str" cm="1">
        <f t="array" ref="AB45">IFERROR(IF(A45="","",INDEX(근로조건!$A$5:$Z$1048576,MATCH(A45,근로조건!$A$5:$A$1048576,0)+0,17)-INDEX(근로조건!$A$5:$Z$1048576,MATCH(A45,근로조건!$A$5:$A$1048576,0)+0,11))*B45,"")</f>
        <v/>
      </c>
      <c r="AC45" s="260" t="str">
        <f t="shared" si="5"/>
        <v/>
      </c>
      <c r="AD45" s="260" t="str" cm="1">
        <f t="array" ref="AD45">IFERROR(IF(A45="","",INDEX(근로조건!$A$5:$L$1048576,MATCH(A45,근로조건!$A$5:$A$1048576,0)+0,12))*B45,"")</f>
        <v/>
      </c>
      <c r="AE45" s="261" t="str" cm="1">
        <f t="array" ref="AE45">IF(A45="","",INDEX(근로조건!$A$5:$AF$1048576,MATCH(A45,근로조건!$A$5:$A$1048576,0)+0,13))</f>
        <v/>
      </c>
      <c r="AF45" s="262" t="str" cm="1">
        <f t="array" ref="AF45">IF(A45="","",INDEX(근로조건!$A$5:$AF$1048576,MATCH(A45,근로조건!$A$5:$A$1048576,0)+0,14))</f>
        <v/>
      </c>
      <c r="AG45" s="261" t="str" cm="1">
        <f t="array" ref="AG45">IF(A45="","",INDEX(근로조건!$A$5:$AF$1048576,MATCH(A45,근로조건!$A$5:$A$1048576,0)+0,11))</f>
        <v/>
      </c>
      <c r="AH45" s="261" t="str" cm="1">
        <f t="array" ref="AH45">IF(A45="","",INDEX(근로조건!$A$5:$AF$1048576,MATCH(A45,근로조건!$A$5:$A$1048576,0)+0,19))</f>
        <v/>
      </c>
      <c r="AI45" s="262" t="str" cm="1">
        <f t="array" ref="AI45">IF(A45="","",INDEX(근로조건!$A$5:$AF$1048576,MATCH(A45,근로조건!$A$5:$A$1048576,0)+0,17))</f>
        <v/>
      </c>
      <c r="AJ45" s="253"/>
      <c r="AK45" s="253"/>
      <c r="AL45" s="253" t="str" cm="1">
        <f t="array" ref="AL45">IF(A45="","",INDEX(근로조건!$A$5:$AF$1048576,MATCH(A45,근로조건!$A$5:$A$1048576,0)+0,20))</f>
        <v/>
      </c>
      <c r="AM45" s="253"/>
      <c r="AN45" s="253"/>
      <c r="AO45" s="253"/>
      <c r="AP45" s="260"/>
      <c r="AQ45" s="123"/>
      <c r="AR45" s="166"/>
      <c r="AS45" s="267"/>
      <c r="AT45" s="266"/>
      <c r="AU45" s="266"/>
      <c r="AV45" s="266"/>
    </row>
    <row r="46" spans="1:48" x14ac:dyDescent="0.3">
      <c r="A46" s="52"/>
      <c r="B46" s="54"/>
      <c r="C46" s="53"/>
      <c r="D46" s="53"/>
      <c r="E46" s="53"/>
      <c r="F46" s="57"/>
      <c r="G46" s="57"/>
      <c r="H46" s="52"/>
      <c r="I46" s="53"/>
      <c r="J46" s="53"/>
      <c r="K46" s="95"/>
      <c r="L46" s="52"/>
      <c r="M46" s="52"/>
      <c r="N46" s="54"/>
      <c r="O46" s="254" t="str" cm="1">
        <f t="array" ref="O46">IF(A46="","",INDEX(근로조건!$A$5:$Y$1048576,MATCH(A46,근로조건!$A$5:$A$1048576,0)+0,15))</f>
        <v/>
      </c>
      <c r="P46" s="255" t="str" cm="1">
        <f t="array" ref="P46">IF(A46="","",INDEX(근로조건!$A$5:$Y$1048576,MATCH(A46,근로조건!$A$5:$A$1048576,0)+0,16))</f>
        <v/>
      </c>
      <c r="Q46" s="256" t="str" cm="1">
        <f t="array" ref="Q46">IF(A46="","",INDEX(근로조건!$A$5:$ZZ$1048576,MATCH(A46,근로조건!$A$5:$A$1048576,0)+0,21))</f>
        <v/>
      </c>
      <c r="R46" s="61"/>
      <c r="S46" s="61"/>
      <c r="T46" s="61"/>
      <c r="U46" s="61"/>
      <c r="V46" s="61"/>
      <c r="W46" s="61"/>
      <c r="X46" s="61"/>
      <c r="Y46" s="61"/>
      <c r="Z46" s="260" t="str">
        <f t="shared" si="3"/>
        <v/>
      </c>
      <c r="AA46" s="260" t="str">
        <f t="shared" si="4"/>
        <v/>
      </c>
      <c r="AB46" s="260" t="str" cm="1">
        <f t="array" ref="AB46">IFERROR(IF(A46="","",INDEX(근로조건!$A$5:$Z$1048576,MATCH(A46,근로조건!$A$5:$A$1048576,0)+0,17)-INDEX(근로조건!$A$5:$Z$1048576,MATCH(A46,근로조건!$A$5:$A$1048576,0)+0,11))*B46,"")</f>
        <v/>
      </c>
      <c r="AC46" s="260" t="str">
        <f t="shared" si="5"/>
        <v/>
      </c>
      <c r="AD46" s="260" t="str" cm="1">
        <f t="array" ref="AD46">IFERROR(IF(A46="","",INDEX(근로조건!$A$5:$L$1048576,MATCH(A46,근로조건!$A$5:$A$1048576,0)+0,12))*B46,"")</f>
        <v/>
      </c>
      <c r="AE46" s="261" t="str" cm="1">
        <f t="array" ref="AE46">IF(A46="","",INDEX(근로조건!$A$5:$AF$1048576,MATCH(A46,근로조건!$A$5:$A$1048576,0)+0,13))</f>
        <v/>
      </c>
      <c r="AF46" s="262" t="str" cm="1">
        <f t="array" ref="AF46">IF(A46="","",INDEX(근로조건!$A$5:$AF$1048576,MATCH(A46,근로조건!$A$5:$A$1048576,0)+0,14))</f>
        <v/>
      </c>
      <c r="AG46" s="261" t="str" cm="1">
        <f t="array" ref="AG46">IF(A46="","",INDEX(근로조건!$A$5:$AF$1048576,MATCH(A46,근로조건!$A$5:$A$1048576,0)+0,11))</f>
        <v/>
      </c>
      <c r="AH46" s="261" t="str" cm="1">
        <f t="array" ref="AH46">IF(A46="","",INDEX(근로조건!$A$5:$AF$1048576,MATCH(A46,근로조건!$A$5:$A$1048576,0)+0,19))</f>
        <v/>
      </c>
      <c r="AI46" s="262" t="str" cm="1">
        <f t="array" ref="AI46">IF(A46="","",INDEX(근로조건!$A$5:$AF$1048576,MATCH(A46,근로조건!$A$5:$A$1048576,0)+0,17))</f>
        <v/>
      </c>
      <c r="AJ46" s="253"/>
      <c r="AK46" s="253"/>
      <c r="AL46" s="253" t="str" cm="1">
        <f t="array" ref="AL46">IF(A46="","",INDEX(근로조건!$A$5:$AF$1048576,MATCH(A46,근로조건!$A$5:$A$1048576,0)+0,20))</f>
        <v/>
      </c>
      <c r="AM46" s="253"/>
      <c r="AN46" s="253"/>
      <c r="AO46" s="253"/>
      <c r="AP46" s="260"/>
      <c r="AQ46" s="123"/>
      <c r="AR46" s="166"/>
      <c r="AS46" s="267"/>
      <c r="AT46" s="266"/>
      <c r="AU46" s="266"/>
      <c r="AV46" s="266"/>
    </row>
    <row r="47" spans="1:48" x14ac:dyDescent="0.3">
      <c r="A47" s="52"/>
      <c r="B47" s="54"/>
      <c r="C47" s="53"/>
      <c r="D47" s="53"/>
      <c r="E47" s="53"/>
      <c r="F47" s="57"/>
      <c r="G47" s="57"/>
      <c r="H47" s="52"/>
      <c r="I47" s="53"/>
      <c r="J47" s="53"/>
      <c r="K47" s="95"/>
      <c r="L47" s="52"/>
      <c r="M47" s="52"/>
      <c r="N47" s="54"/>
      <c r="O47" s="254" t="str" cm="1">
        <f t="array" ref="O47">IF(A47="","",INDEX(근로조건!$A$5:$Y$1048576,MATCH(A47,근로조건!$A$5:$A$1048576,0)+0,15))</f>
        <v/>
      </c>
      <c r="P47" s="255" t="str" cm="1">
        <f t="array" ref="P47">IF(A47="","",INDEX(근로조건!$A$5:$Y$1048576,MATCH(A47,근로조건!$A$5:$A$1048576,0)+0,16))</f>
        <v/>
      </c>
      <c r="Q47" s="256" t="str" cm="1">
        <f t="array" ref="Q47">IF(A47="","",INDEX(근로조건!$A$5:$ZZ$1048576,MATCH(A47,근로조건!$A$5:$A$1048576,0)+0,21))</f>
        <v/>
      </c>
      <c r="R47" s="61"/>
      <c r="S47" s="61"/>
      <c r="T47" s="61"/>
      <c r="U47" s="61"/>
      <c r="V47" s="61"/>
      <c r="W47" s="61"/>
      <c r="X47" s="61"/>
      <c r="Y47" s="61"/>
      <c r="Z47" s="260" t="str">
        <f t="shared" si="3"/>
        <v/>
      </c>
      <c r="AA47" s="260" t="str">
        <f t="shared" si="4"/>
        <v/>
      </c>
      <c r="AB47" s="260" t="str" cm="1">
        <f t="array" ref="AB47">IFERROR(IF(A47="","",INDEX(근로조건!$A$5:$Z$1048576,MATCH(A47,근로조건!$A$5:$A$1048576,0)+0,17)-INDEX(근로조건!$A$5:$Z$1048576,MATCH(A47,근로조건!$A$5:$A$1048576,0)+0,11))*B47,"")</f>
        <v/>
      </c>
      <c r="AC47" s="260" t="str">
        <f t="shared" si="5"/>
        <v/>
      </c>
      <c r="AD47" s="260" t="str" cm="1">
        <f t="array" ref="AD47">IFERROR(IF(A47="","",INDEX(근로조건!$A$5:$L$1048576,MATCH(A47,근로조건!$A$5:$A$1048576,0)+0,12))*B47,"")</f>
        <v/>
      </c>
      <c r="AE47" s="261" t="str" cm="1">
        <f t="array" ref="AE47">IF(A47="","",INDEX(근로조건!$A$5:$AF$1048576,MATCH(A47,근로조건!$A$5:$A$1048576,0)+0,13))</f>
        <v/>
      </c>
      <c r="AF47" s="262" t="str" cm="1">
        <f t="array" ref="AF47">IF(A47="","",INDEX(근로조건!$A$5:$AF$1048576,MATCH(A47,근로조건!$A$5:$A$1048576,0)+0,14))</f>
        <v/>
      </c>
      <c r="AG47" s="261" t="str" cm="1">
        <f t="array" ref="AG47">IF(A47="","",INDEX(근로조건!$A$5:$AF$1048576,MATCH(A47,근로조건!$A$5:$A$1048576,0)+0,11))</f>
        <v/>
      </c>
      <c r="AH47" s="261" t="str" cm="1">
        <f t="array" ref="AH47">IF(A47="","",INDEX(근로조건!$A$5:$AF$1048576,MATCH(A47,근로조건!$A$5:$A$1048576,0)+0,19))</f>
        <v/>
      </c>
      <c r="AI47" s="262" t="str" cm="1">
        <f t="array" ref="AI47">IF(A47="","",INDEX(근로조건!$A$5:$AF$1048576,MATCH(A47,근로조건!$A$5:$A$1048576,0)+0,17))</f>
        <v/>
      </c>
      <c r="AJ47" s="253"/>
      <c r="AK47" s="253"/>
      <c r="AL47" s="253" t="str" cm="1">
        <f t="array" ref="AL47">IF(A47="","",INDEX(근로조건!$A$5:$AF$1048576,MATCH(A47,근로조건!$A$5:$A$1048576,0)+0,20))</f>
        <v/>
      </c>
      <c r="AM47" s="253"/>
      <c r="AN47" s="253"/>
      <c r="AO47" s="253"/>
      <c r="AP47" s="260"/>
      <c r="AQ47" s="123"/>
      <c r="AR47" s="166"/>
      <c r="AS47" s="267"/>
      <c r="AT47" s="266"/>
      <c r="AU47" s="266"/>
      <c r="AV47" s="266"/>
    </row>
    <row r="48" spans="1:48" x14ac:dyDescent="0.3">
      <c r="A48" s="52"/>
      <c r="B48" s="54"/>
      <c r="C48" s="53"/>
      <c r="D48" s="53"/>
      <c r="E48" s="53"/>
      <c r="F48" s="57"/>
      <c r="G48" s="57"/>
      <c r="H48" s="52"/>
      <c r="I48" s="53"/>
      <c r="J48" s="53"/>
      <c r="K48" s="95"/>
      <c r="L48" s="52"/>
      <c r="M48" s="52"/>
      <c r="N48" s="54"/>
      <c r="O48" s="254" t="str" cm="1">
        <f t="array" ref="O48">IF(A48="","",INDEX(근로조건!$A$5:$Y$1048576,MATCH(A48,근로조건!$A$5:$A$1048576,0)+0,15))</f>
        <v/>
      </c>
      <c r="P48" s="255" t="str" cm="1">
        <f t="array" ref="P48">IF(A48="","",INDEX(근로조건!$A$5:$Y$1048576,MATCH(A48,근로조건!$A$5:$A$1048576,0)+0,16))</f>
        <v/>
      </c>
      <c r="Q48" s="256" t="str" cm="1">
        <f t="array" ref="Q48">IF(A48="","",INDEX(근로조건!$A$5:$ZZ$1048576,MATCH(A48,근로조건!$A$5:$A$1048576,0)+0,21))</f>
        <v/>
      </c>
      <c r="R48" s="61"/>
      <c r="S48" s="61"/>
      <c r="T48" s="61"/>
      <c r="U48" s="61"/>
      <c r="V48" s="61"/>
      <c r="W48" s="61"/>
      <c r="X48" s="61"/>
      <c r="Y48" s="61"/>
      <c r="Z48" s="260" t="str">
        <f t="shared" si="3"/>
        <v/>
      </c>
      <c r="AA48" s="260" t="str">
        <f t="shared" si="4"/>
        <v/>
      </c>
      <c r="AB48" s="260" t="str" cm="1">
        <f t="array" ref="AB48">IFERROR(IF(A48="","",INDEX(근로조건!$A$5:$Z$1048576,MATCH(A48,근로조건!$A$5:$A$1048576,0)+0,17)-INDEX(근로조건!$A$5:$Z$1048576,MATCH(A48,근로조건!$A$5:$A$1048576,0)+0,11))*B48,"")</f>
        <v/>
      </c>
      <c r="AC48" s="260" t="str">
        <f t="shared" si="5"/>
        <v/>
      </c>
      <c r="AD48" s="260" t="str" cm="1">
        <f t="array" ref="AD48">IFERROR(IF(A48="","",INDEX(근로조건!$A$5:$L$1048576,MATCH(A48,근로조건!$A$5:$A$1048576,0)+0,12))*B48,"")</f>
        <v/>
      </c>
      <c r="AE48" s="261" t="str" cm="1">
        <f t="array" ref="AE48">IF(A48="","",INDEX(근로조건!$A$5:$AF$1048576,MATCH(A48,근로조건!$A$5:$A$1048576,0)+0,13))</f>
        <v/>
      </c>
      <c r="AF48" s="262" t="str" cm="1">
        <f t="array" ref="AF48">IF(A48="","",INDEX(근로조건!$A$5:$AF$1048576,MATCH(A48,근로조건!$A$5:$A$1048576,0)+0,14))</f>
        <v/>
      </c>
      <c r="AG48" s="261" t="str" cm="1">
        <f t="array" ref="AG48">IF(A48="","",INDEX(근로조건!$A$5:$AF$1048576,MATCH(A48,근로조건!$A$5:$A$1048576,0)+0,11))</f>
        <v/>
      </c>
      <c r="AH48" s="261" t="str" cm="1">
        <f t="array" ref="AH48">IF(A48="","",INDEX(근로조건!$A$5:$AF$1048576,MATCH(A48,근로조건!$A$5:$A$1048576,0)+0,19))</f>
        <v/>
      </c>
      <c r="AI48" s="262" t="str" cm="1">
        <f t="array" ref="AI48">IF(A48="","",INDEX(근로조건!$A$5:$AF$1048576,MATCH(A48,근로조건!$A$5:$A$1048576,0)+0,17))</f>
        <v/>
      </c>
      <c r="AJ48" s="253"/>
      <c r="AK48" s="253"/>
      <c r="AL48" s="253" t="str" cm="1">
        <f t="array" ref="AL48">IF(A48="","",INDEX(근로조건!$A$5:$AF$1048576,MATCH(A48,근로조건!$A$5:$A$1048576,0)+0,20))</f>
        <v/>
      </c>
      <c r="AM48" s="253"/>
      <c r="AN48" s="253"/>
      <c r="AO48" s="253"/>
      <c r="AP48" s="260"/>
      <c r="AQ48" s="123"/>
      <c r="AR48" s="166"/>
      <c r="AS48" s="267"/>
      <c r="AT48" s="266"/>
      <c r="AU48" s="266"/>
      <c r="AV48" s="266"/>
    </row>
    <row r="49" spans="1:48" x14ac:dyDescent="0.3">
      <c r="A49" s="52"/>
      <c r="B49" s="54"/>
      <c r="C49" s="53"/>
      <c r="D49" s="53"/>
      <c r="E49" s="53"/>
      <c r="F49" s="57"/>
      <c r="G49" s="57"/>
      <c r="H49" s="52"/>
      <c r="I49" s="53"/>
      <c r="J49" s="53"/>
      <c r="K49" s="95"/>
      <c r="L49" s="52"/>
      <c r="M49" s="52"/>
      <c r="N49" s="54"/>
      <c r="O49" s="254" t="str" cm="1">
        <f t="array" ref="O49">IF(A49="","",INDEX(근로조건!$A$5:$Y$1048576,MATCH(A49,근로조건!$A$5:$A$1048576,0)+0,15))</f>
        <v/>
      </c>
      <c r="P49" s="255" t="str" cm="1">
        <f t="array" ref="P49">IF(A49="","",INDEX(근로조건!$A$5:$Y$1048576,MATCH(A49,근로조건!$A$5:$A$1048576,0)+0,16))</f>
        <v/>
      </c>
      <c r="Q49" s="256" t="str" cm="1">
        <f t="array" ref="Q49">IF(A49="","",INDEX(근로조건!$A$5:$ZZ$1048576,MATCH(A49,근로조건!$A$5:$A$1048576,0)+0,21))</f>
        <v/>
      </c>
      <c r="R49" s="61"/>
      <c r="S49" s="61"/>
      <c r="T49" s="61"/>
      <c r="U49" s="61"/>
      <c r="V49" s="61"/>
      <c r="W49" s="61"/>
      <c r="X49" s="61"/>
      <c r="Y49" s="61"/>
      <c r="Z49" s="260" t="str">
        <f t="shared" si="3"/>
        <v/>
      </c>
      <c r="AA49" s="260" t="str">
        <f t="shared" si="4"/>
        <v/>
      </c>
      <c r="AB49" s="260" t="str" cm="1">
        <f t="array" ref="AB49">IFERROR(IF(A49="","",INDEX(근로조건!$A$5:$Z$1048576,MATCH(A49,근로조건!$A$5:$A$1048576,0)+0,17)-INDEX(근로조건!$A$5:$Z$1048576,MATCH(A49,근로조건!$A$5:$A$1048576,0)+0,11))*B49,"")</f>
        <v/>
      </c>
      <c r="AC49" s="260" t="str">
        <f t="shared" si="5"/>
        <v/>
      </c>
      <c r="AD49" s="260" t="str" cm="1">
        <f t="array" ref="AD49">IFERROR(IF(A49="","",INDEX(근로조건!$A$5:$L$1048576,MATCH(A49,근로조건!$A$5:$A$1048576,0)+0,12))*B49,"")</f>
        <v/>
      </c>
      <c r="AE49" s="261" t="str" cm="1">
        <f t="array" ref="AE49">IF(A49="","",INDEX(근로조건!$A$5:$AF$1048576,MATCH(A49,근로조건!$A$5:$A$1048576,0)+0,13))</f>
        <v/>
      </c>
      <c r="AF49" s="262" t="str" cm="1">
        <f t="array" ref="AF49">IF(A49="","",INDEX(근로조건!$A$5:$AF$1048576,MATCH(A49,근로조건!$A$5:$A$1048576,0)+0,14))</f>
        <v/>
      </c>
      <c r="AG49" s="261" t="str" cm="1">
        <f t="array" ref="AG49">IF(A49="","",INDEX(근로조건!$A$5:$AF$1048576,MATCH(A49,근로조건!$A$5:$A$1048576,0)+0,11))</f>
        <v/>
      </c>
      <c r="AH49" s="261" t="str" cm="1">
        <f t="array" ref="AH49">IF(A49="","",INDEX(근로조건!$A$5:$AF$1048576,MATCH(A49,근로조건!$A$5:$A$1048576,0)+0,19))</f>
        <v/>
      </c>
      <c r="AI49" s="262" t="str" cm="1">
        <f t="array" ref="AI49">IF(A49="","",INDEX(근로조건!$A$5:$AF$1048576,MATCH(A49,근로조건!$A$5:$A$1048576,0)+0,17))</f>
        <v/>
      </c>
      <c r="AJ49" s="253"/>
      <c r="AK49" s="253"/>
      <c r="AL49" s="253" t="str" cm="1">
        <f t="array" ref="AL49">IF(A49="","",INDEX(근로조건!$A$5:$AF$1048576,MATCH(A49,근로조건!$A$5:$A$1048576,0)+0,20))</f>
        <v/>
      </c>
      <c r="AM49" s="253"/>
      <c r="AN49" s="253"/>
      <c r="AO49" s="253"/>
      <c r="AP49" s="260"/>
      <c r="AQ49" s="123"/>
      <c r="AR49" s="166"/>
      <c r="AS49" s="267"/>
      <c r="AT49" s="266"/>
      <c r="AU49" s="266"/>
      <c r="AV49" s="266"/>
    </row>
    <row r="50" spans="1:48" x14ac:dyDescent="0.3">
      <c r="A50" s="52"/>
      <c r="B50" s="54"/>
      <c r="C50" s="53"/>
      <c r="D50" s="53"/>
      <c r="E50" s="53"/>
      <c r="F50" s="57"/>
      <c r="G50" s="57"/>
      <c r="H50" s="52"/>
      <c r="I50" s="53"/>
      <c r="J50" s="53"/>
      <c r="K50" s="95"/>
      <c r="L50" s="52"/>
      <c r="M50" s="52"/>
      <c r="N50" s="54"/>
      <c r="O50" s="254" t="str" cm="1">
        <f t="array" ref="O50">IF(A50="","",INDEX(근로조건!$A$5:$Y$1048576,MATCH(A50,근로조건!$A$5:$A$1048576,0)+0,15))</f>
        <v/>
      </c>
      <c r="P50" s="255" t="str" cm="1">
        <f t="array" ref="P50">IF(A50="","",INDEX(근로조건!$A$5:$Y$1048576,MATCH(A50,근로조건!$A$5:$A$1048576,0)+0,16))</f>
        <v/>
      </c>
      <c r="Q50" s="256" t="str" cm="1">
        <f t="array" ref="Q50">IF(A50="","",INDEX(근로조건!$A$5:$ZZ$1048576,MATCH(A50,근로조건!$A$5:$A$1048576,0)+0,21))</f>
        <v/>
      </c>
      <c r="R50" s="61"/>
      <c r="S50" s="61"/>
      <c r="T50" s="61"/>
      <c r="U50" s="61"/>
      <c r="V50" s="61"/>
      <c r="W50" s="61"/>
      <c r="X50" s="61"/>
      <c r="Y50" s="61"/>
      <c r="Z50" s="260" t="str">
        <f t="shared" si="3"/>
        <v/>
      </c>
      <c r="AA50" s="260" t="str">
        <f t="shared" si="4"/>
        <v/>
      </c>
      <c r="AB50" s="260" t="str" cm="1">
        <f t="array" ref="AB50">IFERROR(IF(A50="","",INDEX(근로조건!$A$5:$Z$1048576,MATCH(A50,근로조건!$A$5:$A$1048576,0)+0,17)-INDEX(근로조건!$A$5:$Z$1048576,MATCH(A50,근로조건!$A$5:$A$1048576,0)+0,11))*B50,"")</f>
        <v/>
      </c>
      <c r="AC50" s="260" t="str">
        <f t="shared" si="5"/>
        <v/>
      </c>
      <c r="AD50" s="260" t="str" cm="1">
        <f t="array" ref="AD50">IFERROR(IF(A50="","",INDEX(근로조건!$A$5:$L$1048576,MATCH(A50,근로조건!$A$5:$A$1048576,0)+0,12))*B50,"")</f>
        <v/>
      </c>
      <c r="AE50" s="261" t="str" cm="1">
        <f t="array" ref="AE50">IF(A50="","",INDEX(근로조건!$A$5:$AF$1048576,MATCH(A50,근로조건!$A$5:$A$1048576,0)+0,13))</f>
        <v/>
      </c>
      <c r="AF50" s="262" t="str" cm="1">
        <f t="array" ref="AF50">IF(A50="","",INDEX(근로조건!$A$5:$AF$1048576,MATCH(A50,근로조건!$A$5:$A$1048576,0)+0,14))</f>
        <v/>
      </c>
      <c r="AG50" s="261" t="str" cm="1">
        <f t="array" ref="AG50">IF(A50="","",INDEX(근로조건!$A$5:$AF$1048576,MATCH(A50,근로조건!$A$5:$A$1048576,0)+0,11))</f>
        <v/>
      </c>
      <c r="AH50" s="261" t="str" cm="1">
        <f t="array" ref="AH50">IF(A50="","",INDEX(근로조건!$A$5:$AF$1048576,MATCH(A50,근로조건!$A$5:$A$1048576,0)+0,19))</f>
        <v/>
      </c>
      <c r="AI50" s="262" t="str" cm="1">
        <f t="array" ref="AI50">IF(A50="","",INDEX(근로조건!$A$5:$AF$1048576,MATCH(A50,근로조건!$A$5:$A$1048576,0)+0,17))</f>
        <v/>
      </c>
      <c r="AJ50" s="253"/>
      <c r="AK50" s="253"/>
      <c r="AL50" s="253" t="str" cm="1">
        <f t="array" ref="AL50">IF(A50="","",INDEX(근로조건!$A$5:$AF$1048576,MATCH(A50,근로조건!$A$5:$A$1048576,0)+0,20))</f>
        <v/>
      </c>
      <c r="AM50" s="253"/>
      <c r="AN50" s="253"/>
      <c r="AO50" s="253"/>
      <c r="AP50" s="260"/>
      <c r="AQ50" s="123"/>
      <c r="AR50" s="166"/>
      <c r="AS50" s="267"/>
      <c r="AT50" s="266"/>
      <c r="AU50" s="266"/>
      <c r="AV50" s="266"/>
    </row>
    <row r="51" spans="1:48" x14ac:dyDescent="0.3">
      <c r="A51" s="52"/>
      <c r="B51" s="54"/>
      <c r="C51" s="53"/>
      <c r="D51" s="53"/>
      <c r="E51" s="53"/>
      <c r="F51" s="57"/>
      <c r="G51" s="57"/>
      <c r="H51" s="52"/>
      <c r="I51" s="53"/>
      <c r="J51" s="53"/>
      <c r="K51" s="95"/>
      <c r="L51" s="52"/>
      <c r="M51" s="52"/>
      <c r="N51" s="54"/>
      <c r="O51" s="254" t="str" cm="1">
        <f t="array" ref="O51">IF(A51="","",INDEX(근로조건!$A$5:$Y$1048576,MATCH(A51,근로조건!$A$5:$A$1048576,0)+0,15))</f>
        <v/>
      </c>
      <c r="P51" s="255" t="str" cm="1">
        <f t="array" ref="P51">IF(A51="","",INDEX(근로조건!$A$5:$Y$1048576,MATCH(A51,근로조건!$A$5:$A$1048576,0)+0,16))</f>
        <v/>
      </c>
      <c r="Q51" s="256" t="str" cm="1">
        <f t="array" ref="Q51">IF(A51="","",INDEX(근로조건!$A$5:$ZZ$1048576,MATCH(A51,근로조건!$A$5:$A$1048576,0)+0,21))</f>
        <v/>
      </c>
      <c r="R51" s="61"/>
      <c r="S51" s="61"/>
      <c r="T51" s="61"/>
      <c r="U51" s="61"/>
      <c r="V51" s="61"/>
      <c r="W51" s="61"/>
      <c r="X51" s="61"/>
      <c r="Y51" s="61"/>
      <c r="Z51" s="260" t="str">
        <f t="shared" si="3"/>
        <v/>
      </c>
      <c r="AA51" s="260" t="str">
        <f t="shared" si="4"/>
        <v/>
      </c>
      <c r="AB51" s="260" t="str" cm="1">
        <f t="array" ref="AB51">IFERROR(IF(A51="","",INDEX(근로조건!$A$5:$Z$1048576,MATCH(A51,근로조건!$A$5:$A$1048576,0)+0,17)-INDEX(근로조건!$A$5:$Z$1048576,MATCH(A51,근로조건!$A$5:$A$1048576,0)+0,11))*B51,"")</f>
        <v/>
      </c>
      <c r="AC51" s="260" t="str">
        <f t="shared" si="5"/>
        <v/>
      </c>
      <c r="AD51" s="260" t="str" cm="1">
        <f t="array" ref="AD51">IFERROR(IF(A51="","",INDEX(근로조건!$A$5:$L$1048576,MATCH(A51,근로조건!$A$5:$A$1048576,0)+0,12))*B51,"")</f>
        <v/>
      </c>
      <c r="AE51" s="261" t="str" cm="1">
        <f t="array" ref="AE51">IF(A51="","",INDEX(근로조건!$A$5:$AF$1048576,MATCH(A51,근로조건!$A$5:$A$1048576,0)+0,13))</f>
        <v/>
      </c>
      <c r="AF51" s="262" t="str" cm="1">
        <f t="array" ref="AF51">IF(A51="","",INDEX(근로조건!$A$5:$AF$1048576,MATCH(A51,근로조건!$A$5:$A$1048576,0)+0,14))</f>
        <v/>
      </c>
      <c r="AG51" s="261" t="str" cm="1">
        <f t="array" ref="AG51">IF(A51="","",INDEX(근로조건!$A$5:$AF$1048576,MATCH(A51,근로조건!$A$5:$A$1048576,0)+0,11))</f>
        <v/>
      </c>
      <c r="AH51" s="261" t="str" cm="1">
        <f t="array" ref="AH51">IF(A51="","",INDEX(근로조건!$A$5:$AF$1048576,MATCH(A51,근로조건!$A$5:$A$1048576,0)+0,19))</f>
        <v/>
      </c>
      <c r="AI51" s="262" t="str" cm="1">
        <f t="array" ref="AI51">IF(A51="","",INDEX(근로조건!$A$5:$AF$1048576,MATCH(A51,근로조건!$A$5:$A$1048576,0)+0,17))</f>
        <v/>
      </c>
      <c r="AJ51" s="253"/>
      <c r="AK51" s="253"/>
      <c r="AL51" s="253" t="str" cm="1">
        <f t="array" ref="AL51">IF(A51="","",INDEX(근로조건!$A$5:$AF$1048576,MATCH(A51,근로조건!$A$5:$A$1048576,0)+0,20))</f>
        <v/>
      </c>
      <c r="AM51" s="253"/>
      <c r="AN51" s="253"/>
      <c r="AO51" s="253"/>
      <c r="AP51" s="260"/>
      <c r="AQ51" s="123"/>
      <c r="AR51" s="166"/>
      <c r="AS51" s="267"/>
      <c r="AT51" s="266"/>
      <c r="AU51" s="266"/>
      <c r="AV51" s="266"/>
    </row>
    <row r="52" spans="1:48" x14ac:dyDescent="0.3">
      <c r="A52" s="52"/>
      <c r="B52" s="54"/>
      <c r="C52" s="53"/>
      <c r="D52" s="53"/>
      <c r="E52" s="53"/>
      <c r="F52" s="57"/>
      <c r="G52" s="57"/>
      <c r="H52" s="52"/>
      <c r="I52" s="53"/>
      <c r="J52" s="53"/>
      <c r="K52" s="95"/>
      <c r="L52" s="52"/>
      <c r="M52" s="52"/>
      <c r="N52" s="54"/>
      <c r="O52" s="254" t="str" cm="1">
        <f t="array" ref="O52">IF(A52="","",INDEX(근로조건!$A$5:$Y$1048576,MATCH(A52,근로조건!$A$5:$A$1048576,0)+0,15))</f>
        <v/>
      </c>
      <c r="P52" s="255" t="str" cm="1">
        <f t="array" ref="P52">IF(A52="","",INDEX(근로조건!$A$5:$Y$1048576,MATCH(A52,근로조건!$A$5:$A$1048576,0)+0,16))</f>
        <v/>
      </c>
      <c r="Q52" s="256" t="str" cm="1">
        <f t="array" ref="Q52">IF(A52="","",INDEX(근로조건!$A$5:$ZZ$1048576,MATCH(A52,근로조건!$A$5:$A$1048576,0)+0,21))</f>
        <v/>
      </c>
      <c r="R52" s="61"/>
      <c r="S52" s="61"/>
      <c r="T52" s="61"/>
      <c r="U52" s="61"/>
      <c r="V52" s="61"/>
      <c r="W52" s="61"/>
      <c r="X52" s="61"/>
      <c r="Y52" s="61"/>
      <c r="Z52" s="260" t="str">
        <f t="shared" si="3"/>
        <v/>
      </c>
      <c r="AA52" s="260" t="str">
        <f t="shared" si="4"/>
        <v/>
      </c>
      <c r="AB52" s="260" t="str" cm="1">
        <f t="array" ref="AB52">IFERROR(IF(A52="","",INDEX(근로조건!$A$5:$Z$1048576,MATCH(A52,근로조건!$A$5:$A$1048576,0)+0,17)-INDEX(근로조건!$A$5:$Z$1048576,MATCH(A52,근로조건!$A$5:$A$1048576,0)+0,11))*B52,"")</f>
        <v/>
      </c>
      <c r="AC52" s="260" t="str">
        <f t="shared" si="5"/>
        <v/>
      </c>
      <c r="AD52" s="260" t="str" cm="1">
        <f t="array" ref="AD52">IFERROR(IF(A52="","",INDEX(근로조건!$A$5:$L$1048576,MATCH(A52,근로조건!$A$5:$A$1048576,0)+0,12))*B52,"")</f>
        <v/>
      </c>
      <c r="AE52" s="261" t="str" cm="1">
        <f t="array" ref="AE52">IF(A52="","",INDEX(근로조건!$A$5:$AF$1048576,MATCH(A52,근로조건!$A$5:$A$1048576,0)+0,13))</f>
        <v/>
      </c>
      <c r="AF52" s="262" t="str" cm="1">
        <f t="array" ref="AF52">IF(A52="","",INDEX(근로조건!$A$5:$AF$1048576,MATCH(A52,근로조건!$A$5:$A$1048576,0)+0,14))</f>
        <v/>
      </c>
      <c r="AG52" s="261" t="str" cm="1">
        <f t="array" ref="AG52">IF(A52="","",INDEX(근로조건!$A$5:$AF$1048576,MATCH(A52,근로조건!$A$5:$A$1048576,0)+0,11))</f>
        <v/>
      </c>
      <c r="AH52" s="261" t="str" cm="1">
        <f t="array" ref="AH52">IF(A52="","",INDEX(근로조건!$A$5:$AF$1048576,MATCH(A52,근로조건!$A$5:$A$1048576,0)+0,19))</f>
        <v/>
      </c>
      <c r="AI52" s="262" t="str" cm="1">
        <f t="array" ref="AI52">IF(A52="","",INDEX(근로조건!$A$5:$AF$1048576,MATCH(A52,근로조건!$A$5:$A$1048576,0)+0,17))</f>
        <v/>
      </c>
      <c r="AJ52" s="253"/>
      <c r="AK52" s="253"/>
      <c r="AL52" s="253" t="str" cm="1">
        <f t="array" ref="AL52">IF(A52="","",INDEX(근로조건!$A$5:$AF$1048576,MATCH(A52,근로조건!$A$5:$A$1048576,0)+0,20))</f>
        <v/>
      </c>
      <c r="AM52" s="253"/>
      <c r="AN52" s="253"/>
      <c r="AO52" s="253"/>
      <c r="AP52" s="260"/>
      <c r="AQ52" s="123"/>
      <c r="AR52" s="166"/>
      <c r="AS52" s="267"/>
      <c r="AT52" s="266"/>
      <c r="AU52" s="266"/>
      <c r="AV52" s="266"/>
    </row>
    <row r="53" spans="1:48" x14ac:dyDescent="0.3">
      <c r="A53" s="52"/>
      <c r="B53" s="54"/>
      <c r="C53" s="53"/>
      <c r="D53" s="53"/>
      <c r="E53" s="53"/>
      <c r="F53" s="57"/>
      <c r="G53" s="57"/>
      <c r="H53" s="52"/>
      <c r="I53" s="53"/>
      <c r="J53" s="53"/>
      <c r="K53" s="95"/>
      <c r="L53" s="52"/>
      <c r="M53" s="52"/>
      <c r="N53" s="54"/>
      <c r="O53" s="254" t="str" cm="1">
        <f t="array" ref="O53">IF(A53="","",INDEX(근로조건!$A$5:$Y$1048576,MATCH(A53,근로조건!$A$5:$A$1048576,0)+0,15))</f>
        <v/>
      </c>
      <c r="P53" s="255" t="str" cm="1">
        <f t="array" ref="P53">IF(A53="","",INDEX(근로조건!$A$5:$Y$1048576,MATCH(A53,근로조건!$A$5:$A$1048576,0)+0,16))</f>
        <v/>
      </c>
      <c r="Q53" s="256" t="str" cm="1">
        <f t="array" ref="Q53">IF(A53="","",INDEX(근로조건!$A$5:$ZZ$1048576,MATCH(A53,근로조건!$A$5:$A$1048576,0)+0,21))</f>
        <v/>
      </c>
      <c r="R53" s="61"/>
      <c r="S53" s="61"/>
      <c r="T53" s="61"/>
      <c r="U53" s="61"/>
      <c r="V53" s="61"/>
      <c r="W53" s="61"/>
      <c r="X53" s="61"/>
      <c r="Y53" s="61"/>
      <c r="Z53" s="260" t="str">
        <f t="shared" si="3"/>
        <v/>
      </c>
      <c r="AA53" s="260" t="str">
        <f t="shared" si="4"/>
        <v/>
      </c>
      <c r="AB53" s="260" t="str" cm="1">
        <f t="array" ref="AB53">IFERROR(IF(A53="","",INDEX(근로조건!$A$5:$Z$1048576,MATCH(A53,근로조건!$A$5:$A$1048576,0)+0,17)-INDEX(근로조건!$A$5:$Z$1048576,MATCH(A53,근로조건!$A$5:$A$1048576,0)+0,11))*B53,"")</f>
        <v/>
      </c>
      <c r="AC53" s="260" t="str">
        <f t="shared" si="5"/>
        <v/>
      </c>
      <c r="AD53" s="260" t="str" cm="1">
        <f t="array" ref="AD53">IFERROR(IF(A53="","",INDEX(근로조건!$A$5:$L$1048576,MATCH(A53,근로조건!$A$5:$A$1048576,0)+0,12))*B53,"")</f>
        <v/>
      </c>
      <c r="AE53" s="261" t="str" cm="1">
        <f t="array" ref="AE53">IF(A53="","",INDEX(근로조건!$A$5:$AF$1048576,MATCH(A53,근로조건!$A$5:$A$1048576,0)+0,13))</f>
        <v/>
      </c>
      <c r="AF53" s="262" t="str" cm="1">
        <f t="array" ref="AF53">IF(A53="","",INDEX(근로조건!$A$5:$AF$1048576,MATCH(A53,근로조건!$A$5:$A$1048576,0)+0,14))</f>
        <v/>
      </c>
      <c r="AG53" s="261" t="str" cm="1">
        <f t="array" ref="AG53">IF(A53="","",INDEX(근로조건!$A$5:$AF$1048576,MATCH(A53,근로조건!$A$5:$A$1048576,0)+0,11))</f>
        <v/>
      </c>
      <c r="AH53" s="261" t="str" cm="1">
        <f t="array" ref="AH53">IF(A53="","",INDEX(근로조건!$A$5:$AF$1048576,MATCH(A53,근로조건!$A$5:$A$1048576,0)+0,19))</f>
        <v/>
      </c>
      <c r="AI53" s="262" t="str" cm="1">
        <f t="array" ref="AI53">IF(A53="","",INDEX(근로조건!$A$5:$AF$1048576,MATCH(A53,근로조건!$A$5:$A$1048576,0)+0,17))</f>
        <v/>
      </c>
      <c r="AJ53" s="253"/>
      <c r="AK53" s="253"/>
      <c r="AL53" s="253" t="str" cm="1">
        <f t="array" ref="AL53">IF(A53="","",INDEX(근로조건!$A$5:$AF$1048576,MATCH(A53,근로조건!$A$5:$A$1048576,0)+0,20))</f>
        <v/>
      </c>
      <c r="AM53" s="253"/>
      <c r="AN53" s="253"/>
      <c r="AO53" s="253"/>
      <c r="AP53" s="260"/>
      <c r="AQ53" s="123"/>
      <c r="AR53" s="166"/>
      <c r="AS53" s="267"/>
      <c r="AT53" s="266"/>
      <c r="AU53" s="266"/>
      <c r="AV53" s="266"/>
    </row>
    <row r="54" spans="1:48" x14ac:dyDescent="0.3">
      <c r="A54" s="52"/>
      <c r="B54" s="54"/>
      <c r="C54" s="53"/>
      <c r="D54" s="53"/>
      <c r="E54" s="53"/>
      <c r="F54" s="57"/>
      <c r="G54" s="57"/>
      <c r="H54" s="52"/>
      <c r="I54" s="53"/>
      <c r="J54" s="53"/>
      <c r="K54" s="95"/>
      <c r="L54" s="52"/>
      <c r="M54" s="52"/>
      <c r="N54" s="54"/>
      <c r="O54" s="254" t="str" cm="1">
        <f t="array" ref="O54">IF(A54="","",INDEX(근로조건!$A$5:$Y$1048576,MATCH(A54,근로조건!$A$5:$A$1048576,0)+0,15))</f>
        <v/>
      </c>
      <c r="P54" s="255" t="str" cm="1">
        <f t="array" ref="P54">IF(A54="","",INDEX(근로조건!$A$5:$Y$1048576,MATCH(A54,근로조건!$A$5:$A$1048576,0)+0,16))</f>
        <v/>
      </c>
      <c r="Q54" s="256" t="str" cm="1">
        <f t="array" ref="Q54">IF(A54="","",INDEX(근로조건!$A$5:$ZZ$1048576,MATCH(A54,근로조건!$A$5:$A$1048576,0)+0,21))</f>
        <v/>
      </c>
      <c r="R54" s="61"/>
      <c r="S54" s="61"/>
      <c r="T54" s="61"/>
      <c r="U54" s="61"/>
      <c r="V54" s="61"/>
      <c r="W54" s="61"/>
      <c r="X54" s="61"/>
      <c r="Y54" s="61"/>
      <c r="Z54" s="260" t="str">
        <f t="shared" si="3"/>
        <v/>
      </c>
      <c r="AA54" s="260" t="str">
        <f t="shared" si="4"/>
        <v/>
      </c>
      <c r="AB54" s="260" t="str" cm="1">
        <f t="array" ref="AB54">IFERROR(IF(A54="","",INDEX(근로조건!$A$5:$Z$1048576,MATCH(A54,근로조건!$A$5:$A$1048576,0)+0,17)-INDEX(근로조건!$A$5:$Z$1048576,MATCH(A54,근로조건!$A$5:$A$1048576,0)+0,11))*B54,"")</f>
        <v/>
      </c>
      <c r="AC54" s="260" t="str">
        <f t="shared" si="5"/>
        <v/>
      </c>
      <c r="AD54" s="260" t="str" cm="1">
        <f t="array" ref="AD54">IFERROR(IF(A54="","",INDEX(근로조건!$A$5:$L$1048576,MATCH(A54,근로조건!$A$5:$A$1048576,0)+0,12))*B54,"")</f>
        <v/>
      </c>
      <c r="AE54" s="261" t="str" cm="1">
        <f t="array" ref="AE54">IF(A54="","",INDEX(근로조건!$A$5:$AF$1048576,MATCH(A54,근로조건!$A$5:$A$1048576,0)+0,13))</f>
        <v/>
      </c>
      <c r="AF54" s="262" t="str" cm="1">
        <f t="array" ref="AF54">IF(A54="","",INDEX(근로조건!$A$5:$AF$1048576,MATCH(A54,근로조건!$A$5:$A$1048576,0)+0,14))</f>
        <v/>
      </c>
      <c r="AG54" s="261" t="str" cm="1">
        <f t="array" ref="AG54">IF(A54="","",INDEX(근로조건!$A$5:$AF$1048576,MATCH(A54,근로조건!$A$5:$A$1048576,0)+0,11))</f>
        <v/>
      </c>
      <c r="AH54" s="261" t="str" cm="1">
        <f t="array" ref="AH54">IF(A54="","",INDEX(근로조건!$A$5:$AF$1048576,MATCH(A54,근로조건!$A$5:$A$1048576,0)+0,19))</f>
        <v/>
      </c>
      <c r="AI54" s="262" t="str" cm="1">
        <f t="array" ref="AI54">IF(A54="","",INDEX(근로조건!$A$5:$AF$1048576,MATCH(A54,근로조건!$A$5:$A$1048576,0)+0,17))</f>
        <v/>
      </c>
      <c r="AJ54" s="253"/>
      <c r="AK54" s="253"/>
      <c r="AL54" s="253" t="str" cm="1">
        <f t="array" ref="AL54">IF(A54="","",INDEX(근로조건!$A$5:$AF$1048576,MATCH(A54,근로조건!$A$5:$A$1048576,0)+0,20))</f>
        <v/>
      </c>
      <c r="AM54" s="253"/>
      <c r="AN54" s="253"/>
      <c r="AO54" s="253"/>
      <c r="AP54" s="260"/>
      <c r="AQ54" s="123"/>
      <c r="AR54" s="166"/>
      <c r="AS54" s="267"/>
      <c r="AT54" s="266"/>
      <c r="AU54" s="266"/>
      <c r="AV54" s="266"/>
    </row>
    <row r="55" spans="1:48" x14ac:dyDescent="0.3">
      <c r="A55" s="52"/>
      <c r="B55" s="54"/>
      <c r="C55" s="53"/>
      <c r="D55" s="53"/>
      <c r="E55" s="53"/>
      <c r="F55" s="57"/>
      <c r="G55" s="57"/>
      <c r="H55" s="52"/>
      <c r="I55" s="53"/>
      <c r="J55" s="53"/>
      <c r="K55" s="95"/>
      <c r="L55" s="52"/>
      <c r="M55" s="52"/>
      <c r="N55" s="54"/>
      <c r="O55" s="254" t="str" cm="1">
        <f t="array" ref="O55">IF(A55="","",INDEX(근로조건!$A$5:$Y$1048576,MATCH(A55,근로조건!$A$5:$A$1048576,0)+0,15))</f>
        <v/>
      </c>
      <c r="P55" s="255" t="str" cm="1">
        <f t="array" ref="P55">IF(A55="","",INDEX(근로조건!$A$5:$Y$1048576,MATCH(A55,근로조건!$A$5:$A$1048576,0)+0,16))</f>
        <v/>
      </c>
      <c r="Q55" s="256" t="str" cm="1">
        <f t="array" ref="Q55">IF(A55="","",INDEX(근로조건!$A$5:$ZZ$1048576,MATCH(A55,근로조건!$A$5:$A$1048576,0)+0,21))</f>
        <v/>
      </c>
      <c r="R55" s="61"/>
      <c r="S55" s="61"/>
      <c r="T55" s="61"/>
      <c r="U55" s="61"/>
      <c r="V55" s="61"/>
      <c r="W55" s="61"/>
      <c r="X55" s="61"/>
      <c r="Y55" s="61"/>
      <c r="Z55" s="260" t="str">
        <f t="shared" si="3"/>
        <v/>
      </c>
      <c r="AA55" s="260" t="str">
        <f t="shared" si="4"/>
        <v/>
      </c>
      <c r="AB55" s="260" t="str" cm="1">
        <f t="array" ref="AB55">IFERROR(IF(A55="","",INDEX(근로조건!$A$5:$Z$1048576,MATCH(A55,근로조건!$A$5:$A$1048576,0)+0,17)-INDEX(근로조건!$A$5:$Z$1048576,MATCH(A55,근로조건!$A$5:$A$1048576,0)+0,11))*B55,"")</f>
        <v/>
      </c>
      <c r="AC55" s="260" t="str">
        <f t="shared" si="5"/>
        <v/>
      </c>
      <c r="AD55" s="260" t="str" cm="1">
        <f t="array" ref="AD55">IFERROR(IF(A55="","",INDEX(근로조건!$A$5:$L$1048576,MATCH(A55,근로조건!$A$5:$A$1048576,0)+0,12))*B55,"")</f>
        <v/>
      </c>
      <c r="AE55" s="261" t="str" cm="1">
        <f t="array" ref="AE55">IF(A55="","",INDEX(근로조건!$A$5:$AF$1048576,MATCH(A55,근로조건!$A$5:$A$1048576,0)+0,13))</f>
        <v/>
      </c>
      <c r="AF55" s="262" t="str" cm="1">
        <f t="array" ref="AF55">IF(A55="","",INDEX(근로조건!$A$5:$AF$1048576,MATCH(A55,근로조건!$A$5:$A$1048576,0)+0,14))</f>
        <v/>
      </c>
      <c r="AG55" s="261" t="str" cm="1">
        <f t="array" ref="AG55">IF(A55="","",INDEX(근로조건!$A$5:$AF$1048576,MATCH(A55,근로조건!$A$5:$A$1048576,0)+0,11))</f>
        <v/>
      </c>
      <c r="AH55" s="261" t="str" cm="1">
        <f t="array" ref="AH55">IF(A55="","",INDEX(근로조건!$A$5:$AF$1048576,MATCH(A55,근로조건!$A$5:$A$1048576,0)+0,19))</f>
        <v/>
      </c>
      <c r="AI55" s="262" t="str" cm="1">
        <f t="array" ref="AI55">IF(A55="","",INDEX(근로조건!$A$5:$AF$1048576,MATCH(A55,근로조건!$A$5:$A$1048576,0)+0,17))</f>
        <v/>
      </c>
      <c r="AJ55" s="253"/>
      <c r="AK55" s="253"/>
      <c r="AL55" s="253" t="str" cm="1">
        <f t="array" ref="AL55">IF(A55="","",INDEX(근로조건!$A$5:$AF$1048576,MATCH(A55,근로조건!$A$5:$A$1048576,0)+0,20))</f>
        <v/>
      </c>
      <c r="AM55" s="253"/>
      <c r="AN55" s="253"/>
      <c r="AO55" s="253"/>
      <c r="AP55" s="260"/>
      <c r="AQ55" s="123"/>
      <c r="AR55" s="166"/>
      <c r="AS55" s="267"/>
      <c r="AT55" s="266"/>
      <c r="AU55" s="266"/>
      <c r="AV55" s="266"/>
    </row>
    <row r="56" spans="1:48" x14ac:dyDescent="0.3">
      <c r="A56" s="52"/>
      <c r="B56" s="54"/>
      <c r="C56" s="53"/>
      <c r="D56" s="53"/>
      <c r="E56" s="53"/>
      <c r="F56" s="57"/>
      <c r="G56" s="57"/>
      <c r="H56" s="52"/>
      <c r="I56" s="53"/>
      <c r="J56" s="53"/>
      <c r="K56" s="95"/>
      <c r="L56" s="52"/>
      <c r="M56" s="52"/>
      <c r="N56" s="54"/>
      <c r="O56" s="254" t="str" cm="1">
        <f t="array" ref="O56">IF(A56="","",INDEX(근로조건!$A$5:$Y$1048576,MATCH(A56,근로조건!$A$5:$A$1048576,0)+0,15))</f>
        <v/>
      </c>
      <c r="P56" s="255" t="str" cm="1">
        <f t="array" ref="P56">IF(A56="","",INDEX(근로조건!$A$5:$Y$1048576,MATCH(A56,근로조건!$A$5:$A$1048576,0)+0,16))</f>
        <v/>
      </c>
      <c r="Q56" s="256" t="str" cm="1">
        <f t="array" ref="Q56">IF(A56="","",INDEX(근로조건!$A$5:$ZZ$1048576,MATCH(A56,근로조건!$A$5:$A$1048576,0)+0,21))</f>
        <v/>
      </c>
      <c r="R56" s="61"/>
      <c r="S56" s="61"/>
      <c r="T56" s="61"/>
      <c r="U56" s="61"/>
      <c r="V56" s="61"/>
      <c r="W56" s="61"/>
      <c r="X56" s="61"/>
      <c r="Y56" s="61"/>
      <c r="Z56" s="260" t="str">
        <f t="shared" si="3"/>
        <v/>
      </c>
      <c r="AA56" s="260" t="str">
        <f t="shared" si="4"/>
        <v/>
      </c>
      <c r="AB56" s="260" t="str" cm="1">
        <f t="array" ref="AB56">IFERROR(IF(A56="","",INDEX(근로조건!$A$5:$Z$1048576,MATCH(A56,근로조건!$A$5:$A$1048576,0)+0,17)-INDEX(근로조건!$A$5:$Z$1048576,MATCH(A56,근로조건!$A$5:$A$1048576,0)+0,11))*B56,"")</f>
        <v/>
      </c>
      <c r="AC56" s="260" t="str">
        <f t="shared" si="5"/>
        <v/>
      </c>
      <c r="AD56" s="260" t="str" cm="1">
        <f t="array" ref="AD56">IFERROR(IF(A56="","",INDEX(근로조건!$A$5:$L$1048576,MATCH(A56,근로조건!$A$5:$A$1048576,0)+0,12))*B56,"")</f>
        <v/>
      </c>
      <c r="AE56" s="261" t="str" cm="1">
        <f t="array" ref="AE56">IF(A56="","",INDEX(근로조건!$A$5:$AF$1048576,MATCH(A56,근로조건!$A$5:$A$1048576,0)+0,13))</f>
        <v/>
      </c>
      <c r="AF56" s="262" t="str" cm="1">
        <f t="array" ref="AF56">IF(A56="","",INDEX(근로조건!$A$5:$AF$1048576,MATCH(A56,근로조건!$A$5:$A$1048576,0)+0,14))</f>
        <v/>
      </c>
      <c r="AG56" s="261" t="str" cm="1">
        <f t="array" ref="AG56">IF(A56="","",INDEX(근로조건!$A$5:$AF$1048576,MATCH(A56,근로조건!$A$5:$A$1048576,0)+0,11))</f>
        <v/>
      </c>
      <c r="AH56" s="261" t="str" cm="1">
        <f t="array" ref="AH56">IF(A56="","",INDEX(근로조건!$A$5:$AF$1048576,MATCH(A56,근로조건!$A$5:$A$1048576,0)+0,19))</f>
        <v/>
      </c>
      <c r="AI56" s="262" t="str" cm="1">
        <f t="array" ref="AI56">IF(A56="","",INDEX(근로조건!$A$5:$AF$1048576,MATCH(A56,근로조건!$A$5:$A$1048576,0)+0,17))</f>
        <v/>
      </c>
      <c r="AJ56" s="253"/>
      <c r="AK56" s="253"/>
      <c r="AL56" s="253" t="str" cm="1">
        <f t="array" ref="AL56">IF(A56="","",INDEX(근로조건!$A$5:$AF$1048576,MATCH(A56,근로조건!$A$5:$A$1048576,0)+0,20))</f>
        <v/>
      </c>
      <c r="AM56" s="253"/>
      <c r="AN56" s="253"/>
      <c r="AO56" s="253"/>
      <c r="AP56" s="260"/>
      <c r="AQ56" s="123"/>
      <c r="AR56" s="166"/>
      <c r="AS56" s="267"/>
      <c r="AT56" s="266"/>
      <c r="AU56" s="266"/>
      <c r="AV56" s="266"/>
    </row>
    <row r="57" spans="1:48" x14ac:dyDescent="0.3">
      <c r="A57" s="52"/>
      <c r="B57" s="54"/>
      <c r="C57" s="53"/>
      <c r="D57" s="53"/>
      <c r="E57" s="53"/>
      <c r="F57" s="57"/>
      <c r="G57" s="57"/>
      <c r="H57" s="52"/>
      <c r="I57" s="53"/>
      <c r="J57" s="53"/>
      <c r="K57" s="95"/>
      <c r="L57" s="52"/>
      <c r="M57" s="52"/>
      <c r="N57" s="54"/>
      <c r="O57" s="254" t="str" cm="1">
        <f t="array" ref="O57">IF(A57="","",INDEX(근로조건!$A$5:$Y$1048576,MATCH(A57,근로조건!$A$5:$A$1048576,0)+0,15))</f>
        <v/>
      </c>
      <c r="P57" s="255" t="str" cm="1">
        <f t="array" ref="P57">IF(A57="","",INDEX(근로조건!$A$5:$Y$1048576,MATCH(A57,근로조건!$A$5:$A$1048576,0)+0,16))</f>
        <v/>
      </c>
      <c r="Q57" s="256" t="str" cm="1">
        <f t="array" ref="Q57">IF(A57="","",INDEX(근로조건!$A$5:$ZZ$1048576,MATCH(A57,근로조건!$A$5:$A$1048576,0)+0,21))</f>
        <v/>
      </c>
      <c r="R57" s="61"/>
      <c r="S57" s="61"/>
      <c r="T57" s="61"/>
      <c r="U57" s="61"/>
      <c r="V57" s="61"/>
      <c r="W57" s="61"/>
      <c r="X57" s="61"/>
      <c r="Y57" s="61"/>
      <c r="Z57" s="260" t="str">
        <f t="shared" si="3"/>
        <v/>
      </c>
      <c r="AA57" s="260" t="str">
        <f t="shared" si="4"/>
        <v/>
      </c>
      <c r="AB57" s="260" t="str" cm="1">
        <f t="array" ref="AB57">IFERROR(IF(A57="","",INDEX(근로조건!$A$5:$Z$1048576,MATCH(A57,근로조건!$A$5:$A$1048576,0)+0,17)-INDEX(근로조건!$A$5:$Z$1048576,MATCH(A57,근로조건!$A$5:$A$1048576,0)+0,11))*B57,"")</f>
        <v/>
      </c>
      <c r="AC57" s="260" t="str">
        <f t="shared" si="5"/>
        <v/>
      </c>
      <c r="AD57" s="260" t="str" cm="1">
        <f t="array" ref="AD57">IFERROR(IF(A57="","",INDEX(근로조건!$A$5:$L$1048576,MATCH(A57,근로조건!$A$5:$A$1048576,0)+0,12))*B57,"")</f>
        <v/>
      </c>
      <c r="AE57" s="261" t="str" cm="1">
        <f t="array" ref="AE57">IF(A57="","",INDEX(근로조건!$A$5:$AF$1048576,MATCH(A57,근로조건!$A$5:$A$1048576,0)+0,13))</f>
        <v/>
      </c>
      <c r="AF57" s="262" t="str" cm="1">
        <f t="array" ref="AF57">IF(A57="","",INDEX(근로조건!$A$5:$AF$1048576,MATCH(A57,근로조건!$A$5:$A$1048576,0)+0,14))</f>
        <v/>
      </c>
      <c r="AG57" s="261" t="str" cm="1">
        <f t="array" ref="AG57">IF(A57="","",INDEX(근로조건!$A$5:$AF$1048576,MATCH(A57,근로조건!$A$5:$A$1048576,0)+0,11))</f>
        <v/>
      </c>
      <c r="AH57" s="261" t="str" cm="1">
        <f t="array" ref="AH57">IF(A57="","",INDEX(근로조건!$A$5:$AF$1048576,MATCH(A57,근로조건!$A$5:$A$1048576,0)+0,19))</f>
        <v/>
      </c>
      <c r="AI57" s="262" t="str" cm="1">
        <f t="array" ref="AI57">IF(A57="","",INDEX(근로조건!$A$5:$AF$1048576,MATCH(A57,근로조건!$A$5:$A$1048576,0)+0,17))</f>
        <v/>
      </c>
      <c r="AJ57" s="253"/>
      <c r="AK57" s="253"/>
      <c r="AL57" s="253" t="str" cm="1">
        <f t="array" ref="AL57">IF(A57="","",INDEX(근로조건!$A$5:$AF$1048576,MATCH(A57,근로조건!$A$5:$A$1048576,0)+0,20))</f>
        <v/>
      </c>
      <c r="AM57" s="253"/>
      <c r="AN57" s="253"/>
      <c r="AO57" s="253"/>
      <c r="AP57" s="260"/>
      <c r="AQ57" s="123"/>
      <c r="AR57" s="166"/>
      <c r="AS57" s="267"/>
      <c r="AT57" s="266"/>
      <c r="AU57" s="266"/>
      <c r="AV57" s="266"/>
    </row>
    <row r="58" spans="1:48" x14ac:dyDescent="0.3">
      <c r="A58" s="52"/>
      <c r="B58" s="54"/>
      <c r="C58" s="53"/>
      <c r="D58" s="53"/>
      <c r="E58" s="53"/>
      <c r="F58" s="57"/>
      <c r="G58" s="57"/>
      <c r="H58" s="52"/>
      <c r="I58" s="53"/>
      <c r="J58" s="53"/>
      <c r="K58" s="95"/>
      <c r="L58" s="52"/>
      <c r="M58" s="52"/>
      <c r="N58" s="54"/>
      <c r="O58" s="254" t="str" cm="1">
        <f t="array" ref="O58">IF(A58="","",INDEX(근로조건!$A$5:$Y$1048576,MATCH(A58,근로조건!$A$5:$A$1048576,0)+0,15))</f>
        <v/>
      </c>
      <c r="P58" s="255" t="str" cm="1">
        <f t="array" ref="P58">IF(A58="","",INDEX(근로조건!$A$5:$Y$1048576,MATCH(A58,근로조건!$A$5:$A$1048576,0)+0,16))</f>
        <v/>
      </c>
      <c r="Q58" s="256" t="str" cm="1">
        <f t="array" ref="Q58">IF(A58="","",INDEX(근로조건!$A$5:$ZZ$1048576,MATCH(A58,근로조건!$A$5:$A$1048576,0)+0,21))</f>
        <v/>
      </c>
      <c r="R58" s="61"/>
      <c r="S58" s="61"/>
      <c r="T58" s="61"/>
      <c r="U58" s="61"/>
      <c r="V58" s="61"/>
      <c r="W58" s="61"/>
      <c r="X58" s="61"/>
      <c r="Y58" s="61"/>
      <c r="Z58" s="260" t="str">
        <f t="shared" si="3"/>
        <v/>
      </c>
      <c r="AA58" s="260" t="str">
        <f t="shared" si="4"/>
        <v/>
      </c>
      <c r="AB58" s="260" t="str" cm="1">
        <f t="array" ref="AB58">IFERROR(IF(A58="","",INDEX(근로조건!$A$5:$Z$1048576,MATCH(A58,근로조건!$A$5:$A$1048576,0)+0,17)-INDEX(근로조건!$A$5:$Z$1048576,MATCH(A58,근로조건!$A$5:$A$1048576,0)+0,11))*B58,"")</f>
        <v/>
      </c>
      <c r="AC58" s="260" t="str">
        <f t="shared" si="5"/>
        <v/>
      </c>
      <c r="AD58" s="260" t="str" cm="1">
        <f t="array" ref="AD58">IFERROR(IF(A58="","",INDEX(근로조건!$A$5:$L$1048576,MATCH(A58,근로조건!$A$5:$A$1048576,0)+0,12))*B58,"")</f>
        <v/>
      </c>
      <c r="AE58" s="261" t="str" cm="1">
        <f t="array" ref="AE58">IF(A58="","",INDEX(근로조건!$A$5:$AF$1048576,MATCH(A58,근로조건!$A$5:$A$1048576,0)+0,13))</f>
        <v/>
      </c>
      <c r="AF58" s="262" t="str" cm="1">
        <f t="array" ref="AF58">IF(A58="","",INDEX(근로조건!$A$5:$AF$1048576,MATCH(A58,근로조건!$A$5:$A$1048576,0)+0,14))</f>
        <v/>
      </c>
      <c r="AG58" s="261" t="str" cm="1">
        <f t="array" ref="AG58">IF(A58="","",INDEX(근로조건!$A$5:$AF$1048576,MATCH(A58,근로조건!$A$5:$A$1048576,0)+0,11))</f>
        <v/>
      </c>
      <c r="AH58" s="261" t="str" cm="1">
        <f t="array" ref="AH58">IF(A58="","",INDEX(근로조건!$A$5:$AF$1048576,MATCH(A58,근로조건!$A$5:$A$1048576,0)+0,19))</f>
        <v/>
      </c>
      <c r="AI58" s="262" t="str" cm="1">
        <f t="array" ref="AI58">IF(A58="","",INDEX(근로조건!$A$5:$AF$1048576,MATCH(A58,근로조건!$A$5:$A$1048576,0)+0,17))</f>
        <v/>
      </c>
      <c r="AJ58" s="253"/>
      <c r="AK58" s="253"/>
      <c r="AL58" s="253" t="str" cm="1">
        <f t="array" ref="AL58">IF(A58="","",INDEX(근로조건!$A$5:$AF$1048576,MATCH(A58,근로조건!$A$5:$A$1048576,0)+0,20))</f>
        <v/>
      </c>
      <c r="AM58" s="253"/>
      <c r="AN58" s="253"/>
      <c r="AO58" s="253"/>
      <c r="AP58" s="260"/>
      <c r="AQ58" s="123"/>
      <c r="AR58" s="166"/>
      <c r="AS58" s="267"/>
      <c r="AT58" s="266"/>
      <c r="AU58" s="266"/>
      <c r="AV58" s="266"/>
    </row>
    <row r="59" spans="1:48" x14ac:dyDescent="0.3">
      <c r="A59" s="52"/>
      <c r="B59" s="54"/>
      <c r="C59" s="53"/>
      <c r="D59" s="53"/>
      <c r="E59" s="53"/>
      <c r="F59" s="57"/>
      <c r="G59" s="57"/>
      <c r="H59" s="52"/>
      <c r="I59" s="53"/>
      <c r="J59" s="53"/>
      <c r="K59" s="95"/>
      <c r="L59" s="52"/>
      <c r="M59" s="52"/>
      <c r="N59" s="54"/>
      <c r="O59" s="254" t="str" cm="1">
        <f t="array" ref="O59">IF(A59="","",INDEX(근로조건!$A$5:$Y$1048576,MATCH(A59,근로조건!$A$5:$A$1048576,0)+0,15))</f>
        <v/>
      </c>
      <c r="P59" s="255" t="str" cm="1">
        <f t="array" ref="P59">IF(A59="","",INDEX(근로조건!$A$5:$Y$1048576,MATCH(A59,근로조건!$A$5:$A$1048576,0)+0,16))</f>
        <v/>
      </c>
      <c r="Q59" s="256" t="str" cm="1">
        <f t="array" ref="Q59">IF(A59="","",INDEX(근로조건!$A$5:$ZZ$1048576,MATCH(A59,근로조건!$A$5:$A$1048576,0)+0,21))</f>
        <v/>
      </c>
      <c r="R59" s="61"/>
      <c r="S59" s="61"/>
      <c r="T59" s="61"/>
      <c r="U59" s="61"/>
      <c r="V59" s="61"/>
      <c r="W59" s="61"/>
      <c r="X59" s="61"/>
      <c r="Y59" s="61"/>
      <c r="Z59" s="260" t="str">
        <f t="shared" si="3"/>
        <v/>
      </c>
      <c r="AA59" s="260" t="str">
        <f t="shared" si="4"/>
        <v/>
      </c>
      <c r="AB59" s="260" t="str" cm="1">
        <f t="array" ref="AB59">IFERROR(IF(A59="","",INDEX(근로조건!$A$5:$Z$1048576,MATCH(A59,근로조건!$A$5:$A$1048576,0)+0,17)-INDEX(근로조건!$A$5:$Z$1048576,MATCH(A59,근로조건!$A$5:$A$1048576,0)+0,11))*B59,"")</f>
        <v/>
      </c>
      <c r="AC59" s="260" t="str">
        <f t="shared" si="5"/>
        <v/>
      </c>
      <c r="AD59" s="260" t="str" cm="1">
        <f t="array" ref="AD59">IFERROR(IF(A59="","",INDEX(근로조건!$A$5:$L$1048576,MATCH(A59,근로조건!$A$5:$A$1048576,0)+0,12))*B59,"")</f>
        <v/>
      </c>
      <c r="AE59" s="261" t="str" cm="1">
        <f t="array" ref="AE59">IF(A59="","",INDEX(근로조건!$A$5:$AF$1048576,MATCH(A59,근로조건!$A$5:$A$1048576,0)+0,13))</f>
        <v/>
      </c>
      <c r="AF59" s="262" t="str" cm="1">
        <f t="array" ref="AF59">IF(A59="","",INDEX(근로조건!$A$5:$AF$1048576,MATCH(A59,근로조건!$A$5:$A$1048576,0)+0,14))</f>
        <v/>
      </c>
      <c r="AG59" s="261" t="str" cm="1">
        <f t="array" ref="AG59">IF(A59="","",INDEX(근로조건!$A$5:$AF$1048576,MATCH(A59,근로조건!$A$5:$A$1048576,0)+0,11))</f>
        <v/>
      </c>
      <c r="AH59" s="261" t="str" cm="1">
        <f t="array" ref="AH59">IF(A59="","",INDEX(근로조건!$A$5:$AF$1048576,MATCH(A59,근로조건!$A$5:$A$1048576,0)+0,19))</f>
        <v/>
      </c>
      <c r="AI59" s="262" t="str" cm="1">
        <f t="array" ref="AI59">IF(A59="","",INDEX(근로조건!$A$5:$AF$1048576,MATCH(A59,근로조건!$A$5:$A$1048576,0)+0,17))</f>
        <v/>
      </c>
      <c r="AJ59" s="253"/>
      <c r="AK59" s="253"/>
      <c r="AL59" s="253" t="str" cm="1">
        <f t="array" ref="AL59">IF(A59="","",INDEX(근로조건!$A$5:$AF$1048576,MATCH(A59,근로조건!$A$5:$A$1048576,0)+0,20))</f>
        <v/>
      </c>
      <c r="AM59" s="253"/>
      <c r="AN59" s="253"/>
      <c r="AO59" s="253"/>
      <c r="AP59" s="260"/>
      <c r="AQ59" s="123"/>
      <c r="AR59" s="166"/>
      <c r="AS59" s="267"/>
      <c r="AT59" s="266"/>
      <c r="AU59" s="266"/>
      <c r="AV59" s="266"/>
    </row>
    <row r="60" spans="1:48" x14ac:dyDescent="0.3">
      <c r="A60" s="52"/>
      <c r="B60" s="54"/>
      <c r="C60" s="53"/>
      <c r="D60" s="53"/>
      <c r="E60" s="53"/>
      <c r="F60" s="57"/>
      <c r="G60" s="57"/>
      <c r="H60" s="52"/>
      <c r="I60" s="53"/>
      <c r="J60" s="53"/>
      <c r="K60" s="95"/>
      <c r="L60" s="52"/>
      <c r="M60" s="52"/>
      <c r="N60" s="54"/>
      <c r="O60" s="254" t="str" cm="1">
        <f t="array" ref="O60">IF(A60="","",INDEX(근로조건!$A$5:$Y$1048576,MATCH(A60,근로조건!$A$5:$A$1048576,0)+0,15))</f>
        <v/>
      </c>
      <c r="P60" s="255" t="str" cm="1">
        <f t="array" ref="P60">IF(A60="","",INDEX(근로조건!$A$5:$Y$1048576,MATCH(A60,근로조건!$A$5:$A$1048576,0)+0,16))</f>
        <v/>
      </c>
      <c r="Q60" s="256" t="str" cm="1">
        <f t="array" ref="Q60">IF(A60="","",INDEX(근로조건!$A$5:$ZZ$1048576,MATCH(A60,근로조건!$A$5:$A$1048576,0)+0,21))</f>
        <v/>
      </c>
      <c r="R60" s="61"/>
      <c r="S60" s="61"/>
      <c r="T60" s="61"/>
      <c r="U60" s="61"/>
      <c r="V60" s="61"/>
      <c r="W60" s="61"/>
      <c r="X60" s="61"/>
      <c r="Y60" s="61"/>
      <c r="Z60" s="260" t="str">
        <f t="shared" si="3"/>
        <v/>
      </c>
      <c r="AA60" s="260" t="str">
        <f t="shared" si="4"/>
        <v/>
      </c>
      <c r="AB60" s="260" t="str" cm="1">
        <f t="array" ref="AB60">IFERROR(IF(A60="","",INDEX(근로조건!$A$5:$Z$1048576,MATCH(A60,근로조건!$A$5:$A$1048576,0)+0,17)-INDEX(근로조건!$A$5:$Z$1048576,MATCH(A60,근로조건!$A$5:$A$1048576,0)+0,11))*B60,"")</f>
        <v/>
      </c>
      <c r="AC60" s="260" t="str">
        <f t="shared" si="5"/>
        <v/>
      </c>
      <c r="AD60" s="260" t="str" cm="1">
        <f t="array" ref="AD60">IFERROR(IF(A60="","",INDEX(근로조건!$A$5:$L$1048576,MATCH(A60,근로조건!$A$5:$A$1048576,0)+0,12))*B60,"")</f>
        <v/>
      </c>
      <c r="AE60" s="261" t="str" cm="1">
        <f t="array" ref="AE60">IF(A60="","",INDEX(근로조건!$A$5:$AF$1048576,MATCH(A60,근로조건!$A$5:$A$1048576,0)+0,13))</f>
        <v/>
      </c>
      <c r="AF60" s="262" t="str" cm="1">
        <f t="array" ref="AF60">IF(A60="","",INDEX(근로조건!$A$5:$AF$1048576,MATCH(A60,근로조건!$A$5:$A$1048576,0)+0,14))</f>
        <v/>
      </c>
      <c r="AG60" s="261" t="str" cm="1">
        <f t="array" ref="AG60">IF(A60="","",INDEX(근로조건!$A$5:$AF$1048576,MATCH(A60,근로조건!$A$5:$A$1048576,0)+0,11))</f>
        <v/>
      </c>
      <c r="AH60" s="261" t="str" cm="1">
        <f t="array" ref="AH60">IF(A60="","",INDEX(근로조건!$A$5:$AF$1048576,MATCH(A60,근로조건!$A$5:$A$1048576,0)+0,19))</f>
        <v/>
      </c>
      <c r="AI60" s="262" t="str" cm="1">
        <f t="array" ref="AI60">IF(A60="","",INDEX(근로조건!$A$5:$AF$1048576,MATCH(A60,근로조건!$A$5:$A$1048576,0)+0,17))</f>
        <v/>
      </c>
      <c r="AJ60" s="253"/>
      <c r="AK60" s="253"/>
      <c r="AL60" s="253" t="str" cm="1">
        <f t="array" ref="AL60">IF(A60="","",INDEX(근로조건!$A$5:$AF$1048576,MATCH(A60,근로조건!$A$5:$A$1048576,0)+0,20))</f>
        <v/>
      </c>
      <c r="AM60" s="253"/>
      <c r="AN60" s="253"/>
      <c r="AO60" s="253"/>
      <c r="AP60" s="260"/>
      <c r="AQ60" s="123"/>
      <c r="AR60" s="166"/>
      <c r="AS60" s="267"/>
      <c r="AT60" s="266"/>
      <c r="AU60" s="266"/>
      <c r="AV60" s="266"/>
    </row>
    <row r="61" spans="1:48" x14ac:dyDescent="0.3">
      <c r="A61" s="52"/>
      <c r="B61" s="54"/>
      <c r="C61" s="53"/>
      <c r="D61" s="53"/>
      <c r="E61" s="53"/>
      <c r="F61" s="57"/>
      <c r="G61" s="57"/>
      <c r="H61" s="52"/>
      <c r="I61" s="53"/>
      <c r="J61" s="53"/>
      <c r="K61" s="95"/>
      <c r="L61" s="52"/>
      <c r="M61" s="52"/>
      <c r="N61" s="54"/>
      <c r="O61" s="254" t="str" cm="1">
        <f t="array" ref="O61">IF(A61="","",INDEX(근로조건!$A$5:$Y$1048576,MATCH(A61,근로조건!$A$5:$A$1048576,0)+0,15))</f>
        <v/>
      </c>
      <c r="P61" s="255" t="str" cm="1">
        <f t="array" ref="P61">IF(A61="","",INDEX(근로조건!$A$5:$Y$1048576,MATCH(A61,근로조건!$A$5:$A$1048576,0)+0,16))</f>
        <v/>
      </c>
      <c r="Q61" s="256" t="str" cm="1">
        <f t="array" ref="Q61">IF(A61="","",INDEX(근로조건!$A$5:$ZZ$1048576,MATCH(A61,근로조건!$A$5:$A$1048576,0)+0,21))</f>
        <v/>
      </c>
      <c r="R61" s="61"/>
      <c r="S61" s="61"/>
      <c r="T61" s="61"/>
      <c r="U61" s="61"/>
      <c r="V61" s="61"/>
      <c r="W61" s="61"/>
      <c r="X61" s="61"/>
      <c r="Y61" s="61"/>
      <c r="Z61" s="260" t="str">
        <f t="shared" si="3"/>
        <v/>
      </c>
      <c r="AA61" s="260" t="str">
        <f t="shared" si="4"/>
        <v/>
      </c>
      <c r="AB61" s="260" t="str" cm="1">
        <f t="array" ref="AB61">IFERROR(IF(A61="","",INDEX(근로조건!$A$5:$Z$1048576,MATCH(A61,근로조건!$A$5:$A$1048576,0)+0,17)-INDEX(근로조건!$A$5:$Z$1048576,MATCH(A61,근로조건!$A$5:$A$1048576,0)+0,11))*B61,"")</f>
        <v/>
      </c>
      <c r="AC61" s="260" t="str">
        <f t="shared" si="5"/>
        <v/>
      </c>
      <c r="AD61" s="260" t="str" cm="1">
        <f t="array" ref="AD61">IFERROR(IF(A61="","",INDEX(근로조건!$A$5:$L$1048576,MATCH(A61,근로조건!$A$5:$A$1048576,0)+0,12))*B61,"")</f>
        <v/>
      </c>
      <c r="AE61" s="261" t="str" cm="1">
        <f t="array" ref="AE61">IF(A61="","",INDEX(근로조건!$A$5:$AF$1048576,MATCH(A61,근로조건!$A$5:$A$1048576,0)+0,13))</f>
        <v/>
      </c>
      <c r="AF61" s="262" t="str" cm="1">
        <f t="array" ref="AF61">IF(A61="","",INDEX(근로조건!$A$5:$AF$1048576,MATCH(A61,근로조건!$A$5:$A$1048576,0)+0,14))</f>
        <v/>
      </c>
      <c r="AG61" s="261" t="str" cm="1">
        <f t="array" ref="AG61">IF(A61="","",INDEX(근로조건!$A$5:$AF$1048576,MATCH(A61,근로조건!$A$5:$A$1048576,0)+0,11))</f>
        <v/>
      </c>
      <c r="AH61" s="261" t="str" cm="1">
        <f t="array" ref="AH61">IF(A61="","",INDEX(근로조건!$A$5:$AF$1048576,MATCH(A61,근로조건!$A$5:$A$1048576,0)+0,19))</f>
        <v/>
      </c>
      <c r="AI61" s="262" t="str" cm="1">
        <f t="array" ref="AI61">IF(A61="","",INDEX(근로조건!$A$5:$AF$1048576,MATCH(A61,근로조건!$A$5:$A$1048576,0)+0,17))</f>
        <v/>
      </c>
      <c r="AJ61" s="253"/>
      <c r="AK61" s="253"/>
      <c r="AL61" s="253" t="str" cm="1">
        <f t="array" ref="AL61">IF(A61="","",INDEX(근로조건!$A$5:$AF$1048576,MATCH(A61,근로조건!$A$5:$A$1048576,0)+0,20))</f>
        <v/>
      </c>
      <c r="AM61" s="253"/>
      <c r="AN61" s="253"/>
      <c r="AO61" s="253"/>
      <c r="AP61" s="260"/>
      <c r="AQ61" s="123"/>
      <c r="AR61" s="166"/>
      <c r="AS61" s="267"/>
      <c r="AT61" s="266"/>
      <c r="AU61" s="266"/>
      <c r="AV61" s="266"/>
    </row>
    <row r="62" spans="1:48" x14ac:dyDescent="0.3">
      <c r="A62" s="52"/>
      <c r="B62" s="54"/>
      <c r="C62" s="53"/>
      <c r="D62" s="53"/>
      <c r="E62" s="53"/>
      <c r="F62" s="57"/>
      <c r="G62" s="57"/>
      <c r="H62" s="52"/>
      <c r="I62" s="53"/>
      <c r="J62" s="53"/>
      <c r="K62" s="95"/>
      <c r="L62" s="52"/>
      <c r="M62" s="52"/>
      <c r="N62" s="54"/>
      <c r="O62" s="254" t="str" cm="1">
        <f t="array" ref="O62">IF(A62="","",INDEX(근로조건!$A$5:$Y$1048576,MATCH(A62,근로조건!$A$5:$A$1048576,0)+0,15))</f>
        <v/>
      </c>
      <c r="P62" s="255" t="str" cm="1">
        <f t="array" ref="P62">IF(A62="","",INDEX(근로조건!$A$5:$Y$1048576,MATCH(A62,근로조건!$A$5:$A$1048576,0)+0,16))</f>
        <v/>
      </c>
      <c r="Q62" s="256" t="str" cm="1">
        <f t="array" ref="Q62">IF(A62="","",INDEX(근로조건!$A$5:$ZZ$1048576,MATCH(A62,근로조건!$A$5:$A$1048576,0)+0,21))</f>
        <v/>
      </c>
      <c r="R62" s="61"/>
      <c r="S62" s="61"/>
      <c r="T62" s="61"/>
      <c r="U62" s="61"/>
      <c r="V62" s="61"/>
      <c r="W62" s="61"/>
      <c r="X62" s="61"/>
      <c r="Y62" s="61"/>
      <c r="Z62" s="260" t="str">
        <f t="shared" si="3"/>
        <v/>
      </c>
      <c r="AA62" s="260" t="str">
        <f t="shared" si="4"/>
        <v/>
      </c>
      <c r="AB62" s="260" t="str" cm="1">
        <f t="array" ref="AB62">IFERROR(IF(A62="","",INDEX(근로조건!$A$5:$Z$1048576,MATCH(A62,근로조건!$A$5:$A$1048576,0)+0,17)-INDEX(근로조건!$A$5:$Z$1048576,MATCH(A62,근로조건!$A$5:$A$1048576,0)+0,11))*B62,"")</f>
        <v/>
      </c>
      <c r="AC62" s="260" t="str">
        <f t="shared" si="5"/>
        <v/>
      </c>
      <c r="AD62" s="260" t="str" cm="1">
        <f t="array" ref="AD62">IFERROR(IF(A62="","",INDEX(근로조건!$A$5:$L$1048576,MATCH(A62,근로조건!$A$5:$A$1048576,0)+0,12))*B62,"")</f>
        <v/>
      </c>
      <c r="AE62" s="261" t="str" cm="1">
        <f t="array" ref="AE62">IF(A62="","",INDEX(근로조건!$A$5:$AF$1048576,MATCH(A62,근로조건!$A$5:$A$1048576,0)+0,13))</f>
        <v/>
      </c>
      <c r="AF62" s="262" t="str" cm="1">
        <f t="array" ref="AF62">IF(A62="","",INDEX(근로조건!$A$5:$AF$1048576,MATCH(A62,근로조건!$A$5:$A$1048576,0)+0,14))</f>
        <v/>
      </c>
      <c r="AG62" s="261" t="str" cm="1">
        <f t="array" ref="AG62">IF(A62="","",INDEX(근로조건!$A$5:$AF$1048576,MATCH(A62,근로조건!$A$5:$A$1048576,0)+0,11))</f>
        <v/>
      </c>
      <c r="AH62" s="261" t="str" cm="1">
        <f t="array" ref="AH62">IF(A62="","",INDEX(근로조건!$A$5:$AF$1048576,MATCH(A62,근로조건!$A$5:$A$1048576,0)+0,19))</f>
        <v/>
      </c>
      <c r="AI62" s="262" t="str" cm="1">
        <f t="array" ref="AI62">IF(A62="","",INDEX(근로조건!$A$5:$AF$1048576,MATCH(A62,근로조건!$A$5:$A$1048576,0)+0,17))</f>
        <v/>
      </c>
      <c r="AJ62" s="253"/>
      <c r="AK62" s="253"/>
      <c r="AL62" s="253" t="str" cm="1">
        <f t="array" ref="AL62">IF(A62="","",INDEX(근로조건!$A$5:$AF$1048576,MATCH(A62,근로조건!$A$5:$A$1048576,0)+0,20))</f>
        <v/>
      </c>
      <c r="AM62" s="253"/>
      <c r="AN62" s="253"/>
      <c r="AO62" s="253"/>
      <c r="AP62" s="260"/>
      <c r="AQ62" s="123"/>
      <c r="AR62" s="166"/>
      <c r="AS62" s="267"/>
      <c r="AT62" s="266"/>
      <c r="AU62" s="266"/>
      <c r="AV62" s="266"/>
    </row>
    <row r="63" spans="1:48" x14ac:dyDescent="0.3">
      <c r="A63" s="52"/>
      <c r="B63" s="54"/>
      <c r="C63" s="53"/>
      <c r="D63" s="53"/>
      <c r="E63" s="53"/>
      <c r="F63" s="57"/>
      <c r="G63" s="57"/>
      <c r="H63" s="52"/>
      <c r="I63" s="53"/>
      <c r="J63" s="53"/>
      <c r="K63" s="95"/>
      <c r="L63" s="52"/>
      <c r="M63" s="52"/>
      <c r="N63" s="54"/>
      <c r="O63" s="254" t="str" cm="1">
        <f t="array" ref="O63">IF(A63="","",INDEX(근로조건!$A$5:$Y$1048576,MATCH(A63,근로조건!$A$5:$A$1048576,0)+0,15))</f>
        <v/>
      </c>
      <c r="P63" s="255" t="str" cm="1">
        <f t="array" ref="P63">IF(A63="","",INDEX(근로조건!$A$5:$Y$1048576,MATCH(A63,근로조건!$A$5:$A$1048576,0)+0,16))</f>
        <v/>
      </c>
      <c r="Q63" s="256" t="str" cm="1">
        <f t="array" ref="Q63">IF(A63="","",INDEX(근로조건!$A$5:$ZZ$1048576,MATCH(A63,근로조건!$A$5:$A$1048576,0)+0,21))</f>
        <v/>
      </c>
      <c r="R63" s="61"/>
      <c r="S63" s="61"/>
      <c r="T63" s="61"/>
      <c r="U63" s="61"/>
      <c r="V63" s="61"/>
      <c r="W63" s="61"/>
      <c r="X63" s="61"/>
      <c r="Y63" s="61"/>
      <c r="Z63" s="260" t="str">
        <f t="shared" si="3"/>
        <v/>
      </c>
      <c r="AA63" s="260" t="str">
        <f t="shared" si="4"/>
        <v/>
      </c>
      <c r="AB63" s="260" t="str" cm="1">
        <f t="array" ref="AB63">IFERROR(IF(A63="","",INDEX(근로조건!$A$5:$Z$1048576,MATCH(A63,근로조건!$A$5:$A$1048576,0)+0,17)-INDEX(근로조건!$A$5:$Z$1048576,MATCH(A63,근로조건!$A$5:$A$1048576,0)+0,11))*B63,"")</f>
        <v/>
      </c>
      <c r="AC63" s="260" t="str">
        <f t="shared" si="5"/>
        <v/>
      </c>
      <c r="AD63" s="260" t="str" cm="1">
        <f t="array" ref="AD63">IFERROR(IF(A63="","",INDEX(근로조건!$A$5:$L$1048576,MATCH(A63,근로조건!$A$5:$A$1048576,0)+0,12))*B63,"")</f>
        <v/>
      </c>
      <c r="AE63" s="261" t="str" cm="1">
        <f t="array" ref="AE63">IF(A63="","",INDEX(근로조건!$A$5:$AF$1048576,MATCH(A63,근로조건!$A$5:$A$1048576,0)+0,13))</f>
        <v/>
      </c>
      <c r="AF63" s="262" t="str" cm="1">
        <f t="array" ref="AF63">IF(A63="","",INDEX(근로조건!$A$5:$AF$1048576,MATCH(A63,근로조건!$A$5:$A$1048576,0)+0,14))</f>
        <v/>
      </c>
      <c r="AG63" s="261" t="str" cm="1">
        <f t="array" ref="AG63">IF(A63="","",INDEX(근로조건!$A$5:$AF$1048576,MATCH(A63,근로조건!$A$5:$A$1048576,0)+0,11))</f>
        <v/>
      </c>
      <c r="AH63" s="261" t="str" cm="1">
        <f t="array" ref="AH63">IF(A63="","",INDEX(근로조건!$A$5:$AF$1048576,MATCH(A63,근로조건!$A$5:$A$1048576,0)+0,19))</f>
        <v/>
      </c>
      <c r="AI63" s="262" t="str" cm="1">
        <f t="array" ref="AI63">IF(A63="","",INDEX(근로조건!$A$5:$AF$1048576,MATCH(A63,근로조건!$A$5:$A$1048576,0)+0,17))</f>
        <v/>
      </c>
      <c r="AJ63" s="253"/>
      <c r="AK63" s="253"/>
      <c r="AL63" s="253" t="str" cm="1">
        <f t="array" ref="AL63">IF(A63="","",INDEX(근로조건!$A$5:$AF$1048576,MATCH(A63,근로조건!$A$5:$A$1048576,0)+0,20))</f>
        <v/>
      </c>
      <c r="AM63" s="253"/>
      <c r="AN63" s="253"/>
      <c r="AO63" s="253"/>
      <c r="AP63" s="260"/>
      <c r="AQ63" s="123"/>
      <c r="AR63" s="166"/>
      <c r="AS63" s="267"/>
      <c r="AT63" s="266"/>
      <c r="AU63" s="266"/>
      <c r="AV63" s="266"/>
    </row>
    <row r="64" spans="1:48" x14ac:dyDescent="0.3">
      <c r="A64" s="52"/>
      <c r="B64" s="54"/>
      <c r="C64" s="53"/>
      <c r="D64" s="53"/>
      <c r="E64" s="53"/>
      <c r="F64" s="57"/>
      <c r="G64" s="57"/>
      <c r="H64" s="52"/>
      <c r="I64" s="53"/>
      <c r="J64" s="53"/>
      <c r="K64" s="95"/>
      <c r="L64" s="52"/>
      <c r="M64" s="52"/>
      <c r="N64" s="54"/>
      <c r="O64" s="254" t="str" cm="1">
        <f t="array" ref="O64">IF(A64="","",INDEX(근로조건!$A$5:$Y$1048576,MATCH(A64,근로조건!$A$5:$A$1048576,0)+0,15))</f>
        <v/>
      </c>
      <c r="P64" s="255" t="str" cm="1">
        <f t="array" ref="P64">IF(A64="","",INDEX(근로조건!$A$5:$Y$1048576,MATCH(A64,근로조건!$A$5:$A$1048576,0)+0,16))</f>
        <v/>
      </c>
      <c r="Q64" s="256" t="str" cm="1">
        <f t="array" ref="Q64">IF(A64="","",INDEX(근로조건!$A$5:$ZZ$1048576,MATCH(A64,근로조건!$A$5:$A$1048576,0)+0,21))</f>
        <v/>
      </c>
      <c r="R64" s="61"/>
      <c r="S64" s="61"/>
      <c r="T64" s="61"/>
      <c r="U64" s="61"/>
      <c r="V64" s="61"/>
      <c r="W64" s="61"/>
      <c r="X64" s="61"/>
      <c r="Y64" s="61"/>
      <c r="Z64" s="260" t="str">
        <f t="shared" si="3"/>
        <v/>
      </c>
      <c r="AA64" s="260" t="str">
        <f t="shared" si="4"/>
        <v/>
      </c>
      <c r="AB64" s="260" t="str" cm="1">
        <f t="array" ref="AB64">IFERROR(IF(A64="","",INDEX(근로조건!$A$5:$Z$1048576,MATCH(A64,근로조건!$A$5:$A$1048576,0)+0,17)-INDEX(근로조건!$A$5:$Z$1048576,MATCH(A64,근로조건!$A$5:$A$1048576,0)+0,11))*B64,"")</f>
        <v/>
      </c>
      <c r="AC64" s="260" t="str">
        <f t="shared" si="5"/>
        <v/>
      </c>
      <c r="AD64" s="260" t="str" cm="1">
        <f t="array" ref="AD64">IFERROR(IF(A64="","",INDEX(근로조건!$A$5:$L$1048576,MATCH(A64,근로조건!$A$5:$A$1048576,0)+0,12))*B64,"")</f>
        <v/>
      </c>
      <c r="AE64" s="261" t="str" cm="1">
        <f t="array" ref="AE64">IF(A64="","",INDEX(근로조건!$A$5:$AF$1048576,MATCH(A64,근로조건!$A$5:$A$1048576,0)+0,13))</f>
        <v/>
      </c>
      <c r="AF64" s="262" t="str" cm="1">
        <f t="array" ref="AF64">IF(A64="","",INDEX(근로조건!$A$5:$AF$1048576,MATCH(A64,근로조건!$A$5:$A$1048576,0)+0,14))</f>
        <v/>
      </c>
      <c r="AG64" s="261" t="str" cm="1">
        <f t="array" ref="AG64">IF(A64="","",INDEX(근로조건!$A$5:$AF$1048576,MATCH(A64,근로조건!$A$5:$A$1048576,0)+0,11))</f>
        <v/>
      </c>
      <c r="AH64" s="261" t="str" cm="1">
        <f t="array" ref="AH64">IF(A64="","",INDEX(근로조건!$A$5:$AF$1048576,MATCH(A64,근로조건!$A$5:$A$1048576,0)+0,19))</f>
        <v/>
      </c>
      <c r="AI64" s="262" t="str" cm="1">
        <f t="array" ref="AI64">IF(A64="","",INDEX(근로조건!$A$5:$AF$1048576,MATCH(A64,근로조건!$A$5:$A$1048576,0)+0,17))</f>
        <v/>
      </c>
      <c r="AJ64" s="253"/>
      <c r="AK64" s="253"/>
      <c r="AL64" s="253" t="str" cm="1">
        <f t="array" ref="AL64">IF(A64="","",INDEX(근로조건!$A$5:$AF$1048576,MATCH(A64,근로조건!$A$5:$A$1048576,0)+0,20))</f>
        <v/>
      </c>
      <c r="AM64" s="253"/>
      <c r="AN64" s="253"/>
      <c r="AO64" s="253"/>
      <c r="AP64" s="260"/>
      <c r="AQ64" s="123"/>
      <c r="AR64" s="166"/>
      <c r="AS64" s="267"/>
      <c r="AT64" s="266"/>
      <c r="AU64" s="266"/>
      <c r="AV64" s="266"/>
    </row>
    <row r="65" spans="1:48" x14ac:dyDescent="0.3">
      <c r="A65" s="52"/>
      <c r="B65" s="54"/>
      <c r="C65" s="53"/>
      <c r="D65" s="53"/>
      <c r="E65" s="53"/>
      <c r="F65" s="57"/>
      <c r="G65" s="57"/>
      <c r="H65" s="52"/>
      <c r="I65" s="53"/>
      <c r="J65" s="53"/>
      <c r="K65" s="95"/>
      <c r="L65" s="52"/>
      <c r="M65" s="52"/>
      <c r="N65" s="54"/>
      <c r="O65" s="254" t="str" cm="1">
        <f t="array" ref="O65">IF(A65="","",INDEX(근로조건!$A$5:$Y$1048576,MATCH(A65,근로조건!$A$5:$A$1048576,0)+0,15))</f>
        <v/>
      </c>
      <c r="P65" s="255" t="str" cm="1">
        <f t="array" ref="P65">IF(A65="","",INDEX(근로조건!$A$5:$Y$1048576,MATCH(A65,근로조건!$A$5:$A$1048576,0)+0,16))</f>
        <v/>
      </c>
      <c r="Q65" s="256" t="str" cm="1">
        <f t="array" ref="Q65">IF(A65="","",INDEX(근로조건!$A$5:$ZZ$1048576,MATCH(A65,근로조건!$A$5:$A$1048576,0)+0,21))</f>
        <v/>
      </c>
      <c r="R65" s="61"/>
      <c r="S65" s="61"/>
      <c r="T65" s="61"/>
      <c r="U65" s="61"/>
      <c r="V65" s="61"/>
      <c r="W65" s="61"/>
      <c r="X65" s="61"/>
      <c r="Y65" s="61"/>
      <c r="Z65" s="260" t="str">
        <f t="shared" si="3"/>
        <v/>
      </c>
      <c r="AA65" s="260" t="str">
        <f t="shared" si="4"/>
        <v/>
      </c>
      <c r="AB65" s="260" t="str" cm="1">
        <f t="array" ref="AB65">IFERROR(IF(A65="","",INDEX(근로조건!$A$5:$Z$1048576,MATCH(A65,근로조건!$A$5:$A$1048576,0)+0,17)-INDEX(근로조건!$A$5:$Z$1048576,MATCH(A65,근로조건!$A$5:$A$1048576,0)+0,11))*B65,"")</f>
        <v/>
      </c>
      <c r="AC65" s="260" t="str">
        <f t="shared" si="5"/>
        <v/>
      </c>
      <c r="AD65" s="260" t="str" cm="1">
        <f t="array" ref="AD65">IFERROR(IF(A65="","",INDEX(근로조건!$A$5:$L$1048576,MATCH(A65,근로조건!$A$5:$A$1048576,0)+0,12))*B65,"")</f>
        <v/>
      </c>
      <c r="AE65" s="261" t="str" cm="1">
        <f t="array" ref="AE65">IF(A65="","",INDEX(근로조건!$A$5:$AF$1048576,MATCH(A65,근로조건!$A$5:$A$1048576,0)+0,13))</f>
        <v/>
      </c>
      <c r="AF65" s="262" t="str" cm="1">
        <f t="array" ref="AF65">IF(A65="","",INDEX(근로조건!$A$5:$AF$1048576,MATCH(A65,근로조건!$A$5:$A$1048576,0)+0,14))</f>
        <v/>
      </c>
      <c r="AG65" s="261" t="str" cm="1">
        <f t="array" ref="AG65">IF(A65="","",INDEX(근로조건!$A$5:$AF$1048576,MATCH(A65,근로조건!$A$5:$A$1048576,0)+0,11))</f>
        <v/>
      </c>
      <c r="AH65" s="261" t="str" cm="1">
        <f t="array" ref="AH65">IF(A65="","",INDEX(근로조건!$A$5:$AF$1048576,MATCH(A65,근로조건!$A$5:$A$1048576,0)+0,19))</f>
        <v/>
      </c>
      <c r="AI65" s="262" t="str" cm="1">
        <f t="array" ref="AI65">IF(A65="","",INDEX(근로조건!$A$5:$AF$1048576,MATCH(A65,근로조건!$A$5:$A$1048576,0)+0,17))</f>
        <v/>
      </c>
      <c r="AJ65" s="253"/>
      <c r="AK65" s="253"/>
      <c r="AL65" s="253" t="str" cm="1">
        <f t="array" ref="AL65">IF(A65="","",INDEX(근로조건!$A$5:$AF$1048576,MATCH(A65,근로조건!$A$5:$A$1048576,0)+0,20))</f>
        <v/>
      </c>
      <c r="AM65" s="253"/>
      <c r="AN65" s="253"/>
      <c r="AO65" s="253"/>
      <c r="AP65" s="260"/>
      <c r="AQ65" s="123"/>
      <c r="AR65" s="166"/>
      <c r="AS65" s="267"/>
      <c r="AT65" s="266"/>
      <c r="AU65" s="266"/>
      <c r="AV65" s="266"/>
    </row>
    <row r="66" spans="1:48" x14ac:dyDescent="0.3">
      <c r="A66" s="52"/>
      <c r="B66" s="54"/>
      <c r="C66" s="53"/>
      <c r="D66" s="53"/>
      <c r="E66" s="53"/>
      <c r="F66" s="57"/>
      <c r="G66" s="57"/>
      <c r="H66" s="52"/>
      <c r="I66" s="53"/>
      <c r="J66" s="53"/>
      <c r="K66" s="95"/>
      <c r="L66" s="52"/>
      <c r="M66" s="52"/>
      <c r="N66" s="54"/>
      <c r="O66" s="254" t="str" cm="1">
        <f t="array" ref="O66">IF(A66="","",INDEX(근로조건!$A$5:$Y$1048576,MATCH(A66,근로조건!$A$5:$A$1048576,0)+0,15))</f>
        <v/>
      </c>
      <c r="P66" s="255" t="str" cm="1">
        <f t="array" ref="P66">IF(A66="","",INDEX(근로조건!$A$5:$Y$1048576,MATCH(A66,근로조건!$A$5:$A$1048576,0)+0,16))</f>
        <v/>
      </c>
      <c r="Q66" s="256" t="str" cm="1">
        <f t="array" ref="Q66">IF(A66="","",INDEX(근로조건!$A$5:$ZZ$1048576,MATCH(A66,근로조건!$A$5:$A$1048576,0)+0,21))</f>
        <v/>
      </c>
      <c r="R66" s="61"/>
      <c r="S66" s="61"/>
      <c r="T66" s="61"/>
      <c r="U66" s="61"/>
      <c r="V66" s="61"/>
      <c r="W66" s="61"/>
      <c r="X66" s="61"/>
      <c r="Y66" s="61"/>
      <c r="Z66" s="260" t="str">
        <f t="shared" si="3"/>
        <v/>
      </c>
      <c r="AA66" s="260" t="str">
        <f t="shared" si="4"/>
        <v/>
      </c>
      <c r="AB66" s="260" t="str" cm="1">
        <f t="array" ref="AB66">IFERROR(IF(A66="","",INDEX(근로조건!$A$5:$Z$1048576,MATCH(A66,근로조건!$A$5:$A$1048576,0)+0,17)-INDEX(근로조건!$A$5:$Z$1048576,MATCH(A66,근로조건!$A$5:$A$1048576,0)+0,11))*B66,"")</f>
        <v/>
      </c>
      <c r="AC66" s="260" t="str">
        <f t="shared" si="5"/>
        <v/>
      </c>
      <c r="AD66" s="260" t="str" cm="1">
        <f t="array" ref="AD66">IFERROR(IF(A66="","",INDEX(근로조건!$A$5:$L$1048576,MATCH(A66,근로조건!$A$5:$A$1048576,0)+0,12))*B66,"")</f>
        <v/>
      </c>
      <c r="AE66" s="261" t="str" cm="1">
        <f t="array" ref="AE66">IF(A66="","",INDEX(근로조건!$A$5:$AF$1048576,MATCH(A66,근로조건!$A$5:$A$1048576,0)+0,13))</f>
        <v/>
      </c>
      <c r="AF66" s="262" t="str" cm="1">
        <f t="array" ref="AF66">IF(A66="","",INDEX(근로조건!$A$5:$AF$1048576,MATCH(A66,근로조건!$A$5:$A$1048576,0)+0,14))</f>
        <v/>
      </c>
      <c r="AG66" s="261" t="str" cm="1">
        <f t="array" ref="AG66">IF(A66="","",INDEX(근로조건!$A$5:$AF$1048576,MATCH(A66,근로조건!$A$5:$A$1048576,0)+0,11))</f>
        <v/>
      </c>
      <c r="AH66" s="261" t="str" cm="1">
        <f t="array" ref="AH66">IF(A66="","",INDEX(근로조건!$A$5:$AF$1048576,MATCH(A66,근로조건!$A$5:$A$1048576,0)+0,19))</f>
        <v/>
      </c>
      <c r="AI66" s="262" t="str" cm="1">
        <f t="array" ref="AI66">IF(A66="","",INDEX(근로조건!$A$5:$AF$1048576,MATCH(A66,근로조건!$A$5:$A$1048576,0)+0,17))</f>
        <v/>
      </c>
      <c r="AJ66" s="253"/>
      <c r="AK66" s="253"/>
      <c r="AL66" s="253" t="str" cm="1">
        <f t="array" ref="AL66">IF(A66="","",INDEX(근로조건!$A$5:$AF$1048576,MATCH(A66,근로조건!$A$5:$A$1048576,0)+0,20))</f>
        <v/>
      </c>
      <c r="AM66" s="253"/>
      <c r="AN66" s="253"/>
      <c r="AO66" s="253"/>
      <c r="AP66" s="260"/>
      <c r="AQ66" s="123"/>
      <c r="AR66" s="166"/>
      <c r="AS66" s="267"/>
      <c r="AT66" s="266"/>
      <c r="AU66" s="266"/>
      <c r="AV66" s="266"/>
    </row>
    <row r="67" spans="1:48" x14ac:dyDescent="0.3">
      <c r="A67" s="52"/>
      <c r="B67" s="54"/>
      <c r="C67" s="53"/>
      <c r="D67" s="53"/>
      <c r="E67" s="53"/>
      <c r="F67" s="57"/>
      <c r="G67" s="57"/>
      <c r="H67" s="52"/>
      <c r="I67" s="53"/>
      <c r="J67" s="53"/>
      <c r="K67" s="95"/>
      <c r="L67" s="52"/>
      <c r="M67" s="52"/>
      <c r="N67" s="54"/>
      <c r="O67" s="254" t="str" cm="1">
        <f t="array" ref="O67">IF(A67="","",INDEX(근로조건!$A$5:$Y$1048576,MATCH(A67,근로조건!$A$5:$A$1048576,0)+0,15))</f>
        <v/>
      </c>
      <c r="P67" s="255" t="str" cm="1">
        <f t="array" ref="P67">IF(A67="","",INDEX(근로조건!$A$5:$Y$1048576,MATCH(A67,근로조건!$A$5:$A$1048576,0)+0,16))</f>
        <v/>
      </c>
      <c r="Q67" s="256" t="str" cm="1">
        <f t="array" ref="Q67">IF(A67="","",INDEX(근로조건!$A$5:$ZZ$1048576,MATCH(A67,근로조건!$A$5:$A$1048576,0)+0,21))</f>
        <v/>
      </c>
      <c r="R67" s="61"/>
      <c r="S67" s="61"/>
      <c r="T67" s="61"/>
      <c r="U67" s="61"/>
      <c r="V67" s="61"/>
      <c r="W67" s="61"/>
      <c r="X67" s="61"/>
      <c r="Y67" s="61"/>
      <c r="Z67" s="260" t="str">
        <f t="shared" si="3"/>
        <v/>
      </c>
      <c r="AA67" s="260" t="str">
        <f t="shared" si="4"/>
        <v/>
      </c>
      <c r="AB67" s="260" t="str" cm="1">
        <f t="array" ref="AB67">IFERROR(IF(A67="","",INDEX(근로조건!$A$5:$Z$1048576,MATCH(A67,근로조건!$A$5:$A$1048576,0)+0,17)-INDEX(근로조건!$A$5:$Z$1048576,MATCH(A67,근로조건!$A$5:$A$1048576,0)+0,11))*B67,"")</f>
        <v/>
      </c>
      <c r="AC67" s="260" t="str">
        <f t="shared" si="5"/>
        <v/>
      </c>
      <c r="AD67" s="260" t="str" cm="1">
        <f t="array" ref="AD67">IFERROR(IF(A67="","",INDEX(근로조건!$A$5:$L$1048576,MATCH(A67,근로조건!$A$5:$A$1048576,0)+0,12))*B67,"")</f>
        <v/>
      </c>
      <c r="AE67" s="261" t="str" cm="1">
        <f t="array" ref="AE67">IF(A67="","",INDEX(근로조건!$A$5:$AF$1048576,MATCH(A67,근로조건!$A$5:$A$1048576,0)+0,13))</f>
        <v/>
      </c>
      <c r="AF67" s="262" t="str" cm="1">
        <f t="array" ref="AF67">IF(A67="","",INDEX(근로조건!$A$5:$AF$1048576,MATCH(A67,근로조건!$A$5:$A$1048576,0)+0,14))</f>
        <v/>
      </c>
      <c r="AG67" s="261" t="str" cm="1">
        <f t="array" ref="AG67">IF(A67="","",INDEX(근로조건!$A$5:$AF$1048576,MATCH(A67,근로조건!$A$5:$A$1048576,0)+0,11))</f>
        <v/>
      </c>
      <c r="AH67" s="261" t="str" cm="1">
        <f t="array" ref="AH67">IF(A67="","",INDEX(근로조건!$A$5:$AF$1048576,MATCH(A67,근로조건!$A$5:$A$1048576,0)+0,19))</f>
        <v/>
      </c>
      <c r="AI67" s="262" t="str" cm="1">
        <f t="array" ref="AI67">IF(A67="","",INDEX(근로조건!$A$5:$AF$1048576,MATCH(A67,근로조건!$A$5:$A$1048576,0)+0,17))</f>
        <v/>
      </c>
      <c r="AJ67" s="253"/>
      <c r="AK67" s="253"/>
      <c r="AL67" s="253" t="str" cm="1">
        <f t="array" ref="AL67">IF(A67="","",INDEX(근로조건!$A$5:$AF$1048576,MATCH(A67,근로조건!$A$5:$A$1048576,0)+0,20))</f>
        <v/>
      </c>
      <c r="AM67" s="253"/>
      <c r="AN67" s="253"/>
      <c r="AO67" s="253"/>
      <c r="AP67" s="260"/>
      <c r="AQ67" s="123"/>
      <c r="AR67" s="166"/>
      <c r="AS67" s="267"/>
      <c r="AT67" s="266"/>
      <c r="AU67" s="266"/>
      <c r="AV67" s="266"/>
    </row>
    <row r="68" spans="1:48" x14ac:dyDescent="0.3">
      <c r="A68" s="52"/>
      <c r="B68" s="54"/>
      <c r="C68" s="53"/>
      <c r="D68" s="53"/>
      <c r="E68" s="53"/>
      <c r="F68" s="57"/>
      <c r="G68" s="57"/>
      <c r="H68" s="52"/>
      <c r="I68" s="53"/>
      <c r="J68" s="53"/>
      <c r="K68" s="95"/>
      <c r="L68" s="52"/>
      <c r="M68" s="52"/>
      <c r="N68" s="54"/>
      <c r="O68" s="254" t="str" cm="1">
        <f t="array" ref="O68">IF(A68="","",INDEX(근로조건!$A$5:$Y$1048576,MATCH(A68,근로조건!$A$5:$A$1048576,0)+0,15))</f>
        <v/>
      </c>
      <c r="P68" s="255" t="str" cm="1">
        <f t="array" ref="P68">IF(A68="","",INDEX(근로조건!$A$5:$Y$1048576,MATCH(A68,근로조건!$A$5:$A$1048576,0)+0,16))</f>
        <v/>
      </c>
      <c r="Q68" s="256" t="str" cm="1">
        <f t="array" ref="Q68">IF(A68="","",INDEX(근로조건!$A$5:$ZZ$1048576,MATCH(A68,근로조건!$A$5:$A$1048576,0)+0,21))</f>
        <v/>
      </c>
      <c r="R68" s="61"/>
      <c r="S68" s="61"/>
      <c r="T68" s="61"/>
      <c r="U68" s="61"/>
      <c r="V68" s="61"/>
      <c r="W68" s="61"/>
      <c r="X68" s="61"/>
      <c r="Y68" s="61"/>
      <c r="Z68" s="260" t="str">
        <f t="shared" si="3"/>
        <v/>
      </c>
      <c r="AA68" s="260" t="str">
        <f t="shared" si="4"/>
        <v/>
      </c>
      <c r="AB68" s="260" t="str" cm="1">
        <f t="array" ref="AB68">IFERROR(IF(A68="","",INDEX(근로조건!$A$5:$Z$1048576,MATCH(A68,근로조건!$A$5:$A$1048576,0)+0,17)-INDEX(근로조건!$A$5:$Z$1048576,MATCH(A68,근로조건!$A$5:$A$1048576,0)+0,11))*B68,"")</f>
        <v/>
      </c>
      <c r="AC68" s="260" t="str">
        <f t="shared" si="5"/>
        <v/>
      </c>
      <c r="AD68" s="260" t="str" cm="1">
        <f t="array" ref="AD68">IFERROR(IF(A68="","",INDEX(근로조건!$A$5:$L$1048576,MATCH(A68,근로조건!$A$5:$A$1048576,0)+0,12))*B68,"")</f>
        <v/>
      </c>
      <c r="AE68" s="261" t="str" cm="1">
        <f t="array" ref="AE68">IF(A68="","",INDEX(근로조건!$A$5:$AF$1048576,MATCH(A68,근로조건!$A$5:$A$1048576,0)+0,13))</f>
        <v/>
      </c>
      <c r="AF68" s="262" t="str" cm="1">
        <f t="array" ref="AF68">IF(A68="","",INDEX(근로조건!$A$5:$AF$1048576,MATCH(A68,근로조건!$A$5:$A$1048576,0)+0,14))</f>
        <v/>
      </c>
      <c r="AG68" s="261" t="str" cm="1">
        <f t="array" ref="AG68">IF(A68="","",INDEX(근로조건!$A$5:$AF$1048576,MATCH(A68,근로조건!$A$5:$A$1048576,0)+0,11))</f>
        <v/>
      </c>
      <c r="AH68" s="261" t="str" cm="1">
        <f t="array" ref="AH68">IF(A68="","",INDEX(근로조건!$A$5:$AF$1048576,MATCH(A68,근로조건!$A$5:$A$1048576,0)+0,19))</f>
        <v/>
      </c>
      <c r="AI68" s="262" t="str" cm="1">
        <f t="array" ref="AI68">IF(A68="","",INDEX(근로조건!$A$5:$AF$1048576,MATCH(A68,근로조건!$A$5:$A$1048576,0)+0,17))</f>
        <v/>
      </c>
      <c r="AJ68" s="253"/>
      <c r="AK68" s="253"/>
      <c r="AL68" s="253" t="str" cm="1">
        <f t="array" ref="AL68">IF(A68="","",INDEX(근로조건!$A$5:$AF$1048576,MATCH(A68,근로조건!$A$5:$A$1048576,0)+0,20))</f>
        <v/>
      </c>
      <c r="AM68" s="253"/>
      <c r="AN68" s="253"/>
      <c r="AO68" s="253"/>
      <c r="AP68" s="260"/>
      <c r="AQ68" s="123"/>
      <c r="AR68" s="166"/>
      <c r="AS68" s="267"/>
      <c r="AT68" s="266"/>
      <c r="AU68" s="266"/>
      <c r="AV68" s="266"/>
    </row>
    <row r="69" spans="1:48" x14ac:dyDescent="0.3">
      <c r="A69" s="52"/>
      <c r="B69" s="54"/>
      <c r="C69" s="53"/>
      <c r="D69" s="53"/>
      <c r="E69" s="53"/>
      <c r="F69" s="57"/>
      <c r="G69" s="57"/>
      <c r="H69" s="52"/>
      <c r="I69" s="53"/>
      <c r="J69" s="53"/>
      <c r="K69" s="95"/>
      <c r="L69" s="52"/>
      <c r="M69" s="52"/>
      <c r="N69" s="54"/>
      <c r="O69" s="254" t="str" cm="1">
        <f t="array" ref="O69">IF(A69="","",INDEX(근로조건!$A$5:$Y$1048576,MATCH(A69,근로조건!$A$5:$A$1048576,0)+0,15))</f>
        <v/>
      </c>
      <c r="P69" s="255" t="str" cm="1">
        <f t="array" ref="P69">IF(A69="","",INDEX(근로조건!$A$5:$Y$1048576,MATCH(A69,근로조건!$A$5:$A$1048576,0)+0,16))</f>
        <v/>
      </c>
      <c r="Q69" s="256" t="str" cm="1">
        <f t="array" ref="Q69">IF(A69="","",INDEX(근로조건!$A$5:$ZZ$1048576,MATCH(A69,근로조건!$A$5:$A$1048576,0)+0,21))</f>
        <v/>
      </c>
      <c r="R69" s="61"/>
      <c r="S69" s="61"/>
      <c r="T69" s="61"/>
      <c r="U69" s="61"/>
      <c r="V69" s="61"/>
      <c r="W69" s="61"/>
      <c r="X69" s="61"/>
      <c r="Y69" s="61"/>
      <c r="Z69" s="260" t="str">
        <f t="shared" si="3"/>
        <v/>
      </c>
      <c r="AA69" s="260" t="str">
        <f t="shared" si="4"/>
        <v/>
      </c>
      <c r="AB69" s="260" t="str" cm="1">
        <f t="array" ref="AB69">IFERROR(IF(A69="","",INDEX(근로조건!$A$5:$Z$1048576,MATCH(A69,근로조건!$A$5:$A$1048576,0)+0,17)-INDEX(근로조건!$A$5:$Z$1048576,MATCH(A69,근로조건!$A$5:$A$1048576,0)+0,11))*B69,"")</f>
        <v/>
      </c>
      <c r="AC69" s="260" t="str">
        <f t="shared" si="5"/>
        <v/>
      </c>
      <c r="AD69" s="260" t="str" cm="1">
        <f t="array" ref="AD69">IFERROR(IF(A69="","",INDEX(근로조건!$A$5:$L$1048576,MATCH(A69,근로조건!$A$5:$A$1048576,0)+0,12))*B69,"")</f>
        <v/>
      </c>
      <c r="AE69" s="261" t="str" cm="1">
        <f t="array" ref="AE69">IF(A69="","",INDEX(근로조건!$A$5:$AF$1048576,MATCH(A69,근로조건!$A$5:$A$1048576,0)+0,13))</f>
        <v/>
      </c>
      <c r="AF69" s="262" t="str" cm="1">
        <f t="array" ref="AF69">IF(A69="","",INDEX(근로조건!$A$5:$AF$1048576,MATCH(A69,근로조건!$A$5:$A$1048576,0)+0,14))</f>
        <v/>
      </c>
      <c r="AG69" s="261" t="str" cm="1">
        <f t="array" ref="AG69">IF(A69="","",INDEX(근로조건!$A$5:$AF$1048576,MATCH(A69,근로조건!$A$5:$A$1048576,0)+0,11))</f>
        <v/>
      </c>
      <c r="AH69" s="261" t="str" cm="1">
        <f t="array" ref="AH69">IF(A69="","",INDEX(근로조건!$A$5:$AF$1048576,MATCH(A69,근로조건!$A$5:$A$1048576,0)+0,19))</f>
        <v/>
      </c>
      <c r="AI69" s="262" t="str" cm="1">
        <f t="array" ref="AI69">IF(A69="","",INDEX(근로조건!$A$5:$AF$1048576,MATCH(A69,근로조건!$A$5:$A$1048576,0)+0,17))</f>
        <v/>
      </c>
      <c r="AJ69" s="253"/>
      <c r="AK69" s="253"/>
      <c r="AL69" s="253" t="str" cm="1">
        <f t="array" ref="AL69">IF(A69="","",INDEX(근로조건!$A$5:$AF$1048576,MATCH(A69,근로조건!$A$5:$A$1048576,0)+0,20))</f>
        <v/>
      </c>
      <c r="AM69" s="253"/>
      <c r="AN69" s="253"/>
      <c r="AO69" s="253"/>
      <c r="AP69" s="260"/>
      <c r="AQ69" s="123"/>
      <c r="AR69" s="166"/>
      <c r="AS69" s="267"/>
      <c r="AT69" s="266"/>
      <c r="AU69" s="266"/>
      <c r="AV69" s="266"/>
    </row>
    <row r="70" spans="1:48" x14ac:dyDescent="0.3">
      <c r="A70" s="52"/>
      <c r="B70" s="54"/>
      <c r="C70" s="53"/>
      <c r="D70" s="53"/>
      <c r="E70" s="53"/>
      <c r="F70" s="57"/>
      <c r="G70" s="57"/>
      <c r="H70" s="52"/>
      <c r="I70" s="53"/>
      <c r="J70" s="53"/>
      <c r="K70" s="95"/>
      <c r="L70" s="52"/>
      <c r="M70" s="52"/>
      <c r="N70" s="54"/>
      <c r="O70" s="254" t="str" cm="1">
        <f t="array" ref="O70">IF(A70="","",INDEX(근로조건!$A$5:$Y$1048576,MATCH(A70,근로조건!$A$5:$A$1048576,0)+0,15))</f>
        <v/>
      </c>
      <c r="P70" s="255" t="str" cm="1">
        <f t="array" ref="P70">IF(A70="","",INDEX(근로조건!$A$5:$Y$1048576,MATCH(A70,근로조건!$A$5:$A$1048576,0)+0,16))</f>
        <v/>
      </c>
      <c r="Q70" s="256" t="str" cm="1">
        <f t="array" ref="Q70">IF(A70="","",INDEX(근로조건!$A$5:$ZZ$1048576,MATCH(A70,근로조건!$A$5:$A$1048576,0)+0,21))</f>
        <v/>
      </c>
      <c r="R70" s="61"/>
      <c r="S70" s="61"/>
      <c r="T70" s="61"/>
      <c r="U70" s="61"/>
      <c r="V70" s="61"/>
      <c r="W70" s="61"/>
      <c r="X70" s="61"/>
      <c r="Y70" s="61"/>
      <c r="Z70" s="260" t="str">
        <f t="shared" ref="Z70:Z133" si="6">IF(AE70="","",SUM(AB70,AD70))</f>
        <v/>
      </c>
      <c r="AA70" s="260" t="str">
        <f t="shared" ref="AA70:AA133" si="7">IF(AE70="","",IF(AE70&gt;=8,8*B70,AE70*B70))</f>
        <v/>
      </c>
      <c r="AB70" s="260" t="str" cm="1">
        <f t="array" ref="AB70">IFERROR(IF(A70="","",INDEX(근로조건!$A$5:$Z$1048576,MATCH(A70,근로조건!$A$5:$A$1048576,0)+0,17)-INDEX(근로조건!$A$5:$Z$1048576,MATCH(A70,근로조건!$A$5:$A$1048576,0)+0,11))*B70,"")</f>
        <v/>
      </c>
      <c r="AC70" s="260" t="str">
        <f t="shared" ref="AC70:AC133" si="8">IFERROR(AD70/(365/7/12),"")</f>
        <v/>
      </c>
      <c r="AD70" s="260" t="str" cm="1">
        <f t="array" ref="AD70">IFERROR(IF(A70="","",INDEX(근로조건!$A$5:$L$1048576,MATCH(A70,근로조건!$A$5:$A$1048576,0)+0,12))*B70,"")</f>
        <v/>
      </c>
      <c r="AE70" s="261" t="str" cm="1">
        <f t="array" ref="AE70">IF(A70="","",INDEX(근로조건!$A$5:$AF$1048576,MATCH(A70,근로조건!$A$5:$A$1048576,0)+0,13))</f>
        <v/>
      </c>
      <c r="AF70" s="262" t="str" cm="1">
        <f t="array" ref="AF70">IF(A70="","",INDEX(근로조건!$A$5:$AF$1048576,MATCH(A70,근로조건!$A$5:$A$1048576,0)+0,14))</f>
        <v/>
      </c>
      <c r="AG70" s="261" t="str" cm="1">
        <f t="array" ref="AG70">IF(A70="","",INDEX(근로조건!$A$5:$AF$1048576,MATCH(A70,근로조건!$A$5:$A$1048576,0)+0,11))</f>
        <v/>
      </c>
      <c r="AH70" s="261" t="str" cm="1">
        <f t="array" ref="AH70">IF(A70="","",INDEX(근로조건!$A$5:$AF$1048576,MATCH(A70,근로조건!$A$5:$A$1048576,0)+0,19))</f>
        <v/>
      </c>
      <c r="AI70" s="262" t="str" cm="1">
        <f t="array" ref="AI70">IF(A70="","",INDEX(근로조건!$A$5:$AF$1048576,MATCH(A70,근로조건!$A$5:$A$1048576,0)+0,17))</f>
        <v/>
      </c>
      <c r="AJ70" s="253"/>
      <c r="AK70" s="253"/>
      <c r="AL70" s="253" t="str" cm="1">
        <f t="array" ref="AL70">IF(A70="","",INDEX(근로조건!$A$5:$AF$1048576,MATCH(A70,근로조건!$A$5:$A$1048576,0)+0,20))</f>
        <v/>
      </c>
      <c r="AM70" s="253"/>
      <c r="AN70" s="253"/>
      <c r="AO70" s="253"/>
      <c r="AP70" s="260"/>
      <c r="AQ70" s="123"/>
      <c r="AR70" s="166"/>
      <c r="AS70" s="267"/>
      <c r="AT70" s="266"/>
      <c r="AU70" s="266"/>
      <c r="AV70" s="266"/>
    </row>
    <row r="71" spans="1:48" x14ac:dyDescent="0.3">
      <c r="A71" s="52"/>
      <c r="B71" s="54"/>
      <c r="C71" s="53"/>
      <c r="D71" s="53"/>
      <c r="E71" s="53"/>
      <c r="F71" s="57"/>
      <c r="G71" s="57"/>
      <c r="H71" s="52"/>
      <c r="I71" s="53"/>
      <c r="J71" s="53"/>
      <c r="K71" s="95"/>
      <c r="L71" s="52"/>
      <c r="M71" s="52"/>
      <c r="N71" s="54"/>
      <c r="O71" s="254" t="str" cm="1">
        <f t="array" ref="O71">IF(A71="","",INDEX(근로조건!$A$5:$Y$1048576,MATCH(A71,근로조건!$A$5:$A$1048576,0)+0,15))</f>
        <v/>
      </c>
      <c r="P71" s="255" t="str" cm="1">
        <f t="array" ref="P71">IF(A71="","",INDEX(근로조건!$A$5:$Y$1048576,MATCH(A71,근로조건!$A$5:$A$1048576,0)+0,16))</f>
        <v/>
      </c>
      <c r="Q71" s="256" t="str" cm="1">
        <f t="array" ref="Q71">IF(A71="","",INDEX(근로조건!$A$5:$ZZ$1048576,MATCH(A71,근로조건!$A$5:$A$1048576,0)+0,21))</f>
        <v/>
      </c>
      <c r="R71" s="61"/>
      <c r="S71" s="61"/>
      <c r="T71" s="61"/>
      <c r="U71" s="61"/>
      <c r="V71" s="61"/>
      <c r="W71" s="61"/>
      <c r="X71" s="61"/>
      <c r="Y71" s="61"/>
      <c r="Z71" s="260" t="str">
        <f t="shared" si="6"/>
        <v/>
      </c>
      <c r="AA71" s="260" t="str">
        <f t="shared" si="7"/>
        <v/>
      </c>
      <c r="AB71" s="260" t="str" cm="1">
        <f t="array" ref="AB71">IFERROR(IF(A71="","",INDEX(근로조건!$A$5:$Z$1048576,MATCH(A71,근로조건!$A$5:$A$1048576,0)+0,17)-INDEX(근로조건!$A$5:$Z$1048576,MATCH(A71,근로조건!$A$5:$A$1048576,0)+0,11))*B71,"")</f>
        <v/>
      </c>
      <c r="AC71" s="260" t="str">
        <f t="shared" si="8"/>
        <v/>
      </c>
      <c r="AD71" s="260" t="str" cm="1">
        <f t="array" ref="AD71">IFERROR(IF(A71="","",INDEX(근로조건!$A$5:$L$1048576,MATCH(A71,근로조건!$A$5:$A$1048576,0)+0,12))*B71,"")</f>
        <v/>
      </c>
      <c r="AE71" s="261" t="str" cm="1">
        <f t="array" ref="AE71">IF(A71="","",INDEX(근로조건!$A$5:$AF$1048576,MATCH(A71,근로조건!$A$5:$A$1048576,0)+0,13))</f>
        <v/>
      </c>
      <c r="AF71" s="262" t="str" cm="1">
        <f t="array" ref="AF71">IF(A71="","",INDEX(근로조건!$A$5:$AF$1048576,MATCH(A71,근로조건!$A$5:$A$1048576,0)+0,14))</f>
        <v/>
      </c>
      <c r="AG71" s="261" t="str" cm="1">
        <f t="array" ref="AG71">IF(A71="","",INDEX(근로조건!$A$5:$AF$1048576,MATCH(A71,근로조건!$A$5:$A$1048576,0)+0,11))</f>
        <v/>
      </c>
      <c r="AH71" s="261" t="str" cm="1">
        <f t="array" ref="AH71">IF(A71="","",INDEX(근로조건!$A$5:$AF$1048576,MATCH(A71,근로조건!$A$5:$A$1048576,0)+0,19))</f>
        <v/>
      </c>
      <c r="AI71" s="262" t="str" cm="1">
        <f t="array" ref="AI71">IF(A71="","",INDEX(근로조건!$A$5:$AF$1048576,MATCH(A71,근로조건!$A$5:$A$1048576,0)+0,17))</f>
        <v/>
      </c>
      <c r="AJ71" s="253"/>
      <c r="AK71" s="253"/>
      <c r="AL71" s="253" t="str" cm="1">
        <f t="array" ref="AL71">IF(A71="","",INDEX(근로조건!$A$5:$AF$1048576,MATCH(A71,근로조건!$A$5:$A$1048576,0)+0,20))</f>
        <v/>
      </c>
      <c r="AM71" s="253"/>
      <c r="AN71" s="253"/>
      <c r="AO71" s="253"/>
      <c r="AP71" s="260"/>
      <c r="AQ71" s="123"/>
      <c r="AR71" s="166"/>
      <c r="AS71" s="267"/>
      <c r="AT71" s="266"/>
      <c r="AU71" s="266"/>
      <c r="AV71" s="266"/>
    </row>
    <row r="72" spans="1:48" x14ac:dyDescent="0.3">
      <c r="A72" s="52"/>
      <c r="B72" s="54"/>
      <c r="C72" s="53"/>
      <c r="D72" s="53"/>
      <c r="E72" s="53"/>
      <c r="F72" s="57"/>
      <c r="G72" s="57"/>
      <c r="H72" s="52"/>
      <c r="I72" s="53"/>
      <c r="J72" s="53"/>
      <c r="K72" s="95"/>
      <c r="L72" s="52"/>
      <c r="M72" s="52"/>
      <c r="N72" s="54"/>
      <c r="O72" s="254" t="str" cm="1">
        <f t="array" ref="O72">IF(A72="","",INDEX(근로조건!$A$5:$Y$1048576,MATCH(A72,근로조건!$A$5:$A$1048576,0)+0,15))</f>
        <v/>
      </c>
      <c r="P72" s="255" t="str" cm="1">
        <f t="array" ref="P72">IF(A72="","",INDEX(근로조건!$A$5:$Y$1048576,MATCH(A72,근로조건!$A$5:$A$1048576,0)+0,16))</f>
        <v/>
      </c>
      <c r="Q72" s="256" t="str" cm="1">
        <f t="array" ref="Q72">IF(A72="","",INDEX(근로조건!$A$5:$ZZ$1048576,MATCH(A72,근로조건!$A$5:$A$1048576,0)+0,21))</f>
        <v/>
      </c>
      <c r="R72" s="61"/>
      <c r="S72" s="61"/>
      <c r="T72" s="61"/>
      <c r="U72" s="61"/>
      <c r="V72" s="61"/>
      <c r="W72" s="61"/>
      <c r="X72" s="61"/>
      <c r="Y72" s="61"/>
      <c r="Z72" s="260" t="str">
        <f t="shared" si="6"/>
        <v/>
      </c>
      <c r="AA72" s="260" t="str">
        <f t="shared" si="7"/>
        <v/>
      </c>
      <c r="AB72" s="260" t="str" cm="1">
        <f t="array" ref="AB72">IFERROR(IF(A72="","",INDEX(근로조건!$A$5:$Z$1048576,MATCH(A72,근로조건!$A$5:$A$1048576,0)+0,17)-INDEX(근로조건!$A$5:$Z$1048576,MATCH(A72,근로조건!$A$5:$A$1048576,0)+0,11))*B72,"")</f>
        <v/>
      </c>
      <c r="AC72" s="260" t="str">
        <f t="shared" si="8"/>
        <v/>
      </c>
      <c r="AD72" s="260" t="str" cm="1">
        <f t="array" ref="AD72">IFERROR(IF(A72="","",INDEX(근로조건!$A$5:$L$1048576,MATCH(A72,근로조건!$A$5:$A$1048576,0)+0,12))*B72,"")</f>
        <v/>
      </c>
      <c r="AE72" s="261" t="str" cm="1">
        <f t="array" ref="AE72">IF(A72="","",INDEX(근로조건!$A$5:$AF$1048576,MATCH(A72,근로조건!$A$5:$A$1048576,0)+0,13))</f>
        <v/>
      </c>
      <c r="AF72" s="262" t="str" cm="1">
        <f t="array" ref="AF72">IF(A72="","",INDEX(근로조건!$A$5:$AF$1048576,MATCH(A72,근로조건!$A$5:$A$1048576,0)+0,14))</f>
        <v/>
      </c>
      <c r="AG72" s="261" t="str" cm="1">
        <f t="array" ref="AG72">IF(A72="","",INDEX(근로조건!$A$5:$AF$1048576,MATCH(A72,근로조건!$A$5:$A$1048576,0)+0,11))</f>
        <v/>
      </c>
      <c r="AH72" s="261" t="str" cm="1">
        <f t="array" ref="AH72">IF(A72="","",INDEX(근로조건!$A$5:$AF$1048576,MATCH(A72,근로조건!$A$5:$A$1048576,0)+0,19))</f>
        <v/>
      </c>
      <c r="AI72" s="262" t="str" cm="1">
        <f t="array" ref="AI72">IF(A72="","",INDEX(근로조건!$A$5:$AF$1048576,MATCH(A72,근로조건!$A$5:$A$1048576,0)+0,17))</f>
        <v/>
      </c>
      <c r="AJ72" s="253"/>
      <c r="AK72" s="253"/>
      <c r="AL72" s="253" t="str" cm="1">
        <f t="array" ref="AL72">IF(A72="","",INDEX(근로조건!$A$5:$AF$1048576,MATCH(A72,근로조건!$A$5:$A$1048576,0)+0,20))</f>
        <v/>
      </c>
      <c r="AM72" s="253"/>
      <c r="AN72" s="253"/>
      <c r="AO72" s="253"/>
      <c r="AP72" s="260"/>
      <c r="AQ72" s="123"/>
      <c r="AR72" s="166"/>
      <c r="AS72" s="267"/>
      <c r="AT72" s="266"/>
      <c r="AU72" s="266"/>
      <c r="AV72" s="266"/>
    </row>
    <row r="73" spans="1:48" x14ac:dyDescent="0.3">
      <c r="A73" s="52"/>
      <c r="B73" s="54"/>
      <c r="C73" s="53"/>
      <c r="D73" s="53"/>
      <c r="E73" s="53"/>
      <c r="F73" s="57"/>
      <c r="G73" s="57"/>
      <c r="H73" s="52"/>
      <c r="I73" s="53"/>
      <c r="J73" s="53"/>
      <c r="K73" s="95"/>
      <c r="L73" s="52"/>
      <c r="M73" s="52"/>
      <c r="N73" s="54"/>
      <c r="O73" s="254" t="str" cm="1">
        <f t="array" ref="O73">IF(A73="","",INDEX(근로조건!$A$5:$Y$1048576,MATCH(A73,근로조건!$A$5:$A$1048576,0)+0,15))</f>
        <v/>
      </c>
      <c r="P73" s="255" t="str" cm="1">
        <f t="array" ref="P73">IF(A73="","",INDEX(근로조건!$A$5:$Y$1048576,MATCH(A73,근로조건!$A$5:$A$1048576,0)+0,16))</f>
        <v/>
      </c>
      <c r="Q73" s="256" t="str" cm="1">
        <f t="array" ref="Q73">IF(A73="","",INDEX(근로조건!$A$5:$ZZ$1048576,MATCH(A73,근로조건!$A$5:$A$1048576,0)+0,21))</f>
        <v/>
      </c>
      <c r="R73" s="61"/>
      <c r="S73" s="61"/>
      <c r="T73" s="61"/>
      <c r="U73" s="61"/>
      <c r="V73" s="61"/>
      <c r="W73" s="61"/>
      <c r="X73" s="61"/>
      <c r="Y73" s="61"/>
      <c r="Z73" s="260" t="str">
        <f t="shared" si="6"/>
        <v/>
      </c>
      <c r="AA73" s="260" t="str">
        <f t="shared" si="7"/>
        <v/>
      </c>
      <c r="AB73" s="260" t="str" cm="1">
        <f t="array" ref="AB73">IFERROR(IF(A73="","",INDEX(근로조건!$A$5:$Z$1048576,MATCH(A73,근로조건!$A$5:$A$1048576,0)+0,17)-INDEX(근로조건!$A$5:$Z$1048576,MATCH(A73,근로조건!$A$5:$A$1048576,0)+0,11))*B73,"")</f>
        <v/>
      </c>
      <c r="AC73" s="260" t="str">
        <f t="shared" si="8"/>
        <v/>
      </c>
      <c r="AD73" s="260" t="str" cm="1">
        <f t="array" ref="AD73">IFERROR(IF(A73="","",INDEX(근로조건!$A$5:$L$1048576,MATCH(A73,근로조건!$A$5:$A$1048576,0)+0,12))*B73,"")</f>
        <v/>
      </c>
      <c r="AE73" s="261" t="str" cm="1">
        <f t="array" ref="AE73">IF(A73="","",INDEX(근로조건!$A$5:$AF$1048576,MATCH(A73,근로조건!$A$5:$A$1048576,0)+0,13))</f>
        <v/>
      </c>
      <c r="AF73" s="262" t="str" cm="1">
        <f t="array" ref="AF73">IF(A73="","",INDEX(근로조건!$A$5:$AF$1048576,MATCH(A73,근로조건!$A$5:$A$1048576,0)+0,14))</f>
        <v/>
      </c>
      <c r="AG73" s="261" t="str" cm="1">
        <f t="array" ref="AG73">IF(A73="","",INDEX(근로조건!$A$5:$AF$1048576,MATCH(A73,근로조건!$A$5:$A$1048576,0)+0,11))</f>
        <v/>
      </c>
      <c r="AH73" s="261" t="str" cm="1">
        <f t="array" ref="AH73">IF(A73="","",INDEX(근로조건!$A$5:$AF$1048576,MATCH(A73,근로조건!$A$5:$A$1048576,0)+0,19))</f>
        <v/>
      </c>
      <c r="AI73" s="262" t="str" cm="1">
        <f t="array" ref="AI73">IF(A73="","",INDEX(근로조건!$A$5:$AF$1048576,MATCH(A73,근로조건!$A$5:$A$1048576,0)+0,17))</f>
        <v/>
      </c>
      <c r="AJ73" s="253"/>
      <c r="AK73" s="253"/>
      <c r="AL73" s="253" t="str" cm="1">
        <f t="array" ref="AL73">IF(A73="","",INDEX(근로조건!$A$5:$AF$1048576,MATCH(A73,근로조건!$A$5:$A$1048576,0)+0,20))</f>
        <v/>
      </c>
      <c r="AM73" s="253"/>
      <c r="AN73" s="253"/>
      <c r="AO73" s="253"/>
      <c r="AP73" s="260"/>
      <c r="AQ73" s="123"/>
      <c r="AR73" s="166"/>
      <c r="AS73" s="267"/>
      <c r="AT73" s="266"/>
      <c r="AU73" s="266"/>
      <c r="AV73" s="266"/>
    </row>
    <row r="74" spans="1:48" x14ac:dyDescent="0.3">
      <c r="A74" s="52"/>
      <c r="B74" s="54"/>
      <c r="C74" s="53"/>
      <c r="D74" s="53"/>
      <c r="E74" s="53"/>
      <c r="F74" s="57"/>
      <c r="G74" s="57"/>
      <c r="H74" s="52"/>
      <c r="I74" s="53"/>
      <c r="J74" s="53"/>
      <c r="K74" s="95"/>
      <c r="L74" s="52"/>
      <c r="M74" s="52"/>
      <c r="N74" s="54"/>
      <c r="O74" s="254" t="str" cm="1">
        <f t="array" ref="O74">IF(A74="","",INDEX(근로조건!$A$5:$Y$1048576,MATCH(A74,근로조건!$A$5:$A$1048576,0)+0,15))</f>
        <v/>
      </c>
      <c r="P74" s="255" t="str" cm="1">
        <f t="array" ref="P74">IF(A74="","",INDEX(근로조건!$A$5:$Y$1048576,MATCH(A74,근로조건!$A$5:$A$1048576,0)+0,16))</f>
        <v/>
      </c>
      <c r="Q74" s="256" t="str" cm="1">
        <f t="array" ref="Q74">IF(A74="","",INDEX(근로조건!$A$5:$ZZ$1048576,MATCH(A74,근로조건!$A$5:$A$1048576,0)+0,21))</f>
        <v/>
      </c>
      <c r="R74" s="61"/>
      <c r="S74" s="61"/>
      <c r="T74" s="61"/>
      <c r="U74" s="61"/>
      <c r="V74" s="61"/>
      <c r="W74" s="61"/>
      <c r="X74" s="61"/>
      <c r="Y74" s="61"/>
      <c r="Z74" s="260" t="str">
        <f t="shared" si="6"/>
        <v/>
      </c>
      <c r="AA74" s="260" t="str">
        <f t="shared" si="7"/>
        <v/>
      </c>
      <c r="AB74" s="260" t="str" cm="1">
        <f t="array" ref="AB74">IFERROR(IF(A74="","",INDEX(근로조건!$A$5:$Z$1048576,MATCH(A74,근로조건!$A$5:$A$1048576,0)+0,17)-INDEX(근로조건!$A$5:$Z$1048576,MATCH(A74,근로조건!$A$5:$A$1048576,0)+0,11))*B74,"")</f>
        <v/>
      </c>
      <c r="AC74" s="260" t="str">
        <f t="shared" si="8"/>
        <v/>
      </c>
      <c r="AD74" s="260" t="str" cm="1">
        <f t="array" ref="AD74">IFERROR(IF(A74="","",INDEX(근로조건!$A$5:$L$1048576,MATCH(A74,근로조건!$A$5:$A$1048576,0)+0,12))*B74,"")</f>
        <v/>
      </c>
      <c r="AE74" s="261" t="str" cm="1">
        <f t="array" ref="AE74">IF(A74="","",INDEX(근로조건!$A$5:$AF$1048576,MATCH(A74,근로조건!$A$5:$A$1048576,0)+0,13))</f>
        <v/>
      </c>
      <c r="AF74" s="262" t="str" cm="1">
        <f t="array" ref="AF74">IF(A74="","",INDEX(근로조건!$A$5:$AF$1048576,MATCH(A74,근로조건!$A$5:$A$1048576,0)+0,14))</f>
        <v/>
      </c>
      <c r="AG74" s="261" t="str" cm="1">
        <f t="array" ref="AG74">IF(A74="","",INDEX(근로조건!$A$5:$AF$1048576,MATCH(A74,근로조건!$A$5:$A$1048576,0)+0,11))</f>
        <v/>
      </c>
      <c r="AH74" s="261" t="str" cm="1">
        <f t="array" ref="AH74">IF(A74="","",INDEX(근로조건!$A$5:$AF$1048576,MATCH(A74,근로조건!$A$5:$A$1048576,0)+0,19))</f>
        <v/>
      </c>
      <c r="AI74" s="262" t="str" cm="1">
        <f t="array" ref="AI74">IF(A74="","",INDEX(근로조건!$A$5:$AF$1048576,MATCH(A74,근로조건!$A$5:$A$1048576,0)+0,17))</f>
        <v/>
      </c>
      <c r="AJ74" s="253"/>
      <c r="AK74" s="253"/>
      <c r="AL74" s="253" t="str" cm="1">
        <f t="array" ref="AL74">IF(A74="","",INDEX(근로조건!$A$5:$AF$1048576,MATCH(A74,근로조건!$A$5:$A$1048576,0)+0,20))</f>
        <v/>
      </c>
      <c r="AM74" s="253"/>
      <c r="AN74" s="253"/>
      <c r="AO74" s="253"/>
      <c r="AP74" s="260"/>
      <c r="AQ74" s="123"/>
      <c r="AR74" s="166"/>
      <c r="AS74" s="267"/>
      <c r="AT74" s="266"/>
      <c r="AU74" s="266"/>
      <c r="AV74" s="266"/>
    </row>
    <row r="75" spans="1:48" x14ac:dyDescent="0.3">
      <c r="A75" s="52"/>
      <c r="B75" s="54"/>
      <c r="C75" s="53"/>
      <c r="D75" s="53"/>
      <c r="E75" s="53"/>
      <c r="F75" s="57"/>
      <c r="G75" s="57"/>
      <c r="H75" s="52"/>
      <c r="I75" s="53"/>
      <c r="J75" s="53"/>
      <c r="K75" s="95"/>
      <c r="L75" s="52"/>
      <c r="M75" s="52"/>
      <c r="N75" s="54"/>
      <c r="O75" s="254" t="str" cm="1">
        <f t="array" ref="O75">IF(A75="","",INDEX(근로조건!$A$5:$Y$1048576,MATCH(A75,근로조건!$A$5:$A$1048576,0)+0,15))</f>
        <v/>
      </c>
      <c r="P75" s="255" t="str" cm="1">
        <f t="array" ref="P75">IF(A75="","",INDEX(근로조건!$A$5:$Y$1048576,MATCH(A75,근로조건!$A$5:$A$1048576,0)+0,16))</f>
        <v/>
      </c>
      <c r="Q75" s="256" t="str" cm="1">
        <f t="array" ref="Q75">IF(A75="","",INDEX(근로조건!$A$5:$ZZ$1048576,MATCH(A75,근로조건!$A$5:$A$1048576,0)+0,21))</f>
        <v/>
      </c>
      <c r="R75" s="61"/>
      <c r="S75" s="61"/>
      <c r="T75" s="61"/>
      <c r="U75" s="61"/>
      <c r="V75" s="61"/>
      <c r="W75" s="61"/>
      <c r="X75" s="61"/>
      <c r="Y75" s="61"/>
      <c r="Z75" s="260" t="str">
        <f t="shared" si="6"/>
        <v/>
      </c>
      <c r="AA75" s="260" t="str">
        <f t="shared" si="7"/>
        <v/>
      </c>
      <c r="AB75" s="260" t="str" cm="1">
        <f t="array" ref="AB75">IFERROR(IF(A75="","",INDEX(근로조건!$A$5:$Z$1048576,MATCH(A75,근로조건!$A$5:$A$1048576,0)+0,17)-INDEX(근로조건!$A$5:$Z$1048576,MATCH(A75,근로조건!$A$5:$A$1048576,0)+0,11))*B75,"")</f>
        <v/>
      </c>
      <c r="AC75" s="260" t="str">
        <f t="shared" si="8"/>
        <v/>
      </c>
      <c r="AD75" s="260" t="str" cm="1">
        <f t="array" ref="AD75">IFERROR(IF(A75="","",INDEX(근로조건!$A$5:$L$1048576,MATCH(A75,근로조건!$A$5:$A$1048576,0)+0,12))*B75,"")</f>
        <v/>
      </c>
      <c r="AE75" s="261" t="str" cm="1">
        <f t="array" ref="AE75">IF(A75="","",INDEX(근로조건!$A$5:$AF$1048576,MATCH(A75,근로조건!$A$5:$A$1048576,0)+0,13))</f>
        <v/>
      </c>
      <c r="AF75" s="262" t="str" cm="1">
        <f t="array" ref="AF75">IF(A75="","",INDEX(근로조건!$A$5:$AF$1048576,MATCH(A75,근로조건!$A$5:$A$1048576,0)+0,14))</f>
        <v/>
      </c>
      <c r="AG75" s="261" t="str" cm="1">
        <f t="array" ref="AG75">IF(A75="","",INDEX(근로조건!$A$5:$AF$1048576,MATCH(A75,근로조건!$A$5:$A$1048576,0)+0,11))</f>
        <v/>
      </c>
      <c r="AH75" s="261" t="str" cm="1">
        <f t="array" ref="AH75">IF(A75="","",INDEX(근로조건!$A$5:$AF$1048576,MATCH(A75,근로조건!$A$5:$A$1048576,0)+0,19))</f>
        <v/>
      </c>
      <c r="AI75" s="262" t="str" cm="1">
        <f t="array" ref="AI75">IF(A75="","",INDEX(근로조건!$A$5:$AF$1048576,MATCH(A75,근로조건!$A$5:$A$1048576,0)+0,17))</f>
        <v/>
      </c>
      <c r="AJ75" s="253"/>
      <c r="AK75" s="253"/>
      <c r="AL75" s="253" t="str" cm="1">
        <f t="array" ref="AL75">IF(A75="","",INDEX(근로조건!$A$5:$AF$1048576,MATCH(A75,근로조건!$A$5:$A$1048576,0)+0,20))</f>
        <v/>
      </c>
      <c r="AM75" s="253"/>
      <c r="AN75" s="253"/>
      <c r="AO75" s="253"/>
      <c r="AP75" s="260"/>
      <c r="AQ75" s="123"/>
      <c r="AR75" s="166"/>
      <c r="AS75" s="267"/>
      <c r="AT75" s="266"/>
      <c r="AU75" s="266"/>
      <c r="AV75" s="266"/>
    </row>
    <row r="76" spans="1:48" x14ac:dyDescent="0.3">
      <c r="A76" s="52"/>
      <c r="B76" s="54"/>
      <c r="C76" s="53"/>
      <c r="D76" s="53"/>
      <c r="E76" s="53"/>
      <c r="F76" s="57"/>
      <c r="G76" s="57"/>
      <c r="H76" s="52"/>
      <c r="I76" s="53"/>
      <c r="J76" s="53"/>
      <c r="K76" s="95"/>
      <c r="L76" s="52"/>
      <c r="M76" s="52"/>
      <c r="N76" s="54"/>
      <c r="O76" s="254" t="str" cm="1">
        <f t="array" ref="O76">IF(A76="","",INDEX(근로조건!$A$5:$Y$1048576,MATCH(A76,근로조건!$A$5:$A$1048576,0)+0,15))</f>
        <v/>
      </c>
      <c r="P76" s="255" t="str" cm="1">
        <f t="array" ref="P76">IF(A76="","",INDEX(근로조건!$A$5:$Y$1048576,MATCH(A76,근로조건!$A$5:$A$1048576,0)+0,16))</f>
        <v/>
      </c>
      <c r="Q76" s="256" t="str" cm="1">
        <f t="array" ref="Q76">IF(A76="","",INDEX(근로조건!$A$5:$ZZ$1048576,MATCH(A76,근로조건!$A$5:$A$1048576,0)+0,21))</f>
        <v/>
      </c>
      <c r="R76" s="61"/>
      <c r="S76" s="61"/>
      <c r="T76" s="61"/>
      <c r="U76" s="61"/>
      <c r="V76" s="61"/>
      <c r="W76" s="61"/>
      <c r="X76" s="61"/>
      <c r="Y76" s="61"/>
      <c r="Z76" s="260" t="str">
        <f t="shared" si="6"/>
        <v/>
      </c>
      <c r="AA76" s="260" t="str">
        <f t="shared" si="7"/>
        <v/>
      </c>
      <c r="AB76" s="260" t="str" cm="1">
        <f t="array" ref="AB76">IFERROR(IF(A76="","",INDEX(근로조건!$A$5:$Z$1048576,MATCH(A76,근로조건!$A$5:$A$1048576,0)+0,17)-INDEX(근로조건!$A$5:$Z$1048576,MATCH(A76,근로조건!$A$5:$A$1048576,0)+0,11))*B76,"")</f>
        <v/>
      </c>
      <c r="AC76" s="260" t="str">
        <f t="shared" si="8"/>
        <v/>
      </c>
      <c r="AD76" s="260" t="str" cm="1">
        <f t="array" ref="AD76">IFERROR(IF(A76="","",INDEX(근로조건!$A$5:$L$1048576,MATCH(A76,근로조건!$A$5:$A$1048576,0)+0,12))*B76,"")</f>
        <v/>
      </c>
      <c r="AE76" s="261" t="str" cm="1">
        <f t="array" ref="AE76">IF(A76="","",INDEX(근로조건!$A$5:$AF$1048576,MATCH(A76,근로조건!$A$5:$A$1048576,0)+0,13))</f>
        <v/>
      </c>
      <c r="AF76" s="262" t="str" cm="1">
        <f t="array" ref="AF76">IF(A76="","",INDEX(근로조건!$A$5:$AF$1048576,MATCH(A76,근로조건!$A$5:$A$1048576,0)+0,14))</f>
        <v/>
      </c>
      <c r="AG76" s="261" t="str" cm="1">
        <f t="array" ref="AG76">IF(A76="","",INDEX(근로조건!$A$5:$AF$1048576,MATCH(A76,근로조건!$A$5:$A$1048576,0)+0,11))</f>
        <v/>
      </c>
      <c r="AH76" s="261" t="str" cm="1">
        <f t="array" ref="AH76">IF(A76="","",INDEX(근로조건!$A$5:$AF$1048576,MATCH(A76,근로조건!$A$5:$A$1048576,0)+0,19))</f>
        <v/>
      </c>
      <c r="AI76" s="262" t="str" cm="1">
        <f t="array" ref="AI76">IF(A76="","",INDEX(근로조건!$A$5:$AF$1048576,MATCH(A76,근로조건!$A$5:$A$1048576,0)+0,17))</f>
        <v/>
      </c>
      <c r="AJ76" s="253"/>
      <c r="AK76" s="253"/>
      <c r="AL76" s="253" t="str" cm="1">
        <f t="array" ref="AL76">IF(A76="","",INDEX(근로조건!$A$5:$AF$1048576,MATCH(A76,근로조건!$A$5:$A$1048576,0)+0,20))</f>
        <v/>
      </c>
      <c r="AM76" s="253"/>
      <c r="AN76" s="253"/>
      <c r="AO76" s="253"/>
      <c r="AP76" s="260"/>
      <c r="AQ76" s="123"/>
      <c r="AR76" s="166"/>
      <c r="AS76" s="267"/>
      <c r="AT76" s="266"/>
      <c r="AU76" s="266"/>
      <c r="AV76" s="266"/>
    </row>
    <row r="77" spans="1:48" x14ac:dyDescent="0.3">
      <c r="A77" s="52"/>
      <c r="B77" s="54"/>
      <c r="C77" s="53"/>
      <c r="D77" s="53"/>
      <c r="E77" s="53"/>
      <c r="F77" s="57"/>
      <c r="G77" s="57"/>
      <c r="H77" s="52"/>
      <c r="I77" s="53"/>
      <c r="J77" s="53"/>
      <c r="K77" s="95"/>
      <c r="L77" s="52"/>
      <c r="M77" s="52"/>
      <c r="N77" s="54"/>
      <c r="O77" s="254" t="str" cm="1">
        <f t="array" ref="O77">IF(A77="","",INDEX(근로조건!$A$5:$Y$1048576,MATCH(A77,근로조건!$A$5:$A$1048576,0)+0,15))</f>
        <v/>
      </c>
      <c r="P77" s="255" t="str" cm="1">
        <f t="array" ref="P77">IF(A77="","",INDEX(근로조건!$A$5:$Y$1048576,MATCH(A77,근로조건!$A$5:$A$1048576,0)+0,16))</f>
        <v/>
      </c>
      <c r="Q77" s="256" t="str" cm="1">
        <f t="array" ref="Q77">IF(A77="","",INDEX(근로조건!$A$5:$ZZ$1048576,MATCH(A77,근로조건!$A$5:$A$1048576,0)+0,21))</f>
        <v/>
      </c>
      <c r="R77" s="61"/>
      <c r="S77" s="61"/>
      <c r="T77" s="61"/>
      <c r="U77" s="61"/>
      <c r="V77" s="61"/>
      <c r="W77" s="61"/>
      <c r="X77" s="61"/>
      <c r="Y77" s="61"/>
      <c r="Z77" s="260" t="str">
        <f t="shared" si="6"/>
        <v/>
      </c>
      <c r="AA77" s="260" t="str">
        <f t="shared" si="7"/>
        <v/>
      </c>
      <c r="AB77" s="260" t="str" cm="1">
        <f t="array" ref="AB77">IFERROR(IF(A77="","",INDEX(근로조건!$A$5:$Z$1048576,MATCH(A77,근로조건!$A$5:$A$1048576,0)+0,17)-INDEX(근로조건!$A$5:$Z$1048576,MATCH(A77,근로조건!$A$5:$A$1048576,0)+0,11))*B77,"")</f>
        <v/>
      </c>
      <c r="AC77" s="260" t="str">
        <f t="shared" si="8"/>
        <v/>
      </c>
      <c r="AD77" s="260" t="str" cm="1">
        <f t="array" ref="AD77">IFERROR(IF(A77="","",INDEX(근로조건!$A$5:$L$1048576,MATCH(A77,근로조건!$A$5:$A$1048576,0)+0,12))*B77,"")</f>
        <v/>
      </c>
      <c r="AE77" s="261" t="str" cm="1">
        <f t="array" ref="AE77">IF(A77="","",INDEX(근로조건!$A$5:$AF$1048576,MATCH(A77,근로조건!$A$5:$A$1048576,0)+0,13))</f>
        <v/>
      </c>
      <c r="AF77" s="262" t="str" cm="1">
        <f t="array" ref="AF77">IF(A77="","",INDEX(근로조건!$A$5:$AF$1048576,MATCH(A77,근로조건!$A$5:$A$1048576,0)+0,14))</f>
        <v/>
      </c>
      <c r="AG77" s="261" t="str" cm="1">
        <f t="array" ref="AG77">IF(A77="","",INDEX(근로조건!$A$5:$AF$1048576,MATCH(A77,근로조건!$A$5:$A$1048576,0)+0,11))</f>
        <v/>
      </c>
      <c r="AH77" s="261" t="str" cm="1">
        <f t="array" ref="AH77">IF(A77="","",INDEX(근로조건!$A$5:$AF$1048576,MATCH(A77,근로조건!$A$5:$A$1048576,0)+0,19))</f>
        <v/>
      </c>
      <c r="AI77" s="262" t="str" cm="1">
        <f t="array" ref="AI77">IF(A77="","",INDEX(근로조건!$A$5:$AF$1048576,MATCH(A77,근로조건!$A$5:$A$1048576,0)+0,17))</f>
        <v/>
      </c>
      <c r="AJ77" s="253"/>
      <c r="AK77" s="253"/>
      <c r="AL77" s="253" t="str" cm="1">
        <f t="array" ref="AL77">IF(A77="","",INDEX(근로조건!$A$5:$AF$1048576,MATCH(A77,근로조건!$A$5:$A$1048576,0)+0,20))</f>
        <v/>
      </c>
      <c r="AM77" s="253"/>
      <c r="AN77" s="253"/>
      <c r="AO77" s="253"/>
      <c r="AP77" s="260"/>
      <c r="AQ77" s="123"/>
      <c r="AR77" s="166"/>
      <c r="AS77" s="267"/>
      <c r="AT77" s="266"/>
      <c r="AU77" s="266"/>
      <c r="AV77" s="266"/>
    </row>
    <row r="78" spans="1:48" x14ac:dyDescent="0.3">
      <c r="A78" s="52"/>
      <c r="B78" s="54"/>
      <c r="C78" s="53"/>
      <c r="D78" s="53"/>
      <c r="E78" s="53"/>
      <c r="F78" s="57"/>
      <c r="G78" s="57"/>
      <c r="H78" s="52"/>
      <c r="I78" s="53"/>
      <c r="J78" s="53"/>
      <c r="K78" s="95"/>
      <c r="L78" s="52"/>
      <c r="M78" s="52"/>
      <c r="N78" s="54"/>
      <c r="O78" s="254" t="str" cm="1">
        <f t="array" ref="O78">IF(A78="","",INDEX(근로조건!$A$5:$Y$1048576,MATCH(A78,근로조건!$A$5:$A$1048576,0)+0,15))</f>
        <v/>
      </c>
      <c r="P78" s="255" t="str" cm="1">
        <f t="array" ref="P78">IF(A78="","",INDEX(근로조건!$A$5:$Y$1048576,MATCH(A78,근로조건!$A$5:$A$1048576,0)+0,16))</f>
        <v/>
      </c>
      <c r="Q78" s="256" t="str" cm="1">
        <f t="array" ref="Q78">IF(A78="","",INDEX(근로조건!$A$5:$ZZ$1048576,MATCH(A78,근로조건!$A$5:$A$1048576,0)+0,21))</f>
        <v/>
      </c>
      <c r="R78" s="61"/>
      <c r="S78" s="61"/>
      <c r="T78" s="61"/>
      <c r="U78" s="61"/>
      <c r="V78" s="61"/>
      <c r="W78" s="61"/>
      <c r="X78" s="61"/>
      <c r="Y78" s="61"/>
      <c r="Z78" s="260" t="str">
        <f t="shared" si="6"/>
        <v/>
      </c>
      <c r="AA78" s="260" t="str">
        <f t="shared" si="7"/>
        <v/>
      </c>
      <c r="AB78" s="260" t="str" cm="1">
        <f t="array" ref="AB78">IFERROR(IF(A78="","",INDEX(근로조건!$A$5:$Z$1048576,MATCH(A78,근로조건!$A$5:$A$1048576,0)+0,17)-INDEX(근로조건!$A$5:$Z$1048576,MATCH(A78,근로조건!$A$5:$A$1048576,0)+0,11))*B78,"")</f>
        <v/>
      </c>
      <c r="AC78" s="260" t="str">
        <f t="shared" si="8"/>
        <v/>
      </c>
      <c r="AD78" s="260" t="str" cm="1">
        <f t="array" ref="AD78">IFERROR(IF(A78="","",INDEX(근로조건!$A$5:$L$1048576,MATCH(A78,근로조건!$A$5:$A$1048576,0)+0,12))*B78,"")</f>
        <v/>
      </c>
      <c r="AE78" s="261" t="str" cm="1">
        <f t="array" ref="AE78">IF(A78="","",INDEX(근로조건!$A$5:$AF$1048576,MATCH(A78,근로조건!$A$5:$A$1048576,0)+0,13))</f>
        <v/>
      </c>
      <c r="AF78" s="262" t="str" cm="1">
        <f t="array" ref="AF78">IF(A78="","",INDEX(근로조건!$A$5:$AF$1048576,MATCH(A78,근로조건!$A$5:$A$1048576,0)+0,14))</f>
        <v/>
      </c>
      <c r="AG78" s="261" t="str" cm="1">
        <f t="array" ref="AG78">IF(A78="","",INDEX(근로조건!$A$5:$AF$1048576,MATCH(A78,근로조건!$A$5:$A$1048576,0)+0,11))</f>
        <v/>
      </c>
      <c r="AH78" s="261" t="str" cm="1">
        <f t="array" ref="AH78">IF(A78="","",INDEX(근로조건!$A$5:$AF$1048576,MATCH(A78,근로조건!$A$5:$A$1048576,0)+0,19))</f>
        <v/>
      </c>
      <c r="AI78" s="262" t="str" cm="1">
        <f t="array" ref="AI78">IF(A78="","",INDEX(근로조건!$A$5:$AF$1048576,MATCH(A78,근로조건!$A$5:$A$1048576,0)+0,17))</f>
        <v/>
      </c>
      <c r="AJ78" s="253"/>
      <c r="AK78" s="253"/>
      <c r="AL78" s="253" t="str" cm="1">
        <f t="array" ref="AL78">IF(A78="","",INDEX(근로조건!$A$5:$AF$1048576,MATCH(A78,근로조건!$A$5:$A$1048576,0)+0,20))</f>
        <v/>
      </c>
      <c r="AM78" s="253"/>
      <c r="AN78" s="253"/>
      <c r="AO78" s="253"/>
      <c r="AP78" s="260"/>
      <c r="AQ78" s="123"/>
      <c r="AR78" s="166"/>
      <c r="AS78" s="267"/>
      <c r="AT78" s="266"/>
      <c r="AU78" s="266"/>
      <c r="AV78" s="266"/>
    </row>
    <row r="79" spans="1:48" x14ac:dyDescent="0.3">
      <c r="A79" s="52"/>
      <c r="B79" s="54"/>
      <c r="C79" s="53"/>
      <c r="D79" s="53"/>
      <c r="E79" s="53"/>
      <c r="F79" s="57"/>
      <c r="G79" s="57"/>
      <c r="H79" s="52"/>
      <c r="I79" s="53"/>
      <c r="J79" s="53"/>
      <c r="K79" s="95"/>
      <c r="L79" s="52"/>
      <c r="M79" s="52"/>
      <c r="N79" s="54"/>
      <c r="O79" s="254" t="str" cm="1">
        <f t="array" ref="O79">IF(A79="","",INDEX(근로조건!$A$5:$Y$1048576,MATCH(A79,근로조건!$A$5:$A$1048576,0)+0,15))</f>
        <v/>
      </c>
      <c r="P79" s="255" t="str" cm="1">
        <f t="array" ref="P79">IF(A79="","",INDEX(근로조건!$A$5:$Y$1048576,MATCH(A79,근로조건!$A$5:$A$1048576,0)+0,16))</f>
        <v/>
      </c>
      <c r="Q79" s="256" t="str" cm="1">
        <f t="array" ref="Q79">IF(A79="","",INDEX(근로조건!$A$5:$ZZ$1048576,MATCH(A79,근로조건!$A$5:$A$1048576,0)+0,21))</f>
        <v/>
      </c>
      <c r="R79" s="61"/>
      <c r="S79" s="61"/>
      <c r="T79" s="61"/>
      <c r="U79" s="61"/>
      <c r="V79" s="61"/>
      <c r="W79" s="61"/>
      <c r="X79" s="61"/>
      <c r="Y79" s="61"/>
      <c r="Z79" s="260" t="str">
        <f t="shared" si="6"/>
        <v/>
      </c>
      <c r="AA79" s="260" t="str">
        <f t="shared" si="7"/>
        <v/>
      </c>
      <c r="AB79" s="260" t="str" cm="1">
        <f t="array" ref="AB79">IFERROR(IF(A79="","",INDEX(근로조건!$A$5:$Z$1048576,MATCH(A79,근로조건!$A$5:$A$1048576,0)+0,17)-INDEX(근로조건!$A$5:$Z$1048576,MATCH(A79,근로조건!$A$5:$A$1048576,0)+0,11))*B79,"")</f>
        <v/>
      </c>
      <c r="AC79" s="260" t="str">
        <f t="shared" si="8"/>
        <v/>
      </c>
      <c r="AD79" s="260" t="str" cm="1">
        <f t="array" ref="AD79">IFERROR(IF(A79="","",INDEX(근로조건!$A$5:$L$1048576,MATCH(A79,근로조건!$A$5:$A$1048576,0)+0,12))*B79,"")</f>
        <v/>
      </c>
      <c r="AE79" s="261" t="str" cm="1">
        <f t="array" ref="AE79">IF(A79="","",INDEX(근로조건!$A$5:$AF$1048576,MATCH(A79,근로조건!$A$5:$A$1048576,0)+0,13))</f>
        <v/>
      </c>
      <c r="AF79" s="262" t="str" cm="1">
        <f t="array" ref="AF79">IF(A79="","",INDEX(근로조건!$A$5:$AF$1048576,MATCH(A79,근로조건!$A$5:$A$1048576,0)+0,14))</f>
        <v/>
      </c>
      <c r="AG79" s="261" t="str" cm="1">
        <f t="array" ref="AG79">IF(A79="","",INDEX(근로조건!$A$5:$AF$1048576,MATCH(A79,근로조건!$A$5:$A$1048576,0)+0,11))</f>
        <v/>
      </c>
      <c r="AH79" s="261" t="str" cm="1">
        <f t="array" ref="AH79">IF(A79="","",INDEX(근로조건!$A$5:$AF$1048576,MATCH(A79,근로조건!$A$5:$A$1048576,0)+0,19))</f>
        <v/>
      </c>
      <c r="AI79" s="262" t="str" cm="1">
        <f t="array" ref="AI79">IF(A79="","",INDEX(근로조건!$A$5:$AF$1048576,MATCH(A79,근로조건!$A$5:$A$1048576,0)+0,17))</f>
        <v/>
      </c>
      <c r="AJ79" s="253"/>
      <c r="AK79" s="253"/>
      <c r="AL79" s="253" t="str" cm="1">
        <f t="array" ref="AL79">IF(A79="","",INDEX(근로조건!$A$5:$AF$1048576,MATCH(A79,근로조건!$A$5:$A$1048576,0)+0,20))</f>
        <v/>
      </c>
      <c r="AM79" s="253"/>
      <c r="AN79" s="253"/>
      <c r="AO79" s="253"/>
      <c r="AP79" s="260"/>
      <c r="AQ79" s="123"/>
      <c r="AR79" s="166"/>
      <c r="AS79" s="267"/>
      <c r="AT79" s="266"/>
      <c r="AU79" s="266"/>
      <c r="AV79" s="266"/>
    </row>
    <row r="80" spans="1:48" x14ac:dyDescent="0.3">
      <c r="A80" s="52"/>
      <c r="B80" s="54"/>
      <c r="C80" s="53"/>
      <c r="D80" s="53"/>
      <c r="E80" s="53"/>
      <c r="F80" s="57"/>
      <c r="G80" s="57"/>
      <c r="H80" s="52"/>
      <c r="I80" s="53"/>
      <c r="J80" s="53"/>
      <c r="K80" s="95"/>
      <c r="L80" s="52"/>
      <c r="M80" s="52"/>
      <c r="N80" s="54"/>
      <c r="O80" s="254" t="str" cm="1">
        <f t="array" ref="O80">IF(A80="","",INDEX(근로조건!$A$5:$Y$1048576,MATCH(A80,근로조건!$A$5:$A$1048576,0)+0,15))</f>
        <v/>
      </c>
      <c r="P80" s="255" t="str" cm="1">
        <f t="array" ref="P80">IF(A80="","",INDEX(근로조건!$A$5:$Y$1048576,MATCH(A80,근로조건!$A$5:$A$1048576,0)+0,16))</f>
        <v/>
      </c>
      <c r="Q80" s="256" t="str" cm="1">
        <f t="array" ref="Q80">IF(A80="","",INDEX(근로조건!$A$5:$ZZ$1048576,MATCH(A80,근로조건!$A$5:$A$1048576,0)+0,21))</f>
        <v/>
      </c>
      <c r="R80" s="61"/>
      <c r="S80" s="61"/>
      <c r="T80" s="61"/>
      <c r="U80" s="61"/>
      <c r="V80" s="61"/>
      <c r="W80" s="61"/>
      <c r="X80" s="61"/>
      <c r="Y80" s="61"/>
      <c r="Z80" s="260" t="str">
        <f t="shared" si="6"/>
        <v/>
      </c>
      <c r="AA80" s="260" t="str">
        <f t="shared" si="7"/>
        <v/>
      </c>
      <c r="AB80" s="260" t="str" cm="1">
        <f t="array" ref="AB80">IFERROR(IF(A80="","",INDEX(근로조건!$A$5:$Z$1048576,MATCH(A80,근로조건!$A$5:$A$1048576,0)+0,17)-INDEX(근로조건!$A$5:$Z$1048576,MATCH(A80,근로조건!$A$5:$A$1048576,0)+0,11))*B80,"")</f>
        <v/>
      </c>
      <c r="AC80" s="260" t="str">
        <f t="shared" si="8"/>
        <v/>
      </c>
      <c r="AD80" s="260" t="str" cm="1">
        <f t="array" ref="AD80">IFERROR(IF(A80="","",INDEX(근로조건!$A$5:$L$1048576,MATCH(A80,근로조건!$A$5:$A$1048576,0)+0,12))*B80,"")</f>
        <v/>
      </c>
      <c r="AE80" s="261" t="str" cm="1">
        <f t="array" ref="AE80">IF(A80="","",INDEX(근로조건!$A$5:$AF$1048576,MATCH(A80,근로조건!$A$5:$A$1048576,0)+0,13))</f>
        <v/>
      </c>
      <c r="AF80" s="262" t="str" cm="1">
        <f t="array" ref="AF80">IF(A80="","",INDEX(근로조건!$A$5:$AF$1048576,MATCH(A80,근로조건!$A$5:$A$1048576,0)+0,14))</f>
        <v/>
      </c>
      <c r="AG80" s="261" t="str" cm="1">
        <f t="array" ref="AG80">IF(A80="","",INDEX(근로조건!$A$5:$AF$1048576,MATCH(A80,근로조건!$A$5:$A$1048576,0)+0,11))</f>
        <v/>
      </c>
      <c r="AH80" s="261" t="str" cm="1">
        <f t="array" ref="AH80">IF(A80="","",INDEX(근로조건!$A$5:$AF$1048576,MATCH(A80,근로조건!$A$5:$A$1048576,0)+0,19))</f>
        <v/>
      </c>
      <c r="AI80" s="262" t="str" cm="1">
        <f t="array" ref="AI80">IF(A80="","",INDEX(근로조건!$A$5:$AF$1048576,MATCH(A80,근로조건!$A$5:$A$1048576,0)+0,17))</f>
        <v/>
      </c>
      <c r="AJ80" s="253"/>
      <c r="AK80" s="253"/>
      <c r="AL80" s="253" t="str" cm="1">
        <f t="array" ref="AL80">IF(A80="","",INDEX(근로조건!$A$5:$AF$1048576,MATCH(A80,근로조건!$A$5:$A$1048576,0)+0,20))</f>
        <v/>
      </c>
      <c r="AM80" s="253"/>
      <c r="AN80" s="253"/>
      <c r="AO80" s="253"/>
      <c r="AP80" s="260"/>
      <c r="AQ80" s="123"/>
      <c r="AR80" s="166"/>
      <c r="AS80" s="267"/>
      <c r="AT80" s="266"/>
      <c r="AU80" s="266"/>
      <c r="AV80" s="266"/>
    </row>
    <row r="81" spans="1:48" x14ac:dyDescent="0.3">
      <c r="A81" s="52"/>
      <c r="B81" s="54"/>
      <c r="C81" s="53"/>
      <c r="D81" s="53"/>
      <c r="E81" s="53"/>
      <c r="F81" s="57"/>
      <c r="G81" s="57"/>
      <c r="H81" s="52"/>
      <c r="I81" s="53"/>
      <c r="J81" s="53"/>
      <c r="K81" s="95"/>
      <c r="L81" s="52"/>
      <c r="M81" s="52"/>
      <c r="N81" s="54"/>
      <c r="O81" s="254" t="str" cm="1">
        <f t="array" ref="O81">IF(A81="","",INDEX(근로조건!$A$5:$Y$1048576,MATCH(A81,근로조건!$A$5:$A$1048576,0)+0,15))</f>
        <v/>
      </c>
      <c r="P81" s="255" t="str" cm="1">
        <f t="array" ref="P81">IF(A81="","",INDEX(근로조건!$A$5:$Y$1048576,MATCH(A81,근로조건!$A$5:$A$1048576,0)+0,16))</f>
        <v/>
      </c>
      <c r="Q81" s="256" t="str" cm="1">
        <f t="array" ref="Q81">IF(A81="","",INDEX(근로조건!$A$5:$ZZ$1048576,MATCH(A81,근로조건!$A$5:$A$1048576,0)+0,21))</f>
        <v/>
      </c>
      <c r="R81" s="61"/>
      <c r="S81" s="61"/>
      <c r="T81" s="61"/>
      <c r="U81" s="61"/>
      <c r="V81" s="61"/>
      <c r="W81" s="61"/>
      <c r="X81" s="61"/>
      <c r="Y81" s="61"/>
      <c r="Z81" s="260" t="str">
        <f t="shared" si="6"/>
        <v/>
      </c>
      <c r="AA81" s="260" t="str">
        <f t="shared" si="7"/>
        <v/>
      </c>
      <c r="AB81" s="260" t="str" cm="1">
        <f t="array" ref="AB81">IFERROR(IF(A81="","",INDEX(근로조건!$A$5:$Z$1048576,MATCH(A81,근로조건!$A$5:$A$1048576,0)+0,17)-INDEX(근로조건!$A$5:$Z$1048576,MATCH(A81,근로조건!$A$5:$A$1048576,0)+0,11))*B81,"")</f>
        <v/>
      </c>
      <c r="AC81" s="260" t="str">
        <f t="shared" si="8"/>
        <v/>
      </c>
      <c r="AD81" s="260" t="str" cm="1">
        <f t="array" ref="AD81">IFERROR(IF(A81="","",INDEX(근로조건!$A$5:$L$1048576,MATCH(A81,근로조건!$A$5:$A$1048576,0)+0,12))*B81,"")</f>
        <v/>
      </c>
      <c r="AE81" s="261" t="str" cm="1">
        <f t="array" ref="AE81">IF(A81="","",INDEX(근로조건!$A$5:$AF$1048576,MATCH(A81,근로조건!$A$5:$A$1048576,0)+0,13))</f>
        <v/>
      </c>
      <c r="AF81" s="262" t="str" cm="1">
        <f t="array" ref="AF81">IF(A81="","",INDEX(근로조건!$A$5:$AF$1048576,MATCH(A81,근로조건!$A$5:$A$1048576,0)+0,14))</f>
        <v/>
      </c>
      <c r="AG81" s="261" t="str" cm="1">
        <f t="array" ref="AG81">IF(A81="","",INDEX(근로조건!$A$5:$AF$1048576,MATCH(A81,근로조건!$A$5:$A$1048576,0)+0,11))</f>
        <v/>
      </c>
      <c r="AH81" s="261" t="str" cm="1">
        <f t="array" ref="AH81">IF(A81="","",INDEX(근로조건!$A$5:$AF$1048576,MATCH(A81,근로조건!$A$5:$A$1048576,0)+0,19))</f>
        <v/>
      </c>
      <c r="AI81" s="262" t="str" cm="1">
        <f t="array" ref="AI81">IF(A81="","",INDEX(근로조건!$A$5:$AF$1048576,MATCH(A81,근로조건!$A$5:$A$1048576,0)+0,17))</f>
        <v/>
      </c>
      <c r="AJ81" s="253"/>
      <c r="AK81" s="253"/>
      <c r="AL81" s="253" t="str" cm="1">
        <f t="array" ref="AL81">IF(A81="","",INDEX(근로조건!$A$5:$AF$1048576,MATCH(A81,근로조건!$A$5:$A$1048576,0)+0,20))</f>
        <v/>
      </c>
      <c r="AM81" s="253"/>
      <c r="AN81" s="253"/>
      <c r="AO81" s="253"/>
      <c r="AP81" s="260"/>
      <c r="AQ81" s="123"/>
      <c r="AR81" s="166"/>
      <c r="AS81" s="267"/>
      <c r="AT81" s="266"/>
      <c r="AU81" s="266"/>
      <c r="AV81" s="266"/>
    </row>
    <row r="82" spans="1:48" x14ac:dyDescent="0.3">
      <c r="A82" s="52"/>
      <c r="B82" s="54"/>
      <c r="C82" s="53"/>
      <c r="D82" s="53"/>
      <c r="E82" s="53"/>
      <c r="F82" s="57"/>
      <c r="G82" s="57"/>
      <c r="H82" s="52"/>
      <c r="I82" s="53"/>
      <c r="J82" s="53"/>
      <c r="K82" s="95"/>
      <c r="L82" s="52"/>
      <c r="M82" s="52"/>
      <c r="N82" s="54"/>
      <c r="O82" s="254" t="str" cm="1">
        <f t="array" ref="O82">IF(A82="","",INDEX(근로조건!$A$5:$Y$1048576,MATCH(A82,근로조건!$A$5:$A$1048576,0)+0,15))</f>
        <v/>
      </c>
      <c r="P82" s="255" t="str" cm="1">
        <f t="array" ref="P82">IF(A82="","",INDEX(근로조건!$A$5:$Y$1048576,MATCH(A82,근로조건!$A$5:$A$1048576,0)+0,16))</f>
        <v/>
      </c>
      <c r="Q82" s="256" t="str" cm="1">
        <f t="array" ref="Q82">IF(A82="","",INDEX(근로조건!$A$5:$ZZ$1048576,MATCH(A82,근로조건!$A$5:$A$1048576,0)+0,21))</f>
        <v/>
      </c>
      <c r="R82" s="61"/>
      <c r="S82" s="61"/>
      <c r="T82" s="61"/>
      <c r="U82" s="61"/>
      <c r="V82" s="61"/>
      <c r="W82" s="61"/>
      <c r="X82" s="61"/>
      <c r="Y82" s="61"/>
      <c r="Z82" s="260" t="str">
        <f t="shared" si="6"/>
        <v/>
      </c>
      <c r="AA82" s="260" t="str">
        <f t="shared" si="7"/>
        <v/>
      </c>
      <c r="AB82" s="260" t="str" cm="1">
        <f t="array" ref="AB82">IFERROR(IF(A82="","",INDEX(근로조건!$A$5:$Z$1048576,MATCH(A82,근로조건!$A$5:$A$1048576,0)+0,17)-INDEX(근로조건!$A$5:$Z$1048576,MATCH(A82,근로조건!$A$5:$A$1048576,0)+0,11))*B82,"")</f>
        <v/>
      </c>
      <c r="AC82" s="260" t="str">
        <f t="shared" si="8"/>
        <v/>
      </c>
      <c r="AD82" s="260" t="str" cm="1">
        <f t="array" ref="AD82">IFERROR(IF(A82="","",INDEX(근로조건!$A$5:$L$1048576,MATCH(A82,근로조건!$A$5:$A$1048576,0)+0,12))*B82,"")</f>
        <v/>
      </c>
      <c r="AE82" s="261" t="str" cm="1">
        <f t="array" ref="AE82">IF(A82="","",INDEX(근로조건!$A$5:$AF$1048576,MATCH(A82,근로조건!$A$5:$A$1048576,0)+0,13))</f>
        <v/>
      </c>
      <c r="AF82" s="262" t="str" cm="1">
        <f t="array" ref="AF82">IF(A82="","",INDEX(근로조건!$A$5:$AF$1048576,MATCH(A82,근로조건!$A$5:$A$1048576,0)+0,14))</f>
        <v/>
      </c>
      <c r="AG82" s="261" t="str" cm="1">
        <f t="array" ref="AG82">IF(A82="","",INDEX(근로조건!$A$5:$AF$1048576,MATCH(A82,근로조건!$A$5:$A$1048576,0)+0,11))</f>
        <v/>
      </c>
      <c r="AH82" s="261" t="str" cm="1">
        <f t="array" ref="AH82">IF(A82="","",INDEX(근로조건!$A$5:$AF$1048576,MATCH(A82,근로조건!$A$5:$A$1048576,0)+0,19))</f>
        <v/>
      </c>
      <c r="AI82" s="262" t="str" cm="1">
        <f t="array" ref="AI82">IF(A82="","",INDEX(근로조건!$A$5:$AF$1048576,MATCH(A82,근로조건!$A$5:$A$1048576,0)+0,17))</f>
        <v/>
      </c>
      <c r="AJ82" s="253"/>
      <c r="AK82" s="253"/>
      <c r="AL82" s="253" t="str" cm="1">
        <f t="array" ref="AL82">IF(A82="","",INDEX(근로조건!$A$5:$AF$1048576,MATCH(A82,근로조건!$A$5:$A$1048576,0)+0,20))</f>
        <v/>
      </c>
      <c r="AM82" s="253"/>
      <c r="AN82" s="253"/>
      <c r="AO82" s="253"/>
      <c r="AP82" s="260"/>
      <c r="AQ82" s="123"/>
      <c r="AR82" s="166"/>
      <c r="AS82" s="267"/>
      <c r="AT82" s="266"/>
      <c r="AU82" s="266"/>
      <c r="AV82" s="266"/>
    </row>
    <row r="83" spans="1:48" x14ac:dyDescent="0.3">
      <c r="A83" s="52"/>
      <c r="B83" s="54"/>
      <c r="C83" s="53"/>
      <c r="D83" s="53"/>
      <c r="E83" s="53"/>
      <c r="F83" s="57"/>
      <c r="G83" s="57"/>
      <c r="H83" s="52"/>
      <c r="I83" s="53"/>
      <c r="J83" s="53"/>
      <c r="K83" s="95"/>
      <c r="L83" s="52"/>
      <c r="M83" s="52"/>
      <c r="N83" s="54"/>
      <c r="O83" s="254" t="str" cm="1">
        <f t="array" ref="O83">IF(A83="","",INDEX(근로조건!$A$5:$Y$1048576,MATCH(A83,근로조건!$A$5:$A$1048576,0)+0,15))</f>
        <v/>
      </c>
      <c r="P83" s="255" t="str" cm="1">
        <f t="array" ref="P83">IF(A83="","",INDEX(근로조건!$A$5:$Y$1048576,MATCH(A83,근로조건!$A$5:$A$1048576,0)+0,16))</f>
        <v/>
      </c>
      <c r="Q83" s="256" t="str" cm="1">
        <f t="array" ref="Q83">IF(A83="","",INDEX(근로조건!$A$5:$ZZ$1048576,MATCH(A83,근로조건!$A$5:$A$1048576,0)+0,21))</f>
        <v/>
      </c>
      <c r="R83" s="61"/>
      <c r="S83" s="61"/>
      <c r="T83" s="61"/>
      <c r="U83" s="61"/>
      <c r="V83" s="61"/>
      <c r="W83" s="61"/>
      <c r="X83" s="61"/>
      <c r="Y83" s="61"/>
      <c r="Z83" s="260" t="str">
        <f t="shared" si="6"/>
        <v/>
      </c>
      <c r="AA83" s="260" t="str">
        <f t="shared" si="7"/>
        <v/>
      </c>
      <c r="AB83" s="260" t="str" cm="1">
        <f t="array" ref="AB83">IFERROR(IF(A83="","",INDEX(근로조건!$A$5:$Z$1048576,MATCH(A83,근로조건!$A$5:$A$1048576,0)+0,17)-INDEX(근로조건!$A$5:$Z$1048576,MATCH(A83,근로조건!$A$5:$A$1048576,0)+0,11))*B83,"")</f>
        <v/>
      </c>
      <c r="AC83" s="260" t="str">
        <f t="shared" si="8"/>
        <v/>
      </c>
      <c r="AD83" s="260" t="str" cm="1">
        <f t="array" ref="AD83">IFERROR(IF(A83="","",INDEX(근로조건!$A$5:$L$1048576,MATCH(A83,근로조건!$A$5:$A$1048576,0)+0,12))*B83,"")</f>
        <v/>
      </c>
      <c r="AE83" s="261" t="str" cm="1">
        <f t="array" ref="AE83">IF(A83="","",INDEX(근로조건!$A$5:$AF$1048576,MATCH(A83,근로조건!$A$5:$A$1048576,0)+0,13))</f>
        <v/>
      </c>
      <c r="AF83" s="262" t="str" cm="1">
        <f t="array" ref="AF83">IF(A83="","",INDEX(근로조건!$A$5:$AF$1048576,MATCH(A83,근로조건!$A$5:$A$1048576,0)+0,14))</f>
        <v/>
      </c>
      <c r="AG83" s="261" t="str" cm="1">
        <f t="array" ref="AG83">IF(A83="","",INDEX(근로조건!$A$5:$AF$1048576,MATCH(A83,근로조건!$A$5:$A$1048576,0)+0,11))</f>
        <v/>
      </c>
      <c r="AH83" s="261" t="str" cm="1">
        <f t="array" ref="AH83">IF(A83="","",INDEX(근로조건!$A$5:$AF$1048576,MATCH(A83,근로조건!$A$5:$A$1048576,0)+0,19))</f>
        <v/>
      </c>
      <c r="AI83" s="262" t="str" cm="1">
        <f t="array" ref="AI83">IF(A83="","",INDEX(근로조건!$A$5:$AF$1048576,MATCH(A83,근로조건!$A$5:$A$1048576,0)+0,17))</f>
        <v/>
      </c>
      <c r="AJ83" s="253"/>
      <c r="AK83" s="253"/>
      <c r="AL83" s="253" t="str" cm="1">
        <f t="array" ref="AL83">IF(A83="","",INDEX(근로조건!$A$5:$AF$1048576,MATCH(A83,근로조건!$A$5:$A$1048576,0)+0,20))</f>
        <v/>
      </c>
      <c r="AM83" s="253"/>
      <c r="AN83" s="253"/>
      <c r="AO83" s="253"/>
      <c r="AP83" s="260"/>
      <c r="AQ83" s="123"/>
      <c r="AR83" s="166"/>
      <c r="AS83" s="267"/>
      <c r="AT83" s="266"/>
      <c r="AU83" s="266"/>
      <c r="AV83" s="266"/>
    </row>
    <row r="84" spans="1:48" x14ac:dyDescent="0.3">
      <c r="A84" s="52"/>
      <c r="B84" s="54"/>
      <c r="C84" s="53"/>
      <c r="D84" s="53"/>
      <c r="E84" s="53"/>
      <c r="F84" s="57"/>
      <c r="G84" s="57"/>
      <c r="H84" s="52"/>
      <c r="I84" s="53"/>
      <c r="J84" s="53"/>
      <c r="K84" s="95"/>
      <c r="L84" s="52"/>
      <c r="M84" s="52"/>
      <c r="N84" s="54"/>
      <c r="O84" s="254" t="str" cm="1">
        <f t="array" ref="O84">IF(A84="","",INDEX(근로조건!$A$5:$Y$1048576,MATCH(A84,근로조건!$A$5:$A$1048576,0)+0,15))</f>
        <v/>
      </c>
      <c r="P84" s="255" t="str" cm="1">
        <f t="array" ref="P84">IF(A84="","",INDEX(근로조건!$A$5:$Y$1048576,MATCH(A84,근로조건!$A$5:$A$1048576,0)+0,16))</f>
        <v/>
      </c>
      <c r="Q84" s="256" t="str" cm="1">
        <f t="array" ref="Q84">IF(A84="","",INDEX(근로조건!$A$5:$ZZ$1048576,MATCH(A84,근로조건!$A$5:$A$1048576,0)+0,21))</f>
        <v/>
      </c>
      <c r="R84" s="61"/>
      <c r="S84" s="61"/>
      <c r="T84" s="61"/>
      <c r="U84" s="61"/>
      <c r="V84" s="61"/>
      <c r="W84" s="61"/>
      <c r="X84" s="61"/>
      <c r="Y84" s="61"/>
      <c r="Z84" s="260" t="str">
        <f t="shared" si="6"/>
        <v/>
      </c>
      <c r="AA84" s="260" t="str">
        <f t="shared" si="7"/>
        <v/>
      </c>
      <c r="AB84" s="260" t="str" cm="1">
        <f t="array" ref="AB84">IFERROR(IF(A84="","",INDEX(근로조건!$A$5:$Z$1048576,MATCH(A84,근로조건!$A$5:$A$1048576,0)+0,17)-INDEX(근로조건!$A$5:$Z$1048576,MATCH(A84,근로조건!$A$5:$A$1048576,0)+0,11))*B84,"")</f>
        <v/>
      </c>
      <c r="AC84" s="260" t="str">
        <f t="shared" si="8"/>
        <v/>
      </c>
      <c r="AD84" s="260" t="str" cm="1">
        <f t="array" ref="AD84">IFERROR(IF(A84="","",INDEX(근로조건!$A$5:$L$1048576,MATCH(A84,근로조건!$A$5:$A$1048576,0)+0,12))*B84,"")</f>
        <v/>
      </c>
      <c r="AE84" s="261" t="str" cm="1">
        <f t="array" ref="AE84">IF(A84="","",INDEX(근로조건!$A$5:$AF$1048576,MATCH(A84,근로조건!$A$5:$A$1048576,0)+0,13))</f>
        <v/>
      </c>
      <c r="AF84" s="262" t="str" cm="1">
        <f t="array" ref="AF84">IF(A84="","",INDEX(근로조건!$A$5:$AF$1048576,MATCH(A84,근로조건!$A$5:$A$1048576,0)+0,14))</f>
        <v/>
      </c>
      <c r="AG84" s="261" t="str" cm="1">
        <f t="array" ref="AG84">IF(A84="","",INDEX(근로조건!$A$5:$AF$1048576,MATCH(A84,근로조건!$A$5:$A$1048576,0)+0,11))</f>
        <v/>
      </c>
      <c r="AH84" s="261" t="str" cm="1">
        <f t="array" ref="AH84">IF(A84="","",INDEX(근로조건!$A$5:$AF$1048576,MATCH(A84,근로조건!$A$5:$A$1048576,0)+0,19))</f>
        <v/>
      </c>
      <c r="AI84" s="262" t="str" cm="1">
        <f t="array" ref="AI84">IF(A84="","",INDEX(근로조건!$A$5:$AF$1048576,MATCH(A84,근로조건!$A$5:$A$1048576,0)+0,17))</f>
        <v/>
      </c>
      <c r="AJ84" s="253"/>
      <c r="AK84" s="253"/>
      <c r="AL84" s="253" t="str" cm="1">
        <f t="array" ref="AL84">IF(A84="","",INDEX(근로조건!$A$5:$AF$1048576,MATCH(A84,근로조건!$A$5:$A$1048576,0)+0,20))</f>
        <v/>
      </c>
      <c r="AM84" s="253"/>
      <c r="AN84" s="253"/>
      <c r="AO84" s="253"/>
      <c r="AP84" s="260"/>
      <c r="AQ84" s="123"/>
      <c r="AR84" s="166"/>
      <c r="AS84" s="267"/>
      <c r="AT84" s="266"/>
      <c r="AU84" s="266"/>
      <c r="AV84" s="266"/>
    </row>
    <row r="85" spans="1:48" x14ac:dyDescent="0.3">
      <c r="A85" s="52"/>
      <c r="B85" s="54"/>
      <c r="C85" s="53"/>
      <c r="D85" s="53"/>
      <c r="E85" s="53"/>
      <c r="F85" s="57"/>
      <c r="G85" s="57"/>
      <c r="H85" s="52"/>
      <c r="I85" s="53"/>
      <c r="J85" s="53"/>
      <c r="K85" s="95"/>
      <c r="L85" s="52"/>
      <c r="M85" s="52"/>
      <c r="N85" s="54"/>
      <c r="O85" s="254" t="str" cm="1">
        <f t="array" ref="O85">IF(A85="","",INDEX(근로조건!$A$5:$Y$1048576,MATCH(A85,근로조건!$A$5:$A$1048576,0)+0,15))</f>
        <v/>
      </c>
      <c r="P85" s="255" t="str" cm="1">
        <f t="array" ref="P85">IF(A85="","",INDEX(근로조건!$A$5:$Y$1048576,MATCH(A85,근로조건!$A$5:$A$1048576,0)+0,16))</f>
        <v/>
      </c>
      <c r="Q85" s="256" t="str" cm="1">
        <f t="array" ref="Q85">IF(A85="","",INDEX(근로조건!$A$5:$ZZ$1048576,MATCH(A85,근로조건!$A$5:$A$1048576,0)+0,21))</f>
        <v/>
      </c>
      <c r="R85" s="61"/>
      <c r="S85" s="61"/>
      <c r="T85" s="61"/>
      <c r="U85" s="61"/>
      <c r="V85" s="61"/>
      <c r="W85" s="61"/>
      <c r="X85" s="61"/>
      <c r="Y85" s="61"/>
      <c r="Z85" s="260" t="str">
        <f t="shared" si="6"/>
        <v/>
      </c>
      <c r="AA85" s="260" t="str">
        <f t="shared" si="7"/>
        <v/>
      </c>
      <c r="AB85" s="260" t="str" cm="1">
        <f t="array" ref="AB85">IFERROR(IF(A85="","",INDEX(근로조건!$A$5:$Z$1048576,MATCH(A85,근로조건!$A$5:$A$1048576,0)+0,17)-INDEX(근로조건!$A$5:$Z$1048576,MATCH(A85,근로조건!$A$5:$A$1048576,0)+0,11))*B85,"")</f>
        <v/>
      </c>
      <c r="AC85" s="260" t="str">
        <f t="shared" si="8"/>
        <v/>
      </c>
      <c r="AD85" s="260" t="str" cm="1">
        <f t="array" ref="AD85">IFERROR(IF(A85="","",INDEX(근로조건!$A$5:$L$1048576,MATCH(A85,근로조건!$A$5:$A$1048576,0)+0,12))*B85,"")</f>
        <v/>
      </c>
      <c r="AE85" s="261" t="str" cm="1">
        <f t="array" ref="AE85">IF(A85="","",INDEX(근로조건!$A$5:$AF$1048576,MATCH(A85,근로조건!$A$5:$A$1048576,0)+0,13))</f>
        <v/>
      </c>
      <c r="AF85" s="262" t="str" cm="1">
        <f t="array" ref="AF85">IF(A85="","",INDEX(근로조건!$A$5:$AF$1048576,MATCH(A85,근로조건!$A$5:$A$1048576,0)+0,14))</f>
        <v/>
      </c>
      <c r="AG85" s="261" t="str" cm="1">
        <f t="array" ref="AG85">IF(A85="","",INDEX(근로조건!$A$5:$AF$1048576,MATCH(A85,근로조건!$A$5:$A$1048576,0)+0,11))</f>
        <v/>
      </c>
      <c r="AH85" s="261" t="str" cm="1">
        <f t="array" ref="AH85">IF(A85="","",INDEX(근로조건!$A$5:$AF$1048576,MATCH(A85,근로조건!$A$5:$A$1048576,0)+0,19))</f>
        <v/>
      </c>
      <c r="AI85" s="262" t="str" cm="1">
        <f t="array" ref="AI85">IF(A85="","",INDEX(근로조건!$A$5:$AF$1048576,MATCH(A85,근로조건!$A$5:$A$1048576,0)+0,17))</f>
        <v/>
      </c>
      <c r="AJ85" s="253"/>
      <c r="AK85" s="253"/>
      <c r="AL85" s="253" t="str" cm="1">
        <f t="array" ref="AL85">IF(A85="","",INDEX(근로조건!$A$5:$AF$1048576,MATCH(A85,근로조건!$A$5:$A$1048576,0)+0,20))</f>
        <v/>
      </c>
      <c r="AM85" s="253"/>
      <c r="AN85" s="253"/>
      <c r="AO85" s="253"/>
      <c r="AP85" s="260"/>
      <c r="AQ85" s="123"/>
      <c r="AR85" s="166"/>
      <c r="AS85" s="267"/>
      <c r="AT85" s="266"/>
      <c r="AU85" s="266"/>
      <c r="AV85" s="266"/>
    </row>
    <row r="86" spans="1:48" x14ac:dyDescent="0.3">
      <c r="A86" s="52"/>
      <c r="B86" s="54"/>
      <c r="C86" s="53"/>
      <c r="D86" s="53"/>
      <c r="E86" s="53"/>
      <c r="F86" s="57"/>
      <c r="G86" s="57"/>
      <c r="H86" s="52"/>
      <c r="I86" s="53"/>
      <c r="J86" s="53"/>
      <c r="K86" s="95"/>
      <c r="L86" s="52"/>
      <c r="M86" s="52"/>
      <c r="N86" s="54"/>
      <c r="O86" s="254" t="str" cm="1">
        <f t="array" ref="O86">IF(A86="","",INDEX(근로조건!$A$5:$Y$1048576,MATCH(A86,근로조건!$A$5:$A$1048576,0)+0,15))</f>
        <v/>
      </c>
      <c r="P86" s="255" t="str" cm="1">
        <f t="array" ref="P86">IF(A86="","",INDEX(근로조건!$A$5:$Y$1048576,MATCH(A86,근로조건!$A$5:$A$1048576,0)+0,16))</f>
        <v/>
      </c>
      <c r="Q86" s="256" t="str" cm="1">
        <f t="array" ref="Q86">IF(A86="","",INDEX(근로조건!$A$5:$ZZ$1048576,MATCH(A86,근로조건!$A$5:$A$1048576,0)+0,21))</f>
        <v/>
      </c>
      <c r="R86" s="61"/>
      <c r="S86" s="61"/>
      <c r="T86" s="61"/>
      <c r="U86" s="61"/>
      <c r="V86" s="61"/>
      <c r="W86" s="61"/>
      <c r="X86" s="61"/>
      <c r="Y86" s="61"/>
      <c r="Z86" s="260" t="str">
        <f t="shared" si="6"/>
        <v/>
      </c>
      <c r="AA86" s="260" t="str">
        <f t="shared" si="7"/>
        <v/>
      </c>
      <c r="AB86" s="260" t="str" cm="1">
        <f t="array" ref="AB86">IFERROR(IF(A86="","",INDEX(근로조건!$A$5:$Z$1048576,MATCH(A86,근로조건!$A$5:$A$1048576,0)+0,17)-INDEX(근로조건!$A$5:$Z$1048576,MATCH(A86,근로조건!$A$5:$A$1048576,0)+0,11))*B86,"")</f>
        <v/>
      </c>
      <c r="AC86" s="260" t="str">
        <f t="shared" si="8"/>
        <v/>
      </c>
      <c r="AD86" s="260" t="str" cm="1">
        <f t="array" ref="AD86">IFERROR(IF(A86="","",INDEX(근로조건!$A$5:$L$1048576,MATCH(A86,근로조건!$A$5:$A$1048576,0)+0,12))*B86,"")</f>
        <v/>
      </c>
      <c r="AE86" s="261" t="str" cm="1">
        <f t="array" ref="AE86">IF(A86="","",INDEX(근로조건!$A$5:$AF$1048576,MATCH(A86,근로조건!$A$5:$A$1048576,0)+0,13))</f>
        <v/>
      </c>
      <c r="AF86" s="262" t="str" cm="1">
        <f t="array" ref="AF86">IF(A86="","",INDEX(근로조건!$A$5:$AF$1048576,MATCH(A86,근로조건!$A$5:$A$1048576,0)+0,14))</f>
        <v/>
      </c>
      <c r="AG86" s="261" t="str" cm="1">
        <f t="array" ref="AG86">IF(A86="","",INDEX(근로조건!$A$5:$AF$1048576,MATCH(A86,근로조건!$A$5:$A$1048576,0)+0,11))</f>
        <v/>
      </c>
      <c r="AH86" s="261" t="str" cm="1">
        <f t="array" ref="AH86">IF(A86="","",INDEX(근로조건!$A$5:$AF$1048576,MATCH(A86,근로조건!$A$5:$A$1048576,0)+0,19))</f>
        <v/>
      </c>
      <c r="AI86" s="262" t="str" cm="1">
        <f t="array" ref="AI86">IF(A86="","",INDEX(근로조건!$A$5:$AF$1048576,MATCH(A86,근로조건!$A$5:$A$1048576,0)+0,17))</f>
        <v/>
      </c>
      <c r="AJ86" s="253"/>
      <c r="AK86" s="253"/>
      <c r="AL86" s="253" t="str" cm="1">
        <f t="array" ref="AL86">IF(A86="","",INDEX(근로조건!$A$5:$AF$1048576,MATCH(A86,근로조건!$A$5:$A$1048576,0)+0,20))</f>
        <v/>
      </c>
      <c r="AM86" s="253"/>
      <c r="AN86" s="253"/>
      <c r="AO86" s="253"/>
      <c r="AP86" s="260"/>
      <c r="AQ86" s="123"/>
      <c r="AR86" s="166"/>
      <c r="AS86" s="267"/>
      <c r="AT86" s="266"/>
      <c r="AU86" s="266"/>
      <c r="AV86" s="266"/>
    </row>
    <row r="87" spans="1:48" x14ac:dyDescent="0.3">
      <c r="A87" s="52"/>
      <c r="B87" s="54"/>
      <c r="C87" s="53"/>
      <c r="D87" s="53"/>
      <c r="E87" s="53"/>
      <c r="F87" s="57"/>
      <c r="G87" s="57"/>
      <c r="H87" s="52"/>
      <c r="I87" s="53"/>
      <c r="J87" s="53"/>
      <c r="K87" s="95"/>
      <c r="L87" s="52"/>
      <c r="M87" s="52"/>
      <c r="N87" s="54"/>
      <c r="O87" s="254" t="str" cm="1">
        <f t="array" ref="O87">IF(A87="","",INDEX(근로조건!$A$5:$Y$1048576,MATCH(A87,근로조건!$A$5:$A$1048576,0)+0,15))</f>
        <v/>
      </c>
      <c r="P87" s="255" t="str" cm="1">
        <f t="array" ref="P87">IF(A87="","",INDEX(근로조건!$A$5:$Y$1048576,MATCH(A87,근로조건!$A$5:$A$1048576,0)+0,16))</f>
        <v/>
      </c>
      <c r="Q87" s="256" t="str" cm="1">
        <f t="array" ref="Q87">IF(A87="","",INDEX(근로조건!$A$5:$ZZ$1048576,MATCH(A87,근로조건!$A$5:$A$1048576,0)+0,21))</f>
        <v/>
      </c>
      <c r="R87" s="61"/>
      <c r="S87" s="61"/>
      <c r="T87" s="61"/>
      <c r="U87" s="61"/>
      <c r="V87" s="61"/>
      <c r="W87" s="61"/>
      <c r="X87" s="61"/>
      <c r="Y87" s="61"/>
      <c r="Z87" s="260" t="str">
        <f t="shared" si="6"/>
        <v/>
      </c>
      <c r="AA87" s="260" t="str">
        <f t="shared" si="7"/>
        <v/>
      </c>
      <c r="AB87" s="260" t="str" cm="1">
        <f t="array" ref="AB87">IFERROR(IF(A87="","",INDEX(근로조건!$A$5:$Z$1048576,MATCH(A87,근로조건!$A$5:$A$1048576,0)+0,17)-INDEX(근로조건!$A$5:$Z$1048576,MATCH(A87,근로조건!$A$5:$A$1048576,0)+0,11))*B87,"")</f>
        <v/>
      </c>
      <c r="AC87" s="260" t="str">
        <f t="shared" si="8"/>
        <v/>
      </c>
      <c r="AD87" s="260" t="str" cm="1">
        <f t="array" ref="AD87">IFERROR(IF(A87="","",INDEX(근로조건!$A$5:$L$1048576,MATCH(A87,근로조건!$A$5:$A$1048576,0)+0,12))*B87,"")</f>
        <v/>
      </c>
      <c r="AE87" s="261" t="str" cm="1">
        <f t="array" ref="AE87">IF(A87="","",INDEX(근로조건!$A$5:$AF$1048576,MATCH(A87,근로조건!$A$5:$A$1048576,0)+0,13))</f>
        <v/>
      </c>
      <c r="AF87" s="262" t="str" cm="1">
        <f t="array" ref="AF87">IF(A87="","",INDEX(근로조건!$A$5:$AF$1048576,MATCH(A87,근로조건!$A$5:$A$1048576,0)+0,14))</f>
        <v/>
      </c>
      <c r="AG87" s="261" t="str" cm="1">
        <f t="array" ref="AG87">IF(A87="","",INDEX(근로조건!$A$5:$AF$1048576,MATCH(A87,근로조건!$A$5:$A$1048576,0)+0,11))</f>
        <v/>
      </c>
      <c r="AH87" s="261" t="str" cm="1">
        <f t="array" ref="AH87">IF(A87="","",INDEX(근로조건!$A$5:$AF$1048576,MATCH(A87,근로조건!$A$5:$A$1048576,0)+0,19))</f>
        <v/>
      </c>
      <c r="AI87" s="262" t="str" cm="1">
        <f t="array" ref="AI87">IF(A87="","",INDEX(근로조건!$A$5:$AF$1048576,MATCH(A87,근로조건!$A$5:$A$1048576,0)+0,17))</f>
        <v/>
      </c>
      <c r="AJ87" s="253"/>
      <c r="AK87" s="253"/>
      <c r="AL87" s="253" t="str" cm="1">
        <f t="array" ref="AL87">IF(A87="","",INDEX(근로조건!$A$5:$AF$1048576,MATCH(A87,근로조건!$A$5:$A$1048576,0)+0,20))</f>
        <v/>
      </c>
      <c r="AM87" s="253"/>
      <c r="AN87" s="253"/>
      <c r="AO87" s="253"/>
      <c r="AP87" s="260"/>
      <c r="AQ87" s="123"/>
      <c r="AR87" s="166"/>
      <c r="AS87" s="267"/>
      <c r="AT87" s="266"/>
      <c r="AU87" s="266"/>
      <c r="AV87" s="266"/>
    </row>
    <row r="88" spans="1:48" x14ac:dyDescent="0.3">
      <c r="A88" s="52"/>
      <c r="B88" s="54"/>
      <c r="C88" s="53"/>
      <c r="D88" s="53"/>
      <c r="E88" s="53"/>
      <c r="F88" s="57"/>
      <c r="G88" s="57"/>
      <c r="H88" s="52"/>
      <c r="I88" s="53"/>
      <c r="J88" s="53"/>
      <c r="K88" s="95"/>
      <c r="L88" s="52"/>
      <c r="M88" s="52"/>
      <c r="N88" s="54"/>
      <c r="O88" s="254" t="str" cm="1">
        <f t="array" ref="O88">IF(A88="","",INDEX(근로조건!$A$5:$Y$1048576,MATCH(A88,근로조건!$A$5:$A$1048576,0)+0,15))</f>
        <v/>
      </c>
      <c r="P88" s="255" t="str" cm="1">
        <f t="array" ref="P88">IF(A88="","",INDEX(근로조건!$A$5:$Y$1048576,MATCH(A88,근로조건!$A$5:$A$1048576,0)+0,16))</f>
        <v/>
      </c>
      <c r="Q88" s="256" t="str" cm="1">
        <f t="array" ref="Q88">IF(A88="","",INDEX(근로조건!$A$5:$ZZ$1048576,MATCH(A88,근로조건!$A$5:$A$1048576,0)+0,21))</f>
        <v/>
      </c>
      <c r="R88" s="61"/>
      <c r="S88" s="61"/>
      <c r="T88" s="61"/>
      <c r="U88" s="61"/>
      <c r="V88" s="61"/>
      <c r="W88" s="61"/>
      <c r="X88" s="61"/>
      <c r="Y88" s="61"/>
      <c r="Z88" s="260" t="str">
        <f t="shared" si="6"/>
        <v/>
      </c>
      <c r="AA88" s="260" t="str">
        <f t="shared" si="7"/>
        <v/>
      </c>
      <c r="AB88" s="260" t="str" cm="1">
        <f t="array" ref="AB88">IFERROR(IF(A88="","",INDEX(근로조건!$A$5:$Z$1048576,MATCH(A88,근로조건!$A$5:$A$1048576,0)+0,17)-INDEX(근로조건!$A$5:$Z$1048576,MATCH(A88,근로조건!$A$5:$A$1048576,0)+0,11))*B88,"")</f>
        <v/>
      </c>
      <c r="AC88" s="260" t="str">
        <f t="shared" si="8"/>
        <v/>
      </c>
      <c r="AD88" s="260" t="str" cm="1">
        <f t="array" ref="AD88">IFERROR(IF(A88="","",INDEX(근로조건!$A$5:$L$1048576,MATCH(A88,근로조건!$A$5:$A$1048576,0)+0,12))*B88,"")</f>
        <v/>
      </c>
      <c r="AE88" s="261" t="str" cm="1">
        <f t="array" ref="AE88">IF(A88="","",INDEX(근로조건!$A$5:$AF$1048576,MATCH(A88,근로조건!$A$5:$A$1048576,0)+0,13))</f>
        <v/>
      </c>
      <c r="AF88" s="262" t="str" cm="1">
        <f t="array" ref="AF88">IF(A88="","",INDEX(근로조건!$A$5:$AF$1048576,MATCH(A88,근로조건!$A$5:$A$1048576,0)+0,14))</f>
        <v/>
      </c>
      <c r="AG88" s="261" t="str" cm="1">
        <f t="array" ref="AG88">IF(A88="","",INDEX(근로조건!$A$5:$AF$1048576,MATCH(A88,근로조건!$A$5:$A$1048576,0)+0,11))</f>
        <v/>
      </c>
      <c r="AH88" s="261" t="str" cm="1">
        <f t="array" ref="AH88">IF(A88="","",INDEX(근로조건!$A$5:$AF$1048576,MATCH(A88,근로조건!$A$5:$A$1048576,0)+0,19))</f>
        <v/>
      </c>
      <c r="AI88" s="262" t="str" cm="1">
        <f t="array" ref="AI88">IF(A88="","",INDEX(근로조건!$A$5:$AF$1048576,MATCH(A88,근로조건!$A$5:$A$1048576,0)+0,17))</f>
        <v/>
      </c>
      <c r="AJ88" s="253"/>
      <c r="AK88" s="253"/>
      <c r="AL88" s="253" t="str" cm="1">
        <f t="array" ref="AL88">IF(A88="","",INDEX(근로조건!$A$5:$AF$1048576,MATCH(A88,근로조건!$A$5:$A$1048576,0)+0,20))</f>
        <v/>
      </c>
      <c r="AM88" s="253"/>
      <c r="AN88" s="253"/>
      <c r="AO88" s="253"/>
      <c r="AP88" s="260"/>
      <c r="AQ88" s="123"/>
      <c r="AR88" s="166"/>
      <c r="AS88" s="267"/>
      <c r="AT88" s="266"/>
      <c r="AU88" s="266"/>
      <c r="AV88" s="266"/>
    </row>
    <row r="89" spans="1:48" x14ac:dyDescent="0.3">
      <c r="A89" s="52"/>
      <c r="B89" s="54"/>
      <c r="C89" s="53"/>
      <c r="D89" s="53"/>
      <c r="E89" s="53"/>
      <c r="F89" s="57"/>
      <c r="G89" s="57"/>
      <c r="H89" s="52"/>
      <c r="I89" s="53"/>
      <c r="J89" s="53"/>
      <c r="K89" s="95"/>
      <c r="L89" s="52"/>
      <c r="M89" s="52"/>
      <c r="N89" s="54"/>
      <c r="O89" s="254" t="str" cm="1">
        <f t="array" ref="O89">IF(A89="","",INDEX(근로조건!$A$5:$Y$1048576,MATCH(A89,근로조건!$A$5:$A$1048576,0)+0,15))</f>
        <v/>
      </c>
      <c r="P89" s="255" t="str" cm="1">
        <f t="array" ref="P89">IF(A89="","",INDEX(근로조건!$A$5:$Y$1048576,MATCH(A89,근로조건!$A$5:$A$1048576,0)+0,16))</f>
        <v/>
      </c>
      <c r="Q89" s="256" t="str" cm="1">
        <f t="array" ref="Q89">IF(A89="","",INDEX(근로조건!$A$5:$ZZ$1048576,MATCH(A89,근로조건!$A$5:$A$1048576,0)+0,21))</f>
        <v/>
      </c>
      <c r="R89" s="61"/>
      <c r="S89" s="61"/>
      <c r="T89" s="61"/>
      <c r="U89" s="61"/>
      <c r="V89" s="61"/>
      <c r="W89" s="61"/>
      <c r="X89" s="61"/>
      <c r="Y89" s="61"/>
      <c r="Z89" s="260" t="str">
        <f t="shared" si="6"/>
        <v/>
      </c>
      <c r="AA89" s="260" t="str">
        <f t="shared" si="7"/>
        <v/>
      </c>
      <c r="AB89" s="260" t="str" cm="1">
        <f t="array" ref="AB89">IFERROR(IF(A89="","",INDEX(근로조건!$A$5:$Z$1048576,MATCH(A89,근로조건!$A$5:$A$1048576,0)+0,17)-INDEX(근로조건!$A$5:$Z$1048576,MATCH(A89,근로조건!$A$5:$A$1048576,0)+0,11))*B89,"")</f>
        <v/>
      </c>
      <c r="AC89" s="260" t="str">
        <f t="shared" si="8"/>
        <v/>
      </c>
      <c r="AD89" s="260" t="str" cm="1">
        <f t="array" ref="AD89">IFERROR(IF(A89="","",INDEX(근로조건!$A$5:$L$1048576,MATCH(A89,근로조건!$A$5:$A$1048576,0)+0,12))*B89,"")</f>
        <v/>
      </c>
      <c r="AE89" s="261" t="str" cm="1">
        <f t="array" ref="AE89">IF(A89="","",INDEX(근로조건!$A$5:$AF$1048576,MATCH(A89,근로조건!$A$5:$A$1048576,0)+0,13))</f>
        <v/>
      </c>
      <c r="AF89" s="262" t="str" cm="1">
        <f t="array" ref="AF89">IF(A89="","",INDEX(근로조건!$A$5:$AF$1048576,MATCH(A89,근로조건!$A$5:$A$1048576,0)+0,14))</f>
        <v/>
      </c>
      <c r="AG89" s="261" t="str" cm="1">
        <f t="array" ref="AG89">IF(A89="","",INDEX(근로조건!$A$5:$AF$1048576,MATCH(A89,근로조건!$A$5:$A$1048576,0)+0,11))</f>
        <v/>
      </c>
      <c r="AH89" s="261" t="str" cm="1">
        <f t="array" ref="AH89">IF(A89="","",INDEX(근로조건!$A$5:$AF$1048576,MATCH(A89,근로조건!$A$5:$A$1048576,0)+0,19))</f>
        <v/>
      </c>
      <c r="AI89" s="262" t="str" cm="1">
        <f t="array" ref="AI89">IF(A89="","",INDEX(근로조건!$A$5:$AF$1048576,MATCH(A89,근로조건!$A$5:$A$1048576,0)+0,17))</f>
        <v/>
      </c>
      <c r="AJ89" s="253"/>
      <c r="AK89" s="253"/>
      <c r="AL89" s="253" t="str" cm="1">
        <f t="array" ref="AL89">IF(A89="","",INDEX(근로조건!$A$5:$AF$1048576,MATCH(A89,근로조건!$A$5:$A$1048576,0)+0,20))</f>
        <v/>
      </c>
      <c r="AM89" s="253"/>
      <c r="AN89" s="253"/>
      <c r="AO89" s="253"/>
      <c r="AP89" s="260"/>
      <c r="AQ89" s="123"/>
      <c r="AR89" s="166"/>
      <c r="AS89" s="267"/>
      <c r="AT89" s="266"/>
      <c r="AU89" s="266"/>
      <c r="AV89" s="266"/>
    </row>
    <row r="90" spans="1:48" x14ac:dyDescent="0.3">
      <c r="A90" s="52"/>
      <c r="B90" s="54"/>
      <c r="C90" s="53"/>
      <c r="D90" s="53"/>
      <c r="E90" s="53"/>
      <c r="F90" s="57"/>
      <c r="G90" s="57"/>
      <c r="H90" s="52"/>
      <c r="I90" s="53"/>
      <c r="J90" s="53"/>
      <c r="K90" s="95"/>
      <c r="L90" s="52"/>
      <c r="M90" s="52"/>
      <c r="N90" s="54"/>
      <c r="O90" s="254" t="str" cm="1">
        <f t="array" ref="O90">IF(A90="","",INDEX(근로조건!$A$5:$Y$1048576,MATCH(A90,근로조건!$A$5:$A$1048576,0)+0,15))</f>
        <v/>
      </c>
      <c r="P90" s="255" t="str" cm="1">
        <f t="array" ref="P90">IF(A90="","",INDEX(근로조건!$A$5:$Y$1048576,MATCH(A90,근로조건!$A$5:$A$1048576,0)+0,16))</f>
        <v/>
      </c>
      <c r="Q90" s="256" t="str" cm="1">
        <f t="array" ref="Q90">IF(A90="","",INDEX(근로조건!$A$5:$ZZ$1048576,MATCH(A90,근로조건!$A$5:$A$1048576,0)+0,21))</f>
        <v/>
      </c>
      <c r="R90" s="61"/>
      <c r="S90" s="61"/>
      <c r="T90" s="61"/>
      <c r="U90" s="61"/>
      <c r="V90" s="61"/>
      <c r="W90" s="61"/>
      <c r="X90" s="61"/>
      <c r="Y90" s="61"/>
      <c r="Z90" s="260" t="str">
        <f t="shared" si="6"/>
        <v/>
      </c>
      <c r="AA90" s="260" t="str">
        <f t="shared" si="7"/>
        <v/>
      </c>
      <c r="AB90" s="260" t="str" cm="1">
        <f t="array" ref="AB90">IFERROR(IF(A90="","",INDEX(근로조건!$A$5:$Z$1048576,MATCH(A90,근로조건!$A$5:$A$1048576,0)+0,17)-INDEX(근로조건!$A$5:$Z$1048576,MATCH(A90,근로조건!$A$5:$A$1048576,0)+0,11))*B90,"")</f>
        <v/>
      </c>
      <c r="AC90" s="260" t="str">
        <f t="shared" si="8"/>
        <v/>
      </c>
      <c r="AD90" s="260" t="str" cm="1">
        <f t="array" ref="AD90">IFERROR(IF(A90="","",INDEX(근로조건!$A$5:$L$1048576,MATCH(A90,근로조건!$A$5:$A$1048576,0)+0,12))*B90,"")</f>
        <v/>
      </c>
      <c r="AE90" s="261" t="str" cm="1">
        <f t="array" ref="AE90">IF(A90="","",INDEX(근로조건!$A$5:$AF$1048576,MATCH(A90,근로조건!$A$5:$A$1048576,0)+0,13))</f>
        <v/>
      </c>
      <c r="AF90" s="262" t="str" cm="1">
        <f t="array" ref="AF90">IF(A90="","",INDEX(근로조건!$A$5:$AF$1048576,MATCH(A90,근로조건!$A$5:$A$1048576,0)+0,14))</f>
        <v/>
      </c>
      <c r="AG90" s="261" t="str" cm="1">
        <f t="array" ref="AG90">IF(A90="","",INDEX(근로조건!$A$5:$AF$1048576,MATCH(A90,근로조건!$A$5:$A$1048576,0)+0,11))</f>
        <v/>
      </c>
      <c r="AH90" s="261" t="str" cm="1">
        <f t="array" ref="AH90">IF(A90="","",INDEX(근로조건!$A$5:$AF$1048576,MATCH(A90,근로조건!$A$5:$A$1048576,0)+0,19))</f>
        <v/>
      </c>
      <c r="AI90" s="262" t="str" cm="1">
        <f t="array" ref="AI90">IF(A90="","",INDEX(근로조건!$A$5:$AF$1048576,MATCH(A90,근로조건!$A$5:$A$1048576,0)+0,17))</f>
        <v/>
      </c>
      <c r="AJ90" s="253"/>
      <c r="AK90" s="253"/>
      <c r="AL90" s="253" t="str" cm="1">
        <f t="array" ref="AL90">IF(A90="","",INDEX(근로조건!$A$5:$AF$1048576,MATCH(A90,근로조건!$A$5:$A$1048576,0)+0,20))</f>
        <v/>
      </c>
      <c r="AM90" s="253"/>
      <c r="AN90" s="253"/>
      <c r="AO90" s="253"/>
      <c r="AP90" s="260"/>
      <c r="AQ90" s="123"/>
      <c r="AR90" s="166"/>
      <c r="AS90" s="267"/>
      <c r="AT90" s="266"/>
      <c r="AU90" s="266"/>
      <c r="AV90" s="266"/>
    </row>
    <row r="91" spans="1:48" x14ac:dyDescent="0.3">
      <c r="A91" s="52"/>
      <c r="B91" s="54"/>
      <c r="C91" s="53"/>
      <c r="D91" s="53"/>
      <c r="E91" s="53"/>
      <c r="F91" s="57"/>
      <c r="G91" s="57"/>
      <c r="H91" s="52"/>
      <c r="I91" s="53"/>
      <c r="J91" s="53"/>
      <c r="K91" s="95"/>
      <c r="L91" s="52"/>
      <c r="M91" s="52"/>
      <c r="N91" s="54"/>
      <c r="O91" s="254" t="str" cm="1">
        <f t="array" ref="O91">IF(A91="","",INDEX(근로조건!$A$5:$Y$1048576,MATCH(A91,근로조건!$A$5:$A$1048576,0)+0,15))</f>
        <v/>
      </c>
      <c r="P91" s="255" t="str" cm="1">
        <f t="array" ref="P91">IF(A91="","",INDEX(근로조건!$A$5:$Y$1048576,MATCH(A91,근로조건!$A$5:$A$1048576,0)+0,16))</f>
        <v/>
      </c>
      <c r="Q91" s="256" t="str" cm="1">
        <f t="array" ref="Q91">IF(A91="","",INDEX(근로조건!$A$5:$ZZ$1048576,MATCH(A91,근로조건!$A$5:$A$1048576,0)+0,21))</f>
        <v/>
      </c>
      <c r="R91" s="61"/>
      <c r="S91" s="61"/>
      <c r="T91" s="61"/>
      <c r="U91" s="61"/>
      <c r="V91" s="61"/>
      <c r="W91" s="61"/>
      <c r="X91" s="61"/>
      <c r="Y91" s="61"/>
      <c r="Z91" s="260" t="str">
        <f t="shared" si="6"/>
        <v/>
      </c>
      <c r="AA91" s="260" t="str">
        <f t="shared" si="7"/>
        <v/>
      </c>
      <c r="AB91" s="260" t="str" cm="1">
        <f t="array" ref="AB91">IFERROR(IF(A91="","",INDEX(근로조건!$A$5:$Z$1048576,MATCH(A91,근로조건!$A$5:$A$1048576,0)+0,17)-INDEX(근로조건!$A$5:$Z$1048576,MATCH(A91,근로조건!$A$5:$A$1048576,0)+0,11))*B91,"")</f>
        <v/>
      </c>
      <c r="AC91" s="260" t="str">
        <f t="shared" si="8"/>
        <v/>
      </c>
      <c r="AD91" s="260" t="str" cm="1">
        <f t="array" ref="AD91">IFERROR(IF(A91="","",INDEX(근로조건!$A$5:$L$1048576,MATCH(A91,근로조건!$A$5:$A$1048576,0)+0,12))*B91,"")</f>
        <v/>
      </c>
      <c r="AE91" s="261" t="str" cm="1">
        <f t="array" ref="AE91">IF(A91="","",INDEX(근로조건!$A$5:$AF$1048576,MATCH(A91,근로조건!$A$5:$A$1048576,0)+0,13))</f>
        <v/>
      </c>
      <c r="AF91" s="262" t="str" cm="1">
        <f t="array" ref="AF91">IF(A91="","",INDEX(근로조건!$A$5:$AF$1048576,MATCH(A91,근로조건!$A$5:$A$1048576,0)+0,14))</f>
        <v/>
      </c>
      <c r="AG91" s="261" t="str" cm="1">
        <f t="array" ref="AG91">IF(A91="","",INDEX(근로조건!$A$5:$AF$1048576,MATCH(A91,근로조건!$A$5:$A$1048576,0)+0,11))</f>
        <v/>
      </c>
      <c r="AH91" s="261" t="str" cm="1">
        <f t="array" ref="AH91">IF(A91="","",INDEX(근로조건!$A$5:$AF$1048576,MATCH(A91,근로조건!$A$5:$A$1048576,0)+0,19))</f>
        <v/>
      </c>
      <c r="AI91" s="262" t="str" cm="1">
        <f t="array" ref="AI91">IF(A91="","",INDEX(근로조건!$A$5:$AF$1048576,MATCH(A91,근로조건!$A$5:$A$1048576,0)+0,17))</f>
        <v/>
      </c>
      <c r="AJ91" s="253"/>
      <c r="AK91" s="253"/>
      <c r="AL91" s="253" t="str" cm="1">
        <f t="array" ref="AL91">IF(A91="","",INDEX(근로조건!$A$5:$AF$1048576,MATCH(A91,근로조건!$A$5:$A$1048576,0)+0,20))</f>
        <v/>
      </c>
      <c r="AM91" s="253"/>
      <c r="AN91" s="253"/>
      <c r="AO91" s="253"/>
      <c r="AP91" s="260"/>
      <c r="AQ91" s="123"/>
      <c r="AR91" s="166"/>
      <c r="AS91" s="267"/>
      <c r="AT91" s="266"/>
      <c r="AU91" s="266"/>
      <c r="AV91" s="266"/>
    </row>
    <row r="92" spans="1:48" x14ac:dyDescent="0.3">
      <c r="A92" s="52"/>
      <c r="B92" s="54"/>
      <c r="C92" s="53"/>
      <c r="D92" s="53"/>
      <c r="E92" s="53"/>
      <c r="F92" s="57"/>
      <c r="G92" s="57"/>
      <c r="H92" s="52"/>
      <c r="I92" s="53"/>
      <c r="J92" s="53"/>
      <c r="K92" s="95"/>
      <c r="L92" s="52"/>
      <c r="M92" s="52"/>
      <c r="N92" s="54"/>
      <c r="O92" s="254" t="str" cm="1">
        <f t="array" ref="O92">IF(A92="","",INDEX(근로조건!$A$5:$Y$1048576,MATCH(A92,근로조건!$A$5:$A$1048576,0)+0,15))</f>
        <v/>
      </c>
      <c r="P92" s="255" t="str" cm="1">
        <f t="array" ref="P92">IF(A92="","",INDEX(근로조건!$A$5:$Y$1048576,MATCH(A92,근로조건!$A$5:$A$1048576,0)+0,16))</f>
        <v/>
      </c>
      <c r="Q92" s="256" t="str" cm="1">
        <f t="array" ref="Q92">IF(A92="","",INDEX(근로조건!$A$5:$ZZ$1048576,MATCH(A92,근로조건!$A$5:$A$1048576,0)+0,21))</f>
        <v/>
      </c>
      <c r="R92" s="61"/>
      <c r="S92" s="61"/>
      <c r="T92" s="61"/>
      <c r="U92" s="61"/>
      <c r="V92" s="61"/>
      <c r="W92" s="61"/>
      <c r="X92" s="61"/>
      <c r="Y92" s="61"/>
      <c r="Z92" s="260" t="str">
        <f t="shared" si="6"/>
        <v/>
      </c>
      <c r="AA92" s="260" t="str">
        <f t="shared" si="7"/>
        <v/>
      </c>
      <c r="AB92" s="260" t="str" cm="1">
        <f t="array" ref="AB92">IFERROR(IF(A92="","",INDEX(근로조건!$A$5:$Z$1048576,MATCH(A92,근로조건!$A$5:$A$1048576,0)+0,17)-INDEX(근로조건!$A$5:$Z$1048576,MATCH(A92,근로조건!$A$5:$A$1048576,0)+0,11))*B92,"")</f>
        <v/>
      </c>
      <c r="AC92" s="260" t="str">
        <f t="shared" si="8"/>
        <v/>
      </c>
      <c r="AD92" s="260" t="str" cm="1">
        <f t="array" ref="AD92">IFERROR(IF(A92="","",INDEX(근로조건!$A$5:$L$1048576,MATCH(A92,근로조건!$A$5:$A$1048576,0)+0,12))*B92,"")</f>
        <v/>
      </c>
      <c r="AE92" s="261" t="str" cm="1">
        <f t="array" ref="AE92">IF(A92="","",INDEX(근로조건!$A$5:$AF$1048576,MATCH(A92,근로조건!$A$5:$A$1048576,0)+0,13))</f>
        <v/>
      </c>
      <c r="AF92" s="262" t="str" cm="1">
        <f t="array" ref="AF92">IF(A92="","",INDEX(근로조건!$A$5:$AF$1048576,MATCH(A92,근로조건!$A$5:$A$1048576,0)+0,14))</f>
        <v/>
      </c>
      <c r="AG92" s="261" t="str" cm="1">
        <f t="array" ref="AG92">IF(A92="","",INDEX(근로조건!$A$5:$AF$1048576,MATCH(A92,근로조건!$A$5:$A$1048576,0)+0,11))</f>
        <v/>
      </c>
      <c r="AH92" s="261" t="str" cm="1">
        <f t="array" ref="AH92">IF(A92="","",INDEX(근로조건!$A$5:$AF$1048576,MATCH(A92,근로조건!$A$5:$A$1048576,0)+0,19))</f>
        <v/>
      </c>
      <c r="AI92" s="262" t="str" cm="1">
        <f t="array" ref="AI92">IF(A92="","",INDEX(근로조건!$A$5:$AF$1048576,MATCH(A92,근로조건!$A$5:$A$1048576,0)+0,17))</f>
        <v/>
      </c>
      <c r="AJ92" s="253"/>
      <c r="AK92" s="253"/>
      <c r="AL92" s="253" t="str" cm="1">
        <f t="array" ref="AL92">IF(A92="","",INDEX(근로조건!$A$5:$AF$1048576,MATCH(A92,근로조건!$A$5:$A$1048576,0)+0,20))</f>
        <v/>
      </c>
      <c r="AM92" s="253"/>
      <c r="AN92" s="253"/>
      <c r="AO92" s="253"/>
      <c r="AP92" s="260"/>
      <c r="AQ92" s="123"/>
      <c r="AR92" s="166"/>
      <c r="AS92" s="267"/>
      <c r="AT92" s="266"/>
      <c r="AU92" s="266"/>
      <c r="AV92" s="266"/>
    </row>
    <row r="93" spans="1:48" x14ac:dyDescent="0.3">
      <c r="A93" s="52"/>
      <c r="B93" s="54"/>
      <c r="C93" s="53"/>
      <c r="D93" s="53"/>
      <c r="E93" s="53"/>
      <c r="F93" s="57"/>
      <c r="G93" s="57"/>
      <c r="H93" s="52"/>
      <c r="I93" s="53"/>
      <c r="J93" s="53"/>
      <c r="K93" s="95"/>
      <c r="L93" s="52"/>
      <c r="M93" s="52"/>
      <c r="N93" s="54"/>
      <c r="O93" s="254" t="str" cm="1">
        <f t="array" ref="O93">IF(A93="","",INDEX(근로조건!$A$5:$Y$1048576,MATCH(A93,근로조건!$A$5:$A$1048576,0)+0,15))</f>
        <v/>
      </c>
      <c r="P93" s="255" t="str" cm="1">
        <f t="array" ref="P93">IF(A93="","",INDEX(근로조건!$A$5:$Y$1048576,MATCH(A93,근로조건!$A$5:$A$1048576,0)+0,16))</f>
        <v/>
      </c>
      <c r="Q93" s="256" t="str" cm="1">
        <f t="array" ref="Q93">IF(A93="","",INDEX(근로조건!$A$5:$ZZ$1048576,MATCH(A93,근로조건!$A$5:$A$1048576,0)+0,21))</f>
        <v/>
      </c>
      <c r="R93" s="61"/>
      <c r="S93" s="61"/>
      <c r="T93" s="61"/>
      <c r="U93" s="61"/>
      <c r="V93" s="61"/>
      <c r="W93" s="61"/>
      <c r="X93" s="61"/>
      <c r="Y93" s="61"/>
      <c r="Z93" s="260" t="str">
        <f t="shared" si="6"/>
        <v/>
      </c>
      <c r="AA93" s="260" t="str">
        <f t="shared" si="7"/>
        <v/>
      </c>
      <c r="AB93" s="260" t="str" cm="1">
        <f t="array" ref="AB93">IFERROR(IF(A93="","",INDEX(근로조건!$A$5:$Z$1048576,MATCH(A93,근로조건!$A$5:$A$1048576,0)+0,17)-INDEX(근로조건!$A$5:$Z$1048576,MATCH(A93,근로조건!$A$5:$A$1048576,0)+0,11))*B93,"")</f>
        <v/>
      </c>
      <c r="AC93" s="260" t="str">
        <f t="shared" si="8"/>
        <v/>
      </c>
      <c r="AD93" s="260" t="str" cm="1">
        <f t="array" ref="AD93">IFERROR(IF(A93="","",INDEX(근로조건!$A$5:$L$1048576,MATCH(A93,근로조건!$A$5:$A$1048576,0)+0,12))*B93,"")</f>
        <v/>
      </c>
      <c r="AE93" s="261" t="str" cm="1">
        <f t="array" ref="AE93">IF(A93="","",INDEX(근로조건!$A$5:$AF$1048576,MATCH(A93,근로조건!$A$5:$A$1048576,0)+0,13))</f>
        <v/>
      </c>
      <c r="AF93" s="262" t="str" cm="1">
        <f t="array" ref="AF93">IF(A93="","",INDEX(근로조건!$A$5:$AF$1048576,MATCH(A93,근로조건!$A$5:$A$1048576,0)+0,14))</f>
        <v/>
      </c>
      <c r="AG93" s="261" t="str" cm="1">
        <f t="array" ref="AG93">IF(A93="","",INDEX(근로조건!$A$5:$AF$1048576,MATCH(A93,근로조건!$A$5:$A$1048576,0)+0,11))</f>
        <v/>
      </c>
      <c r="AH93" s="261" t="str" cm="1">
        <f t="array" ref="AH93">IF(A93="","",INDEX(근로조건!$A$5:$AF$1048576,MATCH(A93,근로조건!$A$5:$A$1048576,0)+0,19))</f>
        <v/>
      </c>
      <c r="AI93" s="262" t="str" cm="1">
        <f t="array" ref="AI93">IF(A93="","",INDEX(근로조건!$A$5:$AF$1048576,MATCH(A93,근로조건!$A$5:$A$1048576,0)+0,17))</f>
        <v/>
      </c>
      <c r="AJ93" s="253"/>
      <c r="AK93" s="253"/>
      <c r="AL93" s="253" t="str" cm="1">
        <f t="array" ref="AL93">IF(A93="","",INDEX(근로조건!$A$5:$AF$1048576,MATCH(A93,근로조건!$A$5:$A$1048576,0)+0,20))</f>
        <v/>
      </c>
      <c r="AM93" s="253"/>
      <c r="AN93" s="253"/>
      <c r="AO93" s="253"/>
      <c r="AP93" s="260"/>
      <c r="AQ93" s="123"/>
      <c r="AR93" s="166"/>
      <c r="AS93" s="267"/>
      <c r="AT93" s="266"/>
      <c r="AU93" s="266"/>
      <c r="AV93" s="266"/>
    </row>
    <row r="94" spans="1:48" x14ac:dyDescent="0.3">
      <c r="A94" s="52"/>
      <c r="B94" s="54"/>
      <c r="C94" s="53"/>
      <c r="D94" s="53"/>
      <c r="E94" s="53"/>
      <c r="F94" s="57"/>
      <c r="G94" s="57"/>
      <c r="H94" s="52"/>
      <c r="I94" s="53"/>
      <c r="J94" s="53"/>
      <c r="K94" s="95"/>
      <c r="L94" s="52"/>
      <c r="M94" s="52"/>
      <c r="N94" s="54"/>
      <c r="O94" s="254" t="str" cm="1">
        <f t="array" ref="O94">IF(A94="","",INDEX(근로조건!$A$5:$Y$1048576,MATCH(A94,근로조건!$A$5:$A$1048576,0)+0,15))</f>
        <v/>
      </c>
      <c r="P94" s="255" t="str" cm="1">
        <f t="array" ref="P94">IF(A94="","",INDEX(근로조건!$A$5:$Y$1048576,MATCH(A94,근로조건!$A$5:$A$1048576,0)+0,16))</f>
        <v/>
      </c>
      <c r="Q94" s="256" t="str" cm="1">
        <f t="array" ref="Q94">IF(A94="","",INDEX(근로조건!$A$5:$ZZ$1048576,MATCH(A94,근로조건!$A$5:$A$1048576,0)+0,21))</f>
        <v/>
      </c>
      <c r="R94" s="61"/>
      <c r="S94" s="61"/>
      <c r="T94" s="61"/>
      <c r="U94" s="61"/>
      <c r="V94" s="61"/>
      <c r="W94" s="61"/>
      <c r="X94" s="61"/>
      <c r="Y94" s="61"/>
      <c r="Z94" s="260" t="str">
        <f t="shared" si="6"/>
        <v/>
      </c>
      <c r="AA94" s="260" t="str">
        <f t="shared" si="7"/>
        <v/>
      </c>
      <c r="AB94" s="260" t="str" cm="1">
        <f t="array" ref="AB94">IFERROR(IF(A94="","",INDEX(근로조건!$A$5:$Z$1048576,MATCH(A94,근로조건!$A$5:$A$1048576,0)+0,17)-INDEX(근로조건!$A$5:$Z$1048576,MATCH(A94,근로조건!$A$5:$A$1048576,0)+0,11))*B94,"")</f>
        <v/>
      </c>
      <c r="AC94" s="260" t="str">
        <f t="shared" si="8"/>
        <v/>
      </c>
      <c r="AD94" s="260" t="str" cm="1">
        <f t="array" ref="AD94">IFERROR(IF(A94="","",INDEX(근로조건!$A$5:$L$1048576,MATCH(A94,근로조건!$A$5:$A$1048576,0)+0,12))*B94,"")</f>
        <v/>
      </c>
      <c r="AE94" s="261" t="str" cm="1">
        <f t="array" ref="AE94">IF(A94="","",INDEX(근로조건!$A$5:$AF$1048576,MATCH(A94,근로조건!$A$5:$A$1048576,0)+0,13))</f>
        <v/>
      </c>
      <c r="AF94" s="262" t="str" cm="1">
        <f t="array" ref="AF94">IF(A94="","",INDEX(근로조건!$A$5:$AF$1048576,MATCH(A94,근로조건!$A$5:$A$1048576,0)+0,14))</f>
        <v/>
      </c>
      <c r="AG94" s="261" t="str" cm="1">
        <f t="array" ref="AG94">IF(A94="","",INDEX(근로조건!$A$5:$AF$1048576,MATCH(A94,근로조건!$A$5:$A$1048576,0)+0,11))</f>
        <v/>
      </c>
      <c r="AH94" s="261" t="str" cm="1">
        <f t="array" ref="AH94">IF(A94="","",INDEX(근로조건!$A$5:$AF$1048576,MATCH(A94,근로조건!$A$5:$A$1048576,0)+0,19))</f>
        <v/>
      </c>
      <c r="AI94" s="262" t="str" cm="1">
        <f t="array" ref="AI94">IF(A94="","",INDEX(근로조건!$A$5:$AF$1048576,MATCH(A94,근로조건!$A$5:$A$1048576,0)+0,17))</f>
        <v/>
      </c>
      <c r="AJ94" s="253"/>
      <c r="AK94" s="253"/>
      <c r="AL94" s="253" t="str" cm="1">
        <f t="array" ref="AL94">IF(A94="","",INDEX(근로조건!$A$5:$AF$1048576,MATCH(A94,근로조건!$A$5:$A$1048576,0)+0,20))</f>
        <v/>
      </c>
      <c r="AM94" s="253"/>
      <c r="AN94" s="253"/>
      <c r="AO94" s="253"/>
      <c r="AP94" s="260"/>
      <c r="AQ94" s="123"/>
      <c r="AR94" s="166"/>
      <c r="AS94" s="267"/>
      <c r="AT94" s="266"/>
      <c r="AU94" s="266"/>
      <c r="AV94" s="266"/>
    </row>
    <row r="95" spans="1:48" x14ac:dyDescent="0.3">
      <c r="A95" s="52"/>
      <c r="B95" s="54"/>
      <c r="C95" s="53"/>
      <c r="D95" s="53"/>
      <c r="E95" s="53"/>
      <c r="F95" s="57"/>
      <c r="G95" s="57"/>
      <c r="H95" s="52"/>
      <c r="I95" s="53"/>
      <c r="J95" s="53"/>
      <c r="K95" s="95"/>
      <c r="L95" s="52"/>
      <c r="M95" s="52"/>
      <c r="N95" s="54"/>
      <c r="O95" s="254" t="str" cm="1">
        <f t="array" ref="O95">IF(A95="","",INDEX(근로조건!$A$5:$Y$1048576,MATCH(A95,근로조건!$A$5:$A$1048576,0)+0,15))</f>
        <v/>
      </c>
      <c r="P95" s="255" t="str" cm="1">
        <f t="array" ref="P95">IF(A95="","",INDEX(근로조건!$A$5:$Y$1048576,MATCH(A95,근로조건!$A$5:$A$1048576,0)+0,16))</f>
        <v/>
      </c>
      <c r="Q95" s="256" t="str" cm="1">
        <f t="array" ref="Q95">IF(A95="","",INDEX(근로조건!$A$5:$ZZ$1048576,MATCH(A95,근로조건!$A$5:$A$1048576,0)+0,21))</f>
        <v/>
      </c>
      <c r="R95" s="61"/>
      <c r="S95" s="61"/>
      <c r="T95" s="61"/>
      <c r="U95" s="61"/>
      <c r="V95" s="61"/>
      <c r="W95" s="61"/>
      <c r="X95" s="61"/>
      <c r="Y95" s="61"/>
      <c r="Z95" s="260" t="str">
        <f t="shared" si="6"/>
        <v/>
      </c>
      <c r="AA95" s="260" t="str">
        <f t="shared" si="7"/>
        <v/>
      </c>
      <c r="AB95" s="260" t="str" cm="1">
        <f t="array" ref="AB95">IFERROR(IF(A95="","",INDEX(근로조건!$A$5:$Z$1048576,MATCH(A95,근로조건!$A$5:$A$1048576,0)+0,17)-INDEX(근로조건!$A$5:$Z$1048576,MATCH(A95,근로조건!$A$5:$A$1048576,0)+0,11))*B95,"")</f>
        <v/>
      </c>
      <c r="AC95" s="260" t="str">
        <f t="shared" si="8"/>
        <v/>
      </c>
      <c r="AD95" s="260" t="str" cm="1">
        <f t="array" ref="AD95">IFERROR(IF(A95="","",INDEX(근로조건!$A$5:$L$1048576,MATCH(A95,근로조건!$A$5:$A$1048576,0)+0,12))*B95,"")</f>
        <v/>
      </c>
      <c r="AE95" s="261" t="str" cm="1">
        <f t="array" ref="AE95">IF(A95="","",INDEX(근로조건!$A$5:$AF$1048576,MATCH(A95,근로조건!$A$5:$A$1048576,0)+0,13))</f>
        <v/>
      </c>
      <c r="AF95" s="262" t="str" cm="1">
        <f t="array" ref="AF95">IF(A95="","",INDEX(근로조건!$A$5:$AF$1048576,MATCH(A95,근로조건!$A$5:$A$1048576,0)+0,14))</f>
        <v/>
      </c>
      <c r="AG95" s="261" t="str" cm="1">
        <f t="array" ref="AG95">IF(A95="","",INDEX(근로조건!$A$5:$AF$1048576,MATCH(A95,근로조건!$A$5:$A$1048576,0)+0,11))</f>
        <v/>
      </c>
      <c r="AH95" s="261" t="str" cm="1">
        <f t="array" ref="AH95">IF(A95="","",INDEX(근로조건!$A$5:$AF$1048576,MATCH(A95,근로조건!$A$5:$A$1048576,0)+0,19))</f>
        <v/>
      </c>
      <c r="AI95" s="262" t="str" cm="1">
        <f t="array" ref="AI95">IF(A95="","",INDEX(근로조건!$A$5:$AF$1048576,MATCH(A95,근로조건!$A$5:$A$1048576,0)+0,17))</f>
        <v/>
      </c>
      <c r="AJ95" s="253"/>
      <c r="AK95" s="253"/>
      <c r="AL95" s="253" t="str" cm="1">
        <f t="array" ref="AL95">IF(A95="","",INDEX(근로조건!$A$5:$AF$1048576,MATCH(A95,근로조건!$A$5:$A$1048576,0)+0,20))</f>
        <v/>
      </c>
      <c r="AM95" s="253"/>
      <c r="AN95" s="253"/>
      <c r="AO95" s="253"/>
      <c r="AP95" s="260"/>
      <c r="AQ95" s="123"/>
      <c r="AR95" s="166"/>
      <c r="AS95" s="267"/>
      <c r="AT95" s="266"/>
      <c r="AU95" s="266"/>
      <c r="AV95" s="266"/>
    </row>
    <row r="96" spans="1:48" x14ac:dyDescent="0.3">
      <c r="A96" s="52"/>
      <c r="B96" s="54"/>
      <c r="C96" s="53"/>
      <c r="D96" s="53"/>
      <c r="E96" s="53"/>
      <c r="F96" s="57"/>
      <c r="G96" s="57"/>
      <c r="H96" s="52"/>
      <c r="I96" s="53"/>
      <c r="J96" s="53"/>
      <c r="K96" s="95"/>
      <c r="L96" s="52"/>
      <c r="M96" s="52"/>
      <c r="N96" s="54"/>
      <c r="O96" s="254" t="str" cm="1">
        <f t="array" ref="O96">IF(A96="","",INDEX(근로조건!$A$5:$Y$1048576,MATCH(A96,근로조건!$A$5:$A$1048576,0)+0,15))</f>
        <v/>
      </c>
      <c r="P96" s="255" t="str" cm="1">
        <f t="array" ref="P96">IF(A96="","",INDEX(근로조건!$A$5:$Y$1048576,MATCH(A96,근로조건!$A$5:$A$1048576,0)+0,16))</f>
        <v/>
      </c>
      <c r="Q96" s="256" t="str" cm="1">
        <f t="array" ref="Q96">IF(A96="","",INDEX(근로조건!$A$5:$ZZ$1048576,MATCH(A96,근로조건!$A$5:$A$1048576,0)+0,21))</f>
        <v/>
      </c>
      <c r="R96" s="61"/>
      <c r="S96" s="61"/>
      <c r="T96" s="61"/>
      <c r="U96" s="61"/>
      <c r="V96" s="61"/>
      <c r="W96" s="61"/>
      <c r="X96" s="61"/>
      <c r="Y96" s="61"/>
      <c r="Z96" s="260" t="str">
        <f t="shared" si="6"/>
        <v/>
      </c>
      <c r="AA96" s="260" t="str">
        <f t="shared" si="7"/>
        <v/>
      </c>
      <c r="AB96" s="260" t="str" cm="1">
        <f t="array" ref="AB96">IFERROR(IF(A96="","",INDEX(근로조건!$A$5:$Z$1048576,MATCH(A96,근로조건!$A$5:$A$1048576,0)+0,17)-INDEX(근로조건!$A$5:$Z$1048576,MATCH(A96,근로조건!$A$5:$A$1048576,0)+0,11))*B96,"")</f>
        <v/>
      </c>
      <c r="AC96" s="260" t="str">
        <f t="shared" si="8"/>
        <v/>
      </c>
      <c r="AD96" s="260" t="str" cm="1">
        <f t="array" ref="AD96">IFERROR(IF(A96="","",INDEX(근로조건!$A$5:$L$1048576,MATCH(A96,근로조건!$A$5:$A$1048576,0)+0,12))*B96,"")</f>
        <v/>
      </c>
      <c r="AE96" s="261" t="str" cm="1">
        <f t="array" ref="AE96">IF(A96="","",INDEX(근로조건!$A$5:$AF$1048576,MATCH(A96,근로조건!$A$5:$A$1048576,0)+0,13))</f>
        <v/>
      </c>
      <c r="AF96" s="262" t="str" cm="1">
        <f t="array" ref="AF96">IF(A96="","",INDEX(근로조건!$A$5:$AF$1048576,MATCH(A96,근로조건!$A$5:$A$1048576,0)+0,14))</f>
        <v/>
      </c>
      <c r="AG96" s="261" t="str" cm="1">
        <f t="array" ref="AG96">IF(A96="","",INDEX(근로조건!$A$5:$AF$1048576,MATCH(A96,근로조건!$A$5:$A$1048576,0)+0,11))</f>
        <v/>
      </c>
      <c r="AH96" s="261" t="str" cm="1">
        <f t="array" ref="AH96">IF(A96="","",INDEX(근로조건!$A$5:$AF$1048576,MATCH(A96,근로조건!$A$5:$A$1048576,0)+0,19))</f>
        <v/>
      </c>
      <c r="AI96" s="262" t="str" cm="1">
        <f t="array" ref="AI96">IF(A96="","",INDEX(근로조건!$A$5:$AF$1048576,MATCH(A96,근로조건!$A$5:$A$1048576,0)+0,17))</f>
        <v/>
      </c>
      <c r="AJ96" s="253"/>
      <c r="AK96" s="253"/>
      <c r="AL96" s="253" t="str" cm="1">
        <f t="array" ref="AL96">IF(A96="","",INDEX(근로조건!$A$5:$AF$1048576,MATCH(A96,근로조건!$A$5:$A$1048576,0)+0,20))</f>
        <v/>
      </c>
      <c r="AM96" s="253"/>
      <c r="AN96" s="253"/>
      <c r="AO96" s="253"/>
      <c r="AP96" s="260"/>
      <c r="AQ96" s="123"/>
      <c r="AR96" s="166"/>
      <c r="AS96" s="267"/>
      <c r="AT96" s="266"/>
      <c r="AU96" s="266"/>
      <c r="AV96" s="266"/>
    </row>
    <row r="97" spans="1:48" x14ac:dyDescent="0.3">
      <c r="A97" s="52"/>
      <c r="B97" s="54"/>
      <c r="C97" s="53"/>
      <c r="D97" s="53"/>
      <c r="E97" s="53"/>
      <c r="F97" s="57"/>
      <c r="G97" s="57"/>
      <c r="H97" s="52"/>
      <c r="I97" s="53"/>
      <c r="J97" s="53"/>
      <c r="K97" s="95"/>
      <c r="L97" s="52"/>
      <c r="M97" s="52"/>
      <c r="N97" s="54"/>
      <c r="O97" s="254" t="str" cm="1">
        <f t="array" ref="O97">IF(A97="","",INDEX(근로조건!$A$5:$Y$1048576,MATCH(A97,근로조건!$A$5:$A$1048576,0)+0,15))</f>
        <v/>
      </c>
      <c r="P97" s="255" t="str" cm="1">
        <f t="array" ref="P97">IF(A97="","",INDEX(근로조건!$A$5:$Y$1048576,MATCH(A97,근로조건!$A$5:$A$1048576,0)+0,16))</f>
        <v/>
      </c>
      <c r="Q97" s="256" t="str" cm="1">
        <f t="array" ref="Q97">IF(A97="","",INDEX(근로조건!$A$5:$ZZ$1048576,MATCH(A97,근로조건!$A$5:$A$1048576,0)+0,21))</f>
        <v/>
      </c>
      <c r="R97" s="61"/>
      <c r="S97" s="61"/>
      <c r="T97" s="61"/>
      <c r="U97" s="61"/>
      <c r="V97" s="61"/>
      <c r="W97" s="61"/>
      <c r="X97" s="61"/>
      <c r="Y97" s="61"/>
      <c r="Z97" s="260" t="str">
        <f t="shared" si="6"/>
        <v/>
      </c>
      <c r="AA97" s="260" t="str">
        <f t="shared" si="7"/>
        <v/>
      </c>
      <c r="AB97" s="260" t="str" cm="1">
        <f t="array" ref="AB97">IFERROR(IF(A97="","",INDEX(근로조건!$A$5:$Z$1048576,MATCH(A97,근로조건!$A$5:$A$1048576,0)+0,17)-INDEX(근로조건!$A$5:$Z$1048576,MATCH(A97,근로조건!$A$5:$A$1048576,0)+0,11))*B97,"")</f>
        <v/>
      </c>
      <c r="AC97" s="260" t="str">
        <f t="shared" si="8"/>
        <v/>
      </c>
      <c r="AD97" s="260" t="str" cm="1">
        <f t="array" ref="AD97">IFERROR(IF(A97="","",INDEX(근로조건!$A$5:$L$1048576,MATCH(A97,근로조건!$A$5:$A$1048576,0)+0,12))*B97,"")</f>
        <v/>
      </c>
      <c r="AE97" s="261" t="str" cm="1">
        <f t="array" ref="AE97">IF(A97="","",INDEX(근로조건!$A$5:$AF$1048576,MATCH(A97,근로조건!$A$5:$A$1048576,0)+0,13))</f>
        <v/>
      </c>
      <c r="AF97" s="262" t="str" cm="1">
        <f t="array" ref="AF97">IF(A97="","",INDEX(근로조건!$A$5:$AF$1048576,MATCH(A97,근로조건!$A$5:$A$1048576,0)+0,14))</f>
        <v/>
      </c>
      <c r="AG97" s="261" t="str" cm="1">
        <f t="array" ref="AG97">IF(A97="","",INDEX(근로조건!$A$5:$AF$1048576,MATCH(A97,근로조건!$A$5:$A$1048576,0)+0,11))</f>
        <v/>
      </c>
      <c r="AH97" s="261" t="str" cm="1">
        <f t="array" ref="AH97">IF(A97="","",INDEX(근로조건!$A$5:$AF$1048576,MATCH(A97,근로조건!$A$5:$A$1048576,0)+0,19))</f>
        <v/>
      </c>
      <c r="AI97" s="262" t="str" cm="1">
        <f t="array" ref="AI97">IF(A97="","",INDEX(근로조건!$A$5:$AF$1048576,MATCH(A97,근로조건!$A$5:$A$1048576,0)+0,17))</f>
        <v/>
      </c>
      <c r="AJ97" s="253"/>
      <c r="AK97" s="253"/>
      <c r="AL97" s="253" t="str" cm="1">
        <f t="array" ref="AL97">IF(A97="","",INDEX(근로조건!$A$5:$AF$1048576,MATCH(A97,근로조건!$A$5:$A$1048576,0)+0,20))</f>
        <v/>
      </c>
      <c r="AM97" s="253"/>
      <c r="AN97" s="253"/>
      <c r="AO97" s="253"/>
      <c r="AP97" s="260"/>
      <c r="AQ97" s="123"/>
      <c r="AR97" s="166"/>
      <c r="AS97" s="267"/>
      <c r="AT97" s="266"/>
      <c r="AU97" s="266"/>
      <c r="AV97" s="266"/>
    </row>
    <row r="98" spans="1:48" x14ac:dyDescent="0.3">
      <c r="A98" s="52"/>
      <c r="B98" s="54"/>
      <c r="C98" s="53"/>
      <c r="D98" s="53"/>
      <c r="E98" s="53"/>
      <c r="F98" s="57"/>
      <c r="G98" s="57"/>
      <c r="H98" s="52"/>
      <c r="I98" s="53"/>
      <c r="J98" s="53"/>
      <c r="K98" s="95"/>
      <c r="L98" s="52"/>
      <c r="M98" s="52"/>
      <c r="N98" s="54"/>
      <c r="O98" s="254" t="str" cm="1">
        <f t="array" ref="O98">IF(A98="","",INDEX(근로조건!$A$5:$Y$1048576,MATCH(A98,근로조건!$A$5:$A$1048576,0)+0,15))</f>
        <v/>
      </c>
      <c r="P98" s="255" t="str" cm="1">
        <f t="array" ref="P98">IF(A98="","",INDEX(근로조건!$A$5:$Y$1048576,MATCH(A98,근로조건!$A$5:$A$1048576,0)+0,16))</f>
        <v/>
      </c>
      <c r="Q98" s="256" t="str" cm="1">
        <f t="array" ref="Q98">IF(A98="","",INDEX(근로조건!$A$5:$ZZ$1048576,MATCH(A98,근로조건!$A$5:$A$1048576,0)+0,21))</f>
        <v/>
      </c>
      <c r="R98" s="61"/>
      <c r="S98" s="61"/>
      <c r="T98" s="61"/>
      <c r="U98" s="61"/>
      <c r="V98" s="61"/>
      <c r="W98" s="61"/>
      <c r="X98" s="61"/>
      <c r="Y98" s="61"/>
      <c r="Z98" s="260" t="str">
        <f t="shared" si="6"/>
        <v/>
      </c>
      <c r="AA98" s="260" t="str">
        <f t="shared" si="7"/>
        <v/>
      </c>
      <c r="AB98" s="260" t="str" cm="1">
        <f t="array" ref="AB98">IFERROR(IF(A98="","",INDEX(근로조건!$A$5:$Z$1048576,MATCH(A98,근로조건!$A$5:$A$1048576,0)+0,17)-INDEX(근로조건!$A$5:$Z$1048576,MATCH(A98,근로조건!$A$5:$A$1048576,0)+0,11))*B98,"")</f>
        <v/>
      </c>
      <c r="AC98" s="260" t="str">
        <f t="shared" si="8"/>
        <v/>
      </c>
      <c r="AD98" s="260" t="str" cm="1">
        <f t="array" ref="AD98">IFERROR(IF(A98="","",INDEX(근로조건!$A$5:$L$1048576,MATCH(A98,근로조건!$A$5:$A$1048576,0)+0,12))*B98,"")</f>
        <v/>
      </c>
      <c r="AE98" s="261" t="str" cm="1">
        <f t="array" ref="AE98">IF(A98="","",INDEX(근로조건!$A$5:$AF$1048576,MATCH(A98,근로조건!$A$5:$A$1048576,0)+0,13))</f>
        <v/>
      </c>
      <c r="AF98" s="262" t="str" cm="1">
        <f t="array" ref="AF98">IF(A98="","",INDEX(근로조건!$A$5:$AF$1048576,MATCH(A98,근로조건!$A$5:$A$1048576,0)+0,14))</f>
        <v/>
      </c>
      <c r="AG98" s="261" t="str" cm="1">
        <f t="array" ref="AG98">IF(A98="","",INDEX(근로조건!$A$5:$AF$1048576,MATCH(A98,근로조건!$A$5:$A$1048576,0)+0,11))</f>
        <v/>
      </c>
      <c r="AH98" s="261" t="str" cm="1">
        <f t="array" ref="AH98">IF(A98="","",INDEX(근로조건!$A$5:$AF$1048576,MATCH(A98,근로조건!$A$5:$A$1048576,0)+0,19))</f>
        <v/>
      </c>
      <c r="AI98" s="262" t="str" cm="1">
        <f t="array" ref="AI98">IF(A98="","",INDEX(근로조건!$A$5:$AF$1048576,MATCH(A98,근로조건!$A$5:$A$1048576,0)+0,17))</f>
        <v/>
      </c>
      <c r="AJ98" s="253"/>
      <c r="AK98" s="253"/>
      <c r="AL98" s="253" t="str" cm="1">
        <f t="array" ref="AL98">IF(A98="","",INDEX(근로조건!$A$5:$AF$1048576,MATCH(A98,근로조건!$A$5:$A$1048576,0)+0,20))</f>
        <v/>
      </c>
      <c r="AM98" s="253"/>
      <c r="AN98" s="253"/>
      <c r="AO98" s="253"/>
      <c r="AP98" s="260"/>
      <c r="AQ98" s="123"/>
      <c r="AR98" s="166"/>
      <c r="AS98" s="267"/>
      <c r="AT98" s="266"/>
      <c r="AU98" s="266"/>
      <c r="AV98" s="266"/>
    </row>
    <row r="99" spans="1:48" x14ac:dyDescent="0.3">
      <c r="A99" s="52"/>
      <c r="B99" s="54"/>
      <c r="C99" s="53"/>
      <c r="D99" s="53"/>
      <c r="E99" s="53"/>
      <c r="F99" s="57"/>
      <c r="G99" s="57"/>
      <c r="H99" s="52"/>
      <c r="I99" s="53"/>
      <c r="J99" s="53"/>
      <c r="K99" s="95"/>
      <c r="L99" s="52"/>
      <c r="M99" s="52"/>
      <c r="N99" s="54"/>
      <c r="O99" s="254" t="str" cm="1">
        <f t="array" ref="O99">IF(A99="","",INDEX(근로조건!$A$5:$Y$1048576,MATCH(A99,근로조건!$A$5:$A$1048576,0)+0,15))</f>
        <v/>
      </c>
      <c r="P99" s="255" t="str" cm="1">
        <f t="array" ref="P99">IF(A99="","",INDEX(근로조건!$A$5:$Y$1048576,MATCH(A99,근로조건!$A$5:$A$1048576,0)+0,16))</f>
        <v/>
      </c>
      <c r="Q99" s="256" t="str" cm="1">
        <f t="array" ref="Q99">IF(A99="","",INDEX(근로조건!$A$5:$ZZ$1048576,MATCH(A99,근로조건!$A$5:$A$1048576,0)+0,21))</f>
        <v/>
      </c>
      <c r="R99" s="61"/>
      <c r="S99" s="61"/>
      <c r="T99" s="61"/>
      <c r="U99" s="61"/>
      <c r="V99" s="61"/>
      <c r="W99" s="61"/>
      <c r="X99" s="61"/>
      <c r="Y99" s="61"/>
      <c r="Z99" s="260" t="str">
        <f t="shared" si="6"/>
        <v/>
      </c>
      <c r="AA99" s="260" t="str">
        <f t="shared" si="7"/>
        <v/>
      </c>
      <c r="AB99" s="260" t="str" cm="1">
        <f t="array" ref="AB99">IFERROR(IF(A99="","",INDEX(근로조건!$A$5:$Z$1048576,MATCH(A99,근로조건!$A$5:$A$1048576,0)+0,17)-INDEX(근로조건!$A$5:$Z$1048576,MATCH(A99,근로조건!$A$5:$A$1048576,0)+0,11))*B99,"")</f>
        <v/>
      </c>
      <c r="AC99" s="260" t="str">
        <f t="shared" si="8"/>
        <v/>
      </c>
      <c r="AD99" s="260" t="str" cm="1">
        <f t="array" ref="AD99">IFERROR(IF(A99="","",INDEX(근로조건!$A$5:$L$1048576,MATCH(A99,근로조건!$A$5:$A$1048576,0)+0,12))*B99,"")</f>
        <v/>
      </c>
      <c r="AE99" s="261" t="str" cm="1">
        <f t="array" ref="AE99">IF(A99="","",INDEX(근로조건!$A$5:$AF$1048576,MATCH(A99,근로조건!$A$5:$A$1048576,0)+0,13))</f>
        <v/>
      </c>
      <c r="AF99" s="262" t="str" cm="1">
        <f t="array" ref="AF99">IF(A99="","",INDEX(근로조건!$A$5:$AF$1048576,MATCH(A99,근로조건!$A$5:$A$1048576,0)+0,14))</f>
        <v/>
      </c>
      <c r="AG99" s="261" t="str" cm="1">
        <f t="array" ref="AG99">IF(A99="","",INDEX(근로조건!$A$5:$AF$1048576,MATCH(A99,근로조건!$A$5:$A$1048576,0)+0,11))</f>
        <v/>
      </c>
      <c r="AH99" s="261" t="str" cm="1">
        <f t="array" ref="AH99">IF(A99="","",INDEX(근로조건!$A$5:$AF$1048576,MATCH(A99,근로조건!$A$5:$A$1048576,0)+0,19))</f>
        <v/>
      </c>
      <c r="AI99" s="262" t="str" cm="1">
        <f t="array" ref="AI99">IF(A99="","",INDEX(근로조건!$A$5:$AF$1048576,MATCH(A99,근로조건!$A$5:$A$1048576,0)+0,17))</f>
        <v/>
      </c>
      <c r="AJ99" s="253"/>
      <c r="AK99" s="253"/>
      <c r="AL99" s="253" t="str" cm="1">
        <f t="array" ref="AL99">IF(A99="","",INDEX(근로조건!$A$5:$AF$1048576,MATCH(A99,근로조건!$A$5:$A$1048576,0)+0,20))</f>
        <v/>
      </c>
      <c r="AM99" s="253"/>
      <c r="AN99" s="253"/>
      <c r="AO99" s="253"/>
      <c r="AP99" s="260"/>
      <c r="AQ99" s="123"/>
      <c r="AR99" s="166"/>
      <c r="AS99" s="267"/>
      <c r="AT99" s="266"/>
      <c r="AU99" s="266"/>
      <c r="AV99" s="266"/>
    </row>
    <row r="100" spans="1:48" x14ac:dyDescent="0.3">
      <c r="A100" s="52"/>
      <c r="B100" s="54"/>
      <c r="C100" s="53"/>
      <c r="D100" s="53"/>
      <c r="E100" s="53"/>
      <c r="F100" s="57"/>
      <c r="G100" s="57"/>
      <c r="H100" s="52"/>
      <c r="I100" s="53"/>
      <c r="J100" s="53"/>
      <c r="K100" s="95"/>
      <c r="L100" s="52"/>
      <c r="M100" s="52"/>
      <c r="N100" s="54"/>
      <c r="O100" s="254" t="str" cm="1">
        <f t="array" ref="O100">IF(A100="","",INDEX(근로조건!$A$5:$Y$1048576,MATCH(A100,근로조건!$A$5:$A$1048576,0)+0,15))</f>
        <v/>
      </c>
      <c r="P100" s="255" t="str" cm="1">
        <f t="array" ref="P100">IF(A100="","",INDEX(근로조건!$A$5:$Y$1048576,MATCH(A100,근로조건!$A$5:$A$1048576,0)+0,16))</f>
        <v/>
      </c>
      <c r="Q100" s="256" t="str" cm="1">
        <f t="array" ref="Q100">IF(A100="","",INDEX(근로조건!$A$5:$ZZ$1048576,MATCH(A100,근로조건!$A$5:$A$1048576,0)+0,21))</f>
        <v/>
      </c>
      <c r="R100" s="61"/>
      <c r="S100" s="61"/>
      <c r="T100" s="61"/>
      <c r="U100" s="61"/>
      <c r="V100" s="61"/>
      <c r="W100" s="61"/>
      <c r="X100" s="61"/>
      <c r="Y100" s="61"/>
      <c r="Z100" s="260" t="str">
        <f t="shared" si="6"/>
        <v/>
      </c>
      <c r="AA100" s="260" t="str">
        <f t="shared" si="7"/>
        <v/>
      </c>
      <c r="AB100" s="260" t="str" cm="1">
        <f t="array" ref="AB100">IFERROR(IF(A100="","",INDEX(근로조건!$A$5:$Z$1048576,MATCH(A100,근로조건!$A$5:$A$1048576,0)+0,17)-INDEX(근로조건!$A$5:$Z$1048576,MATCH(A100,근로조건!$A$5:$A$1048576,0)+0,11))*B100,"")</f>
        <v/>
      </c>
      <c r="AC100" s="260" t="str">
        <f t="shared" si="8"/>
        <v/>
      </c>
      <c r="AD100" s="260" t="str" cm="1">
        <f t="array" ref="AD100">IFERROR(IF(A100="","",INDEX(근로조건!$A$5:$L$1048576,MATCH(A100,근로조건!$A$5:$A$1048576,0)+0,12))*B100,"")</f>
        <v/>
      </c>
      <c r="AE100" s="261" t="str" cm="1">
        <f t="array" ref="AE100">IF(A100="","",INDEX(근로조건!$A$5:$AF$1048576,MATCH(A100,근로조건!$A$5:$A$1048576,0)+0,13))</f>
        <v/>
      </c>
      <c r="AF100" s="262" t="str" cm="1">
        <f t="array" ref="AF100">IF(A100="","",INDEX(근로조건!$A$5:$AF$1048576,MATCH(A100,근로조건!$A$5:$A$1048576,0)+0,14))</f>
        <v/>
      </c>
      <c r="AG100" s="261" t="str" cm="1">
        <f t="array" ref="AG100">IF(A100="","",INDEX(근로조건!$A$5:$AF$1048576,MATCH(A100,근로조건!$A$5:$A$1048576,0)+0,11))</f>
        <v/>
      </c>
      <c r="AH100" s="261" t="str" cm="1">
        <f t="array" ref="AH100">IF(A100="","",INDEX(근로조건!$A$5:$AF$1048576,MATCH(A100,근로조건!$A$5:$A$1048576,0)+0,19))</f>
        <v/>
      </c>
      <c r="AI100" s="262" t="str" cm="1">
        <f t="array" ref="AI100">IF(A100="","",INDEX(근로조건!$A$5:$AF$1048576,MATCH(A100,근로조건!$A$5:$A$1048576,0)+0,17))</f>
        <v/>
      </c>
      <c r="AJ100" s="253"/>
      <c r="AK100" s="253"/>
      <c r="AL100" s="253" t="str" cm="1">
        <f t="array" ref="AL100">IF(A100="","",INDEX(근로조건!$A$5:$AF$1048576,MATCH(A100,근로조건!$A$5:$A$1048576,0)+0,20))</f>
        <v/>
      </c>
      <c r="AM100" s="253"/>
      <c r="AN100" s="253"/>
      <c r="AO100" s="253"/>
      <c r="AP100" s="260"/>
      <c r="AQ100" s="123"/>
      <c r="AR100" s="166"/>
      <c r="AS100" s="267"/>
      <c r="AT100" s="266"/>
      <c r="AU100" s="266"/>
      <c r="AV100" s="266"/>
    </row>
    <row r="101" spans="1:48" x14ac:dyDescent="0.3">
      <c r="A101" s="52"/>
      <c r="B101" s="54"/>
      <c r="C101" s="53"/>
      <c r="D101" s="53"/>
      <c r="E101" s="53"/>
      <c r="F101" s="57"/>
      <c r="G101" s="57"/>
      <c r="H101" s="52"/>
      <c r="I101" s="53"/>
      <c r="J101" s="53"/>
      <c r="K101" s="95"/>
      <c r="L101" s="52"/>
      <c r="M101" s="52"/>
      <c r="N101" s="54"/>
      <c r="O101" s="254" t="str" cm="1">
        <f t="array" ref="O101">IF(A101="","",INDEX(근로조건!$A$5:$Y$1048576,MATCH(A101,근로조건!$A$5:$A$1048576,0)+0,15))</f>
        <v/>
      </c>
      <c r="P101" s="255" t="str" cm="1">
        <f t="array" ref="P101">IF(A101="","",INDEX(근로조건!$A$5:$Y$1048576,MATCH(A101,근로조건!$A$5:$A$1048576,0)+0,16))</f>
        <v/>
      </c>
      <c r="Q101" s="256" t="str" cm="1">
        <f t="array" ref="Q101">IF(A101="","",INDEX(근로조건!$A$5:$ZZ$1048576,MATCH(A101,근로조건!$A$5:$A$1048576,0)+0,21))</f>
        <v/>
      </c>
      <c r="R101" s="61"/>
      <c r="S101" s="61"/>
      <c r="T101" s="61"/>
      <c r="U101" s="61"/>
      <c r="V101" s="61"/>
      <c r="W101" s="61"/>
      <c r="X101" s="61"/>
      <c r="Y101" s="61"/>
      <c r="Z101" s="260" t="str">
        <f t="shared" si="6"/>
        <v/>
      </c>
      <c r="AA101" s="260" t="str">
        <f t="shared" si="7"/>
        <v/>
      </c>
      <c r="AB101" s="260" t="str" cm="1">
        <f t="array" ref="AB101">IFERROR(IF(A101="","",INDEX(근로조건!$A$5:$Z$1048576,MATCH(A101,근로조건!$A$5:$A$1048576,0)+0,17)-INDEX(근로조건!$A$5:$Z$1048576,MATCH(A101,근로조건!$A$5:$A$1048576,0)+0,11))*B101,"")</f>
        <v/>
      </c>
      <c r="AC101" s="260" t="str">
        <f t="shared" si="8"/>
        <v/>
      </c>
      <c r="AD101" s="260" t="str" cm="1">
        <f t="array" ref="AD101">IFERROR(IF(A101="","",INDEX(근로조건!$A$5:$L$1048576,MATCH(A101,근로조건!$A$5:$A$1048576,0)+0,12))*B101,"")</f>
        <v/>
      </c>
      <c r="AE101" s="261" t="str" cm="1">
        <f t="array" ref="AE101">IF(A101="","",INDEX(근로조건!$A$5:$AF$1048576,MATCH(A101,근로조건!$A$5:$A$1048576,0)+0,13))</f>
        <v/>
      </c>
      <c r="AF101" s="262" t="str" cm="1">
        <f t="array" ref="AF101">IF(A101="","",INDEX(근로조건!$A$5:$AF$1048576,MATCH(A101,근로조건!$A$5:$A$1048576,0)+0,14))</f>
        <v/>
      </c>
      <c r="AG101" s="261" t="str" cm="1">
        <f t="array" ref="AG101">IF(A101="","",INDEX(근로조건!$A$5:$AF$1048576,MATCH(A101,근로조건!$A$5:$A$1048576,0)+0,11))</f>
        <v/>
      </c>
      <c r="AH101" s="261" t="str" cm="1">
        <f t="array" ref="AH101">IF(A101="","",INDEX(근로조건!$A$5:$AF$1048576,MATCH(A101,근로조건!$A$5:$A$1048576,0)+0,19))</f>
        <v/>
      </c>
      <c r="AI101" s="262" t="str" cm="1">
        <f t="array" ref="AI101">IF(A101="","",INDEX(근로조건!$A$5:$AF$1048576,MATCH(A101,근로조건!$A$5:$A$1048576,0)+0,17))</f>
        <v/>
      </c>
      <c r="AJ101" s="253"/>
      <c r="AK101" s="253"/>
      <c r="AL101" s="253" t="str" cm="1">
        <f t="array" ref="AL101">IF(A101="","",INDEX(근로조건!$A$5:$AF$1048576,MATCH(A101,근로조건!$A$5:$A$1048576,0)+0,20))</f>
        <v/>
      </c>
      <c r="AM101" s="253"/>
      <c r="AN101" s="253"/>
      <c r="AO101" s="253"/>
      <c r="AP101" s="260"/>
      <c r="AQ101" s="123"/>
      <c r="AR101" s="166"/>
      <c r="AS101" s="267"/>
      <c r="AT101" s="266"/>
      <c r="AU101" s="266"/>
      <c r="AV101" s="266"/>
    </row>
    <row r="102" spans="1:48" x14ac:dyDescent="0.3">
      <c r="A102" s="52"/>
      <c r="B102" s="54"/>
      <c r="C102" s="53"/>
      <c r="D102" s="53"/>
      <c r="E102" s="53"/>
      <c r="F102" s="57"/>
      <c r="G102" s="57"/>
      <c r="H102" s="52"/>
      <c r="I102" s="53"/>
      <c r="J102" s="53"/>
      <c r="K102" s="95"/>
      <c r="L102" s="52"/>
      <c r="M102" s="52"/>
      <c r="N102" s="54"/>
      <c r="O102" s="254" t="str" cm="1">
        <f t="array" ref="O102">IF(A102="","",INDEX(근로조건!$A$5:$Y$1048576,MATCH(A102,근로조건!$A$5:$A$1048576,0)+0,15))</f>
        <v/>
      </c>
      <c r="P102" s="255" t="str" cm="1">
        <f t="array" ref="P102">IF(A102="","",INDEX(근로조건!$A$5:$Y$1048576,MATCH(A102,근로조건!$A$5:$A$1048576,0)+0,16))</f>
        <v/>
      </c>
      <c r="Q102" s="256" t="str" cm="1">
        <f t="array" ref="Q102">IF(A102="","",INDEX(근로조건!$A$5:$ZZ$1048576,MATCH(A102,근로조건!$A$5:$A$1048576,0)+0,21))</f>
        <v/>
      </c>
      <c r="R102" s="61"/>
      <c r="S102" s="61"/>
      <c r="T102" s="61"/>
      <c r="U102" s="61"/>
      <c r="V102" s="61"/>
      <c r="W102" s="61"/>
      <c r="X102" s="61"/>
      <c r="Y102" s="61"/>
      <c r="Z102" s="260" t="str">
        <f t="shared" si="6"/>
        <v/>
      </c>
      <c r="AA102" s="260" t="str">
        <f t="shared" si="7"/>
        <v/>
      </c>
      <c r="AB102" s="260" t="str" cm="1">
        <f t="array" ref="AB102">IFERROR(IF(A102="","",INDEX(근로조건!$A$5:$Z$1048576,MATCH(A102,근로조건!$A$5:$A$1048576,0)+0,17)-INDEX(근로조건!$A$5:$Z$1048576,MATCH(A102,근로조건!$A$5:$A$1048576,0)+0,11))*B102,"")</f>
        <v/>
      </c>
      <c r="AC102" s="260" t="str">
        <f t="shared" si="8"/>
        <v/>
      </c>
      <c r="AD102" s="260" t="str" cm="1">
        <f t="array" ref="AD102">IFERROR(IF(A102="","",INDEX(근로조건!$A$5:$L$1048576,MATCH(A102,근로조건!$A$5:$A$1048576,0)+0,12))*B102,"")</f>
        <v/>
      </c>
      <c r="AE102" s="261" t="str" cm="1">
        <f t="array" ref="AE102">IF(A102="","",INDEX(근로조건!$A$5:$AF$1048576,MATCH(A102,근로조건!$A$5:$A$1048576,0)+0,13))</f>
        <v/>
      </c>
      <c r="AF102" s="262" t="str" cm="1">
        <f t="array" ref="AF102">IF(A102="","",INDEX(근로조건!$A$5:$AF$1048576,MATCH(A102,근로조건!$A$5:$A$1048576,0)+0,14))</f>
        <v/>
      </c>
      <c r="AG102" s="261" t="str" cm="1">
        <f t="array" ref="AG102">IF(A102="","",INDEX(근로조건!$A$5:$AF$1048576,MATCH(A102,근로조건!$A$5:$A$1048576,0)+0,11))</f>
        <v/>
      </c>
      <c r="AH102" s="261" t="str" cm="1">
        <f t="array" ref="AH102">IF(A102="","",INDEX(근로조건!$A$5:$AF$1048576,MATCH(A102,근로조건!$A$5:$A$1048576,0)+0,19))</f>
        <v/>
      </c>
      <c r="AI102" s="262" t="str" cm="1">
        <f t="array" ref="AI102">IF(A102="","",INDEX(근로조건!$A$5:$AF$1048576,MATCH(A102,근로조건!$A$5:$A$1048576,0)+0,17))</f>
        <v/>
      </c>
      <c r="AJ102" s="253"/>
      <c r="AK102" s="253"/>
      <c r="AL102" s="253" t="str" cm="1">
        <f t="array" ref="AL102">IF(A102="","",INDEX(근로조건!$A$5:$AF$1048576,MATCH(A102,근로조건!$A$5:$A$1048576,0)+0,20))</f>
        <v/>
      </c>
      <c r="AM102" s="253"/>
      <c r="AN102" s="253"/>
      <c r="AO102" s="253"/>
      <c r="AP102" s="260"/>
      <c r="AQ102" s="123"/>
      <c r="AR102" s="166"/>
      <c r="AS102" s="267"/>
      <c r="AT102" s="266"/>
      <c r="AU102" s="266"/>
      <c r="AV102" s="266"/>
    </row>
    <row r="103" spans="1:48" x14ac:dyDescent="0.3">
      <c r="A103" s="52"/>
      <c r="B103" s="54"/>
      <c r="C103" s="53"/>
      <c r="D103" s="53"/>
      <c r="E103" s="53"/>
      <c r="F103" s="57"/>
      <c r="G103" s="57"/>
      <c r="H103" s="52"/>
      <c r="I103" s="53"/>
      <c r="J103" s="53"/>
      <c r="K103" s="95"/>
      <c r="L103" s="52"/>
      <c r="M103" s="52"/>
      <c r="N103" s="54"/>
      <c r="O103" s="254" t="str" cm="1">
        <f t="array" ref="O103">IF(A103="","",INDEX(근로조건!$A$5:$Y$1048576,MATCH(A103,근로조건!$A$5:$A$1048576,0)+0,15))</f>
        <v/>
      </c>
      <c r="P103" s="255" t="str" cm="1">
        <f t="array" ref="P103">IF(A103="","",INDEX(근로조건!$A$5:$Y$1048576,MATCH(A103,근로조건!$A$5:$A$1048576,0)+0,16))</f>
        <v/>
      </c>
      <c r="Q103" s="256" t="str" cm="1">
        <f t="array" ref="Q103">IF(A103="","",INDEX(근로조건!$A$5:$ZZ$1048576,MATCH(A103,근로조건!$A$5:$A$1048576,0)+0,21))</f>
        <v/>
      </c>
      <c r="R103" s="61"/>
      <c r="S103" s="61"/>
      <c r="T103" s="61"/>
      <c r="U103" s="61"/>
      <c r="V103" s="61"/>
      <c r="W103" s="61"/>
      <c r="X103" s="61"/>
      <c r="Y103" s="61"/>
      <c r="Z103" s="260" t="str">
        <f t="shared" si="6"/>
        <v/>
      </c>
      <c r="AA103" s="260" t="str">
        <f t="shared" si="7"/>
        <v/>
      </c>
      <c r="AB103" s="260" t="str" cm="1">
        <f t="array" ref="AB103">IFERROR(IF(A103="","",INDEX(근로조건!$A$5:$Z$1048576,MATCH(A103,근로조건!$A$5:$A$1048576,0)+0,17)-INDEX(근로조건!$A$5:$Z$1048576,MATCH(A103,근로조건!$A$5:$A$1048576,0)+0,11))*B103,"")</f>
        <v/>
      </c>
      <c r="AC103" s="260" t="str">
        <f t="shared" si="8"/>
        <v/>
      </c>
      <c r="AD103" s="260" t="str" cm="1">
        <f t="array" ref="AD103">IFERROR(IF(A103="","",INDEX(근로조건!$A$5:$L$1048576,MATCH(A103,근로조건!$A$5:$A$1048576,0)+0,12))*B103,"")</f>
        <v/>
      </c>
      <c r="AE103" s="261" t="str" cm="1">
        <f t="array" ref="AE103">IF(A103="","",INDEX(근로조건!$A$5:$AF$1048576,MATCH(A103,근로조건!$A$5:$A$1048576,0)+0,13))</f>
        <v/>
      </c>
      <c r="AF103" s="262" t="str" cm="1">
        <f t="array" ref="AF103">IF(A103="","",INDEX(근로조건!$A$5:$AF$1048576,MATCH(A103,근로조건!$A$5:$A$1048576,0)+0,14))</f>
        <v/>
      </c>
      <c r="AG103" s="261" t="str" cm="1">
        <f t="array" ref="AG103">IF(A103="","",INDEX(근로조건!$A$5:$AF$1048576,MATCH(A103,근로조건!$A$5:$A$1048576,0)+0,11))</f>
        <v/>
      </c>
      <c r="AH103" s="261" t="str" cm="1">
        <f t="array" ref="AH103">IF(A103="","",INDEX(근로조건!$A$5:$AF$1048576,MATCH(A103,근로조건!$A$5:$A$1048576,0)+0,19))</f>
        <v/>
      </c>
      <c r="AI103" s="262" t="str" cm="1">
        <f t="array" ref="AI103">IF(A103="","",INDEX(근로조건!$A$5:$AF$1048576,MATCH(A103,근로조건!$A$5:$A$1048576,0)+0,17))</f>
        <v/>
      </c>
      <c r="AJ103" s="253"/>
      <c r="AK103" s="253"/>
      <c r="AL103" s="253" t="str" cm="1">
        <f t="array" ref="AL103">IF(A103="","",INDEX(근로조건!$A$5:$AF$1048576,MATCH(A103,근로조건!$A$5:$A$1048576,0)+0,20))</f>
        <v/>
      </c>
      <c r="AM103" s="253"/>
      <c r="AN103" s="253"/>
      <c r="AO103" s="253"/>
      <c r="AP103" s="260"/>
      <c r="AQ103" s="123"/>
      <c r="AR103" s="166"/>
      <c r="AS103" s="267"/>
      <c r="AT103" s="266"/>
      <c r="AU103" s="266"/>
      <c r="AV103" s="266"/>
    </row>
    <row r="104" spans="1:48" x14ac:dyDescent="0.3">
      <c r="A104" s="52"/>
      <c r="B104" s="54"/>
      <c r="C104" s="53"/>
      <c r="D104" s="53"/>
      <c r="E104" s="53"/>
      <c r="F104" s="57"/>
      <c r="G104" s="57"/>
      <c r="H104" s="52"/>
      <c r="I104" s="53"/>
      <c r="J104" s="53"/>
      <c r="K104" s="95"/>
      <c r="L104" s="52"/>
      <c r="M104" s="52"/>
      <c r="N104" s="54"/>
      <c r="O104" s="254" t="str" cm="1">
        <f t="array" ref="O104">IF(A104="","",INDEX(근로조건!$A$5:$Y$1048576,MATCH(A104,근로조건!$A$5:$A$1048576,0)+0,15))</f>
        <v/>
      </c>
      <c r="P104" s="255" t="str" cm="1">
        <f t="array" ref="P104">IF(A104="","",INDEX(근로조건!$A$5:$Y$1048576,MATCH(A104,근로조건!$A$5:$A$1048576,0)+0,16))</f>
        <v/>
      </c>
      <c r="Q104" s="256" t="str" cm="1">
        <f t="array" ref="Q104">IF(A104="","",INDEX(근로조건!$A$5:$ZZ$1048576,MATCH(A104,근로조건!$A$5:$A$1048576,0)+0,21))</f>
        <v/>
      </c>
      <c r="R104" s="61"/>
      <c r="S104" s="61"/>
      <c r="T104" s="61"/>
      <c r="U104" s="61"/>
      <c r="V104" s="61"/>
      <c r="W104" s="61"/>
      <c r="X104" s="61"/>
      <c r="Y104" s="61"/>
      <c r="Z104" s="260" t="str">
        <f t="shared" si="6"/>
        <v/>
      </c>
      <c r="AA104" s="260" t="str">
        <f t="shared" si="7"/>
        <v/>
      </c>
      <c r="AB104" s="260" t="str" cm="1">
        <f t="array" ref="AB104">IFERROR(IF(A104="","",INDEX(근로조건!$A$5:$Z$1048576,MATCH(A104,근로조건!$A$5:$A$1048576,0)+0,17)-INDEX(근로조건!$A$5:$Z$1048576,MATCH(A104,근로조건!$A$5:$A$1048576,0)+0,11))*B104,"")</f>
        <v/>
      </c>
      <c r="AC104" s="260" t="str">
        <f t="shared" si="8"/>
        <v/>
      </c>
      <c r="AD104" s="260" t="str" cm="1">
        <f t="array" ref="AD104">IFERROR(IF(A104="","",INDEX(근로조건!$A$5:$L$1048576,MATCH(A104,근로조건!$A$5:$A$1048576,0)+0,12))*B104,"")</f>
        <v/>
      </c>
      <c r="AE104" s="261" t="str" cm="1">
        <f t="array" ref="AE104">IF(A104="","",INDEX(근로조건!$A$5:$AF$1048576,MATCH(A104,근로조건!$A$5:$A$1048576,0)+0,13))</f>
        <v/>
      </c>
      <c r="AF104" s="262" t="str" cm="1">
        <f t="array" ref="AF104">IF(A104="","",INDEX(근로조건!$A$5:$AF$1048576,MATCH(A104,근로조건!$A$5:$A$1048576,0)+0,14))</f>
        <v/>
      </c>
      <c r="AG104" s="261" t="str" cm="1">
        <f t="array" ref="AG104">IF(A104="","",INDEX(근로조건!$A$5:$AF$1048576,MATCH(A104,근로조건!$A$5:$A$1048576,0)+0,11))</f>
        <v/>
      </c>
      <c r="AH104" s="261" t="str" cm="1">
        <f t="array" ref="AH104">IF(A104="","",INDEX(근로조건!$A$5:$AF$1048576,MATCH(A104,근로조건!$A$5:$A$1048576,0)+0,19))</f>
        <v/>
      </c>
      <c r="AI104" s="262" t="str" cm="1">
        <f t="array" ref="AI104">IF(A104="","",INDEX(근로조건!$A$5:$AF$1048576,MATCH(A104,근로조건!$A$5:$A$1048576,0)+0,17))</f>
        <v/>
      </c>
      <c r="AJ104" s="253"/>
      <c r="AK104" s="253"/>
      <c r="AL104" s="253" t="str" cm="1">
        <f t="array" ref="AL104">IF(A104="","",INDEX(근로조건!$A$5:$AF$1048576,MATCH(A104,근로조건!$A$5:$A$1048576,0)+0,20))</f>
        <v/>
      </c>
      <c r="AM104" s="253"/>
      <c r="AN104" s="253"/>
      <c r="AO104" s="253"/>
      <c r="AP104" s="260"/>
      <c r="AQ104" s="123"/>
      <c r="AR104" s="166"/>
      <c r="AS104" s="267"/>
      <c r="AT104" s="266"/>
      <c r="AU104" s="266"/>
      <c r="AV104" s="266"/>
    </row>
    <row r="105" spans="1:48" x14ac:dyDescent="0.3">
      <c r="A105" s="52"/>
      <c r="B105" s="54"/>
      <c r="C105" s="53"/>
      <c r="D105" s="53"/>
      <c r="E105" s="53"/>
      <c r="F105" s="57"/>
      <c r="G105" s="57"/>
      <c r="H105" s="52"/>
      <c r="I105" s="53"/>
      <c r="J105" s="53"/>
      <c r="K105" s="95"/>
      <c r="L105" s="52"/>
      <c r="M105" s="52"/>
      <c r="N105" s="54"/>
      <c r="O105" s="254" t="str" cm="1">
        <f t="array" ref="O105">IF(A105="","",INDEX(근로조건!$A$5:$Y$1048576,MATCH(A105,근로조건!$A$5:$A$1048576,0)+0,15))</f>
        <v/>
      </c>
      <c r="P105" s="255" t="str" cm="1">
        <f t="array" ref="P105">IF(A105="","",INDEX(근로조건!$A$5:$Y$1048576,MATCH(A105,근로조건!$A$5:$A$1048576,0)+0,16))</f>
        <v/>
      </c>
      <c r="Q105" s="256" t="str" cm="1">
        <f t="array" ref="Q105">IF(A105="","",INDEX(근로조건!$A$5:$ZZ$1048576,MATCH(A105,근로조건!$A$5:$A$1048576,0)+0,21))</f>
        <v/>
      </c>
      <c r="R105" s="61"/>
      <c r="S105" s="61"/>
      <c r="T105" s="61"/>
      <c r="U105" s="61"/>
      <c r="V105" s="61"/>
      <c r="W105" s="61"/>
      <c r="X105" s="61"/>
      <c r="Y105" s="61"/>
      <c r="Z105" s="260" t="str">
        <f t="shared" si="6"/>
        <v/>
      </c>
      <c r="AA105" s="260" t="str">
        <f t="shared" si="7"/>
        <v/>
      </c>
      <c r="AB105" s="260" t="str" cm="1">
        <f t="array" ref="AB105">IFERROR(IF(A105="","",INDEX(근로조건!$A$5:$Z$1048576,MATCH(A105,근로조건!$A$5:$A$1048576,0)+0,17)-INDEX(근로조건!$A$5:$Z$1048576,MATCH(A105,근로조건!$A$5:$A$1048576,0)+0,11))*B105,"")</f>
        <v/>
      </c>
      <c r="AC105" s="260" t="str">
        <f t="shared" si="8"/>
        <v/>
      </c>
      <c r="AD105" s="260" t="str" cm="1">
        <f t="array" ref="AD105">IFERROR(IF(A105="","",INDEX(근로조건!$A$5:$L$1048576,MATCH(A105,근로조건!$A$5:$A$1048576,0)+0,12))*B105,"")</f>
        <v/>
      </c>
      <c r="AE105" s="261" t="str" cm="1">
        <f t="array" ref="AE105">IF(A105="","",INDEX(근로조건!$A$5:$AF$1048576,MATCH(A105,근로조건!$A$5:$A$1048576,0)+0,13))</f>
        <v/>
      </c>
      <c r="AF105" s="262" t="str" cm="1">
        <f t="array" ref="AF105">IF(A105="","",INDEX(근로조건!$A$5:$AF$1048576,MATCH(A105,근로조건!$A$5:$A$1048576,0)+0,14))</f>
        <v/>
      </c>
      <c r="AG105" s="261" t="str" cm="1">
        <f t="array" ref="AG105">IF(A105="","",INDEX(근로조건!$A$5:$AF$1048576,MATCH(A105,근로조건!$A$5:$A$1048576,0)+0,11))</f>
        <v/>
      </c>
      <c r="AH105" s="261" t="str" cm="1">
        <f t="array" ref="AH105">IF(A105="","",INDEX(근로조건!$A$5:$AF$1048576,MATCH(A105,근로조건!$A$5:$A$1048576,0)+0,19))</f>
        <v/>
      </c>
      <c r="AI105" s="262" t="str" cm="1">
        <f t="array" ref="AI105">IF(A105="","",INDEX(근로조건!$A$5:$AF$1048576,MATCH(A105,근로조건!$A$5:$A$1048576,0)+0,17))</f>
        <v/>
      </c>
      <c r="AJ105" s="253"/>
      <c r="AK105" s="253"/>
      <c r="AL105" s="253" t="str" cm="1">
        <f t="array" ref="AL105">IF(A105="","",INDEX(근로조건!$A$5:$AF$1048576,MATCH(A105,근로조건!$A$5:$A$1048576,0)+0,20))</f>
        <v/>
      </c>
      <c r="AM105" s="253"/>
      <c r="AN105" s="253"/>
      <c r="AO105" s="253"/>
      <c r="AP105" s="260"/>
      <c r="AQ105" s="123"/>
      <c r="AR105" s="166"/>
      <c r="AS105" s="267"/>
      <c r="AT105" s="266"/>
      <c r="AU105" s="266"/>
      <c r="AV105" s="266"/>
    </row>
    <row r="106" spans="1:48" x14ac:dyDescent="0.3">
      <c r="A106" s="52"/>
      <c r="B106" s="54"/>
      <c r="C106" s="53"/>
      <c r="D106" s="53"/>
      <c r="E106" s="53"/>
      <c r="F106" s="57"/>
      <c r="G106" s="57"/>
      <c r="H106" s="52"/>
      <c r="I106" s="53"/>
      <c r="J106" s="53"/>
      <c r="K106" s="95"/>
      <c r="L106" s="52"/>
      <c r="M106" s="52"/>
      <c r="N106" s="54"/>
      <c r="O106" s="254" t="str" cm="1">
        <f t="array" ref="O106">IF(A106="","",INDEX(근로조건!$A$5:$Y$1048576,MATCH(A106,근로조건!$A$5:$A$1048576,0)+0,15))</f>
        <v/>
      </c>
      <c r="P106" s="255" t="str" cm="1">
        <f t="array" ref="P106">IF(A106="","",INDEX(근로조건!$A$5:$Y$1048576,MATCH(A106,근로조건!$A$5:$A$1048576,0)+0,16))</f>
        <v/>
      </c>
      <c r="Q106" s="256" t="str" cm="1">
        <f t="array" ref="Q106">IF(A106="","",INDEX(근로조건!$A$5:$ZZ$1048576,MATCH(A106,근로조건!$A$5:$A$1048576,0)+0,21))</f>
        <v/>
      </c>
      <c r="R106" s="61"/>
      <c r="S106" s="61"/>
      <c r="T106" s="61"/>
      <c r="U106" s="61"/>
      <c r="V106" s="61"/>
      <c r="W106" s="61"/>
      <c r="X106" s="61"/>
      <c r="Y106" s="61"/>
      <c r="Z106" s="260" t="str">
        <f t="shared" si="6"/>
        <v/>
      </c>
      <c r="AA106" s="260" t="str">
        <f t="shared" si="7"/>
        <v/>
      </c>
      <c r="AB106" s="260" t="str" cm="1">
        <f t="array" ref="AB106">IFERROR(IF(A106="","",INDEX(근로조건!$A$5:$Z$1048576,MATCH(A106,근로조건!$A$5:$A$1048576,0)+0,17)-INDEX(근로조건!$A$5:$Z$1048576,MATCH(A106,근로조건!$A$5:$A$1048576,0)+0,11))*B106,"")</f>
        <v/>
      </c>
      <c r="AC106" s="260" t="str">
        <f t="shared" si="8"/>
        <v/>
      </c>
      <c r="AD106" s="260" t="str" cm="1">
        <f t="array" ref="AD106">IFERROR(IF(A106="","",INDEX(근로조건!$A$5:$L$1048576,MATCH(A106,근로조건!$A$5:$A$1048576,0)+0,12))*B106,"")</f>
        <v/>
      </c>
      <c r="AE106" s="261" t="str" cm="1">
        <f t="array" ref="AE106">IF(A106="","",INDEX(근로조건!$A$5:$AF$1048576,MATCH(A106,근로조건!$A$5:$A$1048576,0)+0,13))</f>
        <v/>
      </c>
      <c r="AF106" s="262" t="str" cm="1">
        <f t="array" ref="AF106">IF(A106="","",INDEX(근로조건!$A$5:$AF$1048576,MATCH(A106,근로조건!$A$5:$A$1048576,0)+0,14))</f>
        <v/>
      </c>
      <c r="AG106" s="261" t="str" cm="1">
        <f t="array" ref="AG106">IF(A106="","",INDEX(근로조건!$A$5:$AF$1048576,MATCH(A106,근로조건!$A$5:$A$1048576,0)+0,11))</f>
        <v/>
      </c>
      <c r="AH106" s="261" t="str" cm="1">
        <f t="array" ref="AH106">IF(A106="","",INDEX(근로조건!$A$5:$AF$1048576,MATCH(A106,근로조건!$A$5:$A$1048576,0)+0,19))</f>
        <v/>
      </c>
      <c r="AI106" s="262" t="str" cm="1">
        <f t="array" ref="AI106">IF(A106="","",INDEX(근로조건!$A$5:$AF$1048576,MATCH(A106,근로조건!$A$5:$A$1048576,0)+0,17))</f>
        <v/>
      </c>
      <c r="AJ106" s="253"/>
      <c r="AK106" s="253"/>
      <c r="AL106" s="253" t="str" cm="1">
        <f t="array" ref="AL106">IF(A106="","",INDEX(근로조건!$A$5:$AF$1048576,MATCH(A106,근로조건!$A$5:$A$1048576,0)+0,20))</f>
        <v/>
      </c>
      <c r="AM106" s="253"/>
      <c r="AN106" s="253"/>
      <c r="AO106" s="253"/>
      <c r="AP106" s="260"/>
      <c r="AQ106" s="123"/>
      <c r="AR106" s="166"/>
      <c r="AS106" s="267"/>
      <c r="AT106" s="266"/>
      <c r="AU106" s="266"/>
      <c r="AV106" s="266"/>
    </row>
    <row r="107" spans="1:48" x14ac:dyDescent="0.3">
      <c r="A107" s="52"/>
      <c r="B107" s="54"/>
      <c r="C107" s="53"/>
      <c r="D107" s="53"/>
      <c r="E107" s="53"/>
      <c r="F107" s="57"/>
      <c r="G107" s="57"/>
      <c r="H107" s="52"/>
      <c r="I107" s="53"/>
      <c r="J107" s="53"/>
      <c r="K107" s="95"/>
      <c r="L107" s="52"/>
      <c r="M107" s="52"/>
      <c r="N107" s="54"/>
      <c r="O107" s="254" t="str" cm="1">
        <f t="array" ref="O107">IF(A107="","",INDEX(근로조건!$A$5:$Y$1048576,MATCH(A107,근로조건!$A$5:$A$1048576,0)+0,15))</f>
        <v/>
      </c>
      <c r="P107" s="255" t="str" cm="1">
        <f t="array" ref="P107">IF(A107="","",INDEX(근로조건!$A$5:$Y$1048576,MATCH(A107,근로조건!$A$5:$A$1048576,0)+0,16))</f>
        <v/>
      </c>
      <c r="Q107" s="256" t="str" cm="1">
        <f t="array" ref="Q107">IF(A107="","",INDEX(근로조건!$A$5:$ZZ$1048576,MATCH(A107,근로조건!$A$5:$A$1048576,0)+0,21))</f>
        <v/>
      </c>
      <c r="R107" s="61"/>
      <c r="S107" s="61"/>
      <c r="T107" s="61"/>
      <c r="U107" s="61"/>
      <c r="V107" s="61"/>
      <c r="W107" s="61"/>
      <c r="X107" s="61"/>
      <c r="Y107" s="61"/>
      <c r="Z107" s="260" t="str">
        <f t="shared" si="6"/>
        <v/>
      </c>
      <c r="AA107" s="260" t="str">
        <f t="shared" si="7"/>
        <v/>
      </c>
      <c r="AB107" s="260" t="str" cm="1">
        <f t="array" ref="AB107">IFERROR(IF(A107="","",INDEX(근로조건!$A$5:$Z$1048576,MATCH(A107,근로조건!$A$5:$A$1048576,0)+0,17)-INDEX(근로조건!$A$5:$Z$1048576,MATCH(A107,근로조건!$A$5:$A$1048576,0)+0,11))*B107,"")</f>
        <v/>
      </c>
      <c r="AC107" s="260" t="str">
        <f t="shared" si="8"/>
        <v/>
      </c>
      <c r="AD107" s="260" t="str" cm="1">
        <f t="array" ref="AD107">IFERROR(IF(A107="","",INDEX(근로조건!$A$5:$L$1048576,MATCH(A107,근로조건!$A$5:$A$1048576,0)+0,12))*B107,"")</f>
        <v/>
      </c>
      <c r="AE107" s="261" t="str" cm="1">
        <f t="array" ref="AE107">IF(A107="","",INDEX(근로조건!$A$5:$AF$1048576,MATCH(A107,근로조건!$A$5:$A$1048576,0)+0,13))</f>
        <v/>
      </c>
      <c r="AF107" s="262" t="str" cm="1">
        <f t="array" ref="AF107">IF(A107="","",INDEX(근로조건!$A$5:$AF$1048576,MATCH(A107,근로조건!$A$5:$A$1048576,0)+0,14))</f>
        <v/>
      </c>
      <c r="AG107" s="261" t="str" cm="1">
        <f t="array" ref="AG107">IF(A107="","",INDEX(근로조건!$A$5:$AF$1048576,MATCH(A107,근로조건!$A$5:$A$1048576,0)+0,11))</f>
        <v/>
      </c>
      <c r="AH107" s="261" t="str" cm="1">
        <f t="array" ref="AH107">IF(A107="","",INDEX(근로조건!$A$5:$AF$1048576,MATCH(A107,근로조건!$A$5:$A$1048576,0)+0,19))</f>
        <v/>
      </c>
      <c r="AI107" s="262" t="str" cm="1">
        <f t="array" ref="AI107">IF(A107="","",INDEX(근로조건!$A$5:$AF$1048576,MATCH(A107,근로조건!$A$5:$A$1048576,0)+0,17))</f>
        <v/>
      </c>
      <c r="AJ107" s="253"/>
      <c r="AK107" s="253"/>
      <c r="AL107" s="253" t="str" cm="1">
        <f t="array" ref="AL107">IF(A107="","",INDEX(근로조건!$A$5:$AF$1048576,MATCH(A107,근로조건!$A$5:$A$1048576,0)+0,20))</f>
        <v/>
      </c>
      <c r="AM107" s="253"/>
      <c r="AN107" s="253"/>
      <c r="AO107" s="253"/>
      <c r="AP107" s="260"/>
      <c r="AQ107" s="123"/>
      <c r="AR107" s="166"/>
      <c r="AS107" s="267"/>
      <c r="AT107" s="266"/>
      <c r="AU107" s="266"/>
      <c r="AV107" s="266"/>
    </row>
    <row r="108" spans="1:48" x14ac:dyDescent="0.3">
      <c r="A108" s="52"/>
      <c r="B108" s="54"/>
      <c r="C108" s="53"/>
      <c r="D108" s="53"/>
      <c r="E108" s="53"/>
      <c r="F108" s="57"/>
      <c r="G108" s="57"/>
      <c r="H108" s="52"/>
      <c r="I108" s="53"/>
      <c r="J108" s="53"/>
      <c r="K108" s="95"/>
      <c r="L108" s="52"/>
      <c r="M108" s="52"/>
      <c r="N108" s="54"/>
      <c r="O108" s="254" t="str" cm="1">
        <f t="array" ref="O108">IF(A108="","",INDEX(근로조건!$A$5:$Y$1048576,MATCH(A108,근로조건!$A$5:$A$1048576,0)+0,15))</f>
        <v/>
      </c>
      <c r="P108" s="255" t="str" cm="1">
        <f t="array" ref="P108">IF(A108="","",INDEX(근로조건!$A$5:$Y$1048576,MATCH(A108,근로조건!$A$5:$A$1048576,0)+0,16))</f>
        <v/>
      </c>
      <c r="Q108" s="256" t="str" cm="1">
        <f t="array" ref="Q108">IF(A108="","",INDEX(근로조건!$A$5:$ZZ$1048576,MATCH(A108,근로조건!$A$5:$A$1048576,0)+0,21))</f>
        <v/>
      </c>
      <c r="R108" s="61"/>
      <c r="S108" s="61"/>
      <c r="T108" s="61"/>
      <c r="U108" s="61"/>
      <c r="V108" s="61"/>
      <c r="W108" s="61"/>
      <c r="X108" s="61"/>
      <c r="Y108" s="61"/>
      <c r="Z108" s="260" t="str">
        <f t="shared" si="6"/>
        <v/>
      </c>
      <c r="AA108" s="260" t="str">
        <f t="shared" si="7"/>
        <v/>
      </c>
      <c r="AB108" s="260" t="str" cm="1">
        <f t="array" ref="AB108">IFERROR(IF(A108="","",INDEX(근로조건!$A$5:$Z$1048576,MATCH(A108,근로조건!$A$5:$A$1048576,0)+0,17)-INDEX(근로조건!$A$5:$Z$1048576,MATCH(A108,근로조건!$A$5:$A$1048576,0)+0,11))*B108,"")</f>
        <v/>
      </c>
      <c r="AC108" s="260" t="str">
        <f t="shared" si="8"/>
        <v/>
      </c>
      <c r="AD108" s="260" t="str" cm="1">
        <f t="array" ref="AD108">IFERROR(IF(A108="","",INDEX(근로조건!$A$5:$L$1048576,MATCH(A108,근로조건!$A$5:$A$1048576,0)+0,12))*B108,"")</f>
        <v/>
      </c>
      <c r="AE108" s="261" t="str" cm="1">
        <f t="array" ref="AE108">IF(A108="","",INDEX(근로조건!$A$5:$AF$1048576,MATCH(A108,근로조건!$A$5:$A$1048576,0)+0,13))</f>
        <v/>
      </c>
      <c r="AF108" s="262" t="str" cm="1">
        <f t="array" ref="AF108">IF(A108="","",INDEX(근로조건!$A$5:$AF$1048576,MATCH(A108,근로조건!$A$5:$A$1048576,0)+0,14))</f>
        <v/>
      </c>
      <c r="AG108" s="261" t="str" cm="1">
        <f t="array" ref="AG108">IF(A108="","",INDEX(근로조건!$A$5:$AF$1048576,MATCH(A108,근로조건!$A$5:$A$1048576,0)+0,11))</f>
        <v/>
      </c>
      <c r="AH108" s="261" t="str" cm="1">
        <f t="array" ref="AH108">IF(A108="","",INDEX(근로조건!$A$5:$AF$1048576,MATCH(A108,근로조건!$A$5:$A$1048576,0)+0,19))</f>
        <v/>
      </c>
      <c r="AI108" s="262" t="str" cm="1">
        <f t="array" ref="AI108">IF(A108="","",INDEX(근로조건!$A$5:$AF$1048576,MATCH(A108,근로조건!$A$5:$A$1048576,0)+0,17))</f>
        <v/>
      </c>
      <c r="AJ108" s="253"/>
      <c r="AK108" s="253"/>
      <c r="AL108" s="253" t="str" cm="1">
        <f t="array" ref="AL108">IF(A108="","",INDEX(근로조건!$A$5:$AF$1048576,MATCH(A108,근로조건!$A$5:$A$1048576,0)+0,20))</f>
        <v/>
      </c>
      <c r="AM108" s="253"/>
      <c r="AN108" s="253"/>
      <c r="AO108" s="253"/>
      <c r="AP108" s="260"/>
      <c r="AQ108" s="123"/>
      <c r="AR108" s="166"/>
      <c r="AS108" s="267"/>
      <c r="AT108" s="266"/>
      <c r="AU108" s="266"/>
      <c r="AV108" s="266"/>
    </row>
    <row r="109" spans="1:48" x14ac:dyDescent="0.3">
      <c r="A109" s="52"/>
      <c r="B109" s="54"/>
      <c r="C109" s="53"/>
      <c r="D109" s="53"/>
      <c r="E109" s="53"/>
      <c r="F109" s="57"/>
      <c r="G109" s="57"/>
      <c r="H109" s="52"/>
      <c r="I109" s="53"/>
      <c r="J109" s="53"/>
      <c r="K109" s="95"/>
      <c r="L109" s="52"/>
      <c r="M109" s="52"/>
      <c r="N109" s="54"/>
      <c r="O109" s="254" t="str" cm="1">
        <f t="array" ref="O109">IF(A109="","",INDEX(근로조건!$A$5:$Y$1048576,MATCH(A109,근로조건!$A$5:$A$1048576,0)+0,15))</f>
        <v/>
      </c>
      <c r="P109" s="255" t="str" cm="1">
        <f t="array" ref="P109">IF(A109="","",INDEX(근로조건!$A$5:$Y$1048576,MATCH(A109,근로조건!$A$5:$A$1048576,0)+0,16))</f>
        <v/>
      </c>
      <c r="Q109" s="256" t="str" cm="1">
        <f t="array" ref="Q109">IF(A109="","",INDEX(근로조건!$A$5:$ZZ$1048576,MATCH(A109,근로조건!$A$5:$A$1048576,0)+0,21))</f>
        <v/>
      </c>
      <c r="R109" s="61"/>
      <c r="S109" s="61"/>
      <c r="T109" s="61"/>
      <c r="U109" s="61"/>
      <c r="V109" s="61"/>
      <c r="W109" s="61"/>
      <c r="X109" s="61"/>
      <c r="Y109" s="61"/>
      <c r="Z109" s="260" t="str">
        <f t="shared" si="6"/>
        <v/>
      </c>
      <c r="AA109" s="260" t="str">
        <f t="shared" si="7"/>
        <v/>
      </c>
      <c r="AB109" s="260" t="str" cm="1">
        <f t="array" ref="AB109">IFERROR(IF(A109="","",INDEX(근로조건!$A$5:$Z$1048576,MATCH(A109,근로조건!$A$5:$A$1048576,0)+0,17)-INDEX(근로조건!$A$5:$Z$1048576,MATCH(A109,근로조건!$A$5:$A$1048576,0)+0,11))*B109,"")</f>
        <v/>
      </c>
      <c r="AC109" s="260" t="str">
        <f t="shared" si="8"/>
        <v/>
      </c>
      <c r="AD109" s="260" t="str" cm="1">
        <f t="array" ref="AD109">IFERROR(IF(A109="","",INDEX(근로조건!$A$5:$L$1048576,MATCH(A109,근로조건!$A$5:$A$1048576,0)+0,12))*B109,"")</f>
        <v/>
      </c>
      <c r="AE109" s="261" t="str" cm="1">
        <f t="array" ref="AE109">IF(A109="","",INDEX(근로조건!$A$5:$AF$1048576,MATCH(A109,근로조건!$A$5:$A$1048576,0)+0,13))</f>
        <v/>
      </c>
      <c r="AF109" s="262" t="str" cm="1">
        <f t="array" ref="AF109">IF(A109="","",INDEX(근로조건!$A$5:$AF$1048576,MATCH(A109,근로조건!$A$5:$A$1048576,0)+0,14))</f>
        <v/>
      </c>
      <c r="AG109" s="261" t="str" cm="1">
        <f t="array" ref="AG109">IF(A109="","",INDEX(근로조건!$A$5:$AF$1048576,MATCH(A109,근로조건!$A$5:$A$1048576,0)+0,11))</f>
        <v/>
      </c>
      <c r="AH109" s="261" t="str" cm="1">
        <f t="array" ref="AH109">IF(A109="","",INDEX(근로조건!$A$5:$AF$1048576,MATCH(A109,근로조건!$A$5:$A$1048576,0)+0,19))</f>
        <v/>
      </c>
      <c r="AI109" s="262" t="str" cm="1">
        <f t="array" ref="AI109">IF(A109="","",INDEX(근로조건!$A$5:$AF$1048576,MATCH(A109,근로조건!$A$5:$A$1048576,0)+0,17))</f>
        <v/>
      </c>
      <c r="AJ109" s="253"/>
      <c r="AK109" s="253"/>
      <c r="AL109" s="253" t="str" cm="1">
        <f t="array" ref="AL109">IF(A109="","",INDEX(근로조건!$A$5:$AF$1048576,MATCH(A109,근로조건!$A$5:$A$1048576,0)+0,20))</f>
        <v/>
      </c>
      <c r="AM109" s="253"/>
      <c r="AN109" s="253"/>
      <c r="AO109" s="253"/>
      <c r="AP109" s="260"/>
      <c r="AQ109" s="123"/>
      <c r="AR109" s="166"/>
      <c r="AS109" s="267"/>
      <c r="AT109" s="266"/>
      <c r="AU109" s="266"/>
      <c r="AV109" s="266"/>
    </row>
    <row r="110" spans="1:48" x14ac:dyDescent="0.3">
      <c r="A110" s="52"/>
      <c r="B110" s="54"/>
      <c r="C110" s="53"/>
      <c r="D110" s="53"/>
      <c r="E110" s="53"/>
      <c r="F110" s="57"/>
      <c r="G110" s="57"/>
      <c r="H110" s="52"/>
      <c r="I110" s="53"/>
      <c r="J110" s="53"/>
      <c r="K110" s="95"/>
      <c r="L110" s="52"/>
      <c r="M110" s="52"/>
      <c r="N110" s="54"/>
      <c r="O110" s="254" t="str" cm="1">
        <f t="array" ref="O110">IF(A110="","",INDEX(근로조건!$A$5:$Y$1048576,MATCH(A110,근로조건!$A$5:$A$1048576,0)+0,15))</f>
        <v/>
      </c>
      <c r="P110" s="255" t="str" cm="1">
        <f t="array" ref="P110">IF(A110="","",INDEX(근로조건!$A$5:$Y$1048576,MATCH(A110,근로조건!$A$5:$A$1048576,0)+0,16))</f>
        <v/>
      </c>
      <c r="Q110" s="256" t="str" cm="1">
        <f t="array" ref="Q110">IF(A110="","",INDEX(근로조건!$A$5:$ZZ$1048576,MATCH(A110,근로조건!$A$5:$A$1048576,0)+0,21))</f>
        <v/>
      </c>
      <c r="R110" s="61"/>
      <c r="S110" s="61"/>
      <c r="T110" s="61"/>
      <c r="U110" s="61"/>
      <c r="V110" s="61"/>
      <c r="W110" s="61"/>
      <c r="X110" s="61"/>
      <c r="Y110" s="61"/>
      <c r="Z110" s="260" t="str">
        <f t="shared" si="6"/>
        <v/>
      </c>
      <c r="AA110" s="260" t="str">
        <f t="shared" si="7"/>
        <v/>
      </c>
      <c r="AB110" s="260" t="str" cm="1">
        <f t="array" ref="AB110">IFERROR(IF(A110="","",INDEX(근로조건!$A$5:$Z$1048576,MATCH(A110,근로조건!$A$5:$A$1048576,0)+0,17)-INDEX(근로조건!$A$5:$Z$1048576,MATCH(A110,근로조건!$A$5:$A$1048576,0)+0,11))*B110,"")</f>
        <v/>
      </c>
      <c r="AC110" s="260" t="str">
        <f t="shared" si="8"/>
        <v/>
      </c>
      <c r="AD110" s="260" t="str" cm="1">
        <f t="array" ref="AD110">IFERROR(IF(A110="","",INDEX(근로조건!$A$5:$L$1048576,MATCH(A110,근로조건!$A$5:$A$1048576,0)+0,12))*B110,"")</f>
        <v/>
      </c>
      <c r="AE110" s="261" t="str" cm="1">
        <f t="array" ref="AE110">IF(A110="","",INDEX(근로조건!$A$5:$AF$1048576,MATCH(A110,근로조건!$A$5:$A$1048576,0)+0,13))</f>
        <v/>
      </c>
      <c r="AF110" s="262" t="str" cm="1">
        <f t="array" ref="AF110">IF(A110="","",INDEX(근로조건!$A$5:$AF$1048576,MATCH(A110,근로조건!$A$5:$A$1048576,0)+0,14))</f>
        <v/>
      </c>
      <c r="AG110" s="261" t="str" cm="1">
        <f t="array" ref="AG110">IF(A110="","",INDEX(근로조건!$A$5:$AF$1048576,MATCH(A110,근로조건!$A$5:$A$1048576,0)+0,11))</f>
        <v/>
      </c>
      <c r="AH110" s="261" t="str" cm="1">
        <f t="array" ref="AH110">IF(A110="","",INDEX(근로조건!$A$5:$AF$1048576,MATCH(A110,근로조건!$A$5:$A$1048576,0)+0,19))</f>
        <v/>
      </c>
      <c r="AI110" s="262" t="str" cm="1">
        <f t="array" ref="AI110">IF(A110="","",INDEX(근로조건!$A$5:$AF$1048576,MATCH(A110,근로조건!$A$5:$A$1048576,0)+0,17))</f>
        <v/>
      </c>
      <c r="AJ110" s="253"/>
      <c r="AK110" s="253"/>
      <c r="AL110" s="253" t="str" cm="1">
        <f t="array" ref="AL110">IF(A110="","",INDEX(근로조건!$A$5:$AF$1048576,MATCH(A110,근로조건!$A$5:$A$1048576,0)+0,20))</f>
        <v/>
      </c>
      <c r="AM110" s="253"/>
      <c r="AN110" s="253"/>
      <c r="AO110" s="253"/>
      <c r="AP110" s="260"/>
      <c r="AQ110" s="123"/>
      <c r="AR110" s="166"/>
      <c r="AS110" s="267"/>
      <c r="AT110" s="266"/>
      <c r="AU110" s="266"/>
      <c r="AV110" s="266"/>
    </row>
    <row r="111" spans="1:48" x14ac:dyDescent="0.3">
      <c r="A111" s="52"/>
      <c r="B111" s="54"/>
      <c r="C111" s="53"/>
      <c r="D111" s="53"/>
      <c r="E111" s="53"/>
      <c r="F111" s="57"/>
      <c r="G111" s="57"/>
      <c r="H111" s="52"/>
      <c r="I111" s="53"/>
      <c r="J111" s="53"/>
      <c r="K111" s="95"/>
      <c r="L111" s="52"/>
      <c r="M111" s="52"/>
      <c r="N111" s="54"/>
      <c r="O111" s="254" t="str" cm="1">
        <f t="array" ref="O111">IF(A111="","",INDEX(근로조건!$A$5:$Y$1048576,MATCH(A111,근로조건!$A$5:$A$1048576,0)+0,15))</f>
        <v/>
      </c>
      <c r="P111" s="255" t="str" cm="1">
        <f t="array" ref="P111">IF(A111="","",INDEX(근로조건!$A$5:$Y$1048576,MATCH(A111,근로조건!$A$5:$A$1048576,0)+0,16))</f>
        <v/>
      </c>
      <c r="Q111" s="256" t="str" cm="1">
        <f t="array" ref="Q111">IF(A111="","",INDEX(근로조건!$A$5:$ZZ$1048576,MATCH(A111,근로조건!$A$5:$A$1048576,0)+0,21))</f>
        <v/>
      </c>
      <c r="R111" s="61"/>
      <c r="S111" s="61"/>
      <c r="T111" s="61"/>
      <c r="U111" s="61"/>
      <c r="V111" s="61"/>
      <c r="W111" s="61"/>
      <c r="X111" s="61"/>
      <c r="Y111" s="61"/>
      <c r="Z111" s="260" t="str">
        <f t="shared" si="6"/>
        <v/>
      </c>
      <c r="AA111" s="260" t="str">
        <f t="shared" si="7"/>
        <v/>
      </c>
      <c r="AB111" s="260" t="str" cm="1">
        <f t="array" ref="AB111">IFERROR(IF(A111="","",INDEX(근로조건!$A$5:$Z$1048576,MATCH(A111,근로조건!$A$5:$A$1048576,0)+0,17)-INDEX(근로조건!$A$5:$Z$1048576,MATCH(A111,근로조건!$A$5:$A$1048576,0)+0,11))*B111,"")</f>
        <v/>
      </c>
      <c r="AC111" s="260" t="str">
        <f t="shared" si="8"/>
        <v/>
      </c>
      <c r="AD111" s="260" t="str" cm="1">
        <f t="array" ref="AD111">IFERROR(IF(A111="","",INDEX(근로조건!$A$5:$L$1048576,MATCH(A111,근로조건!$A$5:$A$1048576,0)+0,12))*B111,"")</f>
        <v/>
      </c>
      <c r="AE111" s="261" t="str" cm="1">
        <f t="array" ref="AE111">IF(A111="","",INDEX(근로조건!$A$5:$AF$1048576,MATCH(A111,근로조건!$A$5:$A$1048576,0)+0,13))</f>
        <v/>
      </c>
      <c r="AF111" s="262" t="str" cm="1">
        <f t="array" ref="AF111">IF(A111="","",INDEX(근로조건!$A$5:$AF$1048576,MATCH(A111,근로조건!$A$5:$A$1048576,0)+0,14))</f>
        <v/>
      </c>
      <c r="AG111" s="261" t="str" cm="1">
        <f t="array" ref="AG111">IF(A111="","",INDEX(근로조건!$A$5:$AF$1048576,MATCH(A111,근로조건!$A$5:$A$1048576,0)+0,11))</f>
        <v/>
      </c>
      <c r="AH111" s="261" t="str" cm="1">
        <f t="array" ref="AH111">IF(A111="","",INDEX(근로조건!$A$5:$AF$1048576,MATCH(A111,근로조건!$A$5:$A$1048576,0)+0,19))</f>
        <v/>
      </c>
      <c r="AI111" s="262" t="str" cm="1">
        <f t="array" ref="AI111">IF(A111="","",INDEX(근로조건!$A$5:$AF$1048576,MATCH(A111,근로조건!$A$5:$A$1048576,0)+0,17))</f>
        <v/>
      </c>
      <c r="AJ111" s="253"/>
      <c r="AK111" s="253"/>
      <c r="AL111" s="253" t="str" cm="1">
        <f t="array" ref="AL111">IF(A111="","",INDEX(근로조건!$A$5:$AF$1048576,MATCH(A111,근로조건!$A$5:$A$1048576,0)+0,20))</f>
        <v/>
      </c>
      <c r="AM111" s="253"/>
      <c r="AN111" s="253"/>
      <c r="AO111" s="253"/>
      <c r="AP111" s="260"/>
      <c r="AQ111" s="123"/>
      <c r="AR111" s="166"/>
      <c r="AS111" s="267"/>
      <c r="AT111" s="266"/>
      <c r="AU111" s="266"/>
      <c r="AV111" s="266"/>
    </row>
    <row r="112" spans="1:48" x14ac:dyDescent="0.3">
      <c r="A112" s="52"/>
      <c r="B112" s="54"/>
      <c r="C112" s="53"/>
      <c r="D112" s="53"/>
      <c r="E112" s="53"/>
      <c r="F112" s="57"/>
      <c r="G112" s="57"/>
      <c r="H112" s="52"/>
      <c r="I112" s="53"/>
      <c r="J112" s="53"/>
      <c r="K112" s="95"/>
      <c r="L112" s="52"/>
      <c r="M112" s="52"/>
      <c r="N112" s="54"/>
      <c r="O112" s="254" t="str" cm="1">
        <f t="array" ref="O112">IF(A112="","",INDEX(근로조건!$A$5:$Y$1048576,MATCH(A112,근로조건!$A$5:$A$1048576,0)+0,15))</f>
        <v/>
      </c>
      <c r="P112" s="255" t="str" cm="1">
        <f t="array" ref="P112">IF(A112="","",INDEX(근로조건!$A$5:$Y$1048576,MATCH(A112,근로조건!$A$5:$A$1048576,0)+0,16))</f>
        <v/>
      </c>
      <c r="Q112" s="256" t="str" cm="1">
        <f t="array" ref="Q112">IF(A112="","",INDEX(근로조건!$A$5:$ZZ$1048576,MATCH(A112,근로조건!$A$5:$A$1048576,0)+0,21))</f>
        <v/>
      </c>
      <c r="R112" s="61"/>
      <c r="S112" s="61"/>
      <c r="T112" s="61"/>
      <c r="U112" s="61"/>
      <c r="V112" s="61"/>
      <c r="W112" s="61"/>
      <c r="X112" s="61"/>
      <c r="Y112" s="61"/>
      <c r="Z112" s="260" t="str">
        <f t="shared" si="6"/>
        <v/>
      </c>
      <c r="AA112" s="260" t="str">
        <f t="shared" si="7"/>
        <v/>
      </c>
      <c r="AB112" s="260" t="str" cm="1">
        <f t="array" ref="AB112">IFERROR(IF(A112="","",INDEX(근로조건!$A$5:$Z$1048576,MATCH(A112,근로조건!$A$5:$A$1048576,0)+0,17)-INDEX(근로조건!$A$5:$Z$1048576,MATCH(A112,근로조건!$A$5:$A$1048576,0)+0,11))*B112,"")</f>
        <v/>
      </c>
      <c r="AC112" s="260" t="str">
        <f t="shared" si="8"/>
        <v/>
      </c>
      <c r="AD112" s="260" t="str" cm="1">
        <f t="array" ref="AD112">IFERROR(IF(A112="","",INDEX(근로조건!$A$5:$L$1048576,MATCH(A112,근로조건!$A$5:$A$1048576,0)+0,12))*B112,"")</f>
        <v/>
      </c>
      <c r="AE112" s="261" t="str" cm="1">
        <f t="array" ref="AE112">IF(A112="","",INDEX(근로조건!$A$5:$AF$1048576,MATCH(A112,근로조건!$A$5:$A$1048576,0)+0,13))</f>
        <v/>
      </c>
      <c r="AF112" s="262" t="str" cm="1">
        <f t="array" ref="AF112">IF(A112="","",INDEX(근로조건!$A$5:$AF$1048576,MATCH(A112,근로조건!$A$5:$A$1048576,0)+0,14))</f>
        <v/>
      </c>
      <c r="AG112" s="261" t="str" cm="1">
        <f t="array" ref="AG112">IF(A112="","",INDEX(근로조건!$A$5:$AF$1048576,MATCH(A112,근로조건!$A$5:$A$1048576,0)+0,11))</f>
        <v/>
      </c>
      <c r="AH112" s="261" t="str" cm="1">
        <f t="array" ref="AH112">IF(A112="","",INDEX(근로조건!$A$5:$AF$1048576,MATCH(A112,근로조건!$A$5:$A$1048576,0)+0,19))</f>
        <v/>
      </c>
      <c r="AI112" s="262" t="str" cm="1">
        <f t="array" ref="AI112">IF(A112="","",INDEX(근로조건!$A$5:$AF$1048576,MATCH(A112,근로조건!$A$5:$A$1048576,0)+0,17))</f>
        <v/>
      </c>
      <c r="AJ112" s="253"/>
      <c r="AK112" s="253"/>
      <c r="AL112" s="253" t="str" cm="1">
        <f t="array" ref="AL112">IF(A112="","",INDEX(근로조건!$A$5:$AF$1048576,MATCH(A112,근로조건!$A$5:$A$1048576,0)+0,20))</f>
        <v/>
      </c>
      <c r="AM112" s="253"/>
      <c r="AN112" s="253"/>
      <c r="AO112" s="253"/>
      <c r="AP112" s="260"/>
      <c r="AQ112" s="123"/>
      <c r="AR112" s="166"/>
      <c r="AS112" s="267"/>
      <c r="AT112" s="266"/>
      <c r="AU112" s="266"/>
      <c r="AV112" s="266"/>
    </row>
    <row r="113" spans="1:48" x14ac:dyDescent="0.3">
      <c r="A113" s="52"/>
      <c r="B113" s="54"/>
      <c r="C113" s="53"/>
      <c r="D113" s="53"/>
      <c r="E113" s="53"/>
      <c r="F113" s="57"/>
      <c r="G113" s="57"/>
      <c r="H113" s="52"/>
      <c r="I113" s="53"/>
      <c r="J113" s="53"/>
      <c r="K113" s="95"/>
      <c r="L113" s="52"/>
      <c r="M113" s="52"/>
      <c r="N113" s="54"/>
      <c r="O113" s="254" t="str" cm="1">
        <f t="array" ref="O113">IF(A113="","",INDEX(근로조건!$A$5:$Y$1048576,MATCH(A113,근로조건!$A$5:$A$1048576,0)+0,15))</f>
        <v/>
      </c>
      <c r="P113" s="255" t="str" cm="1">
        <f t="array" ref="P113">IF(A113="","",INDEX(근로조건!$A$5:$Y$1048576,MATCH(A113,근로조건!$A$5:$A$1048576,0)+0,16))</f>
        <v/>
      </c>
      <c r="Q113" s="256" t="str" cm="1">
        <f t="array" ref="Q113">IF(A113="","",INDEX(근로조건!$A$5:$ZZ$1048576,MATCH(A113,근로조건!$A$5:$A$1048576,0)+0,21))</f>
        <v/>
      </c>
      <c r="R113" s="61"/>
      <c r="S113" s="61"/>
      <c r="T113" s="61"/>
      <c r="U113" s="61"/>
      <c r="V113" s="61"/>
      <c r="W113" s="61"/>
      <c r="X113" s="61"/>
      <c r="Y113" s="61"/>
      <c r="Z113" s="260" t="str">
        <f t="shared" si="6"/>
        <v/>
      </c>
      <c r="AA113" s="260" t="str">
        <f t="shared" si="7"/>
        <v/>
      </c>
      <c r="AB113" s="260" t="str" cm="1">
        <f t="array" ref="AB113">IFERROR(IF(A113="","",INDEX(근로조건!$A$5:$Z$1048576,MATCH(A113,근로조건!$A$5:$A$1048576,0)+0,17)-INDEX(근로조건!$A$5:$Z$1048576,MATCH(A113,근로조건!$A$5:$A$1048576,0)+0,11))*B113,"")</f>
        <v/>
      </c>
      <c r="AC113" s="260" t="str">
        <f t="shared" si="8"/>
        <v/>
      </c>
      <c r="AD113" s="260" t="str" cm="1">
        <f t="array" ref="AD113">IFERROR(IF(A113="","",INDEX(근로조건!$A$5:$L$1048576,MATCH(A113,근로조건!$A$5:$A$1048576,0)+0,12))*B113,"")</f>
        <v/>
      </c>
      <c r="AE113" s="261" t="str" cm="1">
        <f t="array" ref="AE113">IF(A113="","",INDEX(근로조건!$A$5:$AF$1048576,MATCH(A113,근로조건!$A$5:$A$1048576,0)+0,13))</f>
        <v/>
      </c>
      <c r="AF113" s="262" t="str" cm="1">
        <f t="array" ref="AF113">IF(A113="","",INDEX(근로조건!$A$5:$AF$1048576,MATCH(A113,근로조건!$A$5:$A$1048576,0)+0,14))</f>
        <v/>
      </c>
      <c r="AG113" s="261" t="str" cm="1">
        <f t="array" ref="AG113">IF(A113="","",INDEX(근로조건!$A$5:$AF$1048576,MATCH(A113,근로조건!$A$5:$A$1048576,0)+0,11))</f>
        <v/>
      </c>
      <c r="AH113" s="261" t="str" cm="1">
        <f t="array" ref="AH113">IF(A113="","",INDEX(근로조건!$A$5:$AF$1048576,MATCH(A113,근로조건!$A$5:$A$1048576,0)+0,19))</f>
        <v/>
      </c>
      <c r="AI113" s="262" t="str" cm="1">
        <f t="array" ref="AI113">IF(A113="","",INDEX(근로조건!$A$5:$AF$1048576,MATCH(A113,근로조건!$A$5:$A$1048576,0)+0,17))</f>
        <v/>
      </c>
      <c r="AJ113" s="253"/>
      <c r="AK113" s="253"/>
      <c r="AL113" s="253" t="str" cm="1">
        <f t="array" ref="AL113">IF(A113="","",INDEX(근로조건!$A$5:$AF$1048576,MATCH(A113,근로조건!$A$5:$A$1048576,0)+0,20))</f>
        <v/>
      </c>
      <c r="AM113" s="253"/>
      <c r="AN113" s="253"/>
      <c r="AO113" s="253"/>
      <c r="AP113" s="260"/>
      <c r="AQ113" s="123"/>
      <c r="AR113" s="166"/>
      <c r="AS113" s="267"/>
      <c r="AT113" s="266"/>
      <c r="AU113" s="266"/>
      <c r="AV113" s="266"/>
    </row>
    <row r="114" spans="1:48" x14ac:dyDescent="0.3">
      <c r="A114" s="52"/>
      <c r="B114" s="54"/>
      <c r="C114" s="53"/>
      <c r="D114" s="53"/>
      <c r="E114" s="53"/>
      <c r="F114" s="57"/>
      <c r="G114" s="57"/>
      <c r="H114" s="52"/>
      <c r="I114" s="53"/>
      <c r="J114" s="53"/>
      <c r="K114" s="95"/>
      <c r="L114" s="52"/>
      <c r="M114" s="52"/>
      <c r="N114" s="54"/>
      <c r="O114" s="254" t="str" cm="1">
        <f t="array" ref="O114">IF(A114="","",INDEX(근로조건!$A$5:$Y$1048576,MATCH(A114,근로조건!$A$5:$A$1048576,0)+0,15))</f>
        <v/>
      </c>
      <c r="P114" s="255" t="str" cm="1">
        <f t="array" ref="P114">IF(A114="","",INDEX(근로조건!$A$5:$Y$1048576,MATCH(A114,근로조건!$A$5:$A$1048576,0)+0,16))</f>
        <v/>
      </c>
      <c r="Q114" s="256" t="str" cm="1">
        <f t="array" ref="Q114">IF(A114="","",INDEX(근로조건!$A$5:$ZZ$1048576,MATCH(A114,근로조건!$A$5:$A$1048576,0)+0,21))</f>
        <v/>
      </c>
      <c r="R114" s="61"/>
      <c r="S114" s="61"/>
      <c r="T114" s="61"/>
      <c r="U114" s="61"/>
      <c r="V114" s="61"/>
      <c r="W114" s="61"/>
      <c r="X114" s="61"/>
      <c r="Y114" s="61"/>
      <c r="Z114" s="260" t="str">
        <f t="shared" si="6"/>
        <v/>
      </c>
      <c r="AA114" s="260" t="str">
        <f t="shared" si="7"/>
        <v/>
      </c>
      <c r="AB114" s="260" t="str" cm="1">
        <f t="array" ref="AB114">IFERROR(IF(A114="","",INDEX(근로조건!$A$5:$Z$1048576,MATCH(A114,근로조건!$A$5:$A$1048576,0)+0,17)-INDEX(근로조건!$A$5:$Z$1048576,MATCH(A114,근로조건!$A$5:$A$1048576,0)+0,11))*B114,"")</f>
        <v/>
      </c>
      <c r="AC114" s="260" t="str">
        <f t="shared" si="8"/>
        <v/>
      </c>
      <c r="AD114" s="260" t="str" cm="1">
        <f t="array" ref="AD114">IFERROR(IF(A114="","",INDEX(근로조건!$A$5:$L$1048576,MATCH(A114,근로조건!$A$5:$A$1048576,0)+0,12))*B114,"")</f>
        <v/>
      </c>
      <c r="AE114" s="261" t="str" cm="1">
        <f t="array" ref="AE114">IF(A114="","",INDEX(근로조건!$A$5:$AF$1048576,MATCH(A114,근로조건!$A$5:$A$1048576,0)+0,13))</f>
        <v/>
      </c>
      <c r="AF114" s="262" t="str" cm="1">
        <f t="array" ref="AF114">IF(A114="","",INDEX(근로조건!$A$5:$AF$1048576,MATCH(A114,근로조건!$A$5:$A$1048576,0)+0,14))</f>
        <v/>
      </c>
      <c r="AG114" s="261" t="str" cm="1">
        <f t="array" ref="AG114">IF(A114="","",INDEX(근로조건!$A$5:$AF$1048576,MATCH(A114,근로조건!$A$5:$A$1048576,0)+0,11))</f>
        <v/>
      </c>
      <c r="AH114" s="261" t="str" cm="1">
        <f t="array" ref="AH114">IF(A114="","",INDEX(근로조건!$A$5:$AF$1048576,MATCH(A114,근로조건!$A$5:$A$1048576,0)+0,19))</f>
        <v/>
      </c>
      <c r="AI114" s="262" t="str" cm="1">
        <f t="array" ref="AI114">IF(A114="","",INDEX(근로조건!$A$5:$AF$1048576,MATCH(A114,근로조건!$A$5:$A$1048576,0)+0,17))</f>
        <v/>
      </c>
      <c r="AJ114" s="253"/>
      <c r="AK114" s="253"/>
      <c r="AL114" s="253" t="str" cm="1">
        <f t="array" ref="AL114">IF(A114="","",INDEX(근로조건!$A$5:$AF$1048576,MATCH(A114,근로조건!$A$5:$A$1048576,0)+0,20))</f>
        <v/>
      </c>
      <c r="AM114" s="253"/>
      <c r="AN114" s="253"/>
      <c r="AO114" s="253"/>
      <c r="AP114" s="260"/>
      <c r="AQ114" s="123"/>
      <c r="AR114" s="166"/>
      <c r="AS114" s="267"/>
      <c r="AT114" s="266"/>
      <c r="AU114" s="266"/>
      <c r="AV114" s="266"/>
    </row>
    <row r="115" spans="1:48" x14ac:dyDescent="0.3">
      <c r="A115" s="52"/>
      <c r="B115" s="54"/>
      <c r="C115" s="53"/>
      <c r="D115" s="53"/>
      <c r="E115" s="53"/>
      <c r="F115" s="57"/>
      <c r="G115" s="57"/>
      <c r="H115" s="52"/>
      <c r="I115" s="53"/>
      <c r="J115" s="53"/>
      <c r="K115" s="95"/>
      <c r="L115" s="52"/>
      <c r="M115" s="52"/>
      <c r="N115" s="54"/>
      <c r="O115" s="254" t="str" cm="1">
        <f t="array" ref="O115">IF(A115="","",INDEX(근로조건!$A$5:$Y$1048576,MATCH(A115,근로조건!$A$5:$A$1048576,0)+0,15))</f>
        <v/>
      </c>
      <c r="P115" s="255" t="str" cm="1">
        <f t="array" ref="P115">IF(A115="","",INDEX(근로조건!$A$5:$Y$1048576,MATCH(A115,근로조건!$A$5:$A$1048576,0)+0,16))</f>
        <v/>
      </c>
      <c r="Q115" s="256" t="str" cm="1">
        <f t="array" ref="Q115">IF(A115="","",INDEX(근로조건!$A$5:$ZZ$1048576,MATCH(A115,근로조건!$A$5:$A$1048576,0)+0,21))</f>
        <v/>
      </c>
      <c r="R115" s="61"/>
      <c r="S115" s="61"/>
      <c r="T115" s="61"/>
      <c r="U115" s="61"/>
      <c r="V115" s="61"/>
      <c r="W115" s="61"/>
      <c r="X115" s="61"/>
      <c r="Y115" s="61"/>
      <c r="Z115" s="260" t="str">
        <f t="shared" si="6"/>
        <v/>
      </c>
      <c r="AA115" s="260" t="str">
        <f t="shared" si="7"/>
        <v/>
      </c>
      <c r="AB115" s="260" t="str" cm="1">
        <f t="array" ref="AB115">IFERROR(IF(A115="","",INDEX(근로조건!$A$5:$Z$1048576,MATCH(A115,근로조건!$A$5:$A$1048576,0)+0,17)-INDEX(근로조건!$A$5:$Z$1048576,MATCH(A115,근로조건!$A$5:$A$1048576,0)+0,11))*B115,"")</f>
        <v/>
      </c>
      <c r="AC115" s="260" t="str">
        <f t="shared" si="8"/>
        <v/>
      </c>
      <c r="AD115" s="260" t="str" cm="1">
        <f t="array" ref="AD115">IFERROR(IF(A115="","",INDEX(근로조건!$A$5:$L$1048576,MATCH(A115,근로조건!$A$5:$A$1048576,0)+0,12))*B115,"")</f>
        <v/>
      </c>
      <c r="AE115" s="261" t="str" cm="1">
        <f t="array" ref="AE115">IF(A115="","",INDEX(근로조건!$A$5:$AF$1048576,MATCH(A115,근로조건!$A$5:$A$1048576,0)+0,13))</f>
        <v/>
      </c>
      <c r="AF115" s="262" t="str" cm="1">
        <f t="array" ref="AF115">IF(A115="","",INDEX(근로조건!$A$5:$AF$1048576,MATCH(A115,근로조건!$A$5:$A$1048576,0)+0,14))</f>
        <v/>
      </c>
      <c r="AG115" s="261" t="str" cm="1">
        <f t="array" ref="AG115">IF(A115="","",INDEX(근로조건!$A$5:$AF$1048576,MATCH(A115,근로조건!$A$5:$A$1048576,0)+0,11))</f>
        <v/>
      </c>
      <c r="AH115" s="261" t="str" cm="1">
        <f t="array" ref="AH115">IF(A115="","",INDEX(근로조건!$A$5:$AF$1048576,MATCH(A115,근로조건!$A$5:$A$1048576,0)+0,19))</f>
        <v/>
      </c>
      <c r="AI115" s="262" t="str" cm="1">
        <f t="array" ref="AI115">IF(A115="","",INDEX(근로조건!$A$5:$AF$1048576,MATCH(A115,근로조건!$A$5:$A$1048576,0)+0,17))</f>
        <v/>
      </c>
      <c r="AJ115" s="253"/>
      <c r="AK115" s="253"/>
      <c r="AL115" s="253" t="str" cm="1">
        <f t="array" ref="AL115">IF(A115="","",INDEX(근로조건!$A$5:$AF$1048576,MATCH(A115,근로조건!$A$5:$A$1048576,0)+0,20))</f>
        <v/>
      </c>
      <c r="AM115" s="253"/>
      <c r="AN115" s="253"/>
      <c r="AO115" s="253"/>
      <c r="AP115" s="260"/>
      <c r="AQ115" s="123"/>
      <c r="AR115" s="166"/>
      <c r="AS115" s="267"/>
      <c r="AT115" s="266"/>
      <c r="AU115" s="266"/>
      <c r="AV115" s="266"/>
    </row>
    <row r="116" spans="1:48" x14ac:dyDescent="0.3">
      <c r="A116" s="52"/>
      <c r="B116" s="54"/>
      <c r="C116" s="53"/>
      <c r="D116" s="53"/>
      <c r="E116" s="53"/>
      <c r="F116" s="57"/>
      <c r="G116" s="57"/>
      <c r="H116" s="52"/>
      <c r="I116" s="53"/>
      <c r="J116" s="53"/>
      <c r="K116" s="95"/>
      <c r="L116" s="52"/>
      <c r="M116" s="52"/>
      <c r="N116" s="54"/>
      <c r="O116" s="254" t="str" cm="1">
        <f t="array" ref="O116">IF(A116="","",INDEX(근로조건!$A$5:$Y$1048576,MATCH(A116,근로조건!$A$5:$A$1048576,0)+0,15))</f>
        <v/>
      </c>
      <c r="P116" s="255" t="str" cm="1">
        <f t="array" ref="P116">IF(A116="","",INDEX(근로조건!$A$5:$Y$1048576,MATCH(A116,근로조건!$A$5:$A$1048576,0)+0,16))</f>
        <v/>
      </c>
      <c r="Q116" s="256" t="str" cm="1">
        <f t="array" ref="Q116">IF(A116="","",INDEX(근로조건!$A$5:$ZZ$1048576,MATCH(A116,근로조건!$A$5:$A$1048576,0)+0,21))</f>
        <v/>
      </c>
      <c r="R116" s="61"/>
      <c r="S116" s="61"/>
      <c r="T116" s="61"/>
      <c r="U116" s="61"/>
      <c r="V116" s="61"/>
      <c r="W116" s="61"/>
      <c r="X116" s="61"/>
      <c r="Y116" s="61"/>
      <c r="Z116" s="260" t="str">
        <f t="shared" si="6"/>
        <v/>
      </c>
      <c r="AA116" s="260" t="str">
        <f t="shared" si="7"/>
        <v/>
      </c>
      <c r="AB116" s="260" t="str" cm="1">
        <f t="array" ref="AB116">IFERROR(IF(A116="","",INDEX(근로조건!$A$5:$Z$1048576,MATCH(A116,근로조건!$A$5:$A$1048576,0)+0,17)-INDEX(근로조건!$A$5:$Z$1048576,MATCH(A116,근로조건!$A$5:$A$1048576,0)+0,11))*B116,"")</f>
        <v/>
      </c>
      <c r="AC116" s="260" t="str">
        <f t="shared" si="8"/>
        <v/>
      </c>
      <c r="AD116" s="260" t="str" cm="1">
        <f t="array" ref="AD116">IFERROR(IF(A116="","",INDEX(근로조건!$A$5:$L$1048576,MATCH(A116,근로조건!$A$5:$A$1048576,0)+0,12))*B116,"")</f>
        <v/>
      </c>
      <c r="AE116" s="261" t="str" cm="1">
        <f t="array" ref="AE116">IF(A116="","",INDEX(근로조건!$A$5:$AF$1048576,MATCH(A116,근로조건!$A$5:$A$1048576,0)+0,13))</f>
        <v/>
      </c>
      <c r="AF116" s="262" t="str" cm="1">
        <f t="array" ref="AF116">IF(A116="","",INDEX(근로조건!$A$5:$AF$1048576,MATCH(A116,근로조건!$A$5:$A$1048576,0)+0,14))</f>
        <v/>
      </c>
      <c r="AG116" s="261" t="str" cm="1">
        <f t="array" ref="AG116">IF(A116="","",INDEX(근로조건!$A$5:$AF$1048576,MATCH(A116,근로조건!$A$5:$A$1048576,0)+0,11))</f>
        <v/>
      </c>
      <c r="AH116" s="261" t="str" cm="1">
        <f t="array" ref="AH116">IF(A116="","",INDEX(근로조건!$A$5:$AF$1048576,MATCH(A116,근로조건!$A$5:$A$1048576,0)+0,19))</f>
        <v/>
      </c>
      <c r="AI116" s="262" t="str" cm="1">
        <f t="array" ref="AI116">IF(A116="","",INDEX(근로조건!$A$5:$AF$1048576,MATCH(A116,근로조건!$A$5:$A$1048576,0)+0,17))</f>
        <v/>
      </c>
      <c r="AJ116" s="253"/>
      <c r="AK116" s="253"/>
      <c r="AL116" s="253" t="str" cm="1">
        <f t="array" ref="AL116">IF(A116="","",INDEX(근로조건!$A$5:$AF$1048576,MATCH(A116,근로조건!$A$5:$A$1048576,0)+0,20))</f>
        <v/>
      </c>
      <c r="AM116" s="253"/>
      <c r="AN116" s="253"/>
      <c r="AO116" s="253"/>
      <c r="AP116" s="260"/>
      <c r="AQ116" s="123"/>
      <c r="AR116" s="166"/>
      <c r="AS116" s="267"/>
      <c r="AT116" s="266"/>
      <c r="AU116" s="266"/>
      <c r="AV116" s="266"/>
    </row>
    <row r="117" spans="1:48" x14ac:dyDescent="0.3">
      <c r="A117" s="52"/>
      <c r="B117" s="54"/>
      <c r="C117" s="53"/>
      <c r="D117" s="53"/>
      <c r="E117" s="53"/>
      <c r="F117" s="57"/>
      <c r="G117" s="57"/>
      <c r="H117" s="52"/>
      <c r="I117" s="53"/>
      <c r="J117" s="53"/>
      <c r="K117" s="95"/>
      <c r="L117" s="52"/>
      <c r="M117" s="52"/>
      <c r="N117" s="54"/>
      <c r="O117" s="254" t="str" cm="1">
        <f t="array" ref="O117">IF(A117="","",INDEX(근로조건!$A$5:$Y$1048576,MATCH(A117,근로조건!$A$5:$A$1048576,0)+0,15))</f>
        <v/>
      </c>
      <c r="P117" s="255" t="str" cm="1">
        <f t="array" ref="P117">IF(A117="","",INDEX(근로조건!$A$5:$Y$1048576,MATCH(A117,근로조건!$A$5:$A$1048576,0)+0,16))</f>
        <v/>
      </c>
      <c r="Q117" s="256" t="str" cm="1">
        <f t="array" ref="Q117">IF(A117="","",INDEX(근로조건!$A$5:$ZZ$1048576,MATCH(A117,근로조건!$A$5:$A$1048576,0)+0,21))</f>
        <v/>
      </c>
      <c r="R117" s="61"/>
      <c r="S117" s="61"/>
      <c r="T117" s="61"/>
      <c r="U117" s="61"/>
      <c r="V117" s="61"/>
      <c r="W117" s="61"/>
      <c r="X117" s="61"/>
      <c r="Y117" s="61"/>
      <c r="Z117" s="260" t="str">
        <f t="shared" si="6"/>
        <v/>
      </c>
      <c r="AA117" s="260" t="str">
        <f t="shared" si="7"/>
        <v/>
      </c>
      <c r="AB117" s="260" t="str" cm="1">
        <f t="array" ref="AB117">IFERROR(IF(A117="","",INDEX(근로조건!$A$5:$Z$1048576,MATCH(A117,근로조건!$A$5:$A$1048576,0)+0,17)-INDEX(근로조건!$A$5:$Z$1048576,MATCH(A117,근로조건!$A$5:$A$1048576,0)+0,11))*B117,"")</f>
        <v/>
      </c>
      <c r="AC117" s="260" t="str">
        <f t="shared" si="8"/>
        <v/>
      </c>
      <c r="AD117" s="260" t="str" cm="1">
        <f t="array" ref="AD117">IFERROR(IF(A117="","",INDEX(근로조건!$A$5:$L$1048576,MATCH(A117,근로조건!$A$5:$A$1048576,0)+0,12))*B117,"")</f>
        <v/>
      </c>
      <c r="AE117" s="261" t="str" cm="1">
        <f t="array" ref="AE117">IF(A117="","",INDEX(근로조건!$A$5:$AF$1048576,MATCH(A117,근로조건!$A$5:$A$1048576,0)+0,13))</f>
        <v/>
      </c>
      <c r="AF117" s="262" t="str" cm="1">
        <f t="array" ref="AF117">IF(A117="","",INDEX(근로조건!$A$5:$AF$1048576,MATCH(A117,근로조건!$A$5:$A$1048576,0)+0,14))</f>
        <v/>
      </c>
      <c r="AG117" s="261" t="str" cm="1">
        <f t="array" ref="AG117">IF(A117="","",INDEX(근로조건!$A$5:$AF$1048576,MATCH(A117,근로조건!$A$5:$A$1048576,0)+0,11))</f>
        <v/>
      </c>
      <c r="AH117" s="261" t="str" cm="1">
        <f t="array" ref="AH117">IF(A117="","",INDEX(근로조건!$A$5:$AF$1048576,MATCH(A117,근로조건!$A$5:$A$1048576,0)+0,19))</f>
        <v/>
      </c>
      <c r="AI117" s="262" t="str" cm="1">
        <f t="array" ref="AI117">IF(A117="","",INDEX(근로조건!$A$5:$AF$1048576,MATCH(A117,근로조건!$A$5:$A$1048576,0)+0,17))</f>
        <v/>
      </c>
      <c r="AJ117" s="253"/>
      <c r="AK117" s="253"/>
      <c r="AL117" s="253" t="str" cm="1">
        <f t="array" ref="AL117">IF(A117="","",INDEX(근로조건!$A$5:$AF$1048576,MATCH(A117,근로조건!$A$5:$A$1048576,0)+0,20))</f>
        <v/>
      </c>
      <c r="AM117" s="253"/>
      <c r="AN117" s="253"/>
      <c r="AO117" s="253"/>
      <c r="AP117" s="260"/>
      <c r="AQ117" s="123"/>
      <c r="AR117" s="166"/>
      <c r="AS117" s="267"/>
      <c r="AT117" s="266"/>
      <c r="AU117" s="266"/>
      <c r="AV117" s="266"/>
    </row>
    <row r="118" spans="1:48" x14ac:dyDescent="0.3">
      <c r="A118" s="52"/>
      <c r="B118" s="54"/>
      <c r="C118" s="53"/>
      <c r="D118" s="53"/>
      <c r="E118" s="53"/>
      <c r="F118" s="57"/>
      <c r="G118" s="57"/>
      <c r="H118" s="52"/>
      <c r="I118" s="53"/>
      <c r="J118" s="53"/>
      <c r="K118" s="95"/>
      <c r="L118" s="52"/>
      <c r="M118" s="52"/>
      <c r="N118" s="54"/>
      <c r="O118" s="254" t="str" cm="1">
        <f t="array" ref="O118">IF(A118="","",INDEX(근로조건!$A$5:$Y$1048576,MATCH(A118,근로조건!$A$5:$A$1048576,0)+0,15))</f>
        <v/>
      </c>
      <c r="P118" s="255" t="str" cm="1">
        <f t="array" ref="P118">IF(A118="","",INDEX(근로조건!$A$5:$Y$1048576,MATCH(A118,근로조건!$A$5:$A$1048576,0)+0,16))</f>
        <v/>
      </c>
      <c r="Q118" s="256" t="str" cm="1">
        <f t="array" ref="Q118">IF(A118="","",INDEX(근로조건!$A$5:$ZZ$1048576,MATCH(A118,근로조건!$A$5:$A$1048576,0)+0,21))</f>
        <v/>
      </c>
      <c r="R118" s="61"/>
      <c r="S118" s="61"/>
      <c r="T118" s="61"/>
      <c r="U118" s="61"/>
      <c r="V118" s="61"/>
      <c r="W118" s="61"/>
      <c r="X118" s="61"/>
      <c r="Y118" s="61"/>
      <c r="Z118" s="260" t="str">
        <f t="shared" si="6"/>
        <v/>
      </c>
      <c r="AA118" s="260" t="str">
        <f t="shared" si="7"/>
        <v/>
      </c>
      <c r="AB118" s="260" t="str" cm="1">
        <f t="array" ref="AB118">IFERROR(IF(A118="","",INDEX(근로조건!$A$5:$Z$1048576,MATCH(A118,근로조건!$A$5:$A$1048576,0)+0,17)-INDEX(근로조건!$A$5:$Z$1048576,MATCH(A118,근로조건!$A$5:$A$1048576,0)+0,11))*B118,"")</f>
        <v/>
      </c>
      <c r="AC118" s="260" t="str">
        <f t="shared" si="8"/>
        <v/>
      </c>
      <c r="AD118" s="260" t="str" cm="1">
        <f t="array" ref="AD118">IFERROR(IF(A118="","",INDEX(근로조건!$A$5:$L$1048576,MATCH(A118,근로조건!$A$5:$A$1048576,0)+0,12))*B118,"")</f>
        <v/>
      </c>
      <c r="AE118" s="261" t="str" cm="1">
        <f t="array" ref="AE118">IF(A118="","",INDEX(근로조건!$A$5:$AF$1048576,MATCH(A118,근로조건!$A$5:$A$1048576,0)+0,13))</f>
        <v/>
      </c>
      <c r="AF118" s="262" t="str" cm="1">
        <f t="array" ref="AF118">IF(A118="","",INDEX(근로조건!$A$5:$AF$1048576,MATCH(A118,근로조건!$A$5:$A$1048576,0)+0,14))</f>
        <v/>
      </c>
      <c r="AG118" s="261" t="str" cm="1">
        <f t="array" ref="AG118">IF(A118="","",INDEX(근로조건!$A$5:$AF$1048576,MATCH(A118,근로조건!$A$5:$A$1048576,0)+0,11))</f>
        <v/>
      </c>
      <c r="AH118" s="261" t="str" cm="1">
        <f t="array" ref="AH118">IF(A118="","",INDEX(근로조건!$A$5:$AF$1048576,MATCH(A118,근로조건!$A$5:$A$1048576,0)+0,19))</f>
        <v/>
      </c>
      <c r="AI118" s="262" t="str" cm="1">
        <f t="array" ref="AI118">IF(A118="","",INDEX(근로조건!$A$5:$AF$1048576,MATCH(A118,근로조건!$A$5:$A$1048576,0)+0,17))</f>
        <v/>
      </c>
      <c r="AJ118" s="253"/>
      <c r="AK118" s="253"/>
      <c r="AL118" s="253" t="str" cm="1">
        <f t="array" ref="AL118">IF(A118="","",INDEX(근로조건!$A$5:$AF$1048576,MATCH(A118,근로조건!$A$5:$A$1048576,0)+0,20))</f>
        <v/>
      </c>
      <c r="AM118" s="253"/>
      <c r="AN118" s="253"/>
      <c r="AO118" s="253"/>
      <c r="AP118" s="260"/>
      <c r="AQ118" s="123"/>
      <c r="AR118" s="166"/>
      <c r="AS118" s="267"/>
      <c r="AT118" s="266"/>
      <c r="AU118" s="266"/>
      <c r="AV118" s="266"/>
    </row>
    <row r="119" spans="1:48" x14ac:dyDescent="0.3">
      <c r="A119" s="52"/>
      <c r="B119" s="54"/>
      <c r="C119" s="53"/>
      <c r="D119" s="53"/>
      <c r="E119" s="53"/>
      <c r="F119" s="57"/>
      <c r="G119" s="57"/>
      <c r="H119" s="52"/>
      <c r="I119" s="53"/>
      <c r="J119" s="53"/>
      <c r="K119" s="95"/>
      <c r="L119" s="52"/>
      <c r="M119" s="52"/>
      <c r="N119" s="54"/>
      <c r="O119" s="254" t="str" cm="1">
        <f t="array" ref="O119">IF(A119="","",INDEX(근로조건!$A$5:$Y$1048576,MATCH(A119,근로조건!$A$5:$A$1048576,0)+0,15))</f>
        <v/>
      </c>
      <c r="P119" s="255" t="str" cm="1">
        <f t="array" ref="P119">IF(A119="","",INDEX(근로조건!$A$5:$Y$1048576,MATCH(A119,근로조건!$A$5:$A$1048576,0)+0,16))</f>
        <v/>
      </c>
      <c r="Q119" s="256" t="str" cm="1">
        <f t="array" ref="Q119">IF(A119="","",INDEX(근로조건!$A$5:$ZZ$1048576,MATCH(A119,근로조건!$A$5:$A$1048576,0)+0,21))</f>
        <v/>
      </c>
      <c r="R119" s="61"/>
      <c r="S119" s="61"/>
      <c r="T119" s="61"/>
      <c r="U119" s="61"/>
      <c r="V119" s="61"/>
      <c r="W119" s="61"/>
      <c r="X119" s="61"/>
      <c r="Y119" s="61"/>
      <c r="Z119" s="260" t="str">
        <f t="shared" si="6"/>
        <v/>
      </c>
      <c r="AA119" s="260" t="str">
        <f t="shared" si="7"/>
        <v/>
      </c>
      <c r="AB119" s="260" t="str" cm="1">
        <f t="array" ref="AB119">IFERROR(IF(A119="","",INDEX(근로조건!$A$5:$Z$1048576,MATCH(A119,근로조건!$A$5:$A$1048576,0)+0,17)-INDEX(근로조건!$A$5:$Z$1048576,MATCH(A119,근로조건!$A$5:$A$1048576,0)+0,11))*B119,"")</f>
        <v/>
      </c>
      <c r="AC119" s="260" t="str">
        <f t="shared" si="8"/>
        <v/>
      </c>
      <c r="AD119" s="260" t="str" cm="1">
        <f t="array" ref="AD119">IFERROR(IF(A119="","",INDEX(근로조건!$A$5:$L$1048576,MATCH(A119,근로조건!$A$5:$A$1048576,0)+0,12))*B119,"")</f>
        <v/>
      </c>
      <c r="AE119" s="261" t="str" cm="1">
        <f t="array" ref="AE119">IF(A119="","",INDEX(근로조건!$A$5:$AF$1048576,MATCH(A119,근로조건!$A$5:$A$1048576,0)+0,13))</f>
        <v/>
      </c>
      <c r="AF119" s="262" t="str" cm="1">
        <f t="array" ref="AF119">IF(A119="","",INDEX(근로조건!$A$5:$AF$1048576,MATCH(A119,근로조건!$A$5:$A$1048576,0)+0,14))</f>
        <v/>
      </c>
      <c r="AG119" s="261" t="str" cm="1">
        <f t="array" ref="AG119">IF(A119="","",INDEX(근로조건!$A$5:$AF$1048576,MATCH(A119,근로조건!$A$5:$A$1048576,0)+0,11))</f>
        <v/>
      </c>
      <c r="AH119" s="261" t="str" cm="1">
        <f t="array" ref="AH119">IF(A119="","",INDEX(근로조건!$A$5:$AF$1048576,MATCH(A119,근로조건!$A$5:$A$1048576,0)+0,19))</f>
        <v/>
      </c>
      <c r="AI119" s="262" t="str" cm="1">
        <f t="array" ref="AI119">IF(A119="","",INDEX(근로조건!$A$5:$AF$1048576,MATCH(A119,근로조건!$A$5:$A$1048576,0)+0,17))</f>
        <v/>
      </c>
      <c r="AJ119" s="253"/>
      <c r="AK119" s="253"/>
      <c r="AL119" s="253" t="str" cm="1">
        <f t="array" ref="AL119">IF(A119="","",INDEX(근로조건!$A$5:$AF$1048576,MATCH(A119,근로조건!$A$5:$A$1048576,0)+0,20))</f>
        <v/>
      </c>
      <c r="AM119" s="253"/>
      <c r="AN119" s="253"/>
      <c r="AO119" s="253"/>
      <c r="AP119" s="260"/>
      <c r="AQ119" s="123"/>
      <c r="AR119" s="166"/>
      <c r="AS119" s="267"/>
      <c r="AT119" s="266"/>
      <c r="AU119" s="266"/>
      <c r="AV119" s="266"/>
    </row>
    <row r="120" spans="1:48" x14ac:dyDescent="0.3">
      <c r="A120" s="52"/>
      <c r="B120" s="54"/>
      <c r="C120" s="53"/>
      <c r="D120" s="53"/>
      <c r="E120" s="53"/>
      <c r="F120" s="57"/>
      <c r="G120" s="57"/>
      <c r="H120" s="52"/>
      <c r="I120" s="53"/>
      <c r="J120" s="53"/>
      <c r="K120" s="95"/>
      <c r="L120" s="52"/>
      <c r="M120" s="52"/>
      <c r="N120" s="54"/>
      <c r="O120" s="254" t="str" cm="1">
        <f t="array" ref="O120">IF(A120="","",INDEX(근로조건!$A$5:$Y$1048576,MATCH(A120,근로조건!$A$5:$A$1048576,0)+0,15))</f>
        <v/>
      </c>
      <c r="P120" s="255" t="str" cm="1">
        <f t="array" ref="P120">IF(A120="","",INDEX(근로조건!$A$5:$Y$1048576,MATCH(A120,근로조건!$A$5:$A$1048576,0)+0,16))</f>
        <v/>
      </c>
      <c r="Q120" s="256" t="str" cm="1">
        <f t="array" ref="Q120">IF(A120="","",INDEX(근로조건!$A$5:$ZZ$1048576,MATCH(A120,근로조건!$A$5:$A$1048576,0)+0,21))</f>
        <v/>
      </c>
      <c r="R120" s="61"/>
      <c r="S120" s="61"/>
      <c r="T120" s="61"/>
      <c r="U120" s="61"/>
      <c r="V120" s="61"/>
      <c r="W120" s="61"/>
      <c r="X120" s="61"/>
      <c r="Y120" s="61"/>
      <c r="Z120" s="260" t="str">
        <f t="shared" si="6"/>
        <v/>
      </c>
      <c r="AA120" s="260" t="str">
        <f t="shared" si="7"/>
        <v/>
      </c>
      <c r="AB120" s="260" t="str" cm="1">
        <f t="array" ref="AB120">IFERROR(IF(A120="","",INDEX(근로조건!$A$5:$Z$1048576,MATCH(A120,근로조건!$A$5:$A$1048576,0)+0,17)-INDEX(근로조건!$A$5:$Z$1048576,MATCH(A120,근로조건!$A$5:$A$1048576,0)+0,11))*B120,"")</f>
        <v/>
      </c>
      <c r="AC120" s="260" t="str">
        <f t="shared" si="8"/>
        <v/>
      </c>
      <c r="AD120" s="260" t="str" cm="1">
        <f t="array" ref="AD120">IFERROR(IF(A120="","",INDEX(근로조건!$A$5:$L$1048576,MATCH(A120,근로조건!$A$5:$A$1048576,0)+0,12))*B120,"")</f>
        <v/>
      </c>
      <c r="AE120" s="261" t="str" cm="1">
        <f t="array" ref="AE120">IF(A120="","",INDEX(근로조건!$A$5:$AF$1048576,MATCH(A120,근로조건!$A$5:$A$1048576,0)+0,13))</f>
        <v/>
      </c>
      <c r="AF120" s="262" t="str" cm="1">
        <f t="array" ref="AF120">IF(A120="","",INDEX(근로조건!$A$5:$AF$1048576,MATCH(A120,근로조건!$A$5:$A$1048576,0)+0,14))</f>
        <v/>
      </c>
      <c r="AG120" s="261" t="str" cm="1">
        <f t="array" ref="AG120">IF(A120="","",INDEX(근로조건!$A$5:$AF$1048576,MATCH(A120,근로조건!$A$5:$A$1048576,0)+0,11))</f>
        <v/>
      </c>
      <c r="AH120" s="261" t="str" cm="1">
        <f t="array" ref="AH120">IF(A120="","",INDEX(근로조건!$A$5:$AF$1048576,MATCH(A120,근로조건!$A$5:$A$1048576,0)+0,19))</f>
        <v/>
      </c>
      <c r="AI120" s="262" t="str" cm="1">
        <f t="array" ref="AI120">IF(A120="","",INDEX(근로조건!$A$5:$AF$1048576,MATCH(A120,근로조건!$A$5:$A$1048576,0)+0,17))</f>
        <v/>
      </c>
      <c r="AJ120" s="253"/>
      <c r="AK120" s="253"/>
      <c r="AL120" s="253" t="str" cm="1">
        <f t="array" ref="AL120">IF(A120="","",INDEX(근로조건!$A$5:$AF$1048576,MATCH(A120,근로조건!$A$5:$A$1048576,0)+0,20))</f>
        <v/>
      </c>
      <c r="AM120" s="253"/>
      <c r="AN120" s="253"/>
      <c r="AO120" s="253"/>
      <c r="AP120" s="260"/>
      <c r="AQ120" s="123"/>
      <c r="AR120" s="166"/>
      <c r="AS120" s="267"/>
      <c r="AT120" s="266"/>
      <c r="AU120" s="266"/>
      <c r="AV120" s="266"/>
    </row>
    <row r="121" spans="1:48" x14ac:dyDescent="0.3">
      <c r="A121" s="52"/>
      <c r="B121" s="54"/>
      <c r="C121" s="53"/>
      <c r="D121" s="53"/>
      <c r="E121" s="53"/>
      <c r="F121" s="57"/>
      <c r="G121" s="57"/>
      <c r="H121" s="52"/>
      <c r="I121" s="53"/>
      <c r="J121" s="53"/>
      <c r="K121" s="95"/>
      <c r="L121" s="52"/>
      <c r="M121" s="52"/>
      <c r="N121" s="54"/>
      <c r="O121" s="254" t="str" cm="1">
        <f t="array" ref="O121">IF(A121="","",INDEX(근로조건!$A$5:$Y$1048576,MATCH(A121,근로조건!$A$5:$A$1048576,0)+0,15))</f>
        <v/>
      </c>
      <c r="P121" s="255" t="str" cm="1">
        <f t="array" ref="P121">IF(A121="","",INDEX(근로조건!$A$5:$Y$1048576,MATCH(A121,근로조건!$A$5:$A$1048576,0)+0,16))</f>
        <v/>
      </c>
      <c r="Q121" s="256" t="str" cm="1">
        <f t="array" ref="Q121">IF(A121="","",INDEX(근로조건!$A$5:$ZZ$1048576,MATCH(A121,근로조건!$A$5:$A$1048576,0)+0,21))</f>
        <v/>
      </c>
      <c r="R121" s="61"/>
      <c r="S121" s="61"/>
      <c r="T121" s="61"/>
      <c r="U121" s="61"/>
      <c r="V121" s="61"/>
      <c r="W121" s="61"/>
      <c r="X121" s="61"/>
      <c r="Y121" s="61"/>
      <c r="Z121" s="260" t="str">
        <f t="shared" si="6"/>
        <v/>
      </c>
      <c r="AA121" s="260" t="str">
        <f t="shared" si="7"/>
        <v/>
      </c>
      <c r="AB121" s="260" t="str" cm="1">
        <f t="array" ref="AB121">IFERROR(IF(A121="","",INDEX(근로조건!$A$5:$Z$1048576,MATCH(A121,근로조건!$A$5:$A$1048576,0)+0,17)-INDEX(근로조건!$A$5:$Z$1048576,MATCH(A121,근로조건!$A$5:$A$1048576,0)+0,11))*B121,"")</f>
        <v/>
      </c>
      <c r="AC121" s="260" t="str">
        <f t="shared" si="8"/>
        <v/>
      </c>
      <c r="AD121" s="260" t="str" cm="1">
        <f t="array" ref="AD121">IFERROR(IF(A121="","",INDEX(근로조건!$A$5:$L$1048576,MATCH(A121,근로조건!$A$5:$A$1048576,0)+0,12))*B121,"")</f>
        <v/>
      </c>
      <c r="AE121" s="261" t="str" cm="1">
        <f t="array" ref="AE121">IF(A121="","",INDEX(근로조건!$A$5:$AF$1048576,MATCH(A121,근로조건!$A$5:$A$1048576,0)+0,13))</f>
        <v/>
      </c>
      <c r="AF121" s="262" t="str" cm="1">
        <f t="array" ref="AF121">IF(A121="","",INDEX(근로조건!$A$5:$AF$1048576,MATCH(A121,근로조건!$A$5:$A$1048576,0)+0,14))</f>
        <v/>
      </c>
      <c r="AG121" s="261" t="str" cm="1">
        <f t="array" ref="AG121">IF(A121="","",INDEX(근로조건!$A$5:$AF$1048576,MATCH(A121,근로조건!$A$5:$A$1048576,0)+0,11))</f>
        <v/>
      </c>
      <c r="AH121" s="261" t="str" cm="1">
        <f t="array" ref="AH121">IF(A121="","",INDEX(근로조건!$A$5:$AF$1048576,MATCH(A121,근로조건!$A$5:$A$1048576,0)+0,19))</f>
        <v/>
      </c>
      <c r="AI121" s="262" t="str" cm="1">
        <f t="array" ref="AI121">IF(A121="","",INDEX(근로조건!$A$5:$AF$1048576,MATCH(A121,근로조건!$A$5:$A$1048576,0)+0,17))</f>
        <v/>
      </c>
      <c r="AJ121" s="253"/>
      <c r="AK121" s="253"/>
      <c r="AL121" s="253" t="str" cm="1">
        <f t="array" ref="AL121">IF(A121="","",INDEX(근로조건!$A$5:$AF$1048576,MATCH(A121,근로조건!$A$5:$A$1048576,0)+0,20))</f>
        <v/>
      </c>
      <c r="AM121" s="253"/>
      <c r="AN121" s="253"/>
      <c r="AO121" s="253"/>
      <c r="AP121" s="260"/>
      <c r="AQ121" s="123"/>
      <c r="AR121" s="166"/>
      <c r="AS121" s="267"/>
      <c r="AT121" s="266"/>
      <c r="AU121" s="266"/>
      <c r="AV121" s="266"/>
    </row>
    <row r="122" spans="1:48" x14ac:dyDescent="0.3">
      <c r="A122" s="52"/>
      <c r="B122" s="54"/>
      <c r="C122" s="53"/>
      <c r="D122" s="53"/>
      <c r="E122" s="53"/>
      <c r="F122" s="57"/>
      <c r="G122" s="57"/>
      <c r="H122" s="52"/>
      <c r="I122" s="53"/>
      <c r="J122" s="53"/>
      <c r="K122" s="95"/>
      <c r="L122" s="52"/>
      <c r="M122" s="52"/>
      <c r="N122" s="54"/>
      <c r="O122" s="254" t="str" cm="1">
        <f t="array" ref="O122">IF(A122="","",INDEX(근로조건!$A$5:$Y$1048576,MATCH(A122,근로조건!$A$5:$A$1048576,0)+0,15))</f>
        <v/>
      </c>
      <c r="P122" s="255" t="str" cm="1">
        <f t="array" ref="P122">IF(A122="","",INDEX(근로조건!$A$5:$Y$1048576,MATCH(A122,근로조건!$A$5:$A$1048576,0)+0,16))</f>
        <v/>
      </c>
      <c r="Q122" s="256" t="str" cm="1">
        <f t="array" ref="Q122">IF(A122="","",INDEX(근로조건!$A$5:$ZZ$1048576,MATCH(A122,근로조건!$A$5:$A$1048576,0)+0,21))</f>
        <v/>
      </c>
      <c r="R122" s="61"/>
      <c r="S122" s="61"/>
      <c r="T122" s="61"/>
      <c r="U122" s="61"/>
      <c r="V122" s="61"/>
      <c r="W122" s="61"/>
      <c r="X122" s="61"/>
      <c r="Y122" s="61"/>
      <c r="Z122" s="260" t="str">
        <f t="shared" si="6"/>
        <v/>
      </c>
      <c r="AA122" s="260" t="str">
        <f t="shared" si="7"/>
        <v/>
      </c>
      <c r="AB122" s="260" t="str" cm="1">
        <f t="array" ref="AB122">IFERROR(IF(A122="","",INDEX(근로조건!$A$5:$Z$1048576,MATCH(A122,근로조건!$A$5:$A$1048576,0)+0,17)-INDEX(근로조건!$A$5:$Z$1048576,MATCH(A122,근로조건!$A$5:$A$1048576,0)+0,11))*B122,"")</f>
        <v/>
      </c>
      <c r="AC122" s="260" t="str">
        <f t="shared" si="8"/>
        <v/>
      </c>
      <c r="AD122" s="260" t="str" cm="1">
        <f t="array" ref="AD122">IFERROR(IF(A122="","",INDEX(근로조건!$A$5:$L$1048576,MATCH(A122,근로조건!$A$5:$A$1048576,0)+0,12))*B122,"")</f>
        <v/>
      </c>
      <c r="AE122" s="261" t="str" cm="1">
        <f t="array" ref="AE122">IF(A122="","",INDEX(근로조건!$A$5:$AF$1048576,MATCH(A122,근로조건!$A$5:$A$1048576,0)+0,13))</f>
        <v/>
      </c>
      <c r="AF122" s="262" t="str" cm="1">
        <f t="array" ref="AF122">IF(A122="","",INDEX(근로조건!$A$5:$AF$1048576,MATCH(A122,근로조건!$A$5:$A$1048576,0)+0,14))</f>
        <v/>
      </c>
      <c r="AG122" s="261" t="str" cm="1">
        <f t="array" ref="AG122">IF(A122="","",INDEX(근로조건!$A$5:$AF$1048576,MATCH(A122,근로조건!$A$5:$A$1048576,0)+0,11))</f>
        <v/>
      </c>
      <c r="AH122" s="261" t="str" cm="1">
        <f t="array" ref="AH122">IF(A122="","",INDEX(근로조건!$A$5:$AF$1048576,MATCH(A122,근로조건!$A$5:$A$1048576,0)+0,19))</f>
        <v/>
      </c>
      <c r="AI122" s="262" t="str" cm="1">
        <f t="array" ref="AI122">IF(A122="","",INDEX(근로조건!$A$5:$AF$1048576,MATCH(A122,근로조건!$A$5:$A$1048576,0)+0,17))</f>
        <v/>
      </c>
      <c r="AJ122" s="253"/>
      <c r="AK122" s="253"/>
      <c r="AL122" s="253" t="str" cm="1">
        <f t="array" ref="AL122">IF(A122="","",INDEX(근로조건!$A$5:$AF$1048576,MATCH(A122,근로조건!$A$5:$A$1048576,0)+0,20))</f>
        <v/>
      </c>
      <c r="AM122" s="253"/>
      <c r="AN122" s="253"/>
      <c r="AO122" s="253"/>
      <c r="AP122" s="260"/>
      <c r="AQ122" s="123"/>
      <c r="AR122" s="166"/>
      <c r="AS122" s="267"/>
      <c r="AT122" s="266"/>
      <c r="AU122" s="266"/>
      <c r="AV122" s="266"/>
    </row>
    <row r="123" spans="1:48" x14ac:dyDescent="0.3">
      <c r="A123" s="52"/>
      <c r="B123" s="54"/>
      <c r="C123" s="53"/>
      <c r="D123" s="53"/>
      <c r="E123" s="53"/>
      <c r="F123" s="57"/>
      <c r="G123" s="57"/>
      <c r="H123" s="52"/>
      <c r="I123" s="53"/>
      <c r="J123" s="53"/>
      <c r="K123" s="95"/>
      <c r="L123" s="52"/>
      <c r="M123" s="52"/>
      <c r="N123" s="54"/>
      <c r="O123" s="254" t="str" cm="1">
        <f t="array" ref="O123">IF(A123="","",INDEX(근로조건!$A$5:$Y$1048576,MATCH(A123,근로조건!$A$5:$A$1048576,0)+0,15))</f>
        <v/>
      </c>
      <c r="P123" s="255" t="str" cm="1">
        <f t="array" ref="P123">IF(A123="","",INDEX(근로조건!$A$5:$Y$1048576,MATCH(A123,근로조건!$A$5:$A$1048576,0)+0,16))</f>
        <v/>
      </c>
      <c r="Q123" s="256" t="str" cm="1">
        <f t="array" ref="Q123">IF(A123="","",INDEX(근로조건!$A$5:$ZZ$1048576,MATCH(A123,근로조건!$A$5:$A$1048576,0)+0,21))</f>
        <v/>
      </c>
      <c r="R123" s="61"/>
      <c r="S123" s="61"/>
      <c r="T123" s="61"/>
      <c r="U123" s="61"/>
      <c r="V123" s="61"/>
      <c r="W123" s="61"/>
      <c r="X123" s="61"/>
      <c r="Y123" s="61"/>
      <c r="Z123" s="260" t="str">
        <f t="shared" si="6"/>
        <v/>
      </c>
      <c r="AA123" s="260" t="str">
        <f t="shared" si="7"/>
        <v/>
      </c>
      <c r="AB123" s="260" t="str" cm="1">
        <f t="array" ref="AB123">IFERROR(IF(A123="","",INDEX(근로조건!$A$5:$Z$1048576,MATCH(A123,근로조건!$A$5:$A$1048576,0)+0,17)-INDEX(근로조건!$A$5:$Z$1048576,MATCH(A123,근로조건!$A$5:$A$1048576,0)+0,11))*B123,"")</f>
        <v/>
      </c>
      <c r="AC123" s="260" t="str">
        <f t="shared" si="8"/>
        <v/>
      </c>
      <c r="AD123" s="260" t="str" cm="1">
        <f t="array" ref="AD123">IFERROR(IF(A123="","",INDEX(근로조건!$A$5:$L$1048576,MATCH(A123,근로조건!$A$5:$A$1048576,0)+0,12))*B123,"")</f>
        <v/>
      </c>
      <c r="AE123" s="261" t="str" cm="1">
        <f t="array" ref="AE123">IF(A123="","",INDEX(근로조건!$A$5:$AF$1048576,MATCH(A123,근로조건!$A$5:$A$1048576,0)+0,13))</f>
        <v/>
      </c>
      <c r="AF123" s="262" t="str" cm="1">
        <f t="array" ref="AF123">IF(A123="","",INDEX(근로조건!$A$5:$AF$1048576,MATCH(A123,근로조건!$A$5:$A$1048576,0)+0,14))</f>
        <v/>
      </c>
      <c r="AG123" s="261" t="str" cm="1">
        <f t="array" ref="AG123">IF(A123="","",INDEX(근로조건!$A$5:$AF$1048576,MATCH(A123,근로조건!$A$5:$A$1048576,0)+0,11))</f>
        <v/>
      </c>
      <c r="AH123" s="261" t="str" cm="1">
        <f t="array" ref="AH123">IF(A123="","",INDEX(근로조건!$A$5:$AF$1048576,MATCH(A123,근로조건!$A$5:$A$1048576,0)+0,19))</f>
        <v/>
      </c>
      <c r="AI123" s="262" t="str" cm="1">
        <f t="array" ref="AI123">IF(A123="","",INDEX(근로조건!$A$5:$AF$1048576,MATCH(A123,근로조건!$A$5:$A$1048576,0)+0,17))</f>
        <v/>
      </c>
      <c r="AJ123" s="253"/>
      <c r="AK123" s="253"/>
      <c r="AL123" s="253" t="str" cm="1">
        <f t="array" ref="AL123">IF(A123="","",INDEX(근로조건!$A$5:$AF$1048576,MATCH(A123,근로조건!$A$5:$A$1048576,0)+0,20))</f>
        <v/>
      </c>
      <c r="AM123" s="253"/>
      <c r="AN123" s="253"/>
      <c r="AO123" s="253"/>
      <c r="AP123" s="260"/>
      <c r="AQ123" s="123"/>
      <c r="AR123" s="166"/>
      <c r="AS123" s="267"/>
      <c r="AT123" s="266"/>
      <c r="AU123" s="266"/>
      <c r="AV123" s="266"/>
    </row>
    <row r="124" spans="1:48" x14ac:dyDescent="0.3">
      <c r="A124" s="52"/>
      <c r="B124" s="54"/>
      <c r="C124" s="53"/>
      <c r="D124" s="53"/>
      <c r="E124" s="53"/>
      <c r="F124" s="57"/>
      <c r="G124" s="57"/>
      <c r="H124" s="52"/>
      <c r="I124" s="53"/>
      <c r="J124" s="53"/>
      <c r="K124" s="95"/>
      <c r="L124" s="52"/>
      <c r="M124" s="52"/>
      <c r="N124" s="54"/>
      <c r="O124" s="254" t="str" cm="1">
        <f t="array" ref="O124">IF(A124="","",INDEX(근로조건!$A$5:$Y$1048576,MATCH(A124,근로조건!$A$5:$A$1048576,0)+0,15))</f>
        <v/>
      </c>
      <c r="P124" s="255" t="str" cm="1">
        <f t="array" ref="P124">IF(A124="","",INDEX(근로조건!$A$5:$Y$1048576,MATCH(A124,근로조건!$A$5:$A$1048576,0)+0,16))</f>
        <v/>
      </c>
      <c r="Q124" s="256" t="str" cm="1">
        <f t="array" ref="Q124">IF(A124="","",INDEX(근로조건!$A$5:$ZZ$1048576,MATCH(A124,근로조건!$A$5:$A$1048576,0)+0,21))</f>
        <v/>
      </c>
      <c r="R124" s="61"/>
      <c r="S124" s="61"/>
      <c r="T124" s="61"/>
      <c r="U124" s="61"/>
      <c r="V124" s="61"/>
      <c r="W124" s="61"/>
      <c r="X124" s="61"/>
      <c r="Y124" s="61"/>
      <c r="Z124" s="260" t="str">
        <f t="shared" si="6"/>
        <v/>
      </c>
      <c r="AA124" s="260" t="str">
        <f t="shared" si="7"/>
        <v/>
      </c>
      <c r="AB124" s="260" t="str" cm="1">
        <f t="array" ref="AB124">IFERROR(IF(A124="","",INDEX(근로조건!$A$5:$Z$1048576,MATCH(A124,근로조건!$A$5:$A$1048576,0)+0,17)-INDEX(근로조건!$A$5:$Z$1048576,MATCH(A124,근로조건!$A$5:$A$1048576,0)+0,11))*B124,"")</f>
        <v/>
      </c>
      <c r="AC124" s="260" t="str">
        <f t="shared" si="8"/>
        <v/>
      </c>
      <c r="AD124" s="260" t="str" cm="1">
        <f t="array" ref="AD124">IFERROR(IF(A124="","",INDEX(근로조건!$A$5:$L$1048576,MATCH(A124,근로조건!$A$5:$A$1048576,0)+0,12))*B124,"")</f>
        <v/>
      </c>
      <c r="AE124" s="261" t="str" cm="1">
        <f t="array" ref="AE124">IF(A124="","",INDEX(근로조건!$A$5:$AF$1048576,MATCH(A124,근로조건!$A$5:$A$1048576,0)+0,13))</f>
        <v/>
      </c>
      <c r="AF124" s="262" t="str" cm="1">
        <f t="array" ref="AF124">IF(A124="","",INDEX(근로조건!$A$5:$AF$1048576,MATCH(A124,근로조건!$A$5:$A$1048576,0)+0,14))</f>
        <v/>
      </c>
      <c r="AG124" s="261" t="str" cm="1">
        <f t="array" ref="AG124">IF(A124="","",INDEX(근로조건!$A$5:$AF$1048576,MATCH(A124,근로조건!$A$5:$A$1048576,0)+0,11))</f>
        <v/>
      </c>
      <c r="AH124" s="261" t="str" cm="1">
        <f t="array" ref="AH124">IF(A124="","",INDEX(근로조건!$A$5:$AF$1048576,MATCH(A124,근로조건!$A$5:$A$1048576,0)+0,19))</f>
        <v/>
      </c>
      <c r="AI124" s="262" t="str" cm="1">
        <f t="array" ref="AI124">IF(A124="","",INDEX(근로조건!$A$5:$AF$1048576,MATCH(A124,근로조건!$A$5:$A$1048576,0)+0,17))</f>
        <v/>
      </c>
      <c r="AJ124" s="253"/>
      <c r="AK124" s="253"/>
      <c r="AL124" s="253" t="str" cm="1">
        <f t="array" ref="AL124">IF(A124="","",INDEX(근로조건!$A$5:$AF$1048576,MATCH(A124,근로조건!$A$5:$A$1048576,0)+0,20))</f>
        <v/>
      </c>
      <c r="AM124" s="253"/>
      <c r="AN124" s="253"/>
      <c r="AO124" s="253"/>
      <c r="AP124" s="260"/>
      <c r="AQ124" s="123"/>
      <c r="AR124" s="166"/>
      <c r="AS124" s="267"/>
      <c r="AT124" s="266"/>
      <c r="AU124" s="266"/>
      <c r="AV124" s="266"/>
    </row>
    <row r="125" spans="1:48" x14ac:dyDescent="0.3">
      <c r="A125" s="52"/>
      <c r="B125" s="54"/>
      <c r="C125" s="53"/>
      <c r="D125" s="53"/>
      <c r="E125" s="53"/>
      <c r="F125" s="57"/>
      <c r="G125" s="57"/>
      <c r="H125" s="52"/>
      <c r="I125" s="53"/>
      <c r="J125" s="53"/>
      <c r="K125" s="95"/>
      <c r="L125" s="52"/>
      <c r="M125" s="52"/>
      <c r="N125" s="54"/>
      <c r="O125" s="254" t="str" cm="1">
        <f t="array" ref="O125">IF(A125="","",INDEX(근로조건!$A$5:$Y$1048576,MATCH(A125,근로조건!$A$5:$A$1048576,0)+0,15))</f>
        <v/>
      </c>
      <c r="P125" s="255" t="str" cm="1">
        <f t="array" ref="P125">IF(A125="","",INDEX(근로조건!$A$5:$Y$1048576,MATCH(A125,근로조건!$A$5:$A$1048576,0)+0,16))</f>
        <v/>
      </c>
      <c r="Q125" s="256" t="str" cm="1">
        <f t="array" ref="Q125">IF(A125="","",INDEX(근로조건!$A$5:$ZZ$1048576,MATCH(A125,근로조건!$A$5:$A$1048576,0)+0,21))</f>
        <v/>
      </c>
      <c r="R125" s="61"/>
      <c r="S125" s="61"/>
      <c r="T125" s="61"/>
      <c r="U125" s="61"/>
      <c r="V125" s="61"/>
      <c r="W125" s="61"/>
      <c r="X125" s="61"/>
      <c r="Y125" s="61"/>
      <c r="Z125" s="260" t="str">
        <f t="shared" si="6"/>
        <v/>
      </c>
      <c r="AA125" s="260" t="str">
        <f t="shared" si="7"/>
        <v/>
      </c>
      <c r="AB125" s="260" t="str" cm="1">
        <f t="array" ref="AB125">IFERROR(IF(A125="","",INDEX(근로조건!$A$5:$Z$1048576,MATCH(A125,근로조건!$A$5:$A$1048576,0)+0,17)-INDEX(근로조건!$A$5:$Z$1048576,MATCH(A125,근로조건!$A$5:$A$1048576,0)+0,11))*B125,"")</f>
        <v/>
      </c>
      <c r="AC125" s="260" t="str">
        <f t="shared" si="8"/>
        <v/>
      </c>
      <c r="AD125" s="260" t="str" cm="1">
        <f t="array" ref="AD125">IFERROR(IF(A125="","",INDEX(근로조건!$A$5:$L$1048576,MATCH(A125,근로조건!$A$5:$A$1048576,0)+0,12))*B125,"")</f>
        <v/>
      </c>
      <c r="AE125" s="261" t="str" cm="1">
        <f t="array" ref="AE125">IF(A125="","",INDEX(근로조건!$A$5:$AF$1048576,MATCH(A125,근로조건!$A$5:$A$1048576,0)+0,13))</f>
        <v/>
      </c>
      <c r="AF125" s="262" t="str" cm="1">
        <f t="array" ref="AF125">IF(A125="","",INDEX(근로조건!$A$5:$AF$1048576,MATCH(A125,근로조건!$A$5:$A$1048576,0)+0,14))</f>
        <v/>
      </c>
      <c r="AG125" s="261" t="str" cm="1">
        <f t="array" ref="AG125">IF(A125="","",INDEX(근로조건!$A$5:$AF$1048576,MATCH(A125,근로조건!$A$5:$A$1048576,0)+0,11))</f>
        <v/>
      </c>
      <c r="AH125" s="261" t="str" cm="1">
        <f t="array" ref="AH125">IF(A125="","",INDEX(근로조건!$A$5:$AF$1048576,MATCH(A125,근로조건!$A$5:$A$1048576,0)+0,19))</f>
        <v/>
      </c>
      <c r="AI125" s="262" t="str" cm="1">
        <f t="array" ref="AI125">IF(A125="","",INDEX(근로조건!$A$5:$AF$1048576,MATCH(A125,근로조건!$A$5:$A$1048576,0)+0,17))</f>
        <v/>
      </c>
      <c r="AJ125" s="253"/>
      <c r="AK125" s="253"/>
      <c r="AL125" s="253" t="str" cm="1">
        <f t="array" ref="AL125">IF(A125="","",INDEX(근로조건!$A$5:$AF$1048576,MATCH(A125,근로조건!$A$5:$A$1048576,0)+0,20))</f>
        <v/>
      </c>
      <c r="AM125" s="253"/>
      <c r="AN125" s="253"/>
      <c r="AO125" s="253"/>
      <c r="AP125" s="260"/>
      <c r="AQ125" s="123"/>
      <c r="AR125" s="166"/>
      <c r="AS125" s="267"/>
      <c r="AT125" s="266"/>
      <c r="AU125" s="266"/>
      <c r="AV125" s="266"/>
    </row>
    <row r="126" spans="1:48" x14ac:dyDescent="0.3">
      <c r="A126" s="52"/>
      <c r="B126" s="54"/>
      <c r="C126" s="53"/>
      <c r="D126" s="53"/>
      <c r="E126" s="53"/>
      <c r="F126" s="57"/>
      <c r="G126" s="57"/>
      <c r="H126" s="52"/>
      <c r="I126" s="53"/>
      <c r="J126" s="53"/>
      <c r="K126" s="95"/>
      <c r="L126" s="52"/>
      <c r="M126" s="52"/>
      <c r="N126" s="54"/>
      <c r="O126" s="254" t="str" cm="1">
        <f t="array" ref="O126">IF(A126="","",INDEX(근로조건!$A$5:$Y$1048576,MATCH(A126,근로조건!$A$5:$A$1048576,0)+0,15))</f>
        <v/>
      </c>
      <c r="P126" s="255" t="str" cm="1">
        <f t="array" ref="P126">IF(A126="","",INDEX(근로조건!$A$5:$Y$1048576,MATCH(A126,근로조건!$A$5:$A$1048576,0)+0,16))</f>
        <v/>
      </c>
      <c r="Q126" s="256" t="str" cm="1">
        <f t="array" ref="Q126">IF(A126="","",INDEX(근로조건!$A$5:$ZZ$1048576,MATCH(A126,근로조건!$A$5:$A$1048576,0)+0,21))</f>
        <v/>
      </c>
      <c r="R126" s="61"/>
      <c r="S126" s="61"/>
      <c r="T126" s="61"/>
      <c r="U126" s="61"/>
      <c r="V126" s="61"/>
      <c r="W126" s="61"/>
      <c r="X126" s="61"/>
      <c r="Y126" s="61"/>
      <c r="Z126" s="260" t="str">
        <f t="shared" si="6"/>
        <v/>
      </c>
      <c r="AA126" s="260" t="str">
        <f t="shared" si="7"/>
        <v/>
      </c>
      <c r="AB126" s="260" t="str" cm="1">
        <f t="array" ref="AB126">IFERROR(IF(A126="","",INDEX(근로조건!$A$5:$Z$1048576,MATCH(A126,근로조건!$A$5:$A$1048576,0)+0,17)-INDEX(근로조건!$A$5:$Z$1048576,MATCH(A126,근로조건!$A$5:$A$1048576,0)+0,11))*B126,"")</f>
        <v/>
      </c>
      <c r="AC126" s="260" t="str">
        <f t="shared" si="8"/>
        <v/>
      </c>
      <c r="AD126" s="260" t="str" cm="1">
        <f t="array" ref="AD126">IFERROR(IF(A126="","",INDEX(근로조건!$A$5:$L$1048576,MATCH(A126,근로조건!$A$5:$A$1048576,0)+0,12))*B126,"")</f>
        <v/>
      </c>
      <c r="AE126" s="261" t="str" cm="1">
        <f t="array" ref="AE126">IF(A126="","",INDEX(근로조건!$A$5:$AF$1048576,MATCH(A126,근로조건!$A$5:$A$1048576,0)+0,13))</f>
        <v/>
      </c>
      <c r="AF126" s="262" t="str" cm="1">
        <f t="array" ref="AF126">IF(A126="","",INDEX(근로조건!$A$5:$AF$1048576,MATCH(A126,근로조건!$A$5:$A$1048576,0)+0,14))</f>
        <v/>
      </c>
      <c r="AG126" s="261" t="str" cm="1">
        <f t="array" ref="AG126">IF(A126="","",INDEX(근로조건!$A$5:$AF$1048576,MATCH(A126,근로조건!$A$5:$A$1048576,0)+0,11))</f>
        <v/>
      </c>
      <c r="AH126" s="261" t="str" cm="1">
        <f t="array" ref="AH126">IF(A126="","",INDEX(근로조건!$A$5:$AF$1048576,MATCH(A126,근로조건!$A$5:$A$1048576,0)+0,19))</f>
        <v/>
      </c>
      <c r="AI126" s="262" t="str" cm="1">
        <f t="array" ref="AI126">IF(A126="","",INDEX(근로조건!$A$5:$AF$1048576,MATCH(A126,근로조건!$A$5:$A$1048576,0)+0,17))</f>
        <v/>
      </c>
      <c r="AJ126" s="253"/>
      <c r="AK126" s="253"/>
      <c r="AL126" s="253" t="str" cm="1">
        <f t="array" ref="AL126">IF(A126="","",INDEX(근로조건!$A$5:$AF$1048576,MATCH(A126,근로조건!$A$5:$A$1048576,0)+0,20))</f>
        <v/>
      </c>
      <c r="AM126" s="253"/>
      <c r="AN126" s="253"/>
      <c r="AO126" s="253"/>
      <c r="AP126" s="260"/>
      <c r="AQ126" s="123"/>
      <c r="AR126" s="166"/>
      <c r="AS126" s="267"/>
      <c r="AT126" s="266"/>
      <c r="AU126" s="266"/>
      <c r="AV126" s="266"/>
    </row>
    <row r="127" spans="1:48" x14ac:dyDescent="0.3">
      <c r="A127" s="52"/>
      <c r="B127" s="54"/>
      <c r="C127" s="53"/>
      <c r="D127" s="53"/>
      <c r="E127" s="53"/>
      <c r="F127" s="57"/>
      <c r="G127" s="57"/>
      <c r="H127" s="52"/>
      <c r="I127" s="53"/>
      <c r="J127" s="53"/>
      <c r="K127" s="95"/>
      <c r="L127" s="52"/>
      <c r="M127" s="52"/>
      <c r="N127" s="54"/>
      <c r="O127" s="254" t="str" cm="1">
        <f t="array" ref="O127">IF(A127="","",INDEX(근로조건!$A$5:$Y$1048576,MATCH(A127,근로조건!$A$5:$A$1048576,0)+0,15))</f>
        <v/>
      </c>
      <c r="P127" s="255" t="str" cm="1">
        <f t="array" ref="P127">IF(A127="","",INDEX(근로조건!$A$5:$Y$1048576,MATCH(A127,근로조건!$A$5:$A$1048576,0)+0,16))</f>
        <v/>
      </c>
      <c r="Q127" s="256" t="str" cm="1">
        <f t="array" ref="Q127">IF(A127="","",INDEX(근로조건!$A$5:$ZZ$1048576,MATCH(A127,근로조건!$A$5:$A$1048576,0)+0,21))</f>
        <v/>
      </c>
      <c r="R127" s="61"/>
      <c r="S127" s="61"/>
      <c r="T127" s="61"/>
      <c r="U127" s="61"/>
      <c r="V127" s="61"/>
      <c r="W127" s="61"/>
      <c r="X127" s="61"/>
      <c r="Y127" s="61"/>
      <c r="Z127" s="260" t="str">
        <f t="shared" si="6"/>
        <v/>
      </c>
      <c r="AA127" s="260" t="str">
        <f t="shared" si="7"/>
        <v/>
      </c>
      <c r="AB127" s="260" t="str" cm="1">
        <f t="array" ref="AB127">IFERROR(IF(A127="","",INDEX(근로조건!$A$5:$Z$1048576,MATCH(A127,근로조건!$A$5:$A$1048576,0)+0,17)-INDEX(근로조건!$A$5:$Z$1048576,MATCH(A127,근로조건!$A$5:$A$1048576,0)+0,11))*B127,"")</f>
        <v/>
      </c>
      <c r="AC127" s="260" t="str">
        <f t="shared" si="8"/>
        <v/>
      </c>
      <c r="AD127" s="260" t="str" cm="1">
        <f t="array" ref="AD127">IFERROR(IF(A127="","",INDEX(근로조건!$A$5:$L$1048576,MATCH(A127,근로조건!$A$5:$A$1048576,0)+0,12))*B127,"")</f>
        <v/>
      </c>
      <c r="AE127" s="261" t="str" cm="1">
        <f t="array" ref="AE127">IF(A127="","",INDEX(근로조건!$A$5:$AF$1048576,MATCH(A127,근로조건!$A$5:$A$1048576,0)+0,13))</f>
        <v/>
      </c>
      <c r="AF127" s="262" t="str" cm="1">
        <f t="array" ref="AF127">IF(A127="","",INDEX(근로조건!$A$5:$AF$1048576,MATCH(A127,근로조건!$A$5:$A$1048576,0)+0,14))</f>
        <v/>
      </c>
      <c r="AG127" s="261" t="str" cm="1">
        <f t="array" ref="AG127">IF(A127="","",INDEX(근로조건!$A$5:$AF$1048576,MATCH(A127,근로조건!$A$5:$A$1048576,0)+0,11))</f>
        <v/>
      </c>
      <c r="AH127" s="261" t="str" cm="1">
        <f t="array" ref="AH127">IF(A127="","",INDEX(근로조건!$A$5:$AF$1048576,MATCH(A127,근로조건!$A$5:$A$1048576,0)+0,19))</f>
        <v/>
      </c>
      <c r="AI127" s="262" t="str" cm="1">
        <f t="array" ref="AI127">IF(A127="","",INDEX(근로조건!$A$5:$AF$1048576,MATCH(A127,근로조건!$A$5:$A$1048576,0)+0,17))</f>
        <v/>
      </c>
      <c r="AJ127" s="253"/>
      <c r="AK127" s="253"/>
      <c r="AL127" s="253" t="str" cm="1">
        <f t="array" ref="AL127">IF(A127="","",INDEX(근로조건!$A$5:$AF$1048576,MATCH(A127,근로조건!$A$5:$A$1048576,0)+0,20))</f>
        <v/>
      </c>
      <c r="AM127" s="253"/>
      <c r="AN127" s="253"/>
      <c r="AO127" s="253"/>
      <c r="AP127" s="260"/>
      <c r="AQ127" s="123"/>
      <c r="AR127" s="166"/>
      <c r="AS127" s="267"/>
      <c r="AT127" s="266"/>
      <c r="AU127" s="266"/>
      <c r="AV127" s="266"/>
    </row>
    <row r="128" spans="1:48" x14ac:dyDescent="0.3">
      <c r="A128" s="52"/>
      <c r="B128" s="54"/>
      <c r="C128" s="53"/>
      <c r="D128" s="53"/>
      <c r="E128" s="53"/>
      <c r="F128" s="57"/>
      <c r="G128" s="57"/>
      <c r="H128" s="52"/>
      <c r="I128" s="53"/>
      <c r="J128" s="53"/>
      <c r="K128" s="95"/>
      <c r="L128" s="52"/>
      <c r="M128" s="52"/>
      <c r="N128" s="54"/>
      <c r="O128" s="254" t="str" cm="1">
        <f t="array" ref="O128">IF(A128="","",INDEX(근로조건!$A$5:$Y$1048576,MATCH(A128,근로조건!$A$5:$A$1048576,0)+0,15))</f>
        <v/>
      </c>
      <c r="P128" s="255" t="str" cm="1">
        <f t="array" ref="P128">IF(A128="","",INDEX(근로조건!$A$5:$Y$1048576,MATCH(A128,근로조건!$A$5:$A$1048576,0)+0,16))</f>
        <v/>
      </c>
      <c r="Q128" s="256" t="str" cm="1">
        <f t="array" ref="Q128">IF(A128="","",INDEX(근로조건!$A$5:$ZZ$1048576,MATCH(A128,근로조건!$A$5:$A$1048576,0)+0,21))</f>
        <v/>
      </c>
      <c r="R128" s="61"/>
      <c r="S128" s="61"/>
      <c r="T128" s="61"/>
      <c r="U128" s="61"/>
      <c r="V128" s="61"/>
      <c r="W128" s="61"/>
      <c r="X128" s="61"/>
      <c r="Y128" s="61"/>
      <c r="Z128" s="260" t="str">
        <f t="shared" si="6"/>
        <v/>
      </c>
      <c r="AA128" s="260" t="str">
        <f t="shared" si="7"/>
        <v/>
      </c>
      <c r="AB128" s="260" t="str" cm="1">
        <f t="array" ref="AB128">IFERROR(IF(A128="","",INDEX(근로조건!$A$5:$Z$1048576,MATCH(A128,근로조건!$A$5:$A$1048576,0)+0,17)-INDEX(근로조건!$A$5:$Z$1048576,MATCH(A128,근로조건!$A$5:$A$1048576,0)+0,11))*B128,"")</f>
        <v/>
      </c>
      <c r="AC128" s="260" t="str">
        <f t="shared" si="8"/>
        <v/>
      </c>
      <c r="AD128" s="260" t="str" cm="1">
        <f t="array" ref="AD128">IFERROR(IF(A128="","",INDEX(근로조건!$A$5:$L$1048576,MATCH(A128,근로조건!$A$5:$A$1048576,0)+0,12))*B128,"")</f>
        <v/>
      </c>
      <c r="AE128" s="261" t="str" cm="1">
        <f t="array" ref="AE128">IF(A128="","",INDEX(근로조건!$A$5:$AF$1048576,MATCH(A128,근로조건!$A$5:$A$1048576,0)+0,13))</f>
        <v/>
      </c>
      <c r="AF128" s="262" t="str" cm="1">
        <f t="array" ref="AF128">IF(A128="","",INDEX(근로조건!$A$5:$AF$1048576,MATCH(A128,근로조건!$A$5:$A$1048576,0)+0,14))</f>
        <v/>
      </c>
      <c r="AG128" s="261" t="str" cm="1">
        <f t="array" ref="AG128">IF(A128="","",INDEX(근로조건!$A$5:$AF$1048576,MATCH(A128,근로조건!$A$5:$A$1048576,0)+0,11))</f>
        <v/>
      </c>
      <c r="AH128" s="261" t="str" cm="1">
        <f t="array" ref="AH128">IF(A128="","",INDEX(근로조건!$A$5:$AF$1048576,MATCH(A128,근로조건!$A$5:$A$1048576,0)+0,19))</f>
        <v/>
      </c>
      <c r="AI128" s="262" t="str" cm="1">
        <f t="array" ref="AI128">IF(A128="","",INDEX(근로조건!$A$5:$AF$1048576,MATCH(A128,근로조건!$A$5:$A$1048576,0)+0,17))</f>
        <v/>
      </c>
      <c r="AJ128" s="253"/>
      <c r="AK128" s="253"/>
      <c r="AL128" s="253" t="str" cm="1">
        <f t="array" ref="AL128">IF(A128="","",INDEX(근로조건!$A$5:$AF$1048576,MATCH(A128,근로조건!$A$5:$A$1048576,0)+0,20))</f>
        <v/>
      </c>
      <c r="AM128" s="253"/>
      <c r="AN128" s="253"/>
      <c r="AO128" s="253"/>
      <c r="AP128" s="260"/>
      <c r="AQ128" s="123"/>
      <c r="AR128" s="166"/>
      <c r="AS128" s="267"/>
      <c r="AT128" s="266"/>
      <c r="AU128" s="266"/>
      <c r="AV128" s="266"/>
    </row>
    <row r="129" spans="1:48" x14ac:dyDescent="0.3">
      <c r="A129" s="52"/>
      <c r="B129" s="54"/>
      <c r="C129" s="53"/>
      <c r="D129" s="53"/>
      <c r="E129" s="53"/>
      <c r="F129" s="57"/>
      <c r="G129" s="57"/>
      <c r="H129" s="52"/>
      <c r="I129" s="53"/>
      <c r="J129" s="53"/>
      <c r="K129" s="95"/>
      <c r="L129" s="52"/>
      <c r="M129" s="52"/>
      <c r="N129" s="54"/>
      <c r="O129" s="254" t="str" cm="1">
        <f t="array" ref="O129">IF(A129="","",INDEX(근로조건!$A$5:$Y$1048576,MATCH(A129,근로조건!$A$5:$A$1048576,0)+0,15))</f>
        <v/>
      </c>
      <c r="P129" s="255" t="str" cm="1">
        <f t="array" ref="P129">IF(A129="","",INDEX(근로조건!$A$5:$Y$1048576,MATCH(A129,근로조건!$A$5:$A$1048576,0)+0,16))</f>
        <v/>
      </c>
      <c r="Q129" s="256" t="str" cm="1">
        <f t="array" ref="Q129">IF(A129="","",INDEX(근로조건!$A$5:$ZZ$1048576,MATCH(A129,근로조건!$A$5:$A$1048576,0)+0,21))</f>
        <v/>
      </c>
      <c r="R129" s="61"/>
      <c r="S129" s="61"/>
      <c r="T129" s="61"/>
      <c r="U129" s="61"/>
      <c r="V129" s="61"/>
      <c r="W129" s="61"/>
      <c r="X129" s="61"/>
      <c r="Y129" s="61"/>
      <c r="Z129" s="260" t="str">
        <f t="shared" si="6"/>
        <v/>
      </c>
      <c r="AA129" s="260" t="str">
        <f t="shared" si="7"/>
        <v/>
      </c>
      <c r="AB129" s="260" t="str" cm="1">
        <f t="array" ref="AB129">IFERROR(IF(A129="","",INDEX(근로조건!$A$5:$Z$1048576,MATCH(A129,근로조건!$A$5:$A$1048576,0)+0,17)-INDEX(근로조건!$A$5:$Z$1048576,MATCH(A129,근로조건!$A$5:$A$1048576,0)+0,11))*B129,"")</f>
        <v/>
      </c>
      <c r="AC129" s="260" t="str">
        <f t="shared" si="8"/>
        <v/>
      </c>
      <c r="AD129" s="260" t="str" cm="1">
        <f t="array" ref="AD129">IFERROR(IF(A129="","",INDEX(근로조건!$A$5:$L$1048576,MATCH(A129,근로조건!$A$5:$A$1048576,0)+0,12))*B129,"")</f>
        <v/>
      </c>
      <c r="AE129" s="261" t="str" cm="1">
        <f t="array" ref="AE129">IF(A129="","",INDEX(근로조건!$A$5:$AF$1048576,MATCH(A129,근로조건!$A$5:$A$1048576,0)+0,13))</f>
        <v/>
      </c>
      <c r="AF129" s="262" t="str" cm="1">
        <f t="array" ref="AF129">IF(A129="","",INDEX(근로조건!$A$5:$AF$1048576,MATCH(A129,근로조건!$A$5:$A$1048576,0)+0,14))</f>
        <v/>
      </c>
      <c r="AG129" s="261" t="str" cm="1">
        <f t="array" ref="AG129">IF(A129="","",INDEX(근로조건!$A$5:$AF$1048576,MATCH(A129,근로조건!$A$5:$A$1048576,0)+0,11))</f>
        <v/>
      </c>
      <c r="AH129" s="261" t="str" cm="1">
        <f t="array" ref="AH129">IF(A129="","",INDEX(근로조건!$A$5:$AF$1048576,MATCH(A129,근로조건!$A$5:$A$1048576,0)+0,19))</f>
        <v/>
      </c>
      <c r="AI129" s="262" t="str" cm="1">
        <f t="array" ref="AI129">IF(A129="","",INDEX(근로조건!$A$5:$AF$1048576,MATCH(A129,근로조건!$A$5:$A$1048576,0)+0,17))</f>
        <v/>
      </c>
      <c r="AJ129" s="253"/>
      <c r="AK129" s="253"/>
      <c r="AL129" s="253" t="str" cm="1">
        <f t="array" ref="AL129">IF(A129="","",INDEX(근로조건!$A$5:$AF$1048576,MATCH(A129,근로조건!$A$5:$A$1048576,0)+0,20))</f>
        <v/>
      </c>
      <c r="AM129" s="253"/>
      <c r="AN129" s="253"/>
      <c r="AO129" s="253"/>
      <c r="AP129" s="260"/>
      <c r="AQ129" s="123"/>
      <c r="AR129" s="166"/>
      <c r="AS129" s="267"/>
      <c r="AT129" s="266"/>
      <c r="AU129" s="266"/>
      <c r="AV129" s="266"/>
    </row>
    <row r="130" spans="1:48" x14ac:dyDescent="0.3">
      <c r="A130" s="52"/>
      <c r="B130" s="54"/>
      <c r="C130" s="53"/>
      <c r="D130" s="53"/>
      <c r="E130" s="53"/>
      <c r="F130" s="57"/>
      <c r="G130" s="57"/>
      <c r="H130" s="52"/>
      <c r="I130" s="53"/>
      <c r="J130" s="53"/>
      <c r="K130" s="95"/>
      <c r="L130" s="52"/>
      <c r="M130" s="52"/>
      <c r="N130" s="54"/>
      <c r="O130" s="254" t="str" cm="1">
        <f t="array" ref="O130">IF(A130="","",INDEX(근로조건!$A$5:$Y$1048576,MATCH(A130,근로조건!$A$5:$A$1048576,0)+0,15))</f>
        <v/>
      </c>
      <c r="P130" s="255" t="str" cm="1">
        <f t="array" ref="P130">IF(A130="","",INDEX(근로조건!$A$5:$Y$1048576,MATCH(A130,근로조건!$A$5:$A$1048576,0)+0,16))</f>
        <v/>
      </c>
      <c r="Q130" s="256" t="str" cm="1">
        <f t="array" ref="Q130">IF(A130="","",INDEX(근로조건!$A$5:$ZZ$1048576,MATCH(A130,근로조건!$A$5:$A$1048576,0)+0,21))</f>
        <v/>
      </c>
      <c r="R130" s="61"/>
      <c r="S130" s="61"/>
      <c r="T130" s="61"/>
      <c r="U130" s="61"/>
      <c r="V130" s="61"/>
      <c r="W130" s="61"/>
      <c r="X130" s="61"/>
      <c r="Y130" s="61"/>
      <c r="Z130" s="260" t="str">
        <f t="shared" si="6"/>
        <v/>
      </c>
      <c r="AA130" s="260" t="str">
        <f t="shared" si="7"/>
        <v/>
      </c>
      <c r="AB130" s="260" t="str" cm="1">
        <f t="array" ref="AB130">IFERROR(IF(A130="","",INDEX(근로조건!$A$5:$Z$1048576,MATCH(A130,근로조건!$A$5:$A$1048576,0)+0,17)-INDEX(근로조건!$A$5:$Z$1048576,MATCH(A130,근로조건!$A$5:$A$1048576,0)+0,11))*B130,"")</f>
        <v/>
      </c>
      <c r="AC130" s="260" t="str">
        <f t="shared" si="8"/>
        <v/>
      </c>
      <c r="AD130" s="260" t="str" cm="1">
        <f t="array" ref="AD130">IFERROR(IF(A130="","",INDEX(근로조건!$A$5:$L$1048576,MATCH(A130,근로조건!$A$5:$A$1048576,0)+0,12))*B130,"")</f>
        <v/>
      </c>
      <c r="AE130" s="261" t="str" cm="1">
        <f t="array" ref="AE130">IF(A130="","",INDEX(근로조건!$A$5:$AF$1048576,MATCH(A130,근로조건!$A$5:$A$1048576,0)+0,13))</f>
        <v/>
      </c>
      <c r="AF130" s="262" t="str" cm="1">
        <f t="array" ref="AF130">IF(A130="","",INDEX(근로조건!$A$5:$AF$1048576,MATCH(A130,근로조건!$A$5:$A$1048576,0)+0,14))</f>
        <v/>
      </c>
      <c r="AG130" s="261" t="str" cm="1">
        <f t="array" ref="AG130">IF(A130="","",INDEX(근로조건!$A$5:$AF$1048576,MATCH(A130,근로조건!$A$5:$A$1048576,0)+0,11))</f>
        <v/>
      </c>
      <c r="AH130" s="261" t="str" cm="1">
        <f t="array" ref="AH130">IF(A130="","",INDEX(근로조건!$A$5:$AF$1048576,MATCH(A130,근로조건!$A$5:$A$1048576,0)+0,19))</f>
        <v/>
      </c>
      <c r="AI130" s="262" t="str" cm="1">
        <f t="array" ref="AI130">IF(A130="","",INDEX(근로조건!$A$5:$AF$1048576,MATCH(A130,근로조건!$A$5:$A$1048576,0)+0,17))</f>
        <v/>
      </c>
      <c r="AJ130" s="253"/>
      <c r="AK130" s="253"/>
      <c r="AL130" s="253" t="str" cm="1">
        <f t="array" ref="AL130">IF(A130="","",INDEX(근로조건!$A$5:$AF$1048576,MATCH(A130,근로조건!$A$5:$A$1048576,0)+0,20))</f>
        <v/>
      </c>
      <c r="AM130" s="253"/>
      <c r="AN130" s="253"/>
      <c r="AO130" s="253"/>
      <c r="AP130" s="260"/>
      <c r="AQ130" s="123"/>
      <c r="AR130" s="166"/>
      <c r="AS130" s="267"/>
      <c r="AT130" s="266"/>
      <c r="AU130" s="266"/>
      <c r="AV130" s="266"/>
    </row>
    <row r="131" spans="1:48" x14ac:dyDescent="0.3">
      <c r="A131" s="52"/>
      <c r="B131" s="54"/>
      <c r="C131" s="53"/>
      <c r="D131" s="53"/>
      <c r="E131" s="53"/>
      <c r="F131" s="57"/>
      <c r="G131" s="57"/>
      <c r="H131" s="52"/>
      <c r="I131" s="53"/>
      <c r="J131" s="53"/>
      <c r="K131" s="95"/>
      <c r="L131" s="52"/>
      <c r="M131" s="52"/>
      <c r="N131" s="54"/>
      <c r="O131" s="254" t="str" cm="1">
        <f t="array" ref="O131">IF(A131="","",INDEX(근로조건!$A$5:$Y$1048576,MATCH(A131,근로조건!$A$5:$A$1048576,0)+0,15))</f>
        <v/>
      </c>
      <c r="P131" s="255" t="str" cm="1">
        <f t="array" ref="P131">IF(A131="","",INDEX(근로조건!$A$5:$Y$1048576,MATCH(A131,근로조건!$A$5:$A$1048576,0)+0,16))</f>
        <v/>
      </c>
      <c r="Q131" s="256" t="str" cm="1">
        <f t="array" ref="Q131">IF(A131="","",INDEX(근로조건!$A$5:$ZZ$1048576,MATCH(A131,근로조건!$A$5:$A$1048576,0)+0,21))</f>
        <v/>
      </c>
      <c r="R131" s="61"/>
      <c r="S131" s="61"/>
      <c r="T131" s="61"/>
      <c r="U131" s="61"/>
      <c r="V131" s="61"/>
      <c r="W131" s="61"/>
      <c r="X131" s="61"/>
      <c r="Y131" s="61"/>
      <c r="Z131" s="260" t="str">
        <f t="shared" si="6"/>
        <v/>
      </c>
      <c r="AA131" s="260" t="str">
        <f t="shared" si="7"/>
        <v/>
      </c>
      <c r="AB131" s="260" t="str" cm="1">
        <f t="array" ref="AB131">IFERROR(IF(A131="","",INDEX(근로조건!$A$5:$Z$1048576,MATCH(A131,근로조건!$A$5:$A$1048576,0)+0,17)-INDEX(근로조건!$A$5:$Z$1048576,MATCH(A131,근로조건!$A$5:$A$1048576,0)+0,11))*B131,"")</f>
        <v/>
      </c>
      <c r="AC131" s="260" t="str">
        <f t="shared" si="8"/>
        <v/>
      </c>
      <c r="AD131" s="260" t="str" cm="1">
        <f t="array" ref="AD131">IFERROR(IF(A131="","",INDEX(근로조건!$A$5:$L$1048576,MATCH(A131,근로조건!$A$5:$A$1048576,0)+0,12))*B131,"")</f>
        <v/>
      </c>
      <c r="AE131" s="261" t="str" cm="1">
        <f t="array" ref="AE131">IF(A131="","",INDEX(근로조건!$A$5:$AF$1048576,MATCH(A131,근로조건!$A$5:$A$1048576,0)+0,13))</f>
        <v/>
      </c>
      <c r="AF131" s="262" t="str" cm="1">
        <f t="array" ref="AF131">IF(A131="","",INDEX(근로조건!$A$5:$AF$1048576,MATCH(A131,근로조건!$A$5:$A$1048576,0)+0,14))</f>
        <v/>
      </c>
      <c r="AG131" s="261" t="str" cm="1">
        <f t="array" ref="AG131">IF(A131="","",INDEX(근로조건!$A$5:$AF$1048576,MATCH(A131,근로조건!$A$5:$A$1048576,0)+0,11))</f>
        <v/>
      </c>
      <c r="AH131" s="261" t="str" cm="1">
        <f t="array" ref="AH131">IF(A131="","",INDEX(근로조건!$A$5:$AF$1048576,MATCH(A131,근로조건!$A$5:$A$1048576,0)+0,19))</f>
        <v/>
      </c>
      <c r="AI131" s="262" t="str" cm="1">
        <f t="array" ref="AI131">IF(A131="","",INDEX(근로조건!$A$5:$AF$1048576,MATCH(A131,근로조건!$A$5:$A$1048576,0)+0,17))</f>
        <v/>
      </c>
      <c r="AJ131" s="253"/>
      <c r="AK131" s="253"/>
      <c r="AL131" s="253" t="str" cm="1">
        <f t="array" ref="AL131">IF(A131="","",INDEX(근로조건!$A$5:$AF$1048576,MATCH(A131,근로조건!$A$5:$A$1048576,0)+0,20))</f>
        <v/>
      </c>
      <c r="AM131" s="253"/>
      <c r="AN131" s="253"/>
      <c r="AO131" s="253"/>
      <c r="AP131" s="260"/>
      <c r="AQ131" s="123"/>
      <c r="AR131" s="166"/>
      <c r="AS131" s="267"/>
      <c r="AT131" s="266"/>
      <c r="AU131" s="266"/>
      <c r="AV131" s="266"/>
    </row>
    <row r="132" spans="1:48" x14ac:dyDescent="0.3">
      <c r="A132" s="52"/>
      <c r="B132" s="54"/>
      <c r="C132" s="53"/>
      <c r="D132" s="53"/>
      <c r="E132" s="53"/>
      <c r="F132" s="57"/>
      <c r="G132" s="57"/>
      <c r="H132" s="52"/>
      <c r="I132" s="53"/>
      <c r="J132" s="53"/>
      <c r="K132" s="95"/>
      <c r="L132" s="52"/>
      <c r="M132" s="52"/>
      <c r="N132" s="54"/>
      <c r="O132" s="254" t="str" cm="1">
        <f t="array" ref="O132">IF(A132="","",INDEX(근로조건!$A$5:$Y$1048576,MATCH(A132,근로조건!$A$5:$A$1048576,0)+0,15))</f>
        <v/>
      </c>
      <c r="P132" s="255" t="str" cm="1">
        <f t="array" ref="P132">IF(A132="","",INDEX(근로조건!$A$5:$Y$1048576,MATCH(A132,근로조건!$A$5:$A$1048576,0)+0,16))</f>
        <v/>
      </c>
      <c r="Q132" s="256" t="str" cm="1">
        <f t="array" ref="Q132">IF(A132="","",INDEX(근로조건!$A$5:$ZZ$1048576,MATCH(A132,근로조건!$A$5:$A$1048576,0)+0,21))</f>
        <v/>
      </c>
      <c r="R132" s="61"/>
      <c r="S132" s="61"/>
      <c r="T132" s="61"/>
      <c r="U132" s="61"/>
      <c r="V132" s="61"/>
      <c r="W132" s="61"/>
      <c r="X132" s="61"/>
      <c r="Y132" s="61"/>
      <c r="Z132" s="260" t="str">
        <f t="shared" si="6"/>
        <v/>
      </c>
      <c r="AA132" s="260" t="str">
        <f t="shared" si="7"/>
        <v/>
      </c>
      <c r="AB132" s="260" t="str" cm="1">
        <f t="array" ref="AB132">IFERROR(IF(A132="","",INDEX(근로조건!$A$5:$Z$1048576,MATCH(A132,근로조건!$A$5:$A$1048576,0)+0,17)-INDEX(근로조건!$A$5:$Z$1048576,MATCH(A132,근로조건!$A$5:$A$1048576,0)+0,11))*B132,"")</f>
        <v/>
      </c>
      <c r="AC132" s="260" t="str">
        <f t="shared" si="8"/>
        <v/>
      </c>
      <c r="AD132" s="260" t="str" cm="1">
        <f t="array" ref="AD132">IFERROR(IF(A132="","",INDEX(근로조건!$A$5:$L$1048576,MATCH(A132,근로조건!$A$5:$A$1048576,0)+0,12))*B132,"")</f>
        <v/>
      </c>
      <c r="AE132" s="261" t="str" cm="1">
        <f t="array" ref="AE132">IF(A132="","",INDEX(근로조건!$A$5:$AF$1048576,MATCH(A132,근로조건!$A$5:$A$1048576,0)+0,13))</f>
        <v/>
      </c>
      <c r="AF132" s="262" t="str" cm="1">
        <f t="array" ref="AF132">IF(A132="","",INDEX(근로조건!$A$5:$AF$1048576,MATCH(A132,근로조건!$A$5:$A$1048576,0)+0,14))</f>
        <v/>
      </c>
      <c r="AG132" s="261" t="str" cm="1">
        <f t="array" ref="AG132">IF(A132="","",INDEX(근로조건!$A$5:$AF$1048576,MATCH(A132,근로조건!$A$5:$A$1048576,0)+0,11))</f>
        <v/>
      </c>
      <c r="AH132" s="261" t="str" cm="1">
        <f t="array" ref="AH132">IF(A132="","",INDEX(근로조건!$A$5:$AF$1048576,MATCH(A132,근로조건!$A$5:$A$1048576,0)+0,19))</f>
        <v/>
      </c>
      <c r="AI132" s="262" t="str" cm="1">
        <f t="array" ref="AI132">IF(A132="","",INDEX(근로조건!$A$5:$AF$1048576,MATCH(A132,근로조건!$A$5:$A$1048576,0)+0,17))</f>
        <v/>
      </c>
      <c r="AJ132" s="253"/>
      <c r="AK132" s="253"/>
      <c r="AL132" s="253" t="str" cm="1">
        <f t="array" ref="AL132">IF(A132="","",INDEX(근로조건!$A$5:$AF$1048576,MATCH(A132,근로조건!$A$5:$A$1048576,0)+0,20))</f>
        <v/>
      </c>
      <c r="AM132" s="253"/>
      <c r="AN132" s="253"/>
      <c r="AO132" s="253"/>
      <c r="AP132" s="260"/>
      <c r="AQ132" s="123"/>
      <c r="AR132" s="166"/>
      <c r="AS132" s="267"/>
      <c r="AT132" s="266"/>
      <c r="AU132" s="266"/>
      <c r="AV132" s="266"/>
    </row>
    <row r="133" spans="1:48" x14ac:dyDescent="0.3">
      <c r="A133" s="52"/>
      <c r="B133" s="54"/>
      <c r="C133" s="53"/>
      <c r="D133" s="53"/>
      <c r="E133" s="53"/>
      <c r="F133" s="57"/>
      <c r="G133" s="57"/>
      <c r="H133" s="52"/>
      <c r="I133" s="53"/>
      <c r="J133" s="53"/>
      <c r="K133" s="95"/>
      <c r="L133" s="52"/>
      <c r="M133" s="52"/>
      <c r="N133" s="54"/>
      <c r="O133" s="254" t="str" cm="1">
        <f t="array" ref="O133">IF(A133="","",INDEX(근로조건!$A$5:$Y$1048576,MATCH(A133,근로조건!$A$5:$A$1048576,0)+0,15))</f>
        <v/>
      </c>
      <c r="P133" s="255" t="str" cm="1">
        <f t="array" ref="P133">IF(A133="","",INDEX(근로조건!$A$5:$Y$1048576,MATCH(A133,근로조건!$A$5:$A$1048576,0)+0,16))</f>
        <v/>
      </c>
      <c r="Q133" s="256" t="str" cm="1">
        <f t="array" ref="Q133">IF(A133="","",INDEX(근로조건!$A$5:$ZZ$1048576,MATCH(A133,근로조건!$A$5:$A$1048576,0)+0,21))</f>
        <v/>
      </c>
      <c r="R133" s="61"/>
      <c r="S133" s="61"/>
      <c r="T133" s="61"/>
      <c r="U133" s="61"/>
      <c r="V133" s="61"/>
      <c r="W133" s="61"/>
      <c r="X133" s="61"/>
      <c r="Y133" s="61"/>
      <c r="Z133" s="260" t="str">
        <f t="shared" si="6"/>
        <v/>
      </c>
      <c r="AA133" s="260" t="str">
        <f t="shared" si="7"/>
        <v/>
      </c>
      <c r="AB133" s="260" t="str" cm="1">
        <f t="array" ref="AB133">IFERROR(IF(A133="","",INDEX(근로조건!$A$5:$Z$1048576,MATCH(A133,근로조건!$A$5:$A$1048576,0)+0,17)-INDEX(근로조건!$A$5:$Z$1048576,MATCH(A133,근로조건!$A$5:$A$1048576,0)+0,11))*B133,"")</f>
        <v/>
      </c>
      <c r="AC133" s="260" t="str">
        <f t="shared" si="8"/>
        <v/>
      </c>
      <c r="AD133" s="260" t="str" cm="1">
        <f t="array" ref="AD133">IFERROR(IF(A133="","",INDEX(근로조건!$A$5:$L$1048576,MATCH(A133,근로조건!$A$5:$A$1048576,0)+0,12))*B133,"")</f>
        <v/>
      </c>
      <c r="AE133" s="261" t="str" cm="1">
        <f t="array" ref="AE133">IF(A133="","",INDEX(근로조건!$A$5:$AF$1048576,MATCH(A133,근로조건!$A$5:$A$1048576,0)+0,13))</f>
        <v/>
      </c>
      <c r="AF133" s="262" t="str" cm="1">
        <f t="array" ref="AF133">IF(A133="","",INDEX(근로조건!$A$5:$AF$1048576,MATCH(A133,근로조건!$A$5:$A$1048576,0)+0,14))</f>
        <v/>
      </c>
      <c r="AG133" s="261" t="str" cm="1">
        <f t="array" ref="AG133">IF(A133="","",INDEX(근로조건!$A$5:$AF$1048576,MATCH(A133,근로조건!$A$5:$A$1048576,0)+0,11))</f>
        <v/>
      </c>
      <c r="AH133" s="261" t="str" cm="1">
        <f t="array" ref="AH133">IF(A133="","",INDEX(근로조건!$A$5:$AF$1048576,MATCH(A133,근로조건!$A$5:$A$1048576,0)+0,19))</f>
        <v/>
      </c>
      <c r="AI133" s="262" t="str" cm="1">
        <f t="array" ref="AI133">IF(A133="","",INDEX(근로조건!$A$5:$AF$1048576,MATCH(A133,근로조건!$A$5:$A$1048576,0)+0,17))</f>
        <v/>
      </c>
      <c r="AJ133" s="253"/>
      <c r="AK133" s="253"/>
      <c r="AL133" s="253" t="str" cm="1">
        <f t="array" ref="AL133">IF(A133="","",INDEX(근로조건!$A$5:$AF$1048576,MATCH(A133,근로조건!$A$5:$A$1048576,0)+0,20))</f>
        <v/>
      </c>
      <c r="AM133" s="253"/>
      <c r="AN133" s="253"/>
      <c r="AO133" s="253"/>
      <c r="AP133" s="260"/>
      <c r="AQ133" s="123"/>
      <c r="AR133" s="166"/>
      <c r="AS133" s="267"/>
      <c r="AT133" s="266"/>
      <c r="AU133" s="266"/>
      <c r="AV133" s="266"/>
    </row>
    <row r="134" spans="1:48" x14ac:dyDescent="0.3">
      <c r="A134" s="52"/>
      <c r="B134" s="54"/>
      <c r="C134" s="53"/>
      <c r="D134" s="53"/>
      <c r="E134" s="53"/>
      <c r="F134" s="57"/>
      <c r="G134" s="57"/>
      <c r="H134" s="52"/>
      <c r="I134" s="53"/>
      <c r="J134" s="53"/>
      <c r="K134" s="95"/>
      <c r="L134" s="52"/>
      <c r="M134" s="52"/>
      <c r="N134" s="54"/>
      <c r="O134" s="254" t="str" cm="1">
        <f t="array" ref="O134">IF(A134="","",INDEX(근로조건!$A$5:$Y$1048576,MATCH(A134,근로조건!$A$5:$A$1048576,0)+0,15))</f>
        <v/>
      </c>
      <c r="P134" s="255" t="str" cm="1">
        <f t="array" ref="P134">IF(A134="","",INDEX(근로조건!$A$5:$Y$1048576,MATCH(A134,근로조건!$A$5:$A$1048576,0)+0,16))</f>
        <v/>
      </c>
      <c r="Q134" s="256" t="str" cm="1">
        <f t="array" ref="Q134">IF(A134="","",INDEX(근로조건!$A$5:$ZZ$1048576,MATCH(A134,근로조건!$A$5:$A$1048576,0)+0,21))</f>
        <v/>
      </c>
      <c r="R134" s="61"/>
      <c r="S134" s="61"/>
      <c r="T134" s="61"/>
      <c r="U134" s="61"/>
      <c r="V134" s="61"/>
      <c r="W134" s="61"/>
      <c r="X134" s="61"/>
      <c r="Y134" s="61"/>
      <c r="Z134" s="260" t="str">
        <f t="shared" ref="Z134:Z197" si="9">IF(AE134="","",SUM(AB134,AD134))</f>
        <v/>
      </c>
      <c r="AA134" s="260" t="str">
        <f t="shared" ref="AA134:AA197" si="10">IF(AE134="","",IF(AE134&gt;=8,8*B134,AE134*B134))</f>
        <v/>
      </c>
      <c r="AB134" s="260" t="str" cm="1">
        <f t="array" ref="AB134">IFERROR(IF(A134="","",INDEX(근로조건!$A$5:$Z$1048576,MATCH(A134,근로조건!$A$5:$A$1048576,0)+0,17)-INDEX(근로조건!$A$5:$Z$1048576,MATCH(A134,근로조건!$A$5:$A$1048576,0)+0,11))*B134,"")</f>
        <v/>
      </c>
      <c r="AC134" s="260" t="str">
        <f t="shared" ref="AC134:AC197" si="11">IFERROR(AD134/(365/7/12),"")</f>
        <v/>
      </c>
      <c r="AD134" s="260" t="str" cm="1">
        <f t="array" ref="AD134">IFERROR(IF(A134="","",INDEX(근로조건!$A$5:$L$1048576,MATCH(A134,근로조건!$A$5:$A$1048576,0)+0,12))*B134,"")</f>
        <v/>
      </c>
      <c r="AE134" s="261" t="str" cm="1">
        <f t="array" ref="AE134">IF(A134="","",INDEX(근로조건!$A$5:$AF$1048576,MATCH(A134,근로조건!$A$5:$A$1048576,0)+0,13))</f>
        <v/>
      </c>
      <c r="AF134" s="262" t="str" cm="1">
        <f t="array" ref="AF134">IF(A134="","",INDEX(근로조건!$A$5:$AF$1048576,MATCH(A134,근로조건!$A$5:$A$1048576,0)+0,14))</f>
        <v/>
      </c>
      <c r="AG134" s="261" t="str" cm="1">
        <f t="array" ref="AG134">IF(A134="","",INDEX(근로조건!$A$5:$AF$1048576,MATCH(A134,근로조건!$A$5:$A$1048576,0)+0,11))</f>
        <v/>
      </c>
      <c r="AH134" s="261" t="str" cm="1">
        <f t="array" ref="AH134">IF(A134="","",INDEX(근로조건!$A$5:$AF$1048576,MATCH(A134,근로조건!$A$5:$A$1048576,0)+0,19))</f>
        <v/>
      </c>
      <c r="AI134" s="262" t="str" cm="1">
        <f t="array" ref="AI134">IF(A134="","",INDEX(근로조건!$A$5:$AF$1048576,MATCH(A134,근로조건!$A$5:$A$1048576,0)+0,17))</f>
        <v/>
      </c>
      <c r="AJ134" s="253"/>
      <c r="AK134" s="253"/>
      <c r="AL134" s="253" t="str" cm="1">
        <f t="array" ref="AL134">IF(A134="","",INDEX(근로조건!$A$5:$AF$1048576,MATCH(A134,근로조건!$A$5:$A$1048576,0)+0,20))</f>
        <v/>
      </c>
      <c r="AM134" s="253"/>
      <c r="AN134" s="253"/>
      <c r="AO134" s="253"/>
      <c r="AP134" s="260"/>
      <c r="AQ134" s="123"/>
      <c r="AR134" s="166"/>
      <c r="AS134" s="267"/>
      <c r="AT134" s="266"/>
      <c r="AU134" s="266"/>
      <c r="AV134" s="266"/>
    </row>
    <row r="135" spans="1:48" x14ac:dyDescent="0.3">
      <c r="A135" s="52"/>
      <c r="B135" s="54"/>
      <c r="C135" s="53"/>
      <c r="D135" s="53"/>
      <c r="E135" s="53"/>
      <c r="F135" s="57"/>
      <c r="G135" s="57"/>
      <c r="H135" s="52"/>
      <c r="I135" s="53"/>
      <c r="J135" s="53"/>
      <c r="K135" s="95"/>
      <c r="L135" s="52"/>
      <c r="M135" s="52"/>
      <c r="N135" s="54"/>
      <c r="O135" s="254" t="str" cm="1">
        <f t="array" ref="O135">IF(A135="","",INDEX(근로조건!$A$5:$Y$1048576,MATCH(A135,근로조건!$A$5:$A$1048576,0)+0,15))</f>
        <v/>
      </c>
      <c r="P135" s="255" t="str" cm="1">
        <f t="array" ref="P135">IF(A135="","",INDEX(근로조건!$A$5:$Y$1048576,MATCH(A135,근로조건!$A$5:$A$1048576,0)+0,16))</f>
        <v/>
      </c>
      <c r="Q135" s="256" t="str" cm="1">
        <f t="array" ref="Q135">IF(A135="","",INDEX(근로조건!$A$5:$ZZ$1048576,MATCH(A135,근로조건!$A$5:$A$1048576,0)+0,21))</f>
        <v/>
      </c>
      <c r="R135" s="61"/>
      <c r="S135" s="61"/>
      <c r="T135" s="61"/>
      <c r="U135" s="61"/>
      <c r="V135" s="61"/>
      <c r="W135" s="61"/>
      <c r="X135" s="61"/>
      <c r="Y135" s="61"/>
      <c r="Z135" s="260" t="str">
        <f t="shared" si="9"/>
        <v/>
      </c>
      <c r="AA135" s="260" t="str">
        <f t="shared" si="10"/>
        <v/>
      </c>
      <c r="AB135" s="260" t="str" cm="1">
        <f t="array" ref="AB135">IFERROR(IF(A135="","",INDEX(근로조건!$A$5:$Z$1048576,MATCH(A135,근로조건!$A$5:$A$1048576,0)+0,17)-INDEX(근로조건!$A$5:$Z$1048576,MATCH(A135,근로조건!$A$5:$A$1048576,0)+0,11))*B135,"")</f>
        <v/>
      </c>
      <c r="AC135" s="260" t="str">
        <f t="shared" si="11"/>
        <v/>
      </c>
      <c r="AD135" s="260" t="str" cm="1">
        <f t="array" ref="AD135">IFERROR(IF(A135="","",INDEX(근로조건!$A$5:$L$1048576,MATCH(A135,근로조건!$A$5:$A$1048576,0)+0,12))*B135,"")</f>
        <v/>
      </c>
      <c r="AE135" s="261" t="str" cm="1">
        <f t="array" ref="AE135">IF(A135="","",INDEX(근로조건!$A$5:$AF$1048576,MATCH(A135,근로조건!$A$5:$A$1048576,0)+0,13))</f>
        <v/>
      </c>
      <c r="AF135" s="262" t="str" cm="1">
        <f t="array" ref="AF135">IF(A135="","",INDEX(근로조건!$A$5:$AF$1048576,MATCH(A135,근로조건!$A$5:$A$1048576,0)+0,14))</f>
        <v/>
      </c>
      <c r="AG135" s="261" t="str" cm="1">
        <f t="array" ref="AG135">IF(A135="","",INDEX(근로조건!$A$5:$AF$1048576,MATCH(A135,근로조건!$A$5:$A$1048576,0)+0,11))</f>
        <v/>
      </c>
      <c r="AH135" s="261" t="str" cm="1">
        <f t="array" ref="AH135">IF(A135="","",INDEX(근로조건!$A$5:$AF$1048576,MATCH(A135,근로조건!$A$5:$A$1048576,0)+0,19))</f>
        <v/>
      </c>
      <c r="AI135" s="262" t="str" cm="1">
        <f t="array" ref="AI135">IF(A135="","",INDEX(근로조건!$A$5:$AF$1048576,MATCH(A135,근로조건!$A$5:$A$1048576,0)+0,17))</f>
        <v/>
      </c>
      <c r="AJ135" s="253"/>
      <c r="AK135" s="253"/>
      <c r="AL135" s="253" t="str" cm="1">
        <f t="array" ref="AL135">IF(A135="","",INDEX(근로조건!$A$5:$AF$1048576,MATCH(A135,근로조건!$A$5:$A$1048576,0)+0,20))</f>
        <v/>
      </c>
      <c r="AM135" s="253"/>
      <c r="AN135" s="253"/>
      <c r="AO135" s="253"/>
      <c r="AP135" s="260"/>
      <c r="AQ135" s="123"/>
      <c r="AR135" s="166"/>
      <c r="AS135" s="267"/>
      <c r="AT135" s="266"/>
      <c r="AU135" s="266"/>
      <c r="AV135" s="266"/>
    </row>
    <row r="136" spans="1:48" x14ac:dyDescent="0.3">
      <c r="A136" s="52"/>
      <c r="B136" s="54"/>
      <c r="C136" s="53"/>
      <c r="D136" s="53"/>
      <c r="E136" s="53"/>
      <c r="F136" s="57"/>
      <c r="G136" s="57"/>
      <c r="H136" s="52"/>
      <c r="I136" s="53"/>
      <c r="J136" s="53"/>
      <c r="K136" s="95"/>
      <c r="L136" s="52"/>
      <c r="M136" s="52"/>
      <c r="N136" s="54"/>
      <c r="O136" s="254" t="str" cm="1">
        <f t="array" ref="O136">IF(A136="","",INDEX(근로조건!$A$5:$Y$1048576,MATCH(A136,근로조건!$A$5:$A$1048576,0)+0,15))</f>
        <v/>
      </c>
      <c r="P136" s="255" t="str" cm="1">
        <f t="array" ref="P136">IF(A136="","",INDEX(근로조건!$A$5:$Y$1048576,MATCH(A136,근로조건!$A$5:$A$1048576,0)+0,16))</f>
        <v/>
      </c>
      <c r="Q136" s="256" t="str" cm="1">
        <f t="array" ref="Q136">IF(A136="","",INDEX(근로조건!$A$5:$ZZ$1048576,MATCH(A136,근로조건!$A$5:$A$1048576,0)+0,21))</f>
        <v/>
      </c>
      <c r="R136" s="61"/>
      <c r="S136" s="61"/>
      <c r="T136" s="61"/>
      <c r="U136" s="61"/>
      <c r="V136" s="61"/>
      <c r="W136" s="61"/>
      <c r="X136" s="61"/>
      <c r="Y136" s="61"/>
      <c r="Z136" s="260" t="str">
        <f t="shared" si="9"/>
        <v/>
      </c>
      <c r="AA136" s="260" t="str">
        <f t="shared" si="10"/>
        <v/>
      </c>
      <c r="AB136" s="260" t="str" cm="1">
        <f t="array" ref="AB136">IFERROR(IF(A136="","",INDEX(근로조건!$A$5:$Z$1048576,MATCH(A136,근로조건!$A$5:$A$1048576,0)+0,17)-INDEX(근로조건!$A$5:$Z$1048576,MATCH(A136,근로조건!$A$5:$A$1048576,0)+0,11))*B136,"")</f>
        <v/>
      </c>
      <c r="AC136" s="260" t="str">
        <f t="shared" si="11"/>
        <v/>
      </c>
      <c r="AD136" s="260" t="str" cm="1">
        <f t="array" ref="AD136">IFERROR(IF(A136="","",INDEX(근로조건!$A$5:$L$1048576,MATCH(A136,근로조건!$A$5:$A$1048576,0)+0,12))*B136,"")</f>
        <v/>
      </c>
      <c r="AE136" s="261" t="str" cm="1">
        <f t="array" ref="AE136">IF(A136="","",INDEX(근로조건!$A$5:$AF$1048576,MATCH(A136,근로조건!$A$5:$A$1048576,0)+0,13))</f>
        <v/>
      </c>
      <c r="AF136" s="262" t="str" cm="1">
        <f t="array" ref="AF136">IF(A136="","",INDEX(근로조건!$A$5:$AF$1048576,MATCH(A136,근로조건!$A$5:$A$1048576,0)+0,14))</f>
        <v/>
      </c>
      <c r="AG136" s="261" t="str" cm="1">
        <f t="array" ref="AG136">IF(A136="","",INDEX(근로조건!$A$5:$AF$1048576,MATCH(A136,근로조건!$A$5:$A$1048576,0)+0,11))</f>
        <v/>
      </c>
      <c r="AH136" s="261" t="str" cm="1">
        <f t="array" ref="AH136">IF(A136="","",INDEX(근로조건!$A$5:$AF$1048576,MATCH(A136,근로조건!$A$5:$A$1048576,0)+0,19))</f>
        <v/>
      </c>
      <c r="AI136" s="262" t="str" cm="1">
        <f t="array" ref="AI136">IF(A136="","",INDEX(근로조건!$A$5:$AF$1048576,MATCH(A136,근로조건!$A$5:$A$1048576,0)+0,17))</f>
        <v/>
      </c>
      <c r="AJ136" s="253"/>
      <c r="AK136" s="253"/>
      <c r="AL136" s="253" t="str" cm="1">
        <f t="array" ref="AL136">IF(A136="","",INDEX(근로조건!$A$5:$AF$1048576,MATCH(A136,근로조건!$A$5:$A$1048576,0)+0,20))</f>
        <v/>
      </c>
      <c r="AM136" s="253"/>
      <c r="AN136" s="253"/>
      <c r="AO136" s="253"/>
      <c r="AP136" s="260"/>
      <c r="AQ136" s="123"/>
      <c r="AR136" s="166"/>
      <c r="AS136" s="267"/>
      <c r="AT136" s="266"/>
      <c r="AU136" s="266"/>
      <c r="AV136" s="266"/>
    </row>
    <row r="137" spans="1:48" x14ac:dyDescent="0.3">
      <c r="A137" s="52"/>
      <c r="B137" s="54"/>
      <c r="C137" s="53"/>
      <c r="D137" s="53"/>
      <c r="E137" s="53"/>
      <c r="F137" s="57"/>
      <c r="G137" s="57"/>
      <c r="H137" s="52"/>
      <c r="I137" s="53"/>
      <c r="J137" s="53"/>
      <c r="K137" s="95"/>
      <c r="L137" s="52"/>
      <c r="M137" s="52"/>
      <c r="N137" s="54"/>
      <c r="O137" s="254" t="str" cm="1">
        <f t="array" ref="O137">IF(A137="","",INDEX(근로조건!$A$5:$Y$1048576,MATCH(A137,근로조건!$A$5:$A$1048576,0)+0,15))</f>
        <v/>
      </c>
      <c r="P137" s="255" t="str" cm="1">
        <f t="array" ref="P137">IF(A137="","",INDEX(근로조건!$A$5:$Y$1048576,MATCH(A137,근로조건!$A$5:$A$1048576,0)+0,16))</f>
        <v/>
      </c>
      <c r="Q137" s="256" t="str" cm="1">
        <f t="array" ref="Q137">IF(A137="","",INDEX(근로조건!$A$5:$ZZ$1048576,MATCH(A137,근로조건!$A$5:$A$1048576,0)+0,21))</f>
        <v/>
      </c>
      <c r="R137" s="61"/>
      <c r="S137" s="61"/>
      <c r="T137" s="61"/>
      <c r="U137" s="61"/>
      <c r="V137" s="61"/>
      <c r="W137" s="61"/>
      <c r="X137" s="61"/>
      <c r="Y137" s="61"/>
      <c r="Z137" s="260" t="str">
        <f t="shared" si="9"/>
        <v/>
      </c>
      <c r="AA137" s="260" t="str">
        <f t="shared" si="10"/>
        <v/>
      </c>
      <c r="AB137" s="260" t="str" cm="1">
        <f t="array" ref="AB137">IFERROR(IF(A137="","",INDEX(근로조건!$A$5:$Z$1048576,MATCH(A137,근로조건!$A$5:$A$1048576,0)+0,17)-INDEX(근로조건!$A$5:$Z$1048576,MATCH(A137,근로조건!$A$5:$A$1048576,0)+0,11))*B137,"")</f>
        <v/>
      </c>
      <c r="AC137" s="260" t="str">
        <f t="shared" si="11"/>
        <v/>
      </c>
      <c r="AD137" s="260" t="str" cm="1">
        <f t="array" ref="AD137">IFERROR(IF(A137="","",INDEX(근로조건!$A$5:$L$1048576,MATCH(A137,근로조건!$A$5:$A$1048576,0)+0,12))*B137,"")</f>
        <v/>
      </c>
      <c r="AE137" s="261" t="str" cm="1">
        <f t="array" ref="AE137">IF(A137="","",INDEX(근로조건!$A$5:$AF$1048576,MATCH(A137,근로조건!$A$5:$A$1048576,0)+0,13))</f>
        <v/>
      </c>
      <c r="AF137" s="262" t="str" cm="1">
        <f t="array" ref="AF137">IF(A137="","",INDEX(근로조건!$A$5:$AF$1048576,MATCH(A137,근로조건!$A$5:$A$1048576,0)+0,14))</f>
        <v/>
      </c>
      <c r="AG137" s="261" t="str" cm="1">
        <f t="array" ref="AG137">IF(A137="","",INDEX(근로조건!$A$5:$AF$1048576,MATCH(A137,근로조건!$A$5:$A$1048576,0)+0,11))</f>
        <v/>
      </c>
      <c r="AH137" s="261" t="str" cm="1">
        <f t="array" ref="AH137">IF(A137="","",INDEX(근로조건!$A$5:$AF$1048576,MATCH(A137,근로조건!$A$5:$A$1048576,0)+0,19))</f>
        <v/>
      </c>
      <c r="AI137" s="262" t="str" cm="1">
        <f t="array" ref="AI137">IF(A137="","",INDEX(근로조건!$A$5:$AF$1048576,MATCH(A137,근로조건!$A$5:$A$1048576,0)+0,17))</f>
        <v/>
      </c>
      <c r="AJ137" s="253"/>
      <c r="AK137" s="253"/>
      <c r="AL137" s="253" t="str" cm="1">
        <f t="array" ref="AL137">IF(A137="","",INDEX(근로조건!$A$5:$AF$1048576,MATCH(A137,근로조건!$A$5:$A$1048576,0)+0,20))</f>
        <v/>
      </c>
      <c r="AM137" s="253"/>
      <c r="AN137" s="253"/>
      <c r="AO137" s="253"/>
      <c r="AP137" s="260"/>
      <c r="AQ137" s="123"/>
      <c r="AR137" s="166"/>
      <c r="AS137" s="267"/>
      <c r="AT137" s="266"/>
      <c r="AU137" s="266"/>
      <c r="AV137" s="266"/>
    </row>
    <row r="138" spans="1:48" x14ac:dyDescent="0.3">
      <c r="A138" s="52"/>
      <c r="B138" s="54"/>
      <c r="C138" s="53"/>
      <c r="D138" s="53"/>
      <c r="E138" s="53"/>
      <c r="F138" s="57"/>
      <c r="G138" s="57"/>
      <c r="H138" s="52"/>
      <c r="I138" s="53"/>
      <c r="J138" s="53"/>
      <c r="K138" s="95"/>
      <c r="L138" s="52"/>
      <c r="M138" s="52"/>
      <c r="N138" s="54"/>
      <c r="O138" s="254" t="str" cm="1">
        <f t="array" ref="O138">IF(A138="","",INDEX(근로조건!$A$5:$Y$1048576,MATCH(A138,근로조건!$A$5:$A$1048576,0)+0,15))</f>
        <v/>
      </c>
      <c r="P138" s="255" t="str" cm="1">
        <f t="array" ref="P138">IF(A138="","",INDEX(근로조건!$A$5:$Y$1048576,MATCH(A138,근로조건!$A$5:$A$1048576,0)+0,16))</f>
        <v/>
      </c>
      <c r="Q138" s="256" t="str" cm="1">
        <f t="array" ref="Q138">IF(A138="","",INDEX(근로조건!$A$5:$ZZ$1048576,MATCH(A138,근로조건!$A$5:$A$1048576,0)+0,21))</f>
        <v/>
      </c>
      <c r="R138" s="61"/>
      <c r="S138" s="61"/>
      <c r="T138" s="61"/>
      <c r="U138" s="61"/>
      <c r="V138" s="61"/>
      <c r="W138" s="61"/>
      <c r="X138" s="61"/>
      <c r="Y138" s="61"/>
      <c r="Z138" s="260" t="str">
        <f t="shared" si="9"/>
        <v/>
      </c>
      <c r="AA138" s="260" t="str">
        <f t="shared" si="10"/>
        <v/>
      </c>
      <c r="AB138" s="260" t="str" cm="1">
        <f t="array" ref="AB138">IFERROR(IF(A138="","",INDEX(근로조건!$A$5:$Z$1048576,MATCH(A138,근로조건!$A$5:$A$1048576,0)+0,17)-INDEX(근로조건!$A$5:$Z$1048576,MATCH(A138,근로조건!$A$5:$A$1048576,0)+0,11))*B138,"")</f>
        <v/>
      </c>
      <c r="AC138" s="260" t="str">
        <f t="shared" si="11"/>
        <v/>
      </c>
      <c r="AD138" s="260" t="str" cm="1">
        <f t="array" ref="AD138">IFERROR(IF(A138="","",INDEX(근로조건!$A$5:$L$1048576,MATCH(A138,근로조건!$A$5:$A$1048576,0)+0,12))*B138,"")</f>
        <v/>
      </c>
      <c r="AE138" s="261" t="str" cm="1">
        <f t="array" ref="AE138">IF(A138="","",INDEX(근로조건!$A$5:$AF$1048576,MATCH(A138,근로조건!$A$5:$A$1048576,0)+0,13))</f>
        <v/>
      </c>
      <c r="AF138" s="262" t="str" cm="1">
        <f t="array" ref="AF138">IF(A138="","",INDEX(근로조건!$A$5:$AF$1048576,MATCH(A138,근로조건!$A$5:$A$1048576,0)+0,14))</f>
        <v/>
      </c>
      <c r="AG138" s="261" t="str" cm="1">
        <f t="array" ref="AG138">IF(A138="","",INDEX(근로조건!$A$5:$AF$1048576,MATCH(A138,근로조건!$A$5:$A$1048576,0)+0,11))</f>
        <v/>
      </c>
      <c r="AH138" s="261" t="str" cm="1">
        <f t="array" ref="AH138">IF(A138="","",INDEX(근로조건!$A$5:$AF$1048576,MATCH(A138,근로조건!$A$5:$A$1048576,0)+0,19))</f>
        <v/>
      </c>
      <c r="AI138" s="262" t="str" cm="1">
        <f t="array" ref="AI138">IF(A138="","",INDEX(근로조건!$A$5:$AF$1048576,MATCH(A138,근로조건!$A$5:$A$1048576,0)+0,17))</f>
        <v/>
      </c>
      <c r="AJ138" s="253"/>
      <c r="AK138" s="253"/>
      <c r="AL138" s="253" t="str" cm="1">
        <f t="array" ref="AL138">IF(A138="","",INDEX(근로조건!$A$5:$AF$1048576,MATCH(A138,근로조건!$A$5:$A$1048576,0)+0,20))</f>
        <v/>
      </c>
      <c r="AM138" s="253"/>
      <c r="AN138" s="253"/>
      <c r="AO138" s="253"/>
      <c r="AP138" s="260"/>
      <c r="AQ138" s="123"/>
      <c r="AR138" s="166"/>
      <c r="AS138" s="267"/>
      <c r="AT138" s="266"/>
      <c r="AU138" s="266"/>
      <c r="AV138" s="266"/>
    </row>
    <row r="139" spans="1:48" x14ac:dyDescent="0.3">
      <c r="A139" s="52"/>
      <c r="B139" s="54"/>
      <c r="C139" s="53"/>
      <c r="D139" s="53"/>
      <c r="E139" s="53"/>
      <c r="F139" s="57"/>
      <c r="G139" s="57"/>
      <c r="H139" s="52"/>
      <c r="I139" s="53"/>
      <c r="J139" s="53"/>
      <c r="K139" s="95"/>
      <c r="L139" s="52"/>
      <c r="M139" s="52"/>
      <c r="N139" s="54"/>
      <c r="O139" s="254" t="str" cm="1">
        <f t="array" ref="O139">IF(A139="","",INDEX(근로조건!$A$5:$Y$1048576,MATCH(A139,근로조건!$A$5:$A$1048576,0)+0,15))</f>
        <v/>
      </c>
      <c r="P139" s="255" t="str" cm="1">
        <f t="array" ref="P139">IF(A139="","",INDEX(근로조건!$A$5:$Y$1048576,MATCH(A139,근로조건!$A$5:$A$1048576,0)+0,16))</f>
        <v/>
      </c>
      <c r="Q139" s="256" t="str" cm="1">
        <f t="array" ref="Q139">IF(A139="","",INDEX(근로조건!$A$5:$ZZ$1048576,MATCH(A139,근로조건!$A$5:$A$1048576,0)+0,21))</f>
        <v/>
      </c>
      <c r="R139" s="61"/>
      <c r="S139" s="61"/>
      <c r="T139" s="61"/>
      <c r="U139" s="61"/>
      <c r="V139" s="61"/>
      <c r="W139" s="61"/>
      <c r="X139" s="61"/>
      <c r="Y139" s="61"/>
      <c r="Z139" s="260" t="str">
        <f t="shared" si="9"/>
        <v/>
      </c>
      <c r="AA139" s="260" t="str">
        <f t="shared" si="10"/>
        <v/>
      </c>
      <c r="AB139" s="260" t="str" cm="1">
        <f t="array" ref="AB139">IFERROR(IF(A139="","",INDEX(근로조건!$A$5:$Z$1048576,MATCH(A139,근로조건!$A$5:$A$1048576,0)+0,17)-INDEX(근로조건!$A$5:$Z$1048576,MATCH(A139,근로조건!$A$5:$A$1048576,0)+0,11))*B139,"")</f>
        <v/>
      </c>
      <c r="AC139" s="260" t="str">
        <f t="shared" si="11"/>
        <v/>
      </c>
      <c r="AD139" s="260" t="str" cm="1">
        <f t="array" ref="AD139">IFERROR(IF(A139="","",INDEX(근로조건!$A$5:$L$1048576,MATCH(A139,근로조건!$A$5:$A$1048576,0)+0,12))*B139,"")</f>
        <v/>
      </c>
      <c r="AE139" s="261" t="str" cm="1">
        <f t="array" ref="AE139">IF(A139="","",INDEX(근로조건!$A$5:$AF$1048576,MATCH(A139,근로조건!$A$5:$A$1048576,0)+0,13))</f>
        <v/>
      </c>
      <c r="AF139" s="262" t="str" cm="1">
        <f t="array" ref="AF139">IF(A139="","",INDEX(근로조건!$A$5:$AF$1048576,MATCH(A139,근로조건!$A$5:$A$1048576,0)+0,14))</f>
        <v/>
      </c>
      <c r="AG139" s="261" t="str" cm="1">
        <f t="array" ref="AG139">IF(A139="","",INDEX(근로조건!$A$5:$AF$1048576,MATCH(A139,근로조건!$A$5:$A$1048576,0)+0,11))</f>
        <v/>
      </c>
      <c r="AH139" s="261" t="str" cm="1">
        <f t="array" ref="AH139">IF(A139="","",INDEX(근로조건!$A$5:$AF$1048576,MATCH(A139,근로조건!$A$5:$A$1048576,0)+0,19))</f>
        <v/>
      </c>
      <c r="AI139" s="262" t="str" cm="1">
        <f t="array" ref="AI139">IF(A139="","",INDEX(근로조건!$A$5:$AF$1048576,MATCH(A139,근로조건!$A$5:$A$1048576,0)+0,17))</f>
        <v/>
      </c>
      <c r="AJ139" s="253"/>
      <c r="AK139" s="253"/>
      <c r="AL139" s="253" t="str" cm="1">
        <f t="array" ref="AL139">IF(A139="","",INDEX(근로조건!$A$5:$AF$1048576,MATCH(A139,근로조건!$A$5:$A$1048576,0)+0,20))</f>
        <v/>
      </c>
      <c r="AM139" s="253"/>
      <c r="AN139" s="253"/>
      <c r="AO139" s="253"/>
      <c r="AP139" s="260"/>
      <c r="AQ139" s="123"/>
      <c r="AR139" s="166"/>
      <c r="AS139" s="267"/>
      <c r="AT139" s="266"/>
      <c r="AU139" s="266"/>
      <c r="AV139" s="266"/>
    </row>
    <row r="140" spans="1:48" x14ac:dyDescent="0.3">
      <c r="A140" s="52"/>
      <c r="B140" s="54"/>
      <c r="C140" s="53"/>
      <c r="D140" s="53"/>
      <c r="E140" s="53"/>
      <c r="F140" s="57"/>
      <c r="G140" s="57"/>
      <c r="H140" s="52"/>
      <c r="I140" s="53"/>
      <c r="J140" s="53"/>
      <c r="K140" s="95"/>
      <c r="L140" s="52"/>
      <c r="M140" s="52"/>
      <c r="N140" s="54"/>
      <c r="O140" s="254" t="str" cm="1">
        <f t="array" ref="O140">IF(A140="","",INDEX(근로조건!$A$5:$Y$1048576,MATCH(A140,근로조건!$A$5:$A$1048576,0)+0,15))</f>
        <v/>
      </c>
      <c r="P140" s="255" t="str" cm="1">
        <f t="array" ref="P140">IF(A140="","",INDEX(근로조건!$A$5:$Y$1048576,MATCH(A140,근로조건!$A$5:$A$1048576,0)+0,16))</f>
        <v/>
      </c>
      <c r="Q140" s="256" t="str" cm="1">
        <f t="array" ref="Q140">IF(A140="","",INDEX(근로조건!$A$5:$ZZ$1048576,MATCH(A140,근로조건!$A$5:$A$1048576,0)+0,21))</f>
        <v/>
      </c>
      <c r="R140" s="61"/>
      <c r="S140" s="61"/>
      <c r="T140" s="61"/>
      <c r="U140" s="61"/>
      <c r="V140" s="61"/>
      <c r="W140" s="61"/>
      <c r="X140" s="61"/>
      <c r="Y140" s="61"/>
      <c r="Z140" s="260" t="str">
        <f t="shared" si="9"/>
        <v/>
      </c>
      <c r="AA140" s="260" t="str">
        <f t="shared" si="10"/>
        <v/>
      </c>
      <c r="AB140" s="260" t="str" cm="1">
        <f t="array" ref="AB140">IFERROR(IF(A140="","",INDEX(근로조건!$A$5:$Z$1048576,MATCH(A140,근로조건!$A$5:$A$1048576,0)+0,17)-INDEX(근로조건!$A$5:$Z$1048576,MATCH(A140,근로조건!$A$5:$A$1048576,0)+0,11))*B140,"")</f>
        <v/>
      </c>
      <c r="AC140" s="260" t="str">
        <f t="shared" si="11"/>
        <v/>
      </c>
      <c r="AD140" s="260" t="str" cm="1">
        <f t="array" ref="AD140">IFERROR(IF(A140="","",INDEX(근로조건!$A$5:$L$1048576,MATCH(A140,근로조건!$A$5:$A$1048576,0)+0,12))*B140,"")</f>
        <v/>
      </c>
      <c r="AE140" s="261" t="str" cm="1">
        <f t="array" ref="AE140">IF(A140="","",INDEX(근로조건!$A$5:$AF$1048576,MATCH(A140,근로조건!$A$5:$A$1048576,0)+0,13))</f>
        <v/>
      </c>
      <c r="AF140" s="262" t="str" cm="1">
        <f t="array" ref="AF140">IF(A140="","",INDEX(근로조건!$A$5:$AF$1048576,MATCH(A140,근로조건!$A$5:$A$1048576,0)+0,14))</f>
        <v/>
      </c>
      <c r="AG140" s="261" t="str" cm="1">
        <f t="array" ref="AG140">IF(A140="","",INDEX(근로조건!$A$5:$AF$1048576,MATCH(A140,근로조건!$A$5:$A$1048576,0)+0,11))</f>
        <v/>
      </c>
      <c r="AH140" s="261" t="str" cm="1">
        <f t="array" ref="AH140">IF(A140="","",INDEX(근로조건!$A$5:$AF$1048576,MATCH(A140,근로조건!$A$5:$A$1048576,0)+0,19))</f>
        <v/>
      </c>
      <c r="AI140" s="262" t="str" cm="1">
        <f t="array" ref="AI140">IF(A140="","",INDEX(근로조건!$A$5:$AF$1048576,MATCH(A140,근로조건!$A$5:$A$1048576,0)+0,17))</f>
        <v/>
      </c>
      <c r="AJ140" s="253"/>
      <c r="AK140" s="253"/>
      <c r="AL140" s="253" t="str" cm="1">
        <f t="array" ref="AL140">IF(A140="","",INDEX(근로조건!$A$5:$AF$1048576,MATCH(A140,근로조건!$A$5:$A$1048576,0)+0,20))</f>
        <v/>
      </c>
      <c r="AM140" s="253"/>
      <c r="AN140" s="253"/>
      <c r="AO140" s="253"/>
      <c r="AP140" s="260"/>
      <c r="AQ140" s="123"/>
      <c r="AR140" s="166"/>
      <c r="AS140" s="267"/>
      <c r="AT140" s="266"/>
      <c r="AU140" s="266"/>
      <c r="AV140" s="266"/>
    </row>
    <row r="141" spans="1:48" x14ac:dyDescent="0.3">
      <c r="A141" s="52"/>
      <c r="B141" s="54"/>
      <c r="C141" s="53"/>
      <c r="D141" s="53"/>
      <c r="E141" s="53"/>
      <c r="F141" s="57"/>
      <c r="G141" s="57"/>
      <c r="H141" s="52"/>
      <c r="I141" s="53"/>
      <c r="J141" s="53"/>
      <c r="K141" s="95"/>
      <c r="L141" s="52"/>
      <c r="M141" s="52"/>
      <c r="N141" s="54"/>
      <c r="O141" s="254" t="str" cm="1">
        <f t="array" ref="O141">IF(A141="","",INDEX(근로조건!$A$5:$Y$1048576,MATCH(A141,근로조건!$A$5:$A$1048576,0)+0,15))</f>
        <v/>
      </c>
      <c r="P141" s="255" t="str" cm="1">
        <f t="array" ref="P141">IF(A141="","",INDEX(근로조건!$A$5:$Y$1048576,MATCH(A141,근로조건!$A$5:$A$1048576,0)+0,16))</f>
        <v/>
      </c>
      <c r="Q141" s="256" t="str" cm="1">
        <f t="array" ref="Q141">IF(A141="","",INDEX(근로조건!$A$5:$ZZ$1048576,MATCH(A141,근로조건!$A$5:$A$1048576,0)+0,21))</f>
        <v/>
      </c>
      <c r="R141" s="61"/>
      <c r="S141" s="61"/>
      <c r="T141" s="61"/>
      <c r="U141" s="61"/>
      <c r="V141" s="61"/>
      <c r="W141" s="61"/>
      <c r="X141" s="61"/>
      <c r="Y141" s="61"/>
      <c r="Z141" s="260" t="str">
        <f t="shared" si="9"/>
        <v/>
      </c>
      <c r="AA141" s="260" t="str">
        <f t="shared" si="10"/>
        <v/>
      </c>
      <c r="AB141" s="260" t="str" cm="1">
        <f t="array" ref="AB141">IFERROR(IF(A141="","",INDEX(근로조건!$A$5:$Z$1048576,MATCH(A141,근로조건!$A$5:$A$1048576,0)+0,17)-INDEX(근로조건!$A$5:$Z$1048576,MATCH(A141,근로조건!$A$5:$A$1048576,0)+0,11))*B141,"")</f>
        <v/>
      </c>
      <c r="AC141" s="260" t="str">
        <f t="shared" si="11"/>
        <v/>
      </c>
      <c r="AD141" s="260" t="str" cm="1">
        <f t="array" ref="AD141">IFERROR(IF(A141="","",INDEX(근로조건!$A$5:$L$1048576,MATCH(A141,근로조건!$A$5:$A$1048576,0)+0,12))*B141,"")</f>
        <v/>
      </c>
      <c r="AE141" s="261" t="str" cm="1">
        <f t="array" ref="AE141">IF(A141="","",INDEX(근로조건!$A$5:$AF$1048576,MATCH(A141,근로조건!$A$5:$A$1048576,0)+0,13))</f>
        <v/>
      </c>
      <c r="AF141" s="262" t="str" cm="1">
        <f t="array" ref="AF141">IF(A141="","",INDEX(근로조건!$A$5:$AF$1048576,MATCH(A141,근로조건!$A$5:$A$1048576,0)+0,14))</f>
        <v/>
      </c>
      <c r="AG141" s="261" t="str" cm="1">
        <f t="array" ref="AG141">IF(A141="","",INDEX(근로조건!$A$5:$AF$1048576,MATCH(A141,근로조건!$A$5:$A$1048576,0)+0,11))</f>
        <v/>
      </c>
      <c r="AH141" s="261" t="str" cm="1">
        <f t="array" ref="AH141">IF(A141="","",INDEX(근로조건!$A$5:$AF$1048576,MATCH(A141,근로조건!$A$5:$A$1048576,0)+0,19))</f>
        <v/>
      </c>
      <c r="AI141" s="262" t="str" cm="1">
        <f t="array" ref="AI141">IF(A141="","",INDEX(근로조건!$A$5:$AF$1048576,MATCH(A141,근로조건!$A$5:$A$1048576,0)+0,17))</f>
        <v/>
      </c>
      <c r="AJ141" s="253"/>
      <c r="AK141" s="253"/>
      <c r="AL141" s="253" t="str" cm="1">
        <f t="array" ref="AL141">IF(A141="","",INDEX(근로조건!$A$5:$AF$1048576,MATCH(A141,근로조건!$A$5:$A$1048576,0)+0,20))</f>
        <v/>
      </c>
      <c r="AM141" s="253"/>
      <c r="AN141" s="253"/>
      <c r="AO141" s="253"/>
      <c r="AP141" s="260"/>
      <c r="AQ141" s="123"/>
      <c r="AR141" s="166"/>
      <c r="AS141" s="267"/>
      <c r="AT141" s="266"/>
      <c r="AU141" s="266"/>
      <c r="AV141" s="266"/>
    </row>
    <row r="142" spans="1:48" x14ac:dyDescent="0.3">
      <c r="A142" s="52"/>
      <c r="B142" s="54"/>
      <c r="C142" s="53"/>
      <c r="D142" s="53"/>
      <c r="E142" s="53"/>
      <c r="F142" s="57"/>
      <c r="G142" s="57"/>
      <c r="H142" s="52"/>
      <c r="I142" s="53"/>
      <c r="J142" s="53"/>
      <c r="K142" s="95"/>
      <c r="L142" s="52"/>
      <c r="M142" s="52"/>
      <c r="N142" s="54"/>
      <c r="O142" s="254" t="str" cm="1">
        <f t="array" ref="O142">IF(A142="","",INDEX(근로조건!$A$5:$Y$1048576,MATCH(A142,근로조건!$A$5:$A$1048576,0)+0,15))</f>
        <v/>
      </c>
      <c r="P142" s="255" t="str" cm="1">
        <f t="array" ref="P142">IF(A142="","",INDEX(근로조건!$A$5:$Y$1048576,MATCH(A142,근로조건!$A$5:$A$1048576,0)+0,16))</f>
        <v/>
      </c>
      <c r="Q142" s="256" t="str" cm="1">
        <f t="array" ref="Q142">IF(A142="","",INDEX(근로조건!$A$5:$ZZ$1048576,MATCH(A142,근로조건!$A$5:$A$1048576,0)+0,21))</f>
        <v/>
      </c>
      <c r="R142" s="61"/>
      <c r="S142" s="61"/>
      <c r="T142" s="61"/>
      <c r="U142" s="61"/>
      <c r="V142" s="61"/>
      <c r="W142" s="61"/>
      <c r="X142" s="61"/>
      <c r="Y142" s="61"/>
      <c r="Z142" s="260" t="str">
        <f t="shared" si="9"/>
        <v/>
      </c>
      <c r="AA142" s="260" t="str">
        <f t="shared" si="10"/>
        <v/>
      </c>
      <c r="AB142" s="260" t="str" cm="1">
        <f t="array" ref="AB142">IFERROR(IF(A142="","",INDEX(근로조건!$A$5:$Z$1048576,MATCH(A142,근로조건!$A$5:$A$1048576,0)+0,17)-INDEX(근로조건!$A$5:$Z$1048576,MATCH(A142,근로조건!$A$5:$A$1048576,0)+0,11))*B142,"")</f>
        <v/>
      </c>
      <c r="AC142" s="260" t="str">
        <f t="shared" si="11"/>
        <v/>
      </c>
      <c r="AD142" s="260" t="str" cm="1">
        <f t="array" ref="AD142">IFERROR(IF(A142="","",INDEX(근로조건!$A$5:$L$1048576,MATCH(A142,근로조건!$A$5:$A$1048576,0)+0,12))*B142,"")</f>
        <v/>
      </c>
      <c r="AE142" s="261" t="str" cm="1">
        <f t="array" ref="AE142">IF(A142="","",INDEX(근로조건!$A$5:$AF$1048576,MATCH(A142,근로조건!$A$5:$A$1048576,0)+0,13))</f>
        <v/>
      </c>
      <c r="AF142" s="262" t="str" cm="1">
        <f t="array" ref="AF142">IF(A142="","",INDEX(근로조건!$A$5:$AF$1048576,MATCH(A142,근로조건!$A$5:$A$1048576,0)+0,14))</f>
        <v/>
      </c>
      <c r="AG142" s="261" t="str" cm="1">
        <f t="array" ref="AG142">IF(A142="","",INDEX(근로조건!$A$5:$AF$1048576,MATCH(A142,근로조건!$A$5:$A$1048576,0)+0,11))</f>
        <v/>
      </c>
      <c r="AH142" s="261" t="str" cm="1">
        <f t="array" ref="AH142">IF(A142="","",INDEX(근로조건!$A$5:$AF$1048576,MATCH(A142,근로조건!$A$5:$A$1048576,0)+0,19))</f>
        <v/>
      </c>
      <c r="AI142" s="262" t="str" cm="1">
        <f t="array" ref="AI142">IF(A142="","",INDEX(근로조건!$A$5:$AF$1048576,MATCH(A142,근로조건!$A$5:$A$1048576,0)+0,17))</f>
        <v/>
      </c>
      <c r="AJ142" s="253"/>
      <c r="AK142" s="253"/>
      <c r="AL142" s="253" t="str" cm="1">
        <f t="array" ref="AL142">IF(A142="","",INDEX(근로조건!$A$5:$AF$1048576,MATCH(A142,근로조건!$A$5:$A$1048576,0)+0,20))</f>
        <v/>
      </c>
      <c r="AM142" s="253"/>
      <c r="AN142" s="253"/>
      <c r="AO142" s="253"/>
      <c r="AP142" s="260"/>
      <c r="AQ142" s="123"/>
      <c r="AR142" s="166"/>
      <c r="AS142" s="267"/>
      <c r="AT142" s="266"/>
      <c r="AU142" s="266"/>
      <c r="AV142" s="266"/>
    </row>
    <row r="143" spans="1:48" x14ac:dyDescent="0.3">
      <c r="A143" s="52"/>
      <c r="B143" s="54"/>
      <c r="C143" s="53"/>
      <c r="D143" s="53"/>
      <c r="E143" s="53"/>
      <c r="F143" s="57"/>
      <c r="G143" s="57"/>
      <c r="H143" s="52"/>
      <c r="I143" s="53"/>
      <c r="J143" s="53"/>
      <c r="K143" s="95"/>
      <c r="L143" s="52"/>
      <c r="M143" s="52"/>
      <c r="N143" s="54"/>
      <c r="O143" s="254" t="str" cm="1">
        <f t="array" ref="O143">IF(A143="","",INDEX(근로조건!$A$5:$Y$1048576,MATCH(A143,근로조건!$A$5:$A$1048576,0)+0,15))</f>
        <v/>
      </c>
      <c r="P143" s="255" t="str" cm="1">
        <f t="array" ref="P143">IF(A143="","",INDEX(근로조건!$A$5:$Y$1048576,MATCH(A143,근로조건!$A$5:$A$1048576,0)+0,16))</f>
        <v/>
      </c>
      <c r="Q143" s="256" t="str" cm="1">
        <f t="array" ref="Q143">IF(A143="","",INDEX(근로조건!$A$5:$ZZ$1048576,MATCH(A143,근로조건!$A$5:$A$1048576,0)+0,21))</f>
        <v/>
      </c>
      <c r="R143" s="61"/>
      <c r="S143" s="61"/>
      <c r="T143" s="61"/>
      <c r="U143" s="61"/>
      <c r="V143" s="61"/>
      <c r="W143" s="61"/>
      <c r="X143" s="61"/>
      <c r="Y143" s="61"/>
      <c r="Z143" s="260" t="str">
        <f t="shared" si="9"/>
        <v/>
      </c>
      <c r="AA143" s="260" t="str">
        <f t="shared" si="10"/>
        <v/>
      </c>
      <c r="AB143" s="260" t="str" cm="1">
        <f t="array" ref="AB143">IFERROR(IF(A143="","",INDEX(근로조건!$A$5:$Z$1048576,MATCH(A143,근로조건!$A$5:$A$1048576,0)+0,17)-INDEX(근로조건!$A$5:$Z$1048576,MATCH(A143,근로조건!$A$5:$A$1048576,0)+0,11))*B143,"")</f>
        <v/>
      </c>
      <c r="AC143" s="260" t="str">
        <f t="shared" si="11"/>
        <v/>
      </c>
      <c r="AD143" s="260" t="str" cm="1">
        <f t="array" ref="AD143">IFERROR(IF(A143="","",INDEX(근로조건!$A$5:$L$1048576,MATCH(A143,근로조건!$A$5:$A$1048576,0)+0,12))*B143,"")</f>
        <v/>
      </c>
      <c r="AE143" s="261" t="str" cm="1">
        <f t="array" ref="AE143">IF(A143="","",INDEX(근로조건!$A$5:$AF$1048576,MATCH(A143,근로조건!$A$5:$A$1048576,0)+0,13))</f>
        <v/>
      </c>
      <c r="AF143" s="262" t="str" cm="1">
        <f t="array" ref="AF143">IF(A143="","",INDEX(근로조건!$A$5:$AF$1048576,MATCH(A143,근로조건!$A$5:$A$1048576,0)+0,14))</f>
        <v/>
      </c>
      <c r="AG143" s="261" t="str" cm="1">
        <f t="array" ref="AG143">IF(A143="","",INDEX(근로조건!$A$5:$AF$1048576,MATCH(A143,근로조건!$A$5:$A$1048576,0)+0,11))</f>
        <v/>
      </c>
      <c r="AH143" s="261" t="str" cm="1">
        <f t="array" ref="AH143">IF(A143="","",INDEX(근로조건!$A$5:$AF$1048576,MATCH(A143,근로조건!$A$5:$A$1048576,0)+0,19))</f>
        <v/>
      </c>
      <c r="AI143" s="262" t="str" cm="1">
        <f t="array" ref="AI143">IF(A143="","",INDEX(근로조건!$A$5:$AF$1048576,MATCH(A143,근로조건!$A$5:$A$1048576,0)+0,17))</f>
        <v/>
      </c>
      <c r="AJ143" s="253"/>
      <c r="AK143" s="253"/>
      <c r="AL143" s="253" t="str" cm="1">
        <f t="array" ref="AL143">IF(A143="","",INDEX(근로조건!$A$5:$AF$1048576,MATCH(A143,근로조건!$A$5:$A$1048576,0)+0,20))</f>
        <v/>
      </c>
      <c r="AM143" s="253"/>
      <c r="AN143" s="253"/>
      <c r="AO143" s="253"/>
      <c r="AP143" s="260"/>
      <c r="AQ143" s="123"/>
      <c r="AR143" s="166"/>
      <c r="AS143" s="267"/>
      <c r="AT143" s="266"/>
      <c r="AU143" s="266"/>
      <c r="AV143" s="266"/>
    </row>
    <row r="144" spans="1:48" x14ac:dyDescent="0.3">
      <c r="A144" s="52"/>
      <c r="B144" s="54"/>
      <c r="C144" s="53"/>
      <c r="D144" s="53"/>
      <c r="E144" s="53"/>
      <c r="F144" s="57"/>
      <c r="G144" s="57"/>
      <c r="H144" s="52"/>
      <c r="I144" s="53"/>
      <c r="J144" s="53"/>
      <c r="K144" s="95"/>
      <c r="L144" s="52"/>
      <c r="M144" s="52"/>
      <c r="N144" s="54"/>
      <c r="O144" s="254" t="str" cm="1">
        <f t="array" ref="O144">IF(A144="","",INDEX(근로조건!$A$5:$Y$1048576,MATCH(A144,근로조건!$A$5:$A$1048576,0)+0,15))</f>
        <v/>
      </c>
      <c r="P144" s="255" t="str" cm="1">
        <f t="array" ref="P144">IF(A144="","",INDEX(근로조건!$A$5:$Y$1048576,MATCH(A144,근로조건!$A$5:$A$1048576,0)+0,16))</f>
        <v/>
      </c>
      <c r="Q144" s="256" t="str" cm="1">
        <f t="array" ref="Q144">IF(A144="","",INDEX(근로조건!$A$5:$ZZ$1048576,MATCH(A144,근로조건!$A$5:$A$1048576,0)+0,21))</f>
        <v/>
      </c>
      <c r="R144" s="61"/>
      <c r="S144" s="61"/>
      <c r="T144" s="61"/>
      <c r="U144" s="61"/>
      <c r="V144" s="61"/>
      <c r="W144" s="61"/>
      <c r="X144" s="61"/>
      <c r="Y144" s="61"/>
      <c r="Z144" s="260" t="str">
        <f t="shared" si="9"/>
        <v/>
      </c>
      <c r="AA144" s="260" t="str">
        <f t="shared" si="10"/>
        <v/>
      </c>
      <c r="AB144" s="260" t="str" cm="1">
        <f t="array" ref="AB144">IFERROR(IF(A144="","",INDEX(근로조건!$A$5:$Z$1048576,MATCH(A144,근로조건!$A$5:$A$1048576,0)+0,17)-INDEX(근로조건!$A$5:$Z$1048576,MATCH(A144,근로조건!$A$5:$A$1048576,0)+0,11))*B144,"")</f>
        <v/>
      </c>
      <c r="AC144" s="260" t="str">
        <f t="shared" si="11"/>
        <v/>
      </c>
      <c r="AD144" s="260" t="str" cm="1">
        <f t="array" ref="AD144">IFERROR(IF(A144="","",INDEX(근로조건!$A$5:$L$1048576,MATCH(A144,근로조건!$A$5:$A$1048576,0)+0,12))*B144,"")</f>
        <v/>
      </c>
      <c r="AE144" s="261" t="str" cm="1">
        <f t="array" ref="AE144">IF(A144="","",INDEX(근로조건!$A$5:$AF$1048576,MATCH(A144,근로조건!$A$5:$A$1048576,0)+0,13))</f>
        <v/>
      </c>
      <c r="AF144" s="262" t="str" cm="1">
        <f t="array" ref="AF144">IF(A144="","",INDEX(근로조건!$A$5:$AF$1048576,MATCH(A144,근로조건!$A$5:$A$1048576,0)+0,14))</f>
        <v/>
      </c>
      <c r="AG144" s="261" t="str" cm="1">
        <f t="array" ref="AG144">IF(A144="","",INDEX(근로조건!$A$5:$AF$1048576,MATCH(A144,근로조건!$A$5:$A$1048576,0)+0,11))</f>
        <v/>
      </c>
      <c r="AH144" s="261" t="str" cm="1">
        <f t="array" ref="AH144">IF(A144="","",INDEX(근로조건!$A$5:$AF$1048576,MATCH(A144,근로조건!$A$5:$A$1048576,0)+0,19))</f>
        <v/>
      </c>
      <c r="AI144" s="262" t="str" cm="1">
        <f t="array" ref="AI144">IF(A144="","",INDEX(근로조건!$A$5:$AF$1048576,MATCH(A144,근로조건!$A$5:$A$1048576,0)+0,17))</f>
        <v/>
      </c>
      <c r="AJ144" s="253"/>
      <c r="AK144" s="253"/>
      <c r="AL144" s="253" t="str" cm="1">
        <f t="array" ref="AL144">IF(A144="","",INDEX(근로조건!$A$5:$AF$1048576,MATCH(A144,근로조건!$A$5:$A$1048576,0)+0,20))</f>
        <v/>
      </c>
      <c r="AM144" s="253"/>
      <c r="AN144" s="253"/>
      <c r="AO144" s="253"/>
      <c r="AP144" s="260"/>
      <c r="AQ144" s="123"/>
      <c r="AR144" s="166"/>
      <c r="AS144" s="267"/>
      <c r="AT144" s="266"/>
      <c r="AU144" s="266"/>
      <c r="AV144" s="266"/>
    </row>
    <row r="145" spans="1:48" x14ac:dyDescent="0.3">
      <c r="A145" s="52"/>
      <c r="B145" s="54"/>
      <c r="C145" s="53"/>
      <c r="D145" s="53"/>
      <c r="E145" s="53"/>
      <c r="F145" s="57"/>
      <c r="G145" s="57"/>
      <c r="H145" s="52"/>
      <c r="I145" s="53"/>
      <c r="J145" s="53"/>
      <c r="K145" s="95"/>
      <c r="L145" s="52"/>
      <c r="M145" s="52"/>
      <c r="N145" s="54"/>
      <c r="O145" s="254" t="str" cm="1">
        <f t="array" ref="O145">IF(A145="","",INDEX(근로조건!$A$5:$Y$1048576,MATCH(A145,근로조건!$A$5:$A$1048576,0)+0,15))</f>
        <v/>
      </c>
      <c r="P145" s="255" t="str" cm="1">
        <f t="array" ref="P145">IF(A145="","",INDEX(근로조건!$A$5:$Y$1048576,MATCH(A145,근로조건!$A$5:$A$1048576,0)+0,16))</f>
        <v/>
      </c>
      <c r="Q145" s="256" t="str" cm="1">
        <f t="array" ref="Q145">IF(A145="","",INDEX(근로조건!$A$5:$ZZ$1048576,MATCH(A145,근로조건!$A$5:$A$1048576,0)+0,21))</f>
        <v/>
      </c>
      <c r="R145" s="61"/>
      <c r="S145" s="61"/>
      <c r="T145" s="61"/>
      <c r="U145" s="61"/>
      <c r="V145" s="61"/>
      <c r="W145" s="61"/>
      <c r="X145" s="61"/>
      <c r="Y145" s="61"/>
      <c r="Z145" s="260" t="str">
        <f t="shared" si="9"/>
        <v/>
      </c>
      <c r="AA145" s="260" t="str">
        <f t="shared" si="10"/>
        <v/>
      </c>
      <c r="AB145" s="260" t="str" cm="1">
        <f t="array" ref="AB145">IFERROR(IF(A145="","",INDEX(근로조건!$A$5:$Z$1048576,MATCH(A145,근로조건!$A$5:$A$1048576,0)+0,17)-INDEX(근로조건!$A$5:$Z$1048576,MATCH(A145,근로조건!$A$5:$A$1048576,0)+0,11))*B145,"")</f>
        <v/>
      </c>
      <c r="AC145" s="260" t="str">
        <f t="shared" si="11"/>
        <v/>
      </c>
      <c r="AD145" s="260" t="str" cm="1">
        <f t="array" ref="AD145">IFERROR(IF(A145="","",INDEX(근로조건!$A$5:$L$1048576,MATCH(A145,근로조건!$A$5:$A$1048576,0)+0,12))*B145,"")</f>
        <v/>
      </c>
      <c r="AE145" s="261" t="str" cm="1">
        <f t="array" ref="AE145">IF(A145="","",INDEX(근로조건!$A$5:$AF$1048576,MATCH(A145,근로조건!$A$5:$A$1048576,0)+0,13))</f>
        <v/>
      </c>
      <c r="AF145" s="262" t="str" cm="1">
        <f t="array" ref="AF145">IF(A145="","",INDEX(근로조건!$A$5:$AF$1048576,MATCH(A145,근로조건!$A$5:$A$1048576,0)+0,14))</f>
        <v/>
      </c>
      <c r="AG145" s="261" t="str" cm="1">
        <f t="array" ref="AG145">IF(A145="","",INDEX(근로조건!$A$5:$AF$1048576,MATCH(A145,근로조건!$A$5:$A$1048576,0)+0,11))</f>
        <v/>
      </c>
      <c r="AH145" s="261" t="str" cm="1">
        <f t="array" ref="AH145">IF(A145="","",INDEX(근로조건!$A$5:$AF$1048576,MATCH(A145,근로조건!$A$5:$A$1048576,0)+0,19))</f>
        <v/>
      </c>
      <c r="AI145" s="262" t="str" cm="1">
        <f t="array" ref="AI145">IF(A145="","",INDEX(근로조건!$A$5:$AF$1048576,MATCH(A145,근로조건!$A$5:$A$1048576,0)+0,17))</f>
        <v/>
      </c>
      <c r="AJ145" s="253"/>
      <c r="AK145" s="253"/>
      <c r="AL145" s="253" t="str" cm="1">
        <f t="array" ref="AL145">IF(A145="","",INDEX(근로조건!$A$5:$AF$1048576,MATCH(A145,근로조건!$A$5:$A$1048576,0)+0,20))</f>
        <v/>
      </c>
      <c r="AM145" s="253"/>
      <c r="AN145" s="253"/>
      <c r="AO145" s="253"/>
      <c r="AP145" s="260"/>
      <c r="AQ145" s="123"/>
      <c r="AR145" s="166"/>
      <c r="AS145" s="267"/>
      <c r="AT145" s="266"/>
      <c r="AU145" s="266"/>
      <c r="AV145" s="266"/>
    </row>
    <row r="146" spans="1:48" x14ac:dyDescent="0.3">
      <c r="A146" s="52"/>
      <c r="B146" s="54"/>
      <c r="C146" s="53"/>
      <c r="D146" s="53"/>
      <c r="E146" s="53"/>
      <c r="F146" s="57"/>
      <c r="G146" s="57"/>
      <c r="H146" s="52"/>
      <c r="I146" s="53"/>
      <c r="J146" s="53"/>
      <c r="K146" s="95"/>
      <c r="L146" s="52"/>
      <c r="M146" s="52"/>
      <c r="N146" s="54"/>
      <c r="O146" s="254" t="str" cm="1">
        <f t="array" ref="O146">IF(A146="","",INDEX(근로조건!$A$5:$Y$1048576,MATCH(A146,근로조건!$A$5:$A$1048576,0)+0,15))</f>
        <v/>
      </c>
      <c r="P146" s="255" t="str" cm="1">
        <f t="array" ref="P146">IF(A146="","",INDEX(근로조건!$A$5:$Y$1048576,MATCH(A146,근로조건!$A$5:$A$1048576,0)+0,16))</f>
        <v/>
      </c>
      <c r="Q146" s="256" t="str" cm="1">
        <f t="array" ref="Q146">IF(A146="","",INDEX(근로조건!$A$5:$ZZ$1048576,MATCH(A146,근로조건!$A$5:$A$1048576,0)+0,21))</f>
        <v/>
      </c>
      <c r="R146" s="61"/>
      <c r="S146" s="61"/>
      <c r="T146" s="61"/>
      <c r="U146" s="61"/>
      <c r="V146" s="61"/>
      <c r="W146" s="61"/>
      <c r="X146" s="61"/>
      <c r="Y146" s="61"/>
      <c r="Z146" s="260" t="str">
        <f t="shared" si="9"/>
        <v/>
      </c>
      <c r="AA146" s="260" t="str">
        <f t="shared" si="10"/>
        <v/>
      </c>
      <c r="AB146" s="260" t="str" cm="1">
        <f t="array" ref="AB146">IFERROR(IF(A146="","",INDEX(근로조건!$A$5:$Z$1048576,MATCH(A146,근로조건!$A$5:$A$1048576,0)+0,17)-INDEX(근로조건!$A$5:$Z$1048576,MATCH(A146,근로조건!$A$5:$A$1048576,0)+0,11))*B146,"")</f>
        <v/>
      </c>
      <c r="AC146" s="260" t="str">
        <f t="shared" si="11"/>
        <v/>
      </c>
      <c r="AD146" s="260" t="str" cm="1">
        <f t="array" ref="AD146">IFERROR(IF(A146="","",INDEX(근로조건!$A$5:$L$1048576,MATCH(A146,근로조건!$A$5:$A$1048576,0)+0,12))*B146,"")</f>
        <v/>
      </c>
      <c r="AE146" s="261" t="str" cm="1">
        <f t="array" ref="AE146">IF(A146="","",INDEX(근로조건!$A$5:$AF$1048576,MATCH(A146,근로조건!$A$5:$A$1048576,0)+0,13))</f>
        <v/>
      </c>
      <c r="AF146" s="262" t="str" cm="1">
        <f t="array" ref="AF146">IF(A146="","",INDEX(근로조건!$A$5:$AF$1048576,MATCH(A146,근로조건!$A$5:$A$1048576,0)+0,14))</f>
        <v/>
      </c>
      <c r="AG146" s="261" t="str" cm="1">
        <f t="array" ref="AG146">IF(A146="","",INDEX(근로조건!$A$5:$AF$1048576,MATCH(A146,근로조건!$A$5:$A$1048576,0)+0,11))</f>
        <v/>
      </c>
      <c r="AH146" s="261" t="str" cm="1">
        <f t="array" ref="AH146">IF(A146="","",INDEX(근로조건!$A$5:$AF$1048576,MATCH(A146,근로조건!$A$5:$A$1048576,0)+0,19))</f>
        <v/>
      </c>
      <c r="AI146" s="262" t="str" cm="1">
        <f t="array" ref="AI146">IF(A146="","",INDEX(근로조건!$A$5:$AF$1048576,MATCH(A146,근로조건!$A$5:$A$1048576,0)+0,17))</f>
        <v/>
      </c>
      <c r="AJ146" s="253"/>
      <c r="AK146" s="253"/>
      <c r="AL146" s="253" t="str" cm="1">
        <f t="array" ref="AL146">IF(A146="","",INDEX(근로조건!$A$5:$AF$1048576,MATCH(A146,근로조건!$A$5:$A$1048576,0)+0,20))</f>
        <v/>
      </c>
      <c r="AM146" s="253"/>
      <c r="AN146" s="253"/>
      <c r="AO146" s="253"/>
      <c r="AP146" s="260"/>
      <c r="AQ146" s="123"/>
      <c r="AR146" s="166"/>
      <c r="AS146" s="267"/>
      <c r="AT146" s="266"/>
      <c r="AU146" s="266"/>
      <c r="AV146" s="266"/>
    </row>
    <row r="147" spans="1:48" x14ac:dyDescent="0.3">
      <c r="A147" s="52"/>
      <c r="B147" s="54"/>
      <c r="C147" s="53"/>
      <c r="D147" s="53"/>
      <c r="E147" s="53"/>
      <c r="F147" s="57"/>
      <c r="G147" s="57"/>
      <c r="H147" s="52"/>
      <c r="I147" s="53"/>
      <c r="J147" s="53"/>
      <c r="K147" s="95"/>
      <c r="L147" s="52"/>
      <c r="M147" s="52"/>
      <c r="N147" s="54"/>
      <c r="O147" s="254" t="str" cm="1">
        <f t="array" ref="O147">IF(A147="","",INDEX(근로조건!$A$5:$Y$1048576,MATCH(A147,근로조건!$A$5:$A$1048576,0)+0,15))</f>
        <v/>
      </c>
      <c r="P147" s="255" t="str" cm="1">
        <f t="array" ref="P147">IF(A147="","",INDEX(근로조건!$A$5:$Y$1048576,MATCH(A147,근로조건!$A$5:$A$1048576,0)+0,16))</f>
        <v/>
      </c>
      <c r="Q147" s="256" t="str" cm="1">
        <f t="array" ref="Q147">IF(A147="","",INDEX(근로조건!$A$5:$ZZ$1048576,MATCH(A147,근로조건!$A$5:$A$1048576,0)+0,21))</f>
        <v/>
      </c>
      <c r="R147" s="61"/>
      <c r="S147" s="61"/>
      <c r="T147" s="61"/>
      <c r="U147" s="61"/>
      <c r="V147" s="61"/>
      <c r="W147" s="61"/>
      <c r="X147" s="61"/>
      <c r="Y147" s="61"/>
      <c r="Z147" s="260" t="str">
        <f t="shared" si="9"/>
        <v/>
      </c>
      <c r="AA147" s="260" t="str">
        <f t="shared" si="10"/>
        <v/>
      </c>
      <c r="AB147" s="260" t="str" cm="1">
        <f t="array" ref="AB147">IFERROR(IF(A147="","",INDEX(근로조건!$A$5:$Z$1048576,MATCH(A147,근로조건!$A$5:$A$1048576,0)+0,17)-INDEX(근로조건!$A$5:$Z$1048576,MATCH(A147,근로조건!$A$5:$A$1048576,0)+0,11))*B147,"")</f>
        <v/>
      </c>
      <c r="AC147" s="260" t="str">
        <f t="shared" si="11"/>
        <v/>
      </c>
      <c r="AD147" s="260" t="str" cm="1">
        <f t="array" ref="AD147">IFERROR(IF(A147="","",INDEX(근로조건!$A$5:$L$1048576,MATCH(A147,근로조건!$A$5:$A$1048576,0)+0,12))*B147,"")</f>
        <v/>
      </c>
      <c r="AE147" s="261" t="str" cm="1">
        <f t="array" ref="AE147">IF(A147="","",INDEX(근로조건!$A$5:$AF$1048576,MATCH(A147,근로조건!$A$5:$A$1048576,0)+0,13))</f>
        <v/>
      </c>
      <c r="AF147" s="262" t="str" cm="1">
        <f t="array" ref="AF147">IF(A147="","",INDEX(근로조건!$A$5:$AF$1048576,MATCH(A147,근로조건!$A$5:$A$1048576,0)+0,14))</f>
        <v/>
      </c>
      <c r="AG147" s="261" t="str" cm="1">
        <f t="array" ref="AG147">IF(A147="","",INDEX(근로조건!$A$5:$AF$1048576,MATCH(A147,근로조건!$A$5:$A$1048576,0)+0,11))</f>
        <v/>
      </c>
      <c r="AH147" s="261" t="str" cm="1">
        <f t="array" ref="AH147">IF(A147="","",INDEX(근로조건!$A$5:$AF$1048576,MATCH(A147,근로조건!$A$5:$A$1048576,0)+0,19))</f>
        <v/>
      </c>
      <c r="AI147" s="262" t="str" cm="1">
        <f t="array" ref="AI147">IF(A147="","",INDEX(근로조건!$A$5:$AF$1048576,MATCH(A147,근로조건!$A$5:$A$1048576,0)+0,17))</f>
        <v/>
      </c>
      <c r="AJ147" s="253"/>
      <c r="AK147" s="253"/>
      <c r="AL147" s="253" t="str" cm="1">
        <f t="array" ref="AL147">IF(A147="","",INDEX(근로조건!$A$5:$AF$1048576,MATCH(A147,근로조건!$A$5:$A$1048576,0)+0,20))</f>
        <v/>
      </c>
      <c r="AM147" s="253"/>
      <c r="AN147" s="253"/>
      <c r="AO147" s="253"/>
      <c r="AP147" s="260"/>
      <c r="AQ147" s="123"/>
      <c r="AR147" s="166"/>
      <c r="AS147" s="267"/>
      <c r="AT147" s="266"/>
      <c r="AU147" s="266"/>
      <c r="AV147" s="266"/>
    </row>
    <row r="148" spans="1:48" x14ac:dyDescent="0.3">
      <c r="A148" s="52"/>
      <c r="B148" s="54"/>
      <c r="C148" s="53"/>
      <c r="D148" s="53"/>
      <c r="E148" s="53"/>
      <c r="F148" s="57"/>
      <c r="G148" s="57"/>
      <c r="H148" s="52"/>
      <c r="I148" s="53"/>
      <c r="J148" s="53"/>
      <c r="K148" s="95"/>
      <c r="L148" s="52"/>
      <c r="M148" s="52"/>
      <c r="N148" s="54"/>
      <c r="O148" s="254" t="str" cm="1">
        <f t="array" ref="O148">IF(A148="","",INDEX(근로조건!$A$5:$Y$1048576,MATCH(A148,근로조건!$A$5:$A$1048576,0)+0,15))</f>
        <v/>
      </c>
      <c r="P148" s="255" t="str" cm="1">
        <f t="array" ref="P148">IF(A148="","",INDEX(근로조건!$A$5:$Y$1048576,MATCH(A148,근로조건!$A$5:$A$1048576,0)+0,16))</f>
        <v/>
      </c>
      <c r="Q148" s="256" t="str" cm="1">
        <f t="array" ref="Q148">IF(A148="","",INDEX(근로조건!$A$5:$ZZ$1048576,MATCH(A148,근로조건!$A$5:$A$1048576,0)+0,21))</f>
        <v/>
      </c>
      <c r="R148" s="61"/>
      <c r="S148" s="61"/>
      <c r="T148" s="61"/>
      <c r="U148" s="61"/>
      <c r="V148" s="61"/>
      <c r="W148" s="61"/>
      <c r="X148" s="61"/>
      <c r="Y148" s="61"/>
      <c r="Z148" s="260" t="str">
        <f t="shared" si="9"/>
        <v/>
      </c>
      <c r="AA148" s="260" t="str">
        <f t="shared" si="10"/>
        <v/>
      </c>
      <c r="AB148" s="260" t="str" cm="1">
        <f t="array" ref="AB148">IFERROR(IF(A148="","",INDEX(근로조건!$A$5:$Z$1048576,MATCH(A148,근로조건!$A$5:$A$1048576,0)+0,17)-INDEX(근로조건!$A$5:$Z$1048576,MATCH(A148,근로조건!$A$5:$A$1048576,0)+0,11))*B148,"")</f>
        <v/>
      </c>
      <c r="AC148" s="260" t="str">
        <f t="shared" si="11"/>
        <v/>
      </c>
      <c r="AD148" s="260" t="str" cm="1">
        <f t="array" ref="AD148">IFERROR(IF(A148="","",INDEX(근로조건!$A$5:$L$1048576,MATCH(A148,근로조건!$A$5:$A$1048576,0)+0,12))*B148,"")</f>
        <v/>
      </c>
      <c r="AE148" s="261" t="str" cm="1">
        <f t="array" ref="AE148">IF(A148="","",INDEX(근로조건!$A$5:$AF$1048576,MATCH(A148,근로조건!$A$5:$A$1048576,0)+0,13))</f>
        <v/>
      </c>
      <c r="AF148" s="262" t="str" cm="1">
        <f t="array" ref="AF148">IF(A148="","",INDEX(근로조건!$A$5:$AF$1048576,MATCH(A148,근로조건!$A$5:$A$1048576,0)+0,14))</f>
        <v/>
      </c>
      <c r="AG148" s="261" t="str" cm="1">
        <f t="array" ref="AG148">IF(A148="","",INDEX(근로조건!$A$5:$AF$1048576,MATCH(A148,근로조건!$A$5:$A$1048576,0)+0,11))</f>
        <v/>
      </c>
      <c r="AH148" s="261" t="str" cm="1">
        <f t="array" ref="AH148">IF(A148="","",INDEX(근로조건!$A$5:$AF$1048576,MATCH(A148,근로조건!$A$5:$A$1048576,0)+0,19))</f>
        <v/>
      </c>
      <c r="AI148" s="262" t="str" cm="1">
        <f t="array" ref="AI148">IF(A148="","",INDEX(근로조건!$A$5:$AF$1048576,MATCH(A148,근로조건!$A$5:$A$1048576,0)+0,17))</f>
        <v/>
      </c>
      <c r="AJ148" s="253"/>
      <c r="AK148" s="253"/>
      <c r="AL148" s="253" t="str" cm="1">
        <f t="array" ref="AL148">IF(A148="","",INDEX(근로조건!$A$5:$AF$1048576,MATCH(A148,근로조건!$A$5:$A$1048576,0)+0,20))</f>
        <v/>
      </c>
      <c r="AM148" s="253"/>
      <c r="AN148" s="253"/>
      <c r="AO148" s="253"/>
      <c r="AP148" s="260"/>
      <c r="AQ148" s="123"/>
      <c r="AR148" s="166"/>
      <c r="AS148" s="267"/>
      <c r="AT148" s="266"/>
      <c r="AU148" s="266"/>
      <c r="AV148" s="266"/>
    </row>
    <row r="149" spans="1:48" x14ac:dyDescent="0.3">
      <c r="A149" s="52"/>
      <c r="B149" s="54"/>
      <c r="C149" s="53"/>
      <c r="D149" s="53"/>
      <c r="E149" s="53"/>
      <c r="F149" s="57"/>
      <c r="G149" s="57"/>
      <c r="H149" s="52"/>
      <c r="I149" s="53"/>
      <c r="J149" s="53"/>
      <c r="K149" s="95"/>
      <c r="L149" s="52"/>
      <c r="M149" s="52"/>
      <c r="N149" s="54"/>
      <c r="O149" s="254" t="str" cm="1">
        <f t="array" ref="O149">IF(A149="","",INDEX(근로조건!$A$5:$Y$1048576,MATCH(A149,근로조건!$A$5:$A$1048576,0)+0,15))</f>
        <v/>
      </c>
      <c r="P149" s="255" t="str" cm="1">
        <f t="array" ref="P149">IF(A149="","",INDEX(근로조건!$A$5:$Y$1048576,MATCH(A149,근로조건!$A$5:$A$1048576,0)+0,16))</f>
        <v/>
      </c>
      <c r="Q149" s="256" t="str" cm="1">
        <f t="array" ref="Q149">IF(A149="","",INDEX(근로조건!$A$5:$ZZ$1048576,MATCH(A149,근로조건!$A$5:$A$1048576,0)+0,21))</f>
        <v/>
      </c>
      <c r="R149" s="61"/>
      <c r="S149" s="61"/>
      <c r="T149" s="61"/>
      <c r="U149" s="61"/>
      <c r="V149" s="61"/>
      <c r="W149" s="61"/>
      <c r="X149" s="61"/>
      <c r="Y149" s="61"/>
      <c r="Z149" s="260" t="str">
        <f t="shared" si="9"/>
        <v/>
      </c>
      <c r="AA149" s="260" t="str">
        <f t="shared" si="10"/>
        <v/>
      </c>
      <c r="AB149" s="260" t="str" cm="1">
        <f t="array" ref="AB149">IFERROR(IF(A149="","",INDEX(근로조건!$A$5:$Z$1048576,MATCH(A149,근로조건!$A$5:$A$1048576,0)+0,17)-INDEX(근로조건!$A$5:$Z$1048576,MATCH(A149,근로조건!$A$5:$A$1048576,0)+0,11))*B149,"")</f>
        <v/>
      </c>
      <c r="AC149" s="260" t="str">
        <f t="shared" si="11"/>
        <v/>
      </c>
      <c r="AD149" s="260" t="str" cm="1">
        <f t="array" ref="AD149">IFERROR(IF(A149="","",INDEX(근로조건!$A$5:$L$1048576,MATCH(A149,근로조건!$A$5:$A$1048576,0)+0,12))*B149,"")</f>
        <v/>
      </c>
      <c r="AE149" s="261" t="str" cm="1">
        <f t="array" ref="AE149">IF(A149="","",INDEX(근로조건!$A$5:$AF$1048576,MATCH(A149,근로조건!$A$5:$A$1048576,0)+0,13))</f>
        <v/>
      </c>
      <c r="AF149" s="262" t="str" cm="1">
        <f t="array" ref="AF149">IF(A149="","",INDEX(근로조건!$A$5:$AF$1048576,MATCH(A149,근로조건!$A$5:$A$1048576,0)+0,14))</f>
        <v/>
      </c>
      <c r="AG149" s="261" t="str" cm="1">
        <f t="array" ref="AG149">IF(A149="","",INDEX(근로조건!$A$5:$AF$1048576,MATCH(A149,근로조건!$A$5:$A$1048576,0)+0,11))</f>
        <v/>
      </c>
      <c r="AH149" s="261" t="str" cm="1">
        <f t="array" ref="AH149">IF(A149="","",INDEX(근로조건!$A$5:$AF$1048576,MATCH(A149,근로조건!$A$5:$A$1048576,0)+0,19))</f>
        <v/>
      </c>
      <c r="AI149" s="262" t="str" cm="1">
        <f t="array" ref="AI149">IF(A149="","",INDEX(근로조건!$A$5:$AF$1048576,MATCH(A149,근로조건!$A$5:$A$1048576,0)+0,17))</f>
        <v/>
      </c>
      <c r="AJ149" s="253"/>
      <c r="AK149" s="253"/>
      <c r="AL149" s="253" t="str" cm="1">
        <f t="array" ref="AL149">IF(A149="","",INDEX(근로조건!$A$5:$AF$1048576,MATCH(A149,근로조건!$A$5:$A$1048576,0)+0,20))</f>
        <v/>
      </c>
      <c r="AM149" s="253"/>
      <c r="AN149" s="253"/>
      <c r="AO149" s="253"/>
      <c r="AP149" s="260"/>
      <c r="AQ149" s="123"/>
      <c r="AR149" s="166"/>
      <c r="AS149" s="267"/>
      <c r="AT149" s="266"/>
      <c r="AU149" s="266"/>
      <c r="AV149" s="266"/>
    </row>
    <row r="150" spans="1:48" x14ac:dyDescent="0.3">
      <c r="A150" s="52"/>
      <c r="B150" s="54"/>
      <c r="C150" s="53"/>
      <c r="D150" s="53"/>
      <c r="E150" s="53"/>
      <c r="F150" s="57"/>
      <c r="G150" s="57"/>
      <c r="H150" s="52"/>
      <c r="I150" s="53"/>
      <c r="J150" s="53"/>
      <c r="K150" s="95"/>
      <c r="L150" s="52"/>
      <c r="M150" s="52"/>
      <c r="N150" s="54"/>
      <c r="O150" s="254" t="str" cm="1">
        <f t="array" ref="O150">IF(A150="","",INDEX(근로조건!$A$5:$Y$1048576,MATCH(A150,근로조건!$A$5:$A$1048576,0)+0,15))</f>
        <v/>
      </c>
      <c r="P150" s="255" t="str" cm="1">
        <f t="array" ref="P150">IF(A150="","",INDEX(근로조건!$A$5:$Y$1048576,MATCH(A150,근로조건!$A$5:$A$1048576,0)+0,16))</f>
        <v/>
      </c>
      <c r="Q150" s="256" t="str" cm="1">
        <f t="array" ref="Q150">IF(A150="","",INDEX(근로조건!$A$5:$ZZ$1048576,MATCH(A150,근로조건!$A$5:$A$1048576,0)+0,21))</f>
        <v/>
      </c>
      <c r="R150" s="61"/>
      <c r="S150" s="61"/>
      <c r="T150" s="61"/>
      <c r="U150" s="61"/>
      <c r="V150" s="61"/>
      <c r="W150" s="61"/>
      <c r="X150" s="61"/>
      <c r="Y150" s="61"/>
      <c r="Z150" s="260" t="str">
        <f t="shared" si="9"/>
        <v/>
      </c>
      <c r="AA150" s="260" t="str">
        <f t="shared" si="10"/>
        <v/>
      </c>
      <c r="AB150" s="260" t="str" cm="1">
        <f t="array" ref="AB150">IFERROR(IF(A150="","",INDEX(근로조건!$A$5:$Z$1048576,MATCH(A150,근로조건!$A$5:$A$1048576,0)+0,17)-INDEX(근로조건!$A$5:$Z$1048576,MATCH(A150,근로조건!$A$5:$A$1048576,0)+0,11))*B150,"")</f>
        <v/>
      </c>
      <c r="AC150" s="260" t="str">
        <f t="shared" si="11"/>
        <v/>
      </c>
      <c r="AD150" s="260" t="str" cm="1">
        <f t="array" ref="AD150">IFERROR(IF(A150="","",INDEX(근로조건!$A$5:$L$1048576,MATCH(A150,근로조건!$A$5:$A$1048576,0)+0,12))*B150,"")</f>
        <v/>
      </c>
      <c r="AE150" s="261" t="str" cm="1">
        <f t="array" ref="AE150">IF(A150="","",INDEX(근로조건!$A$5:$AF$1048576,MATCH(A150,근로조건!$A$5:$A$1048576,0)+0,13))</f>
        <v/>
      </c>
      <c r="AF150" s="262" t="str" cm="1">
        <f t="array" ref="AF150">IF(A150="","",INDEX(근로조건!$A$5:$AF$1048576,MATCH(A150,근로조건!$A$5:$A$1048576,0)+0,14))</f>
        <v/>
      </c>
      <c r="AG150" s="261" t="str" cm="1">
        <f t="array" ref="AG150">IF(A150="","",INDEX(근로조건!$A$5:$AF$1048576,MATCH(A150,근로조건!$A$5:$A$1048576,0)+0,11))</f>
        <v/>
      </c>
      <c r="AH150" s="261" t="str" cm="1">
        <f t="array" ref="AH150">IF(A150="","",INDEX(근로조건!$A$5:$AF$1048576,MATCH(A150,근로조건!$A$5:$A$1048576,0)+0,19))</f>
        <v/>
      </c>
      <c r="AI150" s="262" t="str" cm="1">
        <f t="array" ref="AI150">IF(A150="","",INDEX(근로조건!$A$5:$AF$1048576,MATCH(A150,근로조건!$A$5:$A$1048576,0)+0,17))</f>
        <v/>
      </c>
      <c r="AJ150" s="253"/>
      <c r="AK150" s="253"/>
      <c r="AL150" s="253" t="str" cm="1">
        <f t="array" ref="AL150">IF(A150="","",INDEX(근로조건!$A$5:$AF$1048576,MATCH(A150,근로조건!$A$5:$A$1048576,0)+0,20))</f>
        <v/>
      </c>
      <c r="AM150" s="253"/>
      <c r="AN150" s="253"/>
      <c r="AO150" s="253"/>
      <c r="AP150" s="260"/>
      <c r="AQ150" s="123"/>
      <c r="AR150" s="166"/>
      <c r="AS150" s="267"/>
      <c r="AT150" s="266"/>
      <c r="AU150" s="266"/>
      <c r="AV150" s="266"/>
    </row>
    <row r="151" spans="1:48" x14ac:dyDescent="0.3">
      <c r="A151" s="52"/>
      <c r="B151" s="54"/>
      <c r="C151" s="53"/>
      <c r="D151" s="53"/>
      <c r="E151" s="53"/>
      <c r="F151" s="57"/>
      <c r="G151" s="57"/>
      <c r="H151" s="52"/>
      <c r="I151" s="53"/>
      <c r="J151" s="53"/>
      <c r="K151" s="95"/>
      <c r="L151" s="52"/>
      <c r="M151" s="52"/>
      <c r="N151" s="54"/>
      <c r="O151" s="254" t="str" cm="1">
        <f t="array" ref="O151">IF(A151="","",INDEX(근로조건!$A$5:$Y$1048576,MATCH(A151,근로조건!$A$5:$A$1048576,0)+0,15))</f>
        <v/>
      </c>
      <c r="P151" s="255" t="str" cm="1">
        <f t="array" ref="P151">IF(A151="","",INDEX(근로조건!$A$5:$Y$1048576,MATCH(A151,근로조건!$A$5:$A$1048576,0)+0,16))</f>
        <v/>
      </c>
      <c r="Q151" s="256" t="str" cm="1">
        <f t="array" ref="Q151">IF(A151="","",INDEX(근로조건!$A$5:$ZZ$1048576,MATCH(A151,근로조건!$A$5:$A$1048576,0)+0,21))</f>
        <v/>
      </c>
      <c r="R151" s="61"/>
      <c r="S151" s="61"/>
      <c r="T151" s="61"/>
      <c r="U151" s="61"/>
      <c r="V151" s="61"/>
      <c r="W151" s="61"/>
      <c r="X151" s="61"/>
      <c r="Y151" s="61"/>
      <c r="Z151" s="260" t="str">
        <f t="shared" si="9"/>
        <v/>
      </c>
      <c r="AA151" s="260" t="str">
        <f t="shared" si="10"/>
        <v/>
      </c>
      <c r="AB151" s="260" t="str" cm="1">
        <f t="array" ref="AB151">IFERROR(IF(A151="","",INDEX(근로조건!$A$5:$Z$1048576,MATCH(A151,근로조건!$A$5:$A$1048576,0)+0,17)-INDEX(근로조건!$A$5:$Z$1048576,MATCH(A151,근로조건!$A$5:$A$1048576,0)+0,11))*B151,"")</f>
        <v/>
      </c>
      <c r="AC151" s="260" t="str">
        <f t="shared" si="11"/>
        <v/>
      </c>
      <c r="AD151" s="260" t="str" cm="1">
        <f t="array" ref="AD151">IFERROR(IF(A151="","",INDEX(근로조건!$A$5:$L$1048576,MATCH(A151,근로조건!$A$5:$A$1048576,0)+0,12))*B151,"")</f>
        <v/>
      </c>
      <c r="AE151" s="261" t="str" cm="1">
        <f t="array" ref="AE151">IF(A151="","",INDEX(근로조건!$A$5:$AF$1048576,MATCH(A151,근로조건!$A$5:$A$1048576,0)+0,13))</f>
        <v/>
      </c>
      <c r="AF151" s="262" t="str" cm="1">
        <f t="array" ref="AF151">IF(A151="","",INDEX(근로조건!$A$5:$AF$1048576,MATCH(A151,근로조건!$A$5:$A$1048576,0)+0,14))</f>
        <v/>
      </c>
      <c r="AG151" s="261" t="str" cm="1">
        <f t="array" ref="AG151">IF(A151="","",INDEX(근로조건!$A$5:$AF$1048576,MATCH(A151,근로조건!$A$5:$A$1048576,0)+0,11))</f>
        <v/>
      </c>
      <c r="AH151" s="261" t="str" cm="1">
        <f t="array" ref="AH151">IF(A151="","",INDEX(근로조건!$A$5:$AF$1048576,MATCH(A151,근로조건!$A$5:$A$1048576,0)+0,19))</f>
        <v/>
      </c>
      <c r="AI151" s="262" t="str" cm="1">
        <f t="array" ref="AI151">IF(A151="","",INDEX(근로조건!$A$5:$AF$1048576,MATCH(A151,근로조건!$A$5:$A$1048576,0)+0,17))</f>
        <v/>
      </c>
      <c r="AJ151" s="253"/>
      <c r="AK151" s="253"/>
      <c r="AL151" s="253" t="str" cm="1">
        <f t="array" ref="AL151">IF(A151="","",INDEX(근로조건!$A$5:$AF$1048576,MATCH(A151,근로조건!$A$5:$A$1048576,0)+0,20))</f>
        <v/>
      </c>
      <c r="AM151" s="253"/>
      <c r="AN151" s="253"/>
      <c r="AO151" s="253"/>
      <c r="AP151" s="260"/>
      <c r="AQ151" s="123"/>
      <c r="AR151" s="166"/>
      <c r="AS151" s="267"/>
      <c r="AT151" s="266"/>
      <c r="AU151" s="266"/>
      <c r="AV151" s="266"/>
    </row>
    <row r="152" spans="1:48" x14ac:dyDescent="0.3">
      <c r="A152" s="52"/>
      <c r="B152" s="54"/>
      <c r="C152" s="53"/>
      <c r="D152" s="53"/>
      <c r="E152" s="53"/>
      <c r="F152" s="57"/>
      <c r="G152" s="57"/>
      <c r="H152" s="52"/>
      <c r="I152" s="53"/>
      <c r="J152" s="53"/>
      <c r="K152" s="95"/>
      <c r="L152" s="52"/>
      <c r="M152" s="52"/>
      <c r="N152" s="54"/>
      <c r="O152" s="254" t="str" cm="1">
        <f t="array" ref="O152">IF(A152="","",INDEX(근로조건!$A$5:$Y$1048576,MATCH(A152,근로조건!$A$5:$A$1048576,0)+0,15))</f>
        <v/>
      </c>
      <c r="P152" s="255" t="str" cm="1">
        <f t="array" ref="P152">IF(A152="","",INDEX(근로조건!$A$5:$Y$1048576,MATCH(A152,근로조건!$A$5:$A$1048576,0)+0,16))</f>
        <v/>
      </c>
      <c r="Q152" s="256" t="str" cm="1">
        <f t="array" ref="Q152">IF(A152="","",INDEX(근로조건!$A$5:$ZZ$1048576,MATCH(A152,근로조건!$A$5:$A$1048576,0)+0,21))</f>
        <v/>
      </c>
      <c r="R152" s="61"/>
      <c r="S152" s="61"/>
      <c r="T152" s="61"/>
      <c r="U152" s="61"/>
      <c r="V152" s="61"/>
      <c r="W152" s="61"/>
      <c r="X152" s="61"/>
      <c r="Y152" s="61"/>
      <c r="Z152" s="260" t="str">
        <f t="shared" si="9"/>
        <v/>
      </c>
      <c r="AA152" s="260" t="str">
        <f t="shared" si="10"/>
        <v/>
      </c>
      <c r="AB152" s="260" t="str" cm="1">
        <f t="array" ref="AB152">IFERROR(IF(A152="","",INDEX(근로조건!$A$5:$Z$1048576,MATCH(A152,근로조건!$A$5:$A$1048576,0)+0,17)-INDEX(근로조건!$A$5:$Z$1048576,MATCH(A152,근로조건!$A$5:$A$1048576,0)+0,11))*B152,"")</f>
        <v/>
      </c>
      <c r="AC152" s="260" t="str">
        <f t="shared" si="11"/>
        <v/>
      </c>
      <c r="AD152" s="260" t="str" cm="1">
        <f t="array" ref="AD152">IFERROR(IF(A152="","",INDEX(근로조건!$A$5:$L$1048576,MATCH(A152,근로조건!$A$5:$A$1048576,0)+0,12))*B152,"")</f>
        <v/>
      </c>
      <c r="AE152" s="261" t="str" cm="1">
        <f t="array" ref="AE152">IF(A152="","",INDEX(근로조건!$A$5:$AF$1048576,MATCH(A152,근로조건!$A$5:$A$1048576,0)+0,13))</f>
        <v/>
      </c>
      <c r="AF152" s="262" t="str" cm="1">
        <f t="array" ref="AF152">IF(A152="","",INDEX(근로조건!$A$5:$AF$1048576,MATCH(A152,근로조건!$A$5:$A$1048576,0)+0,14))</f>
        <v/>
      </c>
      <c r="AG152" s="261" t="str" cm="1">
        <f t="array" ref="AG152">IF(A152="","",INDEX(근로조건!$A$5:$AF$1048576,MATCH(A152,근로조건!$A$5:$A$1048576,0)+0,11))</f>
        <v/>
      </c>
      <c r="AH152" s="261" t="str" cm="1">
        <f t="array" ref="AH152">IF(A152="","",INDEX(근로조건!$A$5:$AF$1048576,MATCH(A152,근로조건!$A$5:$A$1048576,0)+0,19))</f>
        <v/>
      </c>
      <c r="AI152" s="262" t="str" cm="1">
        <f t="array" ref="AI152">IF(A152="","",INDEX(근로조건!$A$5:$AF$1048576,MATCH(A152,근로조건!$A$5:$A$1048576,0)+0,17))</f>
        <v/>
      </c>
      <c r="AJ152" s="253"/>
      <c r="AK152" s="253"/>
      <c r="AL152" s="253" t="str" cm="1">
        <f t="array" ref="AL152">IF(A152="","",INDEX(근로조건!$A$5:$AF$1048576,MATCH(A152,근로조건!$A$5:$A$1048576,0)+0,20))</f>
        <v/>
      </c>
      <c r="AM152" s="253"/>
      <c r="AN152" s="253"/>
      <c r="AO152" s="253"/>
      <c r="AP152" s="260"/>
      <c r="AQ152" s="123"/>
      <c r="AR152" s="166"/>
      <c r="AS152" s="267"/>
      <c r="AT152" s="266"/>
      <c r="AU152" s="266"/>
      <c r="AV152" s="266"/>
    </row>
    <row r="153" spans="1:48" x14ac:dyDescent="0.3">
      <c r="A153" s="52"/>
      <c r="B153" s="54"/>
      <c r="C153" s="53"/>
      <c r="D153" s="53"/>
      <c r="E153" s="53"/>
      <c r="F153" s="57"/>
      <c r="G153" s="57"/>
      <c r="H153" s="52"/>
      <c r="I153" s="53"/>
      <c r="J153" s="53"/>
      <c r="K153" s="95"/>
      <c r="L153" s="52"/>
      <c r="M153" s="52"/>
      <c r="N153" s="54"/>
      <c r="O153" s="254" t="str" cm="1">
        <f t="array" ref="O153">IF(A153="","",INDEX(근로조건!$A$5:$Y$1048576,MATCH(A153,근로조건!$A$5:$A$1048576,0)+0,15))</f>
        <v/>
      </c>
      <c r="P153" s="255" t="str" cm="1">
        <f t="array" ref="P153">IF(A153="","",INDEX(근로조건!$A$5:$Y$1048576,MATCH(A153,근로조건!$A$5:$A$1048576,0)+0,16))</f>
        <v/>
      </c>
      <c r="Q153" s="256" t="str" cm="1">
        <f t="array" ref="Q153">IF(A153="","",INDEX(근로조건!$A$5:$ZZ$1048576,MATCH(A153,근로조건!$A$5:$A$1048576,0)+0,21))</f>
        <v/>
      </c>
      <c r="R153" s="61"/>
      <c r="S153" s="61"/>
      <c r="T153" s="61"/>
      <c r="U153" s="61"/>
      <c r="V153" s="61"/>
      <c r="W153" s="61"/>
      <c r="X153" s="61"/>
      <c r="Y153" s="61"/>
      <c r="Z153" s="260" t="str">
        <f t="shared" si="9"/>
        <v/>
      </c>
      <c r="AA153" s="260" t="str">
        <f t="shared" si="10"/>
        <v/>
      </c>
      <c r="AB153" s="260" t="str" cm="1">
        <f t="array" ref="AB153">IFERROR(IF(A153="","",INDEX(근로조건!$A$5:$Z$1048576,MATCH(A153,근로조건!$A$5:$A$1048576,0)+0,17)-INDEX(근로조건!$A$5:$Z$1048576,MATCH(A153,근로조건!$A$5:$A$1048576,0)+0,11))*B153,"")</f>
        <v/>
      </c>
      <c r="AC153" s="260" t="str">
        <f t="shared" si="11"/>
        <v/>
      </c>
      <c r="AD153" s="260" t="str" cm="1">
        <f t="array" ref="AD153">IFERROR(IF(A153="","",INDEX(근로조건!$A$5:$L$1048576,MATCH(A153,근로조건!$A$5:$A$1048576,0)+0,12))*B153,"")</f>
        <v/>
      </c>
      <c r="AE153" s="261" t="str" cm="1">
        <f t="array" ref="AE153">IF(A153="","",INDEX(근로조건!$A$5:$AF$1048576,MATCH(A153,근로조건!$A$5:$A$1048576,0)+0,13))</f>
        <v/>
      </c>
      <c r="AF153" s="262" t="str" cm="1">
        <f t="array" ref="AF153">IF(A153="","",INDEX(근로조건!$A$5:$AF$1048576,MATCH(A153,근로조건!$A$5:$A$1048576,0)+0,14))</f>
        <v/>
      </c>
      <c r="AG153" s="261" t="str" cm="1">
        <f t="array" ref="AG153">IF(A153="","",INDEX(근로조건!$A$5:$AF$1048576,MATCH(A153,근로조건!$A$5:$A$1048576,0)+0,11))</f>
        <v/>
      </c>
      <c r="AH153" s="261" t="str" cm="1">
        <f t="array" ref="AH153">IF(A153="","",INDEX(근로조건!$A$5:$AF$1048576,MATCH(A153,근로조건!$A$5:$A$1048576,0)+0,19))</f>
        <v/>
      </c>
      <c r="AI153" s="262" t="str" cm="1">
        <f t="array" ref="AI153">IF(A153="","",INDEX(근로조건!$A$5:$AF$1048576,MATCH(A153,근로조건!$A$5:$A$1048576,0)+0,17))</f>
        <v/>
      </c>
      <c r="AJ153" s="253"/>
      <c r="AK153" s="253"/>
      <c r="AL153" s="253" t="str" cm="1">
        <f t="array" ref="AL153">IF(A153="","",INDEX(근로조건!$A$5:$AF$1048576,MATCH(A153,근로조건!$A$5:$A$1048576,0)+0,20))</f>
        <v/>
      </c>
      <c r="AM153" s="253"/>
      <c r="AN153" s="253"/>
      <c r="AO153" s="253"/>
      <c r="AP153" s="260"/>
      <c r="AQ153" s="123"/>
      <c r="AR153" s="166"/>
      <c r="AS153" s="267"/>
      <c r="AT153" s="266"/>
      <c r="AU153" s="266"/>
      <c r="AV153" s="266"/>
    </row>
    <row r="154" spans="1:48" x14ac:dyDescent="0.3">
      <c r="A154" s="52"/>
      <c r="B154" s="54"/>
      <c r="C154" s="53"/>
      <c r="D154" s="53"/>
      <c r="E154" s="53"/>
      <c r="F154" s="57"/>
      <c r="G154" s="57"/>
      <c r="H154" s="52"/>
      <c r="I154" s="53"/>
      <c r="J154" s="53"/>
      <c r="K154" s="95"/>
      <c r="L154" s="52"/>
      <c r="M154" s="52"/>
      <c r="N154" s="54"/>
      <c r="O154" s="254" t="str" cm="1">
        <f t="array" ref="O154">IF(A154="","",INDEX(근로조건!$A$5:$Y$1048576,MATCH(A154,근로조건!$A$5:$A$1048576,0)+0,15))</f>
        <v/>
      </c>
      <c r="P154" s="255" t="str" cm="1">
        <f t="array" ref="P154">IF(A154="","",INDEX(근로조건!$A$5:$Y$1048576,MATCH(A154,근로조건!$A$5:$A$1048576,0)+0,16))</f>
        <v/>
      </c>
      <c r="Q154" s="256" t="str" cm="1">
        <f t="array" ref="Q154">IF(A154="","",INDEX(근로조건!$A$5:$ZZ$1048576,MATCH(A154,근로조건!$A$5:$A$1048576,0)+0,21))</f>
        <v/>
      </c>
      <c r="R154" s="61"/>
      <c r="S154" s="61"/>
      <c r="T154" s="61"/>
      <c r="U154" s="61"/>
      <c r="V154" s="61"/>
      <c r="W154" s="61"/>
      <c r="X154" s="61"/>
      <c r="Y154" s="61"/>
      <c r="Z154" s="260" t="str">
        <f t="shared" si="9"/>
        <v/>
      </c>
      <c r="AA154" s="260" t="str">
        <f t="shared" si="10"/>
        <v/>
      </c>
      <c r="AB154" s="260" t="str" cm="1">
        <f t="array" ref="AB154">IFERROR(IF(A154="","",INDEX(근로조건!$A$5:$Z$1048576,MATCH(A154,근로조건!$A$5:$A$1048576,0)+0,17)-INDEX(근로조건!$A$5:$Z$1048576,MATCH(A154,근로조건!$A$5:$A$1048576,0)+0,11))*B154,"")</f>
        <v/>
      </c>
      <c r="AC154" s="260" t="str">
        <f t="shared" si="11"/>
        <v/>
      </c>
      <c r="AD154" s="260" t="str" cm="1">
        <f t="array" ref="AD154">IFERROR(IF(A154="","",INDEX(근로조건!$A$5:$L$1048576,MATCH(A154,근로조건!$A$5:$A$1048576,0)+0,12))*B154,"")</f>
        <v/>
      </c>
      <c r="AE154" s="261" t="str" cm="1">
        <f t="array" ref="AE154">IF(A154="","",INDEX(근로조건!$A$5:$AF$1048576,MATCH(A154,근로조건!$A$5:$A$1048576,0)+0,13))</f>
        <v/>
      </c>
      <c r="AF154" s="262" t="str" cm="1">
        <f t="array" ref="AF154">IF(A154="","",INDEX(근로조건!$A$5:$AF$1048576,MATCH(A154,근로조건!$A$5:$A$1048576,0)+0,14))</f>
        <v/>
      </c>
      <c r="AG154" s="261" t="str" cm="1">
        <f t="array" ref="AG154">IF(A154="","",INDEX(근로조건!$A$5:$AF$1048576,MATCH(A154,근로조건!$A$5:$A$1048576,0)+0,11))</f>
        <v/>
      </c>
      <c r="AH154" s="261" t="str" cm="1">
        <f t="array" ref="AH154">IF(A154="","",INDEX(근로조건!$A$5:$AF$1048576,MATCH(A154,근로조건!$A$5:$A$1048576,0)+0,19))</f>
        <v/>
      </c>
      <c r="AI154" s="262" t="str" cm="1">
        <f t="array" ref="AI154">IF(A154="","",INDEX(근로조건!$A$5:$AF$1048576,MATCH(A154,근로조건!$A$5:$A$1048576,0)+0,17))</f>
        <v/>
      </c>
      <c r="AJ154" s="253"/>
      <c r="AK154" s="253"/>
      <c r="AL154" s="253" t="str" cm="1">
        <f t="array" ref="AL154">IF(A154="","",INDEX(근로조건!$A$5:$AF$1048576,MATCH(A154,근로조건!$A$5:$A$1048576,0)+0,20))</f>
        <v/>
      </c>
      <c r="AM154" s="253"/>
      <c r="AN154" s="253"/>
      <c r="AO154" s="253"/>
      <c r="AP154" s="260"/>
      <c r="AQ154" s="123"/>
      <c r="AR154" s="166"/>
      <c r="AS154" s="267"/>
      <c r="AT154" s="266"/>
      <c r="AU154" s="266"/>
      <c r="AV154" s="266"/>
    </row>
    <row r="155" spans="1:48" x14ac:dyDescent="0.3">
      <c r="A155" s="52"/>
      <c r="B155" s="54"/>
      <c r="C155" s="53"/>
      <c r="D155" s="53"/>
      <c r="E155" s="53"/>
      <c r="F155" s="57"/>
      <c r="G155" s="57"/>
      <c r="H155" s="52"/>
      <c r="I155" s="53"/>
      <c r="J155" s="53"/>
      <c r="K155" s="95"/>
      <c r="L155" s="52"/>
      <c r="M155" s="52"/>
      <c r="N155" s="54"/>
      <c r="O155" s="254" t="str" cm="1">
        <f t="array" ref="O155">IF(A155="","",INDEX(근로조건!$A$5:$Y$1048576,MATCH(A155,근로조건!$A$5:$A$1048576,0)+0,15))</f>
        <v/>
      </c>
      <c r="P155" s="255" t="str" cm="1">
        <f t="array" ref="P155">IF(A155="","",INDEX(근로조건!$A$5:$Y$1048576,MATCH(A155,근로조건!$A$5:$A$1048576,0)+0,16))</f>
        <v/>
      </c>
      <c r="Q155" s="256" t="str" cm="1">
        <f t="array" ref="Q155">IF(A155="","",INDEX(근로조건!$A$5:$ZZ$1048576,MATCH(A155,근로조건!$A$5:$A$1048576,0)+0,21))</f>
        <v/>
      </c>
      <c r="R155" s="61"/>
      <c r="S155" s="61"/>
      <c r="T155" s="61"/>
      <c r="U155" s="61"/>
      <c r="V155" s="61"/>
      <c r="W155" s="61"/>
      <c r="X155" s="61"/>
      <c r="Y155" s="61"/>
      <c r="Z155" s="260" t="str">
        <f t="shared" si="9"/>
        <v/>
      </c>
      <c r="AA155" s="260" t="str">
        <f t="shared" si="10"/>
        <v/>
      </c>
      <c r="AB155" s="260" t="str" cm="1">
        <f t="array" ref="AB155">IFERROR(IF(A155="","",INDEX(근로조건!$A$5:$Z$1048576,MATCH(A155,근로조건!$A$5:$A$1048576,0)+0,17)-INDEX(근로조건!$A$5:$Z$1048576,MATCH(A155,근로조건!$A$5:$A$1048576,0)+0,11))*B155,"")</f>
        <v/>
      </c>
      <c r="AC155" s="260" t="str">
        <f t="shared" si="11"/>
        <v/>
      </c>
      <c r="AD155" s="260" t="str" cm="1">
        <f t="array" ref="AD155">IFERROR(IF(A155="","",INDEX(근로조건!$A$5:$L$1048576,MATCH(A155,근로조건!$A$5:$A$1048576,0)+0,12))*B155,"")</f>
        <v/>
      </c>
      <c r="AE155" s="261" t="str" cm="1">
        <f t="array" ref="AE155">IF(A155="","",INDEX(근로조건!$A$5:$AF$1048576,MATCH(A155,근로조건!$A$5:$A$1048576,0)+0,13))</f>
        <v/>
      </c>
      <c r="AF155" s="262" t="str" cm="1">
        <f t="array" ref="AF155">IF(A155="","",INDEX(근로조건!$A$5:$AF$1048576,MATCH(A155,근로조건!$A$5:$A$1048576,0)+0,14))</f>
        <v/>
      </c>
      <c r="AG155" s="261" t="str" cm="1">
        <f t="array" ref="AG155">IF(A155="","",INDEX(근로조건!$A$5:$AF$1048576,MATCH(A155,근로조건!$A$5:$A$1048576,0)+0,11))</f>
        <v/>
      </c>
      <c r="AH155" s="261" t="str" cm="1">
        <f t="array" ref="AH155">IF(A155="","",INDEX(근로조건!$A$5:$AF$1048576,MATCH(A155,근로조건!$A$5:$A$1048576,0)+0,19))</f>
        <v/>
      </c>
      <c r="AI155" s="262" t="str" cm="1">
        <f t="array" ref="AI155">IF(A155="","",INDEX(근로조건!$A$5:$AF$1048576,MATCH(A155,근로조건!$A$5:$A$1048576,0)+0,17))</f>
        <v/>
      </c>
      <c r="AJ155" s="253"/>
      <c r="AK155" s="253"/>
      <c r="AL155" s="253" t="str" cm="1">
        <f t="array" ref="AL155">IF(A155="","",INDEX(근로조건!$A$5:$AF$1048576,MATCH(A155,근로조건!$A$5:$A$1048576,0)+0,20))</f>
        <v/>
      </c>
      <c r="AM155" s="253"/>
      <c r="AN155" s="253"/>
      <c r="AO155" s="253"/>
      <c r="AP155" s="260"/>
      <c r="AQ155" s="123"/>
      <c r="AR155" s="166"/>
      <c r="AS155" s="267"/>
      <c r="AT155" s="266"/>
      <c r="AU155" s="266"/>
      <c r="AV155" s="266"/>
    </row>
    <row r="156" spans="1:48" x14ac:dyDescent="0.3">
      <c r="A156" s="52"/>
      <c r="B156" s="54"/>
      <c r="C156" s="53"/>
      <c r="D156" s="53"/>
      <c r="E156" s="53"/>
      <c r="F156" s="57"/>
      <c r="G156" s="57"/>
      <c r="H156" s="52"/>
      <c r="I156" s="53"/>
      <c r="J156" s="53"/>
      <c r="K156" s="95"/>
      <c r="L156" s="52"/>
      <c r="M156" s="52"/>
      <c r="N156" s="54"/>
      <c r="O156" s="254" t="str" cm="1">
        <f t="array" ref="O156">IF(A156="","",INDEX(근로조건!$A$5:$Y$1048576,MATCH(A156,근로조건!$A$5:$A$1048576,0)+0,15))</f>
        <v/>
      </c>
      <c r="P156" s="255" t="str" cm="1">
        <f t="array" ref="P156">IF(A156="","",INDEX(근로조건!$A$5:$Y$1048576,MATCH(A156,근로조건!$A$5:$A$1048576,0)+0,16))</f>
        <v/>
      </c>
      <c r="Q156" s="256" t="str" cm="1">
        <f t="array" ref="Q156">IF(A156="","",INDEX(근로조건!$A$5:$ZZ$1048576,MATCH(A156,근로조건!$A$5:$A$1048576,0)+0,21))</f>
        <v/>
      </c>
      <c r="R156" s="61"/>
      <c r="S156" s="61"/>
      <c r="T156" s="61"/>
      <c r="U156" s="61"/>
      <c r="V156" s="61"/>
      <c r="W156" s="61"/>
      <c r="X156" s="61"/>
      <c r="Y156" s="61"/>
      <c r="Z156" s="260" t="str">
        <f t="shared" si="9"/>
        <v/>
      </c>
      <c r="AA156" s="260" t="str">
        <f t="shared" si="10"/>
        <v/>
      </c>
      <c r="AB156" s="260" t="str" cm="1">
        <f t="array" ref="AB156">IFERROR(IF(A156="","",INDEX(근로조건!$A$5:$Z$1048576,MATCH(A156,근로조건!$A$5:$A$1048576,0)+0,17)-INDEX(근로조건!$A$5:$Z$1048576,MATCH(A156,근로조건!$A$5:$A$1048576,0)+0,11))*B156,"")</f>
        <v/>
      </c>
      <c r="AC156" s="260" t="str">
        <f t="shared" si="11"/>
        <v/>
      </c>
      <c r="AD156" s="260" t="str" cm="1">
        <f t="array" ref="AD156">IFERROR(IF(A156="","",INDEX(근로조건!$A$5:$L$1048576,MATCH(A156,근로조건!$A$5:$A$1048576,0)+0,12))*B156,"")</f>
        <v/>
      </c>
      <c r="AE156" s="261" t="str" cm="1">
        <f t="array" ref="AE156">IF(A156="","",INDEX(근로조건!$A$5:$AF$1048576,MATCH(A156,근로조건!$A$5:$A$1048576,0)+0,13))</f>
        <v/>
      </c>
      <c r="AF156" s="262" t="str" cm="1">
        <f t="array" ref="AF156">IF(A156="","",INDEX(근로조건!$A$5:$AF$1048576,MATCH(A156,근로조건!$A$5:$A$1048576,0)+0,14))</f>
        <v/>
      </c>
      <c r="AG156" s="261" t="str" cm="1">
        <f t="array" ref="AG156">IF(A156="","",INDEX(근로조건!$A$5:$AF$1048576,MATCH(A156,근로조건!$A$5:$A$1048576,0)+0,11))</f>
        <v/>
      </c>
      <c r="AH156" s="261" t="str" cm="1">
        <f t="array" ref="AH156">IF(A156="","",INDEX(근로조건!$A$5:$AF$1048576,MATCH(A156,근로조건!$A$5:$A$1048576,0)+0,19))</f>
        <v/>
      </c>
      <c r="AI156" s="262" t="str" cm="1">
        <f t="array" ref="AI156">IF(A156="","",INDEX(근로조건!$A$5:$AF$1048576,MATCH(A156,근로조건!$A$5:$A$1048576,0)+0,17))</f>
        <v/>
      </c>
      <c r="AJ156" s="253"/>
      <c r="AK156" s="253"/>
      <c r="AL156" s="253" t="str" cm="1">
        <f t="array" ref="AL156">IF(A156="","",INDEX(근로조건!$A$5:$AF$1048576,MATCH(A156,근로조건!$A$5:$A$1048576,0)+0,20))</f>
        <v/>
      </c>
      <c r="AM156" s="253"/>
      <c r="AN156" s="253"/>
      <c r="AO156" s="253"/>
      <c r="AP156" s="260"/>
      <c r="AQ156" s="123"/>
      <c r="AR156" s="166"/>
      <c r="AS156" s="267"/>
      <c r="AT156" s="266"/>
      <c r="AU156" s="266"/>
      <c r="AV156" s="266"/>
    </row>
    <row r="157" spans="1:48" x14ac:dyDescent="0.3">
      <c r="A157" s="52"/>
      <c r="B157" s="54"/>
      <c r="C157" s="53"/>
      <c r="D157" s="53"/>
      <c r="E157" s="53"/>
      <c r="F157" s="57"/>
      <c r="G157" s="57"/>
      <c r="H157" s="52"/>
      <c r="I157" s="53"/>
      <c r="J157" s="53"/>
      <c r="K157" s="95"/>
      <c r="L157" s="52"/>
      <c r="M157" s="52"/>
      <c r="N157" s="54"/>
      <c r="O157" s="254" t="str" cm="1">
        <f t="array" ref="O157">IF(A157="","",INDEX(근로조건!$A$5:$Y$1048576,MATCH(A157,근로조건!$A$5:$A$1048576,0)+0,15))</f>
        <v/>
      </c>
      <c r="P157" s="255" t="str" cm="1">
        <f t="array" ref="P157">IF(A157="","",INDEX(근로조건!$A$5:$Y$1048576,MATCH(A157,근로조건!$A$5:$A$1048576,0)+0,16))</f>
        <v/>
      </c>
      <c r="Q157" s="256" t="str" cm="1">
        <f t="array" ref="Q157">IF(A157="","",INDEX(근로조건!$A$5:$ZZ$1048576,MATCH(A157,근로조건!$A$5:$A$1048576,0)+0,21))</f>
        <v/>
      </c>
      <c r="R157" s="61"/>
      <c r="S157" s="61"/>
      <c r="T157" s="61"/>
      <c r="U157" s="61"/>
      <c r="V157" s="61"/>
      <c r="W157" s="61"/>
      <c r="X157" s="61"/>
      <c r="Y157" s="61"/>
      <c r="Z157" s="260" t="str">
        <f t="shared" si="9"/>
        <v/>
      </c>
      <c r="AA157" s="260" t="str">
        <f t="shared" si="10"/>
        <v/>
      </c>
      <c r="AB157" s="260" t="str" cm="1">
        <f t="array" ref="AB157">IFERROR(IF(A157="","",INDEX(근로조건!$A$5:$Z$1048576,MATCH(A157,근로조건!$A$5:$A$1048576,0)+0,17)-INDEX(근로조건!$A$5:$Z$1048576,MATCH(A157,근로조건!$A$5:$A$1048576,0)+0,11))*B157,"")</f>
        <v/>
      </c>
      <c r="AC157" s="260" t="str">
        <f t="shared" si="11"/>
        <v/>
      </c>
      <c r="AD157" s="260" t="str" cm="1">
        <f t="array" ref="AD157">IFERROR(IF(A157="","",INDEX(근로조건!$A$5:$L$1048576,MATCH(A157,근로조건!$A$5:$A$1048576,0)+0,12))*B157,"")</f>
        <v/>
      </c>
      <c r="AE157" s="261" t="str" cm="1">
        <f t="array" ref="AE157">IF(A157="","",INDEX(근로조건!$A$5:$AF$1048576,MATCH(A157,근로조건!$A$5:$A$1048576,0)+0,13))</f>
        <v/>
      </c>
      <c r="AF157" s="262" t="str" cm="1">
        <f t="array" ref="AF157">IF(A157="","",INDEX(근로조건!$A$5:$AF$1048576,MATCH(A157,근로조건!$A$5:$A$1048576,0)+0,14))</f>
        <v/>
      </c>
      <c r="AG157" s="261" t="str" cm="1">
        <f t="array" ref="AG157">IF(A157="","",INDEX(근로조건!$A$5:$AF$1048576,MATCH(A157,근로조건!$A$5:$A$1048576,0)+0,11))</f>
        <v/>
      </c>
      <c r="AH157" s="261" t="str" cm="1">
        <f t="array" ref="AH157">IF(A157="","",INDEX(근로조건!$A$5:$AF$1048576,MATCH(A157,근로조건!$A$5:$A$1048576,0)+0,19))</f>
        <v/>
      </c>
      <c r="AI157" s="262" t="str" cm="1">
        <f t="array" ref="AI157">IF(A157="","",INDEX(근로조건!$A$5:$AF$1048576,MATCH(A157,근로조건!$A$5:$A$1048576,0)+0,17))</f>
        <v/>
      </c>
      <c r="AJ157" s="253"/>
      <c r="AK157" s="253"/>
      <c r="AL157" s="253" t="str" cm="1">
        <f t="array" ref="AL157">IF(A157="","",INDEX(근로조건!$A$5:$AF$1048576,MATCH(A157,근로조건!$A$5:$A$1048576,0)+0,20))</f>
        <v/>
      </c>
      <c r="AM157" s="253"/>
      <c r="AN157" s="253"/>
      <c r="AO157" s="253"/>
      <c r="AP157" s="260"/>
      <c r="AQ157" s="123"/>
      <c r="AR157" s="166"/>
      <c r="AS157" s="267"/>
      <c r="AT157" s="266"/>
      <c r="AU157" s="266"/>
      <c r="AV157" s="266"/>
    </row>
    <row r="158" spans="1:48" x14ac:dyDescent="0.3">
      <c r="A158" s="52"/>
      <c r="B158" s="54"/>
      <c r="C158" s="53"/>
      <c r="D158" s="53"/>
      <c r="E158" s="53"/>
      <c r="F158" s="57"/>
      <c r="G158" s="57"/>
      <c r="H158" s="52"/>
      <c r="I158" s="53"/>
      <c r="J158" s="53"/>
      <c r="K158" s="95"/>
      <c r="L158" s="52"/>
      <c r="M158" s="52"/>
      <c r="N158" s="54"/>
      <c r="O158" s="254" t="str" cm="1">
        <f t="array" ref="O158">IF(A158="","",INDEX(근로조건!$A$5:$Y$1048576,MATCH(A158,근로조건!$A$5:$A$1048576,0)+0,15))</f>
        <v/>
      </c>
      <c r="P158" s="255" t="str" cm="1">
        <f t="array" ref="P158">IF(A158="","",INDEX(근로조건!$A$5:$Y$1048576,MATCH(A158,근로조건!$A$5:$A$1048576,0)+0,16))</f>
        <v/>
      </c>
      <c r="Q158" s="256" t="str" cm="1">
        <f t="array" ref="Q158">IF(A158="","",INDEX(근로조건!$A$5:$ZZ$1048576,MATCH(A158,근로조건!$A$5:$A$1048576,0)+0,21))</f>
        <v/>
      </c>
      <c r="R158" s="61"/>
      <c r="S158" s="61"/>
      <c r="T158" s="61"/>
      <c r="U158" s="61"/>
      <c r="V158" s="61"/>
      <c r="W158" s="61"/>
      <c r="X158" s="61"/>
      <c r="Y158" s="61"/>
      <c r="Z158" s="260" t="str">
        <f t="shared" si="9"/>
        <v/>
      </c>
      <c r="AA158" s="260" t="str">
        <f t="shared" si="10"/>
        <v/>
      </c>
      <c r="AB158" s="260" t="str" cm="1">
        <f t="array" ref="AB158">IFERROR(IF(A158="","",INDEX(근로조건!$A$5:$Z$1048576,MATCH(A158,근로조건!$A$5:$A$1048576,0)+0,17)-INDEX(근로조건!$A$5:$Z$1048576,MATCH(A158,근로조건!$A$5:$A$1048576,0)+0,11))*B158,"")</f>
        <v/>
      </c>
      <c r="AC158" s="260" t="str">
        <f t="shared" si="11"/>
        <v/>
      </c>
      <c r="AD158" s="260" t="str" cm="1">
        <f t="array" ref="AD158">IFERROR(IF(A158="","",INDEX(근로조건!$A$5:$L$1048576,MATCH(A158,근로조건!$A$5:$A$1048576,0)+0,12))*B158,"")</f>
        <v/>
      </c>
      <c r="AE158" s="261" t="str" cm="1">
        <f t="array" ref="AE158">IF(A158="","",INDEX(근로조건!$A$5:$AF$1048576,MATCH(A158,근로조건!$A$5:$A$1048576,0)+0,13))</f>
        <v/>
      </c>
      <c r="AF158" s="262" t="str" cm="1">
        <f t="array" ref="AF158">IF(A158="","",INDEX(근로조건!$A$5:$AF$1048576,MATCH(A158,근로조건!$A$5:$A$1048576,0)+0,14))</f>
        <v/>
      </c>
      <c r="AG158" s="261" t="str" cm="1">
        <f t="array" ref="AG158">IF(A158="","",INDEX(근로조건!$A$5:$AF$1048576,MATCH(A158,근로조건!$A$5:$A$1048576,0)+0,11))</f>
        <v/>
      </c>
      <c r="AH158" s="261" t="str" cm="1">
        <f t="array" ref="AH158">IF(A158="","",INDEX(근로조건!$A$5:$AF$1048576,MATCH(A158,근로조건!$A$5:$A$1048576,0)+0,19))</f>
        <v/>
      </c>
      <c r="AI158" s="262" t="str" cm="1">
        <f t="array" ref="AI158">IF(A158="","",INDEX(근로조건!$A$5:$AF$1048576,MATCH(A158,근로조건!$A$5:$A$1048576,0)+0,17))</f>
        <v/>
      </c>
      <c r="AJ158" s="253"/>
      <c r="AK158" s="253"/>
      <c r="AL158" s="253" t="str" cm="1">
        <f t="array" ref="AL158">IF(A158="","",INDEX(근로조건!$A$5:$AF$1048576,MATCH(A158,근로조건!$A$5:$A$1048576,0)+0,20))</f>
        <v/>
      </c>
      <c r="AM158" s="253"/>
      <c r="AN158" s="253"/>
      <c r="AO158" s="253"/>
      <c r="AP158" s="260"/>
      <c r="AQ158" s="123"/>
      <c r="AR158" s="166"/>
      <c r="AS158" s="267"/>
      <c r="AT158" s="266"/>
      <c r="AU158" s="266"/>
      <c r="AV158" s="266"/>
    </row>
    <row r="159" spans="1:48" x14ac:dyDescent="0.3">
      <c r="A159" s="52"/>
      <c r="B159" s="54"/>
      <c r="C159" s="53"/>
      <c r="D159" s="53"/>
      <c r="E159" s="53"/>
      <c r="F159" s="57"/>
      <c r="G159" s="57"/>
      <c r="H159" s="52"/>
      <c r="I159" s="53"/>
      <c r="J159" s="53"/>
      <c r="K159" s="95"/>
      <c r="L159" s="52"/>
      <c r="M159" s="52"/>
      <c r="N159" s="54"/>
      <c r="O159" s="254" t="str" cm="1">
        <f t="array" ref="O159">IF(A159="","",INDEX(근로조건!$A$5:$Y$1048576,MATCH(A159,근로조건!$A$5:$A$1048576,0)+0,15))</f>
        <v/>
      </c>
      <c r="P159" s="255" t="str" cm="1">
        <f t="array" ref="P159">IF(A159="","",INDEX(근로조건!$A$5:$Y$1048576,MATCH(A159,근로조건!$A$5:$A$1048576,0)+0,16))</f>
        <v/>
      </c>
      <c r="Q159" s="256" t="str" cm="1">
        <f t="array" ref="Q159">IF(A159="","",INDEX(근로조건!$A$5:$ZZ$1048576,MATCH(A159,근로조건!$A$5:$A$1048576,0)+0,21))</f>
        <v/>
      </c>
      <c r="R159" s="61"/>
      <c r="S159" s="61"/>
      <c r="T159" s="61"/>
      <c r="U159" s="61"/>
      <c r="V159" s="61"/>
      <c r="W159" s="61"/>
      <c r="X159" s="61"/>
      <c r="Y159" s="61"/>
      <c r="Z159" s="260" t="str">
        <f t="shared" si="9"/>
        <v/>
      </c>
      <c r="AA159" s="260" t="str">
        <f t="shared" si="10"/>
        <v/>
      </c>
      <c r="AB159" s="260" t="str" cm="1">
        <f t="array" ref="AB159">IFERROR(IF(A159="","",INDEX(근로조건!$A$5:$Z$1048576,MATCH(A159,근로조건!$A$5:$A$1048576,0)+0,17)-INDEX(근로조건!$A$5:$Z$1048576,MATCH(A159,근로조건!$A$5:$A$1048576,0)+0,11))*B159,"")</f>
        <v/>
      </c>
      <c r="AC159" s="260" t="str">
        <f t="shared" si="11"/>
        <v/>
      </c>
      <c r="AD159" s="260" t="str" cm="1">
        <f t="array" ref="AD159">IFERROR(IF(A159="","",INDEX(근로조건!$A$5:$L$1048576,MATCH(A159,근로조건!$A$5:$A$1048576,0)+0,12))*B159,"")</f>
        <v/>
      </c>
      <c r="AE159" s="261" t="str" cm="1">
        <f t="array" ref="AE159">IF(A159="","",INDEX(근로조건!$A$5:$AF$1048576,MATCH(A159,근로조건!$A$5:$A$1048576,0)+0,13))</f>
        <v/>
      </c>
      <c r="AF159" s="262" t="str" cm="1">
        <f t="array" ref="AF159">IF(A159="","",INDEX(근로조건!$A$5:$AF$1048576,MATCH(A159,근로조건!$A$5:$A$1048576,0)+0,14))</f>
        <v/>
      </c>
      <c r="AG159" s="261" t="str" cm="1">
        <f t="array" ref="AG159">IF(A159="","",INDEX(근로조건!$A$5:$AF$1048576,MATCH(A159,근로조건!$A$5:$A$1048576,0)+0,11))</f>
        <v/>
      </c>
      <c r="AH159" s="261" t="str" cm="1">
        <f t="array" ref="AH159">IF(A159="","",INDEX(근로조건!$A$5:$AF$1048576,MATCH(A159,근로조건!$A$5:$A$1048576,0)+0,19))</f>
        <v/>
      </c>
      <c r="AI159" s="262" t="str" cm="1">
        <f t="array" ref="AI159">IF(A159="","",INDEX(근로조건!$A$5:$AF$1048576,MATCH(A159,근로조건!$A$5:$A$1048576,0)+0,17))</f>
        <v/>
      </c>
      <c r="AJ159" s="253"/>
      <c r="AK159" s="253"/>
      <c r="AL159" s="253" t="str" cm="1">
        <f t="array" ref="AL159">IF(A159="","",INDEX(근로조건!$A$5:$AF$1048576,MATCH(A159,근로조건!$A$5:$A$1048576,0)+0,20))</f>
        <v/>
      </c>
      <c r="AM159" s="253"/>
      <c r="AN159" s="253"/>
      <c r="AO159" s="253"/>
      <c r="AP159" s="260"/>
      <c r="AQ159" s="123"/>
      <c r="AR159" s="166"/>
      <c r="AS159" s="267"/>
      <c r="AT159" s="266"/>
      <c r="AU159" s="266"/>
      <c r="AV159" s="266"/>
    </row>
    <row r="160" spans="1:48" x14ac:dyDescent="0.3">
      <c r="A160" s="52"/>
      <c r="B160" s="54"/>
      <c r="C160" s="53"/>
      <c r="D160" s="53"/>
      <c r="E160" s="53"/>
      <c r="F160" s="57"/>
      <c r="G160" s="57"/>
      <c r="H160" s="52"/>
      <c r="I160" s="53"/>
      <c r="J160" s="53"/>
      <c r="K160" s="95"/>
      <c r="L160" s="52"/>
      <c r="M160" s="52"/>
      <c r="N160" s="54"/>
      <c r="O160" s="254" t="str" cm="1">
        <f t="array" ref="O160">IF(A160="","",INDEX(근로조건!$A$5:$Y$1048576,MATCH(A160,근로조건!$A$5:$A$1048576,0)+0,15))</f>
        <v/>
      </c>
      <c r="P160" s="255" t="str" cm="1">
        <f t="array" ref="P160">IF(A160="","",INDEX(근로조건!$A$5:$Y$1048576,MATCH(A160,근로조건!$A$5:$A$1048576,0)+0,16))</f>
        <v/>
      </c>
      <c r="Q160" s="256" t="str" cm="1">
        <f t="array" ref="Q160">IF(A160="","",INDEX(근로조건!$A$5:$ZZ$1048576,MATCH(A160,근로조건!$A$5:$A$1048576,0)+0,21))</f>
        <v/>
      </c>
      <c r="R160" s="61"/>
      <c r="S160" s="61"/>
      <c r="T160" s="61"/>
      <c r="U160" s="61"/>
      <c r="V160" s="61"/>
      <c r="W160" s="61"/>
      <c r="X160" s="61"/>
      <c r="Y160" s="61"/>
      <c r="Z160" s="260" t="str">
        <f t="shared" si="9"/>
        <v/>
      </c>
      <c r="AA160" s="260" t="str">
        <f t="shared" si="10"/>
        <v/>
      </c>
      <c r="AB160" s="260" t="str" cm="1">
        <f t="array" ref="AB160">IFERROR(IF(A160="","",INDEX(근로조건!$A$5:$Z$1048576,MATCH(A160,근로조건!$A$5:$A$1048576,0)+0,17)-INDEX(근로조건!$A$5:$Z$1048576,MATCH(A160,근로조건!$A$5:$A$1048576,0)+0,11))*B160,"")</f>
        <v/>
      </c>
      <c r="AC160" s="260" t="str">
        <f t="shared" si="11"/>
        <v/>
      </c>
      <c r="AD160" s="260" t="str" cm="1">
        <f t="array" ref="AD160">IFERROR(IF(A160="","",INDEX(근로조건!$A$5:$L$1048576,MATCH(A160,근로조건!$A$5:$A$1048576,0)+0,12))*B160,"")</f>
        <v/>
      </c>
      <c r="AE160" s="261" t="str" cm="1">
        <f t="array" ref="AE160">IF(A160="","",INDEX(근로조건!$A$5:$AF$1048576,MATCH(A160,근로조건!$A$5:$A$1048576,0)+0,13))</f>
        <v/>
      </c>
      <c r="AF160" s="262" t="str" cm="1">
        <f t="array" ref="AF160">IF(A160="","",INDEX(근로조건!$A$5:$AF$1048576,MATCH(A160,근로조건!$A$5:$A$1048576,0)+0,14))</f>
        <v/>
      </c>
      <c r="AG160" s="261" t="str" cm="1">
        <f t="array" ref="AG160">IF(A160="","",INDEX(근로조건!$A$5:$AF$1048576,MATCH(A160,근로조건!$A$5:$A$1048576,0)+0,11))</f>
        <v/>
      </c>
      <c r="AH160" s="261" t="str" cm="1">
        <f t="array" ref="AH160">IF(A160="","",INDEX(근로조건!$A$5:$AF$1048576,MATCH(A160,근로조건!$A$5:$A$1048576,0)+0,19))</f>
        <v/>
      </c>
      <c r="AI160" s="262" t="str" cm="1">
        <f t="array" ref="AI160">IF(A160="","",INDEX(근로조건!$A$5:$AF$1048576,MATCH(A160,근로조건!$A$5:$A$1048576,0)+0,17))</f>
        <v/>
      </c>
      <c r="AJ160" s="253"/>
      <c r="AK160" s="253"/>
      <c r="AL160" s="253" t="str" cm="1">
        <f t="array" ref="AL160">IF(A160="","",INDEX(근로조건!$A$5:$AF$1048576,MATCH(A160,근로조건!$A$5:$A$1048576,0)+0,20))</f>
        <v/>
      </c>
      <c r="AM160" s="253"/>
      <c r="AN160" s="253"/>
      <c r="AO160" s="253"/>
      <c r="AP160" s="260"/>
      <c r="AQ160" s="123"/>
      <c r="AR160" s="166"/>
      <c r="AS160" s="267"/>
      <c r="AT160" s="266"/>
      <c r="AU160" s="266"/>
      <c r="AV160" s="266"/>
    </row>
    <row r="161" spans="1:48" x14ac:dyDescent="0.3">
      <c r="A161" s="52"/>
      <c r="B161" s="54"/>
      <c r="C161" s="53"/>
      <c r="D161" s="53"/>
      <c r="E161" s="53"/>
      <c r="F161" s="57"/>
      <c r="G161" s="57"/>
      <c r="H161" s="52"/>
      <c r="I161" s="53"/>
      <c r="J161" s="53"/>
      <c r="K161" s="95"/>
      <c r="L161" s="52"/>
      <c r="M161" s="52"/>
      <c r="N161" s="54"/>
      <c r="O161" s="254" t="str" cm="1">
        <f t="array" ref="O161">IF(A161="","",INDEX(근로조건!$A$5:$Y$1048576,MATCH(A161,근로조건!$A$5:$A$1048576,0)+0,15))</f>
        <v/>
      </c>
      <c r="P161" s="255" t="str" cm="1">
        <f t="array" ref="P161">IF(A161="","",INDEX(근로조건!$A$5:$Y$1048576,MATCH(A161,근로조건!$A$5:$A$1048576,0)+0,16))</f>
        <v/>
      </c>
      <c r="Q161" s="256" t="str" cm="1">
        <f t="array" ref="Q161">IF(A161="","",INDEX(근로조건!$A$5:$ZZ$1048576,MATCH(A161,근로조건!$A$5:$A$1048576,0)+0,21))</f>
        <v/>
      </c>
      <c r="R161" s="61"/>
      <c r="S161" s="61"/>
      <c r="T161" s="61"/>
      <c r="U161" s="61"/>
      <c r="V161" s="61"/>
      <c r="W161" s="61"/>
      <c r="X161" s="61"/>
      <c r="Y161" s="61"/>
      <c r="Z161" s="260" t="str">
        <f t="shared" si="9"/>
        <v/>
      </c>
      <c r="AA161" s="260" t="str">
        <f t="shared" si="10"/>
        <v/>
      </c>
      <c r="AB161" s="260" t="str" cm="1">
        <f t="array" ref="AB161">IFERROR(IF(A161="","",INDEX(근로조건!$A$5:$Z$1048576,MATCH(A161,근로조건!$A$5:$A$1048576,0)+0,17)-INDEX(근로조건!$A$5:$Z$1048576,MATCH(A161,근로조건!$A$5:$A$1048576,0)+0,11))*B161,"")</f>
        <v/>
      </c>
      <c r="AC161" s="260" t="str">
        <f t="shared" si="11"/>
        <v/>
      </c>
      <c r="AD161" s="260" t="str" cm="1">
        <f t="array" ref="AD161">IFERROR(IF(A161="","",INDEX(근로조건!$A$5:$L$1048576,MATCH(A161,근로조건!$A$5:$A$1048576,0)+0,12))*B161,"")</f>
        <v/>
      </c>
      <c r="AE161" s="261" t="str" cm="1">
        <f t="array" ref="AE161">IF(A161="","",INDEX(근로조건!$A$5:$AF$1048576,MATCH(A161,근로조건!$A$5:$A$1048576,0)+0,13))</f>
        <v/>
      </c>
      <c r="AF161" s="262" t="str" cm="1">
        <f t="array" ref="AF161">IF(A161="","",INDEX(근로조건!$A$5:$AF$1048576,MATCH(A161,근로조건!$A$5:$A$1048576,0)+0,14))</f>
        <v/>
      </c>
      <c r="AG161" s="261" t="str" cm="1">
        <f t="array" ref="AG161">IF(A161="","",INDEX(근로조건!$A$5:$AF$1048576,MATCH(A161,근로조건!$A$5:$A$1048576,0)+0,11))</f>
        <v/>
      </c>
      <c r="AH161" s="261" t="str" cm="1">
        <f t="array" ref="AH161">IF(A161="","",INDEX(근로조건!$A$5:$AF$1048576,MATCH(A161,근로조건!$A$5:$A$1048576,0)+0,19))</f>
        <v/>
      </c>
      <c r="AI161" s="262" t="str" cm="1">
        <f t="array" ref="AI161">IF(A161="","",INDEX(근로조건!$A$5:$AF$1048576,MATCH(A161,근로조건!$A$5:$A$1048576,0)+0,17))</f>
        <v/>
      </c>
      <c r="AJ161" s="253"/>
      <c r="AK161" s="253"/>
      <c r="AL161" s="253" t="str" cm="1">
        <f t="array" ref="AL161">IF(A161="","",INDEX(근로조건!$A$5:$AF$1048576,MATCH(A161,근로조건!$A$5:$A$1048576,0)+0,20))</f>
        <v/>
      </c>
      <c r="AM161" s="253"/>
      <c r="AN161" s="253"/>
      <c r="AO161" s="253"/>
      <c r="AP161" s="260"/>
      <c r="AQ161" s="123"/>
      <c r="AR161" s="166"/>
      <c r="AS161" s="267"/>
      <c r="AT161" s="266"/>
      <c r="AU161" s="266"/>
      <c r="AV161" s="266"/>
    </row>
    <row r="162" spans="1:48" x14ac:dyDescent="0.3">
      <c r="A162" s="52"/>
      <c r="B162" s="54"/>
      <c r="C162" s="53"/>
      <c r="D162" s="53"/>
      <c r="E162" s="53"/>
      <c r="F162" s="57"/>
      <c r="G162" s="57"/>
      <c r="H162" s="52"/>
      <c r="I162" s="53"/>
      <c r="J162" s="53"/>
      <c r="K162" s="95"/>
      <c r="L162" s="52"/>
      <c r="M162" s="52"/>
      <c r="N162" s="54"/>
      <c r="O162" s="254" t="str" cm="1">
        <f t="array" ref="O162">IF(A162="","",INDEX(근로조건!$A$5:$Y$1048576,MATCH(A162,근로조건!$A$5:$A$1048576,0)+0,15))</f>
        <v/>
      </c>
      <c r="P162" s="255" t="str" cm="1">
        <f t="array" ref="P162">IF(A162="","",INDEX(근로조건!$A$5:$Y$1048576,MATCH(A162,근로조건!$A$5:$A$1048576,0)+0,16))</f>
        <v/>
      </c>
      <c r="Q162" s="256" t="str" cm="1">
        <f t="array" ref="Q162">IF(A162="","",INDEX(근로조건!$A$5:$ZZ$1048576,MATCH(A162,근로조건!$A$5:$A$1048576,0)+0,21))</f>
        <v/>
      </c>
      <c r="R162" s="61"/>
      <c r="S162" s="61"/>
      <c r="T162" s="61"/>
      <c r="U162" s="61"/>
      <c r="V162" s="61"/>
      <c r="W162" s="61"/>
      <c r="X162" s="61"/>
      <c r="Y162" s="61"/>
      <c r="Z162" s="260" t="str">
        <f t="shared" si="9"/>
        <v/>
      </c>
      <c r="AA162" s="260" t="str">
        <f t="shared" si="10"/>
        <v/>
      </c>
      <c r="AB162" s="260" t="str" cm="1">
        <f t="array" ref="AB162">IFERROR(IF(A162="","",INDEX(근로조건!$A$5:$Z$1048576,MATCH(A162,근로조건!$A$5:$A$1048576,0)+0,17)-INDEX(근로조건!$A$5:$Z$1048576,MATCH(A162,근로조건!$A$5:$A$1048576,0)+0,11))*B162,"")</f>
        <v/>
      </c>
      <c r="AC162" s="260" t="str">
        <f t="shared" si="11"/>
        <v/>
      </c>
      <c r="AD162" s="260" t="str" cm="1">
        <f t="array" ref="AD162">IFERROR(IF(A162="","",INDEX(근로조건!$A$5:$L$1048576,MATCH(A162,근로조건!$A$5:$A$1048576,0)+0,12))*B162,"")</f>
        <v/>
      </c>
      <c r="AE162" s="261" t="str" cm="1">
        <f t="array" ref="AE162">IF(A162="","",INDEX(근로조건!$A$5:$AF$1048576,MATCH(A162,근로조건!$A$5:$A$1048576,0)+0,13))</f>
        <v/>
      </c>
      <c r="AF162" s="262" t="str" cm="1">
        <f t="array" ref="AF162">IF(A162="","",INDEX(근로조건!$A$5:$AF$1048576,MATCH(A162,근로조건!$A$5:$A$1048576,0)+0,14))</f>
        <v/>
      </c>
      <c r="AG162" s="261" t="str" cm="1">
        <f t="array" ref="AG162">IF(A162="","",INDEX(근로조건!$A$5:$AF$1048576,MATCH(A162,근로조건!$A$5:$A$1048576,0)+0,11))</f>
        <v/>
      </c>
      <c r="AH162" s="261" t="str" cm="1">
        <f t="array" ref="AH162">IF(A162="","",INDEX(근로조건!$A$5:$AF$1048576,MATCH(A162,근로조건!$A$5:$A$1048576,0)+0,19))</f>
        <v/>
      </c>
      <c r="AI162" s="262" t="str" cm="1">
        <f t="array" ref="AI162">IF(A162="","",INDEX(근로조건!$A$5:$AF$1048576,MATCH(A162,근로조건!$A$5:$A$1048576,0)+0,17))</f>
        <v/>
      </c>
      <c r="AJ162" s="253"/>
      <c r="AK162" s="253"/>
      <c r="AL162" s="253" t="str" cm="1">
        <f t="array" ref="AL162">IF(A162="","",INDEX(근로조건!$A$5:$AF$1048576,MATCH(A162,근로조건!$A$5:$A$1048576,0)+0,20))</f>
        <v/>
      </c>
      <c r="AM162" s="253"/>
      <c r="AN162" s="253"/>
      <c r="AO162" s="253"/>
      <c r="AP162" s="260"/>
      <c r="AQ162" s="123"/>
      <c r="AR162" s="166"/>
      <c r="AS162" s="267"/>
      <c r="AT162" s="266"/>
      <c r="AU162" s="266"/>
      <c r="AV162" s="266"/>
    </row>
    <row r="163" spans="1:48" x14ac:dyDescent="0.3">
      <c r="A163" s="52"/>
      <c r="B163" s="54"/>
      <c r="C163" s="53"/>
      <c r="D163" s="53"/>
      <c r="E163" s="53"/>
      <c r="F163" s="57"/>
      <c r="G163" s="57"/>
      <c r="H163" s="52"/>
      <c r="I163" s="53"/>
      <c r="J163" s="53"/>
      <c r="K163" s="95"/>
      <c r="L163" s="52"/>
      <c r="M163" s="52"/>
      <c r="N163" s="54"/>
      <c r="O163" s="254" t="str" cm="1">
        <f t="array" ref="O163">IF(A163="","",INDEX(근로조건!$A$5:$Y$1048576,MATCH(A163,근로조건!$A$5:$A$1048576,0)+0,15))</f>
        <v/>
      </c>
      <c r="P163" s="255" t="str" cm="1">
        <f t="array" ref="P163">IF(A163="","",INDEX(근로조건!$A$5:$Y$1048576,MATCH(A163,근로조건!$A$5:$A$1048576,0)+0,16))</f>
        <v/>
      </c>
      <c r="Q163" s="256" t="str" cm="1">
        <f t="array" ref="Q163">IF(A163="","",INDEX(근로조건!$A$5:$ZZ$1048576,MATCH(A163,근로조건!$A$5:$A$1048576,0)+0,21))</f>
        <v/>
      </c>
      <c r="R163" s="61"/>
      <c r="S163" s="61"/>
      <c r="T163" s="61"/>
      <c r="U163" s="61"/>
      <c r="V163" s="61"/>
      <c r="W163" s="61"/>
      <c r="X163" s="61"/>
      <c r="Y163" s="61"/>
      <c r="Z163" s="260" t="str">
        <f t="shared" si="9"/>
        <v/>
      </c>
      <c r="AA163" s="260" t="str">
        <f t="shared" si="10"/>
        <v/>
      </c>
      <c r="AB163" s="260" t="str" cm="1">
        <f t="array" ref="AB163">IFERROR(IF(A163="","",INDEX(근로조건!$A$5:$Z$1048576,MATCH(A163,근로조건!$A$5:$A$1048576,0)+0,17)-INDEX(근로조건!$A$5:$Z$1048576,MATCH(A163,근로조건!$A$5:$A$1048576,0)+0,11))*B163,"")</f>
        <v/>
      </c>
      <c r="AC163" s="260" t="str">
        <f t="shared" si="11"/>
        <v/>
      </c>
      <c r="AD163" s="260" t="str" cm="1">
        <f t="array" ref="AD163">IFERROR(IF(A163="","",INDEX(근로조건!$A$5:$L$1048576,MATCH(A163,근로조건!$A$5:$A$1048576,0)+0,12))*B163,"")</f>
        <v/>
      </c>
      <c r="AE163" s="261" t="str" cm="1">
        <f t="array" ref="AE163">IF(A163="","",INDEX(근로조건!$A$5:$AF$1048576,MATCH(A163,근로조건!$A$5:$A$1048576,0)+0,13))</f>
        <v/>
      </c>
      <c r="AF163" s="262" t="str" cm="1">
        <f t="array" ref="AF163">IF(A163="","",INDEX(근로조건!$A$5:$AF$1048576,MATCH(A163,근로조건!$A$5:$A$1048576,0)+0,14))</f>
        <v/>
      </c>
      <c r="AG163" s="261" t="str" cm="1">
        <f t="array" ref="AG163">IF(A163="","",INDEX(근로조건!$A$5:$AF$1048576,MATCH(A163,근로조건!$A$5:$A$1048576,0)+0,11))</f>
        <v/>
      </c>
      <c r="AH163" s="261" t="str" cm="1">
        <f t="array" ref="AH163">IF(A163="","",INDEX(근로조건!$A$5:$AF$1048576,MATCH(A163,근로조건!$A$5:$A$1048576,0)+0,19))</f>
        <v/>
      </c>
      <c r="AI163" s="262" t="str" cm="1">
        <f t="array" ref="AI163">IF(A163="","",INDEX(근로조건!$A$5:$AF$1048576,MATCH(A163,근로조건!$A$5:$A$1048576,0)+0,17))</f>
        <v/>
      </c>
      <c r="AJ163" s="253"/>
      <c r="AK163" s="253"/>
      <c r="AL163" s="253" t="str" cm="1">
        <f t="array" ref="AL163">IF(A163="","",INDEX(근로조건!$A$5:$AF$1048576,MATCH(A163,근로조건!$A$5:$A$1048576,0)+0,20))</f>
        <v/>
      </c>
      <c r="AM163" s="253"/>
      <c r="AN163" s="253"/>
      <c r="AO163" s="253"/>
      <c r="AP163" s="260"/>
      <c r="AQ163" s="123"/>
      <c r="AR163" s="166"/>
      <c r="AS163" s="267"/>
      <c r="AT163" s="266"/>
      <c r="AU163" s="266"/>
      <c r="AV163" s="266"/>
    </row>
    <row r="164" spans="1:48" x14ac:dyDescent="0.3">
      <c r="A164" s="52"/>
      <c r="B164" s="54"/>
      <c r="C164" s="53"/>
      <c r="D164" s="53"/>
      <c r="E164" s="53"/>
      <c r="F164" s="57"/>
      <c r="G164" s="57"/>
      <c r="H164" s="52"/>
      <c r="I164" s="53"/>
      <c r="J164" s="53"/>
      <c r="K164" s="95"/>
      <c r="L164" s="52"/>
      <c r="M164" s="52"/>
      <c r="N164" s="54"/>
      <c r="O164" s="254" t="str" cm="1">
        <f t="array" ref="O164">IF(A164="","",INDEX(근로조건!$A$5:$Y$1048576,MATCH(A164,근로조건!$A$5:$A$1048576,0)+0,15))</f>
        <v/>
      </c>
      <c r="P164" s="255" t="str" cm="1">
        <f t="array" ref="P164">IF(A164="","",INDEX(근로조건!$A$5:$Y$1048576,MATCH(A164,근로조건!$A$5:$A$1048576,0)+0,16))</f>
        <v/>
      </c>
      <c r="Q164" s="256" t="str" cm="1">
        <f t="array" ref="Q164">IF(A164="","",INDEX(근로조건!$A$5:$ZZ$1048576,MATCH(A164,근로조건!$A$5:$A$1048576,0)+0,21))</f>
        <v/>
      </c>
      <c r="R164" s="61"/>
      <c r="S164" s="61"/>
      <c r="T164" s="61"/>
      <c r="U164" s="61"/>
      <c r="V164" s="61"/>
      <c r="W164" s="61"/>
      <c r="X164" s="61"/>
      <c r="Y164" s="61"/>
      <c r="Z164" s="260" t="str">
        <f t="shared" si="9"/>
        <v/>
      </c>
      <c r="AA164" s="260" t="str">
        <f t="shared" si="10"/>
        <v/>
      </c>
      <c r="AB164" s="260" t="str" cm="1">
        <f t="array" ref="AB164">IFERROR(IF(A164="","",INDEX(근로조건!$A$5:$Z$1048576,MATCH(A164,근로조건!$A$5:$A$1048576,0)+0,17)-INDEX(근로조건!$A$5:$Z$1048576,MATCH(A164,근로조건!$A$5:$A$1048576,0)+0,11))*B164,"")</f>
        <v/>
      </c>
      <c r="AC164" s="260" t="str">
        <f t="shared" si="11"/>
        <v/>
      </c>
      <c r="AD164" s="260" t="str" cm="1">
        <f t="array" ref="AD164">IFERROR(IF(A164="","",INDEX(근로조건!$A$5:$L$1048576,MATCH(A164,근로조건!$A$5:$A$1048576,0)+0,12))*B164,"")</f>
        <v/>
      </c>
      <c r="AE164" s="261" t="str" cm="1">
        <f t="array" ref="AE164">IF(A164="","",INDEX(근로조건!$A$5:$AF$1048576,MATCH(A164,근로조건!$A$5:$A$1048576,0)+0,13))</f>
        <v/>
      </c>
      <c r="AF164" s="262" t="str" cm="1">
        <f t="array" ref="AF164">IF(A164="","",INDEX(근로조건!$A$5:$AF$1048576,MATCH(A164,근로조건!$A$5:$A$1048576,0)+0,14))</f>
        <v/>
      </c>
      <c r="AG164" s="261" t="str" cm="1">
        <f t="array" ref="AG164">IF(A164="","",INDEX(근로조건!$A$5:$AF$1048576,MATCH(A164,근로조건!$A$5:$A$1048576,0)+0,11))</f>
        <v/>
      </c>
      <c r="AH164" s="261" t="str" cm="1">
        <f t="array" ref="AH164">IF(A164="","",INDEX(근로조건!$A$5:$AF$1048576,MATCH(A164,근로조건!$A$5:$A$1048576,0)+0,19))</f>
        <v/>
      </c>
      <c r="AI164" s="262" t="str" cm="1">
        <f t="array" ref="AI164">IF(A164="","",INDEX(근로조건!$A$5:$AF$1048576,MATCH(A164,근로조건!$A$5:$A$1048576,0)+0,17))</f>
        <v/>
      </c>
      <c r="AJ164" s="253"/>
      <c r="AK164" s="253"/>
      <c r="AL164" s="253" t="str" cm="1">
        <f t="array" ref="AL164">IF(A164="","",INDEX(근로조건!$A$5:$AF$1048576,MATCH(A164,근로조건!$A$5:$A$1048576,0)+0,20))</f>
        <v/>
      </c>
      <c r="AM164" s="253"/>
      <c r="AN164" s="253"/>
      <c r="AO164" s="253"/>
      <c r="AP164" s="260"/>
      <c r="AQ164" s="123"/>
      <c r="AR164" s="166"/>
      <c r="AS164" s="267"/>
      <c r="AT164" s="266"/>
      <c r="AU164" s="266"/>
      <c r="AV164" s="266"/>
    </row>
    <row r="165" spans="1:48" x14ac:dyDescent="0.3">
      <c r="A165" s="52"/>
      <c r="B165" s="54"/>
      <c r="C165" s="53"/>
      <c r="D165" s="53"/>
      <c r="E165" s="53"/>
      <c r="F165" s="57"/>
      <c r="G165" s="57"/>
      <c r="H165" s="52"/>
      <c r="I165" s="53"/>
      <c r="J165" s="53"/>
      <c r="K165" s="95"/>
      <c r="L165" s="52"/>
      <c r="M165" s="52"/>
      <c r="N165" s="54"/>
      <c r="O165" s="254" t="str" cm="1">
        <f t="array" ref="O165">IF(A165="","",INDEX(근로조건!$A$5:$Y$1048576,MATCH(A165,근로조건!$A$5:$A$1048576,0)+0,15))</f>
        <v/>
      </c>
      <c r="P165" s="255" t="str" cm="1">
        <f t="array" ref="P165">IF(A165="","",INDEX(근로조건!$A$5:$Y$1048576,MATCH(A165,근로조건!$A$5:$A$1048576,0)+0,16))</f>
        <v/>
      </c>
      <c r="Q165" s="256" t="str" cm="1">
        <f t="array" ref="Q165">IF(A165="","",INDEX(근로조건!$A$5:$ZZ$1048576,MATCH(A165,근로조건!$A$5:$A$1048576,0)+0,21))</f>
        <v/>
      </c>
      <c r="R165" s="61"/>
      <c r="S165" s="61"/>
      <c r="T165" s="61"/>
      <c r="U165" s="61"/>
      <c r="V165" s="61"/>
      <c r="W165" s="61"/>
      <c r="X165" s="61"/>
      <c r="Y165" s="61"/>
      <c r="Z165" s="260" t="str">
        <f t="shared" si="9"/>
        <v/>
      </c>
      <c r="AA165" s="260" t="str">
        <f t="shared" si="10"/>
        <v/>
      </c>
      <c r="AB165" s="260" t="str" cm="1">
        <f t="array" ref="AB165">IFERROR(IF(A165="","",INDEX(근로조건!$A$5:$Z$1048576,MATCH(A165,근로조건!$A$5:$A$1048576,0)+0,17)-INDEX(근로조건!$A$5:$Z$1048576,MATCH(A165,근로조건!$A$5:$A$1048576,0)+0,11))*B165,"")</f>
        <v/>
      </c>
      <c r="AC165" s="260" t="str">
        <f t="shared" si="11"/>
        <v/>
      </c>
      <c r="AD165" s="260" t="str" cm="1">
        <f t="array" ref="AD165">IFERROR(IF(A165="","",INDEX(근로조건!$A$5:$L$1048576,MATCH(A165,근로조건!$A$5:$A$1048576,0)+0,12))*B165,"")</f>
        <v/>
      </c>
      <c r="AE165" s="261" t="str" cm="1">
        <f t="array" ref="AE165">IF(A165="","",INDEX(근로조건!$A$5:$AF$1048576,MATCH(A165,근로조건!$A$5:$A$1048576,0)+0,13))</f>
        <v/>
      </c>
      <c r="AF165" s="262" t="str" cm="1">
        <f t="array" ref="AF165">IF(A165="","",INDEX(근로조건!$A$5:$AF$1048576,MATCH(A165,근로조건!$A$5:$A$1048576,0)+0,14))</f>
        <v/>
      </c>
      <c r="AG165" s="261" t="str" cm="1">
        <f t="array" ref="AG165">IF(A165="","",INDEX(근로조건!$A$5:$AF$1048576,MATCH(A165,근로조건!$A$5:$A$1048576,0)+0,11))</f>
        <v/>
      </c>
      <c r="AH165" s="261" t="str" cm="1">
        <f t="array" ref="AH165">IF(A165="","",INDEX(근로조건!$A$5:$AF$1048576,MATCH(A165,근로조건!$A$5:$A$1048576,0)+0,19))</f>
        <v/>
      </c>
      <c r="AI165" s="262" t="str" cm="1">
        <f t="array" ref="AI165">IF(A165="","",INDEX(근로조건!$A$5:$AF$1048576,MATCH(A165,근로조건!$A$5:$A$1048576,0)+0,17))</f>
        <v/>
      </c>
      <c r="AJ165" s="253"/>
      <c r="AK165" s="253"/>
      <c r="AL165" s="253" t="str" cm="1">
        <f t="array" ref="AL165">IF(A165="","",INDEX(근로조건!$A$5:$AF$1048576,MATCH(A165,근로조건!$A$5:$A$1048576,0)+0,20))</f>
        <v/>
      </c>
      <c r="AM165" s="253"/>
      <c r="AN165" s="253"/>
      <c r="AO165" s="253"/>
      <c r="AP165" s="260"/>
      <c r="AQ165" s="123"/>
      <c r="AR165" s="166"/>
      <c r="AS165" s="267"/>
      <c r="AT165" s="266"/>
      <c r="AU165" s="266"/>
      <c r="AV165" s="266"/>
    </row>
    <row r="166" spans="1:48" x14ac:dyDescent="0.3">
      <c r="A166" s="52"/>
      <c r="B166" s="54"/>
      <c r="C166" s="53"/>
      <c r="D166" s="53"/>
      <c r="E166" s="53"/>
      <c r="F166" s="57"/>
      <c r="G166" s="57"/>
      <c r="H166" s="52"/>
      <c r="I166" s="53"/>
      <c r="J166" s="53"/>
      <c r="K166" s="95"/>
      <c r="L166" s="52"/>
      <c r="M166" s="52"/>
      <c r="N166" s="54"/>
      <c r="O166" s="254" t="str" cm="1">
        <f t="array" ref="O166">IF(A166="","",INDEX(근로조건!$A$5:$Y$1048576,MATCH(A166,근로조건!$A$5:$A$1048576,0)+0,15))</f>
        <v/>
      </c>
      <c r="P166" s="255" t="str" cm="1">
        <f t="array" ref="P166">IF(A166="","",INDEX(근로조건!$A$5:$Y$1048576,MATCH(A166,근로조건!$A$5:$A$1048576,0)+0,16))</f>
        <v/>
      </c>
      <c r="Q166" s="256" t="str" cm="1">
        <f t="array" ref="Q166">IF(A166="","",INDEX(근로조건!$A$5:$ZZ$1048576,MATCH(A166,근로조건!$A$5:$A$1048576,0)+0,21))</f>
        <v/>
      </c>
      <c r="R166" s="61"/>
      <c r="S166" s="61"/>
      <c r="T166" s="61"/>
      <c r="U166" s="61"/>
      <c r="V166" s="61"/>
      <c r="W166" s="61"/>
      <c r="X166" s="61"/>
      <c r="Y166" s="61"/>
      <c r="Z166" s="260" t="str">
        <f t="shared" si="9"/>
        <v/>
      </c>
      <c r="AA166" s="260" t="str">
        <f t="shared" si="10"/>
        <v/>
      </c>
      <c r="AB166" s="260" t="str" cm="1">
        <f t="array" ref="AB166">IFERROR(IF(A166="","",INDEX(근로조건!$A$5:$Z$1048576,MATCH(A166,근로조건!$A$5:$A$1048576,0)+0,17)-INDEX(근로조건!$A$5:$Z$1048576,MATCH(A166,근로조건!$A$5:$A$1048576,0)+0,11))*B166,"")</f>
        <v/>
      </c>
      <c r="AC166" s="260" t="str">
        <f t="shared" si="11"/>
        <v/>
      </c>
      <c r="AD166" s="260" t="str" cm="1">
        <f t="array" ref="AD166">IFERROR(IF(A166="","",INDEX(근로조건!$A$5:$L$1048576,MATCH(A166,근로조건!$A$5:$A$1048576,0)+0,12))*B166,"")</f>
        <v/>
      </c>
      <c r="AE166" s="261" t="str" cm="1">
        <f t="array" ref="AE166">IF(A166="","",INDEX(근로조건!$A$5:$AF$1048576,MATCH(A166,근로조건!$A$5:$A$1048576,0)+0,13))</f>
        <v/>
      </c>
      <c r="AF166" s="262" t="str" cm="1">
        <f t="array" ref="AF166">IF(A166="","",INDEX(근로조건!$A$5:$AF$1048576,MATCH(A166,근로조건!$A$5:$A$1048576,0)+0,14))</f>
        <v/>
      </c>
      <c r="AG166" s="261" t="str" cm="1">
        <f t="array" ref="AG166">IF(A166="","",INDEX(근로조건!$A$5:$AF$1048576,MATCH(A166,근로조건!$A$5:$A$1048576,0)+0,11))</f>
        <v/>
      </c>
      <c r="AH166" s="261" t="str" cm="1">
        <f t="array" ref="AH166">IF(A166="","",INDEX(근로조건!$A$5:$AF$1048576,MATCH(A166,근로조건!$A$5:$A$1048576,0)+0,19))</f>
        <v/>
      </c>
      <c r="AI166" s="262" t="str" cm="1">
        <f t="array" ref="AI166">IF(A166="","",INDEX(근로조건!$A$5:$AF$1048576,MATCH(A166,근로조건!$A$5:$A$1048576,0)+0,17))</f>
        <v/>
      </c>
      <c r="AJ166" s="253"/>
      <c r="AK166" s="253"/>
      <c r="AL166" s="253" t="str" cm="1">
        <f t="array" ref="AL166">IF(A166="","",INDEX(근로조건!$A$5:$AF$1048576,MATCH(A166,근로조건!$A$5:$A$1048576,0)+0,20))</f>
        <v/>
      </c>
      <c r="AM166" s="253"/>
      <c r="AN166" s="253"/>
      <c r="AO166" s="253"/>
      <c r="AP166" s="260"/>
      <c r="AQ166" s="123"/>
      <c r="AR166" s="166"/>
      <c r="AS166" s="267"/>
      <c r="AT166" s="266"/>
      <c r="AU166" s="266"/>
      <c r="AV166" s="266"/>
    </row>
    <row r="167" spans="1:48" x14ac:dyDescent="0.3">
      <c r="A167" s="52"/>
      <c r="B167" s="54"/>
      <c r="C167" s="53"/>
      <c r="D167" s="53"/>
      <c r="E167" s="53"/>
      <c r="F167" s="57"/>
      <c r="G167" s="57"/>
      <c r="H167" s="52"/>
      <c r="I167" s="53"/>
      <c r="J167" s="53"/>
      <c r="K167" s="95"/>
      <c r="L167" s="52"/>
      <c r="M167" s="52"/>
      <c r="N167" s="54"/>
      <c r="O167" s="254" t="str" cm="1">
        <f t="array" ref="O167">IF(A167="","",INDEX(근로조건!$A$5:$Y$1048576,MATCH(A167,근로조건!$A$5:$A$1048576,0)+0,15))</f>
        <v/>
      </c>
      <c r="P167" s="255" t="str" cm="1">
        <f t="array" ref="P167">IF(A167="","",INDEX(근로조건!$A$5:$Y$1048576,MATCH(A167,근로조건!$A$5:$A$1048576,0)+0,16))</f>
        <v/>
      </c>
      <c r="Q167" s="256" t="str" cm="1">
        <f t="array" ref="Q167">IF(A167="","",INDEX(근로조건!$A$5:$ZZ$1048576,MATCH(A167,근로조건!$A$5:$A$1048576,0)+0,21))</f>
        <v/>
      </c>
      <c r="R167" s="61"/>
      <c r="S167" s="61"/>
      <c r="T167" s="61"/>
      <c r="U167" s="61"/>
      <c r="V167" s="61"/>
      <c r="W167" s="61"/>
      <c r="X167" s="61"/>
      <c r="Y167" s="61"/>
      <c r="Z167" s="260" t="str">
        <f t="shared" si="9"/>
        <v/>
      </c>
      <c r="AA167" s="260" t="str">
        <f t="shared" si="10"/>
        <v/>
      </c>
      <c r="AB167" s="260" t="str" cm="1">
        <f t="array" ref="AB167">IFERROR(IF(A167="","",INDEX(근로조건!$A$5:$Z$1048576,MATCH(A167,근로조건!$A$5:$A$1048576,0)+0,17)-INDEX(근로조건!$A$5:$Z$1048576,MATCH(A167,근로조건!$A$5:$A$1048576,0)+0,11))*B167,"")</f>
        <v/>
      </c>
      <c r="AC167" s="260" t="str">
        <f t="shared" si="11"/>
        <v/>
      </c>
      <c r="AD167" s="260" t="str" cm="1">
        <f t="array" ref="AD167">IFERROR(IF(A167="","",INDEX(근로조건!$A$5:$L$1048576,MATCH(A167,근로조건!$A$5:$A$1048576,0)+0,12))*B167,"")</f>
        <v/>
      </c>
      <c r="AE167" s="261" t="str" cm="1">
        <f t="array" ref="AE167">IF(A167="","",INDEX(근로조건!$A$5:$AF$1048576,MATCH(A167,근로조건!$A$5:$A$1048576,0)+0,13))</f>
        <v/>
      </c>
      <c r="AF167" s="262" t="str" cm="1">
        <f t="array" ref="AF167">IF(A167="","",INDEX(근로조건!$A$5:$AF$1048576,MATCH(A167,근로조건!$A$5:$A$1048576,0)+0,14))</f>
        <v/>
      </c>
      <c r="AG167" s="261" t="str" cm="1">
        <f t="array" ref="AG167">IF(A167="","",INDEX(근로조건!$A$5:$AF$1048576,MATCH(A167,근로조건!$A$5:$A$1048576,0)+0,11))</f>
        <v/>
      </c>
      <c r="AH167" s="261" t="str" cm="1">
        <f t="array" ref="AH167">IF(A167="","",INDEX(근로조건!$A$5:$AF$1048576,MATCH(A167,근로조건!$A$5:$A$1048576,0)+0,19))</f>
        <v/>
      </c>
      <c r="AI167" s="262" t="str" cm="1">
        <f t="array" ref="AI167">IF(A167="","",INDEX(근로조건!$A$5:$AF$1048576,MATCH(A167,근로조건!$A$5:$A$1048576,0)+0,17))</f>
        <v/>
      </c>
      <c r="AJ167" s="253"/>
      <c r="AK167" s="253"/>
      <c r="AL167" s="253" t="str" cm="1">
        <f t="array" ref="AL167">IF(A167="","",INDEX(근로조건!$A$5:$AF$1048576,MATCH(A167,근로조건!$A$5:$A$1048576,0)+0,20))</f>
        <v/>
      </c>
      <c r="AM167" s="253"/>
      <c r="AN167" s="253"/>
      <c r="AO167" s="253"/>
      <c r="AP167" s="260"/>
      <c r="AQ167" s="123"/>
      <c r="AR167" s="166"/>
      <c r="AS167" s="267"/>
      <c r="AT167" s="266"/>
      <c r="AU167" s="266"/>
      <c r="AV167" s="266"/>
    </row>
    <row r="168" spans="1:48" x14ac:dyDescent="0.3">
      <c r="A168" s="52"/>
      <c r="B168" s="54"/>
      <c r="C168" s="53"/>
      <c r="D168" s="53"/>
      <c r="E168" s="53"/>
      <c r="F168" s="57"/>
      <c r="G168" s="57"/>
      <c r="H168" s="52"/>
      <c r="I168" s="53"/>
      <c r="J168" s="53"/>
      <c r="K168" s="95"/>
      <c r="L168" s="52"/>
      <c r="M168" s="52"/>
      <c r="N168" s="54"/>
      <c r="O168" s="254" t="str" cm="1">
        <f t="array" ref="O168">IF(A168="","",INDEX(근로조건!$A$5:$Y$1048576,MATCH(A168,근로조건!$A$5:$A$1048576,0)+0,15))</f>
        <v/>
      </c>
      <c r="P168" s="255" t="str" cm="1">
        <f t="array" ref="P168">IF(A168="","",INDEX(근로조건!$A$5:$Y$1048576,MATCH(A168,근로조건!$A$5:$A$1048576,0)+0,16))</f>
        <v/>
      </c>
      <c r="Q168" s="256" t="str" cm="1">
        <f t="array" ref="Q168">IF(A168="","",INDEX(근로조건!$A$5:$ZZ$1048576,MATCH(A168,근로조건!$A$5:$A$1048576,0)+0,21))</f>
        <v/>
      </c>
      <c r="R168" s="61"/>
      <c r="S168" s="61"/>
      <c r="T168" s="61"/>
      <c r="U168" s="61"/>
      <c r="V168" s="61"/>
      <c r="W168" s="61"/>
      <c r="X168" s="61"/>
      <c r="Y168" s="61"/>
      <c r="Z168" s="260" t="str">
        <f t="shared" si="9"/>
        <v/>
      </c>
      <c r="AA168" s="260" t="str">
        <f t="shared" si="10"/>
        <v/>
      </c>
      <c r="AB168" s="260" t="str" cm="1">
        <f t="array" ref="AB168">IFERROR(IF(A168="","",INDEX(근로조건!$A$5:$Z$1048576,MATCH(A168,근로조건!$A$5:$A$1048576,0)+0,17)-INDEX(근로조건!$A$5:$Z$1048576,MATCH(A168,근로조건!$A$5:$A$1048576,0)+0,11))*B168,"")</f>
        <v/>
      </c>
      <c r="AC168" s="260" t="str">
        <f t="shared" si="11"/>
        <v/>
      </c>
      <c r="AD168" s="260" t="str" cm="1">
        <f t="array" ref="AD168">IFERROR(IF(A168="","",INDEX(근로조건!$A$5:$L$1048576,MATCH(A168,근로조건!$A$5:$A$1048576,0)+0,12))*B168,"")</f>
        <v/>
      </c>
      <c r="AE168" s="261" t="str" cm="1">
        <f t="array" ref="AE168">IF(A168="","",INDEX(근로조건!$A$5:$AF$1048576,MATCH(A168,근로조건!$A$5:$A$1048576,0)+0,13))</f>
        <v/>
      </c>
      <c r="AF168" s="262" t="str" cm="1">
        <f t="array" ref="AF168">IF(A168="","",INDEX(근로조건!$A$5:$AF$1048576,MATCH(A168,근로조건!$A$5:$A$1048576,0)+0,14))</f>
        <v/>
      </c>
      <c r="AG168" s="261" t="str" cm="1">
        <f t="array" ref="AG168">IF(A168="","",INDEX(근로조건!$A$5:$AF$1048576,MATCH(A168,근로조건!$A$5:$A$1048576,0)+0,11))</f>
        <v/>
      </c>
      <c r="AH168" s="261" t="str" cm="1">
        <f t="array" ref="AH168">IF(A168="","",INDEX(근로조건!$A$5:$AF$1048576,MATCH(A168,근로조건!$A$5:$A$1048576,0)+0,19))</f>
        <v/>
      </c>
      <c r="AI168" s="262" t="str" cm="1">
        <f t="array" ref="AI168">IF(A168="","",INDEX(근로조건!$A$5:$AF$1048576,MATCH(A168,근로조건!$A$5:$A$1048576,0)+0,17))</f>
        <v/>
      </c>
      <c r="AJ168" s="253"/>
      <c r="AK168" s="253"/>
      <c r="AL168" s="253" t="str" cm="1">
        <f t="array" ref="AL168">IF(A168="","",INDEX(근로조건!$A$5:$AF$1048576,MATCH(A168,근로조건!$A$5:$A$1048576,0)+0,20))</f>
        <v/>
      </c>
      <c r="AM168" s="253"/>
      <c r="AN168" s="253"/>
      <c r="AO168" s="253"/>
      <c r="AP168" s="260"/>
      <c r="AQ168" s="123"/>
      <c r="AR168" s="166"/>
      <c r="AS168" s="267"/>
      <c r="AT168" s="266"/>
      <c r="AU168" s="266"/>
      <c r="AV168" s="266"/>
    </row>
    <row r="169" spans="1:48" x14ac:dyDescent="0.3">
      <c r="A169" s="52"/>
      <c r="B169" s="54"/>
      <c r="C169" s="53"/>
      <c r="D169" s="53"/>
      <c r="E169" s="53"/>
      <c r="F169" s="57"/>
      <c r="G169" s="57"/>
      <c r="H169" s="52"/>
      <c r="I169" s="53"/>
      <c r="J169" s="53"/>
      <c r="K169" s="95"/>
      <c r="L169" s="52"/>
      <c r="M169" s="52"/>
      <c r="N169" s="54"/>
      <c r="O169" s="254" t="str" cm="1">
        <f t="array" ref="O169">IF(A169="","",INDEX(근로조건!$A$5:$Y$1048576,MATCH(A169,근로조건!$A$5:$A$1048576,0)+0,15))</f>
        <v/>
      </c>
      <c r="P169" s="255" t="str" cm="1">
        <f t="array" ref="P169">IF(A169="","",INDEX(근로조건!$A$5:$Y$1048576,MATCH(A169,근로조건!$A$5:$A$1048576,0)+0,16))</f>
        <v/>
      </c>
      <c r="Q169" s="256" t="str" cm="1">
        <f t="array" ref="Q169">IF(A169="","",INDEX(근로조건!$A$5:$ZZ$1048576,MATCH(A169,근로조건!$A$5:$A$1048576,0)+0,21))</f>
        <v/>
      </c>
      <c r="R169" s="61"/>
      <c r="S169" s="61"/>
      <c r="T169" s="61"/>
      <c r="U169" s="61"/>
      <c r="V169" s="61"/>
      <c r="W169" s="61"/>
      <c r="X169" s="61"/>
      <c r="Y169" s="61"/>
      <c r="Z169" s="260" t="str">
        <f t="shared" si="9"/>
        <v/>
      </c>
      <c r="AA169" s="260" t="str">
        <f t="shared" si="10"/>
        <v/>
      </c>
      <c r="AB169" s="260" t="str" cm="1">
        <f t="array" ref="AB169">IFERROR(IF(A169="","",INDEX(근로조건!$A$5:$Z$1048576,MATCH(A169,근로조건!$A$5:$A$1048576,0)+0,17)-INDEX(근로조건!$A$5:$Z$1048576,MATCH(A169,근로조건!$A$5:$A$1048576,0)+0,11))*B169,"")</f>
        <v/>
      </c>
      <c r="AC169" s="260" t="str">
        <f t="shared" si="11"/>
        <v/>
      </c>
      <c r="AD169" s="260" t="str" cm="1">
        <f t="array" ref="AD169">IFERROR(IF(A169="","",INDEX(근로조건!$A$5:$L$1048576,MATCH(A169,근로조건!$A$5:$A$1048576,0)+0,12))*B169,"")</f>
        <v/>
      </c>
      <c r="AE169" s="261" t="str" cm="1">
        <f t="array" ref="AE169">IF(A169="","",INDEX(근로조건!$A$5:$AF$1048576,MATCH(A169,근로조건!$A$5:$A$1048576,0)+0,13))</f>
        <v/>
      </c>
      <c r="AF169" s="262" t="str" cm="1">
        <f t="array" ref="AF169">IF(A169="","",INDEX(근로조건!$A$5:$AF$1048576,MATCH(A169,근로조건!$A$5:$A$1048576,0)+0,14))</f>
        <v/>
      </c>
      <c r="AG169" s="261" t="str" cm="1">
        <f t="array" ref="AG169">IF(A169="","",INDEX(근로조건!$A$5:$AF$1048576,MATCH(A169,근로조건!$A$5:$A$1048576,0)+0,11))</f>
        <v/>
      </c>
      <c r="AH169" s="261" t="str" cm="1">
        <f t="array" ref="AH169">IF(A169="","",INDEX(근로조건!$A$5:$AF$1048576,MATCH(A169,근로조건!$A$5:$A$1048576,0)+0,19))</f>
        <v/>
      </c>
      <c r="AI169" s="262" t="str" cm="1">
        <f t="array" ref="AI169">IF(A169="","",INDEX(근로조건!$A$5:$AF$1048576,MATCH(A169,근로조건!$A$5:$A$1048576,0)+0,17))</f>
        <v/>
      </c>
      <c r="AJ169" s="253"/>
      <c r="AK169" s="253"/>
      <c r="AL169" s="253" t="str" cm="1">
        <f t="array" ref="AL169">IF(A169="","",INDEX(근로조건!$A$5:$AF$1048576,MATCH(A169,근로조건!$A$5:$A$1048576,0)+0,20))</f>
        <v/>
      </c>
      <c r="AM169" s="253"/>
      <c r="AN169" s="253"/>
      <c r="AO169" s="253"/>
      <c r="AP169" s="260"/>
      <c r="AQ169" s="123"/>
      <c r="AR169" s="166"/>
      <c r="AS169" s="267"/>
      <c r="AT169" s="266"/>
      <c r="AU169" s="266"/>
      <c r="AV169" s="266"/>
    </row>
    <row r="170" spans="1:48" x14ac:dyDescent="0.3">
      <c r="A170" s="52"/>
      <c r="B170" s="54"/>
      <c r="C170" s="53"/>
      <c r="D170" s="53"/>
      <c r="E170" s="53"/>
      <c r="F170" s="57"/>
      <c r="G170" s="57"/>
      <c r="H170" s="52"/>
      <c r="I170" s="53"/>
      <c r="J170" s="53"/>
      <c r="K170" s="95"/>
      <c r="L170" s="52"/>
      <c r="M170" s="52"/>
      <c r="N170" s="54"/>
      <c r="O170" s="254" t="str" cm="1">
        <f t="array" ref="O170">IF(A170="","",INDEX(근로조건!$A$5:$Y$1048576,MATCH(A170,근로조건!$A$5:$A$1048576,0)+0,15))</f>
        <v/>
      </c>
      <c r="P170" s="255" t="str" cm="1">
        <f t="array" ref="P170">IF(A170="","",INDEX(근로조건!$A$5:$Y$1048576,MATCH(A170,근로조건!$A$5:$A$1048576,0)+0,16))</f>
        <v/>
      </c>
      <c r="Q170" s="256" t="str" cm="1">
        <f t="array" ref="Q170">IF(A170="","",INDEX(근로조건!$A$5:$ZZ$1048576,MATCH(A170,근로조건!$A$5:$A$1048576,0)+0,21))</f>
        <v/>
      </c>
      <c r="R170" s="61"/>
      <c r="S170" s="61"/>
      <c r="T170" s="61"/>
      <c r="U170" s="61"/>
      <c r="V170" s="61"/>
      <c r="W170" s="61"/>
      <c r="X170" s="61"/>
      <c r="Y170" s="61"/>
      <c r="Z170" s="260" t="str">
        <f t="shared" si="9"/>
        <v/>
      </c>
      <c r="AA170" s="260" t="str">
        <f t="shared" si="10"/>
        <v/>
      </c>
      <c r="AB170" s="260" t="str" cm="1">
        <f t="array" ref="AB170">IFERROR(IF(A170="","",INDEX(근로조건!$A$5:$Z$1048576,MATCH(A170,근로조건!$A$5:$A$1048576,0)+0,17)-INDEX(근로조건!$A$5:$Z$1048576,MATCH(A170,근로조건!$A$5:$A$1048576,0)+0,11))*B170,"")</f>
        <v/>
      </c>
      <c r="AC170" s="260" t="str">
        <f t="shared" si="11"/>
        <v/>
      </c>
      <c r="AD170" s="260" t="str" cm="1">
        <f t="array" ref="AD170">IFERROR(IF(A170="","",INDEX(근로조건!$A$5:$L$1048576,MATCH(A170,근로조건!$A$5:$A$1048576,0)+0,12))*B170,"")</f>
        <v/>
      </c>
      <c r="AE170" s="261" t="str" cm="1">
        <f t="array" ref="AE170">IF(A170="","",INDEX(근로조건!$A$5:$AF$1048576,MATCH(A170,근로조건!$A$5:$A$1048576,0)+0,13))</f>
        <v/>
      </c>
      <c r="AF170" s="262" t="str" cm="1">
        <f t="array" ref="AF170">IF(A170="","",INDEX(근로조건!$A$5:$AF$1048576,MATCH(A170,근로조건!$A$5:$A$1048576,0)+0,14))</f>
        <v/>
      </c>
      <c r="AG170" s="261" t="str" cm="1">
        <f t="array" ref="AG170">IF(A170="","",INDEX(근로조건!$A$5:$AF$1048576,MATCH(A170,근로조건!$A$5:$A$1048576,0)+0,11))</f>
        <v/>
      </c>
      <c r="AH170" s="261" t="str" cm="1">
        <f t="array" ref="AH170">IF(A170="","",INDEX(근로조건!$A$5:$AF$1048576,MATCH(A170,근로조건!$A$5:$A$1048576,0)+0,19))</f>
        <v/>
      </c>
      <c r="AI170" s="262" t="str" cm="1">
        <f t="array" ref="AI170">IF(A170="","",INDEX(근로조건!$A$5:$AF$1048576,MATCH(A170,근로조건!$A$5:$A$1048576,0)+0,17))</f>
        <v/>
      </c>
      <c r="AJ170" s="253"/>
      <c r="AK170" s="253"/>
      <c r="AL170" s="253" t="str" cm="1">
        <f t="array" ref="AL170">IF(A170="","",INDEX(근로조건!$A$5:$AF$1048576,MATCH(A170,근로조건!$A$5:$A$1048576,0)+0,20))</f>
        <v/>
      </c>
      <c r="AM170" s="253"/>
      <c r="AN170" s="253"/>
      <c r="AO170" s="253"/>
      <c r="AP170" s="260"/>
      <c r="AQ170" s="123"/>
      <c r="AR170" s="166"/>
      <c r="AS170" s="267"/>
      <c r="AT170" s="266"/>
      <c r="AU170" s="266"/>
      <c r="AV170" s="266"/>
    </row>
    <row r="171" spans="1:48" x14ac:dyDescent="0.3">
      <c r="A171" s="52"/>
      <c r="B171" s="54"/>
      <c r="C171" s="53"/>
      <c r="D171" s="53"/>
      <c r="E171" s="53"/>
      <c r="F171" s="57"/>
      <c r="G171" s="57"/>
      <c r="H171" s="52"/>
      <c r="I171" s="53"/>
      <c r="J171" s="53"/>
      <c r="K171" s="95"/>
      <c r="L171" s="52"/>
      <c r="M171" s="52"/>
      <c r="N171" s="54"/>
      <c r="O171" s="254" t="str" cm="1">
        <f t="array" ref="O171">IF(A171="","",INDEX(근로조건!$A$5:$Y$1048576,MATCH(A171,근로조건!$A$5:$A$1048576,0)+0,15))</f>
        <v/>
      </c>
      <c r="P171" s="255" t="str" cm="1">
        <f t="array" ref="P171">IF(A171="","",INDEX(근로조건!$A$5:$Y$1048576,MATCH(A171,근로조건!$A$5:$A$1048576,0)+0,16))</f>
        <v/>
      </c>
      <c r="Q171" s="256" t="str" cm="1">
        <f t="array" ref="Q171">IF(A171="","",INDEX(근로조건!$A$5:$ZZ$1048576,MATCH(A171,근로조건!$A$5:$A$1048576,0)+0,21))</f>
        <v/>
      </c>
      <c r="R171" s="61"/>
      <c r="S171" s="61"/>
      <c r="T171" s="61"/>
      <c r="U171" s="61"/>
      <c r="V171" s="61"/>
      <c r="W171" s="61"/>
      <c r="X171" s="61"/>
      <c r="Y171" s="61"/>
      <c r="Z171" s="260" t="str">
        <f t="shared" si="9"/>
        <v/>
      </c>
      <c r="AA171" s="260" t="str">
        <f t="shared" si="10"/>
        <v/>
      </c>
      <c r="AB171" s="260" t="str" cm="1">
        <f t="array" ref="AB171">IFERROR(IF(A171="","",INDEX(근로조건!$A$5:$Z$1048576,MATCH(A171,근로조건!$A$5:$A$1048576,0)+0,17)-INDEX(근로조건!$A$5:$Z$1048576,MATCH(A171,근로조건!$A$5:$A$1048576,0)+0,11))*B171,"")</f>
        <v/>
      </c>
      <c r="AC171" s="260" t="str">
        <f t="shared" si="11"/>
        <v/>
      </c>
      <c r="AD171" s="260" t="str" cm="1">
        <f t="array" ref="AD171">IFERROR(IF(A171="","",INDEX(근로조건!$A$5:$L$1048576,MATCH(A171,근로조건!$A$5:$A$1048576,0)+0,12))*B171,"")</f>
        <v/>
      </c>
      <c r="AE171" s="261" t="str" cm="1">
        <f t="array" ref="AE171">IF(A171="","",INDEX(근로조건!$A$5:$AF$1048576,MATCH(A171,근로조건!$A$5:$A$1048576,0)+0,13))</f>
        <v/>
      </c>
      <c r="AF171" s="262" t="str" cm="1">
        <f t="array" ref="AF171">IF(A171="","",INDEX(근로조건!$A$5:$AF$1048576,MATCH(A171,근로조건!$A$5:$A$1048576,0)+0,14))</f>
        <v/>
      </c>
      <c r="AG171" s="261" t="str" cm="1">
        <f t="array" ref="AG171">IF(A171="","",INDEX(근로조건!$A$5:$AF$1048576,MATCH(A171,근로조건!$A$5:$A$1048576,0)+0,11))</f>
        <v/>
      </c>
      <c r="AH171" s="261" t="str" cm="1">
        <f t="array" ref="AH171">IF(A171="","",INDEX(근로조건!$A$5:$AF$1048576,MATCH(A171,근로조건!$A$5:$A$1048576,0)+0,19))</f>
        <v/>
      </c>
      <c r="AI171" s="262" t="str" cm="1">
        <f t="array" ref="AI171">IF(A171="","",INDEX(근로조건!$A$5:$AF$1048576,MATCH(A171,근로조건!$A$5:$A$1048576,0)+0,17))</f>
        <v/>
      </c>
      <c r="AJ171" s="253"/>
      <c r="AK171" s="253"/>
      <c r="AL171" s="253" t="str" cm="1">
        <f t="array" ref="AL171">IF(A171="","",INDEX(근로조건!$A$5:$AF$1048576,MATCH(A171,근로조건!$A$5:$A$1048576,0)+0,20))</f>
        <v/>
      </c>
      <c r="AM171" s="253"/>
      <c r="AN171" s="253"/>
      <c r="AO171" s="253"/>
      <c r="AP171" s="260"/>
      <c r="AQ171" s="123"/>
      <c r="AR171" s="166"/>
      <c r="AS171" s="267"/>
      <c r="AT171" s="266"/>
      <c r="AU171" s="266"/>
      <c r="AV171" s="266"/>
    </row>
    <row r="172" spans="1:48" x14ac:dyDescent="0.3">
      <c r="A172" s="52"/>
      <c r="B172" s="54"/>
      <c r="C172" s="53"/>
      <c r="D172" s="53"/>
      <c r="E172" s="53"/>
      <c r="F172" s="57"/>
      <c r="G172" s="57"/>
      <c r="H172" s="52"/>
      <c r="I172" s="53"/>
      <c r="J172" s="53"/>
      <c r="K172" s="95"/>
      <c r="L172" s="52"/>
      <c r="M172" s="52"/>
      <c r="N172" s="54"/>
      <c r="O172" s="254" t="str" cm="1">
        <f t="array" ref="O172">IF(A172="","",INDEX(근로조건!$A$5:$Y$1048576,MATCH(A172,근로조건!$A$5:$A$1048576,0)+0,15))</f>
        <v/>
      </c>
      <c r="P172" s="255" t="str" cm="1">
        <f t="array" ref="P172">IF(A172="","",INDEX(근로조건!$A$5:$Y$1048576,MATCH(A172,근로조건!$A$5:$A$1048576,0)+0,16))</f>
        <v/>
      </c>
      <c r="Q172" s="256" t="str" cm="1">
        <f t="array" ref="Q172">IF(A172="","",INDEX(근로조건!$A$5:$ZZ$1048576,MATCH(A172,근로조건!$A$5:$A$1048576,0)+0,21))</f>
        <v/>
      </c>
      <c r="R172" s="61"/>
      <c r="S172" s="61"/>
      <c r="T172" s="61"/>
      <c r="U172" s="61"/>
      <c r="V172" s="61"/>
      <c r="W172" s="61"/>
      <c r="X172" s="61"/>
      <c r="Y172" s="61"/>
      <c r="Z172" s="260" t="str">
        <f t="shared" si="9"/>
        <v/>
      </c>
      <c r="AA172" s="260" t="str">
        <f t="shared" si="10"/>
        <v/>
      </c>
      <c r="AB172" s="260" t="str" cm="1">
        <f t="array" ref="AB172">IFERROR(IF(A172="","",INDEX(근로조건!$A$5:$Z$1048576,MATCH(A172,근로조건!$A$5:$A$1048576,0)+0,17)-INDEX(근로조건!$A$5:$Z$1048576,MATCH(A172,근로조건!$A$5:$A$1048576,0)+0,11))*B172,"")</f>
        <v/>
      </c>
      <c r="AC172" s="260" t="str">
        <f t="shared" si="11"/>
        <v/>
      </c>
      <c r="AD172" s="260" t="str" cm="1">
        <f t="array" ref="AD172">IFERROR(IF(A172="","",INDEX(근로조건!$A$5:$L$1048576,MATCH(A172,근로조건!$A$5:$A$1048576,0)+0,12))*B172,"")</f>
        <v/>
      </c>
      <c r="AE172" s="261" t="str" cm="1">
        <f t="array" ref="AE172">IF(A172="","",INDEX(근로조건!$A$5:$AF$1048576,MATCH(A172,근로조건!$A$5:$A$1048576,0)+0,13))</f>
        <v/>
      </c>
      <c r="AF172" s="262" t="str" cm="1">
        <f t="array" ref="AF172">IF(A172="","",INDEX(근로조건!$A$5:$AF$1048576,MATCH(A172,근로조건!$A$5:$A$1048576,0)+0,14))</f>
        <v/>
      </c>
      <c r="AG172" s="261" t="str" cm="1">
        <f t="array" ref="AG172">IF(A172="","",INDEX(근로조건!$A$5:$AF$1048576,MATCH(A172,근로조건!$A$5:$A$1048576,0)+0,11))</f>
        <v/>
      </c>
      <c r="AH172" s="261" t="str" cm="1">
        <f t="array" ref="AH172">IF(A172="","",INDEX(근로조건!$A$5:$AF$1048576,MATCH(A172,근로조건!$A$5:$A$1048576,0)+0,19))</f>
        <v/>
      </c>
      <c r="AI172" s="262" t="str" cm="1">
        <f t="array" ref="AI172">IF(A172="","",INDEX(근로조건!$A$5:$AF$1048576,MATCH(A172,근로조건!$A$5:$A$1048576,0)+0,17))</f>
        <v/>
      </c>
      <c r="AJ172" s="253"/>
      <c r="AK172" s="253"/>
      <c r="AL172" s="253" t="str" cm="1">
        <f t="array" ref="AL172">IF(A172="","",INDEX(근로조건!$A$5:$AF$1048576,MATCH(A172,근로조건!$A$5:$A$1048576,0)+0,20))</f>
        <v/>
      </c>
      <c r="AM172" s="253"/>
      <c r="AN172" s="253"/>
      <c r="AO172" s="253"/>
      <c r="AP172" s="260"/>
      <c r="AQ172" s="123"/>
      <c r="AR172" s="166"/>
      <c r="AS172" s="267"/>
      <c r="AT172" s="266"/>
      <c r="AU172" s="266"/>
      <c r="AV172" s="266"/>
    </row>
    <row r="173" spans="1:48" x14ac:dyDescent="0.3">
      <c r="A173" s="52"/>
      <c r="B173" s="54"/>
      <c r="C173" s="53"/>
      <c r="D173" s="53"/>
      <c r="E173" s="53"/>
      <c r="F173" s="57"/>
      <c r="G173" s="57"/>
      <c r="H173" s="52"/>
      <c r="I173" s="53"/>
      <c r="J173" s="53"/>
      <c r="K173" s="95"/>
      <c r="L173" s="52"/>
      <c r="M173" s="52"/>
      <c r="N173" s="54"/>
      <c r="O173" s="254" t="str" cm="1">
        <f t="array" ref="O173">IF(A173="","",INDEX(근로조건!$A$5:$Y$1048576,MATCH(A173,근로조건!$A$5:$A$1048576,0)+0,15))</f>
        <v/>
      </c>
      <c r="P173" s="255" t="str" cm="1">
        <f t="array" ref="P173">IF(A173="","",INDEX(근로조건!$A$5:$Y$1048576,MATCH(A173,근로조건!$A$5:$A$1048576,0)+0,16))</f>
        <v/>
      </c>
      <c r="Q173" s="256" t="str" cm="1">
        <f t="array" ref="Q173">IF(A173="","",INDEX(근로조건!$A$5:$ZZ$1048576,MATCH(A173,근로조건!$A$5:$A$1048576,0)+0,21))</f>
        <v/>
      </c>
      <c r="R173" s="61"/>
      <c r="S173" s="61"/>
      <c r="T173" s="61"/>
      <c r="U173" s="61"/>
      <c r="V173" s="61"/>
      <c r="W173" s="61"/>
      <c r="X173" s="61"/>
      <c r="Y173" s="61"/>
      <c r="Z173" s="260" t="str">
        <f t="shared" si="9"/>
        <v/>
      </c>
      <c r="AA173" s="260" t="str">
        <f t="shared" si="10"/>
        <v/>
      </c>
      <c r="AB173" s="260" t="str" cm="1">
        <f t="array" ref="AB173">IFERROR(IF(A173="","",INDEX(근로조건!$A$5:$Z$1048576,MATCH(A173,근로조건!$A$5:$A$1048576,0)+0,17)-INDEX(근로조건!$A$5:$Z$1048576,MATCH(A173,근로조건!$A$5:$A$1048576,0)+0,11))*B173,"")</f>
        <v/>
      </c>
      <c r="AC173" s="260" t="str">
        <f t="shared" si="11"/>
        <v/>
      </c>
      <c r="AD173" s="260" t="str" cm="1">
        <f t="array" ref="AD173">IFERROR(IF(A173="","",INDEX(근로조건!$A$5:$L$1048576,MATCH(A173,근로조건!$A$5:$A$1048576,0)+0,12))*B173,"")</f>
        <v/>
      </c>
      <c r="AE173" s="261" t="str" cm="1">
        <f t="array" ref="AE173">IF(A173="","",INDEX(근로조건!$A$5:$AF$1048576,MATCH(A173,근로조건!$A$5:$A$1048576,0)+0,13))</f>
        <v/>
      </c>
      <c r="AF173" s="262" t="str" cm="1">
        <f t="array" ref="AF173">IF(A173="","",INDEX(근로조건!$A$5:$AF$1048576,MATCH(A173,근로조건!$A$5:$A$1048576,0)+0,14))</f>
        <v/>
      </c>
      <c r="AG173" s="261" t="str" cm="1">
        <f t="array" ref="AG173">IF(A173="","",INDEX(근로조건!$A$5:$AF$1048576,MATCH(A173,근로조건!$A$5:$A$1048576,0)+0,11))</f>
        <v/>
      </c>
      <c r="AH173" s="261" t="str" cm="1">
        <f t="array" ref="AH173">IF(A173="","",INDEX(근로조건!$A$5:$AF$1048576,MATCH(A173,근로조건!$A$5:$A$1048576,0)+0,19))</f>
        <v/>
      </c>
      <c r="AI173" s="262" t="str" cm="1">
        <f t="array" ref="AI173">IF(A173="","",INDEX(근로조건!$A$5:$AF$1048576,MATCH(A173,근로조건!$A$5:$A$1048576,0)+0,17))</f>
        <v/>
      </c>
      <c r="AJ173" s="253"/>
      <c r="AK173" s="253"/>
      <c r="AL173" s="253" t="str" cm="1">
        <f t="array" ref="AL173">IF(A173="","",INDEX(근로조건!$A$5:$AF$1048576,MATCH(A173,근로조건!$A$5:$A$1048576,0)+0,20))</f>
        <v/>
      </c>
      <c r="AM173" s="253"/>
      <c r="AN173" s="253"/>
      <c r="AO173" s="253"/>
      <c r="AP173" s="260"/>
      <c r="AQ173" s="123"/>
      <c r="AR173" s="166"/>
      <c r="AS173" s="267"/>
      <c r="AT173" s="266"/>
      <c r="AU173" s="266"/>
      <c r="AV173" s="266"/>
    </row>
    <row r="174" spans="1:48" x14ac:dyDescent="0.3">
      <c r="A174" s="52"/>
      <c r="B174" s="54"/>
      <c r="C174" s="53"/>
      <c r="D174" s="53"/>
      <c r="E174" s="53"/>
      <c r="F174" s="57"/>
      <c r="G174" s="57"/>
      <c r="H174" s="52"/>
      <c r="I174" s="53"/>
      <c r="J174" s="53"/>
      <c r="K174" s="95"/>
      <c r="L174" s="52"/>
      <c r="M174" s="52"/>
      <c r="N174" s="54"/>
      <c r="O174" s="254" t="str" cm="1">
        <f t="array" ref="O174">IF(A174="","",INDEX(근로조건!$A$5:$Y$1048576,MATCH(A174,근로조건!$A$5:$A$1048576,0)+0,15))</f>
        <v/>
      </c>
      <c r="P174" s="255" t="str" cm="1">
        <f t="array" ref="P174">IF(A174="","",INDEX(근로조건!$A$5:$Y$1048576,MATCH(A174,근로조건!$A$5:$A$1048576,0)+0,16))</f>
        <v/>
      </c>
      <c r="Q174" s="256" t="str" cm="1">
        <f t="array" ref="Q174">IF(A174="","",INDEX(근로조건!$A$5:$ZZ$1048576,MATCH(A174,근로조건!$A$5:$A$1048576,0)+0,21))</f>
        <v/>
      </c>
      <c r="R174" s="61"/>
      <c r="S174" s="61"/>
      <c r="T174" s="61"/>
      <c r="U174" s="61"/>
      <c r="V174" s="61"/>
      <c r="W174" s="61"/>
      <c r="X174" s="61"/>
      <c r="Y174" s="61"/>
      <c r="Z174" s="260" t="str">
        <f t="shared" si="9"/>
        <v/>
      </c>
      <c r="AA174" s="260" t="str">
        <f t="shared" si="10"/>
        <v/>
      </c>
      <c r="AB174" s="260" t="str" cm="1">
        <f t="array" ref="AB174">IFERROR(IF(A174="","",INDEX(근로조건!$A$5:$Z$1048576,MATCH(A174,근로조건!$A$5:$A$1048576,0)+0,17)-INDEX(근로조건!$A$5:$Z$1048576,MATCH(A174,근로조건!$A$5:$A$1048576,0)+0,11))*B174,"")</f>
        <v/>
      </c>
      <c r="AC174" s="260" t="str">
        <f t="shared" si="11"/>
        <v/>
      </c>
      <c r="AD174" s="260" t="str" cm="1">
        <f t="array" ref="AD174">IFERROR(IF(A174="","",INDEX(근로조건!$A$5:$L$1048576,MATCH(A174,근로조건!$A$5:$A$1048576,0)+0,12))*B174,"")</f>
        <v/>
      </c>
      <c r="AE174" s="261" t="str" cm="1">
        <f t="array" ref="AE174">IF(A174="","",INDEX(근로조건!$A$5:$AF$1048576,MATCH(A174,근로조건!$A$5:$A$1048576,0)+0,13))</f>
        <v/>
      </c>
      <c r="AF174" s="262" t="str" cm="1">
        <f t="array" ref="AF174">IF(A174="","",INDEX(근로조건!$A$5:$AF$1048576,MATCH(A174,근로조건!$A$5:$A$1048576,0)+0,14))</f>
        <v/>
      </c>
      <c r="AG174" s="261" t="str" cm="1">
        <f t="array" ref="AG174">IF(A174="","",INDEX(근로조건!$A$5:$AF$1048576,MATCH(A174,근로조건!$A$5:$A$1048576,0)+0,11))</f>
        <v/>
      </c>
      <c r="AH174" s="261" t="str" cm="1">
        <f t="array" ref="AH174">IF(A174="","",INDEX(근로조건!$A$5:$AF$1048576,MATCH(A174,근로조건!$A$5:$A$1048576,0)+0,19))</f>
        <v/>
      </c>
      <c r="AI174" s="262" t="str" cm="1">
        <f t="array" ref="AI174">IF(A174="","",INDEX(근로조건!$A$5:$AF$1048576,MATCH(A174,근로조건!$A$5:$A$1048576,0)+0,17))</f>
        <v/>
      </c>
      <c r="AJ174" s="253"/>
      <c r="AK174" s="253"/>
      <c r="AL174" s="253" t="str" cm="1">
        <f t="array" ref="AL174">IF(A174="","",INDEX(근로조건!$A$5:$AF$1048576,MATCH(A174,근로조건!$A$5:$A$1048576,0)+0,20))</f>
        <v/>
      </c>
      <c r="AM174" s="253"/>
      <c r="AN174" s="253"/>
      <c r="AO174" s="253"/>
      <c r="AP174" s="260"/>
      <c r="AQ174" s="123"/>
      <c r="AR174" s="166"/>
      <c r="AS174" s="267"/>
      <c r="AT174" s="266"/>
      <c r="AU174" s="266"/>
      <c r="AV174" s="266"/>
    </row>
    <row r="175" spans="1:48" x14ac:dyDescent="0.3">
      <c r="A175" s="52"/>
      <c r="B175" s="54"/>
      <c r="C175" s="53"/>
      <c r="D175" s="53"/>
      <c r="E175" s="53"/>
      <c r="F175" s="57"/>
      <c r="G175" s="57"/>
      <c r="H175" s="52"/>
      <c r="I175" s="53"/>
      <c r="J175" s="53"/>
      <c r="K175" s="95"/>
      <c r="L175" s="52"/>
      <c r="M175" s="52"/>
      <c r="N175" s="54"/>
      <c r="O175" s="254" t="str" cm="1">
        <f t="array" ref="O175">IF(A175="","",INDEX(근로조건!$A$5:$Y$1048576,MATCH(A175,근로조건!$A$5:$A$1048576,0)+0,15))</f>
        <v/>
      </c>
      <c r="P175" s="255" t="str" cm="1">
        <f t="array" ref="P175">IF(A175="","",INDEX(근로조건!$A$5:$Y$1048576,MATCH(A175,근로조건!$A$5:$A$1048576,0)+0,16))</f>
        <v/>
      </c>
      <c r="Q175" s="256" t="str" cm="1">
        <f t="array" ref="Q175">IF(A175="","",INDEX(근로조건!$A$5:$ZZ$1048576,MATCH(A175,근로조건!$A$5:$A$1048576,0)+0,21))</f>
        <v/>
      </c>
      <c r="R175" s="61"/>
      <c r="S175" s="61"/>
      <c r="T175" s="61"/>
      <c r="U175" s="61"/>
      <c r="V175" s="61"/>
      <c r="W175" s="61"/>
      <c r="X175" s="61"/>
      <c r="Y175" s="61"/>
      <c r="Z175" s="260" t="str">
        <f t="shared" si="9"/>
        <v/>
      </c>
      <c r="AA175" s="260" t="str">
        <f t="shared" si="10"/>
        <v/>
      </c>
      <c r="AB175" s="260" t="str" cm="1">
        <f t="array" ref="AB175">IFERROR(IF(A175="","",INDEX(근로조건!$A$5:$Z$1048576,MATCH(A175,근로조건!$A$5:$A$1048576,0)+0,17)-INDEX(근로조건!$A$5:$Z$1048576,MATCH(A175,근로조건!$A$5:$A$1048576,0)+0,11))*B175,"")</f>
        <v/>
      </c>
      <c r="AC175" s="260" t="str">
        <f t="shared" si="11"/>
        <v/>
      </c>
      <c r="AD175" s="260" t="str" cm="1">
        <f t="array" ref="AD175">IFERROR(IF(A175="","",INDEX(근로조건!$A$5:$L$1048576,MATCH(A175,근로조건!$A$5:$A$1048576,0)+0,12))*B175,"")</f>
        <v/>
      </c>
      <c r="AE175" s="261" t="str" cm="1">
        <f t="array" ref="AE175">IF(A175="","",INDEX(근로조건!$A$5:$AF$1048576,MATCH(A175,근로조건!$A$5:$A$1048576,0)+0,13))</f>
        <v/>
      </c>
      <c r="AF175" s="262" t="str" cm="1">
        <f t="array" ref="AF175">IF(A175="","",INDEX(근로조건!$A$5:$AF$1048576,MATCH(A175,근로조건!$A$5:$A$1048576,0)+0,14))</f>
        <v/>
      </c>
      <c r="AG175" s="261" t="str" cm="1">
        <f t="array" ref="AG175">IF(A175="","",INDEX(근로조건!$A$5:$AF$1048576,MATCH(A175,근로조건!$A$5:$A$1048576,0)+0,11))</f>
        <v/>
      </c>
      <c r="AH175" s="261" t="str" cm="1">
        <f t="array" ref="AH175">IF(A175="","",INDEX(근로조건!$A$5:$AF$1048576,MATCH(A175,근로조건!$A$5:$A$1048576,0)+0,19))</f>
        <v/>
      </c>
      <c r="AI175" s="262" t="str" cm="1">
        <f t="array" ref="AI175">IF(A175="","",INDEX(근로조건!$A$5:$AF$1048576,MATCH(A175,근로조건!$A$5:$A$1048576,0)+0,17))</f>
        <v/>
      </c>
      <c r="AJ175" s="253"/>
      <c r="AK175" s="253"/>
      <c r="AL175" s="253" t="str" cm="1">
        <f t="array" ref="AL175">IF(A175="","",INDEX(근로조건!$A$5:$AF$1048576,MATCH(A175,근로조건!$A$5:$A$1048576,0)+0,20))</f>
        <v/>
      </c>
      <c r="AM175" s="253"/>
      <c r="AN175" s="253"/>
      <c r="AO175" s="253"/>
      <c r="AP175" s="260"/>
      <c r="AQ175" s="123"/>
      <c r="AR175" s="166"/>
      <c r="AS175" s="267"/>
      <c r="AT175" s="266"/>
      <c r="AU175" s="266"/>
      <c r="AV175" s="266"/>
    </row>
    <row r="176" spans="1:48" x14ac:dyDescent="0.3">
      <c r="A176" s="52"/>
      <c r="B176" s="54"/>
      <c r="C176" s="53"/>
      <c r="D176" s="53"/>
      <c r="E176" s="53"/>
      <c r="F176" s="57"/>
      <c r="G176" s="57"/>
      <c r="H176" s="52"/>
      <c r="I176" s="53"/>
      <c r="J176" s="53"/>
      <c r="K176" s="95"/>
      <c r="L176" s="52"/>
      <c r="M176" s="52"/>
      <c r="N176" s="54"/>
      <c r="O176" s="254" t="str" cm="1">
        <f t="array" ref="O176">IF(A176="","",INDEX(근로조건!$A$5:$Y$1048576,MATCH(A176,근로조건!$A$5:$A$1048576,0)+0,15))</f>
        <v/>
      </c>
      <c r="P176" s="255" t="str" cm="1">
        <f t="array" ref="P176">IF(A176="","",INDEX(근로조건!$A$5:$Y$1048576,MATCH(A176,근로조건!$A$5:$A$1048576,0)+0,16))</f>
        <v/>
      </c>
      <c r="Q176" s="256" t="str" cm="1">
        <f t="array" ref="Q176">IF(A176="","",INDEX(근로조건!$A$5:$ZZ$1048576,MATCH(A176,근로조건!$A$5:$A$1048576,0)+0,21))</f>
        <v/>
      </c>
      <c r="R176" s="61"/>
      <c r="S176" s="61"/>
      <c r="T176" s="61"/>
      <c r="U176" s="61"/>
      <c r="V176" s="61"/>
      <c r="W176" s="61"/>
      <c r="X176" s="61"/>
      <c r="Y176" s="61"/>
      <c r="Z176" s="260" t="str">
        <f t="shared" si="9"/>
        <v/>
      </c>
      <c r="AA176" s="260" t="str">
        <f t="shared" si="10"/>
        <v/>
      </c>
      <c r="AB176" s="260" t="str" cm="1">
        <f t="array" ref="AB176">IFERROR(IF(A176="","",INDEX(근로조건!$A$5:$Z$1048576,MATCH(A176,근로조건!$A$5:$A$1048576,0)+0,17)-INDEX(근로조건!$A$5:$Z$1048576,MATCH(A176,근로조건!$A$5:$A$1048576,0)+0,11))*B176,"")</f>
        <v/>
      </c>
      <c r="AC176" s="260" t="str">
        <f t="shared" si="11"/>
        <v/>
      </c>
      <c r="AD176" s="260" t="str" cm="1">
        <f t="array" ref="AD176">IFERROR(IF(A176="","",INDEX(근로조건!$A$5:$L$1048576,MATCH(A176,근로조건!$A$5:$A$1048576,0)+0,12))*B176,"")</f>
        <v/>
      </c>
      <c r="AE176" s="261" t="str" cm="1">
        <f t="array" ref="AE176">IF(A176="","",INDEX(근로조건!$A$5:$AF$1048576,MATCH(A176,근로조건!$A$5:$A$1048576,0)+0,13))</f>
        <v/>
      </c>
      <c r="AF176" s="262" t="str" cm="1">
        <f t="array" ref="AF176">IF(A176="","",INDEX(근로조건!$A$5:$AF$1048576,MATCH(A176,근로조건!$A$5:$A$1048576,0)+0,14))</f>
        <v/>
      </c>
      <c r="AG176" s="261" t="str" cm="1">
        <f t="array" ref="AG176">IF(A176="","",INDEX(근로조건!$A$5:$AF$1048576,MATCH(A176,근로조건!$A$5:$A$1048576,0)+0,11))</f>
        <v/>
      </c>
      <c r="AH176" s="261" t="str" cm="1">
        <f t="array" ref="AH176">IF(A176="","",INDEX(근로조건!$A$5:$AF$1048576,MATCH(A176,근로조건!$A$5:$A$1048576,0)+0,19))</f>
        <v/>
      </c>
      <c r="AI176" s="262" t="str" cm="1">
        <f t="array" ref="AI176">IF(A176="","",INDEX(근로조건!$A$5:$AF$1048576,MATCH(A176,근로조건!$A$5:$A$1048576,0)+0,17))</f>
        <v/>
      </c>
      <c r="AJ176" s="253"/>
      <c r="AK176" s="253"/>
      <c r="AL176" s="253" t="str" cm="1">
        <f t="array" ref="AL176">IF(A176="","",INDEX(근로조건!$A$5:$AF$1048576,MATCH(A176,근로조건!$A$5:$A$1048576,0)+0,20))</f>
        <v/>
      </c>
      <c r="AM176" s="253"/>
      <c r="AN176" s="253"/>
      <c r="AO176" s="253"/>
      <c r="AP176" s="260"/>
      <c r="AQ176" s="123"/>
      <c r="AR176" s="166"/>
      <c r="AS176" s="267"/>
      <c r="AT176" s="266"/>
      <c r="AU176" s="266"/>
      <c r="AV176" s="266"/>
    </row>
    <row r="177" spans="1:48" x14ac:dyDescent="0.3">
      <c r="A177" s="52"/>
      <c r="B177" s="54"/>
      <c r="C177" s="53"/>
      <c r="D177" s="53"/>
      <c r="E177" s="53"/>
      <c r="F177" s="57"/>
      <c r="G177" s="57"/>
      <c r="H177" s="52"/>
      <c r="I177" s="53"/>
      <c r="J177" s="53"/>
      <c r="K177" s="95"/>
      <c r="L177" s="52"/>
      <c r="M177" s="52"/>
      <c r="N177" s="54"/>
      <c r="O177" s="254" t="str" cm="1">
        <f t="array" ref="O177">IF(A177="","",INDEX(근로조건!$A$5:$Y$1048576,MATCH(A177,근로조건!$A$5:$A$1048576,0)+0,15))</f>
        <v/>
      </c>
      <c r="P177" s="255" t="str" cm="1">
        <f t="array" ref="P177">IF(A177="","",INDEX(근로조건!$A$5:$Y$1048576,MATCH(A177,근로조건!$A$5:$A$1048576,0)+0,16))</f>
        <v/>
      </c>
      <c r="Q177" s="256" t="str" cm="1">
        <f t="array" ref="Q177">IF(A177="","",INDEX(근로조건!$A$5:$ZZ$1048576,MATCH(A177,근로조건!$A$5:$A$1048576,0)+0,21))</f>
        <v/>
      </c>
      <c r="R177" s="61"/>
      <c r="S177" s="61"/>
      <c r="T177" s="61"/>
      <c r="U177" s="61"/>
      <c r="V177" s="61"/>
      <c r="W177" s="61"/>
      <c r="X177" s="61"/>
      <c r="Y177" s="61"/>
      <c r="Z177" s="260" t="str">
        <f t="shared" si="9"/>
        <v/>
      </c>
      <c r="AA177" s="260" t="str">
        <f t="shared" si="10"/>
        <v/>
      </c>
      <c r="AB177" s="260" t="str" cm="1">
        <f t="array" ref="AB177">IFERROR(IF(A177="","",INDEX(근로조건!$A$5:$Z$1048576,MATCH(A177,근로조건!$A$5:$A$1048576,0)+0,17)-INDEX(근로조건!$A$5:$Z$1048576,MATCH(A177,근로조건!$A$5:$A$1048576,0)+0,11))*B177,"")</f>
        <v/>
      </c>
      <c r="AC177" s="260" t="str">
        <f t="shared" si="11"/>
        <v/>
      </c>
      <c r="AD177" s="260" t="str" cm="1">
        <f t="array" ref="AD177">IFERROR(IF(A177="","",INDEX(근로조건!$A$5:$L$1048576,MATCH(A177,근로조건!$A$5:$A$1048576,0)+0,12))*B177,"")</f>
        <v/>
      </c>
      <c r="AE177" s="261" t="str" cm="1">
        <f t="array" ref="AE177">IF(A177="","",INDEX(근로조건!$A$5:$AF$1048576,MATCH(A177,근로조건!$A$5:$A$1048576,0)+0,13))</f>
        <v/>
      </c>
      <c r="AF177" s="262" t="str" cm="1">
        <f t="array" ref="AF177">IF(A177="","",INDEX(근로조건!$A$5:$AF$1048576,MATCH(A177,근로조건!$A$5:$A$1048576,0)+0,14))</f>
        <v/>
      </c>
      <c r="AG177" s="261" t="str" cm="1">
        <f t="array" ref="AG177">IF(A177="","",INDEX(근로조건!$A$5:$AF$1048576,MATCH(A177,근로조건!$A$5:$A$1048576,0)+0,11))</f>
        <v/>
      </c>
      <c r="AH177" s="261" t="str" cm="1">
        <f t="array" ref="AH177">IF(A177="","",INDEX(근로조건!$A$5:$AF$1048576,MATCH(A177,근로조건!$A$5:$A$1048576,0)+0,19))</f>
        <v/>
      </c>
      <c r="AI177" s="262" t="str" cm="1">
        <f t="array" ref="AI177">IF(A177="","",INDEX(근로조건!$A$5:$AF$1048576,MATCH(A177,근로조건!$A$5:$A$1048576,0)+0,17))</f>
        <v/>
      </c>
      <c r="AJ177" s="253"/>
      <c r="AK177" s="253"/>
      <c r="AL177" s="253" t="str" cm="1">
        <f t="array" ref="AL177">IF(A177="","",INDEX(근로조건!$A$5:$AF$1048576,MATCH(A177,근로조건!$A$5:$A$1048576,0)+0,20))</f>
        <v/>
      </c>
      <c r="AM177" s="253"/>
      <c r="AN177" s="253"/>
      <c r="AO177" s="253"/>
      <c r="AP177" s="260"/>
      <c r="AQ177" s="123"/>
      <c r="AR177" s="166"/>
      <c r="AS177" s="267"/>
      <c r="AT177" s="266"/>
      <c r="AU177" s="266"/>
      <c r="AV177" s="266"/>
    </row>
    <row r="178" spans="1:48" x14ac:dyDescent="0.3">
      <c r="A178" s="52"/>
      <c r="B178" s="54"/>
      <c r="C178" s="53"/>
      <c r="D178" s="53"/>
      <c r="E178" s="53"/>
      <c r="F178" s="57"/>
      <c r="G178" s="57"/>
      <c r="H178" s="52"/>
      <c r="I178" s="53"/>
      <c r="J178" s="53"/>
      <c r="K178" s="95"/>
      <c r="L178" s="52"/>
      <c r="M178" s="52"/>
      <c r="N178" s="54"/>
      <c r="O178" s="254" t="str" cm="1">
        <f t="array" ref="O178">IF(A178="","",INDEX(근로조건!$A$5:$Y$1048576,MATCH(A178,근로조건!$A$5:$A$1048576,0)+0,15))</f>
        <v/>
      </c>
      <c r="P178" s="255" t="str" cm="1">
        <f t="array" ref="P178">IF(A178="","",INDEX(근로조건!$A$5:$Y$1048576,MATCH(A178,근로조건!$A$5:$A$1048576,0)+0,16))</f>
        <v/>
      </c>
      <c r="Q178" s="256" t="str" cm="1">
        <f t="array" ref="Q178">IF(A178="","",INDEX(근로조건!$A$5:$ZZ$1048576,MATCH(A178,근로조건!$A$5:$A$1048576,0)+0,21))</f>
        <v/>
      </c>
      <c r="R178" s="61"/>
      <c r="S178" s="61"/>
      <c r="T178" s="61"/>
      <c r="U178" s="61"/>
      <c r="V178" s="61"/>
      <c r="W178" s="61"/>
      <c r="X178" s="61"/>
      <c r="Y178" s="61"/>
      <c r="Z178" s="260" t="str">
        <f t="shared" si="9"/>
        <v/>
      </c>
      <c r="AA178" s="260" t="str">
        <f t="shared" si="10"/>
        <v/>
      </c>
      <c r="AB178" s="260" t="str" cm="1">
        <f t="array" ref="AB178">IFERROR(IF(A178="","",INDEX(근로조건!$A$5:$Z$1048576,MATCH(A178,근로조건!$A$5:$A$1048576,0)+0,17)-INDEX(근로조건!$A$5:$Z$1048576,MATCH(A178,근로조건!$A$5:$A$1048576,0)+0,11))*B178,"")</f>
        <v/>
      </c>
      <c r="AC178" s="260" t="str">
        <f t="shared" si="11"/>
        <v/>
      </c>
      <c r="AD178" s="260" t="str" cm="1">
        <f t="array" ref="AD178">IFERROR(IF(A178="","",INDEX(근로조건!$A$5:$L$1048576,MATCH(A178,근로조건!$A$5:$A$1048576,0)+0,12))*B178,"")</f>
        <v/>
      </c>
      <c r="AE178" s="261" t="str" cm="1">
        <f t="array" ref="AE178">IF(A178="","",INDEX(근로조건!$A$5:$AF$1048576,MATCH(A178,근로조건!$A$5:$A$1048576,0)+0,13))</f>
        <v/>
      </c>
      <c r="AF178" s="262" t="str" cm="1">
        <f t="array" ref="AF178">IF(A178="","",INDEX(근로조건!$A$5:$AF$1048576,MATCH(A178,근로조건!$A$5:$A$1048576,0)+0,14))</f>
        <v/>
      </c>
      <c r="AG178" s="261" t="str" cm="1">
        <f t="array" ref="AG178">IF(A178="","",INDEX(근로조건!$A$5:$AF$1048576,MATCH(A178,근로조건!$A$5:$A$1048576,0)+0,11))</f>
        <v/>
      </c>
      <c r="AH178" s="261" t="str" cm="1">
        <f t="array" ref="AH178">IF(A178="","",INDEX(근로조건!$A$5:$AF$1048576,MATCH(A178,근로조건!$A$5:$A$1048576,0)+0,19))</f>
        <v/>
      </c>
      <c r="AI178" s="262" t="str" cm="1">
        <f t="array" ref="AI178">IF(A178="","",INDEX(근로조건!$A$5:$AF$1048576,MATCH(A178,근로조건!$A$5:$A$1048576,0)+0,17))</f>
        <v/>
      </c>
      <c r="AJ178" s="253"/>
      <c r="AK178" s="253"/>
      <c r="AL178" s="253" t="str" cm="1">
        <f t="array" ref="AL178">IF(A178="","",INDEX(근로조건!$A$5:$AF$1048576,MATCH(A178,근로조건!$A$5:$A$1048576,0)+0,20))</f>
        <v/>
      </c>
      <c r="AM178" s="253"/>
      <c r="AN178" s="253"/>
      <c r="AO178" s="253"/>
      <c r="AP178" s="260"/>
      <c r="AQ178" s="123"/>
      <c r="AR178" s="166"/>
      <c r="AS178" s="267"/>
      <c r="AT178" s="266"/>
      <c r="AU178" s="266"/>
      <c r="AV178" s="266"/>
    </row>
    <row r="179" spans="1:48" x14ac:dyDescent="0.3">
      <c r="A179" s="52"/>
      <c r="B179" s="54"/>
      <c r="C179" s="53"/>
      <c r="D179" s="53"/>
      <c r="E179" s="53"/>
      <c r="F179" s="57"/>
      <c r="G179" s="57"/>
      <c r="H179" s="52"/>
      <c r="I179" s="53"/>
      <c r="J179" s="53"/>
      <c r="K179" s="95"/>
      <c r="L179" s="52"/>
      <c r="M179" s="52"/>
      <c r="N179" s="54"/>
      <c r="O179" s="254" t="str" cm="1">
        <f t="array" ref="O179">IF(A179="","",INDEX(근로조건!$A$5:$Y$1048576,MATCH(A179,근로조건!$A$5:$A$1048576,0)+0,15))</f>
        <v/>
      </c>
      <c r="P179" s="255" t="str" cm="1">
        <f t="array" ref="P179">IF(A179="","",INDEX(근로조건!$A$5:$Y$1048576,MATCH(A179,근로조건!$A$5:$A$1048576,0)+0,16))</f>
        <v/>
      </c>
      <c r="Q179" s="256" t="str" cm="1">
        <f t="array" ref="Q179">IF(A179="","",INDEX(근로조건!$A$5:$ZZ$1048576,MATCH(A179,근로조건!$A$5:$A$1048576,0)+0,21))</f>
        <v/>
      </c>
      <c r="R179" s="61"/>
      <c r="S179" s="61"/>
      <c r="T179" s="61"/>
      <c r="U179" s="61"/>
      <c r="V179" s="61"/>
      <c r="W179" s="61"/>
      <c r="X179" s="61"/>
      <c r="Y179" s="61"/>
      <c r="Z179" s="260" t="str">
        <f t="shared" si="9"/>
        <v/>
      </c>
      <c r="AA179" s="260" t="str">
        <f t="shared" si="10"/>
        <v/>
      </c>
      <c r="AB179" s="260" t="str" cm="1">
        <f t="array" ref="AB179">IFERROR(IF(A179="","",INDEX(근로조건!$A$5:$Z$1048576,MATCH(A179,근로조건!$A$5:$A$1048576,0)+0,17)-INDEX(근로조건!$A$5:$Z$1048576,MATCH(A179,근로조건!$A$5:$A$1048576,0)+0,11))*B179,"")</f>
        <v/>
      </c>
      <c r="AC179" s="260" t="str">
        <f t="shared" si="11"/>
        <v/>
      </c>
      <c r="AD179" s="260" t="str" cm="1">
        <f t="array" ref="AD179">IFERROR(IF(A179="","",INDEX(근로조건!$A$5:$L$1048576,MATCH(A179,근로조건!$A$5:$A$1048576,0)+0,12))*B179,"")</f>
        <v/>
      </c>
      <c r="AE179" s="261" t="str" cm="1">
        <f t="array" ref="AE179">IF(A179="","",INDEX(근로조건!$A$5:$AF$1048576,MATCH(A179,근로조건!$A$5:$A$1048576,0)+0,13))</f>
        <v/>
      </c>
      <c r="AF179" s="262" t="str" cm="1">
        <f t="array" ref="AF179">IF(A179="","",INDEX(근로조건!$A$5:$AF$1048576,MATCH(A179,근로조건!$A$5:$A$1048576,0)+0,14))</f>
        <v/>
      </c>
      <c r="AG179" s="261" t="str" cm="1">
        <f t="array" ref="AG179">IF(A179="","",INDEX(근로조건!$A$5:$AF$1048576,MATCH(A179,근로조건!$A$5:$A$1048576,0)+0,11))</f>
        <v/>
      </c>
      <c r="AH179" s="261" t="str" cm="1">
        <f t="array" ref="AH179">IF(A179="","",INDEX(근로조건!$A$5:$AF$1048576,MATCH(A179,근로조건!$A$5:$A$1048576,0)+0,19))</f>
        <v/>
      </c>
      <c r="AI179" s="262" t="str" cm="1">
        <f t="array" ref="AI179">IF(A179="","",INDEX(근로조건!$A$5:$AF$1048576,MATCH(A179,근로조건!$A$5:$A$1048576,0)+0,17))</f>
        <v/>
      </c>
      <c r="AJ179" s="253"/>
      <c r="AK179" s="253"/>
      <c r="AL179" s="253" t="str" cm="1">
        <f t="array" ref="AL179">IF(A179="","",INDEX(근로조건!$A$5:$AF$1048576,MATCH(A179,근로조건!$A$5:$A$1048576,0)+0,20))</f>
        <v/>
      </c>
      <c r="AM179" s="253"/>
      <c r="AN179" s="253"/>
      <c r="AO179" s="253"/>
      <c r="AP179" s="260"/>
      <c r="AQ179" s="123"/>
      <c r="AR179" s="166"/>
      <c r="AS179" s="267"/>
      <c r="AT179" s="266"/>
      <c r="AU179" s="266"/>
      <c r="AV179" s="266"/>
    </row>
    <row r="180" spans="1:48" x14ac:dyDescent="0.3">
      <c r="A180" s="52"/>
      <c r="B180" s="54"/>
      <c r="C180" s="53"/>
      <c r="D180" s="53"/>
      <c r="E180" s="53"/>
      <c r="F180" s="57"/>
      <c r="G180" s="57"/>
      <c r="H180" s="52"/>
      <c r="I180" s="53"/>
      <c r="J180" s="53"/>
      <c r="K180" s="95"/>
      <c r="L180" s="52"/>
      <c r="M180" s="52"/>
      <c r="N180" s="54"/>
      <c r="O180" s="254" t="str" cm="1">
        <f t="array" ref="O180">IF(A180="","",INDEX(근로조건!$A$5:$Y$1048576,MATCH(A180,근로조건!$A$5:$A$1048576,0)+0,15))</f>
        <v/>
      </c>
      <c r="P180" s="255" t="str" cm="1">
        <f t="array" ref="P180">IF(A180="","",INDEX(근로조건!$A$5:$Y$1048576,MATCH(A180,근로조건!$A$5:$A$1048576,0)+0,16))</f>
        <v/>
      </c>
      <c r="Q180" s="256" t="str" cm="1">
        <f t="array" ref="Q180">IF(A180="","",INDEX(근로조건!$A$5:$ZZ$1048576,MATCH(A180,근로조건!$A$5:$A$1048576,0)+0,21))</f>
        <v/>
      </c>
      <c r="R180" s="61"/>
      <c r="S180" s="61"/>
      <c r="T180" s="61"/>
      <c r="U180" s="61"/>
      <c r="V180" s="61"/>
      <c r="W180" s="61"/>
      <c r="X180" s="61"/>
      <c r="Y180" s="61"/>
      <c r="Z180" s="260" t="str">
        <f t="shared" si="9"/>
        <v/>
      </c>
      <c r="AA180" s="260" t="str">
        <f t="shared" si="10"/>
        <v/>
      </c>
      <c r="AB180" s="260" t="str" cm="1">
        <f t="array" ref="AB180">IFERROR(IF(A180="","",INDEX(근로조건!$A$5:$Z$1048576,MATCH(A180,근로조건!$A$5:$A$1048576,0)+0,17)-INDEX(근로조건!$A$5:$Z$1048576,MATCH(A180,근로조건!$A$5:$A$1048576,0)+0,11))*B180,"")</f>
        <v/>
      </c>
      <c r="AC180" s="260" t="str">
        <f t="shared" si="11"/>
        <v/>
      </c>
      <c r="AD180" s="260" t="str" cm="1">
        <f t="array" ref="AD180">IFERROR(IF(A180="","",INDEX(근로조건!$A$5:$L$1048576,MATCH(A180,근로조건!$A$5:$A$1048576,0)+0,12))*B180,"")</f>
        <v/>
      </c>
      <c r="AE180" s="261" t="str" cm="1">
        <f t="array" ref="AE180">IF(A180="","",INDEX(근로조건!$A$5:$AF$1048576,MATCH(A180,근로조건!$A$5:$A$1048576,0)+0,13))</f>
        <v/>
      </c>
      <c r="AF180" s="262" t="str" cm="1">
        <f t="array" ref="AF180">IF(A180="","",INDEX(근로조건!$A$5:$AF$1048576,MATCH(A180,근로조건!$A$5:$A$1048576,0)+0,14))</f>
        <v/>
      </c>
      <c r="AG180" s="261" t="str" cm="1">
        <f t="array" ref="AG180">IF(A180="","",INDEX(근로조건!$A$5:$AF$1048576,MATCH(A180,근로조건!$A$5:$A$1048576,0)+0,11))</f>
        <v/>
      </c>
      <c r="AH180" s="261" t="str" cm="1">
        <f t="array" ref="AH180">IF(A180="","",INDEX(근로조건!$A$5:$AF$1048576,MATCH(A180,근로조건!$A$5:$A$1048576,0)+0,19))</f>
        <v/>
      </c>
      <c r="AI180" s="262" t="str" cm="1">
        <f t="array" ref="AI180">IF(A180="","",INDEX(근로조건!$A$5:$AF$1048576,MATCH(A180,근로조건!$A$5:$A$1048576,0)+0,17))</f>
        <v/>
      </c>
      <c r="AJ180" s="253"/>
      <c r="AK180" s="253"/>
      <c r="AL180" s="253" t="str" cm="1">
        <f t="array" ref="AL180">IF(A180="","",INDEX(근로조건!$A$5:$AF$1048576,MATCH(A180,근로조건!$A$5:$A$1048576,0)+0,20))</f>
        <v/>
      </c>
      <c r="AM180" s="253"/>
      <c r="AN180" s="253"/>
      <c r="AO180" s="253"/>
      <c r="AP180" s="260"/>
      <c r="AQ180" s="123"/>
      <c r="AR180" s="166"/>
      <c r="AS180" s="267"/>
      <c r="AT180" s="266"/>
      <c r="AU180" s="266"/>
      <c r="AV180" s="266"/>
    </row>
    <row r="181" spans="1:48" x14ac:dyDescent="0.3">
      <c r="A181" s="52"/>
      <c r="B181" s="54"/>
      <c r="C181" s="53"/>
      <c r="D181" s="53"/>
      <c r="E181" s="53"/>
      <c r="F181" s="57"/>
      <c r="G181" s="57"/>
      <c r="H181" s="52"/>
      <c r="I181" s="53"/>
      <c r="J181" s="53"/>
      <c r="K181" s="95"/>
      <c r="L181" s="52"/>
      <c r="M181" s="52"/>
      <c r="N181" s="54"/>
      <c r="O181" s="254" t="str" cm="1">
        <f t="array" ref="O181">IF(A181="","",INDEX(근로조건!$A$5:$Y$1048576,MATCH(A181,근로조건!$A$5:$A$1048576,0)+0,15))</f>
        <v/>
      </c>
      <c r="P181" s="255" t="str" cm="1">
        <f t="array" ref="P181">IF(A181="","",INDEX(근로조건!$A$5:$Y$1048576,MATCH(A181,근로조건!$A$5:$A$1048576,0)+0,16))</f>
        <v/>
      </c>
      <c r="Q181" s="256" t="str" cm="1">
        <f t="array" ref="Q181">IF(A181="","",INDEX(근로조건!$A$5:$ZZ$1048576,MATCH(A181,근로조건!$A$5:$A$1048576,0)+0,21))</f>
        <v/>
      </c>
      <c r="R181" s="61"/>
      <c r="S181" s="61"/>
      <c r="T181" s="61"/>
      <c r="U181" s="61"/>
      <c r="V181" s="61"/>
      <c r="W181" s="61"/>
      <c r="X181" s="61"/>
      <c r="Y181" s="61"/>
      <c r="Z181" s="260" t="str">
        <f t="shared" si="9"/>
        <v/>
      </c>
      <c r="AA181" s="260" t="str">
        <f t="shared" si="10"/>
        <v/>
      </c>
      <c r="AB181" s="260" t="str" cm="1">
        <f t="array" ref="AB181">IFERROR(IF(A181="","",INDEX(근로조건!$A$5:$Z$1048576,MATCH(A181,근로조건!$A$5:$A$1048576,0)+0,17)-INDEX(근로조건!$A$5:$Z$1048576,MATCH(A181,근로조건!$A$5:$A$1048576,0)+0,11))*B181,"")</f>
        <v/>
      </c>
      <c r="AC181" s="260" t="str">
        <f t="shared" si="11"/>
        <v/>
      </c>
      <c r="AD181" s="260" t="str" cm="1">
        <f t="array" ref="AD181">IFERROR(IF(A181="","",INDEX(근로조건!$A$5:$L$1048576,MATCH(A181,근로조건!$A$5:$A$1048576,0)+0,12))*B181,"")</f>
        <v/>
      </c>
      <c r="AE181" s="261" t="str" cm="1">
        <f t="array" ref="AE181">IF(A181="","",INDEX(근로조건!$A$5:$AF$1048576,MATCH(A181,근로조건!$A$5:$A$1048576,0)+0,13))</f>
        <v/>
      </c>
      <c r="AF181" s="262" t="str" cm="1">
        <f t="array" ref="AF181">IF(A181="","",INDEX(근로조건!$A$5:$AF$1048576,MATCH(A181,근로조건!$A$5:$A$1048576,0)+0,14))</f>
        <v/>
      </c>
      <c r="AG181" s="261" t="str" cm="1">
        <f t="array" ref="AG181">IF(A181="","",INDEX(근로조건!$A$5:$AF$1048576,MATCH(A181,근로조건!$A$5:$A$1048576,0)+0,11))</f>
        <v/>
      </c>
      <c r="AH181" s="261" t="str" cm="1">
        <f t="array" ref="AH181">IF(A181="","",INDEX(근로조건!$A$5:$AF$1048576,MATCH(A181,근로조건!$A$5:$A$1048576,0)+0,19))</f>
        <v/>
      </c>
      <c r="AI181" s="262" t="str" cm="1">
        <f t="array" ref="AI181">IF(A181="","",INDEX(근로조건!$A$5:$AF$1048576,MATCH(A181,근로조건!$A$5:$A$1048576,0)+0,17))</f>
        <v/>
      </c>
      <c r="AJ181" s="253"/>
      <c r="AK181" s="253"/>
      <c r="AL181" s="253" t="str" cm="1">
        <f t="array" ref="AL181">IF(A181="","",INDEX(근로조건!$A$5:$AF$1048576,MATCH(A181,근로조건!$A$5:$A$1048576,0)+0,20))</f>
        <v/>
      </c>
      <c r="AM181" s="253"/>
      <c r="AN181" s="253"/>
      <c r="AO181" s="253"/>
      <c r="AP181" s="260"/>
      <c r="AQ181" s="123"/>
      <c r="AR181" s="166"/>
      <c r="AS181" s="267"/>
      <c r="AT181" s="266"/>
      <c r="AU181" s="266"/>
      <c r="AV181" s="266"/>
    </row>
    <row r="182" spans="1:48" x14ac:dyDescent="0.3">
      <c r="A182" s="52"/>
      <c r="B182" s="54"/>
      <c r="C182" s="53"/>
      <c r="D182" s="53"/>
      <c r="E182" s="53"/>
      <c r="F182" s="57"/>
      <c r="G182" s="57"/>
      <c r="H182" s="52"/>
      <c r="I182" s="53"/>
      <c r="J182" s="53"/>
      <c r="K182" s="95"/>
      <c r="L182" s="52"/>
      <c r="M182" s="52"/>
      <c r="N182" s="54"/>
      <c r="O182" s="254" t="str" cm="1">
        <f t="array" ref="O182">IF(A182="","",INDEX(근로조건!$A$5:$Y$1048576,MATCH(A182,근로조건!$A$5:$A$1048576,0)+0,15))</f>
        <v/>
      </c>
      <c r="P182" s="255" t="str" cm="1">
        <f t="array" ref="P182">IF(A182="","",INDEX(근로조건!$A$5:$Y$1048576,MATCH(A182,근로조건!$A$5:$A$1048576,0)+0,16))</f>
        <v/>
      </c>
      <c r="Q182" s="256" t="str" cm="1">
        <f t="array" ref="Q182">IF(A182="","",INDEX(근로조건!$A$5:$ZZ$1048576,MATCH(A182,근로조건!$A$5:$A$1048576,0)+0,21))</f>
        <v/>
      </c>
      <c r="R182" s="61"/>
      <c r="S182" s="61"/>
      <c r="T182" s="61"/>
      <c r="U182" s="61"/>
      <c r="V182" s="61"/>
      <c r="W182" s="61"/>
      <c r="X182" s="61"/>
      <c r="Y182" s="61"/>
      <c r="Z182" s="260" t="str">
        <f t="shared" si="9"/>
        <v/>
      </c>
      <c r="AA182" s="260" t="str">
        <f t="shared" si="10"/>
        <v/>
      </c>
      <c r="AB182" s="260" t="str" cm="1">
        <f t="array" ref="AB182">IFERROR(IF(A182="","",INDEX(근로조건!$A$5:$Z$1048576,MATCH(A182,근로조건!$A$5:$A$1048576,0)+0,17)-INDEX(근로조건!$A$5:$Z$1048576,MATCH(A182,근로조건!$A$5:$A$1048576,0)+0,11))*B182,"")</f>
        <v/>
      </c>
      <c r="AC182" s="260" t="str">
        <f t="shared" si="11"/>
        <v/>
      </c>
      <c r="AD182" s="260" t="str" cm="1">
        <f t="array" ref="AD182">IFERROR(IF(A182="","",INDEX(근로조건!$A$5:$L$1048576,MATCH(A182,근로조건!$A$5:$A$1048576,0)+0,12))*B182,"")</f>
        <v/>
      </c>
      <c r="AE182" s="261" t="str" cm="1">
        <f t="array" ref="AE182">IF(A182="","",INDEX(근로조건!$A$5:$AF$1048576,MATCH(A182,근로조건!$A$5:$A$1048576,0)+0,13))</f>
        <v/>
      </c>
      <c r="AF182" s="262" t="str" cm="1">
        <f t="array" ref="AF182">IF(A182="","",INDEX(근로조건!$A$5:$AF$1048576,MATCH(A182,근로조건!$A$5:$A$1048576,0)+0,14))</f>
        <v/>
      </c>
      <c r="AG182" s="261" t="str" cm="1">
        <f t="array" ref="AG182">IF(A182="","",INDEX(근로조건!$A$5:$AF$1048576,MATCH(A182,근로조건!$A$5:$A$1048576,0)+0,11))</f>
        <v/>
      </c>
      <c r="AH182" s="261" t="str" cm="1">
        <f t="array" ref="AH182">IF(A182="","",INDEX(근로조건!$A$5:$AF$1048576,MATCH(A182,근로조건!$A$5:$A$1048576,0)+0,19))</f>
        <v/>
      </c>
      <c r="AI182" s="262" t="str" cm="1">
        <f t="array" ref="AI182">IF(A182="","",INDEX(근로조건!$A$5:$AF$1048576,MATCH(A182,근로조건!$A$5:$A$1048576,0)+0,17))</f>
        <v/>
      </c>
      <c r="AJ182" s="253"/>
      <c r="AK182" s="253"/>
      <c r="AL182" s="253" t="str" cm="1">
        <f t="array" ref="AL182">IF(A182="","",INDEX(근로조건!$A$5:$AF$1048576,MATCH(A182,근로조건!$A$5:$A$1048576,0)+0,20))</f>
        <v/>
      </c>
      <c r="AM182" s="253"/>
      <c r="AN182" s="253"/>
      <c r="AO182" s="253"/>
      <c r="AP182" s="260"/>
      <c r="AQ182" s="123"/>
      <c r="AR182" s="166"/>
      <c r="AS182" s="267"/>
      <c r="AT182" s="266"/>
      <c r="AU182" s="266"/>
      <c r="AV182" s="266"/>
    </row>
    <row r="183" spans="1:48" x14ac:dyDescent="0.3">
      <c r="A183" s="52"/>
      <c r="B183" s="54"/>
      <c r="C183" s="53"/>
      <c r="D183" s="53"/>
      <c r="E183" s="53"/>
      <c r="F183" s="57"/>
      <c r="G183" s="57"/>
      <c r="H183" s="52"/>
      <c r="I183" s="53"/>
      <c r="J183" s="53"/>
      <c r="K183" s="95"/>
      <c r="L183" s="52"/>
      <c r="M183" s="52"/>
      <c r="N183" s="54"/>
      <c r="O183" s="254" t="str" cm="1">
        <f t="array" ref="O183">IF(A183="","",INDEX(근로조건!$A$5:$Y$1048576,MATCH(A183,근로조건!$A$5:$A$1048576,0)+0,15))</f>
        <v/>
      </c>
      <c r="P183" s="255" t="str" cm="1">
        <f t="array" ref="P183">IF(A183="","",INDEX(근로조건!$A$5:$Y$1048576,MATCH(A183,근로조건!$A$5:$A$1048576,0)+0,16))</f>
        <v/>
      </c>
      <c r="Q183" s="256" t="str" cm="1">
        <f t="array" ref="Q183">IF(A183="","",INDEX(근로조건!$A$5:$ZZ$1048576,MATCH(A183,근로조건!$A$5:$A$1048576,0)+0,21))</f>
        <v/>
      </c>
      <c r="R183" s="61"/>
      <c r="S183" s="61"/>
      <c r="T183" s="61"/>
      <c r="U183" s="61"/>
      <c r="V183" s="61"/>
      <c r="W183" s="61"/>
      <c r="X183" s="61"/>
      <c r="Y183" s="61"/>
      <c r="Z183" s="260" t="str">
        <f t="shared" si="9"/>
        <v/>
      </c>
      <c r="AA183" s="260" t="str">
        <f t="shared" si="10"/>
        <v/>
      </c>
      <c r="AB183" s="260" t="str" cm="1">
        <f t="array" ref="AB183">IFERROR(IF(A183="","",INDEX(근로조건!$A$5:$Z$1048576,MATCH(A183,근로조건!$A$5:$A$1048576,0)+0,17)-INDEX(근로조건!$A$5:$Z$1048576,MATCH(A183,근로조건!$A$5:$A$1048576,0)+0,11))*B183,"")</f>
        <v/>
      </c>
      <c r="AC183" s="260" t="str">
        <f t="shared" si="11"/>
        <v/>
      </c>
      <c r="AD183" s="260" t="str" cm="1">
        <f t="array" ref="AD183">IFERROR(IF(A183="","",INDEX(근로조건!$A$5:$L$1048576,MATCH(A183,근로조건!$A$5:$A$1048576,0)+0,12))*B183,"")</f>
        <v/>
      </c>
      <c r="AE183" s="261" t="str" cm="1">
        <f t="array" ref="AE183">IF(A183="","",INDEX(근로조건!$A$5:$AF$1048576,MATCH(A183,근로조건!$A$5:$A$1048576,0)+0,13))</f>
        <v/>
      </c>
      <c r="AF183" s="262" t="str" cm="1">
        <f t="array" ref="AF183">IF(A183="","",INDEX(근로조건!$A$5:$AF$1048576,MATCH(A183,근로조건!$A$5:$A$1048576,0)+0,14))</f>
        <v/>
      </c>
      <c r="AG183" s="261" t="str" cm="1">
        <f t="array" ref="AG183">IF(A183="","",INDEX(근로조건!$A$5:$AF$1048576,MATCH(A183,근로조건!$A$5:$A$1048576,0)+0,11))</f>
        <v/>
      </c>
      <c r="AH183" s="261" t="str" cm="1">
        <f t="array" ref="AH183">IF(A183="","",INDEX(근로조건!$A$5:$AF$1048576,MATCH(A183,근로조건!$A$5:$A$1048576,0)+0,19))</f>
        <v/>
      </c>
      <c r="AI183" s="262" t="str" cm="1">
        <f t="array" ref="AI183">IF(A183="","",INDEX(근로조건!$A$5:$AF$1048576,MATCH(A183,근로조건!$A$5:$A$1048576,0)+0,17))</f>
        <v/>
      </c>
      <c r="AJ183" s="253"/>
      <c r="AK183" s="253"/>
      <c r="AL183" s="253" t="str" cm="1">
        <f t="array" ref="AL183">IF(A183="","",INDEX(근로조건!$A$5:$AF$1048576,MATCH(A183,근로조건!$A$5:$A$1048576,0)+0,20))</f>
        <v/>
      </c>
      <c r="AM183" s="253"/>
      <c r="AN183" s="253"/>
      <c r="AO183" s="253"/>
      <c r="AP183" s="260"/>
      <c r="AQ183" s="123"/>
      <c r="AR183" s="166"/>
      <c r="AS183" s="267"/>
      <c r="AT183" s="266"/>
      <c r="AU183" s="266"/>
      <c r="AV183" s="266"/>
    </row>
    <row r="184" spans="1:48" x14ac:dyDescent="0.3">
      <c r="A184" s="52"/>
      <c r="B184" s="54"/>
      <c r="C184" s="53"/>
      <c r="D184" s="53"/>
      <c r="E184" s="53"/>
      <c r="F184" s="57"/>
      <c r="G184" s="57"/>
      <c r="H184" s="52"/>
      <c r="I184" s="53"/>
      <c r="J184" s="53"/>
      <c r="K184" s="95"/>
      <c r="L184" s="52"/>
      <c r="M184" s="52"/>
      <c r="N184" s="54"/>
      <c r="O184" s="254" t="str" cm="1">
        <f t="array" ref="O184">IF(A184="","",INDEX(근로조건!$A$5:$Y$1048576,MATCH(A184,근로조건!$A$5:$A$1048576,0)+0,15))</f>
        <v/>
      </c>
      <c r="P184" s="255" t="str" cm="1">
        <f t="array" ref="P184">IF(A184="","",INDEX(근로조건!$A$5:$Y$1048576,MATCH(A184,근로조건!$A$5:$A$1048576,0)+0,16))</f>
        <v/>
      </c>
      <c r="Q184" s="256" t="str" cm="1">
        <f t="array" ref="Q184">IF(A184="","",INDEX(근로조건!$A$5:$ZZ$1048576,MATCH(A184,근로조건!$A$5:$A$1048576,0)+0,21))</f>
        <v/>
      </c>
      <c r="R184" s="61"/>
      <c r="S184" s="61"/>
      <c r="T184" s="61"/>
      <c r="U184" s="61"/>
      <c r="V184" s="61"/>
      <c r="W184" s="61"/>
      <c r="X184" s="61"/>
      <c r="Y184" s="61"/>
      <c r="Z184" s="260" t="str">
        <f t="shared" si="9"/>
        <v/>
      </c>
      <c r="AA184" s="260" t="str">
        <f t="shared" si="10"/>
        <v/>
      </c>
      <c r="AB184" s="260" t="str" cm="1">
        <f t="array" ref="AB184">IFERROR(IF(A184="","",INDEX(근로조건!$A$5:$Z$1048576,MATCH(A184,근로조건!$A$5:$A$1048576,0)+0,17)-INDEX(근로조건!$A$5:$Z$1048576,MATCH(A184,근로조건!$A$5:$A$1048576,0)+0,11))*B184,"")</f>
        <v/>
      </c>
      <c r="AC184" s="260" t="str">
        <f t="shared" si="11"/>
        <v/>
      </c>
      <c r="AD184" s="260" t="str" cm="1">
        <f t="array" ref="AD184">IFERROR(IF(A184="","",INDEX(근로조건!$A$5:$L$1048576,MATCH(A184,근로조건!$A$5:$A$1048576,0)+0,12))*B184,"")</f>
        <v/>
      </c>
      <c r="AE184" s="261" t="str" cm="1">
        <f t="array" ref="AE184">IF(A184="","",INDEX(근로조건!$A$5:$AF$1048576,MATCH(A184,근로조건!$A$5:$A$1048576,0)+0,13))</f>
        <v/>
      </c>
      <c r="AF184" s="262" t="str" cm="1">
        <f t="array" ref="AF184">IF(A184="","",INDEX(근로조건!$A$5:$AF$1048576,MATCH(A184,근로조건!$A$5:$A$1048576,0)+0,14))</f>
        <v/>
      </c>
      <c r="AG184" s="261" t="str" cm="1">
        <f t="array" ref="AG184">IF(A184="","",INDEX(근로조건!$A$5:$AF$1048576,MATCH(A184,근로조건!$A$5:$A$1048576,0)+0,11))</f>
        <v/>
      </c>
      <c r="AH184" s="261" t="str" cm="1">
        <f t="array" ref="AH184">IF(A184="","",INDEX(근로조건!$A$5:$AF$1048576,MATCH(A184,근로조건!$A$5:$A$1048576,0)+0,19))</f>
        <v/>
      </c>
      <c r="AI184" s="262" t="str" cm="1">
        <f t="array" ref="AI184">IF(A184="","",INDEX(근로조건!$A$5:$AF$1048576,MATCH(A184,근로조건!$A$5:$A$1048576,0)+0,17))</f>
        <v/>
      </c>
      <c r="AJ184" s="253"/>
      <c r="AK184" s="253"/>
      <c r="AL184" s="253" t="str" cm="1">
        <f t="array" ref="AL184">IF(A184="","",INDEX(근로조건!$A$5:$AF$1048576,MATCH(A184,근로조건!$A$5:$A$1048576,0)+0,20))</f>
        <v/>
      </c>
      <c r="AM184" s="253"/>
      <c r="AN184" s="253"/>
      <c r="AO184" s="253"/>
      <c r="AP184" s="260"/>
      <c r="AQ184" s="123"/>
      <c r="AR184" s="166"/>
      <c r="AS184" s="267"/>
      <c r="AT184" s="266"/>
      <c r="AU184" s="266"/>
      <c r="AV184" s="266"/>
    </row>
    <row r="185" spans="1:48" x14ac:dyDescent="0.3">
      <c r="A185" s="52"/>
      <c r="B185" s="54"/>
      <c r="C185" s="53"/>
      <c r="D185" s="53"/>
      <c r="E185" s="53"/>
      <c r="F185" s="57"/>
      <c r="G185" s="57"/>
      <c r="H185" s="52"/>
      <c r="I185" s="53"/>
      <c r="J185" s="53"/>
      <c r="K185" s="95"/>
      <c r="L185" s="52"/>
      <c r="M185" s="52"/>
      <c r="N185" s="54"/>
      <c r="O185" s="254" t="str" cm="1">
        <f t="array" ref="O185">IF(A185="","",INDEX(근로조건!$A$5:$Y$1048576,MATCH(A185,근로조건!$A$5:$A$1048576,0)+0,15))</f>
        <v/>
      </c>
      <c r="P185" s="255" t="str" cm="1">
        <f t="array" ref="P185">IF(A185="","",INDEX(근로조건!$A$5:$Y$1048576,MATCH(A185,근로조건!$A$5:$A$1048576,0)+0,16))</f>
        <v/>
      </c>
      <c r="Q185" s="256" t="str" cm="1">
        <f t="array" ref="Q185">IF(A185="","",INDEX(근로조건!$A$5:$ZZ$1048576,MATCH(A185,근로조건!$A$5:$A$1048576,0)+0,21))</f>
        <v/>
      </c>
      <c r="R185" s="61"/>
      <c r="S185" s="61"/>
      <c r="T185" s="61"/>
      <c r="U185" s="61"/>
      <c r="V185" s="61"/>
      <c r="W185" s="61"/>
      <c r="X185" s="61"/>
      <c r="Y185" s="61"/>
      <c r="Z185" s="260" t="str">
        <f t="shared" si="9"/>
        <v/>
      </c>
      <c r="AA185" s="260" t="str">
        <f t="shared" si="10"/>
        <v/>
      </c>
      <c r="AB185" s="260" t="str" cm="1">
        <f t="array" ref="AB185">IFERROR(IF(A185="","",INDEX(근로조건!$A$5:$Z$1048576,MATCH(A185,근로조건!$A$5:$A$1048576,0)+0,17)-INDEX(근로조건!$A$5:$Z$1048576,MATCH(A185,근로조건!$A$5:$A$1048576,0)+0,11))*B185,"")</f>
        <v/>
      </c>
      <c r="AC185" s="260" t="str">
        <f t="shared" si="11"/>
        <v/>
      </c>
      <c r="AD185" s="260" t="str" cm="1">
        <f t="array" ref="AD185">IFERROR(IF(A185="","",INDEX(근로조건!$A$5:$L$1048576,MATCH(A185,근로조건!$A$5:$A$1048576,0)+0,12))*B185,"")</f>
        <v/>
      </c>
      <c r="AE185" s="261" t="str" cm="1">
        <f t="array" ref="AE185">IF(A185="","",INDEX(근로조건!$A$5:$AF$1048576,MATCH(A185,근로조건!$A$5:$A$1048576,0)+0,13))</f>
        <v/>
      </c>
      <c r="AF185" s="262" t="str" cm="1">
        <f t="array" ref="AF185">IF(A185="","",INDEX(근로조건!$A$5:$AF$1048576,MATCH(A185,근로조건!$A$5:$A$1048576,0)+0,14))</f>
        <v/>
      </c>
      <c r="AG185" s="261" t="str" cm="1">
        <f t="array" ref="AG185">IF(A185="","",INDEX(근로조건!$A$5:$AF$1048576,MATCH(A185,근로조건!$A$5:$A$1048576,0)+0,11))</f>
        <v/>
      </c>
      <c r="AH185" s="261" t="str" cm="1">
        <f t="array" ref="AH185">IF(A185="","",INDEX(근로조건!$A$5:$AF$1048576,MATCH(A185,근로조건!$A$5:$A$1048576,0)+0,19))</f>
        <v/>
      </c>
      <c r="AI185" s="262" t="str" cm="1">
        <f t="array" ref="AI185">IF(A185="","",INDEX(근로조건!$A$5:$AF$1048576,MATCH(A185,근로조건!$A$5:$A$1048576,0)+0,17))</f>
        <v/>
      </c>
      <c r="AJ185" s="253"/>
      <c r="AK185" s="253"/>
      <c r="AL185" s="253" t="str" cm="1">
        <f t="array" ref="AL185">IF(A185="","",INDEX(근로조건!$A$5:$AF$1048576,MATCH(A185,근로조건!$A$5:$A$1048576,0)+0,20))</f>
        <v/>
      </c>
      <c r="AM185" s="253"/>
      <c r="AN185" s="253"/>
      <c r="AO185" s="253"/>
      <c r="AP185" s="260"/>
      <c r="AQ185" s="123"/>
      <c r="AR185" s="166"/>
      <c r="AS185" s="267"/>
      <c r="AT185" s="266"/>
      <c r="AU185" s="266"/>
      <c r="AV185" s="266"/>
    </row>
    <row r="186" spans="1:48" x14ac:dyDescent="0.3">
      <c r="A186" s="52"/>
      <c r="B186" s="54"/>
      <c r="C186" s="53"/>
      <c r="D186" s="53"/>
      <c r="E186" s="53"/>
      <c r="F186" s="57"/>
      <c r="G186" s="57"/>
      <c r="H186" s="52"/>
      <c r="I186" s="53"/>
      <c r="J186" s="53"/>
      <c r="K186" s="95"/>
      <c r="L186" s="52"/>
      <c r="M186" s="52"/>
      <c r="N186" s="54"/>
      <c r="O186" s="254" t="str" cm="1">
        <f t="array" ref="O186">IF(A186="","",INDEX(근로조건!$A$5:$Y$1048576,MATCH(A186,근로조건!$A$5:$A$1048576,0)+0,15))</f>
        <v/>
      </c>
      <c r="P186" s="255" t="str" cm="1">
        <f t="array" ref="P186">IF(A186="","",INDEX(근로조건!$A$5:$Y$1048576,MATCH(A186,근로조건!$A$5:$A$1048576,0)+0,16))</f>
        <v/>
      </c>
      <c r="Q186" s="256" t="str" cm="1">
        <f t="array" ref="Q186">IF(A186="","",INDEX(근로조건!$A$5:$ZZ$1048576,MATCH(A186,근로조건!$A$5:$A$1048576,0)+0,21))</f>
        <v/>
      </c>
      <c r="R186" s="61"/>
      <c r="S186" s="61"/>
      <c r="T186" s="61"/>
      <c r="U186" s="61"/>
      <c r="V186" s="61"/>
      <c r="W186" s="61"/>
      <c r="X186" s="61"/>
      <c r="Y186" s="61"/>
      <c r="Z186" s="260" t="str">
        <f t="shared" si="9"/>
        <v/>
      </c>
      <c r="AA186" s="260" t="str">
        <f t="shared" si="10"/>
        <v/>
      </c>
      <c r="AB186" s="260" t="str" cm="1">
        <f t="array" ref="AB186">IFERROR(IF(A186="","",INDEX(근로조건!$A$5:$Z$1048576,MATCH(A186,근로조건!$A$5:$A$1048576,0)+0,17)-INDEX(근로조건!$A$5:$Z$1048576,MATCH(A186,근로조건!$A$5:$A$1048576,0)+0,11))*B186,"")</f>
        <v/>
      </c>
      <c r="AC186" s="260" t="str">
        <f t="shared" si="11"/>
        <v/>
      </c>
      <c r="AD186" s="260" t="str" cm="1">
        <f t="array" ref="AD186">IFERROR(IF(A186="","",INDEX(근로조건!$A$5:$L$1048576,MATCH(A186,근로조건!$A$5:$A$1048576,0)+0,12))*B186,"")</f>
        <v/>
      </c>
      <c r="AE186" s="261" t="str" cm="1">
        <f t="array" ref="AE186">IF(A186="","",INDEX(근로조건!$A$5:$AF$1048576,MATCH(A186,근로조건!$A$5:$A$1048576,0)+0,13))</f>
        <v/>
      </c>
      <c r="AF186" s="262" t="str" cm="1">
        <f t="array" ref="AF186">IF(A186="","",INDEX(근로조건!$A$5:$AF$1048576,MATCH(A186,근로조건!$A$5:$A$1048576,0)+0,14))</f>
        <v/>
      </c>
      <c r="AG186" s="261" t="str" cm="1">
        <f t="array" ref="AG186">IF(A186="","",INDEX(근로조건!$A$5:$AF$1048576,MATCH(A186,근로조건!$A$5:$A$1048576,0)+0,11))</f>
        <v/>
      </c>
      <c r="AH186" s="261" t="str" cm="1">
        <f t="array" ref="AH186">IF(A186="","",INDEX(근로조건!$A$5:$AF$1048576,MATCH(A186,근로조건!$A$5:$A$1048576,0)+0,19))</f>
        <v/>
      </c>
      <c r="AI186" s="262" t="str" cm="1">
        <f t="array" ref="AI186">IF(A186="","",INDEX(근로조건!$A$5:$AF$1048576,MATCH(A186,근로조건!$A$5:$A$1048576,0)+0,17))</f>
        <v/>
      </c>
      <c r="AJ186" s="253"/>
      <c r="AK186" s="253"/>
      <c r="AL186" s="253" t="str" cm="1">
        <f t="array" ref="AL186">IF(A186="","",INDEX(근로조건!$A$5:$AF$1048576,MATCH(A186,근로조건!$A$5:$A$1048576,0)+0,20))</f>
        <v/>
      </c>
      <c r="AM186" s="253"/>
      <c r="AN186" s="253"/>
      <c r="AO186" s="253"/>
      <c r="AP186" s="260"/>
      <c r="AQ186" s="123"/>
      <c r="AR186" s="166"/>
      <c r="AS186" s="267"/>
      <c r="AT186" s="266"/>
      <c r="AU186" s="266"/>
      <c r="AV186" s="266"/>
    </row>
    <row r="187" spans="1:48" x14ac:dyDescent="0.3">
      <c r="A187" s="52"/>
      <c r="B187" s="54"/>
      <c r="C187" s="53"/>
      <c r="D187" s="53"/>
      <c r="E187" s="53"/>
      <c r="F187" s="57"/>
      <c r="G187" s="57"/>
      <c r="H187" s="52"/>
      <c r="I187" s="53"/>
      <c r="J187" s="53"/>
      <c r="K187" s="95"/>
      <c r="L187" s="52"/>
      <c r="M187" s="52"/>
      <c r="N187" s="54"/>
      <c r="O187" s="254" t="str" cm="1">
        <f t="array" ref="O187">IF(A187="","",INDEX(근로조건!$A$5:$Y$1048576,MATCH(A187,근로조건!$A$5:$A$1048576,0)+0,15))</f>
        <v/>
      </c>
      <c r="P187" s="255" t="str" cm="1">
        <f t="array" ref="P187">IF(A187="","",INDEX(근로조건!$A$5:$Y$1048576,MATCH(A187,근로조건!$A$5:$A$1048576,0)+0,16))</f>
        <v/>
      </c>
      <c r="Q187" s="256" t="str" cm="1">
        <f t="array" ref="Q187">IF(A187="","",INDEX(근로조건!$A$5:$ZZ$1048576,MATCH(A187,근로조건!$A$5:$A$1048576,0)+0,21))</f>
        <v/>
      </c>
      <c r="R187" s="61"/>
      <c r="S187" s="61"/>
      <c r="T187" s="61"/>
      <c r="U187" s="61"/>
      <c r="V187" s="61"/>
      <c r="W187" s="61"/>
      <c r="X187" s="61"/>
      <c r="Y187" s="61"/>
      <c r="Z187" s="260" t="str">
        <f t="shared" si="9"/>
        <v/>
      </c>
      <c r="AA187" s="260" t="str">
        <f t="shared" si="10"/>
        <v/>
      </c>
      <c r="AB187" s="260" t="str" cm="1">
        <f t="array" ref="AB187">IFERROR(IF(A187="","",INDEX(근로조건!$A$5:$Z$1048576,MATCH(A187,근로조건!$A$5:$A$1048576,0)+0,17)-INDEX(근로조건!$A$5:$Z$1048576,MATCH(A187,근로조건!$A$5:$A$1048576,0)+0,11))*B187,"")</f>
        <v/>
      </c>
      <c r="AC187" s="260" t="str">
        <f t="shared" si="11"/>
        <v/>
      </c>
      <c r="AD187" s="260" t="str" cm="1">
        <f t="array" ref="AD187">IFERROR(IF(A187="","",INDEX(근로조건!$A$5:$L$1048576,MATCH(A187,근로조건!$A$5:$A$1048576,0)+0,12))*B187,"")</f>
        <v/>
      </c>
      <c r="AE187" s="261" t="str" cm="1">
        <f t="array" ref="AE187">IF(A187="","",INDEX(근로조건!$A$5:$AF$1048576,MATCH(A187,근로조건!$A$5:$A$1048576,0)+0,13))</f>
        <v/>
      </c>
      <c r="AF187" s="262" t="str" cm="1">
        <f t="array" ref="AF187">IF(A187="","",INDEX(근로조건!$A$5:$AF$1048576,MATCH(A187,근로조건!$A$5:$A$1048576,0)+0,14))</f>
        <v/>
      </c>
      <c r="AG187" s="261" t="str" cm="1">
        <f t="array" ref="AG187">IF(A187="","",INDEX(근로조건!$A$5:$AF$1048576,MATCH(A187,근로조건!$A$5:$A$1048576,0)+0,11))</f>
        <v/>
      </c>
      <c r="AH187" s="261" t="str" cm="1">
        <f t="array" ref="AH187">IF(A187="","",INDEX(근로조건!$A$5:$AF$1048576,MATCH(A187,근로조건!$A$5:$A$1048576,0)+0,19))</f>
        <v/>
      </c>
      <c r="AI187" s="262" t="str" cm="1">
        <f t="array" ref="AI187">IF(A187="","",INDEX(근로조건!$A$5:$AF$1048576,MATCH(A187,근로조건!$A$5:$A$1048576,0)+0,17))</f>
        <v/>
      </c>
      <c r="AJ187" s="253"/>
      <c r="AK187" s="253"/>
      <c r="AL187" s="253" t="str" cm="1">
        <f t="array" ref="AL187">IF(A187="","",INDEX(근로조건!$A$5:$AF$1048576,MATCH(A187,근로조건!$A$5:$A$1048576,0)+0,20))</f>
        <v/>
      </c>
      <c r="AM187" s="253"/>
      <c r="AN187" s="253"/>
      <c r="AO187" s="253"/>
      <c r="AP187" s="260"/>
      <c r="AQ187" s="123"/>
      <c r="AR187" s="166"/>
      <c r="AS187" s="267"/>
      <c r="AT187" s="266"/>
      <c r="AU187" s="266"/>
      <c r="AV187" s="266"/>
    </row>
    <row r="188" spans="1:48" x14ac:dyDescent="0.3">
      <c r="A188" s="52"/>
      <c r="B188" s="54"/>
      <c r="C188" s="53"/>
      <c r="D188" s="53"/>
      <c r="E188" s="53"/>
      <c r="F188" s="57"/>
      <c r="G188" s="57"/>
      <c r="H188" s="52"/>
      <c r="I188" s="53"/>
      <c r="J188" s="53"/>
      <c r="K188" s="95"/>
      <c r="L188" s="52"/>
      <c r="M188" s="52"/>
      <c r="N188" s="54"/>
      <c r="O188" s="254" t="str" cm="1">
        <f t="array" ref="O188">IF(A188="","",INDEX(근로조건!$A$5:$Y$1048576,MATCH(A188,근로조건!$A$5:$A$1048576,0)+0,15))</f>
        <v/>
      </c>
      <c r="P188" s="255" t="str" cm="1">
        <f t="array" ref="P188">IF(A188="","",INDEX(근로조건!$A$5:$Y$1048576,MATCH(A188,근로조건!$A$5:$A$1048576,0)+0,16))</f>
        <v/>
      </c>
      <c r="Q188" s="256" t="str" cm="1">
        <f t="array" ref="Q188">IF(A188="","",INDEX(근로조건!$A$5:$ZZ$1048576,MATCH(A188,근로조건!$A$5:$A$1048576,0)+0,21))</f>
        <v/>
      </c>
      <c r="R188" s="61"/>
      <c r="S188" s="61"/>
      <c r="T188" s="61"/>
      <c r="U188" s="61"/>
      <c r="V188" s="61"/>
      <c r="W188" s="61"/>
      <c r="X188" s="61"/>
      <c r="Y188" s="61"/>
      <c r="Z188" s="260" t="str">
        <f t="shared" si="9"/>
        <v/>
      </c>
      <c r="AA188" s="260" t="str">
        <f t="shared" si="10"/>
        <v/>
      </c>
      <c r="AB188" s="260" t="str" cm="1">
        <f t="array" ref="AB188">IFERROR(IF(A188="","",INDEX(근로조건!$A$5:$Z$1048576,MATCH(A188,근로조건!$A$5:$A$1048576,0)+0,17)-INDEX(근로조건!$A$5:$Z$1048576,MATCH(A188,근로조건!$A$5:$A$1048576,0)+0,11))*B188,"")</f>
        <v/>
      </c>
      <c r="AC188" s="260" t="str">
        <f t="shared" si="11"/>
        <v/>
      </c>
      <c r="AD188" s="260" t="str" cm="1">
        <f t="array" ref="AD188">IFERROR(IF(A188="","",INDEX(근로조건!$A$5:$L$1048576,MATCH(A188,근로조건!$A$5:$A$1048576,0)+0,12))*B188,"")</f>
        <v/>
      </c>
      <c r="AE188" s="261" t="str" cm="1">
        <f t="array" ref="AE188">IF(A188="","",INDEX(근로조건!$A$5:$AF$1048576,MATCH(A188,근로조건!$A$5:$A$1048576,0)+0,13))</f>
        <v/>
      </c>
      <c r="AF188" s="262" t="str" cm="1">
        <f t="array" ref="AF188">IF(A188="","",INDEX(근로조건!$A$5:$AF$1048576,MATCH(A188,근로조건!$A$5:$A$1048576,0)+0,14))</f>
        <v/>
      </c>
      <c r="AG188" s="261" t="str" cm="1">
        <f t="array" ref="AG188">IF(A188="","",INDEX(근로조건!$A$5:$AF$1048576,MATCH(A188,근로조건!$A$5:$A$1048576,0)+0,11))</f>
        <v/>
      </c>
      <c r="AH188" s="261" t="str" cm="1">
        <f t="array" ref="AH188">IF(A188="","",INDEX(근로조건!$A$5:$AF$1048576,MATCH(A188,근로조건!$A$5:$A$1048576,0)+0,19))</f>
        <v/>
      </c>
      <c r="AI188" s="262" t="str" cm="1">
        <f t="array" ref="AI188">IF(A188="","",INDEX(근로조건!$A$5:$AF$1048576,MATCH(A188,근로조건!$A$5:$A$1048576,0)+0,17))</f>
        <v/>
      </c>
      <c r="AJ188" s="253"/>
      <c r="AK188" s="253"/>
      <c r="AL188" s="253" t="str" cm="1">
        <f t="array" ref="AL188">IF(A188="","",INDEX(근로조건!$A$5:$AF$1048576,MATCH(A188,근로조건!$A$5:$A$1048576,0)+0,20))</f>
        <v/>
      </c>
      <c r="AM188" s="253"/>
      <c r="AN188" s="253"/>
      <c r="AO188" s="253"/>
      <c r="AP188" s="260"/>
      <c r="AQ188" s="123"/>
      <c r="AR188" s="166"/>
      <c r="AS188" s="267"/>
      <c r="AT188" s="266"/>
      <c r="AU188" s="266"/>
      <c r="AV188" s="266"/>
    </row>
    <row r="189" spans="1:48" x14ac:dyDescent="0.3">
      <c r="A189" s="52"/>
      <c r="B189" s="54"/>
      <c r="C189" s="53"/>
      <c r="D189" s="53"/>
      <c r="E189" s="53"/>
      <c r="F189" s="57"/>
      <c r="G189" s="57"/>
      <c r="H189" s="52"/>
      <c r="I189" s="53"/>
      <c r="J189" s="53"/>
      <c r="K189" s="95"/>
      <c r="L189" s="52"/>
      <c r="M189" s="52"/>
      <c r="N189" s="54"/>
      <c r="O189" s="254" t="str" cm="1">
        <f t="array" ref="O189">IF(A189="","",INDEX(근로조건!$A$5:$Y$1048576,MATCH(A189,근로조건!$A$5:$A$1048576,0)+0,15))</f>
        <v/>
      </c>
      <c r="P189" s="255" t="str" cm="1">
        <f t="array" ref="P189">IF(A189="","",INDEX(근로조건!$A$5:$Y$1048576,MATCH(A189,근로조건!$A$5:$A$1048576,0)+0,16))</f>
        <v/>
      </c>
      <c r="Q189" s="256" t="str" cm="1">
        <f t="array" ref="Q189">IF(A189="","",INDEX(근로조건!$A$5:$ZZ$1048576,MATCH(A189,근로조건!$A$5:$A$1048576,0)+0,21))</f>
        <v/>
      </c>
      <c r="R189" s="61"/>
      <c r="S189" s="61"/>
      <c r="T189" s="61"/>
      <c r="U189" s="61"/>
      <c r="V189" s="61"/>
      <c r="W189" s="61"/>
      <c r="X189" s="61"/>
      <c r="Y189" s="61"/>
      <c r="Z189" s="260" t="str">
        <f t="shared" si="9"/>
        <v/>
      </c>
      <c r="AA189" s="260" t="str">
        <f t="shared" si="10"/>
        <v/>
      </c>
      <c r="AB189" s="260" t="str" cm="1">
        <f t="array" ref="AB189">IFERROR(IF(A189="","",INDEX(근로조건!$A$5:$Z$1048576,MATCH(A189,근로조건!$A$5:$A$1048576,0)+0,17)-INDEX(근로조건!$A$5:$Z$1048576,MATCH(A189,근로조건!$A$5:$A$1048576,0)+0,11))*B189,"")</f>
        <v/>
      </c>
      <c r="AC189" s="260" t="str">
        <f t="shared" si="11"/>
        <v/>
      </c>
      <c r="AD189" s="260" t="str" cm="1">
        <f t="array" ref="AD189">IFERROR(IF(A189="","",INDEX(근로조건!$A$5:$L$1048576,MATCH(A189,근로조건!$A$5:$A$1048576,0)+0,12))*B189,"")</f>
        <v/>
      </c>
      <c r="AE189" s="261" t="str" cm="1">
        <f t="array" ref="AE189">IF(A189="","",INDEX(근로조건!$A$5:$AF$1048576,MATCH(A189,근로조건!$A$5:$A$1048576,0)+0,13))</f>
        <v/>
      </c>
      <c r="AF189" s="262" t="str" cm="1">
        <f t="array" ref="AF189">IF(A189="","",INDEX(근로조건!$A$5:$AF$1048576,MATCH(A189,근로조건!$A$5:$A$1048576,0)+0,14))</f>
        <v/>
      </c>
      <c r="AG189" s="261" t="str" cm="1">
        <f t="array" ref="AG189">IF(A189="","",INDEX(근로조건!$A$5:$AF$1048576,MATCH(A189,근로조건!$A$5:$A$1048576,0)+0,11))</f>
        <v/>
      </c>
      <c r="AH189" s="261" t="str" cm="1">
        <f t="array" ref="AH189">IF(A189="","",INDEX(근로조건!$A$5:$AF$1048576,MATCH(A189,근로조건!$A$5:$A$1048576,0)+0,19))</f>
        <v/>
      </c>
      <c r="AI189" s="262" t="str" cm="1">
        <f t="array" ref="AI189">IF(A189="","",INDEX(근로조건!$A$5:$AF$1048576,MATCH(A189,근로조건!$A$5:$A$1048576,0)+0,17))</f>
        <v/>
      </c>
      <c r="AJ189" s="253"/>
      <c r="AK189" s="253"/>
      <c r="AL189" s="253" t="str" cm="1">
        <f t="array" ref="AL189">IF(A189="","",INDEX(근로조건!$A$5:$AF$1048576,MATCH(A189,근로조건!$A$5:$A$1048576,0)+0,20))</f>
        <v/>
      </c>
      <c r="AM189" s="253"/>
      <c r="AN189" s="253"/>
      <c r="AO189" s="253"/>
      <c r="AP189" s="260"/>
      <c r="AQ189" s="123"/>
      <c r="AR189" s="166"/>
      <c r="AS189" s="267"/>
      <c r="AT189" s="266"/>
      <c r="AU189" s="266"/>
      <c r="AV189" s="266"/>
    </row>
    <row r="190" spans="1:48" x14ac:dyDescent="0.3">
      <c r="A190" s="52"/>
      <c r="B190" s="54"/>
      <c r="C190" s="53"/>
      <c r="D190" s="53"/>
      <c r="E190" s="53"/>
      <c r="F190" s="57"/>
      <c r="G190" s="57"/>
      <c r="H190" s="52"/>
      <c r="I190" s="53"/>
      <c r="J190" s="53"/>
      <c r="K190" s="95"/>
      <c r="L190" s="52"/>
      <c r="M190" s="52"/>
      <c r="N190" s="54"/>
      <c r="O190" s="254" t="str" cm="1">
        <f t="array" ref="O190">IF(A190="","",INDEX(근로조건!$A$5:$Y$1048576,MATCH(A190,근로조건!$A$5:$A$1048576,0)+0,15))</f>
        <v/>
      </c>
      <c r="P190" s="255" t="str" cm="1">
        <f t="array" ref="P190">IF(A190="","",INDEX(근로조건!$A$5:$Y$1048576,MATCH(A190,근로조건!$A$5:$A$1048576,0)+0,16))</f>
        <v/>
      </c>
      <c r="Q190" s="256" t="str" cm="1">
        <f t="array" ref="Q190">IF(A190="","",INDEX(근로조건!$A$5:$ZZ$1048576,MATCH(A190,근로조건!$A$5:$A$1048576,0)+0,21))</f>
        <v/>
      </c>
      <c r="R190" s="61"/>
      <c r="S190" s="61"/>
      <c r="T190" s="61"/>
      <c r="U190" s="61"/>
      <c r="V190" s="61"/>
      <c r="W190" s="61"/>
      <c r="X190" s="61"/>
      <c r="Y190" s="61"/>
      <c r="Z190" s="260" t="str">
        <f t="shared" si="9"/>
        <v/>
      </c>
      <c r="AA190" s="260" t="str">
        <f t="shared" si="10"/>
        <v/>
      </c>
      <c r="AB190" s="260" t="str" cm="1">
        <f t="array" ref="AB190">IFERROR(IF(A190="","",INDEX(근로조건!$A$5:$Z$1048576,MATCH(A190,근로조건!$A$5:$A$1048576,0)+0,17)-INDEX(근로조건!$A$5:$Z$1048576,MATCH(A190,근로조건!$A$5:$A$1048576,0)+0,11))*B190,"")</f>
        <v/>
      </c>
      <c r="AC190" s="260" t="str">
        <f t="shared" si="11"/>
        <v/>
      </c>
      <c r="AD190" s="260" t="str" cm="1">
        <f t="array" ref="AD190">IFERROR(IF(A190="","",INDEX(근로조건!$A$5:$L$1048576,MATCH(A190,근로조건!$A$5:$A$1048576,0)+0,12))*B190,"")</f>
        <v/>
      </c>
      <c r="AE190" s="261" t="str" cm="1">
        <f t="array" ref="AE190">IF(A190="","",INDEX(근로조건!$A$5:$AF$1048576,MATCH(A190,근로조건!$A$5:$A$1048576,0)+0,13))</f>
        <v/>
      </c>
      <c r="AF190" s="262" t="str" cm="1">
        <f t="array" ref="AF190">IF(A190="","",INDEX(근로조건!$A$5:$AF$1048576,MATCH(A190,근로조건!$A$5:$A$1048576,0)+0,14))</f>
        <v/>
      </c>
      <c r="AG190" s="261" t="str" cm="1">
        <f t="array" ref="AG190">IF(A190="","",INDEX(근로조건!$A$5:$AF$1048576,MATCH(A190,근로조건!$A$5:$A$1048576,0)+0,11))</f>
        <v/>
      </c>
      <c r="AH190" s="261" t="str" cm="1">
        <f t="array" ref="AH190">IF(A190="","",INDEX(근로조건!$A$5:$AF$1048576,MATCH(A190,근로조건!$A$5:$A$1048576,0)+0,19))</f>
        <v/>
      </c>
      <c r="AI190" s="262" t="str" cm="1">
        <f t="array" ref="AI190">IF(A190="","",INDEX(근로조건!$A$5:$AF$1048576,MATCH(A190,근로조건!$A$5:$A$1048576,0)+0,17))</f>
        <v/>
      </c>
      <c r="AJ190" s="253"/>
      <c r="AK190" s="253"/>
      <c r="AL190" s="253" t="str" cm="1">
        <f t="array" ref="AL190">IF(A190="","",INDEX(근로조건!$A$5:$AF$1048576,MATCH(A190,근로조건!$A$5:$A$1048576,0)+0,20))</f>
        <v/>
      </c>
      <c r="AM190" s="253"/>
      <c r="AN190" s="253"/>
      <c r="AO190" s="253"/>
      <c r="AP190" s="260"/>
      <c r="AQ190" s="123"/>
      <c r="AR190" s="166"/>
      <c r="AS190" s="267"/>
      <c r="AT190" s="266"/>
      <c r="AU190" s="266"/>
      <c r="AV190" s="266"/>
    </row>
    <row r="191" spans="1:48" x14ac:dyDescent="0.3">
      <c r="A191" s="52"/>
      <c r="B191" s="54"/>
      <c r="C191" s="53"/>
      <c r="D191" s="53"/>
      <c r="E191" s="53"/>
      <c r="F191" s="57"/>
      <c r="G191" s="57"/>
      <c r="H191" s="52"/>
      <c r="I191" s="53"/>
      <c r="J191" s="53"/>
      <c r="K191" s="95"/>
      <c r="L191" s="52"/>
      <c r="M191" s="52"/>
      <c r="N191" s="54"/>
      <c r="O191" s="254" t="str" cm="1">
        <f t="array" ref="O191">IF(A191="","",INDEX(근로조건!$A$5:$Y$1048576,MATCH(A191,근로조건!$A$5:$A$1048576,0)+0,15))</f>
        <v/>
      </c>
      <c r="P191" s="255" t="str" cm="1">
        <f t="array" ref="P191">IF(A191="","",INDEX(근로조건!$A$5:$Y$1048576,MATCH(A191,근로조건!$A$5:$A$1048576,0)+0,16))</f>
        <v/>
      </c>
      <c r="Q191" s="256" t="str" cm="1">
        <f t="array" ref="Q191">IF(A191="","",INDEX(근로조건!$A$5:$ZZ$1048576,MATCH(A191,근로조건!$A$5:$A$1048576,0)+0,21))</f>
        <v/>
      </c>
      <c r="R191" s="61"/>
      <c r="S191" s="61"/>
      <c r="T191" s="61"/>
      <c r="U191" s="61"/>
      <c r="V191" s="61"/>
      <c r="W191" s="61"/>
      <c r="X191" s="61"/>
      <c r="Y191" s="61"/>
      <c r="Z191" s="260" t="str">
        <f t="shared" si="9"/>
        <v/>
      </c>
      <c r="AA191" s="260" t="str">
        <f t="shared" si="10"/>
        <v/>
      </c>
      <c r="AB191" s="260" t="str" cm="1">
        <f t="array" ref="AB191">IFERROR(IF(A191="","",INDEX(근로조건!$A$5:$Z$1048576,MATCH(A191,근로조건!$A$5:$A$1048576,0)+0,17)-INDEX(근로조건!$A$5:$Z$1048576,MATCH(A191,근로조건!$A$5:$A$1048576,0)+0,11))*B191,"")</f>
        <v/>
      </c>
      <c r="AC191" s="260" t="str">
        <f t="shared" si="11"/>
        <v/>
      </c>
      <c r="AD191" s="260" t="str" cm="1">
        <f t="array" ref="AD191">IFERROR(IF(A191="","",INDEX(근로조건!$A$5:$L$1048576,MATCH(A191,근로조건!$A$5:$A$1048576,0)+0,12))*B191,"")</f>
        <v/>
      </c>
      <c r="AE191" s="261" t="str" cm="1">
        <f t="array" ref="AE191">IF(A191="","",INDEX(근로조건!$A$5:$AF$1048576,MATCH(A191,근로조건!$A$5:$A$1048576,0)+0,13))</f>
        <v/>
      </c>
      <c r="AF191" s="262" t="str" cm="1">
        <f t="array" ref="AF191">IF(A191="","",INDEX(근로조건!$A$5:$AF$1048576,MATCH(A191,근로조건!$A$5:$A$1048576,0)+0,14))</f>
        <v/>
      </c>
      <c r="AG191" s="261" t="str" cm="1">
        <f t="array" ref="AG191">IF(A191="","",INDEX(근로조건!$A$5:$AF$1048576,MATCH(A191,근로조건!$A$5:$A$1048576,0)+0,11))</f>
        <v/>
      </c>
      <c r="AH191" s="261" t="str" cm="1">
        <f t="array" ref="AH191">IF(A191="","",INDEX(근로조건!$A$5:$AF$1048576,MATCH(A191,근로조건!$A$5:$A$1048576,0)+0,19))</f>
        <v/>
      </c>
      <c r="AI191" s="262" t="str" cm="1">
        <f t="array" ref="AI191">IF(A191="","",INDEX(근로조건!$A$5:$AF$1048576,MATCH(A191,근로조건!$A$5:$A$1048576,0)+0,17))</f>
        <v/>
      </c>
      <c r="AJ191" s="253"/>
      <c r="AK191" s="253"/>
      <c r="AL191" s="253" t="str" cm="1">
        <f t="array" ref="AL191">IF(A191="","",INDEX(근로조건!$A$5:$AF$1048576,MATCH(A191,근로조건!$A$5:$A$1048576,0)+0,20))</f>
        <v/>
      </c>
      <c r="AM191" s="253"/>
      <c r="AN191" s="253"/>
      <c r="AO191" s="253"/>
      <c r="AP191" s="260"/>
      <c r="AQ191" s="123"/>
      <c r="AR191" s="166"/>
      <c r="AS191" s="267"/>
      <c r="AT191" s="266"/>
      <c r="AU191" s="266"/>
      <c r="AV191" s="266"/>
    </row>
    <row r="192" spans="1:48" x14ac:dyDescent="0.3">
      <c r="A192" s="52"/>
      <c r="B192" s="54"/>
      <c r="C192" s="53"/>
      <c r="D192" s="53"/>
      <c r="E192" s="53"/>
      <c r="F192" s="57"/>
      <c r="G192" s="57"/>
      <c r="H192" s="52"/>
      <c r="I192" s="53"/>
      <c r="J192" s="53"/>
      <c r="K192" s="95"/>
      <c r="L192" s="52"/>
      <c r="M192" s="52"/>
      <c r="N192" s="54"/>
      <c r="O192" s="254" t="str" cm="1">
        <f t="array" ref="O192">IF(A192="","",INDEX(근로조건!$A$5:$Y$1048576,MATCH(A192,근로조건!$A$5:$A$1048576,0)+0,15))</f>
        <v/>
      </c>
      <c r="P192" s="255" t="str" cm="1">
        <f t="array" ref="P192">IF(A192="","",INDEX(근로조건!$A$5:$Y$1048576,MATCH(A192,근로조건!$A$5:$A$1048576,0)+0,16))</f>
        <v/>
      </c>
      <c r="Q192" s="256" t="str" cm="1">
        <f t="array" ref="Q192">IF(A192="","",INDEX(근로조건!$A$5:$ZZ$1048576,MATCH(A192,근로조건!$A$5:$A$1048576,0)+0,21))</f>
        <v/>
      </c>
      <c r="R192" s="61"/>
      <c r="S192" s="61"/>
      <c r="T192" s="61"/>
      <c r="U192" s="61"/>
      <c r="V192" s="61"/>
      <c r="W192" s="61"/>
      <c r="X192" s="61"/>
      <c r="Y192" s="61"/>
      <c r="Z192" s="260" t="str">
        <f t="shared" si="9"/>
        <v/>
      </c>
      <c r="AA192" s="260" t="str">
        <f t="shared" si="10"/>
        <v/>
      </c>
      <c r="AB192" s="260" t="str" cm="1">
        <f t="array" ref="AB192">IFERROR(IF(A192="","",INDEX(근로조건!$A$5:$Z$1048576,MATCH(A192,근로조건!$A$5:$A$1048576,0)+0,17)-INDEX(근로조건!$A$5:$Z$1048576,MATCH(A192,근로조건!$A$5:$A$1048576,0)+0,11))*B192,"")</f>
        <v/>
      </c>
      <c r="AC192" s="260" t="str">
        <f t="shared" si="11"/>
        <v/>
      </c>
      <c r="AD192" s="260" t="str" cm="1">
        <f t="array" ref="AD192">IFERROR(IF(A192="","",INDEX(근로조건!$A$5:$L$1048576,MATCH(A192,근로조건!$A$5:$A$1048576,0)+0,12))*B192,"")</f>
        <v/>
      </c>
      <c r="AE192" s="261" t="str" cm="1">
        <f t="array" ref="AE192">IF(A192="","",INDEX(근로조건!$A$5:$AF$1048576,MATCH(A192,근로조건!$A$5:$A$1048576,0)+0,13))</f>
        <v/>
      </c>
      <c r="AF192" s="262" t="str" cm="1">
        <f t="array" ref="AF192">IF(A192="","",INDEX(근로조건!$A$5:$AF$1048576,MATCH(A192,근로조건!$A$5:$A$1048576,0)+0,14))</f>
        <v/>
      </c>
      <c r="AG192" s="261" t="str" cm="1">
        <f t="array" ref="AG192">IF(A192="","",INDEX(근로조건!$A$5:$AF$1048576,MATCH(A192,근로조건!$A$5:$A$1048576,0)+0,11))</f>
        <v/>
      </c>
      <c r="AH192" s="261" t="str" cm="1">
        <f t="array" ref="AH192">IF(A192="","",INDEX(근로조건!$A$5:$AF$1048576,MATCH(A192,근로조건!$A$5:$A$1048576,0)+0,19))</f>
        <v/>
      </c>
      <c r="AI192" s="262" t="str" cm="1">
        <f t="array" ref="AI192">IF(A192="","",INDEX(근로조건!$A$5:$AF$1048576,MATCH(A192,근로조건!$A$5:$A$1048576,0)+0,17))</f>
        <v/>
      </c>
      <c r="AJ192" s="253"/>
      <c r="AK192" s="253"/>
      <c r="AL192" s="253" t="str" cm="1">
        <f t="array" ref="AL192">IF(A192="","",INDEX(근로조건!$A$5:$AF$1048576,MATCH(A192,근로조건!$A$5:$A$1048576,0)+0,20))</f>
        <v/>
      </c>
      <c r="AM192" s="253"/>
      <c r="AN192" s="253"/>
      <c r="AO192" s="253"/>
      <c r="AP192" s="260"/>
      <c r="AQ192" s="123"/>
      <c r="AR192" s="166"/>
      <c r="AS192" s="267"/>
      <c r="AT192" s="266"/>
      <c r="AU192" s="266"/>
      <c r="AV192" s="266"/>
    </row>
    <row r="193" spans="1:48" x14ac:dyDescent="0.3">
      <c r="A193" s="52"/>
      <c r="B193" s="54"/>
      <c r="C193" s="53"/>
      <c r="D193" s="53"/>
      <c r="E193" s="53"/>
      <c r="F193" s="57"/>
      <c r="G193" s="57"/>
      <c r="H193" s="52"/>
      <c r="I193" s="53"/>
      <c r="J193" s="53"/>
      <c r="K193" s="95"/>
      <c r="L193" s="52"/>
      <c r="M193" s="52"/>
      <c r="N193" s="54"/>
      <c r="O193" s="254" t="str" cm="1">
        <f t="array" ref="O193">IF(A193="","",INDEX(근로조건!$A$5:$Y$1048576,MATCH(A193,근로조건!$A$5:$A$1048576,0)+0,15))</f>
        <v/>
      </c>
      <c r="P193" s="255" t="str" cm="1">
        <f t="array" ref="P193">IF(A193="","",INDEX(근로조건!$A$5:$Y$1048576,MATCH(A193,근로조건!$A$5:$A$1048576,0)+0,16))</f>
        <v/>
      </c>
      <c r="Q193" s="256" t="str" cm="1">
        <f t="array" ref="Q193">IF(A193="","",INDEX(근로조건!$A$5:$ZZ$1048576,MATCH(A193,근로조건!$A$5:$A$1048576,0)+0,21))</f>
        <v/>
      </c>
      <c r="R193" s="61"/>
      <c r="S193" s="61"/>
      <c r="T193" s="61"/>
      <c r="U193" s="61"/>
      <c r="V193" s="61"/>
      <c r="W193" s="61"/>
      <c r="X193" s="61"/>
      <c r="Y193" s="61"/>
      <c r="Z193" s="260" t="str">
        <f t="shared" si="9"/>
        <v/>
      </c>
      <c r="AA193" s="260" t="str">
        <f t="shared" si="10"/>
        <v/>
      </c>
      <c r="AB193" s="260" t="str" cm="1">
        <f t="array" ref="AB193">IFERROR(IF(A193="","",INDEX(근로조건!$A$5:$Z$1048576,MATCH(A193,근로조건!$A$5:$A$1048576,0)+0,17)-INDEX(근로조건!$A$5:$Z$1048576,MATCH(A193,근로조건!$A$5:$A$1048576,0)+0,11))*B193,"")</f>
        <v/>
      </c>
      <c r="AC193" s="260" t="str">
        <f t="shared" si="11"/>
        <v/>
      </c>
      <c r="AD193" s="260" t="str" cm="1">
        <f t="array" ref="AD193">IFERROR(IF(A193="","",INDEX(근로조건!$A$5:$L$1048576,MATCH(A193,근로조건!$A$5:$A$1048576,0)+0,12))*B193,"")</f>
        <v/>
      </c>
      <c r="AE193" s="261" t="str" cm="1">
        <f t="array" ref="AE193">IF(A193="","",INDEX(근로조건!$A$5:$AF$1048576,MATCH(A193,근로조건!$A$5:$A$1048576,0)+0,13))</f>
        <v/>
      </c>
      <c r="AF193" s="262" t="str" cm="1">
        <f t="array" ref="AF193">IF(A193="","",INDEX(근로조건!$A$5:$AF$1048576,MATCH(A193,근로조건!$A$5:$A$1048576,0)+0,14))</f>
        <v/>
      </c>
      <c r="AG193" s="261" t="str" cm="1">
        <f t="array" ref="AG193">IF(A193="","",INDEX(근로조건!$A$5:$AF$1048576,MATCH(A193,근로조건!$A$5:$A$1048576,0)+0,11))</f>
        <v/>
      </c>
      <c r="AH193" s="261" t="str" cm="1">
        <f t="array" ref="AH193">IF(A193="","",INDEX(근로조건!$A$5:$AF$1048576,MATCH(A193,근로조건!$A$5:$A$1048576,0)+0,19))</f>
        <v/>
      </c>
      <c r="AI193" s="262" t="str" cm="1">
        <f t="array" ref="AI193">IF(A193="","",INDEX(근로조건!$A$5:$AF$1048576,MATCH(A193,근로조건!$A$5:$A$1048576,0)+0,17))</f>
        <v/>
      </c>
      <c r="AJ193" s="253"/>
      <c r="AK193" s="253"/>
      <c r="AL193" s="253" t="str" cm="1">
        <f t="array" ref="AL193">IF(A193="","",INDEX(근로조건!$A$5:$AF$1048576,MATCH(A193,근로조건!$A$5:$A$1048576,0)+0,20))</f>
        <v/>
      </c>
      <c r="AM193" s="253"/>
      <c r="AN193" s="253"/>
      <c r="AO193" s="253"/>
      <c r="AP193" s="260"/>
      <c r="AQ193" s="123"/>
      <c r="AR193" s="166"/>
      <c r="AS193" s="267"/>
      <c r="AT193" s="266"/>
      <c r="AU193" s="266"/>
      <c r="AV193" s="266"/>
    </row>
    <row r="194" spans="1:48" x14ac:dyDescent="0.3">
      <c r="A194" s="52"/>
      <c r="B194" s="54"/>
      <c r="C194" s="53"/>
      <c r="D194" s="53"/>
      <c r="E194" s="53"/>
      <c r="F194" s="57"/>
      <c r="G194" s="57"/>
      <c r="H194" s="52"/>
      <c r="I194" s="53"/>
      <c r="J194" s="53"/>
      <c r="K194" s="95"/>
      <c r="L194" s="52"/>
      <c r="M194" s="52"/>
      <c r="N194" s="54"/>
      <c r="O194" s="254" t="str" cm="1">
        <f t="array" ref="O194">IF(A194="","",INDEX(근로조건!$A$5:$Y$1048576,MATCH(A194,근로조건!$A$5:$A$1048576,0)+0,15))</f>
        <v/>
      </c>
      <c r="P194" s="255" t="str" cm="1">
        <f t="array" ref="P194">IF(A194="","",INDEX(근로조건!$A$5:$Y$1048576,MATCH(A194,근로조건!$A$5:$A$1048576,0)+0,16))</f>
        <v/>
      </c>
      <c r="Q194" s="256" t="str" cm="1">
        <f t="array" ref="Q194">IF(A194="","",INDEX(근로조건!$A$5:$ZZ$1048576,MATCH(A194,근로조건!$A$5:$A$1048576,0)+0,21))</f>
        <v/>
      </c>
      <c r="R194" s="61"/>
      <c r="S194" s="61"/>
      <c r="T194" s="61"/>
      <c r="U194" s="61"/>
      <c r="V194" s="61"/>
      <c r="W194" s="61"/>
      <c r="X194" s="61"/>
      <c r="Y194" s="61"/>
      <c r="Z194" s="260" t="str">
        <f t="shared" si="9"/>
        <v/>
      </c>
      <c r="AA194" s="260" t="str">
        <f t="shared" si="10"/>
        <v/>
      </c>
      <c r="AB194" s="260" t="str" cm="1">
        <f t="array" ref="AB194">IFERROR(IF(A194="","",INDEX(근로조건!$A$5:$Z$1048576,MATCH(A194,근로조건!$A$5:$A$1048576,0)+0,17)-INDEX(근로조건!$A$5:$Z$1048576,MATCH(A194,근로조건!$A$5:$A$1048576,0)+0,11))*B194,"")</f>
        <v/>
      </c>
      <c r="AC194" s="260" t="str">
        <f t="shared" si="11"/>
        <v/>
      </c>
      <c r="AD194" s="260" t="str" cm="1">
        <f t="array" ref="AD194">IFERROR(IF(A194="","",INDEX(근로조건!$A$5:$L$1048576,MATCH(A194,근로조건!$A$5:$A$1048576,0)+0,12))*B194,"")</f>
        <v/>
      </c>
      <c r="AE194" s="261" t="str" cm="1">
        <f t="array" ref="AE194">IF(A194="","",INDEX(근로조건!$A$5:$AF$1048576,MATCH(A194,근로조건!$A$5:$A$1048576,0)+0,13))</f>
        <v/>
      </c>
      <c r="AF194" s="262" t="str" cm="1">
        <f t="array" ref="AF194">IF(A194="","",INDEX(근로조건!$A$5:$AF$1048576,MATCH(A194,근로조건!$A$5:$A$1048576,0)+0,14))</f>
        <v/>
      </c>
      <c r="AG194" s="261" t="str" cm="1">
        <f t="array" ref="AG194">IF(A194="","",INDEX(근로조건!$A$5:$AF$1048576,MATCH(A194,근로조건!$A$5:$A$1048576,0)+0,11))</f>
        <v/>
      </c>
      <c r="AH194" s="261" t="str" cm="1">
        <f t="array" ref="AH194">IF(A194="","",INDEX(근로조건!$A$5:$AF$1048576,MATCH(A194,근로조건!$A$5:$A$1048576,0)+0,19))</f>
        <v/>
      </c>
      <c r="AI194" s="262" t="str" cm="1">
        <f t="array" ref="AI194">IF(A194="","",INDEX(근로조건!$A$5:$AF$1048576,MATCH(A194,근로조건!$A$5:$A$1048576,0)+0,17))</f>
        <v/>
      </c>
      <c r="AJ194" s="253"/>
      <c r="AK194" s="253"/>
      <c r="AL194" s="253" t="str" cm="1">
        <f t="array" ref="AL194">IF(A194="","",INDEX(근로조건!$A$5:$AF$1048576,MATCH(A194,근로조건!$A$5:$A$1048576,0)+0,20))</f>
        <v/>
      </c>
      <c r="AM194" s="253"/>
      <c r="AN194" s="253"/>
      <c r="AO194" s="253"/>
      <c r="AP194" s="260"/>
      <c r="AQ194" s="123"/>
      <c r="AR194" s="166"/>
      <c r="AS194" s="267"/>
      <c r="AT194" s="266"/>
      <c r="AU194" s="266"/>
      <c r="AV194" s="266"/>
    </row>
    <row r="195" spans="1:48" x14ac:dyDescent="0.3">
      <c r="A195" s="52"/>
      <c r="B195" s="54"/>
      <c r="C195" s="53"/>
      <c r="D195" s="53"/>
      <c r="E195" s="53"/>
      <c r="F195" s="57"/>
      <c r="G195" s="57"/>
      <c r="H195" s="52"/>
      <c r="I195" s="53"/>
      <c r="J195" s="53"/>
      <c r="K195" s="95"/>
      <c r="L195" s="52"/>
      <c r="M195" s="52"/>
      <c r="N195" s="54"/>
      <c r="O195" s="254" t="str" cm="1">
        <f t="array" ref="O195">IF(A195="","",INDEX(근로조건!$A$5:$Y$1048576,MATCH(A195,근로조건!$A$5:$A$1048576,0)+0,15))</f>
        <v/>
      </c>
      <c r="P195" s="255" t="str" cm="1">
        <f t="array" ref="P195">IF(A195="","",INDEX(근로조건!$A$5:$Y$1048576,MATCH(A195,근로조건!$A$5:$A$1048576,0)+0,16))</f>
        <v/>
      </c>
      <c r="Q195" s="256" t="str" cm="1">
        <f t="array" ref="Q195">IF(A195="","",INDEX(근로조건!$A$5:$ZZ$1048576,MATCH(A195,근로조건!$A$5:$A$1048576,0)+0,21))</f>
        <v/>
      </c>
      <c r="R195" s="61"/>
      <c r="S195" s="61"/>
      <c r="T195" s="61"/>
      <c r="U195" s="61"/>
      <c r="V195" s="61"/>
      <c r="W195" s="61"/>
      <c r="X195" s="61"/>
      <c r="Y195" s="61"/>
      <c r="Z195" s="260" t="str">
        <f t="shared" si="9"/>
        <v/>
      </c>
      <c r="AA195" s="260" t="str">
        <f t="shared" si="10"/>
        <v/>
      </c>
      <c r="AB195" s="260" t="str" cm="1">
        <f t="array" ref="AB195">IFERROR(IF(A195="","",INDEX(근로조건!$A$5:$Z$1048576,MATCH(A195,근로조건!$A$5:$A$1048576,0)+0,17)-INDEX(근로조건!$A$5:$Z$1048576,MATCH(A195,근로조건!$A$5:$A$1048576,0)+0,11))*B195,"")</f>
        <v/>
      </c>
      <c r="AC195" s="260" t="str">
        <f t="shared" si="11"/>
        <v/>
      </c>
      <c r="AD195" s="260" t="str" cm="1">
        <f t="array" ref="AD195">IFERROR(IF(A195="","",INDEX(근로조건!$A$5:$L$1048576,MATCH(A195,근로조건!$A$5:$A$1048576,0)+0,12))*B195,"")</f>
        <v/>
      </c>
      <c r="AE195" s="261" t="str" cm="1">
        <f t="array" ref="AE195">IF(A195="","",INDEX(근로조건!$A$5:$AF$1048576,MATCH(A195,근로조건!$A$5:$A$1048576,0)+0,13))</f>
        <v/>
      </c>
      <c r="AF195" s="262" t="str" cm="1">
        <f t="array" ref="AF195">IF(A195="","",INDEX(근로조건!$A$5:$AF$1048576,MATCH(A195,근로조건!$A$5:$A$1048576,0)+0,14))</f>
        <v/>
      </c>
      <c r="AG195" s="261" t="str" cm="1">
        <f t="array" ref="AG195">IF(A195="","",INDEX(근로조건!$A$5:$AF$1048576,MATCH(A195,근로조건!$A$5:$A$1048576,0)+0,11))</f>
        <v/>
      </c>
      <c r="AH195" s="261" t="str" cm="1">
        <f t="array" ref="AH195">IF(A195="","",INDEX(근로조건!$A$5:$AF$1048576,MATCH(A195,근로조건!$A$5:$A$1048576,0)+0,19))</f>
        <v/>
      </c>
      <c r="AI195" s="262" t="str" cm="1">
        <f t="array" ref="AI195">IF(A195="","",INDEX(근로조건!$A$5:$AF$1048576,MATCH(A195,근로조건!$A$5:$A$1048576,0)+0,17))</f>
        <v/>
      </c>
      <c r="AJ195" s="253"/>
      <c r="AK195" s="253"/>
      <c r="AL195" s="253" t="str" cm="1">
        <f t="array" ref="AL195">IF(A195="","",INDEX(근로조건!$A$5:$AF$1048576,MATCH(A195,근로조건!$A$5:$A$1048576,0)+0,20))</f>
        <v/>
      </c>
      <c r="AM195" s="253"/>
      <c r="AN195" s="253"/>
      <c r="AO195" s="253"/>
      <c r="AP195" s="260"/>
      <c r="AQ195" s="123"/>
      <c r="AR195" s="166"/>
      <c r="AS195" s="267"/>
      <c r="AT195" s="266"/>
      <c r="AU195" s="266"/>
      <c r="AV195" s="266"/>
    </row>
    <row r="196" spans="1:48" x14ac:dyDescent="0.3">
      <c r="A196" s="52"/>
      <c r="B196" s="54"/>
      <c r="C196" s="53"/>
      <c r="D196" s="53"/>
      <c r="E196" s="53"/>
      <c r="F196" s="57"/>
      <c r="G196" s="57"/>
      <c r="H196" s="52"/>
      <c r="I196" s="53"/>
      <c r="J196" s="53"/>
      <c r="K196" s="95"/>
      <c r="L196" s="52"/>
      <c r="M196" s="52"/>
      <c r="N196" s="54"/>
      <c r="O196" s="254" t="str" cm="1">
        <f t="array" ref="O196">IF(A196="","",INDEX(근로조건!$A$5:$Y$1048576,MATCH(A196,근로조건!$A$5:$A$1048576,0)+0,15))</f>
        <v/>
      </c>
      <c r="P196" s="255" t="str" cm="1">
        <f t="array" ref="P196">IF(A196="","",INDEX(근로조건!$A$5:$Y$1048576,MATCH(A196,근로조건!$A$5:$A$1048576,0)+0,16))</f>
        <v/>
      </c>
      <c r="Q196" s="256" t="str" cm="1">
        <f t="array" ref="Q196">IF(A196="","",INDEX(근로조건!$A$5:$ZZ$1048576,MATCH(A196,근로조건!$A$5:$A$1048576,0)+0,21))</f>
        <v/>
      </c>
      <c r="R196" s="61"/>
      <c r="S196" s="61"/>
      <c r="T196" s="61"/>
      <c r="U196" s="61"/>
      <c r="V196" s="61"/>
      <c r="W196" s="61"/>
      <c r="X196" s="61"/>
      <c r="Y196" s="61"/>
      <c r="Z196" s="260" t="str">
        <f t="shared" si="9"/>
        <v/>
      </c>
      <c r="AA196" s="260" t="str">
        <f t="shared" si="10"/>
        <v/>
      </c>
      <c r="AB196" s="260" t="str" cm="1">
        <f t="array" ref="AB196">IFERROR(IF(A196="","",INDEX(근로조건!$A$5:$Z$1048576,MATCH(A196,근로조건!$A$5:$A$1048576,0)+0,17)-INDEX(근로조건!$A$5:$Z$1048576,MATCH(A196,근로조건!$A$5:$A$1048576,0)+0,11))*B196,"")</f>
        <v/>
      </c>
      <c r="AC196" s="260" t="str">
        <f t="shared" si="11"/>
        <v/>
      </c>
      <c r="AD196" s="260" t="str" cm="1">
        <f t="array" ref="AD196">IFERROR(IF(A196="","",INDEX(근로조건!$A$5:$L$1048576,MATCH(A196,근로조건!$A$5:$A$1048576,0)+0,12))*B196,"")</f>
        <v/>
      </c>
      <c r="AE196" s="261" t="str" cm="1">
        <f t="array" ref="AE196">IF(A196="","",INDEX(근로조건!$A$5:$AF$1048576,MATCH(A196,근로조건!$A$5:$A$1048576,0)+0,13))</f>
        <v/>
      </c>
      <c r="AF196" s="262" t="str" cm="1">
        <f t="array" ref="AF196">IF(A196="","",INDEX(근로조건!$A$5:$AF$1048576,MATCH(A196,근로조건!$A$5:$A$1048576,0)+0,14))</f>
        <v/>
      </c>
      <c r="AG196" s="261" t="str" cm="1">
        <f t="array" ref="AG196">IF(A196="","",INDEX(근로조건!$A$5:$AF$1048576,MATCH(A196,근로조건!$A$5:$A$1048576,0)+0,11))</f>
        <v/>
      </c>
      <c r="AH196" s="261" t="str" cm="1">
        <f t="array" ref="AH196">IF(A196="","",INDEX(근로조건!$A$5:$AF$1048576,MATCH(A196,근로조건!$A$5:$A$1048576,0)+0,19))</f>
        <v/>
      </c>
      <c r="AI196" s="262" t="str" cm="1">
        <f t="array" ref="AI196">IF(A196="","",INDEX(근로조건!$A$5:$AF$1048576,MATCH(A196,근로조건!$A$5:$A$1048576,0)+0,17))</f>
        <v/>
      </c>
      <c r="AJ196" s="253"/>
      <c r="AK196" s="253"/>
      <c r="AL196" s="253" t="str" cm="1">
        <f t="array" ref="AL196">IF(A196="","",INDEX(근로조건!$A$5:$AF$1048576,MATCH(A196,근로조건!$A$5:$A$1048576,0)+0,20))</f>
        <v/>
      </c>
      <c r="AM196" s="253"/>
      <c r="AN196" s="253"/>
      <c r="AO196" s="253"/>
      <c r="AP196" s="260"/>
      <c r="AQ196" s="123"/>
      <c r="AR196" s="166"/>
      <c r="AS196" s="267"/>
      <c r="AT196" s="266"/>
      <c r="AU196" s="266"/>
      <c r="AV196" s="266"/>
    </row>
    <row r="197" spans="1:48" x14ac:dyDescent="0.3">
      <c r="A197" s="52"/>
      <c r="B197" s="54"/>
      <c r="C197" s="53"/>
      <c r="D197" s="53"/>
      <c r="E197" s="53"/>
      <c r="F197" s="57"/>
      <c r="G197" s="57"/>
      <c r="H197" s="52"/>
      <c r="I197" s="53"/>
      <c r="J197" s="53"/>
      <c r="K197" s="95"/>
      <c r="L197" s="52"/>
      <c r="M197" s="52"/>
      <c r="N197" s="54"/>
      <c r="O197" s="254" t="str" cm="1">
        <f t="array" ref="O197">IF(A197="","",INDEX(근로조건!$A$5:$Y$1048576,MATCH(A197,근로조건!$A$5:$A$1048576,0)+0,15))</f>
        <v/>
      </c>
      <c r="P197" s="255" t="str" cm="1">
        <f t="array" ref="P197">IF(A197="","",INDEX(근로조건!$A$5:$Y$1048576,MATCH(A197,근로조건!$A$5:$A$1048576,0)+0,16))</f>
        <v/>
      </c>
      <c r="Q197" s="256" t="str" cm="1">
        <f t="array" ref="Q197">IF(A197="","",INDEX(근로조건!$A$5:$ZZ$1048576,MATCH(A197,근로조건!$A$5:$A$1048576,0)+0,21))</f>
        <v/>
      </c>
      <c r="R197" s="61"/>
      <c r="S197" s="61"/>
      <c r="T197" s="61"/>
      <c r="U197" s="61"/>
      <c r="V197" s="61"/>
      <c r="W197" s="61"/>
      <c r="X197" s="61"/>
      <c r="Y197" s="61"/>
      <c r="Z197" s="260" t="str">
        <f t="shared" si="9"/>
        <v/>
      </c>
      <c r="AA197" s="260" t="str">
        <f t="shared" si="10"/>
        <v/>
      </c>
      <c r="AB197" s="260" t="str" cm="1">
        <f t="array" ref="AB197">IFERROR(IF(A197="","",INDEX(근로조건!$A$5:$Z$1048576,MATCH(A197,근로조건!$A$5:$A$1048576,0)+0,17)-INDEX(근로조건!$A$5:$Z$1048576,MATCH(A197,근로조건!$A$5:$A$1048576,0)+0,11))*B197,"")</f>
        <v/>
      </c>
      <c r="AC197" s="260" t="str">
        <f t="shared" si="11"/>
        <v/>
      </c>
      <c r="AD197" s="260" t="str" cm="1">
        <f t="array" ref="AD197">IFERROR(IF(A197="","",INDEX(근로조건!$A$5:$L$1048576,MATCH(A197,근로조건!$A$5:$A$1048576,0)+0,12))*B197,"")</f>
        <v/>
      </c>
      <c r="AE197" s="261" t="str" cm="1">
        <f t="array" ref="AE197">IF(A197="","",INDEX(근로조건!$A$5:$AF$1048576,MATCH(A197,근로조건!$A$5:$A$1048576,0)+0,13))</f>
        <v/>
      </c>
      <c r="AF197" s="262" t="str" cm="1">
        <f t="array" ref="AF197">IF(A197="","",INDEX(근로조건!$A$5:$AF$1048576,MATCH(A197,근로조건!$A$5:$A$1048576,0)+0,14))</f>
        <v/>
      </c>
      <c r="AG197" s="261" t="str" cm="1">
        <f t="array" ref="AG197">IF(A197="","",INDEX(근로조건!$A$5:$AF$1048576,MATCH(A197,근로조건!$A$5:$A$1048576,0)+0,11))</f>
        <v/>
      </c>
      <c r="AH197" s="261" t="str" cm="1">
        <f t="array" ref="AH197">IF(A197="","",INDEX(근로조건!$A$5:$AF$1048576,MATCH(A197,근로조건!$A$5:$A$1048576,0)+0,19))</f>
        <v/>
      </c>
      <c r="AI197" s="262" t="str" cm="1">
        <f t="array" ref="AI197">IF(A197="","",INDEX(근로조건!$A$5:$AF$1048576,MATCH(A197,근로조건!$A$5:$A$1048576,0)+0,17))</f>
        <v/>
      </c>
      <c r="AJ197" s="253"/>
      <c r="AK197" s="253"/>
      <c r="AL197" s="253" t="str" cm="1">
        <f t="array" ref="AL197">IF(A197="","",INDEX(근로조건!$A$5:$AF$1048576,MATCH(A197,근로조건!$A$5:$A$1048576,0)+0,20))</f>
        <v/>
      </c>
      <c r="AM197" s="253"/>
      <c r="AN197" s="253"/>
      <c r="AO197" s="253"/>
      <c r="AP197" s="260"/>
      <c r="AQ197" s="123"/>
      <c r="AR197" s="166"/>
      <c r="AS197" s="267"/>
      <c r="AT197" s="266"/>
      <c r="AU197" s="266"/>
      <c r="AV197" s="266"/>
    </row>
    <row r="198" spans="1:48" x14ac:dyDescent="0.3">
      <c r="A198" s="52"/>
      <c r="B198" s="54"/>
      <c r="C198" s="53"/>
      <c r="D198" s="53"/>
      <c r="E198" s="53"/>
      <c r="F198" s="57"/>
      <c r="G198" s="57"/>
      <c r="H198" s="52"/>
      <c r="I198" s="53"/>
      <c r="J198" s="53"/>
      <c r="K198" s="95"/>
      <c r="L198" s="52"/>
      <c r="M198" s="52"/>
      <c r="N198" s="54"/>
      <c r="O198" s="254" t="str" cm="1">
        <f t="array" ref="O198">IF(A198="","",INDEX(근로조건!$A$5:$Y$1048576,MATCH(A198,근로조건!$A$5:$A$1048576,0)+0,15))</f>
        <v/>
      </c>
      <c r="P198" s="255" t="str" cm="1">
        <f t="array" ref="P198">IF(A198="","",INDEX(근로조건!$A$5:$Y$1048576,MATCH(A198,근로조건!$A$5:$A$1048576,0)+0,16))</f>
        <v/>
      </c>
      <c r="Q198" s="256" t="str" cm="1">
        <f t="array" ref="Q198">IF(A198="","",INDEX(근로조건!$A$5:$ZZ$1048576,MATCH(A198,근로조건!$A$5:$A$1048576,0)+0,21))</f>
        <v/>
      </c>
      <c r="R198" s="61"/>
      <c r="S198" s="61"/>
      <c r="T198" s="61"/>
      <c r="U198" s="61"/>
      <c r="V198" s="61"/>
      <c r="W198" s="61"/>
      <c r="X198" s="61"/>
      <c r="Y198" s="61"/>
      <c r="Z198" s="260" t="str">
        <f t="shared" ref="Z198:Z261" si="12">IF(AE198="","",SUM(AB198,AD198))</f>
        <v/>
      </c>
      <c r="AA198" s="260" t="str">
        <f t="shared" ref="AA198:AA261" si="13">IF(AE198="","",IF(AE198&gt;=8,8*B198,AE198*B198))</f>
        <v/>
      </c>
      <c r="AB198" s="260" t="str" cm="1">
        <f t="array" ref="AB198">IFERROR(IF(A198="","",INDEX(근로조건!$A$5:$Z$1048576,MATCH(A198,근로조건!$A$5:$A$1048576,0)+0,17)-INDEX(근로조건!$A$5:$Z$1048576,MATCH(A198,근로조건!$A$5:$A$1048576,0)+0,11))*B198,"")</f>
        <v/>
      </c>
      <c r="AC198" s="260" t="str">
        <f t="shared" ref="AC198:AC261" si="14">IFERROR(AD198/(365/7/12),"")</f>
        <v/>
      </c>
      <c r="AD198" s="260" t="str" cm="1">
        <f t="array" ref="AD198">IFERROR(IF(A198="","",INDEX(근로조건!$A$5:$L$1048576,MATCH(A198,근로조건!$A$5:$A$1048576,0)+0,12))*B198,"")</f>
        <v/>
      </c>
      <c r="AE198" s="261" t="str" cm="1">
        <f t="array" ref="AE198">IF(A198="","",INDEX(근로조건!$A$5:$AF$1048576,MATCH(A198,근로조건!$A$5:$A$1048576,0)+0,13))</f>
        <v/>
      </c>
      <c r="AF198" s="262" t="str" cm="1">
        <f t="array" ref="AF198">IF(A198="","",INDEX(근로조건!$A$5:$AF$1048576,MATCH(A198,근로조건!$A$5:$A$1048576,0)+0,14))</f>
        <v/>
      </c>
      <c r="AG198" s="261" t="str" cm="1">
        <f t="array" ref="AG198">IF(A198="","",INDEX(근로조건!$A$5:$AF$1048576,MATCH(A198,근로조건!$A$5:$A$1048576,0)+0,11))</f>
        <v/>
      </c>
      <c r="AH198" s="261" t="str" cm="1">
        <f t="array" ref="AH198">IF(A198="","",INDEX(근로조건!$A$5:$AF$1048576,MATCH(A198,근로조건!$A$5:$A$1048576,0)+0,19))</f>
        <v/>
      </c>
      <c r="AI198" s="262" t="str" cm="1">
        <f t="array" ref="AI198">IF(A198="","",INDEX(근로조건!$A$5:$AF$1048576,MATCH(A198,근로조건!$A$5:$A$1048576,0)+0,17))</f>
        <v/>
      </c>
      <c r="AJ198" s="253"/>
      <c r="AK198" s="253"/>
      <c r="AL198" s="253" t="str" cm="1">
        <f t="array" ref="AL198">IF(A198="","",INDEX(근로조건!$A$5:$AF$1048576,MATCH(A198,근로조건!$A$5:$A$1048576,0)+0,20))</f>
        <v/>
      </c>
      <c r="AM198" s="253"/>
      <c r="AN198" s="253"/>
      <c r="AO198" s="253"/>
      <c r="AP198" s="260"/>
      <c r="AQ198" s="123"/>
      <c r="AR198" s="166"/>
      <c r="AS198" s="267"/>
      <c r="AT198" s="266"/>
      <c r="AU198" s="266"/>
      <c r="AV198" s="266"/>
    </row>
    <row r="199" spans="1:48" x14ac:dyDescent="0.3">
      <c r="A199" s="52"/>
      <c r="B199" s="54"/>
      <c r="C199" s="53"/>
      <c r="D199" s="53"/>
      <c r="E199" s="53"/>
      <c r="F199" s="57"/>
      <c r="G199" s="57"/>
      <c r="H199" s="52"/>
      <c r="I199" s="53"/>
      <c r="J199" s="53"/>
      <c r="K199" s="95"/>
      <c r="L199" s="52"/>
      <c r="M199" s="52"/>
      <c r="N199" s="54"/>
      <c r="O199" s="254" t="str" cm="1">
        <f t="array" ref="O199">IF(A199="","",INDEX(근로조건!$A$5:$Y$1048576,MATCH(A199,근로조건!$A$5:$A$1048576,0)+0,15))</f>
        <v/>
      </c>
      <c r="P199" s="255" t="str" cm="1">
        <f t="array" ref="P199">IF(A199="","",INDEX(근로조건!$A$5:$Y$1048576,MATCH(A199,근로조건!$A$5:$A$1048576,0)+0,16))</f>
        <v/>
      </c>
      <c r="Q199" s="256" t="str" cm="1">
        <f t="array" ref="Q199">IF(A199="","",INDEX(근로조건!$A$5:$ZZ$1048576,MATCH(A199,근로조건!$A$5:$A$1048576,0)+0,21))</f>
        <v/>
      </c>
      <c r="R199" s="61"/>
      <c r="S199" s="61"/>
      <c r="T199" s="61"/>
      <c r="U199" s="61"/>
      <c r="V199" s="61"/>
      <c r="W199" s="61"/>
      <c r="X199" s="61"/>
      <c r="Y199" s="61"/>
      <c r="Z199" s="260" t="str">
        <f t="shared" si="12"/>
        <v/>
      </c>
      <c r="AA199" s="260" t="str">
        <f t="shared" si="13"/>
        <v/>
      </c>
      <c r="AB199" s="260" t="str" cm="1">
        <f t="array" ref="AB199">IFERROR(IF(A199="","",INDEX(근로조건!$A$5:$Z$1048576,MATCH(A199,근로조건!$A$5:$A$1048576,0)+0,17)-INDEX(근로조건!$A$5:$Z$1048576,MATCH(A199,근로조건!$A$5:$A$1048576,0)+0,11))*B199,"")</f>
        <v/>
      </c>
      <c r="AC199" s="260" t="str">
        <f t="shared" si="14"/>
        <v/>
      </c>
      <c r="AD199" s="260" t="str" cm="1">
        <f t="array" ref="AD199">IFERROR(IF(A199="","",INDEX(근로조건!$A$5:$L$1048576,MATCH(A199,근로조건!$A$5:$A$1048576,0)+0,12))*B199,"")</f>
        <v/>
      </c>
      <c r="AE199" s="261" t="str" cm="1">
        <f t="array" ref="AE199">IF(A199="","",INDEX(근로조건!$A$5:$AF$1048576,MATCH(A199,근로조건!$A$5:$A$1048576,0)+0,13))</f>
        <v/>
      </c>
      <c r="AF199" s="262" t="str" cm="1">
        <f t="array" ref="AF199">IF(A199="","",INDEX(근로조건!$A$5:$AF$1048576,MATCH(A199,근로조건!$A$5:$A$1048576,0)+0,14))</f>
        <v/>
      </c>
      <c r="AG199" s="261" t="str" cm="1">
        <f t="array" ref="AG199">IF(A199="","",INDEX(근로조건!$A$5:$AF$1048576,MATCH(A199,근로조건!$A$5:$A$1048576,0)+0,11))</f>
        <v/>
      </c>
      <c r="AH199" s="261" t="str" cm="1">
        <f t="array" ref="AH199">IF(A199="","",INDEX(근로조건!$A$5:$AF$1048576,MATCH(A199,근로조건!$A$5:$A$1048576,0)+0,19))</f>
        <v/>
      </c>
      <c r="AI199" s="262" t="str" cm="1">
        <f t="array" ref="AI199">IF(A199="","",INDEX(근로조건!$A$5:$AF$1048576,MATCH(A199,근로조건!$A$5:$A$1048576,0)+0,17))</f>
        <v/>
      </c>
      <c r="AJ199" s="253"/>
      <c r="AK199" s="253"/>
      <c r="AL199" s="253" t="str" cm="1">
        <f t="array" ref="AL199">IF(A199="","",INDEX(근로조건!$A$5:$AF$1048576,MATCH(A199,근로조건!$A$5:$A$1048576,0)+0,20))</f>
        <v/>
      </c>
      <c r="AM199" s="253"/>
      <c r="AN199" s="253"/>
      <c r="AO199" s="253"/>
      <c r="AP199" s="260"/>
      <c r="AQ199" s="123"/>
      <c r="AR199" s="166"/>
      <c r="AS199" s="267"/>
      <c r="AT199" s="266"/>
      <c r="AU199" s="266"/>
      <c r="AV199" s="266"/>
    </row>
    <row r="200" spans="1:48" x14ac:dyDescent="0.3">
      <c r="A200" s="52"/>
      <c r="B200" s="54"/>
      <c r="C200" s="53"/>
      <c r="D200" s="53"/>
      <c r="E200" s="53"/>
      <c r="F200" s="57"/>
      <c r="G200" s="57"/>
      <c r="H200" s="52"/>
      <c r="I200" s="53"/>
      <c r="J200" s="53"/>
      <c r="K200" s="95"/>
      <c r="L200" s="52"/>
      <c r="M200" s="52"/>
      <c r="N200" s="54"/>
      <c r="O200" s="254" t="str" cm="1">
        <f t="array" ref="O200">IF(A200="","",INDEX(근로조건!$A$5:$Y$1048576,MATCH(A200,근로조건!$A$5:$A$1048576,0)+0,15))</f>
        <v/>
      </c>
      <c r="P200" s="255" t="str" cm="1">
        <f t="array" ref="P200">IF(A200="","",INDEX(근로조건!$A$5:$Y$1048576,MATCH(A200,근로조건!$A$5:$A$1048576,0)+0,16))</f>
        <v/>
      </c>
      <c r="Q200" s="256" t="str" cm="1">
        <f t="array" ref="Q200">IF(A200="","",INDEX(근로조건!$A$5:$ZZ$1048576,MATCH(A200,근로조건!$A$5:$A$1048576,0)+0,21))</f>
        <v/>
      </c>
      <c r="R200" s="61"/>
      <c r="S200" s="61"/>
      <c r="T200" s="61"/>
      <c r="U200" s="61"/>
      <c r="V200" s="61"/>
      <c r="W200" s="61"/>
      <c r="X200" s="61"/>
      <c r="Y200" s="61"/>
      <c r="Z200" s="260" t="str">
        <f t="shared" si="12"/>
        <v/>
      </c>
      <c r="AA200" s="260" t="str">
        <f t="shared" si="13"/>
        <v/>
      </c>
      <c r="AB200" s="260" t="str" cm="1">
        <f t="array" ref="AB200">IFERROR(IF(A200="","",INDEX(근로조건!$A$5:$Z$1048576,MATCH(A200,근로조건!$A$5:$A$1048576,0)+0,17)-INDEX(근로조건!$A$5:$Z$1048576,MATCH(A200,근로조건!$A$5:$A$1048576,0)+0,11))*B200,"")</f>
        <v/>
      </c>
      <c r="AC200" s="260" t="str">
        <f t="shared" si="14"/>
        <v/>
      </c>
      <c r="AD200" s="260" t="str" cm="1">
        <f t="array" ref="AD200">IFERROR(IF(A200="","",INDEX(근로조건!$A$5:$L$1048576,MATCH(A200,근로조건!$A$5:$A$1048576,0)+0,12))*B200,"")</f>
        <v/>
      </c>
      <c r="AE200" s="261" t="str" cm="1">
        <f t="array" ref="AE200">IF(A200="","",INDEX(근로조건!$A$5:$AF$1048576,MATCH(A200,근로조건!$A$5:$A$1048576,0)+0,13))</f>
        <v/>
      </c>
      <c r="AF200" s="262" t="str" cm="1">
        <f t="array" ref="AF200">IF(A200="","",INDEX(근로조건!$A$5:$AF$1048576,MATCH(A200,근로조건!$A$5:$A$1048576,0)+0,14))</f>
        <v/>
      </c>
      <c r="AG200" s="261" t="str" cm="1">
        <f t="array" ref="AG200">IF(A200="","",INDEX(근로조건!$A$5:$AF$1048576,MATCH(A200,근로조건!$A$5:$A$1048576,0)+0,11))</f>
        <v/>
      </c>
      <c r="AH200" s="261" t="str" cm="1">
        <f t="array" ref="AH200">IF(A200="","",INDEX(근로조건!$A$5:$AF$1048576,MATCH(A200,근로조건!$A$5:$A$1048576,0)+0,19))</f>
        <v/>
      </c>
      <c r="AI200" s="262" t="str" cm="1">
        <f t="array" ref="AI200">IF(A200="","",INDEX(근로조건!$A$5:$AF$1048576,MATCH(A200,근로조건!$A$5:$A$1048576,0)+0,17))</f>
        <v/>
      </c>
      <c r="AJ200" s="253"/>
      <c r="AK200" s="253"/>
      <c r="AL200" s="253" t="str" cm="1">
        <f t="array" ref="AL200">IF(A200="","",INDEX(근로조건!$A$5:$AF$1048576,MATCH(A200,근로조건!$A$5:$A$1048576,0)+0,20))</f>
        <v/>
      </c>
      <c r="AM200" s="253"/>
      <c r="AN200" s="253"/>
      <c r="AO200" s="253"/>
      <c r="AP200" s="260"/>
      <c r="AQ200" s="123"/>
      <c r="AR200" s="166"/>
      <c r="AS200" s="267"/>
      <c r="AT200" s="266"/>
      <c r="AU200" s="266"/>
      <c r="AV200" s="266"/>
    </row>
    <row r="201" spans="1:48" x14ac:dyDescent="0.3">
      <c r="A201" s="52"/>
      <c r="B201" s="54"/>
      <c r="C201" s="53"/>
      <c r="D201" s="53"/>
      <c r="E201" s="53"/>
      <c r="F201" s="57"/>
      <c r="G201" s="57"/>
      <c r="H201" s="52"/>
      <c r="I201" s="53"/>
      <c r="J201" s="53"/>
      <c r="K201" s="95"/>
      <c r="L201" s="52"/>
      <c r="M201" s="52"/>
      <c r="N201" s="54"/>
      <c r="O201" s="254" t="str" cm="1">
        <f t="array" ref="O201">IF(A201="","",INDEX(근로조건!$A$5:$Y$1048576,MATCH(A201,근로조건!$A$5:$A$1048576,0)+0,15))</f>
        <v/>
      </c>
      <c r="P201" s="255" t="str" cm="1">
        <f t="array" ref="P201">IF(A201="","",INDEX(근로조건!$A$5:$Y$1048576,MATCH(A201,근로조건!$A$5:$A$1048576,0)+0,16))</f>
        <v/>
      </c>
      <c r="Q201" s="256" t="str" cm="1">
        <f t="array" ref="Q201">IF(A201="","",INDEX(근로조건!$A$5:$ZZ$1048576,MATCH(A201,근로조건!$A$5:$A$1048576,0)+0,21))</f>
        <v/>
      </c>
      <c r="R201" s="61"/>
      <c r="S201" s="61"/>
      <c r="T201" s="61"/>
      <c r="U201" s="61"/>
      <c r="V201" s="61"/>
      <c r="W201" s="61"/>
      <c r="X201" s="61"/>
      <c r="Y201" s="61"/>
      <c r="Z201" s="260" t="str">
        <f t="shared" si="12"/>
        <v/>
      </c>
      <c r="AA201" s="260" t="str">
        <f t="shared" si="13"/>
        <v/>
      </c>
      <c r="AB201" s="260" t="str" cm="1">
        <f t="array" ref="AB201">IFERROR(IF(A201="","",INDEX(근로조건!$A$5:$Z$1048576,MATCH(A201,근로조건!$A$5:$A$1048576,0)+0,17)-INDEX(근로조건!$A$5:$Z$1048576,MATCH(A201,근로조건!$A$5:$A$1048576,0)+0,11))*B201,"")</f>
        <v/>
      </c>
      <c r="AC201" s="260" t="str">
        <f t="shared" si="14"/>
        <v/>
      </c>
      <c r="AD201" s="260" t="str" cm="1">
        <f t="array" ref="AD201">IFERROR(IF(A201="","",INDEX(근로조건!$A$5:$L$1048576,MATCH(A201,근로조건!$A$5:$A$1048576,0)+0,12))*B201,"")</f>
        <v/>
      </c>
      <c r="AE201" s="261" t="str" cm="1">
        <f t="array" ref="AE201">IF(A201="","",INDEX(근로조건!$A$5:$AF$1048576,MATCH(A201,근로조건!$A$5:$A$1048576,0)+0,13))</f>
        <v/>
      </c>
      <c r="AF201" s="262" t="str" cm="1">
        <f t="array" ref="AF201">IF(A201="","",INDEX(근로조건!$A$5:$AF$1048576,MATCH(A201,근로조건!$A$5:$A$1048576,0)+0,14))</f>
        <v/>
      </c>
      <c r="AG201" s="261" t="str" cm="1">
        <f t="array" ref="AG201">IF(A201="","",INDEX(근로조건!$A$5:$AF$1048576,MATCH(A201,근로조건!$A$5:$A$1048576,0)+0,11))</f>
        <v/>
      </c>
      <c r="AH201" s="261" t="str" cm="1">
        <f t="array" ref="AH201">IF(A201="","",INDEX(근로조건!$A$5:$AF$1048576,MATCH(A201,근로조건!$A$5:$A$1048576,0)+0,19))</f>
        <v/>
      </c>
      <c r="AI201" s="262" t="str" cm="1">
        <f t="array" ref="AI201">IF(A201="","",INDEX(근로조건!$A$5:$AF$1048576,MATCH(A201,근로조건!$A$5:$A$1048576,0)+0,17))</f>
        <v/>
      </c>
      <c r="AJ201" s="253"/>
      <c r="AK201" s="253"/>
      <c r="AL201" s="253" t="str" cm="1">
        <f t="array" ref="AL201">IF(A201="","",INDEX(근로조건!$A$5:$AF$1048576,MATCH(A201,근로조건!$A$5:$A$1048576,0)+0,20))</f>
        <v/>
      </c>
      <c r="AM201" s="253"/>
      <c r="AN201" s="253"/>
      <c r="AO201" s="253"/>
      <c r="AP201" s="260"/>
      <c r="AQ201" s="123"/>
      <c r="AR201" s="166"/>
      <c r="AS201" s="267"/>
      <c r="AT201" s="266"/>
      <c r="AU201" s="266"/>
      <c r="AV201" s="266"/>
    </row>
    <row r="202" spans="1:48" x14ac:dyDescent="0.3">
      <c r="A202" s="52"/>
      <c r="B202" s="54"/>
      <c r="C202" s="53"/>
      <c r="D202" s="53"/>
      <c r="E202" s="53"/>
      <c r="F202" s="57"/>
      <c r="G202" s="57"/>
      <c r="H202" s="52"/>
      <c r="I202" s="53"/>
      <c r="J202" s="53"/>
      <c r="K202" s="95"/>
      <c r="L202" s="52"/>
      <c r="M202" s="52"/>
      <c r="N202" s="54"/>
      <c r="O202" s="254" t="str" cm="1">
        <f t="array" ref="O202">IF(A202="","",INDEX(근로조건!$A$5:$Y$1048576,MATCH(A202,근로조건!$A$5:$A$1048576,0)+0,15))</f>
        <v/>
      </c>
      <c r="P202" s="255" t="str" cm="1">
        <f t="array" ref="P202">IF(A202="","",INDEX(근로조건!$A$5:$Y$1048576,MATCH(A202,근로조건!$A$5:$A$1048576,0)+0,16))</f>
        <v/>
      </c>
      <c r="Q202" s="256" t="str" cm="1">
        <f t="array" ref="Q202">IF(A202="","",INDEX(근로조건!$A$5:$ZZ$1048576,MATCH(A202,근로조건!$A$5:$A$1048576,0)+0,21))</f>
        <v/>
      </c>
      <c r="R202" s="61"/>
      <c r="S202" s="61"/>
      <c r="T202" s="61"/>
      <c r="U202" s="61"/>
      <c r="V202" s="61"/>
      <c r="W202" s="61"/>
      <c r="X202" s="61"/>
      <c r="Y202" s="61"/>
      <c r="Z202" s="260" t="str">
        <f t="shared" si="12"/>
        <v/>
      </c>
      <c r="AA202" s="260" t="str">
        <f t="shared" si="13"/>
        <v/>
      </c>
      <c r="AB202" s="260" t="str" cm="1">
        <f t="array" ref="AB202">IFERROR(IF(A202="","",INDEX(근로조건!$A$5:$Z$1048576,MATCH(A202,근로조건!$A$5:$A$1048576,0)+0,17)-INDEX(근로조건!$A$5:$Z$1048576,MATCH(A202,근로조건!$A$5:$A$1048576,0)+0,11))*B202,"")</f>
        <v/>
      </c>
      <c r="AC202" s="260" t="str">
        <f t="shared" si="14"/>
        <v/>
      </c>
      <c r="AD202" s="260" t="str" cm="1">
        <f t="array" ref="AD202">IFERROR(IF(A202="","",INDEX(근로조건!$A$5:$L$1048576,MATCH(A202,근로조건!$A$5:$A$1048576,0)+0,12))*B202,"")</f>
        <v/>
      </c>
      <c r="AE202" s="261" t="str" cm="1">
        <f t="array" ref="AE202">IF(A202="","",INDEX(근로조건!$A$5:$AF$1048576,MATCH(A202,근로조건!$A$5:$A$1048576,0)+0,13))</f>
        <v/>
      </c>
      <c r="AF202" s="262" t="str" cm="1">
        <f t="array" ref="AF202">IF(A202="","",INDEX(근로조건!$A$5:$AF$1048576,MATCH(A202,근로조건!$A$5:$A$1048576,0)+0,14))</f>
        <v/>
      </c>
      <c r="AG202" s="261" t="str" cm="1">
        <f t="array" ref="AG202">IF(A202="","",INDEX(근로조건!$A$5:$AF$1048576,MATCH(A202,근로조건!$A$5:$A$1048576,0)+0,11))</f>
        <v/>
      </c>
      <c r="AH202" s="261" t="str" cm="1">
        <f t="array" ref="AH202">IF(A202="","",INDEX(근로조건!$A$5:$AF$1048576,MATCH(A202,근로조건!$A$5:$A$1048576,0)+0,19))</f>
        <v/>
      </c>
      <c r="AI202" s="262" t="str" cm="1">
        <f t="array" ref="AI202">IF(A202="","",INDEX(근로조건!$A$5:$AF$1048576,MATCH(A202,근로조건!$A$5:$A$1048576,0)+0,17))</f>
        <v/>
      </c>
      <c r="AJ202" s="253"/>
      <c r="AK202" s="253"/>
      <c r="AL202" s="253" t="str" cm="1">
        <f t="array" ref="AL202">IF(A202="","",INDEX(근로조건!$A$5:$AF$1048576,MATCH(A202,근로조건!$A$5:$A$1048576,0)+0,20))</f>
        <v/>
      </c>
      <c r="AM202" s="253"/>
      <c r="AN202" s="253"/>
      <c r="AO202" s="253"/>
      <c r="AP202" s="260"/>
      <c r="AQ202" s="123"/>
      <c r="AR202" s="166"/>
      <c r="AS202" s="267"/>
      <c r="AT202" s="266"/>
      <c r="AU202" s="266"/>
      <c r="AV202" s="266"/>
    </row>
    <row r="203" spans="1:48" x14ac:dyDescent="0.3">
      <c r="A203" s="52"/>
      <c r="B203" s="54"/>
      <c r="C203" s="53"/>
      <c r="D203" s="53"/>
      <c r="E203" s="53"/>
      <c r="F203" s="57"/>
      <c r="G203" s="57"/>
      <c r="H203" s="52"/>
      <c r="I203" s="53"/>
      <c r="J203" s="53"/>
      <c r="K203" s="95"/>
      <c r="L203" s="52"/>
      <c r="M203" s="52"/>
      <c r="N203" s="54"/>
      <c r="O203" s="254" t="str" cm="1">
        <f t="array" ref="O203">IF(A203="","",INDEX(근로조건!$A$5:$Y$1048576,MATCH(A203,근로조건!$A$5:$A$1048576,0)+0,15))</f>
        <v/>
      </c>
      <c r="P203" s="255" t="str" cm="1">
        <f t="array" ref="P203">IF(A203="","",INDEX(근로조건!$A$5:$Y$1048576,MATCH(A203,근로조건!$A$5:$A$1048576,0)+0,16))</f>
        <v/>
      </c>
      <c r="Q203" s="256" t="str" cm="1">
        <f t="array" ref="Q203">IF(A203="","",INDEX(근로조건!$A$5:$ZZ$1048576,MATCH(A203,근로조건!$A$5:$A$1048576,0)+0,21))</f>
        <v/>
      </c>
      <c r="R203" s="61"/>
      <c r="S203" s="61"/>
      <c r="T203" s="61"/>
      <c r="U203" s="61"/>
      <c r="V203" s="61"/>
      <c r="W203" s="61"/>
      <c r="X203" s="61"/>
      <c r="Y203" s="61"/>
      <c r="Z203" s="260" t="str">
        <f t="shared" si="12"/>
        <v/>
      </c>
      <c r="AA203" s="260" t="str">
        <f t="shared" si="13"/>
        <v/>
      </c>
      <c r="AB203" s="260" t="str" cm="1">
        <f t="array" ref="AB203">IFERROR(IF(A203="","",INDEX(근로조건!$A$5:$Z$1048576,MATCH(A203,근로조건!$A$5:$A$1048576,0)+0,17)-INDEX(근로조건!$A$5:$Z$1048576,MATCH(A203,근로조건!$A$5:$A$1048576,0)+0,11))*B203,"")</f>
        <v/>
      </c>
      <c r="AC203" s="260" t="str">
        <f t="shared" si="14"/>
        <v/>
      </c>
      <c r="AD203" s="260" t="str" cm="1">
        <f t="array" ref="AD203">IFERROR(IF(A203="","",INDEX(근로조건!$A$5:$L$1048576,MATCH(A203,근로조건!$A$5:$A$1048576,0)+0,12))*B203,"")</f>
        <v/>
      </c>
      <c r="AE203" s="261" t="str" cm="1">
        <f t="array" ref="AE203">IF(A203="","",INDEX(근로조건!$A$5:$AF$1048576,MATCH(A203,근로조건!$A$5:$A$1048576,0)+0,13))</f>
        <v/>
      </c>
      <c r="AF203" s="262" t="str" cm="1">
        <f t="array" ref="AF203">IF(A203="","",INDEX(근로조건!$A$5:$AF$1048576,MATCH(A203,근로조건!$A$5:$A$1048576,0)+0,14))</f>
        <v/>
      </c>
      <c r="AG203" s="261" t="str" cm="1">
        <f t="array" ref="AG203">IF(A203="","",INDEX(근로조건!$A$5:$AF$1048576,MATCH(A203,근로조건!$A$5:$A$1048576,0)+0,11))</f>
        <v/>
      </c>
      <c r="AH203" s="261" t="str" cm="1">
        <f t="array" ref="AH203">IF(A203="","",INDEX(근로조건!$A$5:$AF$1048576,MATCH(A203,근로조건!$A$5:$A$1048576,0)+0,19))</f>
        <v/>
      </c>
      <c r="AI203" s="262" t="str" cm="1">
        <f t="array" ref="AI203">IF(A203="","",INDEX(근로조건!$A$5:$AF$1048576,MATCH(A203,근로조건!$A$5:$A$1048576,0)+0,17))</f>
        <v/>
      </c>
      <c r="AJ203" s="253"/>
      <c r="AK203" s="253"/>
      <c r="AL203" s="253" t="str" cm="1">
        <f t="array" ref="AL203">IF(A203="","",INDEX(근로조건!$A$5:$AF$1048576,MATCH(A203,근로조건!$A$5:$A$1048576,0)+0,20))</f>
        <v/>
      </c>
      <c r="AM203" s="253"/>
      <c r="AN203" s="253"/>
      <c r="AO203" s="253"/>
      <c r="AP203" s="260"/>
      <c r="AQ203" s="123"/>
      <c r="AR203" s="166"/>
      <c r="AS203" s="267"/>
      <c r="AT203" s="266"/>
      <c r="AU203" s="266"/>
      <c r="AV203" s="266"/>
    </row>
    <row r="204" spans="1:48" x14ac:dyDescent="0.3">
      <c r="A204" s="52"/>
      <c r="B204" s="54"/>
      <c r="C204" s="53"/>
      <c r="D204" s="53"/>
      <c r="E204" s="53"/>
      <c r="F204" s="57"/>
      <c r="G204" s="57"/>
      <c r="H204" s="52"/>
      <c r="I204" s="53"/>
      <c r="J204" s="53"/>
      <c r="K204" s="95"/>
      <c r="L204" s="52"/>
      <c r="M204" s="52"/>
      <c r="N204" s="54"/>
      <c r="O204" s="254" t="str" cm="1">
        <f t="array" ref="O204">IF(A204="","",INDEX(근로조건!$A$5:$Y$1048576,MATCH(A204,근로조건!$A$5:$A$1048576,0)+0,15))</f>
        <v/>
      </c>
      <c r="P204" s="255" t="str" cm="1">
        <f t="array" ref="P204">IF(A204="","",INDEX(근로조건!$A$5:$Y$1048576,MATCH(A204,근로조건!$A$5:$A$1048576,0)+0,16))</f>
        <v/>
      </c>
      <c r="Q204" s="256" t="str" cm="1">
        <f t="array" ref="Q204">IF(A204="","",INDEX(근로조건!$A$5:$ZZ$1048576,MATCH(A204,근로조건!$A$5:$A$1048576,0)+0,21))</f>
        <v/>
      </c>
      <c r="R204" s="61"/>
      <c r="S204" s="61"/>
      <c r="T204" s="61"/>
      <c r="U204" s="61"/>
      <c r="V204" s="61"/>
      <c r="W204" s="61"/>
      <c r="X204" s="61"/>
      <c r="Y204" s="61"/>
      <c r="Z204" s="260" t="str">
        <f t="shared" si="12"/>
        <v/>
      </c>
      <c r="AA204" s="260" t="str">
        <f t="shared" si="13"/>
        <v/>
      </c>
      <c r="AB204" s="260" t="str" cm="1">
        <f t="array" ref="AB204">IFERROR(IF(A204="","",INDEX(근로조건!$A$5:$Z$1048576,MATCH(A204,근로조건!$A$5:$A$1048576,0)+0,17)-INDEX(근로조건!$A$5:$Z$1048576,MATCH(A204,근로조건!$A$5:$A$1048576,0)+0,11))*B204,"")</f>
        <v/>
      </c>
      <c r="AC204" s="260" t="str">
        <f t="shared" si="14"/>
        <v/>
      </c>
      <c r="AD204" s="260" t="str" cm="1">
        <f t="array" ref="AD204">IFERROR(IF(A204="","",INDEX(근로조건!$A$5:$L$1048576,MATCH(A204,근로조건!$A$5:$A$1048576,0)+0,12))*B204,"")</f>
        <v/>
      </c>
      <c r="AE204" s="261" t="str" cm="1">
        <f t="array" ref="AE204">IF(A204="","",INDEX(근로조건!$A$5:$AF$1048576,MATCH(A204,근로조건!$A$5:$A$1048576,0)+0,13))</f>
        <v/>
      </c>
      <c r="AF204" s="262" t="str" cm="1">
        <f t="array" ref="AF204">IF(A204="","",INDEX(근로조건!$A$5:$AF$1048576,MATCH(A204,근로조건!$A$5:$A$1048576,0)+0,14))</f>
        <v/>
      </c>
      <c r="AG204" s="261" t="str" cm="1">
        <f t="array" ref="AG204">IF(A204="","",INDEX(근로조건!$A$5:$AF$1048576,MATCH(A204,근로조건!$A$5:$A$1048576,0)+0,11))</f>
        <v/>
      </c>
      <c r="AH204" s="261" t="str" cm="1">
        <f t="array" ref="AH204">IF(A204="","",INDEX(근로조건!$A$5:$AF$1048576,MATCH(A204,근로조건!$A$5:$A$1048576,0)+0,19))</f>
        <v/>
      </c>
      <c r="AI204" s="262" t="str" cm="1">
        <f t="array" ref="AI204">IF(A204="","",INDEX(근로조건!$A$5:$AF$1048576,MATCH(A204,근로조건!$A$5:$A$1048576,0)+0,17))</f>
        <v/>
      </c>
      <c r="AJ204" s="253"/>
      <c r="AK204" s="253"/>
      <c r="AL204" s="253" t="str" cm="1">
        <f t="array" ref="AL204">IF(A204="","",INDEX(근로조건!$A$5:$AF$1048576,MATCH(A204,근로조건!$A$5:$A$1048576,0)+0,20))</f>
        <v/>
      </c>
      <c r="AM204" s="253"/>
      <c r="AN204" s="253"/>
      <c r="AO204" s="253"/>
      <c r="AP204" s="260"/>
      <c r="AQ204" s="123"/>
      <c r="AR204" s="166"/>
      <c r="AS204" s="267"/>
      <c r="AT204" s="266"/>
      <c r="AU204" s="266"/>
      <c r="AV204" s="266"/>
    </row>
    <row r="205" spans="1:48" x14ac:dyDescent="0.3">
      <c r="A205" s="52"/>
      <c r="B205" s="54"/>
      <c r="C205" s="53"/>
      <c r="D205" s="53"/>
      <c r="E205" s="53"/>
      <c r="F205" s="57"/>
      <c r="G205" s="57"/>
      <c r="H205" s="52"/>
      <c r="I205" s="53"/>
      <c r="J205" s="53"/>
      <c r="K205" s="95"/>
      <c r="L205" s="52"/>
      <c r="M205" s="52"/>
      <c r="N205" s="54"/>
      <c r="O205" s="254" t="str" cm="1">
        <f t="array" ref="O205">IF(A205="","",INDEX(근로조건!$A$5:$Y$1048576,MATCH(A205,근로조건!$A$5:$A$1048576,0)+0,15))</f>
        <v/>
      </c>
      <c r="P205" s="255" t="str" cm="1">
        <f t="array" ref="P205">IF(A205="","",INDEX(근로조건!$A$5:$Y$1048576,MATCH(A205,근로조건!$A$5:$A$1048576,0)+0,16))</f>
        <v/>
      </c>
      <c r="Q205" s="256" t="str" cm="1">
        <f t="array" ref="Q205">IF(A205="","",INDEX(근로조건!$A$5:$ZZ$1048576,MATCH(A205,근로조건!$A$5:$A$1048576,0)+0,21))</f>
        <v/>
      </c>
      <c r="R205" s="61"/>
      <c r="S205" s="61"/>
      <c r="T205" s="61"/>
      <c r="U205" s="61"/>
      <c r="V205" s="61"/>
      <c r="W205" s="61"/>
      <c r="X205" s="61"/>
      <c r="Y205" s="61"/>
      <c r="Z205" s="260" t="str">
        <f t="shared" si="12"/>
        <v/>
      </c>
      <c r="AA205" s="260" t="str">
        <f t="shared" si="13"/>
        <v/>
      </c>
      <c r="AB205" s="260" t="str" cm="1">
        <f t="array" ref="AB205">IFERROR(IF(A205="","",INDEX(근로조건!$A$5:$Z$1048576,MATCH(A205,근로조건!$A$5:$A$1048576,0)+0,17)-INDEX(근로조건!$A$5:$Z$1048576,MATCH(A205,근로조건!$A$5:$A$1048576,0)+0,11))*B205,"")</f>
        <v/>
      </c>
      <c r="AC205" s="260" t="str">
        <f t="shared" si="14"/>
        <v/>
      </c>
      <c r="AD205" s="260" t="str" cm="1">
        <f t="array" ref="AD205">IFERROR(IF(A205="","",INDEX(근로조건!$A$5:$L$1048576,MATCH(A205,근로조건!$A$5:$A$1048576,0)+0,12))*B205,"")</f>
        <v/>
      </c>
      <c r="AE205" s="261" t="str" cm="1">
        <f t="array" ref="AE205">IF(A205="","",INDEX(근로조건!$A$5:$AF$1048576,MATCH(A205,근로조건!$A$5:$A$1048576,0)+0,13))</f>
        <v/>
      </c>
      <c r="AF205" s="262" t="str" cm="1">
        <f t="array" ref="AF205">IF(A205="","",INDEX(근로조건!$A$5:$AF$1048576,MATCH(A205,근로조건!$A$5:$A$1048576,0)+0,14))</f>
        <v/>
      </c>
      <c r="AG205" s="261" t="str" cm="1">
        <f t="array" ref="AG205">IF(A205="","",INDEX(근로조건!$A$5:$AF$1048576,MATCH(A205,근로조건!$A$5:$A$1048576,0)+0,11))</f>
        <v/>
      </c>
      <c r="AH205" s="261" t="str" cm="1">
        <f t="array" ref="AH205">IF(A205="","",INDEX(근로조건!$A$5:$AF$1048576,MATCH(A205,근로조건!$A$5:$A$1048576,0)+0,19))</f>
        <v/>
      </c>
      <c r="AI205" s="262" t="str" cm="1">
        <f t="array" ref="AI205">IF(A205="","",INDEX(근로조건!$A$5:$AF$1048576,MATCH(A205,근로조건!$A$5:$A$1048576,0)+0,17))</f>
        <v/>
      </c>
      <c r="AJ205" s="253"/>
      <c r="AK205" s="253"/>
      <c r="AL205" s="253" t="str" cm="1">
        <f t="array" ref="AL205">IF(A205="","",INDEX(근로조건!$A$5:$AF$1048576,MATCH(A205,근로조건!$A$5:$A$1048576,0)+0,20))</f>
        <v/>
      </c>
      <c r="AM205" s="253"/>
      <c r="AN205" s="253"/>
      <c r="AO205" s="253"/>
      <c r="AP205" s="260"/>
      <c r="AQ205" s="123"/>
      <c r="AR205" s="166"/>
      <c r="AS205" s="267"/>
      <c r="AT205" s="266"/>
      <c r="AU205" s="266"/>
      <c r="AV205" s="266"/>
    </row>
    <row r="206" spans="1:48" x14ac:dyDescent="0.3">
      <c r="A206" s="52"/>
      <c r="B206" s="54"/>
      <c r="C206" s="53"/>
      <c r="D206" s="53"/>
      <c r="E206" s="53"/>
      <c r="F206" s="57"/>
      <c r="G206" s="57"/>
      <c r="H206" s="52"/>
      <c r="I206" s="53"/>
      <c r="J206" s="53"/>
      <c r="K206" s="95"/>
      <c r="L206" s="52"/>
      <c r="M206" s="52"/>
      <c r="N206" s="54"/>
      <c r="O206" s="254" t="str" cm="1">
        <f t="array" ref="O206">IF(A206="","",INDEX(근로조건!$A$5:$Y$1048576,MATCH(A206,근로조건!$A$5:$A$1048576,0)+0,15))</f>
        <v/>
      </c>
      <c r="P206" s="255" t="str" cm="1">
        <f t="array" ref="P206">IF(A206="","",INDEX(근로조건!$A$5:$Y$1048576,MATCH(A206,근로조건!$A$5:$A$1048576,0)+0,16))</f>
        <v/>
      </c>
      <c r="Q206" s="256" t="str" cm="1">
        <f t="array" ref="Q206">IF(A206="","",INDEX(근로조건!$A$5:$ZZ$1048576,MATCH(A206,근로조건!$A$5:$A$1048576,0)+0,21))</f>
        <v/>
      </c>
      <c r="R206" s="61"/>
      <c r="S206" s="61"/>
      <c r="T206" s="61"/>
      <c r="U206" s="61"/>
      <c r="V206" s="61"/>
      <c r="W206" s="61"/>
      <c r="X206" s="61"/>
      <c r="Y206" s="61"/>
      <c r="Z206" s="260" t="str">
        <f t="shared" si="12"/>
        <v/>
      </c>
      <c r="AA206" s="260" t="str">
        <f t="shared" si="13"/>
        <v/>
      </c>
      <c r="AB206" s="260" t="str" cm="1">
        <f t="array" ref="AB206">IFERROR(IF(A206="","",INDEX(근로조건!$A$5:$Z$1048576,MATCH(A206,근로조건!$A$5:$A$1048576,0)+0,17)-INDEX(근로조건!$A$5:$Z$1048576,MATCH(A206,근로조건!$A$5:$A$1048576,0)+0,11))*B206,"")</f>
        <v/>
      </c>
      <c r="AC206" s="260" t="str">
        <f t="shared" si="14"/>
        <v/>
      </c>
      <c r="AD206" s="260" t="str" cm="1">
        <f t="array" ref="AD206">IFERROR(IF(A206="","",INDEX(근로조건!$A$5:$L$1048576,MATCH(A206,근로조건!$A$5:$A$1048576,0)+0,12))*B206,"")</f>
        <v/>
      </c>
      <c r="AE206" s="261" t="str" cm="1">
        <f t="array" ref="AE206">IF(A206="","",INDEX(근로조건!$A$5:$AF$1048576,MATCH(A206,근로조건!$A$5:$A$1048576,0)+0,13))</f>
        <v/>
      </c>
      <c r="AF206" s="262" t="str" cm="1">
        <f t="array" ref="AF206">IF(A206="","",INDEX(근로조건!$A$5:$AF$1048576,MATCH(A206,근로조건!$A$5:$A$1048576,0)+0,14))</f>
        <v/>
      </c>
      <c r="AG206" s="261" t="str" cm="1">
        <f t="array" ref="AG206">IF(A206="","",INDEX(근로조건!$A$5:$AF$1048576,MATCH(A206,근로조건!$A$5:$A$1048576,0)+0,11))</f>
        <v/>
      </c>
      <c r="AH206" s="261" t="str" cm="1">
        <f t="array" ref="AH206">IF(A206="","",INDEX(근로조건!$A$5:$AF$1048576,MATCH(A206,근로조건!$A$5:$A$1048576,0)+0,19))</f>
        <v/>
      </c>
      <c r="AI206" s="262" t="str" cm="1">
        <f t="array" ref="AI206">IF(A206="","",INDEX(근로조건!$A$5:$AF$1048576,MATCH(A206,근로조건!$A$5:$A$1048576,0)+0,17))</f>
        <v/>
      </c>
      <c r="AJ206" s="253"/>
      <c r="AK206" s="253"/>
      <c r="AL206" s="253" t="str" cm="1">
        <f t="array" ref="AL206">IF(A206="","",INDEX(근로조건!$A$5:$AF$1048576,MATCH(A206,근로조건!$A$5:$A$1048576,0)+0,20))</f>
        <v/>
      </c>
      <c r="AM206" s="253"/>
      <c r="AN206" s="253"/>
      <c r="AO206" s="253"/>
      <c r="AP206" s="260"/>
      <c r="AQ206" s="123"/>
      <c r="AR206" s="166"/>
      <c r="AS206" s="267"/>
      <c r="AT206" s="266"/>
      <c r="AU206" s="266"/>
      <c r="AV206" s="266"/>
    </row>
    <row r="207" spans="1:48" x14ac:dyDescent="0.3">
      <c r="A207" s="52"/>
      <c r="B207" s="54"/>
      <c r="C207" s="53"/>
      <c r="D207" s="53"/>
      <c r="E207" s="53"/>
      <c r="F207" s="57"/>
      <c r="G207" s="57"/>
      <c r="H207" s="52"/>
      <c r="I207" s="53"/>
      <c r="J207" s="53"/>
      <c r="K207" s="95"/>
      <c r="L207" s="52"/>
      <c r="M207" s="52"/>
      <c r="N207" s="54"/>
      <c r="O207" s="254" t="str" cm="1">
        <f t="array" ref="O207">IF(A207="","",INDEX(근로조건!$A$5:$Y$1048576,MATCH(A207,근로조건!$A$5:$A$1048576,0)+0,15))</f>
        <v/>
      </c>
      <c r="P207" s="255" t="str" cm="1">
        <f t="array" ref="P207">IF(A207="","",INDEX(근로조건!$A$5:$Y$1048576,MATCH(A207,근로조건!$A$5:$A$1048576,0)+0,16))</f>
        <v/>
      </c>
      <c r="Q207" s="256" t="str" cm="1">
        <f t="array" ref="Q207">IF(A207="","",INDEX(근로조건!$A$5:$ZZ$1048576,MATCH(A207,근로조건!$A$5:$A$1048576,0)+0,21))</f>
        <v/>
      </c>
      <c r="R207" s="61"/>
      <c r="S207" s="61"/>
      <c r="T207" s="61"/>
      <c r="U207" s="61"/>
      <c r="V207" s="61"/>
      <c r="W207" s="61"/>
      <c r="X207" s="61"/>
      <c r="Y207" s="61"/>
      <c r="Z207" s="260" t="str">
        <f t="shared" si="12"/>
        <v/>
      </c>
      <c r="AA207" s="260" t="str">
        <f t="shared" si="13"/>
        <v/>
      </c>
      <c r="AB207" s="260" t="str" cm="1">
        <f t="array" ref="AB207">IFERROR(IF(A207="","",INDEX(근로조건!$A$5:$Z$1048576,MATCH(A207,근로조건!$A$5:$A$1048576,0)+0,17)-INDEX(근로조건!$A$5:$Z$1048576,MATCH(A207,근로조건!$A$5:$A$1048576,0)+0,11))*B207,"")</f>
        <v/>
      </c>
      <c r="AC207" s="260" t="str">
        <f t="shared" si="14"/>
        <v/>
      </c>
      <c r="AD207" s="260" t="str" cm="1">
        <f t="array" ref="AD207">IFERROR(IF(A207="","",INDEX(근로조건!$A$5:$L$1048576,MATCH(A207,근로조건!$A$5:$A$1048576,0)+0,12))*B207,"")</f>
        <v/>
      </c>
      <c r="AE207" s="261" t="str" cm="1">
        <f t="array" ref="AE207">IF(A207="","",INDEX(근로조건!$A$5:$AF$1048576,MATCH(A207,근로조건!$A$5:$A$1048576,0)+0,13))</f>
        <v/>
      </c>
      <c r="AF207" s="262" t="str" cm="1">
        <f t="array" ref="AF207">IF(A207="","",INDEX(근로조건!$A$5:$AF$1048576,MATCH(A207,근로조건!$A$5:$A$1048576,0)+0,14))</f>
        <v/>
      </c>
      <c r="AG207" s="261" t="str" cm="1">
        <f t="array" ref="AG207">IF(A207="","",INDEX(근로조건!$A$5:$AF$1048576,MATCH(A207,근로조건!$A$5:$A$1048576,0)+0,11))</f>
        <v/>
      </c>
      <c r="AH207" s="261" t="str" cm="1">
        <f t="array" ref="AH207">IF(A207="","",INDEX(근로조건!$A$5:$AF$1048576,MATCH(A207,근로조건!$A$5:$A$1048576,0)+0,19))</f>
        <v/>
      </c>
      <c r="AI207" s="262" t="str" cm="1">
        <f t="array" ref="AI207">IF(A207="","",INDEX(근로조건!$A$5:$AF$1048576,MATCH(A207,근로조건!$A$5:$A$1048576,0)+0,17))</f>
        <v/>
      </c>
      <c r="AJ207" s="253"/>
      <c r="AK207" s="253"/>
      <c r="AL207" s="253" t="str" cm="1">
        <f t="array" ref="AL207">IF(A207="","",INDEX(근로조건!$A$5:$AF$1048576,MATCH(A207,근로조건!$A$5:$A$1048576,0)+0,20))</f>
        <v/>
      </c>
      <c r="AM207" s="253"/>
      <c r="AN207" s="253"/>
      <c r="AO207" s="253"/>
      <c r="AP207" s="260"/>
      <c r="AQ207" s="123"/>
      <c r="AR207" s="166"/>
      <c r="AS207" s="267"/>
      <c r="AT207" s="266"/>
      <c r="AU207" s="266"/>
      <c r="AV207" s="266"/>
    </row>
    <row r="208" spans="1:48" x14ac:dyDescent="0.3">
      <c r="A208" s="52"/>
      <c r="B208" s="54"/>
      <c r="C208" s="53"/>
      <c r="D208" s="53"/>
      <c r="E208" s="53"/>
      <c r="F208" s="57"/>
      <c r="G208" s="57"/>
      <c r="H208" s="52"/>
      <c r="I208" s="53"/>
      <c r="J208" s="53"/>
      <c r="K208" s="95"/>
      <c r="L208" s="52"/>
      <c r="M208" s="52"/>
      <c r="N208" s="54"/>
      <c r="O208" s="254" t="str" cm="1">
        <f t="array" ref="O208">IF(A208="","",INDEX(근로조건!$A$5:$Y$1048576,MATCH(A208,근로조건!$A$5:$A$1048576,0)+0,15))</f>
        <v/>
      </c>
      <c r="P208" s="255" t="str" cm="1">
        <f t="array" ref="P208">IF(A208="","",INDEX(근로조건!$A$5:$Y$1048576,MATCH(A208,근로조건!$A$5:$A$1048576,0)+0,16))</f>
        <v/>
      </c>
      <c r="Q208" s="256" t="str" cm="1">
        <f t="array" ref="Q208">IF(A208="","",INDEX(근로조건!$A$5:$ZZ$1048576,MATCH(A208,근로조건!$A$5:$A$1048576,0)+0,21))</f>
        <v/>
      </c>
      <c r="R208" s="61"/>
      <c r="S208" s="61"/>
      <c r="T208" s="61"/>
      <c r="U208" s="61"/>
      <c r="V208" s="61"/>
      <c r="W208" s="61"/>
      <c r="X208" s="61"/>
      <c r="Y208" s="61"/>
      <c r="Z208" s="260" t="str">
        <f t="shared" si="12"/>
        <v/>
      </c>
      <c r="AA208" s="260" t="str">
        <f t="shared" si="13"/>
        <v/>
      </c>
      <c r="AB208" s="260" t="str" cm="1">
        <f t="array" ref="AB208">IFERROR(IF(A208="","",INDEX(근로조건!$A$5:$Z$1048576,MATCH(A208,근로조건!$A$5:$A$1048576,0)+0,17)-INDEX(근로조건!$A$5:$Z$1048576,MATCH(A208,근로조건!$A$5:$A$1048576,0)+0,11))*B208,"")</f>
        <v/>
      </c>
      <c r="AC208" s="260" t="str">
        <f t="shared" si="14"/>
        <v/>
      </c>
      <c r="AD208" s="260" t="str" cm="1">
        <f t="array" ref="AD208">IFERROR(IF(A208="","",INDEX(근로조건!$A$5:$L$1048576,MATCH(A208,근로조건!$A$5:$A$1048576,0)+0,12))*B208,"")</f>
        <v/>
      </c>
      <c r="AE208" s="261" t="str" cm="1">
        <f t="array" ref="AE208">IF(A208="","",INDEX(근로조건!$A$5:$AF$1048576,MATCH(A208,근로조건!$A$5:$A$1048576,0)+0,13))</f>
        <v/>
      </c>
      <c r="AF208" s="262" t="str" cm="1">
        <f t="array" ref="AF208">IF(A208="","",INDEX(근로조건!$A$5:$AF$1048576,MATCH(A208,근로조건!$A$5:$A$1048576,0)+0,14))</f>
        <v/>
      </c>
      <c r="AG208" s="261" t="str" cm="1">
        <f t="array" ref="AG208">IF(A208="","",INDEX(근로조건!$A$5:$AF$1048576,MATCH(A208,근로조건!$A$5:$A$1048576,0)+0,11))</f>
        <v/>
      </c>
      <c r="AH208" s="261" t="str" cm="1">
        <f t="array" ref="AH208">IF(A208="","",INDEX(근로조건!$A$5:$AF$1048576,MATCH(A208,근로조건!$A$5:$A$1048576,0)+0,19))</f>
        <v/>
      </c>
      <c r="AI208" s="262" t="str" cm="1">
        <f t="array" ref="AI208">IF(A208="","",INDEX(근로조건!$A$5:$AF$1048576,MATCH(A208,근로조건!$A$5:$A$1048576,0)+0,17))</f>
        <v/>
      </c>
      <c r="AJ208" s="253"/>
      <c r="AK208" s="253"/>
      <c r="AL208" s="253" t="str" cm="1">
        <f t="array" ref="AL208">IF(A208="","",INDEX(근로조건!$A$5:$AF$1048576,MATCH(A208,근로조건!$A$5:$A$1048576,0)+0,20))</f>
        <v/>
      </c>
      <c r="AM208" s="253"/>
      <c r="AN208" s="253"/>
      <c r="AO208" s="253"/>
      <c r="AP208" s="260"/>
      <c r="AQ208" s="123"/>
      <c r="AR208" s="166"/>
      <c r="AS208" s="267"/>
      <c r="AT208" s="266"/>
      <c r="AU208" s="266"/>
      <c r="AV208" s="266"/>
    </row>
    <row r="209" spans="1:48" x14ac:dyDescent="0.3">
      <c r="A209" s="52"/>
      <c r="B209" s="54"/>
      <c r="C209" s="53"/>
      <c r="D209" s="53"/>
      <c r="E209" s="53"/>
      <c r="F209" s="57"/>
      <c r="G209" s="57"/>
      <c r="H209" s="52"/>
      <c r="I209" s="53"/>
      <c r="J209" s="53"/>
      <c r="K209" s="95"/>
      <c r="L209" s="52"/>
      <c r="M209" s="52"/>
      <c r="N209" s="54"/>
      <c r="O209" s="254" t="str" cm="1">
        <f t="array" ref="O209">IF(A209="","",INDEX(근로조건!$A$5:$Y$1048576,MATCH(A209,근로조건!$A$5:$A$1048576,0)+0,15))</f>
        <v/>
      </c>
      <c r="P209" s="255" t="str" cm="1">
        <f t="array" ref="P209">IF(A209="","",INDEX(근로조건!$A$5:$Y$1048576,MATCH(A209,근로조건!$A$5:$A$1048576,0)+0,16))</f>
        <v/>
      </c>
      <c r="Q209" s="256" t="str" cm="1">
        <f t="array" ref="Q209">IF(A209="","",INDEX(근로조건!$A$5:$ZZ$1048576,MATCH(A209,근로조건!$A$5:$A$1048576,0)+0,21))</f>
        <v/>
      </c>
      <c r="R209" s="61"/>
      <c r="S209" s="61"/>
      <c r="T209" s="61"/>
      <c r="U209" s="61"/>
      <c r="V209" s="61"/>
      <c r="W209" s="61"/>
      <c r="X209" s="61"/>
      <c r="Y209" s="61"/>
      <c r="Z209" s="260" t="str">
        <f t="shared" si="12"/>
        <v/>
      </c>
      <c r="AA209" s="260" t="str">
        <f t="shared" si="13"/>
        <v/>
      </c>
      <c r="AB209" s="260" t="str" cm="1">
        <f t="array" ref="AB209">IFERROR(IF(A209="","",INDEX(근로조건!$A$5:$Z$1048576,MATCH(A209,근로조건!$A$5:$A$1048576,0)+0,17)-INDEX(근로조건!$A$5:$Z$1048576,MATCH(A209,근로조건!$A$5:$A$1048576,0)+0,11))*B209,"")</f>
        <v/>
      </c>
      <c r="AC209" s="260" t="str">
        <f t="shared" si="14"/>
        <v/>
      </c>
      <c r="AD209" s="260" t="str" cm="1">
        <f t="array" ref="AD209">IFERROR(IF(A209="","",INDEX(근로조건!$A$5:$L$1048576,MATCH(A209,근로조건!$A$5:$A$1048576,0)+0,12))*B209,"")</f>
        <v/>
      </c>
      <c r="AE209" s="261" t="str" cm="1">
        <f t="array" ref="AE209">IF(A209="","",INDEX(근로조건!$A$5:$AF$1048576,MATCH(A209,근로조건!$A$5:$A$1048576,0)+0,13))</f>
        <v/>
      </c>
      <c r="AF209" s="262" t="str" cm="1">
        <f t="array" ref="AF209">IF(A209="","",INDEX(근로조건!$A$5:$AF$1048576,MATCH(A209,근로조건!$A$5:$A$1048576,0)+0,14))</f>
        <v/>
      </c>
      <c r="AG209" s="261" t="str" cm="1">
        <f t="array" ref="AG209">IF(A209="","",INDEX(근로조건!$A$5:$AF$1048576,MATCH(A209,근로조건!$A$5:$A$1048576,0)+0,11))</f>
        <v/>
      </c>
      <c r="AH209" s="261" t="str" cm="1">
        <f t="array" ref="AH209">IF(A209="","",INDEX(근로조건!$A$5:$AF$1048576,MATCH(A209,근로조건!$A$5:$A$1048576,0)+0,19))</f>
        <v/>
      </c>
      <c r="AI209" s="262" t="str" cm="1">
        <f t="array" ref="AI209">IF(A209="","",INDEX(근로조건!$A$5:$AF$1048576,MATCH(A209,근로조건!$A$5:$A$1048576,0)+0,17))</f>
        <v/>
      </c>
      <c r="AJ209" s="253"/>
      <c r="AK209" s="253"/>
      <c r="AL209" s="253" t="str" cm="1">
        <f t="array" ref="AL209">IF(A209="","",INDEX(근로조건!$A$5:$AF$1048576,MATCH(A209,근로조건!$A$5:$A$1048576,0)+0,20))</f>
        <v/>
      </c>
      <c r="AM209" s="253"/>
      <c r="AN209" s="253"/>
      <c r="AO209" s="253"/>
      <c r="AP209" s="260"/>
      <c r="AQ209" s="123"/>
      <c r="AR209" s="166"/>
      <c r="AS209" s="267"/>
      <c r="AT209" s="266"/>
      <c r="AU209" s="266"/>
      <c r="AV209" s="266"/>
    </row>
    <row r="210" spans="1:48" x14ac:dyDescent="0.3">
      <c r="A210" s="52"/>
      <c r="B210" s="54"/>
      <c r="C210" s="53"/>
      <c r="D210" s="53"/>
      <c r="E210" s="53"/>
      <c r="F210" s="57"/>
      <c r="G210" s="57"/>
      <c r="H210" s="52"/>
      <c r="I210" s="53"/>
      <c r="J210" s="53"/>
      <c r="K210" s="95"/>
      <c r="L210" s="52"/>
      <c r="M210" s="52"/>
      <c r="N210" s="54"/>
      <c r="O210" s="254" t="str" cm="1">
        <f t="array" ref="O210">IF(A210="","",INDEX(근로조건!$A$5:$Y$1048576,MATCH(A210,근로조건!$A$5:$A$1048576,0)+0,15))</f>
        <v/>
      </c>
      <c r="P210" s="255" t="str" cm="1">
        <f t="array" ref="P210">IF(A210="","",INDEX(근로조건!$A$5:$Y$1048576,MATCH(A210,근로조건!$A$5:$A$1048576,0)+0,16))</f>
        <v/>
      </c>
      <c r="Q210" s="256" t="str" cm="1">
        <f t="array" ref="Q210">IF(A210="","",INDEX(근로조건!$A$5:$ZZ$1048576,MATCH(A210,근로조건!$A$5:$A$1048576,0)+0,21))</f>
        <v/>
      </c>
      <c r="R210" s="61"/>
      <c r="S210" s="61"/>
      <c r="T210" s="61"/>
      <c r="U210" s="61"/>
      <c r="V210" s="61"/>
      <c r="W210" s="61"/>
      <c r="X210" s="61"/>
      <c r="Y210" s="61"/>
      <c r="Z210" s="260" t="str">
        <f t="shared" si="12"/>
        <v/>
      </c>
      <c r="AA210" s="260" t="str">
        <f t="shared" si="13"/>
        <v/>
      </c>
      <c r="AB210" s="260" t="str" cm="1">
        <f t="array" ref="AB210">IFERROR(IF(A210="","",INDEX(근로조건!$A$5:$Z$1048576,MATCH(A210,근로조건!$A$5:$A$1048576,0)+0,17)-INDEX(근로조건!$A$5:$Z$1048576,MATCH(A210,근로조건!$A$5:$A$1048576,0)+0,11))*B210,"")</f>
        <v/>
      </c>
      <c r="AC210" s="260" t="str">
        <f t="shared" si="14"/>
        <v/>
      </c>
      <c r="AD210" s="260" t="str" cm="1">
        <f t="array" ref="AD210">IFERROR(IF(A210="","",INDEX(근로조건!$A$5:$L$1048576,MATCH(A210,근로조건!$A$5:$A$1048576,0)+0,12))*B210,"")</f>
        <v/>
      </c>
      <c r="AE210" s="261" t="str" cm="1">
        <f t="array" ref="AE210">IF(A210="","",INDEX(근로조건!$A$5:$AF$1048576,MATCH(A210,근로조건!$A$5:$A$1048576,0)+0,13))</f>
        <v/>
      </c>
      <c r="AF210" s="262" t="str" cm="1">
        <f t="array" ref="AF210">IF(A210="","",INDEX(근로조건!$A$5:$AF$1048576,MATCH(A210,근로조건!$A$5:$A$1048576,0)+0,14))</f>
        <v/>
      </c>
      <c r="AG210" s="261" t="str" cm="1">
        <f t="array" ref="AG210">IF(A210="","",INDEX(근로조건!$A$5:$AF$1048576,MATCH(A210,근로조건!$A$5:$A$1048576,0)+0,11))</f>
        <v/>
      </c>
      <c r="AH210" s="261" t="str" cm="1">
        <f t="array" ref="AH210">IF(A210="","",INDEX(근로조건!$A$5:$AF$1048576,MATCH(A210,근로조건!$A$5:$A$1048576,0)+0,19))</f>
        <v/>
      </c>
      <c r="AI210" s="262" t="str" cm="1">
        <f t="array" ref="AI210">IF(A210="","",INDEX(근로조건!$A$5:$AF$1048576,MATCH(A210,근로조건!$A$5:$A$1048576,0)+0,17))</f>
        <v/>
      </c>
      <c r="AJ210" s="253"/>
      <c r="AK210" s="253"/>
      <c r="AL210" s="253" t="str" cm="1">
        <f t="array" ref="AL210">IF(A210="","",INDEX(근로조건!$A$5:$AF$1048576,MATCH(A210,근로조건!$A$5:$A$1048576,0)+0,20))</f>
        <v/>
      </c>
      <c r="AM210" s="253"/>
      <c r="AN210" s="253"/>
      <c r="AO210" s="253"/>
      <c r="AP210" s="260"/>
      <c r="AQ210" s="123"/>
      <c r="AR210" s="166"/>
      <c r="AS210" s="267"/>
      <c r="AT210" s="266"/>
      <c r="AU210" s="266"/>
      <c r="AV210" s="266"/>
    </row>
    <row r="211" spans="1:48" x14ac:dyDescent="0.3">
      <c r="A211" s="52"/>
      <c r="B211" s="54"/>
      <c r="C211" s="53"/>
      <c r="D211" s="53"/>
      <c r="E211" s="53"/>
      <c r="F211" s="57"/>
      <c r="G211" s="57"/>
      <c r="H211" s="52"/>
      <c r="I211" s="53"/>
      <c r="J211" s="53"/>
      <c r="K211" s="95"/>
      <c r="L211" s="52"/>
      <c r="M211" s="52"/>
      <c r="N211" s="54"/>
      <c r="O211" s="254" t="str" cm="1">
        <f t="array" ref="O211">IF(A211="","",INDEX(근로조건!$A$5:$Y$1048576,MATCH(A211,근로조건!$A$5:$A$1048576,0)+0,15))</f>
        <v/>
      </c>
      <c r="P211" s="255" t="str" cm="1">
        <f t="array" ref="P211">IF(A211="","",INDEX(근로조건!$A$5:$Y$1048576,MATCH(A211,근로조건!$A$5:$A$1048576,0)+0,16))</f>
        <v/>
      </c>
      <c r="Q211" s="256" t="str" cm="1">
        <f t="array" ref="Q211">IF(A211="","",INDEX(근로조건!$A$5:$ZZ$1048576,MATCH(A211,근로조건!$A$5:$A$1048576,0)+0,21))</f>
        <v/>
      </c>
      <c r="R211" s="61"/>
      <c r="S211" s="61"/>
      <c r="T211" s="61"/>
      <c r="U211" s="61"/>
      <c r="V211" s="61"/>
      <c r="W211" s="61"/>
      <c r="X211" s="61"/>
      <c r="Y211" s="61"/>
      <c r="Z211" s="260" t="str">
        <f t="shared" si="12"/>
        <v/>
      </c>
      <c r="AA211" s="260" t="str">
        <f t="shared" si="13"/>
        <v/>
      </c>
      <c r="AB211" s="260" t="str" cm="1">
        <f t="array" ref="AB211">IFERROR(IF(A211="","",INDEX(근로조건!$A$5:$Z$1048576,MATCH(A211,근로조건!$A$5:$A$1048576,0)+0,17)-INDEX(근로조건!$A$5:$Z$1048576,MATCH(A211,근로조건!$A$5:$A$1048576,0)+0,11))*B211,"")</f>
        <v/>
      </c>
      <c r="AC211" s="260" t="str">
        <f t="shared" si="14"/>
        <v/>
      </c>
      <c r="AD211" s="260" t="str" cm="1">
        <f t="array" ref="AD211">IFERROR(IF(A211="","",INDEX(근로조건!$A$5:$L$1048576,MATCH(A211,근로조건!$A$5:$A$1048576,0)+0,12))*B211,"")</f>
        <v/>
      </c>
      <c r="AE211" s="261" t="str" cm="1">
        <f t="array" ref="AE211">IF(A211="","",INDEX(근로조건!$A$5:$AF$1048576,MATCH(A211,근로조건!$A$5:$A$1048576,0)+0,13))</f>
        <v/>
      </c>
      <c r="AF211" s="262" t="str" cm="1">
        <f t="array" ref="AF211">IF(A211="","",INDEX(근로조건!$A$5:$AF$1048576,MATCH(A211,근로조건!$A$5:$A$1048576,0)+0,14))</f>
        <v/>
      </c>
      <c r="AG211" s="261" t="str" cm="1">
        <f t="array" ref="AG211">IF(A211="","",INDEX(근로조건!$A$5:$AF$1048576,MATCH(A211,근로조건!$A$5:$A$1048576,0)+0,11))</f>
        <v/>
      </c>
      <c r="AH211" s="261" t="str" cm="1">
        <f t="array" ref="AH211">IF(A211="","",INDEX(근로조건!$A$5:$AF$1048576,MATCH(A211,근로조건!$A$5:$A$1048576,0)+0,19))</f>
        <v/>
      </c>
      <c r="AI211" s="262" t="str" cm="1">
        <f t="array" ref="AI211">IF(A211="","",INDEX(근로조건!$A$5:$AF$1048576,MATCH(A211,근로조건!$A$5:$A$1048576,0)+0,17))</f>
        <v/>
      </c>
      <c r="AJ211" s="253"/>
      <c r="AK211" s="253"/>
      <c r="AL211" s="253" t="str" cm="1">
        <f t="array" ref="AL211">IF(A211="","",INDEX(근로조건!$A$5:$AF$1048576,MATCH(A211,근로조건!$A$5:$A$1048576,0)+0,20))</f>
        <v/>
      </c>
      <c r="AM211" s="253"/>
      <c r="AN211" s="253"/>
      <c r="AO211" s="253"/>
      <c r="AP211" s="260"/>
      <c r="AQ211" s="123"/>
      <c r="AR211" s="166"/>
      <c r="AS211" s="267"/>
      <c r="AT211" s="266"/>
      <c r="AU211" s="266"/>
      <c r="AV211" s="266"/>
    </row>
    <row r="212" spans="1:48" x14ac:dyDescent="0.3">
      <c r="A212" s="52"/>
      <c r="B212" s="54"/>
      <c r="C212" s="53"/>
      <c r="D212" s="53"/>
      <c r="E212" s="53"/>
      <c r="F212" s="57"/>
      <c r="G212" s="57"/>
      <c r="H212" s="52"/>
      <c r="I212" s="53"/>
      <c r="J212" s="53"/>
      <c r="K212" s="95"/>
      <c r="L212" s="52"/>
      <c r="M212" s="52"/>
      <c r="N212" s="54"/>
      <c r="O212" s="254" t="str" cm="1">
        <f t="array" ref="O212">IF(A212="","",INDEX(근로조건!$A$5:$Y$1048576,MATCH(A212,근로조건!$A$5:$A$1048576,0)+0,15))</f>
        <v/>
      </c>
      <c r="P212" s="255" t="str" cm="1">
        <f t="array" ref="P212">IF(A212="","",INDEX(근로조건!$A$5:$Y$1048576,MATCH(A212,근로조건!$A$5:$A$1048576,0)+0,16))</f>
        <v/>
      </c>
      <c r="Q212" s="256" t="str" cm="1">
        <f t="array" ref="Q212">IF(A212="","",INDEX(근로조건!$A$5:$ZZ$1048576,MATCH(A212,근로조건!$A$5:$A$1048576,0)+0,21))</f>
        <v/>
      </c>
      <c r="R212" s="61"/>
      <c r="S212" s="61"/>
      <c r="T212" s="61"/>
      <c r="U212" s="61"/>
      <c r="V212" s="61"/>
      <c r="W212" s="61"/>
      <c r="X212" s="61"/>
      <c r="Y212" s="61"/>
      <c r="Z212" s="260" t="str">
        <f t="shared" si="12"/>
        <v/>
      </c>
      <c r="AA212" s="260" t="str">
        <f t="shared" si="13"/>
        <v/>
      </c>
      <c r="AB212" s="260" t="str" cm="1">
        <f t="array" ref="AB212">IFERROR(IF(A212="","",INDEX(근로조건!$A$5:$Z$1048576,MATCH(A212,근로조건!$A$5:$A$1048576,0)+0,17)-INDEX(근로조건!$A$5:$Z$1048576,MATCH(A212,근로조건!$A$5:$A$1048576,0)+0,11))*B212,"")</f>
        <v/>
      </c>
      <c r="AC212" s="260" t="str">
        <f t="shared" si="14"/>
        <v/>
      </c>
      <c r="AD212" s="260" t="str" cm="1">
        <f t="array" ref="AD212">IFERROR(IF(A212="","",INDEX(근로조건!$A$5:$L$1048576,MATCH(A212,근로조건!$A$5:$A$1048576,0)+0,12))*B212,"")</f>
        <v/>
      </c>
      <c r="AE212" s="261" t="str" cm="1">
        <f t="array" ref="AE212">IF(A212="","",INDEX(근로조건!$A$5:$AF$1048576,MATCH(A212,근로조건!$A$5:$A$1048576,0)+0,13))</f>
        <v/>
      </c>
      <c r="AF212" s="262" t="str" cm="1">
        <f t="array" ref="AF212">IF(A212="","",INDEX(근로조건!$A$5:$AF$1048576,MATCH(A212,근로조건!$A$5:$A$1048576,0)+0,14))</f>
        <v/>
      </c>
      <c r="AG212" s="261" t="str" cm="1">
        <f t="array" ref="AG212">IF(A212="","",INDEX(근로조건!$A$5:$AF$1048576,MATCH(A212,근로조건!$A$5:$A$1048576,0)+0,11))</f>
        <v/>
      </c>
      <c r="AH212" s="261" t="str" cm="1">
        <f t="array" ref="AH212">IF(A212="","",INDEX(근로조건!$A$5:$AF$1048576,MATCH(A212,근로조건!$A$5:$A$1048576,0)+0,19))</f>
        <v/>
      </c>
      <c r="AI212" s="262" t="str" cm="1">
        <f t="array" ref="AI212">IF(A212="","",INDEX(근로조건!$A$5:$AF$1048576,MATCH(A212,근로조건!$A$5:$A$1048576,0)+0,17))</f>
        <v/>
      </c>
      <c r="AJ212" s="253"/>
      <c r="AK212" s="253"/>
      <c r="AL212" s="253" t="str" cm="1">
        <f t="array" ref="AL212">IF(A212="","",INDEX(근로조건!$A$5:$AF$1048576,MATCH(A212,근로조건!$A$5:$A$1048576,0)+0,20))</f>
        <v/>
      </c>
      <c r="AM212" s="253"/>
      <c r="AN212" s="253"/>
      <c r="AO212" s="253"/>
      <c r="AP212" s="260"/>
      <c r="AQ212" s="123"/>
      <c r="AR212" s="166"/>
      <c r="AS212" s="267"/>
      <c r="AT212" s="266"/>
      <c r="AU212" s="266"/>
      <c r="AV212" s="266"/>
    </row>
    <row r="213" spans="1:48" x14ac:dyDescent="0.3">
      <c r="A213" s="52"/>
      <c r="B213" s="54"/>
      <c r="C213" s="53"/>
      <c r="D213" s="53"/>
      <c r="E213" s="53"/>
      <c r="F213" s="57"/>
      <c r="G213" s="57"/>
      <c r="H213" s="52"/>
      <c r="I213" s="53"/>
      <c r="J213" s="53"/>
      <c r="K213" s="95"/>
      <c r="L213" s="52"/>
      <c r="M213" s="52"/>
      <c r="N213" s="54"/>
      <c r="O213" s="254" t="str" cm="1">
        <f t="array" ref="O213">IF(A213="","",INDEX(근로조건!$A$5:$Y$1048576,MATCH(A213,근로조건!$A$5:$A$1048576,0)+0,15))</f>
        <v/>
      </c>
      <c r="P213" s="255" t="str" cm="1">
        <f t="array" ref="P213">IF(A213="","",INDEX(근로조건!$A$5:$Y$1048576,MATCH(A213,근로조건!$A$5:$A$1048576,0)+0,16))</f>
        <v/>
      </c>
      <c r="Q213" s="256" t="str" cm="1">
        <f t="array" ref="Q213">IF(A213="","",INDEX(근로조건!$A$5:$ZZ$1048576,MATCH(A213,근로조건!$A$5:$A$1048576,0)+0,21))</f>
        <v/>
      </c>
      <c r="R213" s="61"/>
      <c r="S213" s="61"/>
      <c r="T213" s="61"/>
      <c r="U213" s="61"/>
      <c r="V213" s="61"/>
      <c r="W213" s="61"/>
      <c r="X213" s="61"/>
      <c r="Y213" s="61"/>
      <c r="Z213" s="260" t="str">
        <f t="shared" si="12"/>
        <v/>
      </c>
      <c r="AA213" s="260" t="str">
        <f t="shared" si="13"/>
        <v/>
      </c>
      <c r="AB213" s="260" t="str" cm="1">
        <f t="array" ref="AB213">IFERROR(IF(A213="","",INDEX(근로조건!$A$5:$Z$1048576,MATCH(A213,근로조건!$A$5:$A$1048576,0)+0,17)-INDEX(근로조건!$A$5:$Z$1048576,MATCH(A213,근로조건!$A$5:$A$1048576,0)+0,11))*B213,"")</f>
        <v/>
      </c>
      <c r="AC213" s="260" t="str">
        <f t="shared" si="14"/>
        <v/>
      </c>
      <c r="AD213" s="260" t="str" cm="1">
        <f t="array" ref="AD213">IFERROR(IF(A213="","",INDEX(근로조건!$A$5:$L$1048576,MATCH(A213,근로조건!$A$5:$A$1048576,0)+0,12))*B213,"")</f>
        <v/>
      </c>
      <c r="AE213" s="261" t="str" cm="1">
        <f t="array" ref="AE213">IF(A213="","",INDEX(근로조건!$A$5:$AF$1048576,MATCH(A213,근로조건!$A$5:$A$1048576,0)+0,13))</f>
        <v/>
      </c>
      <c r="AF213" s="262" t="str" cm="1">
        <f t="array" ref="AF213">IF(A213="","",INDEX(근로조건!$A$5:$AF$1048576,MATCH(A213,근로조건!$A$5:$A$1048576,0)+0,14))</f>
        <v/>
      </c>
      <c r="AG213" s="261" t="str" cm="1">
        <f t="array" ref="AG213">IF(A213="","",INDEX(근로조건!$A$5:$AF$1048576,MATCH(A213,근로조건!$A$5:$A$1048576,0)+0,11))</f>
        <v/>
      </c>
      <c r="AH213" s="261" t="str" cm="1">
        <f t="array" ref="AH213">IF(A213="","",INDEX(근로조건!$A$5:$AF$1048576,MATCH(A213,근로조건!$A$5:$A$1048576,0)+0,19))</f>
        <v/>
      </c>
      <c r="AI213" s="262" t="str" cm="1">
        <f t="array" ref="AI213">IF(A213="","",INDEX(근로조건!$A$5:$AF$1048576,MATCH(A213,근로조건!$A$5:$A$1048576,0)+0,17))</f>
        <v/>
      </c>
      <c r="AJ213" s="253"/>
      <c r="AK213" s="253"/>
      <c r="AL213" s="253" t="str" cm="1">
        <f t="array" ref="AL213">IF(A213="","",INDEX(근로조건!$A$5:$AF$1048576,MATCH(A213,근로조건!$A$5:$A$1048576,0)+0,20))</f>
        <v/>
      </c>
      <c r="AM213" s="253"/>
      <c r="AN213" s="253"/>
      <c r="AO213" s="253"/>
      <c r="AP213" s="260"/>
      <c r="AQ213" s="123"/>
      <c r="AR213" s="166"/>
      <c r="AS213" s="267"/>
      <c r="AT213" s="266"/>
      <c r="AU213" s="266"/>
      <c r="AV213" s="266"/>
    </row>
    <row r="214" spans="1:48" x14ac:dyDescent="0.3">
      <c r="A214" s="52"/>
      <c r="B214" s="54"/>
      <c r="C214" s="53"/>
      <c r="D214" s="53"/>
      <c r="E214" s="53"/>
      <c r="F214" s="57"/>
      <c r="G214" s="57"/>
      <c r="H214" s="52"/>
      <c r="I214" s="53"/>
      <c r="J214" s="53"/>
      <c r="K214" s="95"/>
      <c r="L214" s="52"/>
      <c r="M214" s="52"/>
      <c r="N214" s="54"/>
      <c r="O214" s="254" t="str" cm="1">
        <f t="array" ref="O214">IF(A214="","",INDEX(근로조건!$A$5:$Y$1048576,MATCH(A214,근로조건!$A$5:$A$1048576,0)+0,15))</f>
        <v/>
      </c>
      <c r="P214" s="255" t="str" cm="1">
        <f t="array" ref="P214">IF(A214="","",INDEX(근로조건!$A$5:$Y$1048576,MATCH(A214,근로조건!$A$5:$A$1048576,0)+0,16))</f>
        <v/>
      </c>
      <c r="Q214" s="256" t="str" cm="1">
        <f t="array" ref="Q214">IF(A214="","",INDEX(근로조건!$A$5:$ZZ$1048576,MATCH(A214,근로조건!$A$5:$A$1048576,0)+0,21))</f>
        <v/>
      </c>
      <c r="R214" s="61"/>
      <c r="S214" s="61"/>
      <c r="T214" s="61"/>
      <c r="U214" s="61"/>
      <c r="V214" s="61"/>
      <c r="W214" s="61"/>
      <c r="X214" s="61"/>
      <c r="Y214" s="61"/>
      <c r="Z214" s="260" t="str">
        <f t="shared" si="12"/>
        <v/>
      </c>
      <c r="AA214" s="260" t="str">
        <f t="shared" si="13"/>
        <v/>
      </c>
      <c r="AB214" s="260" t="str" cm="1">
        <f t="array" ref="AB214">IFERROR(IF(A214="","",INDEX(근로조건!$A$5:$Z$1048576,MATCH(A214,근로조건!$A$5:$A$1048576,0)+0,17)-INDEX(근로조건!$A$5:$Z$1048576,MATCH(A214,근로조건!$A$5:$A$1048576,0)+0,11))*B214,"")</f>
        <v/>
      </c>
      <c r="AC214" s="260" t="str">
        <f t="shared" si="14"/>
        <v/>
      </c>
      <c r="AD214" s="260" t="str" cm="1">
        <f t="array" ref="AD214">IFERROR(IF(A214="","",INDEX(근로조건!$A$5:$L$1048576,MATCH(A214,근로조건!$A$5:$A$1048576,0)+0,12))*B214,"")</f>
        <v/>
      </c>
      <c r="AE214" s="261" t="str" cm="1">
        <f t="array" ref="AE214">IF(A214="","",INDEX(근로조건!$A$5:$AF$1048576,MATCH(A214,근로조건!$A$5:$A$1048576,0)+0,13))</f>
        <v/>
      </c>
      <c r="AF214" s="262" t="str" cm="1">
        <f t="array" ref="AF214">IF(A214="","",INDEX(근로조건!$A$5:$AF$1048576,MATCH(A214,근로조건!$A$5:$A$1048576,0)+0,14))</f>
        <v/>
      </c>
      <c r="AG214" s="261" t="str" cm="1">
        <f t="array" ref="AG214">IF(A214="","",INDEX(근로조건!$A$5:$AF$1048576,MATCH(A214,근로조건!$A$5:$A$1048576,0)+0,11))</f>
        <v/>
      </c>
      <c r="AH214" s="261" t="str" cm="1">
        <f t="array" ref="AH214">IF(A214="","",INDEX(근로조건!$A$5:$AF$1048576,MATCH(A214,근로조건!$A$5:$A$1048576,0)+0,19))</f>
        <v/>
      </c>
      <c r="AI214" s="262" t="str" cm="1">
        <f t="array" ref="AI214">IF(A214="","",INDEX(근로조건!$A$5:$AF$1048576,MATCH(A214,근로조건!$A$5:$A$1048576,0)+0,17))</f>
        <v/>
      </c>
      <c r="AJ214" s="253"/>
      <c r="AK214" s="253"/>
      <c r="AL214" s="253" t="str" cm="1">
        <f t="array" ref="AL214">IF(A214="","",INDEX(근로조건!$A$5:$AF$1048576,MATCH(A214,근로조건!$A$5:$A$1048576,0)+0,20))</f>
        <v/>
      </c>
      <c r="AM214" s="253"/>
      <c r="AN214" s="253"/>
      <c r="AO214" s="253"/>
      <c r="AP214" s="260"/>
      <c r="AQ214" s="123"/>
      <c r="AR214" s="166"/>
      <c r="AS214" s="267"/>
      <c r="AT214" s="266"/>
      <c r="AU214" s="266"/>
      <c r="AV214" s="266"/>
    </row>
    <row r="215" spans="1:48" x14ac:dyDescent="0.3">
      <c r="A215" s="52"/>
      <c r="B215" s="54"/>
      <c r="C215" s="53"/>
      <c r="D215" s="53"/>
      <c r="E215" s="53"/>
      <c r="F215" s="57"/>
      <c r="G215" s="57"/>
      <c r="H215" s="52"/>
      <c r="I215" s="53"/>
      <c r="J215" s="53"/>
      <c r="K215" s="95"/>
      <c r="L215" s="52"/>
      <c r="M215" s="52"/>
      <c r="N215" s="54"/>
      <c r="O215" s="254" t="str" cm="1">
        <f t="array" ref="O215">IF(A215="","",INDEX(근로조건!$A$5:$Y$1048576,MATCH(A215,근로조건!$A$5:$A$1048576,0)+0,15))</f>
        <v/>
      </c>
      <c r="P215" s="255" t="str" cm="1">
        <f t="array" ref="P215">IF(A215="","",INDEX(근로조건!$A$5:$Y$1048576,MATCH(A215,근로조건!$A$5:$A$1048576,0)+0,16))</f>
        <v/>
      </c>
      <c r="Q215" s="256" t="str" cm="1">
        <f t="array" ref="Q215">IF(A215="","",INDEX(근로조건!$A$5:$ZZ$1048576,MATCH(A215,근로조건!$A$5:$A$1048576,0)+0,21))</f>
        <v/>
      </c>
      <c r="R215" s="61"/>
      <c r="S215" s="61"/>
      <c r="T215" s="61"/>
      <c r="U215" s="61"/>
      <c r="V215" s="61"/>
      <c r="W215" s="61"/>
      <c r="X215" s="61"/>
      <c r="Y215" s="61"/>
      <c r="Z215" s="260" t="str">
        <f t="shared" si="12"/>
        <v/>
      </c>
      <c r="AA215" s="260" t="str">
        <f t="shared" si="13"/>
        <v/>
      </c>
      <c r="AB215" s="260" t="str" cm="1">
        <f t="array" ref="AB215">IFERROR(IF(A215="","",INDEX(근로조건!$A$5:$Z$1048576,MATCH(A215,근로조건!$A$5:$A$1048576,0)+0,17)-INDEX(근로조건!$A$5:$Z$1048576,MATCH(A215,근로조건!$A$5:$A$1048576,0)+0,11))*B215,"")</f>
        <v/>
      </c>
      <c r="AC215" s="260" t="str">
        <f t="shared" si="14"/>
        <v/>
      </c>
      <c r="AD215" s="260" t="str" cm="1">
        <f t="array" ref="AD215">IFERROR(IF(A215="","",INDEX(근로조건!$A$5:$L$1048576,MATCH(A215,근로조건!$A$5:$A$1048576,0)+0,12))*B215,"")</f>
        <v/>
      </c>
      <c r="AE215" s="261" t="str" cm="1">
        <f t="array" ref="AE215">IF(A215="","",INDEX(근로조건!$A$5:$AF$1048576,MATCH(A215,근로조건!$A$5:$A$1048576,0)+0,13))</f>
        <v/>
      </c>
      <c r="AF215" s="262" t="str" cm="1">
        <f t="array" ref="AF215">IF(A215="","",INDEX(근로조건!$A$5:$AF$1048576,MATCH(A215,근로조건!$A$5:$A$1048576,0)+0,14))</f>
        <v/>
      </c>
      <c r="AG215" s="261" t="str" cm="1">
        <f t="array" ref="AG215">IF(A215="","",INDEX(근로조건!$A$5:$AF$1048576,MATCH(A215,근로조건!$A$5:$A$1048576,0)+0,11))</f>
        <v/>
      </c>
      <c r="AH215" s="261" t="str" cm="1">
        <f t="array" ref="AH215">IF(A215="","",INDEX(근로조건!$A$5:$AF$1048576,MATCH(A215,근로조건!$A$5:$A$1048576,0)+0,19))</f>
        <v/>
      </c>
      <c r="AI215" s="262" t="str" cm="1">
        <f t="array" ref="AI215">IF(A215="","",INDEX(근로조건!$A$5:$AF$1048576,MATCH(A215,근로조건!$A$5:$A$1048576,0)+0,17))</f>
        <v/>
      </c>
      <c r="AJ215" s="253"/>
      <c r="AK215" s="253"/>
      <c r="AL215" s="253" t="str" cm="1">
        <f t="array" ref="AL215">IF(A215="","",INDEX(근로조건!$A$5:$AF$1048576,MATCH(A215,근로조건!$A$5:$A$1048576,0)+0,20))</f>
        <v/>
      </c>
      <c r="AM215" s="253"/>
      <c r="AN215" s="253"/>
      <c r="AO215" s="253"/>
      <c r="AP215" s="260"/>
      <c r="AQ215" s="123"/>
      <c r="AR215" s="166"/>
      <c r="AS215" s="267"/>
      <c r="AT215" s="266"/>
      <c r="AU215" s="266"/>
      <c r="AV215" s="266"/>
    </row>
    <row r="216" spans="1:48" x14ac:dyDescent="0.3">
      <c r="A216" s="52"/>
      <c r="B216" s="54"/>
      <c r="C216" s="53"/>
      <c r="D216" s="53"/>
      <c r="E216" s="53"/>
      <c r="F216" s="57"/>
      <c r="G216" s="57"/>
      <c r="H216" s="52"/>
      <c r="I216" s="53"/>
      <c r="J216" s="53"/>
      <c r="K216" s="95"/>
      <c r="L216" s="52"/>
      <c r="M216" s="52"/>
      <c r="N216" s="54"/>
      <c r="O216" s="254" t="str" cm="1">
        <f t="array" ref="O216">IF(A216="","",INDEX(근로조건!$A$5:$Y$1048576,MATCH(A216,근로조건!$A$5:$A$1048576,0)+0,15))</f>
        <v/>
      </c>
      <c r="P216" s="255" t="str" cm="1">
        <f t="array" ref="P216">IF(A216="","",INDEX(근로조건!$A$5:$Y$1048576,MATCH(A216,근로조건!$A$5:$A$1048576,0)+0,16))</f>
        <v/>
      </c>
      <c r="Q216" s="256" t="str" cm="1">
        <f t="array" ref="Q216">IF(A216="","",INDEX(근로조건!$A$5:$ZZ$1048576,MATCH(A216,근로조건!$A$5:$A$1048576,0)+0,21))</f>
        <v/>
      </c>
      <c r="R216" s="61"/>
      <c r="S216" s="61"/>
      <c r="T216" s="61"/>
      <c r="U216" s="61"/>
      <c r="V216" s="61"/>
      <c r="W216" s="61"/>
      <c r="X216" s="61"/>
      <c r="Y216" s="61"/>
      <c r="Z216" s="260" t="str">
        <f t="shared" si="12"/>
        <v/>
      </c>
      <c r="AA216" s="260" t="str">
        <f t="shared" si="13"/>
        <v/>
      </c>
      <c r="AB216" s="260" t="str" cm="1">
        <f t="array" ref="AB216">IFERROR(IF(A216="","",INDEX(근로조건!$A$5:$Z$1048576,MATCH(A216,근로조건!$A$5:$A$1048576,0)+0,17)-INDEX(근로조건!$A$5:$Z$1048576,MATCH(A216,근로조건!$A$5:$A$1048576,0)+0,11))*B216,"")</f>
        <v/>
      </c>
      <c r="AC216" s="260" t="str">
        <f t="shared" si="14"/>
        <v/>
      </c>
      <c r="AD216" s="260" t="str" cm="1">
        <f t="array" ref="AD216">IFERROR(IF(A216="","",INDEX(근로조건!$A$5:$L$1048576,MATCH(A216,근로조건!$A$5:$A$1048576,0)+0,12))*B216,"")</f>
        <v/>
      </c>
      <c r="AE216" s="261" t="str" cm="1">
        <f t="array" ref="AE216">IF(A216="","",INDEX(근로조건!$A$5:$AF$1048576,MATCH(A216,근로조건!$A$5:$A$1048576,0)+0,13))</f>
        <v/>
      </c>
      <c r="AF216" s="262" t="str" cm="1">
        <f t="array" ref="AF216">IF(A216="","",INDEX(근로조건!$A$5:$AF$1048576,MATCH(A216,근로조건!$A$5:$A$1048576,0)+0,14))</f>
        <v/>
      </c>
      <c r="AG216" s="261" t="str" cm="1">
        <f t="array" ref="AG216">IF(A216="","",INDEX(근로조건!$A$5:$AF$1048576,MATCH(A216,근로조건!$A$5:$A$1048576,0)+0,11))</f>
        <v/>
      </c>
      <c r="AH216" s="261" t="str" cm="1">
        <f t="array" ref="AH216">IF(A216="","",INDEX(근로조건!$A$5:$AF$1048576,MATCH(A216,근로조건!$A$5:$A$1048576,0)+0,19))</f>
        <v/>
      </c>
      <c r="AI216" s="262" t="str" cm="1">
        <f t="array" ref="AI216">IF(A216="","",INDEX(근로조건!$A$5:$AF$1048576,MATCH(A216,근로조건!$A$5:$A$1048576,0)+0,17))</f>
        <v/>
      </c>
      <c r="AJ216" s="253"/>
      <c r="AK216" s="253"/>
      <c r="AL216" s="253" t="str" cm="1">
        <f t="array" ref="AL216">IF(A216="","",INDEX(근로조건!$A$5:$AF$1048576,MATCH(A216,근로조건!$A$5:$A$1048576,0)+0,20))</f>
        <v/>
      </c>
      <c r="AM216" s="253"/>
      <c r="AN216" s="253"/>
      <c r="AO216" s="253"/>
      <c r="AP216" s="260"/>
      <c r="AQ216" s="123"/>
      <c r="AR216" s="166"/>
      <c r="AS216" s="267"/>
      <c r="AT216" s="266"/>
      <c r="AU216" s="266"/>
      <c r="AV216" s="266"/>
    </row>
    <row r="217" spans="1:48" x14ac:dyDescent="0.3">
      <c r="A217" s="52"/>
      <c r="B217" s="54"/>
      <c r="C217" s="53"/>
      <c r="D217" s="53"/>
      <c r="E217" s="53"/>
      <c r="F217" s="57"/>
      <c r="G217" s="57"/>
      <c r="H217" s="52"/>
      <c r="I217" s="53"/>
      <c r="J217" s="53"/>
      <c r="K217" s="95"/>
      <c r="L217" s="52"/>
      <c r="M217" s="52"/>
      <c r="N217" s="54"/>
      <c r="O217" s="254" t="str" cm="1">
        <f t="array" ref="O217">IF(A217="","",INDEX(근로조건!$A$5:$Y$1048576,MATCH(A217,근로조건!$A$5:$A$1048576,0)+0,15))</f>
        <v/>
      </c>
      <c r="P217" s="255" t="str" cm="1">
        <f t="array" ref="P217">IF(A217="","",INDEX(근로조건!$A$5:$Y$1048576,MATCH(A217,근로조건!$A$5:$A$1048576,0)+0,16))</f>
        <v/>
      </c>
      <c r="Q217" s="256" t="str" cm="1">
        <f t="array" ref="Q217">IF(A217="","",INDEX(근로조건!$A$5:$ZZ$1048576,MATCH(A217,근로조건!$A$5:$A$1048576,0)+0,21))</f>
        <v/>
      </c>
      <c r="R217" s="61"/>
      <c r="S217" s="61"/>
      <c r="T217" s="61"/>
      <c r="U217" s="61"/>
      <c r="V217" s="61"/>
      <c r="W217" s="61"/>
      <c r="X217" s="61"/>
      <c r="Y217" s="61"/>
      <c r="Z217" s="260" t="str">
        <f t="shared" si="12"/>
        <v/>
      </c>
      <c r="AA217" s="260" t="str">
        <f t="shared" si="13"/>
        <v/>
      </c>
      <c r="AB217" s="260" t="str" cm="1">
        <f t="array" ref="AB217">IFERROR(IF(A217="","",INDEX(근로조건!$A$5:$Z$1048576,MATCH(A217,근로조건!$A$5:$A$1048576,0)+0,17)-INDEX(근로조건!$A$5:$Z$1048576,MATCH(A217,근로조건!$A$5:$A$1048576,0)+0,11))*B217,"")</f>
        <v/>
      </c>
      <c r="AC217" s="260" t="str">
        <f t="shared" si="14"/>
        <v/>
      </c>
      <c r="AD217" s="260" t="str" cm="1">
        <f t="array" ref="AD217">IFERROR(IF(A217="","",INDEX(근로조건!$A$5:$L$1048576,MATCH(A217,근로조건!$A$5:$A$1048576,0)+0,12))*B217,"")</f>
        <v/>
      </c>
      <c r="AE217" s="261" t="str" cm="1">
        <f t="array" ref="AE217">IF(A217="","",INDEX(근로조건!$A$5:$AF$1048576,MATCH(A217,근로조건!$A$5:$A$1048576,0)+0,13))</f>
        <v/>
      </c>
      <c r="AF217" s="262" t="str" cm="1">
        <f t="array" ref="AF217">IF(A217="","",INDEX(근로조건!$A$5:$AF$1048576,MATCH(A217,근로조건!$A$5:$A$1048576,0)+0,14))</f>
        <v/>
      </c>
      <c r="AG217" s="261" t="str" cm="1">
        <f t="array" ref="AG217">IF(A217="","",INDEX(근로조건!$A$5:$AF$1048576,MATCH(A217,근로조건!$A$5:$A$1048576,0)+0,11))</f>
        <v/>
      </c>
      <c r="AH217" s="261" t="str" cm="1">
        <f t="array" ref="AH217">IF(A217="","",INDEX(근로조건!$A$5:$AF$1048576,MATCH(A217,근로조건!$A$5:$A$1048576,0)+0,19))</f>
        <v/>
      </c>
      <c r="AI217" s="262" t="str" cm="1">
        <f t="array" ref="AI217">IF(A217="","",INDEX(근로조건!$A$5:$AF$1048576,MATCH(A217,근로조건!$A$5:$A$1048576,0)+0,17))</f>
        <v/>
      </c>
      <c r="AJ217" s="253"/>
      <c r="AK217" s="253"/>
      <c r="AL217" s="253" t="str" cm="1">
        <f t="array" ref="AL217">IF(A217="","",INDEX(근로조건!$A$5:$AF$1048576,MATCH(A217,근로조건!$A$5:$A$1048576,0)+0,20))</f>
        <v/>
      </c>
      <c r="AM217" s="253"/>
      <c r="AN217" s="253"/>
      <c r="AO217" s="253"/>
      <c r="AP217" s="260"/>
      <c r="AQ217" s="123"/>
      <c r="AR217" s="166"/>
      <c r="AS217" s="267"/>
      <c r="AT217" s="266"/>
      <c r="AU217" s="266"/>
      <c r="AV217" s="266"/>
    </row>
    <row r="218" spans="1:48" x14ac:dyDescent="0.3">
      <c r="A218" s="52"/>
      <c r="B218" s="54"/>
      <c r="C218" s="53"/>
      <c r="D218" s="53"/>
      <c r="E218" s="53"/>
      <c r="F218" s="57"/>
      <c r="G218" s="57"/>
      <c r="H218" s="52"/>
      <c r="I218" s="53"/>
      <c r="J218" s="53"/>
      <c r="K218" s="95"/>
      <c r="L218" s="52"/>
      <c r="M218" s="52"/>
      <c r="N218" s="54"/>
      <c r="O218" s="254" t="str" cm="1">
        <f t="array" ref="O218">IF(A218="","",INDEX(근로조건!$A$5:$Y$1048576,MATCH(A218,근로조건!$A$5:$A$1048576,0)+0,15))</f>
        <v/>
      </c>
      <c r="P218" s="255" t="str" cm="1">
        <f t="array" ref="P218">IF(A218="","",INDEX(근로조건!$A$5:$Y$1048576,MATCH(A218,근로조건!$A$5:$A$1048576,0)+0,16))</f>
        <v/>
      </c>
      <c r="Q218" s="256" t="str" cm="1">
        <f t="array" ref="Q218">IF(A218="","",INDEX(근로조건!$A$5:$ZZ$1048576,MATCH(A218,근로조건!$A$5:$A$1048576,0)+0,21))</f>
        <v/>
      </c>
      <c r="R218" s="61"/>
      <c r="S218" s="61"/>
      <c r="T218" s="61"/>
      <c r="U218" s="61"/>
      <c r="V218" s="61"/>
      <c r="W218" s="61"/>
      <c r="X218" s="61"/>
      <c r="Y218" s="61"/>
      <c r="Z218" s="260" t="str">
        <f t="shared" si="12"/>
        <v/>
      </c>
      <c r="AA218" s="260" t="str">
        <f t="shared" si="13"/>
        <v/>
      </c>
      <c r="AB218" s="260" t="str" cm="1">
        <f t="array" ref="AB218">IFERROR(IF(A218="","",INDEX(근로조건!$A$5:$Z$1048576,MATCH(A218,근로조건!$A$5:$A$1048576,0)+0,17)-INDEX(근로조건!$A$5:$Z$1048576,MATCH(A218,근로조건!$A$5:$A$1048576,0)+0,11))*B218,"")</f>
        <v/>
      </c>
      <c r="AC218" s="260" t="str">
        <f t="shared" si="14"/>
        <v/>
      </c>
      <c r="AD218" s="260" t="str" cm="1">
        <f t="array" ref="AD218">IFERROR(IF(A218="","",INDEX(근로조건!$A$5:$L$1048576,MATCH(A218,근로조건!$A$5:$A$1048576,0)+0,12))*B218,"")</f>
        <v/>
      </c>
      <c r="AE218" s="261" t="str" cm="1">
        <f t="array" ref="AE218">IF(A218="","",INDEX(근로조건!$A$5:$AF$1048576,MATCH(A218,근로조건!$A$5:$A$1048576,0)+0,13))</f>
        <v/>
      </c>
      <c r="AF218" s="262" t="str" cm="1">
        <f t="array" ref="AF218">IF(A218="","",INDEX(근로조건!$A$5:$AF$1048576,MATCH(A218,근로조건!$A$5:$A$1048576,0)+0,14))</f>
        <v/>
      </c>
      <c r="AG218" s="261" t="str" cm="1">
        <f t="array" ref="AG218">IF(A218="","",INDEX(근로조건!$A$5:$AF$1048576,MATCH(A218,근로조건!$A$5:$A$1048576,0)+0,11))</f>
        <v/>
      </c>
      <c r="AH218" s="261" t="str" cm="1">
        <f t="array" ref="AH218">IF(A218="","",INDEX(근로조건!$A$5:$AF$1048576,MATCH(A218,근로조건!$A$5:$A$1048576,0)+0,19))</f>
        <v/>
      </c>
      <c r="AI218" s="262" t="str" cm="1">
        <f t="array" ref="AI218">IF(A218="","",INDEX(근로조건!$A$5:$AF$1048576,MATCH(A218,근로조건!$A$5:$A$1048576,0)+0,17))</f>
        <v/>
      </c>
      <c r="AJ218" s="253"/>
      <c r="AK218" s="253"/>
      <c r="AL218" s="253" t="str" cm="1">
        <f t="array" ref="AL218">IF(A218="","",INDEX(근로조건!$A$5:$AF$1048576,MATCH(A218,근로조건!$A$5:$A$1048576,0)+0,20))</f>
        <v/>
      </c>
      <c r="AM218" s="253"/>
      <c r="AN218" s="253"/>
      <c r="AO218" s="253"/>
      <c r="AP218" s="260"/>
      <c r="AQ218" s="123"/>
      <c r="AR218" s="166"/>
      <c r="AS218" s="267"/>
      <c r="AT218" s="266"/>
      <c r="AU218" s="266"/>
      <c r="AV218" s="266"/>
    </row>
    <row r="219" spans="1:48" x14ac:dyDescent="0.3">
      <c r="A219" s="52"/>
      <c r="B219" s="54"/>
      <c r="C219" s="53"/>
      <c r="D219" s="53"/>
      <c r="E219" s="53"/>
      <c r="F219" s="57"/>
      <c r="G219" s="57"/>
      <c r="H219" s="52"/>
      <c r="I219" s="53"/>
      <c r="J219" s="53"/>
      <c r="K219" s="95"/>
      <c r="L219" s="52"/>
      <c r="M219" s="52"/>
      <c r="N219" s="54"/>
      <c r="O219" s="254" t="str" cm="1">
        <f t="array" ref="O219">IF(A219="","",INDEX(근로조건!$A$5:$Y$1048576,MATCH(A219,근로조건!$A$5:$A$1048576,0)+0,15))</f>
        <v/>
      </c>
      <c r="P219" s="255" t="str" cm="1">
        <f t="array" ref="P219">IF(A219="","",INDEX(근로조건!$A$5:$Y$1048576,MATCH(A219,근로조건!$A$5:$A$1048576,0)+0,16))</f>
        <v/>
      </c>
      <c r="Q219" s="256" t="str" cm="1">
        <f t="array" ref="Q219">IF(A219="","",INDEX(근로조건!$A$5:$ZZ$1048576,MATCH(A219,근로조건!$A$5:$A$1048576,0)+0,21))</f>
        <v/>
      </c>
      <c r="R219" s="61"/>
      <c r="S219" s="61"/>
      <c r="T219" s="61"/>
      <c r="U219" s="61"/>
      <c r="V219" s="61"/>
      <c r="W219" s="61"/>
      <c r="X219" s="61"/>
      <c r="Y219" s="61"/>
      <c r="Z219" s="260" t="str">
        <f t="shared" si="12"/>
        <v/>
      </c>
      <c r="AA219" s="260" t="str">
        <f t="shared" si="13"/>
        <v/>
      </c>
      <c r="AB219" s="260" t="str" cm="1">
        <f t="array" ref="AB219">IFERROR(IF(A219="","",INDEX(근로조건!$A$5:$Z$1048576,MATCH(A219,근로조건!$A$5:$A$1048576,0)+0,17)-INDEX(근로조건!$A$5:$Z$1048576,MATCH(A219,근로조건!$A$5:$A$1048576,0)+0,11))*B219,"")</f>
        <v/>
      </c>
      <c r="AC219" s="260" t="str">
        <f t="shared" si="14"/>
        <v/>
      </c>
      <c r="AD219" s="260" t="str" cm="1">
        <f t="array" ref="AD219">IFERROR(IF(A219="","",INDEX(근로조건!$A$5:$L$1048576,MATCH(A219,근로조건!$A$5:$A$1048576,0)+0,12))*B219,"")</f>
        <v/>
      </c>
      <c r="AE219" s="261" t="str" cm="1">
        <f t="array" ref="AE219">IF(A219="","",INDEX(근로조건!$A$5:$AF$1048576,MATCH(A219,근로조건!$A$5:$A$1048576,0)+0,13))</f>
        <v/>
      </c>
      <c r="AF219" s="262" t="str" cm="1">
        <f t="array" ref="AF219">IF(A219="","",INDEX(근로조건!$A$5:$AF$1048576,MATCH(A219,근로조건!$A$5:$A$1048576,0)+0,14))</f>
        <v/>
      </c>
      <c r="AG219" s="261" t="str" cm="1">
        <f t="array" ref="AG219">IF(A219="","",INDEX(근로조건!$A$5:$AF$1048576,MATCH(A219,근로조건!$A$5:$A$1048576,0)+0,11))</f>
        <v/>
      </c>
      <c r="AH219" s="261" t="str" cm="1">
        <f t="array" ref="AH219">IF(A219="","",INDEX(근로조건!$A$5:$AF$1048576,MATCH(A219,근로조건!$A$5:$A$1048576,0)+0,19))</f>
        <v/>
      </c>
      <c r="AI219" s="262" t="str" cm="1">
        <f t="array" ref="AI219">IF(A219="","",INDEX(근로조건!$A$5:$AF$1048576,MATCH(A219,근로조건!$A$5:$A$1048576,0)+0,17))</f>
        <v/>
      </c>
      <c r="AJ219" s="253"/>
      <c r="AK219" s="253"/>
      <c r="AL219" s="253" t="str" cm="1">
        <f t="array" ref="AL219">IF(A219="","",INDEX(근로조건!$A$5:$AF$1048576,MATCH(A219,근로조건!$A$5:$A$1048576,0)+0,20))</f>
        <v/>
      </c>
      <c r="AM219" s="253"/>
      <c r="AN219" s="253"/>
      <c r="AO219" s="253"/>
      <c r="AP219" s="260"/>
      <c r="AQ219" s="123"/>
      <c r="AR219" s="166"/>
      <c r="AS219" s="267"/>
      <c r="AT219" s="266"/>
      <c r="AU219" s="266"/>
      <c r="AV219" s="266"/>
    </row>
    <row r="220" spans="1:48" x14ac:dyDescent="0.3">
      <c r="A220" s="52"/>
      <c r="B220" s="54"/>
      <c r="C220" s="53"/>
      <c r="D220" s="53"/>
      <c r="E220" s="53"/>
      <c r="F220" s="57"/>
      <c r="G220" s="57"/>
      <c r="H220" s="52"/>
      <c r="I220" s="53"/>
      <c r="J220" s="53"/>
      <c r="K220" s="95"/>
      <c r="L220" s="52"/>
      <c r="M220" s="52"/>
      <c r="N220" s="54"/>
      <c r="O220" s="254" t="str" cm="1">
        <f t="array" ref="O220">IF(A220="","",INDEX(근로조건!$A$5:$Y$1048576,MATCH(A220,근로조건!$A$5:$A$1048576,0)+0,15))</f>
        <v/>
      </c>
      <c r="P220" s="255" t="str" cm="1">
        <f t="array" ref="P220">IF(A220="","",INDEX(근로조건!$A$5:$Y$1048576,MATCH(A220,근로조건!$A$5:$A$1048576,0)+0,16))</f>
        <v/>
      </c>
      <c r="Q220" s="256" t="str" cm="1">
        <f t="array" ref="Q220">IF(A220="","",INDEX(근로조건!$A$5:$ZZ$1048576,MATCH(A220,근로조건!$A$5:$A$1048576,0)+0,21))</f>
        <v/>
      </c>
      <c r="R220" s="61"/>
      <c r="S220" s="61"/>
      <c r="T220" s="61"/>
      <c r="U220" s="61"/>
      <c r="V220" s="61"/>
      <c r="W220" s="61"/>
      <c r="X220" s="61"/>
      <c r="Y220" s="61"/>
      <c r="Z220" s="260" t="str">
        <f t="shared" si="12"/>
        <v/>
      </c>
      <c r="AA220" s="260" t="str">
        <f t="shared" si="13"/>
        <v/>
      </c>
      <c r="AB220" s="260" t="str" cm="1">
        <f t="array" ref="AB220">IFERROR(IF(A220="","",INDEX(근로조건!$A$5:$Z$1048576,MATCH(A220,근로조건!$A$5:$A$1048576,0)+0,17)-INDEX(근로조건!$A$5:$Z$1048576,MATCH(A220,근로조건!$A$5:$A$1048576,0)+0,11))*B220,"")</f>
        <v/>
      </c>
      <c r="AC220" s="260" t="str">
        <f t="shared" si="14"/>
        <v/>
      </c>
      <c r="AD220" s="260" t="str" cm="1">
        <f t="array" ref="AD220">IFERROR(IF(A220="","",INDEX(근로조건!$A$5:$L$1048576,MATCH(A220,근로조건!$A$5:$A$1048576,0)+0,12))*B220,"")</f>
        <v/>
      </c>
      <c r="AE220" s="261" t="str" cm="1">
        <f t="array" ref="AE220">IF(A220="","",INDEX(근로조건!$A$5:$AF$1048576,MATCH(A220,근로조건!$A$5:$A$1048576,0)+0,13))</f>
        <v/>
      </c>
      <c r="AF220" s="262" t="str" cm="1">
        <f t="array" ref="AF220">IF(A220="","",INDEX(근로조건!$A$5:$AF$1048576,MATCH(A220,근로조건!$A$5:$A$1048576,0)+0,14))</f>
        <v/>
      </c>
      <c r="AG220" s="261" t="str" cm="1">
        <f t="array" ref="AG220">IF(A220="","",INDEX(근로조건!$A$5:$AF$1048576,MATCH(A220,근로조건!$A$5:$A$1048576,0)+0,11))</f>
        <v/>
      </c>
      <c r="AH220" s="261" t="str" cm="1">
        <f t="array" ref="AH220">IF(A220="","",INDEX(근로조건!$A$5:$AF$1048576,MATCH(A220,근로조건!$A$5:$A$1048576,0)+0,19))</f>
        <v/>
      </c>
      <c r="AI220" s="262" t="str" cm="1">
        <f t="array" ref="AI220">IF(A220="","",INDEX(근로조건!$A$5:$AF$1048576,MATCH(A220,근로조건!$A$5:$A$1048576,0)+0,17))</f>
        <v/>
      </c>
      <c r="AJ220" s="253"/>
      <c r="AK220" s="253"/>
      <c r="AL220" s="253" t="str" cm="1">
        <f t="array" ref="AL220">IF(A220="","",INDEX(근로조건!$A$5:$AF$1048576,MATCH(A220,근로조건!$A$5:$A$1048576,0)+0,20))</f>
        <v/>
      </c>
      <c r="AM220" s="253"/>
      <c r="AN220" s="253"/>
      <c r="AO220" s="253"/>
      <c r="AP220" s="260"/>
      <c r="AQ220" s="123"/>
      <c r="AR220" s="166"/>
      <c r="AS220" s="267"/>
      <c r="AT220" s="266"/>
      <c r="AU220" s="266"/>
      <c r="AV220" s="266"/>
    </row>
    <row r="221" spans="1:48" x14ac:dyDescent="0.3">
      <c r="A221" s="52"/>
      <c r="B221" s="54"/>
      <c r="C221" s="53"/>
      <c r="D221" s="53"/>
      <c r="E221" s="53"/>
      <c r="F221" s="57"/>
      <c r="G221" s="57"/>
      <c r="H221" s="52"/>
      <c r="I221" s="53"/>
      <c r="J221" s="53"/>
      <c r="K221" s="95"/>
      <c r="L221" s="52"/>
      <c r="M221" s="52"/>
      <c r="N221" s="54"/>
      <c r="O221" s="254" t="str" cm="1">
        <f t="array" ref="O221">IF(A221="","",INDEX(근로조건!$A$5:$Y$1048576,MATCH(A221,근로조건!$A$5:$A$1048576,0)+0,15))</f>
        <v/>
      </c>
      <c r="P221" s="255" t="str" cm="1">
        <f t="array" ref="P221">IF(A221="","",INDEX(근로조건!$A$5:$Y$1048576,MATCH(A221,근로조건!$A$5:$A$1048576,0)+0,16))</f>
        <v/>
      </c>
      <c r="Q221" s="256" t="str" cm="1">
        <f t="array" ref="Q221">IF(A221="","",INDEX(근로조건!$A$5:$ZZ$1048576,MATCH(A221,근로조건!$A$5:$A$1048576,0)+0,21))</f>
        <v/>
      </c>
      <c r="R221" s="61"/>
      <c r="S221" s="61"/>
      <c r="T221" s="61"/>
      <c r="U221" s="61"/>
      <c r="V221" s="61"/>
      <c r="W221" s="61"/>
      <c r="X221" s="61"/>
      <c r="Y221" s="61"/>
      <c r="Z221" s="260" t="str">
        <f t="shared" si="12"/>
        <v/>
      </c>
      <c r="AA221" s="260" t="str">
        <f t="shared" si="13"/>
        <v/>
      </c>
      <c r="AB221" s="260" t="str" cm="1">
        <f t="array" ref="AB221">IFERROR(IF(A221="","",INDEX(근로조건!$A$5:$Z$1048576,MATCH(A221,근로조건!$A$5:$A$1048576,0)+0,17)-INDEX(근로조건!$A$5:$Z$1048576,MATCH(A221,근로조건!$A$5:$A$1048576,0)+0,11))*B221,"")</f>
        <v/>
      </c>
      <c r="AC221" s="260" t="str">
        <f t="shared" si="14"/>
        <v/>
      </c>
      <c r="AD221" s="260" t="str" cm="1">
        <f t="array" ref="AD221">IFERROR(IF(A221="","",INDEX(근로조건!$A$5:$L$1048576,MATCH(A221,근로조건!$A$5:$A$1048576,0)+0,12))*B221,"")</f>
        <v/>
      </c>
      <c r="AE221" s="261" t="str" cm="1">
        <f t="array" ref="AE221">IF(A221="","",INDEX(근로조건!$A$5:$AF$1048576,MATCH(A221,근로조건!$A$5:$A$1048576,0)+0,13))</f>
        <v/>
      </c>
      <c r="AF221" s="262" t="str" cm="1">
        <f t="array" ref="AF221">IF(A221="","",INDEX(근로조건!$A$5:$AF$1048576,MATCH(A221,근로조건!$A$5:$A$1048576,0)+0,14))</f>
        <v/>
      </c>
      <c r="AG221" s="261" t="str" cm="1">
        <f t="array" ref="AG221">IF(A221="","",INDEX(근로조건!$A$5:$AF$1048576,MATCH(A221,근로조건!$A$5:$A$1048576,0)+0,11))</f>
        <v/>
      </c>
      <c r="AH221" s="261" t="str" cm="1">
        <f t="array" ref="AH221">IF(A221="","",INDEX(근로조건!$A$5:$AF$1048576,MATCH(A221,근로조건!$A$5:$A$1048576,0)+0,19))</f>
        <v/>
      </c>
      <c r="AI221" s="262" t="str" cm="1">
        <f t="array" ref="AI221">IF(A221="","",INDEX(근로조건!$A$5:$AF$1048576,MATCH(A221,근로조건!$A$5:$A$1048576,0)+0,17))</f>
        <v/>
      </c>
      <c r="AJ221" s="253"/>
      <c r="AK221" s="253"/>
      <c r="AL221" s="253" t="str" cm="1">
        <f t="array" ref="AL221">IF(A221="","",INDEX(근로조건!$A$5:$AF$1048576,MATCH(A221,근로조건!$A$5:$A$1048576,0)+0,20))</f>
        <v/>
      </c>
      <c r="AM221" s="253"/>
      <c r="AN221" s="253"/>
      <c r="AO221" s="253"/>
      <c r="AP221" s="260"/>
      <c r="AQ221" s="123"/>
      <c r="AR221" s="166"/>
      <c r="AS221" s="267"/>
      <c r="AT221" s="266"/>
      <c r="AU221" s="266"/>
      <c r="AV221" s="266"/>
    </row>
    <row r="222" spans="1:48" x14ac:dyDescent="0.3">
      <c r="A222" s="52"/>
      <c r="B222" s="54"/>
      <c r="C222" s="53"/>
      <c r="D222" s="53"/>
      <c r="E222" s="53"/>
      <c r="F222" s="57"/>
      <c r="G222" s="57"/>
      <c r="H222" s="52"/>
      <c r="I222" s="53"/>
      <c r="J222" s="53"/>
      <c r="K222" s="95"/>
      <c r="L222" s="52"/>
      <c r="M222" s="52"/>
      <c r="N222" s="54"/>
      <c r="O222" s="254" t="str" cm="1">
        <f t="array" ref="O222">IF(A222="","",INDEX(근로조건!$A$5:$Y$1048576,MATCH(A222,근로조건!$A$5:$A$1048576,0)+0,15))</f>
        <v/>
      </c>
      <c r="P222" s="255" t="str" cm="1">
        <f t="array" ref="P222">IF(A222="","",INDEX(근로조건!$A$5:$Y$1048576,MATCH(A222,근로조건!$A$5:$A$1048576,0)+0,16))</f>
        <v/>
      </c>
      <c r="Q222" s="256" t="str" cm="1">
        <f t="array" ref="Q222">IF(A222="","",INDEX(근로조건!$A$5:$ZZ$1048576,MATCH(A222,근로조건!$A$5:$A$1048576,0)+0,21))</f>
        <v/>
      </c>
      <c r="R222" s="61"/>
      <c r="S222" s="61"/>
      <c r="T222" s="61"/>
      <c r="U222" s="61"/>
      <c r="V222" s="61"/>
      <c r="W222" s="61"/>
      <c r="X222" s="61"/>
      <c r="Y222" s="61"/>
      <c r="Z222" s="260" t="str">
        <f t="shared" si="12"/>
        <v/>
      </c>
      <c r="AA222" s="260" t="str">
        <f t="shared" si="13"/>
        <v/>
      </c>
      <c r="AB222" s="260" t="str" cm="1">
        <f t="array" ref="AB222">IFERROR(IF(A222="","",INDEX(근로조건!$A$5:$Z$1048576,MATCH(A222,근로조건!$A$5:$A$1048576,0)+0,17)-INDEX(근로조건!$A$5:$Z$1048576,MATCH(A222,근로조건!$A$5:$A$1048576,0)+0,11))*B222,"")</f>
        <v/>
      </c>
      <c r="AC222" s="260" t="str">
        <f t="shared" si="14"/>
        <v/>
      </c>
      <c r="AD222" s="260" t="str" cm="1">
        <f t="array" ref="AD222">IFERROR(IF(A222="","",INDEX(근로조건!$A$5:$L$1048576,MATCH(A222,근로조건!$A$5:$A$1048576,0)+0,12))*B222,"")</f>
        <v/>
      </c>
      <c r="AE222" s="261" t="str" cm="1">
        <f t="array" ref="AE222">IF(A222="","",INDEX(근로조건!$A$5:$AF$1048576,MATCH(A222,근로조건!$A$5:$A$1048576,0)+0,13))</f>
        <v/>
      </c>
      <c r="AF222" s="262" t="str" cm="1">
        <f t="array" ref="AF222">IF(A222="","",INDEX(근로조건!$A$5:$AF$1048576,MATCH(A222,근로조건!$A$5:$A$1048576,0)+0,14))</f>
        <v/>
      </c>
      <c r="AG222" s="261" t="str" cm="1">
        <f t="array" ref="AG222">IF(A222="","",INDEX(근로조건!$A$5:$AF$1048576,MATCH(A222,근로조건!$A$5:$A$1048576,0)+0,11))</f>
        <v/>
      </c>
      <c r="AH222" s="261" t="str" cm="1">
        <f t="array" ref="AH222">IF(A222="","",INDEX(근로조건!$A$5:$AF$1048576,MATCH(A222,근로조건!$A$5:$A$1048576,0)+0,19))</f>
        <v/>
      </c>
      <c r="AI222" s="262" t="str" cm="1">
        <f t="array" ref="AI222">IF(A222="","",INDEX(근로조건!$A$5:$AF$1048576,MATCH(A222,근로조건!$A$5:$A$1048576,0)+0,17))</f>
        <v/>
      </c>
      <c r="AJ222" s="253"/>
      <c r="AK222" s="253"/>
      <c r="AL222" s="253" t="str" cm="1">
        <f t="array" ref="AL222">IF(A222="","",INDEX(근로조건!$A$5:$AF$1048576,MATCH(A222,근로조건!$A$5:$A$1048576,0)+0,20))</f>
        <v/>
      </c>
      <c r="AM222" s="253"/>
      <c r="AN222" s="253"/>
      <c r="AO222" s="253"/>
      <c r="AP222" s="260"/>
      <c r="AQ222" s="123"/>
      <c r="AR222" s="166"/>
      <c r="AS222" s="267"/>
      <c r="AT222" s="266"/>
      <c r="AU222" s="266"/>
      <c r="AV222" s="266"/>
    </row>
    <row r="223" spans="1:48" x14ac:dyDescent="0.3">
      <c r="A223" s="52"/>
      <c r="B223" s="54"/>
      <c r="C223" s="53"/>
      <c r="D223" s="53"/>
      <c r="E223" s="53"/>
      <c r="F223" s="57"/>
      <c r="G223" s="57"/>
      <c r="H223" s="52"/>
      <c r="I223" s="53"/>
      <c r="J223" s="53"/>
      <c r="K223" s="95"/>
      <c r="L223" s="52"/>
      <c r="M223" s="52"/>
      <c r="N223" s="54"/>
      <c r="O223" s="254" t="str" cm="1">
        <f t="array" ref="O223">IF(A223="","",INDEX(근로조건!$A$5:$Y$1048576,MATCH(A223,근로조건!$A$5:$A$1048576,0)+0,15))</f>
        <v/>
      </c>
      <c r="P223" s="255" t="str" cm="1">
        <f t="array" ref="P223">IF(A223="","",INDEX(근로조건!$A$5:$Y$1048576,MATCH(A223,근로조건!$A$5:$A$1048576,0)+0,16))</f>
        <v/>
      </c>
      <c r="Q223" s="256" t="str" cm="1">
        <f t="array" ref="Q223">IF(A223="","",INDEX(근로조건!$A$5:$ZZ$1048576,MATCH(A223,근로조건!$A$5:$A$1048576,0)+0,21))</f>
        <v/>
      </c>
      <c r="R223" s="61"/>
      <c r="S223" s="61"/>
      <c r="T223" s="61"/>
      <c r="U223" s="61"/>
      <c r="V223" s="61"/>
      <c r="W223" s="61"/>
      <c r="X223" s="61"/>
      <c r="Y223" s="61"/>
      <c r="Z223" s="260" t="str">
        <f t="shared" si="12"/>
        <v/>
      </c>
      <c r="AA223" s="260" t="str">
        <f t="shared" si="13"/>
        <v/>
      </c>
      <c r="AB223" s="260" t="str" cm="1">
        <f t="array" ref="AB223">IFERROR(IF(A223="","",INDEX(근로조건!$A$5:$Z$1048576,MATCH(A223,근로조건!$A$5:$A$1048576,0)+0,17)-INDEX(근로조건!$A$5:$Z$1048576,MATCH(A223,근로조건!$A$5:$A$1048576,0)+0,11))*B223,"")</f>
        <v/>
      </c>
      <c r="AC223" s="260" t="str">
        <f t="shared" si="14"/>
        <v/>
      </c>
      <c r="AD223" s="260" t="str" cm="1">
        <f t="array" ref="AD223">IFERROR(IF(A223="","",INDEX(근로조건!$A$5:$L$1048576,MATCH(A223,근로조건!$A$5:$A$1048576,0)+0,12))*B223,"")</f>
        <v/>
      </c>
      <c r="AE223" s="261" t="str" cm="1">
        <f t="array" ref="AE223">IF(A223="","",INDEX(근로조건!$A$5:$AF$1048576,MATCH(A223,근로조건!$A$5:$A$1048576,0)+0,13))</f>
        <v/>
      </c>
      <c r="AF223" s="262" t="str" cm="1">
        <f t="array" ref="AF223">IF(A223="","",INDEX(근로조건!$A$5:$AF$1048576,MATCH(A223,근로조건!$A$5:$A$1048576,0)+0,14))</f>
        <v/>
      </c>
      <c r="AG223" s="261" t="str" cm="1">
        <f t="array" ref="AG223">IF(A223="","",INDEX(근로조건!$A$5:$AF$1048576,MATCH(A223,근로조건!$A$5:$A$1048576,0)+0,11))</f>
        <v/>
      </c>
      <c r="AH223" s="261" t="str" cm="1">
        <f t="array" ref="AH223">IF(A223="","",INDEX(근로조건!$A$5:$AF$1048576,MATCH(A223,근로조건!$A$5:$A$1048576,0)+0,19))</f>
        <v/>
      </c>
      <c r="AI223" s="262" t="str" cm="1">
        <f t="array" ref="AI223">IF(A223="","",INDEX(근로조건!$A$5:$AF$1048576,MATCH(A223,근로조건!$A$5:$A$1048576,0)+0,17))</f>
        <v/>
      </c>
      <c r="AJ223" s="253"/>
      <c r="AK223" s="253"/>
      <c r="AL223" s="253" t="str" cm="1">
        <f t="array" ref="AL223">IF(A223="","",INDEX(근로조건!$A$5:$AF$1048576,MATCH(A223,근로조건!$A$5:$A$1048576,0)+0,20))</f>
        <v/>
      </c>
      <c r="AM223" s="253"/>
      <c r="AN223" s="253"/>
      <c r="AO223" s="253"/>
      <c r="AP223" s="260"/>
      <c r="AQ223" s="123"/>
      <c r="AR223" s="166"/>
      <c r="AS223" s="267"/>
      <c r="AT223" s="266"/>
      <c r="AU223" s="266"/>
      <c r="AV223" s="266"/>
    </row>
    <row r="224" spans="1:48" x14ac:dyDescent="0.3">
      <c r="A224" s="52"/>
      <c r="B224" s="54"/>
      <c r="C224" s="53"/>
      <c r="D224" s="53"/>
      <c r="E224" s="53"/>
      <c r="F224" s="57"/>
      <c r="G224" s="57"/>
      <c r="H224" s="52"/>
      <c r="I224" s="53"/>
      <c r="J224" s="53"/>
      <c r="K224" s="95"/>
      <c r="L224" s="52"/>
      <c r="M224" s="52"/>
      <c r="N224" s="54"/>
      <c r="O224" s="254" t="str" cm="1">
        <f t="array" ref="O224">IF(A224="","",INDEX(근로조건!$A$5:$Y$1048576,MATCH(A224,근로조건!$A$5:$A$1048576,0)+0,15))</f>
        <v/>
      </c>
      <c r="P224" s="255" t="str" cm="1">
        <f t="array" ref="P224">IF(A224="","",INDEX(근로조건!$A$5:$Y$1048576,MATCH(A224,근로조건!$A$5:$A$1048576,0)+0,16))</f>
        <v/>
      </c>
      <c r="Q224" s="256" t="str" cm="1">
        <f t="array" ref="Q224">IF(A224="","",INDEX(근로조건!$A$5:$ZZ$1048576,MATCH(A224,근로조건!$A$5:$A$1048576,0)+0,21))</f>
        <v/>
      </c>
      <c r="R224" s="61"/>
      <c r="S224" s="61"/>
      <c r="T224" s="61"/>
      <c r="U224" s="61"/>
      <c r="V224" s="61"/>
      <c r="W224" s="61"/>
      <c r="X224" s="61"/>
      <c r="Y224" s="61"/>
      <c r="Z224" s="260" t="str">
        <f t="shared" si="12"/>
        <v/>
      </c>
      <c r="AA224" s="260" t="str">
        <f t="shared" si="13"/>
        <v/>
      </c>
      <c r="AB224" s="260" t="str" cm="1">
        <f t="array" ref="AB224">IFERROR(IF(A224="","",INDEX(근로조건!$A$5:$Z$1048576,MATCH(A224,근로조건!$A$5:$A$1048576,0)+0,17)-INDEX(근로조건!$A$5:$Z$1048576,MATCH(A224,근로조건!$A$5:$A$1048576,0)+0,11))*B224,"")</f>
        <v/>
      </c>
      <c r="AC224" s="260" t="str">
        <f t="shared" si="14"/>
        <v/>
      </c>
      <c r="AD224" s="260" t="str" cm="1">
        <f t="array" ref="AD224">IFERROR(IF(A224="","",INDEX(근로조건!$A$5:$L$1048576,MATCH(A224,근로조건!$A$5:$A$1048576,0)+0,12))*B224,"")</f>
        <v/>
      </c>
      <c r="AE224" s="261" t="str" cm="1">
        <f t="array" ref="AE224">IF(A224="","",INDEX(근로조건!$A$5:$AF$1048576,MATCH(A224,근로조건!$A$5:$A$1048576,0)+0,13))</f>
        <v/>
      </c>
      <c r="AF224" s="262" t="str" cm="1">
        <f t="array" ref="AF224">IF(A224="","",INDEX(근로조건!$A$5:$AF$1048576,MATCH(A224,근로조건!$A$5:$A$1048576,0)+0,14))</f>
        <v/>
      </c>
      <c r="AG224" s="261" t="str" cm="1">
        <f t="array" ref="AG224">IF(A224="","",INDEX(근로조건!$A$5:$AF$1048576,MATCH(A224,근로조건!$A$5:$A$1048576,0)+0,11))</f>
        <v/>
      </c>
      <c r="AH224" s="261" t="str" cm="1">
        <f t="array" ref="AH224">IF(A224="","",INDEX(근로조건!$A$5:$AF$1048576,MATCH(A224,근로조건!$A$5:$A$1048576,0)+0,19))</f>
        <v/>
      </c>
      <c r="AI224" s="262" t="str" cm="1">
        <f t="array" ref="AI224">IF(A224="","",INDEX(근로조건!$A$5:$AF$1048576,MATCH(A224,근로조건!$A$5:$A$1048576,0)+0,17))</f>
        <v/>
      </c>
      <c r="AJ224" s="253"/>
      <c r="AK224" s="253"/>
      <c r="AL224" s="253" t="str" cm="1">
        <f t="array" ref="AL224">IF(A224="","",INDEX(근로조건!$A$5:$AF$1048576,MATCH(A224,근로조건!$A$5:$A$1048576,0)+0,20))</f>
        <v/>
      </c>
      <c r="AM224" s="253"/>
      <c r="AN224" s="253"/>
      <c r="AO224" s="253"/>
      <c r="AP224" s="260"/>
      <c r="AQ224" s="123"/>
      <c r="AR224" s="166"/>
      <c r="AS224" s="267"/>
      <c r="AT224" s="266"/>
      <c r="AU224" s="266"/>
      <c r="AV224" s="266"/>
    </row>
    <row r="225" spans="1:48" x14ac:dyDescent="0.3">
      <c r="A225" s="52"/>
      <c r="B225" s="54"/>
      <c r="C225" s="53"/>
      <c r="D225" s="53"/>
      <c r="E225" s="53"/>
      <c r="F225" s="57"/>
      <c r="G225" s="57"/>
      <c r="H225" s="52"/>
      <c r="I225" s="53"/>
      <c r="J225" s="53"/>
      <c r="K225" s="95"/>
      <c r="L225" s="52"/>
      <c r="M225" s="52"/>
      <c r="N225" s="54"/>
      <c r="O225" s="254" t="str" cm="1">
        <f t="array" ref="O225">IF(A225="","",INDEX(근로조건!$A$5:$Y$1048576,MATCH(A225,근로조건!$A$5:$A$1048576,0)+0,15))</f>
        <v/>
      </c>
      <c r="P225" s="255" t="str" cm="1">
        <f t="array" ref="P225">IF(A225="","",INDEX(근로조건!$A$5:$Y$1048576,MATCH(A225,근로조건!$A$5:$A$1048576,0)+0,16))</f>
        <v/>
      </c>
      <c r="Q225" s="256" t="str" cm="1">
        <f t="array" ref="Q225">IF(A225="","",INDEX(근로조건!$A$5:$ZZ$1048576,MATCH(A225,근로조건!$A$5:$A$1048576,0)+0,21))</f>
        <v/>
      </c>
      <c r="R225" s="61"/>
      <c r="S225" s="61"/>
      <c r="T225" s="61"/>
      <c r="U225" s="61"/>
      <c r="V225" s="61"/>
      <c r="W225" s="61"/>
      <c r="X225" s="61"/>
      <c r="Y225" s="61"/>
      <c r="Z225" s="260" t="str">
        <f t="shared" si="12"/>
        <v/>
      </c>
      <c r="AA225" s="260" t="str">
        <f t="shared" si="13"/>
        <v/>
      </c>
      <c r="AB225" s="260" t="str" cm="1">
        <f t="array" ref="AB225">IFERROR(IF(A225="","",INDEX(근로조건!$A$5:$Z$1048576,MATCH(A225,근로조건!$A$5:$A$1048576,0)+0,17)-INDEX(근로조건!$A$5:$Z$1048576,MATCH(A225,근로조건!$A$5:$A$1048576,0)+0,11))*B225,"")</f>
        <v/>
      </c>
      <c r="AC225" s="260" t="str">
        <f t="shared" si="14"/>
        <v/>
      </c>
      <c r="AD225" s="260" t="str" cm="1">
        <f t="array" ref="AD225">IFERROR(IF(A225="","",INDEX(근로조건!$A$5:$L$1048576,MATCH(A225,근로조건!$A$5:$A$1048576,0)+0,12))*B225,"")</f>
        <v/>
      </c>
      <c r="AE225" s="261" t="str" cm="1">
        <f t="array" ref="AE225">IF(A225="","",INDEX(근로조건!$A$5:$AF$1048576,MATCH(A225,근로조건!$A$5:$A$1048576,0)+0,13))</f>
        <v/>
      </c>
      <c r="AF225" s="262" t="str" cm="1">
        <f t="array" ref="AF225">IF(A225="","",INDEX(근로조건!$A$5:$AF$1048576,MATCH(A225,근로조건!$A$5:$A$1048576,0)+0,14))</f>
        <v/>
      </c>
      <c r="AG225" s="261" t="str" cm="1">
        <f t="array" ref="AG225">IF(A225="","",INDEX(근로조건!$A$5:$AF$1048576,MATCH(A225,근로조건!$A$5:$A$1048576,0)+0,11))</f>
        <v/>
      </c>
      <c r="AH225" s="261" t="str" cm="1">
        <f t="array" ref="AH225">IF(A225="","",INDEX(근로조건!$A$5:$AF$1048576,MATCH(A225,근로조건!$A$5:$A$1048576,0)+0,19))</f>
        <v/>
      </c>
      <c r="AI225" s="262" t="str" cm="1">
        <f t="array" ref="AI225">IF(A225="","",INDEX(근로조건!$A$5:$AF$1048576,MATCH(A225,근로조건!$A$5:$A$1048576,0)+0,17))</f>
        <v/>
      </c>
      <c r="AJ225" s="253"/>
      <c r="AK225" s="253"/>
      <c r="AL225" s="253" t="str" cm="1">
        <f t="array" ref="AL225">IF(A225="","",INDEX(근로조건!$A$5:$AF$1048576,MATCH(A225,근로조건!$A$5:$A$1048576,0)+0,20))</f>
        <v/>
      </c>
      <c r="AM225" s="253"/>
      <c r="AN225" s="253"/>
      <c r="AO225" s="253"/>
      <c r="AP225" s="260"/>
      <c r="AQ225" s="123"/>
      <c r="AR225" s="166"/>
      <c r="AS225" s="267"/>
      <c r="AT225" s="266"/>
      <c r="AU225" s="266"/>
      <c r="AV225" s="266"/>
    </row>
    <row r="226" spans="1:48" x14ac:dyDescent="0.3">
      <c r="A226" s="52"/>
      <c r="B226" s="54"/>
      <c r="C226" s="53"/>
      <c r="D226" s="53"/>
      <c r="E226" s="53"/>
      <c r="F226" s="57"/>
      <c r="G226" s="57"/>
      <c r="H226" s="52"/>
      <c r="I226" s="53"/>
      <c r="J226" s="53"/>
      <c r="K226" s="95"/>
      <c r="L226" s="52"/>
      <c r="M226" s="52"/>
      <c r="N226" s="54"/>
      <c r="O226" s="254" t="str" cm="1">
        <f t="array" ref="O226">IF(A226="","",INDEX(근로조건!$A$5:$Y$1048576,MATCH(A226,근로조건!$A$5:$A$1048576,0)+0,15))</f>
        <v/>
      </c>
      <c r="P226" s="255" t="str" cm="1">
        <f t="array" ref="P226">IF(A226="","",INDEX(근로조건!$A$5:$Y$1048576,MATCH(A226,근로조건!$A$5:$A$1048576,0)+0,16))</f>
        <v/>
      </c>
      <c r="Q226" s="256" t="str" cm="1">
        <f t="array" ref="Q226">IF(A226="","",INDEX(근로조건!$A$5:$ZZ$1048576,MATCH(A226,근로조건!$A$5:$A$1048576,0)+0,21))</f>
        <v/>
      </c>
      <c r="R226" s="61"/>
      <c r="S226" s="61"/>
      <c r="T226" s="61"/>
      <c r="U226" s="61"/>
      <c r="V226" s="61"/>
      <c r="W226" s="61"/>
      <c r="X226" s="61"/>
      <c r="Y226" s="61"/>
      <c r="Z226" s="260" t="str">
        <f t="shared" si="12"/>
        <v/>
      </c>
      <c r="AA226" s="260" t="str">
        <f t="shared" si="13"/>
        <v/>
      </c>
      <c r="AB226" s="260" t="str" cm="1">
        <f t="array" ref="AB226">IFERROR(IF(A226="","",INDEX(근로조건!$A$5:$Z$1048576,MATCH(A226,근로조건!$A$5:$A$1048576,0)+0,17)-INDEX(근로조건!$A$5:$Z$1048576,MATCH(A226,근로조건!$A$5:$A$1048576,0)+0,11))*B226,"")</f>
        <v/>
      </c>
      <c r="AC226" s="260" t="str">
        <f t="shared" si="14"/>
        <v/>
      </c>
      <c r="AD226" s="260" t="str" cm="1">
        <f t="array" ref="AD226">IFERROR(IF(A226="","",INDEX(근로조건!$A$5:$L$1048576,MATCH(A226,근로조건!$A$5:$A$1048576,0)+0,12))*B226,"")</f>
        <v/>
      </c>
      <c r="AE226" s="261" t="str" cm="1">
        <f t="array" ref="AE226">IF(A226="","",INDEX(근로조건!$A$5:$AF$1048576,MATCH(A226,근로조건!$A$5:$A$1048576,0)+0,13))</f>
        <v/>
      </c>
      <c r="AF226" s="262" t="str" cm="1">
        <f t="array" ref="AF226">IF(A226="","",INDEX(근로조건!$A$5:$AF$1048576,MATCH(A226,근로조건!$A$5:$A$1048576,0)+0,14))</f>
        <v/>
      </c>
      <c r="AG226" s="261" t="str" cm="1">
        <f t="array" ref="AG226">IF(A226="","",INDEX(근로조건!$A$5:$AF$1048576,MATCH(A226,근로조건!$A$5:$A$1048576,0)+0,11))</f>
        <v/>
      </c>
      <c r="AH226" s="261" t="str" cm="1">
        <f t="array" ref="AH226">IF(A226="","",INDEX(근로조건!$A$5:$AF$1048576,MATCH(A226,근로조건!$A$5:$A$1048576,0)+0,19))</f>
        <v/>
      </c>
      <c r="AI226" s="262" t="str" cm="1">
        <f t="array" ref="AI226">IF(A226="","",INDEX(근로조건!$A$5:$AF$1048576,MATCH(A226,근로조건!$A$5:$A$1048576,0)+0,17))</f>
        <v/>
      </c>
      <c r="AJ226" s="253"/>
      <c r="AK226" s="253"/>
      <c r="AL226" s="253" t="str" cm="1">
        <f t="array" ref="AL226">IF(A226="","",INDEX(근로조건!$A$5:$AF$1048576,MATCH(A226,근로조건!$A$5:$A$1048576,0)+0,20))</f>
        <v/>
      </c>
      <c r="AM226" s="253"/>
      <c r="AN226" s="253"/>
      <c r="AO226" s="253"/>
      <c r="AP226" s="260"/>
      <c r="AQ226" s="123"/>
      <c r="AR226" s="166"/>
      <c r="AS226" s="267"/>
      <c r="AT226" s="266"/>
      <c r="AU226" s="266"/>
      <c r="AV226" s="266"/>
    </row>
    <row r="227" spans="1:48" x14ac:dyDescent="0.3">
      <c r="A227" s="52"/>
      <c r="B227" s="54"/>
      <c r="C227" s="53"/>
      <c r="D227" s="53"/>
      <c r="E227" s="53"/>
      <c r="F227" s="57"/>
      <c r="G227" s="57"/>
      <c r="H227" s="52"/>
      <c r="I227" s="53"/>
      <c r="J227" s="53"/>
      <c r="K227" s="95"/>
      <c r="L227" s="52"/>
      <c r="M227" s="52"/>
      <c r="N227" s="54"/>
      <c r="O227" s="254" t="str" cm="1">
        <f t="array" ref="O227">IF(A227="","",INDEX(근로조건!$A$5:$Y$1048576,MATCH(A227,근로조건!$A$5:$A$1048576,0)+0,15))</f>
        <v/>
      </c>
      <c r="P227" s="255" t="str" cm="1">
        <f t="array" ref="P227">IF(A227="","",INDEX(근로조건!$A$5:$Y$1048576,MATCH(A227,근로조건!$A$5:$A$1048576,0)+0,16))</f>
        <v/>
      </c>
      <c r="Q227" s="256" t="str" cm="1">
        <f t="array" ref="Q227">IF(A227="","",INDEX(근로조건!$A$5:$ZZ$1048576,MATCH(A227,근로조건!$A$5:$A$1048576,0)+0,21))</f>
        <v/>
      </c>
      <c r="R227" s="61"/>
      <c r="S227" s="61"/>
      <c r="T227" s="61"/>
      <c r="U227" s="61"/>
      <c r="V227" s="61"/>
      <c r="W227" s="61"/>
      <c r="X227" s="61"/>
      <c r="Y227" s="61"/>
      <c r="Z227" s="260" t="str">
        <f t="shared" si="12"/>
        <v/>
      </c>
      <c r="AA227" s="260" t="str">
        <f t="shared" si="13"/>
        <v/>
      </c>
      <c r="AB227" s="260" t="str" cm="1">
        <f t="array" ref="AB227">IFERROR(IF(A227="","",INDEX(근로조건!$A$5:$Z$1048576,MATCH(A227,근로조건!$A$5:$A$1048576,0)+0,17)-INDEX(근로조건!$A$5:$Z$1048576,MATCH(A227,근로조건!$A$5:$A$1048576,0)+0,11))*B227,"")</f>
        <v/>
      </c>
      <c r="AC227" s="260" t="str">
        <f t="shared" si="14"/>
        <v/>
      </c>
      <c r="AD227" s="260" t="str" cm="1">
        <f t="array" ref="AD227">IFERROR(IF(A227="","",INDEX(근로조건!$A$5:$L$1048576,MATCH(A227,근로조건!$A$5:$A$1048576,0)+0,12))*B227,"")</f>
        <v/>
      </c>
      <c r="AE227" s="261" t="str" cm="1">
        <f t="array" ref="AE227">IF(A227="","",INDEX(근로조건!$A$5:$AF$1048576,MATCH(A227,근로조건!$A$5:$A$1048576,0)+0,13))</f>
        <v/>
      </c>
      <c r="AF227" s="262" t="str" cm="1">
        <f t="array" ref="AF227">IF(A227="","",INDEX(근로조건!$A$5:$AF$1048576,MATCH(A227,근로조건!$A$5:$A$1048576,0)+0,14))</f>
        <v/>
      </c>
      <c r="AG227" s="261" t="str" cm="1">
        <f t="array" ref="AG227">IF(A227="","",INDEX(근로조건!$A$5:$AF$1048576,MATCH(A227,근로조건!$A$5:$A$1048576,0)+0,11))</f>
        <v/>
      </c>
      <c r="AH227" s="261" t="str" cm="1">
        <f t="array" ref="AH227">IF(A227="","",INDEX(근로조건!$A$5:$AF$1048576,MATCH(A227,근로조건!$A$5:$A$1048576,0)+0,19))</f>
        <v/>
      </c>
      <c r="AI227" s="262" t="str" cm="1">
        <f t="array" ref="AI227">IF(A227="","",INDEX(근로조건!$A$5:$AF$1048576,MATCH(A227,근로조건!$A$5:$A$1048576,0)+0,17))</f>
        <v/>
      </c>
      <c r="AJ227" s="253"/>
      <c r="AK227" s="253"/>
      <c r="AL227" s="253" t="str" cm="1">
        <f t="array" ref="AL227">IF(A227="","",INDEX(근로조건!$A$5:$AF$1048576,MATCH(A227,근로조건!$A$5:$A$1048576,0)+0,20))</f>
        <v/>
      </c>
      <c r="AM227" s="253"/>
      <c r="AN227" s="253"/>
      <c r="AO227" s="253"/>
      <c r="AP227" s="260"/>
      <c r="AQ227" s="123"/>
      <c r="AR227" s="166"/>
      <c r="AS227" s="267"/>
      <c r="AT227" s="266"/>
      <c r="AU227" s="266"/>
      <c r="AV227" s="266"/>
    </row>
    <row r="228" spans="1:48" x14ac:dyDescent="0.3">
      <c r="A228" s="52"/>
      <c r="B228" s="54"/>
      <c r="C228" s="53"/>
      <c r="D228" s="53"/>
      <c r="E228" s="53"/>
      <c r="F228" s="57"/>
      <c r="G228" s="57"/>
      <c r="H228" s="52"/>
      <c r="I228" s="53"/>
      <c r="J228" s="53"/>
      <c r="K228" s="95"/>
      <c r="L228" s="52"/>
      <c r="M228" s="52"/>
      <c r="N228" s="54"/>
      <c r="O228" s="254" t="str" cm="1">
        <f t="array" ref="O228">IF(A228="","",INDEX(근로조건!$A$5:$Y$1048576,MATCH(A228,근로조건!$A$5:$A$1048576,0)+0,15))</f>
        <v/>
      </c>
      <c r="P228" s="255" t="str" cm="1">
        <f t="array" ref="P228">IF(A228="","",INDEX(근로조건!$A$5:$Y$1048576,MATCH(A228,근로조건!$A$5:$A$1048576,0)+0,16))</f>
        <v/>
      </c>
      <c r="Q228" s="256" t="str" cm="1">
        <f t="array" ref="Q228">IF(A228="","",INDEX(근로조건!$A$5:$ZZ$1048576,MATCH(A228,근로조건!$A$5:$A$1048576,0)+0,21))</f>
        <v/>
      </c>
      <c r="R228" s="61"/>
      <c r="S228" s="61"/>
      <c r="T228" s="61"/>
      <c r="U228" s="61"/>
      <c r="V228" s="61"/>
      <c r="W228" s="61"/>
      <c r="X228" s="61"/>
      <c r="Y228" s="61"/>
      <c r="Z228" s="260" t="str">
        <f t="shared" si="12"/>
        <v/>
      </c>
      <c r="AA228" s="260" t="str">
        <f t="shared" si="13"/>
        <v/>
      </c>
      <c r="AB228" s="260" t="str" cm="1">
        <f t="array" ref="AB228">IFERROR(IF(A228="","",INDEX(근로조건!$A$5:$Z$1048576,MATCH(A228,근로조건!$A$5:$A$1048576,0)+0,17)-INDEX(근로조건!$A$5:$Z$1048576,MATCH(A228,근로조건!$A$5:$A$1048576,0)+0,11))*B228,"")</f>
        <v/>
      </c>
      <c r="AC228" s="260" t="str">
        <f t="shared" si="14"/>
        <v/>
      </c>
      <c r="AD228" s="260" t="str" cm="1">
        <f t="array" ref="AD228">IFERROR(IF(A228="","",INDEX(근로조건!$A$5:$L$1048576,MATCH(A228,근로조건!$A$5:$A$1048576,0)+0,12))*B228,"")</f>
        <v/>
      </c>
      <c r="AE228" s="261" t="str" cm="1">
        <f t="array" ref="AE228">IF(A228="","",INDEX(근로조건!$A$5:$AF$1048576,MATCH(A228,근로조건!$A$5:$A$1048576,0)+0,13))</f>
        <v/>
      </c>
      <c r="AF228" s="262" t="str" cm="1">
        <f t="array" ref="AF228">IF(A228="","",INDEX(근로조건!$A$5:$AF$1048576,MATCH(A228,근로조건!$A$5:$A$1048576,0)+0,14))</f>
        <v/>
      </c>
      <c r="AG228" s="261" t="str" cm="1">
        <f t="array" ref="AG228">IF(A228="","",INDEX(근로조건!$A$5:$AF$1048576,MATCH(A228,근로조건!$A$5:$A$1048576,0)+0,11))</f>
        <v/>
      </c>
      <c r="AH228" s="261" t="str" cm="1">
        <f t="array" ref="AH228">IF(A228="","",INDEX(근로조건!$A$5:$AF$1048576,MATCH(A228,근로조건!$A$5:$A$1048576,0)+0,19))</f>
        <v/>
      </c>
      <c r="AI228" s="262" t="str" cm="1">
        <f t="array" ref="AI228">IF(A228="","",INDEX(근로조건!$A$5:$AF$1048576,MATCH(A228,근로조건!$A$5:$A$1048576,0)+0,17))</f>
        <v/>
      </c>
      <c r="AJ228" s="253"/>
      <c r="AK228" s="253"/>
      <c r="AL228" s="253" t="str" cm="1">
        <f t="array" ref="AL228">IF(A228="","",INDEX(근로조건!$A$5:$AF$1048576,MATCH(A228,근로조건!$A$5:$A$1048576,0)+0,20))</f>
        <v/>
      </c>
      <c r="AM228" s="253"/>
      <c r="AN228" s="253"/>
      <c r="AO228" s="253"/>
      <c r="AP228" s="260"/>
      <c r="AQ228" s="123"/>
      <c r="AR228" s="166"/>
      <c r="AS228" s="267"/>
      <c r="AT228" s="266"/>
      <c r="AU228" s="266"/>
      <c r="AV228" s="266"/>
    </row>
    <row r="229" spans="1:48" x14ac:dyDescent="0.3">
      <c r="A229" s="52"/>
      <c r="B229" s="54"/>
      <c r="C229" s="53"/>
      <c r="D229" s="53"/>
      <c r="E229" s="53"/>
      <c r="F229" s="57"/>
      <c r="G229" s="57"/>
      <c r="H229" s="52"/>
      <c r="I229" s="53"/>
      <c r="J229" s="53"/>
      <c r="K229" s="95"/>
      <c r="L229" s="52"/>
      <c r="M229" s="52"/>
      <c r="N229" s="54"/>
      <c r="O229" s="254" t="str" cm="1">
        <f t="array" ref="O229">IF(A229="","",INDEX(근로조건!$A$5:$Y$1048576,MATCH(A229,근로조건!$A$5:$A$1048576,0)+0,15))</f>
        <v/>
      </c>
      <c r="P229" s="255" t="str" cm="1">
        <f t="array" ref="P229">IF(A229="","",INDEX(근로조건!$A$5:$Y$1048576,MATCH(A229,근로조건!$A$5:$A$1048576,0)+0,16))</f>
        <v/>
      </c>
      <c r="Q229" s="256" t="str" cm="1">
        <f t="array" ref="Q229">IF(A229="","",INDEX(근로조건!$A$5:$ZZ$1048576,MATCH(A229,근로조건!$A$5:$A$1048576,0)+0,21))</f>
        <v/>
      </c>
      <c r="R229" s="61"/>
      <c r="S229" s="61"/>
      <c r="T229" s="61"/>
      <c r="U229" s="61"/>
      <c r="V229" s="61"/>
      <c r="W229" s="61"/>
      <c r="X229" s="61"/>
      <c r="Y229" s="61"/>
      <c r="Z229" s="260" t="str">
        <f t="shared" si="12"/>
        <v/>
      </c>
      <c r="AA229" s="260" t="str">
        <f t="shared" si="13"/>
        <v/>
      </c>
      <c r="AB229" s="260" t="str" cm="1">
        <f t="array" ref="AB229">IFERROR(IF(A229="","",INDEX(근로조건!$A$5:$Z$1048576,MATCH(A229,근로조건!$A$5:$A$1048576,0)+0,17)-INDEX(근로조건!$A$5:$Z$1048576,MATCH(A229,근로조건!$A$5:$A$1048576,0)+0,11))*B229,"")</f>
        <v/>
      </c>
      <c r="AC229" s="260" t="str">
        <f t="shared" si="14"/>
        <v/>
      </c>
      <c r="AD229" s="260" t="str" cm="1">
        <f t="array" ref="AD229">IFERROR(IF(A229="","",INDEX(근로조건!$A$5:$L$1048576,MATCH(A229,근로조건!$A$5:$A$1048576,0)+0,12))*B229,"")</f>
        <v/>
      </c>
      <c r="AE229" s="261" t="str" cm="1">
        <f t="array" ref="AE229">IF(A229="","",INDEX(근로조건!$A$5:$AF$1048576,MATCH(A229,근로조건!$A$5:$A$1048576,0)+0,13))</f>
        <v/>
      </c>
      <c r="AF229" s="262" t="str" cm="1">
        <f t="array" ref="AF229">IF(A229="","",INDEX(근로조건!$A$5:$AF$1048576,MATCH(A229,근로조건!$A$5:$A$1048576,0)+0,14))</f>
        <v/>
      </c>
      <c r="AG229" s="261" t="str" cm="1">
        <f t="array" ref="AG229">IF(A229="","",INDEX(근로조건!$A$5:$AF$1048576,MATCH(A229,근로조건!$A$5:$A$1048576,0)+0,11))</f>
        <v/>
      </c>
      <c r="AH229" s="261" t="str" cm="1">
        <f t="array" ref="AH229">IF(A229="","",INDEX(근로조건!$A$5:$AF$1048576,MATCH(A229,근로조건!$A$5:$A$1048576,0)+0,19))</f>
        <v/>
      </c>
      <c r="AI229" s="262" t="str" cm="1">
        <f t="array" ref="AI229">IF(A229="","",INDEX(근로조건!$A$5:$AF$1048576,MATCH(A229,근로조건!$A$5:$A$1048576,0)+0,17))</f>
        <v/>
      </c>
      <c r="AJ229" s="253"/>
      <c r="AK229" s="253"/>
      <c r="AL229" s="253" t="str" cm="1">
        <f t="array" ref="AL229">IF(A229="","",INDEX(근로조건!$A$5:$AF$1048576,MATCH(A229,근로조건!$A$5:$A$1048576,0)+0,20))</f>
        <v/>
      </c>
      <c r="AM229" s="253"/>
      <c r="AN229" s="253"/>
      <c r="AO229" s="253"/>
      <c r="AP229" s="260"/>
      <c r="AQ229" s="123"/>
      <c r="AR229" s="166"/>
      <c r="AS229" s="267"/>
      <c r="AT229" s="266"/>
      <c r="AU229" s="266"/>
      <c r="AV229" s="266"/>
    </row>
    <row r="230" spans="1:48" x14ac:dyDescent="0.3">
      <c r="A230" s="52"/>
      <c r="B230" s="54"/>
      <c r="C230" s="53"/>
      <c r="D230" s="53"/>
      <c r="E230" s="53"/>
      <c r="F230" s="57"/>
      <c r="G230" s="57"/>
      <c r="H230" s="52"/>
      <c r="I230" s="53"/>
      <c r="J230" s="53"/>
      <c r="K230" s="95"/>
      <c r="L230" s="52"/>
      <c r="M230" s="52"/>
      <c r="N230" s="54"/>
      <c r="O230" s="254" t="str" cm="1">
        <f t="array" ref="O230">IF(A230="","",INDEX(근로조건!$A$5:$Y$1048576,MATCH(A230,근로조건!$A$5:$A$1048576,0)+0,15))</f>
        <v/>
      </c>
      <c r="P230" s="255" t="str" cm="1">
        <f t="array" ref="P230">IF(A230="","",INDEX(근로조건!$A$5:$Y$1048576,MATCH(A230,근로조건!$A$5:$A$1048576,0)+0,16))</f>
        <v/>
      </c>
      <c r="Q230" s="256" t="str" cm="1">
        <f t="array" ref="Q230">IF(A230="","",INDEX(근로조건!$A$5:$ZZ$1048576,MATCH(A230,근로조건!$A$5:$A$1048576,0)+0,21))</f>
        <v/>
      </c>
      <c r="R230" s="61"/>
      <c r="S230" s="61"/>
      <c r="T230" s="61"/>
      <c r="U230" s="61"/>
      <c r="V230" s="61"/>
      <c r="W230" s="61"/>
      <c r="X230" s="61"/>
      <c r="Y230" s="61"/>
      <c r="Z230" s="260" t="str">
        <f t="shared" si="12"/>
        <v/>
      </c>
      <c r="AA230" s="260" t="str">
        <f t="shared" si="13"/>
        <v/>
      </c>
      <c r="AB230" s="260" t="str" cm="1">
        <f t="array" ref="AB230">IFERROR(IF(A230="","",INDEX(근로조건!$A$5:$Z$1048576,MATCH(A230,근로조건!$A$5:$A$1048576,0)+0,17)-INDEX(근로조건!$A$5:$Z$1048576,MATCH(A230,근로조건!$A$5:$A$1048576,0)+0,11))*B230,"")</f>
        <v/>
      </c>
      <c r="AC230" s="260" t="str">
        <f t="shared" si="14"/>
        <v/>
      </c>
      <c r="AD230" s="260" t="str" cm="1">
        <f t="array" ref="AD230">IFERROR(IF(A230="","",INDEX(근로조건!$A$5:$L$1048576,MATCH(A230,근로조건!$A$5:$A$1048576,0)+0,12))*B230,"")</f>
        <v/>
      </c>
      <c r="AE230" s="261" t="str" cm="1">
        <f t="array" ref="AE230">IF(A230="","",INDEX(근로조건!$A$5:$AF$1048576,MATCH(A230,근로조건!$A$5:$A$1048576,0)+0,13))</f>
        <v/>
      </c>
      <c r="AF230" s="262" t="str" cm="1">
        <f t="array" ref="AF230">IF(A230="","",INDEX(근로조건!$A$5:$AF$1048576,MATCH(A230,근로조건!$A$5:$A$1048576,0)+0,14))</f>
        <v/>
      </c>
      <c r="AG230" s="261" t="str" cm="1">
        <f t="array" ref="AG230">IF(A230="","",INDEX(근로조건!$A$5:$AF$1048576,MATCH(A230,근로조건!$A$5:$A$1048576,0)+0,11))</f>
        <v/>
      </c>
      <c r="AH230" s="261" t="str" cm="1">
        <f t="array" ref="AH230">IF(A230="","",INDEX(근로조건!$A$5:$AF$1048576,MATCH(A230,근로조건!$A$5:$A$1048576,0)+0,19))</f>
        <v/>
      </c>
      <c r="AI230" s="262" t="str" cm="1">
        <f t="array" ref="AI230">IF(A230="","",INDEX(근로조건!$A$5:$AF$1048576,MATCH(A230,근로조건!$A$5:$A$1048576,0)+0,17))</f>
        <v/>
      </c>
      <c r="AJ230" s="253"/>
      <c r="AK230" s="253"/>
      <c r="AL230" s="253" t="str" cm="1">
        <f t="array" ref="AL230">IF(A230="","",INDEX(근로조건!$A$5:$AF$1048576,MATCH(A230,근로조건!$A$5:$A$1048576,0)+0,20))</f>
        <v/>
      </c>
      <c r="AM230" s="253"/>
      <c r="AN230" s="253"/>
      <c r="AO230" s="253"/>
      <c r="AP230" s="260"/>
      <c r="AQ230" s="123"/>
      <c r="AR230" s="166"/>
      <c r="AS230" s="267"/>
      <c r="AT230" s="266"/>
      <c r="AU230" s="266"/>
      <c r="AV230" s="266"/>
    </row>
    <row r="231" spans="1:48" x14ac:dyDescent="0.3">
      <c r="A231" s="52"/>
      <c r="B231" s="54"/>
      <c r="C231" s="53"/>
      <c r="D231" s="53"/>
      <c r="E231" s="53"/>
      <c r="F231" s="57"/>
      <c r="G231" s="57"/>
      <c r="H231" s="52"/>
      <c r="I231" s="53"/>
      <c r="J231" s="53"/>
      <c r="K231" s="95"/>
      <c r="L231" s="52"/>
      <c r="M231" s="52"/>
      <c r="N231" s="54"/>
      <c r="O231" s="254" t="str" cm="1">
        <f t="array" ref="O231">IF(A231="","",INDEX(근로조건!$A$5:$Y$1048576,MATCH(A231,근로조건!$A$5:$A$1048576,0)+0,15))</f>
        <v/>
      </c>
      <c r="P231" s="255" t="str" cm="1">
        <f t="array" ref="P231">IF(A231="","",INDEX(근로조건!$A$5:$Y$1048576,MATCH(A231,근로조건!$A$5:$A$1048576,0)+0,16))</f>
        <v/>
      </c>
      <c r="Q231" s="256" t="str" cm="1">
        <f t="array" ref="Q231">IF(A231="","",INDEX(근로조건!$A$5:$ZZ$1048576,MATCH(A231,근로조건!$A$5:$A$1048576,0)+0,21))</f>
        <v/>
      </c>
      <c r="R231" s="61"/>
      <c r="S231" s="61"/>
      <c r="T231" s="61"/>
      <c r="U231" s="61"/>
      <c r="V231" s="61"/>
      <c r="W231" s="61"/>
      <c r="X231" s="61"/>
      <c r="Y231" s="61"/>
      <c r="Z231" s="260" t="str">
        <f t="shared" si="12"/>
        <v/>
      </c>
      <c r="AA231" s="260" t="str">
        <f t="shared" si="13"/>
        <v/>
      </c>
      <c r="AB231" s="260" t="str" cm="1">
        <f t="array" ref="AB231">IFERROR(IF(A231="","",INDEX(근로조건!$A$5:$Z$1048576,MATCH(A231,근로조건!$A$5:$A$1048576,0)+0,17)-INDEX(근로조건!$A$5:$Z$1048576,MATCH(A231,근로조건!$A$5:$A$1048576,0)+0,11))*B231,"")</f>
        <v/>
      </c>
      <c r="AC231" s="260" t="str">
        <f t="shared" si="14"/>
        <v/>
      </c>
      <c r="AD231" s="260" t="str" cm="1">
        <f t="array" ref="AD231">IFERROR(IF(A231="","",INDEX(근로조건!$A$5:$L$1048576,MATCH(A231,근로조건!$A$5:$A$1048576,0)+0,12))*B231,"")</f>
        <v/>
      </c>
      <c r="AE231" s="261" t="str" cm="1">
        <f t="array" ref="AE231">IF(A231="","",INDEX(근로조건!$A$5:$AF$1048576,MATCH(A231,근로조건!$A$5:$A$1048576,0)+0,13))</f>
        <v/>
      </c>
      <c r="AF231" s="262" t="str" cm="1">
        <f t="array" ref="AF231">IF(A231="","",INDEX(근로조건!$A$5:$AF$1048576,MATCH(A231,근로조건!$A$5:$A$1048576,0)+0,14))</f>
        <v/>
      </c>
      <c r="AG231" s="261" t="str" cm="1">
        <f t="array" ref="AG231">IF(A231="","",INDEX(근로조건!$A$5:$AF$1048576,MATCH(A231,근로조건!$A$5:$A$1048576,0)+0,11))</f>
        <v/>
      </c>
      <c r="AH231" s="261" t="str" cm="1">
        <f t="array" ref="AH231">IF(A231="","",INDEX(근로조건!$A$5:$AF$1048576,MATCH(A231,근로조건!$A$5:$A$1048576,0)+0,19))</f>
        <v/>
      </c>
      <c r="AI231" s="262" t="str" cm="1">
        <f t="array" ref="AI231">IF(A231="","",INDEX(근로조건!$A$5:$AF$1048576,MATCH(A231,근로조건!$A$5:$A$1048576,0)+0,17))</f>
        <v/>
      </c>
      <c r="AJ231" s="253"/>
      <c r="AK231" s="253"/>
      <c r="AL231" s="253" t="str" cm="1">
        <f t="array" ref="AL231">IF(A231="","",INDEX(근로조건!$A$5:$AF$1048576,MATCH(A231,근로조건!$A$5:$A$1048576,0)+0,20))</f>
        <v/>
      </c>
      <c r="AM231" s="253"/>
      <c r="AN231" s="253"/>
      <c r="AO231" s="253"/>
      <c r="AP231" s="260"/>
      <c r="AQ231" s="123"/>
      <c r="AR231" s="166"/>
      <c r="AS231" s="267"/>
      <c r="AT231" s="266"/>
      <c r="AU231" s="266"/>
      <c r="AV231" s="266"/>
    </row>
    <row r="232" spans="1:48" x14ac:dyDescent="0.3">
      <c r="A232" s="52"/>
      <c r="B232" s="54"/>
      <c r="C232" s="53"/>
      <c r="D232" s="53"/>
      <c r="E232" s="53"/>
      <c r="F232" s="57"/>
      <c r="G232" s="57"/>
      <c r="H232" s="52"/>
      <c r="I232" s="53"/>
      <c r="J232" s="53"/>
      <c r="K232" s="95"/>
      <c r="L232" s="52"/>
      <c r="M232" s="52"/>
      <c r="N232" s="54"/>
      <c r="O232" s="254" t="str" cm="1">
        <f t="array" ref="O232">IF(A232="","",INDEX(근로조건!$A$5:$Y$1048576,MATCH(A232,근로조건!$A$5:$A$1048576,0)+0,15))</f>
        <v/>
      </c>
      <c r="P232" s="255" t="str" cm="1">
        <f t="array" ref="P232">IF(A232="","",INDEX(근로조건!$A$5:$Y$1048576,MATCH(A232,근로조건!$A$5:$A$1048576,0)+0,16))</f>
        <v/>
      </c>
      <c r="Q232" s="256" t="str" cm="1">
        <f t="array" ref="Q232">IF(A232="","",INDEX(근로조건!$A$5:$ZZ$1048576,MATCH(A232,근로조건!$A$5:$A$1048576,0)+0,21))</f>
        <v/>
      </c>
      <c r="R232" s="61"/>
      <c r="S232" s="61"/>
      <c r="T232" s="61"/>
      <c r="U232" s="61"/>
      <c r="V232" s="61"/>
      <c r="W232" s="61"/>
      <c r="X232" s="61"/>
      <c r="Y232" s="61"/>
      <c r="Z232" s="260" t="str">
        <f t="shared" si="12"/>
        <v/>
      </c>
      <c r="AA232" s="260" t="str">
        <f t="shared" si="13"/>
        <v/>
      </c>
      <c r="AB232" s="260" t="str" cm="1">
        <f t="array" ref="AB232">IFERROR(IF(A232="","",INDEX(근로조건!$A$5:$Z$1048576,MATCH(A232,근로조건!$A$5:$A$1048576,0)+0,17)-INDEX(근로조건!$A$5:$Z$1048576,MATCH(A232,근로조건!$A$5:$A$1048576,0)+0,11))*B232,"")</f>
        <v/>
      </c>
      <c r="AC232" s="260" t="str">
        <f t="shared" si="14"/>
        <v/>
      </c>
      <c r="AD232" s="260" t="str" cm="1">
        <f t="array" ref="AD232">IFERROR(IF(A232="","",INDEX(근로조건!$A$5:$L$1048576,MATCH(A232,근로조건!$A$5:$A$1048576,0)+0,12))*B232,"")</f>
        <v/>
      </c>
      <c r="AE232" s="261" t="str" cm="1">
        <f t="array" ref="AE232">IF(A232="","",INDEX(근로조건!$A$5:$AF$1048576,MATCH(A232,근로조건!$A$5:$A$1048576,0)+0,13))</f>
        <v/>
      </c>
      <c r="AF232" s="262" t="str" cm="1">
        <f t="array" ref="AF232">IF(A232="","",INDEX(근로조건!$A$5:$AF$1048576,MATCH(A232,근로조건!$A$5:$A$1048576,0)+0,14))</f>
        <v/>
      </c>
      <c r="AG232" s="261" t="str" cm="1">
        <f t="array" ref="AG232">IF(A232="","",INDEX(근로조건!$A$5:$AF$1048576,MATCH(A232,근로조건!$A$5:$A$1048576,0)+0,11))</f>
        <v/>
      </c>
      <c r="AH232" s="261" t="str" cm="1">
        <f t="array" ref="AH232">IF(A232="","",INDEX(근로조건!$A$5:$AF$1048576,MATCH(A232,근로조건!$A$5:$A$1048576,0)+0,19))</f>
        <v/>
      </c>
      <c r="AI232" s="262" t="str" cm="1">
        <f t="array" ref="AI232">IF(A232="","",INDEX(근로조건!$A$5:$AF$1048576,MATCH(A232,근로조건!$A$5:$A$1048576,0)+0,17))</f>
        <v/>
      </c>
      <c r="AJ232" s="253"/>
      <c r="AK232" s="253"/>
      <c r="AL232" s="253" t="str" cm="1">
        <f t="array" ref="AL232">IF(A232="","",INDEX(근로조건!$A$5:$AF$1048576,MATCH(A232,근로조건!$A$5:$A$1048576,0)+0,20))</f>
        <v/>
      </c>
      <c r="AM232" s="253"/>
      <c r="AN232" s="253"/>
      <c r="AO232" s="253"/>
      <c r="AP232" s="260"/>
      <c r="AQ232" s="123"/>
      <c r="AR232" s="166"/>
      <c r="AS232" s="267"/>
      <c r="AT232" s="266"/>
      <c r="AU232" s="266"/>
      <c r="AV232" s="266"/>
    </row>
    <row r="233" spans="1:48" x14ac:dyDescent="0.3">
      <c r="A233" s="52"/>
      <c r="B233" s="54"/>
      <c r="C233" s="53"/>
      <c r="D233" s="53"/>
      <c r="E233" s="53"/>
      <c r="F233" s="57"/>
      <c r="G233" s="57"/>
      <c r="H233" s="52"/>
      <c r="I233" s="53"/>
      <c r="J233" s="53"/>
      <c r="K233" s="95"/>
      <c r="L233" s="52"/>
      <c r="M233" s="52"/>
      <c r="N233" s="54"/>
      <c r="O233" s="254" t="str" cm="1">
        <f t="array" ref="O233">IF(A233="","",INDEX(근로조건!$A$5:$Y$1048576,MATCH(A233,근로조건!$A$5:$A$1048576,0)+0,15))</f>
        <v/>
      </c>
      <c r="P233" s="255" t="str" cm="1">
        <f t="array" ref="P233">IF(A233="","",INDEX(근로조건!$A$5:$Y$1048576,MATCH(A233,근로조건!$A$5:$A$1048576,0)+0,16))</f>
        <v/>
      </c>
      <c r="Q233" s="256" t="str" cm="1">
        <f t="array" ref="Q233">IF(A233="","",INDEX(근로조건!$A$5:$ZZ$1048576,MATCH(A233,근로조건!$A$5:$A$1048576,0)+0,21))</f>
        <v/>
      </c>
      <c r="R233" s="61"/>
      <c r="S233" s="61"/>
      <c r="T233" s="61"/>
      <c r="U233" s="61"/>
      <c r="V233" s="61"/>
      <c r="W233" s="61"/>
      <c r="X233" s="61"/>
      <c r="Y233" s="61"/>
      <c r="Z233" s="260" t="str">
        <f t="shared" si="12"/>
        <v/>
      </c>
      <c r="AA233" s="260" t="str">
        <f t="shared" si="13"/>
        <v/>
      </c>
      <c r="AB233" s="260" t="str" cm="1">
        <f t="array" ref="AB233">IFERROR(IF(A233="","",INDEX(근로조건!$A$5:$Z$1048576,MATCH(A233,근로조건!$A$5:$A$1048576,0)+0,17)-INDEX(근로조건!$A$5:$Z$1048576,MATCH(A233,근로조건!$A$5:$A$1048576,0)+0,11))*B233,"")</f>
        <v/>
      </c>
      <c r="AC233" s="260" t="str">
        <f t="shared" si="14"/>
        <v/>
      </c>
      <c r="AD233" s="260" t="str" cm="1">
        <f t="array" ref="AD233">IFERROR(IF(A233="","",INDEX(근로조건!$A$5:$L$1048576,MATCH(A233,근로조건!$A$5:$A$1048576,0)+0,12))*B233,"")</f>
        <v/>
      </c>
      <c r="AE233" s="261" t="str" cm="1">
        <f t="array" ref="AE233">IF(A233="","",INDEX(근로조건!$A$5:$AF$1048576,MATCH(A233,근로조건!$A$5:$A$1048576,0)+0,13))</f>
        <v/>
      </c>
      <c r="AF233" s="262" t="str" cm="1">
        <f t="array" ref="AF233">IF(A233="","",INDEX(근로조건!$A$5:$AF$1048576,MATCH(A233,근로조건!$A$5:$A$1048576,0)+0,14))</f>
        <v/>
      </c>
      <c r="AG233" s="261" t="str" cm="1">
        <f t="array" ref="AG233">IF(A233="","",INDEX(근로조건!$A$5:$AF$1048576,MATCH(A233,근로조건!$A$5:$A$1048576,0)+0,11))</f>
        <v/>
      </c>
      <c r="AH233" s="261" t="str" cm="1">
        <f t="array" ref="AH233">IF(A233="","",INDEX(근로조건!$A$5:$AF$1048576,MATCH(A233,근로조건!$A$5:$A$1048576,0)+0,19))</f>
        <v/>
      </c>
      <c r="AI233" s="262" t="str" cm="1">
        <f t="array" ref="AI233">IF(A233="","",INDEX(근로조건!$A$5:$AF$1048576,MATCH(A233,근로조건!$A$5:$A$1048576,0)+0,17))</f>
        <v/>
      </c>
      <c r="AJ233" s="253"/>
      <c r="AK233" s="253"/>
      <c r="AL233" s="253" t="str" cm="1">
        <f t="array" ref="AL233">IF(A233="","",INDEX(근로조건!$A$5:$AF$1048576,MATCH(A233,근로조건!$A$5:$A$1048576,0)+0,20))</f>
        <v/>
      </c>
      <c r="AM233" s="253"/>
      <c r="AN233" s="253"/>
      <c r="AO233" s="253"/>
      <c r="AP233" s="260"/>
      <c r="AQ233" s="123"/>
      <c r="AR233" s="166"/>
      <c r="AS233" s="267"/>
      <c r="AT233" s="266"/>
      <c r="AU233" s="266"/>
      <c r="AV233" s="266"/>
    </row>
    <row r="234" spans="1:48" x14ac:dyDescent="0.3">
      <c r="A234" s="52"/>
      <c r="B234" s="54"/>
      <c r="C234" s="53"/>
      <c r="D234" s="53"/>
      <c r="E234" s="53"/>
      <c r="F234" s="57"/>
      <c r="G234" s="57"/>
      <c r="H234" s="52"/>
      <c r="I234" s="53"/>
      <c r="J234" s="53"/>
      <c r="K234" s="95"/>
      <c r="L234" s="52"/>
      <c r="M234" s="52"/>
      <c r="N234" s="54"/>
      <c r="O234" s="254" t="str" cm="1">
        <f t="array" ref="O234">IF(A234="","",INDEX(근로조건!$A$5:$Y$1048576,MATCH(A234,근로조건!$A$5:$A$1048576,0)+0,15))</f>
        <v/>
      </c>
      <c r="P234" s="255" t="str" cm="1">
        <f t="array" ref="P234">IF(A234="","",INDEX(근로조건!$A$5:$Y$1048576,MATCH(A234,근로조건!$A$5:$A$1048576,0)+0,16))</f>
        <v/>
      </c>
      <c r="Q234" s="256" t="str" cm="1">
        <f t="array" ref="Q234">IF(A234="","",INDEX(근로조건!$A$5:$ZZ$1048576,MATCH(A234,근로조건!$A$5:$A$1048576,0)+0,21))</f>
        <v/>
      </c>
      <c r="R234" s="61"/>
      <c r="S234" s="61"/>
      <c r="T234" s="61"/>
      <c r="U234" s="61"/>
      <c r="V234" s="61"/>
      <c r="W234" s="61"/>
      <c r="X234" s="61"/>
      <c r="Y234" s="61"/>
      <c r="Z234" s="260" t="str">
        <f t="shared" si="12"/>
        <v/>
      </c>
      <c r="AA234" s="260" t="str">
        <f t="shared" si="13"/>
        <v/>
      </c>
      <c r="AB234" s="260" t="str" cm="1">
        <f t="array" ref="AB234">IFERROR(IF(A234="","",INDEX(근로조건!$A$5:$Z$1048576,MATCH(A234,근로조건!$A$5:$A$1048576,0)+0,17)-INDEX(근로조건!$A$5:$Z$1048576,MATCH(A234,근로조건!$A$5:$A$1048576,0)+0,11))*B234,"")</f>
        <v/>
      </c>
      <c r="AC234" s="260" t="str">
        <f t="shared" si="14"/>
        <v/>
      </c>
      <c r="AD234" s="260" t="str" cm="1">
        <f t="array" ref="AD234">IFERROR(IF(A234="","",INDEX(근로조건!$A$5:$L$1048576,MATCH(A234,근로조건!$A$5:$A$1048576,0)+0,12))*B234,"")</f>
        <v/>
      </c>
      <c r="AE234" s="261" t="str" cm="1">
        <f t="array" ref="AE234">IF(A234="","",INDEX(근로조건!$A$5:$AF$1048576,MATCH(A234,근로조건!$A$5:$A$1048576,0)+0,13))</f>
        <v/>
      </c>
      <c r="AF234" s="262" t="str" cm="1">
        <f t="array" ref="AF234">IF(A234="","",INDEX(근로조건!$A$5:$AF$1048576,MATCH(A234,근로조건!$A$5:$A$1048576,0)+0,14))</f>
        <v/>
      </c>
      <c r="AG234" s="261" t="str" cm="1">
        <f t="array" ref="AG234">IF(A234="","",INDEX(근로조건!$A$5:$AF$1048576,MATCH(A234,근로조건!$A$5:$A$1048576,0)+0,11))</f>
        <v/>
      </c>
      <c r="AH234" s="261" t="str" cm="1">
        <f t="array" ref="AH234">IF(A234="","",INDEX(근로조건!$A$5:$AF$1048576,MATCH(A234,근로조건!$A$5:$A$1048576,0)+0,19))</f>
        <v/>
      </c>
      <c r="AI234" s="262" t="str" cm="1">
        <f t="array" ref="AI234">IF(A234="","",INDEX(근로조건!$A$5:$AF$1048576,MATCH(A234,근로조건!$A$5:$A$1048576,0)+0,17))</f>
        <v/>
      </c>
      <c r="AJ234" s="253"/>
      <c r="AK234" s="253"/>
      <c r="AL234" s="253" t="str" cm="1">
        <f t="array" ref="AL234">IF(A234="","",INDEX(근로조건!$A$5:$AF$1048576,MATCH(A234,근로조건!$A$5:$A$1048576,0)+0,20))</f>
        <v/>
      </c>
      <c r="AM234" s="253"/>
      <c r="AN234" s="253"/>
      <c r="AO234" s="253"/>
      <c r="AP234" s="260"/>
      <c r="AQ234" s="123"/>
      <c r="AR234" s="166"/>
      <c r="AS234" s="267"/>
      <c r="AT234" s="266"/>
      <c r="AU234" s="266"/>
      <c r="AV234" s="266"/>
    </row>
    <row r="235" spans="1:48" x14ac:dyDescent="0.3">
      <c r="A235" s="52"/>
      <c r="B235" s="54"/>
      <c r="C235" s="53"/>
      <c r="D235" s="53"/>
      <c r="E235" s="53"/>
      <c r="F235" s="57"/>
      <c r="G235" s="57"/>
      <c r="H235" s="52"/>
      <c r="I235" s="53"/>
      <c r="J235" s="53"/>
      <c r="K235" s="95"/>
      <c r="L235" s="52"/>
      <c r="M235" s="52"/>
      <c r="N235" s="54"/>
      <c r="O235" s="254" t="str" cm="1">
        <f t="array" ref="O235">IF(A235="","",INDEX(근로조건!$A$5:$Y$1048576,MATCH(A235,근로조건!$A$5:$A$1048576,0)+0,15))</f>
        <v/>
      </c>
      <c r="P235" s="255" t="str" cm="1">
        <f t="array" ref="P235">IF(A235="","",INDEX(근로조건!$A$5:$Y$1048576,MATCH(A235,근로조건!$A$5:$A$1048576,0)+0,16))</f>
        <v/>
      </c>
      <c r="Q235" s="256" t="str" cm="1">
        <f t="array" ref="Q235">IF(A235="","",INDEX(근로조건!$A$5:$ZZ$1048576,MATCH(A235,근로조건!$A$5:$A$1048576,0)+0,21))</f>
        <v/>
      </c>
      <c r="R235" s="61"/>
      <c r="S235" s="61"/>
      <c r="T235" s="61"/>
      <c r="U235" s="61"/>
      <c r="V235" s="61"/>
      <c r="W235" s="61"/>
      <c r="X235" s="61"/>
      <c r="Y235" s="61"/>
      <c r="Z235" s="260" t="str">
        <f t="shared" si="12"/>
        <v/>
      </c>
      <c r="AA235" s="260" t="str">
        <f t="shared" si="13"/>
        <v/>
      </c>
      <c r="AB235" s="260" t="str" cm="1">
        <f t="array" ref="AB235">IFERROR(IF(A235="","",INDEX(근로조건!$A$5:$Z$1048576,MATCH(A235,근로조건!$A$5:$A$1048576,0)+0,17)-INDEX(근로조건!$A$5:$Z$1048576,MATCH(A235,근로조건!$A$5:$A$1048576,0)+0,11))*B235,"")</f>
        <v/>
      </c>
      <c r="AC235" s="260" t="str">
        <f t="shared" si="14"/>
        <v/>
      </c>
      <c r="AD235" s="260" t="str" cm="1">
        <f t="array" ref="AD235">IFERROR(IF(A235="","",INDEX(근로조건!$A$5:$L$1048576,MATCH(A235,근로조건!$A$5:$A$1048576,0)+0,12))*B235,"")</f>
        <v/>
      </c>
      <c r="AE235" s="261" t="str" cm="1">
        <f t="array" ref="AE235">IF(A235="","",INDEX(근로조건!$A$5:$AF$1048576,MATCH(A235,근로조건!$A$5:$A$1048576,0)+0,13))</f>
        <v/>
      </c>
      <c r="AF235" s="262" t="str" cm="1">
        <f t="array" ref="AF235">IF(A235="","",INDEX(근로조건!$A$5:$AF$1048576,MATCH(A235,근로조건!$A$5:$A$1048576,0)+0,14))</f>
        <v/>
      </c>
      <c r="AG235" s="261" t="str" cm="1">
        <f t="array" ref="AG235">IF(A235="","",INDEX(근로조건!$A$5:$AF$1048576,MATCH(A235,근로조건!$A$5:$A$1048576,0)+0,11))</f>
        <v/>
      </c>
      <c r="AH235" s="261" t="str" cm="1">
        <f t="array" ref="AH235">IF(A235="","",INDEX(근로조건!$A$5:$AF$1048576,MATCH(A235,근로조건!$A$5:$A$1048576,0)+0,19))</f>
        <v/>
      </c>
      <c r="AI235" s="262" t="str" cm="1">
        <f t="array" ref="AI235">IF(A235="","",INDEX(근로조건!$A$5:$AF$1048576,MATCH(A235,근로조건!$A$5:$A$1048576,0)+0,17))</f>
        <v/>
      </c>
      <c r="AJ235" s="253"/>
      <c r="AK235" s="253"/>
      <c r="AL235" s="253" t="str" cm="1">
        <f t="array" ref="AL235">IF(A235="","",INDEX(근로조건!$A$5:$AF$1048576,MATCH(A235,근로조건!$A$5:$A$1048576,0)+0,20))</f>
        <v/>
      </c>
      <c r="AM235" s="253"/>
      <c r="AN235" s="253"/>
      <c r="AO235" s="253"/>
      <c r="AP235" s="260"/>
      <c r="AQ235" s="123"/>
      <c r="AR235" s="166"/>
      <c r="AS235" s="267"/>
      <c r="AT235" s="266"/>
      <c r="AU235" s="266"/>
      <c r="AV235" s="266"/>
    </row>
    <row r="236" spans="1:48" x14ac:dyDescent="0.3">
      <c r="A236" s="52"/>
      <c r="B236" s="54"/>
      <c r="C236" s="53"/>
      <c r="D236" s="53"/>
      <c r="E236" s="53"/>
      <c r="F236" s="57"/>
      <c r="G236" s="57"/>
      <c r="H236" s="52"/>
      <c r="I236" s="53"/>
      <c r="J236" s="53"/>
      <c r="K236" s="95"/>
      <c r="L236" s="52"/>
      <c r="M236" s="52"/>
      <c r="N236" s="54"/>
      <c r="O236" s="254" t="str" cm="1">
        <f t="array" ref="O236">IF(A236="","",INDEX(근로조건!$A$5:$Y$1048576,MATCH(A236,근로조건!$A$5:$A$1048576,0)+0,15))</f>
        <v/>
      </c>
      <c r="P236" s="255" t="str" cm="1">
        <f t="array" ref="P236">IF(A236="","",INDEX(근로조건!$A$5:$Y$1048576,MATCH(A236,근로조건!$A$5:$A$1048576,0)+0,16))</f>
        <v/>
      </c>
      <c r="Q236" s="256" t="str" cm="1">
        <f t="array" ref="Q236">IF(A236="","",INDEX(근로조건!$A$5:$ZZ$1048576,MATCH(A236,근로조건!$A$5:$A$1048576,0)+0,21))</f>
        <v/>
      </c>
      <c r="R236" s="61"/>
      <c r="S236" s="61"/>
      <c r="T236" s="61"/>
      <c r="U236" s="61"/>
      <c r="V236" s="61"/>
      <c r="W236" s="61"/>
      <c r="X236" s="61"/>
      <c r="Y236" s="61"/>
      <c r="Z236" s="260" t="str">
        <f t="shared" si="12"/>
        <v/>
      </c>
      <c r="AA236" s="260" t="str">
        <f t="shared" si="13"/>
        <v/>
      </c>
      <c r="AB236" s="260" t="str" cm="1">
        <f t="array" ref="AB236">IFERROR(IF(A236="","",INDEX(근로조건!$A$5:$Z$1048576,MATCH(A236,근로조건!$A$5:$A$1048576,0)+0,17)-INDEX(근로조건!$A$5:$Z$1048576,MATCH(A236,근로조건!$A$5:$A$1048576,0)+0,11))*B236,"")</f>
        <v/>
      </c>
      <c r="AC236" s="260" t="str">
        <f t="shared" si="14"/>
        <v/>
      </c>
      <c r="AD236" s="260" t="str" cm="1">
        <f t="array" ref="AD236">IFERROR(IF(A236="","",INDEX(근로조건!$A$5:$L$1048576,MATCH(A236,근로조건!$A$5:$A$1048576,0)+0,12))*B236,"")</f>
        <v/>
      </c>
      <c r="AE236" s="261" t="str" cm="1">
        <f t="array" ref="AE236">IF(A236="","",INDEX(근로조건!$A$5:$AF$1048576,MATCH(A236,근로조건!$A$5:$A$1048576,0)+0,13))</f>
        <v/>
      </c>
      <c r="AF236" s="262" t="str" cm="1">
        <f t="array" ref="AF236">IF(A236="","",INDEX(근로조건!$A$5:$AF$1048576,MATCH(A236,근로조건!$A$5:$A$1048576,0)+0,14))</f>
        <v/>
      </c>
      <c r="AG236" s="261" t="str" cm="1">
        <f t="array" ref="AG236">IF(A236="","",INDEX(근로조건!$A$5:$AF$1048576,MATCH(A236,근로조건!$A$5:$A$1048576,0)+0,11))</f>
        <v/>
      </c>
      <c r="AH236" s="261" t="str" cm="1">
        <f t="array" ref="AH236">IF(A236="","",INDEX(근로조건!$A$5:$AF$1048576,MATCH(A236,근로조건!$A$5:$A$1048576,0)+0,19))</f>
        <v/>
      </c>
      <c r="AI236" s="262" t="str" cm="1">
        <f t="array" ref="AI236">IF(A236="","",INDEX(근로조건!$A$5:$AF$1048576,MATCH(A236,근로조건!$A$5:$A$1048576,0)+0,17))</f>
        <v/>
      </c>
      <c r="AJ236" s="253"/>
      <c r="AK236" s="253"/>
      <c r="AL236" s="253" t="str" cm="1">
        <f t="array" ref="AL236">IF(A236="","",INDEX(근로조건!$A$5:$AF$1048576,MATCH(A236,근로조건!$A$5:$A$1048576,0)+0,20))</f>
        <v/>
      </c>
      <c r="AM236" s="253"/>
      <c r="AN236" s="253"/>
      <c r="AO236" s="253"/>
      <c r="AP236" s="260"/>
      <c r="AQ236" s="123"/>
      <c r="AR236" s="166"/>
      <c r="AS236" s="267"/>
      <c r="AT236" s="266"/>
      <c r="AU236" s="266"/>
      <c r="AV236" s="266"/>
    </row>
    <row r="237" spans="1:48" x14ac:dyDescent="0.3">
      <c r="A237" s="52"/>
      <c r="B237" s="54"/>
      <c r="C237" s="53"/>
      <c r="D237" s="53"/>
      <c r="E237" s="53"/>
      <c r="F237" s="57"/>
      <c r="G237" s="57"/>
      <c r="H237" s="52"/>
      <c r="I237" s="53"/>
      <c r="J237" s="53"/>
      <c r="K237" s="95"/>
      <c r="L237" s="52"/>
      <c r="M237" s="52"/>
      <c r="N237" s="54"/>
      <c r="O237" s="254" t="str" cm="1">
        <f t="array" ref="O237">IF(A237="","",INDEX(근로조건!$A$5:$Y$1048576,MATCH(A237,근로조건!$A$5:$A$1048576,0)+0,15))</f>
        <v/>
      </c>
      <c r="P237" s="255" t="str" cm="1">
        <f t="array" ref="P237">IF(A237="","",INDEX(근로조건!$A$5:$Y$1048576,MATCH(A237,근로조건!$A$5:$A$1048576,0)+0,16))</f>
        <v/>
      </c>
      <c r="Q237" s="256" t="str" cm="1">
        <f t="array" ref="Q237">IF(A237="","",INDEX(근로조건!$A$5:$ZZ$1048576,MATCH(A237,근로조건!$A$5:$A$1048576,0)+0,21))</f>
        <v/>
      </c>
      <c r="R237" s="61"/>
      <c r="S237" s="61"/>
      <c r="T237" s="61"/>
      <c r="U237" s="61"/>
      <c r="V237" s="61"/>
      <c r="W237" s="61"/>
      <c r="X237" s="61"/>
      <c r="Y237" s="61"/>
      <c r="Z237" s="260" t="str">
        <f t="shared" si="12"/>
        <v/>
      </c>
      <c r="AA237" s="260" t="str">
        <f t="shared" si="13"/>
        <v/>
      </c>
      <c r="AB237" s="260" t="str" cm="1">
        <f t="array" ref="AB237">IFERROR(IF(A237="","",INDEX(근로조건!$A$5:$Z$1048576,MATCH(A237,근로조건!$A$5:$A$1048576,0)+0,17)-INDEX(근로조건!$A$5:$Z$1048576,MATCH(A237,근로조건!$A$5:$A$1048576,0)+0,11))*B237,"")</f>
        <v/>
      </c>
      <c r="AC237" s="260" t="str">
        <f t="shared" si="14"/>
        <v/>
      </c>
      <c r="AD237" s="260" t="str" cm="1">
        <f t="array" ref="AD237">IFERROR(IF(A237="","",INDEX(근로조건!$A$5:$L$1048576,MATCH(A237,근로조건!$A$5:$A$1048576,0)+0,12))*B237,"")</f>
        <v/>
      </c>
      <c r="AE237" s="261" t="str" cm="1">
        <f t="array" ref="AE237">IF(A237="","",INDEX(근로조건!$A$5:$AF$1048576,MATCH(A237,근로조건!$A$5:$A$1048576,0)+0,13))</f>
        <v/>
      </c>
      <c r="AF237" s="262" t="str" cm="1">
        <f t="array" ref="AF237">IF(A237="","",INDEX(근로조건!$A$5:$AF$1048576,MATCH(A237,근로조건!$A$5:$A$1048576,0)+0,14))</f>
        <v/>
      </c>
      <c r="AG237" s="261" t="str" cm="1">
        <f t="array" ref="AG237">IF(A237="","",INDEX(근로조건!$A$5:$AF$1048576,MATCH(A237,근로조건!$A$5:$A$1048576,0)+0,11))</f>
        <v/>
      </c>
      <c r="AH237" s="261" t="str" cm="1">
        <f t="array" ref="AH237">IF(A237="","",INDEX(근로조건!$A$5:$AF$1048576,MATCH(A237,근로조건!$A$5:$A$1048576,0)+0,19))</f>
        <v/>
      </c>
      <c r="AI237" s="262" t="str" cm="1">
        <f t="array" ref="AI237">IF(A237="","",INDEX(근로조건!$A$5:$AF$1048576,MATCH(A237,근로조건!$A$5:$A$1048576,0)+0,17))</f>
        <v/>
      </c>
      <c r="AJ237" s="253"/>
      <c r="AK237" s="253"/>
      <c r="AL237" s="253" t="str" cm="1">
        <f t="array" ref="AL237">IF(A237="","",INDEX(근로조건!$A$5:$AF$1048576,MATCH(A237,근로조건!$A$5:$A$1048576,0)+0,20))</f>
        <v/>
      </c>
      <c r="AM237" s="253"/>
      <c r="AN237" s="253"/>
      <c r="AO237" s="253"/>
      <c r="AP237" s="260"/>
      <c r="AQ237" s="123"/>
      <c r="AR237" s="166"/>
      <c r="AS237" s="267"/>
      <c r="AT237" s="266"/>
      <c r="AU237" s="266"/>
      <c r="AV237" s="266"/>
    </row>
    <row r="238" spans="1:48" x14ac:dyDescent="0.3">
      <c r="A238" s="52"/>
      <c r="B238" s="54"/>
      <c r="C238" s="53"/>
      <c r="D238" s="53"/>
      <c r="E238" s="53"/>
      <c r="F238" s="57"/>
      <c r="G238" s="57"/>
      <c r="H238" s="52"/>
      <c r="I238" s="53"/>
      <c r="J238" s="53"/>
      <c r="K238" s="95"/>
      <c r="L238" s="52"/>
      <c r="M238" s="52"/>
      <c r="N238" s="54"/>
      <c r="O238" s="254" t="str" cm="1">
        <f t="array" ref="O238">IF(A238="","",INDEX(근로조건!$A$5:$Y$1048576,MATCH(A238,근로조건!$A$5:$A$1048576,0)+0,15))</f>
        <v/>
      </c>
      <c r="P238" s="255" t="str" cm="1">
        <f t="array" ref="P238">IF(A238="","",INDEX(근로조건!$A$5:$Y$1048576,MATCH(A238,근로조건!$A$5:$A$1048576,0)+0,16))</f>
        <v/>
      </c>
      <c r="Q238" s="256" t="str" cm="1">
        <f t="array" ref="Q238">IF(A238="","",INDEX(근로조건!$A$5:$ZZ$1048576,MATCH(A238,근로조건!$A$5:$A$1048576,0)+0,21))</f>
        <v/>
      </c>
      <c r="R238" s="61"/>
      <c r="S238" s="61"/>
      <c r="T238" s="61"/>
      <c r="U238" s="61"/>
      <c r="V238" s="61"/>
      <c r="W238" s="61"/>
      <c r="X238" s="61"/>
      <c r="Y238" s="61"/>
      <c r="Z238" s="260" t="str">
        <f t="shared" si="12"/>
        <v/>
      </c>
      <c r="AA238" s="260" t="str">
        <f t="shared" si="13"/>
        <v/>
      </c>
      <c r="AB238" s="260" t="str" cm="1">
        <f t="array" ref="AB238">IFERROR(IF(A238="","",INDEX(근로조건!$A$5:$Z$1048576,MATCH(A238,근로조건!$A$5:$A$1048576,0)+0,17)-INDEX(근로조건!$A$5:$Z$1048576,MATCH(A238,근로조건!$A$5:$A$1048576,0)+0,11))*B238,"")</f>
        <v/>
      </c>
      <c r="AC238" s="260" t="str">
        <f t="shared" si="14"/>
        <v/>
      </c>
      <c r="AD238" s="260" t="str" cm="1">
        <f t="array" ref="AD238">IFERROR(IF(A238="","",INDEX(근로조건!$A$5:$L$1048576,MATCH(A238,근로조건!$A$5:$A$1048576,0)+0,12))*B238,"")</f>
        <v/>
      </c>
      <c r="AE238" s="261" t="str" cm="1">
        <f t="array" ref="AE238">IF(A238="","",INDEX(근로조건!$A$5:$AF$1048576,MATCH(A238,근로조건!$A$5:$A$1048576,0)+0,13))</f>
        <v/>
      </c>
      <c r="AF238" s="262" t="str" cm="1">
        <f t="array" ref="AF238">IF(A238="","",INDEX(근로조건!$A$5:$AF$1048576,MATCH(A238,근로조건!$A$5:$A$1048576,0)+0,14))</f>
        <v/>
      </c>
      <c r="AG238" s="261" t="str" cm="1">
        <f t="array" ref="AG238">IF(A238="","",INDEX(근로조건!$A$5:$AF$1048576,MATCH(A238,근로조건!$A$5:$A$1048576,0)+0,11))</f>
        <v/>
      </c>
      <c r="AH238" s="261" t="str" cm="1">
        <f t="array" ref="AH238">IF(A238="","",INDEX(근로조건!$A$5:$AF$1048576,MATCH(A238,근로조건!$A$5:$A$1048576,0)+0,19))</f>
        <v/>
      </c>
      <c r="AI238" s="262" t="str" cm="1">
        <f t="array" ref="AI238">IF(A238="","",INDEX(근로조건!$A$5:$AF$1048576,MATCH(A238,근로조건!$A$5:$A$1048576,0)+0,17))</f>
        <v/>
      </c>
      <c r="AJ238" s="253"/>
      <c r="AK238" s="253"/>
      <c r="AL238" s="253" t="str" cm="1">
        <f t="array" ref="AL238">IF(A238="","",INDEX(근로조건!$A$5:$AF$1048576,MATCH(A238,근로조건!$A$5:$A$1048576,0)+0,20))</f>
        <v/>
      </c>
      <c r="AM238" s="253"/>
      <c r="AN238" s="253"/>
      <c r="AO238" s="253"/>
      <c r="AP238" s="260"/>
      <c r="AQ238" s="123"/>
      <c r="AR238" s="166"/>
      <c r="AS238" s="267"/>
      <c r="AT238" s="266"/>
      <c r="AU238" s="266"/>
      <c r="AV238" s="266"/>
    </row>
    <row r="239" spans="1:48" x14ac:dyDescent="0.3">
      <c r="A239" s="52"/>
      <c r="B239" s="54"/>
      <c r="C239" s="53"/>
      <c r="D239" s="53"/>
      <c r="E239" s="53"/>
      <c r="F239" s="57"/>
      <c r="G239" s="57"/>
      <c r="H239" s="52"/>
      <c r="I239" s="53"/>
      <c r="J239" s="53"/>
      <c r="K239" s="95"/>
      <c r="L239" s="52"/>
      <c r="M239" s="52"/>
      <c r="N239" s="54"/>
      <c r="O239" s="254" t="str" cm="1">
        <f t="array" ref="O239">IF(A239="","",INDEX(근로조건!$A$5:$Y$1048576,MATCH(A239,근로조건!$A$5:$A$1048576,0)+0,15))</f>
        <v/>
      </c>
      <c r="P239" s="255" t="str" cm="1">
        <f t="array" ref="P239">IF(A239="","",INDEX(근로조건!$A$5:$Y$1048576,MATCH(A239,근로조건!$A$5:$A$1048576,0)+0,16))</f>
        <v/>
      </c>
      <c r="Q239" s="256" t="str" cm="1">
        <f t="array" ref="Q239">IF(A239="","",INDEX(근로조건!$A$5:$ZZ$1048576,MATCH(A239,근로조건!$A$5:$A$1048576,0)+0,21))</f>
        <v/>
      </c>
      <c r="R239" s="61"/>
      <c r="S239" s="61"/>
      <c r="T239" s="61"/>
      <c r="U239" s="61"/>
      <c r="V239" s="61"/>
      <c r="W239" s="61"/>
      <c r="X239" s="61"/>
      <c r="Y239" s="61"/>
      <c r="Z239" s="260" t="str">
        <f t="shared" si="12"/>
        <v/>
      </c>
      <c r="AA239" s="260" t="str">
        <f t="shared" si="13"/>
        <v/>
      </c>
      <c r="AB239" s="260" t="str" cm="1">
        <f t="array" ref="AB239">IFERROR(IF(A239="","",INDEX(근로조건!$A$5:$Z$1048576,MATCH(A239,근로조건!$A$5:$A$1048576,0)+0,17)-INDEX(근로조건!$A$5:$Z$1048576,MATCH(A239,근로조건!$A$5:$A$1048576,0)+0,11))*B239,"")</f>
        <v/>
      </c>
      <c r="AC239" s="260" t="str">
        <f t="shared" si="14"/>
        <v/>
      </c>
      <c r="AD239" s="260" t="str" cm="1">
        <f t="array" ref="AD239">IFERROR(IF(A239="","",INDEX(근로조건!$A$5:$L$1048576,MATCH(A239,근로조건!$A$5:$A$1048576,0)+0,12))*B239,"")</f>
        <v/>
      </c>
      <c r="AE239" s="261" t="str" cm="1">
        <f t="array" ref="AE239">IF(A239="","",INDEX(근로조건!$A$5:$AF$1048576,MATCH(A239,근로조건!$A$5:$A$1048576,0)+0,13))</f>
        <v/>
      </c>
      <c r="AF239" s="262" t="str" cm="1">
        <f t="array" ref="AF239">IF(A239="","",INDEX(근로조건!$A$5:$AF$1048576,MATCH(A239,근로조건!$A$5:$A$1048576,0)+0,14))</f>
        <v/>
      </c>
      <c r="AG239" s="261" t="str" cm="1">
        <f t="array" ref="AG239">IF(A239="","",INDEX(근로조건!$A$5:$AF$1048576,MATCH(A239,근로조건!$A$5:$A$1048576,0)+0,11))</f>
        <v/>
      </c>
      <c r="AH239" s="261" t="str" cm="1">
        <f t="array" ref="AH239">IF(A239="","",INDEX(근로조건!$A$5:$AF$1048576,MATCH(A239,근로조건!$A$5:$A$1048576,0)+0,19))</f>
        <v/>
      </c>
      <c r="AI239" s="262" t="str" cm="1">
        <f t="array" ref="AI239">IF(A239="","",INDEX(근로조건!$A$5:$AF$1048576,MATCH(A239,근로조건!$A$5:$A$1048576,0)+0,17))</f>
        <v/>
      </c>
      <c r="AJ239" s="253"/>
      <c r="AK239" s="253"/>
      <c r="AL239" s="253" t="str" cm="1">
        <f t="array" ref="AL239">IF(A239="","",INDEX(근로조건!$A$5:$AF$1048576,MATCH(A239,근로조건!$A$5:$A$1048576,0)+0,20))</f>
        <v/>
      </c>
      <c r="AM239" s="253"/>
      <c r="AN239" s="253"/>
      <c r="AO239" s="253"/>
      <c r="AP239" s="260"/>
      <c r="AQ239" s="123"/>
      <c r="AR239" s="166"/>
      <c r="AS239" s="267"/>
      <c r="AT239" s="266"/>
      <c r="AU239" s="266"/>
      <c r="AV239" s="266"/>
    </row>
    <row r="240" spans="1:48" x14ac:dyDescent="0.3">
      <c r="A240" s="52"/>
      <c r="B240" s="54"/>
      <c r="C240" s="53"/>
      <c r="D240" s="53"/>
      <c r="E240" s="53"/>
      <c r="F240" s="57"/>
      <c r="G240" s="57"/>
      <c r="H240" s="52"/>
      <c r="I240" s="53"/>
      <c r="J240" s="53"/>
      <c r="K240" s="95"/>
      <c r="L240" s="52"/>
      <c r="M240" s="52"/>
      <c r="N240" s="54"/>
      <c r="O240" s="254" t="str" cm="1">
        <f t="array" ref="O240">IF(A240="","",INDEX(근로조건!$A$5:$Y$1048576,MATCH(A240,근로조건!$A$5:$A$1048576,0)+0,15))</f>
        <v/>
      </c>
      <c r="P240" s="255" t="str" cm="1">
        <f t="array" ref="P240">IF(A240="","",INDEX(근로조건!$A$5:$Y$1048576,MATCH(A240,근로조건!$A$5:$A$1048576,0)+0,16))</f>
        <v/>
      </c>
      <c r="Q240" s="256" t="str" cm="1">
        <f t="array" ref="Q240">IF(A240="","",INDEX(근로조건!$A$5:$ZZ$1048576,MATCH(A240,근로조건!$A$5:$A$1048576,0)+0,21))</f>
        <v/>
      </c>
      <c r="R240" s="61"/>
      <c r="S240" s="61"/>
      <c r="T240" s="61"/>
      <c r="U240" s="61"/>
      <c r="V240" s="61"/>
      <c r="W240" s="61"/>
      <c r="X240" s="61"/>
      <c r="Y240" s="61"/>
      <c r="Z240" s="260" t="str">
        <f t="shared" si="12"/>
        <v/>
      </c>
      <c r="AA240" s="260" t="str">
        <f t="shared" si="13"/>
        <v/>
      </c>
      <c r="AB240" s="260" t="str" cm="1">
        <f t="array" ref="AB240">IFERROR(IF(A240="","",INDEX(근로조건!$A$5:$Z$1048576,MATCH(A240,근로조건!$A$5:$A$1048576,0)+0,17)-INDEX(근로조건!$A$5:$Z$1048576,MATCH(A240,근로조건!$A$5:$A$1048576,0)+0,11))*B240,"")</f>
        <v/>
      </c>
      <c r="AC240" s="260" t="str">
        <f t="shared" si="14"/>
        <v/>
      </c>
      <c r="AD240" s="260" t="str" cm="1">
        <f t="array" ref="AD240">IFERROR(IF(A240="","",INDEX(근로조건!$A$5:$L$1048576,MATCH(A240,근로조건!$A$5:$A$1048576,0)+0,12))*B240,"")</f>
        <v/>
      </c>
      <c r="AE240" s="261" t="str" cm="1">
        <f t="array" ref="AE240">IF(A240="","",INDEX(근로조건!$A$5:$AF$1048576,MATCH(A240,근로조건!$A$5:$A$1048576,0)+0,13))</f>
        <v/>
      </c>
      <c r="AF240" s="262" t="str" cm="1">
        <f t="array" ref="AF240">IF(A240="","",INDEX(근로조건!$A$5:$AF$1048576,MATCH(A240,근로조건!$A$5:$A$1048576,0)+0,14))</f>
        <v/>
      </c>
      <c r="AG240" s="261" t="str" cm="1">
        <f t="array" ref="AG240">IF(A240="","",INDEX(근로조건!$A$5:$AF$1048576,MATCH(A240,근로조건!$A$5:$A$1048576,0)+0,11))</f>
        <v/>
      </c>
      <c r="AH240" s="261" t="str" cm="1">
        <f t="array" ref="AH240">IF(A240="","",INDEX(근로조건!$A$5:$AF$1048576,MATCH(A240,근로조건!$A$5:$A$1048576,0)+0,19))</f>
        <v/>
      </c>
      <c r="AI240" s="262" t="str" cm="1">
        <f t="array" ref="AI240">IF(A240="","",INDEX(근로조건!$A$5:$AF$1048576,MATCH(A240,근로조건!$A$5:$A$1048576,0)+0,17))</f>
        <v/>
      </c>
      <c r="AJ240" s="253"/>
      <c r="AK240" s="253"/>
      <c r="AL240" s="253" t="str" cm="1">
        <f t="array" ref="AL240">IF(A240="","",INDEX(근로조건!$A$5:$AF$1048576,MATCH(A240,근로조건!$A$5:$A$1048576,0)+0,20))</f>
        <v/>
      </c>
      <c r="AM240" s="253"/>
      <c r="AN240" s="253"/>
      <c r="AO240" s="253"/>
      <c r="AP240" s="260"/>
      <c r="AQ240" s="123"/>
      <c r="AR240" s="166"/>
      <c r="AS240" s="267"/>
      <c r="AT240" s="266"/>
      <c r="AU240" s="266"/>
      <c r="AV240" s="266"/>
    </row>
    <row r="241" spans="1:48" x14ac:dyDescent="0.3">
      <c r="A241" s="52"/>
      <c r="B241" s="54"/>
      <c r="C241" s="53"/>
      <c r="D241" s="53"/>
      <c r="E241" s="53"/>
      <c r="F241" s="57"/>
      <c r="G241" s="57"/>
      <c r="H241" s="52"/>
      <c r="I241" s="53"/>
      <c r="J241" s="53"/>
      <c r="K241" s="95"/>
      <c r="L241" s="52"/>
      <c r="M241" s="52"/>
      <c r="N241" s="54"/>
      <c r="O241" s="254" t="str" cm="1">
        <f t="array" ref="O241">IF(A241="","",INDEX(근로조건!$A$5:$Y$1048576,MATCH(A241,근로조건!$A$5:$A$1048576,0)+0,15))</f>
        <v/>
      </c>
      <c r="P241" s="255" t="str" cm="1">
        <f t="array" ref="P241">IF(A241="","",INDEX(근로조건!$A$5:$Y$1048576,MATCH(A241,근로조건!$A$5:$A$1048576,0)+0,16))</f>
        <v/>
      </c>
      <c r="Q241" s="256" t="str" cm="1">
        <f t="array" ref="Q241">IF(A241="","",INDEX(근로조건!$A$5:$ZZ$1048576,MATCH(A241,근로조건!$A$5:$A$1048576,0)+0,21))</f>
        <v/>
      </c>
      <c r="R241" s="61"/>
      <c r="S241" s="61"/>
      <c r="T241" s="61"/>
      <c r="U241" s="61"/>
      <c r="V241" s="61"/>
      <c r="W241" s="61"/>
      <c r="X241" s="61"/>
      <c r="Y241" s="61"/>
      <c r="Z241" s="260" t="str">
        <f t="shared" si="12"/>
        <v/>
      </c>
      <c r="AA241" s="260" t="str">
        <f t="shared" si="13"/>
        <v/>
      </c>
      <c r="AB241" s="260" t="str" cm="1">
        <f t="array" ref="AB241">IFERROR(IF(A241="","",INDEX(근로조건!$A$5:$Z$1048576,MATCH(A241,근로조건!$A$5:$A$1048576,0)+0,17)-INDEX(근로조건!$A$5:$Z$1048576,MATCH(A241,근로조건!$A$5:$A$1048576,0)+0,11))*B241,"")</f>
        <v/>
      </c>
      <c r="AC241" s="260" t="str">
        <f t="shared" si="14"/>
        <v/>
      </c>
      <c r="AD241" s="260" t="str" cm="1">
        <f t="array" ref="AD241">IFERROR(IF(A241="","",INDEX(근로조건!$A$5:$L$1048576,MATCH(A241,근로조건!$A$5:$A$1048576,0)+0,12))*B241,"")</f>
        <v/>
      </c>
      <c r="AE241" s="261" t="str" cm="1">
        <f t="array" ref="AE241">IF(A241="","",INDEX(근로조건!$A$5:$AF$1048576,MATCH(A241,근로조건!$A$5:$A$1048576,0)+0,13))</f>
        <v/>
      </c>
      <c r="AF241" s="262" t="str" cm="1">
        <f t="array" ref="AF241">IF(A241="","",INDEX(근로조건!$A$5:$AF$1048576,MATCH(A241,근로조건!$A$5:$A$1048576,0)+0,14))</f>
        <v/>
      </c>
      <c r="AG241" s="261" t="str" cm="1">
        <f t="array" ref="AG241">IF(A241="","",INDEX(근로조건!$A$5:$AF$1048576,MATCH(A241,근로조건!$A$5:$A$1048576,0)+0,11))</f>
        <v/>
      </c>
      <c r="AH241" s="261" t="str" cm="1">
        <f t="array" ref="AH241">IF(A241="","",INDEX(근로조건!$A$5:$AF$1048576,MATCH(A241,근로조건!$A$5:$A$1048576,0)+0,19))</f>
        <v/>
      </c>
      <c r="AI241" s="262" t="str" cm="1">
        <f t="array" ref="AI241">IF(A241="","",INDEX(근로조건!$A$5:$AF$1048576,MATCH(A241,근로조건!$A$5:$A$1048576,0)+0,17))</f>
        <v/>
      </c>
      <c r="AJ241" s="253"/>
      <c r="AK241" s="253"/>
      <c r="AL241" s="253" t="str" cm="1">
        <f t="array" ref="AL241">IF(A241="","",INDEX(근로조건!$A$5:$AF$1048576,MATCH(A241,근로조건!$A$5:$A$1048576,0)+0,20))</f>
        <v/>
      </c>
      <c r="AM241" s="253"/>
      <c r="AN241" s="253"/>
      <c r="AO241" s="253"/>
      <c r="AP241" s="260"/>
      <c r="AQ241" s="123"/>
      <c r="AR241" s="166"/>
      <c r="AS241" s="267"/>
      <c r="AT241" s="266"/>
      <c r="AU241" s="266"/>
      <c r="AV241" s="266"/>
    </row>
    <row r="242" spans="1:48" x14ac:dyDescent="0.3">
      <c r="A242" s="52"/>
      <c r="B242" s="54"/>
      <c r="C242" s="53"/>
      <c r="D242" s="53"/>
      <c r="E242" s="53"/>
      <c r="F242" s="57"/>
      <c r="G242" s="57"/>
      <c r="H242" s="52"/>
      <c r="I242" s="53"/>
      <c r="J242" s="53"/>
      <c r="K242" s="95"/>
      <c r="L242" s="52"/>
      <c r="M242" s="52"/>
      <c r="N242" s="54"/>
      <c r="O242" s="254" t="str" cm="1">
        <f t="array" ref="O242">IF(A242="","",INDEX(근로조건!$A$5:$Y$1048576,MATCH(A242,근로조건!$A$5:$A$1048576,0)+0,15))</f>
        <v/>
      </c>
      <c r="P242" s="255" t="str" cm="1">
        <f t="array" ref="P242">IF(A242="","",INDEX(근로조건!$A$5:$Y$1048576,MATCH(A242,근로조건!$A$5:$A$1048576,0)+0,16))</f>
        <v/>
      </c>
      <c r="Q242" s="256" t="str" cm="1">
        <f t="array" ref="Q242">IF(A242="","",INDEX(근로조건!$A$5:$ZZ$1048576,MATCH(A242,근로조건!$A$5:$A$1048576,0)+0,21))</f>
        <v/>
      </c>
      <c r="R242" s="61"/>
      <c r="S242" s="61"/>
      <c r="T242" s="61"/>
      <c r="U242" s="61"/>
      <c r="V242" s="61"/>
      <c r="W242" s="61"/>
      <c r="X242" s="61"/>
      <c r="Y242" s="61"/>
      <c r="Z242" s="260" t="str">
        <f t="shared" si="12"/>
        <v/>
      </c>
      <c r="AA242" s="260" t="str">
        <f t="shared" si="13"/>
        <v/>
      </c>
      <c r="AB242" s="260" t="str" cm="1">
        <f t="array" ref="AB242">IFERROR(IF(A242="","",INDEX(근로조건!$A$5:$Z$1048576,MATCH(A242,근로조건!$A$5:$A$1048576,0)+0,17)-INDEX(근로조건!$A$5:$Z$1048576,MATCH(A242,근로조건!$A$5:$A$1048576,0)+0,11))*B242,"")</f>
        <v/>
      </c>
      <c r="AC242" s="260" t="str">
        <f t="shared" si="14"/>
        <v/>
      </c>
      <c r="AD242" s="260" t="str" cm="1">
        <f t="array" ref="AD242">IFERROR(IF(A242="","",INDEX(근로조건!$A$5:$L$1048576,MATCH(A242,근로조건!$A$5:$A$1048576,0)+0,12))*B242,"")</f>
        <v/>
      </c>
      <c r="AE242" s="261" t="str" cm="1">
        <f t="array" ref="AE242">IF(A242="","",INDEX(근로조건!$A$5:$AF$1048576,MATCH(A242,근로조건!$A$5:$A$1048576,0)+0,13))</f>
        <v/>
      </c>
      <c r="AF242" s="262" t="str" cm="1">
        <f t="array" ref="AF242">IF(A242="","",INDEX(근로조건!$A$5:$AF$1048576,MATCH(A242,근로조건!$A$5:$A$1048576,0)+0,14))</f>
        <v/>
      </c>
      <c r="AG242" s="261" t="str" cm="1">
        <f t="array" ref="AG242">IF(A242="","",INDEX(근로조건!$A$5:$AF$1048576,MATCH(A242,근로조건!$A$5:$A$1048576,0)+0,11))</f>
        <v/>
      </c>
      <c r="AH242" s="261" t="str" cm="1">
        <f t="array" ref="AH242">IF(A242="","",INDEX(근로조건!$A$5:$AF$1048576,MATCH(A242,근로조건!$A$5:$A$1048576,0)+0,19))</f>
        <v/>
      </c>
      <c r="AI242" s="262" t="str" cm="1">
        <f t="array" ref="AI242">IF(A242="","",INDEX(근로조건!$A$5:$AF$1048576,MATCH(A242,근로조건!$A$5:$A$1048576,0)+0,17))</f>
        <v/>
      </c>
      <c r="AJ242" s="253"/>
      <c r="AK242" s="253"/>
      <c r="AL242" s="253" t="str" cm="1">
        <f t="array" ref="AL242">IF(A242="","",INDEX(근로조건!$A$5:$AF$1048576,MATCH(A242,근로조건!$A$5:$A$1048576,0)+0,20))</f>
        <v/>
      </c>
      <c r="AM242" s="253"/>
      <c r="AN242" s="253"/>
      <c r="AO242" s="253"/>
      <c r="AP242" s="260"/>
      <c r="AQ242" s="123"/>
      <c r="AR242" s="166"/>
      <c r="AS242" s="267"/>
      <c r="AT242" s="266"/>
      <c r="AU242" s="266"/>
      <c r="AV242" s="266"/>
    </row>
    <row r="243" spans="1:48" x14ac:dyDescent="0.3">
      <c r="A243" s="52"/>
      <c r="B243" s="54"/>
      <c r="C243" s="53"/>
      <c r="D243" s="53"/>
      <c r="E243" s="53"/>
      <c r="F243" s="57"/>
      <c r="G243" s="57"/>
      <c r="H243" s="52"/>
      <c r="I243" s="53"/>
      <c r="J243" s="53"/>
      <c r="K243" s="95"/>
      <c r="L243" s="52"/>
      <c r="M243" s="52"/>
      <c r="N243" s="54"/>
      <c r="O243" s="254" t="str" cm="1">
        <f t="array" ref="O243">IF(A243="","",INDEX(근로조건!$A$5:$Y$1048576,MATCH(A243,근로조건!$A$5:$A$1048576,0)+0,15))</f>
        <v/>
      </c>
      <c r="P243" s="255" t="str" cm="1">
        <f t="array" ref="P243">IF(A243="","",INDEX(근로조건!$A$5:$Y$1048576,MATCH(A243,근로조건!$A$5:$A$1048576,0)+0,16))</f>
        <v/>
      </c>
      <c r="Q243" s="256" t="str" cm="1">
        <f t="array" ref="Q243">IF(A243="","",INDEX(근로조건!$A$5:$ZZ$1048576,MATCH(A243,근로조건!$A$5:$A$1048576,0)+0,21))</f>
        <v/>
      </c>
      <c r="R243" s="61"/>
      <c r="S243" s="61"/>
      <c r="T243" s="61"/>
      <c r="U243" s="61"/>
      <c r="V243" s="61"/>
      <c r="W243" s="61"/>
      <c r="X243" s="61"/>
      <c r="Y243" s="61"/>
      <c r="Z243" s="260" t="str">
        <f t="shared" si="12"/>
        <v/>
      </c>
      <c r="AA243" s="260" t="str">
        <f t="shared" si="13"/>
        <v/>
      </c>
      <c r="AB243" s="260" t="str" cm="1">
        <f t="array" ref="AB243">IFERROR(IF(A243="","",INDEX(근로조건!$A$5:$Z$1048576,MATCH(A243,근로조건!$A$5:$A$1048576,0)+0,17)-INDEX(근로조건!$A$5:$Z$1048576,MATCH(A243,근로조건!$A$5:$A$1048576,0)+0,11))*B243,"")</f>
        <v/>
      </c>
      <c r="AC243" s="260" t="str">
        <f t="shared" si="14"/>
        <v/>
      </c>
      <c r="AD243" s="260" t="str" cm="1">
        <f t="array" ref="AD243">IFERROR(IF(A243="","",INDEX(근로조건!$A$5:$L$1048576,MATCH(A243,근로조건!$A$5:$A$1048576,0)+0,12))*B243,"")</f>
        <v/>
      </c>
      <c r="AE243" s="261" t="str" cm="1">
        <f t="array" ref="AE243">IF(A243="","",INDEX(근로조건!$A$5:$AF$1048576,MATCH(A243,근로조건!$A$5:$A$1048576,0)+0,13))</f>
        <v/>
      </c>
      <c r="AF243" s="262" t="str" cm="1">
        <f t="array" ref="AF243">IF(A243="","",INDEX(근로조건!$A$5:$AF$1048576,MATCH(A243,근로조건!$A$5:$A$1048576,0)+0,14))</f>
        <v/>
      </c>
      <c r="AG243" s="261" t="str" cm="1">
        <f t="array" ref="AG243">IF(A243="","",INDEX(근로조건!$A$5:$AF$1048576,MATCH(A243,근로조건!$A$5:$A$1048576,0)+0,11))</f>
        <v/>
      </c>
      <c r="AH243" s="261" t="str" cm="1">
        <f t="array" ref="AH243">IF(A243="","",INDEX(근로조건!$A$5:$AF$1048576,MATCH(A243,근로조건!$A$5:$A$1048576,0)+0,19))</f>
        <v/>
      </c>
      <c r="AI243" s="262" t="str" cm="1">
        <f t="array" ref="AI243">IF(A243="","",INDEX(근로조건!$A$5:$AF$1048576,MATCH(A243,근로조건!$A$5:$A$1048576,0)+0,17))</f>
        <v/>
      </c>
      <c r="AJ243" s="253"/>
      <c r="AK243" s="253"/>
      <c r="AL243" s="253" t="str" cm="1">
        <f t="array" ref="AL243">IF(A243="","",INDEX(근로조건!$A$5:$AF$1048576,MATCH(A243,근로조건!$A$5:$A$1048576,0)+0,20))</f>
        <v/>
      </c>
      <c r="AM243" s="253"/>
      <c r="AN243" s="253"/>
      <c r="AO243" s="253"/>
      <c r="AP243" s="260"/>
      <c r="AQ243" s="123"/>
      <c r="AR243" s="166"/>
      <c r="AS243" s="267"/>
      <c r="AT243" s="266"/>
      <c r="AU243" s="266"/>
      <c r="AV243" s="266"/>
    </row>
    <row r="244" spans="1:48" x14ac:dyDescent="0.3">
      <c r="A244" s="52"/>
      <c r="B244" s="54"/>
      <c r="C244" s="53"/>
      <c r="D244" s="53"/>
      <c r="E244" s="53"/>
      <c r="F244" s="57"/>
      <c r="G244" s="57"/>
      <c r="H244" s="52"/>
      <c r="I244" s="53"/>
      <c r="J244" s="53"/>
      <c r="K244" s="95"/>
      <c r="L244" s="52"/>
      <c r="M244" s="52"/>
      <c r="N244" s="54"/>
      <c r="O244" s="254" t="str" cm="1">
        <f t="array" ref="O244">IF(A244="","",INDEX(근로조건!$A$5:$Y$1048576,MATCH(A244,근로조건!$A$5:$A$1048576,0)+0,15))</f>
        <v/>
      </c>
      <c r="P244" s="255" t="str" cm="1">
        <f t="array" ref="P244">IF(A244="","",INDEX(근로조건!$A$5:$Y$1048576,MATCH(A244,근로조건!$A$5:$A$1048576,0)+0,16))</f>
        <v/>
      </c>
      <c r="Q244" s="256" t="str" cm="1">
        <f t="array" ref="Q244">IF(A244="","",INDEX(근로조건!$A$5:$ZZ$1048576,MATCH(A244,근로조건!$A$5:$A$1048576,0)+0,21))</f>
        <v/>
      </c>
      <c r="R244" s="61"/>
      <c r="S244" s="61"/>
      <c r="T244" s="61"/>
      <c r="U244" s="61"/>
      <c r="V244" s="61"/>
      <c r="W244" s="61"/>
      <c r="X244" s="61"/>
      <c r="Y244" s="61"/>
      <c r="Z244" s="260" t="str">
        <f t="shared" si="12"/>
        <v/>
      </c>
      <c r="AA244" s="260" t="str">
        <f t="shared" si="13"/>
        <v/>
      </c>
      <c r="AB244" s="260" t="str" cm="1">
        <f t="array" ref="AB244">IFERROR(IF(A244="","",INDEX(근로조건!$A$5:$Z$1048576,MATCH(A244,근로조건!$A$5:$A$1048576,0)+0,17)-INDEX(근로조건!$A$5:$Z$1048576,MATCH(A244,근로조건!$A$5:$A$1048576,0)+0,11))*B244,"")</f>
        <v/>
      </c>
      <c r="AC244" s="260" t="str">
        <f t="shared" si="14"/>
        <v/>
      </c>
      <c r="AD244" s="260" t="str" cm="1">
        <f t="array" ref="AD244">IFERROR(IF(A244="","",INDEX(근로조건!$A$5:$L$1048576,MATCH(A244,근로조건!$A$5:$A$1048576,0)+0,12))*B244,"")</f>
        <v/>
      </c>
      <c r="AE244" s="261" t="str" cm="1">
        <f t="array" ref="AE244">IF(A244="","",INDEX(근로조건!$A$5:$AF$1048576,MATCH(A244,근로조건!$A$5:$A$1048576,0)+0,13))</f>
        <v/>
      </c>
      <c r="AF244" s="262" t="str" cm="1">
        <f t="array" ref="AF244">IF(A244="","",INDEX(근로조건!$A$5:$AF$1048576,MATCH(A244,근로조건!$A$5:$A$1048576,0)+0,14))</f>
        <v/>
      </c>
      <c r="AG244" s="261" t="str" cm="1">
        <f t="array" ref="AG244">IF(A244="","",INDEX(근로조건!$A$5:$AF$1048576,MATCH(A244,근로조건!$A$5:$A$1048576,0)+0,11))</f>
        <v/>
      </c>
      <c r="AH244" s="261" t="str" cm="1">
        <f t="array" ref="AH244">IF(A244="","",INDEX(근로조건!$A$5:$AF$1048576,MATCH(A244,근로조건!$A$5:$A$1048576,0)+0,19))</f>
        <v/>
      </c>
      <c r="AI244" s="262" t="str" cm="1">
        <f t="array" ref="AI244">IF(A244="","",INDEX(근로조건!$A$5:$AF$1048576,MATCH(A244,근로조건!$A$5:$A$1048576,0)+0,17))</f>
        <v/>
      </c>
      <c r="AJ244" s="253"/>
      <c r="AK244" s="253"/>
      <c r="AL244" s="253" t="str" cm="1">
        <f t="array" ref="AL244">IF(A244="","",INDEX(근로조건!$A$5:$AF$1048576,MATCH(A244,근로조건!$A$5:$A$1048576,0)+0,20))</f>
        <v/>
      </c>
      <c r="AM244" s="253"/>
      <c r="AN244" s="253"/>
      <c r="AO244" s="253"/>
      <c r="AP244" s="260"/>
      <c r="AQ244" s="123"/>
      <c r="AR244" s="166"/>
      <c r="AS244" s="267"/>
      <c r="AT244" s="266"/>
      <c r="AU244" s="266"/>
      <c r="AV244" s="266"/>
    </row>
    <row r="245" spans="1:48" x14ac:dyDescent="0.3">
      <c r="A245" s="52"/>
      <c r="B245" s="54"/>
      <c r="C245" s="53"/>
      <c r="D245" s="53"/>
      <c r="E245" s="53"/>
      <c r="F245" s="57"/>
      <c r="G245" s="57"/>
      <c r="H245" s="52"/>
      <c r="I245" s="53"/>
      <c r="J245" s="53"/>
      <c r="K245" s="95"/>
      <c r="L245" s="52"/>
      <c r="M245" s="52"/>
      <c r="N245" s="54"/>
      <c r="O245" s="254" t="str" cm="1">
        <f t="array" ref="O245">IF(A245="","",INDEX(근로조건!$A$5:$Y$1048576,MATCH(A245,근로조건!$A$5:$A$1048576,0)+0,15))</f>
        <v/>
      </c>
      <c r="P245" s="255" t="str" cm="1">
        <f t="array" ref="P245">IF(A245="","",INDEX(근로조건!$A$5:$Y$1048576,MATCH(A245,근로조건!$A$5:$A$1048576,0)+0,16))</f>
        <v/>
      </c>
      <c r="Q245" s="256" t="str" cm="1">
        <f t="array" ref="Q245">IF(A245="","",INDEX(근로조건!$A$5:$ZZ$1048576,MATCH(A245,근로조건!$A$5:$A$1048576,0)+0,21))</f>
        <v/>
      </c>
      <c r="R245" s="61"/>
      <c r="S245" s="61"/>
      <c r="T245" s="61"/>
      <c r="U245" s="61"/>
      <c r="V245" s="61"/>
      <c r="W245" s="61"/>
      <c r="X245" s="61"/>
      <c r="Y245" s="61"/>
      <c r="Z245" s="260" t="str">
        <f t="shared" si="12"/>
        <v/>
      </c>
      <c r="AA245" s="260" t="str">
        <f t="shared" si="13"/>
        <v/>
      </c>
      <c r="AB245" s="260" t="str" cm="1">
        <f t="array" ref="AB245">IFERROR(IF(A245="","",INDEX(근로조건!$A$5:$Z$1048576,MATCH(A245,근로조건!$A$5:$A$1048576,0)+0,17)-INDEX(근로조건!$A$5:$Z$1048576,MATCH(A245,근로조건!$A$5:$A$1048576,0)+0,11))*B245,"")</f>
        <v/>
      </c>
      <c r="AC245" s="260" t="str">
        <f t="shared" si="14"/>
        <v/>
      </c>
      <c r="AD245" s="260" t="str" cm="1">
        <f t="array" ref="AD245">IFERROR(IF(A245="","",INDEX(근로조건!$A$5:$L$1048576,MATCH(A245,근로조건!$A$5:$A$1048576,0)+0,12))*B245,"")</f>
        <v/>
      </c>
      <c r="AE245" s="261" t="str" cm="1">
        <f t="array" ref="AE245">IF(A245="","",INDEX(근로조건!$A$5:$AF$1048576,MATCH(A245,근로조건!$A$5:$A$1048576,0)+0,13))</f>
        <v/>
      </c>
      <c r="AF245" s="262" t="str" cm="1">
        <f t="array" ref="AF245">IF(A245="","",INDEX(근로조건!$A$5:$AF$1048576,MATCH(A245,근로조건!$A$5:$A$1048576,0)+0,14))</f>
        <v/>
      </c>
      <c r="AG245" s="261" t="str" cm="1">
        <f t="array" ref="AG245">IF(A245="","",INDEX(근로조건!$A$5:$AF$1048576,MATCH(A245,근로조건!$A$5:$A$1048576,0)+0,11))</f>
        <v/>
      </c>
      <c r="AH245" s="261" t="str" cm="1">
        <f t="array" ref="AH245">IF(A245="","",INDEX(근로조건!$A$5:$AF$1048576,MATCH(A245,근로조건!$A$5:$A$1048576,0)+0,19))</f>
        <v/>
      </c>
      <c r="AI245" s="262" t="str" cm="1">
        <f t="array" ref="AI245">IF(A245="","",INDEX(근로조건!$A$5:$AF$1048576,MATCH(A245,근로조건!$A$5:$A$1048576,0)+0,17))</f>
        <v/>
      </c>
      <c r="AJ245" s="253"/>
      <c r="AK245" s="253"/>
      <c r="AL245" s="253" t="str" cm="1">
        <f t="array" ref="AL245">IF(A245="","",INDEX(근로조건!$A$5:$AF$1048576,MATCH(A245,근로조건!$A$5:$A$1048576,0)+0,20))</f>
        <v/>
      </c>
      <c r="AM245" s="253"/>
      <c r="AN245" s="253"/>
      <c r="AO245" s="253"/>
      <c r="AP245" s="260"/>
      <c r="AQ245" s="123"/>
      <c r="AR245" s="166"/>
      <c r="AS245" s="267"/>
      <c r="AT245" s="266"/>
      <c r="AU245" s="266"/>
      <c r="AV245" s="266"/>
    </row>
    <row r="246" spans="1:48" x14ac:dyDescent="0.3">
      <c r="A246" s="52"/>
      <c r="B246" s="54"/>
      <c r="C246" s="53"/>
      <c r="D246" s="53"/>
      <c r="E246" s="53"/>
      <c r="F246" s="57"/>
      <c r="G246" s="57"/>
      <c r="H246" s="52"/>
      <c r="I246" s="53"/>
      <c r="J246" s="53"/>
      <c r="K246" s="95"/>
      <c r="L246" s="52"/>
      <c r="M246" s="52"/>
      <c r="N246" s="54"/>
      <c r="O246" s="254" t="str" cm="1">
        <f t="array" ref="O246">IF(A246="","",INDEX(근로조건!$A$5:$Y$1048576,MATCH(A246,근로조건!$A$5:$A$1048576,0)+0,15))</f>
        <v/>
      </c>
      <c r="P246" s="255" t="str" cm="1">
        <f t="array" ref="P246">IF(A246="","",INDEX(근로조건!$A$5:$Y$1048576,MATCH(A246,근로조건!$A$5:$A$1048576,0)+0,16))</f>
        <v/>
      </c>
      <c r="Q246" s="256" t="str" cm="1">
        <f t="array" ref="Q246">IF(A246="","",INDEX(근로조건!$A$5:$ZZ$1048576,MATCH(A246,근로조건!$A$5:$A$1048576,0)+0,21))</f>
        <v/>
      </c>
      <c r="R246" s="61"/>
      <c r="S246" s="61"/>
      <c r="T246" s="61"/>
      <c r="U246" s="61"/>
      <c r="V246" s="61"/>
      <c r="W246" s="61"/>
      <c r="X246" s="61"/>
      <c r="Y246" s="61"/>
      <c r="Z246" s="260" t="str">
        <f t="shared" si="12"/>
        <v/>
      </c>
      <c r="AA246" s="260" t="str">
        <f t="shared" si="13"/>
        <v/>
      </c>
      <c r="AB246" s="260" t="str" cm="1">
        <f t="array" ref="AB246">IFERROR(IF(A246="","",INDEX(근로조건!$A$5:$Z$1048576,MATCH(A246,근로조건!$A$5:$A$1048576,0)+0,17)-INDEX(근로조건!$A$5:$Z$1048576,MATCH(A246,근로조건!$A$5:$A$1048576,0)+0,11))*B246,"")</f>
        <v/>
      </c>
      <c r="AC246" s="260" t="str">
        <f t="shared" si="14"/>
        <v/>
      </c>
      <c r="AD246" s="260" t="str" cm="1">
        <f t="array" ref="AD246">IFERROR(IF(A246="","",INDEX(근로조건!$A$5:$L$1048576,MATCH(A246,근로조건!$A$5:$A$1048576,0)+0,12))*B246,"")</f>
        <v/>
      </c>
      <c r="AE246" s="261" t="str" cm="1">
        <f t="array" ref="AE246">IF(A246="","",INDEX(근로조건!$A$5:$AF$1048576,MATCH(A246,근로조건!$A$5:$A$1048576,0)+0,13))</f>
        <v/>
      </c>
      <c r="AF246" s="262" t="str" cm="1">
        <f t="array" ref="AF246">IF(A246="","",INDEX(근로조건!$A$5:$AF$1048576,MATCH(A246,근로조건!$A$5:$A$1048576,0)+0,14))</f>
        <v/>
      </c>
      <c r="AG246" s="261" t="str" cm="1">
        <f t="array" ref="AG246">IF(A246="","",INDEX(근로조건!$A$5:$AF$1048576,MATCH(A246,근로조건!$A$5:$A$1048576,0)+0,11))</f>
        <v/>
      </c>
      <c r="AH246" s="261" t="str" cm="1">
        <f t="array" ref="AH246">IF(A246="","",INDEX(근로조건!$A$5:$AF$1048576,MATCH(A246,근로조건!$A$5:$A$1048576,0)+0,19))</f>
        <v/>
      </c>
      <c r="AI246" s="262" t="str" cm="1">
        <f t="array" ref="AI246">IF(A246="","",INDEX(근로조건!$A$5:$AF$1048576,MATCH(A246,근로조건!$A$5:$A$1048576,0)+0,17))</f>
        <v/>
      </c>
      <c r="AJ246" s="253"/>
      <c r="AK246" s="253"/>
      <c r="AL246" s="253" t="str" cm="1">
        <f t="array" ref="AL246">IF(A246="","",INDEX(근로조건!$A$5:$AF$1048576,MATCH(A246,근로조건!$A$5:$A$1048576,0)+0,20))</f>
        <v/>
      </c>
      <c r="AM246" s="253"/>
      <c r="AN246" s="253"/>
      <c r="AO246" s="253"/>
      <c r="AP246" s="260"/>
      <c r="AQ246" s="123"/>
      <c r="AR246" s="166"/>
      <c r="AS246" s="267"/>
      <c r="AT246" s="266"/>
      <c r="AU246" s="266"/>
      <c r="AV246" s="266"/>
    </row>
    <row r="247" spans="1:48" x14ac:dyDescent="0.3">
      <c r="A247" s="52"/>
      <c r="B247" s="54"/>
      <c r="C247" s="53"/>
      <c r="D247" s="53"/>
      <c r="E247" s="53"/>
      <c r="F247" s="57"/>
      <c r="G247" s="57"/>
      <c r="H247" s="52"/>
      <c r="I247" s="53"/>
      <c r="J247" s="53"/>
      <c r="K247" s="95"/>
      <c r="L247" s="52"/>
      <c r="M247" s="52"/>
      <c r="N247" s="54"/>
      <c r="O247" s="254" t="str" cm="1">
        <f t="array" ref="O247">IF(A247="","",INDEX(근로조건!$A$5:$Y$1048576,MATCH(A247,근로조건!$A$5:$A$1048576,0)+0,15))</f>
        <v/>
      </c>
      <c r="P247" s="255" t="str" cm="1">
        <f t="array" ref="P247">IF(A247="","",INDEX(근로조건!$A$5:$Y$1048576,MATCH(A247,근로조건!$A$5:$A$1048576,0)+0,16))</f>
        <v/>
      </c>
      <c r="Q247" s="256" t="str" cm="1">
        <f t="array" ref="Q247">IF(A247="","",INDEX(근로조건!$A$5:$ZZ$1048576,MATCH(A247,근로조건!$A$5:$A$1048576,0)+0,21))</f>
        <v/>
      </c>
      <c r="R247" s="61"/>
      <c r="S247" s="61"/>
      <c r="T247" s="61"/>
      <c r="U247" s="61"/>
      <c r="V247" s="61"/>
      <c r="W247" s="61"/>
      <c r="X247" s="61"/>
      <c r="Y247" s="61"/>
      <c r="Z247" s="260" t="str">
        <f t="shared" si="12"/>
        <v/>
      </c>
      <c r="AA247" s="260" t="str">
        <f t="shared" si="13"/>
        <v/>
      </c>
      <c r="AB247" s="260" t="str" cm="1">
        <f t="array" ref="AB247">IFERROR(IF(A247="","",INDEX(근로조건!$A$5:$Z$1048576,MATCH(A247,근로조건!$A$5:$A$1048576,0)+0,17)-INDEX(근로조건!$A$5:$Z$1048576,MATCH(A247,근로조건!$A$5:$A$1048576,0)+0,11))*B247,"")</f>
        <v/>
      </c>
      <c r="AC247" s="260" t="str">
        <f t="shared" si="14"/>
        <v/>
      </c>
      <c r="AD247" s="260" t="str" cm="1">
        <f t="array" ref="AD247">IFERROR(IF(A247="","",INDEX(근로조건!$A$5:$L$1048576,MATCH(A247,근로조건!$A$5:$A$1048576,0)+0,12))*B247,"")</f>
        <v/>
      </c>
      <c r="AE247" s="261" t="str" cm="1">
        <f t="array" ref="AE247">IF(A247="","",INDEX(근로조건!$A$5:$AF$1048576,MATCH(A247,근로조건!$A$5:$A$1048576,0)+0,13))</f>
        <v/>
      </c>
      <c r="AF247" s="262" t="str" cm="1">
        <f t="array" ref="AF247">IF(A247="","",INDEX(근로조건!$A$5:$AF$1048576,MATCH(A247,근로조건!$A$5:$A$1048576,0)+0,14))</f>
        <v/>
      </c>
      <c r="AG247" s="261" t="str" cm="1">
        <f t="array" ref="AG247">IF(A247="","",INDEX(근로조건!$A$5:$AF$1048576,MATCH(A247,근로조건!$A$5:$A$1048576,0)+0,11))</f>
        <v/>
      </c>
      <c r="AH247" s="261" t="str" cm="1">
        <f t="array" ref="AH247">IF(A247="","",INDEX(근로조건!$A$5:$AF$1048576,MATCH(A247,근로조건!$A$5:$A$1048576,0)+0,19))</f>
        <v/>
      </c>
      <c r="AI247" s="262" t="str" cm="1">
        <f t="array" ref="AI247">IF(A247="","",INDEX(근로조건!$A$5:$AF$1048576,MATCH(A247,근로조건!$A$5:$A$1048576,0)+0,17))</f>
        <v/>
      </c>
      <c r="AJ247" s="253"/>
      <c r="AK247" s="253"/>
      <c r="AL247" s="253" t="str" cm="1">
        <f t="array" ref="AL247">IF(A247="","",INDEX(근로조건!$A$5:$AF$1048576,MATCH(A247,근로조건!$A$5:$A$1048576,0)+0,20))</f>
        <v/>
      </c>
      <c r="AM247" s="253"/>
      <c r="AN247" s="253"/>
      <c r="AO247" s="253"/>
      <c r="AP247" s="260"/>
      <c r="AQ247" s="123"/>
      <c r="AR247" s="166"/>
      <c r="AS247" s="267"/>
      <c r="AT247" s="266"/>
      <c r="AU247" s="266"/>
      <c r="AV247" s="266"/>
    </row>
    <row r="248" spans="1:48" x14ac:dyDescent="0.3">
      <c r="A248" s="52"/>
      <c r="B248" s="54"/>
      <c r="C248" s="53"/>
      <c r="D248" s="53"/>
      <c r="E248" s="53"/>
      <c r="F248" s="57"/>
      <c r="G248" s="57"/>
      <c r="H248" s="52"/>
      <c r="I248" s="53"/>
      <c r="J248" s="53"/>
      <c r="K248" s="95"/>
      <c r="L248" s="52"/>
      <c r="M248" s="52"/>
      <c r="N248" s="54"/>
      <c r="O248" s="254" t="str" cm="1">
        <f t="array" ref="O248">IF(A248="","",INDEX(근로조건!$A$5:$Y$1048576,MATCH(A248,근로조건!$A$5:$A$1048576,0)+0,15))</f>
        <v/>
      </c>
      <c r="P248" s="255" t="str" cm="1">
        <f t="array" ref="P248">IF(A248="","",INDEX(근로조건!$A$5:$Y$1048576,MATCH(A248,근로조건!$A$5:$A$1048576,0)+0,16))</f>
        <v/>
      </c>
      <c r="Q248" s="256" t="str" cm="1">
        <f t="array" ref="Q248">IF(A248="","",INDEX(근로조건!$A$5:$ZZ$1048576,MATCH(A248,근로조건!$A$5:$A$1048576,0)+0,21))</f>
        <v/>
      </c>
      <c r="R248" s="61"/>
      <c r="S248" s="61"/>
      <c r="T248" s="61"/>
      <c r="U248" s="61"/>
      <c r="V248" s="61"/>
      <c r="W248" s="61"/>
      <c r="X248" s="61"/>
      <c r="Y248" s="61"/>
      <c r="Z248" s="260" t="str">
        <f t="shared" si="12"/>
        <v/>
      </c>
      <c r="AA248" s="260" t="str">
        <f t="shared" si="13"/>
        <v/>
      </c>
      <c r="AB248" s="260" t="str" cm="1">
        <f t="array" ref="AB248">IFERROR(IF(A248="","",INDEX(근로조건!$A$5:$Z$1048576,MATCH(A248,근로조건!$A$5:$A$1048576,0)+0,17)-INDEX(근로조건!$A$5:$Z$1048576,MATCH(A248,근로조건!$A$5:$A$1048576,0)+0,11))*B248,"")</f>
        <v/>
      </c>
      <c r="AC248" s="260" t="str">
        <f t="shared" si="14"/>
        <v/>
      </c>
      <c r="AD248" s="260" t="str" cm="1">
        <f t="array" ref="AD248">IFERROR(IF(A248="","",INDEX(근로조건!$A$5:$L$1048576,MATCH(A248,근로조건!$A$5:$A$1048576,0)+0,12))*B248,"")</f>
        <v/>
      </c>
      <c r="AE248" s="261" t="str" cm="1">
        <f t="array" ref="AE248">IF(A248="","",INDEX(근로조건!$A$5:$AF$1048576,MATCH(A248,근로조건!$A$5:$A$1048576,0)+0,13))</f>
        <v/>
      </c>
      <c r="AF248" s="262" t="str" cm="1">
        <f t="array" ref="AF248">IF(A248="","",INDEX(근로조건!$A$5:$AF$1048576,MATCH(A248,근로조건!$A$5:$A$1048576,0)+0,14))</f>
        <v/>
      </c>
      <c r="AG248" s="261" t="str" cm="1">
        <f t="array" ref="AG248">IF(A248="","",INDEX(근로조건!$A$5:$AF$1048576,MATCH(A248,근로조건!$A$5:$A$1048576,0)+0,11))</f>
        <v/>
      </c>
      <c r="AH248" s="261" t="str" cm="1">
        <f t="array" ref="AH248">IF(A248="","",INDEX(근로조건!$A$5:$AF$1048576,MATCH(A248,근로조건!$A$5:$A$1048576,0)+0,19))</f>
        <v/>
      </c>
      <c r="AI248" s="262" t="str" cm="1">
        <f t="array" ref="AI248">IF(A248="","",INDEX(근로조건!$A$5:$AF$1048576,MATCH(A248,근로조건!$A$5:$A$1048576,0)+0,17))</f>
        <v/>
      </c>
      <c r="AJ248" s="253"/>
      <c r="AK248" s="253"/>
      <c r="AL248" s="253" t="str" cm="1">
        <f t="array" ref="AL248">IF(A248="","",INDEX(근로조건!$A$5:$AF$1048576,MATCH(A248,근로조건!$A$5:$A$1048576,0)+0,20))</f>
        <v/>
      </c>
      <c r="AM248" s="253"/>
      <c r="AN248" s="253"/>
      <c r="AO248" s="253"/>
      <c r="AP248" s="260"/>
      <c r="AQ248" s="123"/>
      <c r="AR248" s="166"/>
      <c r="AS248" s="267"/>
      <c r="AT248" s="266"/>
      <c r="AU248" s="266"/>
      <c r="AV248" s="266"/>
    </row>
    <row r="249" spans="1:48" x14ac:dyDescent="0.3">
      <c r="A249" s="52"/>
      <c r="B249" s="54"/>
      <c r="C249" s="53"/>
      <c r="D249" s="53"/>
      <c r="E249" s="53"/>
      <c r="F249" s="57"/>
      <c r="G249" s="57"/>
      <c r="H249" s="52"/>
      <c r="I249" s="53"/>
      <c r="J249" s="53"/>
      <c r="K249" s="95"/>
      <c r="L249" s="52"/>
      <c r="M249" s="52"/>
      <c r="N249" s="54"/>
      <c r="O249" s="254" t="str" cm="1">
        <f t="array" ref="O249">IF(A249="","",INDEX(근로조건!$A$5:$Y$1048576,MATCH(A249,근로조건!$A$5:$A$1048576,0)+0,15))</f>
        <v/>
      </c>
      <c r="P249" s="255" t="str" cm="1">
        <f t="array" ref="P249">IF(A249="","",INDEX(근로조건!$A$5:$Y$1048576,MATCH(A249,근로조건!$A$5:$A$1048576,0)+0,16))</f>
        <v/>
      </c>
      <c r="Q249" s="256" t="str" cm="1">
        <f t="array" ref="Q249">IF(A249="","",INDEX(근로조건!$A$5:$ZZ$1048576,MATCH(A249,근로조건!$A$5:$A$1048576,0)+0,21))</f>
        <v/>
      </c>
      <c r="R249" s="61"/>
      <c r="S249" s="61"/>
      <c r="T249" s="61"/>
      <c r="U249" s="61"/>
      <c r="V249" s="61"/>
      <c r="W249" s="61"/>
      <c r="X249" s="61"/>
      <c r="Y249" s="61"/>
      <c r="Z249" s="260" t="str">
        <f t="shared" si="12"/>
        <v/>
      </c>
      <c r="AA249" s="260" t="str">
        <f t="shared" si="13"/>
        <v/>
      </c>
      <c r="AB249" s="260" t="str" cm="1">
        <f t="array" ref="AB249">IFERROR(IF(A249="","",INDEX(근로조건!$A$5:$Z$1048576,MATCH(A249,근로조건!$A$5:$A$1048576,0)+0,17)-INDEX(근로조건!$A$5:$Z$1048576,MATCH(A249,근로조건!$A$5:$A$1048576,0)+0,11))*B249,"")</f>
        <v/>
      </c>
      <c r="AC249" s="260" t="str">
        <f t="shared" si="14"/>
        <v/>
      </c>
      <c r="AD249" s="260" t="str" cm="1">
        <f t="array" ref="AD249">IFERROR(IF(A249="","",INDEX(근로조건!$A$5:$L$1048576,MATCH(A249,근로조건!$A$5:$A$1048576,0)+0,12))*B249,"")</f>
        <v/>
      </c>
      <c r="AE249" s="261" t="str" cm="1">
        <f t="array" ref="AE249">IF(A249="","",INDEX(근로조건!$A$5:$AF$1048576,MATCH(A249,근로조건!$A$5:$A$1048576,0)+0,13))</f>
        <v/>
      </c>
      <c r="AF249" s="262" t="str" cm="1">
        <f t="array" ref="AF249">IF(A249="","",INDEX(근로조건!$A$5:$AF$1048576,MATCH(A249,근로조건!$A$5:$A$1048576,0)+0,14))</f>
        <v/>
      </c>
      <c r="AG249" s="261" t="str" cm="1">
        <f t="array" ref="AG249">IF(A249="","",INDEX(근로조건!$A$5:$AF$1048576,MATCH(A249,근로조건!$A$5:$A$1048576,0)+0,11))</f>
        <v/>
      </c>
      <c r="AH249" s="261" t="str" cm="1">
        <f t="array" ref="AH249">IF(A249="","",INDEX(근로조건!$A$5:$AF$1048576,MATCH(A249,근로조건!$A$5:$A$1048576,0)+0,19))</f>
        <v/>
      </c>
      <c r="AI249" s="262" t="str" cm="1">
        <f t="array" ref="AI249">IF(A249="","",INDEX(근로조건!$A$5:$AF$1048576,MATCH(A249,근로조건!$A$5:$A$1048576,0)+0,17))</f>
        <v/>
      </c>
      <c r="AJ249" s="253"/>
      <c r="AK249" s="253"/>
      <c r="AL249" s="253" t="str" cm="1">
        <f t="array" ref="AL249">IF(A249="","",INDEX(근로조건!$A$5:$AF$1048576,MATCH(A249,근로조건!$A$5:$A$1048576,0)+0,20))</f>
        <v/>
      </c>
      <c r="AM249" s="253"/>
      <c r="AN249" s="253"/>
      <c r="AO249" s="253"/>
      <c r="AP249" s="260"/>
      <c r="AQ249" s="123"/>
      <c r="AR249" s="166"/>
      <c r="AS249" s="267"/>
      <c r="AT249" s="266"/>
      <c r="AU249" s="266"/>
      <c r="AV249" s="266"/>
    </row>
    <row r="250" spans="1:48" x14ac:dyDescent="0.3">
      <c r="A250" s="52"/>
      <c r="B250" s="54"/>
      <c r="C250" s="53"/>
      <c r="D250" s="53"/>
      <c r="E250" s="53"/>
      <c r="F250" s="57"/>
      <c r="G250" s="57"/>
      <c r="H250" s="52"/>
      <c r="I250" s="53"/>
      <c r="J250" s="53"/>
      <c r="K250" s="95"/>
      <c r="L250" s="52"/>
      <c r="M250" s="52"/>
      <c r="N250" s="54"/>
      <c r="O250" s="254" t="str" cm="1">
        <f t="array" ref="O250">IF(A250="","",INDEX(근로조건!$A$5:$Y$1048576,MATCH(A250,근로조건!$A$5:$A$1048576,0)+0,15))</f>
        <v/>
      </c>
      <c r="P250" s="255" t="str" cm="1">
        <f t="array" ref="P250">IF(A250="","",INDEX(근로조건!$A$5:$Y$1048576,MATCH(A250,근로조건!$A$5:$A$1048576,0)+0,16))</f>
        <v/>
      </c>
      <c r="Q250" s="256" t="str" cm="1">
        <f t="array" ref="Q250">IF(A250="","",INDEX(근로조건!$A$5:$ZZ$1048576,MATCH(A250,근로조건!$A$5:$A$1048576,0)+0,21))</f>
        <v/>
      </c>
      <c r="R250" s="61"/>
      <c r="S250" s="61"/>
      <c r="T250" s="61"/>
      <c r="U250" s="61"/>
      <c r="V250" s="61"/>
      <c r="W250" s="61"/>
      <c r="X250" s="61"/>
      <c r="Y250" s="61"/>
      <c r="Z250" s="260" t="str">
        <f t="shared" si="12"/>
        <v/>
      </c>
      <c r="AA250" s="260" t="str">
        <f t="shared" si="13"/>
        <v/>
      </c>
      <c r="AB250" s="260" t="str" cm="1">
        <f t="array" ref="AB250">IFERROR(IF(A250="","",INDEX(근로조건!$A$5:$Z$1048576,MATCH(A250,근로조건!$A$5:$A$1048576,0)+0,17)-INDEX(근로조건!$A$5:$Z$1048576,MATCH(A250,근로조건!$A$5:$A$1048576,0)+0,11))*B250,"")</f>
        <v/>
      </c>
      <c r="AC250" s="260" t="str">
        <f t="shared" si="14"/>
        <v/>
      </c>
      <c r="AD250" s="260" t="str" cm="1">
        <f t="array" ref="AD250">IFERROR(IF(A250="","",INDEX(근로조건!$A$5:$L$1048576,MATCH(A250,근로조건!$A$5:$A$1048576,0)+0,12))*B250,"")</f>
        <v/>
      </c>
      <c r="AE250" s="261" t="str" cm="1">
        <f t="array" ref="AE250">IF(A250="","",INDEX(근로조건!$A$5:$AF$1048576,MATCH(A250,근로조건!$A$5:$A$1048576,0)+0,13))</f>
        <v/>
      </c>
      <c r="AF250" s="262" t="str" cm="1">
        <f t="array" ref="AF250">IF(A250="","",INDEX(근로조건!$A$5:$AF$1048576,MATCH(A250,근로조건!$A$5:$A$1048576,0)+0,14))</f>
        <v/>
      </c>
      <c r="AG250" s="261" t="str" cm="1">
        <f t="array" ref="AG250">IF(A250="","",INDEX(근로조건!$A$5:$AF$1048576,MATCH(A250,근로조건!$A$5:$A$1048576,0)+0,11))</f>
        <v/>
      </c>
      <c r="AH250" s="261" t="str" cm="1">
        <f t="array" ref="AH250">IF(A250="","",INDEX(근로조건!$A$5:$AF$1048576,MATCH(A250,근로조건!$A$5:$A$1048576,0)+0,19))</f>
        <v/>
      </c>
      <c r="AI250" s="262" t="str" cm="1">
        <f t="array" ref="AI250">IF(A250="","",INDEX(근로조건!$A$5:$AF$1048576,MATCH(A250,근로조건!$A$5:$A$1048576,0)+0,17))</f>
        <v/>
      </c>
      <c r="AJ250" s="253"/>
      <c r="AK250" s="253"/>
      <c r="AL250" s="253" t="str" cm="1">
        <f t="array" ref="AL250">IF(A250="","",INDEX(근로조건!$A$5:$AF$1048576,MATCH(A250,근로조건!$A$5:$A$1048576,0)+0,20))</f>
        <v/>
      </c>
      <c r="AM250" s="253"/>
      <c r="AN250" s="253"/>
      <c r="AO250" s="253"/>
      <c r="AP250" s="260"/>
      <c r="AQ250" s="123"/>
      <c r="AR250" s="166"/>
      <c r="AS250" s="267"/>
      <c r="AT250" s="266"/>
      <c r="AU250" s="266"/>
      <c r="AV250" s="266"/>
    </row>
    <row r="251" spans="1:48" x14ac:dyDescent="0.3">
      <c r="A251" s="52"/>
      <c r="B251" s="54"/>
      <c r="C251" s="53"/>
      <c r="D251" s="53"/>
      <c r="E251" s="53"/>
      <c r="F251" s="57"/>
      <c r="G251" s="57"/>
      <c r="H251" s="52"/>
      <c r="I251" s="53"/>
      <c r="J251" s="53"/>
      <c r="K251" s="95"/>
      <c r="L251" s="52"/>
      <c r="M251" s="52"/>
      <c r="N251" s="54"/>
      <c r="O251" s="254" t="str" cm="1">
        <f t="array" ref="O251">IF(A251="","",INDEX(근로조건!$A$5:$Y$1048576,MATCH(A251,근로조건!$A$5:$A$1048576,0)+0,15))</f>
        <v/>
      </c>
      <c r="P251" s="255" t="str" cm="1">
        <f t="array" ref="P251">IF(A251="","",INDEX(근로조건!$A$5:$Y$1048576,MATCH(A251,근로조건!$A$5:$A$1048576,0)+0,16))</f>
        <v/>
      </c>
      <c r="Q251" s="256" t="str" cm="1">
        <f t="array" ref="Q251">IF(A251="","",INDEX(근로조건!$A$5:$ZZ$1048576,MATCH(A251,근로조건!$A$5:$A$1048576,0)+0,21))</f>
        <v/>
      </c>
      <c r="R251" s="61"/>
      <c r="S251" s="61"/>
      <c r="T251" s="61"/>
      <c r="U251" s="61"/>
      <c r="V251" s="61"/>
      <c r="W251" s="61"/>
      <c r="X251" s="61"/>
      <c r="Y251" s="61"/>
      <c r="Z251" s="260" t="str">
        <f t="shared" si="12"/>
        <v/>
      </c>
      <c r="AA251" s="260" t="str">
        <f t="shared" si="13"/>
        <v/>
      </c>
      <c r="AB251" s="260" t="str" cm="1">
        <f t="array" ref="AB251">IFERROR(IF(A251="","",INDEX(근로조건!$A$5:$Z$1048576,MATCH(A251,근로조건!$A$5:$A$1048576,0)+0,17)-INDEX(근로조건!$A$5:$Z$1048576,MATCH(A251,근로조건!$A$5:$A$1048576,0)+0,11))*B251,"")</f>
        <v/>
      </c>
      <c r="AC251" s="260" t="str">
        <f t="shared" si="14"/>
        <v/>
      </c>
      <c r="AD251" s="260" t="str" cm="1">
        <f t="array" ref="AD251">IFERROR(IF(A251="","",INDEX(근로조건!$A$5:$L$1048576,MATCH(A251,근로조건!$A$5:$A$1048576,0)+0,12))*B251,"")</f>
        <v/>
      </c>
      <c r="AE251" s="261" t="str" cm="1">
        <f t="array" ref="AE251">IF(A251="","",INDEX(근로조건!$A$5:$AF$1048576,MATCH(A251,근로조건!$A$5:$A$1048576,0)+0,13))</f>
        <v/>
      </c>
      <c r="AF251" s="262" t="str" cm="1">
        <f t="array" ref="AF251">IF(A251="","",INDEX(근로조건!$A$5:$AF$1048576,MATCH(A251,근로조건!$A$5:$A$1048576,0)+0,14))</f>
        <v/>
      </c>
      <c r="AG251" s="261" t="str" cm="1">
        <f t="array" ref="AG251">IF(A251="","",INDEX(근로조건!$A$5:$AF$1048576,MATCH(A251,근로조건!$A$5:$A$1048576,0)+0,11))</f>
        <v/>
      </c>
      <c r="AH251" s="261" t="str" cm="1">
        <f t="array" ref="AH251">IF(A251="","",INDEX(근로조건!$A$5:$AF$1048576,MATCH(A251,근로조건!$A$5:$A$1048576,0)+0,19))</f>
        <v/>
      </c>
      <c r="AI251" s="262" t="str" cm="1">
        <f t="array" ref="AI251">IF(A251="","",INDEX(근로조건!$A$5:$AF$1048576,MATCH(A251,근로조건!$A$5:$A$1048576,0)+0,17))</f>
        <v/>
      </c>
      <c r="AJ251" s="253"/>
      <c r="AK251" s="253"/>
      <c r="AL251" s="253" t="str" cm="1">
        <f t="array" ref="AL251">IF(A251="","",INDEX(근로조건!$A$5:$AF$1048576,MATCH(A251,근로조건!$A$5:$A$1048576,0)+0,20))</f>
        <v/>
      </c>
      <c r="AM251" s="253"/>
      <c r="AN251" s="253"/>
      <c r="AO251" s="253"/>
      <c r="AP251" s="260"/>
      <c r="AQ251" s="123"/>
      <c r="AR251" s="166"/>
      <c r="AS251" s="267"/>
      <c r="AT251" s="266"/>
      <c r="AU251" s="266"/>
      <c r="AV251" s="266"/>
    </row>
    <row r="252" spans="1:48" x14ac:dyDescent="0.3">
      <c r="A252" s="52"/>
      <c r="B252" s="54"/>
      <c r="C252" s="53"/>
      <c r="D252" s="53"/>
      <c r="E252" s="53"/>
      <c r="F252" s="57"/>
      <c r="G252" s="57"/>
      <c r="H252" s="52"/>
      <c r="I252" s="53"/>
      <c r="J252" s="53"/>
      <c r="K252" s="95"/>
      <c r="L252" s="52"/>
      <c r="M252" s="52"/>
      <c r="N252" s="54"/>
      <c r="O252" s="254" t="str" cm="1">
        <f t="array" ref="O252">IF(A252="","",INDEX(근로조건!$A$5:$Y$1048576,MATCH(A252,근로조건!$A$5:$A$1048576,0)+0,15))</f>
        <v/>
      </c>
      <c r="P252" s="255" t="str" cm="1">
        <f t="array" ref="P252">IF(A252="","",INDEX(근로조건!$A$5:$Y$1048576,MATCH(A252,근로조건!$A$5:$A$1048576,0)+0,16))</f>
        <v/>
      </c>
      <c r="Q252" s="256" t="str" cm="1">
        <f t="array" ref="Q252">IF(A252="","",INDEX(근로조건!$A$5:$ZZ$1048576,MATCH(A252,근로조건!$A$5:$A$1048576,0)+0,21))</f>
        <v/>
      </c>
      <c r="R252" s="61"/>
      <c r="S252" s="61"/>
      <c r="T252" s="61"/>
      <c r="U252" s="61"/>
      <c r="V252" s="61"/>
      <c r="W252" s="61"/>
      <c r="X252" s="61"/>
      <c r="Y252" s="61"/>
      <c r="Z252" s="260" t="str">
        <f t="shared" si="12"/>
        <v/>
      </c>
      <c r="AA252" s="260" t="str">
        <f t="shared" si="13"/>
        <v/>
      </c>
      <c r="AB252" s="260" t="str" cm="1">
        <f t="array" ref="AB252">IFERROR(IF(A252="","",INDEX(근로조건!$A$5:$Z$1048576,MATCH(A252,근로조건!$A$5:$A$1048576,0)+0,17)-INDEX(근로조건!$A$5:$Z$1048576,MATCH(A252,근로조건!$A$5:$A$1048576,0)+0,11))*B252,"")</f>
        <v/>
      </c>
      <c r="AC252" s="260" t="str">
        <f t="shared" si="14"/>
        <v/>
      </c>
      <c r="AD252" s="260" t="str" cm="1">
        <f t="array" ref="AD252">IFERROR(IF(A252="","",INDEX(근로조건!$A$5:$L$1048576,MATCH(A252,근로조건!$A$5:$A$1048576,0)+0,12))*B252,"")</f>
        <v/>
      </c>
      <c r="AE252" s="261" t="str" cm="1">
        <f t="array" ref="AE252">IF(A252="","",INDEX(근로조건!$A$5:$AF$1048576,MATCH(A252,근로조건!$A$5:$A$1048576,0)+0,13))</f>
        <v/>
      </c>
      <c r="AF252" s="262" t="str" cm="1">
        <f t="array" ref="AF252">IF(A252="","",INDEX(근로조건!$A$5:$AF$1048576,MATCH(A252,근로조건!$A$5:$A$1048576,0)+0,14))</f>
        <v/>
      </c>
      <c r="AG252" s="261" t="str" cm="1">
        <f t="array" ref="AG252">IF(A252="","",INDEX(근로조건!$A$5:$AF$1048576,MATCH(A252,근로조건!$A$5:$A$1048576,0)+0,11))</f>
        <v/>
      </c>
      <c r="AH252" s="261" t="str" cm="1">
        <f t="array" ref="AH252">IF(A252="","",INDEX(근로조건!$A$5:$AF$1048576,MATCH(A252,근로조건!$A$5:$A$1048576,0)+0,19))</f>
        <v/>
      </c>
      <c r="AI252" s="262" t="str" cm="1">
        <f t="array" ref="AI252">IF(A252="","",INDEX(근로조건!$A$5:$AF$1048576,MATCH(A252,근로조건!$A$5:$A$1048576,0)+0,17))</f>
        <v/>
      </c>
      <c r="AJ252" s="253"/>
      <c r="AK252" s="253"/>
      <c r="AL252" s="253" t="str" cm="1">
        <f t="array" ref="AL252">IF(A252="","",INDEX(근로조건!$A$5:$AF$1048576,MATCH(A252,근로조건!$A$5:$A$1048576,0)+0,20))</f>
        <v/>
      </c>
      <c r="AM252" s="253"/>
      <c r="AN252" s="253"/>
      <c r="AO252" s="253"/>
      <c r="AP252" s="260"/>
      <c r="AQ252" s="123"/>
      <c r="AR252" s="166"/>
      <c r="AS252" s="267"/>
      <c r="AT252" s="266"/>
      <c r="AU252" s="266"/>
      <c r="AV252" s="266"/>
    </row>
    <row r="253" spans="1:48" x14ac:dyDescent="0.3">
      <c r="A253" s="52"/>
      <c r="B253" s="54"/>
      <c r="C253" s="53"/>
      <c r="D253" s="53"/>
      <c r="E253" s="53"/>
      <c r="F253" s="57"/>
      <c r="G253" s="57"/>
      <c r="H253" s="52"/>
      <c r="I253" s="53"/>
      <c r="J253" s="53"/>
      <c r="K253" s="95"/>
      <c r="L253" s="52"/>
      <c r="M253" s="52"/>
      <c r="N253" s="54"/>
      <c r="O253" s="254" t="str" cm="1">
        <f t="array" ref="O253">IF(A253="","",INDEX(근로조건!$A$5:$Y$1048576,MATCH(A253,근로조건!$A$5:$A$1048576,0)+0,15))</f>
        <v/>
      </c>
      <c r="P253" s="255" t="str" cm="1">
        <f t="array" ref="P253">IF(A253="","",INDEX(근로조건!$A$5:$Y$1048576,MATCH(A253,근로조건!$A$5:$A$1048576,0)+0,16))</f>
        <v/>
      </c>
      <c r="Q253" s="256" t="str" cm="1">
        <f t="array" ref="Q253">IF(A253="","",INDEX(근로조건!$A$5:$ZZ$1048576,MATCH(A253,근로조건!$A$5:$A$1048576,0)+0,21))</f>
        <v/>
      </c>
      <c r="R253" s="61"/>
      <c r="S253" s="61"/>
      <c r="T253" s="61"/>
      <c r="U253" s="61"/>
      <c r="V253" s="61"/>
      <c r="W253" s="61"/>
      <c r="X253" s="61"/>
      <c r="Y253" s="61"/>
      <c r="Z253" s="260" t="str">
        <f t="shared" si="12"/>
        <v/>
      </c>
      <c r="AA253" s="260" t="str">
        <f t="shared" si="13"/>
        <v/>
      </c>
      <c r="AB253" s="260" t="str" cm="1">
        <f t="array" ref="AB253">IFERROR(IF(A253="","",INDEX(근로조건!$A$5:$Z$1048576,MATCH(A253,근로조건!$A$5:$A$1048576,0)+0,17)-INDEX(근로조건!$A$5:$Z$1048576,MATCH(A253,근로조건!$A$5:$A$1048576,0)+0,11))*B253,"")</f>
        <v/>
      </c>
      <c r="AC253" s="260" t="str">
        <f t="shared" si="14"/>
        <v/>
      </c>
      <c r="AD253" s="260" t="str" cm="1">
        <f t="array" ref="AD253">IFERROR(IF(A253="","",INDEX(근로조건!$A$5:$L$1048576,MATCH(A253,근로조건!$A$5:$A$1048576,0)+0,12))*B253,"")</f>
        <v/>
      </c>
      <c r="AE253" s="261" t="str" cm="1">
        <f t="array" ref="AE253">IF(A253="","",INDEX(근로조건!$A$5:$AF$1048576,MATCH(A253,근로조건!$A$5:$A$1048576,0)+0,13))</f>
        <v/>
      </c>
      <c r="AF253" s="262" t="str" cm="1">
        <f t="array" ref="AF253">IF(A253="","",INDEX(근로조건!$A$5:$AF$1048576,MATCH(A253,근로조건!$A$5:$A$1048576,0)+0,14))</f>
        <v/>
      </c>
      <c r="AG253" s="261" t="str" cm="1">
        <f t="array" ref="AG253">IF(A253="","",INDEX(근로조건!$A$5:$AF$1048576,MATCH(A253,근로조건!$A$5:$A$1048576,0)+0,11))</f>
        <v/>
      </c>
      <c r="AH253" s="261" t="str" cm="1">
        <f t="array" ref="AH253">IF(A253="","",INDEX(근로조건!$A$5:$AF$1048576,MATCH(A253,근로조건!$A$5:$A$1048576,0)+0,19))</f>
        <v/>
      </c>
      <c r="AI253" s="262" t="str" cm="1">
        <f t="array" ref="AI253">IF(A253="","",INDEX(근로조건!$A$5:$AF$1048576,MATCH(A253,근로조건!$A$5:$A$1048576,0)+0,17))</f>
        <v/>
      </c>
      <c r="AJ253" s="253"/>
      <c r="AK253" s="253"/>
      <c r="AL253" s="253" t="str" cm="1">
        <f t="array" ref="AL253">IF(A253="","",INDEX(근로조건!$A$5:$AF$1048576,MATCH(A253,근로조건!$A$5:$A$1048576,0)+0,20))</f>
        <v/>
      </c>
      <c r="AM253" s="253"/>
      <c r="AN253" s="253"/>
      <c r="AO253" s="253"/>
      <c r="AP253" s="260"/>
      <c r="AQ253" s="123"/>
      <c r="AR253" s="166"/>
      <c r="AS253" s="267"/>
      <c r="AT253" s="266"/>
      <c r="AU253" s="266"/>
      <c r="AV253" s="266"/>
    </row>
    <row r="254" spans="1:48" x14ac:dyDescent="0.3">
      <c r="A254" s="52"/>
      <c r="B254" s="54"/>
      <c r="C254" s="53"/>
      <c r="D254" s="53"/>
      <c r="E254" s="53"/>
      <c r="F254" s="57"/>
      <c r="G254" s="57"/>
      <c r="H254" s="52"/>
      <c r="I254" s="53"/>
      <c r="J254" s="53"/>
      <c r="K254" s="95"/>
      <c r="L254" s="52"/>
      <c r="M254" s="52"/>
      <c r="N254" s="54"/>
      <c r="O254" s="254" t="str" cm="1">
        <f t="array" ref="O254">IF(A254="","",INDEX(근로조건!$A$5:$Y$1048576,MATCH(A254,근로조건!$A$5:$A$1048576,0)+0,15))</f>
        <v/>
      </c>
      <c r="P254" s="255" t="str" cm="1">
        <f t="array" ref="P254">IF(A254="","",INDEX(근로조건!$A$5:$Y$1048576,MATCH(A254,근로조건!$A$5:$A$1048576,0)+0,16))</f>
        <v/>
      </c>
      <c r="Q254" s="256" t="str" cm="1">
        <f t="array" ref="Q254">IF(A254="","",INDEX(근로조건!$A$5:$ZZ$1048576,MATCH(A254,근로조건!$A$5:$A$1048576,0)+0,21))</f>
        <v/>
      </c>
      <c r="R254" s="61"/>
      <c r="S254" s="61"/>
      <c r="T254" s="61"/>
      <c r="U254" s="61"/>
      <c r="V254" s="61"/>
      <c r="W254" s="61"/>
      <c r="X254" s="61"/>
      <c r="Y254" s="61"/>
      <c r="Z254" s="260" t="str">
        <f t="shared" si="12"/>
        <v/>
      </c>
      <c r="AA254" s="260" t="str">
        <f t="shared" si="13"/>
        <v/>
      </c>
      <c r="AB254" s="260" t="str" cm="1">
        <f t="array" ref="AB254">IFERROR(IF(A254="","",INDEX(근로조건!$A$5:$Z$1048576,MATCH(A254,근로조건!$A$5:$A$1048576,0)+0,17)-INDEX(근로조건!$A$5:$Z$1048576,MATCH(A254,근로조건!$A$5:$A$1048576,0)+0,11))*B254,"")</f>
        <v/>
      </c>
      <c r="AC254" s="260" t="str">
        <f t="shared" si="14"/>
        <v/>
      </c>
      <c r="AD254" s="260" t="str" cm="1">
        <f t="array" ref="AD254">IFERROR(IF(A254="","",INDEX(근로조건!$A$5:$L$1048576,MATCH(A254,근로조건!$A$5:$A$1048576,0)+0,12))*B254,"")</f>
        <v/>
      </c>
      <c r="AE254" s="261" t="str" cm="1">
        <f t="array" ref="AE254">IF(A254="","",INDEX(근로조건!$A$5:$AF$1048576,MATCH(A254,근로조건!$A$5:$A$1048576,0)+0,13))</f>
        <v/>
      </c>
      <c r="AF254" s="262" t="str" cm="1">
        <f t="array" ref="AF254">IF(A254="","",INDEX(근로조건!$A$5:$AF$1048576,MATCH(A254,근로조건!$A$5:$A$1048576,0)+0,14))</f>
        <v/>
      </c>
      <c r="AG254" s="261" t="str" cm="1">
        <f t="array" ref="AG254">IF(A254="","",INDEX(근로조건!$A$5:$AF$1048576,MATCH(A254,근로조건!$A$5:$A$1048576,0)+0,11))</f>
        <v/>
      </c>
      <c r="AH254" s="261" t="str" cm="1">
        <f t="array" ref="AH254">IF(A254="","",INDEX(근로조건!$A$5:$AF$1048576,MATCH(A254,근로조건!$A$5:$A$1048576,0)+0,19))</f>
        <v/>
      </c>
      <c r="AI254" s="262" t="str" cm="1">
        <f t="array" ref="AI254">IF(A254="","",INDEX(근로조건!$A$5:$AF$1048576,MATCH(A254,근로조건!$A$5:$A$1048576,0)+0,17))</f>
        <v/>
      </c>
      <c r="AJ254" s="253"/>
      <c r="AK254" s="253"/>
      <c r="AL254" s="253" t="str" cm="1">
        <f t="array" ref="AL254">IF(A254="","",INDEX(근로조건!$A$5:$AF$1048576,MATCH(A254,근로조건!$A$5:$A$1048576,0)+0,20))</f>
        <v/>
      </c>
      <c r="AM254" s="253"/>
      <c r="AN254" s="253"/>
      <c r="AO254" s="253"/>
      <c r="AP254" s="260"/>
      <c r="AQ254" s="123"/>
      <c r="AR254" s="166"/>
      <c r="AS254" s="267"/>
      <c r="AT254" s="266"/>
      <c r="AU254" s="266"/>
      <c r="AV254" s="266"/>
    </row>
    <row r="255" spans="1:48" x14ac:dyDescent="0.3">
      <c r="A255" s="52"/>
      <c r="B255" s="54"/>
      <c r="C255" s="53"/>
      <c r="D255" s="53"/>
      <c r="E255" s="53"/>
      <c r="F255" s="57"/>
      <c r="G255" s="57"/>
      <c r="H255" s="52"/>
      <c r="I255" s="53"/>
      <c r="J255" s="53"/>
      <c r="K255" s="95"/>
      <c r="L255" s="52"/>
      <c r="M255" s="52"/>
      <c r="N255" s="54"/>
      <c r="O255" s="254" t="str" cm="1">
        <f t="array" ref="O255">IF(A255="","",INDEX(근로조건!$A$5:$Y$1048576,MATCH(A255,근로조건!$A$5:$A$1048576,0)+0,15))</f>
        <v/>
      </c>
      <c r="P255" s="255" t="str" cm="1">
        <f t="array" ref="P255">IF(A255="","",INDEX(근로조건!$A$5:$Y$1048576,MATCH(A255,근로조건!$A$5:$A$1048576,0)+0,16))</f>
        <v/>
      </c>
      <c r="Q255" s="256" t="str" cm="1">
        <f t="array" ref="Q255">IF(A255="","",INDEX(근로조건!$A$5:$ZZ$1048576,MATCH(A255,근로조건!$A$5:$A$1048576,0)+0,21))</f>
        <v/>
      </c>
      <c r="R255" s="61"/>
      <c r="S255" s="61"/>
      <c r="T255" s="61"/>
      <c r="U255" s="61"/>
      <c r="V255" s="61"/>
      <c r="W255" s="61"/>
      <c r="X255" s="61"/>
      <c r="Y255" s="61"/>
      <c r="Z255" s="260" t="str">
        <f t="shared" si="12"/>
        <v/>
      </c>
      <c r="AA255" s="260" t="str">
        <f t="shared" si="13"/>
        <v/>
      </c>
      <c r="AB255" s="260" t="str" cm="1">
        <f t="array" ref="AB255">IFERROR(IF(A255="","",INDEX(근로조건!$A$5:$Z$1048576,MATCH(A255,근로조건!$A$5:$A$1048576,0)+0,17)-INDEX(근로조건!$A$5:$Z$1048576,MATCH(A255,근로조건!$A$5:$A$1048576,0)+0,11))*B255,"")</f>
        <v/>
      </c>
      <c r="AC255" s="260" t="str">
        <f t="shared" si="14"/>
        <v/>
      </c>
      <c r="AD255" s="260" t="str" cm="1">
        <f t="array" ref="AD255">IFERROR(IF(A255="","",INDEX(근로조건!$A$5:$L$1048576,MATCH(A255,근로조건!$A$5:$A$1048576,0)+0,12))*B255,"")</f>
        <v/>
      </c>
      <c r="AE255" s="261" t="str" cm="1">
        <f t="array" ref="AE255">IF(A255="","",INDEX(근로조건!$A$5:$AF$1048576,MATCH(A255,근로조건!$A$5:$A$1048576,0)+0,13))</f>
        <v/>
      </c>
      <c r="AF255" s="262" t="str" cm="1">
        <f t="array" ref="AF255">IF(A255="","",INDEX(근로조건!$A$5:$AF$1048576,MATCH(A255,근로조건!$A$5:$A$1048576,0)+0,14))</f>
        <v/>
      </c>
      <c r="AG255" s="261" t="str" cm="1">
        <f t="array" ref="AG255">IF(A255="","",INDEX(근로조건!$A$5:$AF$1048576,MATCH(A255,근로조건!$A$5:$A$1048576,0)+0,11))</f>
        <v/>
      </c>
      <c r="AH255" s="261" t="str" cm="1">
        <f t="array" ref="AH255">IF(A255="","",INDEX(근로조건!$A$5:$AF$1048576,MATCH(A255,근로조건!$A$5:$A$1048576,0)+0,19))</f>
        <v/>
      </c>
      <c r="AI255" s="262" t="str" cm="1">
        <f t="array" ref="AI255">IF(A255="","",INDEX(근로조건!$A$5:$AF$1048576,MATCH(A255,근로조건!$A$5:$A$1048576,0)+0,17))</f>
        <v/>
      </c>
      <c r="AJ255" s="253"/>
      <c r="AK255" s="253"/>
      <c r="AL255" s="253" t="str" cm="1">
        <f t="array" ref="AL255">IF(A255="","",INDEX(근로조건!$A$5:$AF$1048576,MATCH(A255,근로조건!$A$5:$A$1048576,0)+0,20))</f>
        <v/>
      </c>
      <c r="AM255" s="253"/>
      <c r="AN255" s="253"/>
      <c r="AO255" s="253"/>
      <c r="AP255" s="260"/>
      <c r="AQ255" s="123"/>
      <c r="AR255" s="166"/>
      <c r="AS255" s="267"/>
      <c r="AT255" s="266"/>
      <c r="AU255" s="266"/>
      <c r="AV255" s="266"/>
    </row>
    <row r="256" spans="1:48" x14ac:dyDescent="0.3">
      <c r="A256" s="52"/>
      <c r="B256" s="54"/>
      <c r="C256" s="53"/>
      <c r="D256" s="53"/>
      <c r="E256" s="53"/>
      <c r="F256" s="57"/>
      <c r="G256" s="57"/>
      <c r="H256" s="52"/>
      <c r="I256" s="53"/>
      <c r="J256" s="53"/>
      <c r="K256" s="95"/>
      <c r="L256" s="52"/>
      <c r="M256" s="52"/>
      <c r="N256" s="54"/>
      <c r="O256" s="254" t="str" cm="1">
        <f t="array" ref="O256">IF(A256="","",INDEX(근로조건!$A$5:$Y$1048576,MATCH(A256,근로조건!$A$5:$A$1048576,0)+0,15))</f>
        <v/>
      </c>
      <c r="P256" s="255" t="str" cm="1">
        <f t="array" ref="P256">IF(A256="","",INDEX(근로조건!$A$5:$Y$1048576,MATCH(A256,근로조건!$A$5:$A$1048576,0)+0,16))</f>
        <v/>
      </c>
      <c r="Q256" s="256" t="str" cm="1">
        <f t="array" ref="Q256">IF(A256="","",INDEX(근로조건!$A$5:$ZZ$1048576,MATCH(A256,근로조건!$A$5:$A$1048576,0)+0,21))</f>
        <v/>
      </c>
      <c r="R256" s="61"/>
      <c r="S256" s="61"/>
      <c r="T256" s="61"/>
      <c r="U256" s="61"/>
      <c r="V256" s="61"/>
      <c r="W256" s="61"/>
      <c r="X256" s="61"/>
      <c r="Y256" s="61"/>
      <c r="Z256" s="260" t="str">
        <f t="shared" si="12"/>
        <v/>
      </c>
      <c r="AA256" s="260" t="str">
        <f t="shared" si="13"/>
        <v/>
      </c>
      <c r="AB256" s="260" t="str" cm="1">
        <f t="array" ref="AB256">IFERROR(IF(A256="","",INDEX(근로조건!$A$5:$Z$1048576,MATCH(A256,근로조건!$A$5:$A$1048576,0)+0,17)-INDEX(근로조건!$A$5:$Z$1048576,MATCH(A256,근로조건!$A$5:$A$1048576,0)+0,11))*B256,"")</f>
        <v/>
      </c>
      <c r="AC256" s="260" t="str">
        <f t="shared" si="14"/>
        <v/>
      </c>
      <c r="AD256" s="260" t="str" cm="1">
        <f t="array" ref="AD256">IFERROR(IF(A256="","",INDEX(근로조건!$A$5:$L$1048576,MATCH(A256,근로조건!$A$5:$A$1048576,0)+0,12))*B256,"")</f>
        <v/>
      </c>
      <c r="AE256" s="261" t="str" cm="1">
        <f t="array" ref="AE256">IF(A256="","",INDEX(근로조건!$A$5:$AF$1048576,MATCH(A256,근로조건!$A$5:$A$1048576,0)+0,13))</f>
        <v/>
      </c>
      <c r="AF256" s="262" t="str" cm="1">
        <f t="array" ref="AF256">IF(A256="","",INDEX(근로조건!$A$5:$AF$1048576,MATCH(A256,근로조건!$A$5:$A$1048576,0)+0,14))</f>
        <v/>
      </c>
      <c r="AG256" s="261" t="str" cm="1">
        <f t="array" ref="AG256">IF(A256="","",INDEX(근로조건!$A$5:$AF$1048576,MATCH(A256,근로조건!$A$5:$A$1048576,0)+0,11))</f>
        <v/>
      </c>
      <c r="AH256" s="261" t="str" cm="1">
        <f t="array" ref="AH256">IF(A256="","",INDEX(근로조건!$A$5:$AF$1048576,MATCH(A256,근로조건!$A$5:$A$1048576,0)+0,19))</f>
        <v/>
      </c>
      <c r="AI256" s="262" t="str" cm="1">
        <f t="array" ref="AI256">IF(A256="","",INDEX(근로조건!$A$5:$AF$1048576,MATCH(A256,근로조건!$A$5:$A$1048576,0)+0,17))</f>
        <v/>
      </c>
      <c r="AJ256" s="253"/>
      <c r="AK256" s="253"/>
      <c r="AL256" s="253" t="str" cm="1">
        <f t="array" ref="AL256">IF(A256="","",INDEX(근로조건!$A$5:$AF$1048576,MATCH(A256,근로조건!$A$5:$A$1048576,0)+0,20))</f>
        <v/>
      </c>
      <c r="AM256" s="253"/>
      <c r="AN256" s="253"/>
      <c r="AO256" s="253"/>
      <c r="AP256" s="260"/>
      <c r="AQ256" s="123"/>
      <c r="AR256" s="166"/>
      <c r="AS256" s="267"/>
      <c r="AT256" s="266"/>
      <c r="AU256" s="266"/>
      <c r="AV256" s="266"/>
    </row>
    <row r="257" spans="1:48" x14ac:dyDescent="0.3">
      <c r="A257" s="52"/>
      <c r="B257" s="54"/>
      <c r="C257" s="53"/>
      <c r="D257" s="53"/>
      <c r="E257" s="53"/>
      <c r="F257" s="57"/>
      <c r="G257" s="57"/>
      <c r="H257" s="52"/>
      <c r="I257" s="53"/>
      <c r="J257" s="53"/>
      <c r="K257" s="95"/>
      <c r="L257" s="52"/>
      <c r="M257" s="52"/>
      <c r="N257" s="54"/>
      <c r="O257" s="254" t="str" cm="1">
        <f t="array" ref="O257">IF(A257="","",INDEX(근로조건!$A$5:$Y$1048576,MATCH(A257,근로조건!$A$5:$A$1048576,0)+0,15))</f>
        <v/>
      </c>
      <c r="P257" s="255" t="str" cm="1">
        <f t="array" ref="P257">IF(A257="","",INDEX(근로조건!$A$5:$Y$1048576,MATCH(A257,근로조건!$A$5:$A$1048576,0)+0,16))</f>
        <v/>
      </c>
      <c r="Q257" s="256" t="str" cm="1">
        <f t="array" ref="Q257">IF(A257="","",INDEX(근로조건!$A$5:$ZZ$1048576,MATCH(A257,근로조건!$A$5:$A$1048576,0)+0,21))</f>
        <v/>
      </c>
      <c r="R257" s="61"/>
      <c r="S257" s="61"/>
      <c r="T257" s="61"/>
      <c r="U257" s="61"/>
      <c r="V257" s="61"/>
      <c r="W257" s="61"/>
      <c r="X257" s="61"/>
      <c r="Y257" s="61"/>
      <c r="Z257" s="260" t="str">
        <f t="shared" si="12"/>
        <v/>
      </c>
      <c r="AA257" s="260" t="str">
        <f t="shared" si="13"/>
        <v/>
      </c>
      <c r="AB257" s="260" t="str" cm="1">
        <f t="array" ref="AB257">IFERROR(IF(A257="","",INDEX(근로조건!$A$5:$Z$1048576,MATCH(A257,근로조건!$A$5:$A$1048576,0)+0,17)-INDEX(근로조건!$A$5:$Z$1048576,MATCH(A257,근로조건!$A$5:$A$1048576,0)+0,11))*B257,"")</f>
        <v/>
      </c>
      <c r="AC257" s="260" t="str">
        <f t="shared" si="14"/>
        <v/>
      </c>
      <c r="AD257" s="260" t="str" cm="1">
        <f t="array" ref="AD257">IFERROR(IF(A257="","",INDEX(근로조건!$A$5:$L$1048576,MATCH(A257,근로조건!$A$5:$A$1048576,0)+0,12))*B257,"")</f>
        <v/>
      </c>
      <c r="AE257" s="261" t="str" cm="1">
        <f t="array" ref="AE257">IF(A257="","",INDEX(근로조건!$A$5:$AF$1048576,MATCH(A257,근로조건!$A$5:$A$1048576,0)+0,13))</f>
        <v/>
      </c>
      <c r="AF257" s="262" t="str" cm="1">
        <f t="array" ref="AF257">IF(A257="","",INDEX(근로조건!$A$5:$AF$1048576,MATCH(A257,근로조건!$A$5:$A$1048576,0)+0,14))</f>
        <v/>
      </c>
      <c r="AG257" s="261" t="str" cm="1">
        <f t="array" ref="AG257">IF(A257="","",INDEX(근로조건!$A$5:$AF$1048576,MATCH(A257,근로조건!$A$5:$A$1048576,0)+0,11))</f>
        <v/>
      </c>
      <c r="AH257" s="261" t="str" cm="1">
        <f t="array" ref="AH257">IF(A257="","",INDEX(근로조건!$A$5:$AF$1048576,MATCH(A257,근로조건!$A$5:$A$1048576,0)+0,19))</f>
        <v/>
      </c>
      <c r="AI257" s="262" t="str" cm="1">
        <f t="array" ref="AI257">IF(A257="","",INDEX(근로조건!$A$5:$AF$1048576,MATCH(A257,근로조건!$A$5:$A$1048576,0)+0,17))</f>
        <v/>
      </c>
      <c r="AJ257" s="253"/>
      <c r="AK257" s="253"/>
      <c r="AL257" s="253" t="str" cm="1">
        <f t="array" ref="AL257">IF(A257="","",INDEX(근로조건!$A$5:$AF$1048576,MATCH(A257,근로조건!$A$5:$A$1048576,0)+0,20))</f>
        <v/>
      </c>
      <c r="AM257" s="253"/>
      <c r="AN257" s="253"/>
      <c r="AO257" s="253"/>
      <c r="AP257" s="260"/>
      <c r="AQ257" s="123"/>
      <c r="AR257" s="166"/>
      <c r="AS257" s="267"/>
      <c r="AT257" s="266"/>
      <c r="AU257" s="266"/>
      <c r="AV257" s="266"/>
    </row>
    <row r="258" spans="1:48" x14ac:dyDescent="0.3">
      <c r="A258" s="52"/>
      <c r="B258" s="54"/>
      <c r="C258" s="53"/>
      <c r="D258" s="53"/>
      <c r="E258" s="53"/>
      <c r="F258" s="57"/>
      <c r="G258" s="57"/>
      <c r="H258" s="52"/>
      <c r="I258" s="53"/>
      <c r="J258" s="53"/>
      <c r="K258" s="95"/>
      <c r="L258" s="52"/>
      <c r="M258" s="52"/>
      <c r="N258" s="54"/>
      <c r="O258" s="254" t="str" cm="1">
        <f t="array" ref="O258">IF(A258="","",INDEX(근로조건!$A$5:$Y$1048576,MATCH(A258,근로조건!$A$5:$A$1048576,0)+0,15))</f>
        <v/>
      </c>
      <c r="P258" s="255" t="str" cm="1">
        <f t="array" ref="P258">IF(A258="","",INDEX(근로조건!$A$5:$Y$1048576,MATCH(A258,근로조건!$A$5:$A$1048576,0)+0,16))</f>
        <v/>
      </c>
      <c r="Q258" s="256" t="str" cm="1">
        <f t="array" ref="Q258">IF(A258="","",INDEX(근로조건!$A$5:$ZZ$1048576,MATCH(A258,근로조건!$A$5:$A$1048576,0)+0,21))</f>
        <v/>
      </c>
      <c r="R258" s="61"/>
      <c r="S258" s="61"/>
      <c r="T258" s="61"/>
      <c r="U258" s="61"/>
      <c r="V258" s="61"/>
      <c r="W258" s="61"/>
      <c r="X258" s="61"/>
      <c r="Y258" s="61"/>
      <c r="Z258" s="260" t="str">
        <f t="shared" si="12"/>
        <v/>
      </c>
      <c r="AA258" s="260" t="str">
        <f t="shared" si="13"/>
        <v/>
      </c>
      <c r="AB258" s="260" t="str" cm="1">
        <f t="array" ref="AB258">IFERROR(IF(A258="","",INDEX(근로조건!$A$5:$Z$1048576,MATCH(A258,근로조건!$A$5:$A$1048576,0)+0,17)-INDEX(근로조건!$A$5:$Z$1048576,MATCH(A258,근로조건!$A$5:$A$1048576,0)+0,11))*B258,"")</f>
        <v/>
      </c>
      <c r="AC258" s="260" t="str">
        <f t="shared" si="14"/>
        <v/>
      </c>
      <c r="AD258" s="260" t="str" cm="1">
        <f t="array" ref="AD258">IFERROR(IF(A258="","",INDEX(근로조건!$A$5:$L$1048576,MATCH(A258,근로조건!$A$5:$A$1048576,0)+0,12))*B258,"")</f>
        <v/>
      </c>
      <c r="AE258" s="261" t="str" cm="1">
        <f t="array" ref="AE258">IF(A258="","",INDEX(근로조건!$A$5:$AF$1048576,MATCH(A258,근로조건!$A$5:$A$1048576,0)+0,13))</f>
        <v/>
      </c>
      <c r="AF258" s="262" t="str" cm="1">
        <f t="array" ref="AF258">IF(A258="","",INDEX(근로조건!$A$5:$AF$1048576,MATCH(A258,근로조건!$A$5:$A$1048576,0)+0,14))</f>
        <v/>
      </c>
      <c r="AG258" s="261" t="str" cm="1">
        <f t="array" ref="AG258">IF(A258="","",INDEX(근로조건!$A$5:$AF$1048576,MATCH(A258,근로조건!$A$5:$A$1048576,0)+0,11))</f>
        <v/>
      </c>
      <c r="AH258" s="261" t="str" cm="1">
        <f t="array" ref="AH258">IF(A258="","",INDEX(근로조건!$A$5:$AF$1048576,MATCH(A258,근로조건!$A$5:$A$1048576,0)+0,19))</f>
        <v/>
      </c>
      <c r="AI258" s="262" t="str" cm="1">
        <f t="array" ref="AI258">IF(A258="","",INDEX(근로조건!$A$5:$AF$1048576,MATCH(A258,근로조건!$A$5:$A$1048576,0)+0,17))</f>
        <v/>
      </c>
      <c r="AJ258" s="253"/>
      <c r="AK258" s="253"/>
      <c r="AL258" s="253" t="str" cm="1">
        <f t="array" ref="AL258">IF(A258="","",INDEX(근로조건!$A$5:$AF$1048576,MATCH(A258,근로조건!$A$5:$A$1048576,0)+0,20))</f>
        <v/>
      </c>
      <c r="AM258" s="253"/>
      <c r="AN258" s="253"/>
      <c r="AO258" s="253"/>
      <c r="AP258" s="260"/>
      <c r="AQ258" s="123"/>
      <c r="AR258" s="166"/>
      <c r="AS258" s="267"/>
      <c r="AT258" s="266"/>
      <c r="AU258" s="266"/>
      <c r="AV258" s="266"/>
    </row>
    <row r="259" spans="1:48" x14ac:dyDescent="0.3">
      <c r="A259" s="52"/>
      <c r="B259" s="54"/>
      <c r="C259" s="53"/>
      <c r="D259" s="53"/>
      <c r="E259" s="53"/>
      <c r="F259" s="57"/>
      <c r="G259" s="57"/>
      <c r="H259" s="52"/>
      <c r="I259" s="53"/>
      <c r="J259" s="53"/>
      <c r="K259" s="95"/>
      <c r="L259" s="52"/>
      <c r="M259" s="52"/>
      <c r="N259" s="54"/>
      <c r="O259" s="254" t="str" cm="1">
        <f t="array" ref="O259">IF(A259="","",INDEX(근로조건!$A$5:$Y$1048576,MATCH(A259,근로조건!$A$5:$A$1048576,0)+0,15))</f>
        <v/>
      </c>
      <c r="P259" s="255" t="str" cm="1">
        <f t="array" ref="P259">IF(A259="","",INDEX(근로조건!$A$5:$Y$1048576,MATCH(A259,근로조건!$A$5:$A$1048576,0)+0,16))</f>
        <v/>
      </c>
      <c r="Q259" s="256" t="str" cm="1">
        <f t="array" ref="Q259">IF(A259="","",INDEX(근로조건!$A$5:$ZZ$1048576,MATCH(A259,근로조건!$A$5:$A$1048576,0)+0,21))</f>
        <v/>
      </c>
      <c r="R259" s="61"/>
      <c r="S259" s="61"/>
      <c r="T259" s="61"/>
      <c r="U259" s="61"/>
      <c r="V259" s="61"/>
      <c r="W259" s="61"/>
      <c r="X259" s="61"/>
      <c r="Y259" s="61"/>
      <c r="Z259" s="260" t="str">
        <f t="shared" si="12"/>
        <v/>
      </c>
      <c r="AA259" s="260" t="str">
        <f t="shared" si="13"/>
        <v/>
      </c>
      <c r="AB259" s="260" t="str" cm="1">
        <f t="array" ref="AB259">IFERROR(IF(A259="","",INDEX(근로조건!$A$5:$Z$1048576,MATCH(A259,근로조건!$A$5:$A$1048576,0)+0,17)-INDEX(근로조건!$A$5:$Z$1048576,MATCH(A259,근로조건!$A$5:$A$1048576,0)+0,11))*B259,"")</f>
        <v/>
      </c>
      <c r="AC259" s="260" t="str">
        <f t="shared" si="14"/>
        <v/>
      </c>
      <c r="AD259" s="260" t="str" cm="1">
        <f t="array" ref="AD259">IFERROR(IF(A259="","",INDEX(근로조건!$A$5:$L$1048576,MATCH(A259,근로조건!$A$5:$A$1048576,0)+0,12))*B259,"")</f>
        <v/>
      </c>
      <c r="AE259" s="261" t="str" cm="1">
        <f t="array" ref="AE259">IF(A259="","",INDEX(근로조건!$A$5:$AF$1048576,MATCH(A259,근로조건!$A$5:$A$1048576,0)+0,13))</f>
        <v/>
      </c>
      <c r="AF259" s="262" t="str" cm="1">
        <f t="array" ref="AF259">IF(A259="","",INDEX(근로조건!$A$5:$AF$1048576,MATCH(A259,근로조건!$A$5:$A$1048576,0)+0,14))</f>
        <v/>
      </c>
      <c r="AG259" s="261" t="str" cm="1">
        <f t="array" ref="AG259">IF(A259="","",INDEX(근로조건!$A$5:$AF$1048576,MATCH(A259,근로조건!$A$5:$A$1048576,0)+0,11))</f>
        <v/>
      </c>
      <c r="AH259" s="261" t="str" cm="1">
        <f t="array" ref="AH259">IF(A259="","",INDEX(근로조건!$A$5:$AF$1048576,MATCH(A259,근로조건!$A$5:$A$1048576,0)+0,19))</f>
        <v/>
      </c>
      <c r="AI259" s="262" t="str" cm="1">
        <f t="array" ref="AI259">IF(A259="","",INDEX(근로조건!$A$5:$AF$1048576,MATCH(A259,근로조건!$A$5:$A$1048576,0)+0,17))</f>
        <v/>
      </c>
      <c r="AJ259" s="253"/>
      <c r="AK259" s="253"/>
      <c r="AL259" s="253" t="str" cm="1">
        <f t="array" ref="AL259">IF(A259="","",INDEX(근로조건!$A$5:$AF$1048576,MATCH(A259,근로조건!$A$5:$A$1048576,0)+0,20))</f>
        <v/>
      </c>
      <c r="AM259" s="253"/>
      <c r="AN259" s="253"/>
      <c r="AO259" s="253"/>
      <c r="AP259" s="260"/>
      <c r="AQ259" s="123"/>
      <c r="AR259" s="166"/>
      <c r="AS259" s="267"/>
      <c r="AT259" s="266"/>
      <c r="AU259" s="266"/>
      <c r="AV259" s="266"/>
    </row>
    <row r="260" spans="1:48" x14ac:dyDescent="0.3">
      <c r="A260" s="52"/>
      <c r="B260" s="54"/>
      <c r="C260" s="53"/>
      <c r="D260" s="53"/>
      <c r="E260" s="53"/>
      <c r="F260" s="57"/>
      <c r="G260" s="57"/>
      <c r="H260" s="52"/>
      <c r="I260" s="53"/>
      <c r="J260" s="53"/>
      <c r="K260" s="95"/>
      <c r="L260" s="52"/>
      <c r="M260" s="52"/>
      <c r="N260" s="54"/>
      <c r="O260" s="254" t="str" cm="1">
        <f t="array" ref="O260">IF(A260="","",INDEX(근로조건!$A$5:$Y$1048576,MATCH(A260,근로조건!$A$5:$A$1048576,0)+0,15))</f>
        <v/>
      </c>
      <c r="P260" s="255" t="str" cm="1">
        <f t="array" ref="P260">IF(A260="","",INDEX(근로조건!$A$5:$Y$1048576,MATCH(A260,근로조건!$A$5:$A$1048576,0)+0,16))</f>
        <v/>
      </c>
      <c r="Q260" s="256" t="str" cm="1">
        <f t="array" ref="Q260">IF(A260="","",INDEX(근로조건!$A$5:$ZZ$1048576,MATCH(A260,근로조건!$A$5:$A$1048576,0)+0,21))</f>
        <v/>
      </c>
      <c r="R260" s="61"/>
      <c r="S260" s="61"/>
      <c r="T260" s="61"/>
      <c r="U260" s="61"/>
      <c r="V260" s="61"/>
      <c r="W260" s="61"/>
      <c r="X260" s="61"/>
      <c r="Y260" s="61"/>
      <c r="Z260" s="260" t="str">
        <f t="shared" si="12"/>
        <v/>
      </c>
      <c r="AA260" s="260" t="str">
        <f t="shared" si="13"/>
        <v/>
      </c>
      <c r="AB260" s="260" t="str" cm="1">
        <f t="array" ref="AB260">IFERROR(IF(A260="","",INDEX(근로조건!$A$5:$Z$1048576,MATCH(A260,근로조건!$A$5:$A$1048576,0)+0,17)-INDEX(근로조건!$A$5:$Z$1048576,MATCH(A260,근로조건!$A$5:$A$1048576,0)+0,11))*B260,"")</f>
        <v/>
      </c>
      <c r="AC260" s="260" t="str">
        <f t="shared" si="14"/>
        <v/>
      </c>
      <c r="AD260" s="260" t="str" cm="1">
        <f t="array" ref="AD260">IFERROR(IF(A260="","",INDEX(근로조건!$A$5:$L$1048576,MATCH(A260,근로조건!$A$5:$A$1048576,0)+0,12))*B260,"")</f>
        <v/>
      </c>
      <c r="AE260" s="261" t="str" cm="1">
        <f t="array" ref="AE260">IF(A260="","",INDEX(근로조건!$A$5:$AF$1048576,MATCH(A260,근로조건!$A$5:$A$1048576,0)+0,13))</f>
        <v/>
      </c>
      <c r="AF260" s="262" t="str" cm="1">
        <f t="array" ref="AF260">IF(A260="","",INDEX(근로조건!$A$5:$AF$1048576,MATCH(A260,근로조건!$A$5:$A$1048576,0)+0,14))</f>
        <v/>
      </c>
      <c r="AG260" s="261" t="str" cm="1">
        <f t="array" ref="AG260">IF(A260="","",INDEX(근로조건!$A$5:$AF$1048576,MATCH(A260,근로조건!$A$5:$A$1048576,0)+0,11))</f>
        <v/>
      </c>
      <c r="AH260" s="261" t="str" cm="1">
        <f t="array" ref="AH260">IF(A260="","",INDEX(근로조건!$A$5:$AF$1048576,MATCH(A260,근로조건!$A$5:$A$1048576,0)+0,19))</f>
        <v/>
      </c>
      <c r="AI260" s="262" t="str" cm="1">
        <f t="array" ref="AI260">IF(A260="","",INDEX(근로조건!$A$5:$AF$1048576,MATCH(A260,근로조건!$A$5:$A$1048576,0)+0,17))</f>
        <v/>
      </c>
      <c r="AJ260" s="253"/>
      <c r="AK260" s="253"/>
      <c r="AL260" s="253" t="str" cm="1">
        <f t="array" ref="AL260">IF(A260="","",INDEX(근로조건!$A$5:$AF$1048576,MATCH(A260,근로조건!$A$5:$A$1048576,0)+0,20))</f>
        <v/>
      </c>
      <c r="AM260" s="253"/>
      <c r="AN260" s="253"/>
      <c r="AO260" s="253"/>
      <c r="AP260" s="260"/>
      <c r="AQ260" s="123"/>
      <c r="AR260" s="166"/>
      <c r="AS260" s="267"/>
      <c r="AT260" s="266"/>
      <c r="AU260" s="266"/>
      <c r="AV260" s="266"/>
    </row>
    <row r="261" spans="1:48" x14ac:dyDescent="0.3">
      <c r="A261" s="52"/>
      <c r="B261" s="54"/>
      <c r="C261" s="53"/>
      <c r="D261" s="53"/>
      <c r="E261" s="53"/>
      <c r="F261" s="57"/>
      <c r="G261" s="57"/>
      <c r="H261" s="52"/>
      <c r="I261" s="53"/>
      <c r="J261" s="53"/>
      <c r="K261" s="95"/>
      <c r="L261" s="52"/>
      <c r="M261" s="52"/>
      <c r="N261" s="54"/>
      <c r="O261" s="254" t="str" cm="1">
        <f t="array" ref="O261">IF(A261="","",INDEX(근로조건!$A$5:$Y$1048576,MATCH(A261,근로조건!$A$5:$A$1048576,0)+0,15))</f>
        <v/>
      </c>
      <c r="P261" s="255" t="str" cm="1">
        <f t="array" ref="P261">IF(A261="","",INDEX(근로조건!$A$5:$Y$1048576,MATCH(A261,근로조건!$A$5:$A$1048576,0)+0,16))</f>
        <v/>
      </c>
      <c r="Q261" s="256" t="str" cm="1">
        <f t="array" ref="Q261">IF(A261="","",INDEX(근로조건!$A$5:$ZZ$1048576,MATCH(A261,근로조건!$A$5:$A$1048576,0)+0,21))</f>
        <v/>
      </c>
      <c r="R261" s="61"/>
      <c r="S261" s="61"/>
      <c r="T261" s="61"/>
      <c r="U261" s="61"/>
      <c r="V261" s="61"/>
      <c r="W261" s="61"/>
      <c r="X261" s="61"/>
      <c r="Y261" s="61"/>
      <c r="Z261" s="260" t="str">
        <f t="shared" si="12"/>
        <v/>
      </c>
      <c r="AA261" s="260" t="str">
        <f t="shared" si="13"/>
        <v/>
      </c>
      <c r="AB261" s="260" t="str" cm="1">
        <f t="array" ref="AB261">IFERROR(IF(A261="","",INDEX(근로조건!$A$5:$Z$1048576,MATCH(A261,근로조건!$A$5:$A$1048576,0)+0,17)-INDEX(근로조건!$A$5:$Z$1048576,MATCH(A261,근로조건!$A$5:$A$1048576,0)+0,11))*B261,"")</f>
        <v/>
      </c>
      <c r="AC261" s="260" t="str">
        <f t="shared" si="14"/>
        <v/>
      </c>
      <c r="AD261" s="260" t="str" cm="1">
        <f t="array" ref="AD261">IFERROR(IF(A261="","",INDEX(근로조건!$A$5:$L$1048576,MATCH(A261,근로조건!$A$5:$A$1048576,0)+0,12))*B261,"")</f>
        <v/>
      </c>
      <c r="AE261" s="261" t="str" cm="1">
        <f t="array" ref="AE261">IF(A261="","",INDEX(근로조건!$A$5:$AF$1048576,MATCH(A261,근로조건!$A$5:$A$1048576,0)+0,13))</f>
        <v/>
      </c>
      <c r="AF261" s="262" t="str" cm="1">
        <f t="array" ref="AF261">IF(A261="","",INDEX(근로조건!$A$5:$AF$1048576,MATCH(A261,근로조건!$A$5:$A$1048576,0)+0,14))</f>
        <v/>
      </c>
      <c r="AG261" s="261" t="str" cm="1">
        <f t="array" ref="AG261">IF(A261="","",INDEX(근로조건!$A$5:$AF$1048576,MATCH(A261,근로조건!$A$5:$A$1048576,0)+0,11))</f>
        <v/>
      </c>
      <c r="AH261" s="261" t="str" cm="1">
        <f t="array" ref="AH261">IF(A261="","",INDEX(근로조건!$A$5:$AF$1048576,MATCH(A261,근로조건!$A$5:$A$1048576,0)+0,19))</f>
        <v/>
      </c>
      <c r="AI261" s="262" t="str" cm="1">
        <f t="array" ref="AI261">IF(A261="","",INDEX(근로조건!$A$5:$AF$1048576,MATCH(A261,근로조건!$A$5:$A$1048576,0)+0,17))</f>
        <v/>
      </c>
      <c r="AJ261" s="253"/>
      <c r="AK261" s="253"/>
      <c r="AL261" s="253" t="str" cm="1">
        <f t="array" ref="AL261">IF(A261="","",INDEX(근로조건!$A$5:$AF$1048576,MATCH(A261,근로조건!$A$5:$A$1048576,0)+0,20))</f>
        <v/>
      </c>
      <c r="AM261" s="253"/>
      <c r="AN261" s="253"/>
      <c r="AO261" s="253"/>
      <c r="AP261" s="260"/>
      <c r="AQ261" s="123"/>
      <c r="AR261" s="166"/>
      <c r="AS261" s="267"/>
      <c r="AT261" s="266"/>
      <c r="AU261" s="266"/>
      <c r="AV261" s="266"/>
    </row>
    <row r="262" spans="1:48" x14ac:dyDescent="0.3">
      <c r="A262" s="52"/>
      <c r="B262" s="54"/>
      <c r="C262" s="53"/>
      <c r="D262" s="53"/>
      <c r="E262" s="53"/>
      <c r="F262" s="57"/>
      <c r="G262" s="57"/>
      <c r="H262" s="52"/>
      <c r="I262" s="53"/>
      <c r="J262" s="53"/>
      <c r="K262" s="95"/>
      <c r="L262" s="52"/>
      <c r="M262" s="52"/>
      <c r="N262" s="54"/>
      <c r="O262" s="254" t="str" cm="1">
        <f t="array" ref="O262">IF(A262="","",INDEX(근로조건!$A$5:$Y$1048576,MATCH(A262,근로조건!$A$5:$A$1048576,0)+0,15))</f>
        <v/>
      </c>
      <c r="P262" s="255" t="str" cm="1">
        <f t="array" ref="P262">IF(A262="","",INDEX(근로조건!$A$5:$Y$1048576,MATCH(A262,근로조건!$A$5:$A$1048576,0)+0,16))</f>
        <v/>
      </c>
      <c r="Q262" s="256" t="str" cm="1">
        <f t="array" ref="Q262">IF(A262="","",INDEX(근로조건!$A$5:$ZZ$1048576,MATCH(A262,근로조건!$A$5:$A$1048576,0)+0,21))</f>
        <v/>
      </c>
      <c r="R262" s="61"/>
      <c r="S262" s="61"/>
      <c r="T262" s="61"/>
      <c r="U262" s="61"/>
      <c r="V262" s="61"/>
      <c r="W262" s="61"/>
      <c r="X262" s="61"/>
      <c r="Y262" s="61"/>
      <c r="Z262" s="260" t="str">
        <f t="shared" ref="Z262:Z325" si="15">IF(AE262="","",SUM(AB262,AD262))</f>
        <v/>
      </c>
      <c r="AA262" s="260" t="str">
        <f t="shared" ref="AA262:AA325" si="16">IF(AE262="","",IF(AE262&gt;=8,8*B262,AE262*B262))</f>
        <v/>
      </c>
      <c r="AB262" s="260" t="str" cm="1">
        <f t="array" ref="AB262">IFERROR(IF(A262="","",INDEX(근로조건!$A$5:$Z$1048576,MATCH(A262,근로조건!$A$5:$A$1048576,0)+0,17)-INDEX(근로조건!$A$5:$Z$1048576,MATCH(A262,근로조건!$A$5:$A$1048576,0)+0,11))*B262,"")</f>
        <v/>
      </c>
      <c r="AC262" s="260" t="str">
        <f t="shared" ref="AC262:AC325" si="17">IFERROR(AD262/(365/7/12),"")</f>
        <v/>
      </c>
      <c r="AD262" s="260" t="str" cm="1">
        <f t="array" ref="AD262">IFERROR(IF(A262="","",INDEX(근로조건!$A$5:$L$1048576,MATCH(A262,근로조건!$A$5:$A$1048576,0)+0,12))*B262,"")</f>
        <v/>
      </c>
      <c r="AE262" s="261" t="str" cm="1">
        <f t="array" ref="AE262">IF(A262="","",INDEX(근로조건!$A$5:$AF$1048576,MATCH(A262,근로조건!$A$5:$A$1048576,0)+0,13))</f>
        <v/>
      </c>
      <c r="AF262" s="262" t="str" cm="1">
        <f t="array" ref="AF262">IF(A262="","",INDEX(근로조건!$A$5:$AF$1048576,MATCH(A262,근로조건!$A$5:$A$1048576,0)+0,14))</f>
        <v/>
      </c>
      <c r="AG262" s="261" t="str" cm="1">
        <f t="array" ref="AG262">IF(A262="","",INDEX(근로조건!$A$5:$AF$1048576,MATCH(A262,근로조건!$A$5:$A$1048576,0)+0,11))</f>
        <v/>
      </c>
      <c r="AH262" s="261" t="str" cm="1">
        <f t="array" ref="AH262">IF(A262="","",INDEX(근로조건!$A$5:$AF$1048576,MATCH(A262,근로조건!$A$5:$A$1048576,0)+0,19))</f>
        <v/>
      </c>
      <c r="AI262" s="262" t="str" cm="1">
        <f t="array" ref="AI262">IF(A262="","",INDEX(근로조건!$A$5:$AF$1048576,MATCH(A262,근로조건!$A$5:$A$1048576,0)+0,17))</f>
        <v/>
      </c>
      <c r="AJ262" s="253"/>
      <c r="AK262" s="253"/>
      <c r="AL262" s="253" t="str" cm="1">
        <f t="array" ref="AL262">IF(A262="","",INDEX(근로조건!$A$5:$AF$1048576,MATCH(A262,근로조건!$A$5:$A$1048576,0)+0,20))</f>
        <v/>
      </c>
      <c r="AM262" s="253"/>
      <c r="AN262" s="253"/>
      <c r="AO262" s="253"/>
      <c r="AP262" s="260"/>
      <c r="AQ262" s="123"/>
      <c r="AR262" s="166"/>
      <c r="AS262" s="267"/>
      <c r="AT262" s="266"/>
      <c r="AU262" s="266"/>
      <c r="AV262" s="266"/>
    </row>
    <row r="263" spans="1:48" x14ac:dyDescent="0.3">
      <c r="A263" s="52"/>
      <c r="B263" s="54"/>
      <c r="C263" s="53"/>
      <c r="D263" s="53"/>
      <c r="E263" s="53"/>
      <c r="F263" s="57"/>
      <c r="G263" s="57"/>
      <c r="H263" s="52"/>
      <c r="I263" s="53"/>
      <c r="J263" s="53"/>
      <c r="K263" s="95"/>
      <c r="L263" s="52"/>
      <c r="M263" s="52"/>
      <c r="N263" s="54"/>
      <c r="O263" s="254" t="str" cm="1">
        <f t="array" ref="O263">IF(A263="","",INDEX(근로조건!$A$5:$Y$1048576,MATCH(A263,근로조건!$A$5:$A$1048576,0)+0,15))</f>
        <v/>
      </c>
      <c r="P263" s="255" t="str" cm="1">
        <f t="array" ref="P263">IF(A263="","",INDEX(근로조건!$A$5:$Y$1048576,MATCH(A263,근로조건!$A$5:$A$1048576,0)+0,16))</f>
        <v/>
      </c>
      <c r="Q263" s="256" t="str" cm="1">
        <f t="array" ref="Q263">IF(A263="","",INDEX(근로조건!$A$5:$ZZ$1048576,MATCH(A263,근로조건!$A$5:$A$1048576,0)+0,21))</f>
        <v/>
      </c>
      <c r="R263" s="61"/>
      <c r="S263" s="61"/>
      <c r="T263" s="61"/>
      <c r="U263" s="61"/>
      <c r="V263" s="61"/>
      <c r="W263" s="61"/>
      <c r="X263" s="61"/>
      <c r="Y263" s="61"/>
      <c r="Z263" s="260" t="str">
        <f t="shared" si="15"/>
        <v/>
      </c>
      <c r="AA263" s="260" t="str">
        <f t="shared" si="16"/>
        <v/>
      </c>
      <c r="AB263" s="260" t="str" cm="1">
        <f t="array" ref="AB263">IFERROR(IF(A263="","",INDEX(근로조건!$A$5:$Z$1048576,MATCH(A263,근로조건!$A$5:$A$1048576,0)+0,17)-INDEX(근로조건!$A$5:$Z$1048576,MATCH(A263,근로조건!$A$5:$A$1048576,0)+0,11))*B263,"")</f>
        <v/>
      </c>
      <c r="AC263" s="260" t="str">
        <f t="shared" si="17"/>
        <v/>
      </c>
      <c r="AD263" s="260" t="str" cm="1">
        <f t="array" ref="AD263">IFERROR(IF(A263="","",INDEX(근로조건!$A$5:$L$1048576,MATCH(A263,근로조건!$A$5:$A$1048576,0)+0,12))*B263,"")</f>
        <v/>
      </c>
      <c r="AE263" s="261" t="str" cm="1">
        <f t="array" ref="AE263">IF(A263="","",INDEX(근로조건!$A$5:$AF$1048576,MATCH(A263,근로조건!$A$5:$A$1048576,0)+0,13))</f>
        <v/>
      </c>
      <c r="AF263" s="262" t="str" cm="1">
        <f t="array" ref="AF263">IF(A263="","",INDEX(근로조건!$A$5:$AF$1048576,MATCH(A263,근로조건!$A$5:$A$1048576,0)+0,14))</f>
        <v/>
      </c>
      <c r="AG263" s="261" t="str" cm="1">
        <f t="array" ref="AG263">IF(A263="","",INDEX(근로조건!$A$5:$AF$1048576,MATCH(A263,근로조건!$A$5:$A$1048576,0)+0,11))</f>
        <v/>
      </c>
      <c r="AH263" s="261" t="str" cm="1">
        <f t="array" ref="AH263">IF(A263="","",INDEX(근로조건!$A$5:$AF$1048576,MATCH(A263,근로조건!$A$5:$A$1048576,0)+0,19))</f>
        <v/>
      </c>
      <c r="AI263" s="262" t="str" cm="1">
        <f t="array" ref="AI263">IF(A263="","",INDEX(근로조건!$A$5:$AF$1048576,MATCH(A263,근로조건!$A$5:$A$1048576,0)+0,17))</f>
        <v/>
      </c>
      <c r="AJ263" s="253"/>
      <c r="AK263" s="253"/>
      <c r="AL263" s="253" t="str" cm="1">
        <f t="array" ref="AL263">IF(A263="","",INDEX(근로조건!$A$5:$AF$1048576,MATCH(A263,근로조건!$A$5:$A$1048576,0)+0,20))</f>
        <v/>
      </c>
      <c r="AM263" s="253"/>
      <c r="AN263" s="253"/>
      <c r="AO263" s="253"/>
      <c r="AP263" s="260"/>
      <c r="AQ263" s="123"/>
      <c r="AR263" s="166"/>
      <c r="AS263" s="267"/>
      <c r="AT263" s="266"/>
      <c r="AU263" s="266"/>
      <c r="AV263" s="266"/>
    </row>
    <row r="264" spans="1:48" x14ac:dyDescent="0.3">
      <c r="A264" s="52"/>
      <c r="B264" s="54"/>
      <c r="C264" s="53"/>
      <c r="D264" s="53"/>
      <c r="E264" s="53"/>
      <c r="F264" s="57"/>
      <c r="G264" s="57"/>
      <c r="H264" s="52"/>
      <c r="I264" s="53"/>
      <c r="J264" s="53"/>
      <c r="K264" s="95"/>
      <c r="L264" s="52"/>
      <c r="M264" s="52"/>
      <c r="N264" s="54"/>
      <c r="O264" s="254" t="str" cm="1">
        <f t="array" ref="O264">IF(A264="","",INDEX(근로조건!$A$5:$Y$1048576,MATCH(A264,근로조건!$A$5:$A$1048576,0)+0,15))</f>
        <v/>
      </c>
      <c r="P264" s="255" t="str" cm="1">
        <f t="array" ref="P264">IF(A264="","",INDEX(근로조건!$A$5:$Y$1048576,MATCH(A264,근로조건!$A$5:$A$1048576,0)+0,16))</f>
        <v/>
      </c>
      <c r="Q264" s="256" t="str" cm="1">
        <f t="array" ref="Q264">IF(A264="","",INDEX(근로조건!$A$5:$ZZ$1048576,MATCH(A264,근로조건!$A$5:$A$1048576,0)+0,21))</f>
        <v/>
      </c>
      <c r="R264" s="61"/>
      <c r="S264" s="61"/>
      <c r="T264" s="61"/>
      <c r="U264" s="61"/>
      <c r="V264" s="61"/>
      <c r="W264" s="61"/>
      <c r="X264" s="61"/>
      <c r="Y264" s="61"/>
      <c r="Z264" s="260" t="str">
        <f t="shared" si="15"/>
        <v/>
      </c>
      <c r="AA264" s="260" t="str">
        <f t="shared" si="16"/>
        <v/>
      </c>
      <c r="AB264" s="260" t="str" cm="1">
        <f t="array" ref="AB264">IFERROR(IF(A264="","",INDEX(근로조건!$A$5:$Z$1048576,MATCH(A264,근로조건!$A$5:$A$1048576,0)+0,17)-INDEX(근로조건!$A$5:$Z$1048576,MATCH(A264,근로조건!$A$5:$A$1048576,0)+0,11))*B264,"")</f>
        <v/>
      </c>
      <c r="AC264" s="260" t="str">
        <f t="shared" si="17"/>
        <v/>
      </c>
      <c r="AD264" s="260" t="str" cm="1">
        <f t="array" ref="AD264">IFERROR(IF(A264="","",INDEX(근로조건!$A$5:$L$1048576,MATCH(A264,근로조건!$A$5:$A$1048576,0)+0,12))*B264,"")</f>
        <v/>
      </c>
      <c r="AE264" s="261" t="str" cm="1">
        <f t="array" ref="AE264">IF(A264="","",INDEX(근로조건!$A$5:$AF$1048576,MATCH(A264,근로조건!$A$5:$A$1048576,0)+0,13))</f>
        <v/>
      </c>
      <c r="AF264" s="262" t="str" cm="1">
        <f t="array" ref="AF264">IF(A264="","",INDEX(근로조건!$A$5:$AF$1048576,MATCH(A264,근로조건!$A$5:$A$1048576,0)+0,14))</f>
        <v/>
      </c>
      <c r="AG264" s="261" t="str" cm="1">
        <f t="array" ref="AG264">IF(A264="","",INDEX(근로조건!$A$5:$AF$1048576,MATCH(A264,근로조건!$A$5:$A$1048576,0)+0,11))</f>
        <v/>
      </c>
      <c r="AH264" s="261" t="str" cm="1">
        <f t="array" ref="AH264">IF(A264="","",INDEX(근로조건!$A$5:$AF$1048576,MATCH(A264,근로조건!$A$5:$A$1048576,0)+0,19))</f>
        <v/>
      </c>
      <c r="AI264" s="262" t="str" cm="1">
        <f t="array" ref="AI264">IF(A264="","",INDEX(근로조건!$A$5:$AF$1048576,MATCH(A264,근로조건!$A$5:$A$1048576,0)+0,17))</f>
        <v/>
      </c>
      <c r="AJ264" s="253"/>
      <c r="AK264" s="253"/>
      <c r="AL264" s="253" t="str" cm="1">
        <f t="array" ref="AL264">IF(A264="","",INDEX(근로조건!$A$5:$AF$1048576,MATCH(A264,근로조건!$A$5:$A$1048576,0)+0,20))</f>
        <v/>
      </c>
      <c r="AM264" s="253"/>
      <c r="AN264" s="253"/>
      <c r="AO264" s="253"/>
      <c r="AP264" s="260"/>
      <c r="AQ264" s="123"/>
      <c r="AR264" s="166"/>
      <c r="AS264" s="267"/>
      <c r="AT264" s="266"/>
      <c r="AU264" s="266"/>
      <c r="AV264" s="266"/>
    </row>
    <row r="265" spans="1:48" x14ac:dyDescent="0.3">
      <c r="A265" s="52"/>
      <c r="B265" s="54"/>
      <c r="C265" s="53"/>
      <c r="D265" s="53"/>
      <c r="E265" s="53"/>
      <c r="F265" s="57"/>
      <c r="G265" s="57"/>
      <c r="H265" s="52"/>
      <c r="I265" s="53"/>
      <c r="J265" s="53"/>
      <c r="K265" s="95"/>
      <c r="L265" s="52"/>
      <c r="M265" s="52"/>
      <c r="N265" s="54"/>
      <c r="O265" s="254" t="str" cm="1">
        <f t="array" ref="O265">IF(A265="","",INDEX(근로조건!$A$5:$Y$1048576,MATCH(A265,근로조건!$A$5:$A$1048576,0)+0,15))</f>
        <v/>
      </c>
      <c r="P265" s="255" t="str" cm="1">
        <f t="array" ref="P265">IF(A265="","",INDEX(근로조건!$A$5:$Y$1048576,MATCH(A265,근로조건!$A$5:$A$1048576,0)+0,16))</f>
        <v/>
      </c>
      <c r="Q265" s="256" t="str" cm="1">
        <f t="array" ref="Q265">IF(A265="","",INDEX(근로조건!$A$5:$ZZ$1048576,MATCH(A265,근로조건!$A$5:$A$1048576,0)+0,21))</f>
        <v/>
      </c>
      <c r="R265" s="61"/>
      <c r="S265" s="61"/>
      <c r="T265" s="61"/>
      <c r="U265" s="61"/>
      <c r="V265" s="61"/>
      <c r="W265" s="61"/>
      <c r="X265" s="61"/>
      <c r="Y265" s="61"/>
      <c r="Z265" s="260" t="str">
        <f t="shared" si="15"/>
        <v/>
      </c>
      <c r="AA265" s="260" t="str">
        <f t="shared" si="16"/>
        <v/>
      </c>
      <c r="AB265" s="260" t="str" cm="1">
        <f t="array" ref="AB265">IFERROR(IF(A265="","",INDEX(근로조건!$A$5:$Z$1048576,MATCH(A265,근로조건!$A$5:$A$1048576,0)+0,17)-INDEX(근로조건!$A$5:$Z$1048576,MATCH(A265,근로조건!$A$5:$A$1048576,0)+0,11))*B265,"")</f>
        <v/>
      </c>
      <c r="AC265" s="260" t="str">
        <f t="shared" si="17"/>
        <v/>
      </c>
      <c r="AD265" s="260" t="str" cm="1">
        <f t="array" ref="AD265">IFERROR(IF(A265="","",INDEX(근로조건!$A$5:$L$1048576,MATCH(A265,근로조건!$A$5:$A$1048576,0)+0,12))*B265,"")</f>
        <v/>
      </c>
      <c r="AE265" s="261" t="str" cm="1">
        <f t="array" ref="AE265">IF(A265="","",INDEX(근로조건!$A$5:$AF$1048576,MATCH(A265,근로조건!$A$5:$A$1048576,0)+0,13))</f>
        <v/>
      </c>
      <c r="AF265" s="262" t="str" cm="1">
        <f t="array" ref="AF265">IF(A265="","",INDEX(근로조건!$A$5:$AF$1048576,MATCH(A265,근로조건!$A$5:$A$1048576,0)+0,14))</f>
        <v/>
      </c>
      <c r="AG265" s="261" t="str" cm="1">
        <f t="array" ref="AG265">IF(A265="","",INDEX(근로조건!$A$5:$AF$1048576,MATCH(A265,근로조건!$A$5:$A$1048576,0)+0,11))</f>
        <v/>
      </c>
      <c r="AH265" s="261" t="str" cm="1">
        <f t="array" ref="AH265">IF(A265="","",INDEX(근로조건!$A$5:$AF$1048576,MATCH(A265,근로조건!$A$5:$A$1048576,0)+0,19))</f>
        <v/>
      </c>
      <c r="AI265" s="262" t="str" cm="1">
        <f t="array" ref="AI265">IF(A265="","",INDEX(근로조건!$A$5:$AF$1048576,MATCH(A265,근로조건!$A$5:$A$1048576,0)+0,17))</f>
        <v/>
      </c>
      <c r="AJ265" s="253"/>
      <c r="AK265" s="253"/>
      <c r="AL265" s="253" t="str" cm="1">
        <f t="array" ref="AL265">IF(A265="","",INDEX(근로조건!$A$5:$AF$1048576,MATCH(A265,근로조건!$A$5:$A$1048576,0)+0,20))</f>
        <v/>
      </c>
      <c r="AM265" s="253"/>
      <c r="AN265" s="253"/>
      <c r="AO265" s="253"/>
      <c r="AP265" s="260"/>
      <c r="AQ265" s="123"/>
      <c r="AR265" s="166"/>
      <c r="AS265" s="267"/>
      <c r="AT265" s="266"/>
      <c r="AU265" s="266"/>
      <c r="AV265" s="266"/>
    </row>
    <row r="266" spans="1:48" x14ac:dyDescent="0.3">
      <c r="A266" s="52"/>
      <c r="B266" s="54"/>
      <c r="C266" s="53"/>
      <c r="D266" s="53"/>
      <c r="E266" s="53"/>
      <c r="F266" s="57"/>
      <c r="G266" s="57"/>
      <c r="H266" s="52"/>
      <c r="I266" s="53"/>
      <c r="J266" s="53"/>
      <c r="K266" s="95"/>
      <c r="L266" s="52"/>
      <c r="M266" s="52"/>
      <c r="N266" s="54"/>
      <c r="O266" s="254" t="str" cm="1">
        <f t="array" ref="O266">IF(A266="","",INDEX(근로조건!$A$5:$Y$1048576,MATCH(A266,근로조건!$A$5:$A$1048576,0)+0,15))</f>
        <v/>
      </c>
      <c r="P266" s="255" t="str" cm="1">
        <f t="array" ref="P266">IF(A266="","",INDEX(근로조건!$A$5:$Y$1048576,MATCH(A266,근로조건!$A$5:$A$1048576,0)+0,16))</f>
        <v/>
      </c>
      <c r="Q266" s="256" t="str" cm="1">
        <f t="array" ref="Q266">IF(A266="","",INDEX(근로조건!$A$5:$ZZ$1048576,MATCH(A266,근로조건!$A$5:$A$1048576,0)+0,21))</f>
        <v/>
      </c>
      <c r="R266" s="61"/>
      <c r="S266" s="61"/>
      <c r="T266" s="61"/>
      <c r="U266" s="61"/>
      <c r="V266" s="61"/>
      <c r="W266" s="61"/>
      <c r="X266" s="61"/>
      <c r="Y266" s="61"/>
      <c r="Z266" s="260" t="str">
        <f t="shared" si="15"/>
        <v/>
      </c>
      <c r="AA266" s="260" t="str">
        <f t="shared" si="16"/>
        <v/>
      </c>
      <c r="AB266" s="260" t="str" cm="1">
        <f t="array" ref="AB266">IFERROR(IF(A266="","",INDEX(근로조건!$A$5:$Z$1048576,MATCH(A266,근로조건!$A$5:$A$1048576,0)+0,17)-INDEX(근로조건!$A$5:$Z$1048576,MATCH(A266,근로조건!$A$5:$A$1048576,0)+0,11))*B266,"")</f>
        <v/>
      </c>
      <c r="AC266" s="260" t="str">
        <f t="shared" si="17"/>
        <v/>
      </c>
      <c r="AD266" s="260" t="str" cm="1">
        <f t="array" ref="AD266">IFERROR(IF(A266="","",INDEX(근로조건!$A$5:$L$1048576,MATCH(A266,근로조건!$A$5:$A$1048576,0)+0,12))*B266,"")</f>
        <v/>
      </c>
      <c r="AE266" s="261" t="str" cm="1">
        <f t="array" ref="AE266">IF(A266="","",INDEX(근로조건!$A$5:$AF$1048576,MATCH(A266,근로조건!$A$5:$A$1048576,0)+0,13))</f>
        <v/>
      </c>
      <c r="AF266" s="262" t="str" cm="1">
        <f t="array" ref="AF266">IF(A266="","",INDEX(근로조건!$A$5:$AF$1048576,MATCH(A266,근로조건!$A$5:$A$1048576,0)+0,14))</f>
        <v/>
      </c>
      <c r="AG266" s="261" t="str" cm="1">
        <f t="array" ref="AG266">IF(A266="","",INDEX(근로조건!$A$5:$AF$1048576,MATCH(A266,근로조건!$A$5:$A$1048576,0)+0,11))</f>
        <v/>
      </c>
      <c r="AH266" s="261" t="str" cm="1">
        <f t="array" ref="AH266">IF(A266="","",INDEX(근로조건!$A$5:$AF$1048576,MATCH(A266,근로조건!$A$5:$A$1048576,0)+0,19))</f>
        <v/>
      </c>
      <c r="AI266" s="262" t="str" cm="1">
        <f t="array" ref="AI266">IF(A266="","",INDEX(근로조건!$A$5:$AF$1048576,MATCH(A266,근로조건!$A$5:$A$1048576,0)+0,17))</f>
        <v/>
      </c>
      <c r="AJ266" s="253"/>
      <c r="AK266" s="253"/>
      <c r="AL266" s="253" t="str" cm="1">
        <f t="array" ref="AL266">IF(A266="","",INDEX(근로조건!$A$5:$AF$1048576,MATCH(A266,근로조건!$A$5:$A$1048576,0)+0,20))</f>
        <v/>
      </c>
      <c r="AM266" s="253"/>
      <c r="AN266" s="253"/>
      <c r="AO266" s="253"/>
      <c r="AP266" s="260"/>
      <c r="AQ266" s="123"/>
      <c r="AR266" s="166"/>
      <c r="AS266" s="267"/>
      <c r="AT266" s="266"/>
      <c r="AU266" s="266"/>
      <c r="AV266" s="266"/>
    </row>
    <row r="267" spans="1:48" x14ac:dyDescent="0.3">
      <c r="A267" s="52"/>
      <c r="B267" s="54"/>
      <c r="C267" s="53"/>
      <c r="D267" s="53"/>
      <c r="E267" s="53"/>
      <c r="F267" s="57"/>
      <c r="G267" s="57"/>
      <c r="H267" s="52"/>
      <c r="I267" s="53"/>
      <c r="J267" s="53"/>
      <c r="K267" s="95"/>
      <c r="L267" s="52"/>
      <c r="M267" s="52"/>
      <c r="N267" s="54"/>
      <c r="O267" s="254" t="str" cm="1">
        <f t="array" ref="O267">IF(A267="","",INDEX(근로조건!$A$5:$Y$1048576,MATCH(A267,근로조건!$A$5:$A$1048576,0)+0,15))</f>
        <v/>
      </c>
      <c r="P267" s="255" t="str" cm="1">
        <f t="array" ref="P267">IF(A267="","",INDEX(근로조건!$A$5:$Y$1048576,MATCH(A267,근로조건!$A$5:$A$1048576,0)+0,16))</f>
        <v/>
      </c>
      <c r="Q267" s="256" t="str" cm="1">
        <f t="array" ref="Q267">IF(A267="","",INDEX(근로조건!$A$5:$ZZ$1048576,MATCH(A267,근로조건!$A$5:$A$1048576,0)+0,21))</f>
        <v/>
      </c>
      <c r="R267" s="61"/>
      <c r="S267" s="61"/>
      <c r="T267" s="61"/>
      <c r="U267" s="61"/>
      <c r="V267" s="61"/>
      <c r="W267" s="61"/>
      <c r="X267" s="61"/>
      <c r="Y267" s="61"/>
      <c r="Z267" s="260" t="str">
        <f t="shared" si="15"/>
        <v/>
      </c>
      <c r="AA267" s="260" t="str">
        <f t="shared" si="16"/>
        <v/>
      </c>
      <c r="AB267" s="260" t="str" cm="1">
        <f t="array" ref="AB267">IFERROR(IF(A267="","",INDEX(근로조건!$A$5:$Z$1048576,MATCH(A267,근로조건!$A$5:$A$1048576,0)+0,17)-INDEX(근로조건!$A$5:$Z$1048576,MATCH(A267,근로조건!$A$5:$A$1048576,0)+0,11))*B267,"")</f>
        <v/>
      </c>
      <c r="AC267" s="260" t="str">
        <f t="shared" si="17"/>
        <v/>
      </c>
      <c r="AD267" s="260" t="str" cm="1">
        <f t="array" ref="AD267">IFERROR(IF(A267="","",INDEX(근로조건!$A$5:$L$1048576,MATCH(A267,근로조건!$A$5:$A$1048576,0)+0,12))*B267,"")</f>
        <v/>
      </c>
      <c r="AE267" s="261" t="str" cm="1">
        <f t="array" ref="AE267">IF(A267="","",INDEX(근로조건!$A$5:$AF$1048576,MATCH(A267,근로조건!$A$5:$A$1048576,0)+0,13))</f>
        <v/>
      </c>
      <c r="AF267" s="262" t="str" cm="1">
        <f t="array" ref="AF267">IF(A267="","",INDEX(근로조건!$A$5:$AF$1048576,MATCH(A267,근로조건!$A$5:$A$1048576,0)+0,14))</f>
        <v/>
      </c>
      <c r="AG267" s="261" t="str" cm="1">
        <f t="array" ref="AG267">IF(A267="","",INDEX(근로조건!$A$5:$AF$1048576,MATCH(A267,근로조건!$A$5:$A$1048576,0)+0,11))</f>
        <v/>
      </c>
      <c r="AH267" s="261" t="str" cm="1">
        <f t="array" ref="AH267">IF(A267="","",INDEX(근로조건!$A$5:$AF$1048576,MATCH(A267,근로조건!$A$5:$A$1048576,0)+0,19))</f>
        <v/>
      </c>
      <c r="AI267" s="262" t="str" cm="1">
        <f t="array" ref="AI267">IF(A267="","",INDEX(근로조건!$A$5:$AF$1048576,MATCH(A267,근로조건!$A$5:$A$1048576,0)+0,17))</f>
        <v/>
      </c>
      <c r="AJ267" s="253"/>
      <c r="AK267" s="253"/>
      <c r="AL267" s="253" t="str" cm="1">
        <f t="array" ref="AL267">IF(A267="","",INDEX(근로조건!$A$5:$AF$1048576,MATCH(A267,근로조건!$A$5:$A$1048576,0)+0,20))</f>
        <v/>
      </c>
      <c r="AM267" s="253"/>
      <c r="AN267" s="253"/>
      <c r="AO267" s="253"/>
      <c r="AP267" s="260"/>
      <c r="AQ267" s="123"/>
      <c r="AR267" s="166"/>
      <c r="AS267" s="267"/>
      <c r="AT267" s="266"/>
      <c r="AU267" s="266"/>
      <c r="AV267" s="266"/>
    </row>
    <row r="268" spans="1:48" x14ac:dyDescent="0.3">
      <c r="A268" s="52"/>
      <c r="B268" s="54"/>
      <c r="C268" s="53"/>
      <c r="D268" s="53"/>
      <c r="E268" s="53"/>
      <c r="F268" s="57"/>
      <c r="G268" s="57"/>
      <c r="H268" s="52"/>
      <c r="I268" s="53"/>
      <c r="J268" s="53"/>
      <c r="K268" s="95"/>
      <c r="L268" s="52"/>
      <c r="M268" s="52"/>
      <c r="N268" s="54"/>
      <c r="O268" s="254" t="str" cm="1">
        <f t="array" ref="O268">IF(A268="","",INDEX(근로조건!$A$5:$Y$1048576,MATCH(A268,근로조건!$A$5:$A$1048576,0)+0,15))</f>
        <v/>
      </c>
      <c r="P268" s="255" t="str" cm="1">
        <f t="array" ref="P268">IF(A268="","",INDEX(근로조건!$A$5:$Y$1048576,MATCH(A268,근로조건!$A$5:$A$1048576,0)+0,16))</f>
        <v/>
      </c>
      <c r="Q268" s="256" t="str" cm="1">
        <f t="array" ref="Q268">IF(A268="","",INDEX(근로조건!$A$5:$ZZ$1048576,MATCH(A268,근로조건!$A$5:$A$1048576,0)+0,21))</f>
        <v/>
      </c>
      <c r="R268" s="61"/>
      <c r="S268" s="61"/>
      <c r="T268" s="61"/>
      <c r="U268" s="61"/>
      <c r="V268" s="61"/>
      <c r="W268" s="61"/>
      <c r="X268" s="61"/>
      <c r="Y268" s="61"/>
      <c r="Z268" s="260" t="str">
        <f t="shared" si="15"/>
        <v/>
      </c>
      <c r="AA268" s="260" t="str">
        <f t="shared" si="16"/>
        <v/>
      </c>
      <c r="AB268" s="260" t="str" cm="1">
        <f t="array" ref="AB268">IFERROR(IF(A268="","",INDEX(근로조건!$A$5:$Z$1048576,MATCH(A268,근로조건!$A$5:$A$1048576,0)+0,17)-INDEX(근로조건!$A$5:$Z$1048576,MATCH(A268,근로조건!$A$5:$A$1048576,0)+0,11))*B268,"")</f>
        <v/>
      </c>
      <c r="AC268" s="260" t="str">
        <f t="shared" si="17"/>
        <v/>
      </c>
      <c r="AD268" s="260" t="str" cm="1">
        <f t="array" ref="AD268">IFERROR(IF(A268="","",INDEX(근로조건!$A$5:$L$1048576,MATCH(A268,근로조건!$A$5:$A$1048576,0)+0,12))*B268,"")</f>
        <v/>
      </c>
      <c r="AE268" s="261" t="str" cm="1">
        <f t="array" ref="AE268">IF(A268="","",INDEX(근로조건!$A$5:$AF$1048576,MATCH(A268,근로조건!$A$5:$A$1048576,0)+0,13))</f>
        <v/>
      </c>
      <c r="AF268" s="262" t="str" cm="1">
        <f t="array" ref="AF268">IF(A268="","",INDEX(근로조건!$A$5:$AF$1048576,MATCH(A268,근로조건!$A$5:$A$1048576,0)+0,14))</f>
        <v/>
      </c>
      <c r="AG268" s="261" t="str" cm="1">
        <f t="array" ref="AG268">IF(A268="","",INDEX(근로조건!$A$5:$AF$1048576,MATCH(A268,근로조건!$A$5:$A$1048576,0)+0,11))</f>
        <v/>
      </c>
      <c r="AH268" s="261" t="str" cm="1">
        <f t="array" ref="AH268">IF(A268="","",INDEX(근로조건!$A$5:$AF$1048576,MATCH(A268,근로조건!$A$5:$A$1048576,0)+0,19))</f>
        <v/>
      </c>
      <c r="AI268" s="262" t="str" cm="1">
        <f t="array" ref="AI268">IF(A268="","",INDEX(근로조건!$A$5:$AF$1048576,MATCH(A268,근로조건!$A$5:$A$1048576,0)+0,17))</f>
        <v/>
      </c>
      <c r="AJ268" s="253"/>
      <c r="AK268" s="253"/>
      <c r="AL268" s="253" t="str" cm="1">
        <f t="array" ref="AL268">IF(A268="","",INDEX(근로조건!$A$5:$AF$1048576,MATCH(A268,근로조건!$A$5:$A$1048576,0)+0,20))</f>
        <v/>
      </c>
      <c r="AM268" s="253"/>
      <c r="AN268" s="253"/>
      <c r="AO268" s="253"/>
      <c r="AP268" s="260"/>
      <c r="AQ268" s="123"/>
      <c r="AR268" s="166"/>
      <c r="AS268" s="267"/>
      <c r="AT268" s="266"/>
      <c r="AU268" s="266"/>
      <c r="AV268" s="266"/>
    </row>
    <row r="269" spans="1:48" x14ac:dyDescent="0.3">
      <c r="A269" s="52"/>
      <c r="B269" s="54"/>
      <c r="C269" s="53"/>
      <c r="D269" s="53"/>
      <c r="E269" s="53"/>
      <c r="F269" s="57"/>
      <c r="G269" s="57"/>
      <c r="H269" s="52"/>
      <c r="I269" s="53"/>
      <c r="J269" s="53"/>
      <c r="K269" s="95"/>
      <c r="L269" s="52"/>
      <c r="M269" s="52"/>
      <c r="N269" s="54"/>
      <c r="O269" s="254" t="str" cm="1">
        <f t="array" ref="O269">IF(A269="","",INDEX(근로조건!$A$5:$Y$1048576,MATCH(A269,근로조건!$A$5:$A$1048576,0)+0,15))</f>
        <v/>
      </c>
      <c r="P269" s="255" t="str" cm="1">
        <f t="array" ref="P269">IF(A269="","",INDEX(근로조건!$A$5:$Y$1048576,MATCH(A269,근로조건!$A$5:$A$1048576,0)+0,16))</f>
        <v/>
      </c>
      <c r="Q269" s="256" t="str" cm="1">
        <f t="array" ref="Q269">IF(A269="","",INDEX(근로조건!$A$5:$ZZ$1048576,MATCH(A269,근로조건!$A$5:$A$1048576,0)+0,21))</f>
        <v/>
      </c>
      <c r="R269" s="61"/>
      <c r="S269" s="61"/>
      <c r="T269" s="61"/>
      <c r="U269" s="61"/>
      <c r="V269" s="61"/>
      <c r="W269" s="61"/>
      <c r="X269" s="61"/>
      <c r="Y269" s="61"/>
      <c r="Z269" s="260" t="str">
        <f t="shared" si="15"/>
        <v/>
      </c>
      <c r="AA269" s="260" t="str">
        <f t="shared" si="16"/>
        <v/>
      </c>
      <c r="AB269" s="260" t="str" cm="1">
        <f t="array" ref="AB269">IFERROR(IF(A269="","",INDEX(근로조건!$A$5:$Z$1048576,MATCH(A269,근로조건!$A$5:$A$1048576,0)+0,17)-INDEX(근로조건!$A$5:$Z$1048576,MATCH(A269,근로조건!$A$5:$A$1048576,0)+0,11))*B269,"")</f>
        <v/>
      </c>
      <c r="AC269" s="260" t="str">
        <f t="shared" si="17"/>
        <v/>
      </c>
      <c r="AD269" s="260" t="str" cm="1">
        <f t="array" ref="AD269">IFERROR(IF(A269="","",INDEX(근로조건!$A$5:$L$1048576,MATCH(A269,근로조건!$A$5:$A$1048576,0)+0,12))*B269,"")</f>
        <v/>
      </c>
      <c r="AE269" s="261" t="str" cm="1">
        <f t="array" ref="AE269">IF(A269="","",INDEX(근로조건!$A$5:$AF$1048576,MATCH(A269,근로조건!$A$5:$A$1048576,0)+0,13))</f>
        <v/>
      </c>
      <c r="AF269" s="262" t="str" cm="1">
        <f t="array" ref="AF269">IF(A269="","",INDEX(근로조건!$A$5:$AF$1048576,MATCH(A269,근로조건!$A$5:$A$1048576,0)+0,14))</f>
        <v/>
      </c>
      <c r="AG269" s="261" t="str" cm="1">
        <f t="array" ref="AG269">IF(A269="","",INDEX(근로조건!$A$5:$AF$1048576,MATCH(A269,근로조건!$A$5:$A$1048576,0)+0,11))</f>
        <v/>
      </c>
      <c r="AH269" s="261" t="str" cm="1">
        <f t="array" ref="AH269">IF(A269="","",INDEX(근로조건!$A$5:$AF$1048576,MATCH(A269,근로조건!$A$5:$A$1048576,0)+0,19))</f>
        <v/>
      </c>
      <c r="AI269" s="262" t="str" cm="1">
        <f t="array" ref="AI269">IF(A269="","",INDEX(근로조건!$A$5:$AF$1048576,MATCH(A269,근로조건!$A$5:$A$1048576,0)+0,17))</f>
        <v/>
      </c>
      <c r="AJ269" s="253"/>
      <c r="AK269" s="253"/>
      <c r="AL269" s="253" t="str" cm="1">
        <f t="array" ref="AL269">IF(A269="","",INDEX(근로조건!$A$5:$AF$1048576,MATCH(A269,근로조건!$A$5:$A$1048576,0)+0,20))</f>
        <v/>
      </c>
      <c r="AM269" s="253"/>
      <c r="AN269" s="253"/>
      <c r="AO269" s="253"/>
      <c r="AP269" s="260"/>
      <c r="AQ269" s="123"/>
      <c r="AR269" s="166"/>
      <c r="AS269" s="267"/>
      <c r="AT269" s="266"/>
      <c r="AU269" s="266"/>
      <c r="AV269" s="266"/>
    </row>
    <row r="270" spans="1:48" x14ac:dyDescent="0.3">
      <c r="A270" s="52"/>
      <c r="B270" s="54"/>
      <c r="C270" s="53"/>
      <c r="D270" s="53"/>
      <c r="E270" s="53"/>
      <c r="F270" s="57"/>
      <c r="G270" s="57"/>
      <c r="H270" s="52"/>
      <c r="I270" s="53"/>
      <c r="J270" s="53"/>
      <c r="K270" s="95"/>
      <c r="L270" s="52"/>
      <c r="M270" s="52"/>
      <c r="N270" s="54"/>
      <c r="O270" s="254" t="str" cm="1">
        <f t="array" ref="O270">IF(A270="","",INDEX(근로조건!$A$5:$Y$1048576,MATCH(A270,근로조건!$A$5:$A$1048576,0)+0,15))</f>
        <v/>
      </c>
      <c r="P270" s="255" t="str" cm="1">
        <f t="array" ref="P270">IF(A270="","",INDEX(근로조건!$A$5:$Y$1048576,MATCH(A270,근로조건!$A$5:$A$1048576,0)+0,16))</f>
        <v/>
      </c>
      <c r="Q270" s="256" t="str" cm="1">
        <f t="array" ref="Q270">IF(A270="","",INDEX(근로조건!$A$5:$ZZ$1048576,MATCH(A270,근로조건!$A$5:$A$1048576,0)+0,21))</f>
        <v/>
      </c>
      <c r="R270" s="61"/>
      <c r="S270" s="61"/>
      <c r="T270" s="61"/>
      <c r="U270" s="61"/>
      <c r="V270" s="61"/>
      <c r="W270" s="61"/>
      <c r="X270" s="61"/>
      <c r="Y270" s="61"/>
      <c r="Z270" s="260" t="str">
        <f t="shared" si="15"/>
        <v/>
      </c>
      <c r="AA270" s="260" t="str">
        <f t="shared" si="16"/>
        <v/>
      </c>
      <c r="AB270" s="260" t="str" cm="1">
        <f t="array" ref="AB270">IFERROR(IF(A270="","",INDEX(근로조건!$A$5:$Z$1048576,MATCH(A270,근로조건!$A$5:$A$1048576,0)+0,17)-INDEX(근로조건!$A$5:$Z$1048576,MATCH(A270,근로조건!$A$5:$A$1048576,0)+0,11))*B270,"")</f>
        <v/>
      </c>
      <c r="AC270" s="260" t="str">
        <f t="shared" si="17"/>
        <v/>
      </c>
      <c r="AD270" s="260" t="str" cm="1">
        <f t="array" ref="AD270">IFERROR(IF(A270="","",INDEX(근로조건!$A$5:$L$1048576,MATCH(A270,근로조건!$A$5:$A$1048576,0)+0,12))*B270,"")</f>
        <v/>
      </c>
      <c r="AE270" s="261" t="str" cm="1">
        <f t="array" ref="AE270">IF(A270="","",INDEX(근로조건!$A$5:$AF$1048576,MATCH(A270,근로조건!$A$5:$A$1048576,0)+0,13))</f>
        <v/>
      </c>
      <c r="AF270" s="262" t="str" cm="1">
        <f t="array" ref="AF270">IF(A270="","",INDEX(근로조건!$A$5:$AF$1048576,MATCH(A270,근로조건!$A$5:$A$1048576,0)+0,14))</f>
        <v/>
      </c>
      <c r="AG270" s="261" t="str" cm="1">
        <f t="array" ref="AG270">IF(A270="","",INDEX(근로조건!$A$5:$AF$1048576,MATCH(A270,근로조건!$A$5:$A$1048576,0)+0,11))</f>
        <v/>
      </c>
      <c r="AH270" s="261" t="str" cm="1">
        <f t="array" ref="AH270">IF(A270="","",INDEX(근로조건!$A$5:$AF$1048576,MATCH(A270,근로조건!$A$5:$A$1048576,0)+0,19))</f>
        <v/>
      </c>
      <c r="AI270" s="262" t="str" cm="1">
        <f t="array" ref="AI270">IF(A270="","",INDEX(근로조건!$A$5:$AF$1048576,MATCH(A270,근로조건!$A$5:$A$1048576,0)+0,17))</f>
        <v/>
      </c>
      <c r="AJ270" s="253"/>
      <c r="AK270" s="253"/>
      <c r="AL270" s="253" t="str" cm="1">
        <f t="array" ref="AL270">IF(A270="","",INDEX(근로조건!$A$5:$AF$1048576,MATCH(A270,근로조건!$A$5:$A$1048576,0)+0,20))</f>
        <v/>
      </c>
      <c r="AM270" s="253"/>
      <c r="AN270" s="253"/>
      <c r="AO270" s="253"/>
      <c r="AP270" s="260"/>
      <c r="AQ270" s="123"/>
      <c r="AR270" s="166"/>
      <c r="AS270" s="267"/>
      <c r="AT270" s="266"/>
      <c r="AU270" s="266"/>
      <c r="AV270" s="266"/>
    </row>
    <row r="271" spans="1:48" x14ac:dyDescent="0.3">
      <c r="A271" s="52"/>
      <c r="B271" s="54"/>
      <c r="C271" s="53"/>
      <c r="D271" s="53"/>
      <c r="E271" s="53"/>
      <c r="F271" s="57"/>
      <c r="G271" s="57"/>
      <c r="H271" s="52"/>
      <c r="I271" s="53"/>
      <c r="J271" s="53"/>
      <c r="K271" s="95"/>
      <c r="L271" s="52"/>
      <c r="M271" s="52"/>
      <c r="N271" s="54"/>
      <c r="O271" s="254" t="str" cm="1">
        <f t="array" ref="O271">IF(A271="","",INDEX(근로조건!$A$5:$Y$1048576,MATCH(A271,근로조건!$A$5:$A$1048576,0)+0,15))</f>
        <v/>
      </c>
      <c r="P271" s="255" t="str" cm="1">
        <f t="array" ref="P271">IF(A271="","",INDEX(근로조건!$A$5:$Y$1048576,MATCH(A271,근로조건!$A$5:$A$1048576,0)+0,16))</f>
        <v/>
      </c>
      <c r="Q271" s="256" t="str" cm="1">
        <f t="array" ref="Q271">IF(A271="","",INDEX(근로조건!$A$5:$ZZ$1048576,MATCH(A271,근로조건!$A$5:$A$1048576,0)+0,21))</f>
        <v/>
      </c>
      <c r="R271" s="61"/>
      <c r="S271" s="61"/>
      <c r="T271" s="61"/>
      <c r="U271" s="61"/>
      <c r="V271" s="61"/>
      <c r="W271" s="61"/>
      <c r="X271" s="61"/>
      <c r="Y271" s="61"/>
      <c r="Z271" s="260" t="str">
        <f t="shared" si="15"/>
        <v/>
      </c>
      <c r="AA271" s="260" t="str">
        <f t="shared" si="16"/>
        <v/>
      </c>
      <c r="AB271" s="260" t="str" cm="1">
        <f t="array" ref="AB271">IFERROR(IF(A271="","",INDEX(근로조건!$A$5:$Z$1048576,MATCH(A271,근로조건!$A$5:$A$1048576,0)+0,17)-INDEX(근로조건!$A$5:$Z$1048576,MATCH(A271,근로조건!$A$5:$A$1048576,0)+0,11))*B271,"")</f>
        <v/>
      </c>
      <c r="AC271" s="260" t="str">
        <f t="shared" si="17"/>
        <v/>
      </c>
      <c r="AD271" s="260" t="str" cm="1">
        <f t="array" ref="AD271">IFERROR(IF(A271="","",INDEX(근로조건!$A$5:$L$1048576,MATCH(A271,근로조건!$A$5:$A$1048576,0)+0,12))*B271,"")</f>
        <v/>
      </c>
      <c r="AE271" s="261" t="str" cm="1">
        <f t="array" ref="AE271">IF(A271="","",INDEX(근로조건!$A$5:$AF$1048576,MATCH(A271,근로조건!$A$5:$A$1048576,0)+0,13))</f>
        <v/>
      </c>
      <c r="AF271" s="262" t="str" cm="1">
        <f t="array" ref="AF271">IF(A271="","",INDEX(근로조건!$A$5:$AF$1048576,MATCH(A271,근로조건!$A$5:$A$1048576,0)+0,14))</f>
        <v/>
      </c>
      <c r="AG271" s="261" t="str" cm="1">
        <f t="array" ref="AG271">IF(A271="","",INDEX(근로조건!$A$5:$AF$1048576,MATCH(A271,근로조건!$A$5:$A$1048576,0)+0,11))</f>
        <v/>
      </c>
      <c r="AH271" s="261" t="str" cm="1">
        <f t="array" ref="AH271">IF(A271="","",INDEX(근로조건!$A$5:$AF$1048576,MATCH(A271,근로조건!$A$5:$A$1048576,0)+0,19))</f>
        <v/>
      </c>
      <c r="AI271" s="262" t="str" cm="1">
        <f t="array" ref="AI271">IF(A271="","",INDEX(근로조건!$A$5:$AF$1048576,MATCH(A271,근로조건!$A$5:$A$1048576,0)+0,17))</f>
        <v/>
      </c>
      <c r="AJ271" s="253"/>
      <c r="AK271" s="253"/>
      <c r="AL271" s="253" t="str" cm="1">
        <f t="array" ref="AL271">IF(A271="","",INDEX(근로조건!$A$5:$AF$1048576,MATCH(A271,근로조건!$A$5:$A$1048576,0)+0,20))</f>
        <v/>
      </c>
      <c r="AM271" s="253"/>
      <c r="AN271" s="253"/>
      <c r="AO271" s="253"/>
      <c r="AP271" s="260"/>
      <c r="AQ271" s="123"/>
      <c r="AR271" s="166"/>
      <c r="AS271" s="267"/>
      <c r="AT271" s="266"/>
      <c r="AU271" s="266"/>
      <c r="AV271" s="266"/>
    </row>
    <row r="272" spans="1:48" x14ac:dyDescent="0.3">
      <c r="A272" s="52"/>
      <c r="B272" s="54"/>
      <c r="C272" s="53"/>
      <c r="D272" s="53"/>
      <c r="E272" s="53"/>
      <c r="F272" s="57"/>
      <c r="G272" s="57"/>
      <c r="H272" s="52"/>
      <c r="I272" s="53"/>
      <c r="J272" s="53"/>
      <c r="K272" s="95"/>
      <c r="L272" s="52"/>
      <c r="M272" s="52"/>
      <c r="N272" s="54"/>
      <c r="O272" s="254" t="str" cm="1">
        <f t="array" ref="O272">IF(A272="","",INDEX(근로조건!$A$5:$Y$1048576,MATCH(A272,근로조건!$A$5:$A$1048576,0)+0,15))</f>
        <v/>
      </c>
      <c r="P272" s="255" t="str" cm="1">
        <f t="array" ref="P272">IF(A272="","",INDEX(근로조건!$A$5:$Y$1048576,MATCH(A272,근로조건!$A$5:$A$1048576,0)+0,16))</f>
        <v/>
      </c>
      <c r="Q272" s="256" t="str" cm="1">
        <f t="array" ref="Q272">IF(A272="","",INDEX(근로조건!$A$5:$ZZ$1048576,MATCH(A272,근로조건!$A$5:$A$1048576,0)+0,21))</f>
        <v/>
      </c>
      <c r="R272" s="61"/>
      <c r="S272" s="61"/>
      <c r="T272" s="61"/>
      <c r="U272" s="61"/>
      <c r="V272" s="61"/>
      <c r="W272" s="61"/>
      <c r="X272" s="61"/>
      <c r="Y272" s="61"/>
      <c r="Z272" s="260" t="str">
        <f t="shared" si="15"/>
        <v/>
      </c>
      <c r="AA272" s="260" t="str">
        <f t="shared" si="16"/>
        <v/>
      </c>
      <c r="AB272" s="260" t="str" cm="1">
        <f t="array" ref="AB272">IFERROR(IF(A272="","",INDEX(근로조건!$A$5:$Z$1048576,MATCH(A272,근로조건!$A$5:$A$1048576,0)+0,17)-INDEX(근로조건!$A$5:$Z$1048576,MATCH(A272,근로조건!$A$5:$A$1048576,0)+0,11))*B272,"")</f>
        <v/>
      </c>
      <c r="AC272" s="260" t="str">
        <f t="shared" si="17"/>
        <v/>
      </c>
      <c r="AD272" s="260" t="str" cm="1">
        <f t="array" ref="AD272">IFERROR(IF(A272="","",INDEX(근로조건!$A$5:$L$1048576,MATCH(A272,근로조건!$A$5:$A$1048576,0)+0,12))*B272,"")</f>
        <v/>
      </c>
      <c r="AE272" s="261" t="str" cm="1">
        <f t="array" ref="AE272">IF(A272="","",INDEX(근로조건!$A$5:$AF$1048576,MATCH(A272,근로조건!$A$5:$A$1048576,0)+0,13))</f>
        <v/>
      </c>
      <c r="AF272" s="262" t="str" cm="1">
        <f t="array" ref="AF272">IF(A272="","",INDEX(근로조건!$A$5:$AF$1048576,MATCH(A272,근로조건!$A$5:$A$1048576,0)+0,14))</f>
        <v/>
      </c>
      <c r="AG272" s="261" t="str" cm="1">
        <f t="array" ref="AG272">IF(A272="","",INDEX(근로조건!$A$5:$AF$1048576,MATCH(A272,근로조건!$A$5:$A$1048576,0)+0,11))</f>
        <v/>
      </c>
      <c r="AH272" s="261" t="str" cm="1">
        <f t="array" ref="AH272">IF(A272="","",INDEX(근로조건!$A$5:$AF$1048576,MATCH(A272,근로조건!$A$5:$A$1048576,0)+0,19))</f>
        <v/>
      </c>
      <c r="AI272" s="262" t="str" cm="1">
        <f t="array" ref="AI272">IF(A272="","",INDEX(근로조건!$A$5:$AF$1048576,MATCH(A272,근로조건!$A$5:$A$1048576,0)+0,17))</f>
        <v/>
      </c>
      <c r="AJ272" s="253"/>
      <c r="AK272" s="253"/>
      <c r="AL272" s="253" t="str" cm="1">
        <f t="array" ref="AL272">IF(A272="","",INDEX(근로조건!$A$5:$AF$1048576,MATCH(A272,근로조건!$A$5:$A$1048576,0)+0,20))</f>
        <v/>
      </c>
      <c r="AM272" s="253"/>
      <c r="AN272" s="253"/>
      <c r="AO272" s="253"/>
      <c r="AP272" s="260"/>
      <c r="AQ272" s="123"/>
      <c r="AR272" s="166"/>
      <c r="AS272" s="267"/>
      <c r="AT272" s="266"/>
      <c r="AU272" s="266"/>
      <c r="AV272" s="266"/>
    </row>
    <row r="273" spans="1:48" x14ac:dyDescent="0.3">
      <c r="A273" s="52"/>
      <c r="B273" s="54"/>
      <c r="C273" s="53"/>
      <c r="D273" s="53"/>
      <c r="E273" s="53"/>
      <c r="F273" s="57"/>
      <c r="G273" s="57"/>
      <c r="H273" s="52"/>
      <c r="I273" s="53"/>
      <c r="J273" s="53"/>
      <c r="K273" s="95"/>
      <c r="L273" s="52"/>
      <c r="M273" s="52"/>
      <c r="N273" s="54"/>
      <c r="O273" s="254" t="str" cm="1">
        <f t="array" ref="O273">IF(A273="","",INDEX(근로조건!$A$5:$Y$1048576,MATCH(A273,근로조건!$A$5:$A$1048576,0)+0,15))</f>
        <v/>
      </c>
      <c r="P273" s="255" t="str" cm="1">
        <f t="array" ref="P273">IF(A273="","",INDEX(근로조건!$A$5:$Y$1048576,MATCH(A273,근로조건!$A$5:$A$1048576,0)+0,16))</f>
        <v/>
      </c>
      <c r="Q273" s="256" t="str" cm="1">
        <f t="array" ref="Q273">IF(A273="","",INDEX(근로조건!$A$5:$ZZ$1048576,MATCH(A273,근로조건!$A$5:$A$1048576,0)+0,21))</f>
        <v/>
      </c>
      <c r="R273" s="61"/>
      <c r="S273" s="61"/>
      <c r="T273" s="61"/>
      <c r="U273" s="61"/>
      <c r="V273" s="61"/>
      <c r="W273" s="61"/>
      <c r="X273" s="61"/>
      <c r="Y273" s="61"/>
      <c r="Z273" s="260" t="str">
        <f t="shared" si="15"/>
        <v/>
      </c>
      <c r="AA273" s="260" t="str">
        <f t="shared" si="16"/>
        <v/>
      </c>
      <c r="AB273" s="260" t="str" cm="1">
        <f t="array" ref="AB273">IFERROR(IF(A273="","",INDEX(근로조건!$A$5:$Z$1048576,MATCH(A273,근로조건!$A$5:$A$1048576,0)+0,17)-INDEX(근로조건!$A$5:$Z$1048576,MATCH(A273,근로조건!$A$5:$A$1048576,0)+0,11))*B273,"")</f>
        <v/>
      </c>
      <c r="AC273" s="260" t="str">
        <f t="shared" si="17"/>
        <v/>
      </c>
      <c r="AD273" s="260" t="str" cm="1">
        <f t="array" ref="AD273">IFERROR(IF(A273="","",INDEX(근로조건!$A$5:$L$1048576,MATCH(A273,근로조건!$A$5:$A$1048576,0)+0,12))*B273,"")</f>
        <v/>
      </c>
      <c r="AE273" s="261" t="str" cm="1">
        <f t="array" ref="AE273">IF(A273="","",INDEX(근로조건!$A$5:$AF$1048576,MATCH(A273,근로조건!$A$5:$A$1048576,0)+0,13))</f>
        <v/>
      </c>
      <c r="AF273" s="262" t="str" cm="1">
        <f t="array" ref="AF273">IF(A273="","",INDEX(근로조건!$A$5:$AF$1048576,MATCH(A273,근로조건!$A$5:$A$1048576,0)+0,14))</f>
        <v/>
      </c>
      <c r="AG273" s="261" t="str" cm="1">
        <f t="array" ref="AG273">IF(A273="","",INDEX(근로조건!$A$5:$AF$1048576,MATCH(A273,근로조건!$A$5:$A$1048576,0)+0,11))</f>
        <v/>
      </c>
      <c r="AH273" s="261" t="str" cm="1">
        <f t="array" ref="AH273">IF(A273="","",INDEX(근로조건!$A$5:$AF$1048576,MATCH(A273,근로조건!$A$5:$A$1048576,0)+0,19))</f>
        <v/>
      </c>
      <c r="AI273" s="262" t="str" cm="1">
        <f t="array" ref="AI273">IF(A273="","",INDEX(근로조건!$A$5:$AF$1048576,MATCH(A273,근로조건!$A$5:$A$1048576,0)+0,17))</f>
        <v/>
      </c>
      <c r="AJ273" s="253"/>
      <c r="AK273" s="253"/>
      <c r="AL273" s="253" t="str" cm="1">
        <f t="array" ref="AL273">IF(A273="","",INDEX(근로조건!$A$5:$AF$1048576,MATCH(A273,근로조건!$A$5:$A$1048576,0)+0,20))</f>
        <v/>
      </c>
      <c r="AM273" s="253"/>
      <c r="AN273" s="253"/>
      <c r="AO273" s="253"/>
      <c r="AP273" s="260"/>
      <c r="AQ273" s="123"/>
      <c r="AR273" s="166"/>
      <c r="AS273" s="267"/>
      <c r="AT273" s="266"/>
      <c r="AU273" s="266"/>
      <c r="AV273" s="266"/>
    </row>
    <row r="274" spans="1:48" x14ac:dyDescent="0.3">
      <c r="A274" s="52"/>
      <c r="B274" s="54"/>
      <c r="C274" s="53"/>
      <c r="D274" s="53"/>
      <c r="E274" s="53"/>
      <c r="F274" s="57"/>
      <c r="G274" s="57"/>
      <c r="H274" s="52"/>
      <c r="I274" s="53"/>
      <c r="J274" s="53"/>
      <c r="K274" s="95"/>
      <c r="L274" s="52"/>
      <c r="M274" s="52"/>
      <c r="N274" s="54"/>
      <c r="O274" s="254" t="str" cm="1">
        <f t="array" ref="O274">IF(A274="","",INDEX(근로조건!$A$5:$Y$1048576,MATCH(A274,근로조건!$A$5:$A$1048576,0)+0,15))</f>
        <v/>
      </c>
      <c r="P274" s="255" t="str" cm="1">
        <f t="array" ref="P274">IF(A274="","",INDEX(근로조건!$A$5:$Y$1048576,MATCH(A274,근로조건!$A$5:$A$1048576,0)+0,16))</f>
        <v/>
      </c>
      <c r="Q274" s="256" t="str" cm="1">
        <f t="array" ref="Q274">IF(A274="","",INDEX(근로조건!$A$5:$ZZ$1048576,MATCH(A274,근로조건!$A$5:$A$1048576,0)+0,21))</f>
        <v/>
      </c>
      <c r="R274" s="61"/>
      <c r="S274" s="61"/>
      <c r="T274" s="61"/>
      <c r="U274" s="61"/>
      <c r="V274" s="61"/>
      <c r="W274" s="61"/>
      <c r="X274" s="61"/>
      <c r="Y274" s="61"/>
      <c r="Z274" s="260" t="str">
        <f t="shared" si="15"/>
        <v/>
      </c>
      <c r="AA274" s="260" t="str">
        <f t="shared" si="16"/>
        <v/>
      </c>
      <c r="AB274" s="260" t="str" cm="1">
        <f t="array" ref="AB274">IFERROR(IF(A274="","",INDEX(근로조건!$A$5:$Z$1048576,MATCH(A274,근로조건!$A$5:$A$1048576,0)+0,17)-INDEX(근로조건!$A$5:$Z$1048576,MATCH(A274,근로조건!$A$5:$A$1048576,0)+0,11))*B274,"")</f>
        <v/>
      </c>
      <c r="AC274" s="260" t="str">
        <f t="shared" si="17"/>
        <v/>
      </c>
      <c r="AD274" s="260" t="str" cm="1">
        <f t="array" ref="AD274">IFERROR(IF(A274="","",INDEX(근로조건!$A$5:$L$1048576,MATCH(A274,근로조건!$A$5:$A$1048576,0)+0,12))*B274,"")</f>
        <v/>
      </c>
      <c r="AE274" s="261" t="str" cm="1">
        <f t="array" ref="AE274">IF(A274="","",INDEX(근로조건!$A$5:$AF$1048576,MATCH(A274,근로조건!$A$5:$A$1048576,0)+0,13))</f>
        <v/>
      </c>
      <c r="AF274" s="262" t="str" cm="1">
        <f t="array" ref="AF274">IF(A274="","",INDEX(근로조건!$A$5:$AF$1048576,MATCH(A274,근로조건!$A$5:$A$1048576,0)+0,14))</f>
        <v/>
      </c>
      <c r="AG274" s="261" t="str" cm="1">
        <f t="array" ref="AG274">IF(A274="","",INDEX(근로조건!$A$5:$AF$1048576,MATCH(A274,근로조건!$A$5:$A$1048576,0)+0,11))</f>
        <v/>
      </c>
      <c r="AH274" s="261" t="str" cm="1">
        <f t="array" ref="AH274">IF(A274="","",INDEX(근로조건!$A$5:$AF$1048576,MATCH(A274,근로조건!$A$5:$A$1048576,0)+0,19))</f>
        <v/>
      </c>
      <c r="AI274" s="262" t="str" cm="1">
        <f t="array" ref="AI274">IF(A274="","",INDEX(근로조건!$A$5:$AF$1048576,MATCH(A274,근로조건!$A$5:$A$1048576,0)+0,17))</f>
        <v/>
      </c>
      <c r="AJ274" s="253"/>
      <c r="AK274" s="253"/>
      <c r="AL274" s="253" t="str" cm="1">
        <f t="array" ref="AL274">IF(A274="","",INDEX(근로조건!$A$5:$AF$1048576,MATCH(A274,근로조건!$A$5:$A$1048576,0)+0,20))</f>
        <v/>
      </c>
      <c r="AM274" s="253"/>
      <c r="AN274" s="253"/>
      <c r="AO274" s="253"/>
      <c r="AP274" s="260"/>
      <c r="AQ274" s="123"/>
      <c r="AR274" s="166"/>
      <c r="AS274" s="267"/>
      <c r="AT274" s="266"/>
      <c r="AU274" s="266"/>
      <c r="AV274" s="266"/>
    </row>
    <row r="275" spans="1:48" x14ac:dyDescent="0.3">
      <c r="A275" s="52"/>
      <c r="B275" s="54"/>
      <c r="C275" s="53"/>
      <c r="D275" s="53"/>
      <c r="E275" s="53"/>
      <c r="F275" s="57"/>
      <c r="G275" s="57"/>
      <c r="H275" s="52"/>
      <c r="I275" s="53"/>
      <c r="J275" s="53"/>
      <c r="K275" s="95"/>
      <c r="L275" s="52"/>
      <c r="M275" s="52"/>
      <c r="N275" s="54"/>
      <c r="O275" s="254" t="str" cm="1">
        <f t="array" ref="O275">IF(A275="","",INDEX(근로조건!$A$5:$Y$1048576,MATCH(A275,근로조건!$A$5:$A$1048576,0)+0,15))</f>
        <v/>
      </c>
      <c r="P275" s="255" t="str" cm="1">
        <f t="array" ref="P275">IF(A275="","",INDEX(근로조건!$A$5:$Y$1048576,MATCH(A275,근로조건!$A$5:$A$1048576,0)+0,16))</f>
        <v/>
      </c>
      <c r="Q275" s="256" t="str" cm="1">
        <f t="array" ref="Q275">IF(A275="","",INDEX(근로조건!$A$5:$ZZ$1048576,MATCH(A275,근로조건!$A$5:$A$1048576,0)+0,21))</f>
        <v/>
      </c>
      <c r="R275" s="61"/>
      <c r="S275" s="61"/>
      <c r="T275" s="61"/>
      <c r="U275" s="61"/>
      <c r="V275" s="61"/>
      <c r="W275" s="61"/>
      <c r="X275" s="61"/>
      <c r="Y275" s="61"/>
      <c r="Z275" s="260" t="str">
        <f t="shared" si="15"/>
        <v/>
      </c>
      <c r="AA275" s="260" t="str">
        <f t="shared" si="16"/>
        <v/>
      </c>
      <c r="AB275" s="260" t="str" cm="1">
        <f t="array" ref="AB275">IFERROR(IF(A275="","",INDEX(근로조건!$A$5:$Z$1048576,MATCH(A275,근로조건!$A$5:$A$1048576,0)+0,17)-INDEX(근로조건!$A$5:$Z$1048576,MATCH(A275,근로조건!$A$5:$A$1048576,0)+0,11))*B275,"")</f>
        <v/>
      </c>
      <c r="AC275" s="260" t="str">
        <f t="shared" si="17"/>
        <v/>
      </c>
      <c r="AD275" s="260" t="str" cm="1">
        <f t="array" ref="AD275">IFERROR(IF(A275="","",INDEX(근로조건!$A$5:$L$1048576,MATCH(A275,근로조건!$A$5:$A$1048576,0)+0,12))*B275,"")</f>
        <v/>
      </c>
      <c r="AE275" s="261" t="str" cm="1">
        <f t="array" ref="AE275">IF(A275="","",INDEX(근로조건!$A$5:$AF$1048576,MATCH(A275,근로조건!$A$5:$A$1048576,0)+0,13))</f>
        <v/>
      </c>
      <c r="AF275" s="262" t="str" cm="1">
        <f t="array" ref="AF275">IF(A275="","",INDEX(근로조건!$A$5:$AF$1048576,MATCH(A275,근로조건!$A$5:$A$1048576,0)+0,14))</f>
        <v/>
      </c>
      <c r="AG275" s="261" t="str" cm="1">
        <f t="array" ref="AG275">IF(A275="","",INDEX(근로조건!$A$5:$AF$1048576,MATCH(A275,근로조건!$A$5:$A$1048576,0)+0,11))</f>
        <v/>
      </c>
      <c r="AH275" s="261" t="str" cm="1">
        <f t="array" ref="AH275">IF(A275="","",INDEX(근로조건!$A$5:$AF$1048576,MATCH(A275,근로조건!$A$5:$A$1048576,0)+0,19))</f>
        <v/>
      </c>
      <c r="AI275" s="262" t="str" cm="1">
        <f t="array" ref="AI275">IF(A275="","",INDEX(근로조건!$A$5:$AF$1048576,MATCH(A275,근로조건!$A$5:$A$1048576,0)+0,17))</f>
        <v/>
      </c>
      <c r="AJ275" s="253"/>
      <c r="AK275" s="253"/>
      <c r="AL275" s="253" t="str" cm="1">
        <f t="array" ref="AL275">IF(A275="","",INDEX(근로조건!$A$5:$AF$1048576,MATCH(A275,근로조건!$A$5:$A$1048576,0)+0,20))</f>
        <v/>
      </c>
      <c r="AM275" s="253"/>
      <c r="AN275" s="253"/>
      <c r="AO275" s="253"/>
      <c r="AP275" s="260"/>
      <c r="AQ275" s="123"/>
      <c r="AR275" s="166"/>
      <c r="AS275" s="267"/>
      <c r="AT275" s="266"/>
      <c r="AU275" s="266"/>
      <c r="AV275" s="266"/>
    </row>
    <row r="276" spans="1:48" x14ac:dyDescent="0.3">
      <c r="A276" s="52"/>
      <c r="B276" s="54"/>
      <c r="C276" s="53"/>
      <c r="D276" s="53"/>
      <c r="E276" s="53"/>
      <c r="F276" s="57"/>
      <c r="G276" s="57"/>
      <c r="H276" s="52"/>
      <c r="I276" s="53"/>
      <c r="J276" s="53"/>
      <c r="K276" s="95"/>
      <c r="L276" s="52"/>
      <c r="M276" s="52"/>
      <c r="N276" s="54"/>
      <c r="O276" s="254" t="str" cm="1">
        <f t="array" ref="O276">IF(A276="","",INDEX(근로조건!$A$5:$Y$1048576,MATCH(A276,근로조건!$A$5:$A$1048576,0)+0,15))</f>
        <v/>
      </c>
      <c r="P276" s="255" t="str" cm="1">
        <f t="array" ref="P276">IF(A276="","",INDEX(근로조건!$A$5:$Y$1048576,MATCH(A276,근로조건!$A$5:$A$1048576,0)+0,16))</f>
        <v/>
      </c>
      <c r="Q276" s="256" t="str" cm="1">
        <f t="array" ref="Q276">IF(A276="","",INDEX(근로조건!$A$5:$ZZ$1048576,MATCH(A276,근로조건!$A$5:$A$1048576,0)+0,21))</f>
        <v/>
      </c>
      <c r="R276" s="61"/>
      <c r="S276" s="61"/>
      <c r="T276" s="61"/>
      <c r="U276" s="61"/>
      <c r="V276" s="61"/>
      <c r="W276" s="61"/>
      <c r="X276" s="61"/>
      <c r="Y276" s="61"/>
      <c r="Z276" s="260" t="str">
        <f t="shared" si="15"/>
        <v/>
      </c>
      <c r="AA276" s="260" t="str">
        <f t="shared" si="16"/>
        <v/>
      </c>
      <c r="AB276" s="260" t="str" cm="1">
        <f t="array" ref="AB276">IFERROR(IF(A276="","",INDEX(근로조건!$A$5:$Z$1048576,MATCH(A276,근로조건!$A$5:$A$1048576,0)+0,17)-INDEX(근로조건!$A$5:$Z$1048576,MATCH(A276,근로조건!$A$5:$A$1048576,0)+0,11))*B276,"")</f>
        <v/>
      </c>
      <c r="AC276" s="260" t="str">
        <f t="shared" si="17"/>
        <v/>
      </c>
      <c r="AD276" s="260" t="str" cm="1">
        <f t="array" ref="AD276">IFERROR(IF(A276="","",INDEX(근로조건!$A$5:$L$1048576,MATCH(A276,근로조건!$A$5:$A$1048576,0)+0,12))*B276,"")</f>
        <v/>
      </c>
      <c r="AE276" s="261" t="str" cm="1">
        <f t="array" ref="AE276">IF(A276="","",INDEX(근로조건!$A$5:$AF$1048576,MATCH(A276,근로조건!$A$5:$A$1048576,0)+0,13))</f>
        <v/>
      </c>
      <c r="AF276" s="262" t="str" cm="1">
        <f t="array" ref="AF276">IF(A276="","",INDEX(근로조건!$A$5:$AF$1048576,MATCH(A276,근로조건!$A$5:$A$1048576,0)+0,14))</f>
        <v/>
      </c>
      <c r="AG276" s="261" t="str" cm="1">
        <f t="array" ref="AG276">IF(A276="","",INDEX(근로조건!$A$5:$AF$1048576,MATCH(A276,근로조건!$A$5:$A$1048576,0)+0,11))</f>
        <v/>
      </c>
      <c r="AH276" s="261" t="str" cm="1">
        <f t="array" ref="AH276">IF(A276="","",INDEX(근로조건!$A$5:$AF$1048576,MATCH(A276,근로조건!$A$5:$A$1048576,0)+0,19))</f>
        <v/>
      </c>
      <c r="AI276" s="262" t="str" cm="1">
        <f t="array" ref="AI276">IF(A276="","",INDEX(근로조건!$A$5:$AF$1048576,MATCH(A276,근로조건!$A$5:$A$1048576,0)+0,17))</f>
        <v/>
      </c>
      <c r="AJ276" s="253"/>
      <c r="AK276" s="253"/>
      <c r="AL276" s="253" t="str" cm="1">
        <f t="array" ref="AL276">IF(A276="","",INDEX(근로조건!$A$5:$AF$1048576,MATCH(A276,근로조건!$A$5:$A$1048576,0)+0,20))</f>
        <v/>
      </c>
      <c r="AM276" s="253"/>
      <c r="AN276" s="253"/>
      <c r="AO276" s="253"/>
      <c r="AP276" s="260"/>
      <c r="AQ276" s="123"/>
      <c r="AR276" s="166"/>
      <c r="AS276" s="267"/>
      <c r="AT276" s="266"/>
      <c r="AU276" s="266"/>
      <c r="AV276" s="266"/>
    </row>
    <row r="277" spans="1:48" x14ac:dyDescent="0.3">
      <c r="A277" s="52"/>
      <c r="B277" s="54"/>
      <c r="C277" s="53"/>
      <c r="D277" s="53"/>
      <c r="E277" s="53"/>
      <c r="F277" s="57"/>
      <c r="G277" s="57"/>
      <c r="H277" s="52"/>
      <c r="I277" s="53"/>
      <c r="J277" s="53"/>
      <c r="K277" s="95"/>
      <c r="L277" s="52"/>
      <c r="M277" s="52"/>
      <c r="N277" s="54"/>
      <c r="O277" s="254" t="str" cm="1">
        <f t="array" ref="O277">IF(A277="","",INDEX(근로조건!$A$5:$Y$1048576,MATCH(A277,근로조건!$A$5:$A$1048576,0)+0,15))</f>
        <v/>
      </c>
      <c r="P277" s="255" t="str" cm="1">
        <f t="array" ref="P277">IF(A277="","",INDEX(근로조건!$A$5:$Y$1048576,MATCH(A277,근로조건!$A$5:$A$1048576,0)+0,16))</f>
        <v/>
      </c>
      <c r="Q277" s="256" t="str" cm="1">
        <f t="array" ref="Q277">IF(A277="","",INDEX(근로조건!$A$5:$ZZ$1048576,MATCH(A277,근로조건!$A$5:$A$1048576,0)+0,21))</f>
        <v/>
      </c>
      <c r="R277" s="61"/>
      <c r="S277" s="61"/>
      <c r="T277" s="61"/>
      <c r="U277" s="61"/>
      <c r="V277" s="61"/>
      <c r="W277" s="61"/>
      <c r="X277" s="61"/>
      <c r="Y277" s="61"/>
      <c r="Z277" s="260" t="str">
        <f t="shared" si="15"/>
        <v/>
      </c>
      <c r="AA277" s="260" t="str">
        <f t="shared" si="16"/>
        <v/>
      </c>
      <c r="AB277" s="260" t="str" cm="1">
        <f t="array" ref="AB277">IFERROR(IF(A277="","",INDEX(근로조건!$A$5:$Z$1048576,MATCH(A277,근로조건!$A$5:$A$1048576,0)+0,17)-INDEX(근로조건!$A$5:$Z$1048576,MATCH(A277,근로조건!$A$5:$A$1048576,0)+0,11))*B277,"")</f>
        <v/>
      </c>
      <c r="AC277" s="260" t="str">
        <f t="shared" si="17"/>
        <v/>
      </c>
      <c r="AD277" s="260" t="str" cm="1">
        <f t="array" ref="AD277">IFERROR(IF(A277="","",INDEX(근로조건!$A$5:$L$1048576,MATCH(A277,근로조건!$A$5:$A$1048576,0)+0,12))*B277,"")</f>
        <v/>
      </c>
      <c r="AE277" s="261" t="str" cm="1">
        <f t="array" ref="AE277">IF(A277="","",INDEX(근로조건!$A$5:$AF$1048576,MATCH(A277,근로조건!$A$5:$A$1048576,0)+0,13))</f>
        <v/>
      </c>
      <c r="AF277" s="262" t="str" cm="1">
        <f t="array" ref="AF277">IF(A277="","",INDEX(근로조건!$A$5:$AF$1048576,MATCH(A277,근로조건!$A$5:$A$1048576,0)+0,14))</f>
        <v/>
      </c>
      <c r="AG277" s="261" t="str" cm="1">
        <f t="array" ref="AG277">IF(A277="","",INDEX(근로조건!$A$5:$AF$1048576,MATCH(A277,근로조건!$A$5:$A$1048576,0)+0,11))</f>
        <v/>
      </c>
      <c r="AH277" s="261" t="str" cm="1">
        <f t="array" ref="AH277">IF(A277="","",INDEX(근로조건!$A$5:$AF$1048576,MATCH(A277,근로조건!$A$5:$A$1048576,0)+0,19))</f>
        <v/>
      </c>
      <c r="AI277" s="262" t="str" cm="1">
        <f t="array" ref="AI277">IF(A277="","",INDEX(근로조건!$A$5:$AF$1048576,MATCH(A277,근로조건!$A$5:$A$1048576,0)+0,17))</f>
        <v/>
      </c>
      <c r="AJ277" s="253"/>
      <c r="AK277" s="253"/>
      <c r="AL277" s="253" t="str" cm="1">
        <f t="array" ref="AL277">IF(A277="","",INDEX(근로조건!$A$5:$AF$1048576,MATCH(A277,근로조건!$A$5:$A$1048576,0)+0,20))</f>
        <v/>
      </c>
      <c r="AM277" s="253"/>
      <c r="AN277" s="253"/>
      <c r="AO277" s="253"/>
      <c r="AP277" s="260"/>
      <c r="AQ277" s="123"/>
      <c r="AR277" s="166"/>
      <c r="AS277" s="267"/>
      <c r="AT277" s="266"/>
      <c r="AU277" s="266"/>
      <c r="AV277" s="266"/>
    </row>
    <row r="278" spans="1:48" x14ac:dyDescent="0.3">
      <c r="A278" s="52"/>
      <c r="B278" s="54"/>
      <c r="C278" s="53"/>
      <c r="D278" s="53"/>
      <c r="E278" s="53"/>
      <c r="F278" s="57"/>
      <c r="G278" s="57"/>
      <c r="H278" s="52"/>
      <c r="I278" s="53"/>
      <c r="J278" s="53"/>
      <c r="K278" s="95"/>
      <c r="L278" s="52"/>
      <c r="M278" s="52"/>
      <c r="N278" s="54"/>
      <c r="O278" s="254" t="str" cm="1">
        <f t="array" ref="O278">IF(A278="","",INDEX(근로조건!$A$5:$Y$1048576,MATCH(A278,근로조건!$A$5:$A$1048576,0)+0,15))</f>
        <v/>
      </c>
      <c r="P278" s="255" t="str" cm="1">
        <f t="array" ref="P278">IF(A278="","",INDEX(근로조건!$A$5:$Y$1048576,MATCH(A278,근로조건!$A$5:$A$1048576,0)+0,16))</f>
        <v/>
      </c>
      <c r="Q278" s="256" t="str" cm="1">
        <f t="array" ref="Q278">IF(A278="","",INDEX(근로조건!$A$5:$ZZ$1048576,MATCH(A278,근로조건!$A$5:$A$1048576,0)+0,21))</f>
        <v/>
      </c>
      <c r="R278" s="61"/>
      <c r="S278" s="61"/>
      <c r="T278" s="61"/>
      <c r="U278" s="61"/>
      <c r="V278" s="61"/>
      <c r="W278" s="61"/>
      <c r="X278" s="61"/>
      <c r="Y278" s="61"/>
      <c r="Z278" s="260" t="str">
        <f t="shared" si="15"/>
        <v/>
      </c>
      <c r="AA278" s="260" t="str">
        <f t="shared" si="16"/>
        <v/>
      </c>
      <c r="AB278" s="260" t="str" cm="1">
        <f t="array" ref="AB278">IFERROR(IF(A278="","",INDEX(근로조건!$A$5:$Z$1048576,MATCH(A278,근로조건!$A$5:$A$1048576,0)+0,17)-INDEX(근로조건!$A$5:$Z$1048576,MATCH(A278,근로조건!$A$5:$A$1048576,0)+0,11))*B278,"")</f>
        <v/>
      </c>
      <c r="AC278" s="260" t="str">
        <f t="shared" si="17"/>
        <v/>
      </c>
      <c r="AD278" s="260" t="str" cm="1">
        <f t="array" ref="AD278">IFERROR(IF(A278="","",INDEX(근로조건!$A$5:$L$1048576,MATCH(A278,근로조건!$A$5:$A$1048576,0)+0,12))*B278,"")</f>
        <v/>
      </c>
      <c r="AE278" s="261" t="str" cm="1">
        <f t="array" ref="AE278">IF(A278="","",INDEX(근로조건!$A$5:$AF$1048576,MATCH(A278,근로조건!$A$5:$A$1048576,0)+0,13))</f>
        <v/>
      </c>
      <c r="AF278" s="262" t="str" cm="1">
        <f t="array" ref="AF278">IF(A278="","",INDEX(근로조건!$A$5:$AF$1048576,MATCH(A278,근로조건!$A$5:$A$1048576,0)+0,14))</f>
        <v/>
      </c>
      <c r="AG278" s="261" t="str" cm="1">
        <f t="array" ref="AG278">IF(A278="","",INDEX(근로조건!$A$5:$AF$1048576,MATCH(A278,근로조건!$A$5:$A$1048576,0)+0,11))</f>
        <v/>
      </c>
      <c r="AH278" s="261" t="str" cm="1">
        <f t="array" ref="AH278">IF(A278="","",INDEX(근로조건!$A$5:$AF$1048576,MATCH(A278,근로조건!$A$5:$A$1048576,0)+0,19))</f>
        <v/>
      </c>
      <c r="AI278" s="262" t="str" cm="1">
        <f t="array" ref="AI278">IF(A278="","",INDEX(근로조건!$A$5:$AF$1048576,MATCH(A278,근로조건!$A$5:$A$1048576,0)+0,17))</f>
        <v/>
      </c>
      <c r="AJ278" s="253"/>
      <c r="AK278" s="253"/>
      <c r="AL278" s="253" t="str" cm="1">
        <f t="array" ref="AL278">IF(A278="","",INDEX(근로조건!$A$5:$AF$1048576,MATCH(A278,근로조건!$A$5:$A$1048576,0)+0,20))</f>
        <v/>
      </c>
      <c r="AM278" s="253"/>
      <c r="AN278" s="253"/>
      <c r="AO278" s="253"/>
      <c r="AP278" s="260"/>
      <c r="AQ278" s="123"/>
      <c r="AR278" s="166"/>
      <c r="AS278" s="267"/>
      <c r="AT278" s="266"/>
      <c r="AU278" s="266"/>
      <c r="AV278" s="266"/>
    </row>
    <row r="279" spans="1:48" x14ac:dyDescent="0.3">
      <c r="A279" s="52"/>
      <c r="B279" s="54"/>
      <c r="C279" s="53"/>
      <c r="D279" s="53"/>
      <c r="E279" s="53"/>
      <c r="F279" s="57"/>
      <c r="G279" s="57"/>
      <c r="H279" s="52"/>
      <c r="I279" s="53"/>
      <c r="J279" s="53"/>
      <c r="K279" s="95"/>
      <c r="L279" s="52"/>
      <c r="M279" s="52"/>
      <c r="N279" s="54"/>
      <c r="O279" s="254" t="str" cm="1">
        <f t="array" ref="O279">IF(A279="","",INDEX(근로조건!$A$5:$Y$1048576,MATCH(A279,근로조건!$A$5:$A$1048576,0)+0,15))</f>
        <v/>
      </c>
      <c r="P279" s="255" t="str" cm="1">
        <f t="array" ref="P279">IF(A279="","",INDEX(근로조건!$A$5:$Y$1048576,MATCH(A279,근로조건!$A$5:$A$1048576,0)+0,16))</f>
        <v/>
      </c>
      <c r="Q279" s="256" t="str" cm="1">
        <f t="array" ref="Q279">IF(A279="","",INDEX(근로조건!$A$5:$ZZ$1048576,MATCH(A279,근로조건!$A$5:$A$1048576,0)+0,21))</f>
        <v/>
      </c>
      <c r="R279" s="61"/>
      <c r="S279" s="61"/>
      <c r="T279" s="61"/>
      <c r="U279" s="61"/>
      <c r="V279" s="61"/>
      <c r="W279" s="61"/>
      <c r="X279" s="61"/>
      <c r="Y279" s="61"/>
      <c r="Z279" s="260" t="str">
        <f t="shared" si="15"/>
        <v/>
      </c>
      <c r="AA279" s="260" t="str">
        <f t="shared" si="16"/>
        <v/>
      </c>
      <c r="AB279" s="260" t="str" cm="1">
        <f t="array" ref="AB279">IFERROR(IF(A279="","",INDEX(근로조건!$A$5:$Z$1048576,MATCH(A279,근로조건!$A$5:$A$1048576,0)+0,17)-INDEX(근로조건!$A$5:$Z$1048576,MATCH(A279,근로조건!$A$5:$A$1048576,0)+0,11))*B279,"")</f>
        <v/>
      </c>
      <c r="AC279" s="260" t="str">
        <f t="shared" si="17"/>
        <v/>
      </c>
      <c r="AD279" s="260" t="str" cm="1">
        <f t="array" ref="AD279">IFERROR(IF(A279="","",INDEX(근로조건!$A$5:$L$1048576,MATCH(A279,근로조건!$A$5:$A$1048576,0)+0,12))*B279,"")</f>
        <v/>
      </c>
      <c r="AE279" s="261" t="str" cm="1">
        <f t="array" ref="AE279">IF(A279="","",INDEX(근로조건!$A$5:$AF$1048576,MATCH(A279,근로조건!$A$5:$A$1048576,0)+0,13))</f>
        <v/>
      </c>
      <c r="AF279" s="262" t="str" cm="1">
        <f t="array" ref="AF279">IF(A279="","",INDEX(근로조건!$A$5:$AF$1048576,MATCH(A279,근로조건!$A$5:$A$1048576,0)+0,14))</f>
        <v/>
      </c>
      <c r="AG279" s="261" t="str" cm="1">
        <f t="array" ref="AG279">IF(A279="","",INDEX(근로조건!$A$5:$AF$1048576,MATCH(A279,근로조건!$A$5:$A$1048576,0)+0,11))</f>
        <v/>
      </c>
      <c r="AH279" s="261" t="str" cm="1">
        <f t="array" ref="AH279">IF(A279="","",INDEX(근로조건!$A$5:$AF$1048576,MATCH(A279,근로조건!$A$5:$A$1048576,0)+0,19))</f>
        <v/>
      </c>
      <c r="AI279" s="262" t="str" cm="1">
        <f t="array" ref="AI279">IF(A279="","",INDEX(근로조건!$A$5:$AF$1048576,MATCH(A279,근로조건!$A$5:$A$1048576,0)+0,17))</f>
        <v/>
      </c>
      <c r="AJ279" s="253"/>
      <c r="AK279" s="253"/>
      <c r="AL279" s="253" t="str" cm="1">
        <f t="array" ref="AL279">IF(A279="","",INDEX(근로조건!$A$5:$AF$1048576,MATCH(A279,근로조건!$A$5:$A$1048576,0)+0,20))</f>
        <v/>
      </c>
      <c r="AM279" s="253"/>
      <c r="AN279" s="253"/>
      <c r="AO279" s="253"/>
      <c r="AP279" s="260"/>
      <c r="AQ279" s="123"/>
      <c r="AR279" s="166"/>
      <c r="AS279" s="267"/>
      <c r="AT279" s="266"/>
      <c r="AU279" s="266"/>
      <c r="AV279" s="266"/>
    </row>
    <row r="280" spans="1:48" x14ac:dyDescent="0.3">
      <c r="A280" s="52"/>
      <c r="B280" s="54"/>
      <c r="C280" s="53"/>
      <c r="D280" s="53"/>
      <c r="E280" s="53"/>
      <c r="F280" s="57"/>
      <c r="G280" s="57"/>
      <c r="H280" s="52"/>
      <c r="I280" s="53"/>
      <c r="J280" s="53"/>
      <c r="K280" s="95"/>
      <c r="L280" s="52"/>
      <c r="M280" s="52"/>
      <c r="N280" s="54"/>
      <c r="O280" s="254" t="str" cm="1">
        <f t="array" ref="O280">IF(A280="","",INDEX(근로조건!$A$5:$Y$1048576,MATCH(A280,근로조건!$A$5:$A$1048576,0)+0,15))</f>
        <v/>
      </c>
      <c r="P280" s="255" t="str" cm="1">
        <f t="array" ref="P280">IF(A280="","",INDEX(근로조건!$A$5:$Y$1048576,MATCH(A280,근로조건!$A$5:$A$1048576,0)+0,16))</f>
        <v/>
      </c>
      <c r="Q280" s="256" t="str" cm="1">
        <f t="array" ref="Q280">IF(A280="","",INDEX(근로조건!$A$5:$ZZ$1048576,MATCH(A280,근로조건!$A$5:$A$1048576,0)+0,21))</f>
        <v/>
      </c>
      <c r="R280" s="61"/>
      <c r="S280" s="61"/>
      <c r="T280" s="61"/>
      <c r="U280" s="61"/>
      <c r="V280" s="61"/>
      <c r="W280" s="61"/>
      <c r="X280" s="61"/>
      <c r="Y280" s="61"/>
      <c r="Z280" s="260" t="str">
        <f t="shared" si="15"/>
        <v/>
      </c>
      <c r="AA280" s="260" t="str">
        <f t="shared" si="16"/>
        <v/>
      </c>
      <c r="AB280" s="260" t="str" cm="1">
        <f t="array" ref="AB280">IFERROR(IF(A280="","",INDEX(근로조건!$A$5:$Z$1048576,MATCH(A280,근로조건!$A$5:$A$1048576,0)+0,17)-INDEX(근로조건!$A$5:$Z$1048576,MATCH(A280,근로조건!$A$5:$A$1048576,0)+0,11))*B280,"")</f>
        <v/>
      </c>
      <c r="AC280" s="260" t="str">
        <f t="shared" si="17"/>
        <v/>
      </c>
      <c r="AD280" s="260" t="str" cm="1">
        <f t="array" ref="AD280">IFERROR(IF(A280="","",INDEX(근로조건!$A$5:$L$1048576,MATCH(A280,근로조건!$A$5:$A$1048576,0)+0,12))*B280,"")</f>
        <v/>
      </c>
      <c r="AE280" s="261" t="str" cm="1">
        <f t="array" ref="AE280">IF(A280="","",INDEX(근로조건!$A$5:$AF$1048576,MATCH(A280,근로조건!$A$5:$A$1048576,0)+0,13))</f>
        <v/>
      </c>
      <c r="AF280" s="262" t="str" cm="1">
        <f t="array" ref="AF280">IF(A280="","",INDEX(근로조건!$A$5:$AF$1048576,MATCH(A280,근로조건!$A$5:$A$1048576,0)+0,14))</f>
        <v/>
      </c>
      <c r="AG280" s="261" t="str" cm="1">
        <f t="array" ref="AG280">IF(A280="","",INDEX(근로조건!$A$5:$AF$1048576,MATCH(A280,근로조건!$A$5:$A$1048576,0)+0,11))</f>
        <v/>
      </c>
      <c r="AH280" s="261" t="str" cm="1">
        <f t="array" ref="AH280">IF(A280="","",INDEX(근로조건!$A$5:$AF$1048576,MATCH(A280,근로조건!$A$5:$A$1048576,0)+0,19))</f>
        <v/>
      </c>
      <c r="AI280" s="262" t="str" cm="1">
        <f t="array" ref="AI280">IF(A280="","",INDEX(근로조건!$A$5:$AF$1048576,MATCH(A280,근로조건!$A$5:$A$1048576,0)+0,17))</f>
        <v/>
      </c>
      <c r="AJ280" s="253"/>
      <c r="AK280" s="253"/>
      <c r="AL280" s="253" t="str" cm="1">
        <f t="array" ref="AL280">IF(A280="","",INDEX(근로조건!$A$5:$AF$1048576,MATCH(A280,근로조건!$A$5:$A$1048576,0)+0,20))</f>
        <v/>
      </c>
      <c r="AM280" s="253"/>
      <c r="AN280" s="253"/>
      <c r="AO280" s="253"/>
      <c r="AP280" s="260"/>
      <c r="AQ280" s="123"/>
      <c r="AR280" s="166"/>
      <c r="AS280" s="267"/>
      <c r="AT280" s="266"/>
      <c r="AU280" s="266"/>
      <c r="AV280" s="266"/>
    </row>
    <row r="281" spans="1:48" x14ac:dyDescent="0.3">
      <c r="A281" s="52"/>
      <c r="B281" s="54"/>
      <c r="C281" s="53"/>
      <c r="D281" s="53"/>
      <c r="E281" s="53"/>
      <c r="F281" s="57"/>
      <c r="G281" s="57"/>
      <c r="H281" s="52"/>
      <c r="I281" s="53"/>
      <c r="J281" s="53"/>
      <c r="K281" s="95"/>
      <c r="L281" s="52"/>
      <c r="M281" s="52"/>
      <c r="N281" s="54"/>
      <c r="O281" s="254" t="str" cm="1">
        <f t="array" ref="O281">IF(A281="","",INDEX(근로조건!$A$5:$Y$1048576,MATCH(A281,근로조건!$A$5:$A$1048576,0)+0,15))</f>
        <v/>
      </c>
      <c r="P281" s="255" t="str" cm="1">
        <f t="array" ref="P281">IF(A281="","",INDEX(근로조건!$A$5:$Y$1048576,MATCH(A281,근로조건!$A$5:$A$1048576,0)+0,16))</f>
        <v/>
      </c>
      <c r="Q281" s="256" t="str" cm="1">
        <f t="array" ref="Q281">IF(A281="","",INDEX(근로조건!$A$5:$ZZ$1048576,MATCH(A281,근로조건!$A$5:$A$1048576,0)+0,21))</f>
        <v/>
      </c>
      <c r="R281" s="61"/>
      <c r="S281" s="61"/>
      <c r="T281" s="61"/>
      <c r="U281" s="61"/>
      <c r="V281" s="61"/>
      <c r="W281" s="61"/>
      <c r="X281" s="61"/>
      <c r="Y281" s="61"/>
      <c r="Z281" s="260" t="str">
        <f t="shared" si="15"/>
        <v/>
      </c>
      <c r="AA281" s="260" t="str">
        <f t="shared" si="16"/>
        <v/>
      </c>
      <c r="AB281" s="260" t="str" cm="1">
        <f t="array" ref="AB281">IFERROR(IF(A281="","",INDEX(근로조건!$A$5:$Z$1048576,MATCH(A281,근로조건!$A$5:$A$1048576,0)+0,17)-INDEX(근로조건!$A$5:$Z$1048576,MATCH(A281,근로조건!$A$5:$A$1048576,0)+0,11))*B281,"")</f>
        <v/>
      </c>
      <c r="AC281" s="260" t="str">
        <f t="shared" si="17"/>
        <v/>
      </c>
      <c r="AD281" s="260" t="str" cm="1">
        <f t="array" ref="AD281">IFERROR(IF(A281="","",INDEX(근로조건!$A$5:$L$1048576,MATCH(A281,근로조건!$A$5:$A$1048576,0)+0,12))*B281,"")</f>
        <v/>
      </c>
      <c r="AE281" s="261" t="str" cm="1">
        <f t="array" ref="AE281">IF(A281="","",INDEX(근로조건!$A$5:$AF$1048576,MATCH(A281,근로조건!$A$5:$A$1048576,0)+0,13))</f>
        <v/>
      </c>
      <c r="AF281" s="262" t="str" cm="1">
        <f t="array" ref="AF281">IF(A281="","",INDEX(근로조건!$A$5:$AF$1048576,MATCH(A281,근로조건!$A$5:$A$1048576,0)+0,14))</f>
        <v/>
      </c>
      <c r="AG281" s="261" t="str" cm="1">
        <f t="array" ref="AG281">IF(A281="","",INDEX(근로조건!$A$5:$AF$1048576,MATCH(A281,근로조건!$A$5:$A$1048576,0)+0,11))</f>
        <v/>
      </c>
      <c r="AH281" s="261" t="str" cm="1">
        <f t="array" ref="AH281">IF(A281="","",INDEX(근로조건!$A$5:$AF$1048576,MATCH(A281,근로조건!$A$5:$A$1048576,0)+0,19))</f>
        <v/>
      </c>
      <c r="AI281" s="262" t="str" cm="1">
        <f t="array" ref="AI281">IF(A281="","",INDEX(근로조건!$A$5:$AF$1048576,MATCH(A281,근로조건!$A$5:$A$1048576,0)+0,17))</f>
        <v/>
      </c>
      <c r="AJ281" s="253"/>
      <c r="AK281" s="253"/>
      <c r="AL281" s="253" t="str" cm="1">
        <f t="array" ref="AL281">IF(A281="","",INDEX(근로조건!$A$5:$AF$1048576,MATCH(A281,근로조건!$A$5:$A$1048576,0)+0,20))</f>
        <v/>
      </c>
      <c r="AM281" s="253"/>
      <c r="AN281" s="253"/>
      <c r="AO281" s="253"/>
      <c r="AP281" s="260"/>
      <c r="AQ281" s="123"/>
      <c r="AR281" s="166"/>
      <c r="AS281" s="267"/>
      <c r="AT281" s="266"/>
      <c r="AU281" s="266"/>
      <c r="AV281" s="266"/>
    </row>
    <row r="282" spans="1:48" x14ac:dyDescent="0.3">
      <c r="A282" s="52"/>
      <c r="B282" s="54"/>
      <c r="C282" s="53"/>
      <c r="D282" s="53"/>
      <c r="E282" s="53"/>
      <c r="F282" s="57"/>
      <c r="G282" s="57"/>
      <c r="H282" s="52"/>
      <c r="I282" s="53"/>
      <c r="J282" s="53"/>
      <c r="K282" s="95"/>
      <c r="L282" s="52"/>
      <c r="M282" s="52"/>
      <c r="N282" s="54"/>
      <c r="O282" s="254" t="str" cm="1">
        <f t="array" ref="O282">IF(A282="","",INDEX(근로조건!$A$5:$Y$1048576,MATCH(A282,근로조건!$A$5:$A$1048576,0)+0,15))</f>
        <v/>
      </c>
      <c r="P282" s="255" t="str" cm="1">
        <f t="array" ref="P282">IF(A282="","",INDEX(근로조건!$A$5:$Y$1048576,MATCH(A282,근로조건!$A$5:$A$1048576,0)+0,16))</f>
        <v/>
      </c>
      <c r="Q282" s="256" t="str" cm="1">
        <f t="array" ref="Q282">IF(A282="","",INDEX(근로조건!$A$5:$ZZ$1048576,MATCH(A282,근로조건!$A$5:$A$1048576,0)+0,21))</f>
        <v/>
      </c>
      <c r="R282" s="61"/>
      <c r="S282" s="61"/>
      <c r="T282" s="61"/>
      <c r="U282" s="61"/>
      <c r="V282" s="61"/>
      <c r="W282" s="61"/>
      <c r="X282" s="61"/>
      <c r="Y282" s="61"/>
      <c r="Z282" s="260" t="str">
        <f t="shared" si="15"/>
        <v/>
      </c>
      <c r="AA282" s="260" t="str">
        <f t="shared" si="16"/>
        <v/>
      </c>
      <c r="AB282" s="260" t="str" cm="1">
        <f t="array" ref="AB282">IFERROR(IF(A282="","",INDEX(근로조건!$A$5:$Z$1048576,MATCH(A282,근로조건!$A$5:$A$1048576,0)+0,17)-INDEX(근로조건!$A$5:$Z$1048576,MATCH(A282,근로조건!$A$5:$A$1048576,0)+0,11))*B282,"")</f>
        <v/>
      </c>
      <c r="AC282" s="260" t="str">
        <f t="shared" si="17"/>
        <v/>
      </c>
      <c r="AD282" s="260" t="str" cm="1">
        <f t="array" ref="AD282">IFERROR(IF(A282="","",INDEX(근로조건!$A$5:$L$1048576,MATCH(A282,근로조건!$A$5:$A$1048576,0)+0,12))*B282,"")</f>
        <v/>
      </c>
      <c r="AE282" s="261" t="str" cm="1">
        <f t="array" ref="AE282">IF(A282="","",INDEX(근로조건!$A$5:$AF$1048576,MATCH(A282,근로조건!$A$5:$A$1048576,0)+0,13))</f>
        <v/>
      </c>
      <c r="AF282" s="262" t="str" cm="1">
        <f t="array" ref="AF282">IF(A282="","",INDEX(근로조건!$A$5:$AF$1048576,MATCH(A282,근로조건!$A$5:$A$1048576,0)+0,14))</f>
        <v/>
      </c>
      <c r="AG282" s="261" t="str" cm="1">
        <f t="array" ref="AG282">IF(A282="","",INDEX(근로조건!$A$5:$AF$1048576,MATCH(A282,근로조건!$A$5:$A$1048576,0)+0,11))</f>
        <v/>
      </c>
      <c r="AH282" s="261" t="str" cm="1">
        <f t="array" ref="AH282">IF(A282="","",INDEX(근로조건!$A$5:$AF$1048576,MATCH(A282,근로조건!$A$5:$A$1048576,0)+0,19))</f>
        <v/>
      </c>
      <c r="AI282" s="262" t="str" cm="1">
        <f t="array" ref="AI282">IF(A282="","",INDEX(근로조건!$A$5:$AF$1048576,MATCH(A282,근로조건!$A$5:$A$1048576,0)+0,17))</f>
        <v/>
      </c>
      <c r="AJ282" s="253"/>
      <c r="AK282" s="253"/>
      <c r="AL282" s="253" t="str" cm="1">
        <f t="array" ref="AL282">IF(A282="","",INDEX(근로조건!$A$5:$AF$1048576,MATCH(A282,근로조건!$A$5:$A$1048576,0)+0,20))</f>
        <v/>
      </c>
      <c r="AM282" s="253"/>
      <c r="AN282" s="253"/>
      <c r="AO282" s="253"/>
      <c r="AP282" s="260"/>
      <c r="AQ282" s="123"/>
      <c r="AR282" s="166"/>
      <c r="AS282" s="267"/>
      <c r="AT282" s="266"/>
      <c r="AU282" s="266"/>
      <c r="AV282" s="266"/>
    </row>
    <row r="283" spans="1:48" x14ac:dyDescent="0.3">
      <c r="A283" s="52"/>
      <c r="B283" s="54"/>
      <c r="C283" s="53"/>
      <c r="D283" s="53"/>
      <c r="E283" s="53"/>
      <c r="F283" s="57"/>
      <c r="G283" s="57"/>
      <c r="H283" s="52"/>
      <c r="I283" s="53"/>
      <c r="J283" s="53"/>
      <c r="K283" s="95"/>
      <c r="L283" s="52"/>
      <c r="M283" s="52"/>
      <c r="N283" s="54"/>
      <c r="O283" s="254" t="str" cm="1">
        <f t="array" ref="O283">IF(A283="","",INDEX(근로조건!$A$5:$Y$1048576,MATCH(A283,근로조건!$A$5:$A$1048576,0)+0,15))</f>
        <v/>
      </c>
      <c r="P283" s="255" t="str" cm="1">
        <f t="array" ref="P283">IF(A283="","",INDEX(근로조건!$A$5:$Y$1048576,MATCH(A283,근로조건!$A$5:$A$1048576,0)+0,16))</f>
        <v/>
      </c>
      <c r="Q283" s="256" t="str" cm="1">
        <f t="array" ref="Q283">IF(A283="","",INDEX(근로조건!$A$5:$ZZ$1048576,MATCH(A283,근로조건!$A$5:$A$1048576,0)+0,21))</f>
        <v/>
      </c>
      <c r="R283" s="61"/>
      <c r="S283" s="61"/>
      <c r="T283" s="61"/>
      <c r="U283" s="61"/>
      <c r="V283" s="61"/>
      <c r="W283" s="61"/>
      <c r="X283" s="61"/>
      <c r="Y283" s="61"/>
      <c r="Z283" s="260" t="str">
        <f t="shared" si="15"/>
        <v/>
      </c>
      <c r="AA283" s="260" t="str">
        <f t="shared" si="16"/>
        <v/>
      </c>
      <c r="AB283" s="260" t="str" cm="1">
        <f t="array" ref="AB283">IFERROR(IF(A283="","",INDEX(근로조건!$A$5:$Z$1048576,MATCH(A283,근로조건!$A$5:$A$1048576,0)+0,17)-INDEX(근로조건!$A$5:$Z$1048576,MATCH(A283,근로조건!$A$5:$A$1048576,0)+0,11))*B283,"")</f>
        <v/>
      </c>
      <c r="AC283" s="260" t="str">
        <f t="shared" si="17"/>
        <v/>
      </c>
      <c r="AD283" s="260" t="str" cm="1">
        <f t="array" ref="AD283">IFERROR(IF(A283="","",INDEX(근로조건!$A$5:$L$1048576,MATCH(A283,근로조건!$A$5:$A$1048576,0)+0,12))*B283,"")</f>
        <v/>
      </c>
      <c r="AE283" s="261" t="str" cm="1">
        <f t="array" ref="AE283">IF(A283="","",INDEX(근로조건!$A$5:$AF$1048576,MATCH(A283,근로조건!$A$5:$A$1048576,0)+0,13))</f>
        <v/>
      </c>
      <c r="AF283" s="262" t="str" cm="1">
        <f t="array" ref="AF283">IF(A283="","",INDEX(근로조건!$A$5:$AF$1048576,MATCH(A283,근로조건!$A$5:$A$1048576,0)+0,14))</f>
        <v/>
      </c>
      <c r="AG283" s="261" t="str" cm="1">
        <f t="array" ref="AG283">IF(A283="","",INDEX(근로조건!$A$5:$AF$1048576,MATCH(A283,근로조건!$A$5:$A$1048576,0)+0,11))</f>
        <v/>
      </c>
      <c r="AH283" s="261" t="str" cm="1">
        <f t="array" ref="AH283">IF(A283="","",INDEX(근로조건!$A$5:$AF$1048576,MATCH(A283,근로조건!$A$5:$A$1048576,0)+0,19))</f>
        <v/>
      </c>
      <c r="AI283" s="262" t="str" cm="1">
        <f t="array" ref="AI283">IF(A283="","",INDEX(근로조건!$A$5:$AF$1048576,MATCH(A283,근로조건!$A$5:$A$1048576,0)+0,17))</f>
        <v/>
      </c>
      <c r="AJ283" s="253"/>
      <c r="AK283" s="253"/>
      <c r="AL283" s="253" t="str" cm="1">
        <f t="array" ref="AL283">IF(A283="","",INDEX(근로조건!$A$5:$AF$1048576,MATCH(A283,근로조건!$A$5:$A$1048576,0)+0,20))</f>
        <v/>
      </c>
      <c r="AM283" s="253"/>
      <c r="AN283" s="253"/>
      <c r="AO283" s="253"/>
      <c r="AP283" s="260"/>
      <c r="AQ283" s="123"/>
      <c r="AR283" s="166"/>
      <c r="AS283" s="267"/>
      <c r="AT283" s="266"/>
      <c r="AU283" s="266"/>
      <c r="AV283" s="266"/>
    </row>
    <row r="284" spans="1:48" x14ac:dyDescent="0.3">
      <c r="A284" s="52"/>
      <c r="B284" s="54"/>
      <c r="C284" s="53"/>
      <c r="D284" s="53"/>
      <c r="E284" s="53"/>
      <c r="F284" s="57"/>
      <c r="G284" s="57"/>
      <c r="H284" s="52"/>
      <c r="I284" s="53"/>
      <c r="J284" s="53"/>
      <c r="K284" s="95"/>
      <c r="L284" s="52"/>
      <c r="M284" s="52"/>
      <c r="N284" s="54"/>
      <c r="O284" s="254" t="str" cm="1">
        <f t="array" ref="O284">IF(A284="","",INDEX(근로조건!$A$5:$Y$1048576,MATCH(A284,근로조건!$A$5:$A$1048576,0)+0,15))</f>
        <v/>
      </c>
      <c r="P284" s="255" t="str" cm="1">
        <f t="array" ref="P284">IF(A284="","",INDEX(근로조건!$A$5:$Y$1048576,MATCH(A284,근로조건!$A$5:$A$1048576,0)+0,16))</f>
        <v/>
      </c>
      <c r="Q284" s="256" t="str" cm="1">
        <f t="array" ref="Q284">IF(A284="","",INDEX(근로조건!$A$5:$ZZ$1048576,MATCH(A284,근로조건!$A$5:$A$1048576,0)+0,21))</f>
        <v/>
      </c>
      <c r="R284" s="61"/>
      <c r="S284" s="61"/>
      <c r="T284" s="61"/>
      <c r="U284" s="61"/>
      <c r="V284" s="61"/>
      <c r="W284" s="61"/>
      <c r="X284" s="61"/>
      <c r="Y284" s="61"/>
      <c r="Z284" s="260" t="str">
        <f t="shared" si="15"/>
        <v/>
      </c>
      <c r="AA284" s="260" t="str">
        <f t="shared" si="16"/>
        <v/>
      </c>
      <c r="AB284" s="260" t="str" cm="1">
        <f t="array" ref="AB284">IFERROR(IF(A284="","",INDEX(근로조건!$A$5:$Z$1048576,MATCH(A284,근로조건!$A$5:$A$1048576,0)+0,17)-INDEX(근로조건!$A$5:$Z$1048576,MATCH(A284,근로조건!$A$5:$A$1048576,0)+0,11))*B284,"")</f>
        <v/>
      </c>
      <c r="AC284" s="260" t="str">
        <f t="shared" si="17"/>
        <v/>
      </c>
      <c r="AD284" s="260" t="str" cm="1">
        <f t="array" ref="AD284">IFERROR(IF(A284="","",INDEX(근로조건!$A$5:$L$1048576,MATCH(A284,근로조건!$A$5:$A$1048576,0)+0,12))*B284,"")</f>
        <v/>
      </c>
      <c r="AE284" s="261" t="str" cm="1">
        <f t="array" ref="AE284">IF(A284="","",INDEX(근로조건!$A$5:$AF$1048576,MATCH(A284,근로조건!$A$5:$A$1048576,0)+0,13))</f>
        <v/>
      </c>
      <c r="AF284" s="262" t="str" cm="1">
        <f t="array" ref="AF284">IF(A284="","",INDEX(근로조건!$A$5:$AF$1048576,MATCH(A284,근로조건!$A$5:$A$1048576,0)+0,14))</f>
        <v/>
      </c>
      <c r="AG284" s="261" t="str" cm="1">
        <f t="array" ref="AG284">IF(A284="","",INDEX(근로조건!$A$5:$AF$1048576,MATCH(A284,근로조건!$A$5:$A$1048576,0)+0,11))</f>
        <v/>
      </c>
      <c r="AH284" s="261" t="str" cm="1">
        <f t="array" ref="AH284">IF(A284="","",INDEX(근로조건!$A$5:$AF$1048576,MATCH(A284,근로조건!$A$5:$A$1048576,0)+0,19))</f>
        <v/>
      </c>
      <c r="AI284" s="262" t="str" cm="1">
        <f t="array" ref="AI284">IF(A284="","",INDEX(근로조건!$A$5:$AF$1048576,MATCH(A284,근로조건!$A$5:$A$1048576,0)+0,17))</f>
        <v/>
      </c>
      <c r="AJ284" s="253"/>
      <c r="AK284" s="253"/>
      <c r="AL284" s="253" t="str" cm="1">
        <f t="array" ref="AL284">IF(A284="","",INDEX(근로조건!$A$5:$AF$1048576,MATCH(A284,근로조건!$A$5:$A$1048576,0)+0,20))</f>
        <v/>
      </c>
      <c r="AM284" s="253"/>
      <c r="AN284" s="253"/>
      <c r="AO284" s="253"/>
      <c r="AP284" s="260"/>
      <c r="AQ284" s="123"/>
      <c r="AR284" s="166"/>
      <c r="AS284" s="267"/>
      <c r="AT284" s="266"/>
      <c r="AU284" s="266"/>
      <c r="AV284" s="266"/>
    </row>
    <row r="285" spans="1:48" x14ac:dyDescent="0.3">
      <c r="A285" s="52"/>
      <c r="B285" s="54"/>
      <c r="C285" s="53"/>
      <c r="D285" s="53"/>
      <c r="E285" s="53"/>
      <c r="F285" s="57"/>
      <c r="G285" s="57"/>
      <c r="H285" s="52"/>
      <c r="I285" s="53"/>
      <c r="J285" s="53"/>
      <c r="K285" s="95"/>
      <c r="L285" s="52"/>
      <c r="M285" s="52"/>
      <c r="N285" s="54"/>
      <c r="O285" s="254" t="str" cm="1">
        <f t="array" ref="O285">IF(A285="","",INDEX(근로조건!$A$5:$Y$1048576,MATCH(A285,근로조건!$A$5:$A$1048576,0)+0,15))</f>
        <v/>
      </c>
      <c r="P285" s="255" t="str" cm="1">
        <f t="array" ref="P285">IF(A285="","",INDEX(근로조건!$A$5:$Y$1048576,MATCH(A285,근로조건!$A$5:$A$1048576,0)+0,16))</f>
        <v/>
      </c>
      <c r="Q285" s="256" t="str" cm="1">
        <f t="array" ref="Q285">IF(A285="","",INDEX(근로조건!$A$5:$ZZ$1048576,MATCH(A285,근로조건!$A$5:$A$1048576,0)+0,21))</f>
        <v/>
      </c>
      <c r="R285" s="61"/>
      <c r="S285" s="61"/>
      <c r="T285" s="61"/>
      <c r="U285" s="61"/>
      <c r="V285" s="61"/>
      <c r="W285" s="61"/>
      <c r="X285" s="61"/>
      <c r="Y285" s="61"/>
      <c r="Z285" s="260" t="str">
        <f t="shared" si="15"/>
        <v/>
      </c>
      <c r="AA285" s="260" t="str">
        <f t="shared" si="16"/>
        <v/>
      </c>
      <c r="AB285" s="260" t="str" cm="1">
        <f t="array" ref="AB285">IFERROR(IF(A285="","",INDEX(근로조건!$A$5:$Z$1048576,MATCH(A285,근로조건!$A$5:$A$1048576,0)+0,17)-INDEX(근로조건!$A$5:$Z$1048576,MATCH(A285,근로조건!$A$5:$A$1048576,0)+0,11))*B285,"")</f>
        <v/>
      </c>
      <c r="AC285" s="260" t="str">
        <f t="shared" si="17"/>
        <v/>
      </c>
      <c r="AD285" s="260" t="str" cm="1">
        <f t="array" ref="AD285">IFERROR(IF(A285="","",INDEX(근로조건!$A$5:$L$1048576,MATCH(A285,근로조건!$A$5:$A$1048576,0)+0,12))*B285,"")</f>
        <v/>
      </c>
      <c r="AE285" s="261" t="str" cm="1">
        <f t="array" ref="AE285">IF(A285="","",INDEX(근로조건!$A$5:$AF$1048576,MATCH(A285,근로조건!$A$5:$A$1048576,0)+0,13))</f>
        <v/>
      </c>
      <c r="AF285" s="262" t="str" cm="1">
        <f t="array" ref="AF285">IF(A285="","",INDEX(근로조건!$A$5:$AF$1048576,MATCH(A285,근로조건!$A$5:$A$1048576,0)+0,14))</f>
        <v/>
      </c>
      <c r="AG285" s="261" t="str" cm="1">
        <f t="array" ref="AG285">IF(A285="","",INDEX(근로조건!$A$5:$AF$1048576,MATCH(A285,근로조건!$A$5:$A$1048576,0)+0,11))</f>
        <v/>
      </c>
      <c r="AH285" s="261" t="str" cm="1">
        <f t="array" ref="AH285">IF(A285="","",INDEX(근로조건!$A$5:$AF$1048576,MATCH(A285,근로조건!$A$5:$A$1048576,0)+0,19))</f>
        <v/>
      </c>
      <c r="AI285" s="262" t="str" cm="1">
        <f t="array" ref="AI285">IF(A285="","",INDEX(근로조건!$A$5:$AF$1048576,MATCH(A285,근로조건!$A$5:$A$1048576,0)+0,17))</f>
        <v/>
      </c>
      <c r="AJ285" s="253"/>
      <c r="AK285" s="253"/>
      <c r="AL285" s="253" t="str" cm="1">
        <f t="array" ref="AL285">IF(A285="","",INDEX(근로조건!$A$5:$AF$1048576,MATCH(A285,근로조건!$A$5:$A$1048576,0)+0,20))</f>
        <v/>
      </c>
      <c r="AM285" s="253"/>
      <c r="AN285" s="253"/>
      <c r="AO285" s="253"/>
      <c r="AP285" s="260"/>
      <c r="AQ285" s="123"/>
      <c r="AR285" s="166"/>
      <c r="AS285" s="267"/>
      <c r="AT285" s="266"/>
      <c r="AU285" s="266"/>
      <c r="AV285" s="266"/>
    </row>
    <row r="286" spans="1:48" x14ac:dyDescent="0.3">
      <c r="A286" s="52"/>
      <c r="B286" s="54"/>
      <c r="C286" s="53"/>
      <c r="D286" s="53"/>
      <c r="E286" s="53"/>
      <c r="F286" s="57"/>
      <c r="G286" s="57"/>
      <c r="H286" s="52"/>
      <c r="I286" s="53"/>
      <c r="J286" s="53"/>
      <c r="K286" s="95"/>
      <c r="L286" s="52"/>
      <c r="M286" s="52"/>
      <c r="N286" s="54"/>
      <c r="O286" s="254" t="str" cm="1">
        <f t="array" ref="O286">IF(A286="","",INDEX(근로조건!$A$5:$Y$1048576,MATCH(A286,근로조건!$A$5:$A$1048576,0)+0,15))</f>
        <v/>
      </c>
      <c r="P286" s="255" t="str" cm="1">
        <f t="array" ref="P286">IF(A286="","",INDEX(근로조건!$A$5:$Y$1048576,MATCH(A286,근로조건!$A$5:$A$1048576,0)+0,16))</f>
        <v/>
      </c>
      <c r="Q286" s="256" t="str" cm="1">
        <f t="array" ref="Q286">IF(A286="","",INDEX(근로조건!$A$5:$ZZ$1048576,MATCH(A286,근로조건!$A$5:$A$1048576,0)+0,21))</f>
        <v/>
      </c>
      <c r="R286" s="61"/>
      <c r="S286" s="61"/>
      <c r="T286" s="61"/>
      <c r="U286" s="61"/>
      <c r="V286" s="61"/>
      <c r="W286" s="61"/>
      <c r="X286" s="61"/>
      <c r="Y286" s="61"/>
      <c r="Z286" s="260" t="str">
        <f t="shared" si="15"/>
        <v/>
      </c>
      <c r="AA286" s="260" t="str">
        <f t="shared" si="16"/>
        <v/>
      </c>
      <c r="AB286" s="260" t="str" cm="1">
        <f t="array" ref="AB286">IFERROR(IF(A286="","",INDEX(근로조건!$A$5:$Z$1048576,MATCH(A286,근로조건!$A$5:$A$1048576,0)+0,17)-INDEX(근로조건!$A$5:$Z$1048576,MATCH(A286,근로조건!$A$5:$A$1048576,0)+0,11))*B286,"")</f>
        <v/>
      </c>
      <c r="AC286" s="260" t="str">
        <f t="shared" si="17"/>
        <v/>
      </c>
      <c r="AD286" s="260" t="str" cm="1">
        <f t="array" ref="AD286">IFERROR(IF(A286="","",INDEX(근로조건!$A$5:$L$1048576,MATCH(A286,근로조건!$A$5:$A$1048576,0)+0,12))*B286,"")</f>
        <v/>
      </c>
      <c r="AE286" s="261" t="str" cm="1">
        <f t="array" ref="AE286">IF(A286="","",INDEX(근로조건!$A$5:$AF$1048576,MATCH(A286,근로조건!$A$5:$A$1048576,0)+0,13))</f>
        <v/>
      </c>
      <c r="AF286" s="262" t="str" cm="1">
        <f t="array" ref="AF286">IF(A286="","",INDEX(근로조건!$A$5:$AF$1048576,MATCH(A286,근로조건!$A$5:$A$1048576,0)+0,14))</f>
        <v/>
      </c>
      <c r="AG286" s="261" t="str" cm="1">
        <f t="array" ref="AG286">IF(A286="","",INDEX(근로조건!$A$5:$AF$1048576,MATCH(A286,근로조건!$A$5:$A$1048576,0)+0,11))</f>
        <v/>
      </c>
      <c r="AH286" s="261" t="str" cm="1">
        <f t="array" ref="AH286">IF(A286="","",INDEX(근로조건!$A$5:$AF$1048576,MATCH(A286,근로조건!$A$5:$A$1048576,0)+0,19))</f>
        <v/>
      </c>
      <c r="AI286" s="262" t="str" cm="1">
        <f t="array" ref="AI286">IF(A286="","",INDEX(근로조건!$A$5:$AF$1048576,MATCH(A286,근로조건!$A$5:$A$1048576,0)+0,17))</f>
        <v/>
      </c>
      <c r="AJ286" s="253"/>
      <c r="AK286" s="253"/>
      <c r="AL286" s="253" t="str" cm="1">
        <f t="array" ref="AL286">IF(A286="","",INDEX(근로조건!$A$5:$AF$1048576,MATCH(A286,근로조건!$A$5:$A$1048576,0)+0,20))</f>
        <v/>
      </c>
      <c r="AM286" s="253"/>
      <c r="AN286" s="253"/>
      <c r="AO286" s="253"/>
      <c r="AP286" s="260"/>
      <c r="AQ286" s="123"/>
      <c r="AR286" s="166"/>
      <c r="AS286" s="267"/>
      <c r="AT286" s="266"/>
      <c r="AU286" s="266"/>
      <c r="AV286" s="266"/>
    </row>
    <row r="287" spans="1:48" x14ac:dyDescent="0.3">
      <c r="A287" s="52"/>
      <c r="B287" s="54"/>
      <c r="C287" s="53"/>
      <c r="D287" s="53"/>
      <c r="E287" s="53"/>
      <c r="F287" s="57"/>
      <c r="G287" s="57"/>
      <c r="H287" s="52"/>
      <c r="I287" s="53"/>
      <c r="J287" s="53"/>
      <c r="K287" s="95"/>
      <c r="L287" s="52"/>
      <c r="M287" s="52"/>
      <c r="N287" s="54"/>
      <c r="O287" s="254" t="str" cm="1">
        <f t="array" ref="O287">IF(A287="","",INDEX(근로조건!$A$5:$Y$1048576,MATCH(A287,근로조건!$A$5:$A$1048576,0)+0,15))</f>
        <v/>
      </c>
      <c r="P287" s="255" t="str" cm="1">
        <f t="array" ref="P287">IF(A287="","",INDEX(근로조건!$A$5:$Y$1048576,MATCH(A287,근로조건!$A$5:$A$1048576,0)+0,16))</f>
        <v/>
      </c>
      <c r="Q287" s="256" t="str" cm="1">
        <f t="array" ref="Q287">IF(A287="","",INDEX(근로조건!$A$5:$ZZ$1048576,MATCH(A287,근로조건!$A$5:$A$1048576,0)+0,21))</f>
        <v/>
      </c>
      <c r="R287" s="61"/>
      <c r="S287" s="61"/>
      <c r="T287" s="61"/>
      <c r="U287" s="61"/>
      <c r="V287" s="61"/>
      <c r="W287" s="61"/>
      <c r="X287" s="61"/>
      <c r="Y287" s="61"/>
      <c r="Z287" s="260" t="str">
        <f t="shared" si="15"/>
        <v/>
      </c>
      <c r="AA287" s="260" t="str">
        <f t="shared" si="16"/>
        <v/>
      </c>
      <c r="AB287" s="260" t="str" cm="1">
        <f t="array" ref="AB287">IFERROR(IF(A287="","",INDEX(근로조건!$A$5:$Z$1048576,MATCH(A287,근로조건!$A$5:$A$1048576,0)+0,17)-INDEX(근로조건!$A$5:$Z$1048576,MATCH(A287,근로조건!$A$5:$A$1048576,0)+0,11))*B287,"")</f>
        <v/>
      </c>
      <c r="AC287" s="260" t="str">
        <f t="shared" si="17"/>
        <v/>
      </c>
      <c r="AD287" s="260" t="str" cm="1">
        <f t="array" ref="AD287">IFERROR(IF(A287="","",INDEX(근로조건!$A$5:$L$1048576,MATCH(A287,근로조건!$A$5:$A$1048576,0)+0,12))*B287,"")</f>
        <v/>
      </c>
      <c r="AE287" s="261" t="str" cm="1">
        <f t="array" ref="AE287">IF(A287="","",INDEX(근로조건!$A$5:$AF$1048576,MATCH(A287,근로조건!$A$5:$A$1048576,0)+0,13))</f>
        <v/>
      </c>
      <c r="AF287" s="262" t="str" cm="1">
        <f t="array" ref="AF287">IF(A287="","",INDEX(근로조건!$A$5:$AF$1048576,MATCH(A287,근로조건!$A$5:$A$1048576,0)+0,14))</f>
        <v/>
      </c>
      <c r="AG287" s="261" t="str" cm="1">
        <f t="array" ref="AG287">IF(A287="","",INDEX(근로조건!$A$5:$AF$1048576,MATCH(A287,근로조건!$A$5:$A$1048576,0)+0,11))</f>
        <v/>
      </c>
      <c r="AH287" s="261" t="str" cm="1">
        <f t="array" ref="AH287">IF(A287="","",INDEX(근로조건!$A$5:$AF$1048576,MATCH(A287,근로조건!$A$5:$A$1048576,0)+0,19))</f>
        <v/>
      </c>
      <c r="AI287" s="262" t="str" cm="1">
        <f t="array" ref="AI287">IF(A287="","",INDEX(근로조건!$A$5:$AF$1048576,MATCH(A287,근로조건!$A$5:$A$1048576,0)+0,17))</f>
        <v/>
      </c>
      <c r="AJ287" s="253"/>
      <c r="AK287" s="253"/>
      <c r="AL287" s="253" t="str" cm="1">
        <f t="array" ref="AL287">IF(A287="","",INDEX(근로조건!$A$5:$AF$1048576,MATCH(A287,근로조건!$A$5:$A$1048576,0)+0,20))</f>
        <v/>
      </c>
      <c r="AM287" s="253"/>
      <c r="AN287" s="253"/>
      <c r="AO287" s="253"/>
      <c r="AP287" s="260"/>
      <c r="AQ287" s="123"/>
      <c r="AR287" s="166"/>
      <c r="AS287" s="267"/>
      <c r="AT287" s="266"/>
      <c r="AU287" s="266"/>
      <c r="AV287" s="266"/>
    </row>
    <row r="288" spans="1:48" x14ac:dyDescent="0.3">
      <c r="A288" s="52"/>
      <c r="B288" s="54"/>
      <c r="C288" s="53"/>
      <c r="D288" s="53"/>
      <c r="E288" s="53"/>
      <c r="F288" s="57"/>
      <c r="G288" s="57"/>
      <c r="H288" s="52"/>
      <c r="I288" s="53"/>
      <c r="J288" s="53"/>
      <c r="K288" s="95"/>
      <c r="L288" s="52"/>
      <c r="M288" s="52"/>
      <c r="N288" s="54"/>
      <c r="O288" s="254" t="str" cm="1">
        <f t="array" ref="O288">IF(A288="","",INDEX(근로조건!$A$5:$Y$1048576,MATCH(A288,근로조건!$A$5:$A$1048576,0)+0,15))</f>
        <v/>
      </c>
      <c r="P288" s="255" t="str" cm="1">
        <f t="array" ref="P288">IF(A288="","",INDEX(근로조건!$A$5:$Y$1048576,MATCH(A288,근로조건!$A$5:$A$1048576,0)+0,16))</f>
        <v/>
      </c>
      <c r="Q288" s="256" t="str" cm="1">
        <f t="array" ref="Q288">IF(A288="","",INDEX(근로조건!$A$5:$ZZ$1048576,MATCH(A288,근로조건!$A$5:$A$1048576,0)+0,21))</f>
        <v/>
      </c>
      <c r="R288" s="61"/>
      <c r="S288" s="61"/>
      <c r="T288" s="61"/>
      <c r="U288" s="61"/>
      <c r="V288" s="61"/>
      <c r="W288" s="61"/>
      <c r="X288" s="61"/>
      <c r="Y288" s="61"/>
      <c r="Z288" s="260" t="str">
        <f t="shared" si="15"/>
        <v/>
      </c>
      <c r="AA288" s="260" t="str">
        <f t="shared" si="16"/>
        <v/>
      </c>
      <c r="AB288" s="260" t="str" cm="1">
        <f t="array" ref="AB288">IFERROR(IF(A288="","",INDEX(근로조건!$A$5:$Z$1048576,MATCH(A288,근로조건!$A$5:$A$1048576,0)+0,17)-INDEX(근로조건!$A$5:$Z$1048576,MATCH(A288,근로조건!$A$5:$A$1048576,0)+0,11))*B288,"")</f>
        <v/>
      </c>
      <c r="AC288" s="260" t="str">
        <f t="shared" si="17"/>
        <v/>
      </c>
      <c r="AD288" s="260" t="str" cm="1">
        <f t="array" ref="AD288">IFERROR(IF(A288="","",INDEX(근로조건!$A$5:$L$1048576,MATCH(A288,근로조건!$A$5:$A$1048576,0)+0,12))*B288,"")</f>
        <v/>
      </c>
      <c r="AE288" s="261" t="str" cm="1">
        <f t="array" ref="AE288">IF(A288="","",INDEX(근로조건!$A$5:$AF$1048576,MATCH(A288,근로조건!$A$5:$A$1048576,0)+0,13))</f>
        <v/>
      </c>
      <c r="AF288" s="262" t="str" cm="1">
        <f t="array" ref="AF288">IF(A288="","",INDEX(근로조건!$A$5:$AF$1048576,MATCH(A288,근로조건!$A$5:$A$1048576,0)+0,14))</f>
        <v/>
      </c>
      <c r="AG288" s="261" t="str" cm="1">
        <f t="array" ref="AG288">IF(A288="","",INDEX(근로조건!$A$5:$AF$1048576,MATCH(A288,근로조건!$A$5:$A$1048576,0)+0,11))</f>
        <v/>
      </c>
      <c r="AH288" s="261" t="str" cm="1">
        <f t="array" ref="AH288">IF(A288="","",INDEX(근로조건!$A$5:$AF$1048576,MATCH(A288,근로조건!$A$5:$A$1048576,0)+0,19))</f>
        <v/>
      </c>
      <c r="AI288" s="262" t="str" cm="1">
        <f t="array" ref="AI288">IF(A288="","",INDEX(근로조건!$A$5:$AF$1048576,MATCH(A288,근로조건!$A$5:$A$1048576,0)+0,17))</f>
        <v/>
      </c>
      <c r="AJ288" s="253"/>
      <c r="AK288" s="253"/>
      <c r="AL288" s="253" t="str" cm="1">
        <f t="array" ref="AL288">IF(A288="","",INDEX(근로조건!$A$5:$AF$1048576,MATCH(A288,근로조건!$A$5:$A$1048576,0)+0,20))</f>
        <v/>
      </c>
      <c r="AM288" s="253"/>
      <c r="AN288" s="253"/>
      <c r="AO288" s="253"/>
      <c r="AP288" s="260"/>
      <c r="AQ288" s="123"/>
      <c r="AR288" s="166"/>
      <c r="AS288" s="267"/>
      <c r="AT288" s="266"/>
      <c r="AU288" s="266"/>
      <c r="AV288" s="266"/>
    </row>
    <row r="289" spans="1:48" x14ac:dyDescent="0.3">
      <c r="A289" s="52"/>
      <c r="B289" s="54"/>
      <c r="C289" s="53"/>
      <c r="D289" s="53"/>
      <c r="E289" s="53"/>
      <c r="F289" s="57"/>
      <c r="G289" s="57"/>
      <c r="H289" s="52"/>
      <c r="I289" s="53"/>
      <c r="J289" s="53"/>
      <c r="K289" s="95"/>
      <c r="L289" s="52"/>
      <c r="M289" s="52"/>
      <c r="N289" s="54"/>
      <c r="O289" s="254" t="str" cm="1">
        <f t="array" ref="O289">IF(A289="","",INDEX(근로조건!$A$5:$Y$1048576,MATCH(A289,근로조건!$A$5:$A$1048576,0)+0,15))</f>
        <v/>
      </c>
      <c r="P289" s="255" t="str" cm="1">
        <f t="array" ref="P289">IF(A289="","",INDEX(근로조건!$A$5:$Y$1048576,MATCH(A289,근로조건!$A$5:$A$1048576,0)+0,16))</f>
        <v/>
      </c>
      <c r="Q289" s="256" t="str" cm="1">
        <f t="array" ref="Q289">IF(A289="","",INDEX(근로조건!$A$5:$ZZ$1048576,MATCH(A289,근로조건!$A$5:$A$1048576,0)+0,21))</f>
        <v/>
      </c>
      <c r="R289" s="61"/>
      <c r="S289" s="61"/>
      <c r="T289" s="61"/>
      <c r="U289" s="61"/>
      <c r="V289" s="61"/>
      <c r="W289" s="61"/>
      <c r="X289" s="61"/>
      <c r="Y289" s="61"/>
      <c r="Z289" s="260" t="str">
        <f t="shared" si="15"/>
        <v/>
      </c>
      <c r="AA289" s="260" t="str">
        <f t="shared" si="16"/>
        <v/>
      </c>
      <c r="AB289" s="260" t="str" cm="1">
        <f t="array" ref="AB289">IFERROR(IF(A289="","",INDEX(근로조건!$A$5:$Z$1048576,MATCH(A289,근로조건!$A$5:$A$1048576,0)+0,17)-INDEX(근로조건!$A$5:$Z$1048576,MATCH(A289,근로조건!$A$5:$A$1048576,0)+0,11))*B289,"")</f>
        <v/>
      </c>
      <c r="AC289" s="260" t="str">
        <f t="shared" si="17"/>
        <v/>
      </c>
      <c r="AD289" s="260" t="str" cm="1">
        <f t="array" ref="AD289">IFERROR(IF(A289="","",INDEX(근로조건!$A$5:$L$1048576,MATCH(A289,근로조건!$A$5:$A$1048576,0)+0,12))*B289,"")</f>
        <v/>
      </c>
      <c r="AE289" s="261" t="str" cm="1">
        <f t="array" ref="AE289">IF(A289="","",INDEX(근로조건!$A$5:$AF$1048576,MATCH(A289,근로조건!$A$5:$A$1048576,0)+0,13))</f>
        <v/>
      </c>
      <c r="AF289" s="262" t="str" cm="1">
        <f t="array" ref="AF289">IF(A289="","",INDEX(근로조건!$A$5:$AF$1048576,MATCH(A289,근로조건!$A$5:$A$1048576,0)+0,14))</f>
        <v/>
      </c>
      <c r="AG289" s="261" t="str" cm="1">
        <f t="array" ref="AG289">IF(A289="","",INDEX(근로조건!$A$5:$AF$1048576,MATCH(A289,근로조건!$A$5:$A$1048576,0)+0,11))</f>
        <v/>
      </c>
      <c r="AH289" s="261" t="str" cm="1">
        <f t="array" ref="AH289">IF(A289="","",INDEX(근로조건!$A$5:$AF$1048576,MATCH(A289,근로조건!$A$5:$A$1048576,0)+0,19))</f>
        <v/>
      </c>
      <c r="AI289" s="262" t="str" cm="1">
        <f t="array" ref="AI289">IF(A289="","",INDEX(근로조건!$A$5:$AF$1048576,MATCH(A289,근로조건!$A$5:$A$1048576,0)+0,17))</f>
        <v/>
      </c>
      <c r="AJ289" s="253"/>
      <c r="AK289" s="253"/>
      <c r="AL289" s="253" t="str" cm="1">
        <f t="array" ref="AL289">IF(A289="","",INDEX(근로조건!$A$5:$AF$1048576,MATCH(A289,근로조건!$A$5:$A$1048576,0)+0,20))</f>
        <v/>
      </c>
      <c r="AM289" s="253"/>
      <c r="AN289" s="253"/>
      <c r="AO289" s="253"/>
      <c r="AP289" s="260"/>
      <c r="AQ289" s="123"/>
      <c r="AR289" s="166"/>
      <c r="AS289" s="267"/>
      <c r="AT289" s="266"/>
      <c r="AU289" s="266"/>
      <c r="AV289" s="266"/>
    </row>
    <row r="290" spans="1:48" x14ac:dyDescent="0.3">
      <c r="A290" s="52"/>
      <c r="B290" s="54"/>
      <c r="C290" s="53"/>
      <c r="D290" s="53"/>
      <c r="E290" s="53"/>
      <c r="F290" s="57"/>
      <c r="G290" s="57"/>
      <c r="H290" s="52"/>
      <c r="I290" s="53"/>
      <c r="J290" s="53"/>
      <c r="K290" s="95"/>
      <c r="L290" s="52"/>
      <c r="M290" s="52"/>
      <c r="N290" s="54"/>
      <c r="O290" s="254" t="str" cm="1">
        <f t="array" ref="O290">IF(A290="","",INDEX(근로조건!$A$5:$Y$1048576,MATCH(A290,근로조건!$A$5:$A$1048576,0)+0,15))</f>
        <v/>
      </c>
      <c r="P290" s="255" t="str" cm="1">
        <f t="array" ref="P290">IF(A290="","",INDEX(근로조건!$A$5:$Y$1048576,MATCH(A290,근로조건!$A$5:$A$1048576,0)+0,16))</f>
        <v/>
      </c>
      <c r="Q290" s="256" t="str" cm="1">
        <f t="array" ref="Q290">IF(A290="","",INDEX(근로조건!$A$5:$ZZ$1048576,MATCH(A290,근로조건!$A$5:$A$1048576,0)+0,21))</f>
        <v/>
      </c>
      <c r="R290" s="61"/>
      <c r="S290" s="61"/>
      <c r="T290" s="61"/>
      <c r="U290" s="61"/>
      <c r="V290" s="61"/>
      <c r="W290" s="61"/>
      <c r="X290" s="61"/>
      <c r="Y290" s="61"/>
      <c r="Z290" s="260" t="str">
        <f t="shared" si="15"/>
        <v/>
      </c>
      <c r="AA290" s="260" t="str">
        <f t="shared" si="16"/>
        <v/>
      </c>
      <c r="AB290" s="260" t="str" cm="1">
        <f t="array" ref="AB290">IFERROR(IF(A290="","",INDEX(근로조건!$A$5:$Z$1048576,MATCH(A290,근로조건!$A$5:$A$1048576,0)+0,17)-INDEX(근로조건!$A$5:$Z$1048576,MATCH(A290,근로조건!$A$5:$A$1048576,0)+0,11))*B290,"")</f>
        <v/>
      </c>
      <c r="AC290" s="260" t="str">
        <f t="shared" si="17"/>
        <v/>
      </c>
      <c r="AD290" s="260" t="str" cm="1">
        <f t="array" ref="AD290">IFERROR(IF(A290="","",INDEX(근로조건!$A$5:$L$1048576,MATCH(A290,근로조건!$A$5:$A$1048576,0)+0,12))*B290,"")</f>
        <v/>
      </c>
      <c r="AE290" s="261" t="str" cm="1">
        <f t="array" ref="AE290">IF(A290="","",INDEX(근로조건!$A$5:$AF$1048576,MATCH(A290,근로조건!$A$5:$A$1048576,0)+0,13))</f>
        <v/>
      </c>
      <c r="AF290" s="262" t="str" cm="1">
        <f t="array" ref="AF290">IF(A290="","",INDEX(근로조건!$A$5:$AF$1048576,MATCH(A290,근로조건!$A$5:$A$1048576,0)+0,14))</f>
        <v/>
      </c>
      <c r="AG290" s="261" t="str" cm="1">
        <f t="array" ref="AG290">IF(A290="","",INDEX(근로조건!$A$5:$AF$1048576,MATCH(A290,근로조건!$A$5:$A$1048576,0)+0,11))</f>
        <v/>
      </c>
      <c r="AH290" s="261" t="str" cm="1">
        <f t="array" ref="AH290">IF(A290="","",INDEX(근로조건!$A$5:$AF$1048576,MATCH(A290,근로조건!$A$5:$A$1048576,0)+0,19))</f>
        <v/>
      </c>
      <c r="AI290" s="262" t="str" cm="1">
        <f t="array" ref="AI290">IF(A290="","",INDEX(근로조건!$A$5:$AF$1048576,MATCH(A290,근로조건!$A$5:$A$1048576,0)+0,17))</f>
        <v/>
      </c>
      <c r="AJ290" s="253"/>
      <c r="AK290" s="253"/>
      <c r="AL290" s="253" t="str" cm="1">
        <f t="array" ref="AL290">IF(A290="","",INDEX(근로조건!$A$5:$AF$1048576,MATCH(A290,근로조건!$A$5:$A$1048576,0)+0,20))</f>
        <v/>
      </c>
      <c r="AM290" s="253"/>
      <c r="AN290" s="253"/>
      <c r="AO290" s="253"/>
      <c r="AP290" s="260"/>
      <c r="AQ290" s="123"/>
      <c r="AR290" s="166"/>
      <c r="AS290" s="267"/>
      <c r="AT290" s="266"/>
      <c r="AU290" s="266"/>
      <c r="AV290" s="266"/>
    </row>
    <row r="291" spans="1:48" x14ac:dyDescent="0.3">
      <c r="A291" s="52"/>
      <c r="B291" s="54"/>
      <c r="C291" s="53"/>
      <c r="D291" s="53"/>
      <c r="E291" s="53"/>
      <c r="F291" s="57"/>
      <c r="G291" s="57"/>
      <c r="H291" s="52"/>
      <c r="I291" s="53"/>
      <c r="J291" s="53"/>
      <c r="K291" s="95"/>
      <c r="L291" s="52"/>
      <c r="M291" s="52"/>
      <c r="N291" s="54"/>
      <c r="O291" s="254" t="str" cm="1">
        <f t="array" ref="O291">IF(A291="","",INDEX(근로조건!$A$5:$Y$1048576,MATCH(A291,근로조건!$A$5:$A$1048576,0)+0,15))</f>
        <v/>
      </c>
      <c r="P291" s="255" t="str" cm="1">
        <f t="array" ref="P291">IF(A291="","",INDEX(근로조건!$A$5:$Y$1048576,MATCH(A291,근로조건!$A$5:$A$1048576,0)+0,16))</f>
        <v/>
      </c>
      <c r="Q291" s="256" t="str" cm="1">
        <f t="array" ref="Q291">IF(A291="","",INDEX(근로조건!$A$5:$ZZ$1048576,MATCH(A291,근로조건!$A$5:$A$1048576,0)+0,21))</f>
        <v/>
      </c>
      <c r="R291" s="61"/>
      <c r="S291" s="61"/>
      <c r="T291" s="61"/>
      <c r="U291" s="61"/>
      <c r="V291" s="61"/>
      <c r="W291" s="61"/>
      <c r="X291" s="61"/>
      <c r="Y291" s="61"/>
      <c r="Z291" s="260" t="str">
        <f t="shared" si="15"/>
        <v/>
      </c>
      <c r="AA291" s="260" t="str">
        <f t="shared" si="16"/>
        <v/>
      </c>
      <c r="AB291" s="260" t="str" cm="1">
        <f t="array" ref="AB291">IFERROR(IF(A291="","",INDEX(근로조건!$A$5:$Z$1048576,MATCH(A291,근로조건!$A$5:$A$1048576,0)+0,17)-INDEX(근로조건!$A$5:$Z$1048576,MATCH(A291,근로조건!$A$5:$A$1048576,0)+0,11))*B291,"")</f>
        <v/>
      </c>
      <c r="AC291" s="260" t="str">
        <f t="shared" si="17"/>
        <v/>
      </c>
      <c r="AD291" s="260" t="str" cm="1">
        <f t="array" ref="AD291">IFERROR(IF(A291="","",INDEX(근로조건!$A$5:$L$1048576,MATCH(A291,근로조건!$A$5:$A$1048576,0)+0,12))*B291,"")</f>
        <v/>
      </c>
      <c r="AE291" s="261" t="str" cm="1">
        <f t="array" ref="AE291">IF(A291="","",INDEX(근로조건!$A$5:$AF$1048576,MATCH(A291,근로조건!$A$5:$A$1048576,0)+0,13))</f>
        <v/>
      </c>
      <c r="AF291" s="262" t="str" cm="1">
        <f t="array" ref="AF291">IF(A291="","",INDEX(근로조건!$A$5:$AF$1048576,MATCH(A291,근로조건!$A$5:$A$1048576,0)+0,14))</f>
        <v/>
      </c>
      <c r="AG291" s="261" t="str" cm="1">
        <f t="array" ref="AG291">IF(A291="","",INDEX(근로조건!$A$5:$AF$1048576,MATCH(A291,근로조건!$A$5:$A$1048576,0)+0,11))</f>
        <v/>
      </c>
      <c r="AH291" s="261" t="str" cm="1">
        <f t="array" ref="AH291">IF(A291="","",INDEX(근로조건!$A$5:$AF$1048576,MATCH(A291,근로조건!$A$5:$A$1048576,0)+0,19))</f>
        <v/>
      </c>
      <c r="AI291" s="262" t="str" cm="1">
        <f t="array" ref="AI291">IF(A291="","",INDEX(근로조건!$A$5:$AF$1048576,MATCH(A291,근로조건!$A$5:$A$1048576,0)+0,17))</f>
        <v/>
      </c>
      <c r="AJ291" s="253"/>
      <c r="AK291" s="253"/>
      <c r="AL291" s="253" t="str" cm="1">
        <f t="array" ref="AL291">IF(A291="","",INDEX(근로조건!$A$5:$AF$1048576,MATCH(A291,근로조건!$A$5:$A$1048576,0)+0,20))</f>
        <v/>
      </c>
      <c r="AM291" s="253"/>
      <c r="AN291" s="253"/>
      <c r="AO291" s="253"/>
      <c r="AP291" s="260"/>
      <c r="AQ291" s="123"/>
      <c r="AR291" s="166"/>
      <c r="AS291" s="267"/>
      <c r="AT291" s="266"/>
      <c r="AU291" s="266"/>
      <c r="AV291" s="266"/>
    </row>
    <row r="292" spans="1:48" x14ac:dyDescent="0.3">
      <c r="A292" s="52"/>
      <c r="B292" s="54"/>
      <c r="C292" s="53"/>
      <c r="D292" s="53"/>
      <c r="E292" s="53"/>
      <c r="F292" s="57"/>
      <c r="G292" s="57"/>
      <c r="H292" s="52"/>
      <c r="I292" s="53"/>
      <c r="J292" s="53"/>
      <c r="K292" s="95"/>
      <c r="L292" s="52"/>
      <c r="M292" s="52"/>
      <c r="N292" s="54"/>
      <c r="O292" s="254" t="str" cm="1">
        <f t="array" ref="O292">IF(A292="","",INDEX(근로조건!$A$5:$Y$1048576,MATCH(A292,근로조건!$A$5:$A$1048576,0)+0,15))</f>
        <v/>
      </c>
      <c r="P292" s="255" t="str" cm="1">
        <f t="array" ref="P292">IF(A292="","",INDEX(근로조건!$A$5:$Y$1048576,MATCH(A292,근로조건!$A$5:$A$1048576,0)+0,16))</f>
        <v/>
      </c>
      <c r="Q292" s="256" t="str" cm="1">
        <f t="array" ref="Q292">IF(A292="","",INDEX(근로조건!$A$5:$ZZ$1048576,MATCH(A292,근로조건!$A$5:$A$1048576,0)+0,21))</f>
        <v/>
      </c>
      <c r="R292" s="61"/>
      <c r="S292" s="61"/>
      <c r="T292" s="61"/>
      <c r="U292" s="61"/>
      <c r="V292" s="61"/>
      <c r="W292" s="61"/>
      <c r="X292" s="61"/>
      <c r="Y292" s="61"/>
      <c r="Z292" s="260" t="str">
        <f t="shared" si="15"/>
        <v/>
      </c>
      <c r="AA292" s="260" t="str">
        <f t="shared" si="16"/>
        <v/>
      </c>
      <c r="AB292" s="260" t="str" cm="1">
        <f t="array" ref="AB292">IFERROR(IF(A292="","",INDEX(근로조건!$A$5:$Z$1048576,MATCH(A292,근로조건!$A$5:$A$1048576,0)+0,17)-INDEX(근로조건!$A$5:$Z$1048576,MATCH(A292,근로조건!$A$5:$A$1048576,0)+0,11))*B292,"")</f>
        <v/>
      </c>
      <c r="AC292" s="260" t="str">
        <f t="shared" si="17"/>
        <v/>
      </c>
      <c r="AD292" s="260" t="str" cm="1">
        <f t="array" ref="AD292">IFERROR(IF(A292="","",INDEX(근로조건!$A$5:$L$1048576,MATCH(A292,근로조건!$A$5:$A$1048576,0)+0,12))*B292,"")</f>
        <v/>
      </c>
      <c r="AE292" s="261" t="str" cm="1">
        <f t="array" ref="AE292">IF(A292="","",INDEX(근로조건!$A$5:$AF$1048576,MATCH(A292,근로조건!$A$5:$A$1048576,0)+0,13))</f>
        <v/>
      </c>
      <c r="AF292" s="262" t="str" cm="1">
        <f t="array" ref="AF292">IF(A292="","",INDEX(근로조건!$A$5:$AF$1048576,MATCH(A292,근로조건!$A$5:$A$1048576,0)+0,14))</f>
        <v/>
      </c>
      <c r="AG292" s="261" t="str" cm="1">
        <f t="array" ref="AG292">IF(A292="","",INDEX(근로조건!$A$5:$AF$1048576,MATCH(A292,근로조건!$A$5:$A$1048576,0)+0,11))</f>
        <v/>
      </c>
      <c r="AH292" s="261" t="str" cm="1">
        <f t="array" ref="AH292">IF(A292="","",INDEX(근로조건!$A$5:$AF$1048576,MATCH(A292,근로조건!$A$5:$A$1048576,0)+0,19))</f>
        <v/>
      </c>
      <c r="AI292" s="262" t="str" cm="1">
        <f t="array" ref="AI292">IF(A292="","",INDEX(근로조건!$A$5:$AF$1048576,MATCH(A292,근로조건!$A$5:$A$1048576,0)+0,17))</f>
        <v/>
      </c>
      <c r="AJ292" s="253"/>
      <c r="AK292" s="253"/>
      <c r="AL292" s="253" t="str" cm="1">
        <f t="array" ref="AL292">IF(A292="","",INDEX(근로조건!$A$5:$AF$1048576,MATCH(A292,근로조건!$A$5:$A$1048576,0)+0,20))</f>
        <v/>
      </c>
      <c r="AM292" s="253"/>
      <c r="AN292" s="253"/>
      <c r="AO292" s="253"/>
      <c r="AP292" s="260"/>
      <c r="AQ292" s="123"/>
      <c r="AR292" s="166"/>
      <c r="AS292" s="267"/>
      <c r="AT292" s="266"/>
      <c r="AU292" s="266"/>
      <c r="AV292" s="266"/>
    </row>
    <row r="293" spans="1:48" x14ac:dyDescent="0.3">
      <c r="A293" s="52"/>
      <c r="B293" s="54"/>
      <c r="C293" s="53"/>
      <c r="D293" s="53"/>
      <c r="E293" s="53"/>
      <c r="F293" s="57"/>
      <c r="G293" s="57"/>
      <c r="H293" s="52"/>
      <c r="I293" s="53"/>
      <c r="J293" s="53"/>
      <c r="K293" s="95"/>
      <c r="L293" s="52"/>
      <c r="M293" s="52"/>
      <c r="N293" s="54"/>
      <c r="O293" s="254" t="str" cm="1">
        <f t="array" ref="O293">IF(A293="","",INDEX(근로조건!$A$5:$Y$1048576,MATCH(A293,근로조건!$A$5:$A$1048576,0)+0,15))</f>
        <v/>
      </c>
      <c r="P293" s="255" t="str" cm="1">
        <f t="array" ref="P293">IF(A293="","",INDEX(근로조건!$A$5:$Y$1048576,MATCH(A293,근로조건!$A$5:$A$1048576,0)+0,16))</f>
        <v/>
      </c>
      <c r="Q293" s="256" t="str" cm="1">
        <f t="array" ref="Q293">IF(A293="","",INDEX(근로조건!$A$5:$ZZ$1048576,MATCH(A293,근로조건!$A$5:$A$1048576,0)+0,21))</f>
        <v/>
      </c>
      <c r="R293" s="61"/>
      <c r="S293" s="61"/>
      <c r="T293" s="61"/>
      <c r="U293" s="61"/>
      <c r="V293" s="61"/>
      <c r="W293" s="61"/>
      <c r="X293" s="61"/>
      <c r="Y293" s="61"/>
      <c r="Z293" s="260" t="str">
        <f t="shared" si="15"/>
        <v/>
      </c>
      <c r="AA293" s="260" t="str">
        <f t="shared" si="16"/>
        <v/>
      </c>
      <c r="AB293" s="260" t="str" cm="1">
        <f t="array" ref="AB293">IFERROR(IF(A293="","",INDEX(근로조건!$A$5:$Z$1048576,MATCH(A293,근로조건!$A$5:$A$1048576,0)+0,17)-INDEX(근로조건!$A$5:$Z$1048576,MATCH(A293,근로조건!$A$5:$A$1048576,0)+0,11))*B293,"")</f>
        <v/>
      </c>
      <c r="AC293" s="260" t="str">
        <f t="shared" si="17"/>
        <v/>
      </c>
      <c r="AD293" s="260" t="str" cm="1">
        <f t="array" ref="AD293">IFERROR(IF(A293="","",INDEX(근로조건!$A$5:$L$1048576,MATCH(A293,근로조건!$A$5:$A$1048576,0)+0,12))*B293,"")</f>
        <v/>
      </c>
      <c r="AE293" s="261" t="str" cm="1">
        <f t="array" ref="AE293">IF(A293="","",INDEX(근로조건!$A$5:$AF$1048576,MATCH(A293,근로조건!$A$5:$A$1048576,0)+0,13))</f>
        <v/>
      </c>
      <c r="AF293" s="262" t="str" cm="1">
        <f t="array" ref="AF293">IF(A293="","",INDEX(근로조건!$A$5:$AF$1048576,MATCH(A293,근로조건!$A$5:$A$1048576,0)+0,14))</f>
        <v/>
      </c>
      <c r="AG293" s="261" t="str" cm="1">
        <f t="array" ref="AG293">IF(A293="","",INDEX(근로조건!$A$5:$AF$1048576,MATCH(A293,근로조건!$A$5:$A$1048576,0)+0,11))</f>
        <v/>
      </c>
      <c r="AH293" s="261" t="str" cm="1">
        <f t="array" ref="AH293">IF(A293="","",INDEX(근로조건!$A$5:$AF$1048576,MATCH(A293,근로조건!$A$5:$A$1048576,0)+0,19))</f>
        <v/>
      </c>
      <c r="AI293" s="262" t="str" cm="1">
        <f t="array" ref="AI293">IF(A293="","",INDEX(근로조건!$A$5:$AF$1048576,MATCH(A293,근로조건!$A$5:$A$1048576,0)+0,17))</f>
        <v/>
      </c>
      <c r="AJ293" s="253"/>
      <c r="AK293" s="253"/>
      <c r="AL293" s="253" t="str" cm="1">
        <f t="array" ref="AL293">IF(A293="","",INDEX(근로조건!$A$5:$AF$1048576,MATCH(A293,근로조건!$A$5:$A$1048576,0)+0,20))</f>
        <v/>
      </c>
      <c r="AM293" s="253"/>
      <c r="AN293" s="253"/>
      <c r="AO293" s="253"/>
      <c r="AP293" s="260"/>
      <c r="AQ293" s="123"/>
      <c r="AR293" s="166"/>
      <c r="AS293" s="267"/>
      <c r="AT293" s="266"/>
      <c r="AU293" s="266"/>
      <c r="AV293" s="266"/>
    </row>
    <row r="294" spans="1:48" x14ac:dyDescent="0.3">
      <c r="A294" s="52"/>
      <c r="B294" s="54"/>
      <c r="C294" s="53"/>
      <c r="D294" s="53"/>
      <c r="E294" s="53"/>
      <c r="F294" s="57"/>
      <c r="G294" s="57"/>
      <c r="H294" s="52"/>
      <c r="I294" s="53"/>
      <c r="J294" s="53"/>
      <c r="K294" s="95"/>
      <c r="L294" s="52"/>
      <c r="M294" s="52"/>
      <c r="N294" s="54"/>
      <c r="O294" s="254" t="str" cm="1">
        <f t="array" ref="O294">IF(A294="","",INDEX(근로조건!$A$5:$Y$1048576,MATCH(A294,근로조건!$A$5:$A$1048576,0)+0,15))</f>
        <v/>
      </c>
      <c r="P294" s="255" t="str" cm="1">
        <f t="array" ref="P294">IF(A294="","",INDEX(근로조건!$A$5:$Y$1048576,MATCH(A294,근로조건!$A$5:$A$1048576,0)+0,16))</f>
        <v/>
      </c>
      <c r="Q294" s="256" t="str" cm="1">
        <f t="array" ref="Q294">IF(A294="","",INDEX(근로조건!$A$5:$ZZ$1048576,MATCH(A294,근로조건!$A$5:$A$1048576,0)+0,21))</f>
        <v/>
      </c>
      <c r="R294" s="61"/>
      <c r="S294" s="61"/>
      <c r="T294" s="61"/>
      <c r="U294" s="61"/>
      <c r="V294" s="61"/>
      <c r="W294" s="61"/>
      <c r="X294" s="61"/>
      <c r="Y294" s="61"/>
      <c r="Z294" s="260" t="str">
        <f t="shared" si="15"/>
        <v/>
      </c>
      <c r="AA294" s="260" t="str">
        <f t="shared" si="16"/>
        <v/>
      </c>
      <c r="AB294" s="260" t="str" cm="1">
        <f t="array" ref="AB294">IFERROR(IF(A294="","",INDEX(근로조건!$A$5:$Z$1048576,MATCH(A294,근로조건!$A$5:$A$1048576,0)+0,17)-INDEX(근로조건!$A$5:$Z$1048576,MATCH(A294,근로조건!$A$5:$A$1048576,0)+0,11))*B294,"")</f>
        <v/>
      </c>
      <c r="AC294" s="260" t="str">
        <f t="shared" si="17"/>
        <v/>
      </c>
      <c r="AD294" s="260" t="str" cm="1">
        <f t="array" ref="AD294">IFERROR(IF(A294="","",INDEX(근로조건!$A$5:$L$1048576,MATCH(A294,근로조건!$A$5:$A$1048576,0)+0,12))*B294,"")</f>
        <v/>
      </c>
      <c r="AE294" s="261" t="str" cm="1">
        <f t="array" ref="AE294">IF(A294="","",INDEX(근로조건!$A$5:$AF$1048576,MATCH(A294,근로조건!$A$5:$A$1048576,0)+0,13))</f>
        <v/>
      </c>
      <c r="AF294" s="262" t="str" cm="1">
        <f t="array" ref="AF294">IF(A294="","",INDEX(근로조건!$A$5:$AF$1048576,MATCH(A294,근로조건!$A$5:$A$1048576,0)+0,14))</f>
        <v/>
      </c>
      <c r="AG294" s="261" t="str" cm="1">
        <f t="array" ref="AG294">IF(A294="","",INDEX(근로조건!$A$5:$AF$1048576,MATCH(A294,근로조건!$A$5:$A$1048576,0)+0,11))</f>
        <v/>
      </c>
      <c r="AH294" s="261" t="str" cm="1">
        <f t="array" ref="AH294">IF(A294="","",INDEX(근로조건!$A$5:$AF$1048576,MATCH(A294,근로조건!$A$5:$A$1048576,0)+0,19))</f>
        <v/>
      </c>
      <c r="AI294" s="262" t="str" cm="1">
        <f t="array" ref="AI294">IF(A294="","",INDEX(근로조건!$A$5:$AF$1048576,MATCH(A294,근로조건!$A$5:$A$1048576,0)+0,17))</f>
        <v/>
      </c>
      <c r="AJ294" s="253"/>
      <c r="AK294" s="253"/>
      <c r="AL294" s="253" t="str" cm="1">
        <f t="array" ref="AL294">IF(A294="","",INDEX(근로조건!$A$5:$AF$1048576,MATCH(A294,근로조건!$A$5:$A$1048576,0)+0,20))</f>
        <v/>
      </c>
      <c r="AM294" s="253"/>
      <c r="AN294" s="253"/>
      <c r="AO294" s="253"/>
      <c r="AP294" s="260"/>
      <c r="AQ294" s="123"/>
      <c r="AR294" s="166"/>
      <c r="AS294" s="267"/>
      <c r="AT294" s="266"/>
      <c r="AU294" s="266"/>
      <c r="AV294" s="266"/>
    </row>
    <row r="295" spans="1:48" x14ac:dyDescent="0.3">
      <c r="A295" s="52"/>
      <c r="B295" s="54"/>
      <c r="C295" s="53"/>
      <c r="D295" s="53"/>
      <c r="E295" s="53"/>
      <c r="F295" s="57"/>
      <c r="G295" s="57"/>
      <c r="H295" s="52"/>
      <c r="I295" s="53"/>
      <c r="J295" s="53"/>
      <c r="K295" s="95"/>
      <c r="L295" s="52"/>
      <c r="M295" s="52"/>
      <c r="N295" s="54"/>
      <c r="O295" s="254" t="str" cm="1">
        <f t="array" ref="O295">IF(A295="","",INDEX(근로조건!$A$5:$Y$1048576,MATCH(A295,근로조건!$A$5:$A$1048576,0)+0,15))</f>
        <v/>
      </c>
      <c r="P295" s="255" t="str" cm="1">
        <f t="array" ref="P295">IF(A295="","",INDEX(근로조건!$A$5:$Y$1048576,MATCH(A295,근로조건!$A$5:$A$1048576,0)+0,16))</f>
        <v/>
      </c>
      <c r="Q295" s="256" t="str" cm="1">
        <f t="array" ref="Q295">IF(A295="","",INDEX(근로조건!$A$5:$ZZ$1048576,MATCH(A295,근로조건!$A$5:$A$1048576,0)+0,21))</f>
        <v/>
      </c>
      <c r="R295" s="61"/>
      <c r="S295" s="61"/>
      <c r="T295" s="61"/>
      <c r="U295" s="61"/>
      <c r="V295" s="61"/>
      <c r="W295" s="61"/>
      <c r="X295" s="61"/>
      <c r="Y295" s="61"/>
      <c r="Z295" s="260" t="str">
        <f t="shared" si="15"/>
        <v/>
      </c>
      <c r="AA295" s="260" t="str">
        <f t="shared" si="16"/>
        <v/>
      </c>
      <c r="AB295" s="260" t="str" cm="1">
        <f t="array" ref="AB295">IFERROR(IF(A295="","",INDEX(근로조건!$A$5:$Z$1048576,MATCH(A295,근로조건!$A$5:$A$1048576,0)+0,17)-INDEX(근로조건!$A$5:$Z$1048576,MATCH(A295,근로조건!$A$5:$A$1048576,0)+0,11))*B295,"")</f>
        <v/>
      </c>
      <c r="AC295" s="260" t="str">
        <f t="shared" si="17"/>
        <v/>
      </c>
      <c r="AD295" s="260" t="str" cm="1">
        <f t="array" ref="AD295">IFERROR(IF(A295="","",INDEX(근로조건!$A$5:$L$1048576,MATCH(A295,근로조건!$A$5:$A$1048576,0)+0,12))*B295,"")</f>
        <v/>
      </c>
      <c r="AE295" s="261" t="str" cm="1">
        <f t="array" ref="AE295">IF(A295="","",INDEX(근로조건!$A$5:$AF$1048576,MATCH(A295,근로조건!$A$5:$A$1048576,0)+0,13))</f>
        <v/>
      </c>
      <c r="AF295" s="262" t="str" cm="1">
        <f t="array" ref="AF295">IF(A295="","",INDEX(근로조건!$A$5:$AF$1048576,MATCH(A295,근로조건!$A$5:$A$1048576,0)+0,14))</f>
        <v/>
      </c>
      <c r="AG295" s="261" t="str" cm="1">
        <f t="array" ref="AG295">IF(A295="","",INDEX(근로조건!$A$5:$AF$1048576,MATCH(A295,근로조건!$A$5:$A$1048576,0)+0,11))</f>
        <v/>
      </c>
      <c r="AH295" s="261" t="str" cm="1">
        <f t="array" ref="AH295">IF(A295="","",INDEX(근로조건!$A$5:$AF$1048576,MATCH(A295,근로조건!$A$5:$A$1048576,0)+0,19))</f>
        <v/>
      </c>
      <c r="AI295" s="262" t="str" cm="1">
        <f t="array" ref="AI295">IF(A295="","",INDEX(근로조건!$A$5:$AF$1048576,MATCH(A295,근로조건!$A$5:$A$1048576,0)+0,17))</f>
        <v/>
      </c>
      <c r="AJ295" s="253"/>
      <c r="AK295" s="253"/>
      <c r="AL295" s="253" t="str" cm="1">
        <f t="array" ref="AL295">IF(A295="","",INDEX(근로조건!$A$5:$AF$1048576,MATCH(A295,근로조건!$A$5:$A$1048576,0)+0,20))</f>
        <v/>
      </c>
      <c r="AM295" s="253"/>
      <c r="AN295" s="253"/>
      <c r="AO295" s="253"/>
      <c r="AP295" s="260"/>
      <c r="AQ295" s="123"/>
      <c r="AR295" s="166"/>
      <c r="AS295" s="267"/>
      <c r="AT295" s="266"/>
      <c r="AU295" s="266"/>
      <c r="AV295" s="266"/>
    </row>
    <row r="296" spans="1:48" x14ac:dyDescent="0.3">
      <c r="A296" s="52"/>
      <c r="B296" s="54"/>
      <c r="C296" s="53"/>
      <c r="D296" s="53"/>
      <c r="E296" s="53"/>
      <c r="F296" s="57"/>
      <c r="G296" s="57"/>
      <c r="H296" s="52"/>
      <c r="I296" s="53"/>
      <c r="J296" s="53"/>
      <c r="K296" s="95"/>
      <c r="L296" s="52"/>
      <c r="M296" s="52"/>
      <c r="N296" s="54"/>
      <c r="O296" s="254" t="str" cm="1">
        <f t="array" ref="O296">IF(A296="","",INDEX(근로조건!$A$5:$Y$1048576,MATCH(A296,근로조건!$A$5:$A$1048576,0)+0,15))</f>
        <v/>
      </c>
      <c r="P296" s="255" t="str" cm="1">
        <f t="array" ref="P296">IF(A296="","",INDEX(근로조건!$A$5:$Y$1048576,MATCH(A296,근로조건!$A$5:$A$1048576,0)+0,16))</f>
        <v/>
      </c>
      <c r="Q296" s="256" t="str" cm="1">
        <f t="array" ref="Q296">IF(A296="","",INDEX(근로조건!$A$5:$ZZ$1048576,MATCH(A296,근로조건!$A$5:$A$1048576,0)+0,21))</f>
        <v/>
      </c>
      <c r="R296" s="61"/>
      <c r="S296" s="61"/>
      <c r="T296" s="61"/>
      <c r="U296" s="61"/>
      <c r="V296" s="61"/>
      <c r="W296" s="61"/>
      <c r="X296" s="61"/>
      <c r="Y296" s="61"/>
      <c r="Z296" s="260" t="str">
        <f t="shared" si="15"/>
        <v/>
      </c>
      <c r="AA296" s="260" t="str">
        <f t="shared" si="16"/>
        <v/>
      </c>
      <c r="AB296" s="260" t="str" cm="1">
        <f t="array" ref="AB296">IFERROR(IF(A296="","",INDEX(근로조건!$A$5:$Z$1048576,MATCH(A296,근로조건!$A$5:$A$1048576,0)+0,17)-INDEX(근로조건!$A$5:$Z$1048576,MATCH(A296,근로조건!$A$5:$A$1048576,0)+0,11))*B296,"")</f>
        <v/>
      </c>
      <c r="AC296" s="260" t="str">
        <f t="shared" si="17"/>
        <v/>
      </c>
      <c r="AD296" s="260" t="str" cm="1">
        <f t="array" ref="AD296">IFERROR(IF(A296="","",INDEX(근로조건!$A$5:$L$1048576,MATCH(A296,근로조건!$A$5:$A$1048576,0)+0,12))*B296,"")</f>
        <v/>
      </c>
      <c r="AE296" s="261" t="str" cm="1">
        <f t="array" ref="AE296">IF(A296="","",INDEX(근로조건!$A$5:$AF$1048576,MATCH(A296,근로조건!$A$5:$A$1048576,0)+0,13))</f>
        <v/>
      </c>
      <c r="AF296" s="262" t="str" cm="1">
        <f t="array" ref="AF296">IF(A296="","",INDEX(근로조건!$A$5:$AF$1048576,MATCH(A296,근로조건!$A$5:$A$1048576,0)+0,14))</f>
        <v/>
      </c>
      <c r="AG296" s="261" t="str" cm="1">
        <f t="array" ref="AG296">IF(A296="","",INDEX(근로조건!$A$5:$AF$1048576,MATCH(A296,근로조건!$A$5:$A$1048576,0)+0,11))</f>
        <v/>
      </c>
      <c r="AH296" s="261" t="str" cm="1">
        <f t="array" ref="AH296">IF(A296="","",INDEX(근로조건!$A$5:$AF$1048576,MATCH(A296,근로조건!$A$5:$A$1048576,0)+0,19))</f>
        <v/>
      </c>
      <c r="AI296" s="262" t="str" cm="1">
        <f t="array" ref="AI296">IF(A296="","",INDEX(근로조건!$A$5:$AF$1048576,MATCH(A296,근로조건!$A$5:$A$1048576,0)+0,17))</f>
        <v/>
      </c>
      <c r="AJ296" s="253"/>
      <c r="AK296" s="253"/>
      <c r="AL296" s="253" t="str" cm="1">
        <f t="array" ref="AL296">IF(A296="","",INDEX(근로조건!$A$5:$AF$1048576,MATCH(A296,근로조건!$A$5:$A$1048576,0)+0,20))</f>
        <v/>
      </c>
      <c r="AM296" s="253"/>
      <c r="AN296" s="253"/>
      <c r="AO296" s="253"/>
      <c r="AP296" s="260"/>
      <c r="AQ296" s="123"/>
      <c r="AR296" s="166"/>
      <c r="AS296" s="267"/>
      <c r="AT296" s="266"/>
      <c r="AU296" s="266"/>
      <c r="AV296" s="266"/>
    </row>
    <row r="297" spans="1:48" x14ac:dyDescent="0.3">
      <c r="A297" s="52"/>
      <c r="B297" s="54"/>
      <c r="C297" s="53"/>
      <c r="D297" s="53"/>
      <c r="E297" s="53"/>
      <c r="F297" s="57"/>
      <c r="G297" s="57"/>
      <c r="H297" s="52"/>
      <c r="I297" s="53"/>
      <c r="J297" s="53"/>
      <c r="K297" s="95"/>
      <c r="L297" s="52"/>
      <c r="M297" s="52"/>
      <c r="N297" s="54"/>
      <c r="O297" s="254" t="str" cm="1">
        <f t="array" ref="O297">IF(A297="","",INDEX(근로조건!$A$5:$Y$1048576,MATCH(A297,근로조건!$A$5:$A$1048576,0)+0,15))</f>
        <v/>
      </c>
      <c r="P297" s="255" t="str" cm="1">
        <f t="array" ref="P297">IF(A297="","",INDEX(근로조건!$A$5:$Y$1048576,MATCH(A297,근로조건!$A$5:$A$1048576,0)+0,16))</f>
        <v/>
      </c>
      <c r="Q297" s="256" t="str" cm="1">
        <f t="array" ref="Q297">IF(A297="","",INDEX(근로조건!$A$5:$ZZ$1048576,MATCH(A297,근로조건!$A$5:$A$1048576,0)+0,21))</f>
        <v/>
      </c>
      <c r="R297" s="61"/>
      <c r="S297" s="61"/>
      <c r="T297" s="61"/>
      <c r="U297" s="61"/>
      <c r="V297" s="61"/>
      <c r="W297" s="61"/>
      <c r="X297" s="61"/>
      <c r="Y297" s="61"/>
      <c r="Z297" s="260" t="str">
        <f t="shared" si="15"/>
        <v/>
      </c>
      <c r="AA297" s="260" t="str">
        <f t="shared" si="16"/>
        <v/>
      </c>
      <c r="AB297" s="260" t="str" cm="1">
        <f t="array" ref="AB297">IFERROR(IF(A297="","",INDEX(근로조건!$A$5:$Z$1048576,MATCH(A297,근로조건!$A$5:$A$1048576,0)+0,17)-INDEX(근로조건!$A$5:$Z$1048576,MATCH(A297,근로조건!$A$5:$A$1048576,0)+0,11))*B297,"")</f>
        <v/>
      </c>
      <c r="AC297" s="260" t="str">
        <f t="shared" si="17"/>
        <v/>
      </c>
      <c r="AD297" s="260" t="str" cm="1">
        <f t="array" ref="AD297">IFERROR(IF(A297="","",INDEX(근로조건!$A$5:$L$1048576,MATCH(A297,근로조건!$A$5:$A$1048576,0)+0,12))*B297,"")</f>
        <v/>
      </c>
      <c r="AE297" s="261" t="str" cm="1">
        <f t="array" ref="AE297">IF(A297="","",INDEX(근로조건!$A$5:$AF$1048576,MATCH(A297,근로조건!$A$5:$A$1048576,0)+0,13))</f>
        <v/>
      </c>
      <c r="AF297" s="262" t="str" cm="1">
        <f t="array" ref="AF297">IF(A297="","",INDEX(근로조건!$A$5:$AF$1048576,MATCH(A297,근로조건!$A$5:$A$1048576,0)+0,14))</f>
        <v/>
      </c>
      <c r="AG297" s="261" t="str" cm="1">
        <f t="array" ref="AG297">IF(A297="","",INDEX(근로조건!$A$5:$AF$1048576,MATCH(A297,근로조건!$A$5:$A$1048576,0)+0,11))</f>
        <v/>
      </c>
      <c r="AH297" s="261" t="str" cm="1">
        <f t="array" ref="AH297">IF(A297="","",INDEX(근로조건!$A$5:$AF$1048576,MATCH(A297,근로조건!$A$5:$A$1048576,0)+0,19))</f>
        <v/>
      </c>
      <c r="AI297" s="262" t="str" cm="1">
        <f t="array" ref="AI297">IF(A297="","",INDEX(근로조건!$A$5:$AF$1048576,MATCH(A297,근로조건!$A$5:$A$1048576,0)+0,17))</f>
        <v/>
      </c>
      <c r="AJ297" s="253"/>
      <c r="AK297" s="253"/>
      <c r="AL297" s="253" t="str" cm="1">
        <f t="array" ref="AL297">IF(A297="","",INDEX(근로조건!$A$5:$AF$1048576,MATCH(A297,근로조건!$A$5:$A$1048576,0)+0,20))</f>
        <v/>
      </c>
      <c r="AM297" s="253"/>
      <c r="AN297" s="253"/>
      <c r="AO297" s="253"/>
      <c r="AP297" s="260"/>
      <c r="AQ297" s="123"/>
      <c r="AR297" s="166"/>
      <c r="AS297" s="267"/>
      <c r="AT297" s="266"/>
      <c r="AU297" s="266"/>
      <c r="AV297" s="266"/>
    </row>
    <row r="298" spans="1:48" x14ac:dyDescent="0.3">
      <c r="A298" s="52"/>
      <c r="B298" s="54"/>
      <c r="C298" s="53"/>
      <c r="D298" s="53"/>
      <c r="E298" s="53"/>
      <c r="F298" s="57"/>
      <c r="G298" s="57"/>
      <c r="H298" s="52"/>
      <c r="I298" s="53"/>
      <c r="J298" s="53"/>
      <c r="K298" s="95"/>
      <c r="L298" s="52"/>
      <c r="M298" s="52"/>
      <c r="N298" s="54"/>
      <c r="O298" s="254" t="str" cm="1">
        <f t="array" ref="O298">IF(A298="","",INDEX(근로조건!$A$5:$Y$1048576,MATCH(A298,근로조건!$A$5:$A$1048576,0)+0,15))</f>
        <v/>
      </c>
      <c r="P298" s="255" t="str" cm="1">
        <f t="array" ref="P298">IF(A298="","",INDEX(근로조건!$A$5:$Y$1048576,MATCH(A298,근로조건!$A$5:$A$1048576,0)+0,16))</f>
        <v/>
      </c>
      <c r="Q298" s="256" t="str" cm="1">
        <f t="array" ref="Q298">IF(A298="","",INDEX(근로조건!$A$5:$ZZ$1048576,MATCH(A298,근로조건!$A$5:$A$1048576,0)+0,21))</f>
        <v/>
      </c>
      <c r="R298" s="61"/>
      <c r="S298" s="61"/>
      <c r="T298" s="61"/>
      <c r="U298" s="61"/>
      <c r="V298" s="61"/>
      <c r="W298" s="61"/>
      <c r="X298" s="61"/>
      <c r="Y298" s="61"/>
      <c r="Z298" s="260" t="str">
        <f t="shared" si="15"/>
        <v/>
      </c>
      <c r="AA298" s="260" t="str">
        <f t="shared" si="16"/>
        <v/>
      </c>
      <c r="AB298" s="260" t="str" cm="1">
        <f t="array" ref="AB298">IFERROR(IF(A298="","",INDEX(근로조건!$A$5:$Z$1048576,MATCH(A298,근로조건!$A$5:$A$1048576,0)+0,17)-INDEX(근로조건!$A$5:$Z$1048576,MATCH(A298,근로조건!$A$5:$A$1048576,0)+0,11))*B298,"")</f>
        <v/>
      </c>
      <c r="AC298" s="260" t="str">
        <f t="shared" si="17"/>
        <v/>
      </c>
      <c r="AD298" s="260" t="str" cm="1">
        <f t="array" ref="AD298">IFERROR(IF(A298="","",INDEX(근로조건!$A$5:$L$1048576,MATCH(A298,근로조건!$A$5:$A$1048576,0)+0,12))*B298,"")</f>
        <v/>
      </c>
      <c r="AE298" s="261" t="str" cm="1">
        <f t="array" ref="AE298">IF(A298="","",INDEX(근로조건!$A$5:$AF$1048576,MATCH(A298,근로조건!$A$5:$A$1048576,0)+0,13))</f>
        <v/>
      </c>
      <c r="AF298" s="262" t="str" cm="1">
        <f t="array" ref="AF298">IF(A298="","",INDEX(근로조건!$A$5:$AF$1048576,MATCH(A298,근로조건!$A$5:$A$1048576,0)+0,14))</f>
        <v/>
      </c>
      <c r="AG298" s="261" t="str" cm="1">
        <f t="array" ref="AG298">IF(A298="","",INDEX(근로조건!$A$5:$AF$1048576,MATCH(A298,근로조건!$A$5:$A$1048576,0)+0,11))</f>
        <v/>
      </c>
      <c r="AH298" s="261" t="str" cm="1">
        <f t="array" ref="AH298">IF(A298="","",INDEX(근로조건!$A$5:$AF$1048576,MATCH(A298,근로조건!$A$5:$A$1048576,0)+0,19))</f>
        <v/>
      </c>
      <c r="AI298" s="262" t="str" cm="1">
        <f t="array" ref="AI298">IF(A298="","",INDEX(근로조건!$A$5:$AF$1048576,MATCH(A298,근로조건!$A$5:$A$1048576,0)+0,17))</f>
        <v/>
      </c>
      <c r="AJ298" s="253"/>
      <c r="AK298" s="253"/>
      <c r="AL298" s="253" t="str" cm="1">
        <f t="array" ref="AL298">IF(A298="","",INDEX(근로조건!$A$5:$AF$1048576,MATCH(A298,근로조건!$A$5:$A$1048576,0)+0,20))</f>
        <v/>
      </c>
      <c r="AM298" s="253"/>
      <c r="AN298" s="253"/>
      <c r="AO298" s="253"/>
      <c r="AP298" s="260"/>
      <c r="AQ298" s="123"/>
      <c r="AR298" s="166"/>
      <c r="AS298" s="267"/>
      <c r="AT298" s="266"/>
      <c r="AU298" s="266"/>
      <c r="AV298" s="266"/>
    </row>
    <row r="299" spans="1:48" x14ac:dyDescent="0.3">
      <c r="A299" s="52"/>
      <c r="B299" s="54"/>
      <c r="C299" s="53"/>
      <c r="D299" s="53"/>
      <c r="E299" s="53"/>
      <c r="F299" s="57"/>
      <c r="G299" s="57"/>
      <c r="H299" s="52"/>
      <c r="I299" s="53"/>
      <c r="J299" s="53"/>
      <c r="K299" s="95"/>
      <c r="L299" s="52"/>
      <c r="M299" s="52"/>
      <c r="N299" s="54"/>
      <c r="O299" s="254" t="str" cm="1">
        <f t="array" ref="O299">IF(A299="","",INDEX(근로조건!$A$5:$Y$1048576,MATCH(A299,근로조건!$A$5:$A$1048576,0)+0,15))</f>
        <v/>
      </c>
      <c r="P299" s="255" t="str" cm="1">
        <f t="array" ref="P299">IF(A299="","",INDEX(근로조건!$A$5:$Y$1048576,MATCH(A299,근로조건!$A$5:$A$1048576,0)+0,16))</f>
        <v/>
      </c>
      <c r="Q299" s="256" t="str" cm="1">
        <f t="array" ref="Q299">IF(A299="","",INDEX(근로조건!$A$5:$ZZ$1048576,MATCH(A299,근로조건!$A$5:$A$1048576,0)+0,21))</f>
        <v/>
      </c>
      <c r="R299" s="61"/>
      <c r="S299" s="61"/>
      <c r="T299" s="61"/>
      <c r="U299" s="61"/>
      <c r="V299" s="61"/>
      <c r="W299" s="61"/>
      <c r="X299" s="61"/>
      <c r="Y299" s="61"/>
      <c r="Z299" s="260" t="str">
        <f t="shared" si="15"/>
        <v/>
      </c>
      <c r="AA299" s="260" t="str">
        <f t="shared" si="16"/>
        <v/>
      </c>
      <c r="AB299" s="260" t="str" cm="1">
        <f t="array" ref="AB299">IFERROR(IF(A299="","",INDEX(근로조건!$A$5:$Z$1048576,MATCH(A299,근로조건!$A$5:$A$1048576,0)+0,17)-INDEX(근로조건!$A$5:$Z$1048576,MATCH(A299,근로조건!$A$5:$A$1048576,0)+0,11))*B299,"")</f>
        <v/>
      </c>
      <c r="AC299" s="260" t="str">
        <f t="shared" si="17"/>
        <v/>
      </c>
      <c r="AD299" s="260" t="str" cm="1">
        <f t="array" ref="AD299">IFERROR(IF(A299="","",INDEX(근로조건!$A$5:$L$1048576,MATCH(A299,근로조건!$A$5:$A$1048576,0)+0,12))*B299,"")</f>
        <v/>
      </c>
      <c r="AE299" s="261" t="str" cm="1">
        <f t="array" ref="AE299">IF(A299="","",INDEX(근로조건!$A$5:$AF$1048576,MATCH(A299,근로조건!$A$5:$A$1048576,0)+0,13))</f>
        <v/>
      </c>
      <c r="AF299" s="262" t="str" cm="1">
        <f t="array" ref="AF299">IF(A299="","",INDEX(근로조건!$A$5:$AF$1048576,MATCH(A299,근로조건!$A$5:$A$1048576,0)+0,14))</f>
        <v/>
      </c>
      <c r="AG299" s="261" t="str" cm="1">
        <f t="array" ref="AG299">IF(A299="","",INDEX(근로조건!$A$5:$AF$1048576,MATCH(A299,근로조건!$A$5:$A$1048576,0)+0,11))</f>
        <v/>
      </c>
      <c r="AH299" s="261" t="str" cm="1">
        <f t="array" ref="AH299">IF(A299="","",INDEX(근로조건!$A$5:$AF$1048576,MATCH(A299,근로조건!$A$5:$A$1048576,0)+0,19))</f>
        <v/>
      </c>
      <c r="AI299" s="262" t="str" cm="1">
        <f t="array" ref="AI299">IF(A299="","",INDEX(근로조건!$A$5:$AF$1048576,MATCH(A299,근로조건!$A$5:$A$1048576,0)+0,17))</f>
        <v/>
      </c>
      <c r="AJ299" s="253"/>
      <c r="AK299" s="253"/>
      <c r="AL299" s="253" t="str" cm="1">
        <f t="array" ref="AL299">IF(A299="","",INDEX(근로조건!$A$5:$AF$1048576,MATCH(A299,근로조건!$A$5:$A$1048576,0)+0,20))</f>
        <v/>
      </c>
      <c r="AM299" s="253"/>
      <c r="AN299" s="253"/>
      <c r="AO299" s="253"/>
      <c r="AP299" s="260"/>
      <c r="AQ299" s="123"/>
      <c r="AR299" s="166"/>
      <c r="AS299" s="267"/>
      <c r="AT299" s="266"/>
      <c r="AU299" s="266"/>
      <c r="AV299" s="266"/>
    </row>
    <row r="300" spans="1:48" x14ac:dyDescent="0.3">
      <c r="A300" s="52"/>
      <c r="B300" s="54"/>
      <c r="C300" s="53"/>
      <c r="D300" s="53"/>
      <c r="E300" s="53"/>
      <c r="F300" s="57"/>
      <c r="G300" s="57"/>
      <c r="H300" s="52"/>
      <c r="I300" s="53"/>
      <c r="J300" s="53"/>
      <c r="K300" s="95"/>
      <c r="L300" s="52"/>
      <c r="M300" s="52"/>
      <c r="N300" s="54"/>
      <c r="O300" s="254" t="str" cm="1">
        <f t="array" ref="O300">IF(A300="","",INDEX(근로조건!$A$5:$Y$1048576,MATCH(A300,근로조건!$A$5:$A$1048576,0)+0,15))</f>
        <v/>
      </c>
      <c r="P300" s="255" t="str" cm="1">
        <f t="array" ref="P300">IF(A300="","",INDEX(근로조건!$A$5:$Y$1048576,MATCH(A300,근로조건!$A$5:$A$1048576,0)+0,16))</f>
        <v/>
      </c>
      <c r="Q300" s="256" t="str" cm="1">
        <f t="array" ref="Q300">IF(A300="","",INDEX(근로조건!$A$5:$ZZ$1048576,MATCH(A300,근로조건!$A$5:$A$1048576,0)+0,21))</f>
        <v/>
      </c>
      <c r="R300" s="61"/>
      <c r="S300" s="61"/>
      <c r="T300" s="61"/>
      <c r="U300" s="61"/>
      <c r="V300" s="61"/>
      <c r="W300" s="61"/>
      <c r="X300" s="61"/>
      <c r="Y300" s="61"/>
      <c r="Z300" s="260" t="str">
        <f t="shared" si="15"/>
        <v/>
      </c>
      <c r="AA300" s="260" t="str">
        <f t="shared" si="16"/>
        <v/>
      </c>
      <c r="AB300" s="260" t="str" cm="1">
        <f t="array" ref="AB300">IFERROR(IF(A300="","",INDEX(근로조건!$A$5:$Z$1048576,MATCH(A300,근로조건!$A$5:$A$1048576,0)+0,17)-INDEX(근로조건!$A$5:$Z$1048576,MATCH(A300,근로조건!$A$5:$A$1048576,0)+0,11))*B300,"")</f>
        <v/>
      </c>
      <c r="AC300" s="260" t="str">
        <f t="shared" si="17"/>
        <v/>
      </c>
      <c r="AD300" s="260" t="str" cm="1">
        <f t="array" ref="AD300">IFERROR(IF(A300="","",INDEX(근로조건!$A$5:$L$1048576,MATCH(A300,근로조건!$A$5:$A$1048576,0)+0,12))*B300,"")</f>
        <v/>
      </c>
      <c r="AE300" s="261" t="str" cm="1">
        <f t="array" ref="AE300">IF(A300="","",INDEX(근로조건!$A$5:$AF$1048576,MATCH(A300,근로조건!$A$5:$A$1048576,0)+0,13))</f>
        <v/>
      </c>
      <c r="AF300" s="262" t="str" cm="1">
        <f t="array" ref="AF300">IF(A300="","",INDEX(근로조건!$A$5:$AF$1048576,MATCH(A300,근로조건!$A$5:$A$1048576,0)+0,14))</f>
        <v/>
      </c>
      <c r="AG300" s="261" t="str" cm="1">
        <f t="array" ref="AG300">IF(A300="","",INDEX(근로조건!$A$5:$AF$1048576,MATCH(A300,근로조건!$A$5:$A$1048576,0)+0,11))</f>
        <v/>
      </c>
      <c r="AH300" s="261" t="str" cm="1">
        <f t="array" ref="AH300">IF(A300="","",INDEX(근로조건!$A$5:$AF$1048576,MATCH(A300,근로조건!$A$5:$A$1048576,0)+0,19))</f>
        <v/>
      </c>
      <c r="AI300" s="262" t="str" cm="1">
        <f t="array" ref="AI300">IF(A300="","",INDEX(근로조건!$A$5:$AF$1048576,MATCH(A300,근로조건!$A$5:$A$1048576,0)+0,17))</f>
        <v/>
      </c>
      <c r="AJ300" s="253"/>
      <c r="AK300" s="253"/>
      <c r="AL300" s="253" t="str" cm="1">
        <f t="array" ref="AL300">IF(A300="","",INDEX(근로조건!$A$5:$AF$1048576,MATCH(A300,근로조건!$A$5:$A$1048576,0)+0,20))</f>
        <v/>
      </c>
      <c r="AM300" s="253"/>
      <c r="AN300" s="253"/>
      <c r="AO300" s="253"/>
      <c r="AP300" s="260"/>
      <c r="AQ300" s="123"/>
      <c r="AR300" s="166"/>
      <c r="AS300" s="267"/>
      <c r="AT300" s="266"/>
      <c r="AU300" s="266"/>
      <c r="AV300" s="266"/>
    </row>
    <row r="301" spans="1:48" x14ac:dyDescent="0.3">
      <c r="A301" s="52"/>
      <c r="B301" s="54"/>
      <c r="C301" s="53"/>
      <c r="D301" s="53"/>
      <c r="E301" s="53"/>
      <c r="F301" s="57"/>
      <c r="G301" s="57"/>
      <c r="H301" s="52"/>
      <c r="I301" s="53"/>
      <c r="J301" s="53"/>
      <c r="K301" s="95"/>
      <c r="L301" s="52"/>
      <c r="M301" s="52"/>
      <c r="N301" s="54"/>
      <c r="O301" s="254" t="str" cm="1">
        <f t="array" ref="O301">IF(A301="","",INDEX(근로조건!$A$5:$Y$1048576,MATCH(A301,근로조건!$A$5:$A$1048576,0)+0,15))</f>
        <v/>
      </c>
      <c r="P301" s="255" t="str" cm="1">
        <f t="array" ref="P301">IF(A301="","",INDEX(근로조건!$A$5:$Y$1048576,MATCH(A301,근로조건!$A$5:$A$1048576,0)+0,16))</f>
        <v/>
      </c>
      <c r="Q301" s="256" t="str" cm="1">
        <f t="array" ref="Q301">IF(A301="","",INDEX(근로조건!$A$5:$ZZ$1048576,MATCH(A301,근로조건!$A$5:$A$1048576,0)+0,21))</f>
        <v/>
      </c>
      <c r="R301" s="61"/>
      <c r="S301" s="61"/>
      <c r="T301" s="61"/>
      <c r="U301" s="61"/>
      <c r="V301" s="61"/>
      <c r="W301" s="61"/>
      <c r="X301" s="61"/>
      <c r="Y301" s="61"/>
      <c r="Z301" s="260" t="str">
        <f t="shared" si="15"/>
        <v/>
      </c>
      <c r="AA301" s="260" t="str">
        <f t="shared" si="16"/>
        <v/>
      </c>
      <c r="AB301" s="260" t="str" cm="1">
        <f t="array" ref="AB301">IFERROR(IF(A301="","",INDEX(근로조건!$A$5:$Z$1048576,MATCH(A301,근로조건!$A$5:$A$1048576,0)+0,17)-INDEX(근로조건!$A$5:$Z$1048576,MATCH(A301,근로조건!$A$5:$A$1048576,0)+0,11))*B301,"")</f>
        <v/>
      </c>
      <c r="AC301" s="260" t="str">
        <f t="shared" si="17"/>
        <v/>
      </c>
      <c r="AD301" s="260" t="str" cm="1">
        <f t="array" ref="AD301">IFERROR(IF(A301="","",INDEX(근로조건!$A$5:$L$1048576,MATCH(A301,근로조건!$A$5:$A$1048576,0)+0,12))*B301,"")</f>
        <v/>
      </c>
      <c r="AE301" s="261" t="str" cm="1">
        <f t="array" ref="AE301">IF(A301="","",INDEX(근로조건!$A$5:$AF$1048576,MATCH(A301,근로조건!$A$5:$A$1048576,0)+0,13))</f>
        <v/>
      </c>
      <c r="AF301" s="262" t="str" cm="1">
        <f t="array" ref="AF301">IF(A301="","",INDEX(근로조건!$A$5:$AF$1048576,MATCH(A301,근로조건!$A$5:$A$1048576,0)+0,14))</f>
        <v/>
      </c>
      <c r="AG301" s="261" t="str" cm="1">
        <f t="array" ref="AG301">IF(A301="","",INDEX(근로조건!$A$5:$AF$1048576,MATCH(A301,근로조건!$A$5:$A$1048576,0)+0,11))</f>
        <v/>
      </c>
      <c r="AH301" s="261" t="str" cm="1">
        <f t="array" ref="AH301">IF(A301="","",INDEX(근로조건!$A$5:$AF$1048576,MATCH(A301,근로조건!$A$5:$A$1048576,0)+0,19))</f>
        <v/>
      </c>
      <c r="AI301" s="262" t="str" cm="1">
        <f t="array" ref="AI301">IF(A301="","",INDEX(근로조건!$A$5:$AF$1048576,MATCH(A301,근로조건!$A$5:$A$1048576,0)+0,17))</f>
        <v/>
      </c>
      <c r="AJ301" s="253"/>
      <c r="AK301" s="253"/>
      <c r="AL301" s="253" t="str" cm="1">
        <f t="array" ref="AL301">IF(A301="","",INDEX(근로조건!$A$5:$AF$1048576,MATCH(A301,근로조건!$A$5:$A$1048576,0)+0,20))</f>
        <v/>
      </c>
      <c r="AM301" s="253"/>
      <c r="AN301" s="253"/>
      <c r="AO301" s="253"/>
      <c r="AP301" s="260"/>
      <c r="AQ301" s="123"/>
      <c r="AR301" s="166"/>
      <c r="AS301" s="267"/>
      <c r="AT301" s="266"/>
      <c r="AU301" s="266"/>
      <c r="AV301" s="266"/>
    </row>
    <row r="302" spans="1:48" x14ac:dyDescent="0.3">
      <c r="A302" s="52"/>
      <c r="B302" s="54"/>
      <c r="C302" s="53"/>
      <c r="D302" s="53"/>
      <c r="E302" s="53"/>
      <c r="F302" s="57"/>
      <c r="G302" s="57"/>
      <c r="H302" s="52"/>
      <c r="I302" s="53"/>
      <c r="J302" s="53"/>
      <c r="K302" s="95"/>
      <c r="L302" s="52"/>
      <c r="M302" s="52"/>
      <c r="N302" s="54"/>
      <c r="O302" s="254" t="str" cm="1">
        <f t="array" ref="O302">IF(A302="","",INDEX(근로조건!$A$5:$Y$1048576,MATCH(A302,근로조건!$A$5:$A$1048576,0)+0,15))</f>
        <v/>
      </c>
      <c r="P302" s="255" t="str" cm="1">
        <f t="array" ref="P302">IF(A302="","",INDEX(근로조건!$A$5:$Y$1048576,MATCH(A302,근로조건!$A$5:$A$1048576,0)+0,16))</f>
        <v/>
      </c>
      <c r="Q302" s="256" t="str" cm="1">
        <f t="array" ref="Q302">IF(A302="","",INDEX(근로조건!$A$5:$ZZ$1048576,MATCH(A302,근로조건!$A$5:$A$1048576,0)+0,21))</f>
        <v/>
      </c>
      <c r="R302" s="61"/>
      <c r="S302" s="61"/>
      <c r="T302" s="61"/>
      <c r="U302" s="61"/>
      <c r="V302" s="61"/>
      <c r="W302" s="61"/>
      <c r="X302" s="61"/>
      <c r="Y302" s="61"/>
      <c r="Z302" s="260" t="str">
        <f t="shared" si="15"/>
        <v/>
      </c>
      <c r="AA302" s="260" t="str">
        <f t="shared" si="16"/>
        <v/>
      </c>
      <c r="AB302" s="260" t="str" cm="1">
        <f t="array" ref="AB302">IFERROR(IF(A302="","",INDEX(근로조건!$A$5:$Z$1048576,MATCH(A302,근로조건!$A$5:$A$1048576,0)+0,17)-INDEX(근로조건!$A$5:$Z$1048576,MATCH(A302,근로조건!$A$5:$A$1048576,0)+0,11))*B302,"")</f>
        <v/>
      </c>
      <c r="AC302" s="260" t="str">
        <f t="shared" si="17"/>
        <v/>
      </c>
      <c r="AD302" s="260" t="str" cm="1">
        <f t="array" ref="AD302">IFERROR(IF(A302="","",INDEX(근로조건!$A$5:$L$1048576,MATCH(A302,근로조건!$A$5:$A$1048576,0)+0,12))*B302,"")</f>
        <v/>
      </c>
      <c r="AE302" s="261" t="str" cm="1">
        <f t="array" ref="AE302">IF(A302="","",INDEX(근로조건!$A$5:$AF$1048576,MATCH(A302,근로조건!$A$5:$A$1048576,0)+0,13))</f>
        <v/>
      </c>
      <c r="AF302" s="262" t="str" cm="1">
        <f t="array" ref="AF302">IF(A302="","",INDEX(근로조건!$A$5:$AF$1048576,MATCH(A302,근로조건!$A$5:$A$1048576,0)+0,14))</f>
        <v/>
      </c>
      <c r="AG302" s="261" t="str" cm="1">
        <f t="array" ref="AG302">IF(A302="","",INDEX(근로조건!$A$5:$AF$1048576,MATCH(A302,근로조건!$A$5:$A$1048576,0)+0,11))</f>
        <v/>
      </c>
      <c r="AH302" s="261" t="str" cm="1">
        <f t="array" ref="AH302">IF(A302="","",INDEX(근로조건!$A$5:$AF$1048576,MATCH(A302,근로조건!$A$5:$A$1048576,0)+0,19))</f>
        <v/>
      </c>
      <c r="AI302" s="262" t="str" cm="1">
        <f t="array" ref="AI302">IF(A302="","",INDEX(근로조건!$A$5:$AF$1048576,MATCH(A302,근로조건!$A$5:$A$1048576,0)+0,17))</f>
        <v/>
      </c>
      <c r="AJ302" s="253"/>
      <c r="AK302" s="253"/>
      <c r="AL302" s="253" t="str" cm="1">
        <f t="array" ref="AL302">IF(A302="","",INDEX(근로조건!$A$5:$AF$1048576,MATCH(A302,근로조건!$A$5:$A$1048576,0)+0,20))</f>
        <v/>
      </c>
      <c r="AM302" s="253"/>
      <c r="AN302" s="253"/>
      <c r="AO302" s="253"/>
      <c r="AP302" s="260"/>
      <c r="AQ302" s="123"/>
      <c r="AR302" s="166"/>
      <c r="AS302" s="267"/>
      <c r="AT302" s="266"/>
      <c r="AU302" s="266"/>
      <c r="AV302" s="266"/>
    </row>
    <row r="303" spans="1:48" x14ac:dyDescent="0.3">
      <c r="A303" s="52"/>
      <c r="B303" s="54"/>
      <c r="C303" s="53"/>
      <c r="D303" s="53"/>
      <c r="E303" s="53"/>
      <c r="F303" s="57"/>
      <c r="G303" s="57"/>
      <c r="H303" s="52"/>
      <c r="I303" s="53"/>
      <c r="J303" s="53"/>
      <c r="K303" s="95"/>
      <c r="L303" s="52"/>
      <c r="M303" s="52"/>
      <c r="N303" s="54"/>
      <c r="O303" s="254" t="str" cm="1">
        <f t="array" ref="O303">IF(A303="","",INDEX(근로조건!$A$5:$Y$1048576,MATCH(A303,근로조건!$A$5:$A$1048576,0)+0,15))</f>
        <v/>
      </c>
      <c r="P303" s="255" t="str" cm="1">
        <f t="array" ref="P303">IF(A303="","",INDEX(근로조건!$A$5:$Y$1048576,MATCH(A303,근로조건!$A$5:$A$1048576,0)+0,16))</f>
        <v/>
      </c>
      <c r="Q303" s="256" t="str" cm="1">
        <f t="array" ref="Q303">IF(A303="","",INDEX(근로조건!$A$5:$ZZ$1048576,MATCH(A303,근로조건!$A$5:$A$1048576,0)+0,21))</f>
        <v/>
      </c>
      <c r="R303" s="61"/>
      <c r="S303" s="61"/>
      <c r="T303" s="61"/>
      <c r="U303" s="61"/>
      <c r="V303" s="61"/>
      <c r="W303" s="61"/>
      <c r="X303" s="61"/>
      <c r="Y303" s="61"/>
      <c r="Z303" s="260" t="str">
        <f t="shared" si="15"/>
        <v/>
      </c>
      <c r="AA303" s="260" t="str">
        <f t="shared" si="16"/>
        <v/>
      </c>
      <c r="AB303" s="260" t="str" cm="1">
        <f t="array" ref="AB303">IFERROR(IF(A303="","",INDEX(근로조건!$A$5:$Z$1048576,MATCH(A303,근로조건!$A$5:$A$1048576,0)+0,17)-INDEX(근로조건!$A$5:$Z$1048576,MATCH(A303,근로조건!$A$5:$A$1048576,0)+0,11))*B303,"")</f>
        <v/>
      </c>
      <c r="AC303" s="260" t="str">
        <f t="shared" si="17"/>
        <v/>
      </c>
      <c r="AD303" s="260" t="str" cm="1">
        <f t="array" ref="AD303">IFERROR(IF(A303="","",INDEX(근로조건!$A$5:$L$1048576,MATCH(A303,근로조건!$A$5:$A$1048576,0)+0,12))*B303,"")</f>
        <v/>
      </c>
      <c r="AE303" s="261" t="str" cm="1">
        <f t="array" ref="AE303">IF(A303="","",INDEX(근로조건!$A$5:$AF$1048576,MATCH(A303,근로조건!$A$5:$A$1048576,0)+0,13))</f>
        <v/>
      </c>
      <c r="AF303" s="262" t="str" cm="1">
        <f t="array" ref="AF303">IF(A303="","",INDEX(근로조건!$A$5:$AF$1048576,MATCH(A303,근로조건!$A$5:$A$1048576,0)+0,14))</f>
        <v/>
      </c>
      <c r="AG303" s="261" t="str" cm="1">
        <f t="array" ref="AG303">IF(A303="","",INDEX(근로조건!$A$5:$AF$1048576,MATCH(A303,근로조건!$A$5:$A$1048576,0)+0,11))</f>
        <v/>
      </c>
      <c r="AH303" s="261" t="str" cm="1">
        <f t="array" ref="AH303">IF(A303="","",INDEX(근로조건!$A$5:$AF$1048576,MATCH(A303,근로조건!$A$5:$A$1048576,0)+0,19))</f>
        <v/>
      </c>
      <c r="AI303" s="262" t="str" cm="1">
        <f t="array" ref="AI303">IF(A303="","",INDEX(근로조건!$A$5:$AF$1048576,MATCH(A303,근로조건!$A$5:$A$1048576,0)+0,17))</f>
        <v/>
      </c>
      <c r="AJ303" s="253"/>
      <c r="AK303" s="253"/>
      <c r="AL303" s="253" t="str" cm="1">
        <f t="array" ref="AL303">IF(A303="","",INDEX(근로조건!$A$5:$AF$1048576,MATCH(A303,근로조건!$A$5:$A$1048576,0)+0,20))</f>
        <v/>
      </c>
      <c r="AM303" s="253"/>
      <c r="AN303" s="253"/>
      <c r="AO303" s="253"/>
      <c r="AP303" s="260"/>
      <c r="AQ303" s="123"/>
      <c r="AR303" s="166"/>
      <c r="AS303" s="267"/>
      <c r="AT303" s="266"/>
      <c r="AU303" s="266"/>
      <c r="AV303" s="266"/>
    </row>
    <row r="304" spans="1:48" x14ac:dyDescent="0.3">
      <c r="A304" s="52"/>
      <c r="B304" s="54"/>
      <c r="C304" s="53"/>
      <c r="D304" s="53"/>
      <c r="E304" s="53"/>
      <c r="F304" s="57"/>
      <c r="G304" s="57"/>
      <c r="H304" s="52"/>
      <c r="I304" s="53"/>
      <c r="J304" s="53"/>
      <c r="K304" s="95"/>
      <c r="L304" s="52"/>
      <c r="M304" s="52"/>
      <c r="N304" s="54"/>
      <c r="O304" s="254" t="str" cm="1">
        <f t="array" ref="O304">IF(A304="","",INDEX(근로조건!$A$5:$Y$1048576,MATCH(A304,근로조건!$A$5:$A$1048576,0)+0,15))</f>
        <v/>
      </c>
      <c r="P304" s="255" t="str" cm="1">
        <f t="array" ref="P304">IF(A304="","",INDEX(근로조건!$A$5:$Y$1048576,MATCH(A304,근로조건!$A$5:$A$1048576,0)+0,16))</f>
        <v/>
      </c>
      <c r="Q304" s="256" t="str" cm="1">
        <f t="array" ref="Q304">IF(A304="","",INDEX(근로조건!$A$5:$ZZ$1048576,MATCH(A304,근로조건!$A$5:$A$1048576,0)+0,21))</f>
        <v/>
      </c>
      <c r="R304" s="61"/>
      <c r="S304" s="61"/>
      <c r="T304" s="61"/>
      <c r="U304" s="61"/>
      <c r="V304" s="61"/>
      <c r="W304" s="61"/>
      <c r="X304" s="61"/>
      <c r="Y304" s="61"/>
      <c r="Z304" s="260" t="str">
        <f t="shared" si="15"/>
        <v/>
      </c>
      <c r="AA304" s="260" t="str">
        <f t="shared" si="16"/>
        <v/>
      </c>
      <c r="AB304" s="260" t="str" cm="1">
        <f t="array" ref="AB304">IFERROR(IF(A304="","",INDEX(근로조건!$A$5:$Z$1048576,MATCH(A304,근로조건!$A$5:$A$1048576,0)+0,17)-INDEX(근로조건!$A$5:$Z$1048576,MATCH(A304,근로조건!$A$5:$A$1048576,0)+0,11))*B304,"")</f>
        <v/>
      </c>
      <c r="AC304" s="260" t="str">
        <f t="shared" si="17"/>
        <v/>
      </c>
      <c r="AD304" s="260" t="str" cm="1">
        <f t="array" ref="AD304">IFERROR(IF(A304="","",INDEX(근로조건!$A$5:$L$1048576,MATCH(A304,근로조건!$A$5:$A$1048576,0)+0,12))*B304,"")</f>
        <v/>
      </c>
      <c r="AE304" s="261" t="str" cm="1">
        <f t="array" ref="AE304">IF(A304="","",INDEX(근로조건!$A$5:$AF$1048576,MATCH(A304,근로조건!$A$5:$A$1048576,0)+0,13))</f>
        <v/>
      </c>
      <c r="AF304" s="262" t="str" cm="1">
        <f t="array" ref="AF304">IF(A304="","",INDEX(근로조건!$A$5:$AF$1048576,MATCH(A304,근로조건!$A$5:$A$1048576,0)+0,14))</f>
        <v/>
      </c>
      <c r="AG304" s="261" t="str" cm="1">
        <f t="array" ref="AG304">IF(A304="","",INDEX(근로조건!$A$5:$AF$1048576,MATCH(A304,근로조건!$A$5:$A$1048576,0)+0,11))</f>
        <v/>
      </c>
      <c r="AH304" s="261" t="str" cm="1">
        <f t="array" ref="AH304">IF(A304="","",INDEX(근로조건!$A$5:$AF$1048576,MATCH(A304,근로조건!$A$5:$A$1048576,0)+0,19))</f>
        <v/>
      </c>
      <c r="AI304" s="262" t="str" cm="1">
        <f t="array" ref="AI304">IF(A304="","",INDEX(근로조건!$A$5:$AF$1048576,MATCH(A304,근로조건!$A$5:$A$1048576,0)+0,17))</f>
        <v/>
      </c>
      <c r="AJ304" s="253"/>
      <c r="AK304" s="253"/>
      <c r="AL304" s="253" t="str" cm="1">
        <f t="array" ref="AL304">IF(A304="","",INDEX(근로조건!$A$5:$AF$1048576,MATCH(A304,근로조건!$A$5:$A$1048576,0)+0,20))</f>
        <v/>
      </c>
      <c r="AM304" s="253"/>
      <c r="AN304" s="253"/>
      <c r="AO304" s="253"/>
      <c r="AP304" s="260"/>
      <c r="AQ304" s="123"/>
      <c r="AR304" s="166"/>
      <c r="AS304" s="267"/>
      <c r="AT304" s="266"/>
      <c r="AU304" s="266"/>
      <c r="AV304" s="266"/>
    </row>
    <row r="305" spans="1:48" x14ac:dyDescent="0.3">
      <c r="A305" s="52"/>
      <c r="B305" s="54"/>
      <c r="C305" s="53"/>
      <c r="D305" s="53"/>
      <c r="E305" s="53"/>
      <c r="F305" s="57"/>
      <c r="G305" s="57"/>
      <c r="H305" s="52"/>
      <c r="I305" s="53"/>
      <c r="J305" s="53"/>
      <c r="K305" s="95"/>
      <c r="L305" s="52"/>
      <c r="M305" s="52"/>
      <c r="N305" s="54"/>
      <c r="O305" s="254" t="str" cm="1">
        <f t="array" ref="O305">IF(A305="","",INDEX(근로조건!$A$5:$Y$1048576,MATCH(A305,근로조건!$A$5:$A$1048576,0)+0,15))</f>
        <v/>
      </c>
      <c r="P305" s="255" t="str" cm="1">
        <f t="array" ref="P305">IF(A305="","",INDEX(근로조건!$A$5:$Y$1048576,MATCH(A305,근로조건!$A$5:$A$1048576,0)+0,16))</f>
        <v/>
      </c>
      <c r="Q305" s="256" t="str" cm="1">
        <f t="array" ref="Q305">IF(A305="","",INDEX(근로조건!$A$5:$ZZ$1048576,MATCH(A305,근로조건!$A$5:$A$1048576,0)+0,21))</f>
        <v/>
      </c>
      <c r="R305" s="61"/>
      <c r="S305" s="61"/>
      <c r="T305" s="61"/>
      <c r="U305" s="61"/>
      <c r="V305" s="61"/>
      <c r="W305" s="61"/>
      <c r="X305" s="61"/>
      <c r="Y305" s="61"/>
      <c r="Z305" s="260" t="str">
        <f t="shared" si="15"/>
        <v/>
      </c>
      <c r="AA305" s="260" t="str">
        <f t="shared" si="16"/>
        <v/>
      </c>
      <c r="AB305" s="260" t="str" cm="1">
        <f t="array" ref="AB305">IFERROR(IF(A305="","",INDEX(근로조건!$A$5:$Z$1048576,MATCH(A305,근로조건!$A$5:$A$1048576,0)+0,17)-INDEX(근로조건!$A$5:$Z$1048576,MATCH(A305,근로조건!$A$5:$A$1048576,0)+0,11))*B305,"")</f>
        <v/>
      </c>
      <c r="AC305" s="260" t="str">
        <f t="shared" si="17"/>
        <v/>
      </c>
      <c r="AD305" s="260" t="str" cm="1">
        <f t="array" ref="AD305">IFERROR(IF(A305="","",INDEX(근로조건!$A$5:$L$1048576,MATCH(A305,근로조건!$A$5:$A$1048576,0)+0,12))*B305,"")</f>
        <v/>
      </c>
      <c r="AE305" s="261" t="str" cm="1">
        <f t="array" ref="AE305">IF(A305="","",INDEX(근로조건!$A$5:$AF$1048576,MATCH(A305,근로조건!$A$5:$A$1048576,0)+0,13))</f>
        <v/>
      </c>
      <c r="AF305" s="262" t="str" cm="1">
        <f t="array" ref="AF305">IF(A305="","",INDEX(근로조건!$A$5:$AF$1048576,MATCH(A305,근로조건!$A$5:$A$1048576,0)+0,14))</f>
        <v/>
      </c>
      <c r="AG305" s="261" t="str" cm="1">
        <f t="array" ref="AG305">IF(A305="","",INDEX(근로조건!$A$5:$AF$1048576,MATCH(A305,근로조건!$A$5:$A$1048576,0)+0,11))</f>
        <v/>
      </c>
      <c r="AH305" s="261" t="str" cm="1">
        <f t="array" ref="AH305">IF(A305="","",INDEX(근로조건!$A$5:$AF$1048576,MATCH(A305,근로조건!$A$5:$A$1048576,0)+0,19))</f>
        <v/>
      </c>
      <c r="AI305" s="262" t="str" cm="1">
        <f t="array" ref="AI305">IF(A305="","",INDEX(근로조건!$A$5:$AF$1048576,MATCH(A305,근로조건!$A$5:$A$1048576,0)+0,17))</f>
        <v/>
      </c>
      <c r="AJ305" s="253"/>
      <c r="AK305" s="253"/>
      <c r="AL305" s="253" t="str" cm="1">
        <f t="array" ref="AL305">IF(A305="","",INDEX(근로조건!$A$5:$AF$1048576,MATCH(A305,근로조건!$A$5:$A$1048576,0)+0,20))</f>
        <v/>
      </c>
      <c r="AM305" s="253"/>
      <c r="AN305" s="253"/>
      <c r="AO305" s="253"/>
      <c r="AP305" s="260"/>
      <c r="AQ305" s="123"/>
      <c r="AR305" s="166"/>
      <c r="AS305" s="267"/>
      <c r="AT305" s="266"/>
      <c r="AU305" s="266"/>
      <c r="AV305" s="266"/>
    </row>
    <row r="306" spans="1:48" x14ac:dyDescent="0.3">
      <c r="A306" s="52"/>
      <c r="B306" s="54"/>
      <c r="C306" s="53"/>
      <c r="D306" s="53"/>
      <c r="E306" s="53"/>
      <c r="F306" s="57"/>
      <c r="G306" s="57"/>
      <c r="H306" s="52"/>
      <c r="I306" s="53"/>
      <c r="J306" s="53"/>
      <c r="K306" s="95"/>
      <c r="L306" s="52"/>
      <c r="M306" s="52"/>
      <c r="N306" s="54"/>
      <c r="O306" s="254" t="str" cm="1">
        <f t="array" ref="O306">IF(A306="","",INDEX(근로조건!$A$5:$Y$1048576,MATCH(A306,근로조건!$A$5:$A$1048576,0)+0,15))</f>
        <v/>
      </c>
      <c r="P306" s="255" t="str" cm="1">
        <f t="array" ref="P306">IF(A306="","",INDEX(근로조건!$A$5:$Y$1048576,MATCH(A306,근로조건!$A$5:$A$1048576,0)+0,16))</f>
        <v/>
      </c>
      <c r="Q306" s="256" t="str" cm="1">
        <f t="array" ref="Q306">IF(A306="","",INDEX(근로조건!$A$5:$ZZ$1048576,MATCH(A306,근로조건!$A$5:$A$1048576,0)+0,21))</f>
        <v/>
      </c>
      <c r="R306" s="61"/>
      <c r="S306" s="61"/>
      <c r="T306" s="61"/>
      <c r="U306" s="61"/>
      <c r="V306" s="61"/>
      <c r="W306" s="61"/>
      <c r="X306" s="61"/>
      <c r="Y306" s="61"/>
      <c r="Z306" s="260" t="str">
        <f t="shared" si="15"/>
        <v/>
      </c>
      <c r="AA306" s="260" t="str">
        <f t="shared" si="16"/>
        <v/>
      </c>
      <c r="AB306" s="260" t="str" cm="1">
        <f t="array" ref="AB306">IFERROR(IF(A306="","",INDEX(근로조건!$A$5:$Z$1048576,MATCH(A306,근로조건!$A$5:$A$1048576,0)+0,17)-INDEX(근로조건!$A$5:$Z$1048576,MATCH(A306,근로조건!$A$5:$A$1048576,0)+0,11))*B306,"")</f>
        <v/>
      </c>
      <c r="AC306" s="260" t="str">
        <f t="shared" si="17"/>
        <v/>
      </c>
      <c r="AD306" s="260" t="str" cm="1">
        <f t="array" ref="AD306">IFERROR(IF(A306="","",INDEX(근로조건!$A$5:$L$1048576,MATCH(A306,근로조건!$A$5:$A$1048576,0)+0,12))*B306,"")</f>
        <v/>
      </c>
      <c r="AE306" s="261" t="str" cm="1">
        <f t="array" ref="AE306">IF(A306="","",INDEX(근로조건!$A$5:$AF$1048576,MATCH(A306,근로조건!$A$5:$A$1048576,0)+0,13))</f>
        <v/>
      </c>
      <c r="AF306" s="262" t="str" cm="1">
        <f t="array" ref="AF306">IF(A306="","",INDEX(근로조건!$A$5:$AF$1048576,MATCH(A306,근로조건!$A$5:$A$1048576,0)+0,14))</f>
        <v/>
      </c>
      <c r="AG306" s="261" t="str" cm="1">
        <f t="array" ref="AG306">IF(A306="","",INDEX(근로조건!$A$5:$AF$1048576,MATCH(A306,근로조건!$A$5:$A$1048576,0)+0,11))</f>
        <v/>
      </c>
      <c r="AH306" s="261" t="str" cm="1">
        <f t="array" ref="AH306">IF(A306="","",INDEX(근로조건!$A$5:$AF$1048576,MATCH(A306,근로조건!$A$5:$A$1048576,0)+0,19))</f>
        <v/>
      </c>
      <c r="AI306" s="262" t="str" cm="1">
        <f t="array" ref="AI306">IF(A306="","",INDEX(근로조건!$A$5:$AF$1048576,MATCH(A306,근로조건!$A$5:$A$1048576,0)+0,17))</f>
        <v/>
      </c>
      <c r="AJ306" s="253"/>
      <c r="AK306" s="253"/>
      <c r="AL306" s="253" t="str" cm="1">
        <f t="array" ref="AL306">IF(A306="","",INDEX(근로조건!$A$5:$AF$1048576,MATCH(A306,근로조건!$A$5:$A$1048576,0)+0,20))</f>
        <v/>
      </c>
      <c r="AM306" s="253"/>
      <c r="AN306" s="253"/>
      <c r="AO306" s="253"/>
      <c r="AP306" s="260"/>
      <c r="AQ306" s="123"/>
      <c r="AR306" s="166"/>
      <c r="AS306" s="267"/>
      <c r="AT306" s="266"/>
      <c r="AU306" s="266"/>
      <c r="AV306" s="266"/>
    </row>
    <row r="307" spans="1:48" x14ac:dyDescent="0.3">
      <c r="A307" s="52"/>
      <c r="B307" s="54"/>
      <c r="C307" s="53"/>
      <c r="D307" s="53"/>
      <c r="E307" s="53"/>
      <c r="F307" s="57"/>
      <c r="G307" s="57"/>
      <c r="H307" s="52"/>
      <c r="I307" s="53"/>
      <c r="J307" s="53"/>
      <c r="K307" s="95"/>
      <c r="L307" s="52"/>
      <c r="M307" s="52"/>
      <c r="N307" s="54"/>
      <c r="O307" s="254" t="str" cm="1">
        <f t="array" ref="O307">IF(A307="","",INDEX(근로조건!$A$5:$Y$1048576,MATCH(A307,근로조건!$A$5:$A$1048576,0)+0,15))</f>
        <v/>
      </c>
      <c r="P307" s="255" t="str" cm="1">
        <f t="array" ref="P307">IF(A307="","",INDEX(근로조건!$A$5:$Y$1048576,MATCH(A307,근로조건!$A$5:$A$1048576,0)+0,16))</f>
        <v/>
      </c>
      <c r="Q307" s="256" t="str" cm="1">
        <f t="array" ref="Q307">IF(A307="","",INDEX(근로조건!$A$5:$ZZ$1048576,MATCH(A307,근로조건!$A$5:$A$1048576,0)+0,21))</f>
        <v/>
      </c>
      <c r="R307" s="61"/>
      <c r="S307" s="61"/>
      <c r="T307" s="61"/>
      <c r="U307" s="61"/>
      <c r="V307" s="61"/>
      <c r="W307" s="61"/>
      <c r="X307" s="61"/>
      <c r="Y307" s="61"/>
      <c r="Z307" s="260" t="str">
        <f t="shared" si="15"/>
        <v/>
      </c>
      <c r="AA307" s="260" t="str">
        <f t="shared" si="16"/>
        <v/>
      </c>
      <c r="AB307" s="260" t="str" cm="1">
        <f t="array" ref="AB307">IFERROR(IF(A307="","",INDEX(근로조건!$A$5:$Z$1048576,MATCH(A307,근로조건!$A$5:$A$1048576,0)+0,17)-INDEX(근로조건!$A$5:$Z$1048576,MATCH(A307,근로조건!$A$5:$A$1048576,0)+0,11))*B307,"")</f>
        <v/>
      </c>
      <c r="AC307" s="260" t="str">
        <f t="shared" si="17"/>
        <v/>
      </c>
      <c r="AD307" s="260" t="str" cm="1">
        <f t="array" ref="AD307">IFERROR(IF(A307="","",INDEX(근로조건!$A$5:$L$1048576,MATCH(A307,근로조건!$A$5:$A$1048576,0)+0,12))*B307,"")</f>
        <v/>
      </c>
      <c r="AE307" s="261" t="str" cm="1">
        <f t="array" ref="AE307">IF(A307="","",INDEX(근로조건!$A$5:$AF$1048576,MATCH(A307,근로조건!$A$5:$A$1048576,0)+0,13))</f>
        <v/>
      </c>
      <c r="AF307" s="262" t="str" cm="1">
        <f t="array" ref="AF307">IF(A307="","",INDEX(근로조건!$A$5:$AF$1048576,MATCH(A307,근로조건!$A$5:$A$1048576,0)+0,14))</f>
        <v/>
      </c>
      <c r="AG307" s="261" t="str" cm="1">
        <f t="array" ref="AG307">IF(A307="","",INDEX(근로조건!$A$5:$AF$1048576,MATCH(A307,근로조건!$A$5:$A$1048576,0)+0,11))</f>
        <v/>
      </c>
      <c r="AH307" s="261" t="str" cm="1">
        <f t="array" ref="AH307">IF(A307="","",INDEX(근로조건!$A$5:$AF$1048576,MATCH(A307,근로조건!$A$5:$A$1048576,0)+0,19))</f>
        <v/>
      </c>
      <c r="AI307" s="262" t="str" cm="1">
        <f t="array" ref="AI307">IF(A307="","",INDEX(근로조건!$A$5:$AF$1048576,MATCH(A307,근로조건!$A$5:$A$1048576,0)+0,17))</f>
        <v/>
      </c>
      <c r="AJ307" s="253"/>
      <c r="AK307" s="253"/>
      <c r="AL307" s="253" t="str" cm="1">
        <f t="array" ref="AL307">IF(A307="","",INDEX(근로조건!$A$5:$AF$1048576,MATCH(A307,근로조건!$A$5:$A$1048576,0)+0,20))</f>
        <v/>
      </c>
      <c r="AM307" s="253"/>
      <c r="AN307" s="253"/>
      <c r="AO307" s="253"/>
      <c r="AP307" s="260"/>
      <c r="AQ307" s="123"/>
      <c r="AR307" s="166"/>
      <c r="AS307" s="267"/>
      <c r="AT307" s="266"/>
      <c r="AU307" s="266"/>
      <c r="AV307" s="266"/>
    </row>
    <row r="308" spans="1:48" x14ac:dyDescent="0.3">
      <c r="A308" s="52"/>
      <c r="B308" s="54"/>
      <c r="C308" s="53"/>
      <c r="D308" s="53"/>
      <c r="E308" s="53"/>
      <c r="F308" s="57"/>
      <c r="G308" s="57"/>
      <c r="H308" s="52"/>
      <c r="I308" s="53"/>
      <c r="J308" s="53"/>
      <c r="K308" s="95"/>
      <c r="L308" s="52"/>
      <c r="M308" s="52"/>
      <c r="N308" s="54"/>
      <c r="O308" s="254" t="str" cm="1">
        <f t="array" ref="O308">IF(A308="","",INDEX(근로조건!$A$5:$Y$1048576,MATCH(A308,근로조건!$A$5:$A$1048576,0)+0,15))</f>
        <v/>
      </c>
      <c r="P308" s="255" t="str" cm="1">
        <f t="array" ref="P308">IF(A308="","",INDEX(근로조건!$A$5:$Y$1048576,MATCH(A308,근로조건!$A$5:$A$1048576,0)+0,16))</f>
        <v/>
      </c>
      <c r="Q308" s="256" t="str" cm="1">
        <f t="array" ref="Q308">IF(A308="","",INDEX(근로조건!$A$5:$ZZ$1048576,MATCH(A308,근로조건!$A$5:$A$1048576,0)+0,21))</f>
        <v/>
      </c>
      <c r="R308" s="61"/>
      <c r="S308" s="61"/>
      <c r="T308" s="61"/>
      <c r="U308" s="61"/>
      <c r="V308" s="61"/>
      <c r="W308" s="61"/>
      <c r="X308" s="61"/>
      <c r="Y308" s="61"/>
      <c r="Z308" s="260" t="str">
        <f t="shared" si="15"/>
        <v/>
      </c>
      <c r="AA308" s="260" t="str">
        <f t="shared" si="16"/>
        <v/>
      </c>
      <c r="AB308" s="260" t="str" cm="1">
        <f t="array" ref="AB308">IFERROR(IF(A308="","",INDEX(근로조건!$A$5:$Z$1048576,MATCH(A308,근로조건!$A$5:$A$1048576,0)+0,17)-INDEX(근로조건!$A$5:$Z$1048576,MATCH(A308,근로조건!$A$5:$A$1048576,0)+0,11))*B308,"")</f>
        <v/>
      </c>
      <c r="AC308" s="260" t="str">
        <f t="shared" si="17"/>
        <v/>
      </c>
      <c r="AD308" s="260" t="str" cm="1">
        <f t="array" ref="AD308">IFERROR(IF(A308="","",INDEX(근로조건!$A$5:$L$1048576,MATCH(A308,근로조건!$A$5:$A$1048576,0)+0,12))*B308,"")</f>
        <v/>
      </c>
      <c r="AE308" s="261" t="str" cm="1">
        <f t="array" ref="AE308">IF(A308="","",INDEX(근로조건!$A$5:$AF$1048576,MATCH(A308,근로조건!$A$5:$A$1048576,0)+0,13))</f>
        <v/>
      </c>
      <c r="AF308" s="262" t="str" cm="1">
        <f t="array" ref="AF308">IF(A308="","",INDEX(근로조건!$A$5:$AF$1048576,MATCH(A308,근로조건!$A$5:$A$1048576,0)+0,14))</f>
        <v/>
      </c>
      <c r="AG308" s="261" t="str" cm="1">
        <f t="array" ref="AG308">IF(A308="","",INDEX(근로조건!$A$5:$AF$1048576,MATCH(A308,근로조건!$A$5:$A$1048576,0)+0,11))</f>
        <v/>
      </c>
      <c r="AH308" s="261" t="str" cm="1">
        <f t="array" ref="AH308">IF(A308="","",INDEX(근로조건!$A$5:$AF$1048576,MATCH(A308,근로조건!$A$5:$A$1048576,0)+0,19))</f>
        <v/>
      </c>
      <c r="AI308" s="262" t="str" cm="1">
        <f t="array" ref="AI308">IF(A308="","",INDEX(근로조건!$A$5:$AF$1048576,MATCH(A308,근로조건!$A$5:$A$1048576,0)+0,17))</f>
        <v/>
      </c>
      <c r="AJ308" s="253"/>
      <c r="AK308" s="253"/>
      <c r="AL308" s="253" t="str" cm="1">
        <f t="array" ref="AL308">IF(A308="","",INDEX(근로조건!$A$5:$AF$1048576,MATCH(A308,근로조건!$A$5:$A$1048576,0)+0,20))</f>
        <v/>
      </c>
      <c r="AM308" s="253"/>
      <c r="AN308" s="253"/>
      <c r="AO308" s="253"/>
      <c r="AP308" s="260"/>
      <c r="AQ308" s="123"/>
      <c r="AR308" s="166"/>
      <c r="AS308" s="267"/>
      <c r="AT308" s="266"/>
      <c r="AU308" s="266"/>
      <c r="AV308" s="266"/>
    </row>
    <row r="309" spans="1:48" x14ac:dyDescent="0.3">
      <c r="A309" s="52"/>
      <c r="B309" s="54"/>
      <c r="C309" s="53"/>
      <c r="D309" s="53"/>
      <c r="E309" s="53"/>
      <c r="F309" s="57"/>
      <c r="G309" s="57"/>
      <c r="H309" s="52"/>
      <c r="I309" s="53"/>
      <c r="J309" s="53"/>
      <c r="K309" s="95"/>
      <c r="L309" s="52"/>
      <c r="M309" s="52"/>
      <c r="N309" s="54"/>
      <c r="O309" s="254" t="str" cm="1">
        <f t="array" ref="O309">IF(A309="","",INDEX(근로조건!$A$5:$Y$1048576,MATCH(A309,근로조건!$A$5:$A$1048576,0)+0,15))</f>
        <v/>
      </c>
      <c r="P309" s="255" t="str" cm="1">
        <f t="array" ref="P309">IF(A309="","",INDEX(근로조건!$A$5:$Y$1048576,MATCH(A309,근로조건!$A$5:$A$1048576,0)+0,16))</f>
        <v/>
      </c>
      <c r="Q309" s="256" t="str" cm="1">
        <f t="array" ref="Q309">IF(A309="","",INDEX(근로조건!$A$5:$ZZ$1048576,MATCH(A309,근로조건!$A$5:$A$1048576,0)+0,21))</f>
        <v/>
      </c>
      <c r="R309" s="61"/>
      <c r="S309" s="61"/>
      <c r="T309" s="61"/>
      <c r="U309" s="61"/>
      <c r="V309" s="61"/>
      <c r="W309" s="61"/>
      <c r="X309" s="61"/>
      <c r="Y309" s="61"/>
      <c r="Z309" s="260" t="str">
        <f t="shared" si="15"/>
        <v/>
      </c>
      <c r="AA309" s="260" t="str">
        <f t="shared" si="16"/>
        <v/>
      </c>
      <c r="AB309" s="260" t="str" cm="1">
        <f t="array" ref="AB309">IFERROR(IF(A309="","",INDEX(근로조건!$A$5:$Z$1048576,MATCH(A309,근로조건!$A$5:$A$1048576,0)+0,17)-INDEX(근로조건!$A$5:$Z$1048576,MATCH(A309,근로조건!$A$5:$A$1048576,0)+0,11))*B309,"")</f>
        <v/>
      </c>
      <c r="AC309" s="260" t="str">
        <f t="shared" si="17"/>
        <v/>
      </c>
      <c r="AD309" s="260" t="str" cm="1">
        <f t="array" ref="AD309">IFERROR(IF(A309="","",INDEX(근로조건!$A$5:$L$1048576,MATCH(A309,근로조건!$A$5:$A$1048576,0)+0,12))*B309,"")</f>
        <v/>
      </c>
      <c r="AE309" s="261" t="str" cm="1">
        <f t="array" ref="AE309">IF(A309="","",INDEX(근로조건!$A$5:$AF$1048576,MATCH(A309,근로조건!$A$5:$A$1048576,0)+0,13))</f>
        <v/>
      </c>
      <c r="AF309" s="262" t="str" cm="1">
        <f t="array" ref="AF309">IF(A309="","",INDEX(근로조건!$A$5:$AF$1048576,MATCH(A309,근로조건!$A$5:$A$1048576,0)+0,14))</f>
        <v/>
      </c>
      <c r="AG309" s="261" t="str" cm="1">
        <f t="array" ref="AG309">IF(A309="","",INDEX(근로조건!$A$5:$AF$1048576,MATCH(A309,근로조건!$A$5:$A$1048576,0)+0,11))</f>
        <v/>
      </c>
      <c r="AH309" s="261" t="str" cm="1">
        <f t="array" ref="AH309">IF(A309="","",INDEX(근로조건!$A$5:$AF$1048576,MATCH(A309,근로조건!$A$5:$A$1048576,0)+0,19))</f>
        <v/>
      </c>
      <c r="AI309" s="262" t="str" cm="1">
        <f t="array" ref="AI309">IF(A309="","",INDEX(근로조건!$A$5:$AF$1048576,MATCH(A309,근로조건!$A$5:$A$1048576,0)+0,17))</f>
        <v/>
      </c>
      <c r="AJ309" s="253"/>
      <c r="AK309" s="253"/>
      <c r="AL309" s="253" t="str" cm="1">
        <f t="array" ref="AL309">IF(A309="","",INDEX(근로조건!$A$5:$AF$1048576,MATCH(A309,근로조건!$A$5:$A$1048576,0)+0,20))</f>
        <v/>
      </c>
      <c r="AM309" s="253"/>
      <c r="AN309" s="253"/>
      <c r="AO309" s="253"/>
      <c r="AP309" s="260"/>
      <c r="AQ309" s="123"/>
      <c r="AR309" s="166"/>
      <c r="AS309" s="267"/>
      <c r="AT309" s="266"/>
      <c r="AU309" s="266"/>
      <c r="AV309" s="266"/>
    </row>
    <row r="310" spans="1:48" x14ac:dyDescent="0.3">
      <c r="A310" s="52"/>
      <c r="B310" s="54"/>
      <c r="C310" s="53"/>
      <c r="D310" s="53"/>
      <c r="E310" s="53"/>
      <c r="F310" s="57"/>
      <c r="G310" s="57"/>
      <c r="H310" s="52"/>
      <c r="I310" s="53"/>
      <c r="J310" s="53"/>
      <c r="K310" s="95"/>
      <c r="L310" s="52"/>
      <c r="M310" s="52"/>
      <c r="N310" s="54"/>
      <c r="O310" s="254" t="str" cm="1">
        <f t="array" ref="O310">IF(A310="","",INDEX(근로조건!$A$5:$Y$1048576,MATCH(A310,근로조건!$A$5:$A$1048576,0)+0,15))</f>
        <v/>
      </c>
      <c r="P310" s="255" t="str" cm="1">
        <f t="array" ref="P310">IF(A310="","",INDEX(근로조건!$A$5:$Y$1048576,MATCH(A310,근로조건!$A$5:$A$1048576,0)+0,16))</f>
        <v/>
      </c>
      <c r="Q310" s="256" t="str" cm="1">
        <f t="array" ref="Q310">IF(A310="","",INDEX(근로조건!$A$5:$ZZ$1048576,MATCH(A310,근로조건!$A$5:$A$1048576,0)+0,21))</f>
        <v/>
      </c>
      <c r="R310" s="61"/>
      <c r="S310" s="61"/>
      <c r="T310" s="61"/>
      <c r="U310" s="61"/>
      <c r="V310" s="61"/>
      <c r="W310" s="61"/>
      <c r="X310" s="61"/>
      <c r="Y310" s="61"/>
      <c r="Z310" s="260" t="str">
        <f t="shared" si="15"/>
        <v/>
      </c>
      <c r="AA310" s="260" t="str">
        <f t="shared" si="16"/>
        <v/>
      </c>
      <c r="AB310" s="260" t="str" cm="1">
        <f t="array" ref="AB310">IFERROR(IF(A310="","",INDEX(근로조건!$A$5:$Z$1048576,MATCH(A310,근로조건!$A$5:$A$1048576,0)+0,17)-INDEX(근로조건!$A$5:$Z$1048576,MATCH(A310,근로조건!$A$5:$A$1048576,0)+0,11))*B310,"")</f>
        <v/>
      </c>
      <c r="AC310" s="260" t="str">
        <f t="shared" si="17"/>
        <v/>
      </c>
      <c r="AD310" s="260" t="str" cm="1">
        <f t="array" ref="AD310">IFERROR(IF(A310="","",INDEX(근로조건!$A$5:$L$1048576,MATCH(A310,근로조건!$A$5:$A$1048576,0)+0,12))*B310,"")</f>
        <v/>
      </c>
      <c r="AE310" s="261" t="str" cm="1">
        <f t="array" ref="AE310">IF(A310="","",INDEX(근로조건!$A$5:$AF$1048576,MATCH(A310,근로조건!$A$5:$A$1048576,0)+0,13))</f>
        <v/>
      </c>
      <c r="AF310" s="262" t="str" cm="1">
        <f t="array" ref="AF310">IF(A310="","",INDEX(근로조건!$A$5:$AF$1048576,MATCH(A310,근로조건!$A$5:$A$1048576,0)+0,14))</f>
        <v/>
      </c>
      <c r="AG310" s="261" t="str" cm="1">
        <f t="array" ref="AG310">IF(A310="","",INDEX(근로조건!$A$5:$AF$1048576,MATCH(A310,근로조건!$A$5:$A$1048576,0)+0,11))</f>
        <v/>
      </c>
      <c r="AH310" s="261" t="str" cm="1">
        <f t="array" ref="AH310">IF(A310="","",INDEX(근로조건!$A$5:$AF$1048576,MATCH(A310,근로조건!$A$5:$A$1048576,0)+0,19))</f>
        <v/>
      </c>
      <c r="AI310" s="262" t="str" cm="1">
        <f t="array" ref="AI310">IF(A310="","",INDEX(근로조건!$A$5:$AF$1048576,MATCH(A310,근로조건!$A$5:$A$1048576,0)+0,17))</f>
        <v/>
      </c>
      <c r="AJ310" s="253"/>
      <c r="AK310" s="253"/>
      <c r="AL310" s="253" t="str" cm="1">
        <f t="array" ref="AL310">IF(A310="","",INDEX(근로조건!$A$5:$AF$1048576,MATCH(A310,근로조건!$A$5:$A$1048576,0)+0,20))</f>
        <v/>
      </c>
      <c r="AM310" s="253"/>
      <c r="AN310" s="253"/>
      <c r="AO310" s="253"/>
      <c r="AP310" s="260"/>
      <c r="AQ310" s="123"/>
      <c r="AR310" s="166"/>
      <c r="AS310" s="267"/>
      <c r="AT310" s="266"/>
      <c r="AU310" s="266"/>
      <c r="AV310" s="266"/>
    </row>
    <row r="311" spans="1:48" x14ac:dyDescent="0.3">
      <c r="A311" s="52"/>
      <c r="B311" s="54"/>
      <c r="C311" s="53"/>
      <c r="D311" s="53"/>
      <c r="E311" s="53"/>
      <c r="F311" s="57"/>
      <c r="G311" s="57"/>
      <c r="H311" s="52"/>
      <c r="I311" s="53"/>
      <c r="J311" s="53"/>
      <c r="K311" s="95"/>
      <c r="L311" s="52"/>
      <c r="M311" s="52"/>
      <c r="N311" s="54"/>
      <c r="O311" s="254" t="str" cm="1">
        <f t="array" ref="O311">IF(A311="","",INDEX(근로조건!$A$5:$Y$1048576,MATCH(A311,근로조건!$A$5:$A$1048576,0)+0,15))</f>
        <v/>
      </c>
      <c r="P311" s="255" t="str" cm="1">
        <f t="array" ref="P311">IF(A311="","",INDEX(근로조건!$A$5:$Y$1048576,MATCH(A311,근로조건!$A$5:$A$1048576,0)+0,16))</f>
        <v/>
      </c>
      <c r="Q311" s="256" t="str" cm="1">
        <f t="array" ref="Q311">IF(A311="","",INDEX(근로조건!$A$5:$ZZ$1048576,MATCH(A311,근로조건!$A$5:$A$1048576,0)+0,21))</f>
        <v/>
      </c>
      <c r="R311" s="61"/>
      <c r="S311" s="61"/>
      <c r="T311" s="61"/>
      <c r="U311" s="61"/>
      <c r="V311" s="61"/>
      <c r="W311" s="61"/>
      <c r="X311" s="61"/>
      <c r="Y311" s="61"/>
      <c r="Z311" s="260" t="str">
        <f t="shared" si="15"/>
        <v/>
      </c>
      <c r="AA311" s="260" t="str">
        <f t="shared" si="16"/>
        <v/>
      </c>
      <c r="AB311" s="260" t="str" cm="1">
        <f t="array" ref="AB311">IFERROR(IF(A311="","",INDEX(근로조건!$A$5:$Z$1048576,MATCH(A311,근로조건!$A$5:$A$1048576,0)+0,17)-INDEX(근로조건!$A$5:$Z$1048576,MATCH(A311,근로조건!$A$5:$A$1048576,0)+0,11))*B311,"")</f>
        <v/>
      </c>
      <c r="AC311" s="260" t="str">
        <f t="shared" si="17"/>
        <v/>
      </c>
      <c r="AD311" s="260" t="str" cm="1">
        <f t="array" ref="AD311">IFERROR(IF(A311="","",INDEX(근로조건!$A$5:$L$1048576,MATCH(A311,근로조건!$A$5:$A$1048576,0)+0,12))*B311,"")</f>
        <v/>
      </c>
      <c r="AE311" s="261" t="str" cm="1">
        <f t="array" ref="AE311">IF(A311="","",INDEX(근로조건!$A$5:$AF$1048576,MATCH(A311,근로조건!$A$5:$A$1048576,0)+0,13))</f>
        <v/>
      </c>
      <c r="AF311" s="262" t="str" cm="1">
        <f t="array" ref="AF311">IF(A311="","",INDEX(근로조건!$A$5:$AF$1048576,MATCH(A311,근로조건!$A$5:$A$1048576,0)+0,14))</f>
        <v/>
      </c>
      <c r="AG311" s="261" t="str" cm="1">
        <f t="array" ref="AG311">IF(A311="","",INDEX(근로조건!$A$5:$AF$1048576,MATCH(A311,근로조건!$A$5:$A$1048576,0)+0,11))</f>
        <v/>
      </c>
      <c r="AH311" s="261" t="str" cm="1">
        <f t="array" ref="AH311">IF(A311="","",INDEX(근로조건!$A$5:$AF$1048576,MATCH(A311,근로조건!$A$5:$A$1048576,0)+0,19))</f>
        <v/>
      </c>
      <c r="AI311" s="262" t="str" cm="1">
        <f t="array" ref="AI311">IF(A311="","",INDEX(근로조건!$A$5:$AF$1048576,MATCH(A311,근로조건!$A$5:$A$1048576,0)+0,17))</f>
        <v/>
      </c>
      <c r="AJ311" s="253"/>
      <c r="AK311" s="253"/>
      <c r="AL311" s="253" t="str" cm="1">
        <f t="array" ref="AL311">IF(A311="","",INDEX(근로조건!$A$5:$AF$1048576,MATCH(A311,근로조건!$A$5:$A$1048576,0)+0,20))</f>
        <v/>
      </c>
      <c r="AM311" s="253"/>
      <c r="AN311" s="253"/>
      <c r="AO311" s="253"/>
      <c r="AP311" s="260"/>
      <c r="AQ311" s="123"/>
      <c r="AR311" s="166"/>
      <c r="AS311" s="267"/>
      <c r="AT311" s="266"/>
      <c r="AU311" s="266"/>
      <c r="AV311" s="266"/>
    </row>
    <row r="312" spans="1:48" x14ac:dyDescent="0.3">
      <c r="A312" s="52"/>
      <c r="B312" s="54"/>
      <c r="C312" s="53"/>
      <c r="D312" s="53"/>
      <c r="E312" s="53"/>
      <c r="F312" s="57"/>
      <c r="G312" s="57"/>
      <c r="H312" s="52"/>
      <c r="I312" s="53"/>
      <c r="J312" s="53"/>
      <c r="K312" s="95"/>
      <c r="L312" s="52"/>
      <c r="M312" s="52"/>
      <c r="N312" s="54"/>
      <c r="O312" s="254" t="str" cm="1">
        <f t="array" ref="O312">IF(A312="","",INDEX(근로조건!$A$5:$Y$1048576,MATCH(A312,근로조건!$A$5:$A$1048576,0)+0,15))</f>
        <v/>
      </c>
      <c r="P312" s="255" t="str" cm="1">
        <f t="array" ref="P312">IF(A312="","",INDEX(근로조건!$A$5:$Y$1048576,MATCH(A312,근로조건!$A$5:$A$1048576,0)+0,16))</f>
        <v/>
      </c>
      <c r="Q312" s="256" t="str" cm="1">
        <f t="array" ref="Q312">IF(A312="","",INDEX(근로조건!$A$5:$ZZ$1048576,MATCH(A312,근로조건!$A$5:$A$1048576,0)+0,21))</f>
        <v/>
      </c>
      <c r="R312" s="61"/>
      <c r="S312" s="61"/>
      <c r="T312" s="61"/>
      <c r="U312" s="61"/>
      <c r="V312" s="61"/>
      <c r="W312" s="61"/>
      <c r="X312" s="61"/>
      <c r="Y312" s="61"/>
      <c r="Z312" s="260" t="str">
        <f t="shared" si="15"/>
        <v/>
      </c>
      <c r="AA312" s="260" t="str">
        <f t="shared" si="16"/>
        <v/>
      </c>
      <c r="AB312" s="260" t="str" cm="1">
        <f t="array" ref="AB312">IFERROR(IF(A312="","",INDEX(근로조건!$A$5:$Z$1048576,MATCH(A312,근로조건!$A$5:$A$1048576,0)+0,17)-INDEX(근로조건!$A$5:$Z$1048576,MATCH(A312,근로조건!$A$5:$A$1048576,0)+0,11))*B312,"")</f>
        <v/>
      </c>
      <c r="AC312" s="260" t="str">
        <f t="shared" si="17"/>
        <v/>
      </c>
      <c r="AD312" s="260" t="str" cm="1">
        <f t="array" ref="AD312">IFERROR(IF(A312="","",INDEX(근로조건!$A$5:$L$1048576,MATCH(A312,근로조건!$A$5:$A$1048576,0)+0,12))*B312,"")</f>
        <v/>
      </c>
      <c r="AE312" s="261" t="str" cm="1">
        <f t="array" ref="AE312">IF(A312="","",INDEX(근로조건!$A$5:$AF$1048576,MATCH(A312,근로조건!$A$5:$A$1048576,0)+0,13))</f>
        <v/>
      </c>
      <c r="AF312" s="262" t="str" cm="1">
        <f t="array" ref="AF312">IF(A312="","",INDEX(근로조건!$A$5:$AF$1048576,MATCH(A312,근로조건!$A$5:$A$1048576,0)+0,14))</f>
        <v/>
      </c>
      <c r="AG312" s="261" t="str" cm="1">
        <f t="array" ref="AG312">IF(A312="","",INDEX(근로조건!$A$5:$AF$1048576,MATCH(A312,근로조건!$A$5:$A$1048576,0)+0,11))</f>
        <v/>
      </c>
      <c r="AH312" s="261" t="str" cm="1">
        <f t="array" ref="AH312">IF(A312="","",INDEX(근로조건!$A$5:$AF$1048576,MATCH(A312,근로조건!$A$5:$A$1048576,0)+0,19))</f>
        <v/>
      </c>
      <c r="AI312" s="262" t="str" cm="1">
        <f t="array" ref="AI312">IF(A312="","",INDEX(근로조건!$A$5:$AF$1048576,MATCH(A312,근로조건!$A$5:$A$1048576,0)+0,17))</f>
        <v/>
      </c>
      <c r="AJ312" s="253"/>
      <c r="AK312" s="253"/>
      <c r="AL312" s="253" t="str" cm="1">
        <f t="array" ref="AL312">IF(A312="","",INDEX(근로조건!$A$5:$AF$1048576,MATCH(A312,근로조건!$A$5:$A$1048576,0)+0,20))</f>
        <v/>
      </c>
      <c r="AM312" s="253"/>
      <c r="AN312" s="253"/>
      <c r="AO312" s="253"/>
      <c r="AP312" s="260"/>
      <c r="AQ312" s="123"/>
      <c r="AR312" s="166"/>
      <c r="AS312" s="267"/>
      <c r="AT312" s="266"/>
      <c r="AU312" s="266"/>
      <c r="AV312" s="266"/>
    </row>
    <row r="313" spans="1:48" x14ac:dyDescent="0.3">
      <c r="A313" s="52"/>
      <c r="B313" s="54"/>
      <c r="C313" s="53"/>
      <c r="D313" s="53"/>
      <c r="E313" s="53"/>
      <c r="F313" s="57"/>
      <c r="G313" s="57"/>
      <c r="H313" s="52"/>
      <c r="I313" s="53"/>
      <c r="J313" s="53"/>
      <c r="K313" s="95"/>
      <c r="L313" s="52"/>
      <c r="M313" s="52"/>
      <c r="N313" s="54"/>
      <c r="O313" s="254" t="str" cm="1">
        <f t="array" ref="O313">IF(A313="","",INDEX(근로조건!$A$5:$Y$1048576,MATCH(A313,근로조건!$A$5:$A$1048576,0)+0,15))</f>
        <v/>
      </c>
      <c r="P313" s="255" t="str" cm="1">
        <f t="array" ref="P313">IF(A313="","",INDEX(근로조건!$A$5:$Y$1048576,MATCH(A313,근로조건!$A$5:$A$1048576,0)+0,16))</f>
        <v/>
      </c>
      <c r="Q313" s="256" t="str" cm="1">
        <f t="array" ref="Q313">IF(A313="","",INDEX(근로조건!$A$5:$ZZ$1048576,MATCH(A313,근로조건!$A$5:$A$1048576,0)+0,21))</f>
        <v/>
      </c>
      <c r="R313" s="61"/>
      <c r="S313" s="61"/>
      <c r="T313" s="61"/>
      <c r="U313" s="61"/>
      <c r="V313" s="61"/>
      <c r="W313" s="61"/>
      <c r="X313" s="61"/>
      <c r="Y313" s="61"/>
      <c r="Z313" s="260" t="str">
        <f t="shared" si="15"/>
        <v/>
      </c>
      <c r="AA313" s="260" t="str">
        <f t="shared" si="16"/>
        <v/>
      </c>
      <c r="AB313" s="260" t="str" cm="1">
        <f t="array" ref="AB313">IFERROR(IF(A313="","",INDEX(근로조건!$A$5:$Z$1048576,MATCH(A313,근로조건!$A$5:$A$1048576,0)+0,17)-INDEX(근로조건!$A$5:$Z$1048576,MATCH(A313,근로조건!$A$5:$A$1048576,0)+0,11))*B313,"")</f>
        <v/>
      </c>
      <c r="AC313" s="260" t="str">
        <f t="shared" si="17"/>
        <v/>
      </c>
      <c r="AD313" s="260" t="str" cm="1">
        <f t="array" ref="AD313">IFERROR(IF(A313="","",INDEX(근로조건!$A$5:$L$1048576,MATCH(A313,근로조건!$A$5:$A$1048576,0)+0,12))*B313,"")</f>
        <v/>
      </c>
      <c r="AE313" s="261" t="str" cm="1">
        <f t="array" ref="AE313">IF(A313="","",INDEX(근로조건!$A$5:$AF$1048576,MATCH(A313,근로조건!$A$5:$A$1048576,0)+0,13))</f>
        <v/>
      </c>
      <c r="AF313" s="262" t="str" cm="1">
        <f t="array" ref="AF313">IF(A313="","",INDEX(근로조건!$A$5:$AF$1048576,MATCH(A313,근로조건!$A$5:$A$1048576,0)+0,14))</f>
        <v/>
      </c>
      <c r="AG313" s="261" t="str" cm="1">
        <f t="array" ref="AG313">IF(A313="","",INDEX(근로조건!$A$5:$AF$1048576,MATCH(A313,근로조건!$A$5:$A$1048576,0)+0,11))</f>
        <v/>
      </c>
      <c r="AH313" s="261" t="str" cm="1">
        <f t="array" ref="AH313">IF(A313="","",INDEX(근로조건!$A$5:$AF$1048576,MATCH(A313,근로조건!$A$5:$A$1048576,0)+0,19))</f>
        <v/>
      </c>
      <c r="AI313" s="262" t="str" cm="1">
        <f t="array" ref="AI313">IF(A313="","",INDEX(근로조건!$A$5:$AF$1048576,MATCH(A313,근로조건!$A$5:$A$1048576,0)+0,17))</f>
        <v/>
      </c>
      <c r="AJ313" s="253"/>
      <c r="AK313" s="253"/>
      <c r="AL313" s="253" t="str" cm="1">
        <f t="array" ref="AL313">IF(A313="","",INDEX(근로조건!$A$5:$AF$1048576,MATCH(A313,근로조건!$A$5:$A$1048576,0)+0,20))</f>
        <v/>
      </c>
      <c r="AM313" s="253"/>
      <c r="AN313" s="253"/>
      <c r="AO313" s="253"/>
      <c r="AP313" s="260"/>
      <c r="AQ313" s="123"/>
      <c r="AR313" s="166"/>
      <c r="AS313" s="267"/>
      <c r="AT313" s="266"/>
      <c r="AU313" s="266"/>
      <c r="AV313" s="266"/>
    </row>
    <row r="314" spans="1:48" x14ac:dyDescent="0.3">
      <c r="A314" s="52"/>
      <c r="B314" s="54"/>
      <c r="C314" s="53"/>
      <c r="D314" s="53"/>
      <c r="E314" s="53"/>
      <c r="F314" s="57"/>
      <c r="G314" s="57"/>
      <c r="H314" s="52"/>
      <c r="I314" s="53"/>
      <c r="J314" s="53"/>
      <c r="K314" s="95"/>
      <c r="L314" s="52"/>
      <c r="M314" s="52"/>
      <c r="N314" s="54"/>
      <c r="O314" s="254" t="str" cm="1">
        <f t="array" ref="O314">IF(A314="","",INDEX(근로조건!$A$5:$Y$1048576,MATCH(A314,근로조건!$A$5:$A$1048576,0)+0,15))</f>
        <v/>
      </c>
      <c r="P314" s="255" t="str" cm="1">
        <f t="array" ref="P314">IF(A314="","",INDEX(근로조건!$A$5:$Y$1048576,MATCH(A314,근로조건!$A$5:$A$1048576,0)+0,16))</f>
        <v/>
      </c>
      <c r="Q314" s="256" t="str" cm="1">
        <f t="array" ref="Q314">IF(A314="","",INDEX(근로조건!$A$5:$ZZ$1048576,MATCH(A314,근로조건!$A$5:$A$1048576,0)+0,21))</f>
        <v/>
      </c>
      <c r="R314" s="61"/>
      <c r="S314" s="61"/>
      <c r="T314" s="61"/>
      <c r="U314" s="61"/>
      <c r="V314" s="61"/>
      <c r="W314" s="61"/>
      <c r="X314" s="61"/>
      <c r="Y314" s="61"/>
      <c r="Z314" s="260" t="str">
        <f t="shared" si="15"/>
        <v/>
      </c>
      <c r="AA314" s="260" t="str">
        <f t="shared" si="16"/>
        <v/>
      </c>
      <c r="AB314" s="260" t="str" cm="1">
        <f t="array" ref="AB314">IFERROR(IF(A314="","",INDEX(근로조건!$A$5:$Z$1048576,MATCH(A314,근로조건!$A$5:$A$1048576,0)+0,17)-INDEX(근로조건!$A$5:$Z$1048576,MATCH(A314,근로조건!$A$5:$A$1048576,0)+0,11))*B314,"")</f>
        <v/>
      </c>
      <c r="AC314" s="260" t="str">
        <f t="shared" si="17"/>
        <v/>
      </c>
      <c r="AD314" s="260" t="str" cm="1">
        <f t="array" ref="AD314">IFERROR(IF(A314="","",INDEX(근로조건!$A$5:$L$1048576,MATCH(A314,근로조건!$A$5:$A$1048576,0)+0,12))*B314,"")</f>
        <v/>
      </c>
      <c r="AE314" s="261" t="str" cm="1">
        <f t="array" ref="AE314">IF(A314="","",INDEX(근로조건!$A$5:$AF$1048576,MATCH(A314,근로조건!$A$5:$A$1048576,0)+0,13))</f>
        <v/>
      </c>
      <c r="AF314" s="262" t="str" cm="1">
        <f t="array" ref="AF314">IF(A314="","",INDEX(근로조건!$A$5:$AF$1048576,MATCH(A314,근로조건!$A$5:$A$1048576,0)+0,14))</f>
        <v/>
      </c>
      <c r="AG314" s="261" t="str" cm="1">
        <f t="array" ref="AG314">IF(A314="","",INDEX(근로조건!$A$5:$AF$1048576,MATCH(A314,근로조건!$A$5:$A$1048576,0)+0,11))</f>
        <v/>
      </c>
      <c r="AH314" s="261" t="str" cm="1">
        <f t="array" ref="AH314">IF(A314="","",INDEX(근로조건!$A$5:$AF$1048576,MATCH(A314,근로조건!$A$5:$A$1048576,0)+0,19))</f>
        <v/>
      </c>
      <c r="AI314" s="262" t="str" cm="1">
        <f t="array" ref="AI314">IF(A314="","",INDEX(근로조건!$A$5:$AF$1048576,MATCH(A314,근로조건!$A$5:$A$1048576,0)+0,17))</f>
        <v/>
      </c>
      <c r="AJ314" s="253"/>
      <c r="AK314" s="253"/>
      <c r="AL314" s="253" t="str" cm="1">
        <f t="array" ref="AL314">IF(A314="","",INDEX(근로조건!$A$5:$AF$1048576,MATCH(A314,근로조건!$A$5:$A$1048576,0)+0,20))</f>
        <v/>
      </c>
      <c r="AM314" s="253"/>
      <c r="AN314" s="253"/>
      <c r="AO314" s="253"/>
      <c r="AP314" s="260"/>
      <c r="AQ314" s="123"/>
      <c r="AR314" s="166"/>
      <c r="AS314" s="267"/>
      <c r="AT314" s="266"/>
      <c r="AU314" s="266"/>
      <c r="AV314" s="266"/>
    </row>
    <row r="315" spans="1:48" x14ac:dyDescent="0.3">
      <c r="A315" s="52"/>
      <c r="B315" s="54"/>
      <c r="C315" s="53"/>
      <c r="D315" s="53"/>
      <c r="E315" s="53"/>
      <c r="F315" s="57"/>
      <c r="G315" s="57"/>
      <c r="H315" s="52"/>
      <c r="I315" s="53"/>
      <c r="J315" s="53"/>
      <c r="K315" s="95"/>
      <c r="L315" s="52"/>
      <c r="M315" s="52"/>
      <c r="N315" s="54"/>
      <c r="O315" s="254" t="str" cm="1">
        <f t="array" ref="O315">IF(A315="","",INDEX(근로조건!$A$5:$Y$1048576,MATCH(A315,근로조건!$A$5:$A$1048576,0)+0,15))</f>
        <v/>
      </c>
      <c r="P315" s="255" t="str" cm="1">
        <f t="array" ref="P315">IF(A315="","",INDEX(근로조건!$A$5:$Y$1048576,MATCH(A315,근로조건!$A$5:$A$1048576,0)+0,16))</f>
        <v/>
      </c>
      <c r="Q315" s="256" t="str" cm="1">
        <f t="array" ref="Q315">IF(A315="","",INDEX(근로조건!$A$5:$ZZ$1048576,MATCH(A315,근로조건!$A$5:$A$1048576,0)+0,21))</f>
        <v/>
      </c>
      <c r="R315" s="61"/>
      <c r="S315" s="61"/>
      <c r="T315" s="61"/>
      <c r="U315" s="61"/>
      <c r="V315" s="61"/>
      <c r="W315" s="61"/>
      <c r="X315" s="61"/>
      <c r="Y315" s="61"/>
      <c r="Z315" s="260" t="str">
        <f t="shared" si="15"/>
        <v/>
      </c>
      <c r="AA315" s="260" t="str">
        <f t="shared" si="16"/>
        <v/>
      </c>
      <c r="AB315" s="260" t="str" cm="1">
        <f t="array" ref="AB315">IFERROR(IF(A315="","",INDEX(근로조건!$A$5:$Z$1048576,MATCH(A315,근로조건!$A$5:$A$1048576,0)+0,17)-INDEX(근로조건!$A$5:$Z$1048576,MATCH(A315,근로조건!$A$5:$A$1048576,0)+0,11))*B315,"")</f>
        <v/>
      </c>
      <c r="AC315" s="260" t="str">
        <f t="shared" si="17"/>
        <v/>
      </c>
      <c r="AD315" s="260" t="str" cm="1">
        <f t="array" ref="AD315">IFERROR(IF(A315="","",INDEX(근로조건!$A$5:$L$1048576,MATCH(A315,근로조건!$A$5:$A$1048576,0)+0,12))*B315,"")</f>
        <v/>
      </c>
      <c r="AE315" s="261" t="str" cm="1">
        <f t="array" ref="AE315">IF(A315="","",INDEX(근로조건!$A$5:$AF$1048576,MATCH(A315,근로조건!$A$5:$A$1048576,0)+0,13))</f>
        <v/>
      </c>
      <c r="AF315" s="262" t="str" cm="1">
        <f t="array" ref="AF315">IF(A315="","",INDEX(근로조건!$A$5:$AF$1048576,MATCH(A315,근로조건!$A$5:$A$1048576,0)+0,14))</f>
        <v/>
      </c>
      <c r="AG315" s="261" t="str" cm="1">
        <f t="array" ref="AG315">IF(A315="","",INDEX(근로조건!$A$5:$AF$1048576,MATCH(A315,근로조건!$A$5:$A$1048576,0)+0,11))</f>
        <v/>
      </c>
      <c r="AH315" s="261" t="str" cm="1">
        <f t="array" ref="AH315">IF(A315="","",INDEX(근로조건!$A$5:$AF$1048576,MATCH(A315,근로조건!$A$5:$A$1048576,0)+0,19))</f>
        <v/>
      </c>
      <c r="AI315" s="262" t="str" cm="1">
        <f t="array" ref="AI315">IF(A315="","",INDEX(근로조건!$A$5:$AF$1048576,MATCH(A315,근로조건!$A$5:$A$1048576,0)+0,17))</f>
        <v/>
      </c>
      <c r="AJ315" s="253"/>
      <c r="AK315" s="253"/>
      <c r="AL315" s="253" t="str" cm="1">
        <f t="array" ref="AL315">IF(A315="","",INDEX(근로조건!$A$5:$AF$1048576,MATCH(A315,근로조건!$A$5:$A$1048576,0)+0,20))</f>
        <v/>
      </c>
      <c r="AM315" s="253"/>
      <c r="AN315" s="253"/>
      <c r="AO315" s="253"/>
      <c r="AP315" s="260"/>
      <c r="AQ315" s="123"/>
      <c r="AR315" s="166"/>
      <c r="AS315" s="267"/>
      <c r="AT315" s="266"/>
      <c r="AU315" s="266"/>
      <c r="AV315" s="266"/>
    </row>
    <row r="316" spans="1:48" x14ac:dyDescent="0.3">
      <c r="A316" s="52"/>
      <c r="B316" s="54"/>
      <c r="C316" s="53"/>
      <c r="D316" s="53"/>
      <c r="E316" s="53"/>
      <c r="F316" s="57"/>
      <c r="G316" s="57"/>
      <c r="H316" s="52"/>
      <c r="I316" s="53"/>
      <c r="J316" s="53"/>
      <c r="K316" s="95"/>
      <c r="L316" s="52"/>
      <c r="M316" s="52"/>
      <c r="N316" s="54"/>
      <c r="O316" s="254" t="str" cm="1">
        <f t="array" ref="O316">IF(A316="","",INDEX(근로조건!$A$5:$Y$1048576,MATCH(A316,근로조건!$A$5:$A$1048576,0)+0,15))</f>
        <v/>
      </c>
      <c r="P316" s="255" t="str" cm="1">
        <f t="array" ref="P316">IF(A316="","",INDEX(근로조건!$A$5:$Y$1048576,MATCH(A316,근로조건!$A$5:$A$1048576,0)+0,16))</f>
        <v/>
      </c>
      <c r="Q316" s="256" t="str" cm="1">
        <f t="array" ref="Q316">IF(A316="","",INDEX(근로조건!$A$5:$ZZ$1048576,MATCH(A316,근로조건!$A$5:$A$1048576,0)+0,21))</f>
        <v/>
      </c>
      <c r="R316" s="61"/>
      <c r="S316" s="61"/>
      <c r="T316" s="61"/>
      <c r="U316" s="61"/>
      <c r="V316" s="61"/>
      <c r="W316" s="61"/>
      <c r="X316" s="61"/>
      <c r="Y316" s="61"/>
      <c r="Z316" s="260" t="str">
        <f t="shared" si="15"/>
        <v/>
      </c>
      <c r="AA316" s="260" t="str">
        <f t="shared" si="16"/>
        <v/>
      </c>
      <c r="AB316" s="260" t="str" cm="1">
        <f t="array" ref="AB316">IFERROR(IF(A316="","",INDEX(근로조건!$A$5:$Z$1048576,MATCH(A316,근로조건!$A$5:$A$1048576,0)+0,17)-INDEX(근로조건!$A$5:$Z$1048576,MATCH(A316,근로조건!$A$5:$A$1048576,0)+0,11))*B316,"")</f>
        <v/>
      </c>
      <c r="AC316" s="260" t="str">
        <f t="shared" si="17"/>
        <v/>
      </c>
      <c r="AD316" s="260" t="str" cm="1">
        <f t="array" ref="AD316">IFERROR(IF(A316="","",INDEX(근로조건!$A$5:$L$1048576,MATCH(A316,근로조건!$A$5:$A$1048576,0)+0,12))*B316,"")</f>
        <v/>
      </c>
      <c r="AE316" s="261" t="str" cm="1">
        <f t="array" ref="AE316">IF(A316="","",INDEX(근로조건!$A$5:$AF$1048576,MATCH(A316,근로조건!$A$5:$A$1048576,0)+0,13))</f>
        <v/>
      </c>
      <c r="AF316" s="262" t="str" cm="1">
        <f t="array" ref="AF316">IF(A316="","",INDEX(근로조건!$A$5:$AF$1048576,MATCH(A316,근로조건!$A$5:$A$1048576,0)+0,14))</f>
        <v/>
      </c>
      <c r="AG316" s="261" t="str" cm="1">
        <f t="array" ref="AG316">IF(A316="","",INDEX(근로조건!$A$5:$AF$1048576,MATCH(A316,근로조건!$A$5:$A$1048576,0)+0,11))</f>
        <v/>
      </c>
      <c r="AH316" s="261" t="str" cm="1">
        <f t="array" ref="AH316">IF(A316="","",INDEX(근로조건!$A$5:$AF$1048576,MATCH(A316,근로조건!$A$5:$A$1048576,0)+0,19))</f>
        <v/>
      </c>
      <c r="AI316" s="262" t="str" cm="1">
        <f t="array" ref="AI316">IF(A316="","",INDEX(근로조건!$A$5:$AF$1048576,MATCH(A316,근로조건!$A$5:$A$1048576,0)+0,17))</f>
        <v/>
      </c>
      <c r="AJ316" s="253"/>
      <c r="AK316" s="253"/>
      <c r="AL316" s="253" t="str" cm="1">
        <f t="array" ref="AL316">IF(A316="","",INDEX(근로조건!$A$5:$AF$1048576,MATCH(A316,근로조건!$A$5:$A$1048576,0)+0,20))</f>
        <v/>
      </c>
      <c r="AM316" s="253"/>
      <c r="AN316" s="253"/>
      <c r="AO316" s="253"/>
      <c r="AP316" s="260"/>
      <c r="AQ316" s="123"/>
      <c r="AR316" s="166"/>
      <c r="AS316" s="267"/>
      <c r="AT316" s="266"/>
      <c r="AU316" s="266"/>
      <c r="AV316" s="266"/>
    </row>
    <row r="317" spans="1:48" x14ac:dyDescent="0.3">
      <c r="A317" s="52"/>
      <c r="B317" s="54"/>
      <c r="C317" s="53"/>
      <c r="D317" s="53"/>
      <c r="E317" s="53"/>
      <c r="F317" s="57"/>
      <c r="G317" s="57"/>
      <c r="H317" s="52"/>
      <c r="I317" s="53"/>
      <c r="J317" s="53"/>
      <c r="K317" s="95"/>
      <c r="L317" s="52"/>
      <c r="M317" s="52"/>
      <c r="N317" s="54"/>
      <c r="O317" s="254" t="str" cm="1">
        <f t="array" ref="O317">IF(A317="","",INDEX(근로조건!$A$5:$Y$1048576,MATCH(A317,근로조건!$A$5:$A$1048576,0)+0,15))</f>
        <v/>
      </c>
      <c r="P317" s="255" t="str" cm="1">
        <f t="array" ref="P317">IF(A317="","",INDEX(근로조건!$A$5:$Y$1048576,MATCH(A317,근로조건!$A$5:$A$1048576,0)+0,16))</f>
        <v/>
      </c>
      <c r="Q317" s="256" t="str" cm="1">
        <f t="array" ref="Q317">IF(A317="","",INDEX(근로조건!$A$5:$ZZ$1048576,MATCH(A317,근로조건!$A$5:$A$1048576,0)+0,21))</f>
        <v/>
      </c>
      <c r="R317" s="61"/>
      <c r="S317" s="61"/>
      <c r="T317" s="61"/>
      <c r="U317" s="61"/>
      <c r="V317" s="61"/>
      <c r="W317" s="61"/>
      <c r="X317" s="61"/>
      <c r="Y317" s="61"/>
      <c r="Z317" s="260" t="str">
        <f t="shared" si="15"/>
        <v/>
      </c>
      <c r="AA317" s="260" t="str">
        <f t="shared" si="16"/>
        <v/>
      </c>
      <c r="AB317" s="260" t="str" cm="1">
        <f t="array" ref="AB317">IFERROR(IF(A317="","",INDEX(근로조건!$A$5:$Z$1048576,MATCH(A317,근로조건!$A$5:$A$1048576,0)+0,17)-INDEX(근로조건!$A$5:$Z$1048576,MATCH(A317,근로조건!$A$5:$A$1048576,0)+0,11))*B317,"")</f>
        <v/>
      </c>
      <c r="AC317" s="260" t="str">
        <f t="shared" si="17"/>
        <v/>
      </c>
      <c r="AD317" s="260" t="str" cm="1">
        <f t="array" ref="AD317">IFERROR(IF(A317="","",INDEX(근로조건!$A$5:$L$1048576,MATCH(A317,근로조건!$A$5:$A$1048576,0)+0,12))*B317,"")</f>
        <v/>
      </c>
      <c r="AE317" s="261" t="str" cm="1">
        <f t="array" ref="AE317">IF(A317="","",INDEX(근로조건!$A$5:$AF$1048576,MATCH(A317,근로조건!$A$5:$A$1048576,0)+0,13))</f>
        <v/>
      </c>
      <c r="AF317" s="262" t="str" cm="1">
        <f t="array" ref="AF317">IF(A317="","",INDEX(근로조건!$A$5:$AF$1048576,MATCH(A317,근로조건!$A$5:$A$1048576,0)+0,14))</f>
        <v/>
      </c>
      <c r="AG317" s="261" t="str" cm="1">
        <f t="array" ref="AG317">IF(A317="","",INDEX(근로조건!$A$5:$AF$1048576,MATCH(A317,근로조건!$A$5:$A$1048576,0)+0,11))</f>
        <v/>
      </c>
      <c r="AH317" s="261" t="str" cm="1">
        <f t="array" ref="AH317">IF(A317="","",INDEX(근로조건!$A$5:$AF$1048576,MATCH(A317,근로조건!$A$5:$A$1048576,0)+0,19))</f>
        <v/>
      </c>
      <c r="AI317" s="262" t="str" cm="1">
        <f t="array" ref="AI317">IF(A317="","",INDEX(근로조건!$A$5:$AF$1048576,MATCH(A317,근로조건!$A$5:$A$1048576,0)+0,17))</f>
        <v/>
      </c>
      <c r="AJ317" s="253"/>
      <c r="AK317" s="253"/>
      <c r="AL317" s="253" t="str" cm="1">
        <f t="array" ref="AL317">IF(A317="","",INDEX(근로조건!$A$5:$AF$1048576,MATCH(A317,근로조건!$A$5:$A$1048576,0)+0,20))</f>
        <v/>
      </c>
      <c r="AM317" s="253"/>
      <c r="AN317" s="253"/>
      <c r="AO317" s="253"/>
      <c r="AP317" s="260"/>
      <c r="AQ317" s="123"/>
      <c r="AR317" s="166"/>
      <c r="AS317" s="267"/>
      <c r="AT317" s="266"/>
      <c r="AU317" s="266"/>
      <c r="AV317" s="266"/>
    </row>
    <row r="318" spans="1:48" x14ac:dyDescent="0.3">
      <c r="A318" s="52"/>
      <c r="B318" s="54"/>
      <c r="C318" s="53"/>
      <c r="D318" s="53"/>
      <c r="E318" s="53"/>
      <c r="F318" s="57"/>
      <c r="G318" s="57"/>
      <c r="H318" s="52"/>
      <c r="I318" s="53"/>
      <c r="J318" s="53"/>
      <c r="K318" s="95"/>
      <c r="L318" s="52"/>
      <c r="M318" s="52"/>
      <c r="N318" s="54"/>
      <c r="O318" s="254" t="str" cm="1">
        <f t="array" ref="O318">IF(A318="","",INDEX(근로조건!$A$5:$Y$1048576,MATCH(A318,근로조건!$A$5:$A$1048576,0)+0,15))</f>
        <v/>
      </c>
      <c r="P318" s="255" t="str" cm="1">
        <f t="array" ref="P318">IF(A318="","",INDEX(근로조건!$A$5:$Y$1048576,MATCH(A318,근로조건!$A$5:$A$1048576,0)+0,16))</f>
        <v/>
      </c>
      <c r="Q318" s="256" t="str" cm="1">
        <f t="array" ref="Q318">IF(A318="","",INDEX(근로조건!$A$5:$ZZ$1048576,MATCH(A318,근로조건!$A$5:$A$1048576,0)+0,21))</f>
        <v/>
      </c>
      <c r="R318" s="61"/>
      <c r="S318" s="61"/>
      <c r="T318" s="61"/>
      <c r="U318" s="61"/>
      <c r="V318" s="61"/>
      <c r="W318" s="61"/>
      <c r="X318" s="61"/>
      <c r="Y318" s="61"/>
      <c r="Z318" s="260" t="str">
        <f t="shared" si="15"/>
        <v/>
      </c>
      <c r="AA318" s="260" t="str">
        <f t="shared" si="16"/>
        <v/>
      </c>
      <c r="AB318" s="260" t="str" cm="1">
        <f t="array" ref="AB318">IFERROR(IF(A318="","",INDEX(근로조건!$A$5:$Z$1048576,MATCH(A318,근로조건!$A$5:$A$1048576,0)+0,17)-INDEX(근로조건!$A$5:$Z$1048576,MATCH(A318,근로조건!$A$5:$A$1048576,0)+0,11))*B318,"")</f>
        <v/>
      </c>
      <c r="AC318" s="260" t="str">
        <f t="shared" si="17"/>
        <v/>
      </c>
      <c r="AD318" s="260" t="str" cm="1">
        <f t="array" ref="AD318">IFERROR(IF(A318="","",INDEX(근로조건!$A$5:$L$1048576,MATCH(A318,근로조건!$A$5:$A$1048576,0)+0,12))*B318,"")</f>
        <v/>
      </c>
      <c r="AE318" s="261" t="str" cm="1">
        <f t="array" ref="AE318">IF(A318="","",INDEX(근로조건!$A$5:$AF$1048576,MATCH(A318,근로조건!$A$5:$A$1048576,0)+0,13))</f>
        <v/>
      </c>
      <c r="AF318" s="262" t="str" cm="1">
        <f t="array" ref="AF318">IF(A318="","",INDEX(근로조건!$A$5:$AF$1048576,MATCH(A318,근로조건!$A$5:$A$1048576,0)+0,14))</f>
        <v/>
      </c>
      <c r="AG318" s="261" t="str" cm="1">
        <f t="array" ref="AG318">IF(A318="","",INDEX(근로조건!$A$5:$AF$1048576,MATCH(A318,근로조건!$A$5:$A$1048576,0)+0,11))</f>
        <v/>
      </c>
      <c r="AH318" s="261" t="str" cm="1">
        <f t="array" ref="AH318">IF(A318="","",INDEX(근로조건!$A$5:$AF$1048576,MATCH(A318,근로조건!$A$5:$A$1048576,0)+0,19))</f>
        <v/>
      </c>
      <c r="AI318" s="262" t="str" cm="1">
        <f t="array" ref="AI318">IF(A318="","",INDEX(근로조건!$A$5:$AF$1048576,MATCH(A318,근로조건!$A$5:$A$1048576,0)+0,17))</f>
        <v/>
      </c>
      <c r="AJ318" s="253"/>
      <c r="AK318" s="253"/>
      <c r="AL318" s="253" t="str" cm="1">
        <f t="array" ref="AL318">IF(A318="","",INDEX(근로조건!$A$5:$AF$1048576,MATCH(A318,근로조건!$A$5:$A$1048576,0)+0,20))</f>
        <v/>
      </c>
      <c r="AM318" s="253"/>
      <c r="AN318" s="253"/>
      <c r="AO318" s="253"/>
      <c r="AP318" s="260"/>
      <c r="AQ318" s="123"/>
      <c r="AR318" s="166"/>
      <c r="AS318" s="267"/>
      <c r="AT318" s="266"/>
      <c r="AU318" s="266"/>
      <c r="AV318" s="266"/>
    </row>
    <row r="319" spans="1:48" x14ac:dyDescent="0.3">
      <c r="A319" s="52"/>
      <c r="B319" s="54"/>
      <c r="C319" s="53"/>
      <c r="D319" s="53"/>
      <c r="E319" s="53"/>
      <c r="F319" s="57"/>
      <c r="G319" s="57"/>
      <c r="H319" s="52"/>
      <c r="I319" s="53"/>
      <c r="J319" s="53"/>
      <c r="K319" s="95"/>
      <c r="L319" s="52"/>
      <c r="M319" s="52"/>
      <c r="N319" s="54"/>
      <c r="O319" s="254" t="str" cm="1">
        <f t="array" ref="O319">IF(A319="","",INDEX(근로조건!$A$5:$Y$1048576,MATCH(A319,근로조건!$A$5:$A$1048576,0)+0,15))</f>
        <v/>
      </c>
      <c r="P319" s="255" t="str" cm="1">
        <f t="array" ref="P319">IF(A319="","",INDEX(근로조건!$A$5:$Y$1048576,MATCH(A319,근로조건!$A$5:$A$1048576,0)+0,16))</f>
        <v/>
      </c>
      <c r="Q319" s="256" t="str" cm="1">
        <f t="array" ref="Q319">IF(A319="","",INDEX(근로조건!$A$5:$ZZ$1048576,MATCH(A319,근로조건!$A$5:$A$1048576,0)+0,21))</f>
        <v/>
      </c>
      <c r="R319" s="61"/>
      <c r="S319" s="61"/>
      <c r="T319" s="61"/>
      <c r="U319" s="61"/>
      <c r="V319" s="61"/>
      <c r="W319" s="61"/>
      <c r="X319" s="61"/>
      <c r="Y319" s="61"/>
      <c r="Z319" s="260" t="str">
        <f t="shared" si="15"/>
        <v/>
      </c>
      <c r="AA319" s="260" t="str">
        <f t="shared" si="16"/>
        <v/>
      </c>
      <c r="AB319" s="260" t="str" cm="1">
        <f t="array" ref="AB319">IFERROR(IF(A319="","",INDEX(근로조건!$A$5:$Z$1048576,MATCH(A319,근로조건!$A$5:$A$1048576,0)+0,17)-INDEX(근로조건!$A$5:$Z$1048576,MATCH(A319,근로조건!$A$5:$A$1048576,0)+0,11))*B319,"")</f>
        <v/>
      </c>
      <c r="AC319" s="260" t="str">
        <f t="shared" si="17"/>
        <v/>
      </c>
      <c r="AD319" s="260" t="str" cm="1">
        <f t="array" ref="AD319">IFERROR(IF(A319="","",INDEX(근로조건!$A$5:$L$1048576,MATCH(A319,근로조건!$A$5:$A$1048576,0)+0,12))*B319,"")</f>
        <v/>
      </c>
      <c r="AE319" s="261" t="str" cm="1">
        <f t="array" ref="AE319">IF(A319="","",INDEX(근로조건!$A$5:$AF$1048576,MATCH(A319,근로조건!$A$5:$A$1048576,0)+0,13))</f>
        <v/>
      </c>
      <c r="AF319" s="262" t="str" cm="1">
        <f t="array" ref="AF319">IF(A319="","",INDEX(근로조건!$A$5:$AF$1048576,MATCH(A319,근로조건!$A$5:$A$1048576,0)+0,14))</f>
        <v/>
      </c>
      <c r="AG319" s="261" t="str" cm="1">
        <f t="array" ref="AG319">IF(A319="","",INDEX(근로조건!$A$5:$AF$1048576,MATCH(A319,근로조건!$A$5:$A$1048576,0)+0,11))</f>
        <v/>
      </c>
      <c r="AH319" s="261" t="str" cm="1">
        <f t="array" ref="AH319">IF(A319="","",INDEX(근로조건!$A$5:$AF$1048576,MATCH(A319,근로조건!$A$5:$A$1048576,0)+0,19))</f>
        <v/>
      </c>
      <c r="AI319" s="262" t="str" cm="1">
        <f t="array" ref="AI319">IF(A319="","",INDEX(근로조건!$A$5:$AF$1048576,MATCH(A319,근로조건!$A$5:$A$1048576,0)+0,17))</f>
        <v/>
      </c>
      <c r="AJ319" s="253"/>
      <c r="AK319" s="253"/>
      <c r="AL319" s="253" t="str" cm="1">
        <f t="array" ref="AL319">IF(A319="","",INDEX(근로조건!$A$5:$AF$1048576,MATCH(A319,근로조건!$A$5:$A$1048576,0)+0,20))</f>
        <v/>
      </c>
      <c r="AM319" s="253"/>
      <c r="AN319" s="253"/>
      <c r="AO319" s="253"/>
      <c r="AP319" s="260"/>
      <c r="AQ319" s="123"/>
      <c r="AR319" s="166"/>
      <c r="AS319" s="267"/>
      <c r="AT319" s="266"/>
      <c r="AU319" s="266"/>
      <c r="AV319" s="266"/>
    </row>
    <row r="320" spans="1:48" x14ac:dyDescent="0.3">
      <c r="A320" s="52"/>
      <c r="B320" s="54"/>
      <c r="C320" s="53"/>
      <c r="D320" s="53"/>
      <c r="E320" s="53"/>
      <c r="F320" s="57"/>
      <c r="G320" s="57"/>
      <c r="H320" s="52"/>
      <c r="I320" s="53"/>
      <c r="J320" s="53"/>
      <c r="K320" s="95"/>
      <c r="L320" s="52"/>
      <c r="M320" s="52"/>
      <c r="N320" s="54"/>
      <c r="O320" s="254" t="str" cm="1">
        <f t="array" ref="O320">IF(A320="","",INDEX(근로조건!$A$5:$Y$1048576,MATCH(A320,근로조건!$A$5:$A$1048576,0)+0,15))</f>
        <v/>
      </c>
      <c r="P320" s="255" t="str" cm="1">
        <f t="array" ref="P320">IF(A320="","",INDEX(근로조건!$A$5:$Y$1048576,MATCH(A320,근로조건!$A$5:$A$1048576,0)+0,16))</f>
        <v/>
      </c>
      <c r="Q320" s="256" t="str" cm="1">
        <f t="array" ref="Q320">IF(A320="","",INDEX(근로조건!$A$5:$ZZ$1048576,MATCH(A320,근로조건!$A$5:$A$1048576,0)+0,21))</f>
        <v/>
      </c>
      <c r="R320" s="61"/>
      <c r="S320" s="61"/>
      <c r="T320" s="61"/>
      <c r="U320" s="61"/>
      <c r="V320" s="61"/>
      <c r="W320" s="61"/>
      <c r="X320" s="61"/>
      <c r="Y320" s="61"/>
      <c r="Z320" s="260" t="str">
        <f t="shared" si="15"/>
        <v/>
      </c>
      <c r="AA320" s="260" t="str">
        <f t="shared" si="16"/>
        <v/>
      </c>
      <c r="AB320" s="260" t="str" cm="1">
        <f t="array" ref="AB320">IFERROR(IF(A320="","",INDEX(근로조건!$A$5:$Z$1048576,MATCH(A320,근로조건!$A$5:$A$1048576,0)+0,17)-INDEX(근로조건!$A$5:$Z$1048576,MATCH(A320,근로조건!$A$5:$A$1048576,0)+0,11))*B320,"")</f>
        <v/>
      </c>
      <c r="AC320" s="260" t="str">
        <f t="shared" si="17"/>
        <v/>
      </c>
      <c r="AD320" s="260" t="str" cm="1">
        <f t="array" ref="AD320">IFERROR(IF(A320="","",INDEX(근로조건!$A$5:$L$1048576,MATCH(A320,근로조건!$A$5:$A$1048576,0)+0,12))*B320,"")</f>
        <v/>
      </c>
      <c r="AE320" s="261" t="str" cm="1">
        <f t="array" ref="AE320">IF(A320="","",INDEX(근로조건!$A$5:$AF$1048576,MATCH(A320,근로조건!$A$5:$A$1048576,0)+0,13))</f>
        <v/>
      </c>
      <c r="AF320" s="262" t="str" cm="1">
        <f t="array" ref="AF320">IF(A320="","",INDEX(근로조건!$A$5:$AF$1048576,MATCH(A320,근로조건!$A$5:$A$1048576,0)+0,14))</f>
        <v/>
      </c>
      <c r="AG320" s="261" t="str" cm="1">
        <f t="array" ref="AG320">IF(A320="","",INDEX(근로조건!$A$5:$AF$1048576,MATCH(A320,근로조건!$A$5:$A$1048576,0)+0,11))</f>
        <v/>
      </c>
      <c r="AH320" s="261" t="str" cm="1">
        <f t="array" ref="AH320">IF(A320="","",INDEX(근로조건!$A$5:$AF$1048576,MATCH(A320,근로조건!$A$5:$A$1048576,0)+0,19))</f>
        <v/>
      </c>
      <c r="AI320" s="262" t="str" cm="1">
        <f t="array" ref="AI320">IF(A320="","",INDEX(근로조건!$A$5:$AF$1048576,MATCH(A320,근로조건!$A$5:$A$1048576,0)+0,17))</f>
        <v/>
      </c>
      <c r="AJ320" s="253"/>
      <c r="AK320" s="253"/>
      <c r="AL320" s="253" t="str" cm="1">
        <f t="array" ref="AL320">IF(A320="","",INDEX(근로조건!$A$5:$AF$1048576,MATCH(A320,근로조건!$A$5:$A$1048576,0)+0,20))</f>
        <v/>
      </c>
      <c r="AM320" s="253"/>
      <c r="AN320" s="253"/>
      <c r="AO320" s="253"/>
      <c r="AP320" s="260"/>
      <c r="AQ320" s="123"/>
      <c r="AR320" s="166"/>
      <c r="AS320" s="267"/>
      <c r="AT320" s="266"/>
      <c r="AU320" s="266"/>
      <c r="AV320" s="266"/>
    </row>
    <row r="321" spans="1:48" x14ac:dyDescent="0.3">
      <c r="A321" s="52"/>
      <c r="B321" s="54"/>
      <c r="C321" s="53"/>
      <c r="D321" s="53"/>
      <c r="E321" s="53"/>
      <c r="F321" s="57"/>
      <c r="G321" s="57"/>
      <c r="H321" s="52"/>
      <c r="I321" s="53"/>
      <c r="J321" s="53"/>
      <c r="K321" s="95"/>
      <c r="L321" s="52"/>
      <c r="M321" s="52"/>
      <c r="N321" s="54"/>
      <c r="O321" s="254" t="str" cm="1">
        <f t="array" ref="O321">IF(A321="","",INDEX(근로조건!$A$5:$Y$1048576,MATCH(A321,근로조건!$A$5:$A$1048576,0)+0,15))</f>
        <v/>
      </c>
      <c r="P321" s="255" t="str" cm="1">
        <f t="array" ref="P321">IF(A321="","",INDEX(근로조건!$A$5:$Y$1048576,MATCH(A321,근로조건!$A$5:$A$1048576,0)+0,16))</f>
        <v/>
      </c>
      <c r="Q321" s="256" t="str" cm="1">
        <f t="array" ref="Q321">IF(A321="","",INDEX(근로조건!$A$5:$ZZ$1048576,MATCH(A321,근로조건!$A$5:$A$1048576,0)+0,21))</f>
        <v/>
      </c>
      <c r="R321" s="61"/>
      <c r="S321" s="61"/>
      <c r="T321" s="61"/>
      <c r="U321" s="61"/>
      <c r="V321" s="61"/>
      <c r="W321" s="61"/>
      <c r="X321" s="61"/>
      <c r="Y321" s="61"/>
      <c r="Z321" s="260" t="str">
        <f t="shared" si="15"/>
        <v/>
      </c>
      <c r="AA321" s="260" t="str">
        <f t="shared" si="16"/>
        <v/>
      </c>
      <c r="AB321" s="260" t="str" cm="1">
        <f t="array" ref="AB321">IFERROR(IF(A321="","",INDEX(근로조건!$A$5:$Z$1048576,MATCH(A321,근로조건!$A$5:$A$1048576,0)+0,17)-INDEX(근로조건!$A$5:$Z$1048576,MATCH(A321,근로조건!$A$5:$A$1048576,0)+0,11))*B321,"")</f>
        <v/>
      </c>
      <c r="AC321" s="260" t="str">
        <f t="shared" si="17"/>
        <v/>
      </c>
      <c r="AD321" s="260" t="str" cm="1">
        <f t="array" ref="AD321">IFERROR(IF(A321="","",INDEX(근로조건!$A$5:$L$1048576,MATCH(A321,근로조건!$A$5:$A$1048576,0)+0,12))*B321,"")</f>
        <v/>
      </c>
      <c r="AE321" s="261" t="str" cm="1">
        <f t="array" ref="AE321">IF(A321="","",INDEX(근로조건!$A$5:$AF$1048576,MATCH(A321,근로조건!$A$5:$A$1048576,0)+0,13))</f>
        <v/>
      </c>
      <c r="AF321" s="262" t="str" cm="1">
        <f t="array" ref="AF321">IF(A321="","",INDEX(근로조건!$A$5:$AF$1048576,MATCH(A321,근로조건!$A$5:$A$1048576,0)+0,14))</f>
        <v/>
      </c>
      <c r="AG321" s="261" t="str" cm="1">
        <f t="array" ref="AG321">IF(A321="","",INDEX(근로조건!$A$5:$AF$1048576,MATCH(A321,근로조건!$A$5:$A$1048576,0)+0,11))</f>
        <v/>
      </c>
      <c r="AH321" s="261" t="str" cm="1">
        <f t="array" ref="AH321">IF(A321="","",INDEX(근로조건!$A$5:$AF$1048576,MATCH(A321,근로조건!$A$5:$A$1048576,0)+0,19))</f>
        <v/>
      </c>
      <c r="AI321" s="262" t="str" cm="1">
        <f t="array" ref="AI321">IF(A321="","",INDEX(근로조건!$A$5:$AF$1048576,MATCH(A321,근로조건!$A$5:$A$1048576,0)+0,17))</f>
        <v/>
      </c>
      <c r="AJ321" s="253"/>
      <c r="AK321" s="253"/>
      <c r="AL321" s="253" t="str" cm="1">
        <f t="array" ref="AL321">IF(A321="","",INDEX(근로조건!$A$5:$AF$1048576,MATCH(A321,근로조건!$A$5:$A$1048576,0)+0,20))</f>
        <v/>
      </c>
      <c r="AM321" s="253"/>
      <c r="AN321" s="253"/>
      <c r="AO321" s="253"/>
      <c r="AP321" s="260"/>
      <c r="AQ321" s="123"/>
      <c r="AR321" s="166"/>
      <c r="AS321" s="267"/>
      <c r="AT321" s="266"/>
      <c r="AU321" s="266"/>
      <c r="AV321" s="266"/>
    </row>
    <row r="322" spans="1:48" x14ac:dyDescent="0.3">
      <c r="A322" s="52"/>
      <c r="B322" s="54"/>
      <c r="C322" s="53"/>
      <c r="D322" s="53"/>
      <c r="E322" s="53"/>
      <c r="F322" s="57"/>
      <c r="G322" s="57"/>
      <c r="H322" s="52"/>
      <c r="I322" s="53"/>
      <c r="J322" s="53"/>
      <c r="K322" s="95"/>
      <c r="L322" s="52"/>
      <c r="M322" s="52"/>
      <c r="N322" s="54"/>
      <c r="O322" s="254" t="str" cm="1">
        <f t="array" ref="O322">IF(A322="","",INDEX(근로조건!$A$5:$Y$1048576,MATCH(A322,근로조건!$A$5:$A$1048576,0)+0,15))</f>
        <v/>
      </c>
      <c r="P322" s="255" t="str" cm="1">
        <f t="array" ref="P322">IF(A322="","",INDEX(근로조건!$A$5:$Y$1048576,MATCH(A322,근로조건!$A$5:$A$1048576,0)+0,16))</f>
        <v/>
      </c>
      <c r="Q322" s="256" t="str" cm="1">
        <f t="array" ref="Q322">IF(A322="","",INDEX(근로조건!$A$5:$ZZ$1048576,MATCH(A322,근로조건!$A$5:$A$1048576,0)+0,21))</f>
        <v/>
      </c>
      <c r="R322" s="61"/>
      <c r="S322" s="61"/>
      <c r="T322" s="61"/>
      <c r="U322" s="61"/>
      <c r="V322" s="61"/>
      <c r="W322" s="61"/>
      <c r="X322" s="61"/>
      <c r="Y322" s="61"/>
      <c r="Z322" s="260" t="str">
        <f t="shared" si="15"/>
        <v/>
      </c>
      <c r="AA322" s="260" t="str">
        <f t="shared" si="16"/>
        <v/>
      </c>
      <c r="AB322" s="260" t="str" cm="1">
        <f t="array" ref="AB322">IFERROR(IF(A322="","",INDEX(근로조건!$A$5:$Z$1048576,MATCH(A322,근로조건!$A$5:$A$1048576,0)+0,17)-INDEX(근로조건!$A$5:$Z$1048576,MATCH(A322,근로조건!$A$5:$A$1048576,0)+0,11))*B322,"")</f>
        <v/>
      </c>
      <c r="AC322" s="260" t="str">
        <f t="shared" si="17"/>
        <v/>
      </c>
      <c r="AD322" s="260" t="str" cm="1">
        <f t="array" ref="AD322">IFERROR(IF(A322="","",INDEX(근로조건!$A$5:$L$1048576,MATCH(A322,근로조건!$A$5:$A$1048576,0)+0,12))*B322,"")</f>
        <v/>
      </c>
      <c r="AE322" s="261" t="str" cm="1">
        <f t="array" ref="AE322">IF(A322="","",INDEX(근로조건!$A$5:$AF$1048576,MATCH(A322,근로조건!$A$5:$A$1048576,0)+0,13))</f>
        <v/>
      </c>
      <c r="AF322" s="262" t="str" cm="1">
        <f t="array" ref="AF322">IF(A322="","",INDEX(근로조건!$A$5:$AF$1048576,MATCH(A322,근로조건!$A$5:$A$1048576,0)+0,14))</f>
        <v/>
      </c>
      <c r="AG322" s="261" t="str" cm="1">
        <f t="array" ref="AG322">IF(A322="","",INDEX(근로조건!$A$5:$AF$1048576,MATCH(A322,근로조건!$A$5:$A$1048576,0)+0,11))</f>
        <v/>
      </c>
      <c r="AH322" s="261" t="str" cm="1">
        <f t="array" ref="AH322">IF(A322="","",INDEX(근로조건!$A$5:$AF$1048576,MATCH(A322,근로조건!$A$5:$A$1048576,0)+0,19))</f>
        <v/>
      </c>
      <c r="AI322" s="262" t="str" cm="1">
        <f t="array" ref="AI322">IF(A322="","",INDEX(근로조건!$A$5:$AF$1048576,MATCH(A322,근로조건!$A$5:$A$1048576,0)+0,17))</f>
        <v/>
      </c>
      <c r="AJ322" s="253"/>
      <c r="AK322" s="253"/>
      <c r="AL322" s="253" t="str" cm="1">
        <f t="array" ref="AL322">IF(A322="","",INDEX(근로조건!$A$5:$AF$1048576,MATCH(A322,근로조건!$A$5:$A$1048576,0)+0,20))</f>
        <v/>
      </c>
      <c r="AM322" s="253"/>
      <c r="AN322" s="253"/>
      <c r="AO322" s="253"/>
      <c r="AP322" s="260"/>
      <c r="AQ322" s="123"/>
      <c r="AR322" s="166"/>
      <c r="AS322" s="267"/>
      <c r="AT322" s="266"/>
      <c r="AU322" s="266"/>
      <c r="AV322" s="266"/>
    </row>
    <row r="323" spans="1:48" x14ac:dyDescent="0.3">
      <c r="A323" s="52"/>
      <c r="B323" s="54"/>
      <c r="C323" s="53"/>
      <c r="D323" s="53"/>
      <c r="E323" s="53"/>
      <c r="F323" s="57"/>
      <c r="G323" s="57"/>
      <c r="H323" s="52"/>
      <c r="I323" s="53"/>
      <c r="J323" s="53"/>
      <c r="K323" s="95"/>
      <c r="L323" s="52"/>
      <c r="M323" s="52"/>
      <c r="N323" s="54"/>
      <c r="O323" s="254" t="str" cm="1">
        <f t="array" ref="O323">IF(A323="","",INDEX(근로조건!$A$5:$Y$1048576,MATCH(A323,근로조건!$A$5:$A$1048576,0)+0,15))</f>
        <v/>
      </c>
      <c r="P323" s="255" t="str" cm="1">
        <f t="array" ref="P323">IF(A323="","",INDEX(근로조건!$A$5:$Y$1048576,MATCH(A323,근로조건!$A$5:$A$1048576,0)+0,16))</f>
        <v/>
      </c>
      <c r="Q323" s="256" t="str" cm="1">
        <f t="array" ref="Q323">IF(A323="","",INDEX(근로조건!$A$5:$ZZ$1048576,MATCH(A323,근로조건!$A$5:$A$1048576,0)+0,21))</f>
        <v/>
      </c>
      <c r="R323" s="61"/>
      <c r="S323" s="61"/>
      <c r="T323" s="61"/>
      <c r="U323" s="61"/>
      <c r="V323" s="61"/>
      <c r="W323" s="61"/>
      <c r="X323" s="61"/>
      <c r="Y323" s="61"/>
      <c r="Z323" s="260" t="str">
        <f t="shared" si="15"/>
        <v/>
      </c>
      <c r="AA323" s="260" t="str">
        <f t="shared" si="16"/>
        <v/>
      </c>
      <c r="AB323" s="260" t="str" cm="1">
        <f t="array" ref="AB323">IFERROR(IF(A323="","",INDEX(근로조건!$A$5:$Z$1048576,MATCH(A323,근로조건!$A$5:$A$1048576,0)+0,17)-INDEX(근로조건!$A$5:$Z$1048576,MATCH(A323,근로조건!$A$5:$A$1048576,0)+0,11))*B323,"")</f>
        <v/>
      </c>
      <c r="AC323" s="260" t="str">
        <f t="shared" si="17"/>
        <v/>
      </c>
      <c r="AD323" s="260" t="str" cm="1">
        <f t="array" ref="AD323">IFERROR(IF(A323="","",INDEX(근로조건!$A$5:$L$1048576,MATCH(A323,근로조건!$A$5:$A$1048576,0)+0,12))*B323,"")</f>
        <v/>
      </c>
      <c r="AE323" s="261" t="str" cm="1">
        <f t="array" ref="AE323">IF(A323="","",INDEX(근로조건!$A$5:$AF$1048576,MATCH(A323,근로조건!$A$5:$A$1048576,0)+0,13))</f>
        <v/>
      </c>
      <c r="AF323" s="262" t="str" cm="1">
        <f t="array" ref="AF323">IF(A323="","",INDEX(근로조건!$A$5:$AF$1048576,MATCH(A323,근로조건!$A$5:$A$1048576,0)+0,14))</f>
        <v/>
      </c>
      <c r="AG323" s="261" t="str" cm="1">
        <f t="array" ref="AG323">IF(A323="","",INDEX(근로조건!$A$5:$AF$1048576,MATCH(A323,근로조건!$A$5:$A$1048576,0)+0,11))</f>
        <v/>
      </c>
      <c r="AH323" s="261" t="str" cm="1">
        <f t="array" ref="AH323">IF(A323="","",INDEX(근로조건!$A$5:$AF$1048576,MATCH(A323,근로조건!$A$5:$A$1048576,0)+0,19))</f>
        <v/>
      </c>
      <c r="AI323" s="262" t="str" cm="1">
        <f t="array" ref="AI323">IF(A323="","",INDEX(근로조건!$A$5:$AF$1048576,MATCH(A323,근로조건!$A$5:$A$1048576,0)+0,17))</f>
        <v/>
      </c>
      <c r="AJ323" s="253"/>
      <c r="AK323" s="253"/>
      <c r="AL323" s="253" t="str" cm="1">
        <f t="array" ref="AL323">IF(A323="","",INDEX(근로조건!$A$5:$AF$1048576,MATCH(A323,근로조건!$A$5:$A$1048576,0)+0,20))</f>
        <v/>
      </c>
      <c r="AM323" s="253"/>
      <c r="AN323" s="253"/>
      <c r="AO323" s="253"/>
      <c r="AP323" s="260"/>
      <c r="AQ323" s="123"/>
      <c r="AR323" s="166"/>
      <c r="AS323" s="267"/>
      <c r="AT323" s="266"/>
      <c r="AU323" s="266"/>
      <c r="AV323" s="266"/>
    </row>
    <row r="324" spans="1:48" x14ac:dyDescent="0.3">
      <c r="A324" s="52"/>
      <c r="B324" s="54"/>
      <c r="C324" s="53"/>
      <c r="D324" s="53"/>
      <c r="E324" s="53"/>
      <c r="F324" s="57"/>
      <c r="G324" s="57"/>
      <c r="H324" s="52"/>
      <c r="I324" s="53"/>
      <c r="J324" s="53"/>
      <c r="K324" s="95"/>
      <c r="L324" s="52"/>
      <c r="M324" s="52"/>
      <c r="N324" s="54"/>
      <c r="O324" s="254" t="str" cm="1">
        <f t="array" ref="O324">IF(A324="","",INDEX(근로조건!$A$5:$Y$1048576,MATCH(A324,근로조건!$A$5:$A$1048576,0)+0,15))</f>
        <v/>
      </c>
      <c r="P324" s="255" t="str" cm="1">
        <f t="array" ref="P324">IF(A324="","",INDEX(근로조건!$A$5:$Y$1048576,MATCH(A324,근로조건!$A$5:$A$1048576,0)+0,16))</f>
        <v/>
      </c>
      <c r="Q324" s="256" t="str" cm="1">
        <f t="array" ref="Q324">IF(A324="","",INDEX(근로조건!$A$5:$ZZ$1048576,MATCH(A324,근로조건!$A$5:$A$1048576,0)+0,21))</f>
        <v/>
      </c>
      <c r="R324" s="61"/>
      <c r="S324" s="61"/>
      <c r="T324" s="61"/>
      <c r="U324" s="61"/>
      <c r="V324" s="61"/>
      <c r="W324" s="61"/>
      <c r="X324" s="61"/>
      <c r="Y324" s="61"/>
      <c r="Z324" s="260" t="str">
        <f t="shared" si="15"/>
        <v/>
      </c>
      <c r="AA324" s="260" t="str">
        <f t="shared" si="16"/>
        <v/>
      </c>
      <c r="AB324" s="260" t="str" cm="1">
        <f t="array" ref="AB324">IFERROR(IF(A324="","",INDEX(근로조건!$A$5:$Z$1048576,MATCH(A324,근로조건!$A$5:$A$1048576,0)+0,17)-INDEX(근로조건!$A$5:$Z$1048576,MATCH(A324,근로조건!$A$5:$A$1048576,0)+0,11))*B324,"")</f>
        <v/>
      </c>
      <c r="AC324" s="260" t="str">
        <f t="shared" si="17"/>
        <v/>
      </c>
      <c r="AD324" s="260" t="str" cm="1">
        <f t="array" ref="AD324">IFERROR(IF(A324="","",INDEX(근로조건!$A$5:$L$1048576,MATCH(A324,근로조건!$A$5:$A$1048576,0)+0,12))*B324,"")</f>
        <v/>
      </c>
      <c r="AE324" s="261" t="str" cm="1">
        <f t="array" ref="AE324">IF(A324="","",INDEX(근로조건!$A$5:$AF$1048576,MATCH(A324,근로조건!$A$5:$A$1048576,0)+0,13))</f>
        <v/>
      </c>
      <c r="AF324" s="262" t="str" cm="1">
        <f t="array" ref="AF324">IF(A324="","",INDEX(근로조건!$A$5:$AF$1048576,MATCH(A324,근로조건!$A$5:$A$1048576,0)+0,14))</f>
        <v/>
      </c>
      <c r="AG324" s="261" t="str" cm="1">
        <f t="array" ref="AG324">IF(A324="","",INDEX(근로조건!$A$5:$AF$1048576,MATCH(A324,근로조건!$A$5:$A$1048576,0)+0,11))</f>
        <v/>
      </c>
      <c r="AH324" s="261" t="str" cm="1">
        <f t="array" ref="AH324">IF(A324="","",INDEX(근로조건!$A$5:$AF$1048576,MATCH(A324,근로조건!$A$5:$A$1048576,0)+0,19))</f>
        <v/>
      </c>
      <c r="AI324" s="262" t="str" cm="1">
        <f t="array" ref="AI324">IF(A324="","",INDEX(근로조건!$A$5:$AF$1048576,MATCH(A324,근로조건!$A$5:$A$1048576,0)+0,17))</f>
        <v/>
      </c>
      <c r="AJ324" s="253"/>
      <c r="AK324" s="253"/>
      <c r="AL324" s="253" t="str" cm="1">
        <f t="array" ref="AL324">IF(A324="","",INDEX(근로조건!$A$5:$AF$1048576,MATCH(A324,근로조건!$A$5:$A$1048576,0)+0,20))</f>
        <v/>
      </c>
      <c r="AM324" s="253"/>
      <c r="AN324" s="253"/>
      <c r="AO324" s="253"/>
      <c r="AP324" s="260"/>
      <c r="AQ324" s="123"/>
      <c r="AR324" s="166"/>
      <c r="AS324" s="267"/>
      <c r="AT324" s="266"/>
      <c r="AU324" s="266"/>
      <c r="AV324" s="266"/>
    </row>
    <row r="325" spans="1:48" x14ac:dyDescent="0.3">
      <c r="A325" s="52"/>
      <c r="B325" s="54"/>
      <c r="C325" s="53"/>
      <c r="D325" s="53"/>
      <c r="E325" s="53"/>
      <c r="F325" s="57"/>
      <c r="G325" s="57"/>
      <c r="H325" s="52"/>
      <c r="I325" s="53"/>
      <c r="J325" s="53"/>
      <c r="K325" s="95"/>
      <c r="L325" s="52"/>
      <c r="M325" s="52"/>
      <c r="N325" s="54"/>
      <c r="O325" s="254" t="str" cm="1">
        <f t="array" ref="O325">IF(A325="","",INDEX(근로조건!$A$5:$Y$1048576,MATCH(A325,근로조건!$A$5:$A$1048576,0)+0,15))</f>
        <v/>
      </c>
      <c r="P325" s="255" t="str" cm="1">
        <f t="array" ref="P325">IF(A325="","",INDEX(근로조건!$A$5:$Y$1048576,MATCH(A325,근로조건!$A$5:$A$1048576,0)+0,16))</f>
        <v/>
      </c>
      <c r="Q325" s="256" t="str" cm="1">
        <f t="array" ref="Q325">IF(A325="","",INDEX(근로조건!$A$5:$ZZ$1048576,MATCH(A325,근로조건!$A$5:$A$1048576,0)+0,21))</f>
        <v/>
      </c>
      <c r="R325" s="61"/>
      <c r="S325" s="61"/>
      <c r="T325" s="61"/>
      <c r="U325" s="61"/>
      <c r="V325" s="61"/>
      <c r="W325" s="61"/>
      <c r="X325" s="61"/>
      <c r="Y325" s="61"/>
      <c r="Z325" s="260" t="str">
        <f t="shared" si="15"/>
        <v/>
      </c>
      <c r="AA325" s="260" t="str">
        <f t="shared" si="16"/>
        <v/>
      </c>
      <c r="AB325" s="260" t="str" cm="1">
        <f t="array" ref="AB325">IFERROR(IF(A325="","",INDEX(근로조건!$A$5:$Z$1048576,MATCH(A325,근로조건!$A$5:$A$1048576,0)+0,17)-INDEX(근로조건!$A$5:$Z$1048576,MATCH(A325,근로조건!$A$5:$A$1048576,0)+0,11))*B325,"")</f>
        <v/>
      </c>
      <c r="AC325" s="260" t="str">
        <f t="shared" si="17"/>
        <v/>
      </c>
      <c r="AD325" s="260" t="str" cm="1">
        <f t="array" ref="AD325">IFERROR(IF(A325="","",INDEX(근로조건!$A$5:$L$1048576,MATCH(A325,근로조건!$A$5:$A$1048576,0)+0,12))*B325,"")</f>
        <v/>
      </c>
      <c r="AE325" s="261" t="str" cm="1">
        <f t="array" ref="AE325">IF(A325="","",INDEX(근로조건!$A$5:$AF$1048576,MATCH(A325,근로조건!$A$5:$A$1048576,0)+0,13))</f>
        <v/>
      </c>
      <c r="AF325" s="262" t="str" cm="1">
        <f t="array" ref="AF325">IF(A325="","",INDEX(근로조건!$A$5:$AF$1048576,MATCH(A325,근로조건!$A$5:$A$1048576,0)+0,14))</f>
        <v/>
      </c>
      <c r="AG325" s="261" t="str" cm="1">
        <f t="array" ref="AG325">IF(A325="","",INDEX(근로조건!$A$5:$AF$1048576,MATCH(A325,근로조건!$A$5:$A$1048576,0)+0,11))</f>
        <v/>
      </c>
      <c r="AH325" s="261" t="str" cm="1">
        <f t="array" ref="AH325">IF(A325="","",INDEX(근로조건!$A$5:$AF$1048576,MATCH(A325,근로조건!$A$5:$A$1048576,0)+0,19))</f>
        <v/>
      </c>
      <c r="AI325" s="262" t="str" cm="1">
        <f t="array" ref="AI325">IF(A325="","",INDEX(근로조건!$A$5:$AF$1048576,MATCH(A325,근로조건!$A$5:$A$1048576,0)+0,17))</f>
        <v/>
      </c>
      <c r="AJ325" s="253"/>
      <c r="AK325" s="253"/>
      <c r="AL325" s="253" t="str" cm="1">
        <f t="array" ref="AL325">IF(A325="","",INDEX(근로조건!$A$5:$AF$1048576,MATCH(A325,근로조건!$A$5:$A$1048576,0)+0,20))</f>
        <v/>
      </c>
      <c r="AM325" s="253"/>
      <c r="AN325" s="253"/>
      <c r="AO325" s="253"/>
      <c r="AP325" s="260"/>
      <c r="AQ325" s="123"/>
      <c r="AR325" s="166"/>
      <c r="AS325" s="267"/>
      <c r="AT325" s="266"/>
      <c r="AU325" s="266"/>
      <c r="AV325" s="266"/>
    </row>
    <row r="326" spans="1:48" x14ac:dyDescent="0.3">
      <c r="A326" s="52"/>
      <c r="B326" s="54"/>
      <c r="C326" s="53"/>
      <c r="D326" s="53"/>
      <c r="E326" s="53"/>
      <c r="F326" s="57"/>
      <c r="G326" s="57"/>
      <c r="H326" s="52"/>
      <c r="I326" s="53"/>
      <c r="J326" s="53"/>
      <c r="K326" s="95"/>
      <c r="L326" s="52"/>
      <c r="M326" s="52"/>
      <c r="N326" s="54"/>
      <c r="O326" s="254" t="str" cm="1">
        <f t="array" ref="O326">IF(A326="","",INDEX(근로조건!$A$5:$Y$1048576,MATCH(A326,근로조건!$A$5:$A$1048576,0)+0,15))</f>
        <v/>
      </c>
      <c r="P326" s="255" t="str" cm="1">
        <f t="array" ref="P326">IF(A326="","",INDEX(근로조건!$A$5:$Y$1048576,MATCH(A326,근로조건!$A$5:$A$1048576,0)+0,16))</f>
        <v/>
      </c>
      <c r="Q326" s="256" t="str" cm="1">
        <f t="array" ref="Q326">IF(A326="","",INDEX(근로조건!$A$5:$ZZ$1048576,MATCH(A326,근로조건!$A$5:$A$1048576,0)+0,21))</f>
        <v/>
      </c>
      <c r="R326" s="61"/>
      <c r="S326" s="61"/>
      <c r="T326" s="61"/>
      <c r="U326" s="61"/>
      <c r="V326" s="61"/>
      <c r="W326" s="61"/>
      <c r="X326" s="61"/>
      <c r="Y326" s="61"/>
      <c r="Z326" s="260" t="str">
        <f t="shared" ref="Z326:Z389" si="18">IF(AE326="","",SUM(AB326,AD326))</f>
        <v/>
      </c>
      <c r="AA326" s="260" t="str">
        <f t="shared" ref="AA326:AA389" si="19">IF(AE326="","",IF(AE326&gt;=8,8*B326,AE326*B326))</f>
        <v/>
      </c>
      <c r="AB326" s="260" t="str" cm="1">
        <f t="array" ref="AB326">IFERROR(IF(A326="","",INDEX(근로조건!$A$5:$Z$1048576,MATCH(A326,근로조건!$A$5:$A$1048576,0)+0,17)-INDEX(근로조건!$A$5:$Z$1048576,MATCH(A326,근로조건!$A$5:$A$1048576,0)+0,11))*B326,"")</f>
        <v/>
      </c>
      <c r="AC326" s="260" t="str">
        <f t="shared" ref="AC326:AC389" si="20">IFERROR(AD326/(365/7/12),"")</f>
        <v/>
      </c>
      <c r="AD326" s="260" t="str" cm="1">
        <f t="array" ref="AD326">IFERROR(IF(A326="","",INDEX(근로조건!$A$5:$L$1048576,MATCH(A326,근로조건!$A$5:$A$1048576,0)+0,12))*B326,"")</f>
        <v/>
      </c>
      <c r="AE326" s="261" t="str" cm="1">
        <f t="array" ref="AE326">IF(A326="","",INDEX(근로조건!$A$5:$AF$1048576,MATCH(A326,근로조건!$A$5:$A$1048576,0)+0,13))</f>
        <v/>
      </c>
      <c r="AF326" s="262" t="str" cm="1">
        <f t="array" ref="AF326">IF(A326="","",INDEX(근로조건!$A$5:$AF$1048576,MATCH(A326,근로조건!$A$5:$A$1048576,0)+0,14))</f>
        <v/>
      </c>
      <c r="AG326" s="261" t="str" cm="1">
        <f t="array" ref="AG326">IF(A326="","",INDEX(근로조건!$A$5:$AF$1048576,MATCH(A326,근로조건!$A$5:$A$1048576,0)+0,11))</f>
        <v/>
      </c>
      <c r="AH326" s="261" t="str" cm="1">
        <f t="array" ref="AH326">IF(A326="","",INDEX(근로조건!$A$5:$AF$1048576,MATCH(A326,근로조건!$A$5:$A$1048576,0)+0,19))</f>
        <v/>
      </c>
      <c r="AI326" s="262" t="str" cm="1">
        <f t="array" ref="AI326">IF(A326="","",INDEX(근로조건!$A$5:$AF$1048576,MATCH(A326,근로조건!$A$5:$A$1048576,0)+0,17))</f>
        <v/>
      </c>
      <c r="AJ326" s="253"/>
      <c r="AK326" s="253"/>
      <c r="AL326" s="253" t="str" cm="1">
        <f t="array" ref="AL326">IF(A326="","",INDEX(근로조건!$A$5:$AF$1048576,MATCH(A326,근로조건!$A$5:$A$1048576,0)+0,20))</f>
        <v/>
      </c>
      <c r="AM326" s="253"/>
      <c r="AN326" s="253"/>
      <c r="AO326" s="253"/>
      <c r="AP326" s="260"/>
      <c r="AQ326" s="123"/>
      <c r="AR326" s="166"/>
      <c r="AS326" s="267"/>
      <c r="AT326" s="266"/>
      <c r="AU326" s="266"/>
      <c r="AV326" s="266"/>
    </row>
    <row r="327" spans="1:48" x14ac:dyDescent="0.3">
      <c r="A327" s="52"/>
      <c r="B327" s="54"/>
      <c r="C327" s="53"/>
      <c r="D327" s="53"/>
      <c r="E327" s="53"/>
      <c r="F327" s="57"/>
      <c r="G327" s="57"/>
      <c r="H327" s="52"/>
      <c r="I327" s="53"/>
      <c r="J327" s="53"/>
      <c r="K327" s="95"/>
      <c r="L327" s="52"/>
      <c r="M327" s="52"/>
      <c r="N327" s="54"/>
      <c r="O327" s="254" t="str" cm="1">
        <f t="array" ref="O327">IF(A327="","",INDEX(근로조건!$A$5:$Y$1048576,MATCH(A327,근로조건!$A$5:$A$1048576,0)+0,15))</f>
        <v/>
      </c>
      <c r="P327" s="255" t="str" cm="1">
        <f t="array" ref="P327">IF(A327="","",INDEX(근로조건!$A$5:$Y$1048576,MATCH(A327,근로조건!$A$5:$A$1048576,0)+0,16))</f>
        <v/>
      </c>
      <c r="Q327" s="256" t="str" cm="1">
        <f t="array" ref="Q327">IF(A327="","",INDEX(근로조건!$A$5:$ZZ$1048576,MATCH(A327,근로조건!$A$5:$A$1048576,0)+0,21))</f>
        <v/>
      </c>
      <c r="R327" s="61"/>
      <c r="S327" s="61"/>
      <c r="T327" s="61"/>
      <c r="U327" s="61"/>
      <c r="V327" s="61"/>
      <c r="W327" s="61"/>
      <c r="X327" s="61"/>
      <c r="Y327" s="61"/>
      <c r="Z327" s="260" t="str">
        <f t="shared" si="18"/>
        <v/>
      </c>
      <c r="AA327" s="260" t="str">
        <f t="shared" si="19"/>
        <v/>
      </c>
      <c r="AB327" s="260" t="str" cm="1">
        <f t="array" ref="AB327">IFERROR(IF(A327="","",INDEX(근로조건!$A$5:$Z$1048576,MATCH(A327,근로조건!$A$5:$A$1048576,0)+0,17)-INDEX(근로조건!$A$5:$Z$1048576,MATCH(A327,근로조건!$A$5:$A$1048576,0)+0,11))*B327,"")</f>
        <v/>
      </c>
      <c r="AC327" s="260" t="str">
        <f t="shared" si="20"/>
        <v/>
      </c>
      <c r="AD327" s="260" t="str" cm="1">
        <f t="array" ref="AD327">IFERROR(IF(A327="","",INDEX(근로조건!$A$5:$L$1048576,MATCH(A327,근로조건!$A$5:$A$1048576,0)+0,12))*B327,"")</f>
        <v/>
      </c>
      <c r="AE327" s="261" t="str" cm="1">
        <f t="array" ref="AE327">IF(A327="","",INDEX(근로조건!$A$5:$AF$1048576,MATCH(A327,근로조건!$A$5:$A$1048576,0)+0,13))</f>
        <v/>
      </c>
      <c r="AF327" s="262" t="str" cm="1">
        <f t="array" ref="AF327">IF(A327="","",INDEX(근로조건!$A$5:$AF$1048576,MATCH(A327,근로조건!$A$5:$A$1048576,0)+0,14))</f>
        <v/>
      </c>
      <c r="AG327" s="261" t="str" cm="1">
        <f t="array" ref="AG327">IF(A327="","",INDEX(근로조건!$A$5:$AF$1048576,MATCH(A327,근로조건!$A$5:$A$1048576,0)+0,11))</f>
        <v/>
      </c>
      <c r="AH327" s="261" t="str" cm="1">
        <f t="array" ref="AH327">IF(A327="","",INDEX(근로조건!$A$5:$AF$1048576,MATCH(A327,근로조건!$A$5:$A$1048576,0)+0,19))</f>
        <v/>
      </c>
      <c r="AI327" s="262" t="str" cm="1">
        <f t="array" ref="AI327">IF(A327="","",INDEX(근로조건!$A$5:$AF$1048576,MATCH(A327,근로조건!$A$5:$A$1048576,0)+0,17))</f>
        <v/>
      </c>
      <c r="AJ327" s="253"/>
      <c r="AK327" s="253"/>
      <c r="AL327" s="253" t="str" cm="1">
        <f t="array" ref="AL327">IF(A327="","",INDEX(근로조건!$A$5:$AF$1048576,MATCH(A327,근로조건!$A$5:$A$1048576,0)+0,20))</f>
        <v/>
      </c>
      <c r="AM327" s="253"/>
      <c r="AN327" s="253"/>
      <c r="AO327" s="253"/>
      <c r="AP327" s="260"/>
      <c r="AQ327" s="123"/>
      <c r="AR327" s="166"/>
      <c r="AS327" s="267"/>
      <c r="AT327" s="266"/>
      <c r="AU327" s="266"/>
      <c r="AV327" s="266"/>
    </row>
    <row r="328" spans="1:48" x14ac:dyDescent="0.3">
      <c r="A328" s="52"/>
      <c r="B328" s="54"/>
      <c r="C328" s="53"/>
      <c r="D328" s="53"/>
      <c r="E328" s="53"/>
      <c r="F328" s="57"/>
      <c r="G328" s="57"/>
      <c r="H328" s="52"/>
      <c r="I328" s="53"/>
      <c r="J328" s="53"/>
      <c r="K328" s="95"/>
      <c r="L328" s="52"/>
      <c r="M328" s="52"/>
      <c r="N328" s="54"/>
      <c r="O328" s="254" t="str" cm="1">
        <f t="array" ref="O328">IF(A328="","",INDEX(근로조건!$A$5:$Y$1048576,MATCH(A328,근로조건!$A$5:$A$1048576,0)+0,15))</f>
        <v/>
      </c>
      <c r="P328" s="255" t="str" cm="1">
        <f t="array" ref="P328">IF(A328="","",INDEX(근로조건!$A$5:$Y$1048576,MATCH(A328,근로조건!$A$5:$A$1048576,0)+0,16))</f>
        <v/>
      </c>
      <c r="Q328" s="256" t="str" cm="1">
        <f t="array" ref="Q328">IF(A328="","",INDEX(근로조건!$A$5:$ZZ$1048576,MATCH(A328,근로조건!$A$5:$A$1048576,0)+0,21))</f>
        <v/>
      </c>
      <c r="R328" s="61"/>
      <c r="S328" s="61"/>
      <c r="T328" s="61"/>
      <c r="U328" s="61"/>
      <c r="V328" s="61"/>
      <c r="W328" s="61"/>
      <c r="X328" s="61"/>
      <c r="Y328" s="61"/>
      <c r="Z328" s="260" t="str">
        <f t="shared" si="18"/>
        <v/>
      </c>
      <c r="AA328" s="260" t="str">
        <f t="shared" si="19"/>
        <v/>
      </c>
      <c r="AB328" s="260" t="str" cm="1">
        <f t="array" ref="AB328">IFERROR(IF(A328="","",INDEX(근로조건!$A$5:$Z$1048576,MATCH(A328,근로조건!$A$5:$A$1048576,0)+0,17)-INDEX(근로조건!$A$5:$Z$1048576,MATCH(A328,근로조건!$A$5:$A$1048576,0)+0,11))*B328,"")</f>
        <v/>
      </c>
      <c r="AC328" s="260" t="str">
        <f t="shared" si="20"/>
        <v/>
      </c>
      <c r="AD328" s="260" t="str" cm="1">
        <f t="array" ref="AD328">IFERROR(IF(A328="","",INDEX(근로조건!$A$5:$L$1048576,MATCH(A328,근로조건!$A$5:$A$1048576,0)+0,12))*B328,"")</f>
        <v/>
      </c>
      <c r="AE328" s="261" t="str" cm="1">
        <f t="array" ref="AE328">IF(A328="","",INDEX(근로조건!$A$5:$AF$1048576,MATCH(A328,근로조건!$A$5:$A$1048576,0)+0,13))</f>
        <v/>
      </c>
      <c r="AF328" s="262" t="str" cm="1">
        <f t="array" ref="AF328">IF(A328="","",INDEX(근로조건!$A$5:$AF$1048576,MATCH(A328,근로조건!$A$5:$A$1048576,0)+0,14))</f>
        <v/>
      </c>
      <c r="AG328" s="261" t="str" cm="1">
        <f t="array" ref="AG328">IF(A328="","",INDEX(근로조건!$A$5:$AF$1048576,MATCH(A328,근로조건!$A$5:$A$1048576,0)+0,11))</f>
        <v/>
      </c>
      <c r="AH328" s="261" t="str" cm="1">
        <f t="array" ref="AH328">IF(A328="","",INDEX(근로조건!$A$5:$AF$1048576,MATCH(A328,근로조건!$A$5:$A$1048576,0)+0,19))</f>
        <v/>
      </c>
      <c r="AI328" s="262" t="str" cm="1">
        <f t="array" ref="AI328">IF(A328="","",INDEX(근로조건!$A$5:$AF$1048576,MATCH(A328,근로조건!$A$5:$A$1048576,0)+0,17))</f>
        <v/>
      </c>
      <c r="AJ328" s="253"/>
      <c r="AK328" s="253"/>
      <c r="AL328" s="253" t="str" cm="1">
        <f t="array" ref="AL328">IF(A328="","",INDEX(근로조건!$A$5:$AF$1048576,MATCH(A328,근로조건!$A$5:$A$1048576,0)+0,20))</f>
        <v/>
      </c>
      <c r="AM328" s="253"/>
      <c r="AN328" s="253"/>
      <c r="AO328" s="253"/>
      <c r="AP328" s="260"/>
      <c r="AQ328" s="123"/>
      <c r="AR328" s="166"/>
      <c r="AS328" s="267"/>
      <c r="AT328" s="266"/>
      <c r="AU328" s="266"/>
      <c r="AV328" s="266"/>
    </row>
    <row r="329" spans="1:48" x14ac:dyDescent="0.3">
      <c r="A329" s="52"/>
      <c r="B329" s="54"/>
      <c r="C329" s="53"/>
      <c r="D329" s="53"/>
      <c r="E329" s="53"/>
      <c r="F329" s="57"/>
      <c r="G329" s="57"/>
      <c r="H329" s="52"/>
      <c r="I329" s="53"/>
      <c r="J329" s="53"/>
      <c r="K329" s="95"/>
      <c r="L329" s="52"/>
      <c r="M329" s="52"/>
      <c r="N329" s="54"/>
      <c r="O329" s="254" t="str" cm="1">
        <f t="array" ref="O329">IF(A329="","",INDEX(근로조건!$A$5:$Y$1048576,MATCH(A329,근로조건!$A$5:$A$1048576,0)+0,15))</f>
        <v/>
      </c>
      <c r="P329" s="255" t="str" cm="1">
        <f t="array" ref="P329">IF(A329="","",INDEX(근로조건!$A$5:$Y$1048576,MATCH(A329,근로조건!$A$5:$A$1048576,0)+0,16))</f>
        <v/>
      </c>
      <c r="Q329" s="256" t="str" cm="1">
        <f t="array" ref="Q329">IF(A329="","",INDEX(근로조건!$A$5:$ZZ$1048576,MATCH(A329,근로조건!$A$5:$A$1048576,0)+0,21))</f>
        <v/>
      </c>
      <c r="R329" s="61"/>
      <c r="S329" s="61"/>
      <c r="T329" s="61"/>
      <c r="U329" s="61"/>
      <c r="V329" s="61"/>
      <c r="W329" s="61"/>
      <c r="X329" s="61"/>
      <c r="Y329" s="61"/>
      <c r="Z329" s="260" t="str">
        <f t="shared" si="18"/>
        <v/>
      </c>
      <c r="AA329" s="260" t="str">
        <f t="shared" si="19"/>
        <v/>
      </c>
      <c r="AB329" s="260" t="str" cm="1">
        <f t="array" ref="AB329">IFERROR(IF(A329="","",INDEX(근로조건!$A$5:$Z$1048576,MATCH(A329,근로조건!$A$5:$A$1048576,0)+0,17)-INDEX(근로조건!$A$5:$Z$1048576,MATCH(A329,근로조건!$A$5:$A$1048576,0)+0,11))*B329,"")</f>
        <v/>
      </c>
      <c r="AC329" s="260" t="str">
        <f t="shared" si="20"/>
        <v/>
      </c>
      <c r="AD329" s="260" t="str" cm="1">
        <f t="array" ref="AD329">IFERROR(IF(A329="","",INDEX(근로조건!$A$5:$L$1048576,MATCH(A329,근로조건!$A$5:$A$1048576,0)+0,12))*B329,"")</f>
        <v/>
      </c>
      <c r="AE329" s="261" t="str" cm="1">
        <f t="array" ref="AE329">IF(A329="","",INDEX(근로조건!$A$5:$AF$1048576,MATCH(A329,근로조건!$A$5:$A$1048576,0)+0,13))</f>
        <v/>
      </c>
      <c r="AF329" s="262" t="str" cm="1">
        <f t="array" ref="AF329">IF(A329="","",INDEX(근로조건!$A$5:$AF$1048576,MATCH(A329,근로조건!$A$5:$A$1048576,0)+0,14))</f>
        <v/>
      </c>
      <c r="AG329" s="261" t="str" cm="1">
        <f t="array" ref="AG329">IF(A329="","",INDEX(근로조건!$A$5:$AF$1048576,MATCH(A329,근로조건!$A$5:$A$1048576,0)+0,11))</f>
        <v/>
      </c>
      <c r="AH329" s="261" t="str" cm="1">
        <f t="array" ref="AH329">IF(A329="","",INDEX(근로조건!$A$5:$AF$1048576,MATCH(A329,근로조건!$A$5:$A$1048576,0)+0,19))</f>
        <v/>
      </c>
      <c r="AI329" s="262" t="str" cm="1">
        <f t="array" ref="AI329">IF(A329="","",INDEX(근로조건!$A$5:$AF$1048576,MATCH(A329,근로조건!$A$5:$A$1048576,0)+0,17))</f>
        <v/>
      </c>
      <c r="AJ329" s="253"/>
      <c r="AK329" s="253"/>
      <c r="AL329" s="253" t="str" cm="1">
        <f t="array" ref="AL329">IF(A329="","",INDEX(근로조건!$A$5:$AF$1048576,MATCH(A329,근로조건!$A$5:$A$1048576,0)+0,20))</f>
        <v/>
      </c>
      <c r="AM329" s="253"/>
      <c r="AN329" s="253"/>
      <c r="AO329" s="253"/>
      <c r="AP329" s="260"/>
      <c r="AQ329" s="123"/>
      <c r="AR329" s="166"/>
      <c r="AS329" s="267"/>
      <c r="AT329" s="266"/>
      <c r="AU329" s="266"/>
      <c r="AV329" s="266"/>
    </row>
    <row r="330" spans="1:48" x14ac:dyDescent="0.3">
      <c r="A330" s="52"/>
      <c r="B330" s="54"/>
      <c r="C330" s="53"/>
      <c r="D330" s="53"/>
      <c r="E330" s="53"/>
      <c r="F330" s="57"/>
      <c r="G330" s="57"/>
      <c r="H330" s="52"/>
      <c r="I330" s="53"/>
      <c r="J330" s="53"/>
      <c r="K330" s="95"/>
      <c r="L330" s="52"/>
      <c r="M330" s="52"/>
      <c r="N330" s="54"/>
      <c r="O330" s="254" t="str" cm="1">
        <f t="array" ref="O330">IF(A330="","",INDEX(근로조건!$A$5:$Y$1048576,MATCH(A330,근로조건!$A$5:$A$1048576,0)+0,15))</f>
        <v/>
      </c>
      <c r="P330" s="255" t="str" cm="1">
        <f t="array" ref="P330">IF(A330="","",INDEX(근로조건!$A$5:$Y$1048576,MATCH(A330,근로조건!$A$5:$A$1048576,0)+0,16))</f>
        <v/>
      </c>
      <c r="Q330" s="256" t="str" cm="1">
        <f t="array" ref="Q330">IF(A330="","",INDEX(근로조건!$A$5:$ZZ$1048576,MATCH(A330,근로조건!$A$5:$A$1048576,0)+0,21))</f>
        <v/>
      </c>
      <c r="R330" s="61"/>
      <c r="S330" s="61"/>
      <c r="T330" s="61"/>
      <c r="U330" s="61"/>
      <c r="V330" s="61"/>
      <c r="W330" s="61"/>
      <c r="X330" s="61"/>
      <c r="Y330" s="61"/>
      <c r="Z330" s="260" t="str">
        <f t="shared" si="18"/>
        <v/>
      </c>
      <c r="AA330" s="260" t="str">
        <f t="shared" si="19"/>
        <v/>
      </c>
      <c r="AB330" s="260" t="str" cm="1">
        <f t="array" ref="AB330">IFERROR(IF(A330="","",INDEX(근로조건!$A$5:$Z$1048576,MATCH(A330,근로조건!$A$5:$A$1048576,0)+0,17)-INDEX(근로조건!$A$5:$Z$1048576,MATCH(A330,근로조건!$A$5:$A$1048576,0)+0,11))*B330,"")</f>
        <v/>
      </c>
      <c r="AC330" s="260" t="str">
        <f t="shared" si="20"/>
        <v/>
      </c>
      <c r="AD330" s="260" t="str" cm="1">
        <f t="array" ref="AD330">IFERROR(IF(A330="","",INDEX(근로조건!$A$5:$L$1048576,MATCH(A330,근로조건!$A$5:$A$1048576,0)+0,12))*B330,"")</f>
        <v/>
      </c>
      <c r="AE330" s="261" t="str" cm="1">
        <f t="array" ref="AE330">IF(A330="","",INDEX(근로조건!$A$5:$AF$1048576,MATCH(A330,근로조건!$A$5:$A$1048576,0)+0,13))</f>
        <v/>
      </c>
      <c r="AF330" s="262" t="str" cm="1">
        <f t="array" ref="AF330">IF(A330="","",INDEX(근로조건!$A$5:$AF$1048576,MATCH(A330,근로조건!$A$5:$A$1048576,0)+0,14))</f>
        <v/>
      </c>
      <c r="AG330" s="261" t="str" cm="1">
        <f t="array" ref="AG330">IF(A330="","",INDEX(근로조건!$A$5:$AF$1048576,MATCH(A330,근로조건!$A$5:$A$1048576,0)+0,11))</f>
        <v/>
      </c>
      <c r="AH330" s="261" t="str" cm="1">
        <f t="array" ref="AH330">IF(A330="","",INDEX(근로조건!$A$5:$AF$1048576,MATCH(A330,근로조건!$A$5:$A$1048576,0)+0,19))</f>
        <v/>
      </c>
      <c r="AI330" s="262" t="str" cm="1">
        <f t="array" ref="AI330">IF(A330="","",INDEX(근로조건!$A$5:$AF$1048576,MATCH(A330,근로조건!$A$5:$A$1048576,0)+0,17))</f>
        <v/>
      </c>
      <c r="AJ330" s="253"/>
      <c r="AK330" s="253"/>
      <c r="AL330" s="253" t="str" cm="1">
        <f t="array" ref="AL330">IF(A330="","",INDEX(근로조건!$A$5:$AF$1048576,MATCH(A330,근로조건!$A$5:$A$1048576,0)+0,20))</f>
        <v/>
      </c>
      <c r="AM330" s="253"/>
      <c r="AN330" s="253"/>
      <c r="AO330" s="253"/>
      <c r="AP330" s="260"/>
      <c r="AQ330" s="123"/>
      <c r="AR330" s="166"/>
      <c r="AS330" s="267"/>
      <c r="AT330" s="266"/>
      <c r="AU330" s="266"/>
      <c r="AV330" s="266"/>
    </row>
    <row r="331" spans="1:48" x14ac:dyDescent="0.3">
      <c r="A331" s="52"/>
      <c r="B331" s="54"/>
      <c r="C331" s="53"/>
      <c r="D331" s="53"/>
      <c r="E331" s="53"/>
      <c r="F331" s="57"/>
      <c r="G331" s="57"/>
      <c r="H331" s="52"/>
      <c r="I331" s="53"/>
      <c r="J331" s="53"/>
      <c r="K331" s="95"/>
      <c r="L331" s="52"/>
      <c r="M331" s="52"/>
      <c r="N331" s="54"/>
      <c r="O331" s="254" t="str" cm="1">
        <f t="array" ref="O331">IF(A331="","",INDEX(근로조건!$A$5:$Y$1048576,MATCH(A331,근로조건!$A$5:$A$1048576,0)+0,15))</f>
        <v/>
      </c>
      <c r="P331" s="255" t="str" cm="1">
        <f t="array" ref="P331">IF(A331="","",INDEX(근로조건!$A$5:$Y$1048576,MATCH(A331,근로조건!$A$5:$A$1048576,0)+0,16))</f>
        <v/>
      </c>
      <c r="Q331" s="256" t="str" cm="1">
        <f t="array" ref="Q331">IF(A331="","",INDEX(근로조건!$A$5:$ZZ$1048576,MATCH(A331,근로조건!$A$5:$A$1048576,0)+0,21))</f>
        <v/>
      </c>
      <c r="R331" s="61"/>
      <c r="S331" s="61"/>
      <c r="T331" s="61"/>
      <c r="U331" s="61"/>
      <c r="V331" s="61"/>
      <c r="W331" s="61"/>
      <c r="X331" s="61"/>
      <c r="Y331" s="61"/>
      <c r="Z331" s="260" t="str">
        <f t="shared" si="18"/>
        <v/>
      </c>
      <c r="AA331" s="260" t="str">
        <f t="shared" si="19"/>
        <v/>
      </c>
      <c r="AB331" s="260" t="str" cm="1">
        <f t="array" ref="AB331">IFERROR(IF(A331="","",INDEX(근로조건!$A$5:$Z$1048576,MATCH(A331,근로조건!$A$5:$A$1048576,0)+0,17)-INDEX(근로조건!$A$5:$Z$1048576,MATCH(A331,근로조건!$A$5:$A$1048576,0)+0,11))*B331,"")</f>
        <v/>
      </c>
      <c r="AC331" s="260" t="str">
        <f t="shared" si="20"/>
        <v/>
      </c>
      <c r="AD331" s="260" t="str" cm="1">
        <f t="array" ref="AD331">IFERROR(IF(A331="","",INDEX(근로조건!$A$5:$L$1048576,MATCH(A331,근로조건!$A$5:$A$1048576,0)+0,12))*B331,"")</f>
        <v/>
      </c>
      <c r="AE331" s="261" t="str" cm="1">
        <f t="array" ref="AE331">IF(A331="","",INDEX(근로조건!$A$5:$AF$1048576,MATCH(A331,근로조건!$A$5:$A$1048576,0)+0,13))</f>
        <v/>
      </c>
      <c r="AF331" s="262" t="str" cm="1">
        <f t="array" ref="AF331">IF(A331="","",INDEX(근로조건!$A$5:$AF$1048576,MATCH(A331,근로조건!$A$5:$A$1048576,0)+0,14))</f>
        <v/>
      </c>
      <c r="AG331" s="261" t="str" cm="1">
        <f t="array" ref="AG331">IF(A331="","",INDEX(근로조건!$A$5:$AF$1048576,MATCH(A331,근로조건!$A$5:$A$1048576,0)+0,11))</f>
        <v/>
      </c>
      <c r="AH331" s="261" t="str" cm="1">
        <f t="array" ref="AH331">IF(A331="","",INDEX(근로조건!$A$5:$AF$1048576,MATCH(A331,근로조건!$A$5:$A$1048576,0)+0,19))</f>
        <v/>
      </c>
      <c r="AI331" s="262" t="str" cm="1">
        <f t="array" ref="AI331">IF(A331="","",INDEX(근로조건!$A$5:$AF$1048576,MATCH(A331,근로조건!$A$5:$A$1048576,0)+0,17))</f>
        <v/>
      </c>
      <c r="AJ331" s="253"/>
      <c r="AK331" s="253"/>
      <c r="AL331" s="253" t="str" cm="1">
        <f t="array" ref="AL331">IF(A331="","",INDEX(근로조건!$A$5:$AF$1048576,MATCH(A331,근로조건!$A$5:$A$1048576,0)+0,20))</f>
        <v/>
      </c>
      <c r="AM331" s="253"/>
      <c r="AN331" s="253"/>
      <c r="AO331" s="253"/>
      <c r="AP331" s="260"/>
      <c r="AQ331" s="123"/>
      <c r="AR331" s="166"/>
      <c r="AS331" s="267"/>
      <c r="AT331" s="266"/>
      <c r="AU331" s="266"/>
      <c r="AV331" s="266"/>
    </row>
    <row r="332" spans="1:48" x14ac:dyDescent="0.3">
      <c r="A332" s="52"/>
      <c r="B332" s="54"/>
      <c r="C332" s="53"/>
      <c r="D332" s="53"/>
      <c r="E332" s="53"/>
      <c r="F332" s="57"/>
      <c r="G332" s="57"/>
      <c r="H332" s="52"/>
      <c r="I332" s="53"/>
      <c r="J332" s="53"/>
      <c r="K332" s="95"/>
      <c r="L332" s="52"/>
      <c r="M332" s="52"/>
      <c r="N332" s="54"/>
      <c r="O332" s="254" t="str" cm="1">
        <f t="array" ref="O332">IF(A332="","",INDEX(근로조건!$A$5:$Y$1048576,MATCH(A332,근로조건!$A$5:$A$1048576,0)+0,15))</f>
        <v/>
      </c>
      <c r="P332" s="255" t="str" cm="1">
        <f t="array" ref="P332">IF(A332="","",INDEX(근로조건!$A$5:$Y$1048576,MATCH(A332,근로조건!$A$5:$A$1048576,0)+0,16))</f>
        <v/>
      </c>
      <c r="Q332" s="256" t="str" cm="1">
        <f t="array" ref="Q332">IF(A332="","",INDEX(근로조건!$A$5:$ZZ$1048576,MATCH(A332,근로조건!$A$5:$A$1048576,0)+0,21))</f>
        <v/>
      </c>
      <c r="R332" s="61"/>
      <c r="S332" s="61"/>
      <c r="T332" s="61"/>
      <c r="U332" s="61"/>
      <c r="V332" s="61"/>
      <c r="W332" s="61"/>
      <c r="X332" s="61"/>
      <c r="Y332" s="61"/>
      <c r="Z332" s="260" t="str">
        <f t="shared" si="18"/>
        <v/>
      </c>
      <c r="AA332" s="260" t="str">
        <f t="shared" si="19"/>
        <v/>
      </c>
      <c r="AB332" s="260" t="str" cm="1">
        <f t="array" ref="AB332">IFERROR(IF(A332="","",INDEX(근로조건!$A$5:$Z$1048576,MATCH(A332,근로조건!$A$5:$A$1048576,0)+0,17)-INDEX(근로조건!$A$5:$Z$1048576,MATCH(A332,근로조건!$A$5:$A$1048576,0)+0,11))*B332,"")</f>
        <v/>
      </c>
      <c r="AC332" s="260" t="str">
        <f t="shared" si="20"/>
        <v/>
      </c>
      <c r="AD332" s="260" t="str" cm="1">
        <f t="array" ref="AD332">IFERROR(IF(A332="","",INDEX(근로조건!$A$5:$L$1048576,MATCH(A332,근로조건!$A$5:$A$1048576,0)+0,12))*B332,"")</f>
        <v/>
      </c>
      <c r="AE332" s="261" t="str" cm="1">
        <f t="array" ref="AE332">IF(A332="","",INDEX(근로조건!$A$5:$AF$1048576,MATCH(A332,근로조건!$A$5:$A$1048576,0)+0,13))</f>
        <v/>
      </c>
      <c r="AF332" s="262" t="str" cm="1">
        <f t="array" ref="AF332">IF(A332="","",INDEX(근로조건!$A$5:$AF$1048576,MATCH(A332,근로조건!$A$5:$A$1048576,0)+0,14))</f>
        <v/>
      </c>
      <c r="AG332" s="261" t="str" cm="1">
        <f t="array" ref="AG332">IF(A332="","",INDEX(근로조건!$A$5:$AF$1048576,MATCH(A332,근로조건!$A$5:$A$1048576,0)+0,11))</f>
        <v/>
      </c>
      <c r="AH332" s="261" t="str" cm="1">
        <f t="array" ref="AH332">IF(A332="","",INDEX(근로조건!$A$5:$AF$1048576,MATCH(A332,근로조건!$A$5:$A$1048576,0)+0,19))</f>
        <v/>
      </c>
      <c r="AI332" s="262" t="str" cm="1">
        <f t="array" ref="AI332">IF(A332="","",INDEX(근로조건!$A$5:$AF$1048576,MATCH(A332,근로조건!$A$5:$A$1048576,0)+0,17))</f>
        <v/>
      </c>
      <c r="AJ332" s="253"/>
      <c r="AK332" s="253"/>
      <c r="AL332" s="253" t="str" cm="1">
        <f t="array" ref="AL332">IF(A332="","",INDEX(근로조건!$A$5:$AF$1048576,MATCH(A332,근로조건!$A$5:$A$1048576,0)+0,20))</f>
        <v/>
      </c>
      <c r="AM332" s="253"/>
      <c r="AN332" s="253"/>
      <c r="AO332" s="253"/>
      <c r="AP332" s="260"/>
      <c r="AQ332" s="123"/>
      <c r="AR332" s="166"/>
      <c r="AS332" s="267"/>
      <c r="AT332" s="266"/>
      <c r="AU332" s="266"/>
      <c r="AV332" s="266"/>
    </row>
    <row r="333" spans="1:48" x14ac:dyDescent="0.3">
      <c r="A333" s="52"/>
      <c r="B333" s="54"/>
      <c r="C333" s="53"/>
      <c r="D333" s="53"/>
      <c r="E333" s="53"/>
      <c r="F333" s="57"/>
      <c r="G333" s="57"/>
      <c r="H333" s="52"/>
      <c r="I333" s="53"/>
      <c r="J333" s="53"/>
      <c r="K333" s="95"/>
      <c r="L333" s="52"/>
      <c r="M333" s="52"/>
      <c r="N333" s="54"/>
      <c r="O333" s="254" t="str" cm="1">
        <f t="array" ref="O333">IF(A333="","",INDEX(근로조건!$A$5:$Y$1048576,MATCH(A333,근로조건!$A$5:$A$1048576,0)+0,15))</f>
        <v/>
      </c>
      <c r="P333" s="255" t="str" cm="1">
        <f t="array" ref="P333">IF(A333="","",INDEX(근로조건!$A$5:$Y$1048576,MATCH(A333,근로조건!$A$5:$A$1048576,0)+0,16))</f>
        <v/>
      </c>
      <c r="Q333" s="256" t="str" cm="1">
        <f t="array" ref="Q333">IF(A333="","",INDEX(근로조건!$A$5:$ZZ$1048576,MATCH(A333,근로조건!$A$5:$A$1048576,0)+0,21))</f>
        <v/>
      </c>
      <c r="R333" s="61"/>
      <c r="S333" s="61"/>
      <c r="T333" s="61"/>
      <c r="U333" s="61"/>
      <c r="V333" s="61"/>
      <c r="W333" s="61"/>
      <c r="X333" s="61"/>
      <c r="Y333" s="61"/>
      <c r="Z333" s="260" t="str">
        <f t="shared" si="18"/>
        <v/>
      </c>
      <c r="AA333" s="260" t="str">
        <f t="shared" si="19"/>
        <v/>
      </c>
      <c r="AB333" s="260" t="str" cm="1">
        <f t="array" ref="AB333">IFERROR(IF(A333="","",INDEX(근로조건!$A$5:$Z$1048576,MATCH(A333,근로조건!$A$5:$A$1048576,0)+0,17)-INDEX(근로조건!$A$5:$Z$1048576,MATCH(A333,근로조건!$A$5:$A$1048576,0)+0,11))*B333,"")</f>
        <v/>
      </c>
      <c r="AC333" s="260" t="str">
        <f t="shared" si="20"/>
        <v/>
      </c>
      <c r="AD333" s="260" t="str" cm="1">
        <f t="array" ref="AD333">IFERROR(IF(A333="","",INDEX(근로조건!$A$5:$L$1048576,MATCH(A333,근로조건!$A$5:$A$1048576,0)+0,12))*B333,"")</f>
        <v/>
      </c>
      <c r="AE333" s="261" t="str" cm="1">
        <f t="array" ref="AE333">IF(A333="","",INDEX(근로조건!$A$5:$AF$1048576,MATCH(A333,근로조건!$A$5:$A$1048576,0)+0,13))</f>
        <v/>
      </c>
      <c r="AF333" s="262" t="str" cm="1">
        <f t="array" ref="AF333">IF(A333="","",INDEX(근로조건!$A$5:$AF$1048576,MATCH(A333,근로조건!$A$5:$A$1048576,0)+0,14))</f>
        <v/>
      </c>
      <c r="AG333" s="261" t="str" cm="1">
        <f t="array" ref="AG333">IF(A333="","",INDEX(근로조건!$A$5:$AF$1048576,MATCH(A333,근로조건!$A$5:$A$1048576,0)+0,11))</f>
        <v/>
      </c>
      <c r="AH333" s="261" t="str" cm="1">
        <f t="array" ref="AH333">IF(A333="","",INDEX(근로조건!$A$5:$AF$1048576,MATCH(A333,근로조건!$A$5:$A$1048576,0)+0,19))</f>
        <v/>
      </c>
      <c r="AI333" s="262" t="str" cm="1">
        <f t="array" ref="AI333">IF(A333="","",INDEX(근로조건!$A$5:$AF$1048576,MATCH(A333,근로조건!$A$5:$A$1048576,0)+0,17))</f>
        <v/>
      </c>
      <c r="AJ333" s="253"/>
      <c r="AK333" s="253"/>
      <c r="AL333" s="253" t="str" cm="1">
        <f t="array" ref="AL333">IF(A333="","",INDEX(근로조건!$A$5:$AF$1048576,MATCH(A333,근로조건!$A$5:$A$1048576,0)+0,20))</f>
        <v/>
      </c>
      <c r="AM333" s="253"/>
      <c r="AN333" s="253"/>
      <c r="AO333" s="253"/>
      <c r="AP333" s="260"/>
      <c r="AQ333" s="123"/>
      <c r="AR333" s="166"/>
      <c r="AS333" s="267"/>
      <c r="AT333" s="266"/>
      <c r="AU333" s="266"/>
      <c r="AV333" s="266"/>
    </row>
    <row r="334" spans="1:48" x14ac:dyDescent="0.3">
      <c r="A334" s="52"/>
      <c r="B334" s="54"/>
      <c r="C334" s="53"/>
      <c r="D334" s="53"/>
      <c r="E334" s="53"/>
      <c r="F334" s="57"/>
      <c r="G334" s="57"/>
      <c r="H334" s="52"/>
      <c r="I334" s="53"/>
      <c r="J334" s="53"/>
      <c r="K334" s="95"/>
      <c r="L334" s="52"/>
      <c r="M334" s="52"/>
      <c r="N334" s="54"/>
      <c r="O334" s="254" t="str" cm="1">
        <f t="array" ref="O334">IF(A334="","",INDEX(근로조건!$A$5:$Y$1048576,MATCH(A334,근로조건!$A$5:$A$1048576,0)+0,15))</f>
        <v/>
      </c>
      <c r="P334" s="255" t="str" cm="1">
        <f t="array" ref="P334">IF(A334="","",INDEX(근로조건!$A$5:$Y$1048576,MATCH(A334,근로조건!$A$5:$A$1048576,0)+0,16))</f>
        <v/>
      </c>
      <c r="Q334" s="256" t="str" cm="1">
        <f t="array" ref="Q334">IF(A334="","",INDEX(근로조건!$A$5:$ZZ$1048576,MATCH(A334,근로조건!$A$5:$A$1048576,0)+0,21))</f>
        <v/>
      </c>
      <c r="R334" s="61"/>
      <c r="S334" s="61"/>
      <c r="T334" s="61"/>
      <c r="U334" s="61"/>
      <c r="V334" s="61"/>
      <c r="W334" s="61"/>
      <c r="X334" s="61"/>
      <c r="Y334" s="61"/>
      <c r="Z334" s="260" t="str">
        <f t="shared" si="18"/>
        <v/>
      </c>
      <c r="AA334" s="260" t="str">
        <f t="shared" si="19"/>
        <v/>
      </c>
      <c r="AB334" s="260" t="str" cm="1">
        <f t="array" ref="AB334">IFERROR(IF(A334="","",INDEX(근로조건!$A$5:$Z$1048576,MATCH(A334,근로조건!$A$5:$A$1048576,0)+0,17)-INDEX(근로조건!$A$5:$Z$1048576,MATCH(A334,근로조건!$A$5:$A$1048576,0)+0,11))*B334,"")</f>
        <v/>
      </c>
      <c r="AC334" s="260" t="str">
        <f t="shared" si="20"/>
        <v/>
      </c>
      <c r="AD334" s="260" t="str" cm="1">
        <f t="array" ref="AD334">IFERROR(IF(A334="","",INDEX(근로조건!$A$5:$L$1048576,MATCH(A334,근로조건!$A$5:$A$1048576,0)+0,12))*B334,"")</f>
        <v/>
      </c>
      <c r="AE334" s="261" t="str" cm="1">
        <f t="array" ref="AE334">IF(A334="","",INDEX(근로조건!$A$5:$AF$1048576,MATCH(A334,근로조건!$A$5:$A$1048576,0)+0,13))</f>
        <v/>
      </c>
      <c r="AF334" s="262" t="str" cm="1">
        <f t="array" ref="AF334">IF(A334="","",INDEX(근로조건!$A$5:$AF$1048576,MATCH(A334,근로조건!$A$5:$A$1048576,0)+0,14))</f>
        <v/>
      </c>
      <c r="AG334" s="261" t="str" cm="1">
        <f t="array" ref="AG334">IF(A334="","",INDEX(근로조건!$A$5:$AF$1048576,MATCH(A334,근로조건!$A$5:$A$1048576,0)+0,11))</f>
        <v/>
      </c>
      <c r="AH334" s="261" t="str" cm="1">
        <f t="array" ref="AH334">IF(A334="","",INDEX(근로조건!$A$5:$AF$1048576,MATCH(A334,근로조건!$A$5:$A$1048576,0)+0,19))</f>
        <v/>
      </c>
      <c r="AI334" s="262" t="str" cm="1">
        <f t="array" ref="AI334">IF(A334="","",INDEX(근로조건!$A$5:$AF$1048576,MATCH(A334,근로조건!$A$5:$A$1048576,0)+0,17))</f>
        <v/>
      </c>
      <c r="AJ334" s="253"/>
      <c r="AK334" s="253"/>
      <c r="AL334" s="253" t="str" cm="1">
        <f t="array" ref="AL334">IF(A334="","",INDEX(근로조건!$A$5:$AF$1048576,MATCH(A334,근로조건!$A$5:$A$1048576,0)+0,20))</f>
        <v/>
      </c>
      <c r="AM334" s="253"/>
      <c r="AN334" s="253"/>
      <c r="AO334" s="253"/>
      <c r="AP334" s="260"/>
      <c r="AQ334" s="123"/>
      <c r="AR334" s="166"/>
      <c r="AS334" s="267"/>
      <c r="AT334" s="266"/>
      <c r="AU334" s="266"/>
      <c r="AV334" s="266"/>
    </row>
    <row r="335" spans="1:48" x14ac:dyDescent="0.3">
      <c r="A335" s="52"/>
      <c r="B335" s="54"/>
      <c r="C335" s="53"/>
      <c r="D335" s="53"/>
      <c r="E335" s="53"/>
      <c r="F335" s="57"/>
      <c r="G335" s="57"/>
      <c r="H335" s="52"/>
      <c r="I335" s="53"/>
      <c r="J335" s="53"/>
      <c r="K335" s="95"/>
      <c r="L335" s="52"/>
      <c r="M335" s="52"/>
      <c r="N335" s="54"/>
      <c r="O335" s="254" t="str" cm="1">
        <f t="array" ref="O335">IF(A335="","",INDEX(근로조건!$A$5:$Y$1048576,MATCH(A335,근로조건!$A$5:$A$1048576,0)+0,15))</f>
        <v/>
      </c>
      <c r="P335" s="255" t="str" cm="1">
        <f t="array" ref="P335">IF(A335="","",INDEX(근로조건!$A$5:$Y$1048576,MATCH(A335,근로조건!$A$5:$A$1048576,0)+0,16))</f>
        <v/>
      </c>
      <c r="Q335" s="256" t="str" cm="1">
        <f t="array" ref="Q335">IF(A335="","",INDEX(근로조건!$A$5:$ZZ$1048576,MATCH(A335,근로조건!$A$5:$A$1048576,0)+0,21))</f>
        <v/>
      </c>
      <c r="R335" s="61"/>
      <c r="S335" s="61"/>
      <c r="T335" s="61"/>
      <c r="U335" s="61"/>
      <c r="V335" s="61"/>
      <c r="W335" s="61"/>
      <c r="X335" s="61"/>
      <c r="Y335" s="61"/>
      <c r="Z335" s="260" t="str">
        <f t="shared" si="18"/>
        <v/>
      </c>
      <c r="AA335" s="260" t="str">
        <f t="shared" si="19"/>
        <v/>
      </c>
      <c r="AB335" s="260" t="str" cm="1">
        <f t="array" ref="AB335">IFERROR(IF(A335="","",INDEX(근로조건!$A$5:$Z$1048576,MATCH(A335,근로조건!$A$5:$A$1048576,0)+0,17)-INDEX(근로조건!$A$5:$Z$1048576,MATCH(A335,근로조건!$A$5:$A$1048576,0)+0,11))*B335,"")</f>
        <v/>
      </c>
      <c r="AC335" s="260" t="str">
        <f t="shared" si="20"/>
        <v/>
      </c>
      <c r="AD335" s="260" t="str" cm="1">
        <f t="array" ref="AD335">IFERROR(IF(A335="","",INDEX(근로조건!$A$5:$L$1048576,MATCH(A335,근로조건!$A$5:$A$1048576,0)+0,12))*B335,"")</f>
        <v/>
      </c>
      <c r="AE335" s="261" t="str" cm="1">
        <f t="array" ref="AE335">IF(A335="","",INDEX(근로조건!$A$5:$AF$1048576,MATCH(A335,근로조건!$A$5:$A$1048576,0)+0,13))</f>
        <v/>
      </c>
      <c r="AF335" s="262" t="str" cm="1">
        <f t="array" ref="AF335">IF(A335="","",INDEX(근로조건!$A$5:$AF$1048576,MATCH(A335,근로조건!$A$5:$A$1048576,0)+0,14))</f>
        <v/>
      </c>
      <c r="AG335" s="261" t="str" cm="1">
        <f t="array" ref="AG335">IF(A335="","",INDEX(근로조건!$A$5:$AF$1048576,MATCH(A335,근로조건!$A$5:$A$1048576,0)+0,11))</f>
        <v/>
      </c>
      <c r="AH335" s="261" t="str" cm="1">
        <f t="array" ref="AH335">IF(A335="","",INDEX(근로조건!$A$5:$AF$1048576,MATCH(A335,근로조건!$A$5:$A$1048576,0)+0,19))</f>
        <v/>
      </c>
      <c r="AI335" s="262" t="str" cm="1">
        <f t="array" ref="AI335">IF(A335="","",INDEX(근로조건!$A$5:$AF$1048576,MATCH(A335,근로조건!$A$5:$A$1048576,0)+0,17))</f>
        <v/>
      </c>
      <c r="AJ335" s="253"/>
      <c r="AK335" s="253"/>
      <c r="AL335" s="253" t="str" cm="1">
        <f t="array" ref="AL335">IF(A335="","",INDEX(근로조건!$A$5:$AF$1048576,MATCH(A335,근로조건!$A$5:$A$1048576,0)+0,20))</f>
        <v/>
      </c>
      <c r="AM335" s="253"/>
      <c r="AN335" s="253"/>
      <c r="AO335" s="253"/>
      <c r="AP335" s="260"/>
      <c r="AQ335" s="123"/>
      <c r="AR335" s="166"/>
      <c r="AS335" s="267"/>
      <c r="AT335" s="266"/>
      <c r="AU335" s="266"/>
      <c r="AV335" s="266"/>
    </row>
    <row r="336" spans="1:48" x14ac:dyDescent="0.3">
      <c r="A336" s="52"/>
      <c r="B336" s="54"/>
      <c r="C336" s="53"/>
      <c r="D336" s="53"/>
      <c r="E336" s="53"/>
      <c r="F336" s="57"/>
      <c r="G336" s="57"/>
      <c r="H336" s="52"/>
      <c r="I336" s="53"/>
      <c r="J336" s="53"/>
      <c r="K336" s="95"/>
      <c r="L336" s="52"/>
      <c r="M336" s="52"/>
      <c r="N336" s="54"/>
      <c r="O336" s="254" t="str" cm="1">
        <f t="array" ref="O336">IF(A336="","",INDEX(근로조건!$A$5:$Y$1048576,MATCH(A336,근로조건!$A$5:$A$1048576,0)+0,15))</f>
        <v/>
      </c>
      <c r="P336" s="255" t="str" cm="1">
        <f t="array" ref="P336">IF(A336="","",INDEX(근로조건!$A$5:$Y$1048576,MATCH(A336,근로조건!$A$5:$A$1048576,0)+0,16))</f>
        <v/>
      </c>
      <c r="Q336" s="256" t="str" cm="1">
        <f t="array" ref="Q336">IF(A336="","",INDEX(근로조건!$A$5:$ZZ$1048576,MATCH(A336,근로조건!$A$5:$A$1048576,0)+0,21))</f>
        <v/>
      </c>
      <c r="R336" s="61"/>
      <c r="S336" s="61"/>
      <c r="T336" s="61"/>
      <c r="U336" s="61"/>
      <c r="V336" s="61"/>
      <c r="W336" s="61"/>
      <c r="X336" s="61"/>
      <c r="Y336" s="61"/>
      <c r="Z336" s="260" t="str">
        <f t="shared" si="18"/>
        <v/>
      </c>
      <c r="AA336" s="260" t="str">
        <f t="shared" si="19"/>
        <v/>
      </c>
      <c r="AB336" s="260" t="str" cm="1">
        <f t="array" ref="AB336">IFERROR(IF(A336="","",INDEX(근로조건!$A$5:$Z$1048576,MATCH(A336,근로조건!$A$5:$A$1048576,0)+0,17)-INDEX(근로조건!$A$5:$Z$1048576,MATCH(A336,근로조건!$A$5:$A$1048576,0)+0,11))*B336,"")</f>
        <v/>
      </c>
      <c r="AC336" s="260" t="str">
        <f t="shared" si="20"/>
        <v/>
      </c>
      <c r="AD336" s="260" t="str" cm="1">
        <f t="array" ref="AD336">IFERROR(IF(A336="","",INDEX(근로조건!$A$5:$L$1048576,MATCH(A336,근로조건!$A$5:$A$1048576,0)+0,12))*B336,"")</f>
        <v/>
      </c>
      <c r="AE336" s="261" t="str" cm="1">
        <f t="array" ref="AE336">IF(A336="","",INDEX(근로조건!$A$5:$AF$1048576,MATCH(A336,근로조건!$A$5:$A$1048576,0)+0,13))</f>
        <v/>
      </c>
      <c r="AF336" s="262" t="str" cm="1">
        <f t="array" ref="AF336">IF(A336="","",INDEX(근로조건!$A$5:$AF$1048576,MATCH(A336,근로조건!$A$5:$A$1048576,0)+0,14))</f>
        <v/>
      </c>
      <c r="AG336" s="261" t="str" cm="1">
        <f t="array" ref="AG336">IF(A336="","",INDEX(근로조건!$A$5:$AF$1048576,MATCH(A336,근로조건!$A$5:$A$1048576,0)+0,11))</f>
        <v/>
      </c>
      <c r="AH336" s="261" t="str" cm="1">
        <f t="array" ref="AH336">IF(A336="","",INDEX(근로조건!$A$5:$AF$1048576,MATCH(A336,근로조건!$A$5:$A$1048576,0)+0,19))</f>
        <v/>
      </c>
      <c r="AI336" s="262" t="str" cm="1">
        <f t="array" ref="AI336">IF(A336="","",INDEX(근로조건!$A$5:$AF$1048576,MATCH(A336,근로조건!$A$5:$A$1048576,0)+0,17))</f>
        <v/>
      </c>
      <c r="AJ336" s="253"/>
      <c r="AK336" s="253"/>
      <c r="AL336" s="253" t="str" cm="1">
        <f t="array" ref="AL336">IF(A336="","",INDEX(근로조건!$A$5:$AF$1048576,MATCH(A336,근로조건!$A$5:$A$1048576,0)+0,20))</f>
        <v/>
      </c>
      <c r="AM336" s="253"/>
      <c r="AN336" s="253"/>
      <c r="AO336" s="253"/>
      <c r="AP336" s="260"/>
      <c r="AQ336" s="123"/>
      <c r="AR336" s="166"/>
      <c r="AS336" s="267"/>
      <c r="AT336" s="266"/>
      <c r="AU336" s="266"/>
      <c r="AV336" s="266"/>
    </row>
    <row r="337" spans="1:48" x14ac:dyDescent="0.3">
      <c r="A337" s="52"/>
      <c r="B337" s="54"/>
      <c r="C337" s="53"/>
      <c r="D337" s="53"/>
      <c r="E337" s="53"/>
      <c r="F337" s="57"/>
      <c r="G337" s="57"/>
      <c r="H337" s="52"/>
      <c r="I337" s="53"/>
      <c r="J337" s="53"/>
      <c r="K337" s="95"/>
      <c r="L337" s="52"/>
      <c r="M337" s="52"/>
      <c r="N337" s="54"/>
      <c r="O337" s="254" t="str" cm="1">
        <f t="array" ref="O337">IF(A337="","",INDEX(근로조건!$A$5:$Y$1048576,MATCH(A337,근로조건!$A$5:$A$1048576,0)+0,15))</f>
        <v/>
      </c>
      <c r="P337" s="255" t="str" cm="1">
        <f t="array" ref="P337">IF(A337="","",INDEX(근로조건!$A$5:$Y$1048576,MATCH(A337,근로조건!$A$5:$A$1048576,0)+0,16))</f>
        <v/>
      </c>
      <c r="Q337" s="256" t="str" cm="1">
        <f t="array" ref="Q337">IF(A337="","",INDEX(근로조건!$A$5:$ZZ$1048576,MATCH(A337,근로조건!$A$5:$A$1048576,0)+0,21))</f>
        <v/>
      </c>
      <c r="R337" s="61"/>
      <c r="S337" s="61"/>
      <c r="T337" s="61"/>
      <c r="U337" s="61"/>
      <c r="V337" s="61"/>
      <c r="W337" s="61"/>
      <c r="X337" s="61"/>
      <c r="Y337" s="61"/>
      <c r="Z337" s="260" t="str">
        <f t="shared" si="18"/>
        <v/>
      </c>
      <c r="AA337" s="260" t="str">
        <f t="shared" si="19"/>
        <v/>
      </c>
      <c r="AB337" s="260" t="str" cm="1">
        <f t="array" ref="AB337">IFERROR(IF(A337="","",INDEX(근로조건!$A$5:$Z$1048576,MATCH(A337,근로조건!$A$5:$A$1048576,0)+0,17)-INDEX(근로조건!$A$5:$Z$1048576,MATCH(A337,근로조건!$A$5:$A$1048576,0)+0,11))*B337,"")</f>
        <v/>
      </c>
      <c r="AC337" s="260" t="str">
        <f t="shared" si="20"/>
        <v/>
      </c>
      <c r="AD337" s="260" t="str" cm="1">
        <f t="array" ref="AD337">IFERROR(IF(A337="","",INDEX(근로조건!$A$5:$L$1048576,MATCH(A337,근로조건!$A$5:$A$1048576,0)+0,12))*B337,"")</f>
        <v/>
      </c>
      <c r="AE337" s="261" t="str" cm="1">
        <f t="array" ref="AE337">IF(A337="","",INDEX(근로조건!$A$5:$AF$1048576,MATCH(A337,근로조건!$A$5:$A$1048576,0)+0,13))</f>
        <v/>
      </c>
      <c r="AF337" s="262" t="str" cm="1">
        <f t="array" ref="AF337">IF(A337="","",INDEX(근로조건!$A$5:$AF$1048576,MATCH(A337,근로조건!$A$5:$A$1048576,0)+0,14))</f>
        <v/>
      </c>
      <c r="AG337" s="261" t="str" cm="1">
        <f t="array" ref="AG337">IF(A337="","",INDEX(근로조건!$A$5:$AF$1048576,MATCH(A337,근로조건!$A$5:$A$1048576,0)+0,11))</f>
        <v/>
      </c>
      <c r="AH337" s="261" t="str" cm="1">
        <f t="array" ref="AH337">IF(A337="","",INDEX(근로조건!$A$5:$AF$1048576,MATCH(A337,근로조건!$A$5:$A$1048576,0)+0,19))</f>
        <v/>
      </c>
      <c r="AI337" s="262" t="str" cm="1">
        <f t="array" ref="AI337">IF(A337="","",INDEX(근로조건!$A$5:$AF$1048576,MATCH(A337,근로조건!$A$5:$A$1048576,0)+0,17))</f>
        <v/>
      </c>
      <c r="AJ337" s="253"/>
      <c r="AK337" s="253"/>
      <c r="AL337" s="253" t="str" cm="1">
        <f t="array" ref="AL337">IF(A337="","",INDEX(근로조건!$A$5:$AF$1048576,MATCH(A337,근로조건!$A$5:$A$1048576,0)+0,20))</f>
        <v/>
      </c>
      <c r="AM337" s="253"/>
      <c r="AN337" s="253"/>
      <c r="AO337" s="253"/>
      <c r="AP337" s="260"/>
      <c r="AQ337" s="123"/>
      <c r="AR337" s="166"/>
      <c r="AS337" s="267"/>
      <c r="AT337" s="266"/>
      <c r="AU337" s="266"/>
      <c r="AV337" s="266"/>
    </row>
    <row r="338" spans="1:48" x14ac:dyDescent="0.3">
      <c r="A338" s="52"/>
      <c r="B338" s="54"/>
      <c r="C338" s="53"/>
      <c r="D338" s="53"/>
      <c r="E338" s="53"/>
      <c r="F338" s="57"/>
      <c r="G338" s="57"/>
      <c r="H338" s="52"/>
      <c r="I338" s="53"/>
      <c r="J338" s="53"/>
      <c r="K338" s="95"/>
      <c r="L338" s="52"/>
      <c r="M338" s="52"/>
      <c r="N338" s="54"/>
      <c r="O338" s="254" t="str" cm="1">
        <f t="array" ref="O338">IF(A338="","",INDEX(근로조건!$A$5:$Y$1048576,MATCH(A338,근로조건!$A$5:$A$1048576,0)+0,15))</f>
        <v/>
      </c>
      <c r="P338" s="255" t="str" cm="1">
        <f t="array" ref="P338">IF(A338="","",INDEX(근로조건!$A$5:$Y$1048576,MATCH(A338,근로조건!$A$5:$A$1048576,0)+0,16))</f>
        <v/>
      </c>
      <c r="Q338" s="256" t="str" cm="1">
        <f t="array" ref="Q338">IF(A338="","",INDEX(근로조건!$A$5:$ZZ$1048576,MATCH(A338,근로조건!$A$5:$A$1048576,0)+0,21))</f>
        <v/>
      </c>
      <c r="R338" s="61"/>
      <c r="S338" s="61"/>
      <c r="T338" s="61"/>
      <c r="U338" s="61"/>
      <c r="V338" s="61"/>
      <c r="W338" s="61"/>
      <c r="X338" s="61"/>
      <c r="Y338" s="61"/>
      <c r="Z338" s="260" t="str">
        <f t="shared" si="18"/>
        <v/>
      </c>
      <c r="AA338" s="260" t="str">
        <f t="shared" si="19"/>
        <v/>
      </c>
      <c r="AB338" s="260" t="str" cm="1">
        <f t="array" ref="AB338">IFERROR(IF(A338="","",INDEX(근로조건!$A$5:$Z$1048576,MATCH(A338,근로조건!$A$5:$A$1048576,0)+0,17)-INDEX(근로조건!$A$5:$Z$1048576,MATCH(A338,근로조건!$A$5:$A$1048576,0)+0,11))*B338,"")</f>
        <v/>
      </c>
      <c r="AC338" s="260" t="str">
        <f t="shared" si="20"/>
        <v/>
      </c>
      <c r="AD338" s="260" t="str" cm="1">
        <f t="array" ref="AD338">IFERROR(IF(A338="","",INDEX(근로조건!$A$5:$L$1048576,MATCH(A338,근로조건!$A$5:$A$1048576,0)+0,12))*B338,"")</f>
        <v/>
      </c>
      <c r="AE338" s="261" t="str" cm="1">
        <f t="array" ref="AE338">IF(A338="","",INDEX(근로조건!$A$5:$AF$1048576,MATCH(A338,근로조건!$A$5:$A$1048576,0)+0,13))</f>
        <v/>
      </c>
      <c r="AF338" s="262" t="str" cm="1">
        <f t="array" ref="AF338">IF(A338="","",INDEX(근로조건!$A$5:$AF$1048576,MATCH(A338,근로조건!$A$5:$A$1048576,0)+0,14))</f>
        <v/>
      </c>
      <c r="AG338" s="261" t="str" cm="1">
        <f t="array" ref="AG338">IF(A338="","",INDEX(근로조건!$A$5:$AF$1048576,MATCH(A338,근로조건!$A$5:$A$1048576,0)+0,11))</f>
        <v/>
      </c>
      <c r="AH338" s="261" t="str" cm="1">
        <f t="array" ref="AH338">IF(A338="","",INDEX(근로조건!$A$5:$AF$1048576,MATCH(A338,근로조건!$A$5:$A$1048576,0)+0,19))</f>
        <v/>
      </c>
      <c r="AI338" s="262" t="str" cm="1">
        <f t="array" ref="AI338">IF(A338="","",INDEX(근로조건!$A$5:$AF$1048576,MATCH(A338,근로조건!$A$5:$A$1048576,0)+0,17))</f>
        <v/>
      </c>
      <c r="AJ338" s="253"/>
      <c r="AK338" s="253"/>
      <c r="AL338" s="253" t="str" cm="1">
        <f t="array" ref="AL338">IF(A338="","",INDEX(근로조건!$A$5:$AF$1048576,MATCH(A338,근로조건!$A$5:$A$1048576,0)+0,20))</f>
        <v/>
      </c>
      <c r="AM338" s="253"/>
      <c r="AN338" s="253"/>
      <c r="AO338" s="253"/>
      <c r="AP338" s="260"/>
      <c r="AQ338" s="123"/>
      <c r="AR338" s="166"/>
      <c r="AS338" s="267"/>
      <c r="AT338" s="266"/>
      <c r="AU338" s="266"/>
      <c r="AV338" s="266"/>
    </row>
    <row r="339" spans="1:48" x14ac:dyDescent="0.3">
      <c r="A339" s="52"/>
      <c r="B339" s="54"/>
      <c r="C339" s="53"/>
      <c r="D339" s="53"/>
      <c r="E339" s="53"/>
      <c r="F339" s="57"/>
      <c r="G339" s="57"/>
      <c r="H339" s="52"/>
      <c r="I339" s="53"/>
      <c r="J339" s="53"/>
      <c r="K339" s="95"/>
      <c r="L339" s="52"/>
      <c r="M339" s="52"/>
      <c r="N339" s="54"/>
      <c r="O339" s="254" t="str" cm="1">
        <f t="array" ref="O339">IF(A339="","",INDEX(근로조건!$A$5:$Y$1048576,MATCH(A339,근로조건!$A$5:$A$1048576,0)+0,15))</f>
        <v/>
      </c>
      <c r="P339" s="255" t="str" cm="1">
        <f t="array" ref="P339">IF(A339="","",INDEX(근로조건!$A$5:$Y$1048576,MATCH(A339,근로조건!$A$5:$A$1048576,0)+0,16))</f>
        <v/>
      </c>
      <c r="Q339" s="256" t="str" cm="1">
        <f t="array" ref="Q339">IF(A339="","",INDEX(근로조건!$A$5:$ZZ$1048576,MATCH(A339,근로조건!$A$5:$A$1048576,0)+0,21))</f>
        <v/>
      </c>
      <c r="R339" s="61"/>
      <c r="S339" s="61"/>
      <c r="T339" s="61"/>
      <c r="U339" s="61"/>
      <c r="V339" s="61"/>
      <c r="W339" s="61"/>
      <c r="X339" s="61"/>
      <c r="Y339" s="61"/>
      <c r="Z339" s="260" t="str">
        <f t="shared" si="18"/>
        <v/>
      </c>
      <c r="AA339" s="260" t="str">
        <f t="shared" si="19"/>
        <v/>
      </c>
      <c r="AB339" s="260" t="str" cm="1">
        <f t="array" ref="AB339">IFERROR(IF(A339="","",INDEX(근로조건!$A$5:$Z$1048576,MATCH(A339,근로조건!$A$5:$A$1048576,0)+0,17)-INDEX(근로조건!$A$5:$Z$1048576,MATCH(A339,근로조건!$A$5:$A$1048576,0)+0,11))*B339,"")</f>
        <v/>
      </c>
      <c r="AC339" s="260" t="str">
        <f t="shared" si="20"/>
        <v/>
      </c>
      <c r="AD339" s="260" t="str" cm="1">
        <f t="array" ref="AD339">IFERROR(IF(A339="","",INDEX(근로조건!$A$5:$L$1048576,MATCH(A339,근로조건!$A$5:$A$1048576,0)+0,12))*B339,"")</f>
        <v/>
      </c>
      <c r="AE339" s="261" t="str" cm="1">
        <f t="array" ref="AE339">IF(A339="","",INDEX(근로조건!$A$5:$AF$1048576,MATCH(A339,근로조건!$A$5:$A$1048576,0)+0,13))</f>
        <v/>
      </c>
      <c r="AF339" s="262" t="str" cm="1">
        <f t="array" ref="AF339">IF(A339="","",INDEX(근로조건!$A$5:$AF$1048576,MATCH(A339,근로조건!$A$5:$A$1048576,0)+0,14))</f>
        <v/>
      </c>
      <c r="AG339" s="261" t="str" cm="1">
        <f t="array" ref="AG339">IF(A339="","",INDEX(근로조건!$A$5:$AF$1048576,MATCH(A339,근로조건!$A$5:$A$1048576,0)+0,11))</f>
        <v/>
      </c>
      <c r="AH339" s="261" t="str" cm="1">
        <f t="array" ref="AH339">IF(A339="","",INDEX(근로조건!$A$5:$AF$1048576,MATCH(A339,근로조건!$A$5:$A$1048576,0)+0,19))</f>
        <v/>
      </c>
      <c r="AI339" s="262" t="str" cm="1">
        <f t="array" ref="AI339">IF(A339="","",INDEX(근로조건!$A$5:$AF$1048576,MATCH(A339,근로조건!$A$5:$A$1048576,0)+0,17))</f>
        <v/>
      </c>
      <c r="AJ339" s="253"/>
      <c r="AK339" s="253"/>
      <c r="AL339" s="253" t="str" cm="1">
        <f t="array" ref="AL339">IF(A339="","",INDEX(근로조건!$A$5:$AF$1048576,MATCH(A339,근로조건!$A$5:$A$1048576,0)+0,20))</f>
        <v/>
      </c>
      <c r="AM339" s="253"/>
      <c r="AN339" s="253"/>
      <c r="AO339" s="253"/>
      <c r="AP339" s="260"/>
      <c r="AQ339" s="123"/>
      <c r="AR339" s="166"/>
      <c r="AS339" s="267"/>
      <c r="AT339" s="266"/>
      <c r="AU339" s="266"/>
      <c r="AV339" s="266"/>
    </row>
    <row r="340" spans="1:48" x14ac:dyDescent="0.3">
      <c r="A340" s="52"/>
      <c r="B340" s="54"/>
      <c r="C340" s="53"/>
      <c r="D340" s="53"/>
      <c r="E340" s="53"/>
      <c r="F340" s="57"/>
      <c r="G340" s="57"/>
      <c r="H340" s="52"/>
      <c r="I340" s="53"/>
      <c r="J340" s="53"/>
      <c r="K340" s="95"/>
      <c r="L340" s="52"/>
      <c r="M340" s="52"/>
      <c r="N340" s="54"/>
      <c r="O340" s="254" t="str" cm="1">
        <f t="array" ref="O340">IF(A340="","",INDEX(근로조건!$A$5:$Y$1048576,MATCH(A340,근로조건!$A$5:$A$1048576,0)+0,15))</f>
        <v/>
      </c>
      <c r="P340" s="255" t="str" cm="1">
        <f t="array" ref="P340">IF(A340="","",INDEX(근로조건!$A$5:$Y$1048576,MATCH(A340,근로조건!$A$5:$A$1048576,0)+0,16))</f>
        <v/>
      </c>
      <c r="Q340" s="256" t="str" cm="1">
        <f t="array" ref="Q340">IF(A340="","",INDEX(근로조건!$A$5:$ZZ$1048576,MATCH(A340,근로조건!$A$5:$A$1048576,0)+0,21))</f>
        <v/>
      </c>
      <c r="R340" s="61"/>
      <c r="S340" s="61"/>
      <c r="T340" s="61"/>
      <c r="U340" s="61"/>
      <c r="V340" s="61"/>
      <c r="W340" s="61"/>
      <c r="X340" s="61"/>
      <c r="Y340" s="61"/>
      <c r="Z340" s="260" t="str">
        <f t="shared" si="18"/>
        <v/>
      </c>
      <c r="AA340" s="260" t="str">
        <f t="shared" si="19"/>
        <v/>
      </c>
      <c r="AB340" s="260" t="str" cm="1">
        <f t="array" ref="AB340">IFERROR(IF(A340="","",INDEX(근로조건!$A$5:$Z$1048576,MATCH(A340,근로조건!$A$5:$A$1048576,0)+0,17)-INDEX(근로조건!$A$5:$Z$1048576,MATCH(A340,근로조건!$A$5:$A$1048576,0)+0,11))*B340,"")</f>
        <v/>
      </c>
      <c r="AC340" s="260" t="str">
        <f t="shared" si="20"/>
        <v/>
      </c>
      <c r="AD340" s="260" t="str" cm="1">
        <f t="array" ref="AD340">IFERROR(IF(A340="","",INDEX(근로조건!$A$5:$L$1048576,MATCH(A340,근로조건!$A$5:$A$1048576,0)+0,12))*B340,"")</f>
        <v/>
      </c>
      <c r="AE340" s="261" t="str" cm="1">
        <f t="array" ref="AE340">IF(A340="","",INDEX(근로조건!$A$5:$AF$1048576,MATCH(A340,근로조건!$A$5:$A$1048576,0)+0,13))</f>
        <v/>
      </c>
      <c r="AF340" s="262" t="str" cm="1">
        <f t="array" ref="AF340">IF(A340="","",INDEX(근로조건!$A$5:$AF$1048576,MATCH(A340,근로조건!$A$5:$A$1048576,0)+0,14))</f>
        <v/>
      </c>
      <c r="AG340" s="261" t="str" cm="1">
        <f t="array" ref="AG340">IF(A340="","",INDEX(근로조건!$A$5:$AF$1048576,MATCH(A340,근로조건!$A$5:$A$1048576,0)+0,11))</f>
        <v/>
      </c>
      <c r="AH340" s="261" t="str" cm="1">
        <f t="array" ref="AH340">IF(A340="","",INDEX(근로조건!$A$5:$AF$1048576,MATCH(A340,근로조건!$A$5:$A$1048576,0)+0,19))</f>
        <v/>
      </c>
      <c r="AI340" s="262" t="str" cm="1">
        <f t="array" ref="AI340">IF(A340="","",INDEX(근로조건!$A$5:$AF$1048576,MATCH(A340,근로조건!$A$5:$A$1048576,0)+0,17))</f>
        <v/>
      </c>
      <c r="AJ340" s="253"/>
      <c r="AK340" s="253"/>
      <c r="AL340" s="253" t="str" cm="1">
        <f t="array" ref="AL340">IF(A340="","",INDEX(근로조건!$A$5:$AF$1048576,MATCH(A340,근로조건!$A$5:$A$1048576,0)+0,20))</f>
        <v/>
      </c>
      <c r="AM340" s="253"/>
      <c r="AN340" s="253"/>
      <c r="AO340" s="253"/>
      <c r="AP340" s="260"/>
      <c r="AQ340" s="123"/>
      <c r="AR340" s="166"/>
      <c r="AS340" s="267"/>
      <c r="AT340" s="266"/>
      <c r="AU340" s="266"/>
      <c r="AV340" s="266"/>
    </row>
    <row r="341" spans="1:48" x14ac:dyDescent="0.3">
      <c r="A341" s="52"/>
      <c r="B341" s="54"/>
      <c r="C341" s="53"/>
      <c r="D341" s="53"/>
      <c r="E341" s="53"/>
      <c r="F341" s="57"/>
      <c r="G341" s="57"/>
      <c r="H341" s="52"/>
      <c r="I341" s="53"/>
      <c r="J341" s="53"/>
      <c r="K341" s="95"/>
      <c r="L341" s="52"/>
      <c r="M341" s="52"/>
      <c r="N341" s="54"/>
      <c r="O341" s="254" t="str" cm="1">
        <f t="array" ref="O341">IF(A341="","",INDEX(근로조건!$A$5:$Y$1048576,MATCH(A341,근로조건!$A$5:$A$1048576,0)+0,15))</f>
        <v/>
      </c>
      <c r="P341" s="255" t="str" cm="1">
        <f t="array" ref="P341">IF(A341="","",INDEX(근로조건!$A$5:$Y$1048576,MATCH(A341,근로조건!$A$5:$A$1048576,0)+0,16))</f>
        <v/>
      </c>
      <c r="Q341" s="256" t="str" cm="1">
        <f t="array" ref="Q341">IF(A341="","",INDEX(근로조건!$A$5:$ZZ$1048576,MATCH(A341,근로조건!$A$5:$A$1048576,0)+0,21))</f>
        <v/>
      </c>
      <c r="R341" s="61"/>
      <c r="S341" s="61"/>
      <c r="T341" s="61"/>
      <c r="U341" s="61"/>
      <c r="V341" s="61"/>
      <c r="W341" s="61"/>
      <c r="X341" s="61"/>
      <c r="Y341" s="61"/>
      <c r="Z341" s="260" t="str">
        <f t="shared" si="18"/>
        <v/>
      </c>
      <c r="AA341" s="260" t="str">
        <f t="shared" si="19"/>
        <v/>
      </c>
      <c r="AB341" s="260" t="str" cm="1">
        <f t="array" ref="AB341">IFERROR(IF(A341="","",INDEX(근로조건!$A$5:$Z$1048576,MATCH(A341,근로조건!$A$5:$A$1048576,0)+0,17)-INDEX(근로조건!$A$5:$Z$1048576,MATCH(A341,근로조건!$A$5:$A$1048576,0)+0,11))*B341,"")</f>
        <v/>
      </c>
      <c r="AC341" s="260" t="str">
        <f t="shared" si="20"/>
        <v/>
      </c>
      <c r="AD341" s="260" t="str" cm="1">
        <f t="array" ref="AD341">IFERROR(IF(A341="","",INDEX(근로조건!$A$5:$L$1048576,MATCH(A341,근로조건!$A$5:$A$1048576,0)+0,12))*B341,"")</f>
        <v/>
      </c>
      <c r="AE341" s="261" t="str" cm="1">
        <f t="array" ref="AE341">IF(A341="","",INDEX(근로조건!$A$5:$AF$1048576,MATCH(A341,근로조건!$A$5:$A$1048576,0)+0,13))</f>
        <v/>
      </c>
      <c r="AF341" s="262" t="str" cm="1">
        <f t="array" ref="AF341">IF(A341="","",INDEX(근로조건!$A$5:$AF$1048576,MATCH(A341,근로조건!$A$5:$A$1048576,0)+0,14))</f>
        <v/>
      </c>
      <c r="AG341" s="261" t="str" cm="1">
        <f t="array" ref="AG341">IF(A341="","",INDEX(근로조건!$A$5:$AF$1048576,MATCH(A341,근로조건!$A$5:$A$1048576,0)+0,11))</f>
        <v/>
      </c>
      <c r="AH341" s="261" t="str" cm="1">
        <f t="array" ref="AH341">IF(A341="","",INDEX(근로조건!$A$5:$AF$1048576,MATCH(A341,근로조건!$A$5:$A$1048576,0)+0,19))</f>
        <v/>
      </c>
      <c r="AI341" s="262" t="str" cm="1">
        <f t="array" ref="AI341">IF(A341="","",INDEX(근로조건!$A$5:$AF$1048576,MATCH(A341,근로조건!$A$5:$A$1048576,0)+0,17))</f>
        <v/>
      </c>
      <c r="AJ341" s="253"/>
      <c r="AK341" s="253"/>
      <c r="AL341" s="253" t="str" cm="1">
        <f t="array" ref="AL341">IF(A341="","",INDEX(근로조건!$A$5:$AF$1048576,MATCH(A341,근로조건!$A$5:$A$1048576,0)+0,20))</f>
        <v/>
      </c>
      <c r="AM341" s="253"/>
      <c r="AN341" s="253"/>
      <c r="AO341" s="253"/>
      <c r="AP341" s="260"/>
      <c r="AQ341" s="123"/>
      <c r="AR341" s="166"/>
      <c r="AS341" s="267"/>
      <c r="AT341" s="266"/>
      <c r="AU341" s="266"/>
      <c r="AV341" s="266"/>
    </row>
    <row r="342" spans="1:48" x14ac:dyDescent="0.3">
      <c r="A342" s="52"/>
      <c r="B342" s="54"/>
      <c r="C342" s="53"/>
      <c r="D342" s="53"/>
      <c r="E342" s="53"/>
      <c r="F342" s="57"/>
      <c r="G342" s="57"/>
      <c r="H342" s="52"/>
      <c r="I342" s="53"/>
      <c r="J342" s="53"/>
      <c r="K342" s="95"/>
      <c r="L342" s="52"/>
      <c r="M342" s="52"/>
      <c r="N342" s="54"/>
      <c r="O342" s="254" t="str" cm="1">
        <f t="array" ref="O342">IF(A342="","",INDEX(근로조건!$A$5:$Y$1048576,MATCH(A342,근로조건!$A$5:$A$1048576,0)+0,15))</f>
        <v/>
      </c>
      <c r="P342" s="255" t="str" cm="1">
        <f t="array" ref="P342">IF(A342="","",INDEX(근로조건!$A$5:$Y$1048576,MATCH(A342,근로조건!$A$5:$A$1048576,0)+0,16))</f>
        <v/>
      </c>
      <c r="Q342" s="256" t="str" cm="1">
        <f t="array" ref="Q342">IF(A342="","",INDEX(근로조건!$A$5:$ZZ$1048576,MATCH(A342,근로조건!$A$5:$A$1048576,0)+0,21))</f>
        <v/>
      </c>
      <c r="R342" s="61"/>
      <c r="S342" s="61"/>
      <c r="T342" s="61"/>
      <c r="U342" s="61"/>
      <c r="V342" s="61"/>
      <c r="W342" s="61"/>
      <c r="X342" s="61"/>
      <c r="Y342" s="61"/>
      <c r="Z342" s="260" t="str">
        <f t="shared" si="18"/>
        <v/>
      </c>
      <c r="AA342" s="260" t="str">
        <f t="shared" si="19"/>
        <v/>
      </c>
      <c r="AB342" s="260" t="str" cm="1">
        <f t="array" ref="AB342">IFERROR(IF(A342="","",INDEX(근로조건!$A$5:$Z$1048576,MATCH(A342,근로조건!$A$5:$A$1048576,0)+0,17)-INDEX(근로조건!$A$5:$Z$1048576,MATCH(A342,근로조건!$A$5:$A$1048576,0)+0,11))*B342,"")</f>
        <v/>
      </c>
      <c r="AC342" s="260" t="str">
        <f t="shared" si="20"/>
        <v/>
      </c>
      <c r="AD342" s="260" t="str" cm="1">
        <f t="array" ref="AD342">IFERROR(IF(A342="","",INDEX(근로조건!$A$5:$L$1048576,MATCH(A342,근로조건!$A$5:$A$1048576,0)+0,12))*B342,"")</f>
        <v/>
      </c>
      <c r="AE342" s="261" t="str" cm="1">
        <f t="array" ref="AE342">IF(A342="","",INDEX(근로조건!$A$5:$AF$1048576,MATCH(A342,근로조건!$A$5:$A$1048576,0)+0,13))</f>
        <v/>
      </c>
      <c r="AF342" s="262" t="str" cm="1">
        <f t="array" ref="AF342">IF(A342="","",INDEX(근로조건!$A$5:$AF$1048576,MATCH(A342,근로조건!$A$5:$A$1048576,0)+0,14))</f>
        <v/>
      </c>
      <c r="AG342" s="261" t="str" cm="1">
        <f t="array" ref="AG342">IF(A342="","",INDEX(근로조건!$A$5:$AF$1048576,MATCH(A342,근로조건!$A$5:$A$1048576,0)+0,11))</f>
        <v/>
      </c>
      <c r="AH342" s="261" t="str" cm="1">
        <f t="array" ref="AH342">IF(A342="","",INDEX(근로조건!$A$5:$AF$1048576,MATCH(A342,근로조건!$A$5:$A$1048576,0)+0,19))</f>
        <v/>
      </c>
      <c r="AI342" s="262" t="str" cm="1">
        <f t="array" ref="AI342">IF(A342="","",INDEX(근로조건!$A$5:$AF$1048576,MATCH(A342,근로조건!$A$5:$A$1048576,0)+0,17))</f>
        <v/>
      </c>
      <c r="AJ342" s="253"/>
      <c r="AK342" s="253"/>
      <c r="AL342" s="253" t="str" cm="1">
        <f t="array" ref="AL342">IF(A342="","",INDEX(근로조건!$A$5:$AF$1048576,MATCH(A342,근로조건!$A$5:$A$1048576,0)+0,20))</f>
        <v/>
      </c>
      <c r="AM342" s="253"/>
      <c r="AN342" s="253"/>
      <c r="AO342" s="253"/>
      <c r="AP342" s="260"/>
      <c r="AQ342" s="123"/>
      <c r="AR342" s="166"/>
      <c r="AS342" s="267"/>
      <c r="AT342" s="266"/>
      <c r="AU342" s="266"/>
      <c r="AV342" s="266"/>
    </row>
    <row r="343" spans="1:48" x14ac:dyDescent="0.3">
      <c r="A343" s="52"/>
      <c r="B343" s="54"/>
      <c r="C343" s="53"/>
      <c r="D343" s="53"/>
      <c r="E343" s="53"/>
      <c r="F343" s="57"/>
      <c r="G343" s="57"/>
      <c r="H343" s="52"/>
      <c r="I343" s="53"/>
      <c r="J343" s="53"/>
      <c r="K343" s="95"/>
      <c r="L343" s="52"/>
      <c r="M343" s="52"/>
      <c r="N343" s="54"/>
      <c r="O343" s="254" t="str" cm="1">
        <f t="array" ref="O343">IF(A343="","",INDEX(근로조건!$A$5:$Y$1048576,MATCH(A343,근로조건!$A$5:$A$1048576,0)+0,15))</f>
        <v/>
      </c>
      <c r="P343" s="255" t="str" cm="1">
        <f t="array" ref="P343">IF(A343="","",INDEX(근로조건!$A$5:$Y$1048576,MATCH(A343,근로조건!$A$5:$A$1048576,0)+0,16))</f>
        <v/>
      </c>
      <c r="Q343" s="256" t="str" cm="1">
        <f t="array" ref="Q343">IF(A343="","",INDEX(근로조건!$A$5:$ZZ$1048576,MATCH(A343,근로조건!$A$5:$A$1048576,0)+0,21))</f>
        <v/>
      </c>
      <c r="R343" s="61"/>
      <c r="S343" s="61"/>
      <c r="T343" s="61"/>
      <c r="U343" s="61"/>
      <c r="V343" s="61"/>
      <c r="W343" s="61"/>
      <c r="X343" s="61"/>
      <c r="Y343" s="61"/>
      <c r="Z343" s="260" t="str">
        <f t="shared" si="18"/>
        <v/>
      </c>
      <c r="AA343" s="260" t="str">
        <f t="shared" si="19"/>
        <v/>
      </c>
      <c r="AB343" s="260" t="str" cm="1">
        <f t="array" ref="AB343">IFERROR(IF(A343="","",INDEX(근로조건!$A$5:$Z$1048576,MATCH(A343,근로조건!$A$5:$A$1048576,0)+0,17)-INDEX(근로조건!$A$5:$Z$1048576,MATCH(A343,근로조건!$A$5:$A$1048576,0)+0,11))*B343,"")</f>
        <v/>
      </c>
      <c r="AC343" s="260" t="str">
        <f t="shared" si="20"/>
        <v/>
      </c>
      <c r="AD343" s="260" t="str" cm="1">
        <f t="array" ref="AD343">IFERROR(IF(A343="","",INDEX(근로조건!$A$5:$L$1048576,MATCH(A343,근로조건!$A$5:$A$1048576,0)+0,12))*B343,"")</f>
        <v/>
      </c>
      <c r="AE343" s="261" t="str" cm="1">
        <f t="array" ref="AE343">IF(A343="","",INDEX(근로조건!$A$5:$AF$1048576,MATCH(A343,근로조건!$A$5:$A$1048576,0)+0,13))</f>
        <v/>
      </c>
      <c r="AF343" s="262" t="str" cm="1">
        <f t="array" ref="AF343">IF(A343="","",INDEX(근로조건!$A$5:$AF$1048576,MATCH(A343,근로조건!$A$5:$A$1048576,0)+0,14))</f>
        <v/>
      </c>
      <c r="AG343" s="261" t="str" cm="1">
        <f t="array" ref="AG343">IF(A343="","",INDEX(근로조건!$A$5:$AF$1048576,MATCH(A343,근로조건!$A$5:$A$1048576,0)+0,11))</f>
        <v/>
      </c>
      <c r="AH343" s="261" t="str" cm="1">
        <f t="array" ref="AH343">IF(A343="","",INDEX(근로조건!$A$5:$AF$1048576,MATCH(A343,근로조건!$A$5:$A$1048576,0)+0,19))</f>
        <v/>
      </c>
      <c r="AI343" s="262" t="str" cm="1">
        <f t="array" ref="AI343">IF(A343="","",INDEX(근로조건!$A$5:$AF$1048576,MATCH(A343,근로조건!$A$5:$A$1048576,0)+0,17))</f>
        <v/>
      </c>
      <c r="AJ343" s="253"/>
      <c r="AK343" s="253"/>
      <c r="AL343" s="253" t="str" cm="1">
        <f t="array" ref="AL343">IF(A343="","",INDEX(근로조건!$A$5:$AF$1048576,MATCH(A343,근로조건!$A$5:$A$1048576,0)+0,20))</f>
        <v/>
      </c>
      <c r="AM343" s="253"/>
      <c r="AN343" s="253"/>
      <c r="AO343" s="253"/>
      <c r="AP343" s="260"/>
      <c r="AQ343" s="123"/>
      <c r="AR343" s="166"/>
      <c r="AS343" s="267"/>
      <c r="AT343" s="266"/>
      <c r="AU343" s="266"/>
      <c r="AV343" s="266"/>
    </row>
    <row r="344" spans="1:48" x14ac:dyDescent="0.3">
      <c r="A344" s="52"/>
      <c r="B344" s="54"/>
      <c r="C344" s="53"/>
      <c r="D344" s="53"/>
      <c r="E344" s="53"/>
      <c r="F344" s="57"/>
      <c r="G344" s="57"/>
      <c r="H344" s="52"/>
      <c r="I344" s="53"/>
      <c r="J344" s="53"/>
      <c r="K344" s="95"/>
      <c r="L344" s="52"/>
      <c r="M344" s="52"/>
      <c r="N344" s="54"/>
      <c r="O344" s="254" t="str" cm="1">
        <f t="array" ref="O344">IF(A344="","",INDEX(근로조건!$A$5:$Y$1048576,MATCH(A344,근로조건!$A$5:$A$1048576,0)+0,15))</f>
        <v/>
      </c>
      <c r="P344" s="255" t="str" cm="1">
        <f t="array" ref="P344">IF(A344="","",INDEX(근로조건!$A$5:$Y$1048576,MATCH(A344,근로조건!$A$5:$A$1048576,0)+0,16))</f>
        <v/>
      </c>
      <c r="Q344" s="256" t="str" cm="1">
        <f t="array" ref="Q344">IF(A344="","",INDEX(근로조건!$A$5:$ZZ$1048576,MATCH(A344,근로조건!$A$5:$A$1048576,0)+0,21))</f>
        <v/>
      </c>
      <c r="R344" s="61"/>
      <c r="S344" s="61"/>
      <c r="T344" s="61"/>
      <c r="U344" s="61"/>
      <c r="V344" s="61"/>
      <c r="W344" s="61"/>
      <c r="X344" s="61"/>
      <c r="Y344" s="61"/>
      <c r="Z344" s="260" t="str">
        <f t="shared" si="18"/>
        <v/>
      </c>
      <c r="AA344" s="260" t="str">
        <f t="shared" si="19"/>
        <v/>
      </c>
      <c r="AB344" s="260" t="str" cm="1">
        <f t="array" ref="AB344">IFERROR(IF(A344="","",INDEX(근로조건!$A$5:$Z$1048576,MATCH(A344,근로조건!$A$5:$A$1048576,0)+0,17)-INDEX(근로조건!$A$5:$Z$1048576,MATCH(A344,근로조건!$A$5:$A$1048576,0)+0,11))*B344,"")</f>
        <v/>
      </c>
      <c r="AC344" s="260" t="str">
        <f t="shared" si="20"/>
        <v/>
      </c>
      <c r="AD344" s="260" t="str" cm="1">
        <f t="array" ref="AD344">IFERROR(IF(A344="","",INDEX(근로조건!$A$5:$L$1048576,MATCH(A344,근로조건!$A$5:$A$1048576,0)+0,12))*B344,"")</f>
        <v/>
      </c>
      <c r="AE344" s="261" t="str" cm="1">
        <f t="array" ref="AE344">IF(A344="","",INDEX(근로조건!$A$5:$AF$1048576,MATCH(A344,근로조건!$A$5:$A$1048576,0)+0,13))</f>
        <v/>
      </c>
      <c r="AF344" s="262" t="str" cm="1">
        <f t="array" ref="AF344">IF(A344="","",INDEX(근로조건!$A$5:$AF$1048576,MATCH(A344,근로조건!$A$5:$A$1048576,0)+0,14))</f>
        <v/>
      </c>
      <c r="AG344" s="261" t="str" cm="1">
        <f t="array" ref="AG344">IF(A344="","",INDEX(근로조건!$A$5:$AF$1048576,MATCH(A344,근로조건!$A$5:$A$1048576,0)+0,11))</f>
        <v/>
      </c>
      <c r="AH344" s="261" t="str" cm="1">
        <f t="array" ref="AH344">IF(A344="","",INDEX(근로조건!$A$5:$AF$1048576,MATCH(A344,근로조건!$A$5:$A$1048576,0)+0,19))</f>
        <v/>
      </c>
      <c r="AI344" s="262" t="str" cm="1">
        <f t="array" ref="AI344">IF(A344="","",INDEX(근로조건!$A$5:$AF$1048576,MATCH(A344,근로조건!$A$5:$A$1048576,0)+0,17))</f>
        <v/>
      </c>
      <c r="AJ344" s="253"/>
      <c r="AK344" s="253"/>
      <c r="AL344" s="253" t="str" cm="1">
        <f t="array" ref="AL344">IF(A344="","",INDEX(근로조건!$A$5:$AF$1048576,MATCH(A344,근로조건!$A$5:$A$1048576,0)+0,20))</f>
        <v/>
      </c>
      <c r="AM344" s="253"/>
      <c r="AN344" s="253"/>
      <c r="AO344" s="253"/>
      <c r="AP344" s="260"/>
      <c r="AQ344" s="123"/>
      <c r="AR344" s="166"/>
      <c r="AS344" s="267"/>
      <c r="AT344" s="266"/>
      <c r="AU344" s="266"/>
      <c r="AV344" s="266"/>
    </row>
    <row r="345" spans="1:48" x14ac:dyDescent="0.3">
      <c r="A345" s="52"/>
      <c r="B345" s="54"/>
      <c r="C345" s="53"/>
      <c r="D345" s="53"/>
      <c r="E345" s="53"/>
      <c r="F345" s="57"/>
      <c r="G345" s="57"/>
      <c r="H345" s="52"/>
      <c r="I345" s="53"/>
      <c r="J345" s="53"/>
      <c r="K345" s="95"/>
      <c r="L345" s="52"/>
      <c r="M345" s="52"/>
      <c r="N345" s="54"/>
      <c r="O345" s="254" t="str" cm="1">
        <f t="array" ref="O345">IF(A345="","",INDEX(근로조건!$A$5:$Y$1048576,MATCH(A345,근로조건!$A$5:$A$1048576,0)+0,15))</f>
        <v/>
      </c>
      <c r="P345" s="255" t="str" cm="1">
        <f t="array" ref="P345">IF(A345="","",INDEX(근로조건!$A$5:$Y$1048576,MATCH(A345,근로조건!$A$5:$A$1048576,0)+0,16))</f>
        <v/>
      </c>
      <c r="Q345" s="256" t="str" cm="1">
        <f t="array" ref="Q345">IF(A345="","",INDEX(근로조건!$A$5:$ZZ$1048576,MATCH(A345,근로조건!$A$5:$A$1048576,0)+0,21))</f>
        <v/>
      </c>
      <c r="R345" s="61"/>
      <c r="S345" s="61"/>
      <c r="T345" s="61"/>
      <c r="U345" s="61"/>
      <c r="V345" s="61"/>
      <c r="W345" s="61"/>
      <c r="X345" s="61"/>
      <c r="Y345" s="61"/>
      <c r="Z345" s="260" t="str">
        <f t="shared" si="18"/>
        <v/>
      </c>
      <c r="AA345" s="260" t="str">
        <f t="shared" si="19"/>
        <v/>
      </c>
      <c r="AB345" s="260" t="str" cm="1">
        <f t="array" ref="AB345">IFERROR(IF(A345="","",INDEX(근로조건!$A$5:$Z$1048576,MATCH(A345,근로조건!$A$5:$A$1048576,0)+0,17)-INDEX(근로조건!$A$5:$Z$1048576,MATCH(A345,근로조건!$A$5:$A$1048576,0)+0,11))*B345,"")</f>
        <v/>
      </c>
      <c r="AC345" s="260" t="str">
        <f t="shared" si="20"/>
        <v/>
      </c>
      <c r="AD345" s="260" t="str" cm="1">
        <f t="array" ref="AD345">IFERROR(IF(A345="","",INDEX(근로조건!$A$5:$L$1048576,MATCH(A345,근로조건!$A$5:$A$1048576,0)+0,12))*B345,"")</f>
        <v/>
      </c>
      <c r="AE345" s="261" t="str" cm="1">
        <f t="array" ref="AE345">IF(A345="","",INDEX(근로조건!$A$5:$AF$1048576,MATCH(A345,근로조건!$A$5:$A$1048576,0)+0,13))</f>
        <v/>
      </c>
      <c r="AF345" s="262" t="str" cm="1">
        <f t="array" ref="AF345">IF(A345="","",INDEX(근로조건!$A$5:$AF$1048576,MATCH(A345,근로조건!$A$5:$A$1048576,0)+0,14))</f>
        <v/>
      </c>
      <c r="AG345" s="261" t="str" cm="1">
        <f t="array" ref="AG345">IF(A345="","",INDEX(근로조건!$A$5:$AF$1048576,MATCH(A345,근로조건!$A$5:$A$1048576,0)+0,11))</f>
        <v/>
      </c>
      <c r="AH345" s="261" t="str" cm="1">
        <f t="array" ref="AH345">IF(A345="","",INDEX(근로조건!$A$5:$AF$1048576,MATCH(A345,근로조건!$A$5:$A$1048576,0)+0,19))</f>
        <v/>
      </c>
      <c r="AI345" s="262" t="str" cm="1">
        <f t="array" ref="AI345">IF(A345="","",INDEX(근로조건!$A$5:$AF$1048576,MATCH(A345,근로조건!$A$5:$A$1048576,0)+0,17))</f>
        <v/>
      </c>
      <c r="AJ345" s="253"/>
      <c r="AK345" s="253"/>
      <c r="AL345" s="253" t="str" cm="1">
        <f t="array" ref="AL345">IF(A345="","",INDEX(근로조건!$A$5:$AF$1048576,MATCH(A345,근로조건!$A$5:$A$1048576,0)+0,20))</f>
        <v/>
      </c>
      <c r="AM345" s="253"/>
      <c r="AN345" s="253"/>
      <c r="AO345" s="253"/>
      <c r="AP345" s="260"/>
      <c r="AQ345" s="123"/>
      <c r="AR345" s="166"/>
      <c r="AS345" s="267"/>
      <c r="AT345" s="266"/>
      <c r="AU345" s="266"/>
      <c r="AV345" s="266"/>
    </row>
    <row r="346" spans="1:48" x14ac:dyDescent="0.3">
      <c r="A346" s="52"/>
      <c r="B346" s="54"/>
      <c r="C346" s="53"/>
      <c r="D346" s="53"/>
      <c r="E346" s="53"/>
      <c r="F346" s="57"/>
      <c r="G346" s="57"/>
      <c r="H346" s="52"/>
      <c r="I346" s="53"/>
      <c r="J346" s="53"/>
      <c r="K346" s="95"/>
      <c r="L346" s="52"/>
      <c r="M346" s="52"/>
      <c r="N346" s="54"/>
      <c r="O346" s="254" t="str" cm="1">
        <f t="array" ref="O346">IF(A346="","",INDEX(근로조건!$A$5:$Y$1048576,MATCH(A346,근로조건!$A$5:$A$1048576,0)+0,15))</f>
        <v/>
      </c>
      <c r="P346" s="255" t="str" cm="1">
        <f t="array" ref="P346">IF(A346="","",INDEX(근로조건!$A$5:$Y$1048576,MATCH(A346,근로조건!$A$5:$A$1048576,0)+0,16))</f>
        <v/>
      </c>
      <c r="Q346" s="256" t="str" cm="1">
        <f t="array" ref="Q346">IF(A346="","",INDEX(근로조건!$A$5:$ZZ$1048576,MATCH(A346,근로조건!$A$5:$A$1048576,0)+0,21))</f>
        <v/>
      </c>
      <c r="R346" s="61"/>
      <c r="S346" s="61"/>
      <c r="T346" s="61"/>
      <c r="U346" s="61"/>
      <c r="V346" s="61"/>
      <c r="W346" s="61"/>
      <c r="X346" s="61"/>
      <c r="Y346" s="61"/>
      <c r="Z346" s="260" t="str">
        <f t="shared" si="18"/>
        <v/>
      </c>
      <c r="AA346" s="260" t="str">
        <f t="shared" si="19"/>
        <v/>
      </c>
      <c r="AB346" s="260" t="str" cm="1">
        <f t="array" ref="AB346">IFERROR(IF(A346="","",INDEX(근로조건!$A$5:$Z$1048576,MATCH(A346,근로조건!$A$5:$A$1048576,0)+0,17)-INDEX(근로조건!$A$5:$Z$1048576,MATCH(A346,근로조건!$A$5:$A$1048576,0)+0,11))*B346,"")</f>
        <v/>
      </c>
      <c r="AC346" s="260" t="str">
        <f t="shared" si="20"/>
        <v/>
      </c>
      <c r="AD346" s="260" t="str" cm="1">
        <f t="array" ref="AD346">IFERROR(IF(A346="","",INDEX(근로조건!$A$5:$L$1048576,MATCH(A346,근로조건!$A$5:$A$1048576,0)+0,12))*B346,"")</f>
        <v/>
      </c>
      <c r="AE346" s="261" t="str" cm="1">
        <f t="array" ref="AE346">IF(A346="","",INDEX(근로조건!$A$5:$AF$1048576,MATCH(A346,근로조건!$A$5:$A$1048576,0)+0,13))</f>
        <v/>
      </c>
      <c r="AF346" s="262" t="str" cm="1">
        <f t="array" ref="AF346">IF(A346="","",INDEX(근로조건!$A$5:$AF$1048576,MATCH(A346,근로조건!$A$5:$A$1048576,0)+0,14))</f>
        <v/>
      </c>
      <c r="AG346" s="261" t="str" cm="1">
        <f t="array" ref="AG346">IF(A346="","",INDEX(근로조건!$A$5:$AF$1048576,MATCH(A346,근로조건!$A$5:$A$1048576,0)+0,11))</f>
        <v/>
      </c>
      <c r="AH346" s="261" t="str" cm="1">
        <f t="array" ref="AH346">IF(A346="","",INDEX(근로조건!$A$5:$AF$1048576,MATCH(A346,근로조건!$A$5:$A$1048576,0)+0,19))</f>
        <v/>
      </c>
      <c r="AI346" s="262" t="str" cm="1">
        <f t="array" ref="AI346">IF(A346="","",INDEX(근로조건!$A$5:$AF$1048576,MATCH(A346,근로조건!$A$5:$A$1048576,0)+0,17))</f>
        <v/>
      </c>
      <c r="AJ346" s="253"/>
      <c r="AK346" s="253"/>
      <c r="AL346" s="253" t="str" cm="1">
        <f t="array" ref="AL346">IF(A346="","",INDEX(근로조건!$A$5:$AF$1048576,MATCH(A346,근로조건!$A$5:$A$1048576,0)+0,20))</f>
        <v/>
      </c>
      <c r="AM346" s="253"/>
      <c r="AN346" s="253"/>
      <c r="AO346" s="253"/>
      <c r="AP346" s="260"/>
      <c r="AQ346" s="123"/>
      <c r="AR346" s="166"/>
      <c r="AS346" s="267"/>
      <c r="AT346" s="266"/>
      <c r="AU346" s="266"/>
      <c r="AV346" s="266"/>
    </row>
    <row r="347" spans="1:48" x14ac:dyDescent="0.3">
      <c r="A347" s="52"/>
      <c r="B347" s="54"/>
      <c r="C347" s="53"/>
      <c r="D347" s="53"/>
      <c r="E347" s="53"/>
      <c r="F347" s="57"/>
      <c r="G347" s="57"/>
      <c r="H347" s="52"/>
      <c r="I347" s="53"/>
      <c r="J347" s="53"/>
      <c r="K347" s="95"/>
      <c r="L347" s="52"/>
      <c r="M347" s="52"/>
      <c r="N347" s="54"/>
      <c r="O347" s="254" t="str" cm="1">
        <f t="array" ref="O347">IF(A347="","",INDEX(근로조건!$A$5:$Y$1048576,MATCH(A347,근로조건!$A$5:$A$1048576,0)+0,15))</f>
        <v/>
      </c>
      <c r="P347" s="255" t="str" cm="1">
        <f t="array" ref="P347">IF(A347="","",INDEX(근로조건!$A$5:$Y$1048576,MATCH(A347,근로조건!$A$5:$A$1048576,0)+0,16))</f>
        <v/>
      </c>
      <c r="Q347" s="256" t="str" cm="1">
        <f t="array" ref="Q347">IF(A347="","",INDEX(근로조건!$A$5:$ZZ$1048576,MATCH(A347,근로조건!$A$5:$A$1048576,0)+0,21))</f>
        <v/>
      </c>
      <c r="R347" s="61"/>
      <c r="S347" s="61"/>
      <c r="T347" s="61"/>
      <c r="U347" s="61"/>
      <c r="V347" s="61"/>
      <c r="W347" s="61"/>
      <c r="X347" s="61"/>
      <c r="Y347" s="61"/>
      <c r="Z347" s="260" t="str">
        <f t="shared" si="18"/>
        <v/>
      </c>
      <c r="AA347" s="260" t="str">
        <f t="shared" si="19"/>
        <v/>
      </c>
      <c r="AB347" s="260" t="str" cm="1">
        <f t="array" ref="AB347">IFERROR(IF(A347="","",INDEX(근로조건!$A$5:$Z$1048576,MATCH(A347,근로조건!$A$5:$A$1048576,0)+0,17)-INDEX(근로조건!$A$5:$Z$1048576,MATCH(A347,근로조건!$A$5:$A$1048576,0)+0,11))*B347,"")</f>
        <v/>
      </c>
      <c r="AC347" s="260" t="str">
        <f t="shared" si="20"/>
        <v/>
      </c>
      <c r="AD347" s="260" t="str" cm="1">
        <f t="array" ref="AD347">IFERROR(IF(A347="","",INDEX(근로조건!$A$5:$L$1048576,MATCH(A347,근로조건!$A$5:$A$1048576,0)+0,12))*B347,"")</f>
        <v/>
      </c>
      <c r="AE347" s="261" t="str" cm="1">
        <f t="array" ref="AE347">IF(A347="","",INDEX(근로조건!$A$5:$AF$1048576,MATCH(A347,근로조건!$A$5:$A$1048576,0)+0,13))</f>
        <v/>
      </c>
      <c r="AF347" s="262" t="str" cm="1">
        <f t="array" ref="AF347">IF(A347="","",INDEX(근로조건!$A$5:$AF$1048576,MATCH(A347,근로조건!$A$5:$A$1048576,0)+0,14))</f>
        <v/>
      </c>
      <c r="AG347" s="261" t="str" cm="1">
        <f t="array" ref="AG347">IF(A347="","",INDEX(근로조건!$A$5:$AF$1048576,MATCH(A347,근로조건!$A$5:$A$1048576,0)+0,11))</f>
        <v/>
      </c>
      <c r="AH347" s="261" t="str" cm="1">
        <f t="array" ref="AH347">IF(A347="","",INDEX(근로조건!$A$5:$AF$1048576,MATCH(A347,근로조건!$A$5:$A$1048576,0)+0,19))</f>
        <v/>
      </c>
      <c r="AI347" s="262" t="str" cm="1">
        <f t="array" ref="AI347">IF(A347="","",INDEX(근로조건!$A$5:$AF$1048576,MATCH(A347,근로조건!$A$5:$A$1048576,0)+0,17))</f>
        <v/>
      </c>
      <c r="AJ347" s="253"/>
      <c r="AK347" s="253"/>
      <c r="AL347" s="253" t="str" cm="1">
        <f t="array" ref="AL347">IF(A347="","",INDEX(근로조건!$A$5:$AF$1048576,MATCH(A347,근로조건!$A$5:$A$1048576,0)+0,20))</f>
        <v/>
      </c>
      <c r="AM347" s="253"/>
      <c r="AN347" s="253"/>
      <c r="AO347" s="253"/>
      <c r="AP347" s="260"/>
      <c r="AQ347" s="123"/>
      <c r="AR347" s="166"/>
      <c r="AS347" s="267"/>
      <c r="AT347" s="266"/>
      <c r="AU347" s="266"/>
      <c r="AV347" s="266"/>
    </row>
    <row r="348" spans="1:48" x14ac:dyDescent="0.3">
      <c r="A348" s="52"/>
      <c r="B348" s="54"/>
      <c r="C348" s="53"/>
      <c r="D348" s="53"/>
      <c r="E348" s="53"/>
      <c r="F348" s="57"/>
      <c r="G348" s="57"/>
      <c r="H348" s="52"/>
      <c r="I348" s="53"/>
      <c r="J348" s="53"/>
      <c r="K348" s="95"/>
      <c r="L348" s="52"/>
      <c r="M348" s="52"/>
      <c r="N348" s="54"/>
      <c r="O348" s="254" t="str" cm="1">
        <f t="array" ref="O348">IF(A348="","",INDEX(근로조건!$A$5:$Y$1048576,MATCH(A348,근로조건!$A$5:$A$1048576,0)+0,15))</f>
        <v/>
      </c>
      <c r="P348" s="255" t="str" cm="1">
        <f t="array" ref="P348">IF(A348="","",INDEX(근로조건!$A$5:$Y$1048576,MATCH(A348,근로조건!$A$5:$A$1048576,0)+0,16))</f>
        <v/>
      </c>
      <c r="Q348" s="256" t="str" cm="1">
        <f t="array" ref="Q348">IF(A348="","",INDEX(근로조건!$A$5:$ZZ$1048576,MATCH(A348,근로조건!$A$5:$A$1048576,0)+0,21))</f>
        <v/>
      </c>
      <c r="R348" s="61"/>
      <c r="S348" s="61"/>
      <c r="T348" s="61"/>
      <c r="U348" s="61"/>
      <c r="V348" s="61"/>
      <c r="W348" s="61"/>
      <c r="X348" s="61"/>
      <c r="Y348" s="61"/>
      <c r="Z348" s="260" t="str">
        <f t="shared" si="18"/>
        <v/>
      </c>
      <c r="AA348" s="260" t="str">
        <f t="shared" si="19"/>
        <v/>
      </c>
      <c r="AB348" s="260" t="str" cm="1">
        <f t="array" ref="AB348">IFERROR(IF(A348="","",INDEX(근로조건!$A$5:$Z$1048576,MATCH(A348,근로조건!$A$5:$A$1048576,0)+0,17)-INDEX(근로조건!$A$5:$Z$1048576,MATCH(A348,근로조건!$A$5:$A$1048576,0)+0,11))*B348,"")</f>
        <v/>
      </c>
      <c r="AC348" s="260" t="str">
        <f t="shared" si="20"/>
        <v/>
      </c>
      <c r="AD348" s="260" t="str" cm="1">
        <f t="array" ref="AD348">IFERROR(IF(A348="","",INDEX(근로조건!$A$5:$L$1048576,MATCH(A348,근로조건!$A$5:$A$1048576,0)+0,12))*B348,"")</f>
        <v/>
      </c>
      <c r="AE348" s="261" t="str" cm="1">
        <f t="array" ref="AE348">IF(A348="","",INDEX(근로조건!$A$5:$AF$1048576,MATCH(A348,근로조건!$A$5:$A$1048576,0)+0,13))</f>
        <v/>
      </c>
      <c r="AF348" s="262" t="str" cm="1">
        <f t="array" ref="AF348">IF(A348="","",INDEX(근로조건!$A$5:$AF$1048576,MATCH(A348,근로조건!$A$5:$A$1048576,0)+0,14))</f>
        <v/>
      </c>
      <c r="AG348" s="261" t="str" cm="1">
        <f t="array" ref="AG348">IF(A348="","",INDEX(근로조건!$A$5:$AF$1048576,MATCH(A348,근로조건!$A$5:$A$1048576,0)+0,11))</f>
        <v/>
      </c>
      <c r="AH348" s="261" t="str" cm="1">
        <f t="array" ref="AH348">IF(A348="","",INDEX(근로조건!$A$5:$AF$1048576,MATCH(A348,근로조건!$A$5:$A$1048576,0)+0,19))</f>
        <v/>
      </c>
      <c r="AI348" s="262" t="str" cm="1">
        <f t="array" ref="AI348">IF(A348="","",INDEX(근로조건!$A$5:$AF$1048576,MATCH(A348,근로조건!$A$5:$A$1048576,0)+0,17))</f>
        <v/>
      </c>
      <c r="AJ348" s="253"/>
      <c r="AK348" s="253"/>
      <c r="AL348" s="253" t="str" cm="1">
        <f t="array" ref="AL348">IF(A348="","",INDEX(근로조건!$A$5:$AF$1048576,MATCH(A348,근로조건!$A$5:$A$1048576,0)+0,20))</f>
        <v/>
      </c>
      <c r="AM348" s="253"/>
      <c r="AN348" s="253"/>
      <c r="AO348" s="253"/>
      <c r="AP348" s="260"/>
      <c r="AQ348" s="123"/>
      <c r="AR348" s="166"/>
      <c r="AS348" s="267"/>
      <c r="AT348" s="266"/>
      <c r="AU348" s="266"/>
      <c r="AV348" s="266"/>
    </row>
    <row r="349" spans="1:48" x14ac:dyDescent="0.3">
      <c r="A349" s="52"/>
      <c r="B349" s="54"/>
      <c r="C349" s="53"/>
      <c r="D349" s="53"/>
      <c r="E349" s="53"/>
      <c r="F349" s="57"/>
      <c r="G349" s="57"/>
      <c r="H349" s="52"/>
      <c r="I349" s="53"/>
      <c r="J349" s="53"/>
      <c r="K349" s="95"/>
      <c r="L349" s="52"/>
      <c r="M349" s="52"/>
      <c r="N349" s="54"/>
      <c r="O349" s="254" t="str" cm="1">
        <f t="array" ref="O349">IF(A349="","",INDEX(근로조건!$A$5:$Y$1048576,MATCH(A349,근로조건!$A$5:$A$1048576,0)+0,15))</f>
        <v/>
      </c>
      <c r="P349" s="255" t="str" cm="1">
        <f t="array" ref="P349">IF(A349="","",INDEX(근로조건!$A$5:$Y$1048576,MATCH(A349,근로조건!$A$5:$A$1048576,0)+0,16))</f>
        <v/>
      </c>
      <c r="Q349" s="256" t="str" cm="1">
        <f t="array" ref="Q349">IF(A349="","",INDEX(근로조건!$A$5:$ZZ$1048576,MATCH(A349,근로조건!$A$5:$A$1048576,0)+0,21))</f>
        <v/>
      </c>
      <c r="R349" s="61"/>
      <c r="S349" s="61"/>
      <c r="T349" s="61"/>
      <c r="U349" s="61"/>
      <c r="V349" s="61"/>
      <c r="W349" s="61"/>
      <c r="X349" s="61"/>
      <c r="Y349" s="61"/>
      <c r="Z349" s="260" t="str">
        <f t="shared" si="18"/>
        <v/>
      </c>
      <c r="AA349" s="260" t="str">
        <f t="shared" si="19"/>
        <v/>
      </c>
      <c r="AB349" s="260" t="str" cm="1">
        <f t="array" ref="AB349">IFERROR(IF(A349="","",INDEX(근로조건!$A$5:$Z$1048576,MATCH(A349,근로조건!$A$5:$A$1048576,0)+0,17)-INDEX(근로조건!$A$5:$Z$1048576,MATCH(A349,근로조건!$A$5:$A$1048576,0)+0,11))*B349,"")</f>
        <v/>
      </c>
      <c r="AC349" s="260" t="str">
        <f t="shared" si="20"/>
        <v/>
      </c>
      <c r="AD349" s="260" t="str" cm="1">
        <f t="array" ref="AD349">IFERROR(IF(A349="","",INDEX(근로조건!$A$5:$L$1048576,MATCH(A349,근로조건!$A$5:$A$1048576,0)+0,12))*B349,"")</f>
        <v/>
      </c>
      <c r="AE349" s="261" t="str" cm="1">
        <f t="array" ref="AE349">IF(A349="","",INDEX(근로조건!$A$5:$AF$1048576,MATCH(A349,근로조건!$A$5:$A$1048576,0)+0,13))</f>
        <v/>
      </c>
      <c r="AF349" s="262" t="str" cm="1">
        <f t="array" ref="AF349">IF(A349="","",INDEX(근로조건!$A$5:$AF$1048576,MATCH(A349,근로조건!$A$5:$A$1048576,0)+0,14))</f>
        <v/>
      </c>
      <c r="AG349" s="261" t="str" cm="1">
        <f t="array" ref="AG349">IF(A349="","",INDEX(근로조건!$A$5:$AF$1048576,MATCH(A349,근로조건!$A$5:$A$1048576,0)+0,11))</f>
        <v/>
      </c>
      <c r="AH349" s="261" t="str" cm="1">
        <f t="array" ref="AH349">IF(A349="","",INDEX(근로조건!$A$5:$AF$1048576,MATCH(A349,근로조건!$A$5:$A$1048576,0)+0,19))</f>
        <v/>
      </c>
      <c r="AI349" s="262" t="str" cm="1">
        <f t="array" ref="AI349">IF(A349="","",INDEX(근로조건!$A$5:$AF$1048576,MATCH(A349,근로조건!$A$5:$A$1048576,0)+0,17))</f>
        <v/>
      </c>
      <c r="AJ349" s="253"/>
      <c r="AK349" s="253"/>
      <c r="AL349" s="253" t="str" cm="1">
        <f t="array" ref="AL349">IF(A349="","",INDEX(근로조건!$A$5:$AF$1048576,MATCH(A349,근로조건!$A$5:$A$1048576,0)+0,20))</f>
        <v/>
      </c>
      <c r="AM349" s="253"/>
      <c r="AN349" s="253"/>
      <c r="AO349" s="253"/>
      <c r="AP349" s="260"/>
      <c r="AQ349" s="123"/>
      <c r="AR349" s="166"/>
      <c r="AS349" s="267"/>
      <c r="AT349" s="266"/>
      <c r="AU349" s="266"/>
      <c r="AV349" s="266"/>
    </row>
    <row r="350" spans="1:48" x14ac:dyDescent="0.3">
      <c r="A350" s="52"/>
      <c r="B350" s="54"/>
      <c r="C350" s="53"/>
      <c r="D350" s="53"/>
      <c r="E350" s="53"/>
      <c r="F350" s="57"/>
      <c r="G350" s="57"/>
      <c r="H350" s="52"/>
      <c r="I350" s="53"/>
      <c r="J350" s="53"/>
      <c r="K350" s="95"/>
      <c r="L350" s="52"/>
      <c r="M350" s="52"/>
      <c r="N350" s="54"/>
      <c r="O350" s="254" t="str" cm="1">
        <f t="array" ref="O350">IF(A350="","",INDEX(근로조건!$A$5:$Y$1048576,MATCH(A350,근로조건!$A$5:$A$1048576,0)+0,15))</f>
        <v/>
      </c>
      <c r="P350" s="255" t="str" cm="1">
        <f t="array" ref="P350">IF(A350="","",INDEX(근로조건!$A$5:$Y$1048576,MATCH(A350,근로조건!$A$5:$A$1048576,0)+0,16))</f>
        <v/>
      </c>
      <c r="Q350" s="256" t="str" cm="1">
        <f t="array" ref="Q350">IF(A350="","",INDEX(근로조건!$A$5:$ZZ$1048576,MATCH(A350,근로조건!$A$5:$A$1048576,0)+0,21))</f>
        <v/>
      </c>
      <c r="R350" s="61"/>
      <c r="S350" s="61"/>
      <c r="T350" s="61"/>
      <c r="U350" s="61"/>
      <c r="V350" s="61"/>
      <c r="W350" s="61"/>
      <c r="X350" s="61"/>
      <c r="Y350" s="61"/>
      <c r="Z350" s="260" t="str">
        <f t="shared" si="18"/>
        <v/>
      </c>
      <c r="AA350" s="260" t="str">
        <f t="shared" si="19"/>
        <v/>
      </c>
      <c r="AB350" s="260" t="str" cm="1">
        <f t="array" ref="AB350">IFERROR(IF(A350="","",INDEX(근로조건!$A$5:$Z$1048576,MATCH(A350,근로조건!$A$5:$A$1048576,0)+0,17)-INDEX(근로조건!$A$5:$Z$1048576,MATCH(A350,근로조건!$A$5:$A$1048576,0)+0,11))*B350,"")</f>
        <v/>
      </c>
      <c r="AC350" s="260" t="str">
        <f t="shared" si="20"/>
        <v/>
      </c>
      <c r="AD350" s="260" t="str" cm="1">
        <f t="array" ref="AD350">IFERROR(IF(A350="","",INDEX(근로조건!$A$5:$L$1048576,MATCH(A350,근로조건!$A$5:$A$1048576,0)+0,12))*B350,"")</f>
        <v/>
      </c>
      <c r="AE350" s="261" t="str" cm="1">
        <f t="array" ref="AE350">IF(A350="","",INDEX(근로조건!$A$5:$AF$1048576,MATCH(A350,근로조건!$A$5:$A$1048576,0)+0,13))</f>
        <v/>
      </c>
      <c r="AF350" s="262" t="str" cm="1">
        <f t="array" ref="AF350">IF(A350="","",INDEX(근로조건!$A$5:$AF$1048576,MATCH(A350,근로조건!$A$5:$A$1048576,0)+0,14))</f>
        <v/>
      </c>
      <c r="AG350" s="261" t="str" cm="1">
        <f t="array" ref="AG350">IF(A350="","",INDEX(근로조건!$A$5:$AF$1048576,MATCH(A350,근로조건!$A$5:$A$1048576,0)+0,11))</f>
        <v/>
      </c>
      <c r="AH350" s="261" t="str" cm="1">
        <f t="array" ref="AH350">IF(A350="","",INDEX(근로조건!$A$5:$AF$1048576,MATCH(A350,근로조건!$A$5:$A$1048576,0)+0,19))</f>
        <v/>
      </c>
      <c r="AI350" s="262" t="str" cm="1">
        <f t="array" ref="AI350">IF(A350="","",INDEX(근로조건!$A$5:$AF$1048576,MATCH(A350,근로조건!$A$5:$A$1048576,0)+0,17))</f>
        <v/>
      </c>
      <c r="AJ350" s="253"/>
      <c r="AK350" s="253"/>
      <c r="AL350" s="253" t="str" cm="1">
        <f t="array" ref="AL350">IF(A350="","",INDEX(근로조건!$A$5:$AF$1048576,MATCH(A350,근로조건!$A$5:$A$1048576,0)+0,20))</f>
        <v/>
      </c>
      <c r="AM350" s="253"/>
      <c r="AN350" s="253"/>
      <c r="AO350" s="253"/>
      <c r="AP350" s="260"/>
      <c r="AQ350" s="123"/>
      <c r="AR350" s="166"/>
      <c r="AS350" s="267"/>
      <c r="AT350" s="266"/>
      <c r="AU350" s="266"/>
      <c r="AV350" s="266"/>
    </row>
    <row r="351" spans="1:48" x14ac:dyDescent="0.3">
      <c r="A351" s="52"/>
      <c r="B351" s="54"/>
      <c r="C351" s="53"/>
      <c r="D351" s="53"/>
      <c r="E351" s="53"/>
      <c r="F351" s="57"/>
      <c r="G351" s="57"/>
      <c r="H351" s="52"/>
      <c r="I351" s="53"/>
      <c r="J351" s="53"/>
      <c r="K351" s="95"/>
      <c r="L351" s="52"/>
      <c r="M351" s="52"/>
      <c r="N351" s="54"/>
      <c r="O351" s="254" t="str" cm="1">
        <f t="array" ref="O351">IF(A351="","",INDEX(근로조건!$A$5:$Y$1048576,MATCH(A351,근로조건!$A$5:$A$1048576,0)+0,15))</f>
        <v/>
      </c>
      <c r="P351" s="255" t="str" cm="1">
        <f t="array" ref="P351">IF(A351="","",INDEX(근로조건!$A$5:$Y$1048576,MATCH(A351,근로조건!$A$5:$A$1048576,0)+0,16))</f>
        <v/>
      </c>
      <c r="Q351" s="256" t="str" cm="1">
        <f t="array" ref="Q351">IF(A351="","",INDEX(근로조건!$A$5:$ZZ$1048576,MATCH(A351,근로조건!$A$5:$A$1048576,0)+0,21))</f>
        <v/>
      </c>
      <c r="R351" s="61"/>
      <c r="S351" s="61"/>
      <c r="T351" s="61"/>
      <c r="U351" s="61"/>
      <c r="V351" s="61"/>
      <c r="W351" s="61"/>
      <c r="X351" s="61"/>
      <c r="Y351" s="61"/>
      <c r="Z351" s="260" t="str">
        <f t="shared" si="18"/>
        <v/>
      </c>
      <c r="AA351" s="260" t="str">
        <f t="shared" si="19"/>
        <v/>
      </c>
      <c r="AB351" s="260" t="str" cm="1">
        <f t="array" ref="AB351">IFERROR(IF(A351="","",INDEX(근로조건!$A$5:$Z$1048576,MATCH(A351,근로조건!$A$5:$A$1048576,0)+0,17)-INDEX(근로조건!$A$5:$Z$1048576,MATCH(A351,근로조건!$A$5:$A$1048576,0)+0,11))*B351,"")</f>
        <v/>
      </c>
      <c r="AC351" s="260" t="str">
        <f t="shared" si="20"/>
        <v/>
      </c>
      <c r="AD351" s="260" t="str" cm="1">
        <f t="array" ref="AD351">IFERROR(IF(A351="","",INDEX(근로조건!$A$5:$L$1048576,MATCH(A351,근로조건!$A$5:$A$1048576,0)+0,12))*B351,"")</f>
        <v/>
      </c>
      <c r="AE351" s="261" t="str" cm="1">
        <f t="array" ref="AE351">IF(A351="","",INDEX(근로조건!$A$5:$AF$1048576,MATCH(A351,근로조건!$A$5:$A$1048576,0)+0,13))</f>
        <v/>
      </c>
      <c r="AF351" s="262" t="str" cm="1">
        <f t="array" ref="AF351">IF(A351="","",INDEX(근로조건!$A$5:$AF$1048576,MATCH(A351,근로조건!$A$5:$A$1048576,0)+0,14))</f>
        <v/>
      </c>
      <c r="AG351" s="261" t="str" cm="1">
        <f t="array" ref="AG351">IF(A351="","",INDEX(근로조건!$A$5:$AF$1048576,MATCH(A351,근로조건!$A$5:$A$1048576,0)+0,11))</f>
        <v/>
      </c>
      <c r="AH351" s="261" t="str" cm="1">
        <f t="array" ref="AH351">IF(A351="","",INDEX(근로조건!$A$5:$AF$1048576,MATCH(A351,근로조건!$A$5:$A$1048576,0)+0,19))</f>
        <v/>
      </c>
      <c r="AI351" s="262" t="str" cm="1">
        <f t="array" ref="AI351">IF(A351="","",INDEX(근로조건!$A$5:$AF$1048576,MATCH(A351,근로조건!$A$5:$A$1048576,0)+0,17))</f>
        <v/>
      </c>
      <c r="AJ351" s="253"/>
      <c r="AK351" s="253"/>
      <c r="AL351" s="253" t="str" cm="1">
        <f t="array" ref="AL351">IF(A351="","",INDEX(근로조건!$A$5:$AF$1048576,MATCH(A351,근로조건!$A$5:$A$1048576,0)+0,20))</f>
        <v/>
      </c>
      <c r="AM351" s="253"/>
      <c r="AN351" s="253"/>
      <c r="AO351" s="253"/>
      <c r="AP351" s="260"/>
      <c r="AQ351" s="123"/>
      <c r="AR351" s="166"/>
      <c r="AS351" s="267"/>
      <c r="AT351" s="266"/>
      <c r="AU351" s="266"/>
      <c r="AV351" s="266"/>
    </row>
    <row r="352" spans="1:48" x14ac:dyDescent="0.3">
      <c r="A352" s="52"/>
      <c r="B352" s="54"/>
      <c r="C352" s="53"/>
      <c r="D352" s="53"/>
      <c r="E352" s="53"/>
      <c r="F352" s="57"/>
      <c r="G352" s="57"/>
      <c r="H352" s="52"/>
      <c r="I352" s="53"/>
      <c r="J352" s="53"/>
      <c r="K352" s="95"/>
      <c r="L352" s="52"/>
      <c r="M352" s="52"/>
      <c r="N352" s="54"/>
      <c r="O352" s="254" t="str" cm="1">
        <f t="array" ref="O352">IF(A352="","",INDEX(근로조건!$A$5:$Y$1048576,MATCH(A352,근로조건!$A$5:$A$1048576,0)+0,15))</f>
        <v/>
      </c>
      <c r="P352" s="255" t="str" cm="1">
        <f t="array" ref="P352">IF(A352="","",INDEX(근로조건!$A$5:$Y$1048576,MATCH(A352,근로조건!$A$5:$A$1048576,0)+0,16))</f>
        <v/>
      </c>
      <c r="Q352" s="256" t="str" cm="1">
        <f t="array" ref="Q352">IF(A352="","",INDEX(근로조건!$A$5:$ZZ$1048576,MATCH(A352,근로조건!$A$5:$A$1048576,0)+0,21))</f>
        <v/>
      </c>
      <c r="R352" s="61"/>
      <c r="S352" s="61"/>
      <c r="T352" s="61"/>
      <c r="U352" s="61"/>
      <c r="V352" s="61"/>
      <c r="W352" s="61"/>
      <c r="X352" s="61"/>
      <c r="Y352" s="61"/>
      <c r="Z352" s="260" t="str">
        <f t="shared" si="18"/>
        <v/>
      </c>
      <c r="AA352" s="260" t="str">
        <f t="shared" si="19"/>
        <v/>
      </c>
      <c r="AB352" s="260" t="str" cm="1">
        <f t="array" ref="AB352">IFERROR(IF(A352="","",INDEX(근로조건!$A$5:$Z$1048576,MATCH(A352,근로조건!$A$5:$A$1048576,0)+0,17)-INDEX(근로조건!$A$5:$Z$1048576,MATCH(A352,근로조건!$A$5:$A$1048576,0)+0,11))*B352,"")</f>
        <v/>
      </c>
      <c r="AC352" s="260" t="str">
        <f t="shared" si="20"/>
        <v/>
      </c>
      <c r="AD352" s="260" t="str" cm="1">
        <f t="array" ref="AD352">IFERROR(IF(A352="","",INDEX(근로조건!$A$5:$L$1048576,MATCH(A352,근로조건!$A$5:$A$1048576,0)+0,12))*B352,"")</f>
        <v/>
      </c>
      <c r="AE352" s="261" t="str" cm="1">
        <f t="array" ref="AE352">IF(A352="","",INDEX(근로조건!$A$5:$AF$1048576,MATCH(A352,근로조건!$A$5:$A$1048576,0)+0,13))</f>
        <v/>
      </c>
      <c r="AF352" s="262" t="str" cm="1">
        <f t="array" ref="AF352">IF(A352="","",INDEX(근로조건!$A$5:$AF$1048576,MATCH(A352,근로조건!$A$5:$A$1048576,0)+0,14))</f>
        <v/>
      </c>
      <c r="AG352" s="261" t="str" cm="1">
        <f t="array" ref="AG352">IF(A352="","",INDEX(근로조건!$A$5:$AF$1048576,MATCH(A352,근로조건!$A$5:$A$1048576,0)+0,11))</f>
        <v/>
      </c>
      <c r="AH352" s="261" t="str" cm="1">
        <f t="array" ref="AH352">IF(A352="","",INDEX(근로조건!$A$5:$AF$1048576,MATCH(A352,근로조건!$A$5:$A$1048576,0)+0,19))</f>
        <v/>
      </c>
      <c r="AI352" s="262" t="str" cm="1">
        <f t="array" ref="AI352">IF(A352="","",INDEX(근로조건!$A$5:$AF$1048576,MATCH(A352,근로조건!$A$5:$A$1048576,0)+0,17))</f>
        <v/>
      </c>
      <c r="AJ352" s="253"/>
      <c r="AK352" s="253"/>
      <c r="AL352" s="253" t="str" cm="1">
        <f t="array" ref="AL352">IF(A352="","",INDEX(근로조건!$A$5:$AF$1048576,MATCH(A352,근로조건!$A$5:$A$1048576,0)+0,20))</f>
        <v/>
      </c>
      <c r="AM352" s="253"/>
      <c r="AN352" s="253"/>
      <c r="AO352" s="253"/>
      <c r="AP352" s="260"/>
      <c r="AQ352" s="123"/>
      <c r="AR352" s="166"/>
      <c r="AS352" s="267"/>
      <c r="AT352" s="266"/>
      <c r="AU352" s="266"/>
      <c r="AV352" s="266"/>
    </row>
    <row r="353" spans="1:48" x14ac:dyDescent="0.3">
      <c r="A353" s="52"/>
      <c r="B353" s="54"/>
      <c r="C353" s="53"/>
      <c r="D353" s="53"/>
      <c r="E353" s="53"/>
      <c r="F353" s="57"/>
      <c r="G353" s="57"/>
      <c r="H353" s="52"/>
      <c r="I353" s="53"/>
      <c r="J353" s="53"/>
      <c r="K353" s="95"/>
      <c r="L353" s="52"/>
      <c r="M353" s="52"/>
      <c r="N353" s="54"/>
      <c r="O353" s="254" t="str" cm="1">
        <f t="array" ref="O353">IF(A353="","",INDEX(근로조건!$A$5:$Y$1048576,MATCH(A353,근로조건!$A$5:$A$1048576,0)+0,15))</f>
        <v/>
      </c>
      <c r="P353" s="255" t="str" cm="1">
        <f t="array" ref="P353">IF(A353="","",INDEX(근로조건!$A$5:$Y$1048576,MATCH(A353,근로조건!$A$5:$A$1048576,0)+0,16))</f>
        <v/>
      </c>
      <c r="Q353" s="256" t="str" cm="1">
        <f t="array" ref="Q353">IF(A353="","",INDEX(근로조건!$A$5:$ZZ$1048576,MATCH(A353,근로조건!$A$5:$A$1048576,0)+0,21))</f>
        <v/>
      </c>
      <c r="R353" s="61"/>
      <c r="S353" s="61"/>
      <c r="T353" s="61"/>
      <c r="U353" s="61"/>
      <c r="V353" s="61"/>
      <c r="W353" s="61"/>
      <c r="X353" s="61"/>
      <c r="Y353" s="61"/>
      <c r="Z353" s="260" t="str">
        <f t="shared" si="18"/>
        <v/>
      </c>
      <c r="AA353" s="260" t="str">
        <f t="shared" si="19"/>
        <v/>
      </c>
      <c r="AB353" s="260" t="str" cm="1">
        <f t="array" ref="AB353">IFERROR(IF(A353="","",INDEX(근로조건!$A$5:$Z$1048576,MATCH(A353,근로조건!$A$5:$A$1048576,0)+0,17)-INDEX(근로조건!$A$5:$Z$1048576,MATCH(A353,근로조건!$A$5:$A$1048576,0)+0,11))*B353,"")</f>
        <v/>
      </c>
      <c r="AC353" s="260" t="str">
        <f t="shared" si="20"/>
        <v/>
      </c>
      <c r="AD353" s="260" t="str" cm="1">
        <f t="array" ref="AD353">IFERROR(IF(A353="","",INDEX(근로조건!$A$5:$L$1048576,MATCH(A353,근로조건!$A$5:$A$1048576,0)+0,12))*B353,"")</f>
        <v/>
      </c>
      <c r="AE353" s="261" t="str" cm="1">
        <f t="array" ref="AE353">IF(A353="","",INDEX(근로조건!$A$5:$AF$1048576,MATCH(A353,근로조건!$A$5:$A$1048576,0)+0,13))</f>
        <v/>
      </c>
      <c r="AF353" s="262" t="str" cm="1">
        <f t="array" ref="AF353">IF(A353="","",INDEX(근로조건!$A$5:$AF$1048576,MATCH(A353,근로조건!$A$5:$A$1048576,0)+0,14))</f>
        <v/>
      </c>
      <c r="AG353" s="261" t="str" cm="1">
        <f t="array" ref="AG353">IF(A353="","",INDEX(근로조건!$A$5:$AF$1048576,MATCH(A353,근로조건!$A$5:$A$1048576,0)+0,11))</f>
        <v/>
      </c>
      <c r="AH353" s="261" t="str" cm="1">
        <f t="array" ref="AH353">IF(A353="","",INDEX(근로조건!$A$5:$AF$1048576,MATCH(A353,근로조건!$A$5:$A$1048576,0)+0,19))</f>
        <v/>
      </c>
      <c r="AI353" s="262" t="str" cm="1">
        <f t="array" ref="AI353">IF(A353="","",INDEX(근로조건!$A$5:$AF$1048576,MATCH(A353,근로조건!$A$5:$A$1048576,0)+0,17))</f>
        <v/>
      </c>
      <c r="AJ353" s="253"/>
      <c r="AK353" s="253"/>
      <c r="AL353" s="253" t="str" cm="1">
        <f t="array" ref="AL353">IF(A353="","",INDEX(근로조건!$A$5:$AF$1048576,MATCH(A353,근로조건!$A$5:$A$1048576,0)+0,20))</f>
        <v/>
      </c>
      <c r="AM353" s="253"/>
      <c r="AN353" s="253"/>
      <c r="AO353" s="253"/>
      <c r="AP353" s="260"/>
      <c r="AQ353" s="123"/>
      <c r="AR353" s="166"/>
      <c r="AS353" s="267"/>
      <c r="AT353" s="266"/>
      <c r="AU353" s="266"/>
      <c r="AV353" s="266"/>
    </row>
    <row r="354" spans="1:48" x14ac:dyDescent="0.3">
      <c r="A354" s="52"/>
      <c r="B354" s="54"/>
      <c r="C354" s="53"/>
      <c r="D354" s="53"/>
      <c r="E354" s="53"/>
      <c r="F354" s="57"/>
      <c r="G354" s="57"/>
      <c r="H354" s="52"/>
      <c r="I354" s="53"/>
      <c r="J354" s="53"/>
      <c r="K354" s="95"/>
      <c r="L354" s="52"/>
      <c r="M354" s="52"/>
      <c r="N354" s="54"/>
      <c r="O354" s="254" t="str" cm="1">
        <f t="array" ref="O354">IF(A354="","",INDEX(근로조건!$A$5:$Y$1048576,MATCH(A354,근로조건!$A$5:$A$1048576,0)+0,15))</f>
        <v/>
      </c>
      <c r="P354" s="255" t="str" cm="1">
        <f t="array" ref="P354">IF(A354="","",INDEX(근로조건!$A$5:$Y$1048576,MATCH(A354,근로조건!$A$5:$A$1048576,0)+0,16))</f>
        <v/>
      </c>
      <c r="Q354" s="256" t="str" cm="1">
        <f t="array" ref="Q354">IF(A354="","",INDEX(근로조건!$A$5:$ZZ$1048576,MATCH(A354,근로조건!$A$5:$A$1048576,0)+0,21))</f>
        <v/>
      </c>
      <c r="R354" s="61"/>
      <c r="S354" s="61"/>
      <c r="T354" s="61"/>
      <c r="U354" s="61"/>
      <c r="V354" s="61"/>
      <c r="W354" s="61"/>
      <c r="X354" s="61"/>
      <c r="Y354" s="61"/>
      <c r="Z354" s="260" t="str">
        <f t="shared" si="18"/>
        <v/>
      </c>
      <c r="AA354" s="260" t="str">
        <f t="shared" si="19"/>
        <v/>
      </c>
      <c r="AB354" s="260" t="str" cm="1">
        <f t="array" ref="AB354">IFERROR(IF(A354="","",INDEX(근로조건!$A$5:$Z$1048576,MATCH(A354,근로조건!$A$5:$A$1048576,0)+0,17)-INDEX(근로조건!$A$5:$Z$1048576,MATCH(A354,근로조건!$A$5:$A$1048576,0)+0,11))*B354,"")</f>
        <v/>
      </c>
      <c r="AC354" s="260" t="str">
        <f t="shared" si="20"/>
        <v/>
      </c>
      <c r="AD354" s="260" t="str" cm="1">
        <f t="array" ref="AD354">IFERROR(IF(A354="","",INDEX(근로조건!$A$5:$L$1048576,MATCH(A354,근로조건!$A$5:$A$1048576,0)+0,12))*B354,"")</f>
        <v/>
      </c>
      <c r="AE354" s="261" t="str" cm="1">
        <f t="array" ref="AE354">IF(A354="","",INDEX(근로조건!$A$5:$AF$1048576,MATCH(A354,근로조건!$A$5:$A$1048576,0)+0,13))</f>
        <v/>
      </c>
      <c r="AF354" s="262" t="str" cm="1">
        <f t="array" ref="AF354">IF(A354="","",INDEX(근로조건!$A$5:$AF$1048576,MATCH(A354,근로조건!$A$5:$A$1048576,0)+0,14))</f>
        <v/>
      </c>
      <c r="AG354" s="261" t="str" cm="1">
        <f t="array" ref="AG354">IF(A354="","",INDEX(근로조건!$A$5:$AF$1048576,MATCH(A354,근로조건!$A$5:$A$1048576,0)+0,11))</f>
        <v/>
      </c>
      <c r="AH354" s="261" t="str" cm="1">
        <f t="array" ref="AH354">IF(A354="","",INDEX(근로조건!$A$5:$AF$1048576,MATCH(A354,근로조건!$A$5:$A$1048576,0)+0,19))</f>
        <v/>
      </c>
      <c r="AI354" s="262" t="str" cm="1">
        <f t="array" ref="AI354">IF(A354="","",INDEX(근로조건!$A$5:$AF$1048576,MATCH(A354,근로조건!$A$5:$A$1048576,0)+0,17))</f>
        <v/>
      </c>
      <c r="AJ354" s="253"/>
      <c r="AK354" s="253"/>
      <c r="AL354" s="253" t="str" cm="1">
        <f t="array" ref="AL354">IF(A354="","",INDEX(근로조건!$A$5:$AF$1048576,MATCH(A354,근로조건!$A$5:$A$1048576,0)+0,20))</f>
        <v/>
      </c>
      <c r="AM354" s="253"/>
      <c r="AN354" s="253"/>
      <c r="AO354" s="253"/>
      <c r="AP354" s="260"/>
      <c r="AQ354" s="123"/>
      <c r="AR354" s="166"/>
      <c r="AS354" s="267"/>
      <c r="AT354" s="266"/>
      <c r="AU354" s="266"/>
      <c r="AV354" s="266"/>
    </row>
    <row r="355" spans="1:48" x14ac:dyDescent="0.3">
      <c r="A355" s="52"/>
      <c r="B355" s="54"/>
      <c r="C355" s="53"/>
      <c r="D355" s="53"/>
      <c r="E355" s="53"/>
      <c r="F355" s="57"/>
      <c r="G355" s="57"/>
      <c r="H355" s="52"/>
      <c r="I355" s="53"/>
      <c r="J355" s="53"/>
      <c r="K355" s="95"/>
      <c r="L355" s="52"/>
      <c r="M355" s="52"/>
      <c r="N355" s="54"/>
      <c r="O355" s="254" t="str" cm="1">
        <f t="array" ref="O355">IF(A355="","",INDEX(근로조건!$A$5:$Y$1048576,MATCH(A355,근로조건!$A$5:$A$1048576,0)+0,15))</f>
        <v/>
      </c>
      <c r="P355" s="255" t="str" cm="1">
        <f t="array" ref="P355">IF(A355="","",INDEX(근로조건!$A$5:$Y$1048576,MATCH(A355,근로조건!$A$5:$A$1048576,0)+0,16))</f>
        <v/>
      </c>
      <c r="Q355" s="256" t="str" cm="1">
        <f t="array" ref="Q355">IF(A355="","",INDEX(근로조건!$A$5:$ZZ$1048576,MATCH(A355,근로조건!$A$5:$A$1048576,0)+0,21))</f>
        <v/>
      </c>
      <c r="R355" s="61"/>
      <c r="S355" s="61"/>
      <c r="T355" s="61"/>
      <c r="U355" s="61"/>
      <c r="V355" s="61"/>
      <c r="W355" s="61"/>
      <c r="X355" s="61"/>
      <c r="Y355" s="61"/>
      <c r="Z355" s="260" t="str">
        <f t="shared" si="18"/>
        <v/>
      </c>
      <c r="AA355" s="260" t="str">
        <f t="shared" si="19"/>
        <v/>
      </c>
      <c r="AB355" s="260" t="str" cm="1">
        <f t="array" ref="AB355">IFERROR(IF(A355="","",INDEX(근로조건!$A$5:$Z$1048576,MATCH(A355,근로조건!$A$5:$A$1048576,0)+0,17)-INDEX(근로조건!$A$5:$Z$1048576,MATCH(A355,근로조건!$A$5:$A$1048576,0)+0,11))*B355,"")</f>
        <v/>
      </c>
      <c r="AC355" s="260" t="str">
        <f t="shared" si="20"/>
        <v/>
      </c>
      <c r="AD355" s="260" t="str" cm="1">
        <f t="array" ref="AD355">IFERROR(IF(A355="","",INDEX(근로조건!$A$5:$L$1048576,MATCH(A355,근로조건!$A$5:$A$1048576,0)+0,12))*B355,"")</f>
        <v/>
      </c>
      <c r="AE355" s="261" t="str" cm="1">
        <f t="array" ref="AE355">IF(A355="","",INDEX(근로조건!$A$5:$AF$1048576,MATCH(A355,근로조건!$A$5:$A$1048576,0)+0,13))</f>
        <v/>
      </c>
      <c r="AF355" s="262" t="str" cm="1">
        <f t="array" ref="AF355">IF(A355="","",INDEX(근로조건!$A$5:$AF$1048576,MATCH(A355,근로조건!$A$5:$A$1048576,0)+0,14))</f>
        <v/>
      </c>
      <c r="AG355" s="261" t="str" cm="1">
        <f t="array" ref="AG355">IF(A355="","",INDEX(근로조건!$A$5:$AF$1048576,MATCH(A355,근로조건!$A$5:$A$1048576,0)+0,11))</f>
        <v/>
      </c>
      <c r="AH355" s="261" t="str" cm="1">
        <f t="array" ref="AH355">IF(A355="","",INDEX(근로조건!$A$5:$AF$1048576,MATCH(A355,근로조건!$A$5:$A$1048576,0)+0,19))</f>
        <v/>
      </c>
      <c r="AI355" s="262" t="str" cm="1">
        <f t="array" ref="AI355">IF(A355="","",INDEX(근로조건!$A$5:$AF$1048576,MATCH(A355,근로조건!$A$5:$A$1048576,0)+0,17))</f>
        <v/>
      </c>
      <c r="AJ355" s="253"/>
      <c r="AK355" s="253"/>
      <c r="AL355" s="253" t="str" cm="1">
        <f t="array" ref="AL355">IF(A355="","",INDEX(근로조건!$A$5:$AF$1048576,MATCH(A355,근로조건!$A$5:$A$1048576,0)+0,20))</f>
        <v/>
      </c>
      <c r="AM355" s="253"/>
      <c r="AN355" s="253"/>
      <c r="AO355" s="253"/>
      <c r="AP355" s="260"/>
      <c r="AQ355" s="123"/>
      <c r="AR355" s="166"/>
      <c r="AS355" s="267"/>
      <c r="AT355" s="266"/>
      <c r="AU355" s="266"/>
      <c r="AV355" s="266"/>
    </row>
    <row r="356" spans="1:48" x14ac:dyDescent="0.3">
      <c r="A356" s="52"/>
      <c r="B356" s="54"/>
      <c r="C356" s="53"/>
      <c r="D356" s="53"/>
      <c r="E356" s="53"/>
      <c r="F356" s="57"/>
      <c r="G356" s="57"/>
      <c r="H356" s="52"/>
      <c r="I356" s="53"/>
      <c r="J356" s="53"/>
      <c r="K356" s="95"/>
      <c r="L356" s="52"/>
      <c r="M356" s="52"/>
      <c r="N356" s="54"/>
      <c r="O356" s="254" t="str" cm="1">
        <f t="array" ref="O356">IF(A356="","",INDEX(근로조건!$A$5:$Y$1048576,MATCH(A356,근로조건!$A$5:$A$1048576,0)+0,15))</f>
        <v/>
      </c>
      <c r="P356" s="255" t="str" cm="1">
        <f t="array" ref="P356">IF(A356="","",INDEX(근로조건!$A$5:$Y$1048576,MATCH(A356,근로조건!$A$5:$A$1048576,0)+0,16))</f>
        <v/>
      </c>
      <c r="Q356" s="256" t="str" cm="1">
        <f t="array" ref="Q356">IF(A356="","",INDEX(근로조건!$A$5:$ZZ$1048576,MATCH(A356,근로조건!$A$5:$A$1048576,0)+0,21))</f>
        <v/>
      </c>
      <c r="R356" s="61"/>
      <c r="S356" s="61"/>
      <c r="T356" s="61"/>
      <c r="U356" s="61"/>
      <c r="V356" s="61"/>
      <c r="W356" s="61"/>
      <c r="X356" s="61"/>
      <c r="Y356" s="61"/>
      <c r="Z356" s="260" t="str">
        <f t="shared" si="18"/>
        <v/>
      </c>
      <c r="AA356" s="260" t="str">
        <f t="shared" si="19"/>
        <v/>
      </c>
      <c r="AB356" s="260" t="str" cm="1">
        <f t="array" ref="AB356">IFERROR(IF(A356="","",INDEX(근로조건!$A$5:$Z$1048576,MATCH(A356,근로조건!$A$5:$A$1048576,0)+0,17)-INDEX(근로조건!$A$5:$Z$1048576,MATCH(A356,근로조건!$A$5:$A$1048576,0)+0,11))*B356,"")</f>
        <v/>
      </c>
      <c r="AC356" s="260" t="str">
        <f t="shared" si="20"/>
        <v/>
      </c>
      <c r="AD356" s="260" t="str" cm="1">
        <f t="array" ref="AD356">IFERROR(IF(A356="","",INDEX(근로조건!$A$5:$L$1048576,MATCH(A356,근로조건!$A$5:$A$1048576,0)+0,12))*B356,"")</f>
        <v/>
      </c>
      <c r="AE356" s="261" t="str" cm="1">
        <f t="array" ref="AE356">IF(A356="","",INDEX(근로조건!$A$5:$AF$1048576,MATCH(A356,근로조건!$A$5:$A$1048576,0)+0,13))</f>
        <v/>
      </c>
      <c r="AF356" s="262" t="str" cm="1">
        <f t="array" ref="AF356">IF(A356="","",INDEX(근로조건!$A$5:$AF$1048576,MATCH(A356,근로조건!$A$5:$A$1048576,0)+0,14))</f>
        <v/>
      </c>
      <c r="AG356" s="261" t="str" cm="1">
        <f t="array" ref="AG356">IF(A356="","",INDEX(근로조건!$A$5:$AF$1048576,MATCH(A356,근로조건!$A$5:$A$1048576,0)+0,11))</f>
        <v/>
      </c>
      <c r="AH356" s="261" t="str" cm="1">
        <f t="array" ref="AH356">IF(A356="","",INDEX(근로조건!$A$5:$AF$1048576,MATCH(A356,근로조건!$A$5:$A$1048576,0)+0,19))</f>
        <v/>
      </c>
      <c r="AI356" s="262" t="str" cm="1">
        <f t="array" ref="AI356">IF(A356="","",INDEX(근로조건!$A$5:$AF$1048576,MATCH(A356,근로조건!$A$5:$A$1048576,0)+0,17))</f>
        <v/>
      </c>
      <c r="AJ356" s="253"/>
      <c r="AK356" s="253"/>
      <c r="AL356" s="253" t="str" cm="1">
        <f t="array" ref="AL356">IF(A356="","",INDEX(근로조건!$A$5:$AF$1048576,MATCH(A356,근로조건!$A$5:$A$1048576,0)+0,20))</f>
        <v/>
      </c>
      <c r="AM356" s="253"/>
      <c r="AN356" s="253"/>
      <c r="AO356" s="253"/>
      <c r="AP356" s="260"/>
      <c r="AQ356" s="123"/>
      <c r="AR356" s="166"/>
      <c r="AS356" s="267"/>
      <c r="AT356" s="266"/>
      <c r="AU356" s="266"/>
      <c r="AV356" s="266"/>
    </row>
    <row r="357" spans="1:48" x14ac:dyDescent="0.3">
      <c r="A357" s="52"/>
      <c r="B357" s="54"/>
      <c r="C357" s="53"/>
      <c r="D357" s="53"/>
      <c r="E357" s="53"/>
      <c r="F357" s="57"/>
      <c r="G357" s="57"/>
      <c r="H357" s="52"/>
      <c r="I357" s="53"/>
      <c r="J357" s="53"/>
      <c r="K357" s="95"/>
      <c r="L357" s="52"/>
      <c r="M357" s="52"/>
      <c r="N357" s="54"/>
      <c r="O357" s="254" t="str" cm="1">
        <f t="array" ref="O357">IF(A357="","",INDEX(근로조건!$A$5:$Y$1048576,MATCH(A357,근로조건!$A$5:$A$1048576,0)+0,15))</f>
        <v/>
      </c>
      <c r="P357" s="255" t="str" cm="1">
        <f t="array" ref="P357">IF(A357="","",INDEX(근로조건!$A$5:$Y$1048576,MATCH(A357,근로조건!$A$5:$A$1048576,0)+0,16))</f>
        <v/>
      </c>
      <c r="Q357" s="256" t="str" cm="1">
        <f t="array" ref="Q357">IF(A357="","",INDEX(근로조건!$A$5:$ZZ$1048576,MATCH(A357,근로조건!$A$5:$A$1048576,0)+0,21))</f>
        <v/>
      </c>
      <c r="R357" s="61"/>
      <c r="S357" s="61"/>
      <c r="T357" s="61"/>
      <c r="U357" s="61"/>
      <c r="V357" s="61"/>
      <c r="W357" s="61"/>
      <c r="X357" s="61"/>
      <c r="Y357" s="61"/>
      <c r="Z357" s="260" t="str">
        <f t="shared" si="18"/>
        <v/>
      </c>
      <c r="AA357" s="260" t="str">
        <f t="shared" si="19"/>
        <v/>
      </c>
      <c r="AB357" s="260" t="str" cm="1">
        <f t="array" ref="AB357">IFERROR(IF(A357="","",INDEX(근로조건!$A$5:$Z$1048576,MATCH(A357,근로조건!$A$5:$A$1048576,0)+0,17)-INDEX(근로조건!$A$5:$Z$1048576,MATCH(A357,근로조건!$A$5:$A$1048576,0)+0,11))*B357,"")</f>
        <v/>
      </c>
      <c r="AC357" s="260" t="str">
        <f t="shared" si="20"/>
        <v/>
      </c>
      <c r="AD357" s="260" t="str" cm="1">
        <f t="array" ref="AD357">IFERROR(IF(A357="","",INDEX(근로조건!$A$5:$L$1048576,MATCH(A357,근로조건!$A$5:$A$1048576,0)+0,12))*B357,"")</f>
        <v/>
      </c>
      <c r="AE357" s="261" t="str" cm="1">
        <f t="array" ref="AE357">IF(A357="","",INDEX(근로조건!$A$5:$AF$1048576,MATCH(A357,근로조건!$A$5:$A$1048576,0)+0,13))</f>
        <v/>
      </c>
      <c r="AF357" s="262" t="str" cm="1">
        <f t="array" ref="AF357">IF(A357="","",INDEX(근로조건!$A$5:$AF$1048576,MATCH(A357,근로조건!$A$5:$A$1048576,0)+0,14))</f>
        <v/>
      </c>
      <c r="AG357" s="261" t="str" cm="1">
        <f t="array" ref="AG357">IF(A357="","",INDEX(근로조건!$A$5:$AF$1048576,MATCH(A357,근로조건!$A$5:$A$1048576,0)+0,11))</f>
        <v/>
      </c>
      <c r="AH357" s="261" t="str" cm="1">
        <f t="array" ref="AH357">IF(A357="","",INDEX(근로조건!$A$5:$AF$1048576,MATCH(A357,근로조건!$A$5:$A$1048576,0)+0,19))</f>
        <v/>
      </c>
      <c r="AI357" s="262" t="str" cm="1">
        <f t="array" ref="AI357">IF(A357="","",INDEX(근로조건!$A$5:$AF$1048576,MATCH(A357,근로조건!$A$5:$A$1048576,0)+0,17))</f>
        <v/>
      </c>
      <c r="AJ357" s="253"/>
      <c r="AK357" s="253"/>
      <c r="AL357" s="253" t="str" cm="1">
        <f t="array" ref="AL357">IF(A357="","",INDEX(근로조건!$A$5:$AF$1048576,MATCH(A357,근로조건!$A$5:$A$1048576,0)+0,20))</f>
        <v/>
      </c>
      <c r="AM357" s="253"/>
      <c r="AN357" s="253"/>
      <c r="AO357" s="253"/>
      <c r="AP357" s="260"/>
      <c r="AQ357" s="123"/>
      <c r="AR357" s="166"/>
      <c r="AS357" s="267"/>
      <c r="AT357" s="266"/>
      <c r="AU357" s="266"/>
      <c r="AV357" s="266"/>
    </row>
    <row r="358" spans="1:48" x14ac:dyDescent="0.3">
      <c r="A358" s="52"/>
      <c r="B358" s="54"/>
      <c r="C358" s="53"/>
      <c r="D358" s="53"/>
      <c r="E358" s="53"/>
      <c r="F358" s="57"/>
      <c r="G358" s="57"/>
      <c r="H358" s="52"/>
      <c r="I358" s="53"/>
      <c r="J358" s="53"/>
      <c r="K358" s="95"/>
      <c r="L358" s="52"/>
      <c r="M358" s="52"/>
      <c r="N358" s="54"/>
      <c r="O358" s="254" t="str" cm="1">
        <f t="array" ref="O358">IF(A358="","",INDEX(근로조건!$A$5:$Y$1048576,MATCH(A358,근로조건!$A$5:$A$1048576,0)+0,15))</f>
        <v/>
      </c>
      <c r="P358" s="255" t="str" cm="1">
        <f t="array" ref="P358">IF(A358="","",INDEX(근로조건!$A$5:$Y$1048576,MATCH(A358,근로조건!$A$5:$A$1048576,0)+0,16))</f>
        <v/>
      </c>
      <c r="Q358" s="256" t="str" cm="1">
        <f t="array" ref="Q358">IF(A358="","",INDEX(근로조건!$A$5:$ZZ$1048576,MATCH(A358,근로조건!$A$5:$A$1048576,0)+0,21))</f>
        <v/>
      </c>
      <c r="R358" s="61"/>
      <c r="S358" s="61"/>
      <c r="T358" s="61"/>
      <c r="U358" s="61"/>
      <c r="V358" s="61"/>
      <c r="W358" s="61"/>
      <c r="X358" s="61"/>
      <c r="Y358" s="61"/>
      <c r="Z358" s="260" t="str">
        <f t="shared" si="18"/>
        <v/>
      </c>
      <c r="AA358" s="260" t="str">
        <f t="shared" si="19"/>
        <v/>
      </c>
      <c r="AB358" s="260" t="str" cm="1">
        <f t="array" ref="AB358">IFERROR(IF(A358="","",INDEX(근로조건!$A$5:$Z$1048576,MATCH(A358,근로조건!$A$5:$A$1048576,0)+0,17)-INDEX(근로조건!$A$5:$Z$1048576,MATCH(A358,근로조건!$A$5:$A$1048576,0)+0,11))*B358,"")</f>
        <v/>
      </c>
      <c r="AC358" s="260" t="str">
        <f t="shared" si="20"/>
        <v/>
      </c>
      <c r="AD358" s="260" t="str" cm="1">
        <f t="array" ref="AD358">IFERROR(IF(A358="","",INDEX(근로조건!$A$5:$L$1048576,MATCH(A358,근로조건!$A$5:$A$1048576,0)+0,12))*B358,"")</f>
        <v/>
      </c>
      <c r="AE358" s="261" t="str" cm="1">
        <f t="array" ref="AE358">IF(A358="","",INDEX(근로조건!$A$5:$AF$1048576,MATCH(A358,근로조건!$A$5:$A$1048576,0)+0,13))</f>
        <v/>
      </c>
      <c r="AF358" s="262" t="str" cm="1">
        <f t="array" ref="AF358">IF(A358="","",INDEX(근로조건!$A$5:$AF$1048576,MATCH(A358,근로조건!$A$5:$A$1048576,0)+0,14))</f>
        <v/>
      </c>
      <c r="AG358" s="261" t="str" cm="1">
        <f t="array" ref="AG358">IF(A358="","",INDEX(근로조건!$A$5:$AF$1048576,MATCH(A358,근로조건!$A$5:$A$1048576,0)+0,11))</f>
        <v/>
      </c>
      <c r="AH358" s="261" t="str" cm="1">
        <f t="array" ref="AH358">IF(A358="","",INDEX(근로조건!$A$5:$AF$1048576,MATCH(A358,근로조건!$A$5:$A$1048576,0)+0,19))</f>
        <v/>
      </c>
      <c r="AI358" s="262" t="str" cm="1">
        <f t="array" ref="AI358">IF(A358="","",INDEX(근로조건!$A$5:$AF$1048576,MATCH(A358,근로조건!$A$5:$A$1048576,0)+0,17))</f>
        <v/>
      </c>
      <c r="AJ358" s="253"/>
      <c r="AK358" s="253"/>
      <c r="AL358" s="253" t="str" cm="1">
        <f t="array" ref="AL358">IF(A358="","",INDEX(근로조건!$A$5:$AF$1048576,MATCH(A358,근로조건!$A$5:$A$1048576,0)+0,20))</f>
        <v/>
      </c>
      <c r="AM358" s="253"/>
      <c r="AN358" s="253"/>
      <c r="AO358" s="253"/>
      <c r="AP358" s="260"/>
      <c r="AQ358" s="123"/>
      <c r="AR358" s="166"/>
      <c r="AS358" s="267"/>
      <c r="AT358" s="266"/>
      <c r="AU358" s="266"/>
      <c r="AV358" s="266"/>
    </row>
    <row r="359" spans="1:48" x14ac:dyDescent="0.3">
      <c r="A359" s="52"/>
      <c r="B359" s="54"/>
      <c r="C359" s="53"/>
      <c r="D359" s="53"/>
      <c r="E359" s="53"/>
      <c r="F359" s="57"/>
      <c r="G359" s="57"/>
      <c r="H359" s="52"/>
      <c r="I359" s="53"/>
      <c r="J359" s="53"/>
      <c r="K359" s="95"/>
      <c r="L359" s="52"/>
      <c r="M359" s="52"/>
      <c r="N359" s="54"/>
      <c r="O359" s="254" t="str" cm="1">
        <f t="array" ref="O359">IF(A359="","",INDEX(근로조건!$A$5:$Y$1048576,MATCH(A359,근로조건!$A$5:$A$1048576,0)+0,15))</f>
        <v/>
      </c>
      <c r="P359" s="255" t="str" cm="1">
        <f t="array" ref="P359">IF(A359="","",INDEX(근로조건!$A$5:$Y$1048576,MATCH(A359,근로조건!$A$5:$A$1048576,0)+0,16))</f>
        <v/>
      </c>
      <c r="Q359" s="256" t="str" cm="1">
        <f t="array" ref="Q359">IF(A359="","",INDEX(근로조건!$A$5:$ZZ$1048576,MATCH(A359,근로조건!$A$5:$A$1048576,0)+0,21))</f>
        <v/>
      </c>
      <c r="R359" s="61"/>
      <c r="S359" s="61"/>
      <c r="T359" s="61"/>
      <c r="U359" s="61"/>
      <c r="V359" s="61"/>
      <c r="W359" s="61"/>
      <c r="X359" s="61"/>
      <c r="Y359" s="61"/>
      <c r="Z359" s="260" t="str">
        <f t="shared" si="18"/>
        <v/>
      </c>
      <c r="AA359" s="260" t="str">
        <f t="shared" si="19"/>
        <v/>
      </c>
      <c r="AB359" s="260" t="str" cm="1">
        <f t="array" ref="AB359">IFERROR(IF(A359="","",INDEX(근로조건!$A$5:$Z$1048576,MATCH(A359,근로조건!$A$5:$A$1048576,0)+0,17)-INDEX(근로조건!$A$5:$Z$1048576,MATCH(A359,근로조건!$A$5:$A$1048576,0)+0,11))*B359,"")</f>
        <v/>
      </c>
      <c r="AC359" s="260" t="str">
        <f t="shared" si="20"/>
        <v/>
      </c>
      <c r="AD359" s="260" t="str" cm="1">
        <f t="array" ref="AD359">IFERROR(IF(A359="","",INDEX(근로조건!$A$5:$L$1048576,MATCH(A359,근로조건!$A$5:$A$1048576,0)+0,12))*B359,"")</f>
        <v/>
      </c>
      <c r="AE359" s="261" t="str" cm="1">
        <f t="array" ref="AE359">IF(A359="","",INDEX(근로조건!$A$5:$AF$1048576,MATCH(A359,근로조건!$A$5:$A$1048576,0)+0,13))</f>
        <v/>
      </c>
      <c r="AF359" s="262" t="str" cm="1">
        <f t="array" ref="AF359">IF(A359="","",INDEX(근로조건!$A$5:$AF$1048576,MATCH(A359,근로조건!$A$5:$A$1048576,0)+0,14))</f>
        <v/>
      </c>
      <c r="AG359" s="261" t="str" cm="1">
        <f t="array" ref="AG359">IF(A359="","",INDEX(근로조건!$A$5:$AF$1048576,MATCH(A359,근로조건!$A$5:$A$1048576,0)+0,11))</f>
        <v/>
      </c>
      <c r="AH359" s="261" t="str" cm="1">
        <f t="array" ref="AH359">IF(A359="","",INDEX(근로조건!$A$5:$AF$1048576,MATCH(A359,근로조건!$A$5:$A$1048576,0)+0,19))</f>
        <v/>
      </c>
      <c r="AI359" s="262" t="str" cm="1">
        <f t="array" ref="AI359">IF(A359="","",INDEX(근로조건!$A$5:$AF$1048576,MATCH(A359,근로조건!$A$5:$A$1048576,0)+0,17))</f>
        <v/>
      </c>
      <c r="AJ359" s="253"/>
      <c r="AK359" s="253"/>
      <c r="AL359" s="253" t="str" cm="1">
        <f t="array" ref="AL359">IF(A359="","",INDEX(근로조건!$A$5:$AF$1048576,MATCH(A359,근로조건!$A$5:$A$1048576,0)+0,20))</f>
        <v/>
      </c>
      <c r="AM359" s="253"/>
      <c r="AN359" s="253"/>
      <c r="AO359" s="253"/>
      <c r="AP359" s="260"/>
      <c r="AQ359" s="123"/>
      <c r="AR359" s="166"/>
      <c r="AS359" s="267"/>
      <c r="AT359" s="266"/>
      <c r="AU359" s="266"/>
      <c r="AV359" s="266"/>
    </row>
    <row r="360" spans="1:48" x14ac:dyDescent="0.3">
      <c r="A360" s="52"/>
      <c r="B360" s="54"/>
      <c r="C360" s="53"/>
      <c r="D360" s="53"/>
      <c r="E360" s="53"/>
      <c r="F360" s="57"/>
      <c r="G360" s="57"/>
      <c r="H360" s="52"/>
      <c r="I360" s="53"/>
      <c r="J360" s="53"/>
      <c r="K360" s="95"/>
      <c r="L360" s="52"/>
      <c r="M360" s="52"/>
      <c r="N360" s="54"/>
      <c r="O360" s="254" t="str" cm="1">
        <f t="array" ref="O360">IF(A360="","",INDEX(근로조건!$A$5:$Y$1048576,MATCH(A360,근로조건!$A$5:$A$1048576,0)+0,15))</f>
        <v/>
      </c>
      <c r="P360" s="255" t="str" cm="1">
        <f t="array" ref="P360">IF(A360="","",INDEX(근로조건!$A$5:$Y$1048576,MATCH(A360,근로조건!$A$5:$A$1048576,0)+0,16))</f>
        <v/>
      </c>
      <c r="Q360" s="256" t="str" cm="1">
        <f t="array" ref="Q360">IF(A360="","",INDEX(근로조건!$A$5:$ZZ$1048576,MATCH(A360,근로조건!$A$5:$A$1048576,0)+0,21))</f>
        <v/>
      </c>
      <c r="R360" s="61"/>
      <c r="S360" s="61"/>
      <c r="T360" s="61"/>
      <c r="U360" s="61"/>
      <c r="V360" s="61"/>
      <c r="W360" s="61"/>
      <c r="X360" s="61"/>
      <c r="Y360" s="61"/>
      <c r="Z360" s="260" t="str">
        <f t="shared" si="18"/>
        <v/>
      </c>
      <c r="AA360" s="260" t="str">
        <f t="shared" si="19"/>
        <v/>
      </c>
      <c r="AB360" s="260" t="str" cm="1">
        <f t="array" ref="AB360">IFERROR(IF(A360="","",INDEX(근로조건!$A$5:$Z$1048576,MATCH(A360,근로조건!$A$5:$A$1048576,0)+0,17)-INDEX(근로조건!$A$5:$Z$1048576,MATCH(A360,근로조건!$A$5:$A$1048576,0)+0,11))*B360,"")</f>
        <v/>
      </c>
      <c r="AC360" s="260" t="str">
        <f t="shared" si="20"/>
        <v/>
      </c>
      <c r="AD360" s="260" t="str" cm="1">
        <f t="array" ref="AD360">IFERROR(IF(A360="","",INDEX(근로조건!$A$5:$L$1048576,MATCH(A360,근로조건!$A$5:$A$1048576,0)+0,12))*B360,"")</f>
        <v/>
      </c>
      <c r="AE360" s="261" t="str" cm="1">
        <f t="array" ref="AE360">IF(A360="","",INDEX(근로조건!$A$5:$AF$1048576,MATCH(A360,근로조건!$A$5:$A$1048576,0)+0,13))</f>
        <v/>
      </c>
      <c r="AF360" s="262" t="str" cm="1">
        <f t="array" ref="AF360">IF(A360="","",INDEX(근로조건!$A$5:$AF$1048576,MATCH(A360,근로조건!$A$5:$A$1048576,0)+0,14))</f>
        <v/>
      </c>
      <c r="AG360" s="261" t="str" cm="1">
        <f t="array" ref="AG360">IF(A360="","",INDEX(근로조건!$A$5:$AF$1048576,MATCH(A360,근로조건!$A$5:$A$1048576,0)+0,11))</f>
        <v/>
      </c>
      <c r="AH360" s="261" t="str" cm="1">
        <f t="array" ref="AH360">IF(A360="","",INDEX(근로조건!$A$5:$AF$1048576,MATCH(A360,근로조건!$A$5:$A$1048576,0)+0,19))</f>
        <v/>
      </c>
      <c r="AI360" s="262" t="str" cm="1">
        <f t="array" ref="AI360">IF(A360="","",INDEX(근로조건!$A$5:$AF$1048576,MATCH(A360,근로조건!$A$5:$A$1048576,0)+0,17))</f>
        <v/>
      </c>
      <c r="AJ360" s="253"/>
      <c r="AK360" s="253"/>
      <c r="AL360" s="253" t="str" cm="1">
        <f t="array" ref="AL360">IF(A360="","",INDEX(근로조건!$A$5:$AF$1048576,MATCH(A360,근로조건!$A$5:$A$1048576,0)+0,20))</f>
        <v/>
      </c>
      <c r="AM360" s="253"/>
      <c r="AN360" s="253"/>
      <c r="AO360" s="253"/>
      <c r="AP360" s="260"/>
      <c r="AQ360" s="123"/>
      <c r="AR360" s="166"/>
      <c r="AS360" s="267"/>
      <c r="AT360" s="266"/>
      <c r="AU360" s="266"/>
      <c r="AV360" s="266"/>
    </row>
    <row r="361" spans="1:48" x14ac:dyDescent="0.3">
      <c r="A361" s="52"/>
      <c r="B361" s="54"/>
      <c r="C361" s="53"/>
      <c r="D361" s="53"/>
      <c r="E361" s="53"/>
      <c r="F361" s="57"/>
      <c r="G361" s="57"/>
      <c r="H361" s="52"/>
      <c r="I361" s="53"/>
      <c r="J361" s="53"/>
      <c r="K361" s="95"/>
      <c r="L361" s="52"/>
      <c r="M361" s="52"/>
      <c r="N361" s="54"/>
      <c r="O361" s="254" t="str" cm="1">
        <f t="array" ref="O361">IF(A361="","",INDEX(근로조건!$A$5:$Y$1048576,MATCH(A361,근로조건!$A$5:$A$1048576,0)+0,15))</f>
        <v/>
      </c>
      <c r="P361" s="255" t="str" cm="1">
        <f t="array" ref="P361">IF(A361="","",INDEX(근로조건!$A$5:$Y$1048576,MATCH(A361,근로조건!$A$5:$A$1048576,0)+0,16))</f>
        <v/>
      </c>
      <c r="Q361" s="256" t="str" cm="1">
        <f t="array" ref="Q361">IF(A361="","",INDEX(근로조건!$A$5:$ZZ$1048576,MATCH(A361,근로조건!$A$5:$A$1048576,0)+0,21))</f>
        <v/>
      </c>
      <c r="R361" s="61"/>
      <c r="S361" s="61"/>
      <c r="T361" s="61"/>
      <c r="U361" s="61"/>
      <c r="V361" s="61"/>
      <c r="W361" s="61"/>
      <c r="X361" s="61"/>
      <c r="Y361" s="61"/>
      <c r="Z361" s="260" t="str">
        <f t="shared" si="18"/>
        <v/>
      </c>
      <c r="AA361" s="260" t="str">
        <f t="shared" si="19"/>
        <v/>
      </c>
      <c r="AB361" s="260" t="str" cm="1">
        <f t="array" ref="AB361">IFERROR(IF(A361="","",INDEX(근로조건!$A$5:$Z$1048576,MATCH(A361,근로조건!$A$5:$A$1048576,0)+0,17)-INDEX(근로조건!$A$5:$Z$1048576,MATCH(A361,근로조건!$A$5:$A$1048576,0)+0,11))*B361,"")</f>
        <v/>
      </c>
      <c r="AC361" s="260" t="str">
        <f t="shared" si="20"/>
        <v/>
      </c>
      <c r="AD361" s="260" t="str" cm="1">
        <f t="array" ref="AD361">IFERROR(IF(A361="","",INDEX(근로조건!$A$5:$L$1048576,MATCH(A361,근로조건!$A$5:$A$1048576,0)+0,12))*B361,"")</f>
        <v/>
      </c>
      <c r="AE361" s="261" t="str" cm="1">
        <f t="array" ref="AE361">IF(A361="","",INDEX(근로조건!$A$5:$AF$1048576,MATCH(A361,근로조건!$A$5:$A$1048576,0)+0,13))</f>
        <v/>
      </c>
      <c r="AF361" s="262" t="str" cm="1">
        <f t="array" ref="AF361">IF(A361="","",INDEX(근로조건!$A$5:$AF$1048576,MATCH(A361,근로조건!$A$5:$A$1048576,0)+0,14))</f>
        <v/>
      </c>
      <c r="AG361" s="261" t="str" cm="1">
        <f t="array" ref="AG361">IF(A361="","",INDEX(근로조건!$A$5:$AF$1048576,MATCH(A361,근로조건!$A$5:$A$1048576,0)+0,11))</f>
        <v/>
      </c>
      <c r="AH361" s="261" t="str" cm="1">
        <f t="array" ref="AH361">IF(A361="","",INDEX(근로조건!$A$5:$AF$1048576,MATCH(A361,근로조건!$A$5:$A$1048576,0)+0,19))</f>
        <v/>
      </c>
      <c r="AI361" s="262" t="str" cm="1">
        <f t="array" ref="AI361">IF(A361="","",INDEX(근로조건!$A$5:$AF$1048576,MATCH(A361,근로조건!$A$5:$A$1048576,0)+0,17))</f>
        <v/>
      </c>
      <c r="AJ361" s="253"/>
      <c r="AK361" s="253"/>
      <c r="AL361" s="253" t="str" cm="1">
        <f t="array" ref="AL361">IF(A361="","",INDEX(근로조건!$A$5:$AF$1048576,MATCH(A361,근로조건!$A$5:$A$1048576,0)+0,20))</f>
        <v/>
      </c>
      <c r="AM361" s="253"/>
      <c r="AN361" s="253"/>
      <c r="AO361" s="253"/>
      <c r="AP361" s="260"/>
      <c r="AQ361" s="123"/>
      <c r="AR361" s="166"/>
      <c r="AS361" s="267"/>
      <c r="AT361" s="266"/>
      <c r="AU361" s="266"/>
      <c r="AV361" s="266"/>
    </row>
    <row r="362" spans="1:48" x14ac:dyDescent="0.3">
      <c r="A362" s="52"/>
      <c r="B362" s="54"/>
      <c r="C362" s="53"/>
      <c r="D362" s="53"/>
      <c r="E362" s="53"/>
      <c r="F362" s="57"/>
      <c r="G362" s="57"/>
      <c r="H362" s="52"/>
      <c r="I362" s="53"/>
      <c r="J362" s="53"/>
      <c r="K362" s="95"/>
      <c r="L362" s="52"/>
      <c r="M362" s="52"/>
      <c r="N362" s="54"/>
      <c r="O362" s="254" t="str" cm="1">
        <f t="array" ref="O362">IF(A362="","",INDEX(근로조건!$A$5:$Y$1048576,MATCH(A362,근로조건!$A$5:$A$1048576,0)+0,15))</f>
        <v/>
      </c>
      <c r="P362" s="255" t="str" cm="1">
        <f t="array" ref="P362">IF(A362="","",INDEX(근로조건!$A$5:$Y$1048576,MATCH(A362,근로조건!$A$5:$A$1048576,0)+0,16))</f>
        <v/>
      </c>
      <c r="Q362" s="256" t="str" cm="1">
        <f t="array" ref="Q362">IF(A362="","",INDEX(근로조건!$A$5:$ZZ$1048576,MATCH(A362,근로조건!$A$5:$A$1048576,0)+0,21))</f>
        <v/>
      </c>
      <c r="R362" s="61"/>
      <c r="S362" s="61"/>
      <c r="T362" s="61"/>
      <c r="U362" s="61"/>
      <c r="V362" s="61"/>
      <c r="W362" s="61"/>
      <c r="X362" s="61"/>
      <c r="Y362" s="61"/>
      <c r="Z362" s="260" t="str">
        <f t="shared" si="18"/>
        <v/>
      </c>
      <c r="AA362" s="260" t="str">
        <f t="shared" si="19"/>
        <v/>
      </c>
      <c r="AB362" s="260" t="str" cm="1">
        <f t="array" ref="AB362">IFERROR(IF(A362="","",INDEX(근로조건!$A$5:$Z$1048576,MATCH(A362,근로조건!$A$5:$A$1048576,0)+0,17)-INDEX(근로조건!$A$5:$Z$1048576,MATCH(A362,근로조건!$A$5:$A$1048576,0)+0,11))*B362,"")</f>
        <v/>
      </c>
      <c r="AC362" s="260" t="str">
        <f t="shared" si="20"/>
        <v/>
      </c>
      <c r="AD362" s="260" t="str" cm="1">
        <f t="array" ref="AD362">IFERROR(IF(A362="","",INDEX(근로조건!$A$5:$L$1048576,MATCH(A362,근로조건!$A$5:$A$1048576,0)+0,12))*B362,"")</f>
        <v/>
      </c>
      <c r="AE362" s="261" t="str" cm="1">
        <f t="array" ref="AE362">IF(A362="","",INDEX(근로조건!$A$5:$AF$1048576,MATCH(A362,근로조건!$A$5:$A$1048576,0)+0,13))</f>
        <v/>
      </c>
      <c r="AF362" s="262" t="str" cm="1">
        <f t="array" ref="AF362">IF(A362="","",INDEX(근로조건!$A$5:$AF$1048576,MATCH(A362,근로조건!$A$5:$A$1048576,0)+0,14))</f>
        <v/>
      </c>
      <c r="AG362" s="261" t="str" cm="1">
        <f t="array" ref="AG362">IF(A362="","",INDEX(근로조건!$A$5:$AF$1048576,MATCH(A362,근로조건!$A$5:$A$1048576,0)+0,11))</f>
        <v/>
      </c>
      <c r="AH362" s="261" t="str" cm="1">
        <f t="array" ref="AH362">IF(A362="","",INDEX(근로조건!$A$5:$AF$1048576,MATCH(A362,근로조건!$A$5:$A$1048576,0)+0,19))</f>
        <v/>
      </c>
      <c r="AI362" s="262" t="str" cm="1">
        <f t="array" ref="AI362">IF(A362="","",INDEX(근로조건!$A$5:$AF$1048576,MATCH(A362,근로조건!$A$5:$A$1048576,0)+0,17))</f>
        <v/>
      </c>
      <c r="AJ362" s="253"/>
      <c r="AK362" s="253"/>
      <c r="AL362" s="253" t="str" cm="1">
        <f t="array" ref="AL362">IF(A362="","",INDEX(근로조건!$A$5:$AF$1048576,MATCH(A362,근로조건!$A$5:$A$1048576,0)+0,20))</f>
        <v/>
      </c>
      <c r="AM362" s="253"/>
      <c r="AN362" s="253"/>
      <c r="AO362" s="253"/>
      <c r="AP362" s="260"/>
      <c r="AQ362" s="123"/>
      <c r="AR362" s="166"/>
      <c r="AS362" s="267"/>
      <c r="AT362" s="266"/>
      <c r="AU362" s="266"/>
      <c r="AV362" s="266"/>
    </row>
    <row r="363" spans="1:48" x14ac:dyDescent="0.3">
      <c r="A363" s="52"/>
      <c r="B363" s="54"/>
      <c r="C363" s="53"/>
      <c r="D363" s="53"/>
      <c r="E363" s="53"/>
      <c r="F363" s="57"/>
      <c r="G363" s="57"/>
      <c r="H363" s="52"/>
      <c r="I363" s="53"/>
      <c r="J363" s="53"/>
      <c r="K363" s="95"/>
      <c r="L363" s="52"/>
      <c r="M363" s="52"/>
      <c r="N363" s="54"/>
      <c r="O363" s="254" t="str" cm="1">
        <f t="array" ref="O363">IF(A363="","",INDEX(근로조건!$A$5:$Y$1048576,MATCH(A363,근로조건!$A$5:$A$1048576,0)+0,15))</f>
        <v/>
      </c>
      <c r="P363" s="255" t="str" cm="1">
        <f t="array" ref="P363">IF(A363="","",INDEX(근로조건!$A$5:$Y$1048576,MATCH(A363,근로조건!$A$5:$A$1048576,0)+0,16))</f>
        <v/>
      </c>
      <c r="Q363" s="256" t="str" cm="1">
        <f t="array" ref="Q363">IF(A363="","",INDEX(근로조건!$A$5:$ZZ$1048576,MATCH(A363,근로조건!$A$5:$A$1048576,0)+0,21))</f>
        <v/>
      </c>
      <c r="R363" s="61"/>
      <c r="S363" s="61"/>
      <c r="T363" s="61"/>
      <c r="U363" s="61"/>
      <c r="V363" s="61"/>
      <c r="W363" s="61"/>
      <c r="X363" s="61"/>
      <c r="Y363" s="61"/>
      <c r="Z363" s="260" t="str">
        <f t="shared" si="18"/>
        <v/>
      </c>
      <c r="AA363" s="260" t="str">
        <f t="shared" si="19"/>
        <v/>
      </c>
      <c r="AB363" s="260" t="str" cm="1">
        <f t="array" ref="AB363">IFERROR(IF(A363="","",INDEX(근로조건!$A$5:$Z$1048576,MATCH(A363,근로조건!$A$5:$A$1048576,0)+0,17)-INDEX(근로조건!$A$5:$Z$1048576,MATCH(A363,근로조건!$A$5:$A$1048576,0)+0,11))*B363,"")</f>
        <v/>
      </c>
      <c r="AC363" s="260" t="str">
        <f t="shared" si="20"/>
        <v/>
      </c>
      <c r="AD363" s="260" t="str" cm="1">
        <f t="array" ref="AD363">IFERROR(IF(A363="","",INDEX(근로조건!$A$5:$L$1048576,MATCH(A363,근로조건!$A$5:$A$1048576,0)+0,12))*B363,"")</f>
        <v/>
      </c>
      <c r="AE363" s="261" t="str" cm="1">
        <f t="array" ref="AE363">IF(A363="","",INDEX(근로조건!$A$5:$AF$1048576,MATCH(A363,근로조건!$A$5:$A$1048576,0)+0,13))</f>
        <v/>
      </c>
      <c r="AF363" s="262" t="str" cm="1">
        <f t="array" ref="AF363">IF(A363="","",INDEX(근로조건!$A$5:$AF$1048576,MATCH(A363,근로조건!$A$5:$A$1048576,0)+0,14))</f>
        <v/>
      </c>
      <c r="AG363" s="261" t="str" cm="1">
        <f t="array" ref="AG363">IF(A363="","",INDEX(근로조건!$A$5:$AF$1048576,MATCH(A363,근로조건!$A$5:$A$1048576,0)+0,11))</f>
        <v/>
      </c>
      <c r="AH363" s="261" t="str" cm="1">
        <f t="array" ref="AH363">IF(A363="","",INDEX(근로조건!$A$5:$AF$1048576,MATCH(A363,근로조건!$A$5:$A$1048576,0)+0,19))</f>
        <v/>
      </c>
      <c r="AI363" s="262" t="str" cm="1">
        <f t="array" ref="AI363">IF(A363="","",INDEX(근로조건!$A$5:$AF$1048576,MATCH(A363,근로조건!$A$5:$A$1048576,0)+0,17))</f>
        <v/>
      </c>
      <c r="AJ363" s="253"/>
      <c r="AK363" s="253"/>
      <c r="AL363" s="253" t="str" cm="1">
        <f t="array" ref="AL363">IF(A363="","",INDEX(근로조건!$A$5:$AF$1048576,MATCH(A363,근로조건!$A$5:$A$1048576,0)+0,20))</f>
        <v/>
      </c>
      <c r="AM363" s="253"/>
      <c r="AN363" s="253"/>
      <c r="AO363" s="253"/>
      <c r="AP363" s="260"/>
      <c r="AQ363" s="123"/>
      <c r="AR363" s="166"/>
      <c r="AS363" s="267"/>
      <c r="AT363" s="266"/>
      <c r="AU363" s="266"/>
      <c r="AV363" s="266"/>
    </row>
    <row r="364" spans="1:48" x14ac:dyDescent="0.3">
      <c r="A364" s="52"/>
      <c r="B364" s="54"/>
      <c r="C364" s="53"/>
      <c r="D364" s="53"/>
      <c r="E364" s="53"/>
      <c r="F364" s="57"/>
      <c r="G364" s="57"/>
      <c r="H364" s="52"/>
      <c r="I364" s="53"/>
      <c r="J364" s="53"/>
      <c r="K364" s="95"/>
      <c r="L364" s="52"/>
      <c r="M364" s="52"/>
      <c r="N364" s="54"/>
      <c r="O364" s="254" t="str" cm="1">
        <f t="array" ref="O364">IF(A364="","",INDEX(근로조건!$A$5:$Y$1048576,MATCH(A364,근로조건!$A$5:$A$1048576,0)+0,15))</f>
        <v/>
      </c>
      <c r="P364" s="255" t="str" cm="1">
        <f t="array" ref="P364">IF(A364="","",INDEX(근로조건!$A$5:$Y$1048576,MATCH(A364,근로조건!$A$5:$A$1048576,0)+0,16))</f>
        <v/>
      </c>
      <c r="Q364" s="256" t="str" cm="1">
        <f t="array" ref="Q364">IF(A364="","",INDEX(근로조건!$A$5:$ZZ$1048576,MATCH(A364,근로조건!$A$5:$A$1048576,0)+0,21))</f>
        <v/>
      </c>
      <c r="R364" s="61"/>
      <c r="S364" s="61"/>
      <c r="T364" s="61"/>
      <c r="U364" s="61"/>
      <c r="V364" s="61"/>
      <c r="W364" s="61"/>
      <c r="X364" s="61"/>
      <c r="Y364" s="61"/>
      <c r="Z364" s="260" t="str">
        <f t="shared" si="18"/>
        <v/>
      </c>
      <c r="AA364" s="260" t="str">
        <f t="shared" si="19"/>
        <v/>
      </c>
      <c r="AB364" s="260" t="str" cm="1">
        <f t="array" ref="AB364">IFERROR(IF(A364="","",INDEX(근로조건!$A$5:$Z$1048576,MATCH(A364,근로조건!$A$5:$A$1048576,0)+0,17)-INDEX(근로조건!$A$5:$Z$1048576,MATCH(A364,근로조건!$A$5:$A$1048576,0)+0,11))*B364,"")</f>
        <v/>
      </c>
      <c r="AC364" s="260" t="str">
        <f t="shared" si="20"/>
        <v/>
      </c>
      <c r="AD364" s="260" t="str" cm="1">
        <f t="array" ref="AD364">IFERROR(IF(A364="","",INDEX(근로조건!$A$5:$L$1048576,MATCH(A364,근로조건!$A$5:$A$1048576,0)+0,12))*B364,"")</f>
        <v/>
      </c>
      <c r="AE364" s="261" t="str" cm="1">
        <f t="array" ref="AE364">IF(A364="","",INDEX(근로조건!$A$5:$AF$1048576,MATCH(A364,근로조건!$A$5:$A$1048576,0)+0,13))</f>
        <v/>
      </c>
      <c r="AF364" s="262" t="str" cm="1">
        <f t="array" ref="AF364">IF(A364="","",INDEX(근로조건!$A$5:$AF$1048576,MATCH(A364,근로조건!$A$5:$A$1048576,0)+0,14))</f>
        <v/>
      </c>
      <c r="AG364" s="261" t="str" cm="1">
        <f t="array" ref="AG364">IF(A364="","",INDEX(근로조건!$A$5:$AF$1048576,MATCH(A364,근로조건!$A$5:$A$1048576,0)+0,11))</f>
        <v/>
      </c>
      <c r="AH364" s="261" t="str" cm="1">
        <f t="array" ref="AH364">IF(A364="","",INDEX(근로조건!$A$5:$AF$1048576,MATCH(A364,근로조건!$A$5:$A$1048576,0)+0,19))</f>
        <v/>
      </c>
      <c r="AI364" s="262" t="str" cm="1">
        <f t="array" ref="AI364">IF(A364="","",INDEX(근로조건!$A$5:$AF$1048576,MATCH(A364,근로조건!$A$5:$A$1048576,0)+0,17))</f>
        <v/>
      </c>
      <c r="AJ364" s="253"/>
      <c r="AK364" s="253"/>
      <c r="AL364" s="253" t="str" cm="1">
        <f t="array" ref="AL364">IF(A364="","",INDEX(근로조건!$A$5:$AF$1048576,MATCH(A364,근로조건!$A$5:$A$1048576,0)+0,20))</f>
        <v/>
      </c>
      <c r="AM364" s="253"/>
      <c r="AN364" s="253"/>
      <c r="AO364" s="253"/>
      <c r="AP364" s="260"/>
      <c r="AQ364" s="123"/>
      <c r="AR364" s="166"/>
      <c r="AS364" s="267"/>
      <c r="AT364" s="266"/>
      <c r="AU364" s="266"/>
      <c r="AV364" s="266"/>
    </row>
    <row r="365" spans="1:48" x14ac:dyDescent="0.3">
      <c r="A365" s="52"/>
      <c r="B365" s="54"/>
      <c r="C365" s="53"/>
      <c r="D365" s="53"/>
      <c r="E365" s="53"/>
      <c r="F365" s="57"/>
      <c r="G365" s="57"/>
      <c r="H365" s="52"/>
      <c r="I365" s="53"/>
      <c r="J365" s="53"/>
      <c r="K365" s="95"/>
      <c r="L365" s="52"/>
      <c r="M365" s="52"/>
      <c r="N365" s="54"/>
      <c r="O365" s="254" t="str" cm="1">
        <f t="array" ref="O365">IF(A365="","",INDEX(근로조건!$A$5:$Y$1048576,MATCH(A365,근로조건!$A$5:$A$1048576,0)+0,15))</f>
        <v/>
      </c>
      <c r="P365" s="255" t="str" cm="1">
        <f t="array" ref="P365">IF(A365="","",INDEX(근로조건!$A$5:$Y$1048576,MATCH(A365,근로조건!$A$5:$A$1048576,0)+0,16))</f>
        <v/>
      </c>
      <c r="Q365" s="256" t="str" cm="1">
        <f t="array" ref="Q365">IF(A365="","",INDEX(근로조건!$A$5:$ZZ$1048576,MATCH(A365,근로조건!$A$5:$A$1048576,0)+0,21))</f>
        <v/>
      </c>
      <c r="R365" s="61"/>
      <c r="S365" s="61"/>
      <c r="T365" s="61"/>
      <c r="U365" s="61"/>
      <c r="V365" s="61"/>
      <c r="W365" s="61"/>
      <c r="X365" s="61"/>
      <c r="Y365" s="61"/>
      <c r="Z365" s="260" t="str">
        <f t="shared" si="18"/>
        <v/>
      </c>
      <c r="AA365" s="260" t="str">
        <f t="shared" si="19"/>
        <v/>
      </c>
      <c r="AB365" s="260" t="str" cm="1">
        <f t="array" ref="AB365">IFERROR(IF(A365="","",INDEX(근로조건!$A$5:$Z$1048576,MATCH(A365,근로조건!$A$5:$A$1048576,0)+0,17)-INDEX(근로조건!$A$5:$Z$1048576,MATCH(A365,근로조건!$A$5:$A$1048576,0)+0,11))*B365,"")</f>
        <v/>
      </c>
      <c r="AC365" s="260" t="str">
        <f t="shared" si="20"/>
        <v/>
      </c>
      <c r="AD365" s="260" t="str" cm="1">
        <f t="array" ref="AD365">IFERROR(IF(A365="","",INDEX(근로조건!$A$5:$L$1048576,MATCH(A365,근로조건!$A$5:$A$1048576,0)+0,12))*B365,"")</f>
        <v/>
      </c>
      <c r="AE365" s="261" t="str" cm="1">
        <f t="array" ref="AE365">IF(A365="","",INDEX(근로조건!$A$5:$AF$1048576,MATCH(A365,근로조건!$A$5:$A$1048576,0)+0,13))</f>
        <v/>
      </c>
      <c r="AF365" s="262" t="str" cm="1">
        <f t="array" ref="AF365">IF(A365="","",INDEX(근로조건!$A$5:$AF$1048576,MATCH(A365,근로조건!$A$5:$A$1048576,0)+0,14))</f>
        <v/>
      </c>
      <c r="AG365" s="261" t="str" cm="1">
        <f t="array" ref="AG365">IF(A365="","",INDEX(근로조건!$A$5:$AF$1048576,MATCH(A365,근로조건!$A$5:$A$1048576,0)+0,11))</f>
        <v/>
      </c>
      <c r="AH365" s="261" t="str" cm="1">
        <f t="array" ref="AH365">IF(A365="","",INDEX(근로조건!$A$5:$AF$1048576,MATCH(A365,근로조건!$A$5:$A$1048576,0)+0,19))</f>
        <v/>
      </c>
      <c r="AI365" s="262" t="str" cm="1">
        <f t="array" ref="AI365">IF(A365="","",INDEX(근로조건!$A$5:$AF$1048576,MATCH(A365,근로조건!$A$5:$A$1048576,0)+0,17))</f>
        <v/>
      </c>
      <c r="AJ365" s="253"/>
      <c r="AK365" s="253"/>
      <c r="AL365" s="253" t="str" cm="1">
        <f t="array" ref="AL365">IF(A365="","",INDEX(근로조건!$A$5:$AF$1048576,MATCH(A365,근로조건!$A$5:$A$1048576,0)+0,20))</f>
        <v/>
      </c>
      <c r="AM365" s="253"/>
      <c r="AN365" s="253"/>
      <c r="AO365" s="253"/>
      <c r="AP365" s="260"/>
      <c r="AQ365" s="123"/>
      <c r="AR365" s="166"/>
      <c r="AS365" s="267"/>
      <c r="AT365" s="266"/>
      <c r="AU365" s="266"/>
      <c r="AV365" s="266"/>
    </row>
    <row r="366" spans="1:48" x14ac:dyDescent="0.3">
      <c r="A366" s="52"/>
      <c r="B366" s="54"/>
      <c r="C366" s="53"/>
      <c r="D366" s="53"/>
      <c r="E366" s="53"/>
      <c r="F366" s="57"/>
      <c r="G366" s="57"/>
      <c r="H366" s="52"/>
      <c r="I366" s="53"/>
      <c r="J366" s="53"/>
      <c r="K366" s="95"/>
      <c r="L366" s="52"/>
      <c r="M366" s="52"/>
      <c r="N366" s="54"/>
      <c r="O366" s="254" t="str" cm="1">
        <f t="array" ref="O366">IF(A366="","",INDEX(근로조건!$A$5:$Y$1048576,MATCH(A366,근로조건!$A$5:$A$1048576,0)+0,15))</f>
        <v/>
      </c>
      <c r="P366" s="255" t="str" cm="1">
        <f t="array" ref="P366">IF(A366="","",INDEX(근로조건!$A$5:$Y$1048576,MATCH(A366,근로조건!$A$5:$A$1048576,0)+0,16))</f>
        <v/>
      </c>
      <c r="Q366" s="256" t="str" cm="1">
        <f t="array" ref="Q366">IF(A366="","",INDEX(근로조건!$A$5:$ZZ$1048576,MATCH(A366,근로조건!$A$5:$A$1048576,0)+0,21))</f>
        <v/>
      </c>
      <c r="R366" s="61"/>
      <c r="S366" s="61"/>
      <c r="T366" s="61"/>
      <c r="U366" s="61"/>
      <c r="V366" s="61"/>
      <c r="W366" s="61"/>
      <c r="X366" s="61"/>
      <c r="Y366" s="61"/>
      <c r="Z366" s="260" t="str">
        <f t="shared" si="18"/>
        <v/>
      </c>
      <c r="AA366" s="260" t="str">
        <f t="shared" si="19"/>
        <v/>
      </c>
      <c r="AB366" s="260" t="str" cm="1">
        <f t="array" ref="AB366">IFERROR(IF(A366="","",INDEX(근로조건!$A$5:$Z$1048576,MATCH(A366,근로조건!$A$5:$A$1048576,0)+0,17)-INDEX(근로조건!$A$5:$Z$1048576,MATCH(A366,근로조건!$A$5:$A$1048576,0)+0,11))*B366,"")</f>
        <v/>
      </c>
      <c r="AC366" s="260" t="str">
        <f t="shared" si="20"/>
        <v/>
      </c>
      <c r="AD366" s="260" t="str" cm="1">
        <f t="array" ref="AD366">IFERROR(IF(A366="","",INDEX(근로조건!$A$5:$L$1048576,MATCH(A366,근로조건!$A$5:$A$1048576,0)+0,12))*B366,"")</f>
        <v/>
      </c>
      <c r="AE366" s="261" t="str" cm="1">
        <f t="array" ref="AE366">IF(A366="","",INDEX(근로조건!$A$5:$AF$1048576,MATCH(A366,근로조건!$A$5:$A$1048576,0)+0,13))</f>
        <v/>
      </c>
      <c r="AF366" s="262" t="str" cm="1">
        <f t="array" ref="AF366">IF(A366="","",INDEX(근로조건!$A$5:$AF$1048576,MATCH(A366,근로조건!$A$5:$A$1048576,0)+0,14))</f>
        <v/>
      </c>
      <c r="AG366" s="261" t="str" cm="1">
        <f t="array" ref="AG366">IF(A366="","",INDEX(근로조건!$A$5:$AF$1048576,MATCH(A366,근로조건!$A$5:$A$1048576,0)+0,11))</f>
        <v/>
      </c>
      <c r="AH366" s="261" t="str" cm="1">
        <f t="array" ref="AH366">IF(A366="","",INDEX(근로조건!$A$5:$AF$1048576,MATCH(A366,근로조건!$A$5:$A$1048576,0)+0,19))</f>
        <v/>
      </c>
      <c r="AI366" s="262" t="str" cm="1">
        <f t="array" ref="AI366">IF(A366="","",INDEX(근로조건!$A$5:$AF$1048576,MATCH(A366,근로조건!$A$5:$A$1048576,0)+0,17))</f>
        <v/>
      </c>
      <c r="AJ366" s="253"/>
      <c r="AK366" s="253"/>
      <c r="AL366" s="253" t="str" cm="1">
        <f t="array" ref="AL366">IF(A366="","",INDEX(근로조건!$A$5:$AF$1048576,MATCH(A366,근로조건!$A$5:$A$1048576,0)+0,20))</f>
        <v/>
      </c>
      <c r="AM366" s="253"/>
      <c r="AN366" s="253"/>
      <c r="AO366" s="253"/>
      <c r="AP366" s="260"/>
      <c r="AQ366" s="123"/>
      <c r="AR366" s="166"/>
      <c r="AS366" s="267"/>
      <c r="AT366" s="266"/>
      <c r="AU366" s="266"/>
      <c r="AV366" s="266"/>
    </row>
    <row r="367" spans="1:48" x14ac:dyDescent="0.3">
      <c r="A367" s="52"/>
      <c r="B367" s="54"/>
      <c r="C367" s="53"/>
      <c r="D367" s="53"/>
      <c r="E367" s="53"/>
      <c r="F367" s="57"/>
      <c r="G367" s="57"/>
      <c r="H367" s="52"/>
      <c r="I367" s="53"/>
      <c r="J367" s="53"/>
      <c r="K367" s="95"/>
      <c r="L367" s="52"/>
      <c r="M367" s="52"/>
      <c r="N367" s="54"/>
      <c r="O367" s="254" t="str" cm="1">
        <f t="array" ref="O367">IF(A367="","",INDEX(근로조건!$A$5:$Y$1048576,MATCH(A367,근로조건!$A$5:$A$1048576,0)+0,15))</f>
        <v/>
      </c>
      <c r="P367" s="255" t="str" cm="1">
        <f t="array" ref="P367">IF(A367="","",INDEX(근로조건!$A$5:$Y$1048576,MATCH(A367,근로조건!$A$5:$A$1048576,0)+0,16))</f>
        <v/>
      </c>
      <c r="Q367" s="256" t="str" cm="1">
        <f t="array" ref="Q367">IF(A367="","",INDEX(근로조건!$A$5:$ZZ$1048576,MATCH(A367,근로조건!$A$5:$A$1048576,0)+0,21))</f>
        <v/>
      </c>
      <c r="R367" s="61"/>
      <c r="S367" s="61"/>
      <c r="T367" s="61"/>
      <c r="U367" s="61"/>
      <c r="V367" s="61"/>
      <c r="W367" s="61"/>
      <c r="X367" s="61"/>
      <c r="Y367" s="61"/>
      <c r="Z367" s="260" t="str">
        <f t="shared" si="18"/>
        <v/>
      </c>
      <c r="AA367" s="260" t="str">
        <f t="shared" si="19"/>
        <v/>
      </c>
      <c r="AB367" s="260" t="str" cm="1">
        <f t="array" ref="AB367">IFERROR(IF(A367="","",INDEX(근로조건!$A$5:$Z$1048576,MATCH(A367,근로조건!$A$5:$A$1048576,0)+0,17)-INDEX(근로조건!$A$5:$Z$1048576,MATCH(A367,근로조건!$A$5:$A$1048576,0)+0,11))*B367,"")</f>
        <v/>
      </c>
      <c r="AC367" s="260" t="str">
        <f t="shared" si="20"/>
        <v/>
      </c>
      <c r="AD367" s="260" t="str" cm="1">
        <f t="array" ref="AD367">IFERROR(IF(A367="","",INDEX(근로조건!$A$5:$L$1048576,MATCH(A367,근로조건!$A$5:$A$1048576,0)+0,12))*B367,"")</f>
        <v/>
      </c>
      <c r="AE367" s="261" t="str" cm="1">
        <f t="array" ref="AE367">IF(A367="","",INDEX(근로조건!$A$5:$AF$1048576,MATCH(A367,근로조건!$A$5:$A$1048576,0)+0,13))</f>
        <v/>
      </c>
      <c r="AF367" s="262" t="str" cm="1">
        <f t="array" ref="AF367">IF(A367="","",INDEX(근로조건!$A$5:$AF$1048576,MATCH(A367,근로조건!$A$5:$A$1048576,0)+0,14))</f>
        <v/>
      </c>
      <c r="AG367" s="261" t="str" cm="1">
        <f t="array" ref="AG367">IF(A367="","",INDEX(근로조건!$A$5:$AF$1048576,MATCH(A367,근로조건!$A$5:$A$1048576,0)+0,11))</f>
        <v/>
      </c>
      <c r="AH367" s="261" t="str" cm="1">
        <f t="array" ref="AH367">IF(A367="","",INDEX(근로조건!$A$5:$AF$1048576,MATCH(A367,근로조건!$A$5:$A$1048576,0)+0,19))</f>
        <v/>
      </c>
      <c r="AI367" s="262" t="str" cm="1">
        <f t="array" ref="AI367">IF(A367="","",INDEX(근로조건!$A$5:$AF$1048576,MATCH(A367,근로조건!$A$5:$A$1048576,0)+0,17))</f>
        <v/>
      </c>
      <c r="AJ367" s="253"/>
      <c r="AK367" s="253"/>
      <c r="AL367" s="253" t="str" cm="1">
        <f t="array" ref="AL367">IF(A367="","",INDEX(근로조건!$A$5:$AF$1048576,MATCH(A367,근로조건!$A$5:$A$1048576,0)+0,20))</f>
        <v/>
      </c>
      <c r="AM367" s="253"/>
      <c r="AN367" s="253"/>
      <c r="AO367" s="253"/>
      <c r="AP367" s="260"/>
      <c r="AQ367" s="123"/>
      <c r="AR367" s="166"/>
      <c r="AS367" s="267"/>
      <c r="AT367" s="266"/>
      <c r="AU367" s="266"/>
      <c r="AV367" s="266"/>
    </row>
    <row r="368" spans="1:48" x14ac:dyDescent="0.3">
      <c r="A368" s="52"/>
      <c r="B368" s="54"/>
      <c r="C368" s="53"/>
      <c r="D368" s="53"/>
      <c r="E368" s="53"/>
      <c r="F368" s="57"/>
      <c r="G368" s="57"/>
      <c r="H368" s="52"/>
      <c r="I368" s="53"/>
      <c r="J368" s="53"/>
      <c r="K368" s="95"/>
      <c r="L368" s="52"/>
      <c r="M368" s="52"/>
      <c r="N368" s="54"/>
      <c r="O368" s="254" t="str" cm="1">
        <f t="array" ref="O368">IF(A368="","",INDEX(근로조건!$A$5:$Y$1048576,MATCH(A368,근로조건!$A$5:$A$1048576,0)+0,15))</f>
        <v/>
      </c>
      <c r="P368" s="255" t="str" cm="1">
        <f t="array" ref="P368">IF(A368="","",INDEX(근로조건!$A$5:$Y$1048576,MATCH(A368,근로조건!$A$5:$A$1048576,0)+0,16))</f>
        <v/>
      </c>
      <c r="Q368" s="256" t="str" cm="1">
        <f t="array" ref="Q368">IF(A368="","",INDEX(근로조건!$A$5:$ZZ$1048576,MATCH(A368,근로조건!$A$5:$A$1048576,0)+0,21))</f>
        <v/>
      </c>
      <c r="R368" s="61"/>
      <c r="S368" s="61"/>
      <c r="T368" s="61"/>
      <c r="U368" s="61"/>
      <c r="V368" s="61"/>
      <c r="W368" s="61"/>
      <c r="X368" s="61"/>
      <c r="Y368" s="61"/>
      <c r="Z368" s="260" t="str">
        <f t="shared" si="18"/>
        <v/>
      </c>
      <c r="AA368" s="260" t="str">
        <f t="shared" si="19"/>
        <v/>
      </c>
      <c r="AB368" s="260" t="str" cm="1">
        <f t="array" ref="AB368">IFERROR(IF(A368="","",INDEX(근로조건!$A$5:$Z$1048576,MATCH(A368,근로조건!$A$5:$A$1048576,0)+0,17)-INDEX(근로조건!$A$5:$Z$1048576,MATCH(A368,근로조건!$A$5:$A$1048576,0)+0,11))*B368,"")</f>
        <v/>
      </c>
      <c r="AC368" s="260" t="str">
        <f t="shared" si="20"/>
        <v/>
      </c>
      <c r="AD368" s="260" t="str" cm="1">
        <f t="array" ref="AD368">IFERROR(IF(A368="","",INDEX(근로조건!$A$5:$L$1048576,MATCH(A368,근로조건!$A$5:$A$1048576,0)+0,12))*B368,"")</f>
        <v/>
      </c>
      <c r="AE368" s="261" t="str" cm="1">
        <f t="array" ref="AE368">IF(A368="","",INDEX(근로조건!$A$5:$AF$1048576,MATCH(A368,근로조건!$A$5:$A$1048576,0)+0,13))</f>
        <v/>
      </c>
      <c r="AF368" s="262" t="str" cm="1">
        <f t="array" ref="AF368">IF(A368="","",INDEX(근로조건!$A$5:$AF$1048576,MATCH(A368,근로조건!$A$5:$A$1048576,0)+0,14))</f>
        <v/>
      </c>
      <c r="AG368" s="261" t="str" cm="1">
        <f t="array" ref="AG368">IF(A368="","",INDEX(근로조건!$A$5:$AF$1048576,MATCH(A368,근로조건!$A$5:$A$1048576,0)+0,11))</f>
        <v/>
      </c>
      <c r="AH368" s="261" t="str" cm="1">
        <f t="array" ref="AH368">IF(A368="","",INDEX(근로조건!$A$5:$AF$1048576,MATCH(A368,근로조건!$A$5:$A$1048576,0)+0,19))</f>
        <v/>
      </c>
      <c r="AI368" s="262" t="str" cm="1">
        <f t="array" ref="AI368">IF(A368="","",INDEX(근로조건!$A$5:$AF$1048576,MATCH(A368,근로조건!$A$5:$A$1048576,0)+0,17))</f>
        <v/>
      </c>
      <c r="AJ368" s="253"/>
      <c r="AK368" s="253"/>
      <c r="AL368" s="253" t="str" cm="1">
        <f t="array" ref="AL368">IF(A368="","",INDEX(근로조건!$A$5:$AF$1048576,MATCH(A368,근로조건!$A$5:$A$1048576,0)+0,20))</f>
        <v/>
      </c>
      <c r="AM368" s="253"/>
      <c r="AN368" s="253"/>
      <c r="AO368" s="253"/>
      <c r="AP368" s="260"/>
      <c r="AQ368" s="123"/>
      <c r="AR368" s="166"/>
      <c r="AS368" s="267"/>
      <c r="AT368" s="266"/>
      <c r="AU368" s="266"/>
      <c r="AV368" s="266"/>
    </row>
    <row r="369" spans="1:48" x14ac:dyDescent="0.3">
      <c r="A369" s="52"/>
      <c r="B369" s="54"/>
      <c r="C369" s="53"/>
      <c r="D369" s="53"/>
      <c r="E369" s="53"/>
      <c r="F369" s="57"/>
      <c r="G369" s="57"/>
      <c r="H369" s="52"/>
      <c r="I369" s="53"/>
      <c r="J369" s="53"/>
      <c r="K369" s="95"/>
      <c r="L369" s="52"/>
      <c r="M369" s="52"/>
      <c r="N369" s="54"/>
      <c r="O369" s="254" t="str" cm="1">
        <f t="array" ref="O369">IF(A369="","",INDEX(근로조건!$A$5:$Y$1048576,MATCH(A369,근로조건!$A$5:$A$1048576,0)+0,15))</f>
        <v/>
      </c>
      <c r="P369" s="255" t="str" cm="1">
        <f t="array" ref="P369">IF(A369="","",INDEX(근로조건!$A$5:$Y$1048576,MATCH(A369,근로조건!$A$5:$A$1048576,0)+0,16))</f>
        <v/>
      </c>
      <c r="Q369" s="256" t="str" cm="1">
        <f t="array" ref="Q369">IF(A369="","",INDEX(근로조건!$A$5:$ZZ$1048576,MATCH(A369,근로조건!$A$5:$A$1048576,0)+0,21))</f>
        <v/>
      </c>
      <c r="R369" s="61"/>
      <c r="S369" s="61"/>
      <c r="T369" s="61"/>
      <c r="U369" s="61"/>
      <c r="V369" s="61"/>
      <c r="W369" s="61"/>
      <c r="X369" s="61"/>
      <c r="Y369" s="61"/>
      <c r="Z369" s="260" t="str">
        <f t="shared" si="18"/>
        <v/>
      </c>
      <c r="AA369" s="260" t="str">
        <f t="shared" si="19"/>
        <v/>
      </c>
      <c r="AB369" s="260" t="str" cm="1">
        <f t="array" ref="AB369">IFERROR(IF(A369="","",INDEX(근로조건!$A$5:$Z$1048576,MATCH(A369,근로조건!$A$5:$A$1048576,0)+0,17)-INDEX(근로조건!$A$5:$Z$1048576,MATCH(A369,근로조건!$A$5:$A$1048576,0)+0,11))*B369,"")</f>
        <v/>
      </c>
      <c r="AC369" s="260" t="str">
        <f t="shared" si="20"/>
        <v/>
      </c>
      <c r="AD369" s="260" t="str" cm="1">
        <f t="array" ref="AD369">IFERROR(IF(A369="","",INDEX(근로조건!$A$5:$L$1048576,MATCH(A369,근로조건!$A$5:$A$1048576,0)+0,12))*B369,"")</f>
        <v/>
      </c>
      <c r="AE369" s="261" t="str" cm="1">
        <f t="array" ref="AE369">IF(A369="","",INDEX(근로조건!$A$5:$AF$1048576,MATCH(A369,근로조건!$A$5:$A$1048576,0)+0,13))</f>
        <v/>
      </c>
      <c r="AF369" s="262" t="str" cm="1">
        <f t="array" ref="AF369">IF(A369="","",INDEX(근로조건!$A$5:$AF$1048576,MATCH(A369,근로조건!$A$5:$A$1048576,0)+0,14))</f>
        <v/>
      </c>
      <c r="AG369" s="261" t="str" cm="1">
        <f t="array" ref="AG369">IF(A369="","",INDEX(근로조건!$A$5:$AF$1048576,MATCH(A369,근로조건!$A$5:$A$1048576,0)+0,11))</f>
        <v/>
      </c>
      <c r="AH369" s="261" t="str" cm="1">
        <f t="array" ref="AH369">IF(A369="","",INDEX(근로조건!$A$5:$AF$1048576,MATCH(A369,근로조건!$A$5:$A$1048576,0)+0,19))</f>
        <v/>
      </c>
      <c r="AI369" s="262" t="str" cm="1">
        <f t="array" ref="AI369">IF(A369="","",INDEX(근로조건!$A$5:$AF$1048576,MATCH(A369,근로조건!$A$5:$A$1048576,0)+0,17))</f>
        <v/>
      </c>
      <c r="AJ369" s="253"/>
      <c r="AK369" s="253"/>
      <c r="AL369" s="253" t="str" cm="1">
        <f t="array" ref="AL369">IF(A369="","",INDEX(근로조건!$A$5:$AF$1048576,MATCH(A369,근로조건!$A$5:$A$1048576,0)+0,20))</f>
        <v/>
      </c>
      <c r="AM369" s="253"/>
      <c r="AN369" s="253"/>
      <c r="AO369" s="253"/>
      <c r="AP369" s="260"/>
      <c r="AQ369" s="123"/>
      <c r="AR369" s="166"/>
      <c r="AS369" s="267"/>
      <c r="AT369" s="266"/>
      <c r="AU369" s="266"/>
      <c r="AV369" s="266"/>
    </row>
    <row r="370" spans="1:48" x14ac:dyDescent="0.3">
      <c r="A370" s="52"/>
      <c r="B370" s="54"/>
      <c r="C370" s="53"/>
      <c r="D370" s="53"/>
      <c r="E370" s="53"/>
      <c r="F370" s="57"/>
      <c r="G370" s="57"/>
      <c r="H370" s="52"/>
      <c r="I370" s="53"/>
      <c r="J370" s="53"/>
      <c r="K370" s="95"/>
      <c r="L370" s="52"/>
      <c r="M370" s="52"/>
      <c r="N370" s="54"/>
      <c r="O370" s="254" t="str" cm="1">
        <f t="array" ref="O370">IF(A370="","",INDEX(근로조건!$A$5:$Y$1048576,MATCH(A370,근로조건!$A$5:$A$1048576,0)+0,15))</f>
        <v/>
      </c>
      <c r="P370" s="255" t="str" cm="1">
        <f t="array" ref="P370">IF(A370="","",INDEX(근로조건!$A$5:$Y$1048576,MATCH(A370,근로조건!$A$5:$A$1048576,0)+0,16))</f>
        <v/>
      </c>
      <c r="Q370" s="256" t="str" cm="1">
        <f t="array" ref="Q370">IF(A370="","",INDEX(근로조건!$A$5:$ZZ$1048576,MATCH(A370,근로조건!$A$5:$A$1048576,0)+0,21))</f>
        <v/>
      </c>
      <c r="R370" s="61"/>
      <c r="S370" s="61"/>
      <c r="T370" s="61"/>
      <c r="U370" s="61"/>
      <c r="V370" s="61"/>
      <c r="W370" s="61"/>
      <c r="X370" s="61"/>
      <c r="Y370" s="61"/>
      <c r="Z370" s="260" t="str">
        <f t="shared" si="18"/>
        <v/>
      </c>
      <c r="AA370" s="260" t="str">
        <f t="shared" si="19"/>
        <v/>
      </c>
      <c r="AB370" s="260" t="str" cm="1">
        <f t="array" ref="AB370">IFERROR(IF(A370="","",INDEX(근로조건!$A$5:$Z$1048576,MATCH(A370,근로조건!$A$5:$A$1048576,0)+0,17)-INDEX(근로조건!$A$5:$Z$1048576,MATCH(A370,근로조건!$A$5:$A$1048576,0)+0,11))*B370,"")</f>
        <v/>
      </c>
      <c r="AC370" s="260" t="str">
        <f t="shared" si="20"/>
        <v/>
      </c>
      <c r="AD370" s="260" t="str" cm="1">
        <f t="array" ref="AD370">IFERROR(IF(A370="","",INDEX(근로조건!$A$5:$L$1048576,MATCH(A370,근로조건!$A$5:$A$1048576,0)+0,12))*B370,"")</f>
        <v/>
      </c>
      <c r="AE370" s="261" t="str" cm="1">
        <f t="array" ref="AE370">IF(A370="","",INDEX(근로조건!$A$5:$AF$1048576,MATCH(A370,근로조건!$A$5:$A$1048576,0)+0,13))</f>
        <v/>
      </c>
      <c r="AF370" s="262" t="str" cm="1">
        <f t="array" ref="AF370">IF(A370="","",INDEX(근로조건!$A$5:$AF$1048576,MATCH(A370,근로조건!$A$5:$A$1048576,0)+0,14))</f>
        <v/>
      </c>
      <c r="AG370" s="261" t="str" cm="1">
        <f t="array" ref="AG370">IF(A370="","",INDEX(근로조건!$A$5:$AF$1048576,MATCH(A370,근로조건!$A$5:$A$1048576,0)+0,11))</f>
        <v/>
      </c>
      <c r="AH370" s="261" t="str" cm="1">
        <f t="array" ref="AH370">IF(A370="","",INDEX(근로조건!$A$5:$AF$1048576,MATCH(A370,근로조건!$A$5:$A$1048576,0)+0,19))</f>
        <v/>
      </c>
      <c r="AI370" s="262" t="str" cm="1">
        <f t="array" ref="AI370">IF(A370="","",INDEX(근로조건!$A$5:$AF$1048576,MATCH(A370,근로조건!$A$5:$A$1048576,0)+0,17))</f>
        <v/>
      </c>
      <c r="AJ370" s="253"/>
      <c r="AK370" s="253"/>
      <c r="AL370" s="253" t="str" cm="1">
        <f t="array" ref="AL370">IF(A370="","",INDEX(근로조건!$A$5:$AF$1048576,MATCH(A370,근로조건!$A$5:$A$1048576,0)+0,20))</f>
        <v/>
      </c>
      <c r="AM370" s="253"/>
      <c r="AN370" s="253"/>
      <c r="AO370" s="253"/>
      <c r="AP370" s="260"/>
      <c r="AQ370" s="123"/>
      <c r="AR370" s="166"/>
      <c r="AS370" s="267"/>
      <c r="AT370" s="266"/>
      <c r="AU370" s="266"/>
      <c r="AV370" s="266"/>
    </row>
    <row r="371" spans="1:48" x14ac:dyDescent="0.3">
      <c r="A371" s="52"/>
      <c r="B371" s="54"/>
      <c r="C371" s="53"/>
      <c r="D371" s="53"/>
      <c r="E371" s="53"/>
      <c r="F371" s="57"/>
      <c r="G371" s="57"/>
      <c r="H371" s="52"/>
      <c r="I371" s="53"/>
      <c r="J371" s="53"/>
      <c r="K371" s="95"/>
      <c r="L371" s="52"/>
      <c r="M371" s="52"/>
      <c r="N371" s="54"/>
      <c r="O371" s="254" t="str" cm="1">
        <f t="array" ref="O371">IF(A371="","",INDEX(근로조건!$A$5:$Y$1048576,MATCH(A371,근로조건!$A$5:$A$1048576,0)+0,15))</f>
        <v/>
      </c>
      <c r="P371" s="255" t="str" cm="1">
        <f t="array" ref="P371">IF(A371="","",INDEX(근로조건!$A$5:$Y$1048576,MATCH(A371,근로조건!$A$5:$A$1048576,0)+0,16))</f>
        <v/>
      </c>
      <c r="Q371" s="256" t="str" cm="1">
        <f t="array" ref="Q371">IF(A371="","",INDEX(근로조건!$A$5:$ZZ$1048576,MATCH(A371,근로조건!$A$5:$A$1048576,0)+0,21))</f>
        <v/>
      </c>
      <c r="R371" s="61"/>
      <c r="S371" s="61"/>
      <c r="T371" s="61"/>
      <c r="U371" s="61"/>
      <c r="V371" s="61"/>
      <c r="W371" s="61"/>
      <c r="X371" s="61"/>
      <c r="Y371" s="61"/>
      <c r="Z371" s="260" t="str">
        <f t="shared" si="18"/>
        <v/>
      </c>
      <c r="AA371" s="260" t="str">
        <f t="shared" si="19"/>
        <v/>
      </c>
      <c r="AB371" s="260" t="str" cm="1">
        <f t="array" ref="AB371">IFERROR(IF(A371="","",INDEX(근로조건!$A$5:$Z$1048576,MATCH(A371,근로조건!$A$5:$A$1048576,0)+0,17)-INDEX(근로조건!$A$5:$Z$1048576,MATCH(A371,근로조건!$A$5:$A$1048576,0)+0,11))*B371,"")</f>
        <v/>
      </c>
      <c r="AC371" s="260" t="str">
        <f t="shared" si="20"/>
        <v/>
      </c>
      <c r="AD371" s="260" t="str" cm="1">
        <f t="array" ref="AD371">IFERROR(IF(A371="","",INDEX(근로조건!$A$5:$L$1048576,MATCH(A371,근로조건!$A$5:$A$1048576,0)+0,12))*B371,"")</f>
        <v/>
      </c>
      <c r="AE371" s="261" t="str" cm="1">
        <f t="array" ref="AE371">IF(A371="","",INDEX(근로조건!$A$5:$AF$1048576,MATCH(A371,근로조건!$A$5:$A$1048576,0)+0,13))</f>
        <v/>
      </c>
      <c r="AF371" s="262" t="str" cm="1">
        <f t="array" ref="AF371">IF(A371="","",INDEX(근로조건!$A$5:$AF$1048576,MATCH(A371,근로조건!$A$5:$A$1048576,0)+0,14))</f>
        <v/>
      </c>
      <c r="AG371" s="261" t="str" cm="1">
        <f t="array" ref="AG371">IF(A371="","",INDEX(근로조건!$A$5:$AF$1048576,MATCH(A371,근로조건!$A$5:$A$1048576,0)+0,11))</f>
        <v/>
      </c>
      <c r="AH371" s="261" t="str" cm="1">
        <f t="array" ref="AH371">IF(A371="","",INDEX(근로조건!$A$5:$AF$1048576,MATCH(A371,근로조건!$A$5:$A$1048576,0)+0,19))</f>
        <v/>
      </c>
      <c r="AI371" s="262" t="str" cm="1">
        <f t="array" ref="AI371">IF(A371="","",INDEX(근로조건!$A$5:$AF$1048576,MATCH(A371,근로조건!$A$5:$A$1048576,0)+0,17))</f>
        <v/>
      </c>
      <c r="AJ371" s="253"/>
      <c r="AK371" s="253"/>
      <c r="AL371" s="253" t="str" cm="1">
        <f t="array" ref="AL371">IF(A371="","",INDEX(근로조건!$A$5:$AF$1048576,MATCH(A371,근로조건!$A$5:$A$1048576,0)+0,20))</f>
        <v/>
      </c>
      <c r="AM371" s="253"/>
      <c r="AN371" s="253"/>
      <c r="AO371" s="253"/>
      <c r="AP371" s="260"/>
      <c r="AQ371" s="123"/>
      <c r="AR371" s="166"/>
      <c r="AS371" s="267"/>
      <c r="AT371" s="266"/>
      <c r="AU371" s="266"/>
      <c r="AV371" s="266"/>
    </row>
    <row r="372" spans="1:48" x14ac:dyDescent="0.3">
      <c r="A372" s="52"/>
      <c r="B372" s="54"/>
      <c r="C372" s="53"/>
      <c r="D372" s="53"/>
      <c r="E372" s="53"/>
      <c r="F372" s="57"/>
      <c r="G372" s="57"/>
      <c r="H372" s="52"/>
      <c r="I372" s="53"/>
      <c r="J372" s="53"/>
      <c r="K372" s="95"/>
      <c r="L372" s="52"/>
      <c r="M372" s="52"/>
      <c r="N372" s="54"/>
      <c r="O372" s="254" t="str" cm="1">
        <f t="array" ref="O372">IF(A372="","",INDEX(근로조건!$A$5:$Y$1048576,MATCH(A372,근로조건!$A$5:$A$1048576,0)+0,15))</f>
        <v/>
      </c>
      <c r="P372" s="255" t="str" cm="1">
        <f t="array" ref="P372">IF(A372="","",INDEX(근로조건!$A$5:$Y$1048576,MATCH(A372,근로조건!$A$5:$A$1048576,0)+0,16))</f>
        <v/>
      </c>
      <c r="Q372" s="256" t="str" cm="1">
        <f t="array" ref="Q372">IF(A372="","",INDEX(근로조건!$A$5:$ZZ$1048576,MATCH(A372,근로조건!$A$5:$A$1048576,0)+0,21))</f>
        <v/>
      </c>
      <c r="R372" s="61"/>
      <c r="S372" s="61"/>
      <c r="T372" s="61"/>
      <c r="U372" s="61"/>
      <c r="V372" s="61"/>
      <c r="W372" s="61"/>
      <c r="X372" s="61"/>
      <c r="Y372" s="61"/>
      <c r="Z372" s="260" t="str">
        <f t="shared" si="18"/>
        <v/>
      </c>
      <c r="AA372" s="260" t="str">
        <f t="shared" si="19"/>
        <v/>
      </c>
      <c r="AB372" s="260" t="str" cm="1">
        <f t="array" ref="AB372">IFERROR(IF(A372="","",INDEX(근로조건!$A$5:$Z$1048576,MATCH(A372,근로조건!$A$5:$A$1048576,0)+0,17)-INDEX(근로조건!$A$5:$Z$1048576,MATCH(A372,근로조건!$A$5:$A$1048576,0)+0,11))*B372,"")</f>
        <v/>
      </c>
      <c r="AC372" s="260" t="str">
        <f t="shared" si="20"/>
        <v/>
      </c>
      <c r="AD372" s="260" t="str" cm="1">
        <f t="array" ref="AD372">IFERROR(IF(A372="","",INDEX(근로조건!$A$5:$L$1048576,MATCH(A372,근로조건!$A$5:$A$1048576,0)+0,12))*B372,"")</f>
        <v/>
      </c>
      <c r="AE372" s="261" t="str" cm="1">
        <f t="array" ref="AE372">IF(A372="","",INDEX(근로조건!$A$5:$AF$1048576,MATCH(A372,근로조건!$A$5:$A$1048576,0)+0,13))</f>
        <v/>
      </c>
      <c r="AF372" s="262" t="str" cm="1">
        <f t="array" ref="AF372">IF(A372="","",INDEX(근로조건!$A$5:$AF$1048576,MATCH(A372,근로조건!$A$5:$A$1048576,0)+0,14))</f>
        <v/>
      </c>
      <c r="AG372" s="261" t="str" cm="1">
        <f t="array" ref="AG372">IF(A372="","",INDEX(근로조건!$A$5:$AF$1048576,MATCH(A372,근로조건!$A$5:$A$1048576,0)+0,11))</f>
        <v/>
      </c>
      <c r="AH372" s="261" t="str" cm="1">
        <f t="array" ref="AH372">IF(A372="","",INDEX(근로조건!$A$5:$AF$1048576,MATCH(A372,근로조건!$A$5:$A$1048576,0)+0,19))</f>
        <v/>
      </c>
      <c r="AI372" s="262" t="str" cm="1">
        <f t="array" ref="AI372">IF(A372="","",INDEX(근로조건!$A$5:$AF$1048576,MATCH(A372,근로조건!$A$5:$A$1048576,0)+0,17))</f>
        <v/>
      </c>
      <c r="AJ372" s="253"/>
      <c r="AK372" s="253"/>
      <c r="AL372" s="253" t="str" cm="1">
        <f t="array" ref="AL372">IF(A372="","",INDEX(근로조건!$A$5:$AF$1048576,MATCH(A372,근로조건!$A$5:$A$1048576,0)+0,20))</f>
        <v/>
      </c>
      <c r="AM372" s="253"/>
      <c r="AN372" s="253"/>
      <c r="AO372" s="253"/>
      <c r="AP372" s="260"/>
      <c r="AQ372" s="123"/>
      <c r="AR372" s="166"/>
      <c r="AS372" s="267"/>
      <c r="AT372" s="266"/>
      <c r="AU372" s="266"/>
      <c r="AV372" s="266"/>
    </row>
    <row r="373" spans="1:48" x14ac:dyDescent="0.3">
      <c r="A373" s="52"/>
      <c r="B373" s="54"/>
      <c r="C373" s="53"/>
      <c r="D373" s="53"/>
      <c r="E373" s="53"/>
      <c r="F373" s="57"/>
      <c r="G373" s="57"/>
      <c r="H373" s="52"/>
      <c r="I373" s="53"/>
      <c r="J373" s="53"/>
      <c r="K373" s="95"/>
      <c r="L373" s="52"/>
      <c r="M373" s="52"/>
      <c r="N373" s="54"/>
      <c r="O373" s="254" t="str" cm="1">
        <f t="array" ref="O373">IF(A373="","",INDEX(근로조건!$A$5:$Y$1048576,MATCH(A373,근로조건!$A$5:$A$1048576,0)+0,15))</f>
        <v/>
      </c>
      <c r="P373" s="255" t="str" cm="1">
        <f t="array" ref="P373">IF(A373="","",INDEX(근로조건!$A$5:$Y$1048576,MATCH(A373,근로조건!$A$5:$A$1048576,0)+0,16))</f>
        <v/>
      </c>
      <c r="Q373" s="256" t="str" cm="1">
        <f t="array" ref="Q373">IF(A373="","",INDEX(근로조건!$A$5:$ZZ$1048576,MATCH(A373,근로조건!$A$5:$A$1048576,0)+0,21))</f>
        <v/>
      </c>
      <c r="R373" s="61"/>
      <c r="S373" s="61"/>
      <c r="T373" s="61"/>
      <c r="U373" s="61"/>
      <c r="V373" s="61"/>
      <c r="W373" s="61"/>
      <c r="X373" s="61"/>
      <c r="Y373" s="61"/>
      <c r="Z373" s="260" t="str">
        <f t="shared" si="18"/>
        <v/>
      </c>
      <c r="AA373" s="260" t="str">
        <f t="shared" si="19"/>
        <v/>
      </c>
      <c r="AB373" s="260" t="str" cm="1">
        <f t="array" ref="AB373">IFERROR(IF(A373="","",INDEX(근로조건!$A$5:$Z$1048576,MATCH(A373,근로조건!$A$5:$A$1048576,0)+0,17)-INDEX(근로조건!$A$5:$Z$1048576,MATCH(A373,근로조건!$A$5:$A$1048576,0)+0,11))*B373,"")</f>
        <v/>
      </c>
      <c r="AC373" s="260" t="str">
        <f t="shared" si="20"/>
        <v/>
      </c>
      <c r="AD373" s="260" t="str" cm="1">
        <f t="array" ref="AD373">IFERROR(IF(A373="","",INDEX(근로조건!$A$5:$L$1048576,MATCH(A373,근로조건!$A$5:$A$1048576,0)+0,12))*B373,"")</f>
        <v/>
      </c>
      <c r="AE373" s="261" t="str" cm="1">
        <f t="array" ref="AE373">IF(A373="","",INDEX(근로조건!$A$5:$AF$1048576,MATCH(A373,근로조건!$A$5:$A$1048576,0)+0,13))</f>
        <v/>
      </c>
      <c r="AF373" s="262" t="str" cm="1">
        <f t="array" ref="AF373">IF(A373="","",INDEX(근로조건!$A$5:$AF$1048576,MATCH(A373,근로조건!$A$5:$A$1048576,0)+0,14))</f>
        <v/>
      </c>
      <c r="AG373" s="261" t="str" cm="1">
        <f t="array" ref="AG373">IF(A373="","",INDEX(근로조건!$A$5:$AF$1048576,MATCH(A373,근로조건!$A$5:$A$1048576,0)+0,11))</f>
        <v/>
      </c>
      <c r="AH373" s="261" t="str" cm="1">
        <f t="array" ref="AH373">IF(A373="","",INDEX(근로조건!$A$5:$AF$1048576,MATCH(A373,근로조건!$A$5:$A$1048576,0)+0,19))</f>
        <v/>
      </c>
      <c r="AI373" s="262" t="str" cm="1">
        <f t="array" ref="AI373">IF(A373="","",INDEX(근로조건!$A$5:$AF$1048576,MATCH(A373,근로조건!$A$5:$A$1048576,0)+0,17))</f>
        <v/>
      </c>
      <c r="AJ373" s="253"/>
      <c r="AK373" s="253"/>
      <c r="AL373" s="253" t="str" cm="1">
        <f t="array" ref="AL373">IF(A373="","",INDEX(근로조건!$A$5:$AF$1048576,MATCH(A373,근로조건!$A$5:$A$1048576,0)+0,20))</f>
        <v/>
      </c>
      <c r="AM373" s="253"/>
      <c r="AN373" s="253"/>
      <c r="AO373" s="253"/>
      <c r="AP373" s="260"/>
      <c r="AQ373" s="123"/>
      <c r="AR373" s="166"/>
      <c r="AS373" s="267"/>
      <c r="AT373" s="266"/>
      <c r="AU373" s="266"/>
      <c r="AV373" s="266"/>
    </row>
    <row r="374" spans="1:48" x14ac:dyDescent="0.3">
      <c r="A374" s="52"/>
      <c r="B374" s="54"/>
      <c r="C374" s="53"/>
      <c r="D374" s="53"/>
      <c r="E374" s="53"/>
      <c r="F374" s="57"/>
      <c r="G374" s="57"/>
      <c r="H374" s="52"/>
      <c r="I374" s="53"/>
      <c r="J374" s="53"/>
      <c r="K374" s="95"/>
      <c r="L374" s="52"/>
      <c r="M374" s="52"/>
      <c r="N374" s="54"/>
      <c r="O374" s="254" t="str" cm="1">
        <f t="array" ref="O374">IF(A374="","",INDEX(근로조건!$A$5:$Y$1048576,MATCH(A374,근로조건!$A$5:$A$1048576,0)+0,15))</f>
        <v/>
      </c>
      <c r="P374" s="255" t="str" cm="1">
        <f t="array" ref="P374">IF(A374="","",INDEX(근로조건!$A$5:$Y$1048576,MATCH(A374,근로조건!$A$5:$A$1048576,0)+0,16))</f>
        <v/>
      </c>
      <c r="Q374" s="256" t="str" cm="1">
        <f t="array" ref="Q374">IF(A374="","",INDEX(근로조건!$A$5:$ZZ$1048576,MATCH(A374,근로조건!$A$5:$A$1048576,0)+0,21))</f>
        <v/>
      </c>
      <c r="R374" s="61"/>
      <c r="S374" s="61"/>
      <c r="T374" s="61"/>
      <c r="U374" s="61"/>
      <c r="V374" s="61"/>
      <c r="W374" s="61"/>
      <c r="X374" s="61"/>
      <c r="Y374" s="61"/>
      <c r="Z374" s="260" t="str">
        <f t="shared" si="18"/>
        <v/>
      </c>
      <c r="AA374" s="260" t="str">
        <f t="shared" si="19"/>
        <v/>
      </c>
      <c r="AB374" s="260" t="str" cm="1">
        <f t="array" ref="AB374">IFERROR(IF(A374="","",INDEX(근로조건!$A$5:$Z$1048576,MATCH(A374,근로조건!$A$5:$A$1048576,0)+0,17)-INDEX(근로조건!$A$5:$Z$1048576,MATCH(A374,근로조건!$A$5:$A$1048576,0)+0,11))*B374,"")</f>
        <v/>
      </c>
      <c r="AC374" s="260" t="str">
        <f t="shared" si="20"/>
        <v/>
      </c>
      <c r="AD374" s="260" t="str" cm="1">
        <f t="array" ref="AD374">IFERROR(IF(A374="","",INDEX(근로조건!$A$5:$L$1048576,MATCH(A374,근로조건!$A$5:$A$1048576,0)+0,12))*B374,"")</f>
        <v/>
      </c>
      <c r="AE374" s="261" t="str" cm="1">
        <f t="array" ref="AE374">IF(A374="","",INDEX(근로조건!$A$5:$AF$1048576,MATCH(A374,근로조건!$A$5:$A$1048576,0)+0,13))</f>
        <v/>
      </c>
      <c r="AF374" s="262" t="str" cm="1">
        <f t="array" ref="AF374">IF(A374="","",INDEX(근로조건!$A$5:$AF$1048576,MATCH(A374,근로조건!$A$5:$A$1048576,0)+0,14))</f>
        <v/>
      </c>
      <c r="AG374" s="261" t="str" cm="1">
        <f t="array" ref="AG374">IF(A374="","",INDEX(근로조건!$A$5:$AF$1048576,MATCH(A374,근로조건!$A$5:$A$1048576,0)+0,11))</f>
        <v/>
      </c>
      <c r="AH374" s="261" t="str" cm="1">
        <f t="array" ref="AH374">IF(A374="","",INDEX(근로조건!$A$5:$AF$1048576,MATCH(A374,근로조건!$A$5:$A$1048576,0)+0,19))</f>
        <v/>
      </c>
      <c r="AI374" s="262" t="str" cm="1">
        <f t="array" ref="AI374">IF(A374="","",INDEX(근로조건!$A$5:$AF$1048576,MATCH(A374,근로조건!$A$5:$A$1048576,0)+0,17))</f>
        <v/>
      </c>
      <c r="AJ374" s="253"/>
      <c r="AK374" s="253"/>
      <c r="AL374" s="253" t="str" cm="1">
        <f t="array" ref="AL374">IF(A374="","",INDEX(근로조건!$A$5:$AF$1048576,MATCH(A374,근로조건!$A$5:$A$1048576,0)+0,20))</f>
        <v/>
      </c>
      <c r="AM374" s="253"/>
      <c r="AN374" s="253"/>
      <c r="AO374" s="253"/>
      <c r="AP374" s="260"/>
      <c r="AQ374" s="123"/>
      <c r="AR374" s="166"/>
      <c r="AS374" s="267"/>
      <c r="AT374" s="266"/>
      <c r="AU374" s="266"/>
      <c r="AV374" s="266"/>
    </row>
    <row r="375" spans="1:48" x14ac:dyDescent="0.3">
      <c r="A375" s="52"/>
      <c r="B375" s="54"/>
      <c r="C375" s="53"/>
      <c r="D375" s="53"/>
      <c r="E375" s="53"/>
      <c r="F375" s="57"/>
      <c r="G375" s="57"/>
      <c r="H375" s="52"/>
      <c r="I375" s="53"/>
      <c r="J375" s="53"/>
      <c r="K375" s="95"/>
      <c r="L375" s="52"/>
      <c r="M375" s="52"/>
      <c r="N375" s="54"/>
      <c r="O375" s="254" t="str" cm="1">
        <f t="array" ref="O375">IF(A375="","",INDEX(근로조건!$A$5:$Y$1048576,MATCH(A375,근로조건!$A$5:$A$1048576,0)+0,15))</f>
        <v/>
      </c>
      <c r="P375" s="255" t="str" cm="1">
        <f t="array" ref="P375">IF(A375="","",INDEX(근로조건!$A$5:$Y$1048576,MATCH(A375,근로조건!$A$5:$A$1048576,0)+0,16))</f>
        <v/>
      </c>
      <c r="Q375" s="256" t="str" cm="1">
        <f t="array" ref="Q375">IF(A375="","",INDEX(근로조건!$A$5:$ZZ$1048576,MATCH(A375,근로조건!$A$5:$A$1048576,0)+0,21))</f>
        <v/>
      </c>
      <c r="R375" s="61"/>
      <c r="S375" s="61"/>
      <c r="T375" s="61"/>
      <c r="U375" s="61"/>
      <c r="V375" s="61"/>
      <c r="W375" s="61"/>
      <c r="X375" s="61"/>
      <c r="Y375" s="61"/>
      <c r="Z375" s="260" t="str">
        <f t="shared" si="18"/>
        <v/>
      </c>
      <c r="AA375" s="260" t="str">
        <f t="shared" si="19"/>
        <v/>
      </c>
      <c r="AB375" s="260" t="str" cm="1">
        <f t="array" ref="AB375">IFERROR(IF(A375="","",INDEX(근로조건!$A$5:$Z$1048576,MATCH(A375,근로조건!$A$5:$A$1048576,0)+0,17)-INDEX(근로조건!$A$5:$Z$1048576,MATCH(A375,근로조건!$A$5:$A$1048576,0)+0,11))*B375,"")</f>
        <v/>
      </c>
      <c r="AC375" s="260" t="str">
        <f t="shared" si="20"/>
        <v/>
      </c>
      <c r="AD375" s="260" t="str" cm="1">
        <f t="array" ref="AD375">IFERROR(IF(A375="","",INDEX(근로조건!$A$5:$L$1048576,MATCH(A375,근로조건!$A$5:$A$1048576,0)+0,12))*B375,"")</f>
        <v/>
      </c>
      <c r="AE375" s="261" t="str" cm="1">
        <f t="array" ref="AE375">IF(A375="","",INDEX(근로조건!$A$5:$AF$1048576,MATCH(A375,근로조건!$A$5:$A$1048576,0)+0,13))</f>
        <v/>
      </c>
      <c r="AF375" s="262" t="str" cm="1">
        <f t="array" ref="AF375">IF(A375="","",INDEX(근로조건!$A$5:$AF$1048576,MATCH(A375,근로조건!$A$5:$A$1048576,0)+0,14))</f>
        <v/>
      </c>
      <c r="AG375" s="261" t="str" cm="1">
        <f t="array" ref="AG375">IF(A375="","",INDEX(근로조건!$A$5:$AF$1048576,MATCH(A375,근로조건!$A$5:$A$1048576,0)+0,11))</f>
        <v/>
      </c>
      <c r="AH375" s="261" t="str" cm="1">
        <f t="array" ref="AH375">IF(A375="","",INDEX(근로조건!$A$5:$AF$1048576,MATCH(A375,근로조건!$A$5:$A$1048576,0)+0,19))</f>
        <v/>
      </c>
      <c r="AI375" s="262" t="str" cm="1">
        <f t="array" ref="AI375">IF(A375="","",INDEX(근로조건!$A$5:$AF$1048576,MATCH(A375,근로조건!$A$5:$A$1048576,0)+0,17))</f>
        <v/>
      </c>
      <c r="AJ375" s="253"/>
      <c r="AK375" s="253"/>
      <c r="AL375" s="253" t="str" cm="1">
        <f t="array" ref="AL375">IF(A375="","",INDEX(근로조건!$A$5:$AF$1048576,MATCH(A375,근로조건!$A$5:$A$1048576,0)+0,20))</f>
        <v/>
      </c>
      <c r="AM375" s="253"/>
      <c r="AN375" s="253"/>
      <c r="AO375" s="253"/>
      <c r="AP375" s="260"/>
      <c r="AQ375" s="123"/>
      <c r="AR375" s="166"/>
      <c r="AS375" s="267"/>
      <c r="AT375" s="266"/>
      <c r="AU375" s="266"/>
      <c r="AV375" s="266"/>
    </row>
    <row r="376" spans="1:48" x14ac:dyDescent="0.3">
      <c r="A376" s="52"/>
      <c r="B376" s="54"/>
      <c r="C376" s="53"/>
      <c r="D376" s="53"/>
      <c r="E376" s="53"/>
      <c r="F376" s="57"/>
      <c r="G376" s="57"/>
      <c r="H376" s="52"/>
      <c r="I376" s="53"/>
      <c r="J376" s="53"/>
      <c r="K376" s="95"/>
      <c r="L376" s="52"/>
      <c r="M376" s="52"/>
      <c r="N376" s="54"/>
      <c r="O376" s="254" t="str" cm="1">
        <f t="array" ref="O376">IF(A376="","",INDEX(근로조건!$A$5:$Y$1048576,MATCH(A376,근로조건!$A$5:$A$1048576,0)+0,15))</f>
        <v/>
      </c>
      <c r="P376" s="255" t="str" cm="1">
        <f t="array" ref="P376">IF(A376="","",INDEX(근로조건!$A$5:$Y$1048576,MATCH(A376,근로조건!$A$5:$A$1048576,0)+0,16))</f>
        <v/>
      </c>
      <c r="Q376" s="256" t="str" cm="1">
        <f t="array" ref="Q376">IF(A376="","",INDEX(근로조건!$A$5:$ZZ$1048576,MATCH(A376,근로조건!$A$5:$A$1048576,0)+0,21))</f>
        <v/>
      </c>
      <c r="R376" s="61"/>
      <c r="S376" s="61"/>
      <c r="T376" s="61"/>
      <c r="U376" s="61"/>
      <c r="V376" s="61"/>
      <c r="W376" s="61"/>
      <c r="X376" s="61"/>
      <c r="Y376" s="61"/>
      <c r="Z376" s="260" t="str">
        <f t="shared" si="18"/>
        <v/>
      </c>
      <c r="AA376" s="260" t="str">
        <f t="shared" si="19"/>
        <v/>
      </c>
      <c r="AB376" s="260" t="str" cm="1">
        <f t="array" ref="AB376">IFERROR(IF(A376="","",INDEX(근로조건!$A$5:$Z$1048576,MATCH(A376,근로조건!$A$5:$A$1048576,0)+0,17)-INDEX(근로조건!$A$5:$Z$1048576,MATCH(A376,근로조건!$A$5:$A$1048576,0)+0,11))*B376,"")</f>
        <v/>
      </c>
      <c r="AC376" s="260" t="str">
        <f t="shared" si="20"/>
        <v/>
      </c>
      <c r="AD376" s="260" t="str" cm="1">
        <f t="array" ref="AD376">IFERROR(IF(A376="","",INDEX(근로조건!$A$5:$L$1048576,MATCH(A376,근로조건!$A$5:$A$1048576,0)+0,12))*B376,"")</f>
        <v/>
      </c>
      <c r="AE376" s="261" t="str" cm="1">
        <f t="array" ref="AE376">IF(A376="","",INDEX(근로조건!$A$5:$AF$1048576,MATCH(A376,근로조건!$A$5:$A$1048576,0)+0,13))</f>
        <v/>
      </c>
      <c r="AF376" s="262" t="str" cm="1">
        <f t="array" ref="AF376">IF(A376="","",INDEX(근로조건!$A$5:$AF$1048576,MATCH(A376,근로조건!$A$5:$A$1048576,0)+0,14))</f>
        <v/>
      </c>
      <c r="AG376" s="261" t="str" cm="1">
        <f t="array" ref="AG376">IF(A376="","",INDEX(근로조건!$A$5:$AF$1048576,MATCH(A376,근로조건!$A$5:$A$1048576,0)+0,11))</f>
        <v/>
      </c>
      <c r="AH376" s="261" t="str" cm="1">
        <f t="array" ref="AH376">IF(A376="","",INDEX(근로조건!$A$5:$AF$1048576,MATCH(A376,근로조건!$A$5:$A$1048576,0)+0,19))</f>
        <v/>
      </c>
      <c r="AI376" s="262" t="str" cm="1">
        <f t="array" ref="AI376">IF(A376="","",INDEX(근로조건!$A$5:$AF$1048576,MATCH(A376,근로조건!$A$5:$A$1048576,0)+0,17))</f>
        <v/>
      </c>
      <c r="AJ376" s="253"/>
      <c r="AK376" s="253"/>
      <c r="AL376" s="253" t="str" cm="1">
        <f t="array" ref="AL376">IF(A376="","",INDEX(근로조건!$A$5:$AF$1048576,MATCH(A376,근로조건!$A$5:$A$1048576,0)+0,20))</f>
        <v/>
      </c>
      <c r="AM376" s="253"/>
      <c r="AN376" s="253"/>
      <c r="AO376" s="253"/>
      <c r="AP376" s="260"/>
      <c r="AQ376" s="123"/>
      <c r="AR376" s="166"/>
      <c r="AS376" s="267"/>
      <c r="AT376" s="266"/>
      <c r="AU376" s="266"/>
      <c r="AV376" s="266"/>
    </row>
    <row r="377" spans="1:48" x14ac:dyDescent="0.3">
      <c r="A377" s="52"/>
      <c r="B377" s="54"/>
      <c r="C377" s="53"/>
      <c r="D377" s="53"/>
      <c r="E377" s="53"/>
      <c r="F377" s="57"/>
      <c r="G377" s="57"/>
      <c r="H377" s="52"/>
      <c r="I377" s="53"/>
      <c r="J377" s="53"/>
      <c r="K377" s="95"/>
      <c r="L377" s="52"/>
      <c r="M377" s="52"/>
      <c r="N377" s="54"/>
      <c r="O377" s="254" t="str" cm="1">
        <f t="array" ref="O377">IF(A377="","",INDEX(근로조건!$A$5:$Y$1048576,MATCH(A377,근로조건!$A$5:$A$1048576,0)+0,15))</f>
        <v/>
      </c>
      <c r="P377" s="255" t="str" cm="1">
        <f t="array" ref="P377">IF(A377="","",INDEX(근로조건!$A$5:$Y$1048576,MATCH(A377,근로조건!$A$5:$A$1048576,0)+0,16))</f>
        <v/>
      </c>
      <c r="Q377" s="256" t="str" cm="1">
        <f t="array" ref="Q377">IF(A377="","",INDEX(근로조건!$A$5:$ZZ$1048576,MATCH(A377,근로조건!$A$5:$A$1048576,0)+0,21))</f>
        <v/>
      </c>
      <c r="R377" s="61"/>
      <c r="S377" s="61"/>
      <c r="T377" s="61"/>
      <c r="U377" s="61"/>
      <c r="V377" s="61"/>
      <c r="W377" s="61"/>
      <c r="X377" s="61"/>
      <c r="Y377" s="61"/>
      <c r="Z377" s="260" t="str">
        <f t="shared" si="18"/>
        <v/>
      </c>
      <c r="AA377" s="260" t="str">
        <f t="shared" si="19"/>
        <v/>
      </c>
      <c r="AB377" s="260" t="str" cm="1">
        <f t="array" ref="AB377">IFERROR(IF(A377="","",INDEX(근로조건!$A$5:$Z$1048576,MATCH(A377,근로조건!$A$5:$A$1048576,0)+0,17)-INDEX(근로조건!$A$5:$Z$1048576,MATCH(A377,근로조건!$A$5:$A$1048576,0)+0,11))*B377,"")</f>
        <v/>
      </c>
      <c r="AC377" s="260" t="str">
        <f t="shared" si="20"/>
        <v/>
      </c>
      <c r="AD377" s="260" t="str" cm="1">
        <f t="array" ref="AD377">IFERROR(IF(A377="","",INDEX(근로조건!$A$5:$L$1048576,MATCH(A377,근로조건!$A$5:$A$1048576,0)+0,12))*B377,"")</f>
        <v/>
      </c>
      <c r="AE377" s="261" t="str" cm="1">
        <f t="array" ref="AE377">IF(A377="","",INDEX(근로조건!$A$5:$AF$1048576,MATCH(A377,근로조건!$A$5:$A$1048576,0)+0,13))</f>
        <v/>
      </c>
      <c r="AF377" s="262" t="str" cm="1">
        <f t="array" ref="AF377">IF(A377="","",INDEX(근로조건!$A$5:$AF$1048576,MATCH(A377,근로조건!$A$5:$A$1048576,0)+0,14))</f>
        <v/>
      </c>
      <c r="AG377" s="261" t="str" cm="1">
        <f t="array" ref="AG377">IF(A377="","",INDEX(근로조건!$A$5:$AF$1048576,MATCH(A377,근로조건!$A$5:$A$1048576,0)+0,11))</f>
        <v/>
      </c>
      <c r="AH377" s="261" t="str" cm="1">
        <f t="array" ref="AH377">IF(A377="","",INDEX(근로조건!$A$5:$AF$1048576,MATCH(A377,근로조건!$A$5:$A$1048576,0)+0,19))</f>
        <v/>
      </c>
      <c r="AI377" s="262" t="str" cm="1">
        <f t="array" ref="AI377">IF(A377="","",INDEX(근로조건!$A$5:$AF$1048576,MATCH(A377,근로조건!$A$5:$A$1048576,0)+0,17))</f>
        <v/>
      </c>
      <c r="AJ377" s="253"/>
      <c r="AK377" s="253"/>
      <c r="AL377" s="253" t="str" cm="1">
        <f t="array" ref="AL377">IF(A377="","",INDEX(근로조건!$A$5:$AF$1048576,MATCH(A377,근로조건!$A$5:$A$1048576,0)+0,20))</f>
        <v/>
      </c>
      <c r="AM377" s="253"/>
      <c r="AN377" s="253"/>
      <c r="AO377" s="253"/>
      <c r="AP377" s="260"/>
      <c r="AQ377" s="123"/>
      <c r="AR377" s="166"/>
      <c r="AS377" s="267"/>
      <c r="AT377" s="266"/>
      <c r="AU377" s="266"/>
      <c r="AV377" s="266"/>
    </row>
    <row r="378" spans="1:48" x14ac:dyDescent="0.3">
      <c r="A378" s="52"/>
      <c r="B378" s="54"/>
      <c r="C378" s="53"/>
      <c r="D378" s="53"/>
      <c r="E378" s="53"/>
      <c r="F378" s="57"/>
      <c r="G378" s="57"/>
      <c r="H378" s="52"/>
      <c r="I378" s="53"/>
      <c r="J378" s="53"/>
      <c r="K378" s="95"/>
      <c r="L378" s="52"/>
      <c r="M378" s="52"/>
      <c r="N378" s="54"/>
      <c r="O378" s="254" t="str" cm="1">
        <f t="array" ref="O378">IF(A378="","",INDEX(근로조건!$A$5:$Y$1048576,MATCH(A378,근로조건!$A$5:$A$1048576,0)+0,15))</f>
        <v/>
      </c>
      <c r="P378" s="255" t="str" cm="1">
        <f t="array" ref="P378">IF(A378="","",INDEX(근로조건!$A$5:$Y$1048576,MATCH(A378,근로조건!$A$5:$A$1048576,0)+0,16))</f>
        <v/>
      </c>
      <c r="Q378" s="256" t="str" cm="1">
        <f t="array" ref="Q378">IF(A378="","",INDEX(근로조건!$A$5:$ZZ$1048576,MATCH(A378,근로조건!$A$5:$A$1048576,0)+0,21))</f>
        <v/>
      </c>
      <c r="R378" s="61"/>
      <c r="S378" s="61"/>
      <c r="T378" s="61"/>
      <c r="U378" s="61"/>
      <c r="V378" s="61"/>
      <c r="W378" s="61"/>
      <c r="X378" s="61"/>
      <c r="Y378" s="61"/>
      <c r="Z378" s="260" t="str">
        <f t="shared" si="18"/>
        <v/>
      </c>
      <c r="AA378" s="260" t="str">
        <f t="shared" si="19"/>
        <v/>
      </c>
      <c r="AB378" s="260" t="str" cm="1">
        <f t="array" ref="AB378">IFERROR(IF(A378="","",INDEX(근로조건!$A$5:$Z$1048576,MATCH(A378,근로조건!$A$5:$A$1048576,0)+0,17)-INDEX(근로조건!$A$5:$Z$1048576,MATCH(A378,근로조건!$A$5:$A$1048576,0)+0,11))*B378,"")</f>
        <v/>
      </c>
      <c r="AC378" s="260" t="str">
        <f t="shared" si="20"/>
        <v/>
      </c>
      <c r="AD378" s="260" t="str" cm="1">
        <f t="array" ref="AD378">IFERROR(IF(A378="","",INDEX(근로조건!$A$5:$L$1048576,MATCH(A378,근로조건!$A$5:$A$1048576,0)+0,12))*B378,"")</f>
        <v/>
      </c>
      <c r="AE378" s="261" t="str" cm="1">
        <f t="array" ref="AE378">IF(A378="","",INDEX(근로조건!$A$5:$AF$1048576,MATCH(A378,근로조건!$A$5:$A$1048576,0)+0,13))</f>
        <v/>
      </c>
      <c r="AF378" s="262" t="str" cm="1">
        <f t="array" ref="AF378">IF(A378="","",INDEX(근로조건!$A$5:$AF$1048576,MATCH(A378,근로조건!$A$5:$A$1048576,0)+0,14))</f>
        <v/>
      </c>
      <c r="AG378" s="261" t="str" cm="1">
        <f t="array" ref="AG378">IF(A378="","",INDEX(근로조건!$A$5:$AF$1048576,MATCH(A378,근로조건!$A$5:$A$1048576,0)+0,11))</f>
        <v/>
      </c>
      <c r="AH378" s="261" t="str" cm="1">
        <f t="array" ref="AH378">IF(A378="","",INDEX(근로조건!$A$5:$AF$1048576,MATCH(A378,근로조건!$A$5:$A$1048576,0)+0,19))</f>
        <v/>
      </c>
      <c r="AI378" s="262" t="str" cm="1">
        <f t="array" ref="AI378">IF(A378="","",INDEX(근로조건!$A$5:$AF$1048576,MATCH(A378,근로조건!$A$5:$A$1048576,0)+0,17))</f>
        <v/>
      </c>
      <c r="AJ378" s="253"/>
      <c r="AK378" s="253"/>
      <c r="AL378" s="253" t="str" cm="1">
        <f t="array" ref="AL378">IF(A378="","",INDEX(근로조건!$A$5:$AF$1048576,MATCH(A378,근로조건!$A$5:$A$1048576,0)+0,20))</f>
        <v/>
      </c>
      <c r="AM378" s="253"/>
      <c r="AN378" s="253"/>
      <c r="AO378" s="253"/>
      <c r="AP378" s="260"/>
      <c r="AQ378" s="123"/>
      <c r="AR378" s="166"/>
      <c r="AS378" s="267"/>
      <c r="AT378" s="266"/>
      <c r="AU378" s="266"/>
      <c r="AV378" s="266"/>
    </row>
    <row r="379" spans="1:48" x14ac:dyDescent="0.3">
      <c r="A379" s="52"/>
      <c r="B379" s="54"/>
      <c r="C379" s="53"/>
      <c r="D379" s="53"/>
      <c r="E379" s="53"/>
      <c r="F379" s="57"/>
      <c r="G379" s="57"/>
      <c r="H379" s="52"/>
      <c r="I379" s="53"/>
      <c r="J379" s="53"/>
      <c r="K379" s="95"/>
      <c r="L379" s="52"/>
      <c r="M379" s="52"/>
      <c r="N379" s="54"/>
      <c r="O379" s="254" t="str" cm="1">
        <f t="array" ref="O379">IF(A379="","",INDEX(근로조건!$A$5:$Y$1048576,MATCH(A379,근로조건!$A$5:$A$1048576,0)+0,15))</f>
        <v/>
      </c>
      <c r="P379" s="255" t="str" cm="1">
        <f t="array" ref="P379">IF(A379="","",INDEX(근로조건!$A$5:$Y$1048576,MATCH(A379,근로조건!$A$5:$A$1048576,0)+0,16))</f>
        <v/>
      </c>
      <c r="Q379" s="256" t="str" cm="1">
        <f t="array" ref="Q379">IF(A379="","",INDEX(근로조건!$A$5:$ZZ$1048576,MATCH(A379,근로조건!$A$5:$A$1048576,0)+0,21))</f>
        <v/>
      </c>
      <c r="R379" s="61"/>
      <c r="S379" s="61"/>
      <c r="T379" s="61"/>
      <c r="U379" s="61"/>
      <c r="V379" s="61"/>
      <c r="W379" s="61"/>
      <c r="X379" s="61"/>
      <c r="Y379" s="61"/>
      <c r="Z379" s="260" t="str">
        <f t="shared" si="18"/>
        <v/>
      </c>
      <c r="AA379" s="260" t="str">
        <f t="shared" si="19"/>
        <v/>
      </c>
      <c r="AB379" s="260" t="str" cm="1">
        <f t="array" ref="AB379">IFERROR(IF(A379="","",INDEX(근로조건!$A$5:$Z$1048576,MATCH(A379,근로조건!$A$5:$A$1048576,0)+0,17)-INDEX(근로조건!$A$5:$Z$1048576,MATCH(A379,근로조건!$A$5:$A$1048576,0)+0,11))*B379,"")</f>
        <v/>
      </c>
      <c r="AC379" s="260" t="str">
        <f t="shared" si="20"/>
        <v/>
      </c>
      <c r="AD379" s="260" t="str" cm="1">
        <f t="array" ref="AD379">IFERROR(IF(A379="","",INDEX(근로조건!$A$5:$L$1048576,MATCH(A379,근로조건!$A$5:$A$1048576,0)+0,12))*B379,"")</f>
        <v/>
      </c>
      <c r="AE379" s="261" t="str" cm="1">
        <f t="array" ref="AE379">IF(A379="","",INDEX(근로조건!$A$5:$AF$1048576,MATCH(A379,근로조건!$A$5:$A$1048576,0)+0,13))</f>
        <v/>
      </c>
      <c r="AF379" s="262" t="str" cm="1">
        <f t="array" ref="AF379">IF(A379="","",INDEX(근로조건!$A$5:$AF$1048576,MATCH(A379,근로조건!$A$5:$A$1048576,0)+0,14))</f>
        <v/>
      </c>
      <c r="AG379" s="261" t="str" cm="1">
        <f t="array" ref="AG379">IF(A379="","",INDEX(근로조건!$A$5:$AF$1048576,MATCH(A379,근로조건!$A$5:$A$1048576,0)+0,11))</f>
        <v/>
      </c>
      <c r="AH379" s="261" t="str" cm="1">
        <f t="array" ref="AH379">IF(A379="","",INDEX(근로조건!$A$5:$AF$1048576,MATCH(A379,근로조건!$A$5:$A$1048576,0)+0,19))</f>
        <v/>
      </c>
      <c r="AI379" s="262" t="str" cm="1">
        <f t="array" ref="AI379">IF(A379="","",INDEX(근로조건!$A$5:$AF$1048576,MATCH(A379,근로조건!$A$5:$A$1048576,0)+0,17))</f>
        <v/>
      </c>
      <c r="AJ379" s="253"/>
      <c r="AK379" s="253"/>
      <c r="AL379" s="253" t="str" cm="1">
        <f t="array" ref="AL379">IF(A379="","",INDEX(근로조건!$A$5:$AF$1048576,MATCH(A379,근로조건!$A$5:$A$1048576,0)+0,20))</f>
        <v/>
      </c>
      <c r="AM379" s="253"/>
      <c r="AN379" s="253"/>
      <c r="AO379" s="253"/>
      <c r="AP379" s="260"/>
      <c r="AQ379" s="123"/>
      <c r="AR379" s="166"/>
      <c r="AS379" s="267"/>
      <c r="AT379" s="266"/>
      <c r="AU379" s="266"/>
      <c r="AV379" s="266"/>
    </row>
    <row r="380" spans="1:48" x14ac:dyDescent="0.3">
      <c r="A380" s="52"/>
      <c r="B380" s="54"/>
      <c r="C380" s="53"/>
      <c r="D380" s="53"/>
      <c r="E380" s="53"/>
      <c r="F380" s="57"/>
      <c r="G380" s="57"/>
      <c r="H380" s="52"/>
      <c r="I380" s="53"/>
      <c r="J380" s="53"/>
      <c r="K380" s="95"/>
      <c r="L380" s="52"/>
      <c r="M380" s="52"/>
      <c r="N380" s="54"/>
      <c r="O380" s="254" t="str" cm="1">
        <f t="array" ref="O380">IF(A380="","",INDEX(근로조건!$A$5:$Y$1048576,MATCH(A380,근로조건!$A$5:$A$1048576,0)+0,15))</f>
        <v/>
      </c>
      <c r="P380" s="255" t="str" cm="1">
        <f t="array" ref="P380">IF(A380="","",INDEX(근로조건!$A$5:$Y$1048576,MATCH(A380,근로조건!$A$5:$A$1048576,0)+0,16))</f>
        <v/>
      </c>
      <c r="Q380" s="256" t="str" cm="1">
        <f t="array" ref="Q380">IF(A380="","",INDEX(근로조건!$A$5:$ZZ$1048576,MATCH(A380,근로조건!$A$5:$A$1048576,0)+0,21))</f>
        <v/>
      </c>
      <c r="R380" s="61"/>
      <c r="S380" s="61"/>
      <c r="T380" s="61"/>
      <c r="U380" s="61"/>
      <c r="V380" s="61"/>
      <c r="W380" s="61"/>
      <c r="X380" s="61"/>
      <c r="Y380" s="61"/>
      <c r="Z380" s="260" t="str">
        <f t="shared" si="18"/>
        <v/>
      </c>
      <c r="AA380" s="260" t="str">
        <f t="shared" si="19"/>
        <v/>
      </c>
      <c r="AB380" s="260" t="str" cm="1">
        <f t="array" ref="AB380">IFERROR(IF(A380="","",INDEX(근로조건!$A$5:$Z$1048576,MATCH(A380,근로조건!$A$5:$A$1048576,0)+0,17)-INDEX(근로조건!$A$5:$Z$1048576,MATCH(A380,근로조건!$A$5:$A$1048576,0)+0,11))*B380,"")</f>
        <v/>
      </c>
      <c r="AC380" s="260" t="str">
        <f t="shared" si="20"/>
        <v/>
      </c>
      <c r="AD380" s="260" t="str" cm="1">
        <f t="array" ref="AD380">IFERROR(IF(A380="","",INDEX(근로조건!$A$5:$L$1048576,MATCH(A380,근로조건!$A$5:$A$1048576,0)+0,12))*B380,"")</f>
        <v/>
      </c>
      <c r="AE380" s="261" t="str" cm="1">
        <f t="array" ref="AE380">IF(A380="","",INDEX(근로조건!$A$5:$AF$1048576,MATCH(A380,근로조건!$A$5:$A$1048576,0)+0,13))</f>
        <v/>
      </c>
      <c r="AF380" s="262" t="str" cm="1">
        <f t="array" ref="AF380">IF(A380="","",INDEX(근로조건!$A$5:$AF$1048576,MATCH(A380,근로조건!$A$5:$A$1048576,0)+0,14))</f>
        <v/>
      </c>
      <c r="AG380" s="261" t="str" cm="1">
        <f t="array" ref="AG380">IF(A380="","",INDEX(근로조건!$A$5:$AF$1048576,MATCH(A380,근로조건!$A$5:$A$1048576,0)+0,11))</f>
        <v/>
      </c>
      <c r="AH380" s="261" t="str" cm="1">
        <f t="array" ref="AH380">IF(A380="","",INDEX(근로조건!$A$5:$AF$1048576,MATCH(A380,근로조건!$A$5:$A$1048576,0)+0,19))</f>
        <v/>
      </c>
      <c r="AI380" s="262" t="str" cm="1">
        <f t="array" ref="AI380">IF(A380="","",INDEX(근로조건!$A$5:$AF$1048576,MATCH(A380,근로조건!$A$5:$A$1048576,0)+0,17))</f>
        <v/>
      </c>
      <c r="AJ380" s="253"/>
      <c r="AK380" s="253"/>
      <c r="AL380" s="253" t="str" cm="1">
        <f t="array" ref="AL380">IF(A380="","",INDEX(근로조건!$A$5:$AF$1048576,MATCH(A380,근로조건!$A$5:$A$1048576,0)+0,20))</f>
        <v/>
      </c>
      <c r="AM380" s="253"/>
      <c r="AN380" s="253"/>
      <c r="AO380" s="253"/>
      <c r="AP380" s="260"/>
      <c r="AQ380" s="123"/>
      <c r="AR380" s="166"/>
      <c r="AS380" s="267"/>
      <c r="AT380" s="266"/>
      <c r="AU380" s="266"/>
      <c r="AV380" s="266"/>
    </row>
    <row r="381" spans="1:48" x14ac:dyDescent="0.3">
      <c r="A381" s="52"/>
      <c r="B381" s="54"/>
      <c r="C381" s="53"/>
      <c r="D381" s="53"/>
      <c r="E381" s="53"/>
      <c r="F381" s="57"/>
      <c r="G381" s="57"/>
      <c r="H381" s="52"/>
      <c r="I381" s="53"/>
      <c r="J381" s="53"/>
      <c r="K381" s="95"/>
      <c r="L381" s="52"/>
      <c r="M381" s="52"/>
      <c r="N381" s="54"/>
      <c r="O381" s="254" t="str" cm="1">
        <f t="array" ref="O381">IF(A381="","",INDEX(근로조건!$A$5:$Y$1048576,MATCH(A381,근로조건!$A$5:$A$1048576,0)+0,15))</f>
        <v/>
      </c>
      <c r="P381" s="255" t="str" cm="1">
        <f t="array" ref="P381">IF(A381="","",INDEX(근로조건!$A$5:$Y$1048576,MATCH(A381,근로조건!$A$5:$A$1048576,0)+0,16))</f>
        <v/>
      </c>
      <c r="Q381" s="256" t="str" cm="1">
        <f t="array" ref="Q381">IF(A381="","",INDEX(근로조건!$A$5:$ZZ$1048576,MATCH(A381,근로조건!$A$5:$A$1048576,0)+0,21))</f>
        <v/>
      </c>
      <c r="R381" s="61"/>
      <c r="S381" s="61"/>
      <c r="T381" s="61"/>
      <c r="U381" s="61"/>
      <c r="V381" s="61"/>
      <c r="W381" s="61"/>
      <c r="X381" s="61"/>
      <c r="Y381" s="61"/>
      <c r="Z381" s="260" t="str">
        <f t="shared" si="18"/>
        <v/>
      </c>
      <c r="AA381" s="260" t="str">
        <f t="shared" si="19"/>
        <v/>
      </c>
      <c r="AB381" s="260" t="str" cm="1">
        <f t="array" ref="AB381">IFERROR(IF(A381="","",INDEX(근로조건!$A$5:$Z$1048576,MATCH(A381,근로조건!$A$5:$A$1048576,0)+0,17)-INDEX(근로조건!$A$5:$Z$1048576,MATCH(A381,근로조건!$A$5:$A$1048576,0)+0,11))*B381,"")</f>
        <v/>
      </c>
      <c r="AC381" s="260" t="str">
        <f t="shared" si="20"/>
        <v/>
      </c>
      <c r="AD381" s="260" t="str" cm="1">
        <f t="array" ref="AD381">IFERROR(IF(A381="","",INDEX(근로조건!$A$5:$L$1048576,MATCH(A381,근로조건!$A$5:$A$1048576,0)+0,12))*B381,"")</f>
        <v/>
      </c>
      <c r="AE381" s="261" t="str" cm="1">
        <f t="array" ref="AE381">IF(A381="","",INDEX(근로조건!$A$5:$AF$1048576,MATCH(A381,근로조건!$A$5:$A$1048576,0)+0,13))</f>
        <v/>
      </c>
      <c r="AF381" s="262" t="str" cm="1">
        <f t="array" ref="AF381">IF(A381="","",INDEX(근로조건!$A$5:$AF$1048576,MATCH(A381,근로조건!$A$5:$A$1048576,0)+0,14))</f>
        <v/>
      </c>
      <c r="AG381" s="261" t="str" cm="1">
        <f t="array" ref="AG381">IF(A381="","",INDEX(근로조건!$A$5:$AF$1048576,MATCH(A381,근로조건!$A$5:$A$1048576,0)+0,11))</f>
        <v/>
      </c>
      <c r="AH381" s="261" t="str" cm="1">
        <f t="array" ref="AH381">IF(A381="","",INDEX(근로조건!$A$5:$AF$1048576,MATCH(A381,근로조건!$A$5:$A$1048576,0)+0,19))</f>
        <v/>
      </c>
      <c r="AI381" s="262" t="str" cm="1">
        <f t="array" ref="AI381">IF(A381="","",INDEX(근로조건!$A$5:$AF$1048576,MATCH(A381,근로조건!$A$5:$A$1048576,0)+0,17))</f>
        <v/>
      </c>
      <c r="AJ381" s="253"/>
      <c r="AK381" s="253"/>
      <c r="AL381" s="253" t="str" cm="1">
        <f t="array" ref="AL381">IF(A381="","",INDEX(근로조건!$A$5:$AF$1048576,MATCH(A381,근로조건!$A$5:$A$1048576,0)+0,20))</f>
        <v/>
      </c>
      <c r="AM381" s="253"/>
      <c r="AN381" s="253"/>
      <c r="AO381" s="253"/>
      <c r="AP381" s="260"/>
      <c r="AQ381" s="123"/>
      <c r="AR381" s="166"/>
      <c r="AS381" s="267"/>
      <c r="AT381" s="266"/>
      <c r="AU381" s="266"/>
      <c r="AV381" s="266"/>
    </row>
    <row r="382" spans="1:48" x14ac:dyDescent="0.3">
      <c r="A382" s="52"/>
      <c r="B382" s="54"/>
      <c r="C382" s="53"/>
      <c r="D382" s="53"/>
      <c r="E382" s="53"/>
      <c r="F382" s="57"/>
      <c r="G382" s="57"/>
      <c r="H382" s="52"/>
      <c r="I382" s="53"/>
      <c r="J382" s="53"/>
      <c r="K382" s="95"/>
      <c r="L382" s="52"/>
      <c r="M382" s="52"/>
      <c r="N382" s="54"/>
      <c r="O382" s="254" t="str" cm="1">
        <f t="array" ref="O382">IF(A382="","",INDEX(근로조건!$A$5:$Y$1048576,MATCH(A382,근로조건!$A$5:$A$1048576,0)+0,15))</f>
        <v/>
      </c>
      <c r="P382" s="255" t="str" cm="1">
        <f t="array" ref="P382">IF(A382="","",INDEX(근로조건!$A$5:$Y$1048576,MATCH(A382,근로조건!$A$5:$A$1048576,0)+0,16))</f>
        <v/>
      </c>
      <c r="Q382" s="256" t="str" cm="1">
        <f t="array" ref="Q382">IF(A382="","",INDEX(근로조건!$A$5:$ZZ$1048576,MATCH(A382,근로조건!$A$5:$A$1048576,0)+0,21))</f>
        <v/>
      </c>
      <c r="R382" s="61"/>
      <c r="S382" s="61"/>
      <c r="T382" s="61"/>
      <c r="U382" s="61"/>
      <c r="V382" s="61"/>
      <c r="W382" s="61"/>
      <c r="X382" s="61"/>
      <c r="Y382" s="61"/>
      <c r="Z382" s="260" t="str">
        <f t="shared" si="18"/>
        <v/>
      </c>
      <c r="AA382" s="260" t="str">
        <f t="shared" si="19"/>
        <v/>
      </c>
      <c r="AB382" s="260" t="str" cm="1">
        <f t="array" ref="AB382">IFERROR(IF(A382="","",INDEX(근로조건!$A$5:$Z$1048576,MATCH(A382,근로조건!$A$5:$A$1048576,0)+0,17)-INDEX(근로조건!$A$5:$Z$1048576,MATCH(A382,근로조건!$A$5:$A$1048576,0)+0,11))*B382,"")</f>
        <v/>
      </c>
      <c r="AC382" s="260" t="str">
        <f t="shared" si="20"/>
        <v/>
      </c>
      <c r="AD382" s="260" t="str" cm="1">
        <f t="array" ref="AD382">IFERROR(IF(A382="","",INDEX(근로조건!$A$5:$L$1048576,MATCH(A382,근로조건!$A$5:$A$1048576,0)+0,12))*B382,"")</f>
        <v/>
      </c>
      <c r="AE382" s="261" t="str" cm="1">
        <f t="array" ref="AE382">IF(A382="","",INDEX(근로조건!$A$5:$AF$1048576,MATCH(A382,근로조건!$A$5:$A$1048576,0)+0,13))</f>
        <v/>
      </c>
      <c r="AF382" s="262" t="str" cm="1">
        <f t="array" ref="AF382">IF(A382="","",INDEX(근로조건!$A$5:$AF$1048576,MATCH(A382,근로조건!$A$5:$A$1048576,0)+0,14))</f>
        <v/>
      </c>
      <c r="AG382" s="261" t="str" cm="1">
        <f t="array" ref="AG382">IF(A382="","",INDEX(근로조건!$A$5:$AF$1048576,MATCH(A382,근로조건!$A$5:$A$1048576,0)+0,11))</f>
        <v/>
      </c>
      <c r="AH382" s="261" t="str" cm="1">
        <f t="array" ref="AH382">IF(A382="","",INDEX(근로조건!$A$5:$AF$1048576,MATCH(A382,근로조건!$A$5:$A$1048576,0)+0,19))</f>
        <v/>
      </c>
      <c r="AI382" s="262" t="str" cm="1">
        <f t="array" ref="AI382">IF(A382="","",INDEX(근로조건!$A$5:$AF$1048576,MATCH(A382,근로조건!$A$5:$A$1048576,0)+0,17))</f>
        <v/>
      </c>
      <c r="AJ382" s="253"/>
      <c r="AK382" s="253"/>
      <c r="AL382" s="253" t="str" cm="1">
        <f t="array" ref="AL382">IF(A382="","",INDEX(근로조건!$A$5:$AF$1048576,MATCH(A382,근로조건!$A$5:$A$1048576,0)+0,20))</f>
        <v/>
      </c>
      <c r="AM382" s="253"/>
      <c r="AN382" s="253"/>
      <c r="AO382" s="253"/>
      <c r="AP382" s="260"/>
      <c r="AQ382" s="123"/>
      <c r="AR382" s="166"/>
      <c r="AS382" s="267"/>
      <c r="AT382" s="266"/>
      <c r="AU382" s="266"/>
      <c r="AV382" s="266"/>
    </row>
    <row r="383" spans="1:48" x14ac:dyDescent="0.3">
      <c r="A383" s="52"/>
      <c r="B383" s="54"/>
      <c r="C383" s="53"/>
      <c r="D383" s="53"/>
      <c r="E383" s="53"/>
      <c r="F383" s="57"/>
      <c r="G383" s="57"/>
      <c r="H383" s="52"/>
      <c r="I383" s="53"/>
      <c r="J383" s="53"/>
      <c r="K383" s="95"/>
      <c r="L383" s="52"/>
      <c r="M383" s="52"/>
      <c r="N383" s="54"/>
      <c r="O383" s="254" t="str" cm="1">
        <f t="array" ref="O383">IF(A383="","",INDEX(근로조건!$A$5:$Y$1048576,MATCH(A383,근로조건!$A$5:$A$1048576,0)+0,15))</f>
        <v/>
      </c>
      <c r="P383" s="255" t="str" cm="1">
        <f t="array" ref="P383">IF(A383="","",INDEX(근로조건!$A$5:$Y$1048576,MATCH(A383,근로조건!$A$5:$A$1048576,0)+0,16))</f>
        <v/>
      </c>
      <c r="Q383" s="256" t="str" cm="1">
        <f t="array" ref="Q383">IF(A383="","",INDEX(근로조건!$A$5:$ZZ$1048576,MATCH(A383,근로조건!$A$5:$A$1048576,0)+0,21))</f>
        <v/>
      </c>
      <c r="R383" s="61"/>
      <c r="S383" s="61"/>
      <c r="T383" s="61"/>
      <c r="U383" s="61"/>
      <c r="V383" s="61"/>
      <c r="W383" s="61"/>
      <c r="X383" s="61"/>
      <c r="Y383" s="61"/>
      <c r="Z383" s="260" t="str">
        <f t="shared" si="18"/>
        <v/>
      </c>
      <c r="AA383" s="260" t="str">
        <f t="shared" si="19"/>
        <v/>
      </c>
      <c r="AB383" s="260" t="str" cm="1">
        <f t="array" ref="AB383">IFERROR(IF(A383="","",INDEX(근로조건!$A$5:$Z$1048576,MATCH(A383,근로조건!$A$5:$A$1048576,0)+0,17)-INDEX(근로조건!$A$5:$Z$1048576,MATCH(A383,근로조건!$A$5:$A$1048576,0)+0,11))*B383,"")</f>
        <v/>
      </c>
      <c r="AC383" s="260" t="str">
        <f t="shared" si="20"/>
        <v/>
      </c>
      <c r="AD383" s="260" t="str" cm="1">
        <f t="array" ref="AD383">IFERROR(IF(A383="","",INDEX(근로조건!$A$5:$L$1048576,MATCH(A383,근로조건!$A$5:$A$1048576,0)+0,12))*B383,"")</f>
        <v/>
      </c>
      <c r="AE383" s="261" t="str" cm="1">
        <f t="array" ref="AE383">IF(A383="","",INDEX(근로조건!$A$5:$AF$1048576,MATCH(A383,근로조건!$A$5:$A$1048576,0)+0,13))</f>
        <v/>
      </c>
      <c r="AF383" s="262" t="str" cm="1">
        <f t="array" ref="AF383">IF(A383="","",INDEX(근로조건!$A$5:$AF$1048576,MATCH(A383,근로조건!$A$5:$A$1048576,0)+0,14))</f>
        <v/>
      </c>
      <c r="AG383" s="261" t="str" cm="1">
        <f t="array" ref="AG383">IF(A383="","",INDEX(근로조건!$A$5:$AF$1048576,MATCH(A383,근로조건!$A$5:$A$1048576,0)+0,11))</f>
        <v/>
      </c>
      <c r="AH383" s="261" t="str" cm="1">
        <f t="array" ref="AH383">IF(A383="","",INDEX(근로조건!$A$5:$AF$1048576,MATCH(A383,근로조건!$A$5:$A$1048576,0)+0,19))</f>
        <v/>
      </c>
      <c r="AI383" s="262" t="str" cm="1">
        <f t="array" ref="AI383">IF(A383="","",INDEX(근로조건!$A$5:$AF$1048576,MATCH(A383,근로조건!$A$5:$A$1048576,0)+0,17))</f>
        <v/>
      </c>
      <c r="AJ383" s="253"/>
      <c r="AK383" s="253"/>
      <c r="AL383" s="253" t="str" cm="1">
        <f t="array" ref="AL383">IF(A383="","",INDEX(근로조건!$A$5:$AF$1048576,MATCH(A383,근로조건!$A$5:$A$1048576,0)+0,20))</f>
        <v/>
      </c>
      <c r="AM383" s="253"/>
      <c r="AN383" s="253"/>
      <c r="AO383" s="253"/>
      <c r="AP383" s="260"/>
      <c r="AQ383" s="123"/>
      <c r="AR383" s="166"/>
      <c r="AS383" s="267"/>
      <c r="AT383" s="266"/>
      <c r="AU383" s="266"/>
      <c r="AV383" s="266"/>
    </row>
    <row r="384" spans="1:48" x14ac:dyDescent="0.3">
      <c r="A384" s="52"/>
      <c r="B384" s="54"/>
      <c r="C384" s="53"/>
      <c r="D384" s="53"/>
      <c r="E384" s="53"/>
      <c r="F384" s="57"/>
      <c r="G384" s="57"/>
      <c r="H384" s="52"/>
      <c r="I384" s="53"/>
      <c r="J384" s="53"/>
      <c r="K384" s="95"/>
      <c r="L384" s="52"/>
      <c r="M384" s="52"/>
      <c r="N384" s="54"/>
      <c r="O384" s="254" t="str" cm="1">
        <f t="array" ref="O384">IF(A384="","",INDEX(근로조건!$A$5:$Y$1048576,MATCH(A384,근로조건!$A$5:$A$1048576,0)+0,15))</f>
        <v/>
      </c>
      <c r="P384" s="255" t="str" cm="1">
        <f t="array" ref="P384">IF(A384="","",INDEX(근로조건!$A$5:$Y$1048576,MATCH(A384,근로조건!$A$5:$A$1048576,0)+0,16))</f>
        <v/>
      </c>
      <c r="Q384" s="256" t="str" cm="1">
        <f t="array" ref="Q384">IF(A384="","",INDEX(근로조건!$A$5:$ZZ$1048576,MATCH(A384,근로조건!$A$5:$A$1048576,0)+0,21))</f>
        <v/>
      </c>
      <c r="R384" s="61"/>
      <c r="S384" s="61"/>
      <c r="T384" s="61"/>
      <c r="U384" s="61"/>
      <c r="V384" s="61"/>
      <c r="W384" s="61"/>
      <c r="X384" s="61"/>
      <c r="Y384" s="61"/>
      <c r="Z384" s="260" t="str">
        <f t="shared" si="18"/>
        <v/>
      </c>
      <c r="AA384" s="260" t="str">
        <f t="shared" si="19"/>
        <v/>
      </c>
      <c r="AB384" s="260" t="str" cm="1">
        <f t="array" ref="AB384">IFERROR(IF(A384="","",INDEX(근로조건!$A$5:$Z$1048576,MATCH(A384,근로조건!$A$5:$A$1048576,0)+0,17)-INDEX(근로조건!$A$5:$Z$1048576,MATCH(A384,근로조건!$A$5:$A$1048576,0)+0,11))*B384,"")</f>
        <v/>
      </c>
      <c r="AC384" s="260" t="str">
        <f t="shared" si="20"/>
        <v/>
      </c>
      <c r="AD384" s="260" t="str" cm="1">
        <f t="array" ref="AD384">IFERROR(IF(A384="","",INDEX(근로조건!$A$5:$L$1048576,MATCH(A384,근로조건!$A$5:$A$1048576,0)+0,12))*B384,"")</f>
        <v/>
      </c>
      <c r="AE384" s="261" t="str" cm="1">
        <f t="array" ref="AE384">IF(A384="","",INDEX(근로조건!$A$5:$AF$1048576,MATCH(A384,근로조건!$A$5:$A$1048576,0)+0,13))</f>
        <v/>
      </c>
      <c r="AF384" s="262" t="str" cm="1">
        <f t="array" ref="AF384">IF(A384="","",INDEX(근로조건!$A$5:$AF$1048576,MATCH(A384,근로조건!$A$5:$A$1048576,0)+0,14))</f>
        <v/>
      </c>
      <c r="AG384" s="261" t="str" cm="1">
        <f t="array" ref="AG384">IF(A384="","",INDEX(근로조건!$A$5:$AF$1048576,MATCH(A384,근로조건!$A$5:$A$1048576,0)+0,11))</f>
        <v/>
      </c>
      <c r="AH384" s="261" t="str" cm="1">
        <f t="array" ref="AH384">IF(A384="","",INDEX(근로조건!$A$5:$AF$1048576,MATCH(A384,근로조건!$A$5:$A$1048576,0)+0,19))</f>
        <v/>
      </c>
      <c r="AI384" s="262" t="str" cm="1">
        <f t="array" ref="AI384">IF(A384="","",INDEX(근로조건!$A$5:$AF$1048576,MATCH(A384,근로조건!$A$5:$A$1048576,0)+0,17))</f>
        <v/>
      </c>
      <c r="AJ384" s="253"/>
      <c r="AK384" s="253"/>
      <c r="AL384" s="253" t="str" cm="1">
        <f t="array" ref="AL384">IF(A384="","",INDEX(근로조건!$A$5:$AF$1048576,MATCH(A384,근로조건!$A$5:$A$1048576,0)+0,20))</f>
        <v/>
      </c>
      <c r="AM384" s="253"/>
      <c r="AN384" s="253"/>
      <c r="AO384" s="253"/>
      <c r="AP384" s="260"/>
      <c r="AQ384" s="123"/>
      <c r="AR384" s="166"/>
      <c r="AS384" s="267"/>
      <c r="AT384" s="266"/>
      <c r="AU384" s="266"/>
      <c r="AV384" s="266"/>
    </row>
    <row r="385" spans="1:48" x14ac:dyDescent="0.3">
      <c r="A385" s="52"/>
      <c r="B385" s="54"/>
      <c r="C385" s="53"/>
      <c r="D385" s="53"/>
      <c r="E385" s="53"/>
      <c r="F385" s="57"/>
      <c r="G385" s="57"/>
      <c r="H385" s="52"/>
      <c r="I385" s="53"/>
      <c r="J385" s="53"/>
      <c r="K385" s="95"/>
      <c r="L385" s="52"/>
      <c r="M385" s="52"/>
      <c r="N385" s="54"/>
      <c r="O385" s="254" t="str" cm="1">
        <f t="array" ref="O385">IF(A385="","",INDEX(근로조건!$A$5:$Y$1048576,MATCH(A385,근로조건!$A$5:$A$1048576,0)+0,15))</f>
        <v/>
      </c>
      <c r="P385" s="255" t="str" cm="1">
        <f t="array" ref="P385">IF(A385="","",INDEX(근로조건!$A$5:$Y$1048576,MATCH(A385,근로조건!$A$5:$A$1048576,0)+0,16))</f>
        <v/>
      </c>
      <c r="Q385" s="256" t="str" cm="1">
        <f t="array" ref="Q385">IF(A385="","",INDEX(근로조건!$A$5:$ZZ$1048576,MATCH(A385,근로조건!$A$5:$A$1048576,0)+0,21))</f>
        <v/>
      </c>
      <c r="R385" s="61"/>
      <c r="S385" s="61"/>
      <c r="T385" s="61"/>
      <c r="U385" s="61"/>
      <c r="V385" s="61"/>
      <c r="W385" s="61"/>
      <c r="X385" s="61"/>
      <c r="Y385" s="61"/>
      <c r="Z385" s="260" t="str">
        <f t="shared" si="18"/>
        <v/>
      </c>
      <c r="AA385" s="260" t="str">
        <f t="shared" si="19"/>
        <v/>
      </c>
      <c r="AB385" s="260" t="str" cm="1">
        <f t="array" ref="AB385">IFERROR(IF(A385="","",INDEX(근로조건!$A$5:$Z$1048576,MATCH(A385,근로조건!$A$5:$A$1048576,0)+0,17)-INDEX(근로조건!$A$5:$Z$1048576,MATCH(A385,근로조건!$A$5:$A$1048576,0)+0,11))*B385,"")</f>
        <v/>
      </c>
      <c r="AC385" s="260" t="str">
        <f t="shared" si="20"/>
        <v/>
      </c>
      <c r="AD385" s="260" t="str" cm="1">
        <f t="array" ref="AD385">IFERROR(IF(A385="","",INDEX(근로조건!$A$5:$L$1048576,MATCH(A385,근로조건!$A$5:$A$1048576,0)+0,12))*B385,"")</f>
        <v/>
      </c>
      <c r="AE385" s="261" t="str" cm="1">
        <f t="array" ref="AE385">IF(A385="","",INDEX(근로조건!$A$5:$AF$1048576,MATCH(A385,근로조건!$A$5:$A$1048576,0)+0,13))</f>
        <v/>
      </c>
      <c r="AF385" s="262" t="str" cm="1">
        <f t="array" ref="AF385">IF(A385="","",INDEX(근로조건!$A$5:$AF$1048576,MATCH(A385,근로조건!$A$5:$A$1048576,0)+0,14))</f>
        <v/>
      </c>
      <c r="AG385" s="261" t="str" cm="1">
        <f t="array" ref="AG385">IF(A385="","",INDEX(근로조건!$A$5:$AF$1048576,MATCH(A385,근로조건!$A$5:$A$1048576,0)+0,11))</f>
        <v/>
      </c>
      <c r="AH385" s="261" t="str" cm="1">
        <f t="array" ref="AH385">IF(A385="","",INDEX(근로조건!$A$5:$AF$1048576,MATCH(A385,근로조건!$A$5:$A$1048576,0)+0,19))</f>
        <v/>
      </c>
      <c r="AI385" s="262" t="str" cm="1">
        <f t="array" ref="AI385">IF(A385="","",INDEX(근로조건!$A$5:$AF$1048576,MATCH(A385,근로조건!$A$5:$A$1048576,0)+0,17))</f>
        <v/>
      </c>
      <c r="AJ385" s="253"/>
      <c r="AK385" s="253"/>
      <c r="AL385" s="253" t="str" cm="1">
        <f t="array" ref="AL385">IF(A385="","",INDEX(근로조건!$A$5:$AF$1048576,MATCH(A385,근로조건!$A$5:$A$1048576,0)+0,20))</f>
        <v/>
      </c>
      <c r="AM385" s="253"/>
      <c r="AN385" s="253"/>
      <c r="AO385" s="253"/>
      <c r="AP385" s="260"/>
      <c r="AQ385" s="123"/>
      <c r="AR385" s="166"/>
      <c r="AS385" s="267"/>
      <c r="AT385" s="266"/>
      <c r="AU385" s="266"/>
      <c r="AV385" s="266"/>
    </row>
    <row r="386" spans="1:48" x14ac:dyDescent="0.3">
      <c r="A386" s="52"/>
      <c r="B386" s="54"/>
      <c r="C386" s="53"/>
      <c r="D386" s="53"/>
      <c r="E386" s="53"/>
      <c r="F386" s="57"/>
      <c r="G386" s="57"/>
      <c r="H386" s="52"/>
      <c r="I386" s="53"/>
      <c r="J386" s="53"/>
      <c r="K386" s="95"/>
      <c r="L386" s="52"/>
      <c r="M386" s="52"/>
      <c r="N386" s="54"/>
      <c r="O386" s="254" t="str" cm="1">
        <f t="array" ref="O386">IF(A386="","",INDEX(근로조건!$A$5:$Y$1048576,MATCH(A386,근로조건!$A$5:$A$1048576,0)+0,15))</f>
        <v/>
      </c>
      <c r="P386" s="255" t="str" cm="1">
        <f t="array" ref="P386">IF(A386="","",INDEX(근로조건!$A$5:$Y$1048576,MATCH(A386,근로조건!$A$5:$A$1048576,0)+0,16))</f>
        <v/>
      </c>
      <c r="Q386" s="256" t="str" cm="1">
        <f t="array" ref="Q386">IF(A386="","",INDEX(근로조건!$A$5:$ZZ$1048576,MATCH(A386,근로조건!$A$5:$A$1048576,0)+0,21))</f>
        <v/>
      </c>
      <c r="R386" s="61"/>
      <c r="S386" s="61"/>
      <c r="T386" s="61"/>
      <c r="U386" s="61"/>
      <c r="V386" s="61"/>
      <c r="W386" s="61"/>
      <c r="X386" s="61"/>
      <c r="Y386" s="61"/>
      <c r="Z386" s="260" t="str">
        <f t="shared" si="18"/>
        <v/>
      </c>
      <c r="AA386" s="260" t="str">
        <f t="shared" si="19"/>
        <v/>
      </c>
      <c r="AB386" s="260" t="str" cm="1">
        <f t="array" ref="AB386">IFERROR(IF(A386="","",INDEX(근로조건!$A$5:$Z$1048576,MATCH(A386,근로조건!$A$5:$A$1048576,0)+0,17)-INDEX(근로조건!$A$5:$Z$1048576,MATCH(A386,근로조건!$A$5:$A$1048576,0)+0,11))*B386,"")</f>
        <v/>
      </c>
      <c r="AC386" s="260" t="str">
        <f t="shared" si="20"/>
        <v/>
      </c>
      <c r="AD386" s="260" t="str" cm="1">
        <f t="array" ref="AD386">IFERROR(IF(A386="","",INDEX(근로조건!$A$5:$L$1048576,MATCH(A386,근로조건!$A$5:$A$1048576,0)+0,12))*B386,"")</f>
        <v/>
      </c>
      <c r="AE386" s="261" t="str" cm="1">
        <f t="array" ref="AE386">IF(A386="","",INDEX(근로조건!$A$5:$AF$1048576,MATCH(A386,근로조건!$A$5:$A$1048576,0)+0,13))</f>
        <v/>
      </c>
      <c r="AF386" s="262" t="str" cm="1">
        <f t="array" ref="AF386">IF(A386="","",INDEX(근로조건!$A$5:$AF$1048576,MATCH(A386,근로조건!$A$5:$A$1048576,0)+0,14))</f>
        <v/>
      </c>
      <c r="AG386" s="261" t="str" cm="1">
        <f t="array" ref="AG386">IF(A386="","",INDEX(근로조건!$A$5:$AF$1048576,MATCH(A386,근로조건!$A$5:$A$1048576,0)+0,11))</f>
        <v/>
      </c>
      <c r="AH386" s="261" t="str" cm="1">
        <f t="array" ref="AH386">IF(A386="","",INDEX(근로조건!$A$5:$AF$1048576,MATCH(A386,근로조건!$A$5:$A$1048576,0)+0,19))</f>
        <v/>
      </c>
      <c r="AI386" s="262" t="str" cm="1">
        <f t="array" ref="AI386">IF(A386="","",INDEX(근로조건!$A$5:$AF$1048576,MATCH(A386,근로조건!$A$5:$A$1048576,0)+0,17))</f>
        <v/>
      </c>
      <c r="AJ386" s="253"/>
      <c r="AK386" s="253"/>
      <c r="AL386" s="253" t="str" cm="1">
        <f t="array" ref="AL386">IF(A386="","",INDEX(근로조건!$A$5:$AF$1048576,MATCH(A386,근로조건!$A$5:$A$1048576,0)+0,20))</f>
        <v/>
      </c>
      <c r="AM386" s="253"/>
      <c r="AN386" s="253"/>
      <c r="AO386" s="253"/>
      <c r="AP386" s="260"/>
      <c r="AQ386" s="123"/>
      <c r="AR386" s="166"/>
      <c r="AS386" s="267"/>
      <c r="AT386" s="266"/>
      <c r="AU386" s="266"/>
      <c r="AV386" s="266"/>
    </row>
    <row r="387" spans="1:48" x14ac:dyDescent="0.3">
      <c r="A387" s="52"/>
      <c r="B387" s="54"/>
      <c r="C387" s="53"/>
      <c r="D387" s="53"/>
      <c r="E387" s="53"/>
      <c r="F387" s="57"/>
      <c r="G387" s="57"/>
      <c r="H387" s="52"/>
      <c r="I387" s="53"/>
      <c r="J387" s="53"/>
      <c r="K387" s="95"/>
      <c r="L387" s="52"/>
      <c r="M387" s="52"/>
      <c r="N387" s="54"/>
      <c r="O387" s="254" t="str" cm="1">
        <f t="array" ref="O387">IF(A387="","",INDEX(근로조건!$A$5:$Y$1048576,MATCH(A387,근로조건!$A$5:$A$1048576,0)+0,15))</f>
        <v/>
      </c>
      <c r="P387" s="255" t="str" cm="1">
        <f t="array" ref="P387">IF(A387="","",INDEX(근로조건!$A$5:$Y$1048576,MATCH(A387,근로조건!$A$5:$A$1048576,0)+0,16))</f>
        <v/>
      </c>
      <c r="Q387" s="256" t="str" cm="1">
        <f t="array" ref="Q387">IF(A387="","",INDEX(근로조건!$A$5:$ZZ$1048576,MATCH(A387,근로조건!$A$5:$A$1048576,0)+0,21))</f>
        <v/>
      </c>
      <c r="R387" s="61"/>
      <c r="S387" s="61"/>
      <c r="T387" s="61"/>
      <c r="U387" s="61"/>
      <c r="V387" s="61"/>
      <c r="W387" s="61"/>
      <c r="X387" s="61"/>
      <c r="Y387" s="61"/>
      <c r="Z387" s="260" t="str">
        <f t="shared" si="18"/>
        <v/>
      </c>
      <c r="AA387" s="260" t="str">
        <f t="shared" si="19"/>
        <v/>
      </c>
      <c r="AB387" s="260" t="str" cm="1">
        <f t="array" ref="AB387">IFERROR(IF(A387="","",INDEX(근로조건!$A$5:$Z$1048576,MATCH(A387,근로조건!$A$5:$A$1048576,0)+0,17)-INDEX(근로조건!$A$5:$Z$1048576,MATCH(A387,근로조건!$A$5:$A$1048576,0)+0,11))*B387,"")</f>
        <v/>
      </c>
      <c r="AC387" s="260" t="str">
        <f t="shared" si="20"/>
        <v/>
      </c>
      <c r="AD387" s="260" t="str" cm="1">
        <f t="array" ref="AD387">IFERROR(IF(A387="","",INDEX(근로조건!$A$5:$L$1048576,MATCH(A387,근로조건!$A$5:$A$1048576,0)+0,12))*B387,"")</f>
        <v/>
      </c>
      <c r="AE387" s="261" t="str" cm="1">
        <f t="array" ref="AE387">IF(A387="","",INDEX(근로조건!$A$5:$AF$1048576,MATCH(A387,근로조건!$A$5:$A$1048576,0)+0,13))</f>
        <v/>
      </c>
      <c r="AF387" s="262" t="str" cm="1">
        <f t="array" ref="AF387">IF(A387="","",INDEX(근로조건!$A$5:$AF$1048576,MATCH(A387,근로조건!$A$5:$A$1048576,0)+0,14))</f>
        <v/>
      </c>
      <c r="AG387" s="261" t="str" cm="1">
        <f t="array" ref="AG387">IF(A387="","",INDEX(근로조건!$A$5:$AF$1048576,MATCH(A387,근로조건!$A$5:$A$1048576,0)+0,11))</f>
        <v/>
      </c>
      <c r="AH387" s="261" t="str" cm="1">
        <f t="array" ref="AH387">IF(A387="","",INDEX(근로조건!$A$5:$AF$1048576,MATCH(A387,근로조건!$A$5:$A$1048576,0)+0,19))</f>
        <v/>
      </c>
      <c r="AI387" s="262" t="str" cm="1">
        <f t="array" ref="AI387">IF(A387="","",INDEX(근로조건!$A$5:$AF$1048576,MATCH(A387,근로조건!$A$5:$A$1048576,0)+0,17))</f>
        <v/>
      </c>
      <c r="AJ387" s="253"/>
      <c r="AK387" s="253"/>
      <c r="AL387" s="253" t="str" cm="1">
        <f t="array" ref="AL387">IF(A387="","",INDEX(근로조건!$A$5:$AF$1048576,MATCH(A387,근로조건!$A$5:$A$1048576,0)+0,20))</f>
        <v/>
      </c>
      <c r="AM387" s="253"/>
      <c r="AN387" s="253"/>
      <c r="AO387" s="253"/>
      <c r="AP387" s="260"/>
      <c r="AQ387" s="123"/>
      <c r="AR387" s="166"/>
      <c r="AS387" s="267"/>
      <c r="AT387" s="266"/>
      <c r="AU387" s="266"/>
      <c r="AV387" s="266"/>
    </row>
    <row r="388" spans="1:48" x14ac:dyDescent="0.3">
      <c r="A388" s="52"/>
      <c r="B388" s="54"/>
      <c r="C388" s="53"/>
      <c r="D388" s="53"/>
      <c r="E388" s="53"/>
      <c r="F388" s="57"/>
      <c r="G388" s="57"/>
      <c r="H388" s="52"/>
      <c r="I388" s="53"/>
      <c r="J388" s="53"/>
      <c r="K388" s="95"/>
      <c r="L388" s="52"/>
      <c r="M388" s="52"/>
      <c r="N388" s="54"/>
      <c r="O388" s="254" t="str" cm="1">
        <f t="array" ref="O388">IF(A388="","",INDEX(근로조건!$A$5:$Y$1048576,MATCH(A388,근로조건!$A$5:$A$1048576,0)+0,15))</f>
        <v/>
      </c>
      <c r="P388" s="255" t="str" cm="1">
        <f t="array" ref="P388">IF(A388="","",INDEX(근로조건!$A$5:$Y$1048576,MATCH(A388,근로조건!$A$5:$A$1048576,0)+0,16))</f>
        <v/>
      </c>
      <c r="Q388" s="256" t="str" cm="1">
        <f t="array" ref="Q388">IF(A388="","",INDEX(근로조건!$A$5:$ZZ$1048576,MATCH(A388,근로조건!$A$5:$A$1048576,0)+0,21))</f>
        <v/>
      </c>
      <c r="R388" s="61"/>
      <c r="S388" s="61"/>
      <c r="T388" s="61"/>
      <c r="U388" s="61"/>
      <c r="V388" s="61"/>
      <c r="W388" s="61"/>
      <c r="X388" s="61"/>
      <c r="Y388" s="61"/>
      <c r="Z388" s="260" t="str">
        <f t="shared" si="18"/>
        <v/>
      </c>
      <c r="AA388" s="260" t="str">
        <f t="shared" si="19"/>
        <v/>
      </c>
      <c r="AB388" s="260" t="str" cm="1">
        <f t="array" ref="AB388">IFERROR(IF(A388="","",INDEX(근로조건!$A$5:$Z$1048576,MATCH(A388,근로조건!$A$5:$A$1048576,0)+0,17)-INDEX(근로조건!$A$5:$Z$1048576,MATCH(A388,근로조건!$A$5:$A$1048576,0)+0,11))*B388,"")</f>
        <v/>
      </c>
      <c r="AC388" s="260" t="str">
        <f t="shared" si="20"/>
        <v/>
      </c>
      <c r="AD388" s="260" t="str" cm="1">
        <f t="array" ref="AD388">IFERROR(IF(A388="","",INDEX(근로조건!$A$5:$L$1048576,MATCH(A388,근로조건!$A$5:$A$1048576,0)+0,12))*B388,"")</f>
        <v/>
      </c>
      <c r="AE388" s="261" t="str" cm="1">
        <f t="array" ref="AE388">IF(A388="","",INDEX(근로조건!$A$5:$AF$1048576,MATCH(A388,근로조건!$A$5:$A$1048576,0)+0,13))</f>
        <v/>
      </c>
      <c r="AF388" s="262" t="str" cm="1">
        <f t="array" ref="AF388">IF(A388="","",INDEX(근로조건!$A$5:$AF$1048576,MATCH(A388,근로조건!$A$5:$A$1048576,0)+0,14))</f>
        <v/>
      </c>
      <c r="AG388" s="261" t="str" cm="1">
        <f t="array" ref="AG388">IF(A388="","",INDEX(근로조건!$A$5:$AF$1048576,MATCH(A388,근로조건!$A$5:$A$1048576,0)+0,11))</f>
        <v/>
      </c>
      <c r="AH388" s="261" t="str" cm="1">
        <f t="array" ref="AH388">IF(A388="","",INDEX(근로조건!$A$5:$AF$1048576,MATCH(A388,근로조건!$A$5:$A$1048576,0)+0,19))</f>
        <v/>
      </c>
      <c r="AI388" s="262" t="str" cm="1">
        <f t="array" ref="AI388">IF(A388="","",INDEX(근로조건!$A$5:$AF$1048576,MATCH(A388,근로조건!$A$5:$A$1048576,0)+0,17))</f>
        <v/>
      </c>
      <c r="AJ388" s="253"/>
      <c r="AK388" s="253"/>
      <c r="AL388" s="253" t="str" cm="1">
        <f t="array" ref="AL388">IF(A388="","",INDEX(근로조건!$A$5:$AF$1048576,MATCH(A388,근로조건!$A$5:$A$1048576,0)+0,20))</f>
        <v/>
      </c>
      <c r="AM388" s="253"/>
      <c r="AN388" s="253"/>
      <c r="AO388" s="253"/>
      <c r="AP388" s="260"/>
      <c r="AQ388" s="123"/>
      <c r="AR388" s="166"/>
      <c r="AS388" s="267"/>
      <c r="AT388" s="266"/>
      <c r="AU388" s="266"/>
      <c r="AV388" s="266"/>
    </row>
    <row r="389" spans="1:48" x14ac:dyDescent="0.3">
      <c r="A389" s="52"/>
      <c r="B389" s="54"/>
      <c r="C389" s="53"/>
      <c r="D389" s="53"/>
      <c r="E389" s="53"/>
      <c r="F389" s="57"/>
      <c r="G389" s="57"/>
      <c r="H389" s="52"/>
      <c r="I389" s="53"/>
      <c r="J389" s="53"/>
      <c r="K389" s="95"/>
      <c r="L389" s="52"/>
      <c r="M389" s="52"/>
      <c r="N389" s="54"/>
      <c r="O389" s="254" t="str" cm="1">
        <f t="array" ref="O389">IF(A389="","",INDEX(근로조건!$A$5:$Y$1048576,MATCH(A389,근로조건!$A$5:$A$1048576,0)+0,15))</f>
        <v/>
      </c>
      <c r="P389" s="255" t="str" cm="1">
        <f t="array" ref="P389">IF(A389="","",INDEX(근로조건!$A$5:$Y$1048576,MATCH(A389,근로조건!$A$5:$A$1048576,0)+0,16))</f>
        <v/>
      </c>
      <c r="Q389" s="256" t="str" cm="1">
        <f t="array" ref="Q389">IF(A389="","",INDEX(근로조건!$A$5:$ZZ$1048576,MATCH(A389,근로조건!$A$5:$A$1048576,0)+0,21))</f>
        <v/>
      </c>
      <c r="R389" s="61"/>
      <c r="S389" s="61"/>
      <c r="T389" s="61"/>
      <c r="U389" s="61"/>
      <c r="V389" s="61"/>
      <c r="W389" s="61"/>
      <c r="X389" s="61"/>
      <c r="Y389" s="61"/>
      <c r="Z389" s="260" t="str">
        <f t="shared" si="18"/>
        <v/>
      </c>
      <c r="AA389" s="260" t="str">
        <f t="shared" si="19"/>
        <v/>
      </c>
      <c r="AB389" s="260" t="str" cm="1">
        <f t="array" ref="AB389">IFERROR(IF(A389="","",INDEX(근로조건!$A$5:$Z$1048576,MATCH(A389,근로조건!$A$5:$A$1048576,0)+0,17)-INDEX(근로조건!$A$5:$Z$1048576,MATCH(A389,근로조건!$A$5:$A$1048576,0)+0,11))*B389,"")</f>
        <v/>
      </c>
      <c r="AC389" s="260" t="str">
        <f t="shared" si="20"/>
        <v/>
      </c>
      <c r="AD389" s="260" t="str" cm="1">
        <f t="array" ref="AD389">IFERROR(IF(A389="","",INDEX(근로조건!$A$5:$L$1048576,MATCH(A389,근로조건!$A$5:$A$1048576,0)+0,12))*B389,"")</f>
        <v/>
      </c>
      <c r="AE389" s="261" t="str" cm="1">
        <f t="array" ref="AE389">IF(A389="","",INDEX(근로조건!$A$5:$AF$1048576,MATCH(A389,근로조건!$A$5:$A$1048576,0)+0,13))</f>
        <v/>
      </c>
      <c r="AF389" s="262" t="str" cm="1">
        <f t="array" ref="AF389">IF(A389="","",INDEX(근로조건!$A$5:$AF$1048576,MATCH(A389,근로조건!$A$5:$A$1048576,0)+0,14))</f>
        <v/>
      </c>
      <c r="AG389" s="261" t="str" cm="1">
        <f t="array" ref="AG389">IF(A389="","",INDEX(근로조건!$A$5:$AF$1048576,MATCH(A389,근로조건!$A$5:$A$1048576,0)+0,11))</f>
        <v/>
      </c>
      <c r="AH389" s="261" t="str" cm="1">
        <f t="array" ref="AH389">IF(A389="","",INDEX(근로조건!$A$5:$AF$1048576,MATCH(A389,근로조건!$A$5:$A$1048576,0)+0,19))</f>
        <v/>
      </c>
      <c r="AI389" s="262" t="str" cm="1">
        <f t="array" ref="AI389">IF(A389="","",INDEX(근로조건!$A$5:$AF$1048576,MATCH(A389,근로조건!$A$5:$A$1048576,0)+0,17))</f>
        <v/>
      </c>
      <c r="AJ389" s="253"/>
      <c r="AK389" s="253"/>
      <c r="AL389" s="253" t="str" cm="1">
        <f t="array" ref="AL389">IF(A389="","",INDEX(근로조건!$A$5:$AF$1048576,MATCH(A389,근로조건!$A$5:$A$1048576,0)+0,20))</f>
        <v/>
      </c>
      <c r="AM389" s="253"/>
      <c r="AN389" s="253"/>
      <c r="AO389" s="253"/>
      <c r="AP389" s="260"/>
      <c r="AQ389" s="123"/>
      <c r="AR389" s="166"/>
      <c r="AS389" s="267"/>
      <c r="AT389" s="266"/>
      <c r="AU389" s="266"/>
      <c r="AV389" s="266"/>
    </row>
    <row r="390" spans="1:48" x14ac:dyDescent="0.3">
      <c r="A390" s="52"/>
      <c r="B390" s="54"/>
      <c r="C390" s="53"/>
      <c r="D390" s="53"/>
      <c r="E390" s="53"/>
      <c r="F390" s="57"/>
      <c r="G390" s="57"/>
      <c r="H390" s="52"/>
      <c r="I390" s="53"/>
      <c r="J390" s="53"/>
      <c r="K390" s="95"/>
      <c r="L390" s="52"/>
      <c r="M390" s="52"/>
      <c r="N390" s="54"/>
      <c r="O390" s="254" t="str" cm="1">
        <f t="array" ref="O390">IF(A390="","",INDEX(근로조건!$A$5:$Y$1048576,MATCH(A390,근로조건!$A$5:$A$1048576,0)+0,15))</f>
        <v/>
      </c>
      <c r="P390" s="255" t="str" cm="1">
        <f t="array" ref="P390">IF(A390="","",INDEX(근로조건!$A$5:$Y$1048576,MATCH(A390,근로조건!$A$5:$A$1048576,0)+0,16))</f>
        <v/>
      </c>
      <c r="Q390" s="256" t="str" cm="1">
        <f t="array" ref="Q390">IF(A390="","",INDEX(근로조건!$A$5:$ZZ$1048576,MATCH(A390,근로조건!$A$5:$A$1048576,0)+0,21))</f>
        <v/>
      </c>
      <c r="R390" s="61"/>
      <c r="S390" s="61"/>
      <c r="T390" s="61"/>
      <c r="U390" s="61"/>
      <c r="V390" s="61"/>
      <c r="W390" s="61"/>
      <c r="X390" s="61"/>
      <c r="Y390" s="61"/>
      <c r="Z390" s="260" t="str">
        <f t="shared" ref="Z390:Z453" si="21">IF(AE390="","",SUM(AB390,AD390))</f>
        <v/>
      </c>
      <c r="AA390" s="260" t="str">
        <f t="shared" ref="AA390:AA453" si="22">IF(AE390="","",IF(AE390&gt;=8,8*B390,AE390*B390))</f>
        <v/>
      </c>
      <c r="AB390" s="260" t="str" cm="1">
        <f t="array" ref="AB390">IFERROR(IF(A390="","",INDEX(근로조건!$A$5:$Z$1048576,MATCH(A390,근로조건!$A$5:$A$1048576,0)+0,17)-INDEX(근로조건!$A$5:$Z$1048576,MATCH(A390,근로조건!$A$5:$A$1048576,0)+0,11))*B390,"")</f>
        <v/>
      </c>
      <c r="AC390" s="260" t="str">
        <f t="shared" ref="AC390:AC453" si="23">IFERROR(AD390/(365/7/12),"")</f>
        <v/>
      </c>
      <c r="AD390" s="260" t="str" cm="1">
        <f t="array" ref="AD390">IFERROR(IF(A390="","",INDEX(근로조건!$A$5:$L$1048576,MATCH(A390,근로조건!$A$5:$A$1048576,0)+0,12))*B390,"")</f>
        <v/>
      </c>
      <c r="AE390" s="261" t="str" cm="1">
        <f t="array" ref="AE390">IF(A390="","",INDEX(근로조건!$A$5:$AF$1048576,MATCH(A390,근로조건!$A$5:$A$1048576,0)+0,13))</f>
        <v/>
      </c>
      <c r="AF390" s="262" t="str" cm="1">
        <f t="array" ref="AF390">IF(A390="","",INDEX(근로조건!$A$5:$AF$1048576,MATCH(A390,근로조건!$A$5:$A$1048576,0)+0,14))</f>
        <v/>
      </c>
      <c r="AG390" s="261" t="str" cm="1">
        <f t="array" ref="AG390">IF(A390="","",INDEX(근로조건!$A$5:$AF$1048576,MATCH(A390,근로조건!$A$5:$A$1048576,0)+0,11))</f>
        <v/>
      </c>
      <c r="AH390" s="261" t="str" cm="1">
        <f t="array" ref="AH390">IF(A390="","",INDEX(근로조건!$A$5:$AF$1048576,MATCH(A390,근로조건!$A$5:$A$1048576,0)+0,19))</f>
        <v/>
      </c>
      <c r="AI390" s="262" t="str" cm="1">
        <f t="array" ref="AI390">IF(A390="","",INDEX(근로조건!$A$5:$AF$1048576,MATCH(A390,근로조건!$A$5:$A$1048576,0)+0,17))</f>
        <v/>
      </c>
      <c r="AJ390" s="253"/>
      <c r="AK390" s="253"/>
      <c r="AL390" s="253" t="str" cm="1">
        <f t="array" ref="AL390">IF(A390="","",INDEX(근로조건!$A$5:$AF$1048576,MATCH(A390,근로조건!$A$5:$A$1048576,0)+0,20))</f>
        <v/>
      </c>
      <c r="AM390" s="253"/>
      <c r="AN390" s="253"/>
      <c r="AO390" s="253"/>
      <c r="AP390" s="260"/>
      <c r="AQ390" s="123"/>
      <c r="AR390" s="166"/>
      <c r="AS390" s="267"/>
      <c r="AT390" s="266"/>
      <c r="AU390" s="266"/>
      <c r="AV390" s="266"/>
    </row>
    <row r="391" spans="1:48" x14ac:dyDescent="0.3">
      <c r="A391" s="52"/>
      <c r="B391" s="54"/>
      <c r="C391" s="53"/>
      <c r="D391" s="53"/>
      <c r="E391" s="53"/>
      <c r="F391" s="57"/>
      <c r="G391" s="57"/>
      <c r="H391" s="52"/>
      <c r="I391" s="53"/>
      <c r="J391" s="53"/>
      <c r="K391" s="95"/>
      <c r="L391" s="52"/>
      <c r="M391" s="52"/>
      <c r="N391" s="54"/>
      <c r="O391" s="254" t="str" cm="1">
        <f t="array" ref="O391">IF(A391="","",INDEX(근로조건!$A$5:$Y$1048576,MATCH(A391,근로조건!$A$5:$A$1048576,0)+0,15))</f>
        <v/>
      </c>
      <c r="P391" s="255" t="str" cm="1">
        <f t="array" ref="P391">IF(A391="","",INDEX(근로조건!$A$5:$Y$1048576,MATCH(A391,근로조건!$A$5:$A$1048576,0)+0,16))</f>
        <v/>
      </c>
      <c r="Q391" s="256" t="str" cm="1">
        <f t="array" ref="Q391">IF(A391="","",INDEX(근로조건!$A$5:$ZZ$1048576,MATCH(A391,근로조건!$A$5:$A$1048576,0)+0,21))</f>
        <v/>
      </c>
      <c r="R391" s="61"/>
      <c r="S391" s="61"/>
      <c r="T391" s="61"/>
      <c r="U391" s="61"/>
      <c r="V391" s="61"/>
      <c r="W391" s="61"/>
      <c r="X391" s="61"/>
      <c r="Y391" s="61"/>
      <c r="Z391" s="260" t="str">
        <f t="shared" si="21"/>
        <v/>
      </c>
      <c r="AA391" s="260" t="str">
        <f t="shared" si="22"/>
        <v/>
      </c>
      <c r="AB391" s="260" t="str" cm="1">
        <f t="array" ref="AB391">IFERROR(IF(A391="","",INDEX(근로조건!$A$5:$Z$1048576,MATCH(A391,근로조건!$A$5:$A$1048576,0)+0,17)-INDEX(근로조건!$A$5:$Z$1048576,MATCH(A391,근로조건!$A$5:$A$1048576,0)+0,11))*B391,"")</f>
        <v/>
      </c>
      <c r="AC391" s="260" t="str">
        <f t="shared" si="23"/>
        <v/>
      </c>
      <c r="AD391" s="260" t="str" cm="1">
        <f t="array" ref="AD391">IFERROR(IF(A391="","",INDEX(근로조건!$A$5:$L$1048576,MATCH(A391,근로조건!$A$5:$A$1048576,0)+0,12))*B391,"")</f>
        <v/>
      </c>
      <c r="AE391" s="261" t="str" cm="1">
        <f t="array" ref="AE391">IF(A391="","",INDEX(근로조건!$A$5:$AF$1048576,MATCH(A391,근로조건!$A$5:$A$1048576,0)+0,13))</f>
        <v/>
      </c>
      <c r="AF391" s="262" t="str" cm="1">
        <f t="array" ref="AF391">IF(A391="","",INDEX(근로조건!$A$5:$AF$1048576,MATCH(A391,근로조건!$A$5:$A$1048576,0)+0,14))</f>
        <v/>
      </c>
      <c r="AG391" s="261" t="str" cm="1">
        <f t="array" ref="AG391">IF(A391="","",INDEX(근로조건!$A$5:$AF$1048576,MATCH(A391,근로조건!$A$5:$A$1048576,0)+0,11))</f>
        <v/>
      </c>
      <c r="AH391" s="261" t="str" cm="1">
        <f t="array" ref="AH391">IF(A391="","",INDEX(근로조건!$A$5:$AF$1048576,MATCH(A391,근로조건!$A$5:$A$1048576,0)+0,19))</f>
        <v/>
      </c>
      <c r="AI391" s="262" t="str" cm="1">
        <f t="array" ref="AI391">IF(A391="","",INDEX(근로조건!$A$5:$AF$1048576,MATCH(A391,근로조건!$A$5:$A$1048576,0)+0,17))</f>
        <v/>
      </c>
      <c r="AJ391" s="253"/>
      <c r="AK391" s="253"/>
      <c r="AL391" s="253" t="str" cm="1">
        <f t="array" ref="AL391">IF(A391="","",INDEX(근로조건!$A$5:$AF$1048576,MATCH(A391,근로조건!$A$5:$A$1048576,0)+0,20))</f>
        <v/>
      </c>
      <c r="AM391" s="253"/>
      <c r="AN391" s="253"/>
      <c r="AO391" s="253"/>
      <c r="AP391" s="260"/>
      <c r="AQ391" s="123"/>
      <c r="AR391" s="166"/>
      <c r="AS391" s="267"/>
      <c r="AT391" s="266"/>
      <c r="AU391" s="266"/>
      <c r="AV391" s="266"/>
    </row>
    <row r="392" spans="1:48" x14ac:dyDescent="0.3">
      <c r="A392" s="52"/>
      <c r="B392" s="54"/>
      <c r="C392" s="53"/>
      <c r="D392" s="53"/>
      <c r="E392" s="53"/>
      <c r="F392" s="57"/>
      <c r="G392" s="57"/>
      <c r="H392" s="52"/>
      <c r="I392" s="53"/>
      <c r="J392" s="53"/>
      <c r="K392" s="95"/>
      <c r="L392" s="52"/>
      <c r="M392" s="52"/>
      <c r="N392" s="54"/>
      <c r="O392" s="254" t="str" cm="1">
        <f t="array" ref="O392">IF(A392="","",INDEX(근로조건!$A$5:$Y$1048576,MATCH(A392,근로조건!$A$5:$A$1048576,0)+0,15))</f>
        <v/>
      </c>
      <c r="P392" s="255" t="str" cm="1">
        <f t="array" ref="P392">IF(A392="","",INDEX(근로조건!$A$5:$Y$1048576,MATCH(A392,근로조건!$A$5:$A$1048576,0)+0,16))</f>
        <v/>
      </c>
      <c r="Q392" s="256" t="str" cm="1">
        <f t="array" ref="Q392">IF(A392="","",INDEX(근로조건!$A$5:$ZZ$1048576,MATCH(A392,근로조건!$A$5:$A$1048576,0)+0,21))</f>
        <v/>
      </c>
      <c r="R392" s="61"/>
      <c r="S392" s="61"/>
      <c r="T392" s="61"/>
      <c r="U392" s="61"/>
      <c r="V392" s="61"/>
      <c r="W392" s="61"/>
      <c r="X392" s="61"/>
      <c r="Y392" s="61"/>
      <c r="Z392" s="260" t="str">
        <f t="shared" si="21"/>
        <v/>
      </c>
      <c r="AA392" s="260" t="str">
        <f t="shared" si="22"/>
        <v/>
      </c>
      <c r="AB392" s="260" t="str" cm="1">
        <f t="array" ref="AB392">IFERROR(IF(A392="","",INDEX(근로조건!$A$5:$Z$1048576,MATCH(A392,근로조건!$A$5:$A$1048576,0)+0,17)-INDEX(근로조건!$A$5:$Z$1048576,MATCH(A392,근로조건!$A$5:$A$1048576,0)+0,11))*B392,"")</f>
        <v/>
      </c>
      <c r="AC392" s="260" t="str">
        <f t="shared" si="23"/>
        <v/>
      </c>
      <c r="AD392" s="260" t="str" cm="1">
        <f t="array" ref="AD392">IFERROR(IF(A392="","",INDEX(근로조건!$A$5:$L$1048576,MATCH(A392,근로조건!$A$5:$A$1048576,0)+0,12))*B392,"")</f>
        <v/>
      </c>
      <c r="AE392" s="261" t="str" cm="1">
        <f t="array" ref="AE392">IF(A392="","",INDEX(근로조건!$A$5:$AF$1048576,MATCH(A392,근로조건!$A$5:$A$1048576,0)+0,13))</f>
        <v/>
      </c>
      <c r="AF392" s="262" t="str" cm="1">
        <f t="array" ref="AF392">IF(A392="","",INDEX(근로조건!$A$5:$AF$1048576,MATCH(A392,근로조건!$A$5:$A$1048576,0)+0,14))</f>
        <v/>
      </c>
      <c r="AG392" s="261" t="str" cm="1">
        <f t="array" ref="AG392">IF(A392="","",INDEX(근로조건!$A$5:$AF$1048576,MATCH(A392,근로조건!$A$5:$A$1048576,0)+0,11))</f>
        <v/>
      </c>
      <c r="AH392" s="261" t="str" cm="1">
        <f t="array" ref="AH392">IF(A392="","",INDEX(근로조건!$A$5:$AF$1048576,MATCH(A392,근로조건!$A$5:$A$1048576,0)+0,19))</f>
        <v/>
      </c>
      <c r="AI392" s="262" t="str" cm="1">
        <f t="array" ref="AI392">IF(A392="","",INDEX(근로조건!$A$5:$AF$1048576,MATCH(A392,근로조건!$A$5:$A$1048576,0)+0,17))</f>
        <v/>
      </c>
      <c r="AJ392" s="253"/>
      <c r="AK392" s="253"/>
      <c r="AL392" s="253" t="str" cm="1">
        <f t="array" ref="AL392">IF(A392="","",INDEX(근로조건!$A$5:$AF$1048576,MATCH(A392,근로조건!$A$5:$A$1048576,0)+0,20))</f>
        <v/>
      </c>
      <c r="AM392" s="253"/>
      <c r="AN392" s="253"/>
      <c r="AO392" s="253"/>
      <c r="AP392" s="260"/>
      <c r="AQ392" s="123"/>
      <c r="AR392" s="166"/>
      <c r="AS392" s="267"/>
      <c r="AT392" s="266"/>
      <c r="AU392" s="266"/>
      <c r="AV392" s="266"/>
    </row>
    <row r="393" spans="1:48" x14ac:dyDescent="0.3">
      <c r="A393" s="52"/>
      <c r="B393" s="54"/>
      <c r="C393" s="53"/>
      <c r="D393" s="53"/>
      <c r="E393" s="53"/>
      <c r="F393" s="57"/>
      <c r="G393" s="57"/>
      <c r="H393" s="52"/>
      <c r="I393" s="53"/>
      <c r="J393" s="53"/>
      <c r="K393" s="95"/>
      <c r="L393" s="52"/>
      <c r="M393" s="52"/>
      <c r="N393" s="54"/>
      <c r="O393" s="254" t="str" cm="1">
        <f t="array" ref="O393">IF(A393="","",INDEX(근로조건!$A$5:$Y$1048576,MATCH(A393,근로조건!$A$5:$A$1048576,0)+0,15))</f>
        <v/>
      </c>
      <c r="P393" s="255" t="str" cm="1">
        <f t="array" ref="P393">IF(A393="","",INDEX(근로조건!$A$5:$Y$1048576,MATCH(A393,근로조건!$A$5:$A$1048576,0)+0,16))</f>
        <v/>
      </c>
      <c r="Q393" s="256" t="str" cm="1">
        <f t="array" ref="Q393">IF(A393="","",INDEX(근로조건!$A$5:$ZZ$1048576,MATCH(A393,근로조건!$A$5:$A$1048576,0)+0,21))</f>
        <v/>
      </c>
      <c r="R393" s="61"/>
      <c r="S393" s="61"/>
      <c r="T393" s="61"/>
      <c r="U393" s="61"/>
      <c r="V393" s="61"/>
      <c r="W393" s="61"/>
      <c r="X393" s="61"/>
      <c r="Y393" s="61"/>
      <c r="Z393" s="260" t="str">
        <f t="shared" si="21"/>
        <v/>
      </c>
      <c r="AA393" s="260" t="str">
        <f t="shared" si="22"/>
        <v/>
      </c>
      <c r="AB393" s="260" t="str" cm="1">
        <f t="array" ref="AB393">IFERROR(IF(A393="","",INDEX(근로조건!$A$5:$Z$1048576,MATCH(A393,근로조건!$A$5:$A$1048576,0)+0,17)-INDEX(근로조건!$A$5:$Z$1048576,MATCH(A393,근로조건!$A$5:$A$1048576,0)+0,11))*B393,"")</f>
        <v/>
      </c>
      <c r="AC393" s="260" t="str">
        <f t="shared" si="23"/>
        <v/>
      </c>
      <c r="AD393" s="260" t="str" cm="1">
        <f t="array" ref="AD393">IFERROR(IF(A393="","",INDEX(근로조건!$A$5:$L$1048576,MATCH(A393,근로조건!$A$5:$A$1048576,0)+0,12))*B393,"")</f>
        <v/>
      </c>
      <c r="AE393" s="261" t="str" cm="1">
        <f t="array" ref="AE393">IF(A393="","",INDEX(근로조건!$A$5:$AF$1048576,MATCH(A393,근로조건!$A$5:$A$1048576,0)+0,13))</f>
        <v/>
      </c>
      <c r="AF393" s="262" t="str" cm="1">
        <f t="array" ref="AF393">IF(A393="","",INDEX(근로조건!$A$5:$AF$1048576,MATCH(A393,근로조건!$A$5:$A$1048576,0)+0,14))</f>
        <v/>
      </c>
      <c r="AG393" s="261" t="str" cm="1">
        <f t="array" ref="AG393">IF(A393="","",INDEX(근로조건!$A$5:$AF$1048576,MATCH(A393,근로조건!$A$5:$A$1048576,0)+0,11))</f>
        <v/>
      </c>
      <c r="AH393" s="261" t="str" cm="1">
        <f t="array" ref="AH393">IF(A393="","",INDEX(근로조건!$A$5:$AF$1048576,MATCH(A393,근로조건!$A$5:$A$1048576,0)+0,19))</f>
        <v/>
      </c>
      <c r="AI393" s="262" t="str" cm="1">
        <f t="array" ref="AI393">IF(A393="","",INDEX(근로조건!$A$5:$AF$1048576,MATCH(A393,근로조건!$A$5:$A$1048576,0)+0,17))</f>
        <v/>
      </c>
      <c r="AJ393" s="253"/>
      <c r="AK393" s="253"/>
      <c r="AL393" s="253" t="str" cm="1">
        <f t="array" ref="AL393">IF(A393="","",INDEX(근로조건!$A$5:$AF$1048576,MATCH(A393,근로조건!$A$5:$A$1048576,0)+0,20))</f>
        <v/>
      </c>
      <c r="AM393" s="253"/>
      <c r="AN393" s="253"/>
      <c r="AO393" s="253"/>
      <c r="AP393" s="260"/>
      <c r="AQ393" s="123"/>
      <c r="AR393" s="166"/>
      <c r="AS393" s="267"/>
      <c r="AT393" s="266"/>
      <c r="AU393" s="266"/>
      <c r="AV393" s="266"/>
    </row>
    <row r="394" spans="1:48" x14ac:dyDescent="0.3">
      <c r="A394" s="52"/>
      <c r="B394" s="54"/>
      <c r="C394" s="53"/>
      <c r="D394" s="53"/>
      <c r="E394" s="53"/>
      <c r="F394" s="57"/>
      <c r="G394" s="57"/>
      <c r="H394" s="52"/>
      <c r="I394" s="53"/>
      <c r="J394" s="53"/>
      <c r="K394" s="95"/>
      <c r="L394" s="52"/>
      <c r="M394" s="52"/>
      <c r="N394" s="54"/>
      <c r="O394" s="254" t="str" cm="1">
        <f t="array" ref="O394">IF(A394="","",INDEX(근로조건!$A$5:$Y$1048576,MATCH(A394,근로조건!$A$5:$A$1048576,0)+0,15))</f>
        <v/>
      </c>
      <c r="P394" s="255" t="str" cm="1">
        <f t="array" ref="P394">IF(A394="","",INDEX(근로조건!$A$5:$Y$1048576,MATCH(A394,근로조건!$A$5:$A$1048576,0)+0,16))</f>
        <v/>
      </c>
      <c r="Q394" s="256" t="str" cm="1">
        <f t="array" ref="Q394">IF(A394="","",INDEX(근로조건!$A$5:$ZZ$1048576,MATCH(A394,근로조건!$A$5:$A$1048576,0)+0,21))</f>
        <v/>
      </c>
      <c r="R394" s="61"/>
      <c r="S394" s="61"/>
      <c r="T394" s="61"/>
      <c r="U394" s="61"/>
      <c r="V394" s="61"/>
      <c r="W394" s="61"/>
      <c r="X394" s="61"/>
      <c r="Y394" s="61"/>
      <c r="Z394" s="260" t="str">
        <f t="shared" si="21"/>
        <v/>
      </c>
      <c r="AA394" s="260" t="str">
        <f t="shared" si="22"/>
        <v/>
      </c>
      <c r="AB394" s="260" t="str" cm="1">
        <f t="array" ref="AB394">IFERROR(IF(A394="","",INDEX(근로조건!$A$5:$Z$1048576,MATCH(A394,근로조건!$A$5:$A$1048576,0)+0,17)-INDEX(근로조건!$A$5:$Z$1048576,MATCH(A394,근로조건!$A$5:$A$1048576,0)+0,11))*B394,"")</f>
        <v/>
      </c>
      <c r="AC394" s="260" t="str">
        <f t="shared" si="23"/>
        <v/>
      </c>
      <c r="AD394" s="260" t="str" cm="1">
        <f t="array" ref="AD394">IFERROR(IF(A394="","",INDEX(근로조건!$A$5:$L$1048576,MATCH(A394,근로조건!$A$5:$A$1048576,0)+0,12))*B394,"")</f>
        <v/>
      </c>
      <c r="AE394" s="261" t="str" cm="1">
        <f t="array" ref="AE394">IF(A394="","",INDEX(근로조건!$A$5:$AF$1048576,MATCH(A394,근로조건!$A$5:$A$1048576,0)+0,13))</f>
        <v/>
      </c>
      <c r="AF394" s="262" t="str" cm="1">
        <f t="array" ref="AF394">IF(A394="","",INDEX(근로조건!$A$5:$AF$1048576,MATCH(A394,근로조건!$A$5:$A$1048576,0)+0,14))</f>
        <v/>
      </c>
      <c r="AG394" s="261" t="str" cm="1">
        <f t="array" ref="AG394">IF(A394="","",INDEX(근로조건!$A$5:$AF$1048576,MATCH(A394,근로조건!$A$5:$A$1048576,0)+0,11))</f>
        <v/>
      </c>
      <c r="AH394" s="261" t="str" cm="1">
        <f t="array" ref="AH394">IF(A394="","",INDEX(근로조건!$A$5:$AF$1048576,MATCH(A394,근로조건!$A$5:$A$1048576,0)+0,19))</f>
        <v/>
      </c>
      <c r="AI394" s="262" t="str" cm="1">
        <f t="array" ref="AI394">IF(A394="","",INDEX(근로조건!$A$5:$AF$1048576,MATCH(A394,근로조건!$A$5:$A$1048576,0)+0,17))</f>
        <v/>
      </c>
      <c r="AJ394" s="253"/>
      <c r="AK394" s="253"/>
      <c r="AL394" s="253" t="str" cm="1">
        <f t="array" ref="AL394">IF(A394="","",INDEX(근로조건!$A$5:$AF$1048576,MATCH(A394,근로조건!$A$5:$A$1048576,0)+0,20))</f>
        <v/>
      </c>
      <c r="AM394" s="253"/>
      <c r="AN394" s="253"/>
      <c r="AO394" s="253"/>
      <c r="AP394" s="260"/>
      <c r="AQ394" s="123"/>
      <c r="AR394" s="166"/>
      <c r="AS394" s="267"/>
      <c r="AT394" s="266"/>
      <c r="AU394" s="266"/>
      <c r="AV394" s="266"/>
    </row>
    <row r="395" spans="1:48" x14ac:dyDescent="0.3">
      <c r="A395" s="52"/>
      <c r="B395" s="54"/>
      <c r="C395" s="53"/>
      <c r="D395" s="53"/>
      <c r="E395" s="53"/>
      <c r="F395" s="57"/>
      <c r="G395" s="57"/>
      <c r="H395" s="52"/>
      <c r="I395" s="53"/>
      <c r="J395" s="53"/>
      <c r="K395" s="95"/>
      <c r="L395" s="52"/>
      <c r="M395" s="52"/>
      <c r="N395" s="54"/>
      <c r="O395" s="254" t="str" cm="1">
        <f t="array" ref="O395">IF(A395="","",INDEX(근로조건!$A$5:$Y$1048576,MATCH(A395,근로조건!$A$5:$A$1048576,0)+0,15))</f>
        <v/>
      </c>
      <c r="P395" s="255" t="str" cm="1">
        <f t="array" ref="P395">IF(A395="","",INDEX(근로조건!$A$5:$Y$1048576,MATCH(A395,근로조건!$A$5:$A$1048576,0)+0,16))</f>
        <v/>
      </c>
      <c r="Q395" s="256" t="str" cm="1">
        <f t="array" ref="Q395">IF(A395="","",INDEX(근로조건!$A$5:$ZZ$1048576,MATCH(A395,근로조건!$A$5:$A$1048576,0)+0,21))</f>
        <v/>
      </c>
      <c r="R395" s="61"/>
      <c r="S395" s="61"/>
      <c r="T395" s="61"/>
      <c r="U395" s="61"/>
      <c r="V395" s="61"/>
      <c r="W395" s="61"/>
      <c r="X395" s="61"/>
      <c r="Y395" s="61"/>
      <c r="Z395" s="260" t="str">
        <f t="shared" si="21"/>
        <v/>
      </c>
      <c r="AA395" s="260" t="str">
        <f t="shared" si="22"/>
        <v/>
      </c>
      <c r="AB395" s="260" t="str" cm="1">
        <f t="array" ref="AB395">IFERROR(IF(A395="","",INDEX(근로조건!$A$5:$Z$1048576,MATCH(A395,근로조건!$A$5:$A$1048576,0)+0,17)-INDEX(근로조건!$A$5:$Z$1048576,MATCH(A395,근로조건!$A$5:$A$1048576,0)+0,11))*B395,"")</f>
        <v/>
      </c>
      <c r="AC395" s="260" t="str">
        <f t="shared" si="23"/>
        <v/>
      </c>
      <c r="AD395" s="260" t="str" cm="1">
        <f t="array" ref="AD395">IFERROR(IF(A395="","",INDEX(근로조건!$A$5:$L$1048576,MATCH(A395,근로조건!$A$5:$A$1048576,0)+0,12))*B395,"")</f>
        <v/>
      </c>
      <c r="AE395" s="261" t="str" cm="1">
        <f t="array" ref="AE395">IF(A395="","",INDEX(근로조건!$A$5:$AF$1048576,MATCH(A395,근로조건!$A$5:$A$1048576,0)+0,13))</f>
        <v/>
      </c>
      <c r="AF395" s="262" t="str" cm="1">
        <f t="array" ref="AF395">IF(A395="","",INDEX(근로조건!$A$5:$AF$1048576,MATCH(A395,근로조건!$A$5:$A$1048576,0)+0,14))</f>
        <v/>
      </c>
      <c r="AG395" s="261" t="str" cm="1">
        <f t="array" ref="AG395">IF(A395="","",INDEX(근로조건!$A$5:$AF$1048576,MATCH(A395,근로조건!$A$5:$A$1048576,0)+0,11))</f>
        <v/>
      </c>
      <c r="AH395" s="261" t="str" cm="1">
        <f t="array" ref="AH395">IF(A395="","",INDEX(근로조건!$A$5:$AF$1048576,MATCH(A395,근로조건!$A$5:$A$1048576,0)+0,19))</f>
        <v/>
      </c>
      <c r="AI395" s="262" t="str" cm="1">
        <f t="array" ref="AI395">IF(A395="","",INDEX(근로조건!$A$5:$AF$1048576,MATCH(A395,근로조건!$A$5:$A$1048576,0)+0,17))</f>
        <v/>
      </c>
      <c r="AJ395" s="253"/>
      <c r="AK395" s="253"/>
      <c r="AL395" s="253" t="str" cm="1">
        <f t="array" ref="AL395">IF(A395="","",INDEX(근로조건!$A$5:$AF$1048576,MATCH(A395,근로조건!$A$5:$A$1048576,0)+0,20))</f>
        <v/>
      </c>
      <c r="AM395" s="253"/>
      <c r="AN395" s="253"/>
      <c r="AO395" s="253"/>
      <c r="AP395" s="260"/>
      <c r="AQ395" s="123"/>
      <c r="AR395" s="166"/>
      <c r="AS395" s="267"/>
      <c r="AT395" s="266"/>
      <c r="AU395" s="266"/>
      <c r="AV395" s="266"/>
    </row>
    <row r="396" spans="1:48" x14ac:dyDescent="0.3">
      <c r="A396" s="52"/>
      <c r="B396" s="54"/>
      <c r="C396" s="53"/>
      <c r="D396" s="53"/>
      <c r="E396" s="53"/>
      <c r="F396" s="57"/>
      <c r="G396" s="57"/>
      <c r="H396" s="52"/>
      <c r="I396" s="53"/>
      <c r="J396" s="53"/>
      <c r="K396" s="95"/>
      <c r="L396" s="52"/>
      <c r="M396" s="52"/>
      <c r="N396" s="54"/>
      <c r="O396" s="254" t="str" cm="1">
        <f t="array" ref="O396">IF(A396="","",INDEX(근로조건!$A$5:$Y$1048576,MATCH(A396,근로조건!$A$5:$A$1048576,0)+0,15))</f>
        <v/>
      </c>
      <c r="P396" s="255" t="str" cm="1">
        <f t="array" ref="P396">IF(A396="","",INDEX(근로조건!$A$5:$Y$1048576,MATCH(A396,근로조건!$A$5:$A$1048576,0)+0,16))</f>
        <v/>
      </c>
      <c r="Q396" s="256" t="str" cm="1">
        <f t="array" ref="Q396">IF(A396="","",INDEX(근로조건!$A$5:$ZZ$1048576,MATCH(A396,근로조건!$A$5:$A$1048576,0)+0,21))</f>
        <v/>
      </c>
      <c r="R396" s="61"/>
      <c r="S396" s="61"/>
      <c r="T396" s="61"/>
      <c r="U396" s="61"/>
      <c r="V396" s="61"/>
      <c r="W396" s="61"/>
      <c r="X396" s="61"/>
      <c r="Y396" s="61"/>
      <c r="Z396" s="260" t="str">
        <f t="shared" si="21"/>
        <v/>
      </c>
      <c r="AA396" s="260" t="str">
        <f t="shared" si="22"/>
        <v/>
      </c>
      <c r="AB396" s="260" t="str" cm="1">
        <f t="array" ref="AB396">IFERROR(IF(A396="","",INDEX(근로조건!$A$5:$Z$1048576,MATCH(A396,근로조건!$A$5:$A$1048576,0)+0,17)-INDEX(근로조건!$A$5:$Z$1048576,MATCH(A396,근로조건!$A$5:$A$1048576,0)+0,11))*B396,"")</f>
        <v/>
      </c>
      <c r="AC396" s="260" t="str">
        <f t="shared" si="23"/>
        <v/>
      </c>
      <c r="AD396" s="260" t="str" cm="1">
        <f t="array" ref="AD396">IFERROR(IF(A396="","",INDEX(근로조건!$A$5:$L$1048576,MATCH(A396,근로조건!$A$5:$A$1048576,0)+0,12))*B396,"")</f>
        <v/>
      </c>
      <c r="AE396" s="261" t="str" cm="1">
        <f t="array" ref="AE396">IF(A396="","",INDEX(근로조건!$A$5:$AF$1048576,MATCH(A396,근로조건!$A$5:$A$1048576,0)+0,13))</f>
        <v/>
      </c>
      <c r="AF396" s="262" t="str" cm="1">
        <f t="array" ref="AF396">IF(A396="","",INDEX(근로조건!$A$5:$AF$1048576,MATCH(A396,근로조건!$A$5:$A$1048576,0)+0,14))</f>
        <v/>
      </c>
      <c r="AG396" s="261" t="str" cm="1">
        <f t="array" ref="AG396">IF(A396="","",INDEX(근로조건!$A$5:$AF$1048576,MATCH(A396,근로조건!$A$5:$A$1048576,0)+0,11))</f>
        <v/>
      </c>
      <c r="AH396" s="261" t="str" cm="1">
        <f t="array" ref="AH396">IF(A396="","",INDEX(근로조건!$A$5:$AF$1048576,MATCH(A396,근로조건!$A$5:$A$1048576,0)+0,19))</f>
        <v/>
      </c>
      <c r="AI396" s="262" t="str" cm="1">
        <f t="array" ref="AI396">IF(A396="","",INDEX(근로조건!$A$5:$AF$1048576,MATCH(A396,근로조건!$A$5:$A$1048576,0)+0,17))</f>
        <v/>
      </c>
      <c r="AJ396" s="253"/>
      <c r="AK396" s="253"/>
      <c r="AL396" s="253" t="str" cm="1">
        <f t="array" ref="AL396">IF(A396="","",INDEX(근로조건!$A$5:$AF$1048576,MATCH(A396,근로조건!$A$5:$A$1048576,0)+0,20))</f>
        <v/>
      </c>
      <c r="AM396" s="253"/>
      <c r="AN396" s="253"/>
      <c r="AO396" s="253"/>
      <c r="AP396" s="260"/>
      <c r="AQ396" s="123"/>
      <c r="AR396" s="166"/>
      <c r="AS396" s="267"/>
      <c r="AT396" s="266"/>
      <c r="AU396" s="266"/>
      <c r="AV396" s="266"/>
    </row>
    <row r="397" spans="1:48" x14ac:dyDescent="0.3">
      <c r="A397" s="52"/>
      <c r="B397" s="54"/>
      <c r="C397" s="53"/>
      <c r="D397" s="53"/>
      <c r="E397" s="53"/>
      <c r="F397" s="57"/>
      <c r="G397" s="57"/>
      <c r="H397" s="52"/>
      <c r="I397" s="53"/>
      <c r="J397" s="53"/>
      <c r="K397" s="95"/>
      <c r="L397" s="52"/>
      <c r="M397" s="52"/>
      <c r="N397" s="54"/>
      <c r="O397" s="254" t="str" cm="1">
        <f t="array" ref="O397">IF(A397="","",INDEX(근로조건!$A$5:$Y$1048576,MATCH(A397,근로조건!$A$5:$A$1048576,0)+0,15))</f>
        <v/>
      </c>
      <c r="P397" s="255" t="str" cm="1">
        <f t="array" ref="P397">IF(A397="","",INDEX(근로조건!$A$5:$Y$1048576,MATCH(A397,근로조건!$A$5:$A$1048576,0)+0,16))</f>
        <v/>
      </c>
      <c r="Q397" s="256" t="str" cm="1">
        <f t="array" ref="Q397">IF(A397="","",INDEX(근로조건!$A$5:$ZZ$1048576,MATCH(A397,근로조건!$A$5:$A$1048576,0)+0,21))</f>
        <v/>
      </c>
      <c r="R397" s="61"/>
      <c r="S397" s="61"/>
      <c r="T397" s="61"/>
      <c r="U397" s="61"/>
      <c r="V397" s="61"/>
      <c r="W397" s="61"/>
      <c r="X397" s="61"/>
      <c r="Y397" s="61"/>
      <c r="Z397" s="260" t="str">
        <f t="shared" si="21"/>
        <v/>
      </c>
      <c r="AA397" s="260" t="str">
        <f t="shared" si="22"/>
        <v/>
      </c>
      <c r="AB397" s="260" t="str" cm="1">
        <f t="array" ref="AB397">IFERROR(IF(A397="","",INDEX(근로조건!$A$5:$Z$1048576,MATCH(A397,근로조건!$A$5:$A$1048576,0)+0,17)-INDEX(근로조건!$A$5:$Z$1048576,MATCH(A397,근로조건!$A$5:$A$1048576,0)+0,11))*B397,"")</f>
        <v/>
      </c>
      <c r="AC397" s="260" t="str">
        <f t="shared" si="23"/>
        <v/>
      </c>
      <c r="AD397" s="260" t="str" cm="1">
        <f t="array" ref="AD397">IFERROR(IF(A397="","",INDEX(근로조건!$A$5:$L$1048576,MATCH(A397,근로조건!$A$5:$A$1048576,0)+0,12))*B397,"")</f>
        <v/>
      </c>
      <c r="AE397" s="261" t="str" cm="1">
        <f t="array" ref="AE397">IF(A397="","",INDEX(근로조건!$A$5:$AF$1048576,MATCH(A397,근로조건!$A$5:$A$1048576,0)+0,13))</f>
        <v/>
      </c>
      <c r="AF397" s="262" t="str" cm="1">
        <f t="array" ref="AF397">IF(A397="","",INDEX(근로조건!$A$5:$AF$1048576,MATCH(A397,근로조건!$A$5:$A$1048576,0)+0,14))</f>
        <v/>
      </c>
      <c r="AG397" s="261" t="str" cm="1">
        <f t="array" ref="AG397">IF(A397="","",INDEX(근로조건!$A$5:$AF$1048576,MATCH(A397,근로조건!$A$5:$A$1048576,0)+0,11))</f>
        <v/>
      </c>
      <c r="AH397" s="261" t="str" cm="1">
        <f t="array" ref="AH397">IF(A397="","",INDEX(근로조건!$A$5:$AF$1048576,MATCH(A397,근로조건!$A$5:$A$1048576,0)+0,19))</f>
        <v/>
      </c>
      <c r="AI397" s="262" t="str" cm="1">
        <f t="array" ref="AI397">IF(A397="","",INDEX(근로조건!$A$5:$AF$1048576,MATCH(A397,근로조건!$A$5:$A$1048576,0)+0,17))</f>
        <v/>
      </c>
      <c r="AJ397" s="253"/>
      <c r="AK397" s="253"/>
      <c r="AL397" s="253" t="str" cm="1">
        <f t="array" ref="AL397">IF(A397="","",INDEX(근로조건!$A$5:$AF$1048576,MATCH(A397,근로조건!$A$5:$A$1048576,0)+0,20))</f>
        <v/>
      </c>
      <c r="AM397" s="253"/>
      <c r="AN397" s="253"/>
      <c r="AO397" s="253"/>
      <c r="AP397" s="260"/>
      <c r="AQ397" s="123"/>
      <c r="AR397" s="166"/>
      <c r="AS397" s="267"/>
      <c r="AT397" s="266"/>
      <c r="AU397" s="266"/>
      <c r="AV397" s="266"/>
    </row>
    <row r="398" spans="1:48" x14ac:dyDescent="0.3">
      <c r="A398" s="52"/>
      <c r="B398" s="54"/>
      <c r="C398" s="53"/>
      <c r="D398" s="53"/>
      <c r="E398" s="53"/>
      <c r="F398" s="57"/>
      <c r="G398" s="57"/>
      <c r="H398" s="52"/>
      <c r="I398" s="53"/>
      <c r="J398" s="53"/>
      <c r="K398" s="95"/>
      <c r="L398" s="52"/>
      <c r="M398" s="52"/>
      <c r="N398" s="54"/>
      <c r="O398" s="254" t="str" cm="1">
        <f t="array" ref="O398">IF(A398="","",INDEX(근로조건!$A$5:$Y$1048576,MATCH(A398,근로조건!$A$5:$A$1048576,0)+0,15))</f>
        <v/>
      </c>
      <c r="P398" s="255" t="str" cm="1">
        <f t="array" ref="P398">IF(A398="","",INDEX(근로조건!$A$5:$Y$1048576,MATCH(A398,근로조건!$A$5:$A$1048576,0)+0,16))</f>
        <v/>
      </c>
      <c r="Q398" s="256" t="str" cm="1">
        <f t="array" ref="Q398">IF(A398="","",INDEX(근로조건!$A$5:$ZZ$1048576,MATCH(A398,근로조건!$A$5:$A$1048576,0)+0,21))</f>
        <v/>
      </c>
      <c r="R398" s="61"/>
      <c r="S398" s="61"/>
      <c r="T398" s="61"/>
      <c r="U398" s="61"/>
      <c r="V398" s="61"/>
      <c r="W398" s="61"/>
      <c r="X398" s="61"/>
      <c r="Y398" s="61"/>
      <c r="Z398" s="260" t="str">
        <f t="shared" si="21"/>
        <v/>
      </c>
      <c r="AA398" s="260" t="str">
        <f t="shared" si="22"/>
        <v/>
      </c>
      <c r="AB398" s="260" t="str" cm="1">
        <f t="array" ref="AB398">IFERROR(IF(A398="","",INDEX(근로조건!$A$5:$Z$1048576,MATCH(A398,근로조건!$A$5:$A$1048576,0)+0,17)-INDEX(근로조건!$A$5:$Z$1048576,MATCH(A398,근로조건!$A$5:$A$1048576,0)+0,11))*B398,"")</f>
        <v/>
      </c>
      <c r="AC398" s="260" t="str">
        <f t="shared" si="23"/>
        <v/>
      </c>
      <c r="AD398" s="260" t="str" cm="1">
        <f t="array" ref="AD398">IFERROR(IF(A398="","",INDEX(근로조건!$A$5:$L$1048576,MATCH(A398,근로조건!$A$5:$A$1048576,0)+0,12))*B398,"")</f>
        <v/>
      </c>
      <c r="AE398" s="261" t="str" cm="1">
        <f t="array" ref="AE398">IF(A398="","",INDEX(근로조건!$A$5:$AF$1048576,MATCH(A398,근로조건!$A$5:$A$1048576,0)+0,13))</f>
        <v/>
      </c>
      <c r="AF398" s="262" t="str" cm="1">
        <f t="array" ref="AF398">IF(A398="","",INDEX(근로조건!$A$5:$AF$1048576,MATCH(A398,근로조건!$A$5:$A$1048576,0)+0,14))</f>
        <v/>
      </c>
      <c r="AG398" s="261" t="str" cm="1">
        <f t="array" ref="AG398">IF(A398="","",INDEX(근로조건!$A$5:$AF$1048576,MATCH(A398,근로조건!$A$5:$A$1048576,0)+0,11))</f>
        <v/>
      </c>
      <c r="AH398" s="261" t="str" cm="1">
        <f t="array" ref="AH398">IF(A398="","",INDEX(근로조건!$A$5:$AF$1048576,MATCH(A398,근로조건!$A$5:$A$1048576,0)+0,19))</f>
        <v/>
      </c>
      <c r="AI398" s="262" t="str" cm="1">
        <f t="array" ref="AI398">IF(A398="","",INDEX(근로조건!$A$5:$AF$1048576,MATCH(A398,근로조건!$A$5:$A$1048576,0)+0,17))</f>
        <v/>
      </c>
      <c r="AJ398" s="253"/>
      <c r="AK398" s="253"/>
      <c r="AL398" s="253" t="str" cm="1">
        <f t="array" ref="AL398">IF(A398="","",INDEX(근로조건!$A$5:$AF$1048576,MATCH(A398,근로조건!$A$5:$A$1048576,0)+0,20))</f>
        <v/>
      </c>
      <c r="AM398" s="253"/>
      <c r="AN398" s="253"/>
      <c r="AO398" s="253"/>
      <c r="AP398" s="260"/>
      <c r="AQ398" s="123"/>
      <c r="AR398" s="166"/>
      <c r="AS398" s="267"/>
      <c r="AT398" s="266"/>
      <c r="AU398" s="266"/>
      <c r="AV398" s="266"/>
    </row>
    <row r="399" spans="1:48" x14ac:dyDescent="0.3">
      <c r="A399" s="52"/>
      <c r="B399" s="54"/>
      <c r="C399" s="53"/>
      <c r="D399" s="53"/>
      <c r="E399" s="53"/>
      <c r="F399" s="57"/>
      <c r="G399" s="57"/>
      <c r="H399" s="52"/>
      <c r="I399" s="53"/>
      <c r="J399" s="53"/>
      <c r="K399" s="95"/>
      <c r="L399" s="52"/>
      <c r="M399" s="52"/>
      <c r="N399" s="54"/>
      <c r="O399" s="254" t="str" cm="1">
        <f t="array" ref="O399">IF(A399="","",INDEX(근로조건!$A$5:$Y$1048576,MATCH(A399,근로조건!$A$5:$A$1048576,0)+0,15))</f>
        <v/>
      </c>
      <c r="P399" s="255" t="str" cm="1">
        <f t="array" ref="P399">IF(A399="","",INDEX(근로조건!$A$5:$Y$1048576,MATCH(A399,근로조건!$A$5:$A$1048576,0)+0,16))</f>
        <v/>
      </c>
      <c r="Q399" s="256" t="str" cm="1">
        <f t="array" ref="Q399">IF(A399="","",INDEX(근로조건!$A$5:$ZZ$1048576,MATCH(A399,근로조건!$A$5:$A$1048576,0)+0,21))</f>
        <v/>
      </c>
      <c r="R399" s="61"/>
      <c r="S399" s="61"/>
      <c r="T399" s="61"/>
      <c r="U399" s="61"/>
      <c r="V399" s="61"/>
      <c r="W399" s="61"/>
      <c r="X399" s="61"/>
      <c r="Y399" s="61"/>
      <c r="Z399" s="260" t="str">
        <f t="shared" si="21"/>
        <v/>
      </c>
      <c r="AA399" s="260" t="str">
        <f t="shared" si="22"/>
        <v/>
      </c>
      <c r="AB399" s="260" t="str" cm="1">
        <f t="array" ref="AB399">IFERROR(IF(A399="","",INDEX(근로조건!$A$5:$Z$1048576,MATCH(A399,근로조건!$A$5:$A$1048576,0)+0,17)-INDEX(근로조건!$A$5:$Z$1048576,MATCH(A399,근로조건!$A$5:$A$1048576,0)+0,11))*B399,"")</f>
        <v/>
      </c>
      <c r="AC399" s="260" t="str">
        <f t="shared" si="23"/>
        <v/>
      </c>
      <c r="AD399" s="260" t="str" cm="1">
        <f t="array" ref="AD399">IFERROR(IF(A399="","",INDEX(근로조건!$A$5:$L$1048576,MATCH(A399,근로조건!$A$5:$A$1048576,0)+0,12))*B399,"")</f>
        <v/>
      </c>
      <c r="AE399" s="261" t="str" cm="1">
        <f t="array" ref="AE399">IF(A399="","",INDEX(근로조건!$A$5:$AF$1048576,MATCH(A399,근로조건!$A$5:$A$1048576,0)+0,13))</f>
        <v/>
      </c>
      <c r="AF399" s="262" t="str" cm="1">
        <f t="array" ref="AF399">IF(A399="","",INDEX(근로조건!$A$5:$AF$1048576,MATCH(A399,근로조건!$A$5:$A$1048576,0)+0,14))</f>
        <v/>
      </c>
      <c r="AG399" s="261" t="str" cm="1">
        <f t="array" ref="AG399">IF(A399="","",INDEX(근로조건!$A$5:$AF$1048576,MATCH(A399,근로조건!$A$5:$A$1048576,0)+0,11))</f>
        <v/>
      </c>
      <c r="AH399" s="261" t="str" cm="1">
        <f t="array" ref="AH399">IF(A399="","",INDEX(근로조건!$A$5:$AF$1048576,MATCH(A399,근로조건!$A$5:$A$1048576,0)+0,19))</f>
        <v/>
      </c>
      <c r="AI399" s="262" t="str" cm="1">
        <f t="array" ref="AI399">IF(A399="","",INDEX(근로조건!$A$5:$AF$1048576,MATCH(A399,근로조건!$A$5:$A$1048576,0)+0,17))</f>
        <v/>
      </c>
      <c r="AJ399" s="253"/>
      <c r="AK399" s="253"/>
      <c r="AL399" s="253" t="str" cm="1">
        <f t="array" ref="AL399">IF(A399="","",INDEX(근로조건!$A$5:$AF$1048576,MATCH(A399,근로조건!$A$5:$A$1048576,0)+0,20))</f>
        <v/>
      </c>
      <c r="AM399" s="253"/>
      <c r="AN399" s="253"/>
      <c r="AO399" s="253"/>
      <c r="AP399" s="260"/>
      <c r="AQ399" s="123"/>
      <c r="AR399" s="166"/>
      <c r="AS399" s="267"/>
      <c r="AT399" s="266"/>
      <c r="AU399" s="266"/>
      <c r="AV399" s="266"/>
    </row>
    <row r="400" spans="1:48" x14ac:dyDescent="0.3">
      <c r="A400" s="52"/>
      <c r="B400" s="54"/>
      <c r="C400" s="53"/>
      <c r="D400" s="53"/>
      <c r="E400" s="53"/>
      <c r="F400" s="57"/>
      <c r="G400" s="57"/>
      <c r="H400" s="52"/>
      <c r="I400" s="53"/>
      <c r="J400" s="53"/>
      <c r="K400" s="95"/>
      <c r="L400" s="52"/>
      <c r="M400" s="52"/>
      <c r="N400" s="54"/>
      <c r="O400" s="254" t="str" cm="1">
        <f t="array" ref="O400">IF(A400="","",INDEX(근로조건!$A$5:$Y$1048576,MATCH(A400,근로조건!$A$5:$A$1048576,0)+0,15))</f>
        <v/>
      </c>
      <c r="P400" s="255" t="str" cm="1">
        <f t="array" ref="P400">IF(A400="","",INDEX(근로조건!$A$5:$Y$1048576,MATCH(A400,근로조건!$A$5:$A$1048576,0)+0,16))</f>
        <v/>
      </c>
      <c r="Q400" s="256" t="str" cm="1">
        <f t="array" ref="Q400">IF(A400="","",INDEX(근로조건!$A$5:$ZZ$1048576,MATCH(A400,근로조건!$A$5:$A$1048576,0)+0,21))</f>
        <v/>
      </c>
      <c r="R400" s="61"/>
      <c r="S400" s="61"/>
      <c r="T400" s="61"/>
      <c r="U400" s="61"/>
      <c r="V400" s="61"/>
      <c r="W400" s="61"/>
      <c r="X400" s="61"/>
      <c r="Y400" s="61"/>
      <c r="Z400" s="260" t="str">
        <f t="shared" si="21"/>
        <v/>
      </c>
      <c r="AA400" s="260" t="str">
        <f t="shared" si="22"/>
        <v/>
      </c>
      <c r="AB400" s="260" t="str" cm="1">
        <f t="array" ref="AB400">IFERROR(IF(A400="","",INDEX(근로조건!$A$5:$Z$1048576,MATCH(A400,근로조건!$A$5:$A$1048576,0)+0,17)-INDEX(근로조건!$A$5:$Z$1048576,MATCH(A400,근로조건!$A$5:$A$1048576,0)+0,11))*B400,"")</f>
        <v/>
      </c>
      <c r="AC400" s="260" t="str">
        <f t="shared" si="23"/>
        <v/>
      </c>
      <c r="AD400" s="260" t="str" cm="1">
        <f t="array" ref="AD400">IFERROR(IF(A400="","",INDEX(근로조건!$A$5:$L$1048576,MATCH(A400,근로조건!$A$5:$A$1048576,0)+0,12))*B400,"")</f>
        <v/>
      </c>
      <c r="AE400" s="261" t="str" cm="1">
        <f t="array" ref="AE400">IF(A400="","",INDEX(근로조건!$A$5:$AF$1048576,MATCH(A400,근로조건!$A$5:$A$1048576,0)+0,13))</f>
        <v/>
      </c>
      <c r="AF400" s="262" t="str" cm="1">
        <f t="array" ref="AF400">IF(A400="","",INDEX(근로조건!$A$5:$AF$1048576,MATCH(A400,근로조건!$A$5:$A$1048576,0)+0,14))</f>
        <v/>
      </c>
      <c r="AG400" s="261" t="str" cm="1">
        <f t="array" ref="AG400">IF(A400="","",INDEX(근로조건!$A$5:$AF$1048576,MATCH(A400,근로조건!$A$5:$A$1048576,0)+0,11))</f>
        <v/>
      </c>
      <c r="AH400" s="261" t="str" cm="1">
        <f t="array" ref="AH400">IF(A400="","",INDEX(근로조건!$A$5:$AF$1048576,MATCH(A400,근로조건!$A$5:$A$1048576,0)+0,19))</f>
        <v/>
      </c>
      <c r="AI400" s="262" t="str" cm="1">
        <f t="array" ref="AI400">IF(A400="","",INDEX(근로조건!$A$5:$AF$1048576,MATCH(A400,근로조건!$A$5:$A$1048576,0)+0,17))</f>
        <v/>
      </c>
      <c r="AJ400" s="253"/>
      <c r="AK400" s="253"/>
      <c r="AL400" s="253" t="str" cm="1">
        <f t="array" ref="AL400">IF(A400="","",INDEX(근로조건!$A$5:$AF$1048576,MATCH(A400,근로조건!$A$5:$A$1048576,0)+0,20))</f>
        <v/>
      </c>
      <c r="AM400" s="253"/>
      <c r="AN400" s="253"/>
      <c r="AO400" s="253"/>
      <c r="AP400" s="260"/>
      <c r="AQ400" s="123"/>
      <c r="AR400" s="166"/>
      <c r="AS400" s="267"/>
      <c r="AT400" s="266"/>
      <c r="AU400" s="266"/>
      <c r="AV400" s="266"/>
    </row>
    <row r="401" spans="1:48" x14ac:dyDescent="0.3">
      <c r="A401" s="52"/>
      <c r="B401" s="54"/>
      <c r="C401" s="53"/>
      <c r="D401" s="53"/>
      <c r="E401" s="53"/>
      <c r="F401" s="57"/>
      <c r="G401" s="57"/>
      <c r="H401" s="52"/>
      <c r="I401" s="53"/>
      <c r="J401" s="53"/>
      <c r="K401" s="95"/>
      <c r="L401" s="52"/>
      <c r="M401" s="52"/>
      <c r="N401" s="54"/>
      <c r="O401" s="254" t="str" cm="1">
        <f t="array" ref="O401">IF(A401="","",INDEX(근로조건!$A$5:$Y$1048576,MATCH(A401,근로조건!$A$5:$A$1048576,0)+0,15))</f>
        <v/>
      </c>
      <c r="P401" s="255" t="str" cm="1">
        <f t="array" ref="P401">IF(A401="","",INDEX(근로조건!$A$5:$Y$1048576,MATCH(A401,근로조건!$A$5:$A$1048576,0)+0,16))</f>
        <v/>
      </c>
      <c r="Q401" s="256" t="str" cm="1">
        <f t="array" ref="Q401">IF(A401="","",INDEX(근로조건!$A$5:$ZZ$1048576,MATCH(A401,근로조건!$A$5:$A$1048576,0)+0,21))</f>
        <v/>
      </c>
      <c r="R401" s="61"/>
      <c r="S401" s="61"/>
      <c r="T401" s="61"/>
      <c r="U401" s="61"/>
      <c r="V401" s="61"/>
      <c r="W401" s="61"/>
      <c r="X401" s="61"/>
      <c r="Y401" s="61"/>
      <c r="Z401" s="260" t="str">
        <f t="shared" si="21"/>
        <v/>
      </c>
      <c r="AA401" s="260" t="str">
        <f t="shared" si="22"/>
        <v/>
      </c>
      <c r="AB401" s="260" t="str" cm="1">
        <f t="array" ref="AB401">IFERROR(IF(A401="","",INDEX(근로조건!$A$5:$Z$1048576,MATCH(A401,근로조건!$A$5:$A$1048576,0)+0,17)-INDEX(근로조건!$A$5:$Z$1048576,MATCH(A401,근로조건!$A$5:$A$1048576,0)+0,11))*B401,"")</f>
        <v/>
      </c>
      <c r="AC401" s="260" t="str">
        <f t="shared" si="23"/>
        <v/>
      </c>
      <c r="AD401" s="260" t="str" cm="1">
        <f t="array" ref="AD401">IFERROR(IF(A401="","",INDEX(근로조건!$A$5:$L$1048576,MATCH(A401,근로조건!$A$5:$A$1048576,0)+0,12))*B401,"")</f>
        <v/>
      </c>
      <c r="AE401" s="261" t="str" cm="1">
        <f t="array" ref="AE401">IF(A401="","",INDEX(근로조건!$A$5:$AF$1048576,MATCH(A401,근로조건!$A$5:$A$1048576,0)+0,13))</f>
        <v/>
      </c>
      <c r="AF401" s="262" t="str" cm="1">
        <f t="array" ref="AF401">IF(A401="","",INDEX(근로조건!$A$5:$AF$1048576,MATCH(A401,근로조건!$A$5:$A$1048576,0)+0,14))</f>
        <v/>
      </c>
      <c r="AG401" s="261" t="str" cm="1">
        <f t="array" ref="AG401">IF(A401="","",INDEX(근로조건!$A$5:$AF$1048576,MATCH(A401,근로조건!$A$5:$A$1048576,0)+0,11))</f>
        <v/>
      </c>
      <c r="AH401" s="261" t="str" cm="1">
        <f t="array" ref="AH401">IF(A401="","",INDEX(근로조건!$A$5:$AF$1048576,MATCH(A401,근로조건!$A$5:$A$1048576,0)+0,19))</f>
        <v/>
      </c>
      <c r="AI401" s="262" t="str" cm="1">
        <f t="array" ref="AI401">IF(A401="","",INDEX(근로조건!$A$5:$AF$1048576,MATCH(A401,근로조건!$A$5:$A$1048576,0)+0,17))</f>
        <v/>
      </c>
      <c r="AJ401" s="253"/>
      <c r="AK401" s="253"/>
      <c r="AL401" s="253" t="str" cm="1">
        <f t="array" ref="AL401">IF(A401="","",INDEX(근로조건!$A$5:$AF$1048576,MATCH(A401,근로조건!$A$5:$A$1048576,0)+0,20))</f>
        <v/>
      </c>
      <c r="AM401" s="253"/>
      <c r="AN401" s="253"/>
      <c r="AO401" s="253"/>
      <c r="AP401" s="260"/>
      <c r="AQ401" s="123"/>
      <c r="AR401" s="166"/>
      <c r="AS401" s="267"/>
      <c r="AT401" s="266"/>
      <c r="AU401" s="266"/>
      <c r="AV401" s="266"/>
    </row>
    <row r="402" spans="1:48" x14ac:dyDescent="0.3">
      <c r="A402" s="52"/>
      <c r="B402" s="54"/>
      <c r="C402" s="53"/>
      <c r="D402" s="53"/>
      <c r="E402" s="53"/>
      <c r="F402" s="57"/>
      <c r="G402" s="57"/>
      <c r="H402" s="52"/>
      <c r="I402" s="53"/>
      <c r="J402" s="53"/>
      <c r="K402" s="95"/>
      <c r="L402" s="52"/>
      <c r="M402" s="52"/>
      <c r="N402" s="54"/>
      <c r="O402" s="254" t="str" cm="1">
        <f t="array" ref="O402">IF(A402="","",INDEX(근로조건!$A$5:$Y$1048576,MATCH(A402,근로조건!$A$5:$A$1048576,0)+0,15))</f>
        <v/>
      </c>
      <c r="P402" s="255" t="str" cm="1">
        <f t="array" ref="P402">IF(A402="","",INDEX(근로조건!$A$5:$Y$1048576,MATCH(A402,근로조건!$A$5:$A$1048576,0)+0,16))</f>
        <v/>
      </c>
      <c r="Q402" s="256" t="str" cm="1">
        <f t="array" ref="Q402">IF(A402="","",INDEX(근로조건!$A$5:$ZZ$1048576,MATCH(A402,근로조건!$A$5:$A$1048576,0)+0,21))</f>
        <v/>
      </c>
      <c r="R402" s="61"/>
      <c r="S402" s="61"/>
      <c r="T402" s="61"/>
      <c r="U402" s="61"/>
      <c r="V402" s="61"/>
      <c r="W402" s="61"/>
      <c r="X402" s="61"/>
      <c r="Y402" s="61"/>
      <c r="Z402" s="260" t="str">
        <f t="shared" si="21"/>
        <v/>
      </c>
      <c r="AA402" s="260" t="str">
        <f t="shared" si="22"/>
        <v/>
      </c>
      <c r="AB402" s="260" t="str" cm="1">
        <f t="array" ref="AB402">IFERROR(IF(A402="","",INDEX(근로조건!$A$5:$Z$1048576,MATCH(A402,근로조건!$A$5:$A$1048576,0)+0,17)-INDEX(근로조건!$A$5:$Z$1048576,MATCH(A402,근로조건!$A$5:$A$1048576,0)+0,11))*B402,"")</f>
        <v/>
      </c>
      <c r="AC402" s="260" t="str">
        <f t="shared" si="23"/>
        <v/>
      </c>
      <c r="AD402" s="260" t="str" cm="1">
        <f t="array" ref="AD402">IFERROR(IF(A402="","",INDEX(근로조건!$A$5:$L$1048576,MATCH(A402,근로조건!$A$5:$A$1048576,0)+0,12))*B402,"")</f>
        <v/>
      </c>
      <c r="AE402" s="261" t="str" cm="1">
        <f t="array" ref="AE402">IF(A402="","",INDEX(근로조건!$A$5:$AF$1048576,MATCH(A402,근로조건!$A$5:$A$1048576,0)+0,13))</f>
        <v/>
      </c>
      <c r="AF402" s="262" t="str" cm="1">
        <f t="array" ref="AF402">IF(A402="","",INDEX(근로조건!$A$5:$AF$1048576,MATCH(A402,근로조건!$A$5:$A$1048576,0)+0,14))</f>
        <v/>
      </c>
      <c r="AG402" s="261" t="str" cm="1">
        <f t="array" ref="AG402">IF(A402="","",INDEX(근로조건!$A$5:$AF$1048576,MATCH(A402,근로조건!$A$5:$A$1048576,0)+0,11))</f>
        <v/>
      </c>
      <c r="AH402" s="261" t="str" cm="1">
        <f t="array" ref="AH402">IF(A402="","",INDEX(근로조건!$A$5:$AF$1048576,MATCH(A402,근로조건!$A$5:$A$1048576,0)+0,19))</f>
        <v/>
      </c>
      <c r="AI402" s="262" t="str" cm="1">
        <f t="array" ref="AI402">IF(A402="","",INDEX(근로조건!$A$5:$AF$1048576,MATCH(A402,근로조건!$A$5:$A$1048576,0)+0,17))</f>
        <v/>
      </c>
      <c r="AJ402" s="253"/>
      <c r="AK402" s="253"/>
      <c r="AL402" s="253" t="str" cm="1">
        <f t="array" ref="AL402">IF(A402="","",INDEX(근로조건!$A$5:$AF$1048576,MATCH(A402,근로조건!$A$5:$A$1048576,0)+0,20))</f>
        <v/>
      </c>
      <c r="AM402" s="253"/>
      <c r="AN402" s="253"/>
      <c r="AO402" s="253"/>
      <c r="AP402" s="260"/>
      <c r="AQ402" s="123"/>
      <c r="AR402" s="166"/>
      <c r="AS402" s="267"/>
      <c r="AT402" s="266"/>
      <c r="AU402" s="266"/>
      <c r="AV402" s="266"/>
    </row>
    <row r="403" spans="1:48" x14ac:dyDescent="0.3">
      <c r="A403" s="52"/>
      <c r="B403" s="54"/>
      <c r="C403" s="53"/>
      <c r="D403" s="53"/>
      <c r="E403" s="53"/>
      <c r="F403" s="57"/>
      <c r="G403" s="57"/>
      <c r="H403" s="52"/>
      <c r="I403" s="53"/>
      <c r="J403" s="53"/>
      <c r="K403" s="95"/>
      <c r="L403" s="52"/>
      <c r="M403" s="52"/>
      <c r="N403" s="54"/>
      <c r="O403" s="254" t="str" cm="1">
        <f t="array" ref="O403">IF(A403="","",INDEX(근로조건!$A$5:$Y$1048576,MATCH(A403,근로조건!$A$5:$A$1048576,0)+0,15))</f>
        <v/>
      </c>
      <c r="P403" s="255" t="str" cm="1">
        <f t="array" ref="P403">IF(A403="","",INDEX(근로조건!$A$5:$Y$1048576,MATCH(A403,근로조건!$A$5:$A$1048576,0)+0,16))</f>
        <v/>
      </c>
      <c r="Q403" s="256" t="str" cm="1">
        <f t="array" ref="Q403">IF(A403="","",INDEX(근로조건!$A$5:$ZZ$1048576,MATCH(A403,근로조건!$A$5:$A$1048576,0)+0,21))</f>
        <v/>
      </c>
      <c r="R403" s="61"/>
      <c r="S403" s="61"/>
      <c r="T403" s="61"/>
      <c r="U403" s="61"/>
      <c r="V403" s="61"/>
      <c r="W403" s="61"/>
      <c r="X403" s="61"/>
      <c r="Y403" s="61"/>
      <c r="Z403" s="260" t="str">
        <f t="shared" si="21"/>
        <v/>
      </c>
      <c r="AA403" s="260" t="str">
        <f t="shared" si="22"/>
        <v/>
      </c>
      <c r="AB403" s="260" t="str" cm="1">
        <f t="array" ref="AB403">IFERROR(IF(A403="","",INDEX(근로조건!$A$5:$Z$1048576,MATCH(A403,근로조건!$A$5:$A$1048576,0)+0,17)-INDEX(근로조건!$A$5:$Z$1048576,MATCH(A403,근로조건!$A$5:$A$1048576,0)+0,11))*B403,"")</f>
        <v/>
      </c>
      <c r="AC403" s="260" t="str">
        <f t="shared" si="23"/>
        <v/>
      </c>
      <c r="AD403" s="260" t="str" cm="1">
        <f t="array" ref="AD403">IFERROR(IF(A403="","",INDEX(근로조건!$A$5:$L$1048576,MATCH(A403,근로조건!$A$5:$A$1048576,0)+0,12))*B403,"")</f>
        <v/>
      </c>
      <c r="AE403" s="261" t="str" cm="1">
        <f t="array" ref="AE403">IF(A403="","",INDEX(근로조건!$A$5:$AF$1048576,MATCH(A403,근로조건!$A$5:$A$1048576,0)+0,13))</f>
        <v/>
      </c>
      <c r="AF403" s="262" t="str" cm="1">
        <f t="array" ref="AF403">IF(A403="","",INDEX(근로조건!$A$5:$AF$1048576,MATCH(A403,근로조건!$A$5:$A$1048576,0)+0,14))</f>
        <v/>
      </c>
      <c r="AG403" s="261" t="str" cm="1">
        <f t="array" ref="AG403">IF(A403="","",INDEX(근로조건!$A$5:$AF$1048576,MATCH(A403,근로조건!$A$5:$A$1048576,0)+0,11))</f>
        <v/>
      </c>
      <c r="AH403" s="261" t="str" cm="1">
        <f t="array" ref="AH403">IF(A403="","",INDEX(근로조건!$A$5:$AF$1048576,MATCH(A403,근로조건!$A$5:$A$1048576,0)+0,19))</f>
        <v/>
      </c>
      <c r="AI403" s="262" t="str" cm="1">
        <f t="array" ref="AI403">IF(A403="","",INDEX(근로조건!$A$5:$AF$1048576,MATCH(A403,근로조건!$A$5:$A$1048576,0)+0,17))</f>
        <v/>
      </c>
      <c r="AJ403" s="253"/>
      <c r="AK403" s="253"/>
      <c r="AL403" s="253" t="str" cm="1">
        <f t="array" ref="AL403">IF(A403="","",INDEX(근로조건!$A$5:$AF$1048576,MATCH(A403,근로조건!$A$5:$A$1048576,0)+0,20))</f>
        <v/>
      </c>
      <c r="AM403" s="253"/>
      <c r="AN403" s="253"/>
      <c r="AO403" s="253"/>
      <c r="AP403" s="260"/>
      <c r="AQ403" s="123"/>
      <c r="AR403" s="166"/>
      <c r="AS403" s="267"/>
      <c r="AT403" s="266"/>
      <c r="AU403" s="266"/>
      <c r="AV403" s="266"/>
    </row>
    <row r="404" spans="1:48" x14ac:dyDescent="0.3">
      <c r="A404" s="52"/>
      <c r="B404" s="54"/>
      <c r="C404" s="53"/>
      <c r="D404" s="53"/>
      <c r="E404" s="53"/>
      <c r="F404" s="57"/>
      <c r="G404" s="57"/>
      <c r="H404" s="52"/>
      <c r="I404" s="53"/>
      <c r="J404" s="53"/>
      <c r="K404" s="95"/>
      <c r="L404" s="52"/>
      <c r="M404" s="52"/>
      <c r="N404" s="54"/>
      <c r="O404" s="254" t="str" cm="1">
        <f t="array" ref="O404">IF(A404="","",INDEX(근로조건!$A$5:$Y$1048576,MATCH(A404,근로조건!$A$5:$A$1048576,0)+0,15))</f>
        <v/>
      </c>
      <c r="P404" s="255" t="str" cm="1">
        <f t="array" ref="P404">IF(A404="","",INDEX(근로조건!$A$5:$Y$1048576,MATCH(A404,근로조건!$A$5:$A$1048576,0)+0,16))</f>
        <v/>
      </c>
      <c r="Q404" s="256" t="str" cm="1">
        <f t="array" ref="Q404">IF(A404="","",INDEX(근로조건!$A$5:$ZZ$1048576,MATCH(A404,근로조건!$A$5:$A$1048576,0)+0,21))</f>
        <v/>
      </c>
      <c r="R404" s="61"/>
      <c r="S404" s="61"/>
      <c r="T404" s="61"/>
      <c r="U404" s="61"/>
      <c r="V404" s="61"/>
      <c r="W404" s="61"/>
      <c r="X404" s="61"/>
      <c r="Y404" s="61"/>
      <c r="Z404" s="260" t="str">
        <f t="shared" si="21"/>
        <v/>
      </c>
      <c r="AA404" s="260" t="str">
        <f t="shared" si="22"/>
        <v/>
      </c>
      <c r="AB404" s="260" t="str" cm="1">
        <f t="array" ref="AB404">IFERROR(IF(A404="","",INDEX(근로조건!$A$5:$Z$1048576,MATCH(A404,근로조건!$A$5:$A$1048576,0)+0,17)-INDEX(근로조건!$A$5:$Z$1048576,MATCH(A404,근로조건!$A$5:$A$1048576,0)+0,11))*B404,"")</f>
        <v/>
      </c>
      <c r="AC404" s="260" t="str">
        <f t="shared" si="23"/>
        <v/>
      </c>
      <c r="AD404" s="260" t="str" cm="1">
        <f t="array" ref="AD404">IFERROR(IF(A404="","",INDEX(근로조건!$A$5:$L$1048576,MATCH(A404,근로조건!$A$5:$A$1048576,0)+0,12))*B404,"")</f>
        <v/>
      </c>
      <c r="AE404" s="261" t="str" cm="1">
        <f t="array" ref="AE404">IF(A404="","",INDEX(근로조건!$A$5:$AF$1048576,MATCH(A404,근로조건!$A$5:$A$1048576,0)+0,13))</f>
        <v/>
      </c>
      <c r="AF404" s="262" t="str" cm="1">
        <f t="array" ref="AF404">IF(A404="","",INDEX(근로조건!$A$5:$AF$1048576,MATCH(A404,근로조건!$A$5:$A$1048576,0)+0,14))</f>
        <v/>
      </c>
      <c r="AG404" s="261" t="str" cm="1">
        <f t="array" ref="AG404">IF(A404="","",INDEX(근로조건!$A$5:$AF$1048576,MATCH(A404,근로조건!$A$5:$A$1048576,0)+0,11))</f>
        <v/>
      </c>
      <c r="AH404" s="261" t="str" cm="1">
        <f t="array" ref="AH404">IF(A404="","",INDEX(근로조건!$A$5:$AF$1048576,MATCH(A404,근로조건!$A$5:$A$1048576,0)+0,19))</f>
        <v/>
      </c>
      <c r="AI404" s="262" t="str" cm="1">
        <f t="array" ref="AI404">IF(A404="","",INDEX(근로조건!$A$5:$AF$1048576,MATCH(A404,근로조건!$A$5:$A$1048576,0)+0,17))</f>
        <v/>
      </c>
      <c r="AJ404" s="253"/>
      <c r="AK404" s="253"/>
      <c r="AL404" s="253" t="str" cm="1">
        <f t="array" ref="AL404">IF(A404="","",INDEX(근로조건!$A$5:$AF$1048576,MATCH(A404,근로조건!$A$5:$A$1048576,0)+0,20))</f>
        <v/>
      </c>
      <c r="AM404" s="253"/>
      <c r="AN404" s="253"/>
      <c r="AO404" s="253"/>
      <c r="AP404" s="260"/>
      <c r="AQ404" s="123"/>
      <c r="AR404" s="166"/>
      <c r="AS404" s="267"/>
      <c r="AT404" s="266"/>
      <c r="AU404" s="266"/>
      <c r="AV404" s="266"/>
    </row>
    <row r="405" spans="1:48" x14ac:dyDescent="0.3">
      <c r="A405" s="52"/>
      <c r="B405" s="54"/>
      <c r="C405" s="53"/>
      <c r="D405" s="53"/>
      <c r="E405" s="53"/>
      <c r="F405" s="57"/>
      <c r="G405" s="57"/>
      <c r="H405" s="52"/>
      <c r="I405" s="53"/>
      <c r="J405" s="53"/>
      <c r="K405" s="95"/>
      <c r="L405" s="52"/>
      <c r="M405" s="52"/>
      <c r="N405" s="54"/>
      <c r="O405" s="254" t="str" cm="1">
        <f t="array" ref="O405">IF(A405="","",INDEX(근로조건!$A$5:$Y$1048576,MATCH(A405,근로조건!$A$5:$A$1048576,0)+0,15))</f>
        <v/>
      </c>
      <c r="P405" s="255" t="str" cm="1">
        <f t="array" ref="P405">IF(A405="","",INDEX(근로조건!$A$5:$Y$1048576,MATCH(A405,근로조건!$A$5:$A$1048576,0)+0,16))</f>
        <v/>
      </c>
      <c r="Q405" s="256" t="str" cm="1">
        <f t="array" ref="Q405">IF(A405="","",INDEX(근로조건!$A$5:$ZZ$1048576,MATCH(A405,근로조건!$A$5:$A$1048576,0)+0,21))</f>
        <v/>
      </c>
      <c r="R405" s="61"/>
      <c r="S405" s="61"/>
      <c r="T405" s="61"/>
      <c r="U405" s="61"/>
      <c r="V405" s="61"/>
      <c r="W405" s="61"/>
      <c r="X405" s="61"/>
      <c r="Y405" s="61"/>
      <c r="Z405" s="260" t="str">
        <f t="shared" si="21"/>
        <v/>
      </c>
      <c r="AA405" s="260" t="str">
        <f t="shared" si="22"/>
        <v/>
      </c>
      <c r="AB405" s="260" t="str" cm="1">
        <f t="array" ref="AB405">IFERROR(IF(A405="","",INDEX(근로조건!$A$5:$Z$1048576,MATCH(A405,근로조건!$A$5:$A$1048576,0)+0,17)-INDEX(근로조건!$A$5:$Z$1048576,MATCH(A405,근로조건!$A$5:$A$1048576,0)+0,11))*B405,"")</f>
        <v/>
      </c>
      <c r="AC405" s="260" t="str">
        <f t="shared" si="23"/>
        <v/>
      </c>
      <c r="AD405" s="260" t="str" cm="1">
        <f t="array" ref="AD405">IFERROR(IF(A405="","",INDEX(근로조건!$A$5:$L$1048576,MATCH(A405,근로조건!$A$5:$A$1048576,0)+0,12))*B405,"")</f>
        <v/>
      </c>
      <c r="AE405" s="261" t="str" cm="1">
        <f t="array" ref="AE405">IF(A405="","",INDEX(근로조건!$A$5:$AF$1048576,MATCH(A405,근로조건!$A$5:$A$1048576,0)+0,13))</f>
        <v/>
      </c>
      <c r="AF405" s="262" t="str" cm="1">
        <f t="array" ref="AF405">IF(A405="","",INDEX(근로조건!$A$5:$AF$1048576,MATCH(A405,근로조건!$A$5:$A$1048576,0)+0,14))</f>
        <v/>
      </c>
      <c r="AG405" s="261" t="str" cm="1">
        <f t="array" ref="AG405">IF(A405="","",INDEX(근로조건!$A$5:$AF$1048576,MATCH(A405,근로조건!$A$5:$A$1048576,0)+0,11))</f>
        <v/>
      </c>
      <c r="AH405" s="261" t="str" cm="1">
        <f t="array" ref="AH405">IF(A405="","",INDEX(근로조건!$A$5:$AF$1048576,MATCH(A405,근로조건!$A$5:$A$1048576,0)+0,19))</f>
        <v/>
      </c>
      <c r="AI405" s="262" t="str" cm="1">
        <f t="array" ref="AI405">IF(A405="","",INDEX(근로조건!$A$5:$AF$1048576,MATCH(A405,근로조건!$A$5:$A$1048576,0)+0,17))</f>
        <v/>
      </c>
      <c r="AJ405" s="253"/>
      <c r="AK405" s="253"/>
      <c r="AL405" s="253" t="str" cm="1">
        <f t="array" ref="AL405">IF(A405="","",INDEX(근로조건!$A$5:$AF$1048576,MATCH(A405,근로조건!$A$5:$A$1048576,0)+0,20))</f>
        <v/>
      </c>
      <c r="AM405" s="253"/>
      <c r="AN405" s="253"/>
      <c r="AO405" s="253"/>
      <c r="AP405" s="260"/>
      <c r="AQ405" s="123"/>
      <c r="AR405" s="166"/>
      <c r="AS405" s="267"/>
      <c r="AT405" s="266"/>
      <c r="AU405" s="266"/>
      <c r="AV405" s="266"/>
    </row>
    <row r="406" spans="1:48" x14ac:dyDescent="0.3">
      <c r="A406" s="52"/>
      <c r="B406" s="54"/>
      <c r="C406" s="53"/>
      <c r="D406" s="53"/>
      <c r="E406" s="53"/>
      <c r="F406" s="57"/>
      <c r="G406" s="57"/>
      <c r="H406" s="52"/>
      <c r="I406" s="53"/>
      <c r="J406" s="53"/>
      <c r="K406" s="95"/>
      <c r="L406" s="52"/>
      <c r="M406" s="52"/>
      <c r="N406" s="54"/>
      <c r="O406" s="254" t="str" cm="1">
        <f t="array" ref="O406">IF(A406="","",INDEX(근로조건!$A$5:$Y$1048576,MATCH(A406,근로조건!$A$5:$A$1048576,0)+0,15))</f>
        <v/>
      </c>
      <c r="P406" s="255" t="str" cm="1">
        <f t="array" ref="P406">IF(A406="","",INDEX(근로조건!$A$5:$Y$1048576,MATCH(A406,근로조건!$A$5:$A$1048576,0)+0,16))</f>
        <v/>
      </c>
      <c r="Q406" s="256" t="str" cm="1">
        <f t="array" ref="Q406">IF(A406="","",INDEX(근로조건!$A$5:$ZZ$1048576,MATCH(A406,근로조건!$A$5:$A$1048576,0)+0,21))</f>
        <v/>
      </c>
      <c r="R406" s="61"/>
      <c r="S406" s="61"/>
      <c r="T406" s="61"/>
      <c r="U406" s="61"/>
      <c r="V406" s="61"/>
      <c r="W406" s="61"/>
      <c r="X406" s="61"/>
      <c r="Y406" s="61"/>
      <c r="Z406" s="260" t="str">
        <f t="shared" si="21"/>
        <v/>
      </c>
      <c r="AA406" s="260" t="str">
        <f t="shared" si="22"/>
        <v/>
      </c>
      <c r="AB406" s="260" t="str" cm="1">
        <f t="array" ref="AB406">IFERROR(IF(A406="","",INDEX(근로조건!$A$5:$Z$1048576,MATCH(A406,근로조건!$A$5:$A$1048576,0)+0,17)-INDEX(근로조건!$A$5:$Z$1048576,MATCH(A406,근로조건!$A$5:$A$1048576,0)+0,11))*B406,"")</f>
        <v/>
      </c>
      <c r="AC406" s="260" t="str">
        <f t="shared" si="23"/>
        <v/>
      </c>
      <c r="AD406" s="260" t="str" cm="1">
        <f t="array" ref="AD406">IFERROR(IF(A406="","",INDEX(근로조건!$A$5:$L$1048576,MATCH(A406,근로조건!$A$5:$A$1048576,0)+0,12))*B406,"")</f>
        <v/>
      </c>
      <c r="AE406" s="261" t="str" cm="1">
        <f t="array" ref="AE406">IF(A406="","",INDEX(근로조건!$A$5:$AF$1048576,MATCH(A406,근로조건!$A$5:$A$1048576,0)+0,13))</f>
        <v/>
      </c>
      <c r="AF406" s="262" t="str" cm="1">
        <f t="array" ref="AF406">IF(A406="","",INDEX(근로조건!$A$5:$AF$1048576,MATCH(A406,근로조건!$A$5:$A$1048576,0)+0,14))</f>
        <v/>
      </c>
      <c r="AG406" s="261" t="str" cm="1">
        <f t="array" ref="AG406">IF(A406="","",INDEX(근로조건!$A$5:$AF$1048576,MATCH(A406,근로조건!$A$5:$A$1048576,0)+0,11))</f>
        <v/>
      </c>
      <c r="AH406" s="261" t="str" cm="1">
        <f t="array" ref="AH406">IF(A406="","",INDEX(근로조건!$A$5:$AF$1048576,MATCH(A406,근로조건!$A$5:$A$1048576,0)+0,19))</f>
        <v/>
      </c>
      <c r="AI406" s="262" t="str" cm="1">
        <f t="array" ref="AI406">IF(A406="","",INDEX(근로조건!$A$5:$AF$1048576,MATCH(A406,근로조건!$A$5:$A$1048576,0)+0,17))</f>
        <v/>
      </c>
      <c r="AJ406" s="253"/>
      <c r="AK406" s="253"/>
      <c r="AL406" s="253" t="str" cm="1">
        <f t="array" ref="AL406">IF(A406="","",INDEX(근로조건!$A$5:$AF$1048576,MATCH(A406,근로조건!$A$5:$A$1048576,0)+0,20))</f>
        <v/>
      </c>
      <c r="AM406" s="253"/>
      <c r="AN406" s="253"/>
      <c r="AO406" s="253"/>
      <c r="AP406" s="260"/>
      <c r="AQ406" s="123"/>
      <c r="AR406" s="166"/>
      <c r="AS406" s="267"/>
      <c r="AT406" s="266"/>
      <c r="AU406" s="266"/>
      <c r="AV406" s="266"/>
    </row>
    <row r="407" spans="1:48" x14ac:dyDescent="0.3">
      <c r="A407" s="52"/>
      <c r="B407" s="54"/>
      <c r="C407" s="53"/>
      <c r="D407" s="53"/>
      <c r="E407" s="53"/>
      <c r="F407" s="57"/>
      <c r="G407" s="57"/>
      <c r="H407" s="52"/>
      <c r="I407" s="53"/>
      <c r="J407" s="53"/>
      <c r="K407" s="95"/>
      <c r="L407" s="52"/>
      <c r="M407" s="52"/>
      <c r="N407" s="54"/>
      <c r="O407" s="254" t="str" cm="1">
        <f t="array" ref="O407">IF(A407="","",INDEX(근로조건!$A$5:$Y$1048576,MATCH(A407,근로조건!$A$5:$A$1048576,0)+0,15))</f>
        <v/>
      </c>
      <c r="P407" s="255" t="str" cm="1">
        <f t="array" ref="P407">IF(A407="","",INDEX(근로조건!$A$5:$Y$1048576,MATCH(A407,근로조건!$A$5:$A$1048576,0)+0,16))</f>
        <v/>
      </c>
      <c r="Q407" s="256" t="str" cm="1">
        <f t="array" ref="Q407">IF(A407="","",INDEX(근로조건!$A$5:$ZZ$1048576,MATCH(A407,근로조건!$A$5:$A$1048576,0)+0,21))</f>
        <v/>
      </c>
      <c r="R407" s="61"/>
      <c r="S407" s="61"/>
      <c r="T407" s="61"/>
      <c r="U407" s="61"/>
      <c r="V407" s="61"/>
      <c r="W407" s="61"/>
      <c r="X407" s="61"/>
      <c r="Y407" s="61"/>
      <c r="Z407" s="260" t="str">
        <f t="shared" si="21"/>
        <v/>
      </c>
      <c r="AA407" s="260" t="str">
        <f t="shared" si="22"/>
        <v/>
      </c>
      <c r="AB407" s="260" t="str" cm="1">
        <f t="array" ref="AB407">IFERROR(IF(A407="","",INDEX(근로조건!$A$5:$Z$1048576,MATCH(A407,근로조건!$A$5:$A$1048576,0)+0,17)-INDEX(근로조건!$A$5:$Z$1048576,MATCH(A407,근로조건!$A$5:$A$1048576,0)+0,11))*B407,"")</f>
        <v/>
      </c>
      <c r="AC407" s="260" t="str">
        <f t="shared" si="23"/>
        <v/>
      </c>
      <c r="AD407" s="260" t="str" cm="1">
        <f t="array" ref="AD407">IFERROR(IF(A407="","",INDEX(근로조건!$A$5:$L$1048576,MATCH(A407,근로조건!$A$5:$A$1048576,0)+0,12))*B407,"")</f>
        <v/>
      </c>
      <c r="AE407" s="261" t="str" cm="1">
        <f t="array" ref="AE407">IF(A407="","",INDEX(근로조건!$A$5:$AF$1048576,MATCH(A407,근로조건!$A$5:$A$1048576,0)+0,13))</f>
        <v/>
      </c>
      <c r="AF407" s="262" t="str" cm="1">
        <f t="array" ref="AF407">IF(A407="","",INDEX(근로조건!$A$5:$AF$1048576,MATCH(A407,근로조건!$A$5:$A$1048576,0)+0,14))</f>
        <v/>
      </c>
      <c r="AG407" s="261" t="str" cm="1">
        <f t="array" ref="AG407">IF(A407="","",INDEX(근로조건!$A$5:$AF$1048576,MATCH(A407,근로조건!$A$5:$A$1048576,0)+0,11))</f>
        <v/>
      </c>
      <c r="AH407" s="261" t="str" cm="1">
        <f t="array" ref="AH407">IF(A407="","",INDEX(근로조건!$A$5:$AF$1048576,MATCH(A407,근로조건!$A$5:$A$1048576,0)+0,19))</f>
        <v/>
      </c>
      <c r="AI407" s="262" t="str" cm="1">
        <f t="array" ref="AI407">IF(A407="","",INDEX(근로조건!$A$5:$AF$1048576,MATCH(A407,근로조건!$A$5:$A$1048576,0)+0,17))</f>
        <v/>
      </c>
      <c r="AJ407" s="253"/>
      <c r="AK407" s="253"/>
      <c r="AL407" s="253" t="str" cm="1">
        <f t="array" ref="AL407">IF(A407="","",INDEX(근로조건!$A$5:$AF$1048576,MATCH(A407,근로조건!$A$5:$A$1048576,0)+0,20))</f>
        <v/>
      </c>
      <c r="AM407" s="253"/>
      <c r="AN407" s="253"/>
      <c r="AO407" s="253"/>
      <c r="AP407" s="260"/>
      <c r="AQ407" s="123"/>
      <c r="AR407" s="166"/>
      <c r="AS407" s="267"/>
      <c r="AT407" s="266"/>
      <c r="AU407" s="266"/>
      <c r="AV407" s="266"/>
    </row>
    <row r="408" spans="1:48" x14ac:dyDescent="0.3">
      <c r="A408" s="52"/>
      <c r="B408" s="54"/>
      <c r="C408" s="53"/>
      <c r="D408" s="53"/>
      <c r="E408" s="53"/>
      <c r="F408" s="57"/>
      <c r="G408" s="57"/>
      <c r="H408" s="52"/>
      <c r="I408" s="53"/>
      <c r="J408" s="53"/>
      <c r="K408" s="95"/>
      <c r="L408" s="52"/>
      <c r="M408" s="52"/>
      <c r="N408" s="54"/>
      <c r="O408" s="254" t="str" cm="1">
        <f t="array" ref="O408">IF(A408="","",INDEX(근로조건!$A$5:$Y$1048576,MATCH(A408,근로조건!$A$5:$A$1048576,0)+0,15))</f>
        <v/>
      </c>
      <c r="P408" s="255" t="str" cm="1">
        <f t="array" ref="P408">IF(A408="","",INDEX(근로조건!$A$5:$Y$1048576,MATCH(A408,근로조건!$A$5:$A$1048576,0)+0,16))</f>
        <v/>
      </c>
      <c r="Q408" s="256" t="str" cm="1">
        <f t="array" ref="Q408">IF(A408="","",INDEX(근로조건!$A$5:$ZZ$1048576,MATCH(A408,근로조건!$A$5:$A$1048576,0)+0,21))</f>
        <v/>
      </c>
      <c r="R408" s="61"/>
      <c r="S408" s="61"/>
      <c r="T408" s="61"/>
      <c r="U408" s="61"/>
      <c r="V408" s="61"/>
      <c r="W408" s="61"/>
      <c r="X408" s="61"/>
      <c r="Y408" s="61"/>
      <c r="Z408" s="260" t="str">
        <f t="shared" si="21"/>
        <v/>
      </c>
      <c r="AA408" s="260" t="str">
        <f t="shared" si="22"/>
        <v/>
      </c>
      <c r="AB408" s="260" t="str" cm="1">
        <f t="array" ref="AB408">IFERROR(IF(A408="","",INDEX(근로조건!$A$5:$Z$1048576,MATCH(A408,근로조건!$A$5:$A$1048576,0)+0,17)-INDEX(근로조건!$A$5:$Z$1048576,MATCH(A408,근로조건!$A$5:$A$1048576,0)+0,11))*B408,"")</f>
        <v/>
      </c>
      <c r="AC408" s="260" t="str">
        <f t="shared" si="23"/>
        <v/>
      </c>
      <c r="AD408" s="260" t="str" cm="1">
        <f t="array" ref="AD408">IFERROR(IF(A408="","",INDEX(근로조건!$A$5:$L$1048576,MATCH(A408,근로조건!$A$5:$A$1048576,0)+0,12))*B408,"")</f>
        <v/>
      </c>
      <c r="AE408" s="261" t="str" cm="1">
        <f t="array" ref="AE408">IF(A408="","",INDEX(근로조건!$A$5:$AF$1048576,MATCH(A408,근로조건!$A$5:$A$1048576,0)+0,13))</f>
        <v/>
      </c>
      <c r="AF408" s="262" t="str" cm="1">
        <f t="array" ref="AF408">IF(A408="","",INDEX(근로조건!$A$5:$AF$1048576,MATCH(A408,근로조건!$A$5:$A$1048576,0)+0,14))</f>
        <v/>
      </c>
      <c r="AG408" s="261" t="str" cm="1">
        <f t="array" ref="AG408">IF(A408="","",INDEX(근로조건!$A$5:$AF$1048576,MATCH(A408,근로조건!$A$5:$A$1048576,0)+0,11))</f>
        <v/>
      </c>
      <c r="AH408" s="261" t="str" cm="1">
        <f t="array" ref="AH408">IF(A408="","",INDEX(근로조건!$A$5:$AF$1048576,MATCH(A408,근로조건!$A$5:$A$1048576,0)+0,19))</f>
        <v/>
      </c>
      <c r="AI408" s="262" t="str" cm="1">
        <f t="array" ref="AI408">IF(A408="","",INDEX(근로조건!$A$5:$AF$1048576,MATCH(A408,근로조건!$A$5:$A$1048576,0)+0,17))</f>
        <v/>
      </c>
      <c r="AJ408" s="253"/>
      <c r="AK408" s="253"/>
      <c r="AL408" s="253" t="str" cm="1">
        <f t="array" ref="AL408">IF(A408="","",INDEX(근로조건!$A$5:$AF$1048576,MATCH(A408,근로조건!$A$5:$A$1048576,0)+0,20))</f>
        <v/>
      </c>
      <c r="AM408" s="253"/>
      <c r="AN408" s="253"/>
      <c r="AO408" s="253"/>
      <c r="AP408" s="260"/>
      <c r="AQ408" s="123"/>
      <c r="AR408" s="166"/>
      <c r="AS408" s="267"/>
      <c r="AT408" s="266"/>
      <c r="AU408" s="266"/>
      <c r="AV408" s="266"/>
    </row>
    <row r="409" spans="1:48" x14ac:dyDescent="0.3">
      <c r="A409" s="52"/>
      <c r="B409" s="54"/>
      <c r="C409" s="53"/>
      <c r="D409" s="53"/>
      <c r="E409" s="53"/>
      <c r="F409" s="57"/>
      <c r="G409" s="57"/>
      <c r="H409" s="52"/>
      <c r="I409" s="53"/>
      <c r="J409" s="53"/>
      <c r="K409" s="95"/>
      <c r="L409" s="52"/>
      <c r="M409" s="52"/>
      <c r="N409" s="54"/>
      <c r="O409" s="254" t="str" cm="1">
        <f t="array" ref="O409">IF(A409="","",INDEX(근로조건!$A$5:$Y$1048576,MATCH(A409,근로조건!$A$5:$A$1048576,0)+0,15))</f>
        <v/>
      </c>
      <c r="P409" s="255" t="str" cm="1">
        <f t="array" ref="P409">IF(A409="","",INDEX(근로조건!$A$5:$Y$1048576,MATCH(A409,근로조건!$A$5:$A$1048576,0)+0,16))</f>
        <v/>
      </c>
      <c r="Q409" s="256" t="str" cm="1">
        <f t="array" ref="Q409">IF(A409="","",INDEX(근로조건!$A$5:$ZZ$1048576,MATCH(A409,근로조건!$A$5:$A$1048576,0)+0,21))</f>
        <v/>
      </c>
      <c r="R409" s="61"/>
      <c r="S409" s="61"/>
      <c r="T409" s="61"/>
      <c r="U409" s="61"/>
      <c r="V409" s="61"/>
      <c r="W409" s="61"/>
      <c r="X409" s="61"/>
      <c r="Y409" s="61"/>
      <c r="Z409" s="260" t="str">
        <f t="shared" si="21"/>
        <v/>
      </c>
      <c r="AA409" s="260" t="str">
        <f t="shared" si="22"/>
        <v/>
      </c>
      <c r="AB409" s="260" t="str" cm="1">
        <f t="array" ref="AB409">IFERROR(IF(A409="","",INDEX(근로조건!$A$5:$Z$1048576,MATCH(A409,근로조건!$A$5:$A$1048576,0)+0,17)-INDEX(근로조건!$A$5:$Z$1048576,MATCH(A409,근로조건!$A$5:$A$1048576,0)+0,11))*B409,"")</f>
        <v/>
      </c>
      <c r="AC409" s="260" t="str">
        <f t="shared" si="23"/>
        <v/>
      </c>
      <c r="AD409" s="260" t="str" cm="1">
        <f t="array" ref="AD409">IFERROR(IF(A409="","",INDEX(근로조건!$A$5:$L$1048576,MATCH(A409,근로조건!$A$5:$A$1048576,0)+0,12))*B409,"")</f>
        <v/>
      </c>
      <c r="AE409" s="261" t="str" cm="1">
        <f t="array" ref="AE409">IF(A409="","",INDEX(근로조건!$A$5:$AF$1048576,MATCH(A409,근로조건!$A$5:$A$1048576,0)+0,13))</f>
        <v/>
      </c>
      <c r="AF409" s="262" t="str" cm="1">
        <f t="array" ref="AF409">IF(A409="","",INDEX(근로조건!$A$5:$AF$1048576,MATCH(A409,근로조건!$A$5:$A$1048576,0)+0,14))</f>
        <v/>
      </c>
      <c r="AG409" s="261" t="str" cm="1">
        <f t="array" ref="AG409">IF(A409="","",INDEX(근로조건!$A$5:$AF$1048576,MATCH(A409,근로조건!$A$5:$A$1048576,0)+0,11))</f>
        <v/>
      </c>
      <c r="AH409" s="261" t="str" cm="1">
        <f t="array" ref="AH409">IF(A409="","",INDEX(근로조건!$A$5:$AF$1048576,MATCH(A409,근로조건!$A$5:$A$1048576,0)+0,19))</f>
        <v/>
      </c>
      <c r="AI409" s="262" t="str" cm="1">
        <f t="array" ref="AI409">IF(A409="","",INDEX(근로조건!$A$5:$AF$1048576,MATCH(A409,근로조건!$A$5:$A$1048576,0)+0,17))</f>
        <v/>
      </c>
      <c r="AJ409" s="253"/>
      <c r="AK409" s="253"/>
      <c r="AL409" s="253" t="str" cm="1">
        <f t="array" ref="AL409">IF(A409="","",INDEX(근로조건!$A$5:$AF$1048576,MATCH(A409,근로조건!$A$5:$A$1048576,0)+0,20))</f>
        <v/>
      </c>
      <c r="AM409" s="253"/>
      <c r="AN409" s="253"/>
      <c r="AO409" s="253"/>
      <c r="AP409" s="260"/>
      <c r="AQ409" s="123"/>
      <c r="AR409" s="166"/>
      <c r="AS409" s="267"/>
      <c r="AT409" s="266"/>
      <c r="AU409" s="266"/>
      <c r="AV409" s="266"/>
    </row>
    <row r="410" spans="1:48" x14ac:dyDescent="0.3">
      <c r="A410" s="52"/>
      <c r="B410" s="54"/>
      <c r="C410" s="53"/>
      <c r="D410" s="53"/>
      <c r="E410" s="53"/>
      <c r="F410" s="57"/>
      <c r="G410" s="57"/>
      <c r="H410" s="52"/>
      <c r="I410" s="53"/>
      <c r="J410" s="53"/>
      <c r="K410" s="95"/>
      <c r="L410" s="52"/>
      <c r="M410" s="52"/>
      <c r="N410" s="54"/>
      <c r="O410" s="254" t="str" cm="1">
        <f t="array" ref="O410">IF(A410="","",INDEX(근로조건!$A$5:$Y$1048576,MATCH(A410,근로조건!$A$5:$A$1048576,0)+0,15))</f>
        <v/>
      </c>
      <c r="P410" s="255" t="str" cm="1">
        <f t="array" ref="P410">IF(A410="","",INDEX(근로조건!$A$5:$Y$1048576,MATCH(A410,근로조건!$A$5:$A$1048576,0)+0,16))</f>
        <v/>
      </c>
      <c r="Q410" s="256" t="str" cm="1">
        <f t="array" ref="Q410">IF(A410="","",INDEX(근로조건!$A$5:$ZZ$1048576,MATCH(A410,근로조건!$A$5:$A$1048576,0)+0,21))</f>
        <v/>
      </c>
      <c r="R410" s="61"/>
      <c r="S410" s="61"/>
      <c r="T410" s="61"/>
      <c r="U410" s="61"/>
      <c r="V410" s="61"/>
      <c r="W410" s="61"/>
      <c r="X410" s="61"/>
      <c r="Y410" s="61"/>
      <c r="Z410" s="260" t="str">
        <f t="shared" si="21"/>
        <v/>
      </c>
      <c r="AA410" s="260" t="str">
        <f t="shared" si="22"/>
        <v/>
      </c>
      <c r="AB410" s="260" t="str" cm="1">
        <f t="array" ref="AB410">IFERROR(IF(A410="","",INDEX(근로조건!$A$5:$Z$1048576,MATCH(A410,근로조건!$A$5:$A$1048576,0)+0,17)-INDEX(근로조건!$A$5:$Z$1048576,MATCH(A410,근로조건!$A$5:$A$1048576,0)+0,11))*B410,"")</f>
        <v/>
      </c>
      <c r="AC410" s="260" t="str">
        <f t="shared" si="23"/>
        <v/>
      </c>
      <c r="AD410" s="260" t="str" cm="1">
        <f t="array" ref="AD410">IFERROR(IF(A410="","",INDEX(근로조건!$A$5:$L$1048576,MATCH(A410,근로조건!$A$5:$A$1048576,0)+0,12))*B410,"")</f>
        <v/>
      </c>
      <c r="AE410" s="261" t="str" cm="1">
        <f t="array" ref="AE410">IF(A410="","",INDEX(근로조건!$A$5:$AF$1048576,MATCH(A410,근로조건!$A$5:$A$1048576,0)+0,13))</f>
        <v/>
      </c>
      <c r="AF410" s="262" t="str" cm="1">
        <f t="array" ref="AF410">IF(A410="","",INDEX(근로조건!$A$5:$AF$1048576,MATCH(A410,근로조건!$A$5:$A$1048576,0)+0,14))</f>
        <v/>
      </c>
      <c r="AG410" s="261" t="str" cm="1">
        <f t="array" ref="AG410">IF(A410="","",INDEX(근로조건!$A$5:$AF$1048576,MATCH(A410,근로조건!$A$5:$A$1048576,0)+0,11))</f>
        <v/>
      </c>
      <c r="AH410" s="261" t="str" cm="1">
        <f t="array" ref="AH410">IF(A410="","",INDEX(근로조건!$A$5:$AF$1048576,MATCH(A410,근로조건!$A$5:$A$1048576,0)+0,19))</f>
        <v/>
      </c>
      <c r="AI410" s="262" t="str" cm="1">
        <f t="array" ref="AI410">IF(A410="","",INDEX(근로조건!$A$5:$AF$1048576,MATCH(A410,근로조건!$A$5:$A$1048576,0)+0,17))</f>
        <v/>
      </c>
      <c r="AJ410" s="253"/>
      <c r="AK410" s="253"/>
      <c r="AL410" s="253" t="str" cm="1">
        <f t="array" ref="AL410">IF(A410="","",INDEX(근로조건!$A$5:$AF$1048576,MATCH(A410,근로조건!$A$5:$A$1048576,0)+0,20))</f>
        <v/>
      </c>
      <c r="AM410" s="253"/>
      <c r="AN410" s="253"/>
      <c r="AO410" s="253"/>
      <c r="AP410" s="260"/>
      <c r="AQ410" s="123"/>
      <c r="AR410" s="166"/>
      <c r="AS410" s="267"/>
      <c r="AT410" s="266"/>
      <c r="AU410" s="266"/>
      <c r="AV410" s="266"/>
    </row>
    <row r="411" spans="1:48" x14ac:dyDescent="0.3">
      <c r="A411" s="52"/>
      <c r="B411" s="54"/>
      <c r="C411" s="53"/>
      <c r="D411" s="53"/>
      <c r="E411" s="53"/>
      <c r="F411" s="57"/>
      <c r="G411" s="57"/>
      <c r="H411" s="52"/>
      <c r="I411" s="53"/>
      <c r="J411" s="53"/>
      <c r="K411" s="95"/>
      <c r="L411" s="52"/>
      <c r="M411" s="52"/>
      <c r="N411" s="54"/>
      <c r="O411" s="254" t="str" cm="1">
        <f t="array" ref="O411">IF(A411="","",INDEX(근로조건!$A$5:$Y$1048576,MATCH(A411,근로조건!$A$5:$A$1048576,0)+0,15))</f>
        <v/>
      </c>
      <c r="P411" s="255" t="str" cm="1">
        <f t="array" ref="P411">IF(A411="","",INDEX(근로조건!$A$5:$Y$1048576,MATCH(A411,근로조건!$A$5:$A$1048576,0)+0,16))</f>
        <v/>
      </c>
      <c r="Q411" s="256" t="str" cm="1">
        <f t="array" ref="Q411">IF(A411="","",INDEX(근로조건!$A$5:$ZZ$1048576,MATCH(A411,근로조건!$A$5:$A$1048576,0)+0,21))</f>
        <v/>
      </c>
      <c r="R411" s="61"/>
      <c r="S411" s="61"/>
      <c r="T411" s="61"/>
      <c r="U411" s="61"/>
      <c r="V411" s="61"/>
      <c r="W411" s="61"/>
      <c r="X411" s="61"/>
      <c r="Y411" s="61"/>
      <c r="Z411" s="260" t="str">
        <f t="shared" si="21"/>
        <v/>
      </c>
      <c r="AA411" s="260" t="str">
        <f t="shared" si="22"/>
        <v/>
      </c>
      <c r="AB411" s="260" t="str" cm="1">
        <f t="array" ref="AB411">IFERROR(IF(A411="","",INDEX(근로조건!$A$5:$Z$1048576,MATCH(A411,근로조건!$A$5:$A$1048576,0)+0,17)-INDEX(근로조건!$A$5:$Z$1048576,MATCH(A411,근로조건!$A$5:$A$1048576,0)+0,11))*B411,"")</f>
        <v/>
      </c>
      <c r="AC411" s="260" t="str">
        <f t="shared" si="23"/>
        <v/>
      </c>
      <c r="AD411" s="260" t="str" cm="1">
        <f t="array" ref="AD411">IFERROR(IF(A411="","",INDEX(근로조건!$A$5:$L$1048576,MATCH(A411,근로조건!$A$5:$A$1048576,0)+0,12))*B411,"")</f>
        <v/>
      </c>
      <c r="AE411" s="261" t="str" cm="1">
        <f t="array" ref="AE411">IF(A411="","",INDEX(근로조건!$A$5:$AF$1048576,MATCH(A411,근로조건!$A$5:$A$1048576,0)+0,13))</f>
        <v/>
      </c>
      <c r="AF411" s="262" t="str" cm="1">
        <f t="array" ref="AF411">IF(A411="","",INDEX(근로조건!$A$5:$AF$1048576,MATCH(A411,근로조건!$A$5:$A$1048576,0)+0,14))</f>
        <v/>
      </c>
      <c r="AG411" s="261" t="str" cm="1">
        <f t="array" ref="AG411">IF(A411="","",INDEX(근로조건!$A$5:$AF$1048576,MATCH(A411,근로조건!$A$5:$A$1048576,0)+0,11))</f>
        <v/>
      </c>
      <c r="AH411" s="261" t="str" cm="1">
        <f t="array" ref="AH411">IF(A411="","",INDEX(근로조건!$A$5:$AF$1048576,MATCH(A411,근로조건!$A$5:$A$1048576,0)+0,19))</f>
        <v/>
      </c>
      <c r="AI411" s="262" t="str" cm="1">
        <f t="array" ref="AI411">IF(A411="","",INDEX(근로조건!$A$5:$AF$1048576,MATCH(A411,근로조건!$A$5:$A$1048576,0)+0,17))</f>
        <v/>
      </c>
      <c r="AJ411" s="253"/>
      <c r="AK411" s="253"/>
      <c r="AL411" s="253" t="str" cm="1">
        <f t="array" ref="AL411">IF(A411="","",INDEX(근로조건!$A$5:$AF$1048576,MATCH(A411,근로조건!$A$5:$A$1048576,0)+0,20))</f>
        <v/>
      </c>
      <c r="AM411" s="253"/>
      <c r="AN411" s="253"/>
      <c r="AO411" s="253"/>
      <c r="AP411" s="260"/>
      <c r="AQ411" s="123"/>
      <c r="AR411" s="166"/>
      <c r="AS411" s="267"/>
      <c r="AT411" s="266"/>
      <c r="AU411" s="266"/>
      <c r="AV411" s="266"/>
    </row>
    <row r="412" spans="1:48" x14ac:dyDescent="0.3">
      <c r="A412" s="52"/>
      <c r="B412" s="54"/>
      <c r="C412" s="53"/>
      <c r="D412" s="53"/>
      <c r="E412" s="53"/>
      <c r="F412" s="57"/>
      <c r="G412" s="57"/>
      <c r="H412" s="52"/>
      <c r="I412" s="53"/>
      <c r="J412" s="53"/>
      <c r="K412" s="95"/>
      <c r="L412" s="52"/>
      <c r="M412" s="52"/>
      <c r="N412" s="54"/>
      <c r="O412" s="254" t="str" cm="1">
        <f t="array" ref="O412">IF(A412="","",INDEX(근로조건!$A$5:$Y$1048576,MATCH(A412,근로조건!$A$5:$A$1048576,0)+0,15))</f>
        <v/>
      </c>
      <c r="P412" s="255" t="str" cm="1">
        <f t="array" ref="P412">IF(A412="","",INDEX(근로조건!$A$5:$Y$1048576,MATCH(A412,근로조건!$A$5:$A$1048576,0)+0,16))</f>
        <v/>
      </c>
      <c r="Q412" s="256" t="str" cm="1">
        <f t="array" ref="Q412">IF(A412="","",INDEX(근로조건!$A$5:$ZZ$1048576,MATCH(A412,근로조건!$A$5:$A$1048576,0)+0,21))</f>
        <v/>
      </c>
      <c r="R412" s="61"/>
      <c r="S412" s="61"/>
      <c r="T412" s="61"/>
      <c r="U412" s="61"/>
      <c r="V412" s="61"/>
      <c r="W412" s="61"/>
      <c r="X412" s="61"/>
      <c r="Y412" s="61"/>
      <c r="Z412" s="260" t="str">
        <f t="shared" si="21"/>
        <v/>
      </c>
      <c r="AA412" s="260" t="str">
        <f t="shared" si="22"/>
        <v/>
      </c>
      <c r="AB412" s="260" t="str" cm="1">
        <f t="array" ref="AB412">IFERROR(IF(A412="","",INDEX(근로조건!$A$5:$Z$1048576,MATCH(A412,근로조건!$A$5:$A$1048576,0)+0,17)-INDEX(근로조건!$A$5:$Z$1048576,MATCH(A412,근로조건!$A$5:$A$1048576,0)+0,11))*B412,"")</f>
        <v/>
      </c>
      <c r="AC412" s="260" t="str">
        <f t="shared" si="23"/>
        <v/>
      </c>
      <c r="AD412" s="260" t="str" cm="1">
        <f t="array" ref="AD412">IFERROR(IF(A412="","",INDEX(근로조건!$A$5:$L$1048576,MATCH(A412,근로조건!$A$5:$A$1048576,0)+0,12))*B412,"")</f>
        <v/>
      </c>
      <c r="AE412" s="261" t="str" cm="1">
        <f t="array" ref="AE412">IF(A412="","",INDEX(근로조건!$A$5:$AF$1048576,MATCH(A412,근로조건!$A$5:$A$1048576,0)+0,13))</f>
        <v/>
      </c>
      <c r="AF412" s="262" t="str" cm="1">
        <f t="array" ref="AF412">IF(A412="","",INDEX(근로조건!$A$5:$AF$1048576,MATCH(A412,근로조건!$A$5:$A$1048576,0)+0,14))</f>
        <v/>
      </c>
      <c r="AG412" s="261" t="str" cm="1">
        <f t="array" ref="AG412">IF(A412="","",INDEX(근로조건!$A$5:$AF$1048576,MATCH(A412,근로조건!$A$5:$A$1048576,0)+0,11))</f>
        <v/>
      </c>
      <c r="AH412" s="261" t="str" cm="1">
        <f t="array" ref="AH412">IF(A412="","",INDEX(근로조건!$A$5:$AF$1048576,MATCH(A412,근로조건!$A$5:$A$1048576,0)+0,19))</f>
        <v/>
      </c>
      <c r="AI412" s="262" t="str" cm="1">
        <f t="array" ref="AI412">IF(A412="","",INDEX(근로조건!$A$5:$AF$1048576,MATCH(A412,근로조건!$A$5:$A$1048576,0)+0,17))</f>
        <v/>
      </c>
      <c r="AJ412" s="253"/>
      <c r="AK412" s="253"/>
      <c r="AL412" s="253" t="str" cm="1">
        <f t="array" ref="AL412">IF(A412="","",INDEX(근로조건!$A$5:$AF$1048576,MATCH(A412,근로조건!$A$5:$A$1048576,0)+0,20))</f>
        <v/>
      </c>
      <c r="AM412" s="253"/>
      <c r="AN412" s="253"/>
      <c r="AO412" s="253"/>
      <c r="AP412" s="260"/>
      <c r="AQ412" s="123"/>
      <c r="AR412" s="166"/>
      <c r="AS412" s="267"/>
      <c r="AT412" s="266"/>
      <c r="AU412" s="266"/>
      <c r="AV412" s="266"/>
    </row>
    <row r="413" spans="1:48" x14ac:dyDescent="0.3">
      <c r="A413" s="52"/>
      <c r="B413" s="54"/>
      <c r="C413" s="53"/>
      <c r="D413" s="53"/>
      <c r="E413" s="53"/>
      <c r="F413" s="57"/>
      <c r="G413" s="57"/>
      <c r="H413" s="52"/>
      <c r="I413" s="53"/>
      <c r="J413" s="53"/>
      <c r="K413" s="95"/>
      <c r="L413" s="52"/>
      <c r="M413" s="52"/>
      <c r="N413" s="54"/>
      <c r="O413" s="254" t="str" cm="1">
        <f t="array" ref="O413">IF(A413="","",INDEX(근로조건!$A$5:$Y$1048576,MATCH(A413,근로조건!$A$5:$A$1048576,0)+0,15))</f>
        <v/>
      </c>
      <c r="P413" s="255" t="str" cm="1">
        <f t="array" ref="P413">IF(A413="","",INDEX(근로조건!$A$5:$Y$1048576,MATCH(A413,근로조건!$A$5:$A$1048576,0)+0,16))</f>
        <v/>
      </c>
      <c r="Q413" s="256" t="str" cm="1">
        <f t="array" ref="Q413">IF(A413="","",INDEX(근로조건!$A$5:$ZZ$1048576,MATCH(A413,근로조건!$A$5:$A$1048576,0)+0,21))</f>
        <v/>
      </c>
      <c r="R413" s="61"/>
      <c r="S413" s="61"/>
      <c r="T413" s="61"/>
      <c r="U413" s="61"/>
      <c r="V413" s="61"/>
      <c r="W413" s="61"/>
      <c r="X413" s="61"/>
      <c r="Y413" s="61"/>
      <c r="Z413" s="260" t="str">
        <f t="shared" si="21"/>
        <v/>
      </c>
      <c r="AA413" s="260" t="str">
        <f t="shared" si="22"/>
        <v/>
      </c>
      <c r="AB413" s="260" t="str" cm="1">
        <f t="array" ref="AB413">IFERROR(IF(A413="","",INDEX(근로조건!$A$5:$Z$1048576,MATCH(A413,근로조건!$A$5:$A$1048576,0)+0,17)-INDEX(근로조건!$A$5:$Z$1048576,MATCH(A413,근로조건!$A$5:$A$1048576,0)+0,11))*B413,"")</f>
        <v/>
      </c>
      <c r="AC413" s="260" t="str">
        <f t="shared" si="23"/>
        <v/>
      </c>
      <c r="AD413" s="260" t="str" cm="1">
        <f t="array" ref="AD413">IFERROR(IF(A413="","",INDEX(근로조건!$A$5:$L$1048576,MATCH(A413,근로조건!$A$5:$A$1048576,0)+0,12))*B413,"")</f>
        <v/>
      </c>
      <c r="AE413" s="261" t="str" cm="1">
        <f t="array" ref="AE413">IF(A413="","",INDEX(근로조건!$A$5:$AF$1048576,MATCH(A413,근로조건!$A$5:$A$1048576,0)+0,13))</f>
        <v/>
      </c>
      <c r="AF413" s="262" t="str" cm="1">
        <f t="array" ref="AF413">IF(A413="","",INDEX(근로조건!$A$5:$AF$1048576,MATCH(A413,근로조건!$A$5:$A$1048576,0)+0,14))</f>
        <v/>
      </c>
      <c r="AG413" s="261" t="str" cm="1">
        <f t="array" ref="AG413">IF(A413="","",INDEX(근로조건!$A$5:$AF$1048576,MATCH(A413,근로조건!$A$5:$A$1048576,0)+0,11))</f>
        <v/>
      </c>
      <c r="AH413" s="261" t="str" cm="1">
        <f t="array" ref="AH413">IF(A413="","",INDEX(근로조건!$A$5:$AF$1048576,MATCH(A413,근로조건!$A$5:$A$1048576,0)+0,19))</f>
        <v/>
      </c>
      <c r="AI413" s="262" t="str" cm="1">
        <f t="array" ref="AI413">IF(A413="","",INDEX(근로조건!$A$5:$AF$1048576,MATCH(A413,근로조건!$A$5:$A$1048576,0)+0,17))</f>
        <v/>
      </c>
      <c r="AJ413" s="253"/>
      <c r="AK413" s="253"/>
      <c r="AL413" s="253" t="str" cm="1">
        <f t="array" ref="AL413">IF(A413="","",INDEX(근로조건!$A$5:$AF$1048576,MATCH(A413,근로조건!$A$5:$A$1048576,0)+0,20))</f>
        <v/>
      </c>
      <c r="AM413" s="253"/>
      <c r="AN413" s="253"/>
      <c r="AO413" s="253"/>
      <c r="AP413" s="260"/>
      <c r="AQ413" s="123"/>
      <c r="AR413" s="166"/>
      <c r="AS413" s="267"/>
      <c r="AT413" s="266"/>
      <c r="AU413" s="266"/>
      <c r="AV413" s="266"/>
    </row>
    <row r="414" spans="1:48" x14ac:dyDescent="0.3">
      <c r="A414" s="52"/>
      <c r="B414" s="54"/>
      <c r="C414" s="53"/>
      <c r="D414" s="53"/>
      <c r="E414" s="53"/>
      <c r="F414" s="57"/>
      <c r="G414" s="57"/>
      <c r="H414" s="52"/>
      <c r="I414" s="53"/>
      <c r="J414" s="53"/>
      <c r="K414" s="95"/>
      <c r="L414" s="52"/>
      <c r="M414" s="52"/>
      <c r="N414" s="54"/>
      <c r="O414" s="254" t="str" cm="1">
        <f t="array" ref="O414">IF(A414="","",INDEX(근로조건!$A$5:$Y$1048576,MATCH(A414,근로조건!$A$5:$A$1048576,0)+0,15))</f>
        <v/>
      </c>
      <c r="P414" s="255" t="str" cm="1">
        <f t="array" ref="P414">IF(A414="","",INDEX(근로조건!$A$5:$Y$1048576,MATCH(A414,근로조건!$A$5:$A$1048576,0)+0,16))</f>
        <v/>
      </c>
      <c r="Q414" s="256" t="str" cm="1">
        <f t="array" ref="Q414">IF(A414="","",INDEX(근로조건!$A$5:$ZZ$1048576,MATCH(A414,근로조건!$A$5:$A$1048576,0)+0,21))</f>
        <v/>
      </c>
      <c r="R414" s="61"/>
      <c r="S414" s="61"/>
      <c r="T414" s="61"/>
      <c r="U414" s="61"/>
      <c r="V414" s="61"/>
      <c r="W414" s="61"/>
      <c r="X414" s="61"/>
      <c r="Y414" s="61"/>
      <c r="Z414" s="260" t="str">
        <f t="shared" si="21"/>
        <v/>
      </c>
      <c r="AA414" s="260" t="str">
        <f t="shared" si="22"/>
        <v/>
      </c>
      <c r="AB414" s="260" t="str" cm="1">
        <f t="array" ref="AB414">IFERROR(IF(A414="","",INDEX(근로조건!$A$5:$Z$1048576,MATCH(A414,근로조건!$A$5:$A$1048576,0)+0,17)-INDEX(근로조건!$A$5:$Z$1048576,MATCH(A414,근로조건!$A$5:$A$1048576,0)+0,11))*B414,"")</f>
        <v/>
      </c>
      <c r="AC414" s="260" t="str">
        <f t="shared" si="23"/>
        <v/>
      </c>
      <c r="AD414" s="260" t="str" cm="1">
        <f t="array" ref="AD414">IFERROR(IF(A414="","",INDEX(근로조건!$A$5:$L$1048576,MATCH(A414,근로조건!$A$5:$A$1048576,0)+0,12))*B414,"")</f>
        <v/>
      </c>
      <c r="AE414" s="261" t="str" cm="1">
        <f t="array" ref="AE414">IF(A414="","",INDEX(근로조건!$A$5:$AF$1048576,MATCH(A414,근로조건!$A$5:$A$1048576,0)+0,13))</f>
        <v/>
      </c>
      <c r="AF414" s="262" t="str" cm="1">
        <f t="array" ref="AF414">IF(A414="","",INDEX(근로조건!$A$5:$AF$1048576,MATCH(A414,근로조건!$A$5:$A$1048576,0)+0,14))</f>
        <v/>
      </c>
      <c r="AG414" s="261" t="str" cm="1">
        <f t="array" ref="AG414">IF(A414="","",INDEX(근로조건!$A$5:$AF$1048576,MATCH(A414,근로조건!$A$5:$A$1048576,0)+0,11))</f>
        <v/>
      </c>
      <c r="AH414" s="261" t="str" cm="1">
        <f t="array" ref="AH414">IF(A414="","",INDEX(근로조건!$A$5:$AF$1048576,MATCH(A414,근로조건!$A$5:$A$1048576,0)+0,19))</f>
        <v/>
      </c>
      <c r="AI414" s="262" t="str" cm="1">
        <f t="array" ref="AI414">IF(A414="","",INDEX(근로조건!$A$5:$AF$1048576,MATCH(A414,근로조건!$A$5:$A$1048576,0)+0,17))</f>
        <v/>
      </c>
      <c r="AJ414" s="253"/>
      <c r="AK414" s="253"/>
      <c r="AL414" s="253" t="str" cm="1">
        <f t="array" ref="AL414">IF(A414="","",INDEX(근로조건!$A$5:$AF$1048576,MATCH(A414,근로조건!$A$5:$A$1048576,0)+0,20))</f>
        <v/>
      </c>
      <c r="AM414" s="253"/>
      <c r="AN414" s="253"/>
      <c r="AO414" s="253"/>
      <c r="AP414" s="260"/>
      <c r="AQ414" s="123"/>
      <c r="AR414" s="166"/>
      <c r="AS414" s="267"/>
      <c r="AT414" s="266"/>
      <c r="AU414" s="266"/>
      <c r="AV414" s="266"/>
    </row>
    <row r="415" spans="1:48" x14ac:dyDescent="0.3">
      <c r="A415" s="52"/>
      <c r="B415" s="54"/>
      <c r="C415" s="53"/>
      <c r="D415" s="53"/>
      <c r="E415" s="53"/>
      <c r="F415" s="57"/>
      <c r="G415" s="57"/>
      <c r="H415" s="52"/>
      <c r="I415" s="53"/>
      <c r="J415" s="53"/>
      <c r="K415" s="95"/>
      <c r="L415" s="52"/>
      <c r="M415" s="52"/>
      <c r="N415" s="54"/>
      <c r="O415" s="254" t="str" cm="1">
        <f t="array" ref="O415">IF(A415="","",INDEX(근로조건!$A$5:$Y$1048576,MATCH(A415,근로조건!$A$5:$A$1048576,0)+0,15))</f>
        <v/>
      </c>
      <c r="P415" s="255" t="str" cm="1">
        <f t="array" ref="P415">IF(A415="","",INDEX(근로조건!$A$5:$Y$1048576,MATCH(A415,근로조건!$A$5:$A$1048576,0)+0,16))</f>
        <v/>
      </c>
      <c r="Q415" s="256" t="str" cm="1">
        <f t="array" ref="Q415">IF(A415="","",INDEX(근로조건!$A$5:$ZZ$1048576,MATCH(A415,근로조건!$A$5:$A$1048576,0)+0,21))</f>
        <v/>
      </c>
      <c r="R415" s="61"/>
      <c r="S415" s="61"/>
      <c r="T415" s="61"/>
      <c r="U415" s="61"/>
      <c r="V415" s="61"/>
      <c r="W415" s="61"/>
      <c r="X415" s="61"/>
      <c r="Y415" s="61"/>
      <c r="Z415" s="260" t="str">
        <f t="shared" si="21"/>
        <v/>
      </c>
      <c r="AA415" s="260" t="str">
        <f t="shared" si="22"/>
        <v/>
      </c>
      <c r="AB415" s="260" t="str" cm="1">
        <f t="array" ref="AB415">IFERROR(IF(A415="","",INDEX(근로조건!$A$5:$Z$1048576,MATCH(A415,근로조건!$A$5:$A$1048576,0)+0,17)-INDEX(근로조건!$A$5:$Z$1048576,MATCH(A415,근로조건!$A$5:$A$1048576,0)+0,11))*B415,"")</f>
        <v/>
      </c>
      <c r="AC415" s="260" t="str">
        <f t="shared" si="23"/>
        <v/>
      </c>
      <c r="AD415" s="260" t="str" cm="1">
        <f t="array" ref="AD415">IFERROR(IF(A415="","",INDEX(근로조건!$A$5:$L$1048576,MATCH(A415,근로조건!$A$5:$A$1048576,0)+0,12))*B415,"")</f>
        <v/>
      </c>
      <c r="AE415" s="261" t="str" cm="1">
        <f t="array" ref="AE415">IF(A415="","",INDEX(근로조건!$A$5:$AF$1048576,MATCH(A415,근로조건!$A$5:$A$1048576,0)+0,13))</f>
        <v/>
      </c>
      <c r="AF415" s="262" t="str" cm="1">
        <f t="array" ref="AF415">IF(A415="","",INDEX(근로조건!$A$5:$AF$1048576,MATCH(A415,근로조건!$A$5:$A$1048576,0)+0,14))</f>
        <v/>
      </c>
      <c r="AG415" s="261" t="str" cm="1">
        <f t="array" ref="AG415">IF(A415="","",INDEX(근로조건!$A$5:$AF$1048576,MATCH(A415,근로조건!$A$5:$A$1048576,0)+0,11))</f>
        <v/>
      </c>
      <c r="AH415" s="261" t="str" cm="1">
        <f t="array" ref="AH415">IF(A415="","",INDEX(근로조건!$A$5:$AF$1048576,MATCH(A415,근로조건!$A$5:$A$1048576,0)+0,19))</f>
        <v/>
      </c>
      <c r="AI415" s="262" t="str" cm="1">
        <f t="array" ref="AI415">IF(A415="","",INDEX(근로조건!$A$5:$AF$1048576,MATCH(A415,근로조건!$A$5:$A$1048576,0)+0,17))</f>
        <v/>
      </c>
      <c r="AJ415" s="253"/>
      <c r="AK415" s="253"/>
      <c r="AL415" s="253" t="str" cm="1">
        <f t="array" ref="AL415">IF(A415="","",INDEX(근로조건!$A$5:$AF$1048576,MATCH(A415,근로조건!$A$5:$A$1048576,0)+0,20))</f>
        <v/>
      </c>
      <c r="AM415" s="253"/>
      <c r="AN415" s="253"/>
      <c r="AO415" s="253"/>
      <c r="AP415" s="260"/>
      <c r="AQ415" s="123"/>
      <c r="AR415" s="166"/>
      <c r="AS415" s="267"/>
      <c r="AT415" s="266"/>
      <c r="AU415" s="266"/>
      <c r="AV415" s="266"/>
    </row>
    <row r="416" spans="1:48" x14ac:dyDescent="0.3">
      <c r="A416" s="52"/>
      <c r="B416" s="54"/>
      <c r="C416" s="53"/>
      <c r="D416" s="53"/>
      <c r="E416" s="53"/>
      <c r="F416" s="57"/>
      <c r="G416" s="57"/>
      <c r="H416" s="52"/>
      <c r="I416" s="53"/>
      <c r="J416" s="53"/>
      <c r="K416" s="95"/>
      <c r="L416" s="52"/>
      <c r="M416" s="52"/>
      <c r="N416" s="54"/>
      <c r="O416" s="254" t="str" cm="1">
        <f t="array" ref="O416">IF(A416="","",INDEX(근로조건!$A$5:$Y$1048576,MATCH(A416,근로조건!$A$5:$A$1048576,0)+0,15))</f>
        <v/>
      </c>
      <c r="P416" s="255" t="str" cm="1">
        <f t="array" ref="P416">IF(A416="","",INDEX(근로조건!$A$5:$Y$1048576,MATCH(A416,근로조건!$A$5:$A$1048576,0)+0,16))</f>
        <v/>
      </c>
      <c r="Q416" s="256" t="str" cm="1">
        <f t="array" ref="Q416">IF(A416="","",INDEX(근로조건!$A$5:$ZZ$1048576,MATCH(A416,근로조건!$A$5:$A$1048576,0)+0,21))</f>
        <v/>
      </c>
      <c r="R416" s="61"/>
      <c r="S416" s="61"/>
      <c r="T416" s="61"/>
      <c r="U416" s="61"/>
      <c r="V416" s="61"/>
      <c r="W416" s="61"/>
      <c r="X416" s="61"/>
      <c r="Y416" s="61"/>
      <c r="Z416" s="260" t="str">
        <f t="shared" si="21"/>
        <v/>
      </c>
      <c r="AA416" s="260" t="str">
        <f t="shared" si="22"/>
        <v/>
      </c>
      <c r="AB416" s="260" t="str" cm="1">
        <f t="array" ref="AB416">IFERROR(IF(A416="","",INDEX(근로조건!$A$5:$Z$1048576,MATCH(A416,근로조건!$A$5:$A$1048576,0)+0,17)-INDEX(근로조건!$A$5:$Z$1048576,MATCH(A416,근로조건!$A$5:$A$1048576,0)+0,11))*B416,"")</f>
        <v/>
      </c>
      <c r="AC416" s="260" t="str">
        <f t="shared" si="23"/>
        <v/>
      </c>
      <c r="AD416" s="260" t="str" cm="1">
        <f t="array" ref="AD416">IFERROR(IF(A416="","",INDEX(근로조건!$A$5:$L$1048576,MATCH(A416,근로조건!$A$5:$A$1048576,0)+0,12))*B416,"")</f>
        <v/>
      </c>
      <c r="AE416" s="261" t="str" cm="1">
        <f t="array" ref="AE416">IF(A416="","",INDEX(근로조건!$A$5:$AF$1048576,MATCH(A416,근로조건!$A$5:$A$1048576,0)+0,13))</f>
        <v/>
      </c>
      <c r="AF416" s="262" t="str" cm="1">
        <f t="array" ref="AF416">IF(A416="","",INDEX(근로조건!$A$5:$AF$1048576,MATCH(A416,근로조건!$A$5:$A$1048576,0)+0,14))</f>
        <v/>
      </c>
      <c r="AG416" s="261" t="str" cm="1">
        <f t="array" ref="AG416">IF(A416="","",INDEX(근로조건!$A$5:$AF$1048576,MATCH(A416,근로조건!$A$5:$A$1048576,0)+0,11))</f>
        <v/>
      </c>
      <c r="AH416" s="261" t="str" cm="1">
        <f t="array" ref="AH416">IF(A416="","",INDEX(근로조건!$A$5:$AF$1048576,MATCH(A416,근로조건!$A$5:$A$1048576,0)+0,19))</f>
        <v/>
      </c>
      <c r="AI416" s="262" t="str" cm="1">
        <f t="array" ref="AI416">IF(A416="","",INDEX(근로조건!$A$5:$AF$1048576,MATCH(A416,근로조건!$A$5:$A$1048576,0)+0,17))</f>
        <v/>
      </c>
      <c r="AJ416" s="253"/>
      <c r="AK416" s="253"/>
      <c r="AL416" s="253" t="str" cm="1">
        <f t="array" ref="AL416">IF(A416="","",INDEX(근로조건!$A$5:$AF$1048576,MATCH(A416,근로조건!$A$5:$A$1048576,0)+0,20))</f>
        <v/>
      </c>
      <c r="AM416" s="253"/>
      <c r="AN416" s="253"/>
      <c r="AO416" s="253"/>
      <c r="AP416" s="260"/>
      <c r="AQ416" s="123"/>
      <c r="AR416" s="166"/>
      <c r="AS416" s="267"/>
      <c r="AT416" s="266"/>
      <c r="AU416" s="266"/>
      <c r="AV416" s="266"/>
    </row>
    <row r="417" spans="1:48" x14ac:dyDescent="0.3">
      <c r="A417" s="52"/>
      <c r="B417" s="54"/>
      <c r="C417" s="53"/>
      <c r="D417" s="53"/>
      <c r="E417" s="53"/>
      <c r="F417" s="57"/>
      <c r="G417" s="57"/>
      <c r="H417" s="52"/>
      <c r="I417" s="53"/>
      <c r="J417" s="53"/>
      <c r="K417" s="95"/>
      <c r="L417" s="52"/>
      <c r="M417" s="52"/>
      <c r="N417" s="54"/>
      <c r="O417" s="254" t="str" cm="1">
        <f t="array" ref="O417">IF(A417="","",INDEX(근로조건!$A$5:$Y$1048576,MATCH(A417,근로조건!$A$5:$A$1048576,0)+0,15))</f>
        <v/>
      </c>
      <c r="P417" s="255" t="str" cm="1">
        <f t="array" ref="P417">IF(A417="","",INDEX(근로조건!$A$5:$Y$1048576,MATCH(A417,근로조건!$A$5:$A$1048576,0)+0,16))</f>
        <v/>
      </c>
      <c r="Q417" s="256" t="str" cm="1">
        <f t="array" ref="Q417">IF(A417="","",INDEX(근로조건!$A$5:$ZZ$1048576,MATCH(A417,근로조건!$A$5:$A$1048576,0)+0,21))</f>
        <v/>
      </c>
      <c r="R417" s="61"/>
      <c r="S417" s="61"/>
      <c r="T417" s="61"/>
      <c r="U417" s="61"/>
      <c r="V417" s="61"/>
      <c r="W417" s="61"/>
      <c r="X417" s="61"/>
      <c r="Y417" s="61"/>
      <c r="Z417" s="260" t="str">
        <f t="shared" si="21"/>
        <v/>
      </c>
      <c r="AA417" s="260" t="str">
        <f t="shared" si="22"/>
        <v/>
      </c>
      <c r="AB417" s="260" t="str" cm="1">
        <f t="array" ref="AB417">IFERROR(IF(A417="","",INDEX(근로조건!$A$5:$Z$1048576,MATCH(A417,근로조건!$A$5:$A$1048576,0)+0,17)-INDEX(근로조건!$A$5:$Z$1048576,MATCH(A417,근로조건!$A$5:$A$1048576,0)+0,11))*B417,"")</f>
        <v/>
      </c>
      <c r="AC417" s="260" t="str">
        <f t="shared" si="23"/>
        <v/>
      </c>
      <c r="AD417" s="260" t="str" cm="1">
        <f t="array" ref="AD417">IFERROR(IF(A417="","",INDEX(근로조건!$A$5:$L$1048576,MATCH(A417,근로조건!$A$5:$A$1048576,0)+0,12))*B417,"")</f>
        <v/>
      </c>
      <c r="AE417" s="261" t="str" cm="1">
        <f t="array" ref="AE417">IF(A417="","",INDEX(근로조건!$A$5:$AF$1048576,MATCH(A417,근로조건!$A$5:$A$1048576,0)+0,13))</f>
        <v/>
      </c>
      <c r="AF417" s="262" t="str" cm="1">
        <f t="array" ref="AF417">IF(A417="","",INDEX(근로조건!$A$5:$AF$1048576,MATCH(A417,근로조건!$A$5:$A$1048576,0)+0,14))</f>
        <v/>
      </c>
      <c r="AG417" s="261" t="str" cm="1">
        <f t="array" ref="AG417">IF(A417="","",INDEX(근로조건!$A$5:$AF$1048576,MATCH(A417,근로조건!$A$5:$A$1048576,0)+0,11))</f>
        <v/>
      </c>
      <c r="AH417" s="261" t="str" cm="1">
        <f t="array" ref="AH417">IF(A417="","",INDEX(근로조건!$A$5:$AF$1048576,MATCH(A417,근로조건!$A$5:$A$1048576,0)+0,19))</f>
        <v/>
      </c>
      <c r="AI417" s="262" t="str" cm="1">
        <f t="array" ref="AI417">IF(A417="","",INDEX(근로조건!$A$5:$AF$1048576,MATCH(A417,근로조건!$A$5:$A$1048576,0)+0,17))</f>
        <v/>
      </c>
      <c r="AJ417" s="253"/>
      <c r="AK417" s="253"/>
      <c r="AL417" s="253" t="str" cm="1">
        <f t="array" ref="AL417">IF(A417="","",INDEX(근로조건!$A$5:$AF$1048576,MATCH(A417,근로조건!$A$5:$A$1048576,0)+0,20))</f>
        <v/>
      </c>
      <c r="AM417" s="253"/>
      <c r="AN417" s="253"/>
      <c r="AO417" s="253"/>
      <c r="AP417" s="260"/>
      <c r="AQ417" s="123"/>
      <c r="AR417" s="166"/>
      <c r="AS417" s="267"/>
      <c r="AT417" s="266"/>
      <c r="AU417" s="266"/>
      <c r="AV417" s="266"/>
    </row>
    <row r="418" spans="1:48" x14ac:dyDescent="0.3">
      <c r="A418" s="52"/>
      <c r="B418" s="54"/>
      <c r="C418" s="53"/>
      <c r="D418" s="53"/>
      <c r="E418" s="53"/>
      <c r="F418" s="57"/>
      <c r="G418" s="57"/>
      <c r="H418" s="52"/>
      <c r="I418" s="53"/>
      <c r="J418" s="53"/>
      <c r="K418" s="95"/>
      <c r="L418" s="52"/>
      <c r="M418" s="52"/>
      <c r="N418" s="54"/>
      <c r="O418" s="254" t="str" cm="1">
        <f t="array" ref="O418">IF(A418="","",INDEX(근로조건!$A$5:$Y$1048576,MATCH(A418,근로조건!$A$5:$A$1048576,0)+0,15))</f>
        <v/>
      </c>
      <c r="P418" s="255" t="str" cm="1">
        <f t="array" ref="P418">IF(A418="","",INDEX(근로조건!$A$5:$Y$1048576,MATCH(A418,근로조건!$A$5:$A$1048576,0)+0,16))</f>
        <v/>
      </c>
      <c r="Q418" s="256" t="str" cm="1">
        <f t="array" ref="Q418">IF(A418="","",INDEX(근로조건!$A$5:$ZZ$1048576,MATCH(A418,근로조건!$A$5:$A$1048576,0)+0,21))</f>
        <v/>
      </c>
      <c r="R418" s="61"/>
      <c r="S418" s="61"/>
      <c r="T418" s="61"/>
      <c r="U418" s="61"/>
      <c r="V418" s="61"/>
      <c r="W418" s="61"/>
      <c r="X418" s="61"/>
      <c r="Y418" s="61"/>
      <c r="Z418" s="260" t="str">
        <f t="shared" si="21"/>
        <v/>
      </c>
      <c r="AA418" s="260" t="str">
        <f t="shared" si="22"/>
        <v/>
      </c>
      <c r="AB418" s="260" t="str" cm="1">
        <f t="array" ref="AB418">IFERROR(IF(A418="","",INDEX(근로조건!$A$5:$Z$1048576,MATCH(A418,근로조건!$A$5:$A$1048576,0)+0,17)-INDEX(근로조건!$A$5:$Z$1048576,MATCH(A418,근로조건!$A$5:$A$1048576,0)+0,11))*B418,"")</f>
        <v/>
      </c>
      <c r="AC418" s="260" t="str">
        <f t="shared" si="23"/>
        <v/>
      </c>
      <c r="AD418" s="260" t="str" cm="1">
        <f t="array" ref="AD418">IFERROR(IF(A418="","",INDEX(근로조건!$A$5:$L$1048576,MATCH(A418,근로조건!$A$5:$A$1048576,0)+0,12))*B418,"")</f>
        <v/>
      </c>
      <c r="AE418" s="261" t="str" cm="1">
        <f t="array" ref="AE418">IF(A418="","",INDEX(근로조건!$A$5:$AF$1048576,MATCH(A418,근로조건!$A$5:$A$1048576,0)+0,13))</f>
        <v/>
      </c>
      <c r="AF418" s="262" t="str" cm="1">
        <f t="array" ref="AF418">IF(A418="","",INDEX(근로조건!$A$5:$AF$1048576,MATCH(A418,근로조건!$A$5:$A$1048576,0)+0,14))</f>
        <v/>
      </c>
      <c r="AG418" s="261" t="str" cm="1">
        <f t="array" ref="AG418">IF(A418="","",INDEX(근로조건!$A$5:$AF$1048576,MATCH(A418,근로조건!$A$5:$A$1048576,0)+0,11))</f>
        <v/>
      </c>
      <c r="AH418" s="261" t="str" cm="1">
        <f t="array" ref="AH418">IF(A418="","",INDEX(근로조건!$A$5:$AF$1048576,MATCH(A418,근로조건!$A$5:$A$1048576,0)+0,19))</f>
        <v/>
      </c>
      <c r="AI418" s="262" t="str" cm="1">
        <f t="array" ref="AI418">IF(A418="","",INDEX(근로조건!$A$5:$AF$1048576,MATCH(A418,근로조건!$A$5:$A$1048576,0)+0,17))</f>
        <v/>
      </c>
      <c r="AJ418" s="253"/>
      <c r="AK418" s="253"/>
      <c r="AL418" s="253" t="str" cm="1">
        <f t="array" ref="AL418">IF(A418="","",INDEX(근로조건!$A$5:$AF$1048576,MATCH(A418,근로조건!$A$5:$A$1048576,0)+0,20))</f>
        <v/>
      </c>
      <c r="AM418" s="253"/>
      <c r="AN418" s="253"/>
      <c r="AO418" s="253"/>
      <c r="AP418" s="260"/>
      <c r="AQ418" s="123"/>
      <c r="AR418" s="166"/>
      <c r="AS418" s="267"/>
      <c r="AT418" s="266"/>
      <c r="AU418" s="266"/>
      <c r="AV418" s="266"/>
    </row>
    <row r="419" spans="1:48" x14ac:dyDescent="0.3">
      <c r="A419" s="52"/>
      <c r="B419" s="54"/>
      <c r="C419" s="53"/>
      <c r="D419" s="53"/>
      <c r="E419" s="53"/>
      <c r="F419" s="57"/>
      <c r="G419" s="57"/>
      <c r="H419" s="52"/>
      <c r="I419" s="53"/>
      <c r="J419" s="53"/>
      <c r="K419" s="95"/>
      <c r="L419" s="52"/>
      <c r="M419" s="52"/>
      <c r="N419" s="54"/>
      <c r="O419" s="254" t="str" cm="1">
        <f t="array" ref="O419">IF(A419="","",INDEX(근로조건!$A$5:$Y$1048576,MATCH(A419,근로조건!$A$5:$A$1048576,0)+0,15))</f>
        <v/>
      </c>
      <c r="P419" s="255" t="str" cm="1">
        <f t="array" ref="P419">IF(A419="","",INDEX(근로조건!$A$5:$Y$1048576,MATCH(A419,근로조건!$A$5:$A$1048576,0)+0,16))</f>
        <v/>
      </c>
      <c r="Q419" s="256" t="str" cm="1">
        <f t="array" ref="Q419">IF(A419="","",INDEX(근로조건!$A$5:$ZZ$1048576,MATCH(A419,근로조건!$A$5:$A$1048576,0)+0,21))</f>
        <v/>
      </c>
      <c r="R419" s="61"/>
      <c r="S419" s="61"/>
      <c r="T419" s="61"/>
      <c r="U419" s="61"/>
      <c r="V419" s="61"/>
      <c r="W419" s="61"/>
      <c r="X419" s="61"/>
      <c r="Y419" s="61"/>
      <c r="Z419" s="260" t="str">
        <f t="shared" si="21"/>
        <v/>
      </c>
      <c r="AA419" s="260" t="str">
        <f t="shared" si="22"/>
        <v/>
      </c>
      <c r="AB419" s="260" t="str" cm="1">
        <f t="array" ref="AB419">IFERROR(IF(A419="","",INDEX(근로조건!$A$5:$Z$1048576,MATCH(A419,근로조건!$A$5:$A$1048576,0)+0,17)-INDEX(근로조건!$A$5:$Z$1048576,MATCH(A419,근로조건!$A$5:$A$1048576,0)+0,11))*B419,"")</f>
        <v/>
      </c>
      <c r="AC419" s="260" t="str">
        <f t="shared" si="23"/>
        <v/>
      </c>
      <c r="AD419" s="260" t="str" cm="1">
        <f t="array" ref="AD419">IFERROR(IF(A419="","",INDEX(근로조건!$A$5:$L$1048576,MATCH(A419,근로조건!$A$5:$A$1048576,0)+0,12))*B419,"")</f>
        <v/>
      </c>
      <c r="AE419" s="261" t="str" cm="1">
        <f t="array" ref="AE419">IF(A419="","",INDEX(근로조건!$A$5:$AF$1048576,MATCH(A419,근로조건!$A$5:$A$1048576,0)+0,13))</f>
        <v/>
      </c>
      <c r="AF419" s="262" t="str" cm="1">
        <f t="array" ref="AF419">IF(A419="","",INDEX(근로조건!$A$5:$AF$1048576,MATCH(A419,근로조건!$A$5:$A$1048576,0)+0,14))</f>
        <v/>
      </c>
      <c r="AG419" s="261" t="str" cm="1">
        <f t="array" ref="AG419">IF(A419="","",INDEX(근로조건!$A$5:$AF$1048576,MATCH(A419,근로조건!$A$5:$A$1048576,0)+0,11))</f>
        <v/>
      </c>
      <c r="AH419" s="261" t="str" cm="1">
        <f t="array" ref="AH419">IF(A419="","",INDEX(근로조건!$A$5:$AF$1048576,MATCH(A419,근로조건!$A$5:$A$1048576,0)+0,19))</f>
        <v/>
      </c>
      <c r="AI419" s="262" t="str" cm="1">
        <f t="array" ref="AI419">IF(A419="","",INDEX(근로조건!$A$5:$AF$1048576,MATCH(A419,근로조건!$A$5:$A$1048576,0)+0,17))</f>
        <v/>
      </c>
      <c r="AJ419" s="253"/>
      <c r="AK419" s="253"/>
      <c r="AL419" s="253" t="str" cm="1">
        <f t="array" ref="AL419">IF(A419="","",INDEX(근로조건!$A$5:$AF$1048576,MATCH(A419,근로조건!$A$5:$A$1048576,0)+0,20))</f>
        <v/>
      </c>
      <c r="AM419" s="253"/>
      <c r="AN419" s="253"/>
      <c r="AO419" s="253"/>
      <c r="AP419" s="260"/>
      <c r="AQ419" s="123"/>
      <c r="AR419" s="166"/>
      <c r="AS419" s="267"/>
      <c r="AT419" s="266"/>
      <c r="AU419" s="266"/>
      <c r="AV419" s="266"/>
    </row>
    <row r="420" spans="1:48" x14ac:dyDescent="0.3">
      <c r="A420" s="52"/>
      <c r="B420" s="54"/>
      <c r="C420" s="53"/>
      <c r="D420" s="53"/>
      <c r="E420" s="53"/>
      <c r="F420" s="57"/>
      <c r="G420" s="57"/>
      <c r="H420" s="52"/>
      <c r="I420" s="53"/>
      <c r="J420" s="53"/>
      <c r="K420" s="95"/>
      <c r="L420" s="52"/>
      <c r="M420" s="52"/>
      <c r="N420" s="54"/>
      <c r="O420" s="254" t="str" cm="1">
        <f t="array" ref="O420">IF(A420="","",INDEX(근로조건!$A$5:$Y$1048576,MATCH(A420,근로조건!$A$5:$A$1048576,0)+0,15))</f>
        <v/>
      </c>
      <c r="P420" s="255" t="str" cm="1">
        <f t="array" ref="P420">IF(A420="","",INDEX(근로조건!$A$5:$Y$1048576,MATCH(A420,근로조건!$A$5:$A$1048576,0)+0,16))</f>
        <v/>
      </c>
      <c r="Q420" s="256" t="str" cm="1">
        <f t="array" ref="Q420">IF(A420="","",INDEX(근로조건!$A$5:$ZZ$1048576,MATCH(A420,근로조건!$A$5:$A$1048576,0)+0,21))</f>
        <v/>
      </c>
      <c r="R420" s="61"/>
      <c r="S420" s="61"/>
      <c r="T420" s="61"/>
      <c r="U420" s="61"/>
      <c r="V420" s="61"/>
      <c r="W420" s="61"/>
      <c r="X420" s="61"/>
      <c r="Y420" s="61"/>
      <c r="Z420" s="260" t="str">
        <f t="shared" si="21"/>
        <v/>
      </c>
      <c r="AA420" s="260" t="str">
        <f t="shared" si="22"/>
        <v/>
      </c>
      <c r="AB420" s="260" t="str" cm="1">
        <f t="array" ref="AB420">IFERROR(IF(A420="","",INDEX(근로조건!$A$5:$Z$1048576,MATCH(A420,근로조건!$A$5:$A$1048576,0)+0,17)-INDEX(근로조건!$A$5:$Z$1048576,MATCH(A420,근로조건!$A$5:$A$1048576,0)+0,11))*B420,"")</f>
        <v/>
      </c>
      <c r="AC420" s="260" t="str">
        <f t="shared" si="23"/>
        <v/>
      </c>
      <c r="AD420" s="260" t="str" cm="1">
        <f t="array" ref="AD420">IFERROR(IF(A420="","",INDEX(근로조건!$A$5:$L$1048576,MATCH(A420,근로조건!$A$5:$A$1048576,0)+0,12))*B420,"")</f>
        <v/>
      </c>
      <c r="AE420" s="261" t="str" cm="1">
        <f t="array" ref="AE420">IF(A420="","",INDEX(근로조건!$A$5:$AF$1048576,MATCH(A420,근로조건!$A$5:$A$1048576,0)+0,13))</f>
        <v/>
      </c>
      <c r="AF420" s="262" t="str" cm="1">
        <f t="array" ref="AF420">IF(A420="","",INDEX(근로조건!$A$5:$AF$1048576,MATCH(A420,근로조건!$A$5:$A$1048576,0)+0,14))</f>
        <v/>
      </c>
      <c r="AG420" s="261" t="str" cm="1">
        <f t="array" ref="AG420">IF(A420="","",INDEX(근로조건!$A$5:$AF$1048576,MATCH(A420,근로조건!$A$5:$A$1048576,0)+0,11))</f>
        <v/>
      </c>
      <c r="AH420" s="261" t="str" cm="1">
        <f t="array" ref="AH420">IF(A420="","",INDEX(근로조건!$A$5:$AF$1048576,MATCH(A420,근로조건!$A$5:$A$1048576,0)+0,19))</f>
        <v/>
      </c>
      <c r="AI420" s="262" t="str" cm="1">
        <f t="array" ref="AI420">IF(A420="","",INDEX(근로조건!$A$5:$AF$1048576,MATCH(A420,근로조건!$A$5:$A$1048576,0)+0,17))</f>
        <v/>
      </c>
      <c r="AJ420" s="253"/>
      <c r="AK420" s="253"/>
      <c r="AL420" s="253" t="str" cm="1">
        <f t="array" ref="AL420">IF(A420="","",INDEX(근로조건!$A$5:$AF$1048576,MATCH(A420,근로조건!$A$5:$A$1048576,0)+0,20))</f>
        <v/>
      </c>
      <c r="AM420" s="253"/>
      <c r="AN420" s="253"/>
      <c r="AO420" s="253"/>
      <c r="AP420" s="260"/>
      <c r="AQ420" s="123"/>
      <c r="AR420" s="166"/>
      <c r="AS420" s="267"/>
      <c r="AT420" s="266"/>
      <c r="AU420" s="266"/>
      <c r="AV420" s="266"/>
    </row>
    <row r="421" spans="1:48" x14ac:dyDescent="0.3">
      <c r="A421" s="52"/>
      <c r="B421" s="54"/>
      <c r="C421" s="53"/>
      <c r="D421" s="53"/>
      <c r="E421" s="53"/>
      <c r="F421" s="57"/>
      <c r="G421" s="57"/>
      <c r="H421" s="52"/>
      <c r="I421" s="53"/>
      <c r="J421" s="53"/>
      <c r="K421" s="95"/>
      <c r="L421" s="52"/>
      <c r="M421" s="52"/>
      <c r="N421" s="54"/>
      <c r="O421" s="254" t="str" cm="1">
        <f t="array" ref="O421">IF(A421="","",INDEX(근로조건!$A$5:$Y$1048576,MATCH(A421,근로조건!$A$5:$A$1048576,0)+0,15))</f>
        <v/>
      </c>
      <c r="P421" s="255" t="str" cm="1">
        <f t="array" ref="P421">IF(A421="","",INDEX(근로조건!$A$5:$Y$1048576,MATCH(A421,근로조건!$A$5:$A$1048576,0)+0,16))</f>
        <v/>
      </c>
      <c r="Q421" s="256" t="str" cm="1">
        <f t="array" ref="Q421">IF(A421="","",INDEX(근로조건!$A$5:$ZZ$1048576,MATCH(A421,근로조건!$A$5:$A$1048576,0)+0,21))</f>
        <v/>
      </c>
      <c r="R421" s="61"/>
      <c r="S421" s="61"/>
      <c r="T421" s="61"/>
      <c r="U421" s="61"/>
      <c r="V421" s="61"/>
      <c r="W421" s="61"/>
      <c r="X421" s="61"/>
      <c r="Y421" s="61"/>
      <c r="Z421" s="260" t="str">
        <f t="shared" si="21"/>
        <v/>
      </c>
      <c r="AA421" s="260" t="str">
        <f t="shared" si="22"/>
        <v/>
      </c>
      <c r="AB421" s="260" t="str" cm="1">
        <f t="array" ref="AB421">IFERROR(IF(A421="","",INDEX(근로조건!$A$5:$Z$1048576,MATCH(A421,근로조건!$A$5:$A$1048576,0)+0,17)-INDEX(근로조건!$A$5:$Z$1048576,MATCH(A421,근로조건!$A$5:$A$1048576,0)+0,11))*B421,"")</f>
        <v/>
      </c>
      <c r="AC421" s="260" t="str">
        <f t="shared" si="23"/>
        <v/>
      </c>
      <c r="AD421" s="260" t="str" cm="1">
        <f t="array" ref="AD421">IFERROR(IF(A421="","",INDEX(근로조건!$A$5:$L$1048576,MATCH(A421,근로조건!$A$5:$A$1048576,0)+0,12))*B421,"")</f>
        <v/>
      </c>
      <c r="AE421" s="261" t="str" cm="1">
        <f t="array" ref="AE421">IF(A421="","",INDEX(근로조건!$A$5:$AF$1048576,MATCH(A421,근로조건!$A$5:$A$1048576,0)+0,13))</f>
        <v/>
      </c>
      <c r="AF421" s="262" t="str" cm="1">
        <f t="array" ref="AF421">IF(A421="","",INDEX(근로조건!$A$5:$AF$1048576,MATCH(A421,근로조건!$A$5:$A$1048576,0)+0,14))</f>
        <v/>
      </c>
      <c r="AG421" s="261" t="str" cm="1">
        <f t="array" ref="AG421">IF(A421="","",INDEX(근로조건!$A$5:$AF$1048576,MATCH(A421,근로조건!$A$5:$A$1048576,0)+0,11))</f>
        <v/>
      </c>
      <c r="AH421" s="261" t="str" cm="1">
        <f t="array" ref="AH421">IF(A421="","",INDEX(근로조건!$A$5:$AF$1048576,MATCH(A421,근로조건!$A$5:$A$1048576,0)+0,19))</f>
        <v/>
      </c>
      <c r="AI421" s="262" t="str" cm="1">
        <f t="array" ref="AI421">IF(A421="","",INDEX(근로조건!$A$5:$AF$1048576,MATCH(A421,근로조건!$A$5:$A$1048576,0)+0,17))</f>
        <v/>
      </c>
      <c r="AJ421" s="253"/>
      <c r="AK421" s="253"/>
      <c r="AL421" s="253" t="str" cm="1">
        <f t="array" ref="AL421">IF(A421="","",INDEX(근로조건!$A$5:$AF$1048576,MATCH(A421,근로조건!$A$5:$A$1048576,0)+0,20))</f>
        <v/>
      </c>
      <c r="AM421" s="253"/>
      <c r="AN421" s="253"/>
      <c r="AO421" s="253"/>
      <c r="AP421" s="260"/>
      <c r="AQ421" s="123"/>
      <c r="AR421" s="166"/>
      <c r="AS421" s="267"/>
      <c r="AT421" s="266"/>
      <c r="AU421" s="266"/>
      <c r="AV421" s="266"/>
    </row>
    <row r="422" spans="1:48" x14ac:dyDescent="0.3">
      <c r="A422" s="52"/>
      <c r="B422" s="54"/>
      <c r="C422" s="53"/>
      <c r="D422" s="53"/>
      <c r="E422" s="53"/>
      <c r="F422" s="57"/>
      <c r="G422" s="57"/>
      <c r="H422" s="52"/>
      <c r="I422" s="53"/>
      <c r="J422" s="53"/>
      <c r="K422" s="95"/>
      <c r="L422" s="52"/>
      <c r="M422" s="52"/>
      <c r="N422" s="54"/>
      <c r="O422" s="254" t="str" cm="1">
        <f t="array" ref="O422">IF(A422="","",INDEX(근로조건!$A$5:$Y$1048576,MATCH(A422,근로조건!$A$5:$A$1048576,0)+0,15))</f>
        <v/>
      </c>
      <c r="P422" s="255" t="str" cm="1">
        <f t="array" ref="P422">IF(A422="","",INDEX(근로조건!$A$5:$Y$1048576,MATCH(A422,근로조건!$A$5:$A$1048576,0)+0,16))</f>
        <v/>
      </c>
      <c r="Q422" s="256" t="str" cm="1">
        <f t="array" ref="Q422">IF(A422="","",INDEX(근로조건!$A$5:$ZZ$1048576,MATCH(A422,근로조건!$A$5:$A$1048576,0)+0,21))</f>
        <v/>
      </c>
      <c r="R422" s="61"/>
      <c r="S422" s="61"/>
      <c r="T422" s="61"/>
      <c r="U422" s="61"/>
      <c r="V422" s="61"/>
      <c r="W422" s="61"/>
      <c r="X422" s="61"/>
      <c r="Y422" s="61"/>
      <c r="Z422" s="260" t="str">
        <f t="shared" si="21"/>
        <v/>
      </c>
      <c r="AA422" s="260" t="str">
        <f t="shared" si="22"/>
        <v/>
      </c>
      <c r="AB422" s="260" t="str" cm="1">
        <f t="array" ref="AB422">IFERROR(IF(A422="","",INDEX(근로조건!$A$5:$Z$1048576,MATCH(A422,근로조건!$A$5:$A$1048576,0)+0,17)-INDEX(근로조건!$A$5:$Z$1048576,MATCH(A422,근로조건!$A$5:$A$1048576,0)+0,11))*B422,"")</f>
        <v/>
      </c>
      <c r="AC422" s="260" t="str">
        <f t="shared" si="23"/>
        <v/>
      </c>
      <c r="AD422" s="260" t="str" cm="1">
        <f t="array" ref="AD422">IFERROR(IF(A422="","",INDEX(근로조건!$A$5:$L$1048576,MATCH(A422,근로조건!$A$5:$A$1048576,0)+0,12))*B422,"")</f>
        <v/>
      </c>
      <c r="AE422" s="261" t="str" cm="1">
        <f t="array" ref="AE422">IF(A422="","",INDEX(근로조건!$A$5:$AF$1048576,MATCH(A422,근로조건!$A$5:$A$1048576,0)+0,13))</f>
        <v/>
      </c>
      <c r="AF422" s="262" t="str" cm="1">
        <f t="array" ref="AF422">IF(A422="","",INDEX(근로조건!$A$5:$AF$1048576,MATCH(A422,근로조건!$A$5:$A$1048576,0)+0,14))</f>
        <v/>
      </c>
      <c r="AG422" s="261" t="str" cm="1">
        <f t="array" ref="AG422">IF(A422="","",INDEX(근로조건!$A$5:$AF$1048576,MATCH(A422,근로조건!$A$5:$A$1048576,0)+0,11))</f>
        <v/>
      </c>
      <c r="AH422" s="261" t="str" cm="1">
        <f t="array" ref="AH422">IF(A422="","",INDEX(근로조건!$A$5:$AF$1048576,MATCH(A422,근로조건!$A$5:$A$1048576,0)+0,19))</f>
        <v/>
      </c>
      <c r="AI422" s="262" t="str" cm="1">
        <f t="array" ref="AI422">IF(A422="","",INDEX(근로조건!$A$5:$AF$1048576,MATCH(A422,근로조건!$A$5:$A$1048576,0)+0,17))</f>
        <v/>
      </c>
      <c r="AJ422" s="253"/>
      <c r="AK422" s="253"/>
      <c r="AL422" s="253" t="str" cm="1">
        <f t="array" ref="AL422">IF(A422="","",INDEX(근로조건!$A$5:$AF$1048576,MATCH(A422,근로조건!$A$5:$A$1048576,0)+0,20))</f>
        <v/>
      </c>
      <c r="AM422" s="253"/>
      <c r="AN422" s="253"/>
      <c r="AO422" s="253"/>
      <c r="AP422" s="260"/>
      <c r="AQ422" s="123"/>
      <c r="AR422" s="166"/>
      <c r="AS422" s="267"/>
      <c r="AT422" s="266"/>
      <c r="AU422" s="266"/>
      <c r="AV422" s="266"/>
    </row>
    <row r="423" spans="1:48" x14ac:dyDescent="0.3">
      <c r="A423" s="52"/>
      <c r="B423" s="54"/>
      <c r="C423" s="53"/>
      <c r="D423" s="53"/>
      <c r="E423" s="53"/>
      <c r="F423" s="57"/>
      <c r="G423" s="57"/>
      <c r="H423" s="52"/>
      <c r="I423" s="53"/>
      <c r="J423" s="53"/>
      <c r="K423" s="95"/>
      <c r="L423" s="52"/>
      <c r="M423" s="52"/>
      <c r="N423" s="54"/>
      <c r="O423" s="254" t="str" cm="1">
        <f t="array" ref="O423">IF(A423="","",INDEX(근로조건!$A$5:$Y$1048576,MATCH(A423,근로조건!$A$5:$A$1048576,0)+0,15))</f>
        <v/>
      </c>
      <c r="P423" s="255" t="str" cm="1">
        <f t="array" ref="P423">IF(A423="","",INDEX(근로조건!$A$5:$Y$1048576,MATCH(A423,근로조건!$A$5:$A$1048576,0)+0,16))</f>
        <v/>
      </c>
      <c r="Q423" s="256" t="str" cm="1">
        <f t="array" ref="Q423">IF(A423="","",INDEX(근로조건!$A$5:$ZZ$1048576,MATCH(A423,근로조건!$A$5:$A$1048576,0)+0,21))</f>
        <v/>
      </c>
      <c r="R423" s="61"/>
      <c r="S423" s="61"/>
      <c r="T423" s="61"/>
      <c r="U423" s="61"/>
      <c r="V423" s="61"/>
      <c r="W423" s="61"/>
      <c r="X423" s="61"/>
      <c r="Y423" s="61"/>
      <c r="Z423" s="260" t="str">
        <f t="shared" si="21"/>
        <v/>
      </c>
      <c r="AA423" s="260" t="str">
        <f t="shared" si="22"/>
        <v/>
      </c>
      <c r="AB423" s="260" t="str" cm="1">
        <f t="array" ref="AB423">IFERROR(IF(A423="","",INDEX(근로조건!$A$5:$Z$1048576,MATCH(A423,근로조건!$A$5:$A$1048576,0)+0,17)-INDEX(근로조건!$A$5:$Z$1048576,MATCH(A423,근로조건!$A$5:$A$1048576,0)+0,11))*B423,"")</f>
        <v/>
      </c>
      <c r="AC423" s="260" t="str">
        <f t="shared" si="23"/>
        <v/>
      </c>
      <c r="AD423" s="260" t="str" cm="1">
        <f t="array" ref="AD423">IFERROR(IF(A423="","",INDEX(근로조건!$A$5:$L$1048576,MATCH(A423,근로조건!$A$5:$A$1048576,0)+0,12))*B423,"")</f>
        <v/>
      </c>
      <c r="AE423" s="261" t="str" cm="1">
        <f t="array" ref="AE423">IF(A423="","",INDEX(근로조건!$A$5:$AF$1048576,MATCH(A423,근로조건!$A$5:$A$1048576,0)+0,13))</f>
        <v/>
      </c>
      <c r="AF423" s="262" t="str" cm="1">
        <f t="array" ref="AF423">IF(A423="","",INDEX(근로조건!$A$5:$AF$1048576,MATCH(A423,근로조건!$A$5:$A$1048576,0)+0,14))</f>
        <v/>
      </c>
      <c r="AG423" s="261" t="str" cm="1">
        <f t="array" ref="AG423">IF(A423="","",INDEX(근로조건!$A$5:$AF$1048576,MATCH(A423,근로조건!$A$5:$A$1048576,0)+0,11))</f>
        <v/>
      </c>
      <c r="AH423" s="261" t="str" cm="1">
        <f t="array" ref="AH423">IF(A423="","",INDEX(근로조건!$A$5:$AF$1048576,MATCH(A423,근로조건!$A$5:$A$1048576,0)+0,19))</f>
        <v/>
      </c>
      <c r="AI423" s="262" t="str" cm="1">
        <f t="array" ref="AI423">IF(A423="","",INDEX(근로조건!$A$5:$AF$1048576,MATCH(A423,근로조건!$A$5:$A$1048576,0)+0,17))</f>
        <v/>
      </c>
      <c r="AJ423" s="253"/>
      <c r="AK423" s="253"/>
      <c r="AL423" s="253" t="str" cm="1">
        <f t="array" ref="AL423">IF(A423="","",INDEX(근로조건!$A$5:$AF$1048576,MATCH(A423,근로조건!$A$5:$A$1048576,0)+0,20))</f>
        <v/>
      </c>
      <c r="AM423" s="253"/>
      <c r="AN423" s="253"/>
      <c r="AO423" s="253"/>
      <c r="AP423" s="260"/>
      <c r="AQ423" s="123"/>
      <c r="AR423" s="166"/>
      <c r="AS423" s="267"/>
      <c r="AT423" s="266"/>
      <c r="AU423" s="266"/>
      <c r="AV423" s="266"/>
    </row>
    <row r="424" spans="1:48" x14ac:dyDescent="0.3">
      <c r="A424" s="52"/>
      <c r="B424" s="54"/>
      <c r="C424" s="53"/>
      <c r="D424" s="53"/>
      <c r="E424" s="53"/>
      <c r="F424" s="57"/>
      <c r="G424" s="57"/>
      <c r="H424" s="52"/>
      <c r="I424" s="53"/>
      <c r="J424" s="53"/>
      <c r="K424" s="95"/>
      <c r="L424" s="52"/>
      <c r="M424" s="52"/>
      <c r="N424" s="54"/>
      <c r="O424" s="254" t="str" cm="1">
        <f t="array" ref="O424">IF(A424="","",INDEX(근로조건!$A$5:$Y$1048576,MATCH(A424,근로조건!$A$5:$A$1048576,0)+0,15))</f>
        <v/>
      </c>
      <c r="P424" s="255" t="str" cm="1">
        <f t="array" ref="P424">IF(A424="","",INDEX(근로조건!$A$5:$Y$1048576,MATCH(A424,근로조건!$A$5:$A$1048576,0)+0,16))</f>
        <v/>
      </c>
      <c r="Q424" s="256" t="str" cm="1">
        <f t="array" ref="Q424">IF(A424="","",INDEX(근로조건!$A$5:$ZZ$1048576,MATCH(A424,근로조건!$A$5:$A$1048576,0)+0,21))</f>
        <v/>
      </c>
      <c r="R424" s="61"/>
      <c r="S424" s="61"/>
      <c r="T424" s="61"/>
      <c r="U424" s="61"/>
      <c r="V424" s="61"/>
      <c r="W424" s="61"/>
      <c r="X424" s="61"/>
      <c r="Y424" s="61"/>
      <c r="Z424" s="260" t="str">
        <f t="shared" si="21"/>
        <v/>
      </c>
      <c r="AA424" s="260" t="str">
        <f t="shared" si="22"/>
        <v/>
      </c>
      <c r="AB424" s="260" t="str" cm="1">
        <f t="array" ref="AB424">IFERROR(IF(A424="","",INDEX(근로조건!$A$5:$Z$1048576,MATCH(A424,근로조건!$A$5:$A$1048576,0)+0,17)-INDEX(근로조건!$A$5:$Z$1048576,MATCH(A424,근로조건!$A$5:$A$1048576,0)+0,11))*B424,"")</f>
        <v/>
      </c>
      <c r="AC424" s="260" t="str">
        <f t="shared" si="23"/>
        <v/>
      </c>
      <c r="AD424" s="260" t="str" cm="1">
        <f t="array" ref="AD424">IFERROR(IF(A424="","",INDEX(근로조건!$A$5:$L$1048576,MATCH(A424,근로조건!$A$5:$A$1048576,0)+0,12))*B424,"")</f>
        <v/>
      </c>
      <c r="AE424" s="261" t="str" cm="1">
        <f t="array" ref="AE424">IF(A424="","",INDEX(근로조건!$A$5:$AF$1048576,MATCH(A424,근로조건!$A$5:$A$1048576,0)+0,13))</f>
        <v/>
      </c>
      <c r="AF424" s="262" t="str" cm="1">
        <f t="array" ref="AF424">IF(A424="","",INDEX(근로조건!$A$5:$AF$1048576,MATCH(A424,근로조건!$A$5:$A$1048576,0)+0,14))</f>
        <v/>
      </c>
      <c r="AG424" s="261" t="str" cm="1">
        <f t="array" ref="AG424">IF(A424="","",INDEX(근로조건!$A$5:$AF$1048576,MATCH(A424,근로조건!$A$5:$A$1048576,0)+0,11))</f>
        <v/>
      </c>
      <c r="AH424" s="261" t="str" cm="1">
        <f t="array" ref="AH424">IF(A424="","",INDEX(근로조건!$A$5:$AF$1048576,MATCH(A424,근로조건!$A$5:$A$1048576,0)+0,19))</f>
        <v/>
      </c>
      <c r="AI424" s="262" t="str" cm="1">
        <f t="array" ref="AI424">IF(A424="","",INDEX(근로조건!$A$5:$AF$1048576,MATCH(A424,근로조건!$A$5:$A$1048576,0)+0,17))</f>
        <v/>
      </c>
      <c r="AJ424" s="253"/>
      <c r="AK424" s="253"/>
      <c r="AL424" s="253" t="str" cm="1">
        <f t="array" ref="AL424">IF(A424="","",INDEX(근로조건!$A$5:$AF$1048576,MATCH(A424,근로조건!$A$5:$A$1048576,0)+0,20))</f>
        <v/>
      </c>
      <c r="AM424" s="253"/>
      <c r="AN424" s="253"/>
      <c r="AO424" s="253"/>
      <c r="AP424" s="260"/>
      <c r="AQ424" s="123"/>
      <c r="AR424" s="166"/>
      <c r="AS424" s="267"/>
      <c r="AT424" s="266"/>
      <c r="AU424" s="266"/>
      <c r="AV424" s="266"/>
    </row>
    <row r="425" spans="1:48" x14ac:dyDescent="0.3">
      <c r="A425" s="52"/>
      <c r="B425" s="54"/>
      <c r="C425" s="53"/>
      <c r="D425" s="53"/>
      <c r="E425" s="53"/>
      <c r="F425" s="57"/>
      <c r="G425" s="57"/>
      <c r="H425" s="52"/>
      <c r="I425" s="53"/>
      <c r="J425" s="53"/>
      <c r="K425" s="95"/>
      <c r="L425" s="52"/>
      <c r="M425" s="52"/>
      <c r="N425" s="54"/>
      <c r="O425" s="254" t="str" cm="1">
        <f t="array" ref="O425">IF(A425="","",INDEX(근로조건!$A$5:$Y$1048576,MATCH(A425,근로조건!$A$5:$A$1048576,0)+0,15))</f>
        <v/>
      </c>
      <c r="P425" s="255" t="str" cm="1">
        <f t="array" ref="P425">IF(A425="","",INDEX(근로조건!$A$5:$Y$1048576,MATCH(A425,근로조건!$A$5:$A$1048576,0)+0,16))</f>
        <v/>
      </c>
      <c r="Q425" s="256" t="str" cm="1">
        <f t="array" ref="Q425">IF(A425="","",INDEX(근로조건!$A$5:$ZZ$1048576,MATCH(A425,근로조건!$A$5:$A$1048576,0)+0,21))</f>
        <v/>
      </c>
      <c r="R425" s="61"/>
      <c r="S425" s="61"/>
      <c r="T425" s="61"/>
      <c r="U425" s="61"/>
      <c r="V425" s="61"/>
      <c r="W425" s="61"/>
      <c r="X425" s="61"/>
      <c r="Y425" s="61"/>
      <c r="Z425" s="260" t="str">
        <f t="shared" si="21"/>
        <v/>
      </c>
      <c r="AA425" s="260" t="str">
        <f t="shared" si="22"/>
        <v/>
      </c>
      <c r="AB425" s="260" t="str" cm="1">
        <f t="array" ref="AB425">IFERROR(IF(A425="","",INDEX(근로조건!$A$5:$Z$1048576,MATCH(A425,근로조건!$A$5:$A$1048576,0)+0,17)-INDEX(근로조건!$A$5:$Z$1048576,MATCH(A425,근로조건!$A$5:$A$1048576,0)+0,11))*B425,"")</f>
        <v/>
      </c>
      <c r="AC425" s="260" t="str">
        <f t="shared" si="23"/>
        <v/>
      </c>
      <c r="AD425" s="260" t="str" cm="1">
        <f t="array" ref="AD425">IFERROR(IF(A425="","",INDEX(근로조건!$A$5:$L$1048576,MATCH(A425,근로조건!$A$5:$A$1048576,0)+0,12))*B425,"")</f>
        <v/>
      </c>
      <c r="AE425" s="261" t="str" cm="1">
        <f t="array" ref="AE425">IF(A425="","",INDEX(근로조건!$A$5:$AF$1048576,MATCH(A425,근로조건!$A$5:$A$1048576,0)+0,13))</f>
        <v/>
      </c>
      <c r="AF425" s="262" t="str" cm="1">
        <f t="array" ref="AF425">IF(A425="","",INDEX(근로조건!$A$5:$AF$1048576,MATCH(A425,근로조건!$A$5:$A$1048576,0)+0,14))</f>
        <v/>
      </c>
      <c r="AG425" s="261" t="str" cm="1">
        <f t="array" ref="AG425">IF(A425="","",INDEX(근로조건!$A$5:$AF$1048576,MATCH(A425,근로조건!$A$5:$A$1048576,0)+0,11))</f>
        <v/>
      </c>
      <c r="AH425" s="261" t="str" cm="1">
        <f t="array" ref="AH425">IF(A425="","",INDEX(근로조건!$A$5:$AF$1048576,MATCH(A425,근로조건!$A$5:$A$1048576,0)+0,19))</f>
        <v/>
      </c>
      <c r="AI425" s="262" t="str" cm="1">
        <f t="array" ref="AI425">IF(A425="","",INDEX(근로조건!$A$5:$AF$1048576,MATCH(A425,근로조건!$A$5:$A$1048576,0)+0,17))</f>
        <v/>
      </c>
      <c r="AJ425" s="253"/>
      <c r="AK425" s="253"/>
      <c r="AL425" s="253" t="str" cm="1">
        <f t="array" ref="AL425">IF(A425="","",INDEX(근로조건!$A$5:$AF$1048576,MATCH(A425,근로조건!$A$5:$A$1048576,0)+0,20))</f>
        <v/>
      </c>
      <c r="AM425" s="253"/>
      <c r="AN425" s="253"/>
      <c r="AO425" s="253"/>
      <c r="AP425" s="260"/>
      <c r="AQ425" s="123"/>
      <c r="AR425" s="166"/>
      <c r="AS425" s="267"/>
      <c r="AT425" s="266"/>
      <c r="AU425" s="266"/>
      <c r="AV425" s="266"/>
    </row>
    <row r="426" spans="1:48" x14ac:dyDescent="0.3">
      <c r="A426" s="52"/>
      <c r="B426" s="54"/>
      <c r="C426" s="53"/>
      <c r="D426" s="53"/>
      <c r="E426" s="53"/>
      <c r="F426" s="57"/>
      <c r="G426" s="57"/>
      <c r="H426" s="52"/>
      <c r="I426" s="53"/>
      <c r="J426" s="53"/>
      <c r="K426" s="95"/>
      <c r="L426" s="52"/>
      <c r="M426" s="52"/>
      <c r="N426" s="54"/>
      <c r="O426" s="254" t="str" cm="1">
        <f t="array" ref="O426">IF(A426="","",INDEX(근로조건!$A$5:$Y$1048576,MATCH(A426,근로조건!$A$5:$A$1048576,0)+0,15))</f>
        <v/>
      </c>
      <c r="P426" s="255" t="str" cm="1">
        <f t="array" ref="P426">IF(A426="","",INDEX(근로조건!$A$5:$Y$1048576,MATCH(A426,근로조건!$A$5:$A$1048576,0)+0,16))</f>
        <v/>
      </c>
      <c r="Q426" s="256" t="str" cm="1">
        <f t="array" ref="Q426">IF(A426="","",INDEX(근로조건!$A$5:$ZZ$1048576,MATCH(A426,근로조건!$A$5:$A$1048576,0)+0,21))</f>
        <v/>
      </c>
      <c r="R426" s="61"/>
      <c r="S426" s="61"/>
      <c r="T426" s="61"/>
      <c r="U426" s="61"/>
      <c r="V426" s="61"/>
      <c r="W426" s="61"/>
      <c r="X426" s="61"/>
      <c r="Y426" s="61"/>
      <c r="Z426" s="260" t="str">
        <f t="shared" si="21"/>
        <v/>
      </c>
      <c r="AA426" s="260" t="str">
        <f t="shared" si="22"/>
        <v/>
      </c>
      <c r="AB426" s="260" t="str" cm="1">
        <f t="array" ref="AB426">IFERROR(IF(A426="","",INDEX(근로조건!$A$5:$Z$1048576,MATCH(A426,근로조건!$A$5:$A$1048576,0)+0,17)-INDEX(근로조건!$A$5:$Z$1048576,MATCH(A426,근로조건!$A$5:$A$1048576,0)+0,11))*B426,"")</f>
        <v/>
      </c>
      <c r="AC426" s="260" t="str">
        <f t="shared" si="23"/>
        <v/>
      </c>
      <c r="AD426" s="260" t="str" cm="1">
        <f t="array" ref="AD426">IFERROR(IF(A426="","",INDEX(근로조건!$A$5:$L$1048576,MATCH(A426,근로조건!$A$5:$A$1048576,0)+0,12))*B426,"")</f>
        <v/>
      </c>
      <c r="AE426" s="261" t="str" cm="1">
        <f t="array" ref="AE426">IF(A426="","",INDEX(근로조건!$A$5:$AF$1048576,MATCH(A426,근로조건!$A$5:$A$1048576,0)+0,13))</f>
        <v/>
      </c>
      <c r="AF426" s="262" t="str" cm="1">
        <f t="array" ref="AF426">IF(A426="","",INDEX(근로조건!$A$5:$AF$1048576,MATCH(A426,근로조건!$A$5:$A$1048576,0)+0,14))</f>
        <v/>
      </c>
      <c r="AG426" s="261" t="str" cm="1">
        <f t="array" ref="AG426">IF(A426="","",INDEX(근로조건!$A$5:$AF$1048576,MATCH(A426,근로조건!$A$5:$A$1048576,0)+0,11))</f>
        <v/>
      </c>
      <c r="AH426" s="261" t="str" cm="1">
        <f t="array" ref="AH426">IF(A426="","",INDEX(근로조건!$A$5:$AF$1048576,MATCH(A426,근로조건!$A$5:$A$1048576,0)+0,19))</f>
        <v/>
      </c>
      <c r="AI426" s="262" t="str" cm="1">
        <f t="array" ref="AI426">IF(A426="","",INDEX(근로조건!$A$5:$AF$1048576,MATCH(A426,근로조건!$A$5:$A$1048576,0)+0,17))</f>
        <v/>
      </c>
      <c r="AJ426" s="253"/>
      <c r="AK426" s="253"/>
      <c r="AL426" s="253" t="str" cm="1">
        <f t="array" ref="AL426">IF(A426="","",INDEX(근로조건!$A$5:$AF$1048576,MATCH(A426,근로조건!$A$5:$A$1048576,0)+0,20))</f>
        <v/>
      </c>
      <c r="AM426" s="253"/>
      <c r="AN426" s="253"/>
      <c r="AO426" s="253"/>
      <c r="AP426" s="260"/>
      <c r="AQ426" s="123"/>
      <c r="AR426" s="166"/>
      <c r="AS426" s="267"/>
      <c r="AT426" s="266"/>
      <c r="AU426" s="266"/>
      <c r="AV426" s="266"/>
    </row>
    <row r="427" spans="1:48" x14ac:dyDescent="0.3">
      <c r="A427" s="52"/>
      <c r="B427" s="54"/>
      <c r="C427" s="53"/>
      <c r="D427" s="53"/>
      <c r="E427" s="53"/>
      <c r="F427" s="57"/>
      <c r="G427" s="57"/>
      <c r="H427" s="52"/>
      <c r="I427" s="53"/>
      <c r="J427" s="53"/>
      <c r="K427" s="95"/>
      <c r="L427" s="52"/>
      <c r="M427" s="52"/>
      <c r="N427" s="54"/>
      <c r="O427" s="254" t="str" cm="1">
        <f t="array" ref="O427">IF(A427="","",INDEX(근로조건!$A$5:$Y$1048576,MATCH(A427,근로조건!$A$5:$A$1048576,0)+0,15))</f>
        <v/>
      </c>
      <c r="P427" s="255" t="str" cm="1">
        <f t="array" ref="P427">IF(A427="","",INDEX(근로조건!$A$5:$Y$1048576,MATCH(A427,근로조건!$A$5:$A$1048576,0)+0,16))</f>
        <v/>
      </c>
      <c r="Q427" s="256" t="str" cm="1">
        <f t="array" ref="Q427">IF(A427="","",INDEX(근로조건!$A$5:$ZZ$1048576,MATCH(A427,근로조건!$A$5:$A$1048576,0)+0,21))</f>
        <v/>
      </c>
      <c r="R427" s="61"/>
      <c r="S427" s="61"/>
      <c r="T427" s="61"/>
      <c r="U427" s="61"/>
      <c r="V427" s="61"/>
      <c r="W427" s="61"/>
      <c r="X427" s="61"/>
      <c r="Y427" s="61"/>
      <c r="Z427" s="260" t="str">
        <f t="shared" si="21"/>
        <v/>
      </c>
      <c r="AA427" s="260" t="str">
        <f t="shared" si="22"/>
        <v/>
      </c>
      <c r="AB427" s="260" t="str" cm="1">
        <f t="array" ref="AB427">IFERROR(IF(A427="","",INDEX(근로조건!$A$5:$Z$1048576,MATCH(A427,근로조건!$A$5:$A$1048576,0)+0,17)-INDEX(근로조건!$A$5:$Z$1048576,MATCH(A427,근로조건!$A$5:$A$1048576,0)+0,11))*B427,"")</f>
        <v/>
      </c>
      <c r="AC427" s="260" t="str">
        <f t="shared" si="23"/>
        <v/>
      </c>
      <c r="AD427" s="260" t="str" cm="1">
        <f t="array" ref="AD427">IFERROR(IF(A427="","",INDEX(근로조건!$A$5:$L$1048576,MATCH(A427,근로조건!$A$5:$A$1048576,0)+0,12))*B427,"")</f>
        <v/>
      </c>
      <c r="AE427" s="261" t="str" cm="1">
        <f t="array" ref="AE427">IF(A427="","",INDEX(근로조건!$A$5:$AF$1048576,MATCH(A427,근로조건!$A$5:$A$1048576,0)+0,13))</f>
        <v/>
      </c>
      <c r="AF427" s="262" t="str" cm="1">
        <f t="array" ref="AF427">IF(A427="","",INDEX(근로조건!$A$5:$AF$1048576,MATCH(A427,근로조건!$A$5:$A$1048576,0)+0,14))</f>
        <v/>
      </c>
      <c r="AG427" s="261" t="str" cm="1">
        <f t="array" ref="AG427">IF(A427="","",INDEX(근로조건!$A$5:$AF$1048576,MATCH(A427,근로조건!$A$5:$A$1048576,0)+0,11))</f>
        <v/>
      </c>
      <c r="AH427" s="261" t="str" cm="1">
        <f t="array" ref="AH427">IF(A427="","",INDEX(근로조건!$A$5:$AF$1048576,MATCH(A427,근로조건!$A$5:$A$1048576,0)+0,19))</f>
        <v/>
      </c>
      <c r="AI427" s="262" t="str" cm="1">
        <f t="array" ref="AI427">IF(A427="","",INDEX(근로조건!$A$5:$AF$1048576,MATCH(A427,근로조건!$A$5:$A$1048576,0)+0,17))</f>
        <v/>
      </c>
      <c r="AJ427" s="253"/>
      <c r="AK427" s="253"/>
      <c r="AL427" s="253" t="str" cm="1">
        <f t="array" ref="AL427">IF(A427="","",INDEX(근로조건!$A$5:$AF$1048576,MATCH(A427,근로조건!$A$5:$A$1048576,0)+0,20))</f>
        <v/>
      </c>
      <c r="AM427" s="253"/>
      <c r="AN427" s="253"/>
      <c r="AO427" s="253"/>
      <c r="AP427" s="260"/>
      <c r="AQ427" s="123"/>
      <c r="AR427" s="166"/>
      <c r="AS427" s="267"/>
      <c r="AT427" s="266"/>
      <c r="AU427" s="266"/>
      <c r="AV427" s="266"/>
    </row>
    <row r="428" spans="1:48" x14ac:dyDescent="0.3">
      <c r="A428" s="52"/>
      <c r="B428" s="54"/>
      <c r="C428" s="53"/>
      <c r="D428" s="53"/>
      <c r="E428" s="53"/>
      <c r="F428" s="57"/>
      <c r="G428" s="57"/>
      <c r="H428" s="52"/>
      <c r="I428" s="53"/>
      <c r="J428" s="53"/>
      <c r="K428" s="95"/>
      <c r="L428" s="52"/>
      <c r="M428" s="52"/>
      <c r="N428" s="54"/>
      <c r="O428" s="254" t="str" cm="1">
        <f t="array" ref="O428">IF(A428="","",INDEX(근로조건!$A$5:$Y$1048576,MATCH(A428,근로조건!$A$5:$A$1048576,0)+0,15))</f>
        <v/>
      </c>
      <c r="P428" s="255" t="str" cm="1">
        <f t="array" ref="P428">IF(A428="","",INDEX(근로조건!$A$5:$Y$1048576,MATCH(A428,근로조건!$A$5:$A$1048576,0)+0,16))</f>
        <v/>
      </c>
      <c r="Q428" s="256" t="str" cm="1">
        <f t="array" ref="Q428">IF(A428="","",INDEX(근로조건!$A$5:$ZZ$1048576,MATCH(A428,근로조건!$A$5:$A$1048576,0)+0,21))</f>
        <v/>
      </c>
      <c r="R428" s="61"/>
      <c r="S428" s="61"/>
      <c r="T428" s="61"/>
      <c r="U428" s="61"/>
      <c r="V428" s="61"/>
      <c r="W428" s="61"/>
      <c r="X428" s="61"/>
      <c r="Y428" s="61"/>
      <c r="Z428" s="260" t="str">
        <f t="shared" si="21"/>
        <v/>
      </c>
      <c r="AA428" s="260" t="str">
        <f t="shared" si="22"/>
        <v/>
      </c>
      <c r="AB428" s="260" t="str" cm="1">
        <f t="array" ref="AB428">IFERROR(IF(A428="","",INDEX(근로조건!$A$5:$Z$1048576,MATCH(A428,근로조건!$A$5:$A$1048576,0)+0,17)-INDEX(근로조건!$A$5:$Z$1048576,MATCH(A428,근로조건!$A$5:$A$1048576,0)+0,11))*B428,"")</f>
        <v/>
      </c>
      <c r="AC428" s="260" t="str">
        <f t="shared" si="23"/>
        <v/>
      </c>
      <c r="AD428" s="260" t="str" cm="1">
        <f t="array" ref="AD428">IFERROR(IF(A428="","",INDEX(근로조건!$A$5:$L$1048576,MATCH(A428,근로조건!$A$5:$A$1048576,0)+0,12))*B428,"")</f>
        <v/>
      </c>
      <c r="AE428" s="261" t="str" cm="1">
        <f t="array" ref="AE428">IF(A428="","",INDEX(근로조건!$A$5:$AF$1048576,MATCH(A428,근로조건!$A$5:$A$1048576,0)+0,13))</f>
        <v/>
      </c>
      <c r="AF428" s="262" t="str" cm="1">
        <f t="array" ref="AF428">IF(A428="","",INDEX(근로조건!$A$5:$AF$1048576,MATCH(A428,근로조건!$A$5:$A$1048576,0)+0,14))</f>
        <v/>
      </c>
      <c r="AG428" s="261" t="str" cm="1">
        <f t="array" ref="AG428">IF(A428="","",INDEX(근로조건!$A$5:$AF$1048576,MATCH(A428,근로조건!$A$5:$A$1048576,0)+0,11))</f>
        <v/>
      </c>
      <c r="AH428" s="261" t="str" cm="1">
        <f t="array" ref="AH428">IF(A428="","",INDEX(근로조건!$A$5:$AF$1048576,MATCH(A428,근로조건!$A$5:$A$1048576,0)+0,19))</f>
        <v/>
      </c>
      <c r="AI428" s="262" t="str" cm="1">
        <f t="array" ref="AI428">IF(A428="","",INDEX(근로조건!$A$5:$AF$1048576,MATCH(A428,근로조건!$A$5:$A$1048576,0)+0,17))</f>
        <v/>
      </c>
      <c r="AJ428" s="253"/>
      <c r="AK428" s="253"/>
      <c r="AL428" s="253" t="str" cm="1">
        <f t="array" ref="AL428">IF(A428="","",INDEX(근로조건!$A$5:$AF$1048576,MATCH(A428,근로조건!$A$5:$A$1048576,0)+0,20))</f>
        <v/>
      </c>
      <c r="AM428" s="253"/>
      <c r="AN428" s="253"/>
      <c r="AO428" s="253"/>
      <c r="AP428" s="260"/>
      <c r="AQ428" s="123"/>
      <c r="AR428" s="166"/>
      <c r="AS428" s="267"/>
      <c r="AT428" s="266"/>
      <c r="AU428" s="266"/>
      <c r="AV428" s="266"/>
    </row>
    <row r="429" spans="1:48" x14ac:dyDescent="0.3">
      <c r="A429" s="52"/>
      <c r="B429" s="54"/>
      <c r="C429" s="53"/>
      <c r="D429" s="53"/>
      <c r="E429" s="53"/>
      <c r="F429" s="57"/>
      <c r="G429" s="57"/>
      <c r="H429" s="52"/>
      <c r="I429" s="53"/>
      <c r="J429" s="53"/>
      <c r="K429" s="95"/>
      <c r="L429" s="52"/>
      <c r="M429" s="52"/>
      <c r="N429" s="54"/>
      <c r="O429" s="254" t="str" cm="1">
        <f t="array" ref="O429">IF(A429="","",INDEX(근로조건!$A$5:$Y$1048576,MATCH(A429,근로조건!$A$5:$A$1048576,0)+0,15))</f>
        <v/>
      </c>
      <c r="P429" s="255" t="str" cm="1">
        <f t="array" ref="P429">IF(A429="","",INDEX(근로조건!$A$5:$Y$1048576,MATCH(A429,근로조건!$A$5:$A$1048576,0)+0,16))</f>
        <v/>
      </c>
      <c r="Q429" s="256" t="str" cm="1">
        <f t="array" ref="Q429">IF(A429="","",INDEX(근로조건!$A$5:$ZZ$1048576,MATCH(A429,근로조건!$A$5:$A$1048576,0)+0,21))</f>
        <v/>
      </c>
      <c r="R429" s="61"/>
      <c r="S429" s="61"/>
      <c r="T429" s="61"/>
      <c r="U429" s="61"/>
      <c r="V429" s="61"/>
      <c r="W429" s="61"/>
      <c r="X429" s="61"/>
      <c r="Y429" s="61"/>
      <c r="Z429" s="260" t="str">
        <f t="shared" si="21"/>
        <v/>
      </c>
      <c r="AA429" s="260" t="str">
        <f t="shared" si="22"/>
        <v/>
      </c>
      <c r="AB429" s="260" t="str" cm="1">
        <f t="array" ref="AB429">IFERROR(IF(A429="","",INDEX(근로조건!$A$5:$Z$1048576,MATCH(A429,근로조건!$A$5:$A$1048576,0)+0,17)-INDEX(근로조건!$A$5:$Z$1048576,MATCH(A429,근로조건!$A$5:$A$1048576,0)+0,11))*B429,"")</f>
        <v/>
      </c>
      <c r="AC429" s="260" t="str">
        <f t="shared" si="23"/>
        <v/>
      </c>
      <c r="AD429" s="260" t="str" cm="1">
        <f t="array" ref="AD429">IFERROR(IF(A429="","",INDEX(근로조건!$A$5:$L$1048576,MATCH(A429,근로조건!$A$5:$A$1048576,0)+0,12))*B429,"")</f>
        <v/>
      </c>
      <c r="AE429" s="261" t="str" cm="1">
        <f t="array" ref="AE429">IF(A429="","",INDEX(근로조건!$A$5:$AF$1048576,MATCH(A429,근로조건!$A$5:$A$1048576,0)+0,13))</f>
        <v/>
      </c>
      <c r="AF429" s="262" t="str" cm="1">
        <f t="array" ref="AF429">IF(A429="","",INDEX(근로조건!$A$5:$AF$1048576,MATCH(A429,근로조건!$A$5:$A$1048576,0)+0,14))</f>
        <v/>
      </c>
      <c r="AG429" s="261" t="str" cm="1">
        <f t="array" ref="AG429">IF(A429="","",INDEX(근로조건!$A$5:$AF$1048576,MATCH(A429,근로조건!$A$5:$A$1048576,0)+0,11))</f>
        <v/>
      </c>
      <c r="AH429" s="261" t="str" cm="1">
        <f t="array" ref="AH429">IF(A429="","",INDEX(근로조건!$A$5:$AF$1048576,MATCH(A429,근로조건!$A$5:$A$1048576,0)+0,19))</f>
        <v/>
      </c>
      <c r="AI429" s="262" t="str" cm="1">
        <f t="array" ref="AI429">IF(A429="","",INDEX(근로조건!$A$5:$AF$1048576,MATCH(A429,근로조건!$A$5:$A$1048576,0)+0,17))</f>
        <v/>
      </c>
      <c r="AJ429" s="253"/>
      <c r="AK429" s="253"/>
      <c r="AL429" s="253" t="str" cm="1">
        <f t="array" ref="AL429">IF(A429="","",INDEX(근로조건!$A$5:$AF$1048576,MATCH(A429,근로조건!$A$5:$A$1048576,0)+0,20))</f>
        <v/>
      </c>
      <c r="AM429" s="253"/>
      <c r="AN429" s="253"/>
      <c r="AO429" s="253"/>
      <c r="AP429" s="260"/>
      <c r="AQ429" s="123"/>
      <c r="AR429" s="166"/>
      <c r="AS429" s="267"/>
      <c r="AT429" s="266"/>
      <c r="AU429" s="266"/>
      <c r="AV429" s="266"/>
    </row>
    <row r="430" spans="1:48" x14ac:dyDescent="0.3">
      <c r="A430" s="52"/>
      <c r="B430" s="54"/>
      <c r="C430" s="53"/>
      <c r="D430" s="53"/>
      <c r="E430" s="53"/>
      <c r="F430" s="57"/>
      <c r="G430" s="57"/>
      <c r="H430" s="52"/>
      <c r="I430" s="53"/>
      <c r="J430" s="53"/>
      <c r="K430" s="95"/>
      <c r="L430" s="52"/>
      <c r="M430" s="52"/>
      <c r="N430" s="54"/>
      <c r="O430" s="254" t="str" cm="1">
        <f t="array" ref="O430">IF(A430="","",INDEX(근로조건!$A$5:$Y$1048576,MATCH(A430,근로조건!$A$5:$A$1048576,0)+0,15))</f>
        <v/>
      </c>
      <c r="P430" s="255" t="str" cm="1">
        <f t="array" ref="P430">IF(A430="","",INDEX(근로조건!$A$5:$Y$1048576,MATCH(A430,근로조건!$A$5:$A$1048576,0)+0,16))</f>
        <v/>
      </c>
      <c r="Q430" s="256" t="str" cm="1">
        <f t="array" ref="Q430">IF(A430="","",INDEX(근로조건!$A$5:$ZZ$1048576,MATCH(A430,근로조건!$A$5:$A$1048576,0)+0,21))</f>
        <v/>
      </c>
      <c r="R430" s="61"/>
      <c r="S430" s="61"/>
      <c r="T430" s="61"/>
      <c r="U430" s="61"/>
      <c r="V430" s="61"/>
      <c r="W430" s="61"/>
      <c r="X430" s="61"/>
      <c r="Y430" s="61"/>
      <c r="Z430" s="260" t="str">
        <f t="shared" si="21"/>
        <v/>
      </c>
      <c r="AA430" s="260" t="str">
        <f t="shared" si="22"/>
        <v/>
      </c>
      <c r="AB430" s="260" t="str" cm="1">
        <f t="array" ref="AB430">IFERROR(IF(A430="","",INDEX(근로조건!$A$5:$Z$1048576,MATCH(A430,근로조건!$A$5:$A$1048576,0)+0,17)-INDEX(근로조건!$A$5:$Z$1048576,MATCH(A430,근로조건!$A$5:$A$1048576,0)+0,11))*B430,"")</f>
        <v/>
      </c>
      <c r="AC430" s="260" t="str">
        <f t="shared" si="23"/>
        <v/>
      </c>
      <c r="AD430" s="260" t="str" cm="1">
        <f t="array" ref="AD430">IFERROR(IF(A430="","",INDEX(근로조건!$A$5:$L$1048576,MATCH(A430,근로조건!$A$5:$A$1048576,0)+0,12))*B430,"")</f>
        <v/>
      </c>
      <c r="AE430" s="261" t="str" cm="1">
        <f t="array" ref="AE430">IF(A430="","",INDEX(근로조건!$A$5:$AF$1048576,MATCH(A430,근로조건!$A$5:$A$1048576,0)+0,13))</f>
        <v/>
      </c>
      <c r="AF430" s="262" t="str" cm="1">
        <f t="array" ref="AF430">IF(A430="","",INDEX(근로조건!$A$5:$AF$1048576,MATCH(A430,근로조건!$A$5:$A$1048576,0)+0,14))</f>
        <v/>
      </c>
      <c r="AG430" s="261" t="str" cm="1">
        <f t="array" ref="AG430">IF(A430="","",INDEX(근로조건!$A$5:$AF$1048576,MATCH(A430,근로조건!$A$5:$A$1048576,0)+0,11))</f>
        <v/>
      </c>
      <c r="AH430" s="261" t="str" cm="1">
        <f t="array" ref="AH430">IF(A430="","",INDEX(근로조건!$A$5:$AF$1048576,MATCH(A430,근로조건!$A$5:$A$1048576,0)+0,19))</f>
        <v/>
      </c>
      <c r="AI430" s="262" t="str" cm="1">
        <f t="array" ref="AI430">IF(A430="","",INDEX(근로조건!$A$5:$AF$1048576,MATCH(A430,근로조건!$A$5:$A$1048576,0)+0,17))</f>
        <v/>
      </c>
      <c r="AJ430" s="253"/>
      <c r="AK430" s="253"/>
      <c r="AL430" s="253" t="str" cm="1">
        <f t="array" ref="AL430">IF(A430="","",INDEX(근로조건!$A$5:$AF$1048576,MATCH(A430,근로조건!$A$5:$A$1048576,0)+0,20))</f>
        <v/>
      </c>
      <c r="AM430" s="253"/>
      <c r="AN430" s="253"/>
      <c r="AO430" s="253"/>
      <c r="AP430" s="260"/>
      <c r="AQ430" s="123"/>
      <c r="AR430" s="166"/>
      <c r="AS430" s="267"/>
      <c r="AT430" s="266"/>
      <c r="AU430" s="266"/>
      <c r="AV430" s="266"/>
    </row>
    <row r="431" spans="1:48" x14ac:dyDescent="0.3">
      <c r="A431" s="52"/>
      <c r="B431" s="54"/>
      <c r="C431" s="53"/>
      <c r="D431" s="53"/>
      <c r="E431" s="53"/>
      <c r="F431" s="57"/>
      <c r="G431" s="57"/>
      <c r="H431" s="52"/>
      <c r="I431" s="53"/>
      <c r="J431" s="53"/>
      <c r="K431" s="95"/>
      <c r="L431" s="52"/>
      <c r="M431" s="52"/>
      <c r="N431" s="54"/>
      <c r="O431" s="254" t="str" cm="1">
        <f t="array" ref="O431">IF(A431="","",INDEX(근로조건!$A$5:$Y$1048576,MATCH(A431,근로조건!$A$5:$A$1048576,0)+0,15))</f>
        <v/>
      </c>
      <c r="P431" s="255" t="str" cm="1">
        <f t="array" ref="P431">IF(A431="","",INDEX(근로조건!$A$5:$Y$1048576,MATCH(A431,근로조건!$A$5:$A$1048576,0)+0,16))</f>
        <v/>
      </c>
      <c r="Q431" s="256" t="str" cm="1">
        <f t="array" ref="Q431">IF(A431="","",INDEX(근로조건!$A$5:$ZZ$1048576,MATCH(A431,근로조건!$A$5:$A$1048576,0)+0,21))</f>
        <v/>
      </c>
      <c r="R431" s="61"/>
      <c r="S431" s="61"/>
      <c r="T431" s="61"/>
      <c r="U431" s="61"/>
      <c r="V431" s="61"/>
      <c r="W431" s="61"/>
      <c r="X431" s="61"/>
      <c r="Y431" s="61"/>
      <c r="Z431" s="260" t="str">
        <f t="shared" si="21"/>
        <v/>
      </c>
      <c r="AA431" s="260" t="str">
        <f t="shared" si="22"/>
        <v/>
      </c>
      <c r="AB431" s="260" t="str" cm="1">
        <f t="array" ref="AB431">IFERROR(IF(A431="","",INDEX(근로조건!$A$5:$Z$1048576,MATCH(A431,근로조건!$A$5:$A$1048576,0)+0,17)-INDEX(근로조건!$A$5:$Z$1048576,MATCH(A431,근로조건!$A$5:$A$1048576,0)+0,11))*B431,"")</f>
        <v/>
      </c>
      <c r="AC431" s="260" t="str">
        <f t="shared" si="23"/>
        <v/>
      </c>
      <c r="AD431" s="260" t="str" cm="1">
        <f t="array" ref="AD431">IFERROR(IF(A431="","",INDEX(근로조건!$A$5:$L$1048576,MATCH(A431,근로조건!$A$5:$A$1048576,0)+0,12))*B431,"")</f>
        <v/>
      </c>
      <c r="AE431" s="261" t="str" cm="1">
        <f t="array" ref="AE431">IF(A431="","",INDEX(근로조건!$A$5:$AF$1048576,MATCH(A431,근로조건!$A$5:$A$1048576,0)+0,13))</f>
        <v/>
      </c>
      <c r="AF431" s="262" t="str" cm="1">
        <f t="array" ref="AF431">IF(A431="","",INDEX(근로조건!$A$5:$AF$1048576,MATCH(A431,근로조건!$A$5:$A$1048576,0)+0,14))</f>
        <v/>
      </c>
      <c r="AG431" s="261" t="str" cm="1">
        <f t="array" ref="AG431">IF(A431="","",INDEX(근로조건!$A$5:$AF$1048576,MATCH(A431,근로조건!$A$5:$A$1048576,0)+0,11))</f>
        <v/>
      </c>
      <c r="AH431" s="261" t="str" cm="1">
        <f t="array" ref="AH431">IF(A431="","",INDEX(근로조건!$A$5:$AF$1048576,MATCH(A431,근로조건!$A$5:$A$1048576,0)+0,19))</f>
        <v/>
      </c>
      <c r="AI431" s="262" t="str" cm="1">
        <f t="array" ref="AI431">IF(A431="","",INDEX(근로조건!$A$5:$AF$1048576,MATCH(A431,근로조건!$A$5:$A$1048576,0)+0,17))</f>
        <v/>
      </c>
      <c r="AJ431" s="253"/>
      <c r="AK431" s="253"/>
      <c r="AL431" s="253" t="str" cm="1">
        <f t="array" ref="AL431">IF(A431="","",INDEX(근로조건!$A$5:$AF$1048576,MATCH(A431,근로조건!$A$5:$A$1048576,0)+0,20))</f>
        <v/>
      </c>
      <c r="AM431" s="253"/>
      <c r="AN431" s="253"/>
      <c r="AO431" s="253"/>
      <c r="AP431" s="260"/>
      <c r="AQ431" s="123"/>
      <c r="AR431" s="166"/>
      <c r="AS431" s="267"/>
      <c r="AT431" s="266"/>
      <c r="AU431" s="266"/>
      <c r="AV431" s="266"/>
    </row>
    <row r="432" spans="1:48" x14ac:dyDescent="0.3">
      <c r="A432" s="52"/>
      <c r="B432" s="54"/>
      <c r="C432" s="53"/>
      <c r="D432" s="53"/>
      <c r="E432" s="53"/>
      <c r="F432" s="57"/>
      <c r="G432" s="57"/>
      <c r="H432" s="52"/>
      <c r="I432" s="53"/>
      <c r="J432" s="53"/>
      <c r="K432" s="95"/>
      <c r="L432" s="52"/>
      <c r="M432" s="52"/>
      <c r="N432" s="54"/>
      <c r="O432" s="254" t="str" cm="1">
        <f t="array" ref="O432">IF(A432="","",INDEX(근로조건!$A$5:$Y$1048576,MATCH(A432,근로조건!$A$5:$A$1048576,0)+0,15))</f>
        <v/>
      </c>
      <c r="P432" s="255" t="str" cm="1">
        <f t="array" ref="P432">IF(A432="","",INDEX(근로조건!$A$5:$Y$1048576,MATCH(A432,근로조건!$A$5:$A$1048576,0)+0,16))</f>
        <v/>
      </c>
      <c r="Q432" s="256" t="str" cm="1">
        <f t="array" ref="Q432">IF(A432="","",INDEX(근로조건!$A$5:$ZZ$1048576,MATCH(A432,근로조건!$A$5:$A$1048576,0)+0,21))</f>
        <v/>
      </c>
      <c r="R432" s="61"/>
      <c r="S432" s="61"/>
      <c r="T432" s="61"/>
      <c r="U432" s="61"/>
      <c r="V432" s="61"/>
      <c r="W432" s="61"/>
      <c r="X432" s="61"/>
      <c r="Y432" s="61"/>
      <c r="Z432" s="260" t="str">
        <f t="shared" si="21"/>
        <v/>
      </c>
      <c r="AA432" s="260" t="str">
        <f t="shared" si="22"/>
        <v/>
      </c>
      <c r="AB432" s="260" t="str" cm="1">
        <f t="array" ref="AB432">IFERROR(IF(A432="","",INDEX(근로조건!$A$5:$Z$1048576,MATCH(A432,근로조건!$A$5:$A$1048576,0)+0,17)-INDEX(근로조건!$A$5:$Z$1048576,MATCH(A432,근로조건!$A$5:$A$1048576,0)+0,11))*B432,"")</f>
        <v/>
      </c>
      <c r="AC432" s="260" t="str">
        <f t="shared" si="23"/>
        <v/>
      </c>
      <c r="AD432" s="260" t="str" cm="1">
        <f t="array" ref="AD432">IFERROR(IF(A432="","",INDEX(근로조건!$A$5:$L$1048576,MATCH(A432,근로조건!$A$5:$A$1048576,0)+0,12))*B432,"")</f>
        <v/>
      </c>
      <c r="AE432" s="261" t="str" cm="1">
        <f t="array" ref="AE432">IF(A432="","",INDEX(근로조건!$A$5:$AF$1048576,MATCH(A432,근로조건!$A$5:$A$1048576,0)+0,13))</f>
        <v/>
      </c>
      <c r="AF432" s="262" t="str" cm="1">
        <f t="array" ref="AF432">IF(A432="","",INDEX(근로조건!$A$5:$AF$1048576,MATCH(A432,근로조건!$A$5:$A$1048576,0)+0,14))</f>
        <v/>
      </c>
      <c r="AG432" s="261" t="str" cm="1">
        <f t="array" ref="AG432">IF(A432="","",INDEX(근로조건!$A$5:$AF$1048576,MATCH(A432,근로조건!$A$5:$A$1048576,0)+0,11))</f>
        <v/>
      </c>
      <c r="AH432" s="261" t="str" cm="1">
        <f t="array" ref="AH432">IF(A432="","",INDEX(근로조건!$A$5:$AF$1048576,MATCH(A432,근로조건!$A$5:$A$1048576,0)+0,19))</f>
        <v/>
      </c>
      <c r="AI432" s="262" t="str" cm="1">
        <f t="array" ref="AI432">IF(A432="","",INDEX(근로조건!$A$5:$AF$1048576,MATCH(A432,근로조건!$A$5:$A$1048576,0)+0,17))</f>
        <v/>
      </c>
      <c r="AJ432" s="253"/>
      <c r="AK432" s="253"/>
      <c r="AL432" s="253" t="str" cm="1">
        <f t="array" ref="AL432">IF(A432="","",INDEX(근로조건!$A$5:$AF$1048576,MATCH(A432,근로조건!$A$5:$A$1048576,0)+0,20))</f>
        <v/>
      </c>
      <c r="AM432" s="253"/>
      <c r="AN432" s="253"/>
      <c r="AO432" s="253"/>
      <c r="AP432" s="260"/>
      <c r="AQ432" s="123"/>
      <c r="AR432" s="166"/>
      <c r="AS432" s="267"/>
      <c r="AT432" s="266"/>
      <c r="AU432" s="266"/>
      <c r="AV432" s="266"/>
    </row>
    <row r="433" spans="1:48" x14ac:dyDescent="0.3">
      <c r="A433" s="52"/>
      <c r="B433" s="54"/>
      <c r="C433" s="53"/>
      <c r="D433" s="53"/>
      <c r="E433" s="53"/>
      <c r="F433" s="57"/>
      <c r="G433" s="57"/>
      <c r="H433" s="52"/>
      <c r="I433" s="53"/>
      <c r="J433" s="53"/>
      <c r="K433" s="95"/>
      <c r="L433" s="52"/>
      <c r="M433" s="52"/>
      <c r="N433" s="54"/>
      <c r="O433" s="254" t="str" cm="1">
        <f t="array" ref="O433">IF(A433="","",INDEX(근로조건!$A$5:$Y$1048576,MATCH(A433,근로조건!$A$5:$A$1048576,0)+0,15))</f>
        <v/>
      </c>
      <c r="P433" s="255" t="str" cm="1">
        <f t="array" ref="P433">IF(A433="","",INDEX(근로조건!$A$5:$Y$1048576,MATCH(A433,근로조건!$A$5:$A$1048576,0)+0,16))</f>
        <v/>
      </c>
      <c r="Q433" s="256" t="str" cm="1">
        <f t="array" ref="Q433">IF(A433="","",INDEX(근로조건!$A$5:$ZZ$1048576,MATCH(A433,근로조건!$A$5:$A$1048576,0)+0,21))</f>
        <v/>
      </c>
      <c r="R433" s="61"/>
      <c r="S433" s="61"/>
      <c r="T433" s="61"/>
      <c r="U433" s="61"/>
      <c r="V433" s="61"/>
      <c r="W433" s="61"/>
      <c r="X433" s="61"/>
      <c r="Y433" s="61"/>
      <c r="Z433" s="260" t="str">
        <f t="shared" si="21"/>
        <v/>
      </c>
      <c r="AA433" s="260" t="str">
        <f t="shared" si="22"/>
        <v/>
      </c>
      <c r="AB433" s="260" t="str" cm="1">
        <f t="array" ref="AB433">IFERROR(IF(A433="","",INDEX(근로조건!$A$5:$Z$1048576,MATCH(A433,근로조건!$A$5:$A$1048576,0)+0,17)-INDEX(근로조건!$A$5:$Z$1048576,MATCH(A433,근로조건!$A$5:$A$1048576,0)+0,11))*B433,"")</f>
        <v/>
      </c>
      <c r="AC433" s="260" t="str">
        <f t="shared" si="23"/>
        <v/>
      </c>
      <c r="AD433" s="260" t="str" cm="1">
        <f t="array" ref="AD433">IFERROR(IF(A433="","",INDEX(근로조건!$A$5:$L$1048576,MATCH(A433,근로조건!$A$5:$A$1048576,0)+0,12))*B433,"")</f>
        <v/>
      </c>
      <c r="AE433" s="261" t="str" cm="1">
        <f t="array" ref="AE433">IF(A433="","",INDEX(근로조건!$A$5:$AF$1048576,MATCH(A433,근로조건!$A$5:$A$1048576,0)+0,13))</f>
        <v/>
      </c>
      <c r="AF433" s="262" t="str" cm="1">
        <f t="array" ref="AF433">IF(A433="","",INDEX(근로조건!$A$5:$AF$1048576,MATCH(A433,근로조건!$A$5:$A$1048576,0)+0,14))</f>
        <v/>
      </c>
      <c r="AG433" s="261" t="str" cm="1">
        <f t="array" ref="AG433">IF(A433="","",INDEX(근로조건!$A$5:$AF$1048576,MATCH(A433,근로조건!$A$5:$A$1048576,0)+0,11))</f>
        <v/>
      </c>
      <c r="AH433" s="261" t="str" cm="1">
        <f t="array" ref="AH433">IF(A433="","",INDEX(근로조건!$A$5:$AF$1048576,MATCH(A433,근로조건!$A$5:$A$1048576,0)+0,19))</f>
        <v/>
      </c>
      <c r="AI433" s="262" t="str" cm="1">
        <f t="array" ref="AI433">IF(A433="","",INDEX(근로조건!$A$5:$AF$1048576,MATCH(A433,근로조건!$A$5:$A$1048576,0)+0,17))</f>
        <v/>
      </c>
      <c r="AJ433" s="253"/>
      <c r="AK433" s="253"/>
      <c r="AL433" s="253" t="str" cm="1">
        <f t="array" ref="AL433">IF(A433="","",INDEX(근로조건!$A$5:$AF$1048576,MATCH(A433,근로조건!$A$5:$A$1048576,0)+0,20))</f>
        <v/>
      </c>
      <c r="AM433" s="253"/>
      <c r="AN433" s="253"/>
      <c r="AO433" s="253"/>
      <c r="AP433" s="260"/>
      <c r="AQ433" s="123"/>
      <c r="AR433" s="166"/>
      <c r="AS433" s="267"/>
      <c r="AT433" s="266"/>
      <c r="AU433" s="266"/>
      <c r="AV433" s="266"/>
    </row>
    <row r="434" spans="1:48" x14ac:dyDescent="0.3">
      <c r="A434" s="52"/>
      <c r="B434" s="54"/>
      <c r="C434" s="53"/>
      <c r="D434" s="53"/>
      <c r="E434" s="53"/>
      <c r="F434" s="57"/>
      <c r="G434" s="57"/>
      <c r="H434" s="52"/>
      <c r="I434" s="53"/>
      <c r="J434" s="53"/>
      <c r="K434" s="95"/>
      <c r="L434" s="52"/>
      <c r="M434" s="52"/>
      <c r="N434" s="54"/>
      <c r="O434" s="254" t="str" cm="1">
        <f t="array" ref="O434">IF(A434="","",INDEX(근로조건!$A$5:$Y$1048576,MATCH(A434,근로조건!$A$5:$A$1048576,0)+0,15))</f>
        <v/>
      </c>
      <c r="P434" s="255" t="str" cm="1">
        <f t="array" ref="P434">IF(A434="","",INDEX(근로조건!$A$5:$Y$1048576,MATCH(A434,근로조건!$A$5:$A$1048576,0)+0,16))</f>
        <v/>
      </c>
      <c r="Q434" s="256" t="str" cm="1">
        <f t="array" ref="Q434">IF(A434="","",INDEX(근로조건!$A$5:$ZZ$1048576,MATCH(A434,근로조건!$A$5:$A$1048576,0)+0,21))</f>
        <v/>
      </c>
      <c r="R434" s="61"/>
      <c r="S434" s="61"/>
      <c r="T434" s="61"/>
      <c r="U434" s="61"/>
      <c r="V434" s="61"/>
      <c r="W434" s="61"/>
      <c r="X434" s="61"/>
      <c r="Y434" s="61"/>
      <c r="Z434" s="260" t="str">
        <f t="shared" si="21"/>
        <v/>
      </c>
      <c r="AA434" s="260" t="str">
        <f t="shared" si="22"/>
        <v/>
      </c>
      <c r="AB434" s="260" t="str" cm="1">
        <f t="array" ref="AB434">IFERROR(IF(A434="","",INDEX(근로조건!$A$5:$Z$1048576,MATCH(A434,근로조건!$A$5:$A$1048576,0)+0,17)-INDEX(근로조건!$A$5:$Z$1048576,MATCH(A434,근로조건!$A$5:$A$1048576,0)+0,11))*B434,"")</f>
        <v/>
      </c>
      <c r="AC434" s="260" t="str">
        <f t="shared" si="23"/>
        <v/>
      </c>
      <c r="AD434" s="260" t="str" cm="1">
        <f t="array" ref="AD434">IFERROR(IF(A434="","",INDEX(근로조건!$A$5:$L$1048576,MATCH(A434,근로조건!$A$5:$A$1048576,0)+0,12))*B434,"")</f>
        <v/>
      </c>
      <c r="AE434" s="261" t="str" cm="1">
        <f t="array" ref="AE434">IF(A434="","",INDEX(근로조건!$A$5:$AF$1048576,MATCH(A434,근로조건!$A$5:$A$1048576,0)+0,13))</f>
        <v/>
      </c>
      <c r="AF434" s="262" t="str" cm="1">
        <f t="array" ref="AF434">IF(A434="","",INDEX(근로조건!$A$5:$AF$1048576,MATCH(A434,근로조건!$A$5:$A$1048576,0)+0,14))</f>
        <v/>
      </c>
      <c r="AG434" s="261" t="str" cm="1">
        <f t="array" ref="AG434">IF(A434="","",INDEX(근로조건!$A$5:$AF$1048576,MATCH(A434,근로조건!$A$5:$A$1048576,0)+0,11))</f>
        <v/>
      </c>
      <c r="AH434" s="261" t="str" cm="1">
        <f t="array" ref="AH434">IF(A434="","",INDEX(근로조건!$A$5:$AF$1048576,MATCH(A434,근로조건!$A$5:$A$1048576,0)+0,19))</f>
        <v/>
      </c>
      <c r="AI434" s="262" t="str" cm="1">
        <f t="array" ref="AI434">IF(A434="","",INDEX(근로조건!$A$5:$AF$1048576,MATCH(A434,근로조건!$A$5:$A$1048576,0)+0,17))</f>
        <v/>
      </c>
      <c r="AJ434" s="253"/>
      <c r="AK434" s="253"/>
      <c r="AL434" s="253" t="str" cm="1">
        <f t="array" ref="AL434">IF(A434="","",INDEX(근로조건!$A$5:$AF$1048576,MATCH(A434,근로조건!$A$5:$A$1048576,0)+0,20))</f>
        <v/>
      </c>
      <c r="AM434" s="253"/>
      <c r="AN434" s="253"/>
      <c r="AO434" s="253"/>
      <c r="AP434" s="260"/>
      <c r="AQ434" s="123"/>
      <c r="AR434" s="166"/>
      <c r="AS434" s="267"/>
      <c r="AT434" s="266"/>
      <c r="AU434" s="266"/>
      <c r="AV434" s="266"/>
    </row>
    <row r="435" spans="1:48" x14ac:dyDescent="0.3">
      <c r="A435" s="52"/>
      <c r="B435" s="54"/>
      <c r="C435" s="53"/>
      <c r="D435" s="53"/>
      <c r="E435" s="53"/>
      <c r="F435" s="57"/>
      <c r="G435" s="57"/>
      <c r="H435" s="52"/>
      <c r="I435" s="53"/>
      <c r="J435" s="53"/>
      <c r="K435" s="95"/>
      <c r="L435" s="52"/>
      <c r="M435" s="52"/>
      <c r="N435" s="54"/>
      <c r="O435" s="254" t="str" cm="1">
        <f t="array" ref="O435">IF(A435="","",INDEX(근로조건!$A$5:$Y$1048576,MATCH(A435,근로조건!$A$5:$A$1048576,0)+0,15))</f>
        <v/>
      </c>
      <c r="P435" s="255" t="str" cm="1">
        <f t="array" ref="P435">IF(A435="","",INDEX(근로조건!$A$5:$Y$1048576,MATCH(A435,근로조건!$A$5:$A$1048576,0)+0,16))</f>
        <v/>
      </c>
      <c r="Q435" s="256" t="str" cm="1">
        <f t="array" ref="Q435">IF(A435="","",INDEX(근로조건!$A$5:$ZZ$1048576,MATCH(A435,근로조건!$A$5:$A$1048576,0)+0,21))</f>
        <v/>
      </c>
      <c r="R435" s="61"/>
      <c r="S435" s="61"/>
      <c r="T435" s="61"/>
      <c r="U435" s="61"/>
      <c r="V435" s="61"/>
      <c r="W435" s="61"/>
      <c r="X435" s="61"/>
      <c r="Y435" s="61"/>
      <c r="Z435" s="260" t="str">
        <f t="shared" si="21"/>
        <v/>
      </c>
      <c r="AA435" s="260" t="str">
        <f t="shared" si="22"/>
        <v/>
      </c>
      <c r="AB435" s="260" t="str" cm="1">
        <f t="array" ref="AB435">IFERROR(IF(A435="","",INDEX(근로조건!$A$5:$Z$1048576,MATCH(A435,근로조건!$A$5:$A$1048576,0)+0,17)-INDEX(근로조건!$A$5:$Z$1048576,MATCH(A435,근로조건!$A$5:$A$1048576,0)+0,11))*B435,"")</f>
        <v/>
      </c>
      <c r="AC435" s="260" t="str">
        <f t="shared" si="23"/>
        <v/>
      </c>
      <c r="AD435" s="260" t="str" cm="1">
        <f t="array" ref="AD435">IFERROR(IF(A435="","",INDEX(근로조건!$A$5:$L$1048576,MATCH(A435,근로조건!$A$5:$A$1048576,0)+0,12))*B435,"")</f>
        <v/>
      </c>
      <c r="AE435" s="261" t="str" cm="1">
        <f t="array" ref="AE435">IF(A435="","",INDEX(근로조건!$A$5:$AF$1048576,MATCH(A435,근로조건!$A$5:$A$1048576,0)+0,13))</f>
        <v/>
      </c>
      <c r="AF435" s="262" t="str" cm="1">
        <f t="array" ref="AF435">IF(A435="","",INDEX(근로조건!$A$5:$AF$1048576,MATCH(A435,근로조건!$A$5:$A$1048576,0)+0,14))</f>
        <v/>
      </c>
      <c r="AG435" s="261" t="str" cm="1">
        <f t="array" ref="AG435">IF(A435="","",INDEX(근로조건!$A$5:$AF$1048576,MATCH(A435,근로조건!$A$5:$A$1048576,0)+0,11))</f>
        <v/>
      </c>
      <c r="AH435" s="261" t="str" cm="1">
        <f t="array" ref="AH435">IF(A435="","",INDEX(근로조건!$A$5:$AF$1048576,MATCH(A435,근로조건!$A$5:$A$1048576,0)+0,19))</f>
        <v/>
      </c>
      <c r="AI435" s="262" t="str" cm="1">
        <f t="array" ref="AI435">IF(A435="","",INDEX(근로조건!$A$5:$AF$1048576,MATCH(A435,근로조건!$A$5:$A$1048576,0)+0,17))</f>
        <v/>
      </c>
      <c r="AJ435" s="253"/>
      <c r="AK435" s="253"/>
      <c r="AL435" s="253" t="str" cm="1">
        <f t="array" ref="AL435">IF(A435="","",INDEX(근로조건!$A$5:$AF$1048576,MATCH(A435,근로조건!$A$5:$A$1048576,0)+0,20))</f>
        <v/>
      </c>
      <c r="AM435" s="253"/>
      <c r="AN435" s="253"/>
      <c r="AO435" s="253"/>
      <c r="AP435" s="260"/>
      <c r="AQ435" s="123"/>
      <c r="AR435" s="166"/>
      <c r="AS435" s="267"/>
      <c r="AT435" s="266"/>
      <c r="AU435" s="266"/>
      <c r="AV435" s="266"/>
    </row>
    <row r="436" spans="1:48" x14ac:dyDescent="0.3">
      <c r="A436" s="52"/>
      <c r="B436" s="54"/>
      <c r="C436" s="53"/>
      <c r="D436" s="53"/>
      <c r="E436" s="53"/>
      <c r="F436" s="57"/>
      <c r="G436" s="57"/>
      <c r="H436" s="52"/>
      <c r="I436" s="53"/>
      <c r="J436" s="53"/>
      <c r="K436" s="95"/>
      <c r="L436" s="52"/>
      <c r="M436" s="52"/>
      <c r="N436" s="54"/>
      <c r="O436" s="254" t="str" cm="1">
        <f t="array" ref="O436">IF(A436="","",INDEX(근로조건!$A$5:$Y$1048576,MATCH(A436,근로조건!$A$5:$A$1048576,0)+0,15))</f>
        <v/>
      </c>
      <c r="P436" s="255" t="str" cm="1">
        <f t="array" ref="P436">IF(A436="","",INDEX(근로조건!$A$5:$Y$1048576,MATCH(A436,근로조건!$A$5:$A$1048576,0)+0,16))</f>
        <v/>
      </c>
      <c r="Q436" s="256" t="str" cm="1">
        <f t="array" ref="Q436">IF(A436="","",INDEX(근로조건!$A$5:$ZZ$1048576,MATCH(A436,근로조건!$A$5:$A$1048576,0)+0,21))</f>
        <v/>
      </c>
      <c r="R436" s="61"/>
      <c r="S436" s="61"/>
      <c r="T436" s="61"/>
      <c r="U436" s="61"/>
      <c r="V436" s="61"/>
      <c r="W436" s="61"/>
      <c r="X436" s="61"/>
      <c r="Y436" s="61"/>
      <c r="Z436" s="260" t="str">
        <f t="shared" si="21"/>
        <v/>
      </c>
      <c r="AA436" s="260" t="str">
        <f t="shared" si="22"/>
        <v/>
      </c>
      <c r="AB436" s="260" t="str" cm="1">
        <f t="array" ref="AB436">IFERROR(IF(A436="","",INDEX(근로조건!$A$5:$Z$1048576,MATCH(A436,근로조건!$A$5:$A$1048576,0)+0,17)-INDEX(근로조건!$A$5:$Z$1048576,MATCH(A436,근로조건!$A$5:$A$1048576,0)+0,11))*B436,"")</f>
        <v/>
      </c>
      <c r="AC436" s="260" t="str">
        <f t="shared" si="23"/>
        <v/>
      </c>
      <c r="AD436" s="260" t="str" cm="1">
        <f t="array" ref="AD436">IFERROR(IF(A436="","",INDEX(근로조건!$A$5:$L$1048576,MATCH(A436,근로조건!$A$5:$A$1048576,0)+0,12))*B436,"")</f>
        <v/>
      </c>
      <c r="AE436" s="261" t="str" cm="1">
        <f t="array" ref="AE436">IF(A436="","",INDEX(근로조건!$A$5:$AF$1048576,MATCH(A436,근로조건!$A$5:$A$1048576,0)+0,13))</f>
        <v/>
      </c>
      <c r="AF436" s="262" t="str" cm="1">
        <f t="array" ref="AF436">IF(A436="","",INDEX(근로조건!$A$5:$AF$1048576,MATCH(A436,근로조건!$A$5:$A$1048576,0)+0,14))</f>
        <v/>
      </c>
      <c r="AG436" s="261" t="str" cm="1">
        <f t="array" ref="AG436">IF(A436="","",INDEX(근로조건!$A$5:$AF$1048576,MATCH(A436,근로조건!$A$5:$A$1048576,0)+0,11))</f>
        <v/>
      </c>
      <c r="AH436" s="261" t="str" cm="1">
        <f t="array" ref="AH436">IF(A436="","",INDEX(근로조건!$A$5:$AF$1048576,MATCH(A436,근로조건!$A$5:$A$1048576,0)+0,19))</f>
        <v/>
      </c>
      <c r="AI436" s="262" t="str" cm="1">
        <f t="array" ref="AI436">IF(A436="","",INDEX(근로조건!$A$5:$AF$1048576,MATCH(A436,근로조건!$A$5:$A$1048576,0)+0,17))</f>
        <v/>
      </c>
      <c r="AJ436" s="253"/>
      <c r="AK436" s="253"/>
      <c r="AL436" s="253" t="str" cm="1">
        <f t="array" ref="AL436">IF(A436="","",INDEX(근로조건!$A$5:$AF$1048576,MATCH(A436,근로조건!$A$5:$A$1048576,0)+0,20))</f>
        <v/>
      </c>
      <c r="AM436" s="253"/>
      <c r="AN436" s="253"/>
      <c r="AO436" s="253"/>
      <c r="AP436" s="260"/>
      <c r="AQ436" s="123"/>
      <c r="AR436" s="166"/>
      <c r="AS436" s="267"/>
      <c r="AT436" s="266"/>
      <c r="AU436" s="266"/>
      <c r="AV436" s="266"/>
    </row>
    <row r="437" spans="1:48" x14ac:dyDescent="0.3">
      <c r="A437" s="52"/>
      <c r="B437" s="54"/>
      <c r="C437" s="53"/>
      <c r="D437" s="53"/>
      <c r="E437" s="53"/>
      <c r="F437" s="57"/>
      <c r="G437" s="57"/>
      <c r="H437" s="52"/>
      <c r="I437" s="53"/>
      <c r="J437" s="53"/>
      <c r="K437" s="95"/>
      <c r="L437" s="52"/>
      <c r="M437" s="52"/>
      <c r="N437" s="54"/>
      <c r="O437" s="254" t="str" cm="1">
        <f t="array" ref="O437">IF(A437="","",INDEX(근로조건!$A$5:$Y$1048576,MATCH(A437,근로조건!$A$5:$A$1048576,0)+0,15))</f>
        <v/>
      </c>
      <c r="P437" s="255" t="str" cm="1">
        <f t="array" ref="P437">IF(A437="","",INDEX(근로조건!$A$5:$Y$1048576,MATCH(A437,근로조건!$A$5:$A$1048576,0)+0,16))</f>
        <v/>
      </c>
      <c r="Q437" s="256" t="str" cm="1">
        <f t="array" ref="Q437">IF(A437="","",INDEX(근로조건!$A$5:$ZZ$1048576,MATCH(A437,근로조건!$A$5:$A$1048576,0)+0,21))</f>
        <v/>
      </c>
      <c r="R437" s="61"/>
      <c r="S437" s="61"/>
      <c r="T437" s="61"/>
      <c r="U437" s="61"/>
      <c r="V437" s="61"/>
      <c r="W437" s="61"/>
      <c r="X437" s="61"/>
      <c r="Y437" s="61"/>
      <c r="Z437" s="260" t="str">
        <f t="shared" si="21"/>
        <v/>
      </c>
      <c r="AA437" s="260" t="str">
        <f t="shared" si="22"/>
        <v/>
      </c>
      <c r="AB437" s="260" t="str" cm="1">
        <f t="array" ref="AB437">IFERROR(IF(A437="","",INDEX(근로조건!$A$5:$Z$1048576,MATCH(A437,근로조건!$A$5:$A$1048576,0)+0,17)-INDEX(근로조건!$A$5:$Z$1048576,MATCH(A437,근로조건!$A$5:$A$1048576,0)+0,11))*B437,"")</f>
        <v/>
      </c>
      <c r="AC437" s="260" t="str">
        <f t="shared" si="23"/>
        <v/>
      </c>
      <c r="AD437" s="260" t="str" cm="1">
        <f t="array" ref="AD437">IFERROR(IF(A437="","",INDEX(근로조건!$A$5:$L$1048576,MATCH(A437,근로조건!$A$5:$A$1048576,0)+0,12))*B437,"")</f>
        <v/>
      </c>
      <c r="AE437" s="261" t="str" cm="1">
        <f t="array" ref="AE437">IF(A437="","",INDEX(근로조건!$A$5:$AF$1048576,MATCH(A437,근로조건!$A$5:$A$1048576,0)+0,13))</f>
        <v/>
      </c>
      <c r="AF437" s="262" t="str" cm="1">
        <f t="array" ref="AF437">IF(A437="","",INDEX(근로조건!$A$5:$AF$1048576,MATCH(A437,근로조건!$A$5:$A$1048576,0)+0,14))</f>
        <v/>
      </c>
      <c r="AG437" s="261" t="str" cm="1">
        <f t="array" ref="AG437">IF(A437="","",INDEX(근로조건!$A$5:$AF$1048576,MATCH(A437,근로조건!$A$5:$A$1048576,0)+0,11))</f>
        <v/>
      </c>
      <c r="AH437" s="261" t="str" cm="1">
        <f t="array" ref="AH437">IF(A437="","",INDEX(근로조건!$A$5:$AF$1048576,MATCH(A437,근로조건!$A$5:$A$1048576,0)+0,19))</f>
        <v/>
      </c>
      <c r="AI437" s="262" t="str" cm="1">
        <f t="array" ref="AI437">IF(A437="","",INDEX(근로조건!$A$5:$AF$1048576,MATCH(A437,근로조건!$A$5:$A$1048576,0)+0,17))</f>
        <v/>
      </c>
      <c r="AJ437" s="253"/>
      <c r="AK437" s="253"/>
      <c r="AL437" s="253" t="str" cm="1">
        <f t="array" ref="AL437">IF(A437="","",INDEX(근로조건!$A$5:$AF$1048576,MATCH(A437,근로조건!$A$5:$A$1048576,0)+0,20))</f>
        <v/>
      </c>
      <c r="AM437" s="253"/>
      <c r="AN437" s="253"/>
      <c r="AO437" s="253"/>
      <c r="AP437" s="260"/>
      <c r="AQ437" s="123"/>
      <c r="AR437" s="166"/>
      <c r="AS437" s="267"/>
      <c r="AT437" s="266"/>
      <c r="AU437" s="266"/>
      <c r="AV437" s="266"/>
    </row>
    <row r="438" spans="1:48" x14ac:dyDescent="0.3">
      <c r="A438" s="52"/>
      <c r="B438" s="54"/>
      <c r="C438" s="53"/>
      <c r="D438" s="53"/>
      <c r="E438" s="53"/>
      <c r="F438" s="57"/>
      <c r="G438" s="57"/>
      <c r="H438" s="52"/>
      <c r="I438" s="53"/>
      <c r="J438" s="53"/>
      <c r="K438" s="95"/>
      <c r="L438" s="52"/>
      <c r="M438" s="52"/>
      <c r="N438" s="54"/>
      <c r="O438" s="254" t="str" cm="1">
        <f t="array" ref="O438">IF(A438="","",INDEX(근로조건!$A$5:$Y$1048576,MATCH(A438,근로조건!$A$5:$A$1048576,0)+0,15))</f>
        <v/>
      </c>
      <c r="P438" s="255" t="str" cm="1">
        <f t="array" ref="P438">IF(A438="","",INDEX(근로조건!$A$5:$Y$1048576,MATCH(A438,근로조건!$A$5:$A$1048576,0)+0,16))</f>
        <v/>
      </c>
      <c r="Q438" s="256" t="str" cm="1">
        <f t="array" ref="Q438">IF(A438="","",INDEX(근로조건!$A$5:$ZZ$1048576,MATCH(A438,근로조건!$A$5:$A$1048576,0)+0,21))</f>
        <v/>
      </c>
      <c r="R438" s="61"/>
      <c r="S438" s="61"/>
      <c r="T438" s="61"/>
      <c r="U438" s="61"/>
      <c r="V438" s="61"/>
      <c r="W438" s="61"/>
      <c r="X438" s="61"/>
      <c r="Y438" s="61"/>
      <c r="Z438" s="260" t="str">
        <f t="shared" si="21"/>
        <v/>
      </c>
      <c r="AA438" s="260" t="str">
        <f t="shared" si="22"/>
        <v/>
      </c>
      <c r="AB438" s="260" t="str" cm="1">
        <f t="array" ref="AB438">IFERROR(IF(A438="","",INDEX(근로조건!$A$5:$Z$1048576,MATCH(A438,근로조건!$A$5:$A$1048576,0)+0,17)-INDEX(근로조건!$A$5:$Z$1048576,MATCH(A438,근로조건!$A$5:$A$1048576,0)+0,11))*B438,"")</f>
        <v/>
      </c>
      <c r="AC438" s="260" t="str">
        <f t="shared" si="23"/>
        <v/>
      </c>
      <c r="AD438" s="260" t="str" cm="1">
        <f t="array" ref="AD438">IFERROR(IF(A438="","",INDEX(근로조건!$A$5:$L$1048576,MATCH(A438,근로조건!$A$5:$A$1048576,0)+0,12))*B438,"")</f>
        <v/>
      </c>
      <c r="AE438" s="261" t="str" cm="1">
        <f t="array" ref="AE438">IF(A438="","",INDEX(근로조건!$A$5:$AF$1048576,MATCH(A438,근로조건!$A$5:$A$1048576,0)+0,13))</f>
        <v/>
      </c>
      <c r="AF438" s="262" t="str" cm="1">
        <f t="array" ref="AF438">IF(A438="","",INDEX(근로조건!$A$5:$AF$1048576,MATCH(A438,근로조건!$A$5:$A$1048576,0)+0,14))</f>
        <v/>
      </c>
      <c r="AG438" s="261" t="str" cm="1">
        <f t="array" ref="AG438">IF(A438="","",INDEX(근로조건!$A$5:$AF$1048576,MATCH(A438,근로조건!$A$5:$A$1048576,0)+0,11))</f>
        <v/>
      </c>
      <c r="AH438" s="261" t="str" cm="1">
        <f t="array" ref="AH438">IF(A438="","",INDEX(근로조건!$A$5:$AF$1048576,MATCH(A438,근로조건!$A$5:$A$1048576,0)+0,19))</f>
        <v/>
      </c>
      <c r="AI438" s="262" t="str" cm="1">
        <f t="array" ref="AI438">IF(A438="","",INDEX(근로조건!$A$5:$AF$1048576,MATCH(A438,근로조건!$A$5:$A$1048576,0)+0,17))</f>
        <v/>
      </c>
      <c r="AJ438" s="253"/>
      <c r="AK438" s="253"/>
      <c r="AL438" s="253" t="str" cm="1">
        <f t="array" ref="AL438">IF(A438="","",INDEX(근로조건!$A$5:$AF$1048576,MATCH(A438,근로조건!$A$5:$A$1048576,0)+0,20))</f>
        <v/>
      </c>
      <c r="AM438" s="253"/>
      <c r="AN438" s="253"/>
      <c r="AO438" s="253"/>
      <c r="AP438" s="260"/>
      <c r="AQ438" s="123"/>
      <c r="AR438" s="166"/>
      <c r="AS438" s="267"/>
      <c r="AT438" s="266"/>
      <c r="AU438" s="266"/>
      <c r="AV438" s="266"/>
    </row>
    <row r="439" spans="1:48" x14ac:dyDescent="0.3">
      <c r="A439" s="52"/>
      <c r="B439" s="54"/>
      <c r="C439" s="53"/>
      <c r="D439" s="53"/>
      <c r="E439" s="53"/>
      <c r="F439" s="57"/>
      <c r="G439" s="57"/>
      <c r="H439" s="52"/>
      <c r="I439" s="53"/>
      <c r="J439" s="53"/>
      <c r="K439" s="95"/>
      <c r="L439" s="52"/>
      <c r="M439" s="52"/>
      <c r="N439" s="54"/>
      <c r="O439" s="254" t="str" cm="1">
        <f t="array" ref="O439">IF(A439="","",INDEX(근로조건!$A$5:$Y$1048576,MATCH(A439,근로조건!$A$5:$A$1048576,0)+0,15))</f>
        <v/>
      </c>
      <c r="P439" s="255" t="str" cm="1">
        <f t="array" ref="P439">IF(A439="","",INDEX(근로조건!$A$5:$Y$1048576,MATCH(A439,근로조건!$A$5:$A$1048576,0)+0,16))</f>
        <v/>
      </c>
      <c r="Q439" s="256" t="str" cm="1">
        <f t="array" ref="Q439">IF(A439="","",INDEX(근로조건!$A$5:$ZZ$1048576,MATCH(A439,근로조건!$A$5:$A$1048576,0)+0,21))</f>
        <v/>
      </c>
      <c r="R439" s="61"/>
      <c r="S439" s="61"/>
      <c r="T439" s="61"/>
      <c r="U439" s="61"/>
      <c r="V439" s="61"/>
      <c r="W439" s="61"/>
      <c r="X439" s="61"/>
      <c r="Y439" s="61"/>
      <c r="Z439" s="260" t="str">
        <f t="shared" si="21"/>
        <v/>
      </c>
      <c r="AA439" s="260" t="str">
        <f t="shared" si="22"/>
        <v/>
      </c>
      <c r="AB439" s="260" t="str" cm="1">
        <f t="array" ref="AB439">IFERROR(IF(A439="","",INDEX(근로조건!$A$5:$Z$1048576,MATCH(A439,근로조건!$A$5:$A$1048576,0)+0,17)-INDEX(근로조건!$A$5:$Z$1048576,MATCH(A439,근로조건!$A$5:$A$1048576,0)+0,11))*B439,"")</f>
        <v/>
      </c>
      <c r="AC439" s="260" t="str">
        <f t="shared" si="23"/>
        <v/>
      </c>
      <c r="AD439" s="260" t="str" cm="1">
        <f t="array" ref="AD439">IFERROR(IF(A439="","",INDEX(근로조건!$A$5:$L$1048576,MATCH(A439,근로조건!$A$5:$A$1048576,0)+0,12))*B439,"")</f>
        <v/>
      </c>
      <c r="AE439" s="261" t="str" cm="1">
        <f t="array" ref="AE439">IF(A439="","",INDEX(근로조건!$A$5:$AF$1048576,MATCH(A439,근로조건!$A$5:$A$1048576,0)+0,13))</f>
        <v/>
      </c>
      <c r="AF439" s="262" t="str" cm="1">
        <f t="array" ref="AF439">IF(A439="","",INDEX(근로조건!$A$5:$AF$1048576,MATCH(A439,근로조건!$A$5:$A$1048576,0)+0,14))</f>
        <v/>
      </c>
      <c r="AG439" s="261" t="str" cm="1">
        <f t="array" ref="AG439">IF(A439="","",INDEX(근로조건!$A$5:$AF$1048576,MATCH(A439,근로조건!$A$5:$A$1048576,0)+0,11))</f>
        <v/>
      </c>
      <c r="AH439" s="261" t="str" cm="1">
        <f t="array" ref="AH439">IF(A439="","",INDEX(근로조건!$A$5:$AF$1048576,MATCH(A439,근로조건!$A$5:$A$1048576,0)+0,19))</f>
        <v/>
      </c>
      <c r="AI439" s="262" t="str" cm="1">
        <f t="array" ref="AI439">IF(A439="","",INDEX(근로조건!$A$5:$AF$1048576,MATCH(A439,근로조건!$A$5:$A$1048576,0)+0,17))</f>
        <v/>
      </c>
      <c r="AJ439" s="253"/>
      <c r="AK439" s="253"/>
      <c r="AL439" s="253" t="str" cm="1">
        <f t="array" ref="AL439">IF(A439="","",INDEX(근로조건!$A$5:$AF$1048576,MATCH(A439,근로조건!$A$5:$A$1048576,0)+0,20))</f>
        <v/>
      </c>
      <c r="AM439" s="253"/>
      <c r="AN439" s="253"/>
      <c r="AO439" s="253"/>
      <c r="AP439" s="260"/>
      <c r="AQ439" s="123"/>
      <c r="AR439" s="166"/>
      <c r="AS439" s="267"/>
      <c r="AT439" s="266"/>
      <c r="AU439" s="266"/>
      <c r="AV439" s="266"/>
    </row>
    <row r="440" spans="1:48" x14ac:dyDescent="0.3">
      <c r="A440" s="52"/>
      <c r="B440" s="54"/>
      <c r="C440" s="53"/>
      <c r="D440" s="53"/>
      <c r="E440" s="53"/>
      <c r="F440" s="57"/>
      <c r="G440" s="57"/>
      <c r="H440" s="52"/>
      <c r="I440" s="53"/>
      <c r="J440" s="53"/>
      <c r="K440" s="95"/>
      <c r="L440" s="52"/>
      <c r="M440" s="52"/>
      <c r="N440" s="54"/>
      <c r="O440" s="254" t="str" cm="1">
        <f t="array" ref="O440">IF(A440="","",INDEX(근로조건!$A$5:$Y$1048576,MATCH(A440,근로조건!$A$5:$A$1048576,0)+0,15))</f>
        <v/>
      </c>
      <c r="P440" s="255" t="str" cm="1">
        <f t="array" ref="P440">IF(A440="","",INDEX(근로조건!$A$5:$Y$1048576,MATCH(A440,근로조건!$A$5:$A$1048576,0)+0,16))</f>
        <v/>
      </c>
      <c r="Q440" s="256" t="str" cm="1">
        <f t="array" ref="Q440">IF(A440="","",INDEX(근로조건!$A$5:$ZZ$1048576,MATCH(A440,근로조건!$A$5:$A$1048576,0)+0,21))</f>
        <v/>
      </c>
      <c r="R440" s="61"/>
      <c r="S440" s="61"/>
      <c r="T440" s="61"/>
      <c r="U440" s="61"/>
      <c r="V440" s="61"/>
      <c r="W440" s="61"/>
      <c r="X440" s="61"/>
      <c r="Y440" s="61"/>
      <c r="Z440" s="260" t="str">
        <f t="shared" si="21"/>
        <v/>
      </c>
      <c r="AA440" s="260" t="str">
        <f t="shared" si="22"/>
        <v/>
      </c>
      <c r="AB440" s="260" t="str" cm="1">
        <f t="array" ref="AB440">IFERROR(IF(A440="","",INDEX(근로조건!$A$5:$Z$1048576,MATCH(A440,근로조건!$A$5:$A$1048576,0)+0,17)-INDEX(근로조건!$A$5:$Z$1048576,MATCH(A440,근로조건!$A$5:$A$1048576,0)+0,11))*B440,"")</f>
        <v/>
      </c>
      <c r="AC440" s="260" t="str">
        <f t="shared" si="23"/>
        <v/>
      </c>
      <c r="AD440" s="260" t="str" cm="1">
        <f t="array" ref="AD440">IFERROR(IF(A440="","",INDEX(근로조건!$A$5:$L$1048576,MATCH(A440,근로조건!$A$5:$A$1048576,0)+0,12))*B440,"")</f>
        <v/>
      </c>
      <c r="AE440" s="261" t="str" cm="1">
        <f t="array" ref="AE440">IF(A440="","",INDEX(근로조건!$A$5:$AF$1048576,MATCH(A440,근로조건!$A$5:$A$1048576,0)+0,13))</f>
        <v/>
      </c>
      <c r="AF440" s="262" t="str" cm="1">
        <f t="array" ref="AF440">IF(A440="","",INDEX(근로조건!$A$5:$AF$1048576,MATCH(A440,근로조건!$A$5:$A$1048576,0)+0,14))</f>
        <v/>
      </c>
      <c r="AG440" s="261" t="str" cm="1">
        <f t="array" ref="AG440">IF(A440="","",INDEX(근로조건!$A$5:$AF$1048576,MATCH(A440,근로조건!$A$5:$A$1048576,0)+0,11))</f>
        <v/>
      </c>
      <c r="AH440" s="261" t="str" cm="1">
        <f t="array" ref="AH440">IF(A440="","",INDEX(근로조건!$A$5:$AF$1048576,MATCH(A440,근로조건!$A$5:$A$1048576,0)+0,19))</f>
        <v/>
      </c>
      <c r="AI440" s="262" t="str" cm="1">
        <f t="array" ref="AI440">IF(A440="","",INDEX(근로조건!$A$5:$AF$1048576,MATCH(A440,근로조건!$A$5:$A$1048576,0)+0,17))</f>
        <v/>
      </c>
      <c r="AJ440" s="253"/>
      <c r="AK440" s="253"/>
      <c r="AL440" s="253" t="str" cm="1">
        <f t="array" ref="AL440">IF(A440="","",INDEX(근로조건!$A$5:$AF$1048576,MATCH(A440,근로조건!$A$5:$A$1048576,0)+0,20))</f>
        <v/>
      </c>
      <c r="AM440" s="253"/>
      <c r="AN440" s="253"/>
      <c r="AO440" s="253"/>
      <c r="AP440" s="260"/>
      <c r="AQ440" s="123"/>
      <c r="AR440" s="166"/>
      <c r="AS440" s="267"/>
      <c r="AT440" s="266"/>
      <c r="AU440" s="266"/>
      <c r="AV440" s="266"/>
    </row>
    <row r="441" spans="1:48" x14ac:dyDescent="0.3">
      <c r="A441" s="52"/>
      <c r="B441" s="54"/>
      <c r="C441" s="53"/>
      <c r="D441" s="53"/>
      <c r="E441" s="53"/>
      <c r="F441" s="57"/>
      <c r="G441" s="57"/>
      <c r="H441" s="52"/>
      <c r="I441" s="53"/>
      <c r="J441" s="53"/>
      <c r="K441" s="95"/>
      <c r="L441" s="52"/>
      <c r="M441" s="52"/>
      <c r="N441" s="54"/>
      <c r="O441" s="254" t="str" cm="1">
        <f t="array" ref="O441">IF(A441="","",INDEX(근로조건!$A$5:$Y$1048576,MATCH(A441,근로조건!$A$5:$A$1048576,0)+0,15))</f>
        <v/>
      </c>
      <c r="P441" s="255" t="str" cm="1">
        <f t="array" ref="P441">IF(A441="","",INDEX(근로조건!$A$5:$Y$1048576,MATCH(A441,근로조건!$A$5:$A$1048576,0)+0,16))</f>
        <v/>
      </c>
      <c r="Q441" s="256" t="str" cm="1">
        <f t="array" ref="Q441">IF(A441="","",INDEX(근로조건!$A$5:$ZZ$1048576,MATCH(A441,근로조건!$A$5:$A$1048576,0)+0,21))</f>
        <v/>
      </c>
      <c r="R441" s="61"/>
      <c r="S441" s="61"/>
      <c r="T441" s="61"/>
      <c r="U441" s="61"/>
      <c r="V441" s="61"/>
      <c r="W441" s="61"/>
      <c r="X441" s="61"/>
      <c r="Y441" s="61"/>
      <c r="Z441" s="260" t="str">
        <f t="shared" si="21"/>
        <v/>
      </c>
      <c r="AA441" s="260" t="str">
        <f t="shared" si="22"/>
        <v/>
      </c>
      <c r="AB441" s="260" t="str" cm="1">
        <f t="array" ref="AB441">IFERROR(IF(A441="","",INDEX(근로조건!$A$5:$Z$1048576,MATCH(A441,근로조건!$A$5:$A$1048576,0)+0,17)-INDEX(근로조건!$A$5:$Z$1048576,MATCH(A441,근로조건!$A$5:$A$1048576,0)+0,11))*B441,"")</f>
        <v/>
      </c>
      <c r="AC441" s="260" t="str">
        <f t="shared" si="23"/>
        <v/>
      </c>
      <c r="AD441" s="260" t="str" cm="1">
        <f t="array" ref="AD441">IFERROR(IF(A441="","",INDEX(근로조건!$A$5:$L$1048576,MATCH(A441,근로조건!$A$5:$A$1048576,0)+0,12))*B441,"")</f>
        <v/>
      </c>
      <c r="AE441" s="261" t="str" cm="1">
        <f t="array" ref="AE441">IF(A441="","",INDEX(근로조건!$A$5:$AF$1048576,MATCH(A441,근로조건!$A$5:$A$1048576,0)+0,13))</f>
        <v/>
      </c>
      <c r="AF441" s="262" t="str" cm="1">
        <f t="array" ref="AF441">IF(A441="","",INDEX(근로조건!$A$5:$AF$1048576,MATCH(A441,근로조건!$A$5:$A$1048576,0)+0,14))</f>
        <v/>
      </c>
      <c r="AG441" s="261" t="str" cm="1">
        <f t="array" ref="AG441">IF(A441="","",INDEX(근로조건!$A$5:$AF$1048576,MATCH(A441,근로조건!$A$5:$A$1048576,0)+0,11))</f>
        <v/>
      </c>
      <c r="AH441" s="261" t="str" cm="1">
        <f t="array" ref="AH441">IF(A441="","",INDEX(근로조건!$A$5:$AF$1048576,MATCH(A441,근로조건!$A$5:$A$1048576,0)+0,19))</f>
        <v/>
      </c>
      <c r="AI441" s="262" t="str" cm="1">
        <f t="array" ref="AI441">IF(A441="","",INDEX(근로조건!$A$5:$AF$1048576,MATCH(A441,근로조건!$A$5:$A$1048576,0)+0,17))</f>
        <v/>
      </c>
      <c r="AJ441" s="253"/>
      <c r="AK441" s="253"/>
      <c r="AL441" s="253" t="str" cm="1">
        <f t="array" ref="AL441">IF(A441="","",INDEX(근로조건!$A$5:$AF$1048576,MATCH(A441,근로조건!$A$5:$A$1048576,0)+0,20))</f>
        <v/>
      </c>
      <c r="AM441" s="253"/>
      <c r="AN441" s="253"/>
      <c r="AO441" s="253"/>
      <c r="AP441" s="260"/>
      <c r="AQ441" s="123"/>
      <c r="AR441" s="166"/>
      <c r="AS441" s="267"/>
      <c r="AT441" s="266"/>
      <c r="AU441" s="266"/>
      <c r="AV441" s="266"/>
    </row>
    <row r="442" spans="1:48" x14ac:dyDescent="0.3">
      <c r="A442" s="52"/>
      <c r="B442" s="54"/>
      <c r="C442" s="53"/>
      <c r="D442" s="53"/>
      <c r="E442" s="53"/>
      <c r="F442" s="57"/>
      <c r="G442" s="57"/>
      <c r="H442" s="52"/>
      <c r="I442" s="53"/>
      <c r="J442" s="53"/>
      <c r="K442" s="95"/>
      <c r="L442" s="52"/>
      <c r="M442" s="52"/>
      <c r="N442" s="54"/>
      <c r="O442" s="254" t="str" cm="1">
        <f t="array" ref="O442">IF(A442="","",INDEX(근로조건!$A$5:$Y$1048576,MATCH(A442,근로조건!$A$5:$A$1048576,0)+0,15))</f>
        <v/>
      </c>
      <c r="P442" s="255" t="str" cm="1">
        <f t="array" ref="P442">IF(A442="","",INDEX(근로조건!$A$5:$Y$1048576,MATCH(A442,근로조건!$A$5:$A$1048576,0)+0,16))</f>
        <v/>
      </c>
      <c r="Q442" s="256" t="str" cm="1">
        <f t="array" ref="Q442">IF(A442="","",INDEX(근로조건!$A$5:$ZZ$1048576,MATCH(A442,근로조건!$A$5:$A$1048576,0)+0,21))</f>
        <v/>
      </c>
      <c r="R442" s="61"/>
      <c r="S442" s="61"/>
      <c r="T442" s="61"/>
      <c r="U442" s="61"/>
      <c r="V442" s="61"/>
      <c r="W442" s="61"/>
      <c r="X442" s="61"/>
      <c r="Y442" s="61"/>
      <c r="Z442" s="260" t="str">
        <f t="shared" si="21"/>
        <v/>
      </c>
      <c r="AA442" s="260" t="str">
        <f t="shared" si="22"/>
        <v/>
      </c>
      <c r="AB442" s="260" t="str" cm="1">
        <f t="array" ref="AB442">IFERROR(IF(A442="","",INDEX(근로조건!$A$5:$Z$1048576,MATCH(A442,근로조건!$A$5:$A$1048576,0)+0,17)-INDEX(근로조건!$A$5:$Z$1048576,MATCH(A442,근로조건!$A$5:$A$1048576,0)+0,11))*B442,"")</f>
        <v/>
      </c>
      <c r="AC442" s="260" t="str">
        <f t="shared" si="23"/>
        <v/>
      </c>
      <c r="AD442" s="260" t="str" cm="1">
        <f t="array" ref="AD442">IFERROR(IF(A442="","",INDEX(근로조건!$A$5:$L$1048576,MATCH(A442,근로조건!$A$5:$A$1048576,0)+0,12))*B442,"")</f>
        <v/>
      </c>
      <c r="AE442" s="261" t="str" cm="1">
        <f t="array" ref="AE442">IF(A442="","",INDEX(근로조건!$A$5:$AF$1048576,MATCH(A442,근로조건!$A$5:$A$1048576,0)+0,13))</f>
        <v/>
      </c>
      <c r="AF442" s="262" t="str" cm="1">
        <f t="array" ref="AF442">IF(A442="","",INDEX(근로조건!$A$5:$AF$1048576,MATCH(A442,근로조건!$A$5:$A$1048576,0)+0,14))</f>
        <v/>
      </c>
      <c r="AG442" s="261" t="str" cm="1">
        <f t="array" ref="AG442">IF(A442="","",INDEX(근로조건!$A$5:$AF$1048576,MATCH(A442,근로조건!$A$5:$A$1048576,0)+0,11))</f>
        <v/>
      </c>
      <c r="AH442" s="261" t="str" cm="1">
        <f t="array" ref="AH442">IF(A442="","",INDEX(근로조건!$A$5:$AF$1048576,MATCH(A442,근로조건!$A$5:$A$1048576,0)+0,19))</f>
        <v/>
      </c>
      <c r="AI442" s="262" t="str" cm="1">
        <f t="array" ref="AI442">IF(A442="","",INDEX(근로조건!$A$5:$AF$1048576,MATCH(A442,근로조건!$A$5:$A$1048576,0)+0,17))</f>
        <v/>
      </c>
      <c r="AJ442" s="253"/>
      <c r="AK442" s="253"/>
      <c r="AL442" s="253" t="str" cm="1">
        <f t="array" ref="AL442">IF(A442="","",INDEX(근로조건!$A$5:$AF$1048576,MATCH(A442,근로조건!$A$5:$A$1048576,0)+0,20))</f>
        <v/>
      </c>
      <c r="AM442" s="253"/>
      <c r="AN442" s="253"/>
      <c r="AO442" s="253"/>
      <c r="AP442" s="260"/>
      <c r="AQ442" s="123"/>
      <c r="AR442" s="166"/>
      <c r="AS442" s="267"/>
      <c r="AT442" s="266"/>
      <c r="AU442" s="266"/>
      <c r="AV442" s="266"/>
    </row>
    <row r="443" spans="1:48" x14ac:dyDescent="0.3">
      <c r="A443" s="52"/>
      <c r="B443" s="54"/>
      <c r="C443" s="53"/>
      <c r="D443" s="53"/>
      <c r="E443" s="53"/>
      <c r="F443" s="57"/>
      <c r="G443" s="57"/>
      <c r="H443" s="52"/>
      <c r="I443" s="53"/>
      <c r="J443" s="53"/>
      <c r="K443" s="95"/>
      <c r="L443" s="52"/>
      <c r="M443" s="52"/>
      <c r="N443" s="54"/>
      <c r="O443" s="254" t="str" cm="1">
        <f t="array" ref="O443">IF(A443="","",INDEX(근로조건!$A$5:$Y$1048576,MATCH(A443,근로조건!$A$5:$A$1048576,0)+0,15))</f>
        <v/>
      </c>
      <c r="P443" s="255" t="str" cm="1">
        <f t="array" ref="P443">IF(A443="","",INDEX(근로조건!$A$5:$Y$1048576,MATCH(A443,근로조건!$A$5:$A$1048576,0)+0,16))</f>
        <v/>
      </c>
      <c r="Q443" s="256" t="str" cm="1">
        <f t="array" ref="Q443">IF(A443="","",INDEX(근로조건!$A$5:$ZZ$1048576,MATCH(A443,근로조건!$A$5:$A$1048576,0)+0,21))</f>
        <v/>
      </c>
      <c r="R443" s="61"/>
      <c r="S443" s="61"/>
      <c r="T443" s="61"/>
      <c r="U443" s="61"/>
      <c r="V443" s="61"/>
      <c r="W443" s="61"/>
      <c r="X443" s="61"/>
      <c r="Y443" s="61"/>
      <c r="Z443" s="260" t="str">
        <f t="shared" si="21"/>
        <v/>
      </c>
      <c r="AA443" s="260" t="str">
        <f t="shared" si="22"/>
        <v/>
      </c>
      <c r="AB443" s="260" t="str" cm="1">
        <f t="array" ref="AB443">IFERROR(IF(A443="","",INDEX(근로조건!$A$5:$Z$1048576,MATCH(A443,근로조건!$A$5:$A$1048576,0)+0,17)-INDEX(근로조건!$A$5:$Z$1048576,MATCH(A443,근로조건!$A$5:$A$1048576,0)+0,11))*B443,"")</f>
        <v/>
      </c>
      <c r="AC443" s="260" t="str">
        <f t="shared" si="23"/>
        <v/>
      </c>
      <c r="AD443" s="260" t="str" cm="1">
        <f t="array" ref="AD443">IFERROR(IF(A443="","",INDEX(근로조건!$A$5:$L$1048576,MATCH(A443,근로조건!$A$5:$A$1048576,0)+0,12))*B443,"")</f>
        <v/>
      </c>
      <c r="AE443" s="261" t="str" cm="1">
        <f t="array" ref="AE443">IF(A443="","",INDEX(근로조건!$A$5:$AF$1048576,MATCH(A443,근로조건!$A$5:$A$1048576,0)+0,13))</f>
        <v/>
      </c>
      <c r="AF443" s="262" t="str" cm="1">
        <f t="array" ref="AF443">IF(A443="","",INDEX(근로조건!$A$5:$AF$1048576,MATCH(A443,근로조건!$A$5:$A$1048576,0)+0,14))</f>
        <v/>
      </c>
      <c r="AG443" s="261" t="str" cm="1">
        <f t="array" ref="AG443">IF(A443="","",INDEX(근로조건!$A$5:$AF$1048576,MATCH(A443,근로조건!$A$5:$A$1048576,0)+0,11))</f>
        <v/>
      </c>
      <c r="AH443" s="261" t="str" cm="1">
        <f t="array" ref="AH443">IF(A443="","",INDEX(근로조건!$A$5:$AF$1048576,MATCH(A443,근로조건!$A$5:$A$1048576,0)+0,19))</f>
        <v/>
      </c>
      <c r="AI443" s="262" t="str" cm="1">
        <f t="array" ref="AI443">IF(A443="","",INDEX(근로조건!$A$5:$AF$1048576,MATCH(A443,근로조건!$A$5:$A$1048576,0)+0,17))</f>
        <v/>
      </c>
      <c r="AJ443" s="253"/>
      <c r="AK443" s="253"/>
      <c r="AL443" s="253" t="str" cm="1">
        <f t="array" ref="AL443">IF(A443="","",INDEX(근로조건!$A$5:$AF$1048576,MATCH(A443,근로조건!$A$5:$A$1048576,0)+0,20))</f>
        <v/>
      </c>
      <c r="AM443" s="253"/>
      <c r="AN443" s="253"/>
      <c r="AO443" s="253"/>
      <c r="AP443" s="260"/>
      <c r="AQ443" s="123"/>
      <c r="AR443" s="166"/>
      <c r="AS443" s="267"/>
      <c r="AT443" s="266"/>
      <c r="AU443" s="266"/>
      <c r="AV443" s="266"/>
    </row>
    <row r="444" spans="1:48" x14ac:dyDescent="0.3">
      <c r="A444" s="52"/>
      <c r="B444" s="54"/>
      <c r="C444" s="53"/>
      <c r="D444" s="53"/>
      <c r="E444" s="53"/>
      <c r="F444" s="57"/>
      <c r="G444" s="57"/>
      <c r="H444" s="52"/>
      <c r="I444" s="53"/>
      <c r="J444" s="53"/>
      <c r="K444" s="95"/>
      <c r="L444" s="52"/>
      <c r="M444" s="52"/>
      <c r="N444" s="54"/>
      <c r="O444" s="254" t="str" cm="1">
        <f t="array" ref="O444">IF(A444="","",INDEX(근로조건!$A$5:$Y$1048576,MATCH(A444,근로조건!$A$5:$A$1048576,0)+0,15))</f>
        <v/>
      </c>
      <c r="P444" s="255" t="str" cm="1">
        <f t="array" ref="P444">IF(A444="","",INDEX(근로조건!$A$5:$Y$1048576,MATCH(A444,근로조건!$A$5:$A$1048576,0)+0,16))</f>
        <v/>
      </c>
      <c r="Q444" s="256" t="str" cm="1">
        <f t="array" ref="Q444">IF(A444="","",INDEX(근로조건!$A$5:$ZZ$1048576,MATCH(A444,근로조건!$A$5:$A$1048576,0)+0,21))</f>
        <v/>
      </c>
      <c r="R444" s="61"/>
      <c r="S444" s="61"/>
      <c r="T444" s="61"/>
      <c r="U444" s="61"/>
      <c r="V444" s="61"/>
      <c r="W444" s="61"/>
      <c r="X444" s="61"/>
      <c r="Y444" s="61"/>
      <c r="Z444" s="260" t="str">
        <f t="shared" si="21"/>
        <v/>
      </c>
      <c r="AA444" s="260" t="str">
        <f t="shared" si="22"/>
        <v/>
      </c>
      <c r="AB444" s="260" t="str" cm="1">
        <f t="array" ref="AB444">IFERROR(IF(A444="","",INDEX(근로조건!$A$5:$Z$1048576,MATCH(A444,근로조건!$A$5:$A$1048576,0)+0,17)-INDEX(근로조건!$A$5:$Z$1048576,MATCH(A444,근로조건!$A$5:$A$1048576,0)+0,11))*B444,"")</f>
        <v/>
      </c>
      <c r="AC444" s="260" t="str">
        <f t="shared" si="23"/>
        <v/>
      </c>
      <c r="AD444" s="260" t="str" cm="1">
        <f t="array" ref="AD444">IFERROR(IF(A444="","",INDEX(근로조건!$A$5:$L$1048576,MATCH(A444,근로조건!$A$5:$A$1048576,0)+0,12))*B444,"")</f>
        <v/>
      </c>
      <c r="AE444" s="261" t="str" cm="1">
        <f t="array" ref="AE444">IF(A444="","",INDEX(근로조건!$A$5:$AF$1048576,MATCH(A444,근로조건!$A$5:$A$1048576,0)+0,13))</f>
        <v/>
      </c>
      <c r="AF444" s="262" t="str" cm="1">
        <f t="array" ref="AF444">IF(A444="","",INDEX(근로조건!$A$5:$AF$1048576,MATCH(A444,근로조건!$A$5:$A$1048576,0)+0,14))</f>
        <v/>
      </c>
      <c r="AG444" s="261" t="str" cm="1">
        <f t="array" ref="AG444">IF(A444="","",INDEX(근로조건!$A$5:$AF$1048576,MATCH(A444,근로조건!$A$5:$A$1048576,0)+0,11))</f>
        <v/>
      </c>
      <c r="AH444" s="261" t="str" cm="1">
        <f t="array" ref="AH444">IF(A444="","",INDEX(근로조건!$A$5:$AF$1048576,MATCH(A444,근로조건!$A$5:$A$1048576,0)+0,19))</f>
        <v/>
      </c>
      <c r="AI444" s="262" t="str" cm="1">
        <f t="array" ref="AI444">IF(A444="","",INDEX(근로조건!$A$5:$AF$1048576,MATCH(A444,근로조건!$A$5:$A$1048576,0)+0,17))</f>
        <v/>
      </c>
      <c r="AJ444" s="253"/>
      <c r="AK444" s="253"/>
      <c r="AL444" s="253" t="str" cm="1">
        <f t="array" ref="AL444">IF(A444="","",INDEX(근로조건!$A$5:$AF$1048576,MATCH(A444,근로조건!$A$5:$A$1048576,0)+0,20))</f>
        <v/>
      </c>
      <c r="AM444" s="253"/>
      <c r="AN444" s="253"/>
      <c r="AO444" s="253"/>
      <c r="AP444" s="260"/>
      <c r="AQ444" s="123"/>
      <c r="AR444" s="166"/>
      <c r="AS444" s="267"/>
      <c r="AT444" s="266"/>
      <c r="AU444" s="266"/>
      <c r="AV444" s="266"/>
    </row>
    <row r="445" spans="1:48" x14ac:dyDescent="0.3">
      <c r="A445" s="52"/>
      <c r="B445" s="54"/>
      <c r="C445" s="53"/>
      <c r="D445" s="53"/>
      <c r="E445" s="53"/>
      <c r="F445" s="57"/>
      <c r="G445" s="57"/>
      <c r="H445" s="52"/>
      <c r="I445" s="53"/>
      <c r="J445" s="53"/>
      <c r="K445" s="95"/>
      <c r="L445" s="52"/>
      <c r="M445" s="52"/>
      <c r="N445" s="54"/>
      <c r="O445" s="254" t="str" cm="1">
        <f t="array" ref="O445">IF(A445="","",INDEX(근로조건!$A$5:$Y$1048576,MATCH(A445,근로조건!$A$5:$A$1048576,0)+0,15))</f>
        <v/>
      </c>
      <c r="P445" s="255" t="str" cm="1">
        <f t="array" ref="P445">IF(A445="","",INDEX(근로조건!$A$5:$Y$1048576,MATCH(A445,근로조건!$A$5:$A$1048576,0)+0,16))</f>
        <v/>
      </c>
      <c r="Q445" s="256" t="str" cm="1">
        <f t="array" ref="Q445">IF(A445="","",INDEX(근로조건!$A$5:$ZZ$1048576,MATCH(A445,근로조건!$A$5:$A$1048576,0)+0,21))</f>
        <v/>
      </c>
      <c r="R445" s="61"/>
      <c r="S445" s="61"/>
      <c r="T445" s="61"/>
      <c r="U445" s="61"/>
      <c r="V445" s="61"/>
      <c r="W445" s="61"/>
      <c r="X445" s="61"/>
      <c r="Y445" s="61"/>
      <c r="Z445" s="260" t="str">
        <f t="shared" si="21"/>
        <v/>
      </c>
      <c r="AA445" s="260" t="str">
        <f t="shared" si="22"/>
        <v/>
      </c>
      <c r="AB445" s="260" t="str" cm="1">
        <f t="array" ref="AB445">IFERROR(IF(A445="","",INDEX(근로조건!$A$5:$Z$1048576,MATCH(A445,근로조건!$A$5:$A$1048576,0)+0,17)-INDEX(근로조건!$A$5:$Z$1048576,MATCH(A445,근로조건!$A$5:$A$1048576,0)+0,11))*B445,"")</f>
        <v/>
      </c>
      <c r="AC445" s="260" t="str">
        <f t="shared" si="23"/>
        <v/>
      </c>
      <c r="AD445" s="260" t="str" cm="1">
        <f t="array" ref="AD445">IFERROR(IF(A445="","",INDEX(근로조건!$A$5:$L$1048576,MATCH(A445,근로조건!$A$5:$A$1048576,0)+0,12))*B445,"")</f>
        <v/>
      </c>
      <c r="AE445" s="261" t="str" cm="1">
        <f t="array" ref="AE445">IF(A445="","",INDEX(근로조건!$A$5:$AF$1048576,MATCH(A445,근로조건!$A$5:$A$1048576,0)+0,13))</f>
        <v/>
      </c>
      <c r="AF445" s="262" t="str" cm="1">
        <f t="array" ref="AF445">IF(A445="","",INDEX(근로조건!$A$5:$AF$1048576,MATCH(A445,근로조건!$A$5:$A$1048576,0)+0,14))</f>
        <v/>
      </c>
      <c r="AG445" s="261" t="str" cm="1">
        <f t="array" ref="AG445">IF(A445="","",INDEX(근로조건!$A$5:$AF$1048576,MATCH(A445,근로조건!$A$5:$A$1048576,0)+0,11))</f>
        <v/>
      </c>
      <c r="AH445" s="261" t="str" cm="1">
        <f t="array" ref="AH445">IF(A445="","",INDEX(근로조건!$A$5:$AF$1048576,MATCH(A445,근로조건!$A$5:$A$1048576,0)+0,19))</f>
        <v/>
      </c>
      <c r="AI445" s="262" t="str" cm="1">
        <f t="array" ref="AI445">IF(A445="","",INDEX(근로조건!$A$5:$AF$1048576,MATCH(A445,근로조건!$A$5:$A$1048576,0)+0,17))</f>
        <v/>
      </c>
      <c r="AJ445" s="253"/>
      <c r="AK445" s="253"/>
      <c r="AL445" s="253" t="str" cm="1">
        <f t="array" ref="AL445">IF(A445="","",INDEX(근로조건!$A$5:$AF$1048576,MATCH(A445,근로조건!$A$5:$A$1048576,0)+0,20))</f>
        <v/>
      </c>
      <c r="AM445" s="253"/>
      <c r="AN445" s="253"/>
      <c r="AO445" s="253"/>
      <c r="AP445" s="260"/>
      <c r="AQ445" s="123"/>
      <c r="AR445" s="166"/>
      <c r="AS445" s="267"/>
      <c r="AT445" s="266"/>
      <c r="AU445" s="266"/>
      <c r="AV445" s="266"/>
    </row>
    <row r="446" spans="1:48" x14ac:dyDescent="0.3">
      <c r="A446" s="52"/>
      <c r="B446" s="54"/>
      <c r="C446" s="53"/>
      <c r="D446" s="53"/>
      <c r="E446" s="53"/>
      <c r="F446" s="57"/>
      <c r="G446" s="57"/>
      <c r="H446" s="52"/>
      <c r="I446" s="53"/>
      <c r="J446" s="53"/>
      <c r="K446" s="95"/>
      <c r="L446" s="52"/>
      <c r="M446" s="52"/>
      <c r="N446" s="54"/>
      <c r="O446" s="254" t="str" cm="1">
        <f t="array" ref="O446">IF(A446="","",INDEX(근로조건!$A$5:$Y$1048576,MATCH(A446,근로조건!$A$5:$A$1048576,0)+0,15))</f>
        <v/>
      </c>
      <c r="P446" s="255" t="str" cm="1">
        <f t="array" ref="P446">IF(A446="","",INDEX(근로조건!$A$5:$Y$1048576,MATCH(A446,근로조건!$A$5:$A$1048576,0)+0,16))</f>
        <v/>
      </c>
      <c r="Q446" s="256" t="str" cm="1">
        <f t="array" ref="Q446">IF(A446="","",INDEX(근로조건!$A$5:$ZZ$1048576,MATCH(A446,근로조건!$A$5:$A$1048576,0)+0,21))</f>
        <v/>
      </c>
      <c r="R446" s="61"/>
      <c r="S446" s="61"/>
      <c r="T446" s="61"/>
      <c r="U446" s="61"/>
      <c r="V446" s="61"/>
      <c r="W446" s="61"/>
      <c r="X446" s="61"/>
      <c r="Y446" s="61"/>
      <c r="Z446" s="260" t="str">
        <f t="shared" si="21"/>
        <v/>
      </c>
      <c r="AA446" s="260" t="str">
        <f t="shared" si="22"/>
        <v/>
      </c>
      <c r="AB446" s="260" t="str" cm="1">
        <f t="array" ref="AB446">IFERROR(IF(A446="","",INDEX(근로조건!$A$5:$Z$1048576,MATCH(A446,근로조건!$A$5:$A$1048576,0)+0,17)-INDEX(근로조건!$A$5:$Z$1048576,MATCH(A446,근로조건!$A$5:$A$1048576,0)+0,11))*B446,"")</f>
        <v/>
      </c>
      <c r="AC446" s="260" t="str">
        <f t="shared" si="23"/>
        <v/>
      </c>
      <c r="AD446" s="260" t="str" cm="1">
        <f t="array" ref="AD446">IFERROR(IF(A446="","",INDEX(근로조건!$A$5:$L$1048576,MATCH(A446,근로조건!$A$5:$A$1048576,0)+0,12))*B446,"")</f>
        <v/>
      </c>
      <c r="AE446" s="261" t="str" cm="1">
        <f t="array" ref="AE446">IF(A446="","",INDEX(근로조건!$A$5:$AF$1048576,MATCH(A446,근로조건!$A$5:$A$1048576,0)+0,13))</f>
        <v/>
      </c>
      <c r="AF446" s="262" t="str" cm="1">
        <f t="array" ref="AF446">IF(A446="","",INDEX(근로조건!$A$5:$AF$1048576,MATCH(A446,근로조건!$A$5:$A$1048576,0)+0,14))</f>
        <v/>
      </c>
      <c r="AG446" s="261" t="str" cm="1">
        <f t="array" ref="AG446">IF(A446="","",INDEX(근로조건!$A$5:$AF$1048576,MATCH(A446,근로조건!$A$5:$A$1048576,0)+0,11))</f>
        <v/>
      </c>
      <c r="AH446" s="261" t="str" cm="1">
        <f t="array" ref="AH446">IF(A446="","",INDEX(근로조건!$A$5:$AF$1048576,MATCH(A446,근로조건!$A$5:$A$1048576,0)+0,19))</f>
        <v/>
      </c>
      <c r="AI446" s="262" t="str" cm="1">
        <f t="array" ref="AI446">IF(A446="","",INDEX(근로조건!$A$5:$AF$1048576,MATCH(A446,근로조건!$A$5:$A$1048576,0)+0,17))</f>
        <v/>
      </c>
      <c r="AJ446" s="253"/>
      <c r="AK446" s="253"/>
      <c r="AL446" s="253" t="str" cm="1">
        <f t="array" ref="AL446">IF(A446="","",INDEX(근로조건!$A$5:$AF$1048576,MATCH(A446,근로조건!$A$5:$A$1048576,0)+0,20))</f>
        <v/>
      </c>
      <c r="AM446" s="253"/>
      <c r="AN446" s="253"/>
      <c r="AO446" s="253"/>
      <c r="AP446" s="260"/>
      <c r="AQ446" s="123"/>
      <c r="AR446" s="166"/>
      <c r="AS446" s="267"/>
      <c r="AT446" s="266"/>
      <c r="AU446" s="266"/>
      <c r="AV446" s="266"/>
    </row>
    <row r="447" spans="1:48" x14ac:dyDescent="0.3">
      <c r="A447" s="52"/>
      <c r="B447" s="54"/>
      <c r="C447" s="53"/>
      <c r="D447" s="53"/>
      <c r="E447" s="53"/>
      <c r="F447" s="57"/>
      <c r="G447" s="57"/>
      <c r="H447" s="52"/>
      <c r="I447" s="53"/>
      <c r="J447" s="53"/>
      <c r="K447" s="95"/>
      <c r="L447" s="52"/>
      <c r="M447" s="52"/>
      <c r="N447" s="54"/>
      <c r="O447" s="254" t="str" cm="1">
        <f t="array" ref="O447">IF(A447="","",INDEX(근로조건!$A$5:$Y$1048576,MATCH(A447,근로조건!$A$5:$A$1048576,0)+0,15))</f>
        <v/>
      </c>
      <c r="P447" s="255" t="str" cm="1">
        <f t="array" ref="P447">IF(A447="","",INDEX(근로조건!$A$5:$Y$1048576,MATCH(A447,근로조건!$A$5:$A$1048576,0)+0,16))</f>
        <v/>
      </c>
      <c r="Q447" s="256" t="str" cm="1">
        <f t="array" ref="Q447">IF(A447="","",INDEX(근로조건!$A$5:$ZZ$1048576,MATCH(A447,근로조건!$A$5:$A$1048576,0)+0,21))</f>
        <v/>
      </c>
      <c r="R447" s="61"/>
      <c r="S447" s="61"/>
      <c r="T447" s="61"/>
      <c r="U447" s="61"/>
      <c r="V447" s="61"/>
      <c r="W447" s="61"/>
      <c r="X447" s="61"/>
      <c r="Y447" s="61"/>
      <c r="Z447" s="260" t="str">
        <f t="shared" si="21"/>
        <v/>
      </c>
      <c r="AA447" s="260" t="str">
        <f t="shared" si="22"/>
        <v/>
      </c>
      <c r="AB447" s="260" t="str" cm="1">
        <f t="array" ref="AB447">IFERROR(IF(A447="","",INDEX(근로조건!$A$5:$Z$1048576,MATCH(A447,근로조건!$A$5:$A$1048576,0)+0,17)-INDEX(근로조건!$A$5:$Z$1048576,MATCH(A447,근로조건!$A$5:$A$1048576,0)+0,11))*B447,"")</f>
        <v/>
      </c>
      <c r="AC447" s="260" t="str">
        <f t="shared" si="23"/>
        <v/>
      </c>
      <c r="AD447" s="260" t="str" cm="1">
        <f t="array" ref="AD447">IFERROR(IF(A447="","",INDEX(근로조건!$A$5:$L$1048576,MATCH(A447,근로조건!$A$5:$A$1048576,0)+0,12))*B447,"")</f>
        <v/>
      </c>
      <c r="AE447" s="261" t="str" cm="1">
        <f t="array" ref="AE447">IF(A447="","",INDEX(근로조건!$A$5:$AF$1048576,MATCH(A447,근로조건!$A$5:$A$1048576,0)+0,13))</f>
        <v/>
      </c>
      <c r="AF447" s="262" t="str" cm="1">
        <f t="array" ref="AF447">IF(A447="","",INDEX(근로조건!$A$5:$AF$1048576,MATCH(A447,근로조건!$A$5:$A$1048576,0)+0,14))</f>
        <v/>
      </c>
      <c r="AG447" s="261" t="str" cm="1">
        <f t="array" ref="AG447">IF(A447="","",INDEX(근로조건!$A$5:$AF$1048576,MATCH(A447,근로조건!$A$5:$A$1048576,0)+0,11))</f>
        <v/>
      </c>
      <c r="AH447" s="261" t="str" cm="1">
        <f t="array" ref="AH447">IF(A447="","",INDEX(근로조건!$A$5:$AF$1048576,MATCH(A447,근로조건!$A$5:$A$1048576,0)+0,19))</f>
        <v/>
      </c>
      <c r="AI447" s="262" t="str" cm="1">
        <f t="array" ref="AI447">IF(A447="","",INDEX(근로조건!$A$5:$AF$1048576,MATCH(A447,근로조건!$A$5:$A$1048576,0)+0,17))</f>
        <v/>
      </c>
      <c r="AJ447" s="253"/>
      <c r="AK447" s="253"/>
      <c r="AL447" s="253" t="str" cm="1">
        <f t="array" ref="AL447">IF(A447="","",INDEX(근로조건!$A$5:$AF$1048576,MATCH(A447,근로조건!$A$5:$A$1048576,0)+0,20))</f>
        <v/>
      </c>
      <c r="AM447" s="253"/>
      <c r="AN447" s="253"/>
      <c r="AO447" s="253"/>
      <c r="AP447" s="260"/>
      <c r="AQ447" s="123"/>
      <c r="AR447" s="166"/>
      <c r="AS447" s="267"/>
      <c r="AT447" s="266"/>
      <c r="AU447" s="266"/>
      <c r="AV447" s="266"/>
    </row>
    <row r="448" spans="1:48" x14ac:dyDescent="0.3">
      <c r="A448" s="52"/>
      <c r="B448" s="54"/>
      <c r="C448" s="53"/>
      <c r="D448" s="53"/>
      <c r="E448" s="53"/>
      <c r="F448" s="57"/>
      <c r="G448" s="57"/>
      <c r="H448" s="52"/>
      <c r="I448" s="53"/>
      <c r="J448" s="53"/>
      <c r="K448" s="95"/>
      <c r="L448" s="52"/>
      <c r="M448" s="52"/>
      <c r="N448" s="54"/>
      <c r="O448" s="254" t="str" cm="1">
        <f t="array" ref="O448">IF(A448="","",INDEX(근로조건!$A$5:$Y$1048576,MATCH(A448,근로조건!$A$5:$A$1048576,0)+0,15))</f>
        <v/>
      </c>
      <c r="P448" s="255" t="str" cm="1">
        <f t="array" ref="P448">IF(A448="","",INDEX(근로조건!$A$5:$Y$1048576,MATCH(A448,근로조건!$A$5:$A$1048576,0)+0,16))</f>
        <v/>
      </c>
      <c r="Q448" s="256" t="str" cm="1">
        <f t="array" ref="Q448">IF(A448="","",INDEX(근로조건!$A$5:$ZZ$1048576,MATCH(A448,근로조건!$A$5:$A$1048576,0)+0,21))</f>
        <v/>
      </c>
      <c r="R448" s="61"/>
      <c r="S448" s="61"/>
      <c r="T448" s="61"/>
      <c r="U448" s="61"/>
      <c r="V448" s="61"/>
      <c r="W448" s="61"/>
      <c r="X448" s="61"/>
      <c r="Y448" s="61"/>
      <c r="Z448" s="260" t="str">
        <f t="shared" si="21"/>
        <v/>
      </c>
      <c r="AA448" s="260" t="str">
        <f t="shared" si="22"/>
        <v/>
      </c>
      <c r="AB448" s="260" t="str" cm="1">
        <f t="array" ref="AB448">IFERROR(IF(A448="","",INDEX(근로조건!$A$5:$Z$1048576,MATCH(A448,근로조건!$A$5:$A$1048576,0)+0,17)-INDEX(근로조건!$A$5:$Z$1048576,MATCH(A448,근로조건!$A$5:$A$1048576,0)+0,11))*B448,"")</f>
        <v/>
      </c>
      <c r="AC448" s="260" t="str">
        <f t="shared" si="23"/>
        <v/>
      </c>
      <c r="AD448" s="260" t="str" cm="1">
        <f t="array" ref="AD448">IFERROR(IF(A448="","",INDEX(근로조건!$A$5:$L$1048576,MATCH(A448,근로조건!$A$5:$A$1048576,0)+0,12))*B448,"")</f>
        <v/>
      </c>
      <c r="AE448" s="261" t="str" cm="1">
        <f t="array" ref="AE448">IF(A448="","",INDEX(근로조건!$A$5:$AF$1048576,MATCH(A448,근로조건!$A$5:$A$1048576,0)+0,13))</f>
        <v/>
      </c>
      <c r="AF448" s="262" t="str" cm="1">
        <f t="array" ref="AF448">IF(A448="","",INDEX(근로조건!$A$5:$AF$1048576,MATCH(A448,근로조건!$A$5:$A$1048576,0)+0,14))</f>
        <v/>
      </c>
      <c r="AG448" s="261" t="str" cm="1">
        <f t="array" ref="AG448">IF(A448="","",INDEX(근로조건!$A$5:$AF$1048576,MATCH(A448,근로조건!$A$5:$A$1048576,0)+0,11))</f>
        <v/>
      </c>
      <c r="AH448" s="261" t="str" cm="1">
        <f t="array" ref="AH448">IF(A448="","",INDEX(근로조건!$A$5:$AF$1048576,MATCH(A448,근로조건!$A$5:$A$1048576,0)+0,19))</f>
        <v/>
      </c>
      <c r="AI448" s="262" t="str" cm="1">
        <f t="array" ref="AI448">IF(A448="","",INDEX(근로조건!$A$5:$AF$1048576,MATCH(A448,근로조건!$A$5:$A$1048576,0)+0,17))</f>
        <v/>
      </c>
      <c r="AJ448" s="253"/>
      <c r="AK448" s="253"/>
      <c r="AL448" s="253" t="str" cm="1">
        <f t="array" ref="AL448">IF(A448="","",INDEX(근로조건!$A$5:$AF$1048576,MATCH(A448,근로조건!$A$5:$A$1048576,0)+0,20))</f>
        <v/>
      </c>
      <c r="AM448" s="253"/>
      <c r="AN448" s="253"/>
      <c r="AO448" s="253"/>
      <c r="AP448" s="260"/>
      <c r="AQ448" s="123"/>
      <c r="AR448" s="166"/>
      <c r="AS448" s="267"/>
      <c r="AT448" s="266"/>
      <c r="AU448" s="266"/>
      <c r="AV448" s="266"/>
    </row>
    <row r="449" spans="1:48" x14ac:dyDescent="0.3">
      <c r="A449" s="52"/>
      <c r="B449" s="54"/>
      <c r="C449" s="53"/>
      <c r="D449" s="53"/>
      <c r="E449" s="53"/>
      <c r="F449" s="57"/>
      <c r="G449" s="57"/>
      <c r="H449" s="52"/>
      <c r="I449" s="53"/>
      <c r="J449" s="53"/>
      <c r="K449" s="95"/>
      <c r="L449" s="52"/>
      <c r="M449" s="52"/>
      <c r="N449" s="54"/>
      <c r="O449" s="254" t="str" cm="1">
        <f t="array" ref="O449">IF(A449="","",INDEX(근로조건!$A$5:$Y$1048576,MATCH(A449,근로조건!$A$5:$A$1048576,0)+0,15))</f>
        <v/>
      </c>
      <c r="P449" s="255" t="str" cm="1">
        <f t="array" ref="P449">IF(A449="","",INDEX(근로조건!$A$5:$Y$1048576,MATCH(A449,근로조건!$A$5:$A$1048576,0)+0,16))</f>
        <v/>
      </c>
      <c r="Q449" s="256" t="str" cm="1">
        <f t="array" ref="Q449">IF(A449="","",INDEX(근로조건!$A$5:$ZZ$1048576,MATCH(A449,근로조건!$A$5:$A$1048576,0)+0,21))</f>
        <v/>
      </c>
      <c r="R449" s="61"/>
      <c r="S449" s="61"/>
      <c r="T449" s="61"/>
      <c r="U449" s="61"/>
      <c r="V449" s="61"/>
      <c r="W449" s="61"/>
      <c r="X449" s="61"/>
      <c r="Y449" s="61"/>
      <c r="Z449" s="260" t="str">
        <f t="shared" si="21"/>
        <v/>
      </c>
      <c r="AA449" s="260" t="str">
        <f t="shared" si="22"/>
        <v/>
      </c>
      <c r="AB449" s="260" t="str" cm="1">
        <f t="array" ref="AB449">IFERROR(IF(A449="","",INDEX(근로조건!$A$5:$Z$1048576,MATCH(A449,근로조건!$A$5:$A$1048576,0)+0,17)-INDEX(근로조건!$A$5:$Z$1048576,MATCH(A449,근로조건!$A$5:$A$1048576,0)+0,11))*B449,"")</f>
        <v/>
      </c>
      <c r="AC449" s="260" t="str">
        <f t="shared" si="23"/>
        <v/>
      </c>
      <c r="AD449" s="260" t="str" cm="1">
        <f t="array" ref="AD449">IFERROR(IF(A449="","",INDEX(근로조건!$A$5:$L$1048576,MATCH(A449,근로조건!$A$5:$A$1048576,0)+0,12))*B449,"")</f>
        <v/>
      </c>
      <c r="AE449" s="261" t="str" cm="1">
        <f t="array" ref="AE449">IF(A449="","",INDEX(근로조건!$A$5:$AF$1048576,MATCH(A449,근로조건!$A$5:$A$1048576,0)+0,13))</f>
        <v/>
      </c>
      <c r="AF449" s="262" t="str" cm="1">
        <f t="array" ref="AF449">IF(A449="","",INDEX(근로조건!$A$5:$AF$1048576,MATCH(A449,근로조건!$A$5:$A$1048576,0)+0,14))</f>
        <v/>
      </c>
      <c r="AG449" s="261" t="str" cm="1">
        <f t="array" ref="AG449">IF(A449="","",INDEX(근로조건!$A$5:$AF$1048576,MATCH(A449,근로조건!$A$5:$A$1048576,0)+0,11))</f>
        <v/>
      </c>
      <c r="AH449" s="261" t="str" cm="1">
        <f t="array" ref="AH449">IF(A449="","",INDEX(근로조건!$A$5:$AF$1048576,MATCH(A449,근로조건!$A$5:$A$1048576,0)+0,19))</f>
        <v/>
      </c>
      <c r="AI449" s="262" t="str" cm="1">
        <f t="array" ref="AI449">IF(A449="","",INDEX(근로조건!$A$5:$AF$1048576,MATCH(A449,근로조건!$A$5:$A$1048576,0)+0,17))</f>
        <v/>
      </c>
      <c r="AJ449" s="253"/>
      <c r="AK449" s="253"/>
      <c r="AL449" s="253" t="str" cm="1">
        <f t="array" ref="AL449">IF(A449="","",INDEX(근로조건!$A$5:$AF$1048576,MATCH(A449,근로조건!$A$5:$A$1048576,0)+0,20))</f>
        <v/>
      </c>
      <c r="AM449" s="253"/>
      <c r="AN449" s="253"/>
      <c r="AO449" s="253"/>
      <c r="AP449" s="260"/>
      <c r="AQ449" s="123"/>
      <c r="AR449" s="166"/>
      <c r="AS449" s="267"/>
      <c r="AT449" s="266"/>
      <c r="AU449" s="266"/>
      <c r="AV449" s="266"/>
    </row>
    <row r="450" spans="1:48" x14ac:dyDescent="0.3">
      <c r="A450" s="52"/>
      <c r="B450" s="54"/>
      <c r="C450" s="53"/>
      <c r="D450" s="53"/>
      <c r="E450" s="53"/>
      <c r="F450" s="57"/>
      <c r="G450" s="57"/>
      <c r="H450" s="52"/>
      <c r="I450" s="53"/>
      <c r="J450" s="53"/>
      <c r="K450" s="95"/>
      <c r="L450" s="52"/>
      <c r="M450" s="52"/>
      <c r="N450" s="54"/>
      <c r="O450" s="254" t="str" cm="1">
        <f t="array" ref="O450">IF(A450="","",INDEX(근로조건!$A$5:$Y$1048576,MATCH(A450,근로조건!$A$5:$A$1048576,0)+0,15))</f>
        <v/>
      </c>
      <c r="P450" s="255" t="str" cm="1">
        <f t="array" ref="P450">IF(A450="","",INDEX(근로조건!$A$5:$Y$1048576,MATCH(A450,근로조건!$A$5:$A$1048576,0)+0,16))</f>
        <v/>
      </c>
      <c r="Q450" s="256" t="str" cm="1">
        <f t="array" ref="Q450">IF(A450="","",INDEX(근로조건!$A$5:$ZZ$1048576,MATCH(A450,근로조건!$A$5:$A$1048576,0)+0,21))</f>
        <v/>
      </c>
      <c r="R450" s="61"/>
      <c r="S450" s="61"/>
      <c r="T450" s="61"/>
      <c r="U450" s="61"/>
      <c r="V450" s="61"/>
      <c r="W450" s="61"/>
      <c r="X450" s="61"/>
      <c r="Y450" s="61"/>
      <c r="Z450" s="260" t="str">
        <f t="shared" si="21"/>
        <v/>
      </c>
      <c r="AA450" s="260" t="str">
        <f t="shared" si="22"/>
        <v/>
      </c>
      <c r="AB450" s="260" t="str" cm="1">
        <f t="array" ref="AB450">IFERROR(IF(A450="","",INDEX(근로조건!$A$5:$Z$1048576,MATCH(A450,근로조건!$A$5:$A$1048576,0)+0,17)-INDEX(근로조건!$A$5:$Z$1048576,MATCH(A450,근로조건!$A$5:$A$1048576,0)+0,11))*B450,"")</f>
        <v/>
      </c>
      <c r="AC450" s="260" t="str">
        <f t="shared" si="23"/>
        <v/>
      </c>
      <c r="AD450" s="260" t="str" cm="1">
        <f t="array" ref="AD450">IFERROR(IF(A450="","",INDEX(근로조건!$A$5:$L$1048576,MATCH(A450,근로조건!$A$5:$A$1048576,0)+0,12))*B450,"")</f>
        <v/>
      </c>
      <c r="AE450" s="261" t="str" cm="1">
        <f t="array" ref="AE450">IF(A450="","",INDEX(근로조건!$A$5:$AF$1048576,MATCH(A450,근로조건!$A$5:$A$1048576,0)+0,13))</f>
        <v/>
      </c>
      <c r="AF450" s="262" t="str" cm="1">
        <f t="array" ref="AF450">IF(A450="","",INDEX(근로조건!$A$5:$AF$1048576,MATCH(A450,근로조건!$A$5:$A$1048576,0)+0,14))</f>
        <v/>
      </c>
      <c r="AG450" s="261" t="str" cm="1">
        <f t="array" ref="AG450">IF(A450="","",INDEX(근로조건!$A$5:$AF$1048576,MATCH(A450,근로조건!$A$5:$A$1048576,0)+0,11))</f>
        <v/>
      </c>
      <c r="AH450" s="261" t="str" cm="1">
        <f t="array" ref="AH450">IF(A450="","",INDEX(근로조건!$A$5:$AF$1048576,MATCH(A450,근로조건!$A$5:$A$1048576,0)+0,19))</f>
        <v/>
      </c>
      <c r="AI450" s="262" t="str" cm="1">
        <f t="array" ref="AI450">IF(A450="","",INDEX(근로조건!$A$5:$AF$1048576,MATCH(A450,근로조건!$A$5:$A$1048576,0)+0,17))</f>
        <v/>
      </c>
      <c r="AJ450" s="253"/>
      <c r="AK450" s="253"/>
      <c r="AL450" s="253" t="str" cm="1">
        <f t="array" ref="AL450">IF(A450="","",INDEX(근로조건!$A$5:$AF$1048576,MATCH(A450,근로조건!$A$5:$A$1048576,0)+0,20))</f>
        <v/>
      </c>
      <c r="AM450" s="253"/>
      <c r="AN450" s="253"/>
      <c r="AO450" s="253"/>
      <c r="AP450" s="260"/>
      <c r="AQ450" s="123"/>
      <c r="AR450" s="166"/>
      <c r="AS450" s="267"/>
      <c r="AT450" s="266"/>
      <c r="AU450" s="266"/>
      <c r="AV450" s="266"/>
    </row>
    <row r="451" spans="1:48" x14ac:dyDescent="0.3">
      <c r="A451" s="52"/>
      <c r="B451" s="54"/>
      <c r="C451" s="53"/>
      <c r="D451" s="53"/>
      <c r="E451" s="53"/>
      <c r="F451" s="57"/>
      <c r="G451" s="57"/>
      <c r="H451" s="52"/>
      <c r="I451" s="53"/>
      <c r="J451" s="53"/>
      <c r="K451" s="95"/>
      <c r="L451" s="52"/>
      <c r="M451" s="52"/>
      <c r="N451" s="54"/>
      <c r="O451" s="254" t="str" cm="1">
        <f t="array" ref="O451">IF(A451="","",INDEX(근로조건!$A$5:$Y$1048576,MATCH(A451,근로조건!$A$5:$A$1048576,0)+0,15))</f>
        <v/>
      </c>
      <c r="P451" s="255" t="str" cm="1">
        <f t="array" ref="P451">IF(A451="","",INDEX(근로조건!$A$5:$Y$1048576,MATCH(A451,근로조건!$A$5:$A$1048576,0)+0,16))</f>
        <v/>
      </c>
      <c r="Q451" s="256" t="str" cm="1">
        <f t="array" ref="Q451">IF(A451="","",INDEX(근로조건!$A$5:$ZZ$1048576,MATCH(A451,근로조건!$A$5:$A$1048576,0)+0,21))</f>
        <v/>
      </c>
      <c r="R451" s="61"/>
      <c r="S451" s="61"/>
      <c r="T451" s="61"/>
      <c r="U451" s="61"/>
      <c r="V451" s="61"/>
      <c r="W451" s="61"/>
      <c r="X451" s="61"/>
      <c r="Y451" s="61"/>
      <c r="Z451" s="260" t="str">
        <f t="shared" si="21"/>
        <v/>
      </c>
      <c r="AA451" s="260" t="str">
        <f t="shared" si="22"/>
        <v/>
      </c>
      <c r="AB451" s="260" t="str" cm="1">
        <f t="array" ref="AB451">IFERROR(IF(A451="","",INDEX(근로조건!$A$5:$Z$1048576,MATCH(A451,근로조건!$A$5:$A$1048576,0)+0,17)-INDEX(근로조건!$A$5:$Z$1048576,MATCH(A451,근로조건!$A$5:$A$1048576,0)+0,11))*B451,"")</f>
        <v/>
      </c>
      <c r="AC451" s="260" t="str">
        <f t="shared" si="23"/>
        <v/>
      </c>
      <c r="AD451" s="260" t="str" cm="1">
        <f t="array" ref="AD451">IFERROR(IF(A451="","",INDEX(근로조건!$A$5:$L$1048576,MATCH(A451,근로조건!$A$5:$A$1048576,0)+0,12))*B451,"")</f>
        <v/>
      </c>
      <c r="AE451" s="261" t="str" cm="1">
        <f t="array" ref="AE451">IF(A451="","",INDEX(근로조건!$A$5:$AF$1048576,MATCH(A451,근로조건!$A$5:$A$1048576,0)+0,13))</f>
        <v/>
      </c>
      <c r="AF451" s="262" t="str" cm="1">
        <f t="array" ref="AF451">IF(A451="","",INDEX(근로조건!$A$5:$AF$1048576,MATCH(A451,근로조건!$A$5:$A$1048576,0)+0,14))</f>
        <v/>
      </c>
      <c r="AG451" s="261" t="str" cm="1">
        <f t="array" ref="AG451">IF(A451="","",INDEX(근로조건!$A$5:$AF$1048576,MATCH(A451,근로조건!$A$5:$A$1048576,0)+0,11))</f>
        <v/>
      </c>
      <c r="AH451" s="261" t="str" cm="1">
        <f t="array" ref="AH451">IF(A451="","",INDEX(근로조건!$A$5:$AF$1048576,MATCH(A451,근로조건!$A$5:$A$1048576,0)+0,19))</f>
        <v/>
      </c>
      <c r="AI451" s="262" t="str" cm="1">
        <f t="array" ref="AI451">IF(A451="","",INDEX(근로조건!$A$5:$AF$1048576,MATCH(A451,근로조건!$A$5:$A$1048576,0)+0,17))</f>
        <v/>
      </c>
      <c r="AJ451" s="253"/>
      <c r="AK451" s="253"/>
      <c r="AL451" s="253" t="str" cm="1">
        <f t="array" ref="AL451">IF(A451="","",INDEX(근로조건!$A$5:$AF$1048576,MATCH(A451,근로조건!$A$5:$A$1048576,0)+0,20))</f>
        <v/>
      </c>
      <c r="AM451" s="253"/>
      <c r="AN451" s="253"/>
      <c r="AO451" s="253"/>
      <c r="AP451" s="260"/>
      <c r="AQ451" s="123"/>
      <c r="AR451" s="166"/>
      <c r="AS451" s="267"/>
      <c r="AT451" s="266"/>
      <c r="AU451" s="266"/>
      <c r="AV451" s="266"/>
    </row>
    <row r="452" spans="1:48" x14ac:dyDescent="0.3">
      <c r="A452" s="52"/>
      <c r="B452" s="54"/>
      <c r="C452" s="53"/>
      <c r="D452" s="53"/>
      <c r="E452" s="53"/>
      <c r="F452" s="57"/>
      <c r="G452" s="57"/>
      <c r="H452" s="52"/>
      <c r="I452" s="53"/>
      <c r="J452" s="53"/>
      <c r="K452" s="95"/>
      <c r="L452" s="52"/>
      <c r="M452" s="52"/>
      <c r="N452" s="54"/>
      <c r="O452" s="254" t="str" cm="1">
        <f t="array" ref="O452">IF(A452="","",INDEX(근로조건!$A$5:$Y$1048576,MATCH(A452,근로조건!$A$5:$A$1048576,0)+0,15))</f>
        <v/>
      </c>
      <c r="P452" s="255" t="str" cm="1">
        <f t="array" ref="P452">IF(A452="","",INDEX(근로조건!$A$5:$Y$1048576,MATCH(A452,근로조건!$A$5:$A$1048576,0)+0,16))</f>
        <v/>
      </c>
      <c r="Q452" s="256" t="str" cm="1">
        <f t="array" ref="Q452">IF(A452="","",INDEX(근로조건!$A$5:$ZZ$1048576,MATCH(A452,근로조건!$A$5:$A$1048576,0)+0,21))</f>
        <v/>
      </c>
      <c r="R452" s="61"/>
      <c r="S452" s="61"/>
      <c r="T452" s="61"/>
      <c r="U452" s="61"/>
      <c r="V452" s="61"/>
      <c r="W452" s="61"/>
      <c r="X452" s="61"/>
      <c r="Y452" s="61"/>
      <c r="Z452" s="260" t="str">
        <f t="shared" si="21"/>
        <v/>
      </c>
      <c r="AA452" s="260" t="str">
        <f t="shared" si="22"/>
        <v/>
      </c>
      <c r="AB452" s="260" t="str" cm="1">
        <f t="array" ref="AB452">IFERROR(IF(A452="","",INDEX(근로조건!$A$5:$Z$1048576,MATCH(A452,근로조건!$A$5:$A$1048576,0)+0,17)-INDEX(근로조건!$A$5:$Z$1048576,MATCH(A452,근로조건!$A$5:$A$1048576,0)+0,11))*B452,"")</f>
        <v/>
      </c>
      <c r="AC452" s="260" t="str">
        <f t="shared" si="23"/>
        <v/>
      </c>
      <c r="AD452" s="260" t="str" cm="1">
        <f t="array" ref="AD452">IFERROR(IF(A452="","",INDEX(근로조건!$A$5:$L$1048576,MATCH(A452,근로조건!$A$5:$A$1048576,0)+0,12))*B452,"")</f>
        <v/>
      </c>
      <c r="AE452" s="261" t="str" cm="1">
        <f t="array" ref="AE452">IF(A452="","",INDEX(근로조건!$A$5:$AF$1048576,MATCH(A452,근로조건!$A$5:$A$1048576,0)+0,13))</f>
        <v/>
      </c>
      <c r="AF452" s="262" t="str" cm="1">
        <f t="array" ref="AF452">IF(A452="","",INDEX(근로조건!$A$5:$AF$1048576,MATCH(A452,근로조건!$A$5:$A$1048576,0)+0,14))</f>
        <v/>
      </c>
      <c r="AG452" s="261" t="str" cm="1">
        <f t="array" ref="AG452">IF(A452="","",INDEX(근로조건!$A$5:$AF$1048576,MATCH(A452,근로조건!$A$5:$A$1048576,0)+0,11))</f>
        <v/>
      </c>
      <c r="AH452" s="261" t="str" cm="1">
        <f t="array" ref="AH452">IF(A452="","",INDEX(근로조건!$A$5:$AF$1048576,MATCH(A452,근로조건!$A$5:$A$1048576,0)+0,19))</f>
        <v/>
      </c>
      <c r="AI452" s="262" t="str" cm="1">
        <f t="array" ref="AI452">IF(A452="","",INDEX(근로조건!$A$5:$AF$1048576,MATCH(A452,근로조건!$A$5:$A$1048576,0)+0,17))</f>
        <v/>
      </c>
      <c r="AJ452" s="253"/>
      <c r="AK452" s="253"/>
      <c r="AL452" s="253" t="str" cm="1">
        <f t="array" ref="AL452">IF(A452="","",INDEX(근로조건!$A$5:$AF$1048576,MATCH(A452,근로조건!$A$5:$A$1048576,0)+0,20))</f>
        <v/>
      </c>
      <c r="AM452" s="253"/>
      <c r="AN452" s="253"/>
      <c r="AO452" s="253"/>
      <c r="AP452" s="260"/>
      <c r="AQ452" s="123"/>
      <c r="AR452" s="166"/>
      <c r="AS452" s="267"/>
      <c r="AT452" s="266"/>
      <c r="AU452" s="266"/>
      <c r="AV452" s="266"/>
    </row>
    <row r="453" spans="1:48" x14ac:dyDescent="0.3">
      <c r="A453" s="52"/>
      <c r="B453" s="54"/>
      <c r="C453" s="53"/>
      <c r="D453" s="53"/>
      <c r="E453" s="53"/>
      <c r="F453" s="57"/>
      <c r="G453" s="57"/>
      <c r="H453" s="52"/>
      <c r="I453" s="53"/>
      <c r="J453" s="53"/>
      <c r="K453" s="95"/>
      <c r="L453" s="52"/>
      <c r="M453" s="52"/>
      <c r="N453" s="54"/>
      <c r="O453" s="254" t="str" cm="1">
        <f t="array" ref="O453">IF(A453="","",INDEX(근로조건!$A$5:$Y$1048576,MATCH(A453,근로조건!$A$5:$A$1048576,0)+0,15))</f>
        <v/>
      </c>
      <c r="P453" s="255" t="str" cm="1">
        <f t="array" ref="P453">IF(A453="","",INDEX(근로조건!$A$5:$Y$1048576,MATCH(A453,근로조건!$A$5:$A$1048576,0)+0,16))</f>
        <v/>
      </c>
      <c r="Q453" s="256" t="str" cm="1">
        <f t="array" ref="Q453">IF(A453="","",INDEX(근로조건!$A$5:$ZZ$1048576,MATCH(A453,근로조건!$A$5:$A$1048576,0)+0,21))</f>
        <v/>
      </c>
      <c r="R453" s="61"/>
      <c r="S453" s="61"/>
      <c r="T453" s="61"/>
      <c r="U453" s="61"/>
      <c r="V453" s="61"/>
      <c r="W453" s="61"/>
      <c r="X453" s="61"/>
      <c r="Y453" s="61"/>
      <c r="Z453" s="260" t="str">
        <f t="shared" si="21"/>
        <v/>
      </c>
      <c r="AA453" s="260" t="str">
        <f t="shared" si="22"/>
        <v/>
      </c>
      <c r="AB453" s="260" t="str" cm="1">
        <f t="array" ref="AB453">IFERROR(IF(A453="","",INDEX(근로조건!$A$5:$Z$1048576,MATCH(A453,근로조건!$A$5:$A$1048576,0)+0,17)-INDEX(근로조건!$A$5:$Z$1048576,MATCH(A453,근로조건!$A$5:$A$1048576,0)+0,11))*B453,"")</f>
        <v/>
      </c>
      <c r="AC453" s="260" t="str">
        <f t="shared" si="23"/>
        <v/>
      </c>
      <c r="AD453" s="260" t="str" cm="1">
        <f t="array" ref="AD453">IFERROR(IF(A453="","",INDEX(근로조건!$A$5:$L$1048576,MATCH(A453,근로조건!$A$5:$A$1048576,0)+0,12))*B453,"")</f>
        <v/>
      </c>
      <c r="AE453" s="261" t="str" cm="1">
        <f t="array" ref="AE453">IF(A453="","",INDEX(근로조건!$A$5:$AF$1048576,MATCH(A453,근로조건!$A$5:$A$1048576,0)+0,13))</f>
        <v/>
      </c>
      <c r="AF453" s="262" t="str" cm="1">
        <f t="array" ref="AF453">IF(A453="","",INDEX(근로조건!$A$5:$AF$1048576,MATCH(A453,근로조건!$A$5:$A$1048576,0)+0,14))</f>
        <v/>
      </c>
      <c r="AG453" s="261" t="str" cm="1">
        <f t="array" ref="AG453">IF(A453="","",INDEX(근로조건!$A$5:$AF$1048576,MATCH(A453,근로조건!$A$5:$A$1048576,0)+0,11))</f>
        <v/>
      </c>
      <c r="AH453" s="261" t="str" cm="1">
        <f t="array" ref="AH453">IF(A453="","",INDEX(근로조건!$A$5:$AF$1048576,MATCH(A453,근로조건!$A$5:$A$1048576,0)+0,19))</f>
        <v/>
      </c>
      <c r="AI453" s="262" t="str" cm="1">
        <f t="array" ref="AI453">IF(A453="","",INDEX(근로조건!$A$5:$AF$1048576,MATCH(A453,근로조건!$A$5:$A$1048576,0)+0,17))</f>
        <v/>
      </c>
      <c r="AJ453" s="253"/>
      <c r="AK453" s="253"/>
      <c r="AL453" s="253" t="str" cm="1">
        <f t="array" ref="AL453">IF(A453="","",INDEX(근로조건!$A$5:$AF$1048576,MATCH(A453,근로조건!$A$5:$A$1048576,0)+0,20))</f>
        <v/>
      </c>
      <c r="AM453" s="253"/>
      <c r="AN453" s="253"/>
      <c r="AO453" s="253"/>
      <c r="AP453" s="260"/>
      <c r="AQ453" s="123"/>
      <c r="AR453" s="166"/>
      <c r="AS453" s="267"/>
      <c r="AT453" s="266"/>
      <c r="AU453" s="266"/>
      <c r="AV453" s="266"/>
    </row>
    <row r="454" spans="1:48" x14ac:dyDescent="0.3">
      <c r="A454" s="52"/>
      <c r="B454" s="54"/>
      <c r="C454" s="53"/>
      <c r="D454" s="53"/>
      <c r="E454" s="53"/>
      <c r="F454" s="57"/>
      <c r="G454" s="57"/>
      <c r="H454" s="52"/>
      <c r="I454" s="53"/>
      <c r="J454" s="53"/>
      <c r="K454" s="95"/>
      <c r="L454" s="52"/>
      <c r="M454" s="52"/>
      <c r="N454" s="54"/>
      <c r="O454" s="254" t="str" cm="1">
        <f t="array" ref="O454">IF(A454="","",INDEX(근로조건!$A$5:$Y$1048576,MATCH(A454,근로조건!$A$5:$A$1048576,0)+0,15))</f>
        <v/>
      </c>
      <c r="P454" s="255" t="str" cm="1">
        <f t="array" ref="P454">IF(A454="","",INDEX(근로조건!$A$5:$Y$1048576,MATCH(A454,근로조건!$A$5:$A$1048576,0)+0,16))</f>
        <v/>
      </c>
      <c r="Q454" s="256" t="str" cm="1">
        <f t="array" ref="Q454">IF(A454="","",INDEX(근로조건!$A$5:$ZZ$1048576,MATCH(A454,근로조건!$A$5:$A$1048576,0)+0,21))</f>
        <v/>
      </c>
      <c r="R454" s="61"/>
      <c r="S454" s="61"/>
      <c r="T454" s="61"/>
      <c r="U454" s="61"/>
      <c r="V454" s="61"/>
      <c r="W454" s="61"/>
      <c r="X454" s="61"/>
      <c r="Y454" s="61"/>
      <c r="Z454" s="260" t="str">
        <f t="shared" ref="Z454:Z517" si="24">IF(AE454="","",SUM(AB454,AD454))</f>
        <v/>
      </c>
      <c r="AA454" s="260" t="str">
        <f t="shared" ref="AA454:AA517" si="25">IF(AE454="","",IF(AE454&gt;=8,8*B454,AE454*B454))</f>
        <v/>
      </c>
      <c r="AB454" s="260" t="str" cm="1">
        <f t="array" ref="AB454">IFERROR(IF(A454="","",INDEX(근로조건!$A$5:$Z$1048576,MATCH(A454,근로조건!$A$5:$A$1048576,0)+0,17)-INDEX(근로조건!$A$5:$Z$1048576,MATCH(A454,근로조건!$A$5:$A$1048576,0)+0,11))*B454,"")</f>
        <v/>
      </c>
      <c r="AC454" s="260" t="str">
        <f t="shared" ref="AC454:AC517" si="26">IFERROR(AD454/(365/7/12),"")</f>
        <v/>
      </c>
      <c r="AD454" s="260" t="str" cm="1">
        <f t="array" ref="AD454">IFERROR(IF(A454="","",INDEX(근로조건!$A$5:$L$1048576,MATCH(A454,근로조건!$A$5:$A$1048576,0)+0,12))*B454,"")</f>
        <v/>
      </c>
      <c r="AE454" s="261" t="str" cm="1">
        <f t="array" ref="AE454">IF(A454="","",INDEX(근로조건!$A$5:$AF$1048576,MATCH(A454,근로조건!$A$5:$A$1048576,0)+0,13))</f>
        <v/>
      </c>
      <c r="AF454" s="262" t="str" cm="1">
        <f t="array" ref="AF454">IF(A454="","",INDEX(근로조건!$A$5:$AF$1048576,MATCH(A454,근로조건!$A$5:$A$1048576,0)+0,14))</f>
        <v/>
      </c>
      <c r="AG454" s="261" t="str" cm="1">
        <f t="array" ref="AG454">IF(A454="","",INDEX(근로조건!$A$5:$AF$1048576,MATCH(A454,근로조건!$A$5:$A$1048576,0)+0,11))</f>
        <v/>
      </c>
      <c r="AH454" s="261" t="str" cm="1">
        <f t="array" ref="AH454">IF(A454="","",INDEX(근로조건!$A$5:$AF$1048576,MATCH(A454,근로조건!$A$5:$A$1048576,0)+0,19))</f>
        <v/>
      </c>
      <c r="AI454" s="262" t="str" cm="1">
        <f t="array" ref="AI454">IF(A454="","",INDEX(근로조건!$A$5:$AF$1048576,MATCH(A454,근로조건!$A$5:$A$1048576,0)+0,17))</f>
        <v/>
      </c>
      <c r="AJ454" s="253"/>
      <c r="AK454" s="253"/>
      <c r="AL454" s="253" t="str" cm="1">
        <f t="array" ref="AL454">IF(A454="","",INDEX(근로조건!$A$5:$AF$1048576,MATCH(A454,근로조건!$A$5:$A$1048576,0)+0,20))</f>
        <v/>
      </c>
      <c r="AM454" s="253"/>
      <c r="AN454" s="253"/>
      <c r="AO454" s="253"/>
      <c r="AP454" s="260"/>
      <c r="AQ454" s="123"/>
      <c r="AR454" s="166"/>
      <c r="AS454" s="267"/>
      <c r="AT454" s="266"/>
      <c r="AU454" s="266"/>
      <c r="AV454" s="266"/>
    </row>
    <row r="455" spans="1:48" x14ac:dyDescent="0.3">
      <c r="A455" s="52"/>
      <c r="B455" s="54"/>
      <c r="C455" s="53"/>
      <c r="D455" s="53"/>
      <c r="E455" s="53"/>
      <c r="F455" s="57"/>
      <c r="G455" s="57"/>
      <c r="H455" s="52"/>
      <c r="I455" s="53"/>
      <c r="J455" s="53"/>
      <c r="K455" s="95"/>
      <c r="L455" s="52"/>
      <c r="M455" s="52"/>
      <c r="N455" s="54"/>
      <c r="O455" s="254" t="str" cm="1">
        <f t="array" ref="O455">IF(A455="","",INDEX(근로조건!$A$5:$Y$1048576,MATCH(A455,근로조건!$A$5:$A$1048576,0)+0,15))</f>
        <v/>
      </c>
      <c r="P455" s="255" t="str" cm="1">
        <f t="array" ref="P455">IF(A455="","",INDEX(근로조건!$A$5:$Y$1048576,MATCH(A455,근로조건!$A$5:$A$1048576,0)+0,16))</f>
        <v/>
      </c>
      <c r="Q455" s="256" t="str" cm="1">
        <f t="array" ref="Q455">IF(A455="","",INDEX(근로조건!$A$5:$ZZ$1048576,MATCH(A455,근로조건!$A$5:$A$1048576,0)+0,21))</f>
        <v/>
      </c>
      <c r="R455" s="61"/>
      <c r="S455" s="61"/>
      <c r="T455" s="61"/>
      <c r="U455" s="61"/>
      <c r="V455" s="61"/>
      <c r="W455" s="61"/>
      <c r="X455" s="61"/>
      <c r="Y455" s="61"/>
      <c r="Z455" s="260" t="str">
        <f t="shared" si="24"/>
        <v/>
      </c>
      <c r="AA455" s="260" t="str">
        <f t="shared" si="25"/>
        <v/>
      </c>
      <c r="AB455" s="260" t="str" cm="1">
        <f t="array" ref="AB455">IFERROR(IF(A455="","",INDEX(근로조건!$A$5:$Z$1048576,MATCH(A455,근로조건!$A$5:$A$1048576,0)+0,17)-INDEX(근로조건!$A$5:$Z$1048576,MATCH(A455,근로조건!$A$5:$A$1048576,0)+0,11))*B455,"")</f>
        <v/>
      </c>
      <c r="AC455" s="260" t="str">
        <f t="shared" si="26"/>
        <v/>
      </c>
      <c r="AD455" s="260" t="str" cm="1">
        <f t="array" ref="AD455">IFERROR(IF(A455="","",INDEX(근로조건!$A$5:$L$1048576,MATCH(A455,근로조건!$A$5:$A$1048576,0)+0,12))*B455,"")</f>
        <v/>
      </c>
      <c r="AE455" s="261" t="str" cm="1">
        <f t="array" ref="AE455">IF(A455="","",INDEX(근로조건!$A$5:$AF$1048576,MATCH(A455,근로조건!$A$5:$A$1048576,0)+0,13))</f>
        <v/>
      </c>
      <c r="AF455" s="262" t="str" cm="1">
        <f t="array" ref="AF455">IF(A455="","",INDEX(근로조건!$A$5:$AF$1048576,MATCH(A455,근로조건!$A$5:$A$1048576,0)+0,14))</f>
        <v/>
      </c>
      <c r="AG455" s="261" t="str" cm="1">
        <f t="array" ref="AG455">IF(A455="","",INDEX(근로조건!$A$5:$AF$1048576,MATCH(A455,근로조건!$A$5:$A$1048576,0)+0,11))</f>
        <v/>
      </c>
      <c r="AH455" s="261" t="str" cm="1">
        <f t="array" ref="AH455">IF(A455="","",INDEX(근로조건!$A$5:$AF$1048576,MATCH(A455,근로조건!$A$5:$A$1048576,0)+0,19))</f>
        <v/>
      </c>
      <c r="AI455" s="262" t="str" cm="1">
        <f t="array" ref="AI455">IF(A455="","",INDEX(근로조건!$A$5:$AF$1048576,MATCH(A455,근로조건!$A$5:$A$1048576,0)+0,17))</f>
        <v/>
      </c>
      <c r="AJ455" s="253"/>
      <c r="AK455" s="253"/>
      <c r="AL455" s="253" t="str" cm="1">
        <f t="array" ref="AL455">IF(A455="","",INDEX(근로조건!$A$5:$AF$1048576,MATCH(A455,근로조건!$A$5:$A$1048576,0)+0,20))</f>
        <v/>
      </c>
      <c r="AM455" s="253"/>
      <c r="AN455" s="253"/>
      <c r="AO455" s="253"/>
      <c r="AP455" s="260"/>
      <c r="AQ455" s="123"/>
      <c r="AR455" s="166"/>
      <c r="AS455" s="267"/>
      <c r="AT455" s="266"/>
      <c r="AU455" s="266"/>
      <c r="AV455" s="266"/>
    </row>
    <row r="456" spans="1:48" x14ac:dyDescent="0.3">
      <c r="A456" s="52"/>
      <c r="B456" s="54"/>
      <c r="C456" s="53"/>
      <c r="D456" s="53"/>
      <c r="E456" s="53"/>
      <c r="F456" s="57"/>
      <c r="G456" s="57"/>
      <c r="H456" s="52"/>
      <c r="I456" s="53"/>
      <c r="J456" s="53"/>
      <c r="K456" s="95"/>
      <c r="L456" s="52"/>
      <c r="M456" s="52"/>
      <c r="N456" s="54"/>
      <c r="O456" s="254" t="str" cm="1">
        <f t="array" ref="O456">IF(A456="","",INDEX(근로조건!$A$5:$Y$1048576,MATCH(A456,근로조건!$A$5:$A$1048576,0)+0,15))</f>
        <v/>
      </c>
      <c r="P456" s="255" t="str" cm="1">
        <f t="array" ref="P456">IF(A456="","",INDEX(근로조건!$A$5:$Y$1048576,MATCH(A456,근로조건!$A$5:$A$1048576,0)+0,16))</f>
        <v/>
      </c>
      <c r="Q456" s="256" t="str" cm="1">
        <f t="array" ref="Q456">IF(A456="","",INDEX(근로조건!$A$5:$ZZ$1048576,MATCH(A456,근로조건!$A$5:$A$1048576,0)+0,21))</f>
        <v/>
      </c>
      <c r="R456" s="61"/>
      <c r="S456" s="61"/>
      <c r="T456" s="61"/>
      <c r="U456" s="61"/>
      <c r="V456" s="61"/>
      <c r="W456" s="61"/>
      <c r="X456" s="61"/>
      <c r="Y456" s="61"/>
      <c r="Z456" s="260" t="str">
        <f t="shared" si="24"/>
        <v/>
      </c>
      <c r="AA456" s="260" t="str">
        <f t="shared" si="25"/>
        <v/>
      </c>
      <c r="AB456" s="260" t="str" cm="1">
        <f t="array" ref="AB456">IFERROR(IF(A456="","",INDEX(근로조건!$A$5:$Z$1048576,MATCH(A456,근로조건!$A$5:$A$1048576,0)+0,17)-INDEX(근로조건!$A$5:$Z$1048576,MATCH(A456,근로조건!$A$5:$A$1048576,0)+0,11))*B456,"")</f>
        <v/>
      </c>
      <c r="AC456" s="260" t="str">
        <f t="shared" si="26"/>
        <v/>
      </c>
      <c r="AD456" s="260" t="str" cm="1">
        <f t="array" ref="AD456">IFERROR(IF(A456="","",INDEX(근로조건!$A$5:$L$1048576,MATCH(A456,근로조건!$A$5:$A$1048576,0)+0,12))*B456,"")</f>
        <v/>
      </c>
      <c r="AE456" s="261" t="str" cm="1">
        <f t="array" ref="AE456">IF(A456="","",INDEX(근로조건!$A$5:$AF$1048576,MATCH(A456,근로조건!$A$5:$A$1048576,0)+0,13))</f>
        <v/>
      </c>
      <c r="AF456" s="262" t="str" cm="1">
        <f t="array" ref="AF456">IF(A456="","",INDEX(근로조건!$A$5:$AF$1048576,MATCH(A456,근로조건!$A$5:$A$1048576,0)+0,14))</f>
        <v/>
      </c>
      <c r="AG456" s="261" t="str" cm="1">
        <f t="array" ref="AG456">IF(A456="","",INDEX(근로조건!$A$5:$AF$1048576,MATCH(A456,근로조건!$A$5:$A$1048576,0)+0,11))</f>
        <v/>
      </c>
      <c r="AH456" s="261" t="str" cm="1">
        <f t="array" ref="AH456">IF(A456="","",INDEX(근로조건!$A$5:$AF$1048576,MATCH(A456,근로조건!$A$5:$A$1048576,0)+0,19))</f>
        <v/>
      </c>
      <c r="AI456" s="262" t="str" cm="1">
        <f t="array" ref="AI456">IF(A456="","",INDEX(근로조건!$A$5:$AF$1048576,MATCH(A456,근로조건!$A$5:$A$1048576,0)+0,17))</f>
        <v/>
      </c>
      <c r="AJ456" s="253"/>
      <c r="AK456" s="253"/>
      <c r="AL456" s="253" t="str" cm="1">
        <f t="array" ref="AL456">IF(A456="","",INDEX(근로조건!$A$5:$AF$1048576,MATCH(A456,근로조건!$A$5:$A$1048576,0)+0,20))</f>
        <v/>
      </c>
      <c r="AM456" s="253"/>
      <c r="AN456" s="253"/>
      <c r="AO456" s="253"/>
      <c r="AP456" s="260"/>
      <c r="AQ456" s="123"/>
      <c r="AR456" s="166"/>
      <c r="AS456" s="267"/>
      <c r="AT456" s="266"/>
      <c r="AU456" s="266"/>
      <c r="AV456" s="266"/>
    </row>
    <row r="457" spans="1:48" x14ac:dyDescent="0.3">
      <c r="A457" s="52"/>
      <c r="B457" s="54"/>
      <c r="C457" s="53"/>
      <c r="D457" s="53"/>
      <c r="E457" s="53"/>
      <c r="F457" s="57"/>
      <c r="G457" s="57"/>
      <c r="H457" s="52"/>
      <c r="I457" s="53"/>
      <c r="J457" s="53"/>
      <c r="K457" s="95"/>
      <c r="L457" s="52"/>
      <c r="M457" s="52"/>
      <c r="N457" s="54"/>
      <c r="O457" s="254" t="str" cm="1">
        <f t="array" ref="O457">IF(A457="","",INDEX(근로조건!$A$5:$Y$1048576,MATCH(A457,근로조건!$A$5:$A$1048576,0)+0,15))</f>
        <v/>
      </c>
      <c r="P457" s="255" t="str" cm="1">
        <f t="array" ref="P457">IF(A457="","",INDEX(근로조건!$A$5:$Y$1048576,MATCH(A457,근로조건!$A$5:$A$1048576,0)+0,16))</f>
        <v/>
      </c>
      <c r="Q457" s="256" t="str" cm="1">
        <f t="array" ref="Q457">IF(A457="","",INDEX(근로조건!$A$5:$ZZ$1048576,MATCH(A457,근로조건!$A$5:$A$1048576,0)+0,21))</f>
        <v/>
      </c>
      <c r="R457" s="61"/>
      <c r="S457" s="61"/>
      <c r="T457" s="61"/>
      <c r="U457" s="61"/>
      <c r="V457" s="61"/>
      <c r="W457" s="61"/>
      <c r="X457" s="61"/>
      <c r="Y457" s="61"/>
      <c r="Z457" s="260" t="str">
        <f t="shared" si="24"/>
        <v/>
      </c>
      <c r="AA457" s="260" t="str">
        <f t="shared" si="25"/>
        <v/>
      </c>
      <c r="AB457" s="260" t="str" cm="1">
        <f t="array" ref="AB457">IFERROR(IF(A457="","",INDEX(근로조건!$A$5:$Z$1048576,MATCH(A457,근로조건!$A$5:$A$1048576,0)+0,17)-INDEX(근로조건!$A$5:$Z$1048576,MATCH(A457,근로조건!$A$5:$A$1048576,0)+0,11))*B457,"")</f>
        <v/>
      </c>
      <c r="AC457" s="260" t="str">
        <f t="shared" si="26"/>
        <v/>
      </c>
      <c r="AD457" s="260" t="str" cm="1">
        <f t="array" ref="AD457">IFERROR(IF(A457="","",INDEX(근로조건!$A$5:$L$1048576,MATCH(A457,근로조건!$A$5:$A$1048576,0)+0,12))*B457,"")</f>
        <v/>
      </c>
      <c r="AE457" s="261" t="str" cm="1">
        <f t="array" ref="AE457">IF(A457="","",INDEX(근로조건!$A$5:$AF$1048576,MATCH(A457,근로조건!$A$5:$A$1048576,0)+0,13))</f>
        <v/>
      </c>
      <c r="AF457" s="262" t="str" cm="1">
        <f t="array" ref="AF457">IF(A457="","",INDEX(근로조건!$A$5:$AF$1048576,MATCH(A457,근로조건!$A$5:$A$1048576,0)+0,14))</f>
        <v/>
      </c>
      <c r="AG457" s="261" t="str" cm="1">
        <f t="array" ref="AG457">IF(A457="","",INDEX(근로조건!$A$5:$AF$1048576,MATCH(A457,근로조건!$A$5:$A$1048576,0)+0,11))</f>
        <v/>
      </c>
      <c r="AH457" s="261" t="str" cm="1">
        <f t="array" ref="AH457">IF(A457="","",INDEX(근로조건!$A$5:$AF$1048576,MATCH(A457,근로조건!$A$5:$A$1048576,0)+0,19))</f>
        <v/>
      </c>
      <c r="AI457" s="262" t="str" cm="1">
        <f t="array" ref="AI457">IF(A457="","",INDEX(근로조건!$A$5:$AF$1048576,MATCH(A457,근로조건!$A$5:$A$1048576,0)+0,17))</f>
        <v/>
      </c>
      <c r="AJ457" s="253"/>
      <c r="AK457" s="253"/>
      <c r="AL457" s="253" t="str" cm="1">
        <f t="array" ref="AL457">IF(A457="","",INDEX(근로조건!$A$5:$AF$1048576,MATCH(A457,근로조건!$A$5:$A$1048576,0)+0,20))</f>
        <v/>
      </c>
      <c r="AM457" s="253"/>
      <c r="AN457" s="253"/>
      <c r="AO457" s="253"/>
      <c r="AP457" s="260"/>
      <c r="AQ457" s="123"/>
      <c r="AR457" s="166"/>
      <c r="AS457" s="267"/>
      <c r="AT457" s="266"/>
      <c r="AU457" s="266"/>
      <c r="AV457" s="266"/>
    </row>
    <row r="458" spans="1:48" x14ac:dyDescent="0.3">
      <c r="A458" s="52"/>
      <c r="B458" s="54"/>
      <c r="C458" s="53"/>
      <c r="D458" s="53"/>
      <c r="E458" s="53"/>
      <c r="F458" s="57"/>
      <c r="G458" s="57"/>
      <c r="H458" s="52"/>
      <c r="I458" s="53"/>
      <c r="J458" s="53"/>
      <c r="K458" s="95"/>
      <c r="L458" s="52"/>
      <c r="M458" s="52"/>
      <c r="N458" s="54"/>
      <c r="O458" s="254" t="str" cm="1">
        <f t="array" ref="O458">IF(A458="","",INDEX(근로조건!$A$5:$Y$1048576,MATCH(A458,근로조건!$A$5:$A$1048576,0)+0,15))</f>
        <v/>
      </c>
      <c r="P458" s="255" t="str" cm="1">
        <f t="array" ref="P458">IF(A458="","",INDEX(근로조건!$A$5:$Y$1048576,MATCH(A458,근로조건!$A$5:$A$1048576,0)+0,16))</f>
        <v/>
      </c>
      <c r="Q458" s="256" t="str" cm="1">
        <f t="array" ref="Q458">IF(A458="","",INDEX(근로조건!$A$5:$ZZ$1048576,MATCH(A458,근로조건!$A$5:$A$1048576,0)+0,21))</f>
        <v/>
      </c>
      <c r="R458" s="61"/>
      <c r="S458" s="61"/>
      <c r="T458" s="61"/>
      <c r="U458" s="61"/>
      <c r="V458" s="61"/>
      <c r="W458" s="61"/>
      <c r="X458" s="61"/>
      <c r="Y458" s="61"/>
      <c r="Z458" s="260" t="str">
        <f t="shared" si="24"/>
        <v/>
      </c>
      <c r="AA458" s="260" t="str">
        <f t="shared" si="25"/>
        <v/>
      </c>
      <c r="AB458" s="260" t="str" cm="1">
        <f t="array" ref="AB458">IFERROR(IF(A458="","",INDEX(근로조건!$A$5:$Z$1048576,MATCH(A458,근로조건!$A$5:$A$1048576,0)+0,17)-INDEX(근로조건!$A$5:$Z$1048576,MATCH(A458,근로조건!$A$5:$A$1048576,0)+0,11))*B458,"")</f>
        <v/>
      </c>
      <c r="AC458" s="260" t="str">
        <f t="shared" si="26"/>
        <v/>
      </c>
      <c r="AD458" s="260" t="str" cm="1">
        <f t="array" ref="AD458">IFERROR(IF(A458="","",INDEX(근로조건!$A$5:$L$1048576,MATCH(A458,근로조건!$A$5:$A$1048576,0)+0,12))*B458,"")</f>
        <v/>
      </c>
      <c r="AE458" s="261" t="str" cm="1">
        <f t="array" ref="AE458">IF(A458="","",INDEX(근로조건!$A$5:$AF$1048576,MATCH(A458,근로조건!$A$5:$A$1048576,0)+0,13))</f>
        <v/>
      </c>
      <c r="AF458" s="262" t="str" cm="1">
        <f t="array" ref="AF458">IF(A458="","",INDEX(근로조건!$A$5:$AF$1048576,MATCH(A458,근로조건!$A$5:$A$1048576,0)+0,14))</f>
        <v/>
      </c>
      <c r="AG458" s="261" t="str" cm="1">
        <f t="array" ref="AG458">IF(A458="","",INDEX(근로조건!$A$5:$AF$1048576,MATCH(A458,근로조건!$A$5:$A$1048576,0)+0,11))</f>
        <v/>
      </c>
      <c r="AH458" s="261" t="str" cm="1">
        <f t="array" ref="AH458">IF(A458="","",INDEX(근로조건!$A$5:$AF$1048576,MATCH(A458,근로조건!$A$5:$A$1048576,0)+0,19))</f>
        <v/>
      </c>
      <c r="AI458" s="262" t="str" cm="1">
        <f t="array" ref="AI458">IF(A458="","",INDEX(근로조건!$A$5:$AF$1048576,MATCH(A458,근로조건!$A$5:$A$1048576,0)+0,17))</f>
        <v/>
      </c>
      <c r="AJ458" s="253"/>
      <c r="AK458" s="253"/>
      <c r="AL458" s="253" t="str" cm="1">
        <f t="array" ref="AL458">IF(A458="","",INDEX(근로조건!$A$5:$AF$1048576,MATCH(A458,근로조건!$A$5:$A$1048576,0)+0,20))</f>
        <v/>
      </c>
      <c r="AM458" s="253"/>
      <c r="AN458" s="253"/>
      <c r="AO458" s="253"/>
      <c r="AP458" s="260"/>
      <c r="AQ458" s="123"/>
      <c r="AR458" s="166"/>
      <c r="AS458" s="267"/>
      <c r="AT458" s="266"/>
      <c r="AU458" s="266"/>
      <c r="AV458" s="266"/>
    </row>
    <row r="459" spans="1:48" x14ac:dyDescent="0.3">
      <c r="A459" s="52"/>
      <c r="B459" s="54"/>
      <c r="C459" s="53"/>
      <c r="D459" s="53"/>
      <c r="E459" s="53"/>
      <c r="F459" s="57"/>
      <c r="G459" s="57"/>
      <c r="H459" s="52"/>
      <c r="I459" s="53"/>
      <c r="J459" s="53"/>
      <c r="K459" s="95"/>
      <c r="L459" s="52"/>
      <c r="M459" s="52"/>
      <c r="N459" s="54"/>
      <c r="O459" s="254" t="str" cm="1">
        <f t="array" ref="O459">IF(A459="","",INDEX(근로조건!$A$5:$Y$1048576,MATCH(A459,근로조건!$A$5:$A$1048576,0)+0,15))</f>
        <v/>
      </c>
      <c r="P459" s="255" t="str" cm="1">
        <f t="array" ref="P459">IF(A459="","",INDEX(근로조건!$A$5:$Y$1048576,MATCH(A459,근로조건!$A$5:$A$1048576,0)+0,16))</f>
        <v/>
      </c>
      <c r="Q459" s="256" t="str" cm="1">
        <f t="array" ref="Q459">IF(A459="","",INDEX(근로조건!$A$5:$ZZ$1048576,MATCH(A459,근로조건!$A$5:$A$1048576,0)+0,21))</f>
        <v/>
      </c>
      <c r="R459" s="61"/>
      <c r="S459" s="61"/>
      <c r="T459" s="61"/>
      <c r="U459" s="61"/>
      <c r="V459" s="61"/>
      <c r="W459" s="61"/>
      <c r="X459" s="61"/>
      <c r="Y459" s="61"/>
      <c r="Z459" s="260" t="str">
        <f t="shared" si="24"/>
        <v/>
      </c>
      <c r="AA459" s="260" t="str">
        <f t="shared" si="25"/>
        <v/>
      </c>
      <c r="AB459" s="260" t="str" cm="1">
        <f t="array" ref="AB459">IFERROR(IF(A459="","",INDEX(근로조건!$A$5:$Z$1048576,MATCH(A459,근로조건!$A$5:$A$1048576,0)+0,17)-INDEX(근로조건!$A$5:$Z$1048576,MATCH(A459,근로조건!$A$5:$A$1048576,0)+0,11))*B459,"")</f>
        <v/>
      </c>
      <c r="AC459" s="260" t="str">
        <f t="shared" si="26"/>
        <v/>
      </c>
      <c r="AD459" s="260" t="str" cm="1">
        <f t="array" ref="AD459">IFERROR(IF(A459="","",INDEX(근로조건!$A$5:$L$1048576,MATCH(A459,근로조건!$A$5:$A$1048576,0)+0,12))*B459,"")</f>
        <v/>
      </c>
      <c r="AE459" s="261" t="str" cm="1">
        <f t="array" ref="AE459">IF(A459="","",INDEX(근로조건!$A$5:$AF$1048576,MATCH(A459,근로조건!$A$5:$A$1048576,0)+0,13))</f>
        <v/>
      </c>
      <c r="AF459" s="262" t="str" cm="1">
        <f t="array" ref="AF459">IF(A459="","",INDEX(근로조건!$A$5:$AF$1048576,MATCH(A459,근로조건!$A$5:$A$1048576,0)+0,14))</f>
        <v/>
      </c>
      <c r="AG459" s="261" t="str" cm="1">
        <f t="array" ref="AG459">IF(A459="","",INDEX(근로조건!$A$5:$AF$1048576,MATCH(A459,근로조건!$A$5:$A$1048576,0)+0,11))</f>
        <v/>
      </c>
      <c r="AH459" s="261" t="str" cm="1">
        <f t="array" ref="AH459">IF(A459="","",INDEX(근로조건!$A$5:$AF$1048576,MATCH(A459,근로조건!$A$5:$A$1048576,0)+0,19))</f>
        <v/>
      </c>
      <c r="AI459" s="262" t="str" cm="1">
        <f t="array" ref="AI459">IF(A459="","",INDEX(근로조건!$A$5:$AF$1048576,MATCH(A459,근로조건!$A$5:$A$1048576,0)+0,17))</f>
        <v/>
      </c>
      <c r="AJ459" s="253"/>
      <c r="AK459" s="253"/>
      <c r="AL459" s="253" t="str" cm="1">
        <f t="array" ref="AL459">IF(A459="","",INDEX(근로조건!$A$5:$AF$1048576,MATCH(A459,근로조건!$A$5:$A$1048576,0)+0,20))</f>
        <v/>
      </c>
      <c r="AM459" s="253"/>
      <c r="AN459" s="253"/>
      <c r="AO459" s="253"/>
      <c r="AP459" s="260"/>
      <c r="AQ459" s="123"/>
      <c r="AR459" s="166"/>
      <c r="AS459" s="267"/>
      <c r="AT459" s="266"/>
      <c r="AU459" s="266"/>
      <c r="AV459" s="266"/>
    </row>
    <row r="460" spans="1:48" x14ac:dyDescent="0.3">
      <c r="A460" s="52"/>
      <c r="B460" s="54"/>
      <c r="C460" s="53"/>
      <c r="D460" s="53"/>
      <c r="E460" s="53"/>
      <c r="F460" s="57"/>
      <c r="G460" s="57"/>
      <c r="H460" s="52"/>
      <c r="I460" s="53"/>
      <c r="J460" s="53"/>
      <c r="K460" s="95"/>
      <c r="L460" s="52"/>
      <c r="M460" s="52"/>
      <c r="N460" s="54"/>
      <c r="O460" s="254" t="str" cm="1">
        <f t="array" ref="O460">IF(A460="","",INDEX(근로조건!$A$5:$Y$1048576,MATCH(A460,근로조건!$A$5:$A$1048576,0)+0,15))</f>
        <v/>
      </c>
      <c r="P460" s="255" t="str" cm="1">
        <f t="array" ref="P460">IF(A460="","",INDEX(근로조건!$A$5:$Y$1048576,MATCH(A460,근로조건!$A$5:$A$1048576,0)+0,16))</f>
        <v/>
      </c>
      <c r="Q460" s="256" t="str" cm="1">
        <f t="array" ref="Q460">IF(A460="","",INDEX(근로조건!$A$5:$ZZ$1048576,MATCH(A460,근로조건!$A$5:$A$1048576,0)+0,21))</f>
        <v/>
      </c>
      <c r="R460" s="61"/>
      <c r="S460" s="61"/>
      <c r="T460" s="61"/>
      <c r="U460" s="61"/>
      <c r="V460" s="61"/>
      <c r="W460" s="61"/>
      <c r="X460" s="61"/>
      <c r="Y460" s="61"/>
      <c r="Z460" s="260" t="str">
        <f t="shared" si="24"/>
        <v/>
      </c>
      <c r="AA460" s="260" t="str">
        <f t="shared" si="25"/>
        <v/>
      </c>
      <c r="AB460" s="260" t="str" cm="1">
        <f t="array" ref="AB460">IFERROR(IF(A460="","",INDEX(근로조건!$A$5:$Z$1048576,MATCH(A460,근로조건!$A$5:$A$1048576,0)+0,17)-INDEX(근로조건!$A$5:$Z$1048576,MATCH(A460,근로조건!$A$5:$A$1048576,0)+0,11))*B460,"")</f>
        <v/>
      </c>
      <c r="AC460" s="260" t="str">
        <f t="shared" si="26"/>
        <v/>
      </c>
      <c r="AD460" s="260" t="str" cm="1">
        <f t="array" ref="AD460">IFERROR(IF(A460="","",INDEX(근로조건!$A$5:$L$1048576,MATCH(A460,근로조건!$A$5:$A$1048576,0)+0,12))*B460,"")</f>
        <v/>
      </c>
      <c r="AE460" s="261" t="str" cm="1">
        <f t="array" ref="AE460">IF(A460="","",INDEX(근로조건!$A$5:$AF$1048576,MATCH(A460,근로조건!$A$5:$A$1048576,0)+0,13))</f>
        <v/>
      </c>
      <c r="AF460" s="262" t="str" cm="1">
        <f t="array" ref="AF460">IF(A460="","",INDEX(근로조건!$A$5:$AF$1048576,MATCH(A460,근로조건!$A$5:$A$1048576,0)+0,14))</f>
        <v/>
      </c>
      <c r="AG460" s="261" t="str" cm="1">
        <f t="array" ref="AG460">IF(A460="","",INDEX(근로조건!$A$5:$AF$1048576,MATCH(A460,근로조건!$A$5:$A$1048576,0)+0,11))</f>
        <v/>
      </c>
      <c r="AH460" s="261" t="str" cm="1">
        <f t="array" ref="AH460">IF(A460="","",INDEX(근로조건!$A$5:$AF$1048576,MATCH(A460,근로조건!$A$5:$A$1048576,0)+0,19))</f>
        <v/>
      </c>
      <c r="AI460" s="262" t="str" cm="1">
        <f t="array" ref="AI460">IF(A460="","",INDEX(근로조건!$A$5:$AF$1048576,MATCH(A460,근로조건!$A$5:$A$1048576,0)+0,17))</f>
        <v/>
      </c>
      <c r="AJ460" s="253"/>
      <c r="AK460" s="253"/>
      <c r="AL460" s="253" t="str" cm="1">
        <f t="array" ref="AL460">IF(A460="","",INDEX(근로조건!$A$5:$AF$1048576,MATCH(A460,근로조건!$A$5:$A$1048576,0)+0,20))</f>
        <v/>
      </c>
      <c r="AM460" s="253"/>
      <c r="AN460" s="253"/>
      <c r="AO460" s="253"/>
      <c r="AP460" s="260"/>
      <c r="AQ460" s="123"/>
      <c r="AR460" s="166"/>
      <c r="AS460" s="267"/>
      <c r="AT460" s="266"/>
      <c r="AU460" s="266"/>
      <c r="AV460" s="266"/>
    </row>
    <row r="461" spans="1:48" x14ac:dyDescent="0.3">
      <c r="A461" s="52"/>
      <c r="B461" s="54"/>
      <c r="C461" s="53"/>
      <c r="D461" s="53"/>
      <c r="E461" s="53"/>
      <c r="F461" s="57"/>
      <c r="G461" s="57"/>
      <c r="H461" s="52"/>
      <c r="I461" s="53"/>
      <c r="J461" s="53"/>
      <c r="K461" s="95"/>
      <c r="L461" s="52"/>
      <c r="M461" s="52"/>
      <c r="N461" s="54"/>
      <c r="O461" s="254" t="str" cm="1">
        <f t="array" ref="O461">IF(A461="","",INDEX(근로조건!$A$5:$Y$1048576,MATCH(A461,근로조건!$A$5:$A$1048576,0)+0,15))</f>
        <v/>
      </c>
      <c r="P461" s="255" t="str" cm="1">
        <f t="array" ref="P461">IF(A461="","",INDEX(근로조건!$A$5:$Y$1048576,MATCH(A461,근로조건!$A$5:$A$1048576,0)+0,16))</f>
        <v/>
      </c>
      <c r="Q461" s="256" t="str" cm="1">
        <f t="array" ref="Q461">IF(A461="","",INDEX(근로조건!$A$5:$ZZ$1048576,MATCH(A461,근로조건!$A$5:$A$1048576,0)+0,21))</f>
        <v/>
      </c>
      <c r="R461" s="61"/>
      <c r="S461" s="61"/>
      <c r="T461" s="61"/>
      <c r="U461" s="61"/>
      <c r="V461" s="61"/>
      <c r="W461" s="61"/>
      <c r="X461" s="61"/>
      <c r="Y461" s="61"/>
      <c r="Z461" s="260" t="str">
        <f t="shared" si="24"/>
        <v/>
      </c>
      <c r="AA461" s="260" t="str">
        <f t="shared" si="25"/>
        <v/>
      </c>
      <c r="AB461" s="260" t="str" cm="1">
        <f t="array" ref="AB461">IFERROR(IF(A461="","",INDEX(근로조건!$A$5:$Z$1048576,MATCH(A461,근로조건!$A$5:$A$1048576,0)+0,17)-INDEX(근로조건!$A$5:$Z$1048576,MATCH(A461,근로조건!$A$5:$A$1048576,0)+0,11))*B461,"")</f>
        <v/>
      </c>
      <c r="AC461" s="260" t="str">
        <f t="shared" si="26"/>
        <v/>
      </c>
      <c r="AD461" s="260" t="str" cm="1">
        <f t="array" ref="AD461">IFERROR(IF(A461="","",INDEX(근로조건!$A$5:$L$1048576,MATCH(A461,근로조건!$A$5:$A$1048576,0)+0,12))*B461,"")</f>
        <v/>
      </c>
      <c r="AE461" s="261" t="str" cm="1">
        <f t="array" ref="AE461">IF(A461="","",INDEX(근로조건!$A$5:$AF$1048576,MATCH(A461,근로조건!$A$5:$A$1048576,0)+0,13))</f>
        <v/>
      </c>
      <c r="AF461" s="262" t="str" cm="1">
        <f t="array" ref="AF461">IF(A461="","",INDEX(근로조건!$A$5:$AF$1048576,MATCH(A461,근로조건!$A$5:$A$1048576,0)+0,14))</f>
        <v/>
      </c>
      <c r="AG461" s="261" t="str" cm="1">
        <f t="array" ref="AG461">IF(A461="","",INDEX(근로조건!$A$5:$AF$1048576,MATCH(A461,근로조건!$A$5:$A$1048576,0)+0,11))</f>
        <v/>
      </c>
      <c r="AH461" s="261" t="str" cm="1">
        <f t="array" ref="AH461">IF(A461="","",INDEX(근로조건!$A$5:$AF$1048576,MATCH(A461,근로조건!$A$5:$A$1048576,0)+0,19))</f>
        <v/>
      </c>
      <c r="AI461" s="262" t="str" cm="1">
        <f t="array" ref="AI461">IF(A461="","",INDEX(근로조건!$A$5:$AF$1048576,MATCH(A461,근로조건!$A$5:$A$1048576,0)+0,17))</f>
        <v/>
      </c>
      <c r="AJ461" s="253"/>
      <c r="AK461" s="253"/>
      <c r="AL461" s="253" t="str" cm="1">
        <f t="array" ref="AL461">IF(A461="","",INDEX(근로조건!$A$5:$AF$1048576,MATCH(A461,근로조건!$A$5:$A$1048576,0)+0,20))</f>
        <v/>
      </c>
      <c r="AM461" s="253"/>
      <c r="AN461" s="253"/>
      <c r="AO461" s="253"/>
      <c r="AP461" s="260"/>
      <c r="AQ461" s="123"/>
      <c r="AR461" s="166"/>
      <c r="AS461" s="267"/>
      <c r="AT461" s="266"/>
      <c r="AU461" s="266"/>
      <c r="AV461" s="266"/>
    </row>
    <row r="462" spans="1:48" x14ac:dyDescent="0.3">
      <c r="A462" s="52"/>
      <c r="B462" s="54"/>
      <c r="C462" s="53"/>
      <c r="D462" s="53"/>
      <c r="E462" s="53"/>
      <c r="F462" s="57"/>
      <c r="G462" s="57"/>
      <c r="H462" s="52"/>
      <c r="I462" s="53"/>
      <c r="J462" s="53"/>
      <c r="K462" s="95"/>
      <c r="L462" s="52"/>
      <c r="M462" s="52"/>
      <c r="N462" s="54"/>
      <c r="O462" s="254" t="str" cm="1">
        <f t="array" ref="O462">IF(A462="","",INDEX(근로조건!$A$5:$Y$1048576,MATCH(A462,근로조건!$A$5:$A$1048576,0)+0,15))</f>
        <v/>
      </c>
      <c r="P462" s="255" t="str" cm="1">
        <f t="array" ref="P462">IF(A462="","",INDEX(근로조건!$A$5:$Y$1048576,MATCH(A462,근로조건!$A$5:$A$1048576,0)+0,16))</f>
        <v/>
      </c>
      <c r="Q462" s="256" t="str" cm="1">
        <f t="array" ref="Q462">IF(A462="","",INDEX(근로조건!$A$5:$ZZ$1048576,MATCH(A462,근로조건!$A$5:$A$1048576,0)+0,21))</f>
        <v/>
      </c>
      <c r="R462" s="61"/>
      <c r="S462" s="61"/>
      <c r="T462" s="61"/>
      <c r="U462" s="61"/>
      <c r="V462" s="61"/>
      <c r="W462" s="61"/>
      <c r="X462" s="61"/>
      <c r="Y462" s="61"/>
      <c r="Z462" s="260" t="str">
        <f t="shared" si="24"/>
        <v/>
      </c>
      <c r="AA462" s="260" t="str">
        <f t="shared" si="25"/>
        <v/>
      </c>
      <c r="AB462" s="260" t="str" cm="1">
        <f t="array" ref="AB462">IFERROR(IF(A462="","",INDEX(근로조건!$A$5:$Z$1048576,MATCH(A462,근로조건!$A$5:$A$1048576,0)+0,17)-INDEX(근로조건!$A$5:$Z$1048576,MATCH(A462,근로조건!$A$5:$A$1048576,0)+0,11))*B462,"")</f>
        <v/>
      </c>
      <c r="AC462" s="260" t="str">
        <f t="shared" si="26"/>
        <v/>
      </c>
      <c r="AD462" s="260" t="str" cm="1">
        <f t="array" ref="AD462">IFERROR(IF(A462="","",INDEX(근로조건!$A$5:$L$1048576,MATCH(A462,근로조건!$A$5:$A$1048576,0)+0,12))*B462,"")</f>
        <v/>
      </c>
      <c r="AE462" s="261" t="str" cm="1">
        <f t="array" ref="AE462">IF(A462="","",INDEX(근로조건!$A$5:$AF$1048576,MATCH(A462,근로조건!$A$5:$A$1048576,0)+0,13))</f>
        <v/>
      </c>
      <c r="AF462" s="262" t="str" cm="1">
        <f t="array" ref="AF462">IF(A462="","",INDEX(근로조건!$A$5:$AF$1048576,MATCH(A462,근로조건!$A$5:$A$1048576,0)+0,14))</f>
        <v/>
      </c>
      <c r="AG462" s="261" t="str" cm="1">
        <f t="array" ref="AG462">IF(A462="","",INDEX(근로조건!$A$5:$AF$1048576,MATCH(A462,근로조건!$A$5:$A$1048576,0)+0,11))</f>
        <v/>
      </c>
      <c r="AH462" s="261" t="str" cm="1">
        <f t="array" ref="AH462">IF(A462="","",INDEX(근로조건!$A$5:$AF$1048576,MATCH(A462,근로조건!$A$5:$A$1048576,0)+0,19))</f>
        <v/>
      </c>
      <c r="AI462" s="262" t="str" cm="1">
        <f t="array" ref="AI462">IF(A462="","",INDEX(근로조건!$A$5:$AF$1048576,MATCH(A462,근로조건!$A$5:$A$1048576,0)+0,17))</f>
        <v/>
      </c>
      <c r="AJ462" s="253"/>
      <c r="AK462" s="253"/>
      <c r="AL462" s="253" t="str" cm="1">
        <f t="array" ref="AL462">IF(A462="","",INDEX(근로조건!$A$5:$AF$1048576,MATCH(A462,근로조건!$A$5:$A$1048576,0)+0,20))</f>
        <v/>
      </c>
      <c r="AM462" s="253"/>
      <c r="AN462" s="253"/>
      <c r="AO462" s="253"/>
      <c r="AP462" s="260"/>
      <c r="AQ462" s="123"/>
      <c r="AR462" s="166"/>
      <c r="AS462" s="267"/>
      <c r="AT462" s="266"/>
      <c r="AU462" s="266"/>
      <c r="AV462" s="266"/>
    </row>
    <row r="463" spans="1:48" x14ac:dyDescent="0.3">
      <c r="A463" s="52"/>
      <c r="B463" s="54"/>
      <c r="C463" s="53"/>
      <c r="D463" s="53"/>
      <c r="E463" s="53"/>
      <c r="F463" s="57"/>
      <c r="G463" s="57"/>
      <c r="H463" s="52"/>
      <c r="I463" s="53"/>
      <c r="J463" s="53"/>
      <c r="K463" s="95"/>
      <c r="L463" s="52"/>
      <c r="M463" s="52"/>
      <c r="N463" s="54"/>
      <c r="O463" s="254" t="str" cm="1">
        <f t="array" ref="O463">IF(A463="","",INDEX(근로조건!$A$5:$Y$1048576,MATCH(A463,근로조건!$A$5:$A$1048576,0)+0,15))</f>
        <v/>
      </c>
      <c r="P463" s="255" t="str" cm="1">
        <f t="array" ref="P463">IF(A463="","",INDEX(근로조건!$A$5:$Y$1048576,MATCH(A463,근로조건!$A$5:$A$1048576,0)+0,16))</f>
        <v/>
      </c>
      <c r="Q463" s="256" t="str" cm="1">
        <f t="array" ref="Q463">IF(A463="","",INDEX(근로조건!$A$5:$ZZ$1048576,MATCH(A463,근로조건!$A$5:$A$1048576,0)+0,21))</f>
        <v/>
      </c>
      <c r="R463" s="61"/>
      <c r="S463" s="61"/>
      <c r="T463" s="61"/>
      <c r="U463" s="61"/>
      <c r="V463" s="61"/>
      <c r="W463" s="61"/>
      <c r="X463" s="61"/>
      <c r="Y463" s="61"/>
      <c r="Z463" s="260" t="str">
        <f t="shared" si="24"/>
        <v/>
      </c>
      <c r="AA463" s="260" t="str">
        <f t="shared" si="25"/>
        <v/>
      </c>
      <c r="AB463" s="260" t="str" cm="1">
        <f t="array" ref="AB463">IFERROR(IF(A463="","",INDEX(근로조건!$A$5:$Z$1048576,MATCH(A463,근로조건!$A$5:$A$1048576,0)+0,17)-INDEX(근로조건!$A$5:$Z$1048576,MATCH(A463,근로조건!$A$5:$A$1048576,0)+0,11))*B463,"")</f>
        <v/>
      </c>
      <c r="AC463" s="260" t="str">
        <f t="shared" si="26"/>
        <v/>
      </c>
      <c r="AD463" s="260" t="str" cm="1">
        <f t="array" ref="AD463">IFERROR(IF(A463="","",INDEX(근로조건!$A$5:$L$1048576,MATCH(A463,근로조건!$A$5:$A$1048576,0)+0,12))*B463,"")</f>
        <v/>
      </c>
      <c r="AE463" s="261" t="str" cm="1">
        <f t="array" ref="AE463">IF(A463="","",INDEX(근로조건!$A$5:$AF$1048576,MATCH(A463,근로조건!$A$5:$A$1048576,0)+0,13))</f>
        <v/>
      </c>
      <c r="AF463" s="262" t="str" cm="1">
        <f t="array" ref="AF463">IF(A463="","",INDEX(근로조건!$A$5:$AF$1048576,MATCH(A463,근로조건!$A$5:$A$1048576,0)+0,14))</f>
        <v/>
      </c>
      <c r="AG463" s="261" t="str" cm="1">
        <f t="array" ref="AG463">IF(A463="","",INDEX(근로조건!$A$5:$AF$1048576,MATCH(A463,근로조건!$A$5:$A$1048576,0)+0,11))</f>
        <v/>
      </c>
      <c r="AH463" s="261" t="str" cm="1">
        <f t="array" ref="AH463">IF(A463="","",INDEX(근로조건!$A$5:$AF$1048576,MATCH(A463,근로조건!$A$5:$A$1048576,0)+0,19))</f>
        <v/>
      </c>
      <c r="AI463" s="262" t="str" cm="1">
        <f t="array" ref="AI463">IF(A463="","",INDEX(근로조건!$A$5:$AF$1048576,MATCH(A463,근로조건!$A$5:$A$1048576,0)+0,17))</f>
        <v/>
      </c>
      <c r="AJ463" s="253"/>
      <c r="AK463" s="253"/>
      <c r="AL463" s="253" t="str" cm="1">
        <f t="array" ref="AL463">IF(A463="","",INDEX(근로조건!$A$5:$AF$1048576,MATCH(A463,근로조건!$A$5:$A$1048576,0)+0,20))</f>
        <v/>
      </c>
      <c r="AM463" s="253"/>
      <c r="AN463" s="253"/>
      <c r="AO463" s="253"/>
      <c r="AP463" s="260"/>
      <c r="AQ463" s="123"/>
      <c r="AR463" s="166"/>
      <c r="AS463" s="267"/>
      <c r="AT463" s="266"/>
      <c r="AU463" s="266"/>
      <c r="AV463" s="266"/>
    </row>
    <row r="464" spans="1:48" x14ac:dyDescent="0.3">
      <c r="A464" s="52"/>
      <c r="B464" s="54"/>
      <c r="C464" s="53"/>
      <c r="D464" s="53"/>
      <c r="E464" s="53"/>
      <c r="F464" s="57"/>
      <c r="G464" s="57"/>
      <c r="H464" s="52"/>
      <c r="I464" s="53"/>
      <c r="J464" s="53"/>
      <c r="K464" s="95"/>
      <c r="L464" s="52"/>
      <c r="M464" s="52"/>
      <c r="N464" s="54"/>
      <c r="O464" s="254" t="str" cm="1">
        <f t="array" ref="O464">IF(A464="","",INDEX(근로조건!$A$5:$Y$1048576,MATCH(A464,근로조건!$A$5:$A$1048576,0)+0,15))</f>
        <v/>
      </c>
      <c r="P464" s="255" t="str" cm="1">
        <f t="array" ref="P464">IF(A464="","",INDEX(근로조건!$A$5:$Y$1048576,MATCH(A464,근로조건!$A$5:$A$1048576,0)+0,16))</f>
        <v/>
      </c>
      <c r="Q464" s="256" t="str" cm="1">
        <f t="array" ref="Q464">IF(A464="","",INDEX(근로조건!$A$5:$ZZ$1048576,MATCH(A464,근로조건!$A$5:$A$1048576,0)+0,21))</f>
        <v/>
      </c>
      <c r="R464" s="61"/>
      <c r="S464" s="61"/>
      <c r="T464" s="61"/>
      <c r="U464" s="61"/>
      <c r="V464" s="61"/>
      <c r="W464" s="61"/>
      <c r="X464" s="61"/>
      <c r="Y464" s="61"/>
      <c r="Z464" s="260" t="str">
        <f t="shared" si="24"/>
        <v/>
      </c>
      <c r="AA464" s="260" t="str">
        <f t="shared" si="25"/>
        <v/>
      </c>
      <c r="AB464" s="260" t="str" cm="1">
        <f t="array" ref="AB464">IFERROR(IF(A464="","",INDEX(근로조건!$A$5:$Z$1048576,MATCH(A464,근로조건!$A$5:$A$1048576,0)+0,17)-INDEX(근로조건!$A$5:$Z$1048576,MATCH(A464,근로조건!$A$5:$A$1048576,0)+0,11))*B464,"")</f>
        <v/>
      </c>
      <c r="AC464" s="260" t="str">
        <f t="shared" si="26"/>
        <v/>
      </c>
      <c r="AD464" s="260" t="str" cm="1">
        <f t="array" ref="AD464">IFERROR(IF(A464="","",INDEX(근로조건!$A$5:$L$1048576,MATCH(A464,근로조건!$A$5:$A$1048576,0)+0,12))*B464,"")</f>
        <v/>
      </c>
      <c r="AE464" s="261" t="str" cm="1">
        <f t="array" ref="AE464">IF(A464="","",INDEX(근로조건!$A$5:$AF$1048576,MATCH(A464,근로조건!$A$5:$A$1048576,0)+0,13))</f>
        <v/>
      </c>
      <c r="AF464" s="262" t="str" cm="1">
        <f t="array" ref="AF464">IF(A464="","",INDEX(근로조건!$A$5:$AF$1048576,MATCH(A464,근로조건!$A$5:$A$1048576,0)+0,14))</f>
        <v/>
      </c>
      <c r="AG464" s="261" t="str" cm="1">
        <f t="array" ref="AG464">IF(A464="","",INDEX(근로조건!$A$5:$AF$1048576,MATCH(A464,근로조건!$A$5:$A$1048576,0)+0,11))</f>
        <v/>
      </c>
      <c r="AH464" s="261" t="str" cm="1">
        <f t="array" ref="AH464">IF(A464="","",INDEX(근로조건!$A$5:$AF$1048576,MATCH(A464,근로조건!$A$5:$A$1048576,0)+0,19))</f>
        <v/>
      </c>
      <c r="AI464" s="262" t="str" cm="1">
        <f t="array" ref="AI464">IF(A464="","",INDEX(근로조건!$A$5:$AF$1048576,MATCH(A464,근로조건!$A$5:$A$1048576,0)+0,17))</f>
        <v/>
      </c>
      <c r="AJ464" s="253"/>
      <c r="AK464" s="253"/>
      <c r="AL464" s="253" t="str" cm="1">
        <f t="array" ref="AL464">IF(A464="","",INDEX(근로조건!$A$5:$AF$1048576,MATCH(A464,근로조건!$A$5:$A$1048576,0)+0,20))</f>
        <v/>
      </c>
      <c r="AM464" s="253"/>
      <c r="AN464" s="253"/>
      <c r="AO464" s="253"/>
      <c r="AP464" s="260"/>
      <c r="AQ464" s="123"/>
      <c r="AR464" s="166"/>
      <c r="AS464" s="267"/>
      <c r="AT464" s="266"/>
      <c r="AU464" s="266"/>
      <c r="AV464" s="266"/>
    </row>
    <row r="465" spans="1:48" x14ac:dyDescent="0.3">
      <c r="A465" s="52"/>
      <c r="B465" s="54"/>
      <c r="C465" s="53"/>
      <c r="D465" s="53"/>
      <c r="E465" s="53"/>
      <c r="F465" s="57"/>
      <c r="G465" s="57"/>
      <c r="H465" s="52"/>
      <c r="I465" s="53"/>
      <c r="J465" s="53"/>
      <c r="K465" s="95"/>
      <c r="L465" s="52"/>
      <c r="M465" s="52"/>
      <c r="N465" s="54"/>
      <c r="O465" s="254" t="str" cm="1">
        <f t="array" ref="O465">IF(A465="","",INDEX(근로조건!$A$5:$Y$1048576,MATCH(A465,근로조건!$A$5:$A$1048576,0)+0,15))</f>
        <v/>
      </c>
      <c r="P465" s="255" t="str" cm="1">
        <f t="array" ref="P465">IF(A465="","",INDEX(근로조건!$A$5:$Y$1048576,MATCH(A465,근로조건!$A$5:$A$1048576,0)+0,16))</f>
        <v/>
      </c>
      <c r="Q465" s="256" t="str" cm="1">
        <f t="array" ref="Q465">IF(A465="","",INDEX(근로조건!$A$5:$ZZ$1048576,MATCH(A465,근로조건!$A$5:$A$1048576,0)+0,21))</f>
        <v/>
      </c>
      <c r="R465" s="61"/>
      <c r="S465" s="61"/>
      <c r="T465" s="61"/>
      <c r="U465" s="61"/>
      <c r="V465" s="61"/>
      <c r="W465" s="61"/>
      <c r="X465" s="61"/>
      <c r="Y465" s="61"/>
      <c r="Z465" s="260" t="str">
        <f t="shared" si="24"/>
        <v/>
      </c>
      <c r="AA465" s="260" t="str">
        <f t="shared" si="25"/>
        <v/>
      </c>
      <c r="AB465" s="260" t="str" cm="1">
        <f t="array" ref="AB465">IFERROR(IF(A465="","",INDEX(근로조건!$A$5:$Z$1048576,MATCH(A465,근로조건!$A$5:$A$1048576,0)+0,17)-INDEX(근로조건!$A$5:$Z$1048576,MATCH(A465,근로조건!$A$5:$A$1048576,0)+0,11))*B465,"")</f>
        <v/>
      </c>
      <c r="AC465" s="260" t="str">
        <f t="shared" si="26"/>
        <v/>
      </c>
      <c r="AD465" s="260" t="str" cm="1">
        <f t="array" ref="AD465">IFERROR(IF(A465="","",INDEX(근로조건!$A$5:$L$1048576,MATCH(A465,근로조건!$A$5:$A$1048576,0)+0,12))*B465,"")</f>
        <v/>
      </c>
      <c r="AE465" s="261" t="str" cm="1">
        <f t="array" ref="AE465">IF(A465="","",INDEX(근로조건!$A$5:$AF$1048576,MATCH(A465,근로조건!$A$5:$A$1048576,0)+0,13))</f>
        <v/>
      </c>
      <c r="AF465" s="262" t="str" cm="1">
        <f t="array" ref="AF465">IF(A465="","",INDEX(근로조건!$A$5:$AF$1048576,MATCH(A465,근로조건!$A$5:$A$1048576,0)+0,14))</f>
        <v/>
      </c>
      <c r="AG465" s="261" t="str" cm="1">
        <f t="array" ref="AG465">IF(A465="","",INDEX(근로조건!$A$5:$AF$1048576,MATCH(A465,근로조건!$A$5:$A$1048576,0)+0,11))</f>
        <v/>
      </c>
      <c r="AH465" s="261" t="str" cm="1">
        <f t="array" ref="AH465">IF(A465="","",INDEX(근로조건!$A$5:$AF$1048576,MATCH(A465,근로조건!$A$5:$A$1048576,0)+0,19))</f>
        <v/>
      </c>
      <c r="AI465" s="262" t="str" cm="1">
        <f t="array" ref="AI465">IF(A465="","",INDEX(근로조건!$A$5:$AF$1048576,MATCH(A465,근로조건!$A$5:$A$1048576,0)+0,17))</f>
        <v/>
      </c>
      <c r="AJ465" s="253"/>
      <c r="AK465" s="253"/>
      <c r="AL465" s="253" t="str" cm="1">
        <f t="array" ref="AL465">IF(A465="","",INDEX(근로조건!$A$5:$AF$1048576,MATCH(A465,근로조건!$A$5:$A$1048576,0)+0,20))</f>
        <v/>
      </c>
      <c r="AM465" s="253"/>
      <c r="AN465" s="253"/>
      <c r="AO465" s="253"/>
      <c r="AP465" s="260"/>
      <c r="AQ465" s="123"/>
      <c r="AR465" s="166"/>
      <c r="AS465" s="267"/>
      <c r="AT465" s="266"/>
      <c r="AU465" s="266"/>
      <c r="AV465" s="266"/>
    </row>
    <row r="466" spans="1:48" x14ac:dyDescent="0.3">
      <c r="A466" s="52"/>
      <c r="B466" s="54"/>
      <c r="C466" s="53"/>
      <c r="D466" s="53"/>
      <c r="E466" s="53"/>
      <c r="F466" s="57"/>
      <c r="G466" s="57"/>
      <c r="H466" s="52"/>
      <c r="I466" s="53"/>
      <c r="J466" s="53"/>
      <c r="K466" s="95"/>
      <c r="L466" s="52"/>
      <c r="M466" s="52"/>
      <c r="N466" s="54"/>
      <c r="O466" s="254" t="str" cm="1">
        <f t="array" ref="O466">IF(A466="","",INDEX(근로조건!$A$5:$Y$1048576,MATCH(A466,근로조건!$A$5:$A$1048576,0)+0,15))</f>
        <v/>
      </c>
      <c r="P466" s="255" t="str" cm="1">
        <f t="array" ref="P466">IF(A466="","",INDEX(근로조건!$A$5:$Y$1048576,MATCH(A466,근로조건!$A$5:$A$1048576,0)+0,16))</f>
        <v/>
      </c>
      <c r="Q466" s="256" t="str" cm="1">
        <f t="array" ref="Q466">IF(A466="","",INDEX(근로조건!$A$5:$ZZ$1048576,MATCH(A466,근로조건!$A$5:$A$1048576,0)+0,21))</f>
        <v/>
      </c>
      <c r="R466" s="61"/>
      <c r="S466" s="61"/>
      <c r="T466" s="61"/>
      <c r="U466" s="61"/>
      <c r="V466" s="61"/>
      <c r="W466" s="61"/>
      <c r="X466" s="61"/>
      <c r="Y466" s="61"/>
      <c r="Z466" s="260" t="str">
        <f t="shared" si="24"/>
        <v/>
      </c>
      <c r="AA466" s="260" t="str">
        <f t="shared" si="25"/>
        <v/>
      </c>
      <c r="AB466" s="260" t="str" cm="1">
        <f t="array" ref="AB466">IFERROR(IF(A466="","",INDEX(근로조건!$A$5:$Z$1048576,MATCH(A466,근로조건!$A$5:$A$1048576,0)+0,17)-INDEX(근로조건!$A$5:$Z$1048576,MATCH(A466,근로조건!$A$5:$A$1048576,0)+0,11))*B466,"")</f>
        <v/>
      </c>
      <c r="AC466" s="260" t="str">
        <f t="shared" si="26"/>
        <v/>
      </c>
      <c r="AD466" s="260" t="str" cm="1">
        <f t="array" ref="AD466">IFERROR(IF(A466="","",INDEX(근로조건!$A$5:$L$1048576,MATCH(A466,근로조건!$A$5:$A$1048576,0)+0,12))*B466,"")</f>
        <v/>
      </c>
      <c r="AE466" s="261" t="str" cm="1">
        <f t="array" ref="AE466">IF(A466="","",INDEX(근로조건!$A$5:$AF$1048576,MATCH(A466,근로조건!$A$5:$A$1048576,0)+0,13))</f>
        <v/>
      </c>
      <c r="AF466" s="262" t="str" cm="1">
        <f t="array" ref="AF466">IF(A466="","",INDEX(근로조건!$A$5:$AF$1048576,MATCH(A466,근로조건!$A$5:$A$1048576,0)+0,14))</f>
        <v/>
      </c>
      <c r="AG466" s="261" t="str" cm="1">
        <f t="array" ref="AG466">IF(A466="","",INDEX(근로조건!$A$5:$AF$1048576,MATCH(A466,근로조건!$A$5:$A$1048576,0)+0,11))</f>
        <v/>
      </c>
      <c r="AH466" s="261" t="str" cm="1">
        <f t="array" ref="AH466">IF(A466="","",INDEX(근로조건!$A$5:$AF$1048576,MATCH(A466,근로조건!$A$5:$A$1048576,0)+0,19))</f>
        <v/>
      </c>
      <c r="AI466" s="262" t="str" cm="1">
        <f t="array" ref="AI466">IF(A466="","",INDEX(근로조건!$A$5:$AF$1048576,MATCH(A466,근로조건!$A$5:$A$1048576,0)+0,17))</f>
        <v/>
      </c>
      <c r="AJ466" s="253"/>
      <c r="AK466" s="253"/>
      <c r="AL466" s="253" t="str" cm="1">
        <f t="array" ref="AL466">IF(A466="","",INDEX(근로조건!$A$5:$AF$1048576,MATCH(A466,근로조건!$A$5:$A$1048576,0)+0,20))</f>
        <v/>
      </c>
      <c r="AM466" s="253"/>
      <c r="AN466" s="253"/>
      <c r="AO466" s="253"/>
      <c r="AP466" s="260"/>
      <c r="AQ466" s="123"/>
      <c r="AR466" s="166"/>
      <c r="AS466" s="267"/>
      <c r="AT466" s="266"/>
      <c r="AU466" s="266"/>
      <c r="AV466" s="266"/>
    </row>
    <row r="467" spans="1:48" x14ac:dyDescent="0.3">
      <c r="A467" s="52"/>
      <c r="B467" s="54"/>
      <c r="C467" s="53"/>
      <c r="D467" s="53"/>
      <c r="E467" s="53"/>
      <c r="F467" s="57"/>
      <c r="G467" s="57"/>
      <c r="H467" s="52"/>
      <c r="I467" s="53"/>
      <c r="J467" s="53"/>
      <c r="K467" s="95"/>
      <c r="L467" s="52"/>
      <c r="M467" s="52"/>
      <c r="N467" s="54"/>
      <c r="O467" s="254" t="str" cm="1">
        <f t="array" ref="O467">IF(A467="","",INDEX(근로조건!$A$5:$Y$1048576,MATCH(A467,근로조건!$A$5:$A$1048576,0)+0,15))</f>
        <v/>
      </c>
      <c r="P467" s="255" t="str" cm="1">
        <f t="array" ref="P467">IF(A467="","",INDEX(근로조건!$A$5:$Y$1048576,MATCH(A467,근로조건!$A$5:$A$1048576,0)+0,16))</f>
        <v/>
      </c>
      <c r="Q467" s="256" t="str" cm="1">
        <f t="array" ref="Q467">IF(A467="","",INDEX(근로조건!$A$5:$ZZ$1048576,MATCH(A467,근로조건!$A$5:$A$1048576,0)+0,21))</f>
        <v/>
      </c>
      <c r="R467" s="61"/>
      <c r="S467" s="61"/>
      <c r="T467" s="61"/>
      <c r="U467" s="61"/>
      <c r="V467" s="61"/>
      <c r="W467" s="61"/>
      <c r="X467" s="61"/>
      <c r="Y467" s="61"/>
      <c r="Z467" s="260" t="str">
        <f t="shared" si="24"/>
        <v/>
      </c>
      <c r="AA467" s="260" t="str">
        <f t="shared" si="25"/>
        <v/>
      </c>
      <c r="AB467" s="260" t="str" cm="1">
        <f t="array" ref="AB467">IFERROR(IF(A467="","",INDEX(근로조건!$A$5:$Z$1048576,MATCH(A467,근로조건!$A$5:$A$1048576,0)+0,17)-INDEX(근로조건!$A$5:$Z$1048576,MATCH(A467,근로조건!$A$5:$A$1048576,0)+0,11))*B467,"")</f>
        <v/>
      </c>
      <c r="AC467" s="260" t="str">
        <f t="shared" si="26"/>
        <v/>
      </c>
      <c r="AD467" s="260" t="str" cm="1">
        <f t="array" ref="AD467">IFERROR(IF(A467="","",INDEX(근로조건!$A$5:$L$1048576,MATCH(A467,근로조건!$A$5:$A$1048576,0)+0,12))*B467,"")</f>
        <v/>
      </c>
      <c r="AE467" s="261" t="str" cm="1">
        <f t="array" ref="AE467">IF(A467="","",INDEX(근로조건!$A$5:$AF$1048576,MATCH(A467,근로조건!$A$5:$A$1048576,0)+0,13))</f>
        <v/>
      </c>
      <c r="AF467" s="262" t="str" cm="1">
        <f t="array" ref="AF467">IF(A467="","",INDEX(근로조건!$A$5:$AF$1048576,MATCH(A467,근로조건!$A$5:$A$1048576,0)+0,14))</f>
        <v/>
      </c>
      <c r="AG467" s="261" t="str" cm="1">
        <f t="array" ref="AG467">IF(A467="","",INDEX(근로조건!$A$5:$AF$1048576,MATCH(A467,근로조건!$A$5:$A$1048576,0)+0,11))</f>
        <v/>
      </c>
      <c r="AH467" s="261" t="str" cm="1">
        <f t="array" ref="AH467">IF(A467="","",INDEX(근로조건!$A$5:$AF$1048576,MATCH(A467,근로조건!$A$5:$A$1048576,0)+0,19))</f>
        <v/>
      </c>
      <c r="AI467" s="262" t="str" cm="1">
        <f t="array" ref="AI467">IF(A467="","",INDEX(근로조건!$A$5:$AF$1048576,MATCH(A467,근로조건!$A$5:$A$1048576,0)+0,17))</f>
        <v/>
      </c>
      <c r="AJ467" s="253"/>
      <c r="AK467" s="253"/>
      <c r="AL467" s="253" t="str" cm="1">
        <f t="array" ref="AL467">IF(A467="","",INDEX(근로조건!$A$5:$AF$1048576,MATCH(A467,근로조건!$A$5:$A$1048576,0)+0,20))</f>
        <v/>
      </c>
      <c r="AM467" s="253"/>
      <c r="AN467" s="253"/>
      <c r="AO467" s="253"/>
      <c r="AP467" s="260"/>
      <c r="AQ467" s="123"/>
      <c r="AR467" s="166"/>
      <c r="AS467" s="267"/>
      <c r="AT467" s="266"/>
      <c r="AU467" s="266"/>
      <c r="AV467" s="266"/>
    </row>
    <row r="468" spans="1:48" x14ac:dyDescent="0.3">
      <c r="A468" s="52"/>
      <c r="B468" s="54"/>
      <c r="C468" s="53"/>
      <c r="D468" s="53"/>
      <c r="E468" s="53"/>
      <c r="F468" s="57"/>
      <c r="G468" s="57"/>
      <c r="H468" s="52"/>
      <c r="I468" s="53"/>
      <c r="J468" s="53"/>
      <c r="K468" s="95"/>
      <c r="L468" s="52"/>
      <c r="M468" s="52"/>
      <c r="N468" s="54"/>
      <c r="O468" s="254" t="str" cm="1">
        <f t="array" ref="O468">IF(A468="","",INDEX(근로조건!$A$5:$Y$1048576,MATCH(A468,근로조건!$A$5:$A$1048576,0)+0,15))</f>
        <v/>
      </c>
      <c r="P468" s="255" t="str" cm="1">
        <f t="array" ref="P468">IF(A468="","",INDEX(근로조건!$A$5:$Y$1048576,MATCH(A468,근로조건!$A$5:$A$1048576,0)+0,16))</f>
        <v/>
      </c>
      <c r="Q468" s="256" t="str" cm="1">
        <f t="array" ref="Q468">IF(A468="","",INDEX(근로조건!$A$5:$ZZ$1048576,MATCH(A468,근로조건!$A$5:$A$1048576,0)+0,21))</f>
        <v/>
      </c>
      <c r="R468" s="61"/>
      <c r="S468" s="61"/>
      <c r="T468" s="61"/>
      <c r="U468" s="61"/>
      <c r="V468" s="61"/>
      <c r="W468" s="61"/>
      <c r="X468" s="61"/>
      <c r="Y468" s="61"/>
      <c r="Z468" s="260" t="str">
        <f t="shared" si="24"/>
        <v/>
      </c>
      <c r="AA468" s="260" t="str">
        <f t="shared" si="25"/>
        <v/>
      </c>
      <c r="AB468" s="260" t="str" cm="1">
        <f t="array" ref="AB468">IFERROR(IF(A468="","",INDEX(근로조건!$A$5:$Z$1048576,MATCH(A468,근로조건!$A$5:$A$1048576,0)+0,17)-INDEX(근로조건!$A$5:$Z$1048576,MATCH(A468,근로조건!$A$5:$A$1048576,0)+0,11))*B468,"")</f>
        <v/>
      </c>
      <c r="AC468" s="260" t="str">
        <f t="shared" si="26"/>
        <v/>
      </c>
      <c r="AD468" s="260" t="str" cm="1">
        <f t="array" ref="AD468">IFERROR(IF(A468="","",INDEX(근로조건!$A$5:$L$1048576,MATCH(A468,근로조건!$A$5:$A$1048576,0)+0,12))*B468,"")</f>
        <v/>
      </c>
      <c r="AE468" s="261" t="str" cm="1">
        <f t="array" ref="AE468">IF(A468="","",INDEX(근로조건!$A$5:$AF$1048576,MATCH(A468,근로조건!$A$5:$A$1048576,0)+0,13))</f>
        <v/>
      </c>
      <c r="AF468" s="262" t="str" cm="1">
        <f t="array" ref="AF468">IF(A468="","",INDEX(근로조건!$A$5:$AF$1048576,MATCH(A468,근로조건!$A$5:$A$1048576,0)+0,14))</f>
        <v/>
      </c>
      <c r="AG468" s="261" t="str" cm="1">
        <f t="array" ref="AG468">IF(A468="","",INDEX(근로조건!$A$5:$AF$1048576,MATCH(A468,근로조건!$A$5:$A$1048576,0)+0,11))</f>
        <v/>
      </c>
      <c r="AH468" s="261" t="str" cm="1">
        <f t="array" ref="AH468">IF(A468="","",INDEX(근로조건!$A$5:$AF$1048576,MATCH(A468,근로조건!$A$5:$A$1048576,0)+0,19))</f>
        <v/>
      </c>
      <c r="AI468" s="262" t="str" cm="1">
        <f t="array" ref="AI468">IF(A468="","",INDEX(근로조건!$A$5:$AF$1048576,MATCH(A468,근로조건!$A$5:$A$1048576,0)+0,17))</f>
        <v/>
      </c>
      <c r="AJ468" s="253"/>
      <c r="AK468" s="253"/>
      <c r="AL468" s="253" t="str" cm="1">
        <f t="array" ref="AL468">IF(A468="","",INDEX(근로조건!$A$5:$AF$1048576,MATCH(A468,근로조건!$A$5:$A$1048576,0)+0,20))</f>
        <v/>
      </c>
      <c r="AM468" s="253"/>
      <c r="AN468" s="253"/>
      <c r="AO468" s="253"/>
      <c r="AP468" s="260"/>
      <c r="AQ468" s="123"/>
      <c r="AR468" s="166"/>
      <c r="AS468" s="267"/>
      <c r="AT468" s="266"/>
      <c r="AU468" s="266"/>
      <c r="AV468" s="266"/>
    </row>
    <row r="469" spans="1:48" x14ac:dyDescent="0.3">
      <c r="A469" s="52"/>
      <c r="B469" s="54"/>
      <c r="C469" s="53"/>
      <c r="D469" s="53"/>
      <c r="E469" s="53"/>
      <c r="F469" s="57"/>
      <c r="G469" s="57"/>
      <c r="H469" s="52"/>
      <c r="I469" s="53"/>
      <c r="J469" s="53"/>
      <c r="K469" s="95"/>
      <c r="L469" s="52"/>
      <c r="M469" s="52"/>
      <c r="N469" s="54"/>
      <c r="O469" s="254" t="str" cm="1">
        <f t="array" ref="O469">IF(A469="","",INDEX(근로조건!$A$5:$Y$1048576,MATCH(A469,근로조건!$A$5:$A$1048576,0)+0,15))</f>
        <v/>
      </c>
      <c r="P469" s="255" t="str" cm="1">
        <f t="array" ref="P469">IF(A469="","",INDEX(근로조건!$A$5:$Y$1048576,MATCH(A469,근로조건!$A$5:$A$1048576,0)+0,16))</f>
        <v/>
      </c>
      <c r="Q469" s="256" t="str" cm="1">
        <f t="array" ref="Q469">IF(A469="","",INDEX(근로조건!$A$5:$ZZ$1048576,MATCH(A469,근로조건!$A$5:$A$1048576,0)+0,21))</f>
        <v/>
      </c>
      <c r="R469" s="61"/>
      <c r="S469" s="61"/>
      <c r="T469" s="61"/>
      <c r="U469" s="61"/>
      <c r="V469" s="61"/>
      <c r="W469" s="61"/>
      <c r="X469" s="61"/>
      <c r="Y469" s="61"/>
      <c r="Z469" s="260" t="str">
        <f t="shared" si="24"/>
        <v/>
      </c>
      <c r="AA469" s="260" t="str">
        <f t="shared" si="25"/>
        <v/>
      </c>
      <c r="AB469" s="260" t="str" cm="1">
        <f t="array" ref="AB469">IFERROR(IF(A469="","",INDEX(근로조건!$A$5:$Z$1048576,MATCH(A469,근로조건!$A$5:$A$1048576,0)+0,17)-INDEX(근로조건!$A$5:$Z$1048576,MATCH(A469,근로조건!$A$5:$A$1048576,0)+0,11))*B469,"")</f>
        <v/>
      </c>
      <c r="AC469" s="260" t="str">
        <f t="shared" si="26"/>
        <v/>
      </c>
      <c r="AD469" s="260" t="str" cm="1">
        <f t="array" ref="AD469">IFERROR(IF(A469="","",INDEX(근로조건!$A$5:$L$1048576,MATCH(A469,근로조건!$A$5:$A$1048576,0)+0,12))*B469,"")</f>
        <v/>
      </c>
      <c r="AE469" s="261" t="str" cm="1">
        <f t="array" ref="AE469">IF(A469="","",INDEX(근로조건!$A$5:$AF$1048576,MATCH(A469,근로조건!$A$5:$A$1048576,0)+0,13))</f>
        <v/>
      </c>
      <c r="AF469" s="262" t="str" cm="1">
        <f t="array" ref="AF469">IF(A469="","",INDEX(근로조건!$A$5:$AF$1048576,MATCH(A469,근로조건!$A$5:$A$1048576,0)+0,14))</f>
        <v/>
      </c>
      <c r="AG469" s="261" t="str" cm="1">
        <f t="array" ref="AG469">IF(A469="","",INDEX(근로조건!$A$5:$AF$1048576,MATCH(A469,근로조건!$A$5:$A$1048576,0)+0,11))</f>
        <v/>
      </c>
      <c r="AH469" s="261" t="str" cm="1">
        <f t="array" ref="AH469">IF(A469="","",INDEX(근로조건!$A$5:$AF$1048576,MATCH(A469,근로조건!$A$5:$A$1048576,0)+0,19))</f>
        <v/>
      </c>
      <c r="AI469" s="262" t="str" cm="1">
        <f t="array" ref="AI469">IF(A469="","",INDEX(근로조건!$A$5:$AF$1048576,MATCH(A469,근로조건!$A$5:$A$1048576,0)+0,17))</f>
        <v/>
      </c>
      <c r="AJ469" s="253"/>
      <c r="AK469" s="253"/>
      <c r="AL469" s="253" t="str" cm="1">
        <f t="array" ref="AL469">IF(A469="","",INDEX(근로조건!$A$5:$AF$1048576,MATCH(A469,근로조건!$A$5:$A$1048576,0)+0,20))</f>
        <v/>
      </c>
      <c r="AM469" s="253"/>
      <c r="AN469" s="253"/>
      <c r="AO469" s="253"/>
      <c r="AP469" s="260"/>
      <c r="AQ469" s="123"/>
      <c r="AR469" s="166"/>
      <c r="AS469" s="267"/>
      <c r="AT469" s="266"/>
      <c r="AU469" s="266"/>
      <c r="AV469" s="266"/>
    </row>
    <row r="470" spans="1:48" x14ac:dyDescent="0.3">
      <c r="A470" s="52"/>
      <c r="B470" s="54"/>
      <c r="C470" s="53"/>
      <c r="D470" s="53"/>
      <c r="E470" s="53"/>
      <c r="F470" s="57"/>
      <c r="G470" s="57"/>
      <c r="H470" s="52"/>
      <c r="I470" s="53"/>
      <c r="J470" s="53"/>
      <c r="K470" s="95"/>
      <c r="L470" s="52"/>
      <c r="M470" s="52"/>
      <c r="N470" s="54"/>
      <c r="O470" s="254" t="str" cm="1">
        <f t="array" ref="O470">IF(A470="","",INDEX(근로조건!$A$5:$Y$1048576,MATCH(A470,근로조건!$A$5:$A$1048576,0)+0,15))</f>
        <v/>
      </c>
      <c r="P470" s="255" t="str" cm="1">
        <f t="array" ref="P470">IF(A470="","",INDEX(근로조건!$A$5:$Y$1048576,MATCH(A470,근로조건!$A$5:$A$1048576,0)+0,16))</f>
        <v/>
      </c>
      <c r="Q470" s="256" t="str" cm="1">
        <f t="array" ref="Q470">IF(A470="","",INDEX(근로조건!$A$5:$ZZ$1048576,MATCH(A470,근로조건!$A$5:$A$1048576,0)+0,21))</f>
        <v/>
      </c>
      <c r="R470" s="61"/>
      <c r="S470" s="61"/>
      <c r="T470" s="61"/>
      <c r="U470" s="61"/>
      <c r="V470" s="61"/>
      <c r="W470" s="61"/>
      <c r="X470" s="61"/>
      <c r="Y470" s="61"/>
      <c r="Z470" s="260" t="str">
        <f t="shared" si="24"/>
        <v/>
      </c>
      <c r="AA470" s="260" t="str">
        <f t="shared" si="25"/>
        <v/>
      </c>
      <c r="AB470" s="260" t="str" cm="1">
        <f t="array" ref="AB470">IFERROR(IF(A470="","",INDEX(근로조건!$A$5:$Z$1048576,MATCH(A470,근로조건!$A$5:$A$1048576,0)+0,17)-INDEX(근로조건!$A$5:$Z$1048576,MATCH(A470,근로조건!$A$5:$A$1048576,0)+0,11))*B470,"")</f>
        <v/>
      </c>
      <c r="AC470" s="260" t="str">
        <f t="shared" si="26"/>
        <v/>
      </c>
      <c r="AD470" s="260" t="str" cm="1">
        <f t="array" ref="AD470">IFERROR(IF(A470="","",INDEX(근로조건!$A$5:$L$1048576,MATCH(A470,근로조건!$A$5:$A$1048576,0)+0,12))*B470,"")</f>
        <v/>
      </c>
      <c r="AE470" s="261" t="str" cm="1">
        <f t="array" ref="AE470">IF(A470="","",INDEX(근로조건!$A$5:$AF$1048576,MATCH(A470,근로조건!$A$5:$A$1048576,0)+0,13))</f>
        <v/>
      </c>
      <c r="AF470" s="262" t="str" cm="1">
        <f t="array" ref="AF470">IF(A470="","",INDEX(근로조건!$A$5:$AF$1048576,MATCH(A470,근로조건!$A$5:$A$1048576,0)+0,14))</f>
        <v/>
      </c>
      <c r="AG470" s="261" t="str" cm="1">
        <f t="array" ref="AG470">IF(A470="","",INDEX(근로조건!$A$5:$AF$1048576,MATCH(A470,근로조건!$A$5:$A$1048576,0)+0,11))</f>
        <v/>
      </c>
      <c r="AH470" s="261" t="str" cm="1">
        <f t="array" ref="AH470">IF(A470="","",INDEX(근로조건!$A$5:$AF$1048576,MATCH(A470,근로조건!$A$5:$A$1048576,0)+0,19))</f>
        <v/>
      </c>
      <c r="AI470" s="262" t="str" cm="1">
        <f t="array" ref="AI470">IF(A470="","",INDEX(근로조건!$A$5:$AF$1048576,MATCH(A470,근로조건!$A$5:$A$1048576,0)+0,17))</f>
        <v/>
      </c>
      <c r="AJ470" s="253"/>
      <c r="AK470" s="253"/>
      <c r="AL470" s="253" t="str" cm="1">
        <f t="array" ref="AL470">IF(A470="","",INDEX(근로조건!$A$5:$AF$1048576,MATCH(A470,근로조건!$A$5:$A$1048576,0)+0,20))</f>
        <v/>
      </c>
      <c r="AM470" s="253"/>
      <c r="AN470" s="253"/>
      <c r="AO470" s="253"/>
      <c r="AP470" s="260"/>
      <c r="AQ470" s="123"/>
      <c r="AR470" s="166"/>
      <c r="AS470" s="267"/>
      <c r="AT470" s="266"/>
      <c r="AU470" s="266"/>
      <c r="AV470" s="266"/>
    </row>
    <row r="471" spans="1:48" x14ac:dyDescent="0.3">
      <c r="A471" s="52"/>
      <c r="B471" s="54"/>
      <c r="C471" s="53"/>
      <c r="D471" s="53"/>
      <c r="E471" s="53"/>
      <c r="F471" s="57"/>
      <c r="G471" s="57"/>
      <c r="H471" s="52"/>
      <c r="I471" s="53"/>
      <c r="J471" s="53"/>
      <c r="K471" s="95"/>
      <c r="L471" s="52"/>
      <c r="M471" s="52"/>
      <c r="N471" s="54"/>
      <c r="O471" s="254" t="str" cm="1">
        <f t="array" ref="O471">IF(A471="","",INDEX(근로조건!$A$5:$Y$1048576,MATCH(A471,근로조건!$A$5:$A$1048576,0)+0,15))</f>
        <v/>
      </c>
      <c r="P471" s="255" t="str" cm="1">
        <f t="array" ref="P471">IF(A471="","",INDEX(근로조건!$A$5:$Y$1048576,MATCH(A471,근로조건!$A$5:$A$1048576,0)+0,16))</f>
        <v/>
      </c>
      <c r="Q471" s="256" t="str" cm="1">
        <f t="array" ref="Q471">IF(A471="","",INDEX(근로조건!$A$5:$ZZ$1048576,MATCH(A471,근로조건!$A$5:$A$1048576,0)+0,21))</f>
        <v/>
      </c>
      <c r="R471" s="61"/>
      <c r="S471" s="61"/>
      <c r="T471" s="61"/>
      <c r="U471" s="61"/>
      <c r="V471" s="61"/>
      <c r="W471" s="61"/>
      <c r="X471" s="61"/>
      <c r="Y471" s="61"/>
      <c r="Z471" s="260" t="str">
        <f t="shared" si="24"/>
        <v/>
      </c>
      <c r="AA471" s="260" t="str">
        <f t="shared" si="25"/>
        <v/>
      </c>
      <c r="AB471" s="260" t="str" cm="1">
        <f t="array" ref="AB471">IFERROR(IF(A471="","",INDEX(근로조건!$A$5:$Z$1048576,MATCH(A471,근로조건!$A$5:$A$1048576,0)+0,17)-INDEX(근로조건!$A$5:$Z$1048576,MATCH(A471,근로조건!$A$5:$A$1048576,0)+0,11))*B471,"")</f>
        <v/>
      </c>
      <c r="AC471" s="260" t="str">
        <f t="shared" si="26"/>
        <v/>
      </c>
      <c r="AD471" s="260" t="str" cm="1">
        <f t="array" ref="AD471">IFERROR(IF(A471="","",INDEX(근로조건!$A$5:$L$1048576,MATCH(A471,근로조건!$A$5:$A$1048576,0)+0,12))*B471,"")</f>
        <v/>
      </c>
      <c r="AE471" s="261" t="str" cm="1">
        <f t="array" ref="AE471">IF(A471="","",INDEX(근로조건!$A$5:$AF$1048576,MATCH(A471,근로조건!$A$5:$A$1048576,0)+0,13))</f>
        <v/>
      </c>
      <c r="AF471" s="262" t="str" cm="1">
        <f t="array" ref="AF471">IF(A471="","",INDEX(근로조건!$A$5:$AF$1048576,MATCH(A471,근로조건!$A$5:$A$1048576,0)+0,14))</f>
        <v/>
      </c>
      <c r="AG471" s="261" t="str" cm="1">
        <f t="array" ref="AG471">IF(A471="","",INDEX(근로조건!$A$5:$AF$1048576,MATCH(A471,근로조건!$A$5:$A$1048576,0)+0,11))</f>
        <v/>
      </c>
      <c r="AH471" s="261" t="str" cm="1">
        <f t="array" ref="AH471">IF(A471="","",INDEX(근로조건!$A$5:$AF$1048576,MATCH(A471,근로조건!$A$5:$A$1048576,0)+0,19))</f>
        <v/>
      </c>
      <c r="AI471" s="262" t="str" cm="1">
        <f t="array" ref="AI471">IF(A471="","",INDEX(근로조건!$A$5:$AF$1048576,MATCH(A471,근로조건!$A$5:$A$1048576,0)+0,17))</f>
        <v/>
      </c>
      <c r="AJ471" s="253"/>
      <c r="AK471" s="253"/>
      <c r="AL471" s="253" t="str" cm="1">
        <f t="array" ref="AL471">IF(A471="","",INDEX(근로조건!$A$5:$AF$1048576,MATCH(A471,근로조건!$A$5:$A$1048576,0)+0,20))</f>
        <v/>
      </c>
      <c r="AM471" s="253"/>
      <c r="AN471" s="253"/>
      <c r="AO471" s="253"/>
      <c r="AP471" s="260"/>
      <c r="AQ471" s="123"/>
      <c r="AR471" s="166"/>
      <c r="AS471" s="267"/>
      <c r="AT471" s="266"/>
      <c r="AU471" s="266"/>
      <c r="AV471" s="266"/>
    </row>
    <row r="472" spans="1:48" x14ac:dyDescent="0.3">
      <c r="A472" s="52"/>
      <c r="B472" s="54"/>
      <c r="C472" s="53"/>
      <c r="D472" s="53"/>
      <c r="E472" s="53"/>
      <c r="F472" s="57"/>
      <c r="G472" s="57"/>
      <c r="H472" s="52"/>
      <c r="I472" s="53"/>
      <c r="J472" s="53"/>
      <c r="K472" s="95"/>
      <c r="L472" s="52"/>
      <c r="M472" s="52"/>
      <c r="N472" s="54"/>
      <c r="O472" s="254" t="str" cm="1">
        <f t="array" ref="O472">IF(A472="","",INDEX(근로조건!$A$5:$Y$1048576,MATCH(A472,근로조건!$A$5:$A$1048576,0)+0,15))</f>
        <v/>
      </c>
      <c r="P472" s="255" t="str" cm="1">
        <f t="array" ref="P472">IF(A472="","",INDEX(근로조건!$A$5:$Y$1048576,MATCH(A472,근로조건!$A$5:$A$1048576,0)+0,16))</f>
        <v/>
      </c>
      <c r="Q472" s="256" t="str" cm="1">
        <f t="array" ref="Q472">IF(A472="","",INDEX(근로조건!$A$5:$ZZ$1048576,MATCH(A472,근로조건!$A$5:$A$1048576,0)+0,21))</f>
        <v/>
      </c>
      <c r="R472" s="61"/>
      <c r="S472" s="61"/>
      <c r="T472" s="61"/>
      <c r="U472" s="61"/>
      <c r="V472" s="61"/>
      <c r="W472" s="61"/>
      <c r="X472" s="61"/>
      <c r="Y472" s="61"/>
      <c r="Z472" s="260" t="str">
        <f t="shared" si="24"/>
        <v/>
      </c>
      <c r="AA472" s="260" t="str">
        <f t="shared" si="25"/>
        <v/>
      </c>
      <c r="AB472" s="260" t="str" cm="1">
        <f t="array" ref="AB472">IFERROR(IF(A472="","",INDEX(근로조건!$A$5:$Z$1048576,MATCH(A472,근로조건!$A$5:$A$1048576,0)+0,17)-INDEX(근로조건!$A$5:$Z$1048576,MATCH(A472,근로조건!$A$5:$A$1048576,0)+0,11))*B472,"")</f>
        <v/>
      </c>
      <c r="AC472" s="260" t="str">
        <f t="shared" si="26"/>
        <v/>
      </c>
      <c r="AD472" s="260" t="str" cm="1">
        <f t="array" ref="AD472">IFERROR(IF(A472="","",INDEX(근로조건!$A$5:$L$1048576,MATCH(A472,근로조건!$A$5:$A$1048576,0)+0,12))*B472,"")</f>
        <v/>
      </c>
      <c r="AE472" s="261" t="str" cm="1">
        <f t="array" ref="AE472">IF(A472="","",INDEX(근로조건!$A$5:$AF$1048576,MATCH(A472,근로조건!$A$5:$A$1048576,0)+0,13))</f>
        <v/>
      </c>
      <c r="AF472" s="262" t="str" cm="1">
        <f t="array" ref="AF472">IF(A472="","",INDEX(근로조건!$A$5:$AF$1048576,MATCH(A472,근로조건!$A$5:$A$1048576,0)+0,14))</f>
        <v/>
      </c>
      <c r="AG472" s="261" t="str" cm="1">
        <f t="array" ref="AG472">IF(A472="","",INDEX(근로조건!$A$5:$AF$1048576,MATCH(A472,근로조건!$A$5:$A$1048576,0)+0,11))</f>
        <v/>
      </c>
      <c r="AH472" s="261" t="str" cm="1">
        <f t="array" ref="AH472">IF(A472="","",INDEX(근로조건!$A$5:$AF$1048576,MATCH(A472,근로조건!$A$5:$A$1048576,0)+0,19))</f>
        <v/>
      </c>
      <c r="AI472" s="262" t="str" cm="1">
        <f t="array" ref="AI472">IF(A472="","",INDEX(근로조건!$A$5:$AF$1048576,MATCH(A472,근로조건!$A$5:$A$1048576,0)+0,17))</f>
        <v/>
      </c>
      <c r="AJ472" s="253"/>
      <c r="AK472" s="253"/>
      <c r="AL472" s="253" t="str" cm="1">
        <f t="array" ref="AL472">IF(A472="","",INDEX(근로조건!$A$5:$AF$1048576,MATCH(A472,근로조건!$A$5:$A$1048576,0)+0,20))</f>
        <v/>
      </c>
      <c r="AM472" s="253"/>
      <c r="AN472" s="253"/>
      <c r="AO472" s="253"/>
      <c r="AP472" s="260"/>
      <c r="AQ472" s="123"/>
      <c r="AR472" s="166"/>
      <c r="AS472" s="267"/>
      <c r="AT472" s="266"/>
      <c r="AU472" s="266"/>
      <c r="AV472" s="266"/>
    </row>
    <row r="473" spans="1:48" x14ac:dyDescent="0.3">
      <c r="A473" s="52"/>
      <c r="B473" s="54"/>
      <c r="C473" s="53"/>
      <c r="D473" s="53"/>
      <c r="E473" s="53"/>
      <c r="F473" s="57"/>
      <c r="G473" s="57"/>
      <c r="H473" s="52"/>
      <c r="I473" s="53"/>
      <c r="J473" s="53"/>
      <c r="K473" s="95"/>
      <c r="L473" s="52"/>
      <c r="M473" s="52"/>
      <c r="N473" s="54"/>
      <c r="O473" s="254" t="str" cm="1">
        <f t="array" ref="O473">IF(A473="","",INDEX(근로조건!$A$5:$Y$1048576,MATCH(A473,근로조건!$A$5:$A$1048576,0)+0,15))</f>
        <v/>
      </c>
      <c r="P473" s="255" t="str" cm="1">
        <f t="array" ref="P473">IF(A473="","",INDEX(근로조건!$A$5:$Y$1048576,MATCH(A473,근로조건!$A$5:$A$1048576,0)+0,16))</f>
        <v/>
      </c>
      <c r="Q473" s="256" t="str" cm="1">
        <f t="array" ref="Q473">IF(A473="","",INDEX(근로조건!$A$5:$ZZ$1048576,MATCH(A473,근로조건!$A$5:$A$1048576,0)+0,21))</f>
        <v/>
      </c>
      <c r="R473" s="61"/>
      <c r="S473" s="61"/>
      <c r="T473" s="61"/>
      <c r="U473" s="61"/>
      <c r="V473" s="61"/>
      <c r="W473" s="61"/>
      <c r="X473" s="61"/>
      <c r="Y473" s="61"/>
      <c r="Z473" s="260" t="str">
        <f t="shared" si="24"/>
        <v/>
      </c>
      <c r="AA473" s="260" t="str">
        <f t="shared" si="25"/>
        <v/>
      </c>
      <c r="AB473" s="260" t="str" cm="1">
        <f t="array" ref="AB473">IFERROR(IF(A473="","",INDEX(근로조건!$A$5:$Z$1048576,MATCH(A473,근로조건!$A$5:$A$1048576,0)+0,17)-INDEX(근로조건!$A$5:$Z$1048576,MATCH(A473,근로조건!$A$5:$A$1048576,0)+0,11))*B473,"")</f>
        <v/>
      </c>
      <c r="AC473" s="260" t="str">
        <f t="shared" si="26"/>
        <v/>
      </c>
      <c r="AD473" s="260" t="str" cm="1">
        <f t="array" ref="AD473">IFERROR(IF(A473="","",INDEX(근로조건!$A$5:$L$1048576,MATCH(A473,근로조건!$A$5:$A$1048576,0)+0,12))*B473,"")</f>
        <v/>
      </c>
      <c r="AE473" s="261" t="str" cm="1">
        <f t="array" ref="AE473">IF(A473="","",INDEX(근로조건!$A$5:$AF$1048576,MATCH(A473,근로조건!$A$5:$A$1048576,0)+0,13))</f>
        <v/>
      </c>
      <c r="AF473" s="262" t="str" cm="1">
        <f t="array" ref="AF473">IF(A473="","",INDEX(근로조건!$A$5:$AF$1048576,MATCH(A473,근로조건!$A$5:$A$1048576,0)+0,14))</f>
        <v/>
      </c>
      <c r="AG473" s="261" t="str" cm="1">
        <f t="array" ref="AG473">IF(A473="","",INDEX(근로조건!$A$5:$AF$1048576,MATCH(A473,근로조건!$A$5:$A$1048576,0)+0,11))</f>
        <v/>
      </c>
      <c r="AH473" s="261" t="str" cm="1">
        <f t="array" ref="AH473">IF(A473="","",INDEX(근로조건!$A$5:$AF$1048576,MATCH(A473,근로조건!$A$5:$A$1048576,0)+0,19))</f>
        <v/>
      </c>
      <c r="AI473" s="262" t="str" cm="1">
        <f t="array" ref="AI473">IF(A473="","",INDEX(근로조건!$A$5:$AF$1048576,MATCH(A473,근로조건!$A$5:$A$1048576,0)+0,17))</f>
        <v/>
      </c>
      <c r="AJ473" s="253"/>
      <c r="AK473" s="253"/>
      <c r="AL473" s="253" t="str" cm="1">
        <f t="array" ref="AL473">IF(A473="","",INDEX(근로조건!$A$5:$AF$1048576,MATCH(A473,근로조건!$A$5:$A$1048576,0)+0,20))</f>
        <v/>
      </c>
      <c r="AM473" s="253"/>
      <c r="AN473" s="253"/>
      <c r="AO473" s="253"/>
      <c r="AP473" s="260"/>
      <c r="AQ473" s="123"/>
      <c r="AR473" s="166"/>
      <c r="AS473" s="267"/>
      <c r="AT473" s="266"/>
      <c r="AU473" s="266"/>
      <c r="AV473" s="266"/>
    </row>
    <row r="474" spans="1:48" x14ac:dyDescent="0.3">
      <c r="A474" s="52"/>
      <c r="B474" s="54"/>
      <c r="C474" s="53"/>
      <c r="D474" s="53"/>
      <c r="E474" s="53"/>
      <c r="F474" s="57"/>
      <c r="G474" s="57"/>
      <c r="H474" s="52"/>
      <c r="I474" s="53"/>
      <c r="J474" s="53"/>
      <c r="K474" s="95"/>
      <c r="L474" s="52"/>
      <c r="M474" s="52"/>
      <c r="N474" s="54"/>
      <c r="O474" s="254" t="str" cm="1">
        <f t="array" ref="O474">IF(A474="","",INDEX(근로조건!$A$5:$Y$1048576,MATCH(A474,근로조건!$A$5:$A$1048576,0)+0,15))</f>
        <v/>
      </c>
      <c r="P474" s="255" t="str" cm="1">
        <f t="array" ref="P474">IF(A474="","",INDEX(근로조건!$A$5:$Y$1048576,MATCH(A474,근로조건!$A$5:$A$1048576,0)+0,16))</f>
        <v/>
      </c>
      <c r="Q474" s="256" t="str" cm="1">
        <f t="array" ref="Q474">IF(A474="","",INDEX(근로조건!$A$5:$ZZ$1048576,MATCH(A474,근로조건!$A$5:$A$1048576,0)+0,21))</f>
        <v/>
      </c>
      <c r="R474" s="61"/>
      <c r="S474" s="61"/>
      <c r="T474" s="61"/>
      <c r="U474" s="61"/>
      <c r="V474" s="61"/>
      <c r="W474" s="61"/>
      <c r="X474" s="61"/>
      <c r="Y474" s="61"/>
      <c r="Z474" s="260" t="str">
        <f t="shared" si="24"/>
        <v/>
      </c>
      <c r="AA474" s="260" t="str">
        <f t="shared" si="25"/>
        <v/>
      </c>
      <c r="AB474" s="260" t="str" cm="1">
        <f t="array" ref="AB474">IFERROR(IF(A474="","",INDEX(근로조건!$A$5:$Z$1048576,MATCH(A474,근로조건!$A$5:$A$1048576,0)+0,17)-INDEX(근로조건!$A$5:$Z$1048576,MATCH(A474,근로조건!$A$5:$A$1048576,0)+0,11))*B474,"")</f>
        <v/>
      </c>
      <c r="AC474" s="260" t="str">
        <f t="shared" si="26"/>
        <v/>
      </c>
      <c r="AD474" s="260" t="str" cm="1">
        <f t="array" ref="AD474">IFERROR(IF(A474="","",INDEX(근로조건!$A$5:$L$1048576,MATCH(A474,근로조건!$A$5:$A$1048576,0)+0,12))*B474,"")</f>
        <v/>
      </c>
      <c r="AE474" s="261" t="str" cm="1">
        <f t="array" ref="AE474">IF(A474="","",INDEX(근로조건!$A$5:$AF$1048576,MATCH(A474,근로조건!$A$5:$A$1048576,0)+0,13))</f>
        <v/>
      </c>
      <c r="AF474" s="262" t="str" cm="1">
        <f t="array" ref="AF474">IF(A474="","",INDEX(근로조건!$A$5:$AF$1048576,MATCH(A474,근로조건!$A$5:$A$1048576,0)+0,14))</f>
        <v/>
      </c>
      <c r="AG474" s="261" t="str" cm="1">
        <f t="array" ref="AG474">IF(A474="","",INDEX(근로조건!$A$5:$AF$1048576,MATCH(A474,근로조건!$A$5:$A$1048576,0)+0,11))</f>
        <v/>
      </c>
      <c r="AH474" s="261" t="str" cm="1">
        <f t="array" ref="AH474">IF(A474="","",INDEX(근로조건!$A$5:$AF$1048576,MATCH(A474,근로조건!$A$5:$A$1048576,0)+0,19))</f>
        <v/>
      </c>
      <c r="AI474" s="262" t="str" cm="1">
        <f t="array" ref="AI474">IF(A474="","",INDEX(근로조건!$A$5:$AF$1048576,MATCH(A474,근로조건!$A$5:$A$1048576,0)+0,17))</f>
        <v/>
      </c>
      <c r="AJ474" s="253"/>
      <c r="AK474" s="253"/>
      <c r="AL474" s="253" t="str" cm="1">
        <f t="array" ref="AL474">IF(A474="","",INDEX(근로조건!$A$5:$AF$1048576,MATCH(A474,근로조건!$A$5:$A$1048576,0)+0,20))</f>
        <v/>
      </c>
      <c r="AM474" s="253"/>
      <c r="AN474" s="253"/>
      <c r="AO474" s="253"/>
      <c r="AP474" s="260"/>
      <c r="AQ474" s="123"/>
      <c r="AR474" s="166"/>
      <c r="AS474" s="267"/>
      <c r="AT474" s="266"/>
      <c r="AU474" s="266"/>
      <c r="AV474" s="266"/>
    </row>
    <row r="475" spans="1:48" x14ac:dyDescent="0.3">
      <c r="A475" s="52"/>
      <c r="B475" s="54"/>
      <c r="C475" s="53"/>
      <c r="D475" s="53"/>
      <c r="E475" s="53"/>
      <c r="F475" s="57"/>
      <c r="G475" s="57"/>
      <c r="H475" s="52"/>
      <c r="I475" s="53"/>
      <c r="J475" s="53"/>
      <c r="K475" s="95"/>
      <c r="L475" s="52"/>
      <c r="M475" s="52"/>
      <c r="N475" s="54"/>
      <c r="O475" s="254" t="str" cm="1">
        <f t="array" ref="O475">IF(A475="","",INDEX(근로조건!$A$5:$Y$1048576,MATCH(A475,근로조건!$A$5:$A$1048576,0)+0,15))</f>
        <v/>
      </c>
      <c r="P475" s="255" t="str" cm="1">
        <f t="array" ref="P475">IF(A475="","",INDEX(근로조건!$A$5:$Y$1048576,MATCH(A475,근로조건!$A$5:$A$1048576,0)+0,16))</f>
        <v/>
      </c>
      <c r="Q475" s="256" t="str" cm="1">
        <f t="array" ref="Q475">IF(A475="","",INDEX(근로조건!$A$5:$ZZ$1048576,MATCH(A475,근로조건!$A$5:$A$1048576,0)+0,21))</f>
        <v/>
      </c>
      <c r="R475" s="61"/>
      <c r="S475" s="61"/>
      <c r="T475" s="61"/>
      <c r="U475" s="61"/>
      <c r="V475" s="61"/>
      <c r="W475" s="61"/>
      <c r="X475" s="61"/>
      <c r="Y475" s="61"/>
      <c r="Z475" s="260" t="str">
        <f t="shared" si="24"/>
        <v/>
      </c>
      <c r="AA475" s="260" t="str">
        <f t="shared" si="25"/>
        <v/>
      </c>
      <c r="AB475" s="260" t="str" cm="1">
        <f t="array" ref="AB475">IFERROR(IF(A475="","",INDEX(근로조건!$A$5:$Z$1048576,MATCH(A475,근로조건!$A$5:$A$1048576,0)+0,17)-INDEX(근로조건!$A$5:$Z$1048576,MATCH(A475,근로조건!$A$5:$A$1048576,0)+0,11))*B475,"")</f>
        <v/>
      </c>
      <c r="AC475" s="260" t="str">
        <f t="shared" si="26"/>
        <v/>
      </c>
      <c r="AD475" s="260" t="str" cm="1">
        <f t="array" ref="AD475">IFERROR(IF(A475="","",INDEX(근로조건!$A$5:$L$1048576,MATCH(A475,근로조건!$A$5:$A$1048576,0)+0,12))*B475,"")</f>
        <v/>
      </c>
      <c r="AE475" s="261" t="str" cm="1">
        <f t="array" ref="AE475">IF(A475="","",INDEX(근로조건!$A$5:$AF$1048576,MATCH(A475,근로조건!$A$5:$A$1048576,0)+0,13))</f>
        <v/>
      </c>
      <c r="AF475" s="262" t="str" cm="1">
        <f t="array" ref="AF475">IF(A475="","",INDEX(근로조건!$A$5:$AF$1048576,MATCH(A475,근로조건!$A$5:$A$1048576,0)+0,14))</f>
        <v/>
      </c>
      <c r="AG475" s="261" t="str" cm="1">
        <f t="array" ref="AG475">IF(A475="","",INDEX(근로조건!$A$5:$AF$1048576,MATCH(A475,근로조건!$A$5:$A$1048576,0)+0,11))</f>
        <v/>
      </c>
      <c r="AH475" s="261" t="str" cm="1">
        <f t="array" ref="AH475">IF(A475="","",INDEX(근로조건!$A$5:$AF$1048576,MATCH(A475,근로조건!$A$5:$A$1048576,0)+0,19))</f>
        <v/>
      </c>
      <c r="AI475" s="262" t="str" cm="1">
        <f t="array" ref="AI475">IF(A475="","",INDEX(근로조건!$A$5:$AF$1048576,MATCH(A475,근로조건!$A$5:$A$1048576,0)+0,17))</f>
        <v/>
      </c>
      <c r="AJ475" s="253"/>
      <c r="AK475" s="253"/>
      <c r="AL475" s="253" t="str" cm="1">
        <f t="array" ref="AL475">IF(A475="","",INDEX(근로조건!$A$5:$AF$1048576,MATCH(A475,근로조건!$A$5:$A$1048576,0)+0,20))</f>
        <v/>
      </c>
      <c r="AM475" s="253"/>
      <c r="AN475" s="253"/>
      <c r="AO475" s="253"/>
      <c r="AP475" s="260"/>
      <c r="AQ475" s="123"/>
      <c r="AR475" s="166"/>
      <c r="AS475" s="267"/>
      <c r="AT475" s="266"/>
      <c r="AU475" s="266"/>
      <c r="AV475" s="266"/>
    </row>
    <row r="476" spans="1:48" x14ac:dyDescent="0.3">
      <c r="A476" s="52"/>
      <c r="B476" s="54"/>
      <c r="C476" s="53"/>
      <c r="D476" s="53"/>
      <c r="E476" s="53"/>
      <c r="F476" s="57"/>
      <c r="G476" s="57"/>
      <c r="H476" s="52"/>
      <c r="I476" s="53"/>
      <c r="J476" s="53"/>
      <c r="K476" s="95"/>
      <c r="L476" s="52"/>
      <c r="M476" s="52"/>
      <c r="N476" s="54"/>
      <c r="O476" s="254" t="str" cm="1">
        <f t="array" ref="O476">IF(A476="","",INDEX(근로조건!$A$5:$Y$1048576,MATCH(A476,근로조건!$A$5:$A$1048576,0)+0,15))</f>
        <v/>
      </c>
      <c r="P476" s="255" t="str" cm="1">
        <f t="array" ref="P476">IF(A476="","",INDEX(근로조건!$A$5:$Y$1048576,MATCH(A476,근로조건!$A$5:$A$1048576,0)+0,16))</f>
        <v/>
      </c>
      <c r="Q476" s="256" t="str" cm="1">
        <f t="array" ref="Q476">IF(A476="","",INDEX(근로조건!$A$5:$ZZ$1048576,MATCH(A476,근로조건!$A$5:$A$1048576,0)+0,21))</f>
        <v/>
      </c>
      <c r="R476" s="61"/>
      <c r="S476" s="61"/>
      <c r="T476" s="61"/>
      <c r="U476" s="61"/>
      <c r="V476" s="61"/>
      <c r="W476" s="61"/>
      <c r="X476" s="61"/>
      <c r="Y476" s="61"/>
      <c r="Z476" s="260" t="str">
        <f t="shared" si="24"/>
        <v/>
      </c>
      <c r="AA476" s="260" t="str">
        <f t="shared" si="25"/>
        <v/>
      </c>
      <c r="AB476" s="260" t="str" cm="1">
        <f t="array" ref="AB476">IFERROR(IF(A476="","",INDEX(근로조건!$A$5:$Z$1048576,MATCH(A476,근로조건!$A$5:$A$1048576,0)+0,17)-INDEX(근로조건!$A$5:$Z$1048576,MATCH(A476,근로조건!$A$5:$A$1048576,0)+0,11))*B476,"")</f>
        <v/>
      </c>
      <c r="AC476" s="260" t="str">
        <f t="shared" si="26"/>
        <v/>
      </c>
      <c r="AD476" s="260" t="str" cm="1">
        <f t="array" ref="AD476">IFERROR(IF(A476="","",INDEX(근로조건!$A$5:$L$1048576,MATCH(A476,근로조건!$A$5:$A$1048576,0)+0,12))*B476,"")</f>
        <v/>
      </c>
      <c r="AE476" s="261" t="str" cm="1">
        <f t="array" ref="AE476">IF(A476="","",INDEX(근로조건!$A$5:$AF$1048576,MATCH(A476,근로조건!$A$5:$A$1048576,0)+0,13))</f>
        <v/>
      </c>
      <c r="AF476" s="262" t="str" cm="1">
        <f t="array" ref="AF476">IF(A476="","",INDEX(근로조건!$A$5:$AF$1048576,MATCH(A476,근로조건!$A$5:$A$1048576,0)+0,14))</f>
        <v/>
      </c>
      <c r="AG476" s="261" t="str" cm="1">
        <f t="array" ref="AG476">IF(A476="","",INDEX(근로조건!$A$5:$AF$1048576,MATCH(A476,근로조건!$A$5:$A$1048576,0)+0,11))</f>
        <v/>
      </c>
      <c r="AH476" s="261" t="str" cm="1">
        <f t="array" ref="AH476">IF(A476="","",INDEX(근로조건!$A$5:$AF$1048576,MATCH(A476,근로조건!$A$5:$A$1048576,0)+0,19))</f>
        <v/>
      </c>
      <c r="AI476" s="262" t="str" cm="1">
        <f t="array" ref="AI476">IF(A476="","",INDEX(근로조건!$A$5:$AF$1048576,MATCH(A476,근로조건!$A$5:$A$1048576,0)+0,17))</f>
        <v/>
      </c>
      <c r="AJ476" s="253"/>
      <c r="AK476" s="253"/>
      <c r="AL476" s="253" t="str" cm="1">
        <f t="array" ref="AL476">IF(A476="","",INDEX(근로조건!$A$5:$AF$1048576,MATCH(A476,근로조건!$A$5:$A$1048576,0)+0,20))</f>
        <v/>
      </c>
      <c r="AM476" s="253"/>
      <c r="AN476" s="253"/>
      <c r="AO476" s="253"/>
      <c r="AP476" s="260"/>
      <c r="AQ476" s="123"/>
      <c r="AR476" s="166"/>
      <c r="AS476" s="267"/>
      <c r="AT476" s="266"/>
      <c r="AU476" s="266"/>
      <c r="AV476" s="266"/>
    </row>
    <row r="477" spans="1:48" x14ac:dyDescent="0.3">
      <c r="A477" s="52"/>
      <c r="B477" s="54"/>
      <c r="C477" s="53"/>
      <c r="D477" s="53"/>
      <c r="E477" s="53"/>
      <c r="F477" s="57"/>
      <c r="G477" s="57"/>
      <c r="H477" s="52"/>
      <c r="I477" s="53"/>
      <c r="J477" s="53"/>
      <c r="K477" s="95"/>
      <c r="L477" s="52"/>
      <c r="M477" s="52"/>
      <c r="N477" s="54"/>
      <c r="O477" s="254" t="str" cm="1">
        <f t="array" ref="O477">IF(A477="","",INDEX(근로조건!$A$5:$Y$1048576,MATCH(A477,근로조건!$A$5:$A$1048576,0)+0,15))</f>
        <v/>
      </c>
      <c r="P477" s="255" t="str" cm="1">
        <f t="array" ref="P477">IF(A477="","",INDEX(근로조건!$A$5:$Y$1048576,MATCH(A477,근로조건!$A$5:$A$1048576,0)+0,16))</f>
        <v/>
      </c>
      <c r="Q477" s="256" t="str" cm="1">
        <f t="array" ref="Q477">IF(A477="","",INDEX(근로조건!$A$5:$ZZ$1048576,MATCH(A477,근로조건!$A$5:$A$1048576,0)+0,21))</f>
        <v/>
      </c>
      <c r="R477" s="61"/>
      <c r="S477" s="61"/>
      <c r="T477" s="61"/>
      <c r="U477" s="61"/>
      <c r="V477" s="61"/>
      <c r="W477" s="61"/>
      <c r="X477" s="61"/>
      <c r="Y477" s="61"/>
      <c r="Z477" s="260" t="str">
        <f t="shared" si="24"/>
        <v/>
      </c>
      <c r="AA477" s="260" t="str">
        <f t="shared" si="25"/>
        <v/>
      </c>
      <c r="AB477" s="260" t="str" cm="1">
        <f t="array" ref="AB477">IFERROR(IF(A477="","",INDEX(근로조건!$A$5:$Z$1048576,MATCH(A477,근로조건!$A$5:$A$1048576,0)+0,17)-INDEX(근로조건!$A$5:$Z$1048576,MATCH(A477,근로조건!$A$5:$A$1048576,0)+0,11))*B477,"")</f>
        <v/>
      </c>
      <c r="AC477" s="260" t="str">
        <f t="shared" si="26"/>
        <v/>
      </c>
      <c r="AD477" s="260" t="str" cm="1">
        <f t="array" ref="AD477">IFERROR(IF(A477="","",INDEX(근로조건!$A$5:$L$1048576,MATCH(A477,근로조건!$A$5:$A$1048576,0)+0,12))*B477,"")</f>
        <v/>
      </c>
      <c r="AE477" s="261" t="str" cm="1">
        <f t="array" ref="AE477">IF(A477="","",INDEX(근로조건!$A$5:$AF$1048576,MATCH(A477,근로조건!$A$5:$A$1048576,0)+0,13))</f>
        <v/>
      </c>
      <c r="AF477" s="262" t="str" cm="1">
        <f t="array" ref="AF477">IF(A477="","",INDEX(근로조건!$A$5:$AF$1048576,MATCH(A477,근로조건!$A$5:$A$1048576,0)+0,14))</f>
        <v/>
      </c>
      <c r="AG477" s="261" t="str" cm="1">
        <f t="array" ref="AG477">IF(A477="","",INDEX(근로조건!$A$5:$AF$1048576,MATCH(A477,근로조건!$A$5:$A$1048576,0)+0,11))</f>
        <v/>
      </c>
      <c r="AH477" s="261" t="str" cm="1">
        <f t="array" ref="AH477">IF(A477="","",INDEX(근로조건!$A$5:$AF$1048576,MATCH(A477,근로조건!$A$5:$A$1048576,0)+0,19))</f>
        <v/>
      </c>
      <c r="AI477" s="262" t="str" cm="1">
        <f t="array" ref="AI477">IF(A477="","",INDEX(근로조건!$A$5:$AF$1048576,MATCH(A477,근로조건!$A$5:$A$1048576,0)+0,17))</f>
        <v/>
      </c>
      <c r="AJ477" s="253"/>
      <c r="AK477" s="253"/>
      <c r="AL477" s="253" t="str" cm="1">
        <f t="array" ref="AL477">IF(A477="","",INDEX(근로조건!$A$5:$AF$1048576,MATCH(A477,근로조건!$A$5:$A$1048576,0)+0,20))</f>
        <v/>
      </c>
      <c r="AM477" s="253"/>
      <c r="AN477" s="253"/>
      <c r="AO477" s="253"/>
      <c r="AP477" s="260"/>
      <c r="AQ477" s="123"/>
      <c r="AR477" s="166"/>
      <c r="AS477" s="267"/>
      <c r="AT477" s="266"/>
      <c r="AU477" s="266"/>
      <c r="AV477" s="266"/>
    </row>
    <row r="478" spans="1:48" x14ac:dyDescent="0.3">
      <c r="A478" s="52"/>
      <c r="B478" s="54"/>
      <c r="C478" s="53"/>
      <c r="D478" s="53"/>
      <c r="E478" s="53"/>
      <c r="F478" s="57"/>
      <c r="G478" s="57"/>
      <c r="H478" s="52"/>
      <c r="I478" s="53"/>
      <c r="J478" s="53"/>
      <c r="K478" s="95"/>
      <c r="L478" s="52"/>
      <c r="M478" s="52"/>
      <c r="N478" s="54"/>
      <c r="O478" s="254" t="str" cm="1">
        <f t="array" ref="O478">IF(A478="","",INDEX(근로조건!$A$5:$Y$1048576,MATCH(A478,근로조건!$A$5:$A$1048576,0)+0,15))</f>
        <v/>
      </c>
      <c r="P478" s="255" t="str" cm="1">
        <f t="array" ref="P478">IF(A478="","",INDEX(근로조건!$A$5:$Y$1048576,MATCH(A478,근로조건!$A$5:$A$1048576,0)+0,16))</f>
        <v/>
      </c>
      <c r="Q478" s="256" t="str" cm="1">
        <f t="array" ref="Q478">IF(A478="","",INDEX(근로조건!$A$5:$ZZ$1048576,MATCH(A478,근로조건!$A$5:$A$1048576,0)+0,21))</f>
        <v/>
      </c>
      <c r="R478" s="61"/>
      <c r="S478" s="61"/>
      <c r="T478" s="61"/>
      <c r="U478" s="61"/>
      <c r="V478" s="61"/>
      <c r="W478" s="61"/>
      <c r="X478" s="61"/>
      <c r="Y478" s="61"/>
      <c r="Z478" s="260" t="str">
        <f t="shared" si="24"/>
        <v/>
      </c>
      <c r="AA478" s="260" t="str">
        <f t="shared" si="25"/>
        <v/>
      </c>
      <c r="AB478" s="260" t="str" cm="1">
        <f t="array" ref="AB478">IFERROR(IF(A478="","",INDEX(근로조건!$A$5:$Z$1048576,MATCH(A478,근로조건!$A$5:$A$1048576,0)+0,17)-INDEX(근로조건!$A$5:$Z$1048576,MATCH(A478,근로조건!$A$5:$A$1048576,0)+0,11))*B478,"")</f>
        <v/>
      </c>
      <c r="AC478" s="260" t="str">
        <f t="shared" si="26"/>
        <v/>
      </c>
      <c r="AD478" s="260" t="str" cm="1">
        <f t="array" ref="AD478">IFERROR(IF(A478="","",INDEX(근로조건!$A$5:$L$1048576,MATCH(A478,근로조건!$A$5:$A$1048576,0)+0,12))*B478,"")</f>
        <v/>
      </c>
      <c r="AE478" s="261" t="str" cm="1">
        <f t="array" ref="AE478">IF(A478="","",INDEX(근로조건!$A$5:$AF$1048576,MATCH(A478,근로조건!$A$5:$A$1048576,0)+0,13))</f>
        <v/>
      </c>
      <c r="AF478" s="262" t="str" cm="1">
        <f t="array" ref="AF478">IF(A478="","",INDEX(근로조건!$A$5:$AF$1048576,MATCH(A478,근로조건!$A$5:$A$1048576,0)+0,14))</f>
        <v/>
      </c>
      <c r="AG478" s="261" t="str" cm="1">
        <f t="array" ref="AG478">IF(A478="","",INDEX(근로조건!$A$5:$AF$1048576,MATCH(A478,근로조건!$A$5:$A$1048576,0)+0,11))</f>
        <v/>
      </c>
      <c r="AH478" s="261" t="str" cm="1">
        <f t="array" ref="AH478">IF(A478="","",INDEX(근로조건!$A$5:$AF$1048576,MATCH(A478,근로조건!$A$5:$A$1048576,0)+0,19))</f>
        <v/>
      </c>
      <c r="AI478" s="262" t="str" cm="1">
        <f t="array" ref="AI478">IF(A478="","",INDEX(근로조건!$A$5:$AF$1048576,MATCH(A478,근로조건!$A$5:$A$1048576,0)+0,17))</f>
        <v/>
      </c>
      <c r="AJ478" s="253"/>
      <c r="AK478" s="253"/>
      <c r="AL478" s="253" t="str" cm="1">
        <f t="array" ref="AL478">IF(A478="","",INDEX(근로조건!$A$5:$AF$1048576,MATCH(A478,근로조건!$A$5:$A$1048576,0)+0,20))</f>
        <v/>
      </c>
      <c r="AM478" s="253"/>
      <c r="AN478" s="253"/>
      <c r="AO478" s="253"/>
      <c r="AP478" s="260"/>
      <c r="AQ478" s="123"/>
      <c r="AR478" s="166"/>
      <c r="AS478" s="267"/>
      <c r="AT478" s="266"/>
      <c r="AU478" s="266"/>
      <c r="AV478" s="266"/>
    </row>
    <row r="479" spans="1:48" x14ac:dyDescent="0.3">
      <c r="A479" s="52"/>
      <c r="B479" s="54"/>
      <c r="C479" s="53"/>
      <c r="D479" s="53"/>
      <c r="E479" s="53"/>
      <c r="F479" s="57"/>
      <c r="G479" s="57"/>
      <c r="H479" s="52"/>
      <c r="I479" s="53"/>
      <c r="J479" s="53"/>
      <c r="K479" s="95"/>
      <c r="L479" s="52"/>
      <c r="M479" s="52"/>
      <c r="N479" s="54"/>
      <c r="O479" s="254" t="str" cm="1">
        <f t="array" ref="O479">IF(A479="","",INDEX(근로조건!$A$5:$Y$1048576,MATCH(A479,근로조건!$A$5:$A$1048576,0)+0,15))</f>
        <v/>
      </c>
      <c r="P479" s="255" t="str" cm="1">
        <f t="array" ref="P479">IF(A479="","",INDEX(근로조건!$A$5:$Y$1048576,MATCH(A479,근로조건!$A$5:$A$1048576,0)+0,16))</f>
        <v/>
      </c>
      <c r="Q479" s="256" t="str" cm="1">
        <f t="array" ref="Q479">IF(A479="","",INDEX(근로조건!$A$5:$ZZ$1048576,MATCH(A479,근로조건!$A$5:$A$1048576,0)+0,21))</f>
        <v/>
      </c>
      <c r="R479" s="61"/>
      <c r="S479" s="61"/>
      <c r="T479" s="61"/>
      <c r="U479" s="61"/>
      <c r="V479" s="61"/>
      <c r="W479" s="61"/>
      <c r="X479" s="61"/>
      <c r="Y479" s="61"/>
      <c r="Z479" s="260" t="str">
        <f t="shared" si="24"/>
        <v/>
      </c>
      <c r="AA479" s="260" t="str">
        <f t="shared" si="25"/>
        <v/>
      </c>
      <c r="AB479" s="260" t="str" cm="1">
        <f t="array" ref="AB479">IFERROR(IF(A479="","",INDEX(근로조건!$A$5:$Z$1048576,MATCH(A479,근로조건!$A$5:$A$1048576,0)+0,17)-INDEX(근로조건!$A$5:$Z$1048576,MATCH(A479,근로조건!$A$5:$A$1048576,0)+0,11))*B479,"")</f>
        <v/>
      </c>
      <c r="AC479" s="260" t="str">
        <f t="shared" si="26"/>
        <v/>
      </c>
      <c r="AD479" s="260" t="str" cm="1">
        <f t="array" ref="AD479">IFERROR(IF(A479="","",INDEX(근로조건!$A$5:$L$1048576,MATCH(A479,근로조건!$A$5:$A$1048576,0)+0,12))*B479,"")</f>
        <v/>
      </c>
      <c r="AE479" s="261" t="str" cm="1">
        <f t="array" ref="AE479">IF(A479="","",INDEX(근로조건!$A$5:$AF$1048576,MATCH(A479,근로조건!$A$5:$A$1048576,0)+0,13))</f>
        <v/>
      </c>
      <c r="AF479" s="262" t="str" cm="1">
        <f t="array" ref="AF479">IF(A479="","",INDEX(근로조건!$A$5:$AF$1048576,MATCH(A479,근로조건!$A$5:$A$1048576,0)+0,14))</f>
        <v/>
      </c>
      <c r="AG479" s="261" t="str" cm="1">
        <f t="array" ref="AG479">IF(A479="","",INDEX(근로조건!$A$5:$AF$1048576,MATCH(A479,근로조건!$A$5:$A$1048576,0)+0,11))</f>
        <v/>
      </c>
      <c r="AH479" s="261" t="str" cm="1">
        <f t="array" ref="AH479">IF(A479="","",INDEX(근로조건!$A$5:$AF$1048576,MATCH(A479,근로조건!$A$5:$A$1048576,0)+0,19))</f>
        <v/>
      </c>
      <c r="AI479" s="262" t="str" cm="1">
        <f t="array" ref="AI479">IF(A479="","",INDEX(근로조건!$A$5:$AF$1048576,MATCH(A479,근로조건!$A$5:$A$1048576,0)+0,17))</f>
        <v/>
      </c>
      <c r="AJ479" s="253"/>
      <c r="AK479" s="253"/>
      <c r="AL479" s="253" t="str" cm="1">
        <f t="array" ref="AL479">IF(A479="","",INDEX(근로조건!$A$5:$AF$1048576,MATCH(A479,근로조건!$A$5:$A$1048576,0)+0,20))</f>
        <v/>
      </c>
      <c r="AM479" s="253"/>
      <c r="AN479" s="253"/>
      <c r="AO479" s="253"/>
      <c r="AP479" s="260"/>
      <c r="AQ479" s="123"/>
      <c r="AR479" s="166"/>
      <c r="AS479" s="267"/>
      <c r="AT479" s="266"/>
      <c r="AU479" s="266"/>
      <c r="AV479" s="266"/>
    </row>
    <row r="480" spans="1:48" x14ac:dyDescent="0.3">
      <c r="A480" s="52"/>
      <c r="B480" s="54"/>
      <c r="C480" s="53"/>
      <c r="D480" s="53"/>
      <c r="E480" s="53"/>
      <c r="F480" s="57"/>
      <c r="G480" s="57"/>
      <c r="H480" s="52"/>
      <c r="I480" s="53"/>
      <c r="J480" s="53"/>
      <c r="K480" s="95"/>
      <c r="L480" s="52"/>
      <c r="M480" s="52"/>
      <c r="N480" s="54"/>
      <c r="O480" s="254" t="str" cm="1">
        <f t="array" ref="O480">IF(A480="","",INDEX(근로조건!$A$5:$Y$1048576,MATCH(A480,근로조건!$A$5:$A$1048576,0)+0,15))</f>
        <v/>
      </c>
      <c r="P480" s="255" t="str" cm="1">
        <f t="array" ref="P480">IF(A480="","",INDEX(근로조건!$A$5:$Y$1048576,MATCH(A480,근로조건!$A$5:$A$1048576,0)+0,16))</f>
        <v/>
      </c>
      <c r="Q480" s="256" t="str" cm="1">
        <f t="array" ref="Q480">IF(A480="","",INDEX(근로조건!$A$5:$ZZ$1048576,MATCH(A480,근로조건!$A$5:$A$1048576,0)+0,21))</f>
        <v/>
      </c>
      <c r="R480" s="61"/>
      <c r="S480" s="61"/>
      <c r="T480" s="61"/>
      <c r="U480" s="61"/>
      <c r="V480" s="61"/>
      <c r="W480" s="61"/>
      <c r="X480" s="61"/>
      <c r="Y480" s="61"/>
      <c r="Z480" s="260" t="str">
        <f t="shared" si="24"/>
        <v/>
      </c>
      <c r="AA480" s="260" t="str">
        <f t="shared" si="25"/>
        <v/>
      </c>
      <c r="AB480" s="260" t="str" cm="1">
        <f t="array" ref="AB480">IFERROR(IF(A480="","",INDEX(근로조건!$A$5:$Z$1048576,MATCH(A480,근로조건!$A$5:$A$1048576,0)+0,17)-INDEX(근로조건!$A$5:$Z$1048576,MATCH(A480,근로조건!$A$5:$A$1048576,0)+0,11))*B480,"")</f>
        <v/>
      </c>
      <c r="AC480" s="260" t="str">
        <f t="shared" si="26"/>
        <v/>
      </c>
      <c r="AD480" s="260" t="str" cm="1">
        <f t="array" ref="AD480">IFERROR(IF(A480="","",INDEX(근로조건!$A$5:$L$1048576,MATCH(A480,근로조건!$A$5:$A$1048576,0)+0,12))*B480,"")</f>
        <v/>
      </c>
      <c r="AE480" s="261" t="str" cm="1">
        <f t="array" ref="AE480">IF(A480="","",INDEX(근로조건!$A$5:$AF$1048576,MATCH(A480,근로조건!$A$5:$A$1048576,0)+0,13))</f>
        <v/>
      </c>
      <c r="AF480" s="262" t="str" cm="1">
        <f t="array" ref="AF480">IF(A480="","",INDEX(근로조건!$A$5:$AF$1048576,MATCH(A480,근로조건!$A$5:$A$1048576,0)+0,14))</f>
        <v/>
      </c>
      <c r="AG480" s="261" t="str" cm="1">
        <f t="array" ref="AG480">IF(A480="","",INDEX(근로조건!$A$5:$AF$1048576,MATCH(A480,근로조건!$A$5:$A$1048576,0)+0,11))</f>
        <v/>
      </c>
      <c r="AH480" s="261" t="str" cm="1">
        <f t="array" ref="AH480">IF(A480="","",INDEX(근로조건!$A$5:$AF$1048576,MATCH(A480,근로조건!$A$5:$A$1048576,0)+0,19))</f>
        <v/>
      </c>
      <c r="AI480" s="262" t="str" cm="1">
        <f t="array" ref="AI480">IF(A480="","",INDEX(근로조건!$A$5:$AF$1048576,MATCH(A480,근로조건!$A$5:$A$1048576,0)+0,17))</f>
        <v/>
      </c>
      <c r="AJ480" s="253"/>
      <c r="AK480" s="253"/>
      <c r="AL480" s="253" t="str" cm="1">
        <f t="array" ref="AL480">IF(A480="","",INDEX(근로조건!$A$5:$AF$1048576,MATCH(A480,근로조건!$A$5:$A$1048576,0)+0,20))</f>
        <v/>
      </c>
      <c r="AM480" s="253"/>
      <c r="AN480" s="253"/>
      <c r="AO480" s="253"/>
      <c r="AP480" s="260"/>
      <c r="AQ480" s="123"/>
      <c r="AR480" s="166"/>
      <c r="AS480" s="267"/>
      <c r="AT480" s="266"/>
      <c r="AU480" s="266"/>
      <c r="AV480" s="266"/>
    </row>
    <row r="481" spans="1:48" x14ac:dyDescent="0.3">
      <c r="A481" s="52"/>
      <c r="B481" s="54"/>
      <c r="C481" s="53"/>
      <c r="D481" s="53"/>
      <c r="E481" s="53"/>
      <c r="F481" s="57"/>
      <c r="G481" s="57"/>
      <c r="H481" s="52"/>
      <c r="I481" s="53"/>
      <c r="J481" s="53"/>
      <c r="K481" s="95"/>
      <c r="L481" s="52"/>
      <c r="M481" s="52"/>
      <c r="N481" s="54"/>
      <c r="O481" s="254" t="str" cm="1">
        <f t="array" ref="O481">IF(A481="","",INDEX(근로조건!$A$5:$Y$1048576,MATCH(A481,근로조건!$A$5:$A$1048576,0)+0,15))</f>
        <v/>
      </c>
      <c r="P481" s="255" t="str" cm="1">
        <f t="array" ref="P481">IF(A481="","",INDEX(근로조건!$A$5:$Y$1048576,MATCH(A481,근로조건!$A$5:$A$1048576,0)+0,16))</f>
        <v/>
      </c>
      <c r="Q481" s="256" t="str" cm="1">
        <f t="array" ref="Q481">IF(A481="","",INDEX(근로조건!$A$5:$ZZ$1048576,MATCH(A481,근로조건!$A$5:$A$1048576,0)+0,21))</f>
        <v/>
      </c>
      <c r="R481" s="61"/>
      <c r="S481" s="61"/>
      <c r="T481" s="61"/>
      <c r="U481" s="61"/>
      <c r="V481" s="61"/>
      <c r="W481" s="61"/>
      <c r="X481" s="61"/>
      <c r="Y481" s="61"/>
      <c r="Z481" s="260" t="str">
        <f t="shared" si="24"/>
        <v/>
      </c>
      <c r="AA481" s="260" t="str">
        <f t="shared" si="25"/>
        <v/>
      </c>
      <c r="AB481" s="260" t="str" cm="1">
        <f t="array" ref="AB481">IFERROR(IF(A481="","",INDEX(근로조건!$A$5:$Z$1048576,MATCH(A481,근로조건!$A$5:$A$1048576,0)+0,17)-INDEX(근로조건!$A$5:$Z$1048576,MATCH(A481,근로조건!$A$5:$A$1048576,0)+0,11))*B481,"")</f>
        <v/>
      </c>
      <c r="AC481" s="260" t="str">
        <f t="shared" si="26"/>
        <v/>
      </c>
      <c r="AD481" s="260" t="str" cm="1">
        <f t="array" ref="AD481">IFERROR(IF(A481="","",INDEX(근로조건!$A$5:$L$1048576,MATCH(A481,근로조건!$A$5:$A$1048576,0)+0,12))*B481,"")</f>
        <v/>
      </c>
      <c r="AE481" s="261" t="str" cm="1">
        <f t="array" ref="AE481">IF(A481="","",INDEX(근로조건!$A$5:$AF$1048576,MATCH(A481,근로조건!$A$5:$A$1048576,0)+0,13))</f>
        <v/>
      </c>
      <c r="AF481" s="262" t="str" cm="1">
        <f t="array" ref="AF481">IF(A481="","",INDEX(근로조건!$A$5:$AF$1048576,MATCH(A481,근로조건!$A$5:$A$1048576,0)+0,14))</f>
        <v/>
      </c>
      <c r="AG481" s="261" t="str" cm="1">
        <f t="array" ref="AG481">IF(A481="","",INDEX(근로조건!$A$5:$AF$1048576,MATCH(A481,근로조건!$A$5:$A$1048576,0)+0,11))</f>
        <v/>
      </c>
      <c r="AH481" s="261" t="str" cm="1">
        <f t="array" ref="AH481">IF(A481="","",INDEX(근로조건!$A$5:$AF$1048576,MATCH(A481,근로조건!$A$5:$A$1048576,0)+0,19))</f>
        <v/>
      </c>
      <c r="AI481" s="262" t="str" cm="1">
        <f t="array" ref="AI481">IF(A481="","",INDEX(근로조건!$A$5:$AF$1048576,MATCH(A481,근로조건!$A$5:$A$1048576,0)+0,17))</f>
        <v/>
      </c>
      <c r="AJ481" s="253"/>
      <c r="AK481" s="253"/>
      <c r="AL481" s="253" t="str" cm="1">
        <f t="array" ref="AL481">IF(A481="","",INDEX(근로조건!$A$5:$AF$1048576,MATCH(A481,근로조건!$A$5:$A$1048576,0)+0,20))</f>
        <v/>
      </c>
      <c r="AM481" s="253"/>
      <c r="AN481" s="253"/>
      <c r="AO481" s="253"/>
      <c r="AP481" s="260"/>
      <c r="AQ481" s="123"/>
      <c r="AR481" s="166"/>
      <c r="AS481" s="267"/>
      <c r="AT481" s="266"/>
      <c r="AU481" s="266"/>
      <c r="AV481" s="266"/>
    </row>
    <row r="482" spans="1:48" x14ac:dyDescent="0.3">
      <c r="A482" s="52"/>
      <c r="B482" s="54"/>
      <c r="C482" s="53"/>
      <c r="D482" s="53"/>
      <c r="E482" s="53"/>
      <c r="F482" s="57"/>
      <c r="G482" s="57"/>
      <c r="H482" s="52"/>
      <c r="I482" s="53"/>
      <c r="J482" s="53"/>
      <c r="K482" s="95"/>
      <c r="L482" s="52"/>
      <c r="M482" s="52"/>
      <c r="N482" s="54"/>
      <c r="O482" s="254" t="str" cm="1">
        <f t="array" ref="O482">IF(A482="","",INDEX(근로조건!$A$5:$Y$1048576,MATCH(A482,근로조건!$A$5:$A$1048576,0)+0,15))</f>
        <v/>
      </c>
      <c r="P482" s="255" t="str" cm="1">
        <f t="array" ref="P482">IF(A482="","",INDEX(근로조건!$A$5:$Y$1048576,MATCH(A482,근로조건!$A$5:$A$1048576,0)+0,16))</f>
        <v/>
      </c>
      <c r="Q482" s="256" t="str" cm="1">
        <f t="array" ref="Q482">IF(A482="","",INDEX(근로조건!$A$5:$ZZ$1048576,MATCH(A482,근로조건!$A$5:$A$1048576,0)+0,21))</f>
        <v/>
      </c>
      <c r="R482" s="61"/>
      <c r="S482" s="61"/>
      <c r="T482" s="61"/>
      <c r="U482" s="61"/>
      <c r="V482" s="61"/>
      <c r="W482" s="61"/>
      <c r="X482" s="61"/>
      <c r="Y482" s="61"/>
      <c r="Z482" s="260" t="str">
        <f t="shared" si="24"/>
        <v/>
      </c>
      <c r="AA482" s="260" t="str">
        <f t="shared" si="25"/>
        <v/>
      </c>
      <c r="AB482" s="260" t="str" cm="1">
        <f t="array" ref="AB482">IFERROR(IF(A482="","",INDEX(근로조건!$A$5:$Z$1048576,MATCH(A482,근로조건!$A$5:$A$1048576,0)+0,17)-INDEX(근로조건!$A$5:$Z$1048576,MATCH(A482,근로조건!$A$5:$A$1048576,0)+0,11))*B482,"")</f>
        <v/>
      </c>
      <c r="AC482" s="260" t="str">
        <f t="shared" si="26"/>
        <v/>
      </c>
      <c r="AD482" s="260" t="str" cm="1">
        <f t="array" ref="AD482">IFERROR(IF(A482="","",INDEX(근로조건!$A$5:$L$1048576,MATCH(A482,근로조건!$A$5:$A$1048576,0)+0,12))*B482,"")</f>
        <v/>
      </c>
      <c r="AE482" s="261" t="str" cm="1">
        <f t="array" ref="AE482">IF(A482="","",INDEX(근로조건!$A$5:$AF$1048576,MATCH(A482,근로조건!$A$5:$A$1048576,0)+0,13))</f>
        <v/>
      </c>
      <c r="AF482" s="262" t="str" cm="1">
        <f t="array" ref="AF482">IF(A482="","",INDEX(근로조건!$A$5:$AF$1048576,MATCH(A482,근로조건!$A$5:$A$1048576,0)+0,14))</f>
        <v/>
      </c>
      <c r="AG482" s="261" t="str" cm="1">
        <f t="array" ref="AG482">IF(A482="","",INDEX(근로조건!$A$5:$AF$1048576,MATCH(A482,근로조건!$A$5:$A$1048576,0)+0,11))</f>
        <v/>
      </c>
      <c r="AH482" s="261" t="str" cm="1">
        <f t="array" ref="AH482">IF(A482="","",INDEX(근로조건!$A$5:$AF$1048576,MATCH(A482,근로조건!$A$5:$A$1048576,0)+0,19))</f>
        <v/>
      </c>
      <c r="AI482" s="262" t="str" cm="1">
        <f t="array" ref="AI482">IF(A482="","",INDEX(근로조건!$A$5:$AF$1048576,MATCH(A482,근로조건!$A$5:$A$1048576,0)+0,17))</f>
        <v/>
      </c>
      <c r="AJ482" s="253"/>
      <c r="AK482" s="253"/>
      <c r="AL482" s="253" t="str" cm="1">
        <f t="array" ref="AL482">IF(A482="","",INDEX(근로조건!$A$5:$AF$1048576,MATCH(A482,근로조건!$A$5:$A$1048576,0)+0,20))</f>
        <v/>
      </c>
      <c r="AM482" s="253"/>
      <c r="AN482" s="253"/>
      <c r="AO482" s="253"/>
      <c r="AP482" s="260"/>
      <c r="AQ482" s="123"/>
      <c r="AR482" s="166"/>
      <c r="AS482" s="267"/>
      <c r="AT482" s="266"/>
      <c r="AU482" s="266"/>
      <c r="AV482" s="266"/>
    </row>
    <row r="483" spans="1:48" x14ac:dyDescent="0.3">
      <c r="A483" s="52"/>
      <c r="B483" s="54"/>
      <c r="C483" s="53"/>
      <c r="D483" s="53"/>
      <c r="E483" s="53"/>
      <c r="F483" s="57"/>
      <c r="G483" s="57"/>
      <c r="H483" s="52"/>
      <c r="I483" s="53"/>
      <c r="J483" s="53"/>
      <c r="K483" s="95"/>
      <c r="L483" s="52"/>
      <c r="M483" s="52"/>
      <c r="N483" s="54"/>
      <c r="O483" s="254" t="str" cm="1">
        <f t="array" ref="O483">IF(A483="","",INDEX(근로조건!$A$5:$Y$1048576,MATCH(A483,근로조건!$A$5:$A$1048576,0)+0,15))</f>
        <v/>
      </c>
      <c r="P483" s="255" t="str" cm="1">
        <f t="array" ref="P483">IF(A483="","",INDEX(근로조건!$A$5:$Y$1048576,MATCH(A483,근로조건!$A$5:$A$1048576,0)+0,16))</f>
        <v/>
      </c>
      <c r="Q483" s="256" t="str" cm="1">
        <f t="array" ref="Q483">IF(A483="","",INDEX(근로조건!$A$5:$ZZ$1048576,MATCH(A483,근로조건!$A$5:$A$1048576,0)+0,21))</f>
        <v/>
      </c>
      <c r="R483" s="61"/>
      <c r="S483" s="61"/>
      <c r="T483" s="61"/>
      <c r="U483" s="61"/>
      <c r="V483" s="61"/>
      <c r="W483" s="61"/>
      <c r="X483" s="61"/>
      <c r="Y483" s="61"/>
      <c r="Z483" s="260" t="str">
        <f t="shared" si="24"/>
        <v/>
      </c>
      <c r="AA483" s="260" t="str">
        <f t="shared" si="25"/>
        <v/>
      </c>
      <c r="AB483" s="260" t="str" cm="1">
        <f t="array" ref="AB483">IFERROR(IF(A483="","",INDEX(근로조건!$A$5:$Z$1048576,MATCH(A483,근로조건!$A$5:$A$1048576,0)+0,17)-INDEX(근로조건!$A$5:$Z$1048576,MATCH(A483,근로조건!$A$5:$A$1048576,0)+0,11))*B483,"")</f>
        <v/>
      </c>
      <c r="AC483" s="260" t="str">
        <f t="shared" si="26"/>
        <v/>
      </c>
      <c r="AD483" s="260" t="str" cm="1">
        <f t="array" ref="AD483">IFERROR(IF(A483="","",INDEX(근로조건!$A$5:$L$1048576,MATCH(A483,근로조건!$A$5:$A$1048576,0)+0,12))*B483,"")</f>
        <v/>
      </c>
      <c r="AE483" s="261" t="str" cm="1">
        <f t="array" ref="AE483">IF(A483="","",INDEX(근로조건!$A$5:$AF$1048576,MATCH(A483,근로조건!$A$5:$A$1048576,0)+0,13))</f>
        <v/>
      </c>
      <c r="AF483" s="262" t="str" cm="1">
        <f t="array" ref="AF483">IF(A483="","",INDEX(근로조건!$A$5:$AF$1048576,MATCH(A483,근로조건!$A$5:$A$1048576,0)+0,14))</f>
        <v/>
      </c>
      <c r="AG483" s="261" t="str" cm="1">
        <f t="array" ref="AG483">IF(A483="","",INDEX(근로조건!$A$5:$AF$1048576,MATCH(A483,근로조건!$A$5:$A$1048576,0)+0,11))</f>
        <v/>
      </c>
      <c r="AH483" s="261" t="str" cm="1">
        <f t="array" ref="AH483">IF(A483="","",INDEX(근로조건!$A$5:$AF$1048576,MATCH(A483,근로조건!$A$5:$A$1048576,0)+0,19))</f>
        <v/>
      </c>
      <c r="AI483" s="262" t="str" cm="1">
        <f t="array" ref="AI483">IF(A483="","",INDEX(근로조건!$A$5:$AF$1048576,MATCH(A483,근로조건!$A$5:$A$1048576,0)+0,17))</f>
        <v/>
      </c>
      <c r="AJ483" s="253"/>
      <c r="AK483" s="253"/>
      <c r="AL483" s="253" t="str" cm="1">
        <f t="array" ref="AL483">IF(A483="","",INDEX(근로조건!$A$5:$AF$1048576,MATCH(A483,근로조건!$A$5:$A$1048576,0)+0,20))</f>
        <v/>
      </c>
      <c r="AM483" s="253"/>
      <c r="AN483" s="253"/>
      <c r="AO483" s="253"/>
      <c r="AP483" s="260"/>
      <c r="AQ483" s="123"/>
      <c r="AR483" s="166"/>
      <c r="AS483" s="267"/>
      <c r="AT483" s="266"/>
      <c r="AU483" s="266"/>
      <c r="AV483" s="266"/>
    </row>
    <row r="484" spans="1:48" x14ac:dyDescent="0.3">
      <c r="A484" s="52"/>
      <c r="B484" s="54"/>
      <c r="C484" s="53"/>
      <c r="D484" s="53"/>
      <c r="E484" s="53"/>
      <c r="F484" s="57"/>
      <c r="G484" s="57"/>
      <c r="H484" s="52"/>
      <c r="I484" s="53"/>
      <c r="J484" s="53"/>
      <c r="K484" s="95"/>
      <c r="L484" s="52"/>
      <c r="M484" s="52"/>
      <c r="N484" s="54"/>
      <c r="O484" s="254" t="str" cm="1">
        <f t="array" ref="O484">IF(A484="","",INDEX(근로조건!$A$5:$Y$1048576,MATCH(A484,근로조건!$A$5:$A$1048576,0)+0,15))</f>
        <v/>
      </c>
      <c r="P484" s="255" t="str" cm="1">
        <f t="array" ref="P484">IF(A484="","",INDEX(근로조건!$A$5:$Y$1048576,MATCH(A484,근로조건!$A$5:$A$1048576,0)+0,16))</f>
        <v/>
      </c>
      <c r="Q484" s="256" t="str" cm="1">
        <f t="array" ref="Q484">IF(A484="","",INDEX(근로조건!$A$5:$ZZ$1048576,MATCH(A484,근로조건!$A$5:$A$1048576,0)+0,21))</f>
        <v/>
      </c>
      <c r="R484" s="61"/>
      <c r="S484" s="61"/>
      <c r="T484" s="61"/>
      <c r="U484" s="61"/>
      <c r="V484" s="61"/>
      <c r="W484" s="61"/>
      <c r="X484" s="61"/>
      <c r="Y484" s="61"/>
      <c r="Z484" s="260" t="str">
        <f t="shared" si="24"/>
        <v/>
      </c>
      <c r="AA484" s="260" t="str">
        <f t="shared" si="25"/>
        <v/>
      </c>
      <c r="AB484" s="260" t="str" cm="1">
        <f t="array" ref="AB484">IFERROR(IF(A484="","",INDEX(근로조건!$A$5:$Z$1048576,MATCH(A484,근로조건!$A$5:$A$1048576,0)+0,17)-INDEX(근로조건!$A$5:$Z$1048576,MATCH(A484,근로조건!$A$5:$A$1048576,0)+0,11))*B484,"")</f>
        <v/>
      </c>
      <c r="AC484" s="260" t="str">
        <f t="shared" si="26"/>
        <v/>
      </c>
      <c r="AD484" s="260" t="str" cm="1">
        <f t="array" ref="AD484">IFERROR(IF(A484="","",INDEX(근로조건!$A$5:$L$1048576,MATCH(A484,근로조건!$A$5:$A$1048576,0)+0,12))*B484,"")</f>
        <v/>
      </c>
      <c r="AE484" s="261" t="str" cm="1">
        <f t="array" ref="AE484">IF(A484="","",INDEX(근로조건!$A$5:$AF$1048576,MATCH(A484,근로조건!$A$5:$A$1048576,0)+0,13))</f>
        <v/>
      </c>
      <c r="AF484" s="262" t="str" cm="1">
        <f t="array" ref="AF484">IF(A484="","",INDEX(근로조건!$A$5:$AF$1048576,MATCH(A484,근로조건!$A$5:$A$1048576,0)+0,14))</f>
        <v/>
      </c>
      <c r="AG484" s="261" t="str" cm="1">
        <f t="array" ref="AG484">IF(A484="","",INDEX(근로조건!$A$5:$AF$1048576,MATCH(A484,근로조건!$A$5:$A$1048576,0)+0,11))</f>
        <v/>
      </c>
      <c r="AH484" s="261" t="str" cm="1">
        <f t="array" ref="AH484">IF(A484="","",INDEX(근로조건!$A$5:$AF$1048576,MATCH(A484,근로조건!$A$5:$A$1048576,0)+0,19))</f>
        <v/>
      </c>
      <c r="AI484" s="262" t="str" cm="1">
        <f t="array" ref="AI484">IF(A484="","",INDEX(근로조건!$A$5:$AF$1048576,MATCH(A484,근로조건!$A$5:$A$1048576,0)+0,17))</f>
        <v/>
      </c>
      <c r="AJ484" s="253"/>
      <c r="AK484" s="253"/>
      <c r="AL484" s="253" t="str" cm="1">
        <f t="array" ref="AL484">IF(A484="","",INDEX(근로조건!$A$5:$AF$1048576,MATCH(A484,근로조건!$A$5:$A$1048576,0)+0,20))</f>
        <v/>
      </c>
      <c r="AM484" s="253"/>
      <c r="AN484" s="253"/>
      <c r="AO484" s="253"/>
      <c r="AP484" s="260"/>
      <c r="AQ484" s="123"/>
      <c r="AR484" s="166"/>
      <c r="AS484" s="267"/>
      <c r="AT484" s="266"/>
      <c r="AU484" s="266"/>
      <c r="AV484" s="266"/>
    </row>
    <row r="485" spans="1:48" x14ac:dyDescent="0.3">
      <c r="A485" s="52"/>
      <c r="B485" s="54"/>
      <c r="C485" s="53"/>
      <c r="D485" s="53"/>
      <c r="E485" s="53"/>
      <c r="F485" s="57"/>
      <c r="G485" s="57"/>
      <c r="H485" s="52"/>
      <c r="I485" s="53"/>
      <c r="J485" s="53"/>
      <c r="K485" s="95"/>
      <c r="L485" s="52"/>
      <c r="M485" s="52"/>
      <c r="N485" s="54"/>
      <c r="O485" s="254" t="str" cm="1">
        <f t="array" ref="O485">IF(A485="","",INDEX(근로조건!$A$5:$Y$1048576,MATCH(A485,근로조건!$A$5:$A$1048576,0)+0,15))</f>
        <v/>
      </c>
      <c r="P485" s="255" t="str" cm="1">
        <f t="array" ref="P485">IF(A485="","",INDEX(근로조건!$A$5:$Y$1048576,MATCH(A485,근로조건!$A$5:$A$1048576,0)+0,16))</f>
        <v/>
      </c>
      <c r="Q485" s="256" t="str" cm="1">
        <f t="array" ref="Q485">IF(A485="","",INDEX(근로조건!$A$5:$ZZ$1048576,MATCH(A485,근로조건!$A$5:$A$1048576,0)+0,21))</f>
        <v/>
      </c>
      <c r="R485" s="61"/>
      <c r="S485" s="61"/>
      <c r="T485" s="61"/>
      <c r="U485" s="61"/>
      <c r="V485" s="61"/>
      <c r="W485" s="61"/>
      <c r="X485" s="61"/>
      <c r="Y485" s="61"/>
      <c r="Z485" s="260" t="str">
        <f t="shared" si="24"/>
        <v/>
      </c>
      <c r="AA485" s="260" t="str">
        <f t="shared" si="25"/>
        <v/>
      </c>
      <c r="AB485" s="260" t="str" cm="1">
        <f t="array" ref="AB485">IFERROR(IF(A485="","",INDEX(근로조건!$A$5:$Z$1048576,MATCH(A485,근로조건!$A$5:$A$1048576,0)+0,17)-INDEX(근로조건!$A$5:$Z$1048576,MATCH(A485,근로조건!$A$5:$A$1048576,0)+0,11))*B485,"")</f>
        <v/>
      </c>
      <c r="AC485" s="260" t="str">
        <f t="shared" si="26"/>
        <v/>
      </c>
      <c r="AD485" s="260" t="str" cm="1">
        <f t="array" ref="AD485">IFERROR(IF(A485="","",INDEX(근로조건!$A$5:$L$1048576,MATCH(A485,근로조건!$A$5:$A$1048576,0)+0,12))*B485,"")</f>
        <v/>
      </c>
      <c r="AE485" s="261" t="str" cm="1">
        <f t="array" ref="AE485">IF(A485="","",INDEX(근로조건!$A$5:$AF$1048576,MATCH(A485,근로조건!$A$5:$A$1048576,0)+0,13))</f>
        <v/>
      </c>
      <c r="AF485" s="262" t="str" cm="1">
        <f t="array" ref="AF485">IF(A485="","",INDEX(근로조건!$A$5:$AF$1048576,MATCH(A485,근로조건!$A$5:$A$1048576,0)+0,14))</f>
        <v/>
      </c>
      <c r="AG485" s="261" t="str" cm="1">
        <f t="array" ref="AG485">IF(A485="","",INDEX(근로조건!$A$5:$AF$1048576,MATCH(A485,근로조건!$A$5:$A$1048576,0)+0,11))</f>
        <v/>
      </c>
      <c r="AH485" s="261" t="str" cm="1">
        <f t="array" ref="AH485">IF(A485="","",INDEX(근로조건!$A$5:$AF$1048576,MATCH(A485,근로조건!$A$5:$A$1048576,0)+0,19))</f>
        <v/>
      </c>
      <c r="AI485" s="262" t="str" cm="1">
        <f t="array" ref="AI485">IF(A485="","",INDEX(근로조건!$A$5:$AF$1048576,MATCH(A485,근로조건!$A$5:$A$1048576,0)+0,17))</f>
        <v/>
      </c>
      <c r="AJ485" s="253"/>
      <c r="AK485" s="253"/>
      <c r="AL485" s="253" t="str" cm="1">
        <f t="array" ref="AL485">IF(A485="","",INDEX(근로조건!$A$5:$AF$1048576,MATCH(A485,근로조건!$A$5:$A$1048576,0)+0,20))</f>
        <v/>
      </c>
      <c r="AM485" s="253"/>
      <c r="AN485" s="253"/>
      <c r="AO485" s="253"/>
      <c r="AP485" s="260"/>
      <c r="AQ485" s="123"/>
      <c r="AR485" s="166"/>
      <c r="AS485" s="267"/>
      <c r="AT485" s="266"/>
      <c r="AU485" s="266"/>
      <c r="AV485" s="266"/>
    </row>
    <row r="486" spans="1:48" x14ac:dyDescent="0.3">
      <c r="A486" s="52"/>
      <c r="B486" s="54"/>
      <c r="C486" s="53"/>
      <c r="D486" s="53"/>
      <c r="E486" s="53"/>
      <c r="F486" s="57"/>
      <c r="G486" s="57"/>
      <c r="H486" s="52"/>
      <c r="I486" s="53"/>
      <c r="J486" s="53"/>
      <c r="K486" s="95"/>
      <c r="L486" s="52"/>
      <c r="M486" s="52"/>
      <c r="N486" s="54"/>
      <c r="O486" s="254" t="str" cm="1">
        <f t="array" ref="O486">IF(A486="","",INDEX(근로조건!$A$5:$Y$1048576,MATCH(A486,근로조건!$A$5:$A$1048576,0)+0,15))</f>
        <v/>
      </c>
      <c r="P486" s="255" t="str" cm="1">
        <f t="array" ref="P486">IF(A486="","",INDEX(근로조건!$A$5:$Y$1048576,MATCH(A486,근로조건!$A$5:$A$1048576,0)+0,16))</f>
        <v/>
      </c>
      <c r="Q486" s="256" t="str" cm="1">
        <f t="array" ref="Q486">IF(A486="","",INDEX(근로조건!$A$5:$ZZ$1048576,MATCH(A486,근로조건!$A$5:$A$1048576,0)+0,21))</f>
        <v/>
      </c>
      <c r="R486" s="61"/>
      <c r="S486" s="61"/>
      <c r="T486" s="61"/>
      <c r="U486" s="61"/>
      <c r="V486" s="61"/>
      <c r="W486" s="61"/>
      <c r="X486" s="61"/>
      <c r="Y486" s="61"/>
      <c r="Z486" s="260" t="str">
        <f t="shared" si="24"/>
        <v/>
      </c>
      <c r="AA486" s="260" t="str">
        <f t="shared" si="25"/>
        <v/>
      </c>
      <c r="AB486" s="260" t="str" cm="1">
        <f t="array" ref="AB486">IFERROR(IF(A486="","",INDEX(근로조건!$A$5:$Z$1048576,MATCH(A486,근로조건!$A$5:$A$1048576,0)+0,17)-INDEX(근로조건!$A$5:$Z$1048576,MATCH(A486,근로조건!$A$5:$A$1048576,0)+0,11))*B486,"")</f>
        <v/>
      </c>
      <c r="AC486" s="260" t="str">
        <f t="shared" si="26"/>
        <v/>
      </c>
      <c r="AD486" s="260" t="str" cm="1">
        <f t="array" ref="AD486">IFERROR(IF(A486="","",INDEX(근로조건!$A$5:$L$1048576,MATCH(A486,근로조건!$A$5:$A$1048576,0)+0,12))*B486,"")</f>
        <v/>
      </c>
      <c r="AE486" s="261" t="str" cm="1">
        <f t="array" ref="AE486">IF(A486="","",INDEX(근로조건!$A$5:$AF$1048576,MATCH(A486,근로조건!$A$5:$A$1048576,0)+0,13))</f>
        <v/>
      </c>
      <c r="AF486" s="262" t="str" cm="1">
        <f t="array" ref="AF486">IF(A486="","",INDEX(근로조건!$A$5:$AF$1048576,MATCH(A486,근로조건!$A$5:$A$1048576,0)+0,14))</f>
        <v/>
      </c>
      <c r="AG486" s="261" t="str" cm="1">
        <f t="array" ref="AG486">IF(A486="","",INDEX(근로조건!$A$5:$AF$1048576,MATCH(A486,근로조건!$A$5:$A$1048576,0)+0,11))</f>
        <v/>
      </c>
      <c r="AH486" s="261" t="str" cm="1">
        <f t="array" ref="AH486">IF(A486="","",INDEX(근로조건!$A$5:$AF$1048576,MATCH(A486,근로조건!$A$5:$A$1048576,0)+0,19))</f>
        <v/>
      </c>
      <c r="AI486" s="262" t="str" cm="1">
        <f t="array" ref="AI486">IF(A486="","",INDEX(근로조건!$A$5:$AF$1048576,MATCH(A486,근로조건!$A$5:$A$1048576,0)+0,17))</f>
        <v/>
      </c>
      <c r="AJ486" s="253"/>
      <c r="AK486" s="253"/>
      <c r="AL486" s="253" t="str" cm="1">
        <f t="array" ref="AL486">IF(A486="","",INDEX(근로조건!$A$5:$AF$1048576,MATCH(A486,근로조건!$A$5:$A$1048576,0)+0,20))</f>
        <v/>
      </c>
      <c r="AM486" s="253"/>
      <c r="AN486" s="253"/>
      <c r="AO486" s="253"/>
      <c r="AP486" s="260"/>
      <c r="AQ486" s="123"/>
      <c r="AR486" s="166"/>
      <c r="AS486" s="267"/>
      <c r="AT486" s="266"/>
      <c r="AU486" s="266"/>
      <c r="AV486" s="266"/>
    </row>
    <row r="487" spans="1:48" x14ac:dyDescent="0.3">
      <c r="A487" s="52"/>
      <c r="B487" s="54"/>
      <c r="C487" s="53"/>
      <c r="D487" s="53"/>
      <c r="E487" s="53"/>
      <c r="F487" s="57"/>
      <c r="G487" s="57"/>
      <c r="H487" s="52"/>
      <c r="I487" s="53"/>
      <c r="J487" s="53"/>
      <c r="K487" s="95"/>
      <c r="L487" s="52"/>
      <c r="M487" s="52"/>
      <c r="N487" s="54"/>
      <c r="O487" s="254" t="str" cm="1">
        <f t="array" ref="O487">IF(A487="","",INDEX(근로조건!$A$5:$Y$1048576,MATCH(A487,근로조건!$A$5:$A$1048576,0)+0,15))</f>
        <v/>
      </c>
      <c r="P487" s="255" t="str" cm="1">
        <f t="array" ref="P487">IF(A487="","",INDEX(근로조건!$A$5:$Y$1048576,MATCH(A487,근로조건!$A$5:$A$1048576,0)+0,16))</f>
        <v/>
      </c>
      <c r="Q487" s="256" t="str" cm="1">
        <f t="array" ref="Q487">IF(A487="","",INDEX(근로조건!$A$5:$ZZ$1048576,MATCH(A487,근로조건!$A$5:$A$1048576,0)+0,21))</f>
        <v/>
      </c>
      <c r="R487" s="61"/>
      <c r="S487" s="61"/>
      <c r="T487" s="61"/>
      <c r="U487" s="61"/>
      <c r="V487" s="61"/>
      <c r="W487" s="61"/>
      <c r="X487" s="61"/>
      <c r="Y487" s="61"/>
      <c r="Z487" s="260" t="str">
        <f t="shared" si="24"/>
        <v/>
      </c>
      <c r="AA487" s="260" t="str">
        <f t="shared" si="25"/>
        <v/>
      </c>
      <c r="AB487" s="260" t="str" cm="1">
        <f t="array" ref="AB487">IFERROR(IF(A487="","",INDEX(근로조건!$A$5:$Z$1048576,MATCH(A487,근로조건!$A$5:$A$1048576,0)+0,17)-INDEX(근로조건!$A$5:$Z$1048576,MATCH(A487,근로조건!$A$5:$A$1048576,0)+0,11))*B487,"")</f>
        <v/>
      </c>
      <c r="AC487" s="260" t="str">
        <f t="shared" si="26"/>
        <v/>
      </c>
      <c r="AD487" s="260" t="str" cm="1">
        <f t="array" ref="AD487">IFERROR(IF(A487="","",INDEX(근로조건!$A$5:$L$1048576,MATCH(A487,근로조건!$A$5:$A$1048576,0)+0,12))*B487,"")</f>
        <v/>
      </c>
      <c r="AE487" s="261" t="str" cm="1">
        <f t="array" ref="AE487">IF(A487="","",INDEX(근로조건!$A$5:$AF$1048576,MATCH(A487,근로조건!$A$5:$A$1048576,0)+0,13))</f>
        <v/>
      </c>
      <c r="AF487" s="262" t="str" cm="1">
        <f t="array" ref="AF487">IF(A487="","",INDEX(근로조건!$A$5:$AF$1048576,MATCH(A487,근로조건!$A$5:$A$1048576,0)+0,14))</f>
        <v/>
      </c>
      <c r="AG487" s="261" t="str" cm="1">
        <f t="array" ref="AG487">IF(A487="","",INDEX(근로조건!$A$5:$AF$1048576,MATCH(A487,근로조건!$A$5:$A$1048576,0)+0,11))</f>
        <v/>
      </c>
      <c r="AH487" s="261" t="str" cm="1">
        <f t="array" ref="AH487">IF(A487="","",INDEX(근로조건!$A$5:$AF$1048576,MATCH(A487,근로조건!$A$5:$A$1048576,0)+0,19))</f>
        <v/>
      </c>
      <c r="AI487" s="262" t="str" cm="1">
        <f t="array" ref="AI487">IF(A487="","",INDEX(근로조건!$A$5:$AF$1048576,MATCH(A487,근로조건!$A$5:$A$1048576,0)+0,17))</f>
        <v/>
      </c>
      <c r="AJ487" s="253"/>
      <c r="AK487" s="253"/>
      <c r="AL487" s="253" t="str" cm="1">
        <f t="array" ref="AL487">IF(A487="","",INDEX(근로조건!$A$5:$AF$1048576,MATCH(A487,근로조건!$A$5:$A$1048576,0)+0,20))</f>
        <v/>
      </c>
      <c r="AM487" s="253"/>
      <c r="AN487" s="253"/>
      <c r="AO487" s="253"/>
      <c r="AP487" s="260"/>
      <c r="AQ487" s="123"/>
      <c r="AR487" s="166"/>
      <c r="AS487" s="267"/>
      <c r="AT487" s="266"/>
      <c r="AU487" s="266"/>
      <c r="AV487" s="266"/>
    </row>
    <row r="488" spans="1:48" x14ac:dyDescent="0.3">
      <c r="A488" s="52"/>
      <c r="B488" s="54"/>
      <c r="C488" s="53"/>
      <c r="D488" s="53"/>
      <c r="E488" s="53"/>
      <c r="F488" s="57"/>
      <c r="G488" s="57"/>
      <c r="H488" s="52"/>
      <c r="I488" s="53"/>
      <c r="J488" s="53"/>
      <c r="K488" s="95"/>
      <c r="L488" s="52"/>
      <c r="M488" s="52"/>
      <c r="N488" s="54"/>
      <c r="O488" s="254" t="str" cm="1">
        <f t="array" ref="O488">IF(A488="","",INDEX(근로조건!$A$5:$Y$1048576,MATCH(A488,근로조건!$A$5:$A$1048576,0)+0,15))</f>
        <v/>
      </c>
      <c r="P488" s="255" t="str" cm="1">
        <f t="array" ref="P488">IF(A488="","",INDEX(근로조건!$A$5:$Y$1048576,MATCH(A488,근로조건!$A$5:$A$1048576,0)+0,16))</f>
        <v/>
      </c>
      <c r="Q488" s="256" t="str" cm="1">
        <f t="array" ref="Q488">IF(A488="","",INDEX(근로조건!$A$5:$ZZ$1048576,MATCH(A488,근로조건!$A$5:$A$1048576,0)+0,21))</f>
        <v/>
      </c>
      <c r="R488" s="61"/>
      <c r="S488" s="61"/>
      <c r="T488" s="61"/>
      <c r="U488" s="61"/>
      <c r="V488" s="61"/>
      <c r="W488" s="61"/>
      <c r="X488" s="61"/>
      <c r="Y488" s="61"/>
      <c r="Z488" s="260" t="str">
        <f t="shared" si="24"/>
        <v/>
      </c>
      <c r="AA488" s="260" t="str">
        <f t="shared" si="25"/>
        <v/>
      </c>
      <c r="AB488" s="260" t="str" cm="1">
        <f t="array" ref="AB488">IFERROR(IF(A488="","",INDEX(근로조건!$A$5:$Z$1048576,MATCH(A488,근로조건!$A$5:$A$1048576,0)+0,17)-INDEX(근로조건!$A$5:$Z$1048576,MATCH(A488,근로조건!$A$5:$A$1048576,0)+0,11))*B488,"")</f>
        <v/>
      </c>
      <c r="AC488" s="260" t="str">
        <f t="shared" si="26"/>
        <v/>
      </c>
      <c r="AD488" s="260" t="str" cm="1">
        <f t="array" ref="AD488">IFERROR(IF(A488="","",INDEX(근로조건!$A$5:$L$1048576,MATCH(A488,근로조건!$A$5:$A$1048576,0)+0,12))*B488,"")</f>
        <v/>
      </c>
      <c r="AE488" s="261" t="str" cm="1">
        <f t="array" ref="AE488">IF(A488="","",INDEX(근로조건!$A$5:$AF$1048576,MATCH(A488,근로조건!$A$5:$A$1048576,0)+0,13))</f>
        <v/>
      </c>
      <c r="AF488" s="262" t="str" cm="1">
        <f t="array" ref="AF488">IF(A488="","",INDEX(근로조건!$A$5:$AF$1048576,MATCH(A488,근로조건!$A$5:$A$1048576,0)+0,14))</f>
        <v/>
      </c>
      <c r="AG488" s="261" t="str" cm="1">
        <f t="array" ref="AG488">IF(A488="","",INDEX(근로조건!$A$5:$AF$1048576,MATCH(A488,근로조건!$A$5:$A$1048576,0)+0,11))</f>
        <v/>
      </c>
      <c r="AH488" s="261" t="str" cm="1">
        <f t="array" ref="AH488">IF(A488="","",INDEX(근로조건!$A$5:$AF$1048576,MATCH(A488,근로조건!$A$5:$A$1048576,0)+0,19))</f>
        <v/>
      </c>
      <c r="AI488" s="262" t="str" cm="1">
        <f t="array" ref="AI488">IF(A488="","",INDEX(근로조건!$A$5:$AF$1048576,MATCH(A488,근로조건!$A$5:$A$1048576,0)+0,17))</f>
        <v/>
      </c>
      <c r="AJ488" s="253"/>
      <c r="AK488" s="253"/>
      <c r="AL488" s="253" t="str" cm="1">
        <f t="array" ref="AL488">IF(A488="","",INDEX(근로조건!$A$5:$AF$1048576,MATCH(A488,근로조건!$A$5:$A$1048576,0)+0,20))</f>
        <v/>
      </c>
      <c r="AM488" s="253"/>
      <c r="AN488" s="253"/>
      <c r="AO488" s="253"/>
      <c r="AP488" s="260"/>
      <c r="AQ488" s="123"/>
      <c r="AR488" s="166"/>
      <c r="AS488" s="267"/>
      <c r="AT488" s="266"/>
      <c r="AU488" s="266"/>
      <c r="AV488" s="266"/>
    </row>
    <row r="489" spans="1:48" x14ac:dyDescent="0.3">
      <c r="A489" s="52"/>
      <c r="B489" s="54"/>
      <c r="C489" s="53"/>
      <c r="D489" s="53"/>
      <c r="E489" s="53"/>
      <c r="F489" s="57"/>
      <c r="G489" s="57"/>
      <c r="H489" s="52"/>
      <c r="I489" s="53"/>
      <c r="J489" s="53"/>
      <c r="K489" s="95"/>
      <c r="L489" s="52"/>
      <c r="M489" s="52"/>
      <c r="N489" s="54"/>
      <c r="O489" s="254" t="str" cm="1">
        <f t="array" ref="O489">IF(A489="","",INDEX(근로조건!$A$5:$Y$1048576,MATCH(A489,근로조건!$A$5:$A$1048576,0)+0,15))</f>
        <v/>
      </c>
      <c r="P489" s="255" t="str" cm="1">
        <f t="array" ref="P489">IF(A489="","",INDEX(근로조건!$A$5:$Y$1048576,MATCH(A489,근로조건!$A$5:$A$1048576,0)+0,16))</f>
        <v/>
      </c>
      <c r="Q489" s="256" t="str" cm="1">
        <f t="array" ref="Q489">IF(A489="","",INDEX(근로조건!$A$5:$ZZ$1048576,MATCH(A489,근로조건!$A$5:$A$1048576,0)+0,21))</f>
        <v/>
      </c>
      <c r="R489" s="61"/>
      <c r="S489" s="61"/>
      <c r="T489" s="61"/>
      <c r="U489" s="61"/>
      <c r="V489" s="61"/>
      <c r="W489" s="61"/>
      <c r="X489" s="61"/>
      <c r="Y489" s="61"/>
      <c r="Z489" s="260" t="str">
        <f t="shared" si="24"/>
        <v/>
      </c>
      <c r="AA489" s="260" t="str">
        <f t="shared" si="25"/>
        <v/>
      </c>
      <c r="AB489" s="260" t="str" cm="1">
        <f t="array" ref="AB489">IFERROR(IF(A489="","",INDEX(근로조건!$A$5:$Z$1048576,MATCH(A489,근로조건!$A$5:$A$1048576,0)+0,17)-INDEX(근로조건!$A$5:$Z$1048576,MATCH(A489,근로조건!$A$5:$A$1048576,0)+0,11))*B489,"")</f>
        <v/>
      </c>
      <c r="AC489" s="260" t="str">
        <f t="shared" si="26"/>
        <v/>
      </c>
      <c r="AD489" s="260" t="str" cm="1">
        <f t="array" ref="AD489">IFERROR(IF(A489="","",INDEX(근로조건!$A$5:$L$1048576,MATCH(A489,근로조건!$A$5:$A$1048576,0)+0,12))*B489,"")</f>
        <v/>
      </c>
      <c r="AE489" s="261" t="str" cm="1">
        <f t="array" ref="AE489">IF(A489="","",INDEX(근로조건!$A$5:$AF$1048576,MATCH(A489,근로조건!$A$5:$A$1048576,0)+0,13))</f>
        <v/>
      </c>
      <c r="AF489" s="262" t="str" cm="1">
        <f t="array" ref="AF489">IF(A489="","",INDEX(근로조건!$A$5:$AF$1048576,MATCH(A489,근로조건!$A$5:$A$1048576,0)+0,14))</f>
        <v/>
      </c>
      <c r="AG489" s="261" t="str" cm="1">
        <f t="array" ref="AG489">IF(A489="","",INDEX(근로조건!$A$5:$AF$1048576,MATCH(A489,근로조건!$A$5:$A$1048576,0)+0,11))</f>
        <v/>
      </c>
      <c r="AH489" s="261" t="str" cm="1">
        <f t="array" ref="AH489">IF(A489="","",INDEX(근로조건!$A$5:$AF$1048576,MATCH(A489,근로조건!$A$5:$A$1048576,0)+0,19))</f>
        <v/>
      </c>
      <c r="AI489" s="262" t="str" cm="1">
        <f t="array" ref="AI489">IF(A489="","",INDEX(근로조건!$A$5:$AF$1048576,MATCH(A489,근로조건!$A$5:$A$1048576,0)+0,17))</f>
        <v/>
      </c>
      <c r="AJ489" s="253"/>
      <c r="AK489" s="253"/>
      <c r="AL489" s="253" t="str" cm="1">
        <f t="array" ref="AL489">IF(A489="","",INDEX(근로조건!$A$5:$AF$1048576,MATCH(A489,근로조건!$A$5:$A$1048576,0)+0,20))</f>
        <v/>
      </c>
      <c r="AM489" s="253"/>
      <c r="AN489" s="253"/>
      <c r="AO489" s="253"/>
      <c r="AP489" s="260"/>
      <c r="AQ489" s="123"/>
      <c r="AR489" s="166"/>
      <c r="AS489" s="267"/>
      <c r="AT489" s="266"/>
      <c r="AU489" s="266"/>
      <c r="AV489" s="266"/>
    </row>
    <row r="490" spans="1:48" x14ac:dyDescent="0.3">
      <c r="A490" s="52"/>
      <c r="B490" s="54"/>
      <c r="C490" s="53"/>
      <c r="D490" s="53"/>
      <c r="E490" s="53"/>
      <c r="F490" s="57"/>
      <c r="G490" s="57"/>
      <c r="H490" s="52"/>
      <c r="I490" s="53"/>
      <c r="J490" s="53"/>
      <c r="K490" s="95"/>
      <c r="L490" s="52"/>
      <c r="M490" s="52"/>
      <c r="N490" s="54"/>
      <c r="O490" s="254" t="str" cm="1">
        <f t="array" ref="O490">IF(A490="","",INDEX(근로조건!$A$5:$Y$1048576,MATCH(A490,근로조건!$A$5:$A$1048576,0)+0,15))</f>
        <v/>
      </c>
      <c r="P490" s="255" t="str" cm="1">
        <f t="array" ref="P490">IF(A490="","",INDEX(근로조건!$A$5:$Y$1048576,MATCH(A490,근로조건!$A$5:$A$1048576,0)+0,16))</f>
        <v/>
      </c>
      <c r="Q490" s="256" t="str" cm="1">
        <f t="array" ref="Q490">IF(A490="","",INDEX(근로조건!$A$5:$ZZ$1048576,MATCH(A490,근로조건!$A$5:$A$1048576,0)+0,21))</f>
        <v/>
      </c>
      <c r="R490" s="61"/>
      <c r="S490" s="61"/>
      <c r="T490" s="61"/>
      <c r="U490" s="61"/>
      <c r="V490" s="61"/>
      <c r="W490" s="61"/>
      <c r="X490" s="61"/>
      <c r="Y490" s="61"/>
      <c r="Z490" s="260" t="str">
        <f t="shared" si="24"/>
        <v/>
      </c>
      <c r="AA490" s="260" t="str">
        <f t="shared" si="25"/>
        <v/>
      </c>
      <c r="AB490" s="260" t="str" cm="1">
        <f t="array" ref="AB490">IFERROR(IF(A490="","",INDEX(근로조건!$A$5:$Z$1048576,MATCH(A490,근로조건!$A$5:$A$1048576,0)+0,17)-INDEX(근로조건!$A$5:$Z$1048576,MATCH(A490,근로조건!$A$5:$A$1048576,0)+0,11))*B490,"")</f>
        <v/>
      </c>
      <c r="AC490" s="260" t="str">
        <f t="shared" si="26"/>
        <v/>
      </c>
      <c r="AD490" s="260" t="str" cm="1">
        <f t="array" ref="AD490">IFERROR(IF(A490="","",INDEX(근로조건!$A$5:$L$1048576,MATCH(A490,근로조건!$A$5:$A$1048576,0)+0,12))*B490,"")</f>
        <v/>
      </c>
      <c r="AE490" s="261" t="str" cm="1">
        <f t="array" ref="AE490">IF(A490="","",INDEX(근로조건!$A$5:$AF$1048576,MATCH(A490,근로조건!$A$5:$A$1048576,0)+0,13))</f>
        <v/>
      </c>
      <c r="AF490" s="262" t="str" cm="1">
        <f t="array" ref="AF490">IF(A490="","",INDEX(근로조건!$A$5:$AF$1048576,MATCH(A490,근로조건!$A$5:$A$1048576,0)+0,14))</f>
        <v/>
      </c>
      <c r="AG490" s="261" t="str" cm="1">
        <f t="array" ref="AG490">IF(A490="","",INDEX(근로조건!$A$5:$AF$1048576,MATCH(A490,근로조건!$A$5:$A$1048576,0)+0,11))</f>
        <v/>
      </c>
      <c r="AH490" s="261" t="str" cm="1">
        <f t="array" ref="AH490">IF(A490="","",INDEX(근로조건!$A$5:$AF$1048576,MATCH(A490,근로조건!$A$5:$A$1048576,0)+0,19))</f>
        <v/>
      </c>
      <c r="AI490" s="262" t="str" cm="1">
        <f t="array" ref="AI490">IF(A490="","",INDEX(근로조건!$A$5:$AF$1048576,MATCH(A490,근로조건!$A$5:$A$1048576,0)+0,17))</f>
        <v/>
      </c>
      <c r="AJ490" s="253"/>
      <c r="AK490" s="253"/>
      <c r="AL490" s="253" t="str" cm="1">
        <f t="array" ref="AL490">IF(A490="","",INDEX(근로조건!$A$5:$AF$1048576,MATCH(A490,근로조건!$A$5:$A$1048576,0)+0,20))</f>
        <v/>
      </c>
      <c r="AM490" s="253"/>
      <c r="AN490" s="253"/>
      <c r="AO490" s="253"/>
      <c r="AP490" s="260"/>
      <c r="AQ490" s="123"/>
      <c r="AR490" s="166"/>
      <c r="AS490" s="267"/>
      <c r="AT490" s="266"/>
      <c r="AU490" s="266"/>
      <c r="AV490" s="266"/>
    </row>
    <row r="491" spans="1:48" x14ac:dyDescent="0.3">
      <c r="A491" s="52"/>
      <c r="B491" s="54"/>
      <c r="C491" s="53"/>
      <c r="D491" s="53"/>
      <c r="E491" s="53"/>
      <c r="F491" s="57"/>
      <c r="G491" s="57"/>
      <c r="H491" s="52"/>
      <c r="I491" s="53"/>
      <c r="J491" s="53"/>
      <c r="K491" s="95"/>
      <c r="L491" s="52"/>
      <c r="M491" s="52"/>
      <c r="N491" s="54"/>
      <c r="O491" s="254" t="str" cm="1">
        <f t="array" ref="O491">IF(A491="","",INDEX(근로조건!$A$5:$Y$1048576,MATCH(A491,근로조건!$A$5:$A$1048576,0)+0,15))</f>
        <v/>
      </c>
      <c r="P491" s="255" t="str" cm="1">
        <f t="array" ref="P491">IF(A491="","",INDEX(근로조건!$A$5:$Y$1048576,MATCH(A491,근로조건!$A$5:$A$1048576,0)+0,16))</f>
        <v/>
      </c>
      <c r="Q491" s="256" t="str" cm="1">
        <f t="array" ref="Q491">IF(A491="","",INDEX(근로조건!$A$5:$ZZ$1048576,MATCH(A491,근로조건!$A$5:$A$1048576,0)+0,21))</f>
        <v/>
      </c>
      <c r="R491" s="61"/>
      <c r="S491" s="61"/>
      <c r="T491" s="61"/>
      <c r="U491" s="61"/>
      <c r="V491" s="61"/>
      <c r="W491" s="61"/>
      <c r="X491" s="61"/>
      <c r="Y491" s="61"/>
      <c r="Z491" s="260" t="str">
        <f t="shared" si="24"/>
        <v/>
      </c>
      <c r="AA491" s="260" t="str">
        <f t="shared" si="25"/>
        <v/>
      </c>
      <c r="AB491" s="260" t="str" cm="1">
        <f t="array" ref="AB491">IFERROR(IF(A491="","",INDEX(근로조건!$A$5:$Z$1048576,MATCH(A491,근로조건!$A$5:$A$1048576,0)+0,17)-INDEX(근로조건!$A$5:$Z$1048576,MATCH(A491,근로조건!$A$5:$A$1048576,0)+0,11))*B491,"")</f>
        <v/>
      </c>
      <c r="AC491" s="260" t="str">
        <f t="shared" si="26"/>
        <v/>
      </c>
      <c r="AD491" s="260" t="str" cm="1">
        <f t="array" ref="AD491">IFERROR(IF(A491="","",INDEX(근로조건!$A$5:$L$1048576,MATCH(A491,근로조건!$A$5:$A$1048576,0)+0,12))*B491,"")</f>
        <v/>
      </c>
      <c r="AE491" s="261" t="str" cm="1">
        <f t="array" ref="AE491">IF(A491="","",INDEX(근로조건!$A$5:$AF$1048576,MATCH(A491,근로조건!$A$5:$A$1048576,0)+0,13))</f>
        <v/>
      </c>
      <c r="AF491" s="262" t="str" cm="1">
        <f t="array" ref="AF491">IF(A491="","",INDEX(근로조건!$A$5:$AF$1048576,MATCH(A491,근로조건!$A$5:$A$1048576,0)+0,14))</f>
        <v/>
      </c>
      <c r="AG491" s="261" t="str" cm="1">
        <f t="array" ref="AG491">IF(A491="","",INDEX(근로조건!$A$5:$AF$1048576,MATCH(A491,근로조건!$A$5:$A$1048576,0)+0,11))</f>
        <v/>
      </c>
      <c r="AH491" s="261" t="str" cm="1">
        <f t="array" ref="AH491">IF(A491="","",INDEX(근로조건!$A$5:$AF$1048576,MATCH(A491,근로조건!$A$5:$A$1048576,0)+0,19))</f>
        <v/>
      </c>
      <c r="AI491" s="262" t="str" cm="1">
        <f t="array" ref="AI491">IF(A491="","",INDEX(근로조건!$A$5:$AF$1048576,MATCH(A491,근로조건!$A$5:$A$1048576,0)+0,17))</f>
        <v/>
      </c>
      <c r="AJ491" s="253"/>
      <c r="AK491" s="253"/>
      <c r="AL491" s="253" t="str" cm="1">
        <f t="array" ref="AL491">IF(A491="","",INDEX(근로조건!$A$5:$AF$1048576,MATCH(A491,근로조건!$A$5:$A$1048576,0)+0,20))</f>
        <v/>
      </c>
      <c r="AM491" s="253"/>
      <c r="AN491" s="253"/>
      <c r="AO491" s="253"/>
      <c r="AP491" s="260"/>
      <c r="AQ491" s="123"/>
      <c r="AR491" s="166"/>
      <c r="AS491" s="267"/>
      <c r="AT491" s="266"/>
      <c r="AU491" s="266"/>
      <c r="AV491" s="266"/>
    </row>
    <row r="492" spans="1:48" x14ac:dyDescent="0.3">
      <c r="A492" s="52"/>
      <c r="B492" s="54"/>
      <c r="C492" s="53"/>
      <c r="D492" s="53"/>
      <c r="E492" s="53"/>
      <c r="F492" s="57"/>
      <c r="G492" s="57"/>
      <c r="H492" s="52"/>
      <c r="I492" s="53"/>
      <c r="J492" s="53"/>
      <c r="K492" s="95"/>
      <c r="L492" s="52"/>
      <c r="M492" s="52"/>
      <c r="N492" s="54"/>
      <c r="O492" s="254" t="str" cm="1">
        <f t="array" ref="O492">IF(A492="","",INDEX(근로조건!$A$5:$Y$1048576,MATCH(A492,근로조건!$A$5:$A$1048576,0)+0,15))</f>
        <v/>
      </c>
      <c r="P492" s="255" t="str" cm="1">
        <f t="array" ref="P492">IF(A492="","",INDEX(근로조건!$A$5:$Y$1048576,MATCH(A492,근로조건!$A$5:$A$1048576,0)+0,16))</f>
        <v/>
      </c>
      <c r="Q492" s="256" t="str" cm="1">
        <f t="array" ref="Q492">IF(A492="","",INDEX(근로조건!$A$5:$ZZ$1048576,MATCH(A492,근로조건!$A$5:$A$1048576,0)+0,21))</f>
        <v/>
      </c>
      <c r="R492" s="61"/>
      <c r="S492" s="61"/>
      <c r="T492" s="61"/>
      <c r="U492" s="61"/>
      <c r="V492" s="61"/>
      <c r="W492" s="61"/>
      <c r="X492" s="61"/>
      <c r="Y492" s="61"/>
      <c r="Z492" s="260" t="str">
        <f t="shared" si="24"/>
        <v/>
      </c>
      <c r="AA492" s="260" t="str">
        <f t="shared" si="25"/>
        <v/>
      </c>
      <c r="AB492" s="260" t="str" cm="1">
        <f t="array" ref="AB492">IFERROR(IF(A492="","",INDEX(근로조건!$A$5:$Z$1048576,MATCH(A492,근로조건!$A$5:$A$1048576,0)+0,17)-INDEX(근로조건!$A$5:$Z$1048576,MATCH(A492,근로조건!$A$5:$A$1048576,0)+0,11))*B492,"")</f>
        <v/>
      </c>
      <c r="AC492" s="260" t="str">
        <f t="shared" si="26"/>
        <v/>
      </c>
      <c r="AD492" s="260" t="str" cm="1">
        <f t="array" ref="AD492">IFERROR(IF(A492="","",INDEX(근로조건!$A$5:$L$1048576,MATCH(A492,근로조건!$A$5:$A$1048576,0)+0,12))*B492,"")</f>
        <v/>
      </c>
      <c r="AE492" s="261" t="str" cm="1">
        <f t="array" ref="AE492">IF(A492="","",INDEX(근로조건!$A$5:$AF$1048576,MATCH(A492,근로조건!$A$5:$A$1048576,0)+0,13))</f>
        <v/>
      </c>
      <c r="AF492" s="262" t="str" cm="1">
        <f t="array" ref="AF492">IF(A492="","",INDEX(근로조건!$A$5:$AF$1048576,MATCH(A492,근로조건!$A$5:$A$1048576,0)+0,14))</f>
        <v/>
      </c>
      <c r="AG492" s="261" t="str" cm="1">
        <f t="array" ref="AG492">IF(A492="","",INDEX(근로조건!$A$5:$AF$1048576,MATCH(A492,근로조건!$A$5:$A$1048576,0)+0,11))</f>
        <v/>
      </c>
      <c r="AH492" s="261" t="str" cm="1">
        <f t="array" ref="AH492">IF(A492="","",INDEX(근로조건!$A$5:$AF$1048576,MATCH(A492,근로조건!$A$5:$A$1048576,0)+0,19))</f>
        <v/>
      </c>
      <c r="AI492" s="262" t="str" cm="1">
        <f t="array" ref="AI492">IF(A492="","",INDEX(근로조건!$A$5:$AF$1048576,MATCH(A492,근로조건!$A$5:$A$1048576,0)+0,17))</f>
        <v/>
      </c>
      <c r="AJ492" s="253"/>
      <c r="AK492" s="253"/>
      <c r="AL492" s="253" t="str" cm="1">
        <f t="array" ref="AL492">IF(A492="","",INDEX(근로조건!$A$5:$AF$1048576,MATCH(A492,근로조건!$A$5:$A$1048576,0)+0,20))</f>
        <v/>
      </c>
      <c r="AM492" s="253"/>
      <c r="AN492" s="253"/>
      <c r="AO492" s="253"/>
      <c r="AP492" s="260"/>
      <c r="AQ492" s="123"/>
      <c r="AR492" s="166"/>
      <c r="AS492" s="267"/>
      <c r="AT492" s="266"/>
      <c r="AU492" s="266"/>
      <c r="AV492" s="266"/>
    </row>
    <row r="493" spans="1:48" x14ac:dyDescent="0.3">
      <c r="A493" s="52"/>
      <c r="B493" s="54"/>
      <c r="C493" s="53"/>
      <c r="D493" s="53"/>
      <c r="E493" s="53"/>
      <c r="F493" s="57"/>
      <c r="G493" s="57"/>
      <c r="H493" s="52"/>
      <c r="I493" s="53"/>
      <c r="J493" s="53"/>
      <c r="K493" s="95"/>
      <c r="L493" s="52"/>
      <c r="M493" s="52"/>
      <c r="N493" s="54"/>
      <c r="O493" s="254" t="str" cm="1">
        <f t="array" ref="O493">IF(A493="","",INDEX(근로조건!$A$5:$Y$1048576,MATCH(A493,근로조건!$A$5:$A$1048576,0)+0,15))</f>
        <v/>
      </c>
      <c r="P493" s="255" t="str" cm="1">
        <f t="array" ref="P493">IF(A493="","",INDEX(근로조건!$A$5:$Y$1048576,MATCH(A493,근로조건!$A$5:$A$1048576,0)+0,16))</f>
        <v/>
      </c>
      <c r="Q493" s="256" t="str" cm="1">
        <f t="array" ref="Q493">IF(A493="","",INDEX(근로조건!$A$5:$ZZ$1048576,MATCH(A493,근로조건!$A$5:$A$1048576,0)+0,21))</f>
        <v/>
      </c>
      <c r="R493" s="61"/>
      <c r="S493" s="61"/>
      <c r="T493" s="61"/>
      <c r="U493" s="61"/>
      <c r="V493" s="61"/>
      <c r="W493" s="61"/>
      <c r="X493" s="61"/>
      <c r="Y493" s="61"/>
      <c r="Z493" s="260" t="str">
        <f t="shared" si="24"/>
        <v/>
      </c>
      <c r="AA493" s="260" t="str">
        <f t="shared" si="25"/>
        <v/>
      </c>
      <c r="AB493" s="260" t="str" cm="1">
        <f t="array" ref="AB493">IFERROR(IF(A493="","",INDEX(근로조건!$A$5:$Z$1048576,MATCH(A493,근로조건!$A$5:$A$1048576,0)+0,17)-INDEX(근로조건!$A$5:$Z$1048576,MATCH(A493,근로조건!$A$5:$A$1048576,0)+0,11))*B493,"")</f>
        <v/>
      </c>
      <c r="AC493" s="260" t="str">
        <f t="shared" si="26"/>
        <v/>
      </c>
      <c r="AD493" s="260" t="str" cm="1">
        <f t="array" ref="AD493">IFERROR(IF(A493="","",INDEX(근로조건!$A$5:$L$1048576,MATCH(A493,근로조건!$A$5:$A$1048576,0)+0,12))*B493,"")</f>
        <v/>
      </c>
      <c r="AE493" s="261" t="str" cm="1">
        <f t="array" ref="AE493">IF(A493="","",INDEX(근로조건!$A$5:$AF$1048576,MATCH(A493,근로조건!$A$5:$A$1048576,0)+0,13))</f>
        <v/>
      </c>
      <c r="AF493" s="262" t="str" cm="1">
        <f t="array" ref="AF493">IF(A493="","",INDEX(근로조건!$A$5:$AF$1048576,MATCH(A493,근로조건!$A$5:$A$1048576,0)+0,14))</f>
        <v/>
      </c>
      <c r="AG493" s="261" t="str" cm="1">
        <f t="array" ref="AG493">IF(A493="","",INDEX(근로조건!$A$5:$AF$1048576,MATCH(A493,근로조건!$A$5:$A$1048576,0)+0,11))</f>
        <v/>
      </c>
      <c r="AH493" s="261" t="str" cm="1">
        <f t="array" ref="AH493">IF(A493="","",INDEX(근로조건!$A$5:$AF$1048576,MATCH(A493,근로조건!$A$5:$A$1048576,0)+0,19))</f>
        <v/>
      </c>
      <c r="AI493" s="262" t="str" cm="1">
        <f t="array" ref="AI493">IF(A493="","",INDEX(근로조건!$A$5:$AF$1048576,MATCH(A493,근로조건!$A$5:$A$1048576,0)+0,17))</f>
        <v/>
      </c>
      <c r="AJ493" s="253"/>
      <c r="AK493" s="253"/>
      <c r="AL493" s="253" t="str" cm="1">
        <f t="array" ref="AL493">IF(A493="","",INDEX(근로조건!$A$5:$AF$1048576,MATCH(A493,근로조건!$A$5:$A$1048576,0)+0,20))</f>
        <v/>
      </c>
      <c r="AM493" s="253"/>
      <c r="AN493" s="253"/>
      <c r="AO493" s="253"/>
      <c r="AP493" s="260"/>
      <c r="AQ493" s="123"/>
      <c r="AR493" s="166"/>
      <c r="AS493" s="267"/>
      <c r="AT493" s="266"/>
      <c r="AU493" s="266"/>
      <c r="AV493" s="266"/>
    </row>
    <row r="494" spans="1:48" x14ac:dyDescent="0.3">
      <c r="A494" s="52"/>
      <c r="B494" s="54"/>
      <c r="C494" s="53"/>
      <c r="D494" s="53"/>
      <c r="E494" s="53"/>
      <c r="F494" s="57"/>
      <c r="G494" s="57"/>
      <c r="H494" s="52"/>
      <c r="I494" s="53"/>
      <c r="J494" s="53"/>
      <c r="K494" s="95"/>
      <c r="L494" s="52"/>
      <c r="M494" s="52"/>
      <c r="N494" s="54"/>
      <c r="O494" s="254" t="str" cm="1">
        <f t="array" ref="O494">IF(A494="","",INDEX(근로조건!$A$5:$Y$1048576,MATCH(A494,근로조건!$A$5:$A$1048576,0)+0,15))</f>
        <v/>
      </c>
      <c r="P494" s="255" t="str" cm="1">
        <f t="array" ref="P494">IF(A494="","",INDEX(근로조건!$A$5:$Y$1048576,MATCH(A494,근로조건!$A$5:$A$1048576,0)+0,16))</f>
        <v/>
      </c>
      <c r="Q494" s="256" t="str" cm="1">
        <f t="array" ref="Q494">IF(A494="","",INDEX(근로조건!$A$5:$ZZ$1048576,MATCH(A494,근로조건!$A$5:$A$1048576,0)+0,21))</f>
        <v/>
      </c>
      <c r="R494" s="61"/>
      <c r="S494" s="61"/>
      <c r="T494" s="61"/>
      <c r="U494" s="61"/>
      <c r="V494" s="61"/>
      <c r="W494" s="61"/>
      <c r="X494" s="61"/>
      <c r="Y494" s="61"/>
      <c r="Z494" s="260" t="str">
        <f t="shared" si="24"/>
        <v/>
      </c>
      <c r="AA494" s="260" t="str">
        <f t="shared" si="25"/>
        <v/>
      </c>
      <c r="AB494" s="260" t="str" cm="1">
        <f t="array" ref="AB494">IFERROR(IF(A494="","",INDEX(근로조건!$A$5:$Z$1048576,MATCH(A494,근로조건!$A$5:$A$1048576,0)+0,17)-INDEX(근로조건!$A$5:$Z$1048576,MATCH(A494,근로조건!$A$5:$A$1048576,0)+0,11))*B494,"")</f>
        <v/>
      </c>
      <c r="AC494" s="260" t="str">
        <f t="shared" si="26"/>
        <v/>
      </c>
      <c r="AD494" s="260" t="str" cm="1">
        <f t="array" ref="AD494">IFERROR(IF(A494="","",INDEX(근로조건!$A$5:$L$1048576,MATCH(A494,근로조건!$A$5:$A$1048576,0)+0,12))*B494,"")</f>
        <v/>
      </c>
      <c r="AE494" s="261" t="str" cm="1">
        <f t="array" ref="AE494">IF(A494="","",INDEX(근로조건!$A$5:$AF$1048576,MATCH(A494,근로조건!$A$5:$A$1048576,0)+0,13))</f>
        <v/>
      </c>
      <c r="AF494" s="262" t="str" cm="1">
        <f t="array" ref="AF494">IF(A494="","",INDEX(근로조건!$A$5:$AF$1048576,MATCH(A494,근로조건!$A$5:$A$1048576,0)+0,14))</f>
        <v/>
      </c>
      <c r="AG494" s="261" t="str" cm="1">
        <f t="array" ref="AG494">IF(A494="","",INDEX(근로조건!$A$5:$AF$1048576,MATCH(A494,근로조건!$A$5:$A$1048576,0)+0,11))</f>
        <v/>
      </c>
      <c r="AH494" s="261" t="str" cm="1">
        <f t="array" ref="AH494">IF(A494="","",INDEX(근로조건!$A$5:$AF$1048576,MATCH(A494,근로조건!$A$5:$A$1048576,0)+0,19))</f>
        <v/>
      </c>
      <c r="AI494" s="262" t="str" cm="1">
        <f t="array" ref="AI494">IF(A494="","",INDEX(근로조건!$A$5:$AF$1048576,MATCH(A494,근로조건!$A$5:$A$1048576,0)+0,17))</f>
        <v/>
      </c>
      <c r="AJ494" s="253"/>
      <c r="AK494" s="253"/>
      <c r="AL494" s="253" t="str" cm="1">
        <f t="array" ref="AL494">IF(A494="","",INDEX(근로조건!$A$5:$AF$1048576,MATCH(A494,근로조건!$A$5:$A$1048576,0)+0,20))</f>
        <v/>
      </c>
      <c r="AM494" s="253"/>
      <c r="AN494" s="253"/>
      <c r="AO494" s="253"/>
      <c r="AP494" s="260"/>
      <c r="AQ494" s="123"/>
      <c r="AR494" s="166"/>
      <c r="AS494" s="267"/>
      <c r="AT494" s="266"/>
      <c r="AU494" s="266"/>
      <c r="AV494" s="266"/>
    </row>
    <row r="495" spans="1:48" x14ac:dyDescent="0.3">
      <c r="A495" s="52"/>
      <c r="B495" s="54"/>
      <c r="C495" s="53"/>
      <c r="D495" s="53"/>
      <c r="E495" s="53"/>
      <c r="F495" s="57"/>
      <c r="G495" s="57"/>
      <c r="H495" s="52"/>
      <c r="I495" s="53"/>
      <c r="J495" s="53"/>
      <c r="K495" s="95"/>
      <c r="L495" s="52"/>
      <c r="M495" s="52"/>
      <c r="N495" s="54"/>
      <c r="O495" s="254" t="str" cm="1">
        <f t="array" ref="O495">IF(A495="","",INDEX(근로조건!$A$5:$Y$1048576,MATCH(A495,근로조건!$A$5:$A$1048576,0)+0,15))</f>
        <v/>
      </c>
      <c r="P495" s="255" t="str" cm="1">
        <f t="array" ref="P495">IF(A495="","",INDEX(근로조건!$A$5:$Y$1048576,MATCH(A495,근로조건!$A$5:$A$1048576,0)+0,16))</f>
        <v/>
      </c>
      <c r="Q495" s="256" t="str" cm="1">
        <f t="array" ref="Q495">IF(A495="","",INDEX(근로조건!$A$5:$ZZ$1048576,MATCH(A495,근로조건!$A$5:$A$1048576,0)+0,21))</f>
        <v/>
      </c>
      <c r="R495" s="61"/>
      <c r="S495" s="61"/>
      <c r="T495" s="61"/>
      <c r="U495" s="61"/>
      <c r="V495" s="61"/>
      <c r="W495" s="61"/>
      <c r="X495" s="61"/>
      <c r="Y495" s="61"/>
      <c r="Z495" s="260" t="str">
        <f t="shared" si="24"/>
        <v/>
      </c>
      <c r="AA495" s="260" t="str">
        <f t="shared" si="25"/>
        <v/>
      </c>
      <c r="AB495" s="260" t="str" cm="1">
        <f t="array" ref="AB495">IFERROR(IF(A495="","",INDEX(근로조건!$A$5:$Z$1048576,MATCH(A495,근로조건!$A$5:$A$1048576,0)+0,17)-INDEX(근로조건!$A$5:$Z$1048576,MATCH(A495,근로조건!$A$5:$A$1048576,0)+0,11))*B495,"")</f>
        <v/>
      </c>
      <c r="AC495" s="260" t="str">
        <f t="shared" si="26"/>
        <v/>
      </c>
      <c r="AD495" s="260" t="str" cm="1">
        <f t="array" ref="AD495">IFERROR(IF(A495="","",INDEX(근로조건!$A$5:$L$1048576,MATCH(A495,근로조건!$A$5:$A$1048576,0)+0,12))*B495,"")</f>
        <v/>
      </c>
      <c r="AE495" s="261" t="str" cm="1">
        <f t="array" ref="AE495">IF(A495="","",INDEX(근로조건!$A$5:$AF$1048576,MATCH(A495,근로조건!$A$5:$A$1048576,0)+0,13))</f>
        <v/>
      </c>
      <c r="AF495" s="262" t="str" cm="1">
        <f t="array" ref="AF495">IF(A495="","",INDEX(근로조건!$A$5:$AF$1048576,MATCH(A495,근로조건!$A$5:$A$1048576,0)+0,14))</f>
        <v/>
      </c>
      <c r="AG495" s="261" t="str" cm="1">
        <f t="array" ref="AG495">IF(A495="","",INDEX(근로조건!$A$5:$AF$1048576,MATCH(A495,근로조건!$A$5:$A$1048576,0)+0,11))</f>
        <v/>
      </c>
      <c r="AH495" s="261" t="str" cm="1">
        <f t="array" ref="AH495">IF(A495="","",INDEX(근로조건!$A$5:$AF$1048576,MATCH(A495,근로조건!$A$5:$A$1048576,0)+0,19))</f>
        <v/>
      </c>
      <c r="AI495" s="262" t="str" cm="1">
        <f t="array" ref="AI495">IF(A495="","",INDEX(근로조건!$A$5:$AF$1048576,MATCH(A495,근로조건!$A$5:$A$1048576,0)+0,17))</f>
        <v/>
      </c>
      <c r="AJ495" s="253"/>
      <c r="AK495" s="253"/>
      <c r="AL495" s="253" t="str" cm="1">
        <f t="array" ref="AL495">IF(A495="","",INDEX(근로조건!$A$5:$AF$1048576,MATCH(A495,근로조건!$A$5:$A$1048576,0)+0,20))</f>
        <v/>
      </c>
      <c r="AM495" s="253"/>
      <c r="AN495" s="253"/>
      <c r="AO495" s="253"/>
      <c r="AP495" s="260"/>
      <c r="AQ495" s="123"/>
      <c r="AR495" s="166"/>
      <c r="AS495" s="267"/>
      <c r="AT495" s="266"/>
      <c r="AU495" s="266"/>
      <c r="AV495" s="266"/>
    </row>
    <row r="496" spans="1:48" x14ac:dyDescent="0.3">
      <c r="A496" s="52"/>
      <c r="B496" s="54"/>
      <c r="C496" s="53"/>
      <c r="D496" s="53"/>
      <c r="E496" s="53"/>
      <c r="F496" s="57"/>
      <c r="G496" s="57"/>
      <c r="H496" s="52"/>
      <c r="I496" s="53"/>
      <c r="J496" s="53"/>
      <c r="K496" s="95"/>
      <c r="L496" s="52"/>
      <c r="M496" s="52"/>
      <c r="N496" s="54"/>
      <c r="O496" s="254" t="str" cm="1">
        <f t="array" ref="O496">IF(A496="","",INDEX(근로조건!$A$5:$Y$1048576,MATCH(A496,근로조건!$A$5:$A$1048576,0)+0,15))</f>
        <v/>
      </c>
      <c r="P496" s="255" t="str" cm="1">
        <f t="array" ref="P496">IF(A496="","",INDEX(근로조건!$A$5:$Y$1048576,MATCH(A496,근로조건!$A$5:$A$1048576,0)+0,16))</f>
        <v/>
      </c>
      <c r="Q496" s="256" t="str" cm="1">
        <f t="array" ref="Q496">IF(A496="","",INDEX(근로조건!$A$5:$ZZ$1048576,MATCH(A496,근로조건!$A$5:$A$1048576,0)+0,21))</f>
        <v/>
      </c>
      <c r="R496" s="61"/>
      <c r="S496" s="61"/>
      <c r="T496" s="61"/>
      <c r="U496" s="61"/>
      <c r="V496" s="61"/>
      <c r="W496" s="61"/>
      <c r="X496" s="61"/>
      <c r="Y496" s="61"/>
      <c r="Z496" s="260" t="str">
        <f t="shared" si="24"/>
        <v/>
      </c>
      <c r="AA496" s="260" t="str">
        <f t="shared" si="25"/>
        <v/>
      </c>
      <c r="AB496" s="260" t="str" cm="1">
        <f t="array" ref="AB496">IFERROR(IF(A496="","",INDEX(근로조건!$A$5:$Z$1048576,MATCH(A496,근로조건!$A$5:$A$1048576,0)+0,17)-INDEX(근로조건!$A$5:$Z$1048576,MATCH(A496,근로조건!$A$5:$A$1048576,0)+0,11))*B496,"")</f>
        <v/>
      </c>
      <c r="AC496" s="260" t="str">
        <f t="shared" si="26"/>
        <v/>
      </c>
      <c r="AD496" s="260" t="str" cm="1">
        <f t="array" ref="AD496">IFERROR(IF(A496="","",INDEX(근로조건!$A$5:$L$1048576,MATCH(A496,근로조건!$A$5:$A$1048576,0)+0,12))*B496,"")</f>
        <v/>
      </c>
      <c r="AE496" s="261" t="str" cm="1">
        <f t="array" ref="AE496">IF(A496="","",INDEX(근로조건!$A$5:$AF$1048576,MATCH(A496,근로조건!$A$5:$A$1048576,0)+0,13))</f>
        <v/>
      </c>
      <c r="AF496" s="262" t="str" cm="1">
        <f t="array" ref="AF496">IF(A496="","",INDEX(근로조건!$A$5:$AF$1048576,MATCH(A496,근로조건!$A$5:$A$1048576,0)+0,14))</f>
        <v/>
      </c>
      <c r="AG496" s="261" t="str" cm="1">
        <f t="array" ref="AG496">IF(A496="","",INDEX(근로조건!$A$5:$AF$1048576,MATCH(A496,근로조건!$A$5:$A$1048576,0)+0,11))</f>
        <v/>
      </c>
      <c r="AH496" s="261" t="str" cm="1">
        <f t="array" ref="AH496">IF(A496="","",INDEX(근로조건!$A$5:$AF$1048576,MATCH(A496,근로조건!$A$5:$A$1048576,0)+0,19))</f>
        <v/>
      </c>
      <c r="AI496" s="262" t="str" cm="1">
        <f t="array" ref="AI496">IF(A496="","",INDEX(근로조건!$A$5:$AF$1048576,MATCH(A496,근로조건!$A$5:$A$1048576,0)+0,17))</f>
        <v/>
      </c>
      <c r="AJ496" s="253"/>
      <c r="AK496" s="253"/>
      <c r="AL496" s="253" t="str" cm="1">
        <f t="array" ref="AL496">IF(A496="","",INDEX(근로조건!$A$5:$AF$1048576,MATCH(A496,근로조건!$A$5:$A$1048576,0)+0,20))</f>
        <v/>
      </c>
      <c r="AM496" s="253"/>
      <c r="AN496" s="253"/>
      <c r="AO496" s="253"/>
      <c r="AP496" s="260"/>
      <c r="AQ496" s="123"/>
      <c r="AR496" s="166"/>
      <c r="AS496" s="267"/>
      <c r="AT496" s="266"/>
      <c r="AU496" s="266"/>
      <c r="AV496" s="266"/>
    </row>
    <row r="497" spans="1:48" x14ac:dyDescent="0.3">
      <c r="A497" s="52"/>
      <c r="B497" s="54"/>
      <c r="C497" s="53"/>
      <c r="D497" s="53"/>
      <c r="E497" s="53"/>
      <c r="F497" s="57"/>
      <c r="G497" s="57"/>
      <c r="H497" s="52"/>
      <c r="I497" s="53"/>
      <c r="J497" s="53"/>
      <c r="K497" s="95"/>
      <c r="L497" s="52"/>
      <c r="M497" s="52"/>
      <c r="N497" s="54"/>
      <c r="O497" s="254" t="str" cm="1">
        <f t="array" ref="O497">IF(A497="","",INDEX(근로조건!$A$5:$Y$1048576,MATCH(A497,근로조건!$A$5:$A$1048576,0)+0,15))</f>
        <v/>
      </c>
      <c r="P497" s="255" t="str" cm="1">
        <f t="array" ref="P497">IF(A497="","",INDEX(근로조건!$A$5:$Y$1048576,MATCH(A497,근로조건!$A$5:$A$1048576,0)+0,16))</f>
        <v/>
      </c>
      <c r="Q497" s="256" t="str" cm="1">
        <f t="array" ref="Q497">IF(A497="","",INDEX(근로조건!$A$5:$ZZ$1048576,MATCH(A497,근로조건!$A$5:$A$1048576,0)+0,21))</f>
        <v/>
      </c>
      <c r="R497" s="61"/>
      <c r="S497" s="61"/>
      <c r="T497" s="61"/>
      <c r="U497" s="61"/>
      <c r="V497" s="61"/>
      <c r="W497" s="61"/>
      <c r="X497" s="61"/>
      <c r="Y497" s="61"/>
      <c r="Z497" s="260" t="str">
        <f t="shared" si="24"/>
        <v/>
      </c>
      <c r="AA497" s="260" t="str">
        <f t="shared" si="25"/>
        <v/>
      </c>
      <c r="AB497" s="260" t="str" cm="1">
        <f t="array" ref="AB497">IFERROR(IF(A497="","",INDEX(근로조건!$A$5:$Z$1048576,MATCH(A497,근로조건!$A$5:$A$1048576,0)+0,17)-INDEX(근로조건!$A$5:$Z$1048576,MATCH(A497,근로조건!$A$5:$A$1048576,0)+0,11))*B497,"")</f>
        <v/>
      </c>
      <c r="AC497" s="260" t="str">
        <f t="shared" si="26"/>
        <v/>
      </c>
      <c r="AD497" s="260" t="str" cm="1">
        <f t="array" ref="AD497">IFERROR(IF(A497="","",INDEX(근로조건!$A$5:$L$1048576,MATCH(A497,근로조건!$A$5:$A$1048576,0)+0,12))*B497,"")</f>
        <v/>
      </c>
      <c r="AE497" s="261" t="str" cm="1">
        <f t="array" ref="AE497">IF(A497="","",INDEX(근로조건!$A$5:$AF$1048576,MATCH(A497,근로조건!$A$5:$A$1048576,0)+0,13))</f>
        <v/>
      </c>
      <c r="AF497" s="262" t="str" cm="1">
        <f t="array" ref="AF497">IF(A497="","",INDEX(근로조건!$A$5:$AF$1048576,MATCH(A497,근로조건!$A$5:$A$1048576,0)+0,14))</f>
        <v/>
      </c>
      <c r="AG497" s="261" t="str" cm="1">
        <f t="array" ref="AG497">IF(A497="","",INDEX(근로조건!$A$5:$AF$1048576,MATCH(A497,근로조건!$A$5:$A$1048576,0)+0,11))</f>
        <v/>
      </c>
      <c r="AH497" s="261" t="str" cm="1">
        <f t="array" ref="AH497">IF(A497="","",INDEX(근로조건!$A$5:$AF$1048576,MATCH(A497,근로조건!$A$5:$A$1048576,0)+0,19))</f>
        <v/>
      </c>
      <c r="AI497" s="262" t="str" cm="1">
        <f t="array" ref="AI497">IF(A497="","",INDEX(근로조건!$A$5:$AF$1048576,MATCH(A497,근로조건!$A$5:$A$1048576,0)+0,17))</f>
        <v/>
      </c>
      <c r="AJ497" s="253"/>
      <c r="AK497" s="253"/>
      <c r="AL497" s="253" t="str" cm="1">
        <f t="array" ref="AL497">IF(A497="","",INDEX(근로조건!$A$5:$AF$1048576,MATCH(A497,근로조건!$A$5:$A$1048576,0)+0,20))</f>
        <v/>
      </c>
      <c r="AM497" s="253"/>
      <c r="AN497" s="253"/>
      <c r="AO497" s="253"/>
      <c r="AP497" s="260"/>
      <c r="AQ497" s="123"/>
      <c r="AR497" s="166"/>
      <c r="AS497" s="267"/>
      <c r="AT497" s="266"/>
      <c r="AU497" s="266"/>
      <c r="AV497" s="266"/>
    </row>
    <row r="498" spans="1:48" x14ac:dyDescent="0.3">
      <c r="A498" s="52"/>
      <c r="B498" s="54"/>
      <c r="C498" s="53"/>
      <c r="D498" s="53"/>
      <c r="E498" s="53"/>
      <c r="F498" s="57"/>
      <c r="G498" s="57"/>
      <c r="H498" s="52"/>
      <c r="I498" s="53"/>
      <c r="J498" s="53"/>
      <c r="K498" s="95"/>
      <c r="L498" s="52"/>
      <c r="M498" s="52"/>
      <c r="N498" s="54"/>
      <c r="O498" s="254" t="str" cm="1">
        <f t="array" ref="O498">IF(A498="","",INDEX(근로조건!$A$5:$Y$1048576,MATCH(A498,근로조건!$A$5:$A$1048576,0)+0,15))</f>
        <v/>
      </c>
      <c r="P498" s="255" t="str" cm="1">
        <f t="array" ref="P498">IF(A498="","",INDEX(근로조건!$A$5:$Y$1048576,MATCH(A498,근로조건!$A$5:$A$1048576,0)+0,16))</f>
        <v/>
      </c>
      <c r="Q498" s="256" t="str" cm="1">
        <f t="array" ref="Q498">IF(A498="","",INDEX(근로조건!$A$5:$ZZ$1048576,MATCH(A498,근로조건!$A$5:$A$1048576,0)+0,21))</f>
        <v/>
      </c>
      <c r="R498" s="61"/>
      <c r="S498" s="61"/>
      <c r="T498" s="61"/>
      <c r="U498" s="61"/>
      <c r="V498" s="61"/>
      <c r="W498" s="61"/>
      <c r="X498" s="61"/>
      <c r="Y498" s="61"/>
      <c r="Z498" s="260" t="str">
        <f t="shared" si="24"/>
        <v/>
      </c>
      <c r="AA498" s="260" t="str">
        <f t="shared" si="25"/>
        <v/>
      </c>
      <c r="AB498" s="260" t="str" cm="1">
        <f t="array" ref="AB498">IFERROR(IF(A498="","",INDEX(근로조건!$A$5:$Z$1048576,MATCH(A498,근로조건!$A$5:$A$1048576,0)+0,17)-INDEX(근로조건!$A$5:$Z$1048576,MATCH(A498,근로조건!$A$5:$A$1048576,0)+0,11))*B498,"")</f>
        <v/>
      </c>
      <c r="AC498" s="260" t="str">
        <f t="shared" si="26"/>
        <v/>
      </c>
      <c r="AD498" s="260" t="str" cm="1">
        <f t="array" ref="AD498">IFERROR(IF(A498="","",INDEX(근로조건!$A$5:$L$1048576,MATCH(A498,근로조건!$A$5:$A$1048576,0)+0,12))*B498,"")</f>
        <v/>
      </c>
      <c r="AE498" s="261" t="str" cm="1">
        <f t="array" ref="AE498">IF(A498="","",INDEX(근로조건!$A$5:$AF$1048576,MATCH(A498,근로조건!$A$5:$A$1048576,0)+0,13))</f>
        <v/>
      </c>
      <c r="AF498" s="262" t="str" cm="1">
        <f t="array" ref="AF498">IF(A498="","",INDEX(근로조건!$A$5:$AF$1048576,MATCH(A498,근로조건!$A$5:$A$1048576,0)+0,14))</f>
        <v/>
      </c>
      <c r="AG498" s="261" t="str" cm="1">
        <f t="array" ref="AG498">IF(A498="","",INDEX(근로조건!$A$5:$AF$1048576,MATCH(A498,근로조건!$A$5:$A$1048576,0)+0,11))</f>
        <v/>
      </c>
      <c r="AH498" s="261" t="str" cm="1">
        <f t="array" ref="AH498">IF(A498="","",INDEX(근로조건!$A$5:$AF$1048576,MATCH(A498,근로조건!$A$5:$A$1048576,0)+0,19))</f>
        <v/>
      </c>
      <c r="AI498" s="262" t="str" cm="1">
        <f t="array" ref="AI498">IF(A498="","",INDEX(근로조건!$A$5:$AF$1048576,MATCH(A498,근로조건!$A$5:$A$1048576,0)+0,17))</f>
        <v/>
      </c>
      <c r="AJ498" s="253"/>
      <c r="AK498" s="253"/>
      <c r="AL498" s="253" t="str" cm="1">
        <f t="array" ref="AL498">IF(A498="","",INDEX(근로조건!$A$5:$AF$1048576,MATCH(A498,근로조건!$A$5:$A$1048576,0)+0,20))</f>
        <v/>
      </c>
      <c r="AM498" s="253"/>
      <c r="AN498" s="253"/>
      <c r="AO498" s="253"/>
      <c r="AP498" s="260"/>
      <c r="AQ498" s="123"/>
      <c r="AR498" s="166"/>
      <c r="AS498" s="267"/>
      <c r="AT498" s="266"/>
      <c r="AU498" s="266"/>
      <c r="AV498" s="266"/>
    </row>
    <row r="499" spans="1:48" x14ac:dyDescent="0.3">
      <c r="A499" s="52"/>
      <c r="B499" s="54"/>
      <c r="C499" s="53"/>
      <c r="D499" s="53"/>
      <c r="E499" s="53"/>
      <c r="F499" s="57"/>
      <c r="G499" s="57"/>
      <c r="H499" s="52"/>
      <c r="I499" s="53"/>
      <c r="J499" s="53"/>
      <c r="K499" s="95"/>
      <c r="L499" s="52"/>
      <c r="M499" s="52"/>
      <c r="N499" s="54"/>
      <c r="O499" s="254" t="str" cm="1">
        <f t="array" ref="O499">IF(A499="","",INDEX(근로조건!$A$5:$Y$1048576,MATCH(A499,근로조건!$A$5:$A$1048576,0)+0,15))</f>
        <v/>
      </c>
      <c r="P499" s="255" t="str" cm="1">
        <f t="array" ref="P499">IF(A499="","",INDEX(근로조건!$A$5:$Y$1048576,MATCH(A499,근로조건!$A$5:$A$1048576,0)+0,16))</f>
        <v/>
      </c>
      <c r="Q499" s="256" t="str" cm="1">
        <f t="array" ref="Q499">IF(A499="","",INDEX(근로조건!$A$5:$ZZ$1048576,MATCH(A499,근로조건!$A$5:$A$1048576,0)+0,21))</f>
        <v/>
      </c>
      <c r="R499" s="61"/>
      <c r="S499" s="61"/>
      <c r="T499" s="61"/>
      <c r="U499" s="61"/>
      <c r="V499" s="61"/>
      <c r="W499" s="61"/>
      <c r="X499" s="61"/>
      <c r="Y499" s="61"/>
      <c r="Z499" s="260" t="str">
        <f t="shared" si="24"/>
        <v/>
      </c>
      <c r="AA499" s="260" t="str">
        <f t="shared" si="25"/>
        <v/>
      </c>
      <c r="AB499" s="260" t="str" cm="1">
        <f t="array" ref="AB499">IFERROR(IF(A499="","",INDEX(근로조건!$A$5:$Z$1048576,MATCH(A499,근로조건!$A$5:$A$1048576,0)+0,17)-INDEX(근로조건!$A$5:$Z$1048576,MATCH(A499,근로조건!$A$5:$A$1048576,0)+0,11))*B499,"")</f>
        <v/>
      </c>
      <c r="AC499" s="260" t="str">
        <f t="shared" si="26"/>
        <v/>
      </c>
      <c r="AD499" s="260" t="str" cm="1">
        <f t="array" ref="AD499">IFERROR(IF(A499="","",INDEX(근로조건!$A$5:$L$1048576,MATCH(A499,근로조건!$A$5:$A$1048576,0)+0,12))*B499,"")</f>
        <v/>
      </c>
      <c r="AE499" s="261" t="str" cm="1">
        <f t="array" ref="AE499">IF(A499="","",INDEX(근로조건!$A$5:$AF$1048576,MATCH(A499,근로조건!$A$5:$A$1048576,0)+0,13))</f>
        <v/>
      </c>
      <c r="AF499" s="262" t="str" cm="1">
        <f t="array" ref="AF499">IF(A499="","",INDEX(근로조건!$A$5:$AF$1048576,MATCH(A499,근로조건!$A$5:$A$1048576,0)+0,14))</f>
        <v/>
      </c>
      <c r="AG499" s="261" t="str" cm="1">
        <f t="array" ref="AG499">IF(A499="","",INDEX(근로조건!$A$5:$AF$1048576,MATCH(A499,근로조건!$A$5:$A$1048576,0)+0,11))</f>
        <v/>
      </c>
      <c r="AH499" s="261" t="str" cm="1">
        <f t="array" ref="AH499">IF(A499="","",INDEX(근로조건!$A$5:$AF$1048576,MATCH(A499,근로조건!$A$5:$A$1048576,0)+0,19))</f>
        <v/>
      </c>
      <c r="AI499" s="262" t="str" cm="1">
        <f t="array" ref="AI499">IF(A499="","",INDEX(근로조건!$A$5:$AF$1048576,MATCH(A499,근로조건!$A$5:$A$1048576,0)+0,17))</f>
        <v/>
      </c>
      <c r="AJ499" s="253"/>
      <c r="AK499" s="253"/>
      <c r="AL499" s="253" t="str" cm="1">
        <f t="array" ref="AL499">IF(A499="","",INDEX(근로조건!$A$5:$AF$1048576,MATCH(A499,근로조건!$A$5:$A$1048576,0)+0,20))</f>
        <v/>
      </c>
      <c r="AM499" s="253"/>
      <c r="AN499" s="253"/>
      <c r="AO499" s="253"/>
      <c r="AP499" s="260"/>
      <c r="AQ499" s="123"/>
      <c r="AR499" s="166"/>
      <c r="AS499" s="267"/>
      <c r="AT499" s="266"/>
      <c r="AU499" s="266"/>
      <c r="AV499" s="266"/>
    </row>
    <row r="500" spans="1:48" x14ac:dyDescent="0.3">
      <c r="A500" s="52"/>
      <c r="B500" s="54"/>
      <c r="C500" s="53"/>
      <c r="D500" s="53"/>
      <c r="E500" s="53"/>
      <c r="F500" s="57"/>
      <c r="G500" s="57"/>
      <c r="H500" s="52"/>
      <c r="I500" s="53"/>
      <c r="J500" s="53"/>
      <c r="K500" s="95"/>
      <c r="L500" s="52"/>
      <c r="M500" s="52"/>
      <c r="N500" s="54"/>
      <c r="O500" s="254" t="str" cm="1">
        <f t="array" ref="O500">IF(A500="","",INDEX(근로조건!$A$5:$Y$1048576,MATCH(A500,근로조건!$A$5:$A$1048576,0)+0,15))</f>
        <v/>
      </c>
      <c r="P500" s="255" t="str" cm="1">
        <f t="array" ref="P500">IF(A500="","",INDEX(근로조건!$A$5:$Y$1048576,MATCH(A500,근로조건!$A$5:$A$1048576,0)+0,16))</f>
        <v/>
      </c>
      <c r="Q500" s="256" t="str" cm="1">
        <f t="array" ref="Q500">IF(A500="","",INDEX(근로조건!$A$5:$ZZ$1048576,MATCH(A500,근로조건!$A$5:$A$1048576,0)+0,21))</f>
        <v/>
      </c>
      <c r="R500" s="61"/>
      <c r="S500" s="61"/>
      <c r="T500" s="61"/>
      <c r="U500" s="61"/>
      <c r="V500" s="61"/>
      <c r="W500" s="61"/>
      <c r="X500" s="61"/>
      <c r="Y500" s="61"/>
      <c r="Z500" s="260" t="str">
        <f t="shared" si="24"/>
        <v/>
      </c>
      <c r="AA500" s="260" t="str">
        <f t="shared" si="25"/>
        <v/>
      </c>
      <c r="AB500" s="260" t="str" cm="1">
        <f t="array" ref="AB500">IFERROR(IF(A500="","",INDEX(근로조건!$A$5:$Z$1048576,MATCH(A500,근로조건!$A$5:$A$1048576,0)+0,17)-INDEX(근로조건!$A$5:$Z$1048576,MATCH(A500,근로조건!$A$5:$A$1048576,0)+0,11))*B500,"")</f>
        <v/>
      </c>
      <c r="AC500" s="260" t="str">
        <f t="shared" si="26"/>
        <v/>
      </c>
      <c r="AD500" s="260" t="str" cm="1">
        <f t="array" ref="AD500">IFERROR(IF(A500="","",INDEX(근로조건!$A$5:$L$1048576,MATCH(A500,근로조건!$A$5:$A$1048576,0)+0,12))*B500,"")</f>
        <v/>
      </c>
      <c r="AE500" s="261" t="str" cm="1">
        <f t="array" ref="AE500">IF(A500="","",INDEX(근로조건!$A$5:$AF$1048576,MATCH(A500,근로조건!$A$5:$A$1048576,0)+0,13))</f>
        <v/>
      </c>
      <c r="AF500" s="262" t="str" cm="1">
        <f t="array" ref="AF500">IF(A500="","",INDEX(근로조건!$A$5:$AF$1048576,MATCH(A500,근로조건!$A$5:$A$1048576,0)+0,14))</f>
        <v/>
      </c>
      <c r="AG500" s="261" t="str" cm="1">
        <f t="array" ref="AG500">IF(A500="","",INDEX(근로조건!$A$5:$AF$1048576,MATCH(A500,근로조건!$A$5:$A$1048576,0)+0,11))</f>
        <v/>
      </c>
      <c r="AH500" s="261" t="str" cm="1">
        <f t="array" ref="AH500">IF(A500="","",INDEX(근로조건!$A$5:$AF$1048576,MATCH(A500,근로조건!$A$5:$A$1048576,0)+0,19))</f>
        <v/>
      </c>
      <c r="AI500" s="262" t="str" cm="1">
        <f t="array" ref="AI500">IF(A500="","",INDEX(근로조건!$A$5:$AF$1048576,MATCH(A500,근로조건!$A$5:$A$1048576,0)+0,17))</f>
        <v/>
      </c>
      <c r="AJ500" s="253"/>
      <c r="AK500" s="253"/>
      <c r="AL500" s="253" t="str" cm="1">
        <f t="array" ref="AL500">IF(A500="","",INDEX(근로조건!$A$5:$AF$1048576,MATCH(A500,근로조건!$A$5:$A$1048576,0)+0,20))</f>
        <v/>
      </c>
      <c r="AM500" s="253"/>
      <c r="AN500" s="253"/>
      <c r="AO500" s="253"/>
      <c r="AP500" s="260"/>
      <c r="AQ500" s="123"/>
      <c r="AR500" s="166"/>
      <c r="AS500" s="267"/>
      <c r="AT500" s="266"/>
      <c r="AU500" s="266"/>
      <c r="AV500" s="266"/>
    </row>
    <row r="501" spans="1:48" x14ac:dyDescent="0.3">
      <c r="A501" s="52"/>
      <c r="B501" s="54"/>
      <c r="C501" s="53"/>
      <c r="D501" s="53"/>
      <c r="E501" s="53"/>
      <c r="F501" s="57"/>
      <c r="G501" s="57"/>
      <c r="H501" s="52"/>
      <c r="I501" s="53"/>
      <c r="J501" s="53"/>
      <c r="K501" s="95"/>
      <c r="L501" s="52"/>
      <c r="M501" s="52"/>
      <c r="N501" s="54"/>
      <c r="O501" s="254" t="str" cm="1">
        <f t="array" ref="O501">IF(A501="","",INDEX(근로조건!$A$5:$Y$1048576,MATCH(A501,근로조건!$A$5:$A$1048576,0)+0,15))</f>
        <v/>
      </c>
      <c r="P501" s="255" t="str" cm="1">
        <f t="array" ref="P501">IF(A501="","",INDEX(근로조건!$A$5:$Y$1048576,MATCH(A501,근로조건!$A$5:$A$1048576,0)+0,16))</f>
        <v/>
      </c>
      <c r="Q501" s="256" t="str" cm="1">
        <f t="array" ref="Q501">IF(A501="","",INDEX(근로조건!$A$5:$ZZ$1048576,MATCH(A501,근로조건!$A$5:$A$1048576,0)+0,21))</f>
        <v/>
      </c>
      <c r="R501" s="61"/>
      <c r="S501" s="61"/>
      <c r="T501" s="61"/>
      <c r="U501" s="61"/>
      <c r="V501" s="61"/>
      <c r="W501" s="61"/>
      <c r="X501" s="61"/>
      <c r="Y501" s="61"/>
      <c r="Z501" s="260" t="str">
        <f t="shared" si="24"/>
        <v/>
      </c>
      <c r="AA501" s="260" t="str">
        <f t="shared" si="25"/>
        <v/>
      </c>
      <c r="AB501" s="260" t="str" cm="1">
        <f t="array" ref="AB501">IFERROR(IF(A501="","",INDEX(근로조건!$A$5:$Z$1048576,MATCH(A501,근로조건!$A$5:$A$1048576,0)+0,17)-INDEX(근로조건!$A$5:$Z$1048576,MATCH(A501,근로조건!$A$5:$A$1048576,0)+0,11))*B501,"")</f>
        <v/>
      </c>
      <c r="AC501" s="260" t="str">
        <f t="shared" si="26"/>
        <v/>
      </c>
      <c r="AD501" s="260" t="str" cm="1">
        <f t="array" ref="AD501">IFERROR(IF(A501="","",INDEX(근로조건!$A$5:$L$1048576,MATCH(A501,근로조건!$A$5:$A$1048576,0)+0,12))*B501,"")</f>
        <v/>
      </c>
      <c r="AE501" s="261" t="str" cm="1">
        <f t="array" ref="AE501">IF(A501="","",INDEX(근로조건!$A$5:$AF$1048576,MATCH(A501,근로조건!$A$5:$A$1048576,0)+0,13))</f>
        <v/>
      </c>
      <c r="AF501" s="262" t="str" cm="1">
        <f t="array" ref="AF501">IF(A501="","",INDEX(근로조건!$A$5:$AF$1048576,MATCH(A501,근로조건!$A$5:$A$1048576,0)+0,14))</f>
        <v/>
      </c>
      <c r="AG501" s="261" t="str" cm="1">
        <f t="array" ref="AG501">IF(A501="","",INDEX(근로조건!$A$5:$AF$1048576,MATCH(A501,근로조건!$A$5:$A$1048576,0)+0,11))</f>
        <v/>
      </c>
      <c r="AH501" s="261" t="str" cm="1">
        <f t="array" ref="AH501">IF(A501="","",INDEX(근로조건!$A$5:$AF$1048576,MATCH(A501,근로조건!$A$5:$A$1048576,0)+0,19))</f>
        <v/>
      </c>
      <c r="AI501" s="262" t="str" cm="1">
        <f t="array" ref="AI501">IF(A501="","",INDEX(근로조건!$A$5:$AF$1048576,MATCH(A501,근로조건!$A$5:$A$1048576,0)+0,17))</f>
        <v/>
      </c>
      <c r="AJ501" s="253"/>
      <c r="AK501" s="253"/>
      <c r="AL501" s="253" t="str" cm="1">
        <f t="array" ref="AL501">IF(A501="","",INDEX(근로조건!$A$5:$AF$1048576,MATCH(A501,근로조건!$A$5:$A$1048576,0)+0,20))</f>
        <v/>
      </c>
      <c r="AM501" s="253"/>
      <c r="AN501" s="253"/>
      <c r="AO501" s="253"/>
      <c r="AP501" s="260"/>
      <c r="AQ501" s="123"/>
      <c r="AR501" s="166"/>
      <c r="AS501" s="267"/>
      <c r="AT501" s="266"/>
      <c r="AU501" s="266"/>
      <c r="AV501" s="266"/>
    </row>
    <row r="502" spans="1:48" x14ac:dyDescent="0.3">
      <c r="A502" s="52"/>
      <c r="B502" s="54"/>
      <c r="C502" s="53"/>
      <c r="D502" s="53"/>
      <c r="E502" s="53"/>
      <c r="F502" s="57"/>
      <c r="G502" s="57"/>
      <c r="H502" s="52"/>
      <c r="I502" s="53"/>
      <c r="J502" s="53"/>
      <c r="K502" s="95"/>
      <c r="L502" s="52"/>
      <c r="M502" s="52"/>
      <c r="N502" s="54"/>
      <c r="O502" s="254" t="str" cm="1">
        <f t="array" ref="O502">IF(A502="","",INDEX(근로조건!$A$5:$Y$1048576,MATCH(A502,근로조건!$A$5:$A$1048576,0)+0,15))</f>
        <v/>
      </c>
      <c r="P502" s="255" t="str" cm="1">
        <f t="array" ref="P502">IF(A502="","",INDEX(근로조건!$A$5:$Y$1048576,MATCH(A502,근로조건!$A$5:$A$1048576,0)+0,16))</f>
        <v/>
      </c>
      <c r="Q502" s="256" t="str" cm="1">
        <f t="array" ref="Q502">IF(A502="","",INDEX(근로조건!$A$5:$ZZ$1048576,MATCH(A502,근로조건!$A$5:$A$1048576,0)+0,21))</f>
        <v/>
      </c>
      <c r="R502" s="61"/>
      <c r="S502" s="61"/>
      <c r="T502" s="61"/>
      <c r="U502" s="61"/>
      <c r="V502" s="61"/>
      <c r="W502" s="61"/>
      <c r="X502" s="61"/>
      <c r="Y502" s="61"/>
      <c r="Z502" s="260" t="str">
        <f t="shared" si="24"/>
        <v/>
      </c>
      <c r="AA502" s="260" t="str">
        <f t="shared" si="25"/>
        <v/>
      </c>
      <c r="AB502" s="260" t="str" cm="1">
        <f t="array" ref="AB502">IFERROR(IF(A502="","",INDEX(근로조건!$A$5:$Z$1048576,MATCH(A502,근로조건!$A$5:$A$1048576,0)+0,17)-INDEX(근로조건!$A$5:$Z$1048576,MATCH(A502,근로조건!$A$5:$A$1048576,0)+0,11))*B502,"")</f>
        <v/>
      </c>
      <c r="AC502" s="260" t="str">
        <f t="shared" si="26"/>
        <v/>
      </c>
      <c r="AD502" s="260" t="str" cm="1">
        <f t="array" ref="AD502">IFERROR(IF(A502="","",INDEX(근로조건!$A$5:$L$1048576,MATCH(A502,근로조건!$A$5:$A$1048576,0)+0,12))*B502,"")</f>
        <v/>
      </c>
      <c r="AE502" s="261" t="str" cm="1">
        <f t="array" ref="AE502">IF(A502="","",INDEX(근로조건!$A$5:$AF$1048576,MATCH(A502,근로조건!$A$5:$A$1048576,0)+0,13))</f>
        <v/>
      </c>
      <c r="AF502" s="262" t="str" cm="1">
        <f t="array" ref="AF502">IF(A502="","",INDEX(근로조건!$A$5:$AF$1048576,MATCH(A502,근로조건!$A$5:$A$1048576,0)+0,14))</f>
        <v/>
      </c>
      <c r="AG502" s="261" t="str" cm="1">
        <f t="array" ref="AG502">IF(A502="","",INDEX(근로조건!$A$5:$AF$1048576,MATCH(A502,근로조건!$A$5:$A$1048576,0)+0,11))</f>
        <v/>
      </c>
      <c r="AH502" s="261" t="str" cm="1">
        <f t="array" ref="AH502">IF(A502="","",INDEX(근로조건!$A$5:$AF$1048576,MATCH(A502,근로조건!$A$5:$A$1048576,0)+0,19))</f>
        <v/>
      </c>
      <c r="AI502" s="262" t="str" cm="1">
        <f t="array" ref="AI502">IF(A502="","",INDEX(근로조건!$A$5:$AF$1048576,MATCH(A502,근로조건!$A$5:$A$1048576,0)+0,17))</f>
        <v/>
      </c>
      <c r="AJ502" s="253"/>
      <c r="AK502" s="253"/>
      <c r="AL502" s="253" t="str" cm="1">
        <f t="array" ref="AL502">IF(A502="","",INDEX(근로조건!$A$5:$AF$1048576,MATCH(A502,근로조건!$A$5:$A$1048576,0)+0,20))</f>
        <v/>
      </c>
      <c r="AM502" s="253"/>
      <c r="AN502" s="253"/>
      <c r="AO502" s="253"/>
      <c r="AP502" s="260"/>
      <c r="AQ502" s="123"/>
      <c r="AR502" s="166"/>
      <c r="AS502" s="267"/>
      <c r="AT502" s="266"/>
      <c r="AU502" s="266"/>
      <c r="AV502" s="266"/>
    </row>
    <row r="503" spans="1:48" x14ac:dyDescent="0.3">
      <c r="A503" s="52"/>
      <c r="B503" s="54"/>
      <c r="C503" s="53"/>
      <c r="D503" s="53"/>
      <c r="E503" s="53"/>
      <c r="F503" s="57"/>
      <c r="G503" s="57"/>
      <c r="H503" s="52"/>
      <c r="I503" s="53"/>
      <c r="J503" s="53"/>
      <c r="K503" s="95"/>
      <c r="L503" s="52"/>
      <c r="M503" s="52"/>
      <c r="N503" s="54"/>
      <c r="O503" s="254" t="str" cm="1">
        <f t="array" ref="O503">IF(A503="","",INDEX(근로조건!$A$5:$Y$1048576,MATCH(A503,근로조건!$A$5:$A$1048576,0)+0,15))</f>
        <v/>
      </c>
      <c r="P503" s="255" t="str" cm="1">
        <f t="array" ref="P503">IF(A503="","",INDEX(근로조건!$A$5:$Y$1048576,MATCH(A503,근로조건!$A$5:$A$1048576,0)+0,16))</f>
        <v/>
      </c>
      <c r="Q503" s="256" t="str" cm="1">
        <f t="array" ref="Q503">IF(A503="","",INDEX(근로조건!$A$5:$ZZ$1048576,MATCH(A503,근로조건!$A$5:$A$1048576,0)+0,21))</f>
        <v/>
      </c>
      <c r="R503" s="61"/>
      <c r="S503" s="61"/>
      <c r="T503" s="61"/>
      <c r="U503" s="61"/>
      <c r="V503" s="61"/>
      <c r="W503" s="61"/>
      <c r="X503" s="61"/>
      <c r="Y503" s="61"/>
      <c r="Z503" s="260" t="str">
        <f t="shared" si="24"/>
        <v/>
      </c>
      <c r="AA503" s="260" t="str">
        <f t="shared" si="25"/>
        <v/>
      </c>
      <c r="AB503" s="260" t="str" cm="1">
        <f t="array" ref="AB503">IFERROR(IF(A503="","",INDEX(근로조건!$A$5:$Z$1048576,MATCH(A503,근로조건!$A$5:$A$1048576,0)+0,17)-INDEX(근로조건!$A$5:$Z$1048576,MATCH(A503,근로조건!$A$5:$A$1048576,0)+0,11))*B503,"")</f>
        <v/>
      </c>
      <c r="AC503" s="260" t="str">
        <f t="shared" si="26"/>
        <v/>
      </c>
      <c r="AD503" s="260" t="str" cm="1">
        <f t="array" ref="AD503">IFERROR(IF(A503="","",INDEX(근로조건!$A$5:$L$1048576,MATCH(A503,근로조건!$A$5:$A$1048576,0)+0,12))*B503,"")</f>
        <v/>
      </c>
      <c r="AE503" s="261" t="str" cm="1">
        <f t="array" ref="AE503">IF(A503="","",INDEX(근로조건!$A$5:$AF$1048576,MATCH(A503,근로조건!$A$5:$A$1048576,0)+0,13))</f>
        <v/>
      </c>
      <c r="AF503" s="262" t="str" cm="1">
        <f t="array" ref="AF503">IF(A503="","",INDEX(근로조건!$A$5:$AF$1048576,MATCH(A503,근로조건!$A$5:$A$1048576,0)+0,14))</f>
        <v/>
      </c>
      <c r="AG503" s="261" t="str" cm="1">
        <f t="array" ref="AG503">IF(A503="","",INDEX(근로조건!$A$5:$AF$1048576,MATCH(A503,근로조건!$A$5:$A$1048576,0)+0,11))</f>
        <v/>
      </c>
      <c r="AH503" s="261" t="str" cm="1">
        <f t="array" ref="AH503">IF(A503="","",INDEX(근로조건!$A$5:$AF$1048576,MATCH(A503,근로조건!$A$5:$A$1048576,0)+0,19))</f>
        <v/>
      </c>
      <c r="AI503" s="262" t="str" cm="1">
        <f t="array" ref="AI503">IF(A503="","",INDEX(근로조건!$A$5:$AF$1048576,MATCH(A503,근로조건!$A$5:$A$1048576,0)+0,17))</f>
        <v/>
      </c>
      <c r="AJ503" s="253"/>
      <c r="AK503" s="253"/>
      <c r="AL503" s="253" t="str" cm="1">
        <f t="array" ref="AL503">IF(A503="","",INDEX(근로조건!$A$5:$AF$1048576,MATCH(A503,근로조건!$A$5:$A$1048576,0)+0,20))</f>
        <v/>
      </c>
      <c r="AM503" s="253"/>
      <c r="AN503" s="253"/>
      <c r="AO503" s="253"/>
      <c r="AP503" s="260"/>
      <c r="AQ503" s="123"/>
      <c r="AR503" s="166"/>
      <c r="AS503" s="267"/>
      <c r="AT503" s="266"/>
      <c r="AU503" s="266"/>
      <c r="AV503" s="266"/>
    </row>
    <row r="504" spans="1:48" x14ac:dyDescent="0.3">
      <c r="A504" s="52"/>
      <c r="B504" s="54"/>
      <c r="C504" s="53"/>
      <c r="D504" s="53"/>
      <c r="E504" s="53"/>
      <c r="F504" s="57"/>
      <c r="G504" s="57"/>
      <c r="H504" s="52"/>
      <c r="I504" s="53"/>
      <c r="J504" s="53"/>
      <c r="K504" s="95"/>
      <c r="L504" s="52"/>
      <c r="M504" s="52"/>
      <c r="N504" s="54"/>
      <c r="O504" s="254" t="str" cm="1">
        <f t="array" ref="O504">IF(A504="","",INDEX(근로조건!$A$5:$Y$1048576,MATCH(A504,근로조건!$A$5:$A$1048576,0)+0,15))</f>
        <v/>
      </c>
      <c r="P504" s="255" t="str" cm="1">
        <f t="array" ref="P504">IF(A504="","",INDEX(근로조건!$A$5:$Y$1048576,MATCH(A504,근로조건!$A$5:$A$1048576,0)+0,16))</f>
        <v/>
      </c>
      <c r="Q504" s="256" t="str" cm="1">
        <f t="array" ref="Q504">IF(A504="","",INDEX(근로조건!$A$5:$ZZ$1048576,MATCH(A504,근로조건!$A$5:$A$1048576,0)+0,21))</f>
        <v/>
      </c>
      <c r="R504" s="61"/>
      <c r="S504" s="61"/>
      <c r="T504" s="61"/>
      <c r="U504" s="61"/>
      <c r="V504" s="61"/>
      <c r="W504" s="61"/>
      <c r="X504" s="61"/>
      <c r="Y504" s="61"/>
      <c r="Z504" s="260" t="str">
        <f t="shared" si="24"/>
        <v/>
      </c>
      <c r="AA504" s="260" t="str">
        <f t="shared" si="25"/>
        <v/>
      </c>
      <c r="AB504" s="260" t="str" cm="1">
        <f t="array" ref="AB504">IFERROR(IF(A504="","",INDEX(근로조건!$A$5:$Z$1048576,MATCH(A504,근로조건!$A$5:$A$1048576,0)+0,17)-INDEX(근로조건!$A$5:$Z$1048576,MATCH(A504,근로조건!$A$5:$A$1048576,0)+0,11))*B504,"")</f>
        <v/>
      </c>
      <c r="AC504" s="260" t="str">
        <f t="shared" si="26"/>
        <v/>
      </c>
      <c r="AD504" s="260" t="str" cm="1">
        <f t="array" ref="AD504">IFERROR(IF(A504="","",INDEX(근로조건!$A$5:$L$1048576,MATCH(A504,근로조건!$A$5:$A$1048576,0)+0,12))*B504,"")</f>
        <v/>
      </c>
      <c r="AE504" s="261" t="str" cm="1">
        <f t="array" ref="AE504">IF(A504="","",INDEX(근로조건!$A$5:$AF$1048576,MATCH(A504,근로조건!$A$5:$A$1048576,0)+0,13))</f>
        <v/>
      </c>
      <c r="AF504" s="262" t="str" cm="1">
        <f t="array" ref="AF504">IF(A504="","",INDEX(근로조건!$A$5:$AF$1048576,MATCH(A504,근로조건!$A$5:$A$1048576,0)+0,14))</f>
        <v/>
      </c>
      <c r="AG504" s="261" t="str" cm="1">
        <f t="array" ref="AG504">IF(A504="","",INDEX(근로조건!$A$5:$AF$1048576,MATCH(A504,근로조건!$A$5:$A$1048576,0)+0,11))</f>
        <v/>
      </c>
      <c r="AH504" s="261" t="str" cm="1">
        <f t="array" ref="AH504">IF(A504="","",INDEX(근로조건!$A$5:$AF$1048576,MATCH(A504,근로조건!$A$5:$A$1048576,0)+0,19))</f>
        <v/>
      </c>
      <c r="AI504" s="262" t="str" cm="1">
        <f t="array" ref="AI504">IF(A504="","",INDEX(근로조건!$A$5:$AF$1048576,MATCH(A504,근로조건!$A$5:$A$1048576,0)+0,17))</f>
        <v/>
      </c>
      <c r="AJ504" s="253"/>
      <c r="AK504" s="253"/>
      <c r="AL504" s="253" t="str" cm="1">
        <f t="array" ref="AL504">IF(A504="","",INDEX(근로조건!$A$5:$AF$1048576,MATCH(A504,근로조건!$A$5:$A$1048576,0)+0,20))</f>
        <v/>
      </c>
      <c r="AM504" s="253"/>
      <c r="AN504" s="253"/>
      <c r="AO504" s="253"/>
      <c r="AP504" s="260"/>
      <c r="AQ504" s="123"/>
      <c r="AR504" s="166"/>
      <c r="AS504" s="267"/>
      <c r="AT504" s="266"/>
      <c r="AU504" s="266"/>
      <c r="AV504" s="266"/>
    </row>
    <row r="505" spans="1:48" x14ac:dyDescent="0.3">
      <c r="A505" s="52"/>
      <c r="B505" s="54"/>
      <c r="C505" s="53"/>
      <c r="D505" s="53"/>
      <c r="E505" s="53"/>
      <c r="F505" s="57"/>
      <c r="G505" s="57"/>
      <c r="H505" s="52"/>
      <c r="I505" s="53"/>
      <c r="J505" s="53"/>
      <c r="K505" s="95"/>
      <c r="L505" s="52"/>
      <c r="M505" s="52"/>
      <c r="N505" s="54"/>
      <c r="O505" s="254" t="str" cm="1">
        <f t="array" ref="O505">IF(A505="","",INDEX(근로조건!$A$5:$Y$1048576,MATCH(A505,근로조건!$A$5:$A$1048576,0)+0,15))</f>
        <v/>
      </c>
      <c r="P505" s="255" t="str" cm="1">
        <f t="array" ref="P505">IF(A505="","",INDEX(근로조건!$A$5:$Y$1048576,MATCH(A505,근로조건!$A$5:$A$1048576,0)+0,16))</f>
        <v/>
      </c>
      <c r="Q505" s="256" t="str" cm="1">
        <f t="array" ref="Q505">IF(A505="","",INDEX(근로조건!$A$5:$ZZ$1048576,MATCH(A505,근로조건!$A$5:$A$1048576,0)+0,21))</f>
        <v/>
      </c>
      <c r="R505" s="61"/>
      <c r="S505" s="61"/>
      <c r="T505" s="61"/>
      <c r="U505" s="61"/>
      <c r="V505" s="61"/>
      <c r="W505" s="61"/>
      <c r="X505" s="61"/>
      <c r="Y505" s="61"/>
      <c r="Z505" s="260" t="str">
        <f t="shared" si="24"/>
        <v/>
      </c>
      <c r="AA505" s="260" t="str">
        <f t="shared" si="25"/>
        <v/>
      </c>
      <c r="AB505" s="260" t="str" cm="1">
        <f t="array" ref="AB505">IFERROR(IF(A505="","",INDEX(근로조건!$A$5:$Z$1048576,MATCH(A505,근로조건!$A$5:$A$1048576,0)+0,17)-INDEX(근로조건!$A$5:$Z$1048576,MATCH(A505,근로조건!$A$5:$A$1048576,0)+0,11))*B505,"")</f>
        <v/>
      </c>
      <c r="AC505" s="260" t="str">
        <f t="shared" si="26"/>
        <v/>
      </c>
      <c r="AD505" s="260" t="str" cm="1">
        <f t="array" ref="AD505">IFERROR(IF(A505="","",INDEX(근로조건!$A$5:$L$1048576,MATCH(A505,근로조건!$A$5:$A$1048576,0)+0,12))*B505,"")</f>
        <v/>
      </c>
      <c r="AE505" s="261" t="str" cm="1">
        <f t="array" ref="AE505">IF(A505="","",INDEX(근로조건!$A$5:$AF$1048576,MATCH(A505,근로조건!$A$5:$A$1048576,0)+0,13))</f>
        <v/>
      </c>
      <c r="AF505" s="262" t="str" cm="1">
        <f t="array" ref="AF505">IF(A505="","",INDEX(근로조건!$A$5:$AF$1048576,MATCH(A505,근로조건!$A$5:$A$1048576,0)+0,14))</f>
        <v/>
      </c>
      <c r="AG505" s="261" t="str" cm="1">
        <f t="array" ref="AG505">IF(A505="","",INDEX(근로조건!$A$5:$AF$1048576,MATCH(A505,근로조건!$A$5:$A$1048576,0)+0,11))</f>
        <v/>
      </c>
      <c r="AH505" s="261" t="str" cm="1">
        <f t="array" ref="AH505">IF(A505="","",INDEX(근로조건!$A$5:$AF$1048576,MATCH(A505,근로조건!$A$5:$A$1048576,0)+0,19))</f>
        <v/>
      </c>
      <c r="AI505" s="262" t="str" cm="1">
        <f t="array" ref="AI505">IF(A505="","",INDEX(근로조건!$A$5:$AF$1048576,MATCH(A505,근로조건!$A$5:$A$1048576,0)+0,17))</f>
        <v/>
      </c>
      <c r="AJ505" s="253"/>
      <c r="AK505" s="253"/>
      <c r="AL505" s="253" t="str" cm="1">
        <f t="array" ref="AL505">IF(A505="","",INDEX(근로조건!$A$5:$AF$1048576,MATCH(A505,근로조건!$A$5:$A$1048576,0)+0,20))</f>
        <v/>
      </c>
      <c r="AM505" s="253"/>
      <c r="AN505" s="253"/>
      <c r="AO505" s="253"/>
      <c r="AP505" s="260"/>
      <c r="AQ505" s="123"/>
      <c r="AR505" s="166"/>
      <c r="AS505" s="267"/>
      <c r="AT505" s="266"/>
      <c r="AU505" s="266"/>
      <c r="AV505" s="266"/>
    </row>
    <row r="506" spans="1:48" x14ac:dyDescent="0.3">
      <c r="A506" s="52"/>
      <c r="B506" s="54"/>
      <c r="C506" s="53"/>
      <c r="D506" s="53"/>
      <c r="E506" s="53"/>
      <c r="F506" s="57"/>
      <c r="G506" s="57"/>
      <c r="H506" s="52"/>
      <c r="I506" s="53"/>
      <c r="J506" s="53"/>
      <c r="K506" s="95"/>
      <c r="L506" s="52"/>
      <c r="M506" s="52"/>
      <c r="N506" s="54"/>
      <c r="O506" s="254" t="str" cm="1">
        <f t="array" ref="O506">IF(A506="","",INDEX(근로조건!$A$5:$Y$1048576,MATCH(A506,근로조건!$A$5:$A$1048576,0)+0,15))</f>
        <v/>
      </c>
      <c r="P506" s="255" t="str" cm="1">
        <f t="array" ref="P506">IF(A506="","",INDEX(근로조건!$A$5:$Y$1048576,MATCH(A506,근로조건!$A$5:$A$1048576,0)+0,16))</f>
        <v/>
      </c>
      <c r="Q506" s="256" t="str" cm="1">
        <f t="array" ref="Q506">IF(A506="","",INDEX(근로조건!$A$5:$ZZ$1048576,MATCH(A506,근로조건!$A$5:$A$1048576,0)+0,21))</f>
        <v/>
      </c>
      <c r="R506" s="61"/>
      <c r="S506" s="61"/>
      <c r="T506" s="61"/>
      <c r="U506" s="61"/>
      <c r="V506" s="61"/>
      <c r="W506" s="61"/>
      <c r="X506" s="61"/>
      <c r="Y506" s="61"/>
      <c r="Z506" s="260" t="str">
        <f t="shared" si="24"/>
        <v/>
      </c>
      <c r="AA506" s="260" t="str">
        <f t="shared" si="25"/>
        <v/>
      </c>
      <c r="AB506" s="260" t="str" cm="1">
        <f t="array" ref="AB506">IFERROR(IF(A506="","",INDEX(근로조건!$A$5:$Z$1048576,MATCH(A506,근로조건!$A$5:$A$1048576,0)+0,17)-INDEX(근로조건!$A$5:$Z$1048576,MATCH(A506,근로조건!$A$5:$A$1048576,0)+0,11))*B506,"")</f>
        <v/>
      </c>
      <c r="AC506" s="260" t="str">
        <f t="shared" si="26"/>
        <v/>
      </c>
      <c r="AD506" s="260" t="str" cm="1">
        <f t="array" ref="AD506">IFERROR(IF(A506="","",INDEX(근로조건!$A$5:$L$1048576,MATCH(A506,근로조건!$A$5:$A$1048576,0)+0,12))*B506,"")</f>
        <v/>
      </c>
      <c r="AE506" s="261" t="str" cm="1">
        <f t="array" ref="AE506">IF(A506="","",INDEX(근로조건!$A$5:$AF$1048576,MATCH(A506,근로조건!$A$5:$A$1048576,0)+0,13))</f>
        <v/>
      </c>
      <c r="AF506" s="262" t="str" cm="1">
        <f t="array" ref="AF506">IF(A506="","",INDEX(근로조건!$A$5:$AF$1048576,MATCH(A506,근로조건!$A$5:$A$1048576,0)+0,14))</f>
        <v/>
      </c>
      <c r="AG506" s="261" t="str" cm="1">
        <f t="array" ref="AG506">IF(A506="","",INDEX(근로조건!$A$5:$AF$1048576,MATCH(A506,근로조건!$A$5:$A$1048576,0)+0,11))</f>
        <v/>
      </c>
      <c r="AH506" s="261" t="str" cm="1">
        <f t="array" ref="AH506">IF(A506="","",INDEX(근로조건!$A$5:$AF$1048576,MATCH(A506,근로조건!$A$5:$A$1048576,0)+0,19))</f>
        <v/>
      </c>
      <c r="AI506" s="262" t="str" cm="1">
        <f t="array" ref="AI506">IF(A506="","",INDEX(근로조건!$A$5:$AF$1048576,MATCH(A506,근로조건!$A$5:$A$1048576,0)+0,17))</f>
        <v/>
      </c>
      <c r="AJ506" s="253"/>
      <c r="AK506" s="253"/>
      <c r="AL506" s="253" t="str" cm="1">
        <f t="array" ref="AL506">IF(A506="","",INDEX(근로조건!$A$5:$AF$1048576,MATCH(A506,근로조건!$A$5:$A$1048576,0)+0,20))</f>
        <v/>
      </c>
      <c r="AM506" s="253"/>
      <c r="AN506" s="253"/>
      <c r="AO506" s="253"/>
      <c r="AP506" s="260"/>
      <c r="AQ506" s="123"/>
      <c r="AR506" s="166"/>
      <c r="AS506" s="267"/>
      <c r="AT506" s="266"/>
      <c r="AU506" s="266"/>
      <c r="AV506" s="266"/>
    </row>
    <row r="507" spans="1:48" x14ac:dyDescent="0.3">
      <c r="A507" s="52"/>
      <c r="B507" s="54"/>
      <c r="C507" s="53"/>
      <c r="D507" s="53"/>
      <c r="E507" s="53"/>
      <c r="F507" s="57"/>
      <c r="G507" s="57"/>
      <c r="H507" s="52"/>
      <c r="I507" s="53"/>
      <c r="J507" s="53"/>
      <c r="K507" s="95"/>
      <c r="L507" s="52"/>
      <c r="M507" s="52"/>
      <c r="N507" s="54"/>
      <c r="O507" s="254" t="str" cm="1">
        <f t="array" ref="O507">IF(A507="","",INDEX(근로조건!$A$5:$Y$1048576,MATCH(A507,근로조건!$A$5:$A$1048576,0)+0,15))</f>
        <v/>
      </c>
      <c r="P507" s="255" t="str" cm="1">
        <f t="array" ref="P507">IF(A507="","",INDEX(근로조건!$A$5:$Y$1048576,MATCH(A507,근로조건!$A$5:$A$1048576,0)+0,16))</f>
        <v/>
      </c>
      <c r="Q507" s="256" t="str" cm="1">
        <f t="array" ref="Q507">IF(A507="","",INDEX(근로조건!$A$5:$ZZ$1048576,MATCH(A507,근로조건!$A$5:$A$1048576,0)+0,21))</f>
        <v/>
      </c>
      <c r="R507" s="61"/>
      <c r="S507" s="61"/>
      <c r="T507" s="61"/>
      <c r="U507" s="61"/>
      <c r="V507" s="61"/>
      <c r="W507" s="61"/>
      <c r="X507" s="61"/>
      <c r="Y507" s="61"/>
      <c r="Z507" s="260" t="str">
        <f t="shared" si="24"/>
        <v/>
      </c>
      <c r="AA507" s="260" t="str">
        <f t="shared" si="25"/>
        <v/>
      </c>
      <c r="AB507" s="260" t="str" cm="1">
        <f t="array" ref="AB507">IFERROR(IF(A507="","",INDEX(근로조건!$A$5:$Z$1048576,MATCH(A507,근로조건!$A$5:$A$1048576,0)+0,17)-INDEX(근로조건!$A$5:$Z$1048576,MATCH(A507,근로조건!$A$5:$A$1048576,0)+0,11))*B507,"")</f>
        <v/>
      </c>
      <c r="AC507" s="260" t="str">
        <f t="shared" si="26"/>
        <v/>
      </c>
      <c r="AD507" s="260" t="str" cm="1">
        <f t="array" ref="AD507">IFERROR(IF(A507="","",INDEX(근로조건!$A$5:$L$1048576,MATCH(A507,근로조건!$A$5:$A$1048576,0)+0,12))*B507,"")</f>
        <v/>
      </c>
      <c r="AE507" s="261" t="str" cm="1">
        <f t="array" ref="AE507">IF(A507="","",INDEX(근로조건!$A$5:$AF$1048576,MATCH(A507,근로조건!$A$5:$A$1048576,0)+0,13))</f>
        <v/>
      </c>
      <c r="AF507" s="262" t="str" cm="1">
        <f t="array" ref="AF507">IF(A507="","",INDEX(근로조건!$A$5:$AF$1048576,MATCH(A507,근로조건!$A$5:$A$1048576,0)+0,14))</f>
        <v/>
      </c>
      <c r="AG507" s="261" t="str" cm="1">
        <f t="array" ref="AG507">IF(A507="","",INDEX(근로조건!$A$5:$AF$1048576,MATCH(A507,근로조건!$A$5:$A$1048576,0)+0,11))</f>
        <v/>
      </c>
      <c r="AH507" s="261" t="str" cm="1">
        <f t="array" ref="AH507">IF(A507="","",INDEX(근로조건!$A$5:$AF$1048576,MATCH(A507,근로조건!$A$5:$A$1048576,0)+0,19))</f>
        <v/>
      </c>
      <c r="AI507" s="262" t="str" cm="1">
        <f t="array" ref="AI507">IF(A507="","",INDEX(근로조건!$A$5:$AF$1048576,MATCH(A507,근로조건!$A$5:$A$1048576,0)+0,17))</f>
        <v/>
      </c>
      <c r="AJ507" s="253"/>
      <c r="AK507" s="253"/>
      <c r="AL507" s="253" t="str" cm="1">
        <f t="array" ref="AL507">IF(A507="","",INDEX(근로조건!$A$5:$AF$1048576,MATCH(A507,근로조건!$A$5:$A$1048576,0)+0,20))</f>
        <v/>
      </c>
      <c r="AM507" s="253"/>
      <c r="AN507" s="253"/>
      <c r="AO507" s="253"/>
      <c r="AP507" s="260"/>
      <c r="AQ507" s="123"/>
      <c r="AR507" s="166"/>
      <c r="AS507" s="267"/>
      <c r="AT507" s="266"/>
      <c r="AU507" s="266"/>
      <c r="AV507" s="266"/>
    </row>
    <row r="508" spans="1:48" x14ac:dyDescent="0.3">
      <c r="A508" s="52"/>
      <c r="B508" s="54"/>
      <c r="C508" s="53"/>
      <c r="D508" s="53"/>
      <c r="E508" s="53"/>
      <c r="F508" s="57"/>
      <c r="G508" s="57"/>
      <c r="H508" s="52"/>
      <c r="I508" s="53"/>
      <c r="J508" s="53"/>
      <c r="K508" s="95"/>
      <c r="L508" s="52"/>
      <c r="M508" s="52"/>
      <c r="N508" s="54"/>
      <c r="O508" s="254" t="str" cm="1">
        <f t="array" ref="O508">IF(A508="","",INDEX(근로조건!$A$5:$Y$1048576,MATCH(A508,근로조건!$A$5:$A$1048576,0)+0,15))</f>
        <v/>
      </c>
      <c r="P508" s="255" t="str" cm="1">
        <f t="array" ref="P508">IF(A508="","",INDEX(근로조건!$A$5:$Y$1048576,MATCH(A508,근로조건!$A$5:$A$1048576,0)+0,16))</f>
        <v/>
      </c>
      <c r="Q508" s="256" t="str" cm="1">
        <f t="array" ref="Q508">IF(A508="","",INDEX(근로조건!$A$5:$ZZ$1048576,MATCH(A508,근로조건!$A$5:$A$1048576,0)+0,21))</f>
        <v/>
      </c>
      <c r="R508" s="61"/>
      <c r="S508" s="61"/>
      <c r="T508" s="61"/>
      <c r="U508" s="61"/>
      <c r="V508" s="61"/>
      <c r="W508" s="61"/>
      <c r="X508" s="61"/>
      <c r="Y508" s="61"/>
      <c r="Z508" s="260" t="str">
        <f t="shared" si="24"/>
        <v/>
      </c>
      <c r="AA508" s="260" t="str">
        <f t="shared" si="25"/>
        <v/>
      </c>
      <c r="AB508" s="260" t="str" cm="1">
        <f t="array" ref="AB508">IFERROR(IF(A508="","",INDEX(근로조건!$A$5:$Z$1048576,MATCH(A508,근로조건!$A$5:$A$1048576,0)+0,17)-INDEX(근로조건!$A$5:$Z$1048576,MATCH(A508,근로조건!$A$5:$A$1048576,0)+0,11))*B508,"")</f>
        <v/>
      </c>
      <c r="AC508" s="260" t="str">
        <f t="shared" si="26"/>
        <v/>
      </c>
      <c r="AD508" s="260" t="str" cm="1">
        <f t="array" ref="AD508">IFERROR(IF(A508="","",INDEX(근로조건!$A$5:$L$1048576,MATCH(A508,근로조건!$A$5:$A$1048576,0)+0,12))*B508,"")</f>
        <v/>
      </c>
      <c r="AE508" s="261" t="str" cm="1">
        <f t="array" ref="AE508">IF(A508="","",INDEX(근로조건!$A$5:$AF$1048576,MATCH(A508,근로조건!$A$5:$A$1048576,0)+0,13))</f>
        <v/>
      </c>
      <c r="AF508" s="262" t="str" cm="1">
        <f t="array" ref="AF508">IF(A508="","",INDEX(근로조건!$A$5:$AF$1048576,MATCH(A508,근로조건!$A$5:$A$1048576,0)+0,14))</f>
        <v/>
      </c>
      <c r="AG508" s="261" t="str" cm="1">
        <f t="array" ref="AG508">IF(A508="","",INDEX(근로조건!$A$5:$AF$1048576,MATCH(A508,근로조건!$A$5:$A$1048576,0)+0,11))</f>
        <v/>
      </c>
      <c r="AH508" s="261" t="str" cm="1">
        <f t="array" ref="AH508">IF(A508="","",INDEX(근로조건!$A$5:$AF$1048576,MATCH(A508,근로조건!$A$5:$A$1048576,0)+0,19))</f>
        <v/>
      </c>
      <c r="AI508" s="262" t="str" cm="1">
        <f t="array" ref="AI508">IF(A508="","",INDEX(근로조건!$A$5:$AF$1048576,MATCH(A508,근로조건!$A$5:$A$1048576,0)+0,17))</f>
        <v/>
      </c>
      <c r="AJ508" s="253"/>
      <c r="AK508" s="253"/>
      <c r="AL508" s="253" t="str" cm="1">
        <f t="array" ref="AL508">IF(A508="","",INDEX(근로조건!$A$5:$AF$1048576,MATCH(A508,근로조건!$A$5:$A$1048576,0)+0,20))</f>
        <v/>
      </c>
      <c r="AM508" s="253"/>
      <c r="AN508" s="253"/>
      <c r="AO508" s="253"/>
      <c r="AP508" s="260"/>
      <c r="AQ508" s="123"/>
      <c r="AR508" s="166"/>
      <c r="AS508" s="267"/>
      <c r="AT508" s="266"/>
      <c r="AU508" s="266"/>
      <c r="AV508" s="266"/>
    </row>
    <row r="509" spans="1:48" x14ac:dyDescent="0.3">
      <c r="A509" s="52"/>
      <c r="B509" s="54"/>
      <c r="C509" s="53"/>
      <c r="D509" s="53"/>
      <c r="E509" s="53"/>
      <c r="F509" s="57"/>
      <c r="G509" s="57"/>
      <c r="H509" s="52"/>
      <c r="I509" s="53"/>
      <c r="J509" s="53"/>
      <c r="K509" s="95"/>
      <c r="L509" s="52"/>
      <c r="M509" s="52"/>
      <c r="N509" s="54"/>
      <c r="O509" s="254" t="str" cm="1">
        <f t="array" ref="O509">IF(A509="","",INDEX(근로조건!$A$5:$Y$1048576,MATCH(A509,근로조건!$A$5:$A$1048576,0)+0,15))</f>
        <v/>
      </c>
      <c r="P509" s="255" t="str" cm="1">
        <f t="array" ref="P509">IF(A509="","",INDEX(근로조건!$A$5:$Y$1048576,MATCH(A509,근로조건!$A$5:$A$1048576,0)+0,16))</f>
        <v/>
      </c>
      <c r="Q509" s="256" t="str" cm="1">
        <f t="array" ref="Q509">IF(A509="","",INDEX(근로조건!$A$5:$ZZ$1048576,MATCH(A509,근로조건!$A$5:$A$1048576,0)+0,21))</f>
        <v/>
      </c>
      <c r="R509" s="61"/>
      <c r="S509" s="61"/>
      <c r="T509" s="61"/>
      <c r="U509" s="61"/>
      <c r="V509" s="61"/>
      <c r="W509" s="61"/>
      <c r="X509" s="61"/>
      <c r="Y509" s="61"/>
      <c r="Z509" s="260" t="str">
        <f t="shared" si="24"/>
        <v/>
      </c>
      <c r="AA509" s="260" t="str">
        <f t="shared" si="25"/>
        <v/>
      </c>
      <c r="AB509" s="260" t="str" cm="1">
        <f t="array" ref="AB509">IFERROR(IF(A509="","",INDEX(근로조건!$A$5:$Z$1048576,MATCH(A509,근로조건!$A$5:$A$1048576,0)+0,17)-INDEX(근로조건!$A$5:$Z$1048576,MATCH(A509,근로조건!$A$5:$A$1048576,0)+0,11))*B509,"")</f>
        <v/>
      </c>
      <c r="AC509" s="260" t="str">
        <f t="shared" si="26"/>
        <v/>
      </c>
      <c r="AD509" s="260" t="str" cm="1">
        <f t="array" ref="AD509">IFERROR(IF(A509="","",INDEX(근로조건!$A$5:$L$1048576,MATCH(A509,근로조건!$A$5:$A$1048576,0)+0,12))*B509,"")</f>
        <v/>
      </c>
      <c r="AE509" s="261" t="str" cm="1">
        <f t="array" ref="AE509">IF(A509="","",INDEX(근로조건!$A$5:$AF$1048576,MATCH(A509,근로조건!$A$5:$A$1048576,0)+0,13))</f>
        <v/>
      </c>
      <c r="AF509" s="262" t="str" cm="1">
        <f t="array" ref="AF509">IF(A509="","",INDEX(근로조건!$A$5:$AF$1048576,MATCH(A509,근로조건!$A$5:$A$1048576,0)+0,14))</f>
        <v/>
      </c>
      <c r="AG509" s="261" t="str" cm="1">
        <f t="array" ref="AG509">IF(A509="","",INDEX(근로조건!$A$5:$AF$1048576,MATCH(A509,근로조건!$A$5:$A$1048576,0)+0,11))</f>
        <v/>
      </c>
      <c r="AH509" s="261" t="str" cm="1">
        <f t="array" ref="AH509">IF(A509="","",INDEX(근로조건!$A$5:$AF$1048576,MATCH(A509,근로조건!$A$5:$A$1048576,0)+0,19))</f>
        <v/>
      </c>
      <c r="AI509" s="262" t="str" cm="1">
        <f t="array" ref="AI509">IF(A509="","",INDEX(근로조건!$A$5:$AF$1048576,MATCH(A509,근로조건!$A$5:$A$1048576,0)+0,17))</f>
        <v/>
      </c>
      <c r="AJ509" s="253"/>
      <c r="AK509" s="253"/>
      <c r="AL509" s="253" t="str" cm="1">
        <f t="array" ref="AL509">IF(A509="","",INDEX(근로조건!$A$5:$AF$1048576,MATCH(A509,근로조건!$A$5:$A$1048576,0)+0,20))</f>
        <v/>
      </c>
      <c r="AM509" s="253"/>
      <c r="AN509" s="253"/>
      <c r="AO509" s="253"/>
      <c r="AP509" s="260"/>
      <c r="AQ509" s="123"/>
      <c r="AR509" s="166"/>
      <c r="AS509" s="267"/>
      <c r="AT509" s="266"/>
      <c r="AU509" s="266"/>
      <c r="AV509" s="266"/>
    </row>
    <row r="510" spans="1:48" x14ac:dyDescent="0.3">
      <c r="A510" s="52"/>
      <c r="B510" s="54"/>
      <c r="C510" s="53"/>
      <c r="D510" s="53"/>
      <c r="E510" s="53"/>
      <c r="F510" s="57"/>
      <c r="G510" s="57"/>
      <c r="H510" s="52"/>
      <c r="I510" s="53"/>
      <c r="J510" s="53"/>
      <c r="K510" s="95"/>
      <c r="L510" s="52"/>
      <c r="M510" s="52"/>
      <c r="N510" s="54"/>
      <c r="O510" s="254" t="str" cm="1">
        <f t="array" ref="O510">IF(A510="","",INDEX(근로조건!$A$5:$Y$1048576,MATCH(A510,근로조건!$A$5:$A$1048576,0)+0,15))</f>
        <v/>
      </c>
      <c r="P510" s="255" t="str" cm="1">
        <f t="array" ref="P510">IF(A510="","",INDEX(근로조건!$A$5:$Y$1048576,MATCH(A510,근로조건!$A$5:$A$1048576,0)+0,16))</f>
        <v/>
      </c>
      <c r="Q510" s="256" t="str" cm="1">
        <f t="array" ref="Q510">IF(A510="","",INDEX(근로조건!$A$5:$ZZ$1048576,MATCH(A510,근로조건!$A$5:$A$1048576,0)+0,21))</f>
        <v/>
      </c>
      <c r="R510" s="61"/>
      <c r="S510" s="61"/>
      <c r="T510" s="61"/>
      <c r="U510" s="61"/>
      <c r="V510" s="61"/>
      <c r="W510" s="61"/>
      <c r="X510" s="61"/>
      <c r="Y510" s="61"/>
      <c r="Z510" s="260" t="str">
        <f t="shared" si="24"/>
        <v/>
      </c>
      <c r="AA510" s="260" t="str">
        <f t="shared" si="25"/>
        <v/>
      </c>
      <c r="AB510" s="260" t="str" cm="1">
        <f t="array" ref="AB510">IFERROR(IF(A510="","",INDEX(근로조건!$A$5:$Z$1048576,MATCH(A510,근로조건!$A$5:$A$1048576,0)+0,17)-INDEX(근로조건!$A$5:$Z$1048576,MATCH(A510,근로조건!$A$5:$A$1048576,0)+0,11))*B510,"")</f>
        <v/>
      </c>
      <c r="AC510" s="260" t="str">
        <f t="shared" si="26"/>
        <v/>
      </c>
      <c r="AD510" s="260" t="str" cm="1">
        <f t="array" ref="AD510">IFERROR(IF(A510="","",INDEX(근로조건!$A$5:$L$1048576,MATCH(A510,근로조건!$A$5:$A$1048576,0)+0,12))*B510,"")</f>
        <v/>
      </c>
      <c r="AE510" s="261" t="str" cm="1">
        <f t="array" ref="AE510">IF(A510="","",INDEX(근로조건!$A$5:$AF$1048576,MATCH(A510,근로조건!$A$5:$A$1048576,0)+0,13))</f>
        <v/>
      </c>
      <c r="AF510" s="262" t="str" cm="1">
        <f t="array" ref="AF510">IF(A510="","",INDEX(근로조건!$A$5:$AF$1048576,MATCH(A510,근로조건!$A$5:$A$1048576,0)+0,14))</f>
        <v/>
      </c>
      <c r="AG510" s="261" t="str" cm="1">
        <f t="array" ref="AG510">IF(A510="","",INDEX(근로조건!$A$5:$AF$1048576,MATCH(A510,근로조건!$A$5:$A$1048576,0)+0,11))</f>
        <v/>
      </c>
      <c r="AH510" s="261" t="str" cm="1">
        <f t="array" ref="AH510">IF(A510="","",INDEX(근로조건!$A$5:$AF$1048576,MATCH(A510,근로조건!$A$5:$A$1048576,0)+0,19))</f>
        <v/>
      </c>
      <c r="AI510" s="262" t="str" cm="1">
        <f t="array" ref="AI510">IF(A510="","",INDEX(근로조건!$A$5:$AF$1048576,MATCH(A510,근로조건!$A$5:$A$1048576,0)+0,17))</f>
        <v/>
      </c>
      <c r="AJ510" s="253"/>
      <c r="AK510" s="253"/>
      <c r="AL510" s="253" t="str" cm="1">
        <f t="array" ref="AL510">IF(A510="","",INDEX(근로조건!$A$5:$AF$1048576,MATCH(A510,근로조건!$A$5:$A$1048576,0)+0,20))</f>
        <v/>
      </c>
      <c r="AM510" s="253"/>
      <c r="AN510" s="253"/>
      <c r="AO510" s="253"/>
      <c r="AP510" s="260"/>
      <c r="AQ510" s="123"/>
      <c r="AR510" s="166"/>
      <c r="AS510" s="267"/>
      <c r="AT510" s="266"/>
      <c r="AU510" s="266"/>
      <c r="AV510" s="266"/>
    </row>
    <row r="511" spans="1:48" x14ac:dyDescent="0.3">
      <c r="A511" s="52"/>
      <c r="B511" s="54"/>
      <c r="C511" s="53"/>
      <c r="D511" s="53"/>
      <c r="E511" s="53"/>
      <c r="F511" s="57"/>
      <c r="G511" s="57"/>
      <c r="H511" s="52"/>
      <c r="I511" s="53"/>
      <c r="J511" s="53"/>
      <c r="K511" s="95"/>
      <c r="L511" s="52"/>
      <c r="M511" s="52"/>
      <c r="N511" s="54"/>
      <c r="O511" s="254" t="str" cm="1">
        <f t="array" ref="O511">IF(A511="","",INDEX(근로조건!$A$5:$Y$1048576,MATCH(A511,근로조건!$A$5:$A$1048576,0)+0,15))</f>
        <v/>
      </c>
      <c r="P511" s="255" t="str" cm="1">
        <f t="array" ref="P511">IF(A511="","",INDEX(근로조건!$A$5:$Y$1048576,MATCH(A511,근로조건!$A$5:$A$1048576,0)+0,16))</f>
        <v/>
      </c>
      <c r="Q511" s="256" t="str" cm="1">
        <f t="array" ref="Q511">IF(A511="","",INDEX(근로조건!$A$5:$ZZ$1048576,MATCH(A511,근로조건!$A$5:$A$1048576,0)+0,21))</f>
        <v/>
      </c>
      <c r="R511" s="61"/>
      <c r="S511" s="61"/>
      <c r="T511" s="61"/>
      <c r="U511" s="61"/>
      <c r="V511" s="61"/>
      <c r="W511" s="61"/>
      <c r="X511" s="61"/>
      <c r="Y511" s="61"/>
      <c r="Z511" s="260" t="str">
        <f t="shared" si="24"/>
        <v/>
      </c>
      <c r="AA511" s="260" t="str">
        <f t="shared" si="25"/>
        <v/>
      </c>
      <c r="AB511" s="260" t="str" cm="1">
        <f t="array" ref="AB511">IFERROR(IF(A511="","",INDEX(근로조건!$A$5:$Z$1048576,MATCH(A511,근로조건!$A$5:$A$1048576,0)+0,17)-INDEX(근로조건!$A$5:$Z$1048576,MATCH(A511,근로조건!$A$5:$A$1048576,0)+0,11))*B511,"")</f>
        <v/>
      </c>
      <c r="AC511" s="260" t="str">
        <f t="shared" si="26"/>
        <v/>
      </c>
      <c r="AD511" s="260" t="str" cm="1">
        <f t="array" ref="AD511">IFERROR(IF(A511="","",INDEX(근로조건!$A$5:$L$1048576,MATCH(A511,근로조건!$A$5:$A$1048576,0)+0,12))*B511,"")</f>
        <v/>
      </c>
      <c r="AE511" s="261" t="str" cm="1">
        <f t="array" ref="AE511">IF(A511="","",INDEX(근로조건!$A$5:$AF$1048576,MATCH(A511,근로조건!$A$5:$A$1048576,0)+0,13))</f>
        <v/>
      </c>
      <c r="AF511" s="262" t="str" cm="1">
        <f t="array" ref="AF511">IF(A511="","",INDEX(근로조건!$A$5:$AF$1048576,MATCH(A511,근로조건!$A$5:$A$1048576,0)+0,14))</f>
        <v/>
      </c>
      <c r="AG511" s="261" t="str" cm="1">
        <f t="array" ref="AG511">IF(A511="","",INDEX(근로조건!$A$5:$AF$1048576,MATCH(A511,근로조건!$A$5:$A$1048576,0)+0,11))</f>
        <v/>
      </c>
      <c r="AH511" s="261" t="str" cm="1">
        <f t="array" ref="AH511">IF(A511="","",INDEX(근로조건!$A$5:$AF$1048576,MATCH(A511,근로조건!$A$5:$A$1048576,0)+0,19))</f>
        <v/>
      </c>
      <c r="AI511" s="262" t="str" cm="1">
        <f t="array" ref="AI511">IF(A511="","",INDEX(근로조건!$A$5:$AF$1048576,MATCH(A511,근로조건!$A$5:$A$1048576,0)+0,17))</f>
        <v/>
      </c>
      <c r="AJ511" s="253"/>
      <c r="AK511" s="253"/>
      <c r="AL511" s="253" t="str" cm="1">
        <f t="array" ref="AL511">IF(A511="","",INDEX(근로조건!$A$5:$AF$1048576,MATCH(A511,근로조건!$A$5:$A$1048576,0)+0,20))</f>
        <v/>
      </c>
      <c r="AM511" s="253"/>
      <c r="AN511" s="253"/>
      <c r="AO511" s="253"/>
      <c r="AP511" s="260"/>
      <c r="AQ511" s="123"/>
      <c r="AR511" s="166"/>
      <c r="AS511" s="267"/>
      <c r="AT511" s="266"/>
      <c r="AU511" s="266"/>
      <c r="AV511" s="266"/>
    </row>
    <row r="512" spans="1:48" x14ac:dyDescent="0.3">
      <c r="A512" s="52"/>
      <c r="B512" s="54"/>
      <c r="C512" s="53"/>
      <c r="D512" s="53"/>
      <c r="E512" s="53"/>
      <c r="F512" s="57"/>
      <c r="G512" s="57"/>
      <c r="H512" s="52"/>
      <c r="I512" s="53"/>
      <c r="J512" s="53"/>
      <c r="K512" s="95"/>
      <c r="L512" s="52"/>
      <c r="M512" s="52"/>
      <c r="N512" s="54"/>
      <c r="O512" s="254" t="str" cm="1">
        <f t="array" ref="O512">IF(A512="","",INDEX(근로조건!$A$5:$Y$1048576,MATCH(A512,근로조건!$A$5:$A$1048576,0)+0,15))</f>
        <v/>
      </c>
      <c r="P512" s="255" t="str" cm="1">
        <f t="array" ref="P512">IF(A512="","",INDEX(근로조건!$A$5:$Y$1048576,MATCH(A512,근로조건!$A$5:$A$1048576,0)+0,16))</f>
        <v/>
      </c>
      <c r="Q512" s="256" t="str" cm="1">
        <f t="array" ref="Q512">IF(A512="","",INDEX(근로조건!$A$5:$ZZ$1048576,MATCH(A512,근로조건!$A$5:$A$1048576,0)+0,21))</f>
        <v/>
      </c>
      <c r="R512" s="61"/>
      <c r="S512" s="61"/>
      <c r="T512" s="61"/>
      <c r="U512" s="61"/>
      <c r="V512" s="61"/>
      <c r="W512" s="61"/>
      <c r="X512" s="61"/>
      <c r="Y512" s="61"/>
      <c r="Z512" s="260" t="str">
        <f t="shared" si="24"/>
        <v/>
      </c>
      <c r="AA512" s="260" t="str">
        <f t="shared" si="25"/>
        <v/>
      </c>
      <c r="AB512" s="260" t="str" cm="1">
        <f t="array" ref="AB512">IFERROR(IF(A512="","",INDEX(근로조건!$A$5:$Z$1048576,MATCH(A512,근로조건!$A$5:$A$1048576,0)+0,17)-INDEX(근로조건!$A$5:$Z$1048576,MATCH(A512,근로조건!$A$5:$A$1048576,0)+0,11))*B512,"")</f>
        <v/>
      </c>
      <c r="AC512" s="260" t="str">
        <f t="shared" si="26"/>
        <v/>
      </c>
      <c r="AD512" s="260" t="str" cm="1">
        <f t="array" ref="AD512">IFERROR(IF(A512="","",INDEX(근로조건!$A$5:$L$1048576,MATCH(A512,근로조건!$A$5:$A$1048576,0)+0,12))*B512,"")</f>
        <v/>
      </c>
      <c r="AE512" s="261" t="str" cm="1">
        <f t="array" ref="AE512">IF(A512="","",INDEX(근로조건!$A$5:$AF$1048576,MATCH(A512,근로조건!$A$5:$A$1048576,0)+0,13))</f>
        <v/>
      </c>
      <c r="AF512" s="262" t="str" cm="1">
        <f t="array" ref="AF512">IF(A512="","",INDEX(근로조건!$A$5:$AF$1048576,MATCH(A512,근로조건!$A$5:$A$1048576,0)+0,14))</f>
        <v/>
      </c>
      <c r="AG512" s="261" t="str" cm="1">
        <f t="array" ref="AG512">IF(A512="","",INDEX(근로조건!$A$5:$AF$1048576,MATCH(A512,근로조건!$A$5:$A$1048576,0)+0,11))</f>
        <v/>
      </c>
      <c r="AH512" s="261" t="str" cm="1">
        <f t="array" ref="AH512">IF(A512="","",INDEX(근로조건!$A$5:$AF$1048576,MATCH(A512,근로조건!$A$5:$A$1048576,0)+0,19))</f>
        <v/>
      </c>
      <c r="AI512" s="262" t="str" cm="1">
        <f t="array" ref="AI512">IF(A512="","",INDEX(근로조건!$A$5:$AF$1048576,MATCH(A512,근로조건!$A$5:$A$1048576,0)+0,17))</f>
        <v/>
      </c>
      <c r="AJ512" s="253"/>
      <c r="AK512" s="253"/>
      <c r="AL512" s="253" t="str" cm="1">
        <f t="array" ref="AL512">IF(A512="","",INDEX(근로조건!$A$5:$AF$1048576,MATCH(A512,근로조건!$A$5:$A$1048576,0)+0,20))</f>
        <v/>
      </c>
      <c r="AM512" s="253"/>
      <c r="AN512" s="253"/>
      <c r="AO512" s="253"/>
      <c r="AP512" s="260"/>
      <c r="AQ512" s="123"/>
      <c r="AR512" s="166"/>
      <c r="AS512" s="267"/>
      <c r="AT512" s="266"/>
      <c r="AU512" s="266"/>
      <c r="AV512" s="266"/>
    </row>
    <row r="513" spans="1:48" x14ac:dyDescent="0.3">
      <c r="A513" s="52"/>
      <c r="B513" s="54"/>
      <c r="C513" s="53"/>
      <c r="D513" s="53"/>
      <c r="E513" s="53"/>
      <c r="F513" s="57"/>
      <c r="G513" s="57"/>
      <c r="H513" s="52"/>
      <c r="I513" s="53"/>
      <c r="J513" s="53"/>
      <c r="K513" s="95"/>
      <c r="L513" s="52"/>
      <c r="M513" s="52"/>
      <c r="N513" s="54"/>
      <c r="O513" s="254" t="str" cm="1">
        <f t="array" ref="O513">IF(A513="","",INDEX(근로조건!$A$5:$Y$1048576,MATCH(A513,근로조건!$A$5:$A$1048576,0)+0,15))</f>
        <v/>
      </c>
      <c r="P513" s="255" t="str" cm="1">
        <f t="array" ref="P513">IF(A513="","",INDEX(근로조건!$A$5:$Y$1048576,MATCH(A513,근로조건!$A$5:$A$1048576,0)+0,16))</f>
        <v/>
      </c>
      <c r="Q513" s="256" t="str" cm="1">
        <f t="array" ref="Q513">IF(A513="","",INDEX(근로조건!$A$5:$ZZ$1048576,MATCH(A513,근로조건!$A$5:$A$1048576,0)+0,21))</f>
        <v/>
      </c>
      <c r="R513" s="61"/>
      <c r="S513" s="61"/>
      <c r="T513" s="61"/>
      <c r="U513" s="61"/>
      <c r="V513" s="61"/>
      <c r="W513" s="61"/>
      <c r="X513" s="61"/>
      <c r="Y513" s="61"/>
      <c r="Z513" s="260" t="str">
        <f t="shared" si="24"/>
        <v/>
      </c>
      <c r="AA513" s="260" t="str">
        <f t="shared" si="25"/>
        <v/>
      </c>
      <c r="AB513" s="260" t="str" cm="1">
        <f t="array" ref="AB513">IFERROR(IF(A513="","",INDEX(근로조건!$A$5:$Z$1048576,MATCH(A513,근로조건!$A$5:$A$1048576,0)+0,17)-INDEX(근로조건!$A$5:$Z$1048576,MATCH(A513,근로조건!$A$5:$A$1048576,0)+0,11))*B513,"")</f>
        <v/>
      </c>
      <c r="AC513" s="260" t="str">
        <f t="shared" si="26"/>
        <v/>
      </c>
      <c r="AD513" s="260" t="str" cm="1">
        <f t="array" ref="AD513">IFERROR(IF(A513="","",INDEX(근로조건!$A$5:$L$1048576,MATCH(A513,근로조건!$A$5:$A$1048576,0)+0,12))*B513,"")</f>
        <v/>
      </c>
      <c r="AE513" s="261" t="str" cm="1">
        <f t="array" ref="AE513">IF(A513="","",INDEX(근로조건!$A$5:$AF$1048576,MATCH(A513,근로조건!$A$5:$A$1048576,0)+0,13))</f>
        <v/>
      </c>
      <c r="AF513" s="262" t="str" cm="1">
        <f t="array" ref="AF513">IF(A513="","",INDEX(근로조건!$A$5:$AF$1048576,MATCH(A513,근로조건!$A$5:$A$1048576,0)+0,14))</f>
        <v/>
      </c>
      <c r="AG513" s="261" t="str" cm="1">
        <f t="array" ref="AG513">IF(A513="","",INDEX(근로조건!$A$5:$AF$1048576,MATCH(A513,근로조건!$A$5:$A$1048576,0)+0,11))</f>
        <v/>
      </c>
      <c r="AH513" s="261" t="str" cm="1">
        <f t="array" ref="AH513">IF(A513="","",INDEX(근로조건!$A$5:$AF$1048576,MATCH(A513,근로조건!$A$5:$A$1048576,0)+0,19))</f>
        <v/>
      </c>
      <c r="AI513" s="262" t="str" cm="1">
        <f t="array" ref="AI513">IF(A513="","",INDEX(근로조건!$A$5:$AF$1048576,MATCH(A513,근로조건!$A$5:$A$1048576,0)+0,17))</f>
        <v/>
      </c>
      <c r="AJ513" s="253"/>
      <c r="AK513" s="253"/>
      <c r="AL513" s="253" t="str" cm="1">
        <f t="array" ref="AL513">IF(A513="","",INDEX(근로조건!$A$5:$AF$1048576,MATCH(A513,근로조건!$A$5:$A$1048576,0)+0,20))</f>
        <v/>
      </c>
      <c r="AM513" s="253"/>
      <c r="AN513" s="253"/>
      <c r="AO513" s="253"/>
      <c r="AP513" s="260"/>
      <c r="AQ513" s="123"/>
      <c r="AR513" s="166"/>
      <c r="AS513" s="267"/>
      <c r="AT513" s="266"/>
      <c r="AU513" s="266"/>
      <c r="AV513" s="266"/>
    </row>
    <row r="514" spans="1:48" x14ac:dyDescent="0.3">
      <c r="A514" s="52"/>
      <c r="B514" s="54"/>
      <c r="C514" s="53"/>
      <c r="D514" s="53"/>
      <c r="E514" s="53"/>
      <c r="F514" s="57"/>
      <c r="G514" s="57"/>
      <c r="H514" s="52"/>
      <c r="I514" s="53"/>
      <c r="J514" s="53"/>
      <c r="K514" s="95"/>
      <c r="L514" s="52"/>
      <c r="M514" s="52"/>
      <c r="N514" s="54"/>
      <c r="O514" s="254" t="str" cm="1">
        <f t="array" ref="O514">IF(A514="","",INDEX(근로조건!$A$5:$Y$1048576,MATCH(A514,근로조건!$A$5:$A$1048576,0)+0,15))</f>
        <v/>
      </c>
      <c r="P514" s="255" t="str" cm="1">
        <f t="array" ref="P514">IF(A514="","",INDEX(근로조건!$A$5:$Y$1048576,MATCH(A514,근로조건!$A$5:$A$1048576,0)+0,16))</f>
        <v/>
      </c>
      <c r="Q514" s="256" t="str" cm="1">
        <f t="array" ref="Q514">IF(A514="","",INDEX(근로조건!$A$5:$ZZ$1048576,MATCH(A514,근로조건!$A$5:$A$1048576,0)+0,21))</f>
        <v/>
      </c>
      <c r="R514" s="61"/>
      <c r="S514" s="61"/>
      <c r="T514" s="61"/>
      <c r="U514" s="61"/>
      <c r="V514" s="61"/>
      <c r="W514" s="61"/>
      <c r="X514" s="61"/>
      <c r="Y514" s="61"/>
      <c r="Z514" s="260" t="str">
        <f t="shared" si="24"/>
        <v/>
      </c>
      <c r="AA514" s="260" t="str">
        <f t="shared" si="25"/>
        <v/>
      </c>
      <c r="AB514" s="260" t="str" cm="1">
        <f t="array" ref="AB514">IFERROR(IF(A514="","",INDEX(근로조건!$A$5:$Z$1048576,MATCH(A514,근로조건!$A$5:$A$1048576,0)+0,17)-INDEX(근로조건!$A$5:$Z$1048576,MATCH(A514,근로조건!$A$5:$A$1048576,0)+0,11))*B514,"")</f>
        <v/>
      </c>
      <c r="AC514" s="260" t="str">
        <f t="shared" si="26"/>
        <v/>
      </c>
      <c r="AD514" s="260" t="str" cm="1">
        <f t="array" ref="AD514">IFERROR(IF(A514="","",INDEX(근로조건!$A$5:$L$1048576,MATCH(A514,근로조건!$A$5:$A$1048576,0)+0,12))*B514,"")</f>
        <v/>
      </c>
      <c r="AE514" s="261" t="str" cm="1">
        <f t="array" ref="AE514">IF(A514="","",INDEX(근로조건!$A$5:$AF$1048576,MATCH(A514,근로조건!$A$5:$A$1048576,0)+0,13))</f>
        <v/>
      </c>
      <c r="AF514" s="262" t="str" cm="1">
        <f t="array" ref="AF514">IF(A514="","",INDEX(근로조건!$A$5:$AF$1048576,MATCH(A514,근로조건!$A$5:$A$1048576,0)+0,14))</f>
        <v/>
      </c>
      <c r="AG514" s="261" t="str" cm="1">
        <f t="array" ref="AG514">IF(A514="","",INDEX(근로조건!$A$5:$AF$1048576,MATCH(A514,근로조건!$A$5:$A$1048576,0)+0,11))</f>
        <v/>
      </c>
      <c r="AH514" s="261" t="str" cm="1">
        <f t="array" ref="AH514">IF(A514="","",INDEX(근로조건!$A$5:$AF$1048576,MATCH(A514,근로조건!$A$5:$A$1048576,0)+0,19))</f>
        <v/>
      </c>
      <c r="AI514" s="262" t="str" cm="1">
        <f t="array" ref="AI514">IF(A514="","",INDEX(근로조건!$A$5:$AF$1048576,MATCH(A514,근로조건!$A$5:$A$1048576,0)+0,17))</f>
        <v/>
      </c>
      <c r="AJ514" s="253"/>
      <c r="AK514" s="253"/>
      <c r="AL514" s="253" t="str" cm="1">
        <f t="array" ref="AL514">IF(A514="","",INDEX(근로조건!$A$5:$AF$1048576,MATCH(A514,근로조건!$A$5:$A$1048576,0)+0,20))</f>
        <v/>
      </c>
      <c r="AM514" s="253"/>
      <c r="AN514" s="253"/>
      <c r="AO514" s="253"/>
      <c r="AP514" s="260"/>
      <c r="AQ514" s="123"/>
      <c r="AR514" s="166"/>
      <c r="AS514" s="267"/>
      <c r="AT514" s="266"/>
      <c r="AU514" s="266"/>
      <c r="AV514" s="266"/>
    </row>
    <row r="515" spans="1:48" x14ac:dyDescent="0.3">
      <c r="A515" s="52"/>
      <c r="B515" s="54"/>
      <c r="C515" s="53"/>
      <c r="D515" s="53"/>
      <c r="E515" s="53"/>
      <c r="F515" s="57"/>
      <c r="G515" s="57"/>
      <c r="H515" s="52"/>
      <c r="I515" s="53"/>
      <c r="J515" s="53"/>
      <c r="K515" s="95"/>
      <c r="L515" s="52"/>
      <c r="M515" s="52"/>
      <c r="N515" s="54"/>
      <c r="O515" s="254" t="str" cm="1">
        <f t="array" ref="O515">IF(A515="","",INDEX(근로조건!$A$5:$Y$1048576,MATCH(A515,근로조건!$A$5:$A$1048576,0)+0,15))</f>
        <v/>
      </c>
      <c r="P515" s="255" t="str" cm="1">
        <f t="array" ref="P515">IF(A515="","",INDEX(근로조건!$A$5:$Y$1048576,MATCH(A515,근로조건!$A$5:$A$1048576,0)+0,16))</f>
        <v/>
      </c>
      <c r="Q515" s="256" t="str" cm="1">
        <f t="array" ref="Q515">IF(A515="","",INDEX(근로조건!$A$5:$ZZ$1048576,MATCH(A515,근로조건!$A$5:$A$1048576,0)+0,21))</f>
        <v/>
      </c>
      <c r="R515" s="61"/>
      <c r="S515" s="61"/>
      <c r="T515" s="61"/>
      <c r="U515" s="61"/>
      <c r="V515" s="61"/>
      <c r="W515" s="61"/>
      <c r="X515" s="61"/>
      <c r="Y515" s="61"/>
      <c r="Z515" s="260" t="str">
        <f t="shared" si="24"/>
        <v/>
      </c>
      <c r="AA515" s="260" t="str">
        <f t="shared" si="25"/>
        <v/>
      </c>
      <c r="AB515" s="260" t="str" cm="1">
        <f t="array" ref="AB515">IFERROR(IF(A515="","",INDEX(근로조건!$A$5:$Z$1048576,MATCH(A515,근로조건!$A$5:$A$1048576,0)+0,17)-INDEX(근로조건!$A$5:$Z$1048576,MATCH(A515,근로조건!$A$5:$A$1048576,0)+0,11))*B515,"")</f>
        <v/>
      </c>
      <c r="AC515" s="260" t="str">
        <f t="shared" si="26"/>
        <v/>
      </c>
      <c r="AD515" s="260" t="str" cm="1">
        <f t="array" ref="AD515">IFERROR(IF(A515="","",INDEX(근로조건!$A$5:$L$1048576,MATCH(A515,근로조건!$A$5:$A$1048576,0)+0,12))*B515,"")</f>
        <v/>
      </c>
      <c r="AE515" s="261" t="str" cm="1">
        <f t="array" ref="AE515">IF(A515="","",INDEX(근로조건!$A$5:$AF$1048576,MATCH(A515,근로조건!$A$5:$A$1048576,0)+0,13))</f>
        <v/>
      </c>
      <c r="AF515" s="262" t="str" cm="1">
        <f t="array" ref="AF515">IF(A515="","",INDEX(근로조건!$A$5:$AF$1048576,MATCH(A515,근로조건!$A$5:$A$1048576,0)+0,14))</f>
        <v/>
      </c>
      <c r="AG515" s="261" t="str" cm="1">
        <f t="array" ref="AG515">IF(A515="","",INDEX(근로조건!$A$5:$AF$1048576,MATCH(A515,근로조건!$A$5:$A$1048576,0)+0,11))</f>
        <v/>
      </c>
      <c r="AH515" s="261" t="str" cm="1">
        <f t="array" ref="AH515">IF(A515="","",INDEX(근로조건!$A$5:$AF$1048576,MATCH(A515,근로조건!$A$5:$A$1048576,0)+0,19))</f>
        <v/>
      </c>
      <c r="AI515" s="262" t="str" cm="1">
        <f t="array" ref="AI515">IF(A515="","",INDEX(근로조건!$A$5:$AF$1048576,MATCH(A515,근로조건!$A$5:$A$1048576,0)+0,17))</f>
        <v/>
      </c>
      <c r="AJ515" s="253"/>
      <c r="AK515" s="253"/>
      <c r="AL515" s="253" t="str" cm="1">
        <f t="array" ref="AL515">IF(A515="","",INDEX(근로조건!$A$5:$AF$1048576,MATCH(A515,근로조건!$A$5:$A$1048576,0)+0,20))</f>
        <v/>
      </c>
      <c r="AM515" s="253"/>
      <c r="AN515" s="253"/>
      <c r="AO515" s="253"/>
      <c r="AP515" s="260"/>
      <c r="AQ515" s="123"/>
      <c r="AR515" s="166"/>
      <c r="AS515" s="267"/>
      <c r="AT515" s="266"/>
      <c r="AU515" s="266"/>
      <c r="AV515" s="266"/>
    </row>
    <row r="516" spans="1:48" x14ac:dyDescent="0.3">
      <c r="A516" s="52"/>
      <c r="B516" s="54"/>
      <c r="C516" s="53"/>
      <c r="D516" s="53"/>
      <c r="E516" s="53"/>
      <c r="F516" s="57"/>
      <c r="G516" s="57"/>
      <c r="H516" s="52"/>
      <c r="I516" s="53"/>
      <c r="J516" s="53"/>
      <c r="K516" s="95"/>
      <c r="L516" s="52"/>
      <c r="M516" s="52"/>
      <c r="N516" s="54"/>
      <c r="O516" s="254" t="str" cm="1">
        <f t="array" ref="O516">IF(A516="","",INDEX(근로조건!$A$5:$Y$1048576,MATCH(A516,근로조건!$A$5:$A$1048576,0)+0,15))</f>
        <v/>
      </c>
      <c r="P516" s="255" t="str" cm="1">
        <f t="array" ref="P516">IF(A516="","",INDEX(근로조건!$A$5:$Y$1048576,MATCH(A516,근로조건!$A$5:$A$1048576,0)+0,16))</f>
        <v/>
      </c>
      <c r="Q516" s="256" t="str" cm="1">
        <f t="array" ref="Q516">IF(A516="","",INDEX(근로조건!$A$5:$ZZ$1048576,MATCH(A516,근로조건!$A$5:$A$1048576,0)+0,21))</f>
        <v/>
      </c>
      <c r="R516" s="61"/>
      <c r="S516" s="61"/>
      <c r="T516" s="61"/>
      <c r="U516" s="61"/>
      <c r="V516" s="61"/>
      <c r="W516" s="61"/>
      <c r="X516" s="61"/>
      <c r="Y516" s="61"/>
      <c r="Z516" s="260" t="str">
        <f t="shared" si="24"/>
        <v/>
      </c>
      <c r="AA516" s="260" t="str">
        <f t="shared" si="25"/>
        <v/>
      </c>
      <c r="AB516" s="260" t="str" cm="1">
        <f t="array" ref="AB516">IFERROR(IF(A516="","",INDEX(근로조건!$A$5:$Z$1048576,MATCH(A516,근로조건!$A$5:$A$1048576,0)+0,17)-INDEX(근로조건!$A$5:$Z$1048576,MATCH(A516,근로조건!$A$5:$A$1048576,0)+0,11))*B516,"")</f>
        <v/>
      </c>
      <c r="AC516" s="260" t="str">
        <f t="shared" si="26"/>
        <v/>
      </c>
      <c r="AD516" s="260" t="str" cm="1">
        <f t="array" ref="AD516">IFERROR(IF(A516="","",INDEX(근로조건!$A$5:$L$1048576,MATCH(A516,근로조건!$A$5:$A$1048576,0)+0,12))*B516,"")</f>
        <v/>
      </c>
      <c r="AE516" s="261" t="str" cm="1">
        <f t="array" ref="AE516">IF(A516="","",INDEX(근로조건!$A$5:$AF$1048576,MATCH(A516,근로조건!$A$5:$A$1048576,0)+0,13))</f>
        <v/>
      </c>
      <c r="AF516" s="262" t="str" cm="1">
        <f t="array" ref="AF516">IF(A516="","",INDEX(근로조건!$A$5:$AF$1048576,MATCH(A516,근로조건!$A$5:$A$1048576,0)+0,14))</f>
        <v/>
      </c>
      <c r="AG516" s="261" t="str" cm="1">
        <f t="array" ref="AG516">IF(A516="","",INDEX(근로조건!$A$5:$AF$1048576,MATCH(A516,근로조건!$A$5:$A$1048576,0)+0,11))</f>
        <v/>
      </c>
      <c r="AH516" s="261" t="str" cm="1">
        <f t="array" ref="AH516">IF(A516="","",INDEX(근로조건!$A$5:$AF$1048576,MATCH(A516,근로조건!$A$5:$A$1048576,0)+0,19))</f>
        <v/>
      </c>
      <c r="AI516" s="262" t="str" cm="1">
        <f t="array" ref="AI516">IF(A516="","",INDEX(근로조건!$A$5:$AF$1048576,MATCH(A516,근로조건!$A$5:$A$1048576,0)+0,17))</f>
        <v/>
      </c>
      <c r="AJ516" s="253"/>
      <c r="AK516" s="253"/>
      <c r="AL516" s="253" t="str" cm="1">
        <f t="array" ref="AL516">IF(A516="","",INDEX(근로조건!$A$5:$AF$1048576,MATCH(A516,근로조건!$A$5:$A$1048576,0)+0,20))</f>
        <v/>
      </c>
      <c r="AM516" s="253"/>
      <c r="AN516" s="253"/>
      <c r="AO516" s="253"/>
      <c r="AP516" s="260"/>
      <c r="AQ516" s="123"/>
      <c r="AR516" s="166"/>
      <c r="AS516" s="267"/>
      <c r="AT516" s="266"/>
      <c r="AU516" s="266"/>
      <c r="AV516" s="266"/>
    </row>
    <row r="517" spans="1:48" x14ac:dyDescent="0.3">
      <c r="A517" s="52"/>
      <c r="B517" s="54"/>
      <c r="C517" s="53"/>
      <c r="D517" s="53"/>
      <c r="E517" s="53"/>
      <c r="F517" s="57"/>
      <c r="G517" s="57"/>
      <c r="H517" s="52"/>
      <c r="I517" s="53"/>
      <c r="J517" s="53"/>
      <c r="K517" s="95"/>
      <c r="L517" s="52"/>
      <c r="M517" s="52"/>
      <c r="N517" s="54"/>
      <c r="O517" s="254" t="str" cm="1">
        <f t="array" ref="O517">IF(A517="","",INDEX(근로조건!$A$5:$Y$1048576,MATCH(A517,근로조건!$A$5:$A$1048576,0)+0,15))</f>
        <v/>
      </c>
      <c r="P517" s="255" t="str" cm="1">
        <f t="array" ref="P517">IF(A517="","",INDEX(근로조건!$A$5:$Y$1048576,MATCH(A517,근로조건!$A$5:$A$1048576,0)+0,16))</f>
        <v/>
      </c>
      <c r="Q517" s="256" t="str" cm="1">
        <f t="array" ref="Q517">IF(A517="","",INDEX(근로조건!$A$5:$ZZ$1048576,MATCH(A517,근로조건!$A$5:$A$1048576,0)+0,21))</f>
        <v/>
      </c>
      <c r="R517" s="61"/>
      <c r="S517" s="61"/>
      <c r="T517" s="61"/>
      <c r="U517" s="61"/>
      <c r="V517" s="61"/>
      <c r="W517" s="61"/>
      <c r="X517" s="61"/>
      <c r="Y517" s="61"/>
      <c r="Z517" s="260" t="str">
        <f t="shared" si="24"/>
        <v/>
      </c>
      <c r="AA517" s="260" t="str">
        <f t="shared" si="25"/>
        <v/>
      </c>
      <c r="AB517" s="260" t="str" cm="1">
        <f t="array" ref="AB517">IFERROR(IF(A517="","",INDEX(근로조건!$A$5:$Z$1048576,MATCH(A517,근로조건!$A$5:$A$1048576,0)+0,17)-INDEX(근로조건!$A$5:$Z$1048576,MATCH(A517,근로조건!$A$5:$A$1048576,0)+0,11))*B517,"")</f>
        <v/>
      </c>
      <c r="AC517" s="260" t="str">
        <f t="shared" si="26"/>
        <v/>
      </c>
      <c r="AD517" s="260" t="str" cm="1">
        <f t="array" ref="AD517">IFERROR(IF(A517="","",INDEX(근로조건!$A$5:$L$1048576,MATCH(A517,근로조건!$A$5:$A$1048576,0)+0,12))*B517,"")</f>
        <v/>
      </c>
      <c r="AE517" s="261" t="str" cm="1">
        <f t="array" ref="AE517">IF(A517="","",INDEX(근로조건!$A$5:$AF$1048576,MATCH(A517,근로조건!$A$5:$A$1048576,0)+0,13))</f>
        <v/>
      </c>
      <c r="AF517" s="262" t="str" cm="1">
        <f t="array" ref="AF517">IF(A517="","",INDEX(근로조건!$A$5:$AF$1048576,MATCH(A517,근로조건!$A$5:$A$1048576,0)+0,14))</f>
        <v/>
      </c>
      <c r="AG517" s="261" t="str" cm="1">
        <f t="array" ref="AG517">IF(A517="","",INDEX(근로조건!$A$5:$AF$1048576,MATCH(A517,근로조건!$A$5:$A$1048576,0)+0,11))</f>
        <v/>
      </c>
      <c r="AH517" s="261" t="str" cm="1">
        <f t="array" ref="AH517">IF(A517="","",INDEX(근로조건!$A$5:$AF$1048576,MATCH(A517,근로조건!$A$5:$A$1048576,0)+0,19))</f>
        <v/>
      </c>
      <c r="AI517" s="262" t="str" cm="1">
        <f t="array" ref="AI517">IF(A517="","",INDEX(근로조건!$A$5:$AF$1048576,MATCH(A517,근로조건!$A$5:$A$1048576,0)+0,17))</f>
        <v/>
      </c>
      <c r="AJ517" s="253"/>
      <c r="AK517" s="253"/>
      <c r="AL517" s="253" t="str" cm="1">
        <f t="array" ref="AL517">IF(A517="","",INDEX(근로조건!$A$5:$AF$1048576,MATCH(A517,근로조건!$A$5:$A$1048576,0)+0,20))</f>
        <v/>
      </c>
      <c r="AM517" s="253"/>
      <c r="AN517" s="253"/>
      <c r="AO517" s="253"/>
      <c r="AP517" s="260"/>
      <c r="AQ517" s="123"/>
      <c r="AR517" s="166"/>
      <c r="AS517" s="267"/>
      <c r="AT517" s="266"/>
      <c r="AU517" s="266"/>
      <c r="AV517" s="266"/>
    </row>
    <row r="518" spans="1:48" x14ac:dyDescent="0.3">
      <c r="A518" s="52"/>
      <c r="B518" s="54"/>
      <c r="C518" s="53"/>
      <c r="D518" s="53"/>
      <c r="E518" s="53"/>
      <c r="F518" s="57"/>
      <c r="G518" s="57"/>
      <c r="H518" s="52"/>
      <c r="I518" s="53"/>
      <c r="J518" s="53"/>
      <c r="K518" s="95"/>
      <c r="L518" s="52"/>
      <c r="M518" s="52"/>
      <c r="N518" s="54"/>
      <c r="O518" s="254" t="str" cm="1">
        <f t="array" ref="O518">IF(A518="","",INDEX(근로조건!$A$5:$Y$1048576,MATCH(A518,근로조건!$A$5:$A$1048576,0)+0,15))</f>
        <v/>
      </c>
      <c r="P518" s="255" t="str" cm="1">
        <f t="array" ref="P518">IF(A518="","",INDEX(근로조건!$A$5:$Y$1048576,MATCH(A518,근로조건!$A$5:$A$1048576,0)+0,16))</f>
        <v/>
      </c>
      <c r="Q518" s="256" t="str" cm="1">
        <f t="array" ref="Q518">IF(A518="","",INDEX(근로조건!$A$5:$ZZ$1048576,MATCH(A518,근로조건!$A$5:$A$1048576,0)+0,21))</f>
        <v/>
      </c>
      <c r="R518" s="61"/>
      <c r="S518" s="61"/>
      <c r="T518" s="61"/>
      <c r="U518" s="61"/>
      <c r="V518" s="61"/>
      <c r="W518" s="61"/>
      <c r="X518" s="61"/>
      <c r="Y518" s="61"/>
      <c r="Z518" s="260" t="str">
        <f t="shared" ref="Z518:Z581" si="27">IF(AE518="","",SUM(AB518,AD518))</f>
        <v/>
      </c>
      <c r="AA518" s="260" t="str">
        <f t="shared" ref="AA518:AA581" si="28">IF(AE518="","",IF(AE518&gt;=8,8*B518,AE518*B518))</f>
        <v/>
      </c>
      <c r="AB518" s="260" t="str" cm="1">
        <f t="array" ref="AB518">IFERROR(IF(A518="","",INDEX(근로조건!$A$5:$Z$1048576,MATCH(A518,근로조건!$A$5:$A$1048576,0)+0,17)-INDEX(근로조건!$A$5:$Z$1048576,MATCH(A518,근로조건!$A$5:$A$1048576,0)+0,11))*B518,"")</f>
        <v/>
      </c>
      <c r="AC518" s="260" t="str">
        <f t="shared" ref="AC518:AC581" si="29">IFERROR(AD518/(365/7/12),"")</f>
        <v/>
      </c>
      <c r="AD518" s="260" t="str" cm="1">
        <f t="array" ref="AD518">IFERROR(IF(A518="","",INDEX(근로조건!$A$5:$L$1048576,MATCH(A518,근로조건!$A$5:$A$1048576,0)+0,12))*B518,"")</f>
        <v/>
      </c>
      <c r="AE518" s="261" t="str" cm="1">
        <f t="array" ref="AE518">IF(A518="","",INDEX(근로조건!$A$5:$AF$1048576,MATCH(A518,근로조건!$A$5:$A$1048576,0)+0,13))</f>
        <v/>
      </c>
      <c r="AF518" s="262" t="str" cm="1">
        <f t="array" ref="AF518">IF(A518="","",INDEX(근로조건!$A$5:$AF$1048576,MATCH(A518,근로조건!$A$5:$A$1048576,0)+0,14))</f>
        <v/>
      </c>
      <c r="AG518" s="261" t="str" cm="1">
        <f t="array" ref="AG518">IF(A518="","",INDEX(근로조건!$A$5:$AF$1048576,MATCH(A518,근로조건!$A$5:$A$1048576,0)+0,11))</f>
        <v/>
      </c>
      <c r="AH518" s="261" t="str" cm="1">
        <f t="array" ref="AH518">IF(A518="","",INDEX(근로조건!$A$5:$AF$1048576,MATCH(A518,근로조건!$A$5:$A$1048576,0)+0,19))</f>
        <v/>
      </c>
      <c r="AI518" s="262" t="str" cm="1">
        <f t="array" ref="AI518">IF(A518="","",INDEX(근로조건!$A$5:$AF$1048576,MATCH(A518,근로조건!$A$5:$A$1048576,0)+0,17))</f>
        <v/>
      </c>
      <c r="AJ518" s="253"/>
      <c r="AK518" s="253"/>
      <c r="AL518" s="253" t="str" cm="1">
        <f t="array" ref="AL518">IF(A518="","",INDEX(근로조건!$A$5:$AF$1048576,MATCH(A518,근로조건!$A$5:$A$1048576,0)+0,20))</f>
        <v/>
      </c>
      <c r="AM518" s="253"/>
      <c r="AN518" s="253"/>
      <c r="AO518" s="253"/>
      <c r="AP518" s="260"/>
      <c r="AQ518" s="123"/>
      <c r="AR518" s="166"/>
      <c r="AS518" s="267"/>
      <c r="AT518" s="266"/>
      <c r="AU518" s="266"/>
      <c r="AV518" s="266"/>
    </row>
    <row r="519" spans="1:48" x14ac:dyDescent="0.3">
      <c r="A519" s="52"/>
      <c r="B519" s="54"/>
      <c r="C519" s="53"/>
      <c r="D519" s="53"/>
      <c r="E519" s="53"/>
      <c r="F519" s="57"/>
      <c r="G519" s="57"/>
      <c r="H519" s="52"/>
      <c r="I519" s="53"/>
      <c r="J519" s="53"/>
      <c r="K519" s="95"/>
      <c r="L519" s="52"/>
      <c r="M519" s="52"/>
      <c r="N519" s="54"/>
      <c r="O519" s="254" t="str" cm="1">
        <f t="array" ref="O519">IF(A519="","",INDEX(근로조건!$A$5:$Y$1048576,MATCH(A519,근로조건!$A$5:$A$1048576,0)+0,15))</f>
        <v/>
      </c>
      <c r="P519" s="255" t="str" cm="1">
        <f t="array" ref="P519">IF(A519="","",INDEX(근로조건!$A$5:$Y$1048576,MATCH(A519,근로조건!$A$5:$A$1048576,0)+0,16))</f>
        <v/>
      </c>
      <c r="Q519" s="256" t="str" cm="1">
        <f t="array" ref="Q519">IF(A519="","",INDEX(근로조건!$A$5:$ZZ$1048576,MATCH(A519,근로조건!$A$5:$A$1048576,0)+0,21))</f>
        <v/>
      </c>
      <c r="R519" s="61"/>
      <c r="S519" s="61"/>
      <c r="T519" s="61"/>
      <c r="U519" s="61"/>
      <c r="V519" s="61"/>
      <c r="W519" s="61"/>
      <c r="X519" s="61"/>
      <c r="Y519" s="61"/>
      <c r="Z519" s="260" t="str">
        <f t="shared" si="27"/>
        <v/>
      </c>
      <c r="AA519" s="260" t="str">
        <f t="shared" si="28"/>
        <v/>
      </c>
      <c r="AB519" s="260" t="str" cm="1">
        <f t="array" ref="AB519">IFERROR(IF(A519="","",INDEX(근로조건!$A$5:$Z$1048576,MATCH(A519,근로조건!$A$5:$A$1048576,0)+0,17)-INDEX(근로조건!$A$5:$Z$1048576,MATCH(A519,근로조건!$A$5:$A$1048576,0)+0,11))*B519,"")</f>
        <v/>
      </c>
      <c r="AC519" s="260" t="str">
        <f t="shared" si="29"/>
        <v/>
      </c>
      <c r="AD519" s="260" t="str" cm="1">
        <f t="array" ref="AD519">IFERROR(IF(A519="","",INDEX(근로조건!$A$5:$L$1048576,MATCH(A519,근로조건!$A$5:$A$1048576,0)+0,12))*B519,"")</f>
        <v/>
      </c>
      <c r="AE519" s="261" t="str" cm="1">
        <f t="array" ref="AE519">IF(A519="","",INDEX(근로조건!$A$5:$AF$1048576,MATCH(A519,근로조건!$A$5:$A$1048576,0)+0,13))</f>
        <v/>
      </c>
      <c r="AF519" s="262" t="str" cm="1">
        <f t="array" ref="AF519">IF(A519="","",INDEX(근로조건!$A$5:$AF$1048576,MATCH(A519,근로조건!$A$5:$A$1048576,0)+0,14))</f>
        <v/>
      </c>
      <c r="AG519" s="261" t="str" cm="1">
        <f t="array" ref="AG519">IF(A519="","",INDEX(근로조건!$A$5:$AF$1048576,MATCH(A519,근로조건!$A$5:$A$1048576,0)+0,11))</f>
        <v/>
      </c>
      <c r="AH519" s="261" t="str" cm="1">
        <f t="array" ref="AH519">IF(A519="","",INDEX(근로조건!$A$5:$AF$1048576,MATCH(A519,근로조건!$A$5:$A$1048576,0)+0,19))</f>
        <v/>
      </c>
      <c r="AI519" s="262" t="str" cm="1">
        <f t="array" ref="AI519">IF(A519="","",INDEX(근로조건!$A$5:$AF$1048576,MATCH(A519,근로조건!$A$5:$A$1048576,0)+0,17))</f>
        <v/>
      </c>
      <c r="AJ519" s="253"/>
      <c r="AK519" s="253"/>
      <c r="AL519" s="253" t="str" cm="1">
        <f t="array" ref="AL519">IF(A519="","",INDEX(근로조건!$A$5:$AF$1048576,MATCH(A519,근로조건!$A$5:$A$1048576,0)+0,20))</f>
        <v/>
      </c>
      <c r="AM519" s="253"/>
      <c r="AN519" s="253"/>
      <c r="AO519" s="253"/>
      <c r="AP519" s="260"/>
      <c r="AQ519" s="123"/>
      <c r="AR519" s="166"/>
      <c r="AS519" s="267"/>
      <c r="AT519" s="266"/>
      <c r="AU519" s="266"/>
      <c r="AV519" s="266"/>
    </row>
    <row r="520" spans="1:48" x14ac:dyDescent="0.3">
      <c r="A520" s="52"/>
      <c r="B520" s="54"/>
      <c r="C520" s="53"/>
      <c r="D520" s="53"/>
      <c r="E520" s="53"/>
      <c r="F520" s="57"/>
      <c r="G520" s="57"/>
      <c r="H520" s="52"/>
      <c r="I520" s="53"/>
      <c r="J520" s="53"/>
      <c r="K520" s="95"/>
      <c r="L520" s="52"/>
      <c r="M520" s="52"/>
      <c r="N520" s="54"/>
      <c r="O520" s="254" t="str" cm="1">
        <f t="array" ref="O520">IF(A520="","",INDEX(근로조건!$A$5:$Y$1048576,MATCH(A520,근로조건!$A$5:$A$1048576,0)+0,15))</f>
        <v/>
      </c>
      <c r="P520" s="255" t="str" cm="1">
        <f t="array" ref="P520">IF(A520="","",INDEX(근로조건!$A$5:$Y$1048576,MATCH(A520,근로조건!$A$5:$A$1048576,0)+0,16))</f>
        <v/>
      </c>
      <c r="Q520" s="256" t="str" cm="1">
        <f t="array" ref="Q520">IF(A520="","",INDEX(근로조건!$A$5:$ZZ$1048576,MATCH(A520,근로조건!$A$5:$A$1048576,0)+0,21))</f>
        <v/>
      </c>
      <c r="R520" s="61"/>
      <c r="S520" s="61"/>
      <c r="T520" s="61"/>
      <c r="U520" s="61"/>
      <c r="V520" s="61"/>
      <c r="W520" s="61"/>
      <c r="X520" s="61"/>
      <c r="Y520" s="61"/>
      <c r="Z520" s="260" t="str">
        <f t="shared" si="27"/>
        <v/>
      </c>
      <c r="AA520" s="260" t="str">
        <f t="shared" si="28"/>
        <v/>
      </c>
      <c r="AB520" s="260" t="str" cm="1">
        <f t="array" ref="AB520">IFERROR(IF(A520="","",INDEX(근로조건!$A$5:$Z$1048576,MATCH(A520,근로조건!$A$5:$A$1048576,0)+0,17)-INDEX(근로조건!$A$5:$Z$1048576,MATCH(A520,근로조건!$A$5:$A$1048576,0)+0,11))*B520,"")</f>
        <v/>
      </c>
      <c r="AC520" s="260" t="str">
        <f t="shared" si="29"/>
        <v/>
      </c>
      <c r="AD520" s="260" t="str" cm="1">
        <f t="array" ref="AD520">IFERROR(IF(A520="","",INDEX(근로조건!$A$5:$L$1048576,MATCH(A520,근로조건!$A$5:$A$1048576,0)+0,12))*B520,"")</f>
        <v/>
      </c>
      <c r="AE520" s="261" t="str" cm="1">
        <f t="array" ref="AE520">IF(A520="","",INDEX(근로조건!$A$5:$AF$1048576,MATCH(A520,근로조건!$A$5:$A$1048576,0)+0,13))</f>
        <v/>
      </c>
      <c r="AF520" s="262" t="str" cm="1">
        <f t="array" ref="AF520">IF(A520="","",INDEX(근로조건!$A$5:$AF$1048576,MATCH(A520,근로조건!$A$5:$A$1048576,0)+0,14))</f>
        <v/>
      </c>
      <c r="AG520" s="261" t="str" cm="1">
        <f t="array" ref="AG520">IF(A520="","",INDEX(근로조건!$A$5:$AF$1048576,MATCH(A520,근로조건!$A$5:$A$1048576,0)+0,11))</f>
        <v/>
      </c>
      <c r="AH520" s="261" t="str" cm="1">
        <f t="array" ref="AH520">IF(A520="","",INDEX(근로조건!$A$5:$AF$1048576,MATCH(A520,근로조건!$A$5:$A$1048576,0)+0,19))</f>
        <v/>
      </c>
      <c r="AI520" s="262" t="str" cm="1">
        <f t="array" ref="AI520">IF(A520="","",INDEX(근로조건!$A$5:$AF$1048576,MATCH(A520,근로조건!$A$5:$A$1048576,0)+0,17))</f>
        <v/>
      </c>
      <c r="AJ520" s="253"/>
      <c r="AK520" s="253"/>
      <c r="AL520" s="253" t="str" cm="1">
        <f t="array" ref="AL520">IF(A520="","",INDEX(근로조건!$A$5:$AF$1048576,MATCH(A520,근로조건!$A$5:$A$1048576,0)+0,20))</f>
        <v/>
      </c>
      <c r="AM520" s="253"/>
      <c r="AN520" s="253"/>
      <c r="AO520" s="253"/>
      <c r="AP520" s="260"/>
      <c r="AQ520" s="123"/>
      <c r="AR520" s="166"/>
      <c r="AS520" s="267"/>
      <c r="AT520" s="266"/>
      <c r="AU520" s="266"/>
      <c r="AV520" s="266"/>
    </row>
    <row r="521" spans="1:48" x14ac:dyDescent="0.3">
      <c r="A521" s="52"/>
      <c r="B521" s="54"/>
      <c r="C521" s="53"/>
      <c r="D521" s="53"/>
      <c r="E521" s="53"/>
      <c r="F521" s="57"/>
      <c r="G521" s="57"/>
      <c r="H521" s="52"/>
      <c r="I521" s="53"/>
      <c r="J521" s="53"/>
      <c r="K521" s="95"/>
      <c r="L521" s="52"/>
      <c r="M521" s="52"/>
      <c r="N521" s="54"/>
      <c r="O521" s="254" t="str" cm="1">
        <f t="array" ref="O521">IF(A521="","",INDEX(근로조건!$A$5:$Y$1048576,MATCH(A521,근로조건!$A$5:$A$1048576,0)+0,15))</f>
        <v/>
      </c>
      <c r="P521" s="255" t="str" cm="1">
        <f t="array" ref="P521">IF(A521="","",INDEX(근로조건!$A$5:$Y$1048576,MATCH(A521,근로조건!$A$5:$A$1048576,0)+0,16))</f>
        <v/>
      </c>
      <c r="Q521" s="256" t="str" cm="1">
        <f t="array" ref="Q521">IF(A521="","",INDEX(근로조건!$A$5:$ZZ$1048576,MATCH(A521,근로조건!$A$5:$A$1048576,0)+0,21))</f>
        <v/>
      </c>
      <c r="R521" s="61"/>
      <c r="S521" s="61"/>
      <c r="T521" s="61"/>
      <c r="U521" s="61"/>
      <c r="V521" s="61"/>
      <c r="W521" s="61"/>
      <c r="X521" s="61"/>
      <c r="Y521" s="61"/>
      <c r="Z521" s="260" t="str">
        <f t="shared" si="27"/>
        <v/>
      </c>
      <c r="AA521" s="260" t="str">
        <f t="shared" si="28"/>
        <v/>
      </c>
      <c r="AB521" s="260" t="str" cm="1">
        <f t="array" ref="AB521">IFERROR(IF(A521="","",INDEX(근로조건!$A$5:$Z$1048576,MATCH(A521,근로조건!$A$5:$A$1048576,0)+0,17)-INDEX(근로조건!$A$5:$Z$1048576,MATCH(A521,근로조건!$A$5:$A$1048576,0)+0,11))*B521,"")</f>
        <v/>
      </c>
      <c r="AC521" s="260" t="str">
        <f t="shared" si="29"/>
        <v/>
      </c>
      <c r="AD521" s="260" t="str" cm="1">
        <f t="array" ref="AD521">IFERROR(IF(A521="","",INDEX(근로조건!$A$5:$L$1048576,MATCH(A521,근로조건!$A$5:$A$1048576,0)+0,12))*B521,"")</f>
        <v/>
      </c>
      <c r="AE521" s="261" t="str" cm="1">
        <f t="array" ref="AE521">IF(A521="","",INDEX(근로조건!$A$5:$AF$1048576,MATCH(A521,근로조건!$A$5:$A$1048576,0)+0,13))</f>
        <v/>
      </c>
      <c r="AF521" s="262" t="str" cm="1">
        <f t="array" ref="AF521">IF(A521="","",INDEX(근로조건!$A$5:$AF$1048576,MATCH(A521,근로조건!$A$5:$A$1048576,0)+0,14))</f>
        <v/>
      </c>
      <c r="AG521" s="261" t="str" cm="1">
        <f t="array" ref="AG521">IF(A521="","",INDEX(근로조건!$A$5:$AF$1048576,MATCH(A521,근로조건!$A$5:$A$1048576,0)+0,11))</f>
        <v/>
      </c>
      <c r="AH521" s="261" t="str" cm="1">
        <f t="array" ref="AH521">IF(A521="","",INDEX(근로조건!$A$5:$AF$1048576,MATCH(A521,근로조건!$A$5:$A$1048576,0)+0,19))</f>
        <v/>
      </c>
      <c r="AI521" s="262" t="str" cm="1">
        <f t="array" ref="AI521">IF(A521="","",INDEX(근로조건!$A$5:$AF$1048576,MATCH(A521,근로조건!$A$5:$A$1048576,0)+0,17))</f>
        <v/>
      </c>
      <c r="AJ521" s="253"/>
      <c r="AK521" s="253"/>
      <c r="AL521" s="253" t="str" cm="1">
        <f t="array" ref="AL521">IF(A521="","",INDEX(근로조건!$A$5:$AF$1048576,MATCH(A521,근로조건!$A$5:$A$1048576,0)+0,20))</f>
        <v/>
      </c>
      <c r="AM521" s="253"/>
      <c r="AN521" s="253"/>
      <c r="AO521" s="253"/>
      <c r="AP521" s="260"/>
      <c r="AQ521" s="123"/>
      <c r="AR521" s="166"/>
      <c r="AS521" s="267"/>
      <c r="AT521" s="266"/>
      <c r="AU521" s="266"/>
      <c r="AV521" s="266"/>
    </row>
    <row r="522" spans="1:48" x14ac:dyDescent="0.3">
      <c r="A522" s="52"/>
      <c r="B522" s="54"/>
      <c r="C522" s="53"/>
      <c r="D522" s="53"/>
      <c r="E522" s="53"/>
      <c r="F522" s="57"/>
      <c r="G522" s="57"/>
      <c r="H522" s="52"/>
      <c r="I522" s="53"/>
      <c r="J522" s="53"/>
      <c r="K522" s="95"/>
      <c r="L522" s="52"/>
      <c r="M522" s="52"/>
      <c r="N522" s="54"/>
      <c r="O522" s="254" t="str" cm="1">
        <f t="array" ref="O522">IF(A522="","",INDEX(근로조건!$A$5:$Y$1048576,MATCH(A522,근로조건!$A$5:$A$1048576,0)+0,15))</f>
        <v/>
      </c>
      <c r="P522" s="255" t="str" cm="1">
        <f t="array" ref="P522">IF(A522="","",INDEX(근로조건!$A$5:$Y$1048576,MATCH(A522,근로조건!$A$5:$A$1048576,0)+0,16))</f>
        <v/>
      </c>
      <c r="Q522" s="256" t="str" cm="1">
        <f t="array" ref="Q522">IF(A522="","",INDEX(근로조건!$A$5:$ZZ$1048576,MATCH(A522,근로조건!$A$5:$A$1048576,0)+0,21))</f>
        <v/>
      </c>
      <c r="R522" s="61"/>
      <c r="S522" s="61"/>
      <c r="T522" s="61"/>
      <c r="U522" s="61"/>
      <c r="V522" s="61"/>
      <c r="W522" s="61"/>
      <c r="X522" s="61"/>
      <c r="Y522" s="61"/>
      <c r="Z522" s="260" t="str">
        <f t="shared" si="27"/>
        <v/>
      </c>
      <c r="AA522" s="260" t="str">
        <f t="shared" si="28"/>
        <v/>
      </c>
      <c r="AB522" s="260" t="str" cm="1">
        <f t="array" ref="AB522">IFERROR(IF(A522="","",INDEX(근로조건!$A$5:$Z$1048576,MATCH(A522,근로조건!$A$5:$A$1048576,0)+0,17)-INDEX(근로조건!$A$5:$Z$1048576,MATCH(A522,근로조건!$A$5:$A$1048576,0)+0,11))*B522,"")</f>
        <v/>
      </c>
      <c r="AC522" s="260" t="str">
        <f t="shared" si="29"/>
        <v/>
      </c>
      <c r="AD522" s="260" t="str" cm="1">
        <f t="array" ref="AD522">IFERROR(IF(A522="","",INDEX(근로조건!$A$5:$L$1048576,MATCH(A522,근로조건!$A$5:$A$1048576,0)+0,12))*B522,"")</f>
        <v/>
      </c>
      <c r="AE522" s="261" t="str" cm="1">
        <f t="array" ref="AE522">IF(A522="","",INDEX(근로조건!$A$5:$AF$1048576,MATCH(A522,근로조건!$A$5:$A$1048576,0)+0,13))</f>
        <v/>
      </c>
      <c r="AF522" s="262" t="str" cm="1">
        <f t="array" ref="AF522">IF(A522="","",INDEX(근로조건!$A$5:$AF$1048576,MATCH(A522,근로조건!$A$5:$A$1048576,0)+0,14))</f>
        <v/>
      </c>
      <c r="AG522" s="261" t="str" cm="1">
        <f t="array" ref="AG522">IF(A522="","",INDEX(근로조건!$A$5:$AF$1048576,MATCH(A522,근로조건!$A$5:$A$1048576,0)+0,11))</f>
        <v/>
      </c>
      <c r="AH522" s="261" t="str" cm="1">
        <f t="array" ref="AH522">IF(A522="","",INDEX(근로조건!$A$5:$AF$1048576,MATCH(A522,근로조건!$A$5:$A$1048576,0)+0,19))</f>
        <v/>
      </c>
      <c r="AI522" s="262" t="str" cm="1">
        <f t="array" ref="AI522">IF(A522="","",INDEX(근로조건!$A$5:$AF$1048576,MATCH(A522,근로조건!$A$5:$A$1048576,0)+0,17))</f>
        <v/>
      </c>
      <c r="AJ522" s="253"/>
      <c r="AK522" s="253"/>
      <c r="AL522" s="253" t="str" cm="1">
        <f t="array" ref="AL522">IF(A522="","",INDEX(근로조건!$A$5:$AF$1048576,MATCH(A522,근로조건!$A$5:$A$1048576,0)+0,20))</f>
        <v/>
      </c>
      <c r="AM522" s="253"/>
      <c r="AN522" s="253"/>
      <c r="AO522" s="253"/>
      <c r="AP522" s="260"/>
      <c r="AQ522" s="123"/>
      <c r="AR522" s="166"/>
      <c r="AS522" s="267"/>
      <c r="AT522" s="266"/>
      <c r="AU522" s="266"/>
      <c r="AV522" s="266"/>
    </row>
    <row r="523" spans="1:48" x14ac:dyDescent="0.3">
      <c r="A523" s="52"/>
      <c r="B523" s="54"/>
      <c r="C523" s="53"/>
      <c r="D523" s="53"/>
      <c r="E523" s="53"/>
      <c r="F523" s="57"/>
      <c r="G523" s="57"/>
      <c r="H523" s="52"/>
      <c r="I523" s="53"/>
      <c r="J523" s="53"/>
      <c r="K523" s="95"/>
      <c r="L523" s="52"/>
      <c r="M523" s="52"/>
      <c r="N523" s="54"/>
      <c r="O523" s="254" t="str" cm="1">
        <f t="array" ref="O523">IF(A523="","",INDEX(근로조건!$A$5:$Y$1048576,MATCH(A523,근로조건!$A$5:$A$1048576,0)+0,15))</f>
        <v/>
      </c>
      <c r="P523" s="255" t="str" cm="1">
        <f t="array" ref="P523">IF(A523="","",INDEX(근로조건!$A$5:$Y$1048576,MATCH(A523,근로조건!$A$5:$A$1048576,0)+0,16))</f>
        <v/>
      </c>
      <c r="Q523" s="256" t="str" cm="1">
        <f t="array" ref="Q523">IF(A523="","",INDEX(근로조건!$A$5:$ZZ$1048576,MATCH(A523,근로조건!$A$5:$A$1048576,0)+0,21))</f>
        <v/>
      </c>
      <c r="R523" s="61"/>
      <c r="S523" s="61"/>
      <c r="T523" s="61"/>
      <c r="U523" s="61"/>
      <c r="V523" s="61"/>
      <c r="W523" s="61"/>
      <c r="X523" s="61"/>
      <c r="Y523" s="61"/>
      <c r="Z523" s="260" t="str">
        <f t="shared" si="27"/>
        <v/>
      </c>
      <c r="AA523" s="260" t="str">
        <f t="shared" si="28"/>
        <v/>
      </c>
      <c r="AB523" s="260" t="str" cm="1">
        <f t="array" ref="AB523">IFERROR(IF(A523="","",INDEX(근로조건!$A$5:$Z$1048576,MATCH(A523,근로조건!$A$5:$A$1048576,0)+0,17)-INDEX(근로조건!$A$5:$Z$1048576,MATCH(A523,근로조건!$A$5:$A$1048576,0)+0,11))*B523,"")</f>
        <v/>
      </c>
      <c r="AC523" s="260" t="str">
        <f t="shared" si="29"/>
        <v/>
      </c>
      <c r="AD523" s="260" t="str" cm="1">
        <f t="array" ref="AD523">IFERROR(IF(A523="","",INDEX(근로조건!$A$5:$L$1048576,MATCH(A523,근로조건!$A$5:$A$1048576,0)+0,12))*B523,"")</f>
        <v/>
      </c>
      <c r="AE523" s="261" t="str" cm="1">
        <f t="array" ref="AE523">IF(A523="","",INDEX(근로조건!$A$5:$AF$1048576,MATCH(A523,근로조건!$A$5:$A$1048576,0)+0,13))</f>
        <v/>
      </c>
      <c r="AF523" s="262" t="str" cm="1">
        <f t="array" ref="AF523">IF(A523="","",INDEX(근로조건!$A$5:$AF$1048576,MATCH(A523,근로조건!$A$5:$A$1048576,0)+0,14))</f>
        <v/>
      </c>
      <c r="AG523" s="261" t="str" cm="1">
        <f t="array" ref="AG523">IF(A523="","",INDEX(근로조건!$A$5:$AF$1048576,MATCH(A523,근로조건!$A$5:$A$1048576,0)+0,11))</f>
        <v/>
      </c>
      <c r="AH523" s="261" t="str" cm="1">
        <f t="array" ref="AH523">IF(A523="","",INDEX(근로조건!$A$5:$AF$1048576,MATCH(A523,근로조건!$A$5:$A$1048576,0)+0,19))</f>
        <v/>
      </c>
      <c r="AI523" s="262" t="str" cm="1">
        <f t="array" ref="AI523">IF(A523="","",INDEX(근로조건!$A$5:$AF$1048576,MATCH(A523,근로조건!$A$5:$A$1048576,0)+0,17))</f>
        <v/>
      </c>
      <c r="AJ523" s="253"/>
      <c r="AK523" s="253"/>
      <c r="AL523" s="253" t="str" cm="1">
        <f t="array" ref="AL523">IF(A523="","",INDEX(근로조건!$A$5:$AF$1048576,MATCH(A523,근로조건!$A$5:$A$1048576,0)+0,20))</f>
        <v/>
      </c>
      <c r="AM523" s="253"/>
      <c r="AN523" s="253"/>
      <c r="AO523" s="253"/>
      <c r="AP523" s="260"/>
      <c r="AQ523" s="123"/>
      <c r="AR523" s="166"/>
      <c r="AS523" s="267"/>
      <c r="AT523" s="266"/>
      <c r="AU523" s="266"/>
      <c r="AV523" s="266"/>
    </row>
    <row r="524" spans="1:48" x14ac:dyDescent="0.3">
      <c r="A524" s="52"/>
      <c r="B524" s="54"/>
      <c r="C524" s="53"/>
      <c r="D524" s="53"/>
      <c r="E524" s="53"/>
      <c r="F524" s="57"/>
      <c r="G524" s="57"/>
      <c r="H524" s="52"/>
      <c r="I524" s="53"/>
      <c r="J524" s="53"/>
      <c r="K524" s="95"/>
      <c r="L524" s="52"/>
      <c r="M524" s="52"/>
      <c r="N524" s="54"/>
      <c r="O524" s="254" t="str" cm="1">
        <f t="array" ref="O524">IF(A524="","",INDEX(근로조건!$A$5:$Y$1048576,MATCH(A524,근로조건!$A$5:$A$1048576,0)+0,15))</f>
        <v/>
      </c>
      <c r="P524" s="255" t="str" cm="1">
        <f t="array" ref="P524">IF(A524="","",INDEX(근로조건!$A$5:$Y$1048576,MATCH(A524,근로조건!$A$5:$A$1048576,0)+0,16))</f>
        <v/>
      </c>
      <c r="Q524" s="256" t="str" cm="1">
        <f t="array" ref="Q524">IF(A524="","",INDEX(근로조건!$A$5:$ZZ$1048576,MATCH(A524,근로조건!$A$5:$A$1048576,0)+0,21))</f>
        <v/>
      </c>
      <c r="R524" s="61"/>
      <c r="S524" s="61"/>
      <c r="T524" s="61"/>
      <c r="U524" s="61"/>
      <c r="V524" s="61"/>
      <c r="W524" s="61"/>
      <c r="X524" s="61"/>
      <c r="Y524" s="61"/>
      <c r="Z524" s="260" t="str">
        <f t="shared" si="27"/>
        <v/>
      </c>
      <c r="AA524" s="260" t="str">
        <f t="shared" si="28"/>
        <v/>
      </c>
      <c r="AB524" s="260" t="str" cm="1">
        <f t="array" ref="AB524">IFERROR(IF(A524="","",INDEX(근로조건!$A$5:$Z$1048576,MATCH(A524,근로조건!$A$5:$A$1048576,0)+0,17)-INDEX(근로조건!$A$5:$Z$1048576,MATCH(A524,근로조건!$A$5:$A$1048576,0)+0,11))*B524,"")</f>
        <v/>
      </c>
      <c r="AC524" s="260" t="str">
        <f t="shared" si="29"/>
        <v/>
      </c>
      <c r="AD524" s="260" t="str" cm="1">
        <f t="array" ref="AD524">IFERROR(IF(A524="","",INDEX(근로조건!$A$5:$L$1048576,MATCH(A524,근로조건!$A$5:$A$1048576,0)+0,12))*B524,"")</f>
        <v/>
      </c>
      <c r="AE524" s="261" t="str" cm="1">
        <f t="array" ref="AE524">IF(A524="","",INDEX(근로조건!$A$5:$AF$1048576,MATCH(A524,근로조건!$A$5:$A$1048576,0)+0,13))</f>
        <v/>
      </c>
      <c r="AF524" s="262" t="str" cm="1">
        <f t="array" ref="AF524">IF(A524="","",INDEX(근로조건!$A$5:$AF$1048576,MATCH(A524,근로조건!$A$5:$A$1048576,0)+0,14))</f>
        <v/>
      </c>
      <c r="AG524" s="261" t="str" cm="1">
        <f t="array" ref="AG524">IF(A524="","",INDEX(근로조건!$A$5:$AF$1048576,MATCH(A524,근로조건!$A$5:$A$1048576,0)+0,11))</f>
        <v/>
      </c>
      <c r="AH524" s="261" t="str" cm="1">
        <f t="array" ref="AH524">IF(A524="","",INDEX(근로조건!$A$5:$AF$1048576,MATCH(A524,근로조건!$A$5:$A$1048576,0)+0,19))</f>
        <v/>
      </c>
      <c r="AI524" s="262" t="str" cm="1">
        <f t="array" ref="AI524">IF(A524="","",INDEX(근로조건!$A$5:$AF$1048576,MATCH(A524,근로조건!$A$5:$A$1048576,0)+0,17))</f>
        <v/>
      </c>
      <c r="AJ524" s="253"/>
      <c r="AK524" s="253"/>
      <c r="AL524" s="253" t="str" cm="1">
        <f t="array" ref="AL524">IF(A524="","",INDEX(근로조건!$A$5:$AF$1048576,MATCH(A524,근로조건!$A$5:$A$1048576,0)+0,20))</f>
        <v/>
      </c>
      <c r="AM524" s="253"/>
      <c r="AN524" s="253"/>
      <c r="AO524" s="253"/>
      <c r="AP524" s="260"/>
      <c r="AQ524" s="123"/>
      <c r="AR524" s="166"/>
      <c r="AS524" s="267"/>
      <c r="AT524" s="266"/>
      <c r="AU524" s="266"/>
      <c r="AV524" s="266"/>
    </row>
    <row r="525" spans="1:48" x14ac:dyDescent="0.3">
      <c r="A525" s="52"/>
      <c r="B525" s="54"/>
      <c r="C525" s="53"/>
      <c r="D525" s="53"/>
      <c r="E525" s="53"/>
      <c r="F525" s="57"/>
      <c r="G525" s="57"/>
      <c r="H525" s="52"/>
      <c r="I525" s="53"/>
      <c r="J525" s="53"/>
      <c r="K525" s="95"/>
      <c r="L525" s="52"/>
      <c r="M525" s="52"/>
      <c r="N525" s="54"/>
      <c r="O525" s="254" t="str" cm="1">
        <f t="array" ref="O525">IF(A525="","",INDEX(근로조건!$A$5:$Y$1048576,MATCH(A525,근로조건!$A$5:$A$1048576,0)+0,15))</f>
        <v/>
      </c>
      <c r="P525" s="255" t="str" cm="1">
        <f t="array" ref="P525">IF(A525="","",INDEX(근로조건!$A$5:$Y$1048576,MATCH(A525,근로조건!$A$5:$A$1048576,0)+0,16))</f>
        <v/>
      </c>
      <c r="Q525" s="256" t="str" cm="1">
        <f t="array" ref="Q525">IF(A525="","",INDEX(근로조건!$A$5:$ZZ$1048576,MATCH(A525,근로조건!$A$5:$A$1048576,0)+0,21))</f>
        <v/>
      </c>
      <c r="R525" s="61"/>
      <c r="S525" s="61"/>
      <c r="T525" s="61"/>
      <c r="U525" s="61"/>
      <c r="V525" s="61"/>
      <c r="W525" s="61"/>
      <c r="X525" s="61"/>
      <c r="Y525" s="61"/>
      <c r="Z525" s="260" t="str">
        <f t="shared" si="27"/>
        <v/>
      </c>
      <c r="AA525" s="260" t="str">
        <f t="shared" si="28"/>
        <v/>
      </c>
      <c r="AB525" s="260" t="str" cm="1">
        <f t="array" ref="AB525">IFERROR(IF(A525="","",INDEX(근로조건!$A$5:$Z$1048576,MATCH(A525,근로조건!$A$5:$A$1048576,0)+0,17)-INDEX(근로조건!$A$5:$Z$1048576,MATCH(A525,근로조건!$A$5:$A$1048576,0)+0,11))*B525,"")</f>
        <v/>
      </c>
      <c r="AC525" s="260" t="str">
        <f t="shared" si="29"/>
        <v/>
      </c>
      <c r="AD525" s="260" t="str" cm="1">
        <f t="array" ref="AD525">IFERROR(IF(A525="","",INDEX(근로조건!$A$5:$L$1048576,MATCH(A525,근로조건!$A$5:$A$1048576,0)+0,12))*B525,"")</f>
        <v/>
      </c>
      <c r="AE525" s="261" t="str" cm="1">
        <f t="array" ref="AE525">IF(A525="","",INDEX(근로조건!$A$5:$AF$1048576,MATCH(A525,근로조건!$A$5:$A$1048576,0)+0,13))</f>
        <v/>
      </c>
      <c r="AF525" s="262" t="str" cm="1">
        <f t="array" ref="AF525">IF(A525="","",INDEX(근로조건!$A$5:$AF$1048576,MATCH(A525,근로조건!$A$5:$A$1048576,0)+0,14))</f>
        <v/>
      </c>
      <c r="AG525" s="261" t="str" cm="1">
        <f t="array" ref="AG525">IF(A525="","",INDEX(근로조건!$A$5:$AF$1048576,MATCH(A525,근로조건!$A$5:$A$1048576,0)+0,11))</f>
        <v/>
      </c>
      <c r="AH525" s="261" t="str" cm="1">
        <f t="array" ref="AH525">IF(A525="","",INDEX(근로조건!$A$5:$AF$1048576,MATCH(A525,근로조건!$A$5:$A$1048576,0)+0,19))</f>
        <v/>
      </c>
      <c r="AI525" s="262" t="str" cm="1">
        <f t="array" ref="AI525">IF(A525="","",INDEX(근로조건!$A$5:$AF$1048576,MATCH(A525,근로조건!$A$5:$A$1048576,0)+0,17))</f>
        <v/>
      </c>
      <c r="AJ525" s="253"/>
      <c r="AK525" s="253"/>
      <c r="AL525" s="253" t="str" cm="1">
        <f t="array" ref="AL525">IF(A525="","",INDEX(근로조건!$A$5:$AF$1048576,MATCH(A525,근로조건!$A$5:$A$1048576,0)+0,20))</f>
        <v/>
      </c>
      <c r="AM525" s="253"/>
      <c r="AN525" s="253"/>
      <c r="AO525" s="253"/>
      <c r="AP525" s="260"/>
      <c r="AQ525" s="123"/>
      <c r="AR525" s="166"/>
      <c r="AS525" s="267"/>
      <c r="AT525" s="266"/>
      <c r="AU525" s="266"/>
      <c r="AV525" s="266"/>
    </row>
    <row r="526" spans="1:48" x14ac:dyDescent="0.3">
      <c r="A526" s="52"/>
      <c r="B526" s="54"/>
      <c r="C526" s="53"/>
      <c r="D526" s="53"/>
      <c r="E526" s="53"/>
      <c r="F526" s="57"/>
      <c r="G526" s="57"/>
      <c r="H526" s="52"/>
      <c r="I526" s="53"/>
      <c r="J526" s="53"/>
      <c r="K526" s="95"/>
      <c r="L526" s="52"/>
      <c r="M526" s="52"/>
      <c r="N526" s="54"/>
      <c r="O526" s="254" t="str" cm="1">
        <f t="array" ref="O526">IF(A526="","",INDEX(근로조건!$A$5:$Y$1048576,MATCH(A526,근로조건!$A$5:$A$1048576,0)+0,15))</f>
        <v/>
      </c>
      <c r="P526" s="255" t="str" cm="1">
        <f t="array" ref="P526">IF(A526="","",INDEX(근로조건!$A$5:$Y$1048576,MATCH(A526,근로조건!$A$5:$A$1048576,0)+0,16))</f>
        <v/>
      </c>
      <c r="Q526" s="256" t="str" cm="1">
        <f t="array" ref="Q526">IF(A526="","",INDEX(근로조건!$A$5:$ZZ$1048576,MATCH(A526,근로조건!$A$5:$A$1048576,0)+0,21))</f>
        <v/>
      </c>
      <c r="R526" s="61"/>
      <c r="S526" s="61"/>
      <c r="T526" s="61"/>
      <c r="U526" s="61"/>
      <c r="V526" s="61"/>
      <c r="W526" s="61"/>
      <c r="X526" s="61"/>
      <c r="Y526" s="61"/>
      <c r="Z526" s="260" t="str">
        <f t="shared" si="27"/>
        <v/>
      </c>
      <c r="AA526" s="260" t="str">
        <f t="shared" si="28"/>
        <v/>
      </c>
      <c r="AB526" s="260" t="str" cm="1">
        <f t="array" ref="AB526">IFERROR(IF(A526="","",INDEX(근로조건!$A$5:$Z$1048576,MATCH(A526,근로조건!$A$5:$A$1048576,0)+0,17)-INDEX(근로조건!$A$5:$Z$1048576,MATCH(A526,근로조건!$A$5:$A$1048576,0)+0,11))*B526,"")</f>
        <v/>
      </c>
      <c r="AC526" s="260" t="str">
        <f t="shared" si="29"/>
        <v/>
      </c>
      <c r="AD526" s="260" t="str" cm="1">
        <f t="array" ref="AD526">IFERROR(IF(A526="","",INDEX(근로조건!$A$5:$L$1048576,MATCH(A526,근로조건!$A$5:$A$1048576,0)+0,12))*B526,"")</f>
        <v/>
      </c>
      <c r="AE526" s="261" t="str" cm="1">
        <f t="array" ref="AE526">IF(A526="","",INDEX(근로조건!$A$5:$AF$1048576,MATCH(A526,근로조건!$A$5:$A$1048576,0)+0,13))</f>
        <v/>
      </c>
      <c r="AF526" s="262" t="str" cm="1">
        <f t="array" ref="AF526">IF(A526="","",INDEX(근로조건!$A$5:$AF$1048576,MATCH(A526,근로조건!$A$5:$A$1048576,0)+0,14))</f>
        <v/>
      </c>
      <c r="AG526" s="261" t="str" cm="1">
        <f t="array" ref="AG526">IF(A526="","",INDEX(근로조건!$A$5:$AF$1048576,MATCH(A526,근로조건!$A$5:$A$1048576,0)+0,11))</f>
        <v/>
      </c>
      <c r="AH526" s="261" t="str" cm="1">
        <f t="array" ref="AH526">IF(A526="","",INDEX(근로조건!$A$5:$AF$1048576,MATCH(A526,근로조건!$A$5:$A$1048576,0)+0,19))</f>
        <v/>
      </c>
      <c r="AI526" s="262" t="str" cm="1">
        <f t="array" ref="AI526">IF(A526="","",INDEX(근로조건!$A$5:$AF$1048576,MATCH(A526,근로조건!$A$5:$A$1048576,0)+0,17))</f>
        <v/>
      </c>
      <c r="AJ526" s="253"/>
      <c r="AK526" s="253"/>
      <c r="AL526" s="253" t="str" cm="1">
        <f t="array" ref="AL526">IF(A526="","",INDEX(근로조건!$A$5:$AF$1048576,MATCH(A526,근로조건!$A$5:$A$1048576,0)+0,20))</f>
        <v/>
      </c>
      <c r="AM526" s="253"/>
      <c r="AN526" s="253"/>
      <c r="AO526" s="253"/>
      <c r="AP526" s="260"/>
      <c r="AQ526" s="123"/>
      <c r="AR526" s="166"/>
      <c r="AS526" s="267"/>
      <c r="AT526" s="266"/>
      <c r="AU526" s="266"/>
      <c r="AV526" s="266"/>
    </row>
    <row r="527" spans="1:48" x14ac:dyDescent="0.3">
      <c r="A527" s="52"/>
      <c r="B527" s="54"/>
      <c r="C527" s="53"/>
      <c r="D527" s="53"/>
      <c r="E527" s="53"/>
      <c r="F527" s="57"/>
      <c r="G527" s="57"/>
      <c r="H527" s="52"/>
      <c r="I527" s="53"/>
      <c r="J527" s="53"/>
      <c r="K527" s="95"/>
      <c r="L527" s="52"/>
      <c r="M527" s="52"/>
      <c r="N527" s="54"/>
      <c r="O527" s="254" t="str" cm="1">
        <f t="array" ref="O527">IF(A527="","",INDEX(근로조건!$A$5:$Y$1048576,MATCH(A527,근로조건!$A$5:$A$1048576,0)+0,15))</f>
        <v/>
      </c>
      <c r="P527" s="255" t="str" cm="1">
        <f t="array" ref="P527">IF(A527="","",INDEX(근로조건!$A$5:$Y$1048576,MATCH(A527,근로조건!$A$5:$A$1048576,0)+0,16))</f>
        <v/>
      </c>
      <c r="Q527" s="256" t="str" cm="1">
        <f t="array" ref="Q527">IF(A527="","",INDEX(근로조건!$A$5:$ZZ$1048576,MATCH(A527,근로조건!$A$5:$A$1048576,0)+0,21))</f>
        <v/>
      </c>
      <c r="R527" s="61"/>
      <c r="S527" s="61"/>
      <c r="T527" s="61"/>
      <c r="U527" s="61"/>
      <c r="V527" s="61"/>
      <c r="W527" s="61"/>
      <c r="X527" s="61"/>
      <c r="Y527" s="61"/>
      <c r="Z527" s="260" t="str">
        <f t="shared" si="27"/>
        <v/>
      </c>
      <c r="AA527" s="260" t="str">
        <f t="shared" si="28"/>
        <v/>
      </c>
      <c r="AB527" s="260" t="str" cm="1">
        <f t="array" ref="AB527">IFERROR(IF(A527="","",INDEX(근로조건!$A$5:$Z$1048576,MATCH(A527,근로조건!$A$5:$A$1048576,0)+0,17)-INDEX(근로조건!$A$5:$Z$1048576,MATCH(A527,근로조건!$A$5:$A$1048576,0)+0,11))*B527,"")</f>
        <v/>
      </c>
      <c r="AC527" s="260" t="str">
        <f t="shared" si="29"/>
        <v/>
      </c>
      <c r="AD527" s="260" t="str" cm="1">
        <f t="array" ref="AD527">IFERROR(IF(A527="","",INDEX(근로조건!$A$5:$L$1048576,MATCH(A527,근로조건!$A$5:$A$1048576,0)+0,12))*B527,"")</f>
        <v/>
      </c>
      <c r="AE527" s="261" t="str" cm="1">
        <f t="array" ref="AE527">IF(A527="","",INDEX(근로조건!$A$5:$AF$1048576,MATCH(A527,근로조건!$A$5:$A$1048576,0)+0,13))</f>
        <v/>
      </c>
      <c r="AF527" s="262" t="str" cm="1">
        <f t="array" ref="AF527">IF(A527="","",INDEX(근로조건!$A$5:$AF$1048576,MATCH(A527,근로조건!$A$5:$A$1048576,0)+0,14))</f>
        <v/>
      </c>
      <c r="AG527" s="261" t="str" cm="1">
        <f t="array" ref="AG527">IF(A527="","",INDEX(근로조건!$A$5:$AF$1048576,MATCH(A527,근로조건!$A$5:$A$1048576,0)+0,11))</f>
        <v/>
      </c>
      <c r="AH527" s="261" t="str" cm="1">
        <f t="array" ref="AH527">IF(A527="","",INDEX(근로조건!$A$5:$AF$1048576,MATCH(A527,근로조건!$A$5:$A$1048576,0)+0,19))</f>
        <v/>
      </c>
      <c r="AI527" s="262" t="str" cm="1">
        <f t="array" ref="AI527">IF(A527="","",INDEX(근로조건!$A$5:$AF$1048576,MATCH(A527,근로조건!$A$5:$A$1048576,0)+0,17))</f>
        <v/>
      </c>
      <c r="AJ527" s="253"/>
      <c r="AK527" s="253"/>
      <c r="AL527" s="253" t="str" cm="1">
        <f t="array" ref="AL527">IF(A527="","",INDEX(근로조건!$A$5:$AF$1048576,MATCH(A527,근로조건!$A$5:$A$1048576,0)+0,20))</f>
        <v/>
      </c>
      <c r="AM527" s="253"/>
      <c r="AN527" s="253"/>
      <c r="AO527" s="253"/>
      <c r="AP527" s="260"/>
      <c r="AQ527" s="123"/>
      <c r="AR527" s="166"/>
      <c r="AS527" s="267"/>
      <c r="AT527" s="266"/>
      <c r="AU527" s="266"/>
      <c r="AV527" s="266"/>
    </row>
    <row r="528" spans="1:48" x14ac:dyDescent="0.3">
      <c r="A528" s="52"/>
      <c r="B528" s="54"/>
      <c r="C528" s="53"/>
      <c r="D528" s="53"/>
      <c r="E528" s="53"/>
      <c r="F528" s="57"/>
      <c r="G528" s="57"/>
      <c r="H528" s="52"/>
      <c r="I528" s="53"/>
      <c r="J528" s="53"/>
      <c r="K528" s="95"/>
      <c r="L528" s="52"/>
      <c r="M528" s="52"/>
      <c r="N528" s="54"/>
      <c r="O528" s="254" t="str" cm="1">
        <f t="array" ref="O528">IF(A528="","",INDEX(근로조건!$A$5:$Y$1048576,MATCH(A528,근로조건!$A$5:$A$1048576,0)+0,15))</f>
        <v/>
      </c>
      <c r="P528" s="255" t="str" cm="1">
        <f t="array" ref="P528">IF(A528="","",INDEX(근로조건!$A$5:$Y$1048576,MATCH(A528,근로조건!$A$5:$A$1048576,0)+0,16))</f>
        <v/>
      </c>
      <c r="Q528" s="256" t="str" cm="1">
        <f t="array" ref="Q528">IF(A528="","",INDEX(근로조건!$A$5:$ZZ$1048576,MATCH(A528,근로조건!$A$5:$A$1048576,0)+0,21))</f>
        <v/>
      </c>
      <c r="R528" s="61"/>
      <c r="S528" s="61"/>
      <c r="T528" s="61"/>
      <c r="U528" s="61"/>
      <c r="V528" s="61"/>
      <c r="W528" s="61"/>
      <c r="X528" s="61"/>
      <c r="Y528" s="61"/>
      <c r="Z528" s="260" t="str">
        <f t="shared" si="27"/>
        <v/>
      </c>
      <c r="AA528" s="260" t="str">
        <f t="shared" si="28"/>
        <v/>
      </c>
      <c r="AB528" s="260" t="str" cm="1">
        <f t="array" ref="AB528">IFERROR(IF(A528="","",INDEX(근로조건!$A$5:$Z$1048576,MATCH(A528,근로조건!$A$5:$A$1048576,0)+0,17)-INDEX(근로조건!$A$5:$Z$1048576,MATCH(A528,근로조건!$A$5:$A$1048576,0)+0,11))*B528,"")</f>
        <v/>
      </c>
      <c r="AC528" s="260" t="str">
        <f t="shared" si="29"/>
        <v/>
      </c>
      <c r="AD528" s="260" t="str" cm="1">
        <f t="array" ref="AD528">IFERROR(IF(A528="","",INDEX(근로조건!$A$5:$L$1048576,MATCH(A528,근로조건!$A$5:$A$1048576,0)+0,12))*B528,"")</f>
        <v/>
      </c>
      <c r="AE528" s="261" t="str" cm="1">
        <f t="array" ref="AE528">IF(A528="","",INDEX(근로조건!$A$5:$AF$1048576,MATCH(A528,근로조건!$A$5:$A$1048576,0)+0,13))</f>
        <v/>
      </c>
      <c r="AF528" s="262" t="str" cm="1">
        <f t="array" ref="AF528">IF(A528="","",INDEX(근로조건!$A$5:$AF$1048576,MATCH(A528,근로조건!$A$5:$A$1048576,0)+0,14))</f>
        <v/>
      </c>
      <c r="AG528" s="261" t="str" cm="1">
        <f t="array" ref="AG528">IF(A528="","",INDEX(근로조건!$A$5:$AF$1048576,MATCH(A528,근로조건!$A$5:$A$1048576,0)+0,11))</f>
        <v/>
      </c>
      <c r="AH528" s="261" t="str" cm="1">
        <f t="array" ref="AH528">IF(A528="","",INDEX(근로조건!$A$5:$AF$1048576,MATCH(A528,근로조건!$A$5:$A$1048576,0)+0,19))</f>
        <v/>
      </c>
      <c r="AI528" s="262" t="str" cm="1">
        <f t="array" ref="AI528">IF(A528="","",INDEX(근로조건!$A$5:$AF$1048576,MATCH(A528,근로조건!$A$5:$A$1048576,0)+0,17))</f>
        <v/>
      </c>
      <c r="AJ528" s="253"/>
      <c r="AK528" s="253"/>
      <c r="AL528" s="253" t="str" cm="1">
        <f t="array" ref="AL528">IF(A528="","",INDEX(근로조건!$A$5:$AF$1048576,MATCH(A528,근로조건!$A$5:$A$1048576,0)+0,20))</f>
        <v/>
      </c>
      <c r="AM528" s="253"/>
      <c r="AN528" s="253"/>
      <c r="AO528" s="253"/>
      <c r="AP528" s="260"/>
      <c r="AQ528" s="123"/>
      <c r="AR528" s="166"/>
      <c r="AS528" s="267"/>
      <c r="AT528" s="266"/>
      <c r="AU528" s="266"/>
      <c r="AV528" s="266"/>
    </row>
    <row r="529" spans="1:48" x14ac:dyDescent="0.3">
      <c r="A529" s="52"/>
      <c r="B529" s="54"/>
      <c r="C529" s="53"/>
      <c r="D529" s="53"/>
      <c r="E529" s="53"/>
      <c r="F529" s="57"/>
      <c r="G529" s="57"/>
      <c r="H529" s="52"/>
      <c r="I529" s="53"/>
      <c r="J529" s="53"/>
      <c r="K529" s="95"/>
      <c r="L529" s="52"/>
      <c r="M529" s="52"/>
      <c r="N529" s="54"/>
      <c r="O529" s="254" t="str" cm="1">
        <f t="array" ref="O529">IF(A529="","",INDEX(근로조건!$A$5:$Y$1048576,MATCH(A529,근로조건!$A$5:$A$1048576,0)+0,15))</f>
        <v/>
      </c>
      <c r="P529" s="255" t="str" cm="1">
        <f t="array" ref="P529">IF(A529="","",INDEX(근로조건!$A$5:$Y$1048576,MATCH(A529,근로조건!$A$5:$A$1048576,0)+0,16))</f>
        <v/>
      </c>
      <c r="Q529" s="256" t="str" cm="1">
        <f t="array" ref="Q529">IF(A529="","",INDEX(근로조건!$A$5:$ZZ$1048576,MATCH(A529,근로조건!$A$5:$A$1048576,0)+0,21))</f>
        <v/>
      </c>
      <c r="R529" s="61"/>
      <c r="S529" s="61"/>
      <c r="T529" s="61"/>
      <c r="U529" s="61"/>
      <c r="V529" s="61"/>
      <c r="W529" s="61"/>
      <c r="X529" s="61"/>
      <c r="Y529" s="61"/>
      <c r="Z529" s="260" t="str">
        <f t="shared" si="27"/>
        <v/>
      </c>
      <c r="AA529" s="260" t="str">
        <f t="shared" si="28"/>
        <v/>
      </c>
      <c r="AB529" s="260" t="str" cm="1">
        <f t="array" ref="AB529">IFERROR(IF(A529="","",INDEX(근로조건!$A$5:$Z$1048576,MATCH(A529,근로조건!$A$5:$A$1048576,0)+0,17)-INDEX(근로조건!$A$5:$Z$1048576,MATCH(A529,근로조건!$A$5:$A$1048576,0)+0,11))*B529,"")</f>
        <v/>
      </c>
      <c r="AC529" s="260" t="str">
        <f t="shared" si="29"/>
        <v/>
      </c>
      <c r="AD529" s="260" t="str" cm="1">
        <f t="array" ref="AD529">IFERROR(IF(A529="","",INDEX(근로조건!$A$5:$L$1048576,MATCH(A529,근로조건!$A$5:$A$1048576,0)+0,12))*B529,"")</f>
        <v/>
      </c>
      <c r="AE529" s="261" t="str" cm="1">
        <f t="array" ref="AE529">IF(A529="","",INDEX(근로조건!$A$5:$AF$1048576,MATCH(A529,근로조건!$A$5:$A$1048576,0)+0,13))</f>
        <v/>
      </c>
      <c r="AF529" s="262" t="str" cm="1">
        <f t="array" ref="AF529">IF(A529="","",INDEX(근로조건!$A$5:$AF$1048576,MATCH(A529,근로조건!$A$5:$A$1048576,0)+0,14))</f>
        <v/>
      </c>
      <c r="AG529" s="261" t="str" cm="1">
        <f t="array" ref="AG529">IF(A529="","",INDEX(근로조건!$A$5:$AF$1048576,MATCH(A529,근로조건!$A$5:$A$1048576,0)+0,11))</f>
        <v/>
      </c>
      <c r="AH529" s="261" t="str" cm="1">
        <f t="array" ref="AH529">IF(A529="","",INDEX(근로조건!$A$5:$AF$1048576,MATCH(A529,근로조건!$A$5:$A$1048576,0)+0,19))</f>
        <v/>
      </c>
      <c r="AI529" s="262" t="str" cm="1">
        <f t="array" ref="AI529">IF(A529="","",INDEX(근로조건!$A$5:$AF$1048576,MATCH(A529,근로조건!$A$5:$A$1048576,0)+0,17))</f>
        <v/>
      </c>
      <c r="AJ529" s="253"/>
      <c r="AK529" s="253"/>
      <c r="AL529" s="253" t="str" cm="1">
        <f t="array" ref="AL529">IF(A529="","",INDEX(근로조건!$A$5:$AF$1048576,MATCH(A529,근로조건!$A$5:$A$1048576,0)+0,20))</f>
        <v/>
      </c>
      <c r="AM529" s="253"/>
      <c r="AN529" s="253"/>
      <c r="AO529" s="253"/>
      <c r="AP529" s="260"/>
      <c r="AQ529" s="123"/>
      <c r="AR529" s="166"/>
      <c r="AS529" s="267"/>
      <c r="AT529" s="266"/>
      <c r="AU529" s="266"/>
      <c r="AV529" s="266"/>
    </row>
    <row r="530" spans="1:48" x14ac:dyDescent="0.3">
      <c r="A530" s="52"/>
      <c r="B530" s="54"/>
      <c r="C530" s="53"/>
      <c r="D530" s="53"/>
      <c r="E530" s="53"/>
      <c r="F530" s="57"/>
      <c r="G530" s="57"/>
      <c r="H530" s="52"/>
      <c r="I530" s="53"/>
      <c r="J530" s="53"/>
      <c r="K530" s="95"/>
      <c r="L530" s="52"/>
      <c r="M530" s="52"/>
      <c r="N530" s="54"/>
      <c r="O530" s="254" t="str" cm="1">
        <f t="array" ref="O530">IF(A530="","",INDEX(근로조건!$A$5:$Y$1048576,MATCH(A530,근로조건!$A$5:$A$1048576,0)+0,15))</f>
        <v/>
      </c>
      <c r="P530" s="255" t="str" cm="1">
        <f t="array" ref="P530">IF(A530="","",INDEX(근로조건!$A$5:$Y$1048576,MATCH(A530,근로조건!$A$5:$A$1048576,0)+0,16))</f>
        <v/>
      </c>
      <c r="Q530" s="256" t="str" cm="1">
        <f t="array" ref="Q530">IF(A530="","",INDEX(근로조건!$A$5:$ZZ$1048576,MATCH(A530,근로조건!$A$5:$A$1048576,0)+0,21))</f>
        <v/>
      </c>
      <c r="R530" s="61"/>
      <c r="S530" s="61"/>
      <c r="T530" s="61"/>
      <c r="U530" s="61"/>
      <c r="V530" s="61"/>
      <c r="W530" s="61"/>
      <c r="X530" s="61"/>
      <c r="Y530" s="61"/>
      <c r="Z530" s="260" t="str">
        <f t="shared" si="27"/>
        <v/>
      </c>
      <c r="AA530" s="260" t="str">
        <f t="shared" si="28"/>
        <v/>
      </c>
      <c r="AB530" s="260" t="str" cm="1">
        <f t="array" ref="AB530">IFERROR(IF(A530="","",INDEX(근로조건!$A$5:$Z$1048576,MATCH(A530,근로조건!$A$5:$A$1048576,0)+0,17)-INDEX(근로조건!$A$5:$Z$1048576,MATCH(A530,근로조건!$A$5:$A$1048576,0)+0,11))*B530,"")</f>
        <v/>
      </c>
      <c r="AC530" s="260" t="str">
        <f t="shared" si="29"/>
        <v/>
      </c>
      <c r="AD530" s="260" t="str" cm="1">
        <f t="array" ref="AD530">IFERROR(IF(A530="","",INDEX(근로조건!$A$5:$L$1048576,MATCH(A530,근로조건!$A$5:$A$1048576,0)+0,12))*B530,"")</f>
        <v/>
      </c>
      <c r="AE530" s="261" t="str" cm="1">
        <f t="array" ref="AE530">IF(A530="","",INDEX(근로조건!$A$5:$AF$1048576,MATCH(A530,근로조건!$A$5:$A$1048576,0)+0,13))</f>
        <v/>
      </c>
      <c r="AF530" s="262" t="str" cm="1">
        <f t="array" ref="AF530">IF(A530="","",INDEX(근로조건!$A$5:$AF$1048576,MATCH(A530,근로조건!$A$5:$A$1048576,0)+0,14))</f>
        <v/>
      </c>
      <c r="AG530" s="261" t="str" cm="1">
        <f t="array" ref="AG530">IF(A530="","",INDEX(근로조건!$A$5:$AF$1048576,MATCH(A530,근로조건!$A$5:$A$1048576,0)+0,11))</f>
        <v/>
      </c>
      <c r="AH530" s="261" t="str" cm="1">
        <f t="array" ref="AH530">IF(A530="","",INDEX(근로조건!$A$5:$AF$1048576,MATCH(A530,근로조건!$A$5:$A$1048576,0)+0,19))</f>
        <v/>
      </c>
      <c r="AI530" s="262" t="str" cm="1">
        <f t="array" ref="AI530">IF(A530="","",INDEX(근로조건!$A$5:$AF$1048576,MATCH(A530,근로조건!$A$5:$A$1048576,0)+0,17))</f>
        <v/>
      </c>
      <c r="AJ530" s="253"/>
      <c r="AK530" s="253"/>
      <c r="AL530" s="253" t="str" cm="1">
        <f t="array" ref="AL530">IF(A530="","",INDEX(근로조건!$A$5:$AF$1048576,MATCH(A530,근로조건!$A$5:$A$1048576,0)+0,20))</f>
        <v/>
      </c>
      <c r="AM530" s="253"/>
      <c r="AN530" s="253"/>
      <c r="AO530" s="253"/>
      <c r="AP530" s="260"/>
      <c r="AQ530" s="123"/>
      <c r="AR530" s="166"/>
      <c r="AS530" s="267"/>
      <c r="AT530" s="266"/>
      <c r="AU530" s="266"/>
      <c r="AV530" s="266"/>
    </row>
    <row r="531" spans="1:48" x14ac:dyDescent="0.3">
      <c r="A531" s="52"/>
      <c r="B531" s="54"/>
      <c r="C531" s="53"/>
      <c r="D531" s="53"/>
      <c r="E531" s="53"/>
      <c r="F531" s="57"/>
      <c r="G531" s="57"/>
      <c r="H531" s="52"/>
      <c r="I531" s="53"/>
      <c r="J531" s="53"/>
      <c r="K531" s="95"/>
      <c r="L531" s="52"/>
      <c r="M531" s="52"/>
      <c r="N531" s="54"/>
      <c r="O531" s="254" t="str" cm="1">
        <f t="array" ref="O531">IF(A531="","",INDEX(근로조건!$A$5:$Y$1048576,MATCH(A531,근로조건!$A$5:$A$1048576,0)+0,15))</f>
        <v/>
      </c>
      <c r="P531" s="255" t="str" cm="1">
        <f t="array" ref="P531">IF(A531="","",INDEX(근로조건!$A$5:$Y$1048576,MATCH(A531,근로조건!$A$5:$A$1048576,0)+0,16))</f>
        <v/>
      </c>
      <c r="Q531" s="256" t="str" cm="1">
        <f t="array" ref="Q531">IF(A531="","",INDEX(근로조건!$A$5:$ZZ$1048576,MATCH(A531,근로조건!$A$5:$A$1048576,0)+0,21))</f>
        <v/>
      </c>
      <c r="R531" s="61"/>
      <c r="S531" s="61"/>
      <c r="T531" s="61"/>
      <c r="U531" s="61"/>
      <c r="V531" s="61"/>
      <c r="W531" s="61"/>
      <c r="X531" s="61"/>
      <c r="Y531" s="61"/>
      <c r="Z531" s="260" t="str">
        <f t="shared" si="27"/>
        <v/>
      </c>
      <c r="AA531" s="260" t="str">
        <f t="shared" si="28"/>
        <v/>
      </c>
      <c r="AB531" s="260" t="str" cm="1">
        <f t="array" ref="AB531">IFERROR(IF(A531="","",INDEX(근로조건!$A$5:$Z$1048576,MATCH(A531,근로조건!$A$5:$A$1048576,0)+0,17)-INDEX(근로조건!$A$5:$Z$1048576,MATCH(A531,근로조건!$A$5:$A$1048576,0)+0,11))*B531,"")</f>
        <v/>
      </c>
      <c r="AC531" s="260" t="str">
        <f t="shared" si="29"/>
        <v/>
      </c>
      <c r="AD531" s="260" t="str" cm="1">
        <f t="array" ref="AD531">IFERROR(IF(A531="","",INDEX(근로조건!$A$5:$L$1048576,MATCH(A531,근로조건!$A$5:$A$1048576,0)+0,12))*B531,"")</f>
        <v/>
      </c>
      <c r="AE531" s="261" t="str" cm="1">
        <f t="array" ref="AE531">IF(A531="","",INDEX(근로조건!$A$5:$AF$1048576,MATCH(A531,근로조건!$A$5:$A$1048576,0)+0,13))</f>
        <v/>
      </c>
      <c r="AF531" s="262" t="str" cm="1">
        <f t="array" ref="AF531">IF(A531="","",INDEX(근로조건!$A$5:$AF$1048576,MATCH(A531,근로조건!$A$5:$A$1048576,0)+0,14))</f>
        <v/>
      </c>
      <c r="AG531" s="261" t="str" cm="1">
        <f t="array" ref="AG531">IF(A531="","",INDEX(근로조건!$A$5:$AF$1048576,MATCH(A531,근로조건!$A$5:$A$1048576,0)+0,11))</f>
        <v/>
      </c>
      <c r="AH531" s="261" t="str" cm="1">
        <f t="array" ref="AH531">IF(A531="","",INDEX(근로조건!$A$5:$AF$1048576,MATCH(A531,근로조건!$A$5:$A$1048576,0)+0,19))</f>
        <v/>
      </c>
      <c r="AI531" s="262" t="str" cm="1">
        <f t="array" ref="AI531">IF(A531="","",INDEX(근로조건!$A$5:$AF$1048576,MATCH(A531,근로조건!$A$5:$A$1048576,0)+0,17))</f>
        <v/>
      </c>
      <c r="AJ531" s="253"/>
      <c r="AK531" s="253"/>
      <c r="AL531" s="253" t="str" cm="1">
        <f t="array" ref="AL531">IF(A531="","",INDEX(근로조건!$A$5:$AF$1048576,MATCH(A531,근로조건!$A$5:$A$1048576,0)+0,20))</f>
        <v/>
      </c>
      <c r="AM531" s="253"/>
      <c r="AN531" s="253"/>
      <c r="AO531" s="253"/>
      <c r="AP531" s="260"/>
      <c r="AQ531" s="123"/>
      <c r="AR531" s="166"/>
      <c r="AS531" s="267"/>
      <c r="AT531" s="266"/>
      <c r="AU531" s="266"/>
      <c r="AV531" s="266"/>
    </row>
    <row r="532" spans="1:48" x14ac:dyDescent="0.3">
      <c r="A532" s="52"/>
      <c r="B532" s="54"/>
      <c r="C532" s="53"/>
      <c r="D532" s="53"/>
      <c r="E532" s="53"/>
      <c r="F532" s="57"/>
      <c r="G532" s="57"/>
      <c r="H532" s="52"/>
      <c r="I532" s="53"/>
      <c r="J532" s="53"/>
      <c r="K532" s="95"/>
      <c r="L532" s="52"/>
      <c r="M532" s="52"/>
      <c r="N532" s="54"/>
      <c r="O532" s="254" t="str" cm="1">
        <f t="array" ref="O532">IF(A532="","",INDEX(근로조건!$A$5:$Y$1048576,MATCH(A532,근로조건!$A$5:$A$1048576,0)+0,15))</f>
        <v/>
      </c>
      <c r="P532" s="255" t="str" cm="1">
        <f t="array" ref="P532">IF(A532="","",INDEX(근로조건!$A$5:$Y$1048576,MATCH(A532,근로조건!$A$5:$A$1048576,0)+0,16))</f>
        <v/>
      </c>
      <c r="Q532" s="256" t="str" cm="1">
        <f t="array" ref="Q532">IF(A532="","",INDEX(근로조건!$A$5:$ZZ$1048576,MATCH(A532,근로조건!$A$5:$A$1048576,0)+0,21))</f>
        <v/>
      </c>
      <c r="R532" s="61"/>
      <c r="S532" s="61"/>
      <c r="T532" s="61"/>
      <c r="U532" s="61"/>
      <c r="V532" s="61"/>
      <c r="W532" s="61"/>
      <c r="X532" s="61"/>
      <c r="Y532" s="61"/>
      <c r="Z532" s="260" t="str">
        <f t="shared" si="27"/>
        <v/>
      </c>
      <c r="AA532" s="260" t="str">
        <f t="shared" si="28"/>
        <v/>
      </c>
      <c r="AB532" s="260" t="str" cm="1">
        <f t="array" ref="AB532">IFERROR(IF(A532="","",INDEX(근로조건!$A$5:$Z$1048576,MATCH(A532,근로조건!$A$5:$A$1048576,0)+0,17)-INDEX(근로조건!$A$5:$Z$1048576,MATCH(A532,근로조건!$A$5:$A$1048576,0)+0,11))*B532,"")</f>
        <v/>
      </c>
      <c r="AC532" s="260" t="str">
        <f t="shared" si="29"/>
        <v/>
      </c>
      <c r="AD532" s="260" t="str" cm="1">
        <f t="array" ref="AD532">IFERROR(IF(A532="","",INDEX(근로조건!$A$5:$L$1048576,MATCH(A532,근로조건!$A$5:$A$1048576,0)+0,12))*B532,"")</f>
        <v/>
      </c>
      <c r="AE532" s="261" t="str" cm="1">
        <f t="array" ref="AE532">IF(A532="","",INDEX(근로조건!$A$5:$AF$1048576,MATCH(A532,근로조건!$A$5:$A$1048576,0)+0,13))</f>
        <v/>
      </c>
      <c r="AF532" s="262" t="str" cm="1">
        <f t="array" ref="AF532">IF(A532="","",INDEX(근로조건!$A$5:$AF$1048576,MATCH(A532,근로조건!$A$5:$A$1048576,0)+0,14))</f>
        <v/>
      </c>
      <c r="AG532" s="261" t="str" cm="1">
        <f t="array" ref="AG532">IF(A532="","",INDEX(근로조건!$A$5:$AF$1048576,MATCH(A532,근로조건!$A$5:$A$1048576,0)+0,11))</f>
        <v/>
      </c>
      <c r="AH532" s="261" t="str" cm="1">
        <f t="array" ref="AH532">IF(A532="","",INDEX(근로조건!$A$5:$AF$1048576,MATCH(A532,근로조건!$A$5:$A$1048576,0)+0,19))</f>
        <v/>
      </c>
      <c r="AI532" s="262" t="str" cm="1">
        <f t="array" ref="AI532">IF(A532="","",INDEX(근로조건!$A$5:$AF$1048576,MATCH(A532,근로조건!$A$5:$A$1048576,0)+0,17))</f>
        <v/>
      </c>
      <c r="AJ532" s="253"/>
      <c r="AK532" s="253"/>
      <c r="AL532" s="253" t="str" cm="1">
        <f t="array" ref="AL532">IF(A532="","",INDEX(근로조건!$A$5:$AF$1048576,MATCH(A532,근로조건!$A$5:$A$1048576,0)+0,20))</f>
        <v/>
      </c>
      <c r="AM532" s="253"/>
      <c r="AN532" s="253"/>
      <c r="AO532" s="253"/>
      <c r="AP532" s="260"/>
      <c r="AQ532" s="123"/>
      <c r="AR532" s="166"/>
      <c r="AS532" s="267"/>
      <c r="AT532" s="266"/>
      <c r="AU532" s="266"/>
      <c r="AV532" s="266"/>
    </row>
    <row r="533" spans="1:48" x14ac:dyDescent="0.3">
      <c r="A533" s="52"/>
      <c r="B533" s="54"/>
      <c r="C533" s="53"/>
      <c r="D533" s="53"/>
      <c r="E533" s="53"/>
      <c r="F533" s="57"/>
      <c r="G533" s="57"/>
      <c r="H533" s="52"/>
      <c r="I533" s="53"/>
      <c r="J533" s="53"/>
      <c r="K533" s="95"/>
      <c r="L533" s="52"/>
      <c r="M533" s="52"/>
      <c r="N533" s="54"/>
      <c r="O533" s="254" t="str" cm="1">
        <f t="array" ref="O533">IF(A533="","",INDEX(근로조건!$A$5:$Y$1048576,MATCH(A533,근로조건!$A$5:$A$1048576,0)+0,15))</f>
        <v/>
      </c>
      <c r="P533" s="255" t="str" cm="1">
        <f t="array" ref="P533">IF(A533="","",INDEX(근로조건!$A$5:$Y$1048576,MATCH(A533,근로조건!$A$5:$A$1048576,0)+0,16))</f>
        <v/>
      </c>
      <c r="Q533" s="256" t="str" cm="1">
        <f t="array" ref="Q533">IF(A533="","",INDEX(근로조건!$A$5:$ZZ$1048576,MATCH(A533,근로조건!$A$5:$A$1048576,0)+0,21))</f>
        <v/>
      </c>
      <c r="R533" s="61"/>
      <c r="S533" s="61"/>
      <c r="T533" s="61"/>
      <c r="U533" s="61"/>
      <c r="V533" s="61"/>
      <c r="W533" s="61"/>
      <c r="X533" s="61"/>
      <c r="Y533" s="61"/>
      <c r="Z533" s="260" t="str">
        <f t="shared" si="27"/>
        <v/>
      </c>
      <c r="AA533" s="260" t="str">
        <f t="shared" si="28"/>
        <v/>
      </c>
      <c r="AB533" s="260" t="str" cm="1">
        <f t="array" ref="AB533">IFERROR(IF(A533="","",INDEX(근로조건!$A$5:$Z$1048576,MATCH(A533,근로조건!$A$5:$A$1048576,0)+0,17)-INDEX(근로조건!$A$5:$Z$1048576,MATCH(A533,근로조건!$A$5:$A$1048576,0)+0,11))*B533,"")</f>
        <v/>
      </c>
      <c r="AC533" s="260" t="str">
        <f t="shared" si="29"/>
        <v/>
      </c>
      <c r="AD533" s="260" t="str" cm="1">
        <f t="array" ref="AD533">IFERROR(IF(A533="","",INDEX(근로조건!$A$5:$L$1048576,MATCH(A533,근로조건!$A$5:$A$1048576,0)+0,12))*B533,"")</f>
        <v/>
      </c>
      <c r="AE533" s="261" t="str" cm="1">
        <f t="array" ref="AE533">IF(A533="","",INDEX(근로조건!$A$5:$AF$1048576,MATCH(A533,근로조건!$A$5:$A$1048576,0)+0,13))</f>
        <v/>
      </c>
      <c r="AF533" s="262" t="str" cm="1">
        <f t="array" ref="AF533">IF(A533="","",INDEX(근로조건!$A$5:$AF$1048576,MATCH(A533,근로조건!$A$5:$A$1048576,0)+0,14))</f>
        <v/>
      </c>
      <c r="AG533" s="261" t="str" cm="1">
        <f t="array" ref="AG533">IF(A533="","",INDEX(근로조건!$A$5:$AF$1048576,MATCH(A533,근로조건!$A$5:$A$1048576,0)+0,11))</f>
        <v/>
      </c>
      <c r="AH533" s="261" t="str" cm="1">
        <f t="array" ref="AH533">IF(A533="","",INDEX(근로조건!$A$5:$AF$1048576,MATCH(A533,근로조건!$A$5:$A$1048576,0)+0,19))</f>
        <v/>
      </c>
      <c r="AI533" s="262" t="str" cm="1">
        <f t="array" ref="AI533">IF(A533="","",INDEX(근로조건!$A$5:$AF$1048576,MATCH(A533,근로조건!$A$5:$A$1048576,0)+0,17))</f>
        <v/>
      </c>
      <c r="AJ533" s="253"/>
      <c r="AK533" s="253"/>
      <c r="AL533" s="253" t="str" cm="1">
        <f t="array" ref="AL533">IF(A533="","",INDEX(근로조건!$A$5:$AF$1048576,MATCH(A533,근로조건!$A$5:$A$1048576,0)+0,20))</f>
        <v/>
      </c>
      <c r="AM533" s="253"/>
      <c r="AN533" s="253"/>
      <c r="AO533" s="253"/>
      <c r="AP533" s="260"/>
      <c r="AQ533" s="123"/>
      <c r="AR533" s="166"/>
      <c r="AS533" s="267"/>
      <c r="AT533" s="266"/>
      <c r="AU533" s="266"/>
      <c r="AV533" s="266"/>
    </row>
    <row r="534" spans="1:48" x14ac:dyDescent="0.3">
      <c r="A534" s="52"/>
      <c r="B534" s="54"/>
      <c r="C534" s="53"/>
      <c r="D534" s="53"/>
      <c r="E534" s="53"/>
      <c r="F534" s="57"/>
      <c r="G534" s="57"/>
      <c r="H534" s="52"/>
      <c r="I534" s="53"/>
      <c r="J534" s="53"/>
      <c r="K534" s="95"/>
      <c r="L534" s="52"/>
      <c r="M534" s="52"/>
      <c r="N534" s="54"/>
      <c r="O534" s="254" t="str" cm="1">
        <f t="array" ref="O534">IF(A534="","",INDEX(근로조건!$A$5:$Y$1048576,MATCH(A534,근로조건!$A$5:$A$1048576,0)+0,15))</f>
        <v/>
      </c>
      <c r="P534" s="255" t="str" cm="1">
        <f t="array" ref="P534">IF(A534="","",INDEX(근로조건!$A$5:$Y$1048576,MATCH(A534,근로조건!$A$5:$A$1048576,0)+0,16))</f>
        <v/>
      </c>
      <c r="Q534" s="256" t="str" cm="1">
        <f t="array" ref="Q534">IF(A534="","",INDEX(근로조건!$A$5:$ZZ$1048576,MATCH(A534,근로조건!$A$5:$A$1048576,0)+0,21))</f>
        <v/>
      </c>
      <c r="R534" s="61"/>
      <c r="S534" s="61"/>
      <c r="T534" s="61"/>
      <c r="U534" s="61"/>
      <c r="V534" s="61"/>
      <c r="W534" s="61"/>
      <c r="X534" s="61"/>
      <c r="Y534" s="61"/>
      <c r="Z534" s="260" t="str">
        <f t="shared" si="27"/>
        <v/>
      </c>
      <c r="AA534" s="260" t="str">
        <f t="shared" si="28"/>
        <v/>
      </c>
      <c r="AB534" s="260" t="str" cm="1">
        <f t="array" ref="AB534">IFERROR(IF(A534="","",INDEX(근로조건!$A$5:$Z$1048576,MATCH(A534,근로조건!$A$5:$A$1048576,0)+0,17)-INDEX(근로조건!$A$5:$Z$1048576,MATCH(A534,근로조건!$A$5:$A$1048576,0)+0,11))*B534,"")</f>
        <v/>
      </c>
      <c r="AC534" s="260" t="str">
        <f t="shared" si="29"/>
        <v/>
      </c>
      <c r="AD534" s="260" t="str" cm="1">
        <f t="array" ref="AD534">IFERROR(IF(A534="","",INDEX(근로조건!$A$5:$L$1048576,MATCH(A534,근로조건!$A$5:$A$1048576,0)+0,12))*B534,"")</f>
        <v/>
      </c>
      <c r="AE534" s="261" t="str" cm="1">
        <f t="array" ref="AE534">IF(A534="","",INDEX(근로조건!$A$5:$AF$1048576,MATCH(A534,근로조건!$A$5:$A$1048576,0)+0,13))</f>
        <v/>
      </c>
      <c r="AF534" s="262" t="str" cm="1">
        <f t="array" ref="AF534">IF(A534="","",INDEX(근로조건!$A$5:$AF$1048576,MATCH(A534,근로조건!$A$5:$A$1048576,0)+0,14))</f>
        <v/>
      </c>
      <c r="AG534" s="261" t="str" cm="1">
        <f t="array" ref="AG534">IF(A534="","",INDEX(근로조건!$A$5:$AF$1048576,MATCH(A534,근로조건!$A$5:$A$1048576,0)+0,11))</f>
        <v/>
      </c>
      <c r="AH534" s="261" t="str" cm="1">
        <f t="array" ref="AH534">IF(A534="","",INDEX(근로조건!$A$5:$AF$1048576,MATCH(A534,근로조건!$A$5:$A$1048576,0)+0,19))</f>
        <v/>
      </c>
      <c r="AI534" s="262" t="str" cm="1">
        <f t="array" ref="AI534">IF(A534="","",INDEX(근로조건!$A$5:$AF$1048576,MATCH(A534,근로조건!$A$5:$A$1048576,0)+0,17))</f>
        <v/>
      </c>
      <c r="AJ534" s="253"/>
      <c r="AK534" s="253"/>
      <c r="AL534" s="253" t="str" cm="1">
        <f t="array" ref="AL534">IF(A534="","",INDEX(근로조건!$A$5:$AF$1048576,MATCH(A534,근로조건!$A$5:$A$1048576,0)+0,20))</f>
        <v/>
      </c>
      <c r="AM534" s="253"/>
      <c r="AN534" s="253"/>
      <c r="AO534" s="253"/>
      <c r="AP534" s="260"/>
      <c r="AQ534" s="123"/>
      <c r="AR534" s="166"/>
      <c r="AS534" s="267"/>
      <c r="AT534" s="266"/>
      <c r="AU534" s="266"/>
      <c r="AV534" s="266"/>
    </row>
    <row r="535" spans="1:48" x14ac:dyDescent="0.3">
      <c r="A535" s="52"/>
      <c r="B535" s="54"/>
      <c r="C535" s="53"/>
      <c r="D535" s="53"/>
      <c r="E535" s="53"/>
      <c r="F535" s="57"/>
      <c r="G535" s="57"/>
      <c r="H535" s="52"/>
      <c r="I535" s="53"/>
      <c r="J535" s="53"/>
      <c r="K535" s="95"/>
      <c r="L535" s="52"/>
      <c r="M535" s="52"/>
      <c r="N535" s="54"/>
      <c r="O535" s="254" t="str" cm="1">
        <f t="array" ref="O535">IF(A535="","",INDEX(근로조건!$A$5:$Y$1048576,MATCH(A535,근로조건!$A$5:$A$1048576,0)+0,15))</f>
        <v/>
      </c>
      <c r="P535" s="255" t="str" cm="1">
        <f t="array" ref="P535">IF(A535="","",INDEX(근로조건!$A$5:$Y$1048576,MATCH(A535,근로조건!$A$5:$A$1048576,0)+0,16))</f>
        <v/>
      </c>
      <c r="Q535" s="256" t="str" cm="1">
        <f t="array" ref="Q535">IF(A535="","",INDEX(근로조건!$A$5:$ZZ$1048576,MATCH(A535,근로조건!$A$5:$A$1048576,0)+0,21))</f>
        <v/>
      </c>
      <c r="R535" s="61"/>
      <c r="S535" s="61"/>
      <c r="T535" s="61"/>
      <c r="U535" s="61"/>
      <c r="V535" s="61"/>
      <c r="W535" s="61"/>
      <c r="X535" s="61"/>
      <c r="Y535" s="61"/>
      <c r="Z535" s="260" t="str">
        <f t="shared" si="27"/>
        <v/>
      </c>
      <c r="AA535" s="260" t="str">
        <f t="shared" si="28"/>
        <v/>
      </c>
      <c r="AB535" s="260" t="str" cm="1">
        <f t="array" ref="AB535">IFERROR(IF(A535="","",INDEX(근로조건!$A$5:$Z$1048576,MATCH(A535,근로조건!$A$5:$A$1048576,0)+0,17)-INDEX(근로조건!$A$5:$Z$1048576,MATCH(A535,근로조건!$A$5:$A$1048576,0)+0,11))*B535,"")</f>
        <v/>
      </c>
      <c r="AC535" s="260" t="str">
        <f t="shared" si="29"/>
        <v/>
      </c>
      <c r="AD535" s="260" t="str" cm="1">
        <f t="array" ref="AD535">IFERROR(IF(A535="","",INDEX(근로조건!$A$5:$L$1048576,MATCH(A535,근로조건!$A$5:$A$1048576,0)+0,12))*B535,"")</f>
        <v/>
      </c>
      <c r="AE535" s="261" t="str" cm="1">
        <f t="array" ref="AE535">IF(A535="","",INDEX(근로조건!$A$5:$AF$1048576,MATCH(A535,근로조건!$A$5:$A$1048576,0)+0,13))</f>
        <v/>
      </c>
      <c r="AF535" s="262" t="str" cm="1">
        <f t="array" ref="AF535">IF(A535="","",INDEX(근로조건!$A$5:$AF$1048576,MATCH(A535,근로조건!$A$5:$A$1048576,0)+0,14))</f>
        <v/>
      </c>
      <c r="AG535" s="261" t="str" cm="1">
        <f t="array" ref="AG535">IF(A535="","",INDEX(근로조건!$A$5:$AF$1048576,MATCH(A535,근로조건!$A$5:$A$1048576,0)+0,11))</f>
        <v/>
      </c>
      <c r="AH535" s="261" t="str" cm="1">
        <f t="array" ref="AH535">IF(A535="","",INDEX(근로조건!$A$5:$AF$1048576,MATCH(A535,근로조건!$A$5:$A$1048576,0)+0,19))</f>
        <v/>
      </c>
      <c r="AI535" s="262" t="str" cm="1">
        <f t="array" ref="AI535">IF(A535="","",INDEX(근로조건!$A$5:$AF$1048576,MATCH(A535,근로조건!$A$5:$A$1048576,0)+0,17))</f>
        <v/>
      </c>
      <c r="AJ535" s="253"/>
      <c r="AK535" s="253"/>
      <c r="AL535" s="253" t="str" cm="1">
        <f t="array" ref="AL535">IF(A535="","",INDEX(근로조건!$A$5:$AF$1048576,MATCH(A535,근로조건!$A$5:$A$1048576,0)+0,20))</f>
        <v/>
      </c>
      <c r="AM535" s="253"/>
      <c r="AN535" s="253"/>
      <c r="AO535" s="253"/>
      <c r="AP535" s="260"/>
      <c r="AQ535" s="123"/>
      <c r="AR535" s="166"/>
      <c r="AS535" s="267"/>
      <c r="AT535" s="266"/>
      <c r="AU535" s="266"/>
      <c r="AV535" s="266"/>
    </row>
    <row r="536" spans="1:48" x14ac:dyDescent="0.3">
      <c r="A536" s="52"/>
      <c r="B536" s="54"/>
      <c r="C536" s="53"/>
      <c r="D536" s="53"/>
      <c r="E536" s="53"/>
      <c r="F536" s="57"/>
      <c r="G536" s="57"/>
      <c r="H536" s="52"/>
      <c r="I536" s="53"/>
      <c r="J536" s="53"/>
      <c r="K536" s="95"/>
      <c r="L536" s="52"/>
      <c r="M536" s="52"/>
      <c r="N536" s="54"/>
      <c r="O536" s="254" t="str" cm="1">
        <f t="array" ref="O536">IF(A536="","",INDEX(근로조건!$A$5:$Y$1048576,MATCH(A536,근로조건!$A$5:$A$1048576,0)+0,15))</f>
        <v/>
      </c>
      <c r="P536" s="255" t="str" cm="1">
        <f t="array" ref="P536">IF(A536="","",INDEX(근로조건!$A$5:$Y$1048576,MATCH(A536,근로조건!$A$5:$A$1048576,0)+0,16))</f>
        <v/>
      </c>
      <c r="Q536" s="256" t="str" cm="1">
        <f t="array" ref="Q536">IF(A536="","",INDEX(근로조건!$A$5:$ZZ$1048576,MATCH(A536,근로조건!$A$5:$A$1048576,0)+0,21))</f>
        <v/>
      </c>
      <c r="R536" s="61"/>
      <c r="S536" s="61"/>
      <c r="T536" s="61"/>
      <c r="U536" s="61"/>
      <c r="V536" s="61"/>
      <c r="W536" s="61"/>
      <c r="X536" s="61"/>
      <c r="Y536" s="61"/>
      <c r="Z536" s="260" t="str">
        <f t="shared" si="27"/>
        <v/>
      </c>
      <c r="AA536" s="260" t="str">
        <f t="shared" si="28"/>
        <v/>
      </c>
      <c r="AB536" s="260" t="str" cm="1">
        <f t="array" ref="AB536">IFERROR(IF(A536="","",INDEX(근로조건!$A$5:$Z$1048576,MATCH(A536,근로조건!$A$5:$A$1048576,0)+0,17)-INDEX(근로조건!$A$5:$Z$1048576,MATCH(A536,근로조건!$A$5:$A$1048576,0)+0,11))*B536,"")</f>
        <v/>
      </c>
      <c r="AC536" s="260" t="str">
        <f t="shared" si="29"/>
        <v/>
      </c>
      <c r="AD536" s="260" t="str" cm="1">
        <f t="array" ref="AD536">IFERROR(IF(A536="","",INDEX(근로조건!$A$5:$L$1048576,MATCH(A536,근로조건!$A$5:$A$1048576,0)+0,12))*B536,"")</f>
        <v/>
      </c>
      <c r="AE536" s="261" t="str" cm="1">
        <f t="array" ref="AE536">IF(A536="","",INDEX(근로조건!$A$5:$AF$1048576,MATCH(A536,근로조건!$A$5:$A$1048576,0)+0,13))</f>
        <v/>
      </c>
      <c r="AF536" s="262" t="str" cm="1">
        <f t="array" ref="AF536">IF(A536="","",INDEX(근로조건!$A$5:$AF$1048576,MATCH(A536,근로조건!$A$5:$A$1048576,0)+0,14))</f>
        <v/>
      </c>
      <c r="AG536" s="261" t="str" cm="1">
        <f t="array" ref="AG536">IF(A536="","",INDEX(근로조건!$A$5:$AF$1048576,MATCH(A536,근로조건!$A$5:$A$1048576,0)+0,11))</f>
        <v/>
      </c>
      <c r="AH536" s="261" t="str" cm="1">
        <f t="array" ref="AH536">IF(A536="","",INDEX(근로조건!$A$5:$AF$1048576,MATCH(A536,근로조건!$A$5:$A$1048576,0)+0,19))</f>
        <v/>
      </c>
      <c r="AI536" s="262" t="str" cm="1">
        <f t="array" ref="AI536">IF(A536="","",INDEX(근로조건!$A$5:$AF$1048576,MATCH(A536,근로조건!$A$5:$A$1048576,0)+0,17))</f>
        <v/>
      </c>
      <c r="AJ536" s="253"/>
      <c r="AK536" s="253"/>
      <c r="AL536" s="253" t="str" cm="1">
        <f t="array" ref="AL536">IF(A536="","",INDEX(근로조건!$A$5:$AF$1048576,MATCH(A536,근로조건!$A$5:$A$1048576,0)+0,20))</f>
        <v/>
      </c>
      <c r="AM536" s="253"/>
      <c r="AN536" s="253"/>
      <c r="AO536" s="253"/>
      <c r="AP536" s="260"/>
      <c r="AQ536" s="123"/>
      <c r="AR536" s="166"/>
      <c r="AS536" s="267"/>
      <c r="AT536" s="266"/>
      <c r="AU536" s="266"/>
      <c r="AV536" s="266"/>
    </row>
    <row r="537" spans="1:48" x14ac:dyDescent="0.3">
      <c r="A537" s="52"/>
      <c r="B537" s="54"/>
      <c r="C537" s="53"/>
      <c r="D537" s="53"/>
      <c r="E537" s="53"/>
      <c r="F537" s="57"/>
      <c r="G537" s="57"/>
      <c r="H537" s="52"/>
      <c r="I537" s="53"/>
      <c r="J537" s="53"/>
      <c r="K537" s="95"/>
      <c r="L537" s="52"/>
      <c r="M537" s="52"/>
      <c r="N537" s="54"/>
      <c r="O537" s="254" t="str" cm="1">
        <f t="array" ref="O537">IF(A537="","",INDEX(근로조건!$A$5:$Y$1048576,MATCH(A537,근로조건!$A$5:$A$1048576,0)+0,15))</f>
        <v/>
      </c>
      <c r="P537" s="255" t="str" cm="1">
        <f t="array" ref="P537">IF(A537="","",INDEX(근로조건!$A$5:$Y$1048576,MATCH(A537,근로조건!$A$5:$A$1048576,0)+0,16))</f>
        <v/>
      </c>
      <c r="Q537" s="256" t="str" cm="1">
        <f t="array" ref="Q537">IF(A537="","",INDEX(근로조건!$A$5:$ZZ$1048576,MATCH(A537,근로조건!$A$5:$A$1048576,0)+0,21))</f>
        <v/>
      </c>
      <c r="R537" s="61"/>
      <c r="S537" s="61"/>
      <c r="T537" s="61"/>
      <c r="U537" s="61"/>
      <c r="V537" s="61"/>
      <c r="W537" s="61"/>
      <c r="X537" s="61"/>
      <c r="Y537" s="61"/>
      <c r="Z537" s="260" t="str">
        <f t="shared" si="27"/>
        <v/>
      </c>
      <c r="AA537" s="260" t="str">
        <f t="shared" si="28"/>
        <v/>
      </c>
      <c r="AB537" s="260" t="str" cm="1">
        <f t="array" ref="AB537">IFERROR(IF(A537="","",INDEX(근로조건!$A$5:$Z$1048576,MATCH(A537,근로조건!$A$5:$A$1048576,0)+0,17)-INDEX(근로조건!$A$5:$Z$1048576,MATCH(A537,근로조건!$A$5:$A$1048576,0)+0,11))*B537,"")</f>
        <v/>
      </c>
      <c r="AC537" s="260" t="str">
        <f t="shared" si="29"/>
        <v/>
      </c>
      <c r="AD537" s="260" t="str" cm="1">
        <f t="array" ref="AD537">IFERROR(IF(A537="","",INDEX(근로조건!$A$5:$L$1048576,MATCH(A537,근로조건!$A$5:$A$1048576,0)+0,12))*B537,"")</f>
        <v/>
      </c>
      <c r="AE537" s="261" t="str" cm="1">
        <f t="array" ref="AE537">IF(A537="","",INDEX(근로조건!$A$5:$AF$1048576,MATCH(A537,근로조건!$A$5:$A$1048576,0)+0,13))</f>
        <v/>
      </c>
      <c r="AF537" s="262" t="str" cm="1">
        <f t="array" ref="AF537">IF(A537="","",INDEX(근로조건!$A$5:$AF$1048576,MATCH(A537,근로조건!$A$5:$A$1048576,0)+0,14))</f>
        <v/>
      </c>
      <c r="AG537" s="261" t="str" cm="1">
        <f t="array" ref="AG537">IF(A537="","",INDEX(근로조건!$A$5:$AF$1048576,MATCH(A537,근로조건!$A$5:$A$1048576,0)+0,11))</f>
        <v/>
      </c>
      <c r="AH537" s="261" t="str" cm="1">
        <f t="array" ref="AH537">IF(A537="","",INDEX(근로조건!$A$5:$AF$1048576,MATCH(A537,근로조건!$A$5:$A$1048576,0)+0,19))</f>
        <v/>
      </c>
      <c r="AI537" s="262" t="str" cm="1">
        <f t="array" ref="AI537">IF(A537="","",INDEX(근로조건!$A$5:$AF$1048576,MATCH(A537,근로조건!$A$5:$A$1048576,0)+0,17))</f>
        <v/>
      </c>
      <c r="AJ537" s="253"/>
      <c r="AK537" s="253"/>
      <c r="AL537" s="253" t="str" cm="1">
        <f t="array" ref="AL537">IF(A537="","",INDEX(근로조건!$A$5:$AF$1048576,MATCH(A537,근로조건!$A$5:$A$1048576,0)+0,20))</f>
        <v/>
      </c>
      <c r="AM537" s="253"/>
      <c r="AN537" s="253"/>
      <c r="AO537" s="253"/>
      <c r="AP537" s="260"/>
      <c r="AQ537" s="123"/>
      <c r="AR537" s="166"/>
      <c r="AS537" s="267"/>
      <c r="AT537" s="266"/>
      <c r="AU537" s="266"/>
      <c r="AV537" s="266"/>
    </row>
    <row r="538" spans="1:48" x14ac:dyDescent="0.3">
      <c r="A538" s="52"/>
      <c r="B538" s="54"/>
      <c r="C538" s="53"/>
      <c r="D538" s="53"/>
      <c r="E538" s="53"/>
      <c r="F538" s="57"/>
      <c r="G538" s="57"/>
      <c r="H538" s="52"/>
      <c r="I538" s="53"/>
      <c r="J538" s="53"/>
      <c r="K538" s="95"/>
      <c r="L538" s="52"/>
      <c r="M538" s="52"/>
      <c r="N538" s="54"/>
      <c r="O538" s="254" t="str" cm="1">
        <f t="array" ref="O538">IF(A538="","",INDEX(근로조건!$A$5:$Y$1048576,MATCH(A538,근로조건!$A$5:$A$1048576,0)+0,15))</f>
        <v/>
      </c>
      <c r="P538" s="255" t="str" cm="1">
        <f t="array" ref="P538">IF(A538="","",INDEX(근로조건!$A$5:$Y$1048576,MATCH(A538,근로조건!$A$5:$A$1048576,0)+0,16))</f>
        <v/>
      </c>
      <c r="Q538" s="256" t="str" cm="1">
        <f t="array" ref="Q538">IF(A538="","",INDEX(근로조건!$A$5:$ZZ$1048576,MATCH(A538,근로조건!$A$5:$A$1048576,0)+0,21))</f>
        <v/>
      </c>
      <c r="R538" s="61"/>
      <c r="S538" s="61"/>
      <c r="T538" s="61"/>
      <c r="U538" s="61"/>
      <c r="V538" s="61"/>
      <c r="W538" s="61"/>
      <c r="X538" s="61"/>
      <c r="Y538" s="61"/>
      <c r="Z538" s="260" t="str">
        <f t="shared" si="27"/>
        <v/>
      </c>
      <c r="AA538" s="260" t="str">
        <f t="shared" si="28"/>
        <v/>
      </c>
      <c r="AB538" s="260" t="str" cm="1">
        <f t="array" ref="AB538">IFERROR(IF(A538="","",INDEX(근로조건!$A$5:$Z$1048576,MATCH(A538,근로조건!$A$5:$A$1048576,0)+0,17)-INDEX(근로조건!$A$5:$Z$1048576,MATCH(A538,근로조건!$A$5:$A$1048576,0)+0,11))*B538,"")</f>
        <v/>
      </c>
      <c r="AC538" s="260" t="str">
        <f t="shared" si="29"/>
        <v/>
      </c>
      <c r="AD538" s="260" t="str" cm="1">
        <f t="array" ref="AD538">IFERROR(IF(A538="","",INDEX(근로조건!$A$5:$L$1048576,MATCH(A538,근로조건!$A$5:$A$1048576,0)+0,12))*B538,"")</f>
        <v/>
      </c>
      <c r="AE538" s="261" t="str" cm="1">
        <f t="array" ref="AE538">IF(A538="","",INDEX(근로조건!$A$5:$AF$1048576,MATCH(A538,근로조건!$A$5:$A$1048576,0)+0,13))</f>
        <v/>
      </c>
      <c r="AF538" s="262" t="str" cm="1">
        <f t="array" ref="AF538">IF(A538="","",INDEX(근로조건!$A$5:$AF$1048576,MATCH(A538,근로조건!$A$5:$A$1048576,0)+0,14))</f>
        <v/>
      </c>
      <c r="AG538" s="261" t="str" cm="1">
        <f t="array" ref="AG538">IF(A538="","",INDEX(근로조건!$A$5:$AF$1048576,MATCH(A538,근로조건!$A$5:$A$1048576,0)+0,11))</f>
        <v/>
      </c>
      <c r="AH538" s="261" t="str" cm="1">
        <f t="array" ref="AH538">IF(A538="","",INDEX(근로조건!$A$5:$AF$1048576,MATCH(A538,근로조건!$A$5:$A$1048576,0)+0,19))</f>
        <v/>
      </c>
      <c r="AI538" s="262" t="str" cm="1">
        <f t="array" ref="AI538">IF(A538="","",INDEX(근로조건!$A$5:$AF$1048576,MATCH(A538,근로조건!$A$5:$A$1048576,0)+0,17))</f>
        <v/>
      </c>
      <c r="AJ538" s="253"/>
      <c r="AK538" s="253"/>
      <c r="AL538" s="253" t="str" cm="1">
        <f t="array" ref="AL538">IF(A538="","",INDEX(근로조건!$A$5:$AF$1048576,MATCH(A538,근로조건!$A$5:$A$1048576,0)+0,20))</f>
        <v/>
      </c>
      <c r="AM538" s="253"/>
      <c r="AN538" s="253"/>
      <c r="AO538" s="253"/>
      <c r="AP538" s="260"/>
      <c r="AQ538" s="123"/>
      <c r="AR538" s="166"/>
      <c r="AS538" s="267"/>
      <c r="AT538" s="266"/>
      <c r="AU538" s="266"/>
      <c r="AV538" s="266"/>
    </row>
    <row r="539" spans="1:48" x14ac:dyDescent="0.3">
      <c r="A539" s="52"/>
      <c r="B539" s="54"/>
      <c r="C539" s="53"/>
      <c r="D539" s="53"/>
      <c r="E539" s="53"/>
      <c r="F539" s="57"/>
      <c r="G539" s="57"/>
      <c r="H539" s="52"/>
      <c r="I539" s="53"/>
      <c r="J539" s="53"/>
      <c r="K539" s="95"/>
      <c r="L539" s="52"/>
      <c r="M539" s="52"/>
      <c r="N539" s="54"/>
      <c r="O539" s="254" t="str" cm="1">
        <f t="array" ref="O539">IF(A539="","",INDEX(근로조건!$A$5:$Y$1048576,MATCH(A539,근로조건!$A$5:$A$1048576,0)+0,15))</f>
        <v/>
      </c>
      <c r="P539" s="255" t="str" cm="1">
        <f t="array" ref="P539">IF(A539="","",INDEX(근로조건!$A$5:$Y$1048576,MATCH(A539,근로조건!$A$5:$A$1048576,0)+0,16))</f>
        <v/>
      </c>
      <c r="Q539" s="256" t="str" cm="1">
        <f t="array" ref="Q539">IF(A539="","",INDEX(근로조건!$A$5:$ZZ$1048576,MATCH(A539,근로조건!$A$5:$A$1048576,0)+0,21))</f>
        <v/>
      </c>
      <c r="R539" s="61"/>
      <c r="S539" s="61"/>
      <c r="T539" s="61"/>
      <c r="U539" s="61"/>
      <c r="V539" s="61"/>
      <c r="W539" s="61"/>
      <c r="X539" s="61"/>
      <c r="Y539" s="61"/>
      <c r="Z539" s="260" t="str">
        <f t="shared" si="27"/>
        <v/>
      </c>
      <c r="AA539" s="260" t="str">
        <f t="shared" si="28"/>
        <v/>
      </c>
      <c r="AB539" s="260" t="str" cm="1">
        <f t="array" ref="AB539">IFERROR(IF(A539="","",INDEX(근로조건!$A$5:$Z$1048576,MATCH(A539,근로조건!$A$5:$A$1048576,0)+0,17)-INDEX(근로조건!$A$5:$Z$1048576,MATCH(A539,근로조건!$A$5:$A$1048576,0)+0,11))*B539,"")</f>
        <v/>
      </c>
      <c r="AC539" s="260" t="str">
        <f t="shared" si="29"/>
        <v/>
      </c>
      <c r="AD539" s="260" t="str" cm="1">
        <f t="array" ref="AD539">IFERROR(IF(A539="","",INDEX(근로조건!$A$5:$L$1048576,MATCH(A539,근로조건!$A$5:$A$1048576,0)+0,12))*B539,"")</f>
        <v/>
      </c>
      <c r="AE539" s="261" t="str" cm="1">
        <f t="array" ref="AE539">IF(A539="","",INDEX(근로조건!$A$5:$AF$1048576,MATCH(A539,근로조건!$A$5:$A$1048576,0)+0,13))</f>
        <v/>
      </c>
      <c r="AF539" s="262" t="str" cm="1">
        <f t="array" ref="AF539">IF(A539="","",INDEX(근로조건!$A$5:$AF$1048576,MATCH(A539,근로조건!$A$5:$A$1048576,0)+0,14))</f>
        <v/>
      </c>
      <c r="AG539" s="261" t="str" cm="1">
        <f t="array" ref="AG539">IF(A539="","",INDEX(근로조건!$A$5:$AF$1048576,MATCH(A539,근로조건!$A$5:$A$1048576,0)+0,11))</f>
        <v/>
      </c>
      <c r="AH539" s="261" t="str" cm="1">
        <f t="array" ref="AH539">IF(A539="","",INDEX(근로조건!$A$5:$AF$1048576,MATCH(A539,근로조건!$A$5:$A$1048576,0)+0,19))</f>
        <v/>
      </c>
      <c r="AI539" s="262" t="str" cm="1">
        <f t="array" ref="AI539">IF(A539="","",INDEX(근로조건!$A$5:$AF$1048576,MATCH(A539,근로조건!$A$5:$A$1048576,0)+0,17))</f>
        <v/>
      </c>
      <c r="AJ539" s="253"/>
      <c r="AK539" s="253"/>
      <c r="AL539" s="253" t="str" cm="1">
        <f t="array" ref="AL539">IF(A539="","",INDEX(근로조건!$A$5:$AF$1048576,MATCH(A539,근로조건!$A$5:$A$1048576,0)+0,20))</f>
        <v/>
      </c>
      <c r="AM539" s="253"/>
      <c r="AN539" s="253"/>
      <c r="AO539" s="253"/>
      <c r="AP539" s="260"/>
      <c r="AQ539" s="123"/>
      <c r="AR539" s="166"/>
      <c r="AS539" s="267"/>
      <c r="AT539" s="266"/>
      <c r="AU539" s="266"/>
      <c r="AV539" s="266"/>
    </row>
    <row r="540" spans="1:48" x14ac:dyDescent="0.3">
      <c r="A540" s="52"/>
      <c r="B540" s="54"/>
      <c r="C540" s="53"/>
      <c r="D540" s="53"/>
      <c r="E540" s="53"/>
      <c r="F540" s="57"/>
      <c r="G540" s="57"/>
      <c r="H540" s="52"/>
      <c r="I540" s="53"/>
      <c r="J540" s="53"/>
      <c r="K540" s="95"/>
      <c r="L540" s="52"/>
      <c r="M540" s="52"/>
      <c r="N540" s="54"/>
      <c r="O540" s="254" t="str" cm="1">
        <f t="array" ref="O540">IF(A540="","",INDEX(근로조건!$A$5:$Y$1048576,MATCH(A540,근로조건!$A$5:$A$1048576,0)+0,15))</f>
        <v/>
      </c>
      <c r="P540" s="255" t="str" cm="1">
        <f t="array" ref="P540">IF(A540="","",INDEX(근로조건!$A$5:$Y$1048576,MATCH(A540,근로조건!$A$5:$A$1048576,0)+0,16))</f>
        <v/>
      </c>
      <c r="Q540" s="256" t="str" cm="1">
        <f t="array" ref="Q540">IF(A540="","",INDEX(근로조건!$A$5:$ZZ$1048576,MATCH(A540,근로조건!$A$5:$A$1048576,0)+0,21))</f>
        <v/>
      </c>
      <c r="R540" s="61"/>
      <c r="S540" s="61"/>
      <c r="T540" s="61"/>
      <c r="U540" s="61"/>
      <c r="V540" s="61"/>
      <c r="W540" s="61"/>
      <c r="X540" s="61"/>
      <c r="Y540" s="61"/>
      <c r="Z540" s="260" t="str">
        <f t="shared" si="27"/>
        <v/>
      </c>
      <c r="AA540" s="260" t="str">
        <f t="shared" si="28"/>
        <v/>
      </c>
      <c r="AB540" s="260" t="str" cm="1">
        <f t="array" ref="AB540">IFERROR(IF(A540="","",INDEX(근로조건!$A$5:$Z$1048576,MATCH(A540,근로조건!$A$5:$A$1048576,0)+0,17)-INDEX(근로조건!$A$5:$Z$1048576,MATCH(A540,근로조건!$A$5:$A$1048576,0)+0,11))*B540,"")</f>
        <v/>
      </c>
      <c r="AC540" s="260" t="str">
        <f t="shared" si="29"/>
        <v/>
      </c>
      <c r="AD540" s="260" t="str" cm="1">
        <f t="array" ref="AD540">IFERROR(IF(A540="","",INDEX(근로조건!$A$5:$L$1048576,MATCH(A540,근로조건!$A$5:$A$1048576,0)+0,12))*B540,"")</f>
        <v/>
      </c>
      <c r="AE540" s="261" t="str" cm="1">
        <f t="array" ref="AE540">IF(A540="","",INDEX(근로조건!$A$5:$AF$1048576,MATCH(A540,근로조건!$A$5:$A$1048576,0)+0,13))</f>
        <v/>
      </c>
      <c r="AF540" s="262" t="str" cm="1">
        <f t="array" ref="AF540">IF(A540="","",INDEX(근로조건!$A$5:$AF$1048576,MATCH(A540,근로조건!$A$5:$A$1048576,0)+0,14))</f>
        <v/>
      </c>
      <c r="AG540" s="261" t="str" cm="1">
        <f t="array" ref="AG540">IF(A540="","",INDEX(근로조건!$A$5:$AF$1048576,MATCH(A540,근로조건!$A$5:$A$1048576,0)+0,11))</f>
        <v/>
      </c>
      <c r="AH540" s="261" t="str" cm="1">
        <f t="array" ref="AH540">IF(A540="","",INDEX(근로조건!$A$5:$AF$1048576,MATCH(A540,근로조건!$A$5:$A$1048576,0)+0,19))</f>
        <v/>
      </c>
      <c r="AI540" s="262" t="str" cm="1">
        <f t="array" ref="AI540">IF(A540="","",INDEX(근로조건!$A$5:$AF$1048576,MATCH(A540,근로조건!$A$5:$A$1048576,0)+0,17))</f>
        <v/>
      </c>
      <c r="AJ540" s="253"/>
      <c r="AK540" s="253"/>
      <c r="AL540" s="253" t="str" cm="1">
        <f t="array" ref="AL540">IF(A540="","",INDEX(근로조건!$A$5:$AF$1048576,MATCH(A540,근로조건!$A$5:$A$1048576,0)+0,20))</f>
        <v/>
      </c>
      <c r="AM540" s="253"/>
      <c r="AN540" s="253"/>
      <c r="AO540" s="253"/>
      <c r="AP540" s="260"/>
      <c r="AQ540" s="123"/>
      <c r="AR540" s="166"/>
      <c r="AS540" s="267"/>
      <c r="AT540" s="266"/>
      <c r="AU540" s="266"/>
      <c r="AV540" s="266"/>
    </row>
    <row r="541" spans="1:48" x14ac:dyDescent="0.3">
      <c r="A541" s="52"/>
      <c r="B541" s="54"/>
      <c r="C541" s="53"/>
      <c r="D541" s="53"/>
      <c r="E541" s="53"/>
      <c r="F541" s="57"/>
      <c r="G541" s="57"/>
      <c r="H541" s="52"/>
      <c r="I541" s="53"/>
      <c r="J541" s="53"/>
      <c r="K541" s="95"/>
      <c r="L541" s="52"/>
      <c r="M541" s="52"/>
      <c r="N541" s="54"/>
      <c r="O541" s="254" t="str" cm="1">
        <f t="array" ref="O541">IF(A541="","",INDEX(근로조건!$A$5:$Y$1048576,MATCH(A541,근로조건!$A$5:$A$1048576,0)+0,15))</f>
        <v/>
      </c>
      <c r="P541" s="255" t="str" cm="1">
        <f t="array" ref="P541">IF(A541="","",INDEX(근로조건!$A$5:$Y$1048576,MATCH(A541,근로조건!$A$5:$A$1048576,0)+0,16))</f>
        <v/>
      </c>
      <c r="Q541" s="256" t="str" cm="1">
        <f t="array" ref="Q541">IF(A541="","",INDEX(근로조건!$A$5:$ZZ$1048576,MATCH(A541,근로조건!$A$5:$A$1048576,0)+0,21))</f>
        <v/>
      </c>
      <c r="R541" s="61"/>
      <c r="S541" s="61"/>
      <c r="T541" s="61"/>
      <c r="U541" s="61"/>
      <c r="V541" s="61"/>
      <c r="W541" s="61"/>
      <c r="X541" s="61"/>
      <c r="Y541" s="61"/>
      <c r="Z541" s="260" t="str">
        <f t="shared" si="27"/>
        <v/>
      </c>
      <c r="AA541" s="260" t="str">
        <f t="shared" si="28"/>
        <v/>
      </c>
      <c r="AB541" s="260" t="str" cm="1">
        <f t="array" ref="AB541">IFERROR(IF(A541="","",INDEX(근로조건!$A$5:$Z$1048576,MATCH(A541,근로조건!$A$5:$A$1048576,0)+0,17)-INDEX(근로조건!$A$5:$Z$1048576,MATCH(A541,근로조건!$A$5:$A$1048576,0)+0,11))*B541,"")</f>
        <v/>
      </c>
      <c r="AC541" s="260" t="str">
        <f t="shared" si="29"/>
        <v/>
      </c>
      <c r="AD541" s="260" t="str" cm="1">
        <f t="array" ref="AD541">IFERROR(IF(A541="","",INDEX(근로조건!$A$5:$L$1048576,MATCH(A541,근로조건!$A$5:$A$1048576,0)+0,12))*B541,"")</f>
        <v/>
      </c>
      <c r="AE541" s="261" t="str" cm="1">
        <f t="array" ref="AE541">IF(A541="","",INDEX(근로조건!$A$5:$AF$1048576,MATCH(A541,근로조건!$A$5:$A$1048576,0)+0,13))</f>
        <v/>
      </c>
      <c r="AF541" s="262" t="str" cm="1">
        <f t="array" ref="AF541">IF(A541="","",INDEX(근로조건!$A$5:$AF$1048576,MATCH(A541,근로조건!$A$5:$A$1048576,0)+0,14))</f>
        <v/>
      </c>
      <c r="AG541" s="261" t="str" cm="1">
        <f t="array" ref="AG541">IF(A541="","",INDEX(근로조건!$A$5:$AF$1048576,MATCH(A541,근로조건!$A$5:$A$1048576,0)+0,11))</f>
        <v/>
      </c>
      <c r="AH541" s="261" t="str" cm="1">
        <f t="array" ref="AH541">IF(A541="","",INDEX(근로조건!$A$5:$AF$1048576,MATCH(A541,근로조건!$A$5:$A$1048576,0)+0,19))</f>
        <v/>
      </c>
      <c r="AI541" s="262" t="str" cm="1">
        <f t="array" ref="AI541">IF(A541="","",INDEX(근로조건!$A$5:$AF$1048576,MATCH(A541,근로조건!$A$5:$A$1048576,0)+0,17))</f>
        <v/>
      </c>
      <c r="AJ541" s="253"/>
      <c r="AK541" s="253"/>
      <c r="AL541" s="253" t="str" cm="1">
        <f t="array" ref="AL541">IF(A541="","",INDEX(근로조건!$A$5:$AF$1048576,MATCH(A541,근로조건!$A$5:$A$1048576,0)+0,20))</f>
        <v/>
      </c>
      <c r="AM541" s="253"/>
      <c r="AN541" s="253"/>
      <c r="AO541" s="253"/>
      <c r="AP541" s="260"/>
      <c r="AQ541" s="123"/>
      <c r="AR541" s="166"/>
      <c r="AS541" s="267"/>
      <c r="AT541" s="266"/>
      <c r="AU541" s="266"/>
      <c r="AV541" s="266"/>
    </row>
    <row r="542" spans="1:48" x14ac:dyDescent="0.3">
      <c r="A542" s="52"/>
      <c r="B542" s="54"/>
      <c r="C542" s="53"/>
      <c r="D542" s="53"/>
      <c r="E542" s="53"/>
      <c r="F542" s="57"/>
      <c r="G542" s="57"/>
      <c r="H542" s="52"/>
      <c r="I542" s="53"/>
      <c r="J542" s="53"/>
      <c r="K542" s="95"/>
      <c r="L542" s="52"/>
      <c r="M542" s="52"/>
      <c r="N542" s="54"/>
      <c r="O542" s="254" t="str" cm="1">
        <f t="array" ref="O542">IF(A542="","",INDEX(근로조건!$A$5:$Y$1048576,MATCH(A542,근로조건!$A$5:$A$1048576,0)+0,15))</f>
        <v/>
      </c>
      <c r="P542" s="255" t="str" cm="1">
        <f t="array" ref="P542">IF(A542="","",INDEX(근로조건!$A$5:$Y$1048576,MATCH(A542,근로조건!$A$5:$A$1048576,0)+0,16))</f>
        <v/>
      </c>
      <c r="Q542" s="256" t="str" cm="1">
        <f t="array" ref="Q542">IF(A542="","",INDEX(근로조건!$A$5:$ZZ$1048576,MATCH(A542,근로조건!$A$5:$A$1048576,0)+0,21))</f>
        <v/>
      </c>
      <c r="R542" s="61"/>
      <c r="S542" s="61"/>
      <c r="T542" s="61"/>
      <c r="U542" s="61"/>
      <c r="V542" s="61"/>
      <c r="W542" s="61"/>
      <c r="X542" s="61"/>
      <c r="Y542" s="61"/>
      <c r="Z542" s="260" t="str">
        <f t="shared" si="27"/>
        <v/>
      </c>
      <c r="AA542" s="260" t="str">
        <f t="shared" si="28"/>
        <v/>
      </c>
      <c r="AB542" s="260" t="str" cm="1">
        <f t="array" ref="AB542">IFERROR(IF(A542="","",INDEX(근로조건!$A$5:$Z$1048576,MATCH(A542,근로조건!$A$5:$A$1048576,0)+0,17)-INDEX(근로조건!$A$5:$Z$1048576,MATCH(A542,근로조건!$A$5:$A$1048576,0)+0,11))*B542,"")</f>
        <v/>
      </c>
      <c r="AC542" s="260" t="str">
        <f t="shared" si="29"/>
        <v/>
      </c>
      <c r="AD542" s="260" t="str" cm="1">
        <f t="array" ref="AD542">IFERROR(IF(A542="","",INDEX(근로조건!$A$5:$L$1048576,MATCH(A542,근로조건!$A$5:$A$1048576,0)+0,12))*B542,"")</f>
        <v/>
      </c>
      <c r="AE542" s="261" t="str" cm="1">
        <f t="array" ref="AE542">IF(A542="","",INDEX(근로조건!$A$5:$AF$1048576,MATCH(A542,근로조건!$A$5:$A$1048576,0)+0,13))</f>
        <v/>
      </c>
      <c r="AF542" s="262" t="str" cm="1">
        <f t="array" ref="AF542">IF(A542="","",INDEX(근로조건!$A$5:$AF$1048576,MATCH(A542,근로조건!$A$5:$A$1048576,0)+0,14))</f>
        <v/>
      </c>
      <c r="AG542" s="261" t="str" cm="1">
        <f t="array" ref="AG542">IF(A542="","",INDEX(근로조건!$A$5:$AF$1048576,MATCH(A542,근로조건!$A$5:$A$1048576,0)+0,11))</f>
        <v/>
      </c>
      <c r="AH542" s="261" t="str" cm="1">
        <f t="array" ref="AH542">IF(A542="","",INDEX(근로조건!$A$5:$AF$1048576,MATCH(A542,근로조건!$A$5:$A$1048576,0)+0,19))</f>
        <v/>
      </c>
      <c r="AI542" s="262" t="str" cm="1">
        <f t="array" ref="AI542">IF(A542="","",INDEX(근로조건!$A$5:$AF$1048576,MATCH(A542,근로조건!$A$5:$A$1048576,0)+0,17))</f>
        <v/>
      </c>
      <c r="AJ542" s="253"/>
      <c r="AK542" s="253"/>
      <c r="AL542" s="253" t="str" cm="1">
        <f t="array" ref="AL542">IF(A542="","",INDEX(근로조건!$A$5:$AF$1048576,MATCH(A542,근로조건!$A$5:$A$1048576,0)+0,20))</f>
        <v/>
      </c>
      <c r="AM542" s="253"/>
      <c r="AN542" s="253"/>
      <c r="AO542" s="253"/>
      <c r="AP542" s="260"/>
      <c r="AQ542" s="123"/>
      <c r="AR542" s="166"/>
      <c r="AS542" s="267"/>
      <c r="AT542" s="266"/>
      <c r="AU542" s="266"/>
      <c r="AV542" s="266"/>
    </row>
    <row r="543" spans="1:48" x14ac:dyDescent="0.3">
      <c r="A543" s="52"/>
      <c r="B543" s="54"/>
      <c r="C543" s="53"/>
      <c r="D543" s="53"/>
      <c r="E543" s="53"/>
      <c r="F543" s="57"/>
      <c r="G543" s="57"/>
      <c r="H543" s="52"/>
      <c r="I543" s="53"/>
      <c r="J543" s="53"/>
      <c r="K543" s="95"/>
      <c r="L543" s="52"/>
      <c r="M543" s="52"/>
      <c r="N543" s="54"/>
      <c r="O543" s="254" t="str" cm="1">
        <f t="array" ref="O543">IF(A543="","",INDEX(근로조건!$A$5:$Y$1048576,MATCH(A543,근로조건!$A$5:$A$1048576,0)+0,15))</f>
        <v/>
      </c>
      <c r="P543" s="255" t="str" cm="1">
        <f t="array" ref="P543">IF(A543="","",INDEX(근로조건!$A$5:$Y$1048576,MATCH(A543,근로조건!$A$5:$A$1048576,0)+0,16))</f>
        <v/>
      </c>
      <c r="Q543" s="256" t="str" cm="1">
        <f t="array" ref="Q543">IF(A543="","",INDEX(근로조건!$A$5:$ZZ$1048576,MATCH(A543,근로조건!$A$5:$A$1048576,0)+0,21))</f>
        <v/>
      </c>
      <c r="R543" s="61"/>
      <c r="S543" s="61"/>
      <c r="T543" s="61"/>
      <c r="U543" s="61"/>
      <c r="V543" s="61"/>
      <c r="W543" s="61"/>
      <c r="X543" s="61"/>
      <c r="Y543" s="61"/>
      <c r="Z543" s="260" t="str">
        <f t="shared" si="27"/>
        <v/>
      </c>
      <c r="AA543" s="260" t="str">
        <f t="shared" si="28"/>
        <v/>
      </c>
      <c r="AB543" s="260" t="str" cm="1">
        <f t="array" ref="AB543">IFERROR(IF(A543="","",INDEX(근로조건!$A$5:$Z$1048576,MATCH(A543,근로조건!$A$5:$A$1048576,0)+0,17)-INDEX(근로조건!$A$5:$Z$1048576,MATCH(A543,근로조건!$A$5:$A$1048576,0)+0,11))*B543,"")</f>
        <v/>
      </c>
      <c r="AC543" s="260" t="str">
        <f t="shared" si="29"/>
        <v/>
      </c>
      <c r="AD543" s="260" t="str" cm="1">
        <f t="array" ref="AD543">IFERROR(IF(A543="","",INDEX(근로조건!$A$5:$L$1048576,MATCH(A543,근로조건!$A$5:$A$1048576,0)+0,12))*B543,"")</f>
        <v/>
      </c>
      <c r="AE543" s="261" t="str" cm="1">
        <f t="array" ref="AE543">IF(A543="","",INDEX(근로조건!$A$5:$AF$1048576,MATCH(A543,근로조건!$A$5:$A$1048576,0)+0,13))</f>
        <v/>
      </c>
      <c r="AF543" s="262" t="str" cm="1">
        <f t="array" ref="AF543">IF(A543="","",INDEX(근로조건!$A$5:$AF$1048576,MATCH(A543,근로조건!$A$5:$A$1048576,0)+0,14))</f>
        <v/>
      </c>
      <c r="AG543" s="261" t="str" cm="1">
        <f t="array" ref="AG543">IF(A543="","",INDEX(근로조건!$A$5:$AF$1048576,MATCH(A543,근로조건!$A$5:$A$1048576,0)+0,11))</f>
        <v/>
      </c>
      <c r="AH543" s="261" t="str" cm="1">
        <f t="array" ref="AH543">IF(A543="","",INDEX(근로조건!$A$5:$AF$1048576,MATCH(A543,근로조건!$A$5:$A$1048576,0)+0,19))</f>
        <v/>
      </c>
      <c r="AI543" s="262" t="str" cm="1">
        <f t="array" ref="AI543">IF(A543="","",INDEX(근로조건!$A$5:$AF$1048576,MATCH(A543,근로조건!$A$5:$A$1048576,0)+0,17))</f>
        <v/>
      </c>
      <c r="AJ543" s="253"/>
      <c r="AK543" s="253"/>
      <c r="AL543" s="253" t="str" cm="1">
        <f t="array" ref="AL543">IF(A543="","",INDEX(근로조건!$A$5:$AF$1048576,MATCH(A543,근로조건!$A$5:$A$1048576,0)+0,20))</f>
        <v/>
      </c>
      <c r="AM543" s="253"/>
      <c r="AN543" s="253"/>
      <c r="AO543" s="253"/>
      <c r="AP543" s="260"/>
      <c r="AQ543" s="123"/>
      <c r="AR543" s="166"/>
      <c r="AS543" s="267"/>
      <c r="AT543" s="266"/>
      <c r="AU543" s="266"/>
      <c r="AV543" s="266"/>
    </row>
    <row r="544" spans="1:48" x14ac:dyDescent="0.3">
      <c r="A544" s="52"/>
      <c r="B544" s="54"/>
      <c r="C544" s="53"/>
      <c r="D544" s="53"/>
      <c r="E544" s="53"/>
      <c r="F544" s="57"/>
      <c r="G544" s="57"/>
      <c r="H544" s="52"/>
      <c r="I544" s="53"/>
      <c r="J544" s="53"/>
      <c r="K544" s="95"/>
      <c r="L544" s="52"/>
      <c r="M544" s="52"/>
      <c r="N544" s="54"/>
      <c r="O544" s="254" t="str" cm="1">
        <f t="array" ref="O544">IF(A544="","",INDEX(근로조건!$A$5:$Y$1048576,MATCH(A544,근로조건!$A$5:$A$1048576,0)+0,15))</f>
        <v/>
      </c>
      <c r="P544" s="255" t="str" cm="1">
        <f t="array" ref="P544">IF(A544="","",INDEX(근로조건!$A$5:$Y$1048576,MATCH(A544,근로조건!$A$5:$A$1048576,0)+0,16))</f>
        <v/>
      </c>
      <c r="Q544" s="256" t="str" cm="1">
        <f t="array" ref="Q544">IF(A544="","",INDEX(근로조건!$A$5:$ZZ$1048576,MATCH(A544,근로조건!$A$5:$A$1048576,0)+0,21))</f>
        <v/>
      </c>
      <c r="R544" s="61"/>
      <c r="S544" s="61"/>
      <c r="T544" s="61"/>
      <c r="U544" s="61"/>
      <c r="V544" s="61"/>
      <c r="W544" s="61"/>
      <c r="X544" s="61"/>
      <c r="Y544" s="61"/>
      <c r="Z544" s="260" t="str">
        <f t="shared" si="27"/>
        <v/>
      </c>
      <c r="AA544" s="260" t="str">
        <f t="shared" si="28"/>
        <v/>
      </c>
      <c r="AB544" s="260" t="str" cm="1">
        <f t="array" ref="AB544">IFERROR(IF(A544="","",INDEX(근로조건!$A$5:$Z$1048576,MATCH(A544,근로조건!$A$5:$A$1048576,0)+0,17)-INDEX(근로조건!$A$5:$Z$1048576,MATCH(A544,근로조건!$A$5:$A$1048576,0)+0,11))*B544,"")</f>
        <v/>
      </c>
      <c r="AC544" s="260" t="str">
        <f t="shared" si="29"/>
        <v/>
      </c>
      <c r="AD544" s="260" t="str" cm="1">
        <f t="array" ref="AD544">IFERROR(IF(A544="","",INDEX(근로조건!$A$5:$L$1048576,MATCH(A544,근로조건!$A$5:$A$1048576,0)+0,12))*B544,"")</f>
        <v/>
      </c>
      <c r="AE544" s="261" t="str" cm="1">
        <f t="array" ref="AE544">IF(A544="","",INDEX(근로조건!$A$5:$AF$1048576,MATCH(A544,근로조건!$A$5:$A$1048576,0)+0,13))</f>
        <v/>
      </c>
      <c r="AF544" s="262" t="str" cm="1">
        <f t="array" ref="AF544">IF(A544="","",INDEX(근로조건!$A$5:$AF$1048576,MATCH(A544,근로조건!$A$5:$A$1048576,0)+0,14))</f>
        <v/>
      </c>
      <c r="AG544" s="261" t="str" cm="1">
        <f t="array" ref="AG544">IF(A544="","",INDEX(근로조건!$A$5:$AF$1048576,MATCH(A544,근로조건!$A$5:$A$1048576,0)+0,11))</f>
        <v/>
      </c>
      <c r="AH544" s="261" t="str" cm="1">
        <f t="array" ref="AH544">IF(A544="","",INDEX(근로조건!$A$5:$AF$1048576,MATCH(A544,근로조건!$A$5:$A$1048576,0)+0,19))</f>
        <v/>
      </c>
      <c r="AI544" s="262" t="str" cm="1">
        <f t="array" ref="AI544">IF(A544="","",INDEX(근로조건!$A$5:$AF$1048576,MATCH(A544,근로조건!$A$5:$A$1048576,0)+0,17))</f>
        <v/>
      </c>
      <c r="AJ544" s="253"/>
      <c r="AK544" s="253"/>
      <c r="AL544" s="253" t="str" cm="1">
        <f t="array" ref="AL544">IF(A544="","",INDEX(근로조건!$A$5:$AF$1048576,MATCH(A544,근로조건!$A$5:$A$1048576,0)+0,20))</f>
        <v/>
      </c>
      <c r="AM544" s="253"/>
      <c r="AN544" s="253"/>
      <c r="AO544" s="253"/>
      <c r="AP544" s="260"/>
      <c r="AQ544" s="123"/>
      <c r="AR544" s="166"/>
      <c r="AS544" s="267"/>
      <c r="AT544" s="266"/>
      <c r="AU544" s="266"/>
      <c r="AV544" s="266"/>
    </row>
    <row r="545" spans="1:48" x14ac:dyDescent="0.3">
      <c r="A545" s="52"/>
      <c r="B545" s="54"/>
      <c r="C545" s="53"/>
      <c r="D545" s="53"/>
      <c r="E545" s="53"/>
      <c r="F545" s="57"/>
      <c r="G545" s="57"/>
      <c r="H545" s="52"/>
      <c r="I545" s="53"/>
      <c r="J545" s="53"/>
      <c r="K545" s="95"/>
      <c r="L545" s="52"/>
      <c r="M545" s="52"/>
      <c r="N545" s="54"/>
      <c r="O545" s="254" t="str" cm="1">
        <f t="array" ref="O545">IF(A545="","",INDEX(근로조건!$A$5:$Y$1048576,MATCH(A545,근로조건!$A$5:$A$1048576,0)+0,15))</f>
        <v/>
      </c>
      <c r="P545" s="255" t="str" cm="1">
        <f t="array" ref="P545">IF(A545="","",INDEX(근로조건!$A$5:$Y$1048576,MATCH(A545,근로조건!$A$5:$A$1048576,0)+0,16))</f>
        <v/>
      </c>
      <c r="Q545" s="256" t="str" cm="1">
        <f t="array" ref="Q545">IF(A545="","",INDEX(근로조건!$A$5:$ZZ$1048576,MATCH(A545,근로조건!$A$5:$A$1048576,0)+0,21))</f>
        <v/>
      </c>
      <c r="R545" s="61"/>
      <c r="S545" s="61"/>
      <c r="T545" s="61"/>
      <c r="U545" s="61"/>
      <c r="V545" s="61"/>
      <c r="W545" s="61"/>
      <c r="X545" s="61"/>
      <c r="Y545" s="61"/>
      <c r="Z545" s="260" t="str">
        <f t="shared" si="27"/>
        <v/>
      </c>
      <c r="AA545" s="260" t="str">
        <f t="shared" si="28"/>
        <v/>
      </c>
      <c r="AB545" s="260" t="str" cm="1">
        <f t="array" ref="AB545">IFERROR(IF(A545="","",INDEX(근로조건!$A$5:$Z$1048576,MATCH(A545,근로조건!$A$5:$A$1048576,0)+0,17)-INDEX(근로조건!$A$5:$Z$1048576,MATCH(A545,근로조건!$A$5:$A$1048576,0)+0,11))*B545,"")</f>
        <v/>
      </c>
      <c r="AC545" s="260" t="str">
        <f t="shared" si="29"/>
        <v/>
      </c>
      <c r="AD545" s="260" t="str" cm="1">
        <f t="array" ref="AD545">IFERROR(IF(A545="","",INDEX(근로조건!$A$5:$L$1048576,MATCH(A545,근로조건!$A$5:$A$1048576,0)+0,12))*B545,"")</f>
        <v/>
      </c>
      <c r="AE545" s="261" t="str" cm="1">
        <f t="array" ref="AE545">IF(A545="","",INDEX(근로조건!$A$5:$AF$1048576,MATCH(A545,근로조건!$A$5:$A$1048576,0)+0,13))</f>
        <v/>
      </c>
      <c r="AF545" s="262" t="str" cm="1">
        <f t="array" ref="AF545">IF(A545="","",INDEX(근로조건!$A$5:$AF$1048576,MATCH(A545,근로조건!$A$5:$A$1048576,0)+0,14))</f>
        <v/>
      </c>
      <c r="AG545" s="261" t="str" cm="1">
        <f t="array" ref="AG545">IF(A545="","",INDEX(근로조건!$A$5:$AF$1048576,MATCH(A545,근로조건!$A$5:$A$1048576,0)+0,11))</f>
        <v/>
      </c>
      <c r="AH545" s="261" t="str" cm="1">
        <f t="array" ref="AH545">IF(A545="","",INDEX(근로조건!$A$5:$AF$1048576,MATCH(A545,근로조건!$A$5:$A$1048576,0)+0,19))</f>
        <v/>
      </c>
      <c r="AI545" s="262" t="str" cm="1">
        <f t="array" ref="AI545">IF(A545="","",INDEX(근로조건!$A$5:$AF$1048576,MATCH(A545,근로조건!$A$5:$A$1048576,0)+0,17))</f>
        <v/>
      </c>
      <c r="AJ545" s="253"/>
      <c r="AK545" s="253"/>
      <c r="AL545" s="253" t="str" cm="1">
        <f t="array" ref="AL545">IF(A545="","",INDEX(근로조건!$A$5:$AF$1048576,MATCH(A545,근로조건!$A$5:$A$1048576,0)+0,20))</f>
        <v/>
      </c>
      <c r="AM545" s="253"/>
      <c r="AN545" s="253"/>
      <c r="AO545" s="253"/>
      <c r="AP545" s="260"/>
      <c r="AQ545" s="123"/>
      <c r="AR545" s="166"/>
      <c r="AS545" s="267"/>
      <c r="AT545" s="266"/>
      <c r="AU545" s="266"/>
      <c r="AV545" s="266"/>
    </row>
    <row r="546" spans="1:48" x14ac:dyDescent="0.3">
      <c r="A546" s="52"/>
      <c r="B546" s="54"/>
      <c r="C546" s="53"/>
      <c r="D546" s="53"/>
      <c r="E546" s="53"/>
      <c r="F546" s="57"/>
      <c r="G546" s="57"/>
      <c r="H546" s="52"/>
      <c r="I546" s="53"/>
      <c r="J546" s="53"/>
      <c r="K546" s="95"/>
      <c r="L546" s="52"/>
      <c r="M546" s="52"/>
      <c r="N546" s="54"/>
      <c r="O546" s="254" t="str" cm="1">
        <f t="array" ref="O546">IF(A546="","",INDEX(근로조건!$A$5:$Y$1048576,MATCH(A546,근로조건!$A$5:$A$1048576,0)+0,15))</f>
        <v/>
      </c>
      <c r="P546" s="255" t="str" cm="1">
        <f t="array" ref="P546">IF(A546="","",INDEX(근로조건!$A$5:$Y$1048576,MATCH(A546,근로조건!$A$5:$A$1048576,0)+0,16))</f>
        <v/>
      </c>
      <c r="Q546" s="256" t="str" cm="1">
        <f t="array" ref="Q546">IF(A546="","",INDEX(근로조건!$A$5:$ZZ$1048576,MATCH(A546,근로조건!$A$5:$A$1048576,0)+0,21))</f>
        <v/>
      </c>
      <c r="R546" s="61"/>
      <c r="S546" s="61"/>
      <c r="T546" s="61"/>
      <c r="U546" s="61"/>
      <c r="V546" s="61"/>
      <c r="W546" s="61"/>
      <c r="X546" s="61"/>
      <c r="Y546" s="61"/>
      <c r="Z546" s="260" t="str">
        <f t="shared" si="27"/>
        <v/>
      </c>
      <c r="AA546" s="260" t="str">
        <f t="shared" si="28"/>
        <v/>
      </c>
      <c r="AB546" s="260" t="str" cm="1">
        <f t="array" ref="AB546">IFERROR(IF(A546="","",INDEX(근로조건!$A$5:$Z$1048576,MATCH(A546,근로조건!$A$5:$A$1048576,0)+0,17)-INDEX(근로조건!$A$5:$Z$1048576,MATCH(A546,근로조건!$A$5:$A$1048576,0)+0,11))*B546,"")</f>
        <v/>
      </c>
      <c r="AC546" s="260" t="str">
        <f t="shared" si="29"/>
        <v/>
      </c>
      <c r="AD546" s="260" t="str" cm="1">
        <f t="array" ref="AD546">IFERROR(IF(A546="","",INDEX(근로조건!$A$5:$L$1048576,MATCH(A546,근로조건!$A$5:$A$1048576,0)+0,12))*B546,"")</f>
        <v/>
      </c>
      <c r="AE546" s="261" t="str" cm="1">
        <f t="array" ref="AE546">IF(A546="","",INDEX(근로조건!$A$5:$AF$1048576,MATCH(A546,근로조건!$A$5:$A$1048576,0)+0,13))</f>
        <v/>
      </c>
      <c r="AF546" s="262" t="str" cm="1">
        <f t="array" ref="AF546">IF(A546="","",INDEX(근로조건!$A$5:$AF$1048576,MATCH(A546,근로조건!$A$5:$A$1048576,0)+0,14))</f>
        <v/>
      </c>
      <c r="AG546" s="261" t="str" cm="1">
        <f t="array" ref="AG546">IF(A546="","",INDEX(근로조건!$A$5:$AF$1048576,MATCH(A546,근로조건!$A$5:$A$1048576,0)+0,11))</f>
        <v/>
      </c>
      <c r="AH546" s="261" t="str" cm="1">
        <f t="array" ref="AH546">IF(A546="","",INDEX(근로조건!$A$5:$AF$1048576,MATCH(A546,근로조건!$A$5:$A$1048576,0)+0,19))</f>
        <v/>
      </c>
      <c r="AI546" s="262" t="str" cm="1">
        <f t="array" ref="AI546">IF(A546="","",INDEX(근로조건!$A$5:$AF$1048576,MATCH(A546,근로조건!$A$5:$A$1048576,0)+0,17))</f>
        <v/>
      </c>
      <c r="AJ546" s="253"/>
      <c r="AK546" s="253"/>
      <c r="AL546" s="253" t="str" cm="1">
        <f t="array" ref="AL546">IF(A546="","",INDEX(근로조건!$A$5:$AF$1048576,MATCH(A546,근로조건!$A$5:$A$1048576,0)+0,20))</f>
        <v/>
      </c>
      <c r="AM546" s="253"/>
      <c r="AN546" s="253"/>
      <c r="AO546" s="253"/>
      <c r="AP546" s="260"/>
      <c r="AQ546" s="123"/>
      <c r="AR546" s="166"/>
      <c r="AS546" s="267"/>
      <c r="AT546" s="266"/>
      <c r="AU546" s="266"/>
      <c r="AV546" s="266"/>
    </row>
    <row r="547" spans="1:48" x14ac:dyDescent="0.3">
      <c r="A547" s="52"/>
      <c r="B547" s="54"/>
      <c r="C547" s="53"/>
      <c r="D547" s="53"/>
      <c r="E547" s="53"/>
      <c r="F547" s="57"/>
      <c r="G547" s="57"/>
      <c r="H547" s="52"/>
      <c r="I547" s="53"/>
      <c r="J547" s="53"/>
      <c r="K547" s="95"/>
      <c r="L547" s="52"/>
      <c r="M547" s="52"/>
      <c r="N547" s="54"/>
      <c r="O547" s="254" t="str" cm="1">
        <f t="array" ref="O547">IF(A547="","",INDEX(근로조건!$A$5:$Y$1048576,MATCH(A547,근로조건!$A$5:$A$1048576,0)+0,15))</f>
        <v/>
      </c>
      <c r="P547" s="255" t="str" cm="1">
        <f t="array" ref="P547">IF(A547="","",INDEX(근로조건!$A$5:$Y$1048576,MATCH(A547,근로조건!$A$5:$A$1048576,0)+0,16))</f>
        <v/>
      </c>
      <c r="Q547" s="256" t="str" cm="1">
        <f t="array" ref="Q547">IF(A547="","",INDEX(근로조건!$A$5:$ZZ$1048576,MATCH(A547,근로조건!$A$5:$A$1048576,0)+0,21))</f>
        <v/>
      </c>
      <c r="R547" s="61"/>
      <c r="S547" s="61"/>
      <c r="T547" s="61"/>
      <c r="U547" s="61"/>
      <c r="V547" s="61"/>
      <c r="W547" s="61"/>
      <c r="X547" s="61"/>
      <c r="Y547" s="61"/>
      <c r="Z547" s="260" t="str">
        <f t="shared" si="27"/>
        <v/>
      </c>
      <c r="AA547" s="260" t="str">
        <f t="shared" si="28"/>
        <v/>
      </c>
      <c r="AB547" s="260" t="str" cm="1">
        <f t="array" ref="AB547">IFERROR(IF(A547="","",INDEX(근로조건!$A$5:$Z$1048576,MATCH(A547,근로조건!$A$5:$A$1048576,0)+0,17)-INDEX(근로조건!$A$5:$Z$1048576,MATCH(A547,근로조건!$A$5:$A$1048576,0)+0,11))*B547,"")</f>
        <v/>
      </c>
      <c r="AC547" s="260" t="str">
        <f t="shared" si="29"/>
        <v/>
      </c>
      <c r="AD547" s="260" t="str" cm="1">
        <f t="array" ref="AD547">IFERROR(IF(A547="","",INDEX(근로조건!$A$5:$L$1048576,MATCH(A547,근로조건!$A$5:$A$1048576,0)+0,12))*B547,"")</f>
        <v/>
      </c>
      <c r="AE547" s="261" t="str" cm="1">
        <f t="array" ref="AE547">IF(A547="","",INDEX(근로조건!$A$5:$AF$1048576,MATCH(A547,근로조건!$A$5:$A$1048576,0)+0,13))</f>
        <v/>
      </c>
      <c r="AF547" s="262" t="str" cm="1">
        <f t="array" ref="AF547">IF(A547="","",INDEX(근로조건!$A$5:$AF$1048576,MATCH(A547,근로조건!$A$5:$A$1048576,0)+0,14))</f>
        <v/>
      </c>
      <c r="AG547" s="261" t="str" cm="1">
        <f t="array" ref="AG547">IF(A547="","",INDEX(근로조건!$A$5:$AF$1048576,MATCH(A547,근로조건!$A$5:$A$1048576,0)+0,11))</f>
        <v/>
      </c>
      <c r="AH547" s="261" t="str" cm="1">
        <f t="array" ref="AH547">IF(A547="","",INDEX(근로조건!$A$5:$AF$1048576,MATCH(A547,근로조건!$A$5:$A$1048576,0)+0,19))</f>
        <v/>
      </c>
      <c r="AI547" s="262" t="str" cm="1">
        <f t="array" ref="AI547">IF(A547="","",INDEX(근로조건!$A$5:$AF$1048576,MATCH(A547,근로조건!$A$5:$A$1048576,0)+0,17))</f>
        <v/>
      </c>
      <c r="AJ547" s="253"/>
      <c r="AK547" s="253"/>
      <c r="AL547" s="253" t="str" cm="1">
        <f t="array" ref="AL547">IF(A547="","",INDEX(근로조건!$A$5:$AF$1048576,MATCH(A547,근로조건!$A$5:$A$1048576,0)+0,20))</f>
        <v/>
      </c>
      <c r="AM547" s="253"/>
      <c r="AN547" s="253"/>
      <c r="AO547" s="253"/>
      <c r="AP547" s="260"/>
      <c r="AQ547" s="123"/>
      <c r="AR547" s="166"/>
      <c r="AS547" s="267"/>
      <c r="AT547" s="266"/>
      <c r="AU547" s="266"/>
      <c r="AV547" s="266"/>
    </row>
    <row r="548" spans="1:48" x14ac:dyDescent="0.3">
      <c r="A548" s="52"/>
      <c r="B548" s="54"/>
      <c r="C548" s="53"/>
      <c r="D548" s="53"/>
      <c r="E548" s="53"/>
      <c r="F548" s="57"/>
      <c r="G548" s="57"/>
      <c r="H548" s="52"/>
      <c r="I548" s="53"/>
      <c r="J548" s="53"/>
      <c r="K548" s="95"/>
      <c r="L548" s="52"/>
      <c r="M548" s="52"/>
      <c r="N548" s="54"/>
      <c r="O548" s="254" t="str" cm="1">
        <f t="array" ref="O548">IF(A548="","",INDEX(근로조건!$A$5:$Y$1048576,MATCH(A548,근로조건!$A$5:$A$1048576,0)+0,15))</f>
        <v/>
      </c>
      <c r="P548" s="255" t="str" cm="1">
        <f t="array" ref="P548">IF(A548="","",INDEX(근로조건!$A$5:$Y$1048576,MATCH(A548,근로조건!$A$5:$A$1048576,0)+0,16))</f>
        <v/>
      </c>
      <c r="Q548" s="256" t="str" cm="1">
        <f t="array" ref="Q548">IF(A548="","",INDEX(근로조건!$A$5:$ZZ$1048576,MATCH(A548,근로조건!$A$5:$A$1048576,0)+0,21))</f>
        <v/>
      </c>
      <c r="R548" s="61"/>
      <c r="S548" s="61"/>
      <c r="T548" s="61"/>
      <c r="U548" s="61"/>
      <c r="V548" s="61"/>
      <c r="W548" s="61"/>
      <c r="X548" s="61"/>
      <c r="Y548" s="61"/>
      <c r="Z548" s="260" t="str">
        <f t="shared" si="27"/>
        <v/>
      </c>
      <c r="AA548" s="260" t="str">
        <f t="shared" si="28"/>
        <v/>
      </c>
      <c r="AB548" s="260" t="str" cm="1">
        <f t="array" ref="AB548">IFERROR(IF(A548="","",INDEX(근로조건!$A$5:$Z$1048576,MATCH(A548,근로조건!$A$5:$A$1048576,0)+0,17)-INDEX(근로조건!$A$5:$Z$1048576,MATCH(A548,근로조건!$A$5:$A$1048576,0)+0,11))*B548,"")</f>
        <v/>
      </c>
      <c r="AC548" s="260" t="str">
        <f t="shared" si="29"/>
        <v/>
      </c>
      <c r="AD548" s="260" t="str" cm="1">
        <f t="array" ref="AD548">IFERROR(IF(A548="","",INDEX(근로조건!$A$5:$L$1048576,MATCH(A548,근로조건!$A$5:$A$1048576,0)+0,12))*B548,"")</f>
        <v/>
      </c>
      <c r="AE548" s="261" t="str" cm="1">
        <f t="array" ref="AE548">IF(A548="","",INDEX(근로조건!$A$5:$AF$1048576,MATCH(A548,근로조건!$A$5:$A$1048576,0)+0,13))</f>
        <v/>
      </c>
      <c r="AF548" s="262" t="str" cm="1">
        <f t="array" ref="AF548">IF(A548="","",INDEX(근로조건!$A$5:$AF$1048576,MATCH(A548,근로조건!$A$5:$A$1048576,0)+0,14))</f>
        <v/>
      </c>
      <c r="AG548" s="261" t="str" cm="1">
        <f t="array" ref="AG548">IF(A548="","",INDEX(근로조건!$A$5:$AF$1048576,MATCH(A548,근로조건!$A$5:$A$1048576,0)+0,11))</f>
        <v/>
      </c>
      <c r="AH548" s="261" t="str" cm="1">
        <f t="array" ref="AH548">IF(A548="","",INDEX(근로조건!$A$5:$AF$1048576,MATCH(A548,근로조건!$A$5:$A$1048576,0)+0,19))</f>
        <v/>
      </c>
      <c r="AI548" s="262" t="str" cm="1">
        <f t="array" ref="AI548">IF(A548="","",INDEX(근로조건!$A$5:$AF$1048576,MATCH(A548,근로조건!$A$5:$A$1048576,0)+0,17))</f>
        <v/>
      </c>
      <c r="AJ548" s="253"/>
      <c r="AK548" s="253"/>
      <c r="AL548" s="253" t="str" cm="1">
        <f t="array" ref="AL548">IF(A548="","",INDEX(근로조건!$A$5:$AF$1048576,MATCH(A548,근로조건!$A$5:$A$1048576,0)+0,20))</f>
        <v/>
      </c>
      <c r="AM548" s="253"/>
      <c r="AN548" s="253"/>
      <c r="AO548" s="253"/>
      <c r="AP548" s="260"/>
      <c r="AQ548" s="123"/>
      <c r="AR548" s="166"/>
      <c r="AS548" s="267"/>
      <c r="AT548" s="266"/>
      <c r="AU548" s="266"/>
      <c r="AV548" s="266"/>
    </row>
    <row r="549" spans="1:48" x14ac:dyDescent="0.3">
      <c r="A549" s="52"/>
      <c r="B549" s="54"/>
      <c r="C549" s="53"/>
      <c r="D549" s="53"/>
      <c r="E549" s="53"/>
      <c r="F549" s="57"/>
      <c r="G549" s="57"/>
      <c r="H549" s="52"/>
      <c r="I549" s="53"/>
      <c r="J549" s="53"/>
      <c r="K549" s="95"/>
      <c r="L549" s="52"/>
      <c r="M549" s="52"/>
      <c r="N549" s="54"/>
      <c r="O549" s="254" t="str" cm="1">
        <f t="array" ref="O549">IF(A549="","",INDEX(근로조건!$A$5:$Y$1048576,MATCH(A549,근로조건!$A$5:$A$1048576,0)+0,15))</f>
        <v/>
      </c>
      <c r="P549" s="255" t="str" cm="1">
        <f t="array" ref="P549">IF(A549="","",INDEX(근로조건!$A$5:$Y$1048576,MATCH(A549,근로조건!$A$5:$A$1048576,0)+0,16))</f>
        <v/>
      </c>
      <c r="Q549" s="256" t="str" cm="1">
        <f t="array" ref="Q549">IF(A549="","",INDEX(근로조건!$A$5:$ZZ$1048576,MATCH(A549,근로조건!$A$5:$A$1048576,0)+0,21))</f>
        <v/>
      </c>
      <c r="R549" s="61"/>
      <c r="S549" s="61"/>
      <c r="T549" s="61"/>
      <c r="U549" s="61"/>
      <c r="V549" s="61"/>
      <c r="W549" s="61"/>
      <c r="X549" s="61"/>
      <c r="Y549" s="61"/>
      <c r="Z549" s="260" t="str">
        <f t="shared" si="27"/>
        <v/>
      </c>
      <c r="AA549" s="260" t="str">
        <f t="shared" si="28"/>
        <v/>
      </c>
      <c r="AB549" s="260" t="str" cm="1">
        <f t="array" ref="AB549">IFERROR(IF(A549="","",INDEX(근로조건!$A$5:$Z$1048576,MATCH(A549,근로조건!$A$5:$A$1048576,0)+0,17)-INDEX(근로조건!$A$5:$Z$1048576,MATCH(A549,근로조건!$A$5:$A$1048576,0)+0,11))*B549,"")</f>
        <v/>
      </c>
      <c r="AC549" s="260" t="str">
        <f t="shared" si="29"/>
        <v/>
      </c>
      <c r="AD549" s="260" t="str" cm="1">
        <f t="array" ref="AD549">IFERROR(IF(A549="","",INDEX(근로조건!$A$5:$L$1048576,MATCH(A549,근로조건!$A$5:$A$1048576,0)+0,12))*B549,"")</f>
        <v/>
      </c>
      <c r="AE549" s="261" t="str" cm="1">
        <f t="array" ref="AE549">IF(A549="","",INDEX(근로조건!$A$5:$AF$1048576,MATCH(A549,근로조건!$A$5:$A$1048576,0)+0,13))</f>
        <v/>
      </c>
      <c r="AF549" s="262" t="str" cm="1">
        <f t="array" ref="AF549">IF(A549="","",INDEX(근로조건!$A$5:$AF$1048576,MATCH(A549,근로조건!$A$5:$A$1048576,0)+0,14))</f>
        <v/>
      </c>
      <c r="AG549" s="261" t="str" cm="1">
        <f t="array" ref="AG549">IF(A549="","",INDEX(근로조건!$A$5:$AF$1048576,MATCH(A549,근로조건!$A$5:$A$1048576,0)+0,11))</f>
        <v/>
      </c>
      <c r="AH549" s="261" t="str" cm="1">
        <f t="array" ref="AH549">IF(A549="","",INDEX(근로조건!$A$5:$AF$1048576,MATCH(A549,근로조건!$A$5:$A$1048576,0)+0,19))</f>
        <v/>
      </c>
      <c r="AI549" s="262" t="str" cm="1">
        <f t="array" ref="AI549">IF(A549="","",INDEX(근로조건!$A$5:$AF$1048576,MATCH(A549,근로조건!$A$5:$A$1048576,0)+0,17))</f>
        <v/>
      </c>
      <c r="AJ549" s="253"/>
      <c r="AK549" s="253"/>
      <c r="AL549" s="253" t="str" cm="1">
        <f t="array" ref="AL549">IF(A549="","",INDEX(근로조건!$A$5:$AF$1048576,MATCH(A549,근로조건!$A$5:$A$1048576,0)+0,20))</f>
        <v/>
      </c>
      <c r="AM549" s="253"/>
      <c r="AN549" s="253"/>
      <c r="AO549" s="253"/>
      <c r="AP549" s="260"/>
      <c r="AQ549" s="123"/>
      <c r="AR549" s="166"/>
      <c r="AS549" s="267"/>
      <c r="AT549" s="266"/>
      <c r="AU549" s="266"/>
      <c r="AV549" s="266"/>
    </row>
    <row r="550" spans="1:48" x14ac:dyDescent="0.3">
      <c r="A550" s="52"/>
      <c r="B550" s="54"/>
      <c r="C550" s="53"/>
      <c r="D550" s="53"/>
      <c r="E550" s="53"/>
      <c r="F550" s="57"/>
      <c r="G550" s="57"/>
      <c r="H550" s="52"/>
      <c r="I550" s="53"/>
      <c r="J550" s="53"/>
      <c r="K550" s="95"/>
      <c r="L550" s="52"/>
      <c r="M550" s="52"/>
      <c r="N550" s="54"/>
      <c r="O550" s="254" t="str" cm="1">
        <f t="array" ref="O550">IF(A550="","",INDEX(근로조건!$A$5:$Y$1048576,MATCH(A550,근로조건!$A$5:$A$1048576,0)+0,15))</f>
        <v/>
      </c>
      <c r="P550" s="255" t="str" cm="1">
        <f t="array" ref="P550">IF(A550="","",INDEX(근로조건!$A$5:$Y$1048576,MATCH(A550,근로조건!$A$5:$A$1048576,0)+0,16))</f>
        <v/>
      </c>
      <c r="Q550" s="256" t="str" cm="1">
        <f t="array" ref="Q550">IF(A550="","",INDEX(근로조건!$A$5:$ZZ$1048576,MATCH(A550,근로조건!$A$5:$A$1048576,0)+0,21))</f>
        <v/>
      </c>
      <c r="R550" s="61"/>
      <c r="S550" s="61"/>
      <c r="T550" s="61"/>
      <c r="U550" s="61"/>
      <c r="V550" s="61"/>
      <c r="W550" s="61"/>
      <c r="X550" s="61"/>
      <c r="Y550" s="61"/>
      <c r="Z550" s="260" t="str">
        <f t="shared" si="27"/>
        <v/>
      </c>
      <c r="AA550" s="260" t="str">
        <f t="shared" si="28"/>
        <v/>
      </c>
      <c r="AB550" s="260" t="str" cm="1">
        <f t="array" ref="AB550">IFERROR(IF(A550="","",INDEX(근로조건!$A$5:$Z$1048576,MATCH(A550,근로조건!$A$5:$A$1048576,0)+0,17)-INDEX(근로조건!$A$5:$Z$1048576,MATCH(A550,근로조건!$A$5:$A$1048576,0)+0,11))*B550,"")</f>
        <v/>
      </c>
      <c r="AC550" s="260" t="str">
        <f t="shared" si="29"/>
        <v/>
      </c>
      <c r="AD550" s="260" t="str" cm="1">
        <f t="array" ref="AD550">IFERROR(IF(A550="","",INDEX(근로조건!$A$5:$L$1048576,MATCH(A550,근로조건!$A$5:$A$1048576,0)+0,12))*B550,"")</f>
        <v/>
      </c>
      <c r="AE550" s="261" t="str" cm="1">
        <f t="array" ref="AE550">IF(A550="","",INDEX(근로조건!$A$5:$AF$1048576,MATCH(A550,근로조건!$A$5:$A$1048576,0)+0,13))</f>
        <v/>
      </c>
      <c r="AF550" s="262" t="str" cm="1">
        <f t="array" ref="AF550">IF(A550="","",INDEX(근로조건!$A$5:$AF$1048576,MATCH(A550,근로조건!$A$5:$A$1048576,0)+0,14))</f>
        <v/>
      </c>
      <c r="AG550" s="261" t="str" cm="1">
        <f t="array" ref="AG550">IF(A550="","",INDEX(근로조건!$A$5:$AF$1048576,MATCH(A550,근로조건!$A$5:$A$1048576,0)+0,11))</f>
        <v/>
      </c>
      <c r="AH550" s="261" t="str" cm="1">
        <f t="array" ref="AH550">IF(A550="","",INDEX(근로조건!$A$5:$AF$1048576,MATCH(A550,근로조건!$A$5:$A$1048576,0)+0,19))</f>
        <v/>
      </c>
      <c r="AI550" s="262" t="str" cm="1">
        <f t="array" ref="AI550">IF(A550="","",INDEX(근로조건!$A$5:$AF$1048576,MATCH(A550,근로조건!$A$5:$A$1048576,0)+0,17))</f>
        <v/>
      </c>
      <c r="AJ550" s="253"/>
      <c r="AK550" s="253"/>
      <c r="AL550" s="253" t="str" cm="1">
        <f t="array" ref="AL550">IF(A550="","",INDEX(근로조건!$A$5:$AF$1048576,MATCH(A550,근로조건!$A$5:$A$1048576,0)+0,20))</f>
        <v/>
      </c>
      <c r="AM550" s="253"/>
      <c r="AN550" s="253"/>
      <c r="AO550" s="253"/>
      <c r="AP550" s="260"/>
      <c r="AQ550" s="123"/>
      <c r="AR550" s="166"/>
      <c r="AS550" s="267"/>
      <c r="AT550" s="266"/>
      <c r="AU550" s="266"/>
      <c r="AV550" s="266"/>
    </row>
    <row r="551" spans="1:48" x14ac:dyDescent="0.3">
      <c r="A551" s="52"/>
      <c r="B551" s="54"/>
      <c r="C551" s="53"/>
      <c r="D551" s="53"/>
      <c r="E551" s="53"/>
      <c r="F551" s="57"/>
      <c r="G551" s="57"/>
      <c r="H551" s="52"/>
      <c r="I551" s="53"/>
      <c r="J551" s="53"/>
      <c r="K551" s="95"/>
      <c r="L551" s="52"/>
      <c r="M551" s="52"/>
      <c r="N551" s="54"/>
      <c r="O551" s="254" t="str" cm="1">
        <f t="array" ref="O551">IF(A551="","",INDEX(근로조건!$A$5:$Y$1048576,MATCH(A551,근로조건!$A$5:$A$1048576,0)+0,15))</f>
        <v/>
      </c>
      <c r="P551" s="255" t="str" cm="1">
        <f t="array" ref="P551">IF(A551="","",INDEX(근로조건!$A$5:$Y$1048576,MATCH(A551,근로조건!$A$5:$A$1048576,0)+0,16))</f>
        <v/>
      </c>
      <c r="Q551" s="256" t="str" cm="1">
        <f t="array" ref="Q551">IF(A551="","",INDEX(근로조건!$A$5:$ZZ$1048576,MATCH(A551,근로조건!$A$5:$A$1048576,0)+0,21))</f>
        <v/>
      </c>
      <c r="R551" s="61"/>
      <c r="S551" s="61"/>
      <c r="T551" s="61"/>
      <c r="U551" s="61"/>
      <c r="V551" s="61"/>
      <c r="W551" s="61"/>
      <c r="X551" s="61"/>
      <c r="Y551" s="61"/>
      <c r="Z551" s="260" t="str">
        <f t="shared" si="27"/>
        <v/>
      </c>
      <c r="AA551" s="260" t="str">
        <f t="shared" si="28"/>
        <v/>
      </c>
      <c r="AB551" s="260" t="str" cm="1">
        <f t="array" ref="AB551">IFERROR(IF(A551="","",INDEX(근로조건!$A$5:$Z$1048576,MATCH(A551,근로조건!$A$5:$A$1048576,0)+0,17)-INDEX(근로조건!$A$5:$Z$1048576,MATCH(A551,근로조건!$A$5:$A$1048576,0)+0,11))*B551,"")</f>
        <v/>
      </c>
      <c r="AC551" s="260" t="str">
        <f t="shared" si="29"/>
        <v/>
      </c>
      <c r="AD551" s="260" t="str" cm="1">
        <f t="array" ref="AD551">IFERROR(IF(A551="","",INDEX(근로조건!$A$5:$L$1048576,MATCH(A551,근로조건!$A$5:$A$1048576,0)+0,12))*B551,"")</f>
        <v/>
      </c>
      <c r="AE551" s="261" t="str" cm="1">
        <f t="array" ref="AE551">IF(A551="","",INDEX(근로조건!$A$5:$AF$1048576,MATCH(A551,근로조건!$A$5:$A$1048576,0)+0,13))</f>
        <v/>
      </c>
      <c r="AF551" s="262" t="str" cm="1">
        <f t="array" ref="AF551">IF(A551="","",INDEX(근로조건!$A$5:$AF$1048576,MATCH(A551,근로조건!$A$5:$A$1048576,0)+0,14))</f>
        <v/>
      </c>
      <c r="AG551" s="261" t="str" cm="1">
        <f t="array" ref="AG551">IF(A551="","",INDEX(근로조건!$A$5:$AF$1048576,MATCH(A551,근로조건!$A$5:$A$1048576,0)+0,11))</f>
        <v/>
      </c>
      <c r="AH551" s="261" t="str" cm="1">
        <f t="array" ref="AH551">IF(A551="","",INDEX(근로조건!$A$5:$AF$1048576,MATCH(A551,근로조건!$A$5:$A$1048576,0)+0,19))</f>
        <v/>
      </c>
      <c r="AI551" s="262" t="str" cm="1">
        <f t="array" ref="AI551">IF(A551="","",INDEX(근로조건!$A$5:$AF$1048576,MATCH(A551,근로조건!$A$5:$A$1048576,0)+0,17))</f>
        <v/>
      </c>
      <c r="AJ551" s="253"/>
      <c r="AK551" s="253"/>
      <c r="AL551" s="253" t="str" cm="1">
        <f t="array" ref="AL551">IF(A551="","",INDEX(근로조건!$A$5:$AF$1048576,MATCH(A551,근로조건!$A$5:$A$1048576,0)+0,20))</f>
        <v/>
      </c>
      <c r="AM551" s="253"/>
      <c r="AN551" s="253"/>
      <c r="AO551" s="253"/>
      <c r="AP551" s="260"/>
      <c r="AQ551" s="123"/>
      <c r="AR551" s="166"/>
      <c r="AS551" s="267"/>
      <c r="AT551" s="266"/>
      <c r="AU551" s="266"/>
      <c r="AV551" s="266"/>
    </row>
    <row r="552" spans="1:48" x14ac:dyDescent="0.3">
      <c r="A552" s="52"/>
      <c r="B552" s="54"/>
      <c r="C552" s="53"/>
      <c r="D552" s="53"/>
      <c r="E552" s="53"/>
      <c r="F552" s="57"/>
      <c r="G552" s="57"/>
      <c r="H552" s="52"/>
      <c r="I552" s="53"/>
      <c r="J552" s="53"/>
      <c r="K552" s="95"/>
      <c r="L552" s="52"/>
      <c r="M552" s="52"/>
      <c r="N552" s="54"/>
      <c r="O552" s="254" t="str" cm="1">
        <f t="array" ref="O552">IF(A552="","",INDEX(근로조건!$A$5:$Y$1048576,MATCH(A552,근로조건!$A$5:$A$1048576,0)+0,15))</f>
        <v/>
      </c>
      <c r="P552" s="255" t="str" cm="1">
        <f t="array" ref="P552">IF(A552="","",INDEX(근로조건!$A$5:$Y$1048576,MATCH(A552,근로조건!$A$5:$A$1048576,0)+0,16))</f>
        <v/>
      </c>
      <c r="Q552" s="256" t="str" cm="1">
        <f t="array" ref="Q552">IF(A552="","",INDEX(근로조건!$A$5:$ZZ$1048576,MATCH(A552,근로조건!$A$5:$A$1048576,0)+0,21))</f>
        <v/>
      </c>
      <c r="R552" s="61"/>
      <c r="S552" s="61"/>
      <c r="T552" s="61"/>
      <c r="U552" s="61"/>
      <c r="V552" s="61"/>
      <c r="W552" s="61"/>
      <c r="X552" s="61"/>
      <c r="Y552" s="61"/>
      <c r="Z552" s="260" t="str">
        <f t="shared" si="27"/>
        <v/>
      </c>
      <c r="AA552" s="260" t="str">
        <f t="shared" si="28"/>
        <v/>
      </c>
      <c r="AB552" s="260" t="str" cm="1">
        <f t="array" ref="AB552">IFERROR(IF(A552="","",INDEX(근로조건!$A$5:$Z$1048576,MATCH(A552,근로조건!$A$5:$A$1048576,0)+0,17)-INDEX(근로조건!$A$5:$Z$1048576,MATCH(A552,근로조건!$A$5:$A$1048576,0)+0,11))*B552,"")</f>
        <v/>
      </c>
      <c r="AC552" s="260" t="str">
        <f t="shared" si="29"/>
        <v/>
      </c>
      <c r="AD552" s="260" t="str" cm="1">
        <f t="array" ref="AD552">IFERROR(IF(A552="","",INDEX(근로조건!$A$5:$L$1048576,MATCH(A552,근로조건!$A$5:$A$1048576,0)+0,12))*B552,"")</f>
        <v/>
      </c>
      <c r="AE552" s="261" t="str" cm="1">
        <f t="array" ref="AE552">IF(A552="","",INDEX(근로조건!$A$5:$AF$1048576,MATCH(A552,근로조건!$A$5:$A$1048576,0)+0,13))</f>
        <v/>
      </c>
      <c r="AF552" s="262" t="str" cm="1">
        <f t="array" ref="AF552">IF(A552="","",INDEX(근로조건!$A$5:$AF$1048576,MATCH(A552,근로조건!$A$5:$A$1048576,0)+0,14))</f>
        <v/>
      </c>
      <c r="AG552" s="261" t="str" cm="1">
        <f t="array" ref="AG552">IF(A552="","",INDEX(근로조건!$A$5:$AF$1048576,MATCH(A552,근로조건!$A$5:$A$1048576,0)+0,11))</f>
        <v/>
      </c>
      <c r="AH552" s="261" t="str" cm="1">
        <f t="array" ref="AH552">IF(A552="","",INDEX(근로조건!$A$5:$AF$1048576,MATCH(A552,근로조건!$A$5:$A$1048576,0)+0,19))</f>
        <v/>
      </c>
      <c r="AI552" s="262" t="str" cm="1">
        <f t="array" ref="AI552">IF(A552="","",INDEX(근로조건!$A$5:$AF$1048576,MATCH(A552,근로조건!$A$5:$A$1048576,0)+0,17))</f>
        <v/>
      </c>
      <c r="AJ552" s="253"/>
      <c r="AK552" s="253"/>
      <c r="AL552" s="253" t="str" cm="1">
        <f t="array" ref="AL552">IF(A552="","",INDEX(근로조건!$A$5:$AF$1048576,MATCH(A552,근로조건!$A$5:$A$1048576,0)+0,20))</f>
        <v/>
      </c>
      <c r="AM552" s="253"/>
      <c r="AN552" s="253"/>
      <c r="AO552" s="253"/>
      <c r="AP552" s="260"/>
      <c r="AQ552" s="123"/>
      <c r="AR552" s="166"/>
      <c r="AS552" s="267"/>
      <c r="AT552" s="266"/>
      <c r="AU552" s="266"/>
      <c r="AV552" s="266"/>
    </row>
    <row r="553" spans="1:48" x14ac:dyDescent="0.3">
      <c r="A553" s="52"/>
      <c r="B553" s="54"/>
      <c r="C553" s="53"/>
      <c r="D553" s="53"/>
      <c r="E553" s="53"/>
      <c r="F553" s="57"/>
      <c r="G553" s="57"/>
      <c r="H553" s="52"/>
      <c r="I553" s="53"/>
      <c r="J553" s="53"/>
      <c r="K553" s="95"/>
      <c r="L553" s="52"/>
      <c r="M553" s="52"/>
      <c r="N553" s="54"/>
      <c r="O553" s="254" t="str" cm="1">
        <f t="array" ref="O553">IF(A553="","",INDEX(근로조건!$A$5:$Y$1048576,MATCH(A553,근로조건!$A$5:$A$1048576,0)+0,15))</f>
        <v/>
      </c>
      <c r="P553" s="255" t="str" cm="1">
        <f t="array" ref="P553">IF(A553="","",INDEX(근로조건!$A$5:$Y$1048576,MATCH(A553,근로조건!$A$5:$A$1048576,0)+0,16))</f>
        <v/>
      </c>
      <c r="Q553" s="256" t="str" cm="1">
        <f t="array" ref="Q553">IF(A553="","",INDEX(근로조건!$A$5:$ZZ$1048576,MATCH(A553,근로조건!$A$5:$A$1048576,0)+0,21))</f>
        <v/>
      </c>
      <c r="R553" s="61"/>
      <c r="S553" s="61"/>
      <c r="T553" s="61"/>
      <c r="U553" s="61"/>
      <c r="V553" s="61"/>
      <c r="W553" s="61"/>
      <c r="X553" s="61"/>
      <c r="Y553" s="61"/>
      <c r="Z553" s="260" t="str">
        <f t="shared" si="27"/>
        <v/>
      </c>
      <c r="AA553" s="260" t="str">
        <f t="shared" si="28"/>
        <v/>
      </c>
      <c r="AB553" s="260" t="str" cm="1">
        <f t="array" ref="AB553">IFERROR(IF(A553="","",INDEX(근로조건!$A$5:$Z$1048576,MATCH(A553,근로조건!$A$5:$A$1048576,0)+0,17)-INDEX(근로조건!$A$5:$Z$1048576,MATCH(A553,근로조건!$A$5:$A$1048576,0)+0,11))*B553,"")</f>
        <v/>
      </c>
      <c r="AC553" s="260" t="str">
        <f t="shared" si="29"/>
        <v/>
      </c>
      <c r="AD553" s="260" t="str" cm="1">
        <f t="array" ref="AD553">IFERROR(IF(A553="","",INDEX(근로조건!$A$5:$L$1048576,MATCH(A553,근로조건!$A$5:$A$1048576,0)+0,12))*B553,"")</f>
        <v/>
      </c>
      <c r="AE553" s="261" t="str" cm="1">
        <f t="array" ref="AE553">IF(A553="","",INDEX(근로조건!$A$5:$AF$1048576,MATCH(A553,근로조건!$A$5:$A$1048576,0)+0,13))</f>
        <v/>
      </c>
      <c r="AF553" s="262" t="str" cm="1">
        <f t="array" ref="AF553">IF(A553="","",INDEX(근로조건!$A$5:$AF$1048576,MATCH(A553,근로조건!$A$5:$A$1048576,0)+0,14))</f>
        <v/>
      </c>
      <c r="AG553" s="261" t="str" cm="1">
        <f t="array" ref="AG553">IF(A553="","",INDEX(근로조건!$A$5:$AF$1048576,MATCH(A553,근로조건!$A$5:$A$1048576,0)+0,11))</f>
        <v/>
      </c>
      <c r="AH553" s="261" t="str" cm="1">
        <f t="array" ref="AH553">IF(A553="","",INDEX(근로조건!$A$5:$AF$1048576,MATCH(A553,근로조건!$A$5:$A$1048576,0)+0,19))</f>
        <v/>
      </c>
      <c r="AI553" s="262" t="str" cm="1">
        <f t="array" ref="AI553">IF(A553="","",INDEX(근로조건!$A$5:$AF$1048576,MATCH(A553,근로조건!$A$5:$A$1048576,0)+0,17))</f>
        <v/>
      </c>
      <c r="AJ553" s="253"/>
      <c r="AK553" s="253"/>
      <c r="AL553" s="253" t="str" cm="1">
        <f t="array" ref="AL553">IF(A553="","",INDEX(근로조건!$A$5:$AF$1048576,MATCH(A553,근로조건!$A$5:$A$1048576,0)+0,20))</f>
        <v/>
      </c>
      <c r="AM553" s="253"/>
      <c r="AN553" s="253"/>
      <c r="AO553" s="253"/>
      <c r="AP553" s="260"/>
      <c r="AQ553" s="123"/>
      <c r="AR553" s="166"/>
      <c r="AS553" s="267"/>
      <c r="AT553" s="266"/>
      <c r="AU553" s="266"/>
      <c r="AV553" s="266"/>
    </row>
    <row r="554" spans="1:48" x14ac:dyDescent="0.3">
      <c r="A554" s="52"/>
      <c r="B554" s="54"/>
      <c r="C554" s="53"/>
      <c r="D554" s="53"/>
      <c r="E554" s="53"/>
      <c r="F554" s="57"/>
      <c r="G554" s="57"/>
      <c r="H554" s="52"/>
      <c r="I554" s="53"/>
      <c r="J554" s="53"/>
      <c r="K554" s="95"/>
      <c r="L554" s="52"/>
      <c r="M554" s="52"/>
      <c r="N554" s="54"/>
      <c r="O554" s="254" t="str" cm="1">
        <f t="array" ref="O554">IF(A554="","",INDEX(근로조건!$A$5:$Y$1048576,MATCH(A554,근로조건!$A$5:$A$1048576,0)+0,15))</f>
        <v/>
      </c>
      <c r="P554" s="255" t="str" cm="1">
        <f t="array" ref="P554">IF(A554="","",INDEX(근로조건!$A$5:$Y$1048576,MATCH(A554,근로조건!$A$5:$A$1048576,0)+0,16))</f>
        <v/>
      </c>
      <c r="Q554" s="256" t="str" cm="1">
        <f t="array" ref="Q554">IF(A554="","",INDEX(근로조건!$A$5:$ZZ$1048576,MATCH(A554,근로조건!$A$5:$A$1048576,0)+0,21))</f>
        <v/>
      </c>
      <c r="R554" s="61"/>
      <c r="S554" s="61"/>
      <c r="T554" s="61"/>
      <c r="U554" s="61"/>
      <c r="V554" s="61"/>
      <c r="W554" s="61"/>
      <c r="X554" s="61"/>
      <c r="Y554" s="61"/>
      <c r="Z554" s="260" t="str">
        <f t="shared" si="27"/>
        <v/>
      </c>
      <c r="AA554" s="260" t="str">
        <f t="shared" si="28"/>
        <v/>
      </c>
      <c r="AB554" s="260" t="str" cm="1">
        <f t="array" ref="AB554">IFERROR(IF(A554="","",INDEX(근로조건!$A$5:$Z$1048576,MATCH(A554,근로조건!$A$5:$A$1048576,0)+0,17)-INDEX(근로조건!$A$5:$Z$1048576,MATCH(A554,근로조건!$A$5:$A$1048576,0)+0,11))*B554,"")</f>
        <v/>
      </c>
      <c r="AC554" s="260" t="str">
        <f t="shared" si="29"/>
        <v/>
      </c>
      <c r="AD554" s="260" t="str" cm="1">
        <f t="array" ref="AD554">IFERROR(IF(A554="","",INDEX(근로조건!$A$5:$L$1048576,MATCH(A554,근로조건!$A$5:$A$1048576,0)+0,12))*B554,"")</f>
        <v/>
      </c>
      <c r="AE554" s="261" t="str" cm="1">
        <f t="array" ref="AE554">IF(A554="","",INDEX(근로조건!$A$5:$AF$1048576,MATCH(A554,근로조건!$A$5:$A$1048576,0)+0,13))</f>
        <v/>
      </c>
      <c r="AF554" s="262" t="str" cm="1">
        <f t="array" ref="AF554">IF(A554="","",INDEX(근로조건!$A$5:$AF$1048576,MATCH(A554,근로조건!$A$5:$A$1048576,0)+0,14))</f>
        <v/>
      </c>
      <c r="AG554" s="261" t="str" cm="1">
        <f t="array" ref="AG554">IF(A554="","",INDEX(근로조건!$A$5:$AF$1048576,MATCH(A554,근로조건!$A$5:$A$1048576,0)+0,11))</f>
        <v/>
      </c>
      <c r="AH554" s="261" t="str" cm="1">
        <f t="array" ref="AH554">IF(A554="","",INDEX(근로조건!$A$5:$AF$1048576,MATCH(A554,근로조건!$A$5:$A$1048576,0)+0,19))</f>
        <v/>
      </c>
      <c r="AI554" s="262" t="str" cm="1">
        <f t="array" ref="AI554">IF(A554="","",INDEX(근로조건!$A$5:$AF$1048576,MATCH(A554,근로조건!$A$5:$A$1048576,0)+0,17))</f>
        <v/>
      </c>
      <c r="AJ554" s="253"/>
      <c r="AK554" s="253"/>
      <c r="AL554" s="253" t="str" cm="1">
        <f t="array" ref="AL554">IF(A554="","",INDEX(근로조건!$A$5:$AF$1048576,MATCH(A554,근로조건!$A$5:$A$1048576,0)+0,20))</f>
        <v/>
      </c>
      <c r="AM554" s="253"/>
      <c r="AN554" s="253"/>
      <c r="AO554" s="253"/>
      <c r="AP554" s="260"/>
      <c r="AQ554" s="123"/>
      <c r="AR554" s="166"/>
      <c r="AS554" s="267"/>
      <c r="AT554" s="266"/>
      <c r="AU554" s="266"/>
      <c r="AV554" s="266"/>
    </row>
    <row r="555" spans="1:48" x14ac:dyDescent="0.3">
      <c r="A555" s="52"/>
      <c r="B555" s="54"/>
      <c r="C555" s="53"/>
      <c r="D555" s="53"/>
      <c r="E555" s="53"/>
      <c r="F555" s="57"/>
      <c r="G555" s="57"/>
      <c r="H555" s="52"/>
      <c r="I555" s="53"/>
      <c r="J555" s="53"/>
      <c r="K555" s="95"/>
      <c r="L555" s="52"/>
      <c r="M555" s="52"/>
      <c r="N555" s="54"/>
      <c r="O555" s="254" t="str" cm="1">
        <f t="array" ref="O555">IF(A555="","",INDEX(근로조건!$A$5:$Y$1048576,MATCH(A555,근로조건!$A$5:$A$1048576,0)+0,15))</f>
        <v/>
      </c>
      <c r="P555" s="255" t="str" cm="1">
        <f t="array" ref="P555">IF(A555="","",INDEX(근로조건!$A$5:$Y$1048576,MATCH(A555,근로조건!$A$5:$A$1048576,0)+0,16))</f>
        <v/>
      </c>
      <c r="Q555" s="256" t="str" cm="1">
        <f t="array" ref="Q555">IF(A555="","",INDEX(근로조건!$A$5:$ZZ$1048576,MATCH(A555,근로조건!$A$5:$A$1048576,0)+0,21))</f>
        <v/>
      </c>
      <c r="R555" s="61"/>
      <c r="S555" s="61"/>
      <c r="T555" s="61"/>
      <c r="U555" s="61"/>
      <c r="V555" s="61"/>
      <c r="W555" s="61"/>
      <c r="X555" s="61"/>
      <c r="Y555" s="61"/>
      <c r="Z555" s="260" t="str">
        <f t="shared" si="27"/>
        <v/>
      </c>
      <c r="AA555" s="260" t="str">
        <f t="shared" si="28"/>
        <v/>
      </c>
      <c r="AB555" s="260" t="str" cm="1">
        <f t="array" ref="AB555">IFERROR(IF(A555="","",INDEX(근로조건!$A$5:$Z$1048576,MATCH(A555,근로조건!$A$5:$A$1048576,0)+0,17)-INDEX(근로조건!$A$5:$Z$1048576,MATCH(A555,근로조건!$A$5:$A$1048576,0)+0,11))*B555,"")</f>
        <v/>
      </c>
      <c r="AC555" s="260" t="str">
        <f t="shared" si="29"/>
        <v/>
      </c>
      <c r="AD555" s="260" t="str" cm="1">
        <f t="array" ref="AD555">IFERROR(IF(A555="","",INDEX(근로조건!$A$5:$L$1048576,MATCH(A555,근로조건!$A$5:$A$1048576,0)+0,12))*B555,"")</f>
        <v/>
      </c>
      <c r="AE555" s="261" t="str" cm="1">
        <f t="array" ref="AE555">IF(A555="","",INDEX(근로조건!$A$5:$AF$1048576,MATCH(A555,근로조건!$A$5:$A$1048576,0)+0,13))</f>
        <v/>
      </c>
      <c r="AF555" s="262" t="str" cm="1">
        <f t="array" ref="AF555">IF(A555="","",INDEX(근로조건!$A$5:$AF$1048576,MATCH(A555,근로조건!$A$5:$A$1048576,0)+0,14))</f>
        <v/>
      </c>
      <c r="AG555" s="261" t="str" cm="1">
        <f t="array" ref="AG555">IF(A555="","",INDEX(근로조건!$A$5:$AF$1048576,MATCH(A555,근로조건!$A$5:$A$1048576,0)+0,11))</f>
        <v/>
      </c>
      <c r="AH555" s="261" t="str" cm="1">
        <f t="array" ref="AH555">IF(A555="","",INDEX(근로조건!$A$5:$AF$1048576,MATCH(A555,근로조건!$A$5:$A$1048576,0)+0,19))</f>
        <v/>
      </c>
      <c r="AI555" s="262" t="str" cm="1">
        <f t="array" ref="AI555">IF(A555="","",INDEX(근로조건!$A$5:$AF$1048576,MATCH(A555,근로조건!$A$5:$A$1048576,0)+0,17))</f>
        <v/>
      </c>
      <c r="AJ555" s="253"/>
      <c r="AK555" s="253"/>
      <c r="AL555" s="253" t="str" cm="1">
        <f t="array" ref="AL555">IF(A555="","",INDEX(근로조건!$A$5:$AF$1048576,MATCH(A555,근로조건!$A$5:$A$1048576,0)+0,20))</f>
        <v/>
      </c>
      <c r="AM555" s="253"/>
      <c r="AN555" s="253"/>
      <c r="AO555" s="253"/>
      <c r="AP555" s="260"/>
      <c r="AQ555" s="123"/>
      <c r="AR555" s="166"/>
      <c r="AS555" s="267"/>
      <c r="AT555" s="266"/>
      <c r="AU555" s="266"/>
      <c r="AV555" s="266"/>
    </row>
    <row r="556" spans="1:48" x14ac:dyDescent="0.3">
      <c r="A556" s="52"/>
      <c r="B556" s="54"/>
      <c r="C556" s="53"/>
      <c r="D556" s="53"/>
      <c r="E556" s="53"/>
      <c r="F556" s="57"/>
      <c r="G556" s="57"/>
      <c r="H556" s="52"/>
      <c r="I556" s="53"/>
      <c r="J556" s="53"/>
      <c r="K556" s="95"/>
      <c r="L556" s="52"/>
      <c r="M556" s="52"/>
      <c r="N556" s="54"/>
      <c r="O556" s="254" t="str" cm="1">
        <f t="array" ref="O556">IF(A556="","",INDEX(근로조건!$A$5:$Y$1048576,MATCH(A556,근로조건!$A$5:$A$1048576,0)+0,15))</f>
        <v/>
      </c>
      <c r="P556" s="255" t="str" cm="1">
        <f t="array" ref="P556">IF(A556="","",INDEX(근로조건!$A$5:$Y$1048576,MATCH(A556,근로조건!$A$5:$A$1048576,0)+0,16))</f>
        <v/>
      </c>
      <c r="Q556" s="256" t="str" cm="1">
        <f t="array" ref="Q556">IF(A556="","",INDEX(근로조건!$A$5:$ZZ$1048576,MATCH(A556,근로조건!$A$5:$A$1048576,0)+0,21))</f>
        <v/>
      </c>
      <c r="R556" s="61"/>
      <c r="S556" s="61"/>
      <c r="T556" s="61"/>
      <c r="U556" s="61"/>
      <c r="V556" s="61"/>
      <c r="W556" s="61"/>
      <c r="X556" s="61"/>
      <c r="Y556" s="61"/>
      <c r="Z556" s="260" t="str">
        <f t="shared" si="27"/>
        <v/>
      </c>
      <c r="AA556" s="260" t="str">
        <f t="shared" si="28"/>
        <v/>
      </c>
      <c r="AB556" s="260" t="str" cm="1">
        <f t="array" ref="AB556">IFERROR(IF(A556="","",INDEX(근로조건!$A$5:$Z$1048576,MATCH(A556,근로조건!$A$5:$A$1048576,0)+0,17)-INDEX(근로조건!$A$5:$Z$1048576,MATCH(A556,근로조건!$A$5:$A$1048576,0)+0,11))*B556,"")</f>
        <v/>
      </c>
      <c r="AC556" s="260" t="str">
        <f t="shared" si="29"/>
        <v/>
      </c>
      <c r="AD556" s="260" t="str" cm="1">
        <f t="array" ref="AD556">IFERROR(IF(A556="","",INDEX(근로조건!$A$5:$L$1048576,MATCH(A556,근로조건!$A$5:$A$1048576,0)+0,12))*B556,"")</f>
        <v/>
      </c>
      <c r="AE556" s="261" t="str" cm="1">
        <f t="array" ref="AE556">IF(A556="","",INDEX(근로조건!$A$5:$AF$1048576,MATCH(A556,근로조건!$A$5:$A$1048576,0)+0,13))</f>
        <v/>
      </c>
      <c r="AF556" s="262" t="str" cm="1">
        <f t="array" ref="AF556">IF(A556="","",INDEX(근로조건!$A$5:$AF$1048576,MATCH(A556,근로조건!$A$5:$A$1048576,0)+0,14))</f>
        <v/>
      </c>
      <c r="AG556" s="261" t="str" cm="1">
        <f t="array" ref="AG556">IF(A556="","",INDEX(근로조건!$A$5:$AF$1048576,MATCH(A556,근로조건!$A$5:$A$1048576,0)+0,11))</f>
        <v/>
      </c>
      <c r="AH556" s="261" t="str" cm="1">
        <f t="array" ref="AH556">IF(A556="","",INDEX(근로조건!$A$5:$AF$1048576,MATCH(A556,근로조건!$A$5:$A$1048576,0)+0,19))</f>
        <v/>
      </c>
      <c r="AI556" s="262" t="str" cm="1">
        <f t="array" ref="AI556">IF(A556="","",INDEX(근로조건!$A$5:$AF$1048576,MATCH(A556,근로조건!$A$5:$A$1048576,0)+0,17))</f>
        <v/>
      </c>
      <c r="AJ556" s="253"/>
      <c r="AK556" s="253"/>
      <c r="AL556" s="253" t="str" cm="1">
        <f t="array" ref="AL556">IF(A556="","",INDEX(근로조건!$A$5:$AF$1048576,MATCH(A556,근로조건!$A$5:$A$1048576,0)+0,20))</f>
        <v/>
      </c>
      <c r="AM556" s="253"/>
      <c r="AN556" s="253"/>
      <c r="AO556" s="253"/>
      <c r="AP556" s="260"/>
      <c r="AQ556" s="123"/>
      <c r="AR556" s="166"/>
      <c r="AS556" s="267"/>
      <c r="AT556" s="266"/>
      <c r="AU556" s="266"/>
      <c r="AV556" s="266"/>
    </row>
    <row r="557" spans="1:48" x14ac:dyDescent="0.3">
      <c r="A557" s="52"/>
      <c r="B557" s="54"/>
      <c r="C557" s="53"/>
      <c r="D557" s="53"/>
      <c r="E557" s="53"/>
      <c r="F557" s="57"/>
      <c r="G557" s="57"/>
      <c r="H557" s="52"/>
      <c r="I557" s="53"/>
      <c r="J557" s="53"/>
      <c r="K557" s="95"/>
      <c r="L557" s="52"/>
      <c r="M557" s="52"/>
      <c r="N557" s="54"/>
      <c r="O557" s="254" t="str" cm="1">
        <f t="array" ref="O557">IF(A557="","",INDEX(근로조건!$A$5:$Y$1048576,MATCH(A557,근로조건!$A$5:$A$1048576,0)+0,15))</f>
        <v/>
      </c>
      <c r="P557" s="255" t="str" cm="1">
        <f t="array" ref="P557">IF(A557="","",INDEX(근로조건!$A$5:$Y$1048576,MATCH(A557,근로조건!$A$5:$A$1048576,0)+0,16))</f>
        <v/>
      </c>
      <c r="Q557" s="256" t="str" cm="1">
        <f t="array" ref="Q557">IF(A557="","",INDEX(근로조건!$A$5:$ZZ$1048576,MATCH(A557,근로조건!$A$5:$A$1048576,0)+0,21))</f>
        <v/>
      </c>
      <c r="R557" s="61"/>
      <c r="S557" s="61"/>
      <c r="T557" s="61"/>
      <c r="U557" s="61"/>
      <c r="V557" s="61"/>
      <c r="W557" s="61"/>
      <c r="X557" s="61"/>
      <c r="Y557" s="61"/>
      <c r="Z557" s="260" t="str">
        <f t="shared" si="27"/>
        <v/>
      </c>
      <c r="AA557" s="260" t="str">
        <f t="shared" si="28"/>
        <v/>
      </c>
      <c r="AB557" s="260" t="str" cm="1">
        <f t="array" ref="AB557">IFERROR(IF(A557="","",INDEX(근로조건!$A$5:$Z$1048576,MATCH(A557,근로조건!$A$5:$A$1048576,0)+0,17)-INDEX(근로조건!$A$5:$Z$1048576,MATCH(A557,근로조건!$A$5:$A$1048576,0)+0,11))*B557,"")</f>
        <v/>
      </c>
      <c r="AC557" s="260" t="str">
        <f t="shared" si="29"/>
        <v/>
      </c>
      <c r="AD557" s="260" t="str" cm="1">
        <f t="array" ref="AD557">IFERROR(IF(A557="","",INDEX(근로조건!$A$5:$L$1048576,MATCH(A557,근로조건!$A$5:$A$1048576,0)+0,12))*B557,"")</f>
        <v/>
      </c>
      <c r="AE557" s="261" t="str" cm="1">
        <f t="array" ref="AE557">IF(A557="","",INDEX(근로조건!$A$5:$AF$1048576,MATCH(A557,근로조건!$A$5:$A$1048576,0)+0,13))</f>
        <v/>
      </c>
      <c r="AF557" s="262" t="str" cm="1">
        <f t="array" ref="AF557">IF(A557="","",INDEX(근로조건!$A$5:$AF$1048576,MATCH(A557,근로조건!$A$5:$A$1048576,0)+0,14))</f>
        <v/>
      </c>
      <c r="AG557" s="261" t="str" cm="1">
        <f t="array" ref="AG557">IF(A557="","",INDEX(근로조건!$A$5:$AF$1048576,MATCH(A557,근로조건!$A$5:$A$1048576,0)+0,11))</f>
        <v/>
      </c>
      <c r="AH557" s="261" t="str" cm="1">
        <f t="array" ref="AH557">IF(A557="","",INDEX(근로조건!$A$5:$AF$1048576,MATCH(A557,근로조건!$A$5:$A$1048576,0)+0,19))</f>
        <v/>
      </c>
      <c r="AI557" s="262" t="str" cm="1">
        <f t="array" ref="AI557">IF(A557="","",INDEX(근로조건!$A$5:$AF$1048576,MATCH(A557,근로조건!$A$5:$A$1048576,0)+0,17))</f>
        <v/>
      </c>
      <c r="AJ557" s="253"/>
      <c r="AK557" s="253"/>
      <c r="AL557" s="253" t="str" cm="1">
        <f t="array" ref="AL557">IF(A557="","",INDEX(근로조건!$A$5:$AF$1048576,MATCH(A557,근로조건!$A$5:$A$1048576,0)+0,20))</f>
        <v/>
      </c>
      <c r="AM557" s="253"/>
      <c r="AN557" s="253"/>
      <c r="AO557" s="253"/>
      <c r="AP557" s="260"/>
      <c r="AQ557" s="123"/>
      <c r="AR557" s="166"/>
      <c r="AS557" s="267"/>
      <c r="AT557" s="266"/>
      <c r="AU557" s="266"/>
      <c r="AV557" s="266"/>
    </row>
    <row r="558" spans="1:48" x14ac:dyDescent="0.3">
      <c r="A558" s="52"/>
      <c r="B558" s="54"/>
      <c r="C558" s="53"/>
      <c r="D558" s="53"/>
      <c r="E558" s="53"/>
      <c r="F558" s="57"/>
      <c r="G558" s="57"/>
      <c r="H558" s="52"/>
      <c r="I558" s="53"/>
      <c r="J558" s="53"/>
      <c r="K558" s="95"/>
      <c r="L558" s="52"/>
      <c r="M558" s="52"/>
      <c r="N558" s="54"/>
      <c r="O558" s="254" t="str" cm="1">
        <f t="array" ref="O558">IF(A558="","",INDEX(근로조건!$A$5:$Y$1048576,MATCH(A558,근로조건!$A$5:$A$1048576,0)+0,15))</f>
        <v/>
      </c>
      <c r="P558" s="255" t="str" cm="1">
        <f t="array" ref="P558">IF(A558="","",INDEX(근로조건!$A$5:$Y$1048576,MATCH(A558,근로조건!$A$5:$A$1048576,0)+0,16))</f>
        <v/>
      </c>
      <c r="Q558" s="256" t="str" cm="1">
        <f t="array" ref="Q558">IF(A558="","",INDEX(근로조건!$A$5:$ZZ$1048576,MATCH(A558,근로조건!$A$5:$A$1048576,0)+0,21))</f>
        <v/>
      </c>
      <c r="R558" s="61"/>
      <c r="S558" s="61"/>
      <c r="T558" s="61"/>
      <c r="U558" s="61"/>
      <c r="V558" s="61"/>
      <c r="W558" s="61"/>
      <c r="X558" s="61"/>
      <c r="Y558" s="61"/>
      <c r="Z558" s="260" t="str">
        <f t="shared" si="27"/>
        <v/>
      </c>
      <c r="AA558" s="260" t="str">
        <f t="shared" si="28"/>
        <v/>
      </c>
      <c r="AB558" s="260" t="str" cm="1">
        <f t="array" ref="AB558">IFERROR(IF(A558="","",INDEX(근로조건!$A$5:$Z$1048576,MATCH(A558,근로조건!$A$5:$A$1048576,0)+0,17)-INDEX(근로조건!$A$5:$Z$1048576,MATCH(A558,근로조건!$A$5:$A$1048576,0)+0,11))*B558,"")</f>
        <v/>
      </c>
      <c r="AC558" s="260" t="str">
        <f t="shared" si="29"/>
        <v/>
      </c>
      <c r="AD558" s="260" t="str" cm="1">
        <f t="array" ref="AD558">IFERROR(IF(A558="","",INDEX(근로조건!$A$5:$L$1048576,MATCH(A558,근로조건!$A$5:$A$1048576,0)+0,12))*B558,"")</f>
        <v/>
      </c>
      <c r="AE558" s="261" t="str" cm="1">
        <f t="array" ref="AE558">IF(A558="","",INDEX(근로조건!$A$5:$AF$1048576,MATCH(A558,근로조건!$A$5:$A$1048576,0)+0,13))</f>
        <v/>
      </c>
      <c r="AF558" s="262" t="str" cm="1">
        <f t="array" ref="AF558">IF(A558="","",INDEX(근로조건!$A$5:$AF$1048576,MATCH(A558,근로조건!$A$5:$A$1048576,0)+0,14))</f>
        <v/>
      </c>
      <c r="AG558" s="261" t="str" cm="1">
        <f t="array" ref="AG558">IF(A558="","",INDEX(근로조건!$A$5:$AF$1048576,MATCH(A558,근로조건!$A$5:$A$1048576,0)+0,11))</f>
        <v/>
      </c>
      <c r="AH558" s="261" t="str" cm="1">
        <f t="array" ref="AH558">IF(A558="","",INDEX(근로조건!$A$5:$AF$1048576,MATCH(A558,근로조건!$A$5:$A$1048576,0)+0,19))</f>
        <v/>
      </c>
      <c r="AI558" s="262" t="str" cm="1">
        <f t="array" ref="AI558">IF(A558="","",INDEX(근로조건!$A$5:$AF$1048576,MATCH(A558,근로조건!$A$5:$A$1048576,0)+0,17))</f>
        <v/>
      </c>
      <c r="AJ558" s="253"/>
      <c r="AK558" s="253"/>
      <c r="AL558" s="253" t="str" cm="1">
        <f t="array" ref="AL558">IF(A558="","",INDEX(근로조건!$A$5:$AF$1048576,MATCH(A558,근로조건!$A$5:$A$1048576,0)+0,20))</f>
        <v/>
      </c>
      <c r="AM558" s="253"/>
      <c r="AN558" s="253"/>
      <c r="AO558" s="253"/>
      <c r="AP558" s="260"/>
      <c r="AQ558" s="123"/>
      <c r="AR558" s="166"/>
      <c r="AS558" s="267"/>
      <c r="AT558" s="266"/>
      <c r="AU558" s="266"/>
      <c r="AV558" s="266"/>
    </row>
    <row r="559" spans="1:48" x14ac:dyDescent="0.3">
      <c r="A559" s="52"/>
      <c r="B559" s="54"/>
      <c r="C559" s="53"/>
      <c r="D559" s="53"/>
      <c r="E559" s="53"/>
      <c r="F559" s="57"/>
      <c r="G559" s="57"/>
      <c r="H559" s="52"/>
      <c r="I559" s="53"/>
      <c r="J559" s="53"/>
      <c r="K559" s="95"/>
      <c r="L559" s="52"/>
      <c r="M559" s="52"/>
      <c r="N559" s="54"/>
      <c r="O559" s="254" t="str" cm="1">
        <f t="array" ref="O559">IF(A559="","",INDEX(근로조건!$A$5:$Y$1048576,MATCH(A559,근로조건!$A$5:$A$1048576,0)+0,15))</f>
        <v/>
      </c>
      <c r="P559" s="255" t="str" cm="1">
        <f t="array" ref="P559">IF(A559="","",INDEX(근로조건!$A$5:$Y$1048576,MATCH(A559,근로조건!$A$5:$A$1048576,0)+0,16))</f>
        <v/>
      </c>
      <c r="Q559" s="256" t="str" cm="1">
        <f t="array" ref="Q559">IF(A559="","",INDEX(근로조건!$A$5:$ZZ$1048576,MATCH(A559,근로조건!$A$5:$A$1048576,0)+0,21))</f>
        <v/>
      </c>
      <c r="R559" s="61"/>
      <c r="S559" s="61"/>
      <c r="T559" s="61"/>
      <c r="U559" s="61"/>
      <c r="V559" s="61"/>
      <c r="W559" s="61"/>
      <c r="X559" s="61"/>
      <c r="Y559" s="61"/>
      <c r="Z559" s="260" t="str">
        <f t="shared" si="27"/>
        <v/>
      </c>
      <c r="AA559" s="260" t="str">
        <f t="shared" si="28"/>
        <v/>
      </c>
      <c r="AB559" s="260" t="str" cm="1">
        <f t="array" ref="AB559">IFERROR(IF(A559="","",INDEX(근로조건!$A$5:$Z$1048576,MATCH(A559,근로조건!$A$5:$A$1048576,0)+0,17)-INDEX(근로조건!$A$5:$Z$1048576,MATCH(A559,근로조건!$A$5:$A$1048576,0)+0,11))*B559,"")</f>
        <v/>
      </c>
      <c r="AC559" s="260" t="str">
        <f t="shared" si="29"/>
        <v/>
      </c>
      <c r="AD559" s="260" t="str" cm="1">
        <f t="array" ref="AD559">IFERROR(IF(A559="","",INDEX(근로조건!$A$5:$L$1048576,MATCH(A559,근로조건!$A$5:$A$1048576,0)+0,12))*B559,"")</f>
        <v/>
      </c>
      <c r="AE559" s="261" t="str" cm="1">
        <f t="array" ref="AE559">IF(A559="","",INDEX(근로조건!$A$5:$AF$1048576,MATCH(A559,근로조건!$A$5:$A$1048576,0)+0,13))</f>
        <v/>
      </c>
      <c r="AF559" s="262" t="str" cm="1">
        <f t="array" ref="AF559">IF(A559="","",INDEX(근로조건!$A$5:$AF$1048576,MATCH(A559,근로조건!$A$5:$A$1048576,0)+0,14))</f>
        <v/>
      </c>
      <c r="AG559" s="261" t="str" cm="1">
        <f t="array" ref="AG559">IF(A559="","",INDEX(근로조건!$A$5:$AF$1048576,MATCH(A559,근로조건!$A$5:$A$1048576,0)+0,11))</f>
        <v/>
      </c>
      <c r="AH559" s="261" t="str" cm="1">
        <f t="array" ref="AH559">IF(A559="","",INDEX(근로조건!$A$5:$AF$1048576,MATCH(A559,근로조건!$A$5:$A$1048576,0)+0,19))</f>
        <v/>
      </c>
      <c r="AI559" s="262" t="str" cm="1">
        <f t="array" ref="AI559">IF(A559="","",INDEX(근로조건!$A$5:$AF$1048576,MATCH(A559,근로조건!$A$5:$A$1048576,0)+0,17))</f>
        <v/>
      </c>
      <c r="AJ559" s="253"/>
      <c r="AK559" s="253"/>
      <c r="AL559" s="253" t="str" cm="1">
        <f t="array" ref="AL559">IF(A559="","",INDEX(근로조건!$A$5:$AF$1048576,MATCH(A559,근로조건!$A$5:$A$1048576,0)+0,20))</f>
        <v/>
      </c>
      <c r="AM559" s="253"/>
      <c r="AN559" s="253"/>
      <c r="AO559" s="253"/>
      <c r="AP559" s="260"/>
      <c r="AQ559" s="123"/>
      <c r="AR559" s="166"/>
      <c r="AS559" s="267"/>
      <c r="AT559" s="266"/>
      <c r="AU559" s="266"/>
      <c r="AV559" s="266"/>
    </row>
    <row r="560" spans="1:48" x14ac:dyDescent="0.3">
      <c r="A560" s="52"/>
      <c r="B560" s="54"/>
      <c r="C560" s="53"/>
      <c r="D560" s="53"/>
      <c r="E560" s="53"/>
      <c r="F560" s="57"/>
      <c r="G560" s="57"/>
      <c r="H560" s="52"/>
      <c r="I560" s="53"/>
      <c r="J560" s="53"/>
      <c r="K560" s="95"/>
      <c r="L560" s="52"/>
      <c r="M560" s="52"/>
      <c r="N560" s="54"/>
      <c r="O560" s="254" t="str" cm="1">
        <f t="array" ref="O560">IF(A560="","",INDEX(근로조건!$A$5:$Y$1048576,MATCH(A560,근로조건!$A$5:$A$1048576,0)+0,15))</f>
        <v/>
      </c>
      <c r="P560" s="255" t="str" cm="1">
        <f t="array" ref="P560">IF(A560="","",INDEX(근로조건!$A$5:$Y$1048576,MATCH(A560,근로조건!$A$5:$A$1048576,0)+0,16))</f>
        <v/>
      </c>
      <c r="Q560" s="256" t="str" cm="1">
        <f t="array" ref="Q560">IF(A560="","",INDEX(근로조건!$A$5:$ZZ$1048576,MATCH(A560,근로조건!$A$5:$A$1048576,0)+0,21))</f>
        <v/>
      </c>
      <c r="R560" s="61"/>
      <c r="S560" s="61"/>
      <c r="T560" s="61"/>
      <c r="U560" s="61"/>
      <c r="V560" s="61"/>
      <c r="W560" s="61"/>
      <c r="X560" s="61"/>
      <c r="Y560" s="61"/>
      <c r="Z560" s="260" t="str">
        <f t="shared" si="27"/>
        <v/>
      </c>
      <c r="AA560" s="260" t="str">
        <f t="shared" si="28"/>
        <v/>
      </c>
      <c r="AB560" s="260" t="str" cm="1">
        <f t="array" ref="AB560">IFERROR(IF(A560="","",INDEX(근로조건!$A$5:$Z$1048576,MATCH(A560,근로조건!$A$5:$A$1048576,0)+0,17)-INDEX(근로조건!$A$5:$Z$1048576,MATCH(A560,근로조건!$A$5:$A$1048576,0)+0,11))*B560,"")</f>
        <v/>
      </c>
      <c r="AC560" s="260" t="str">
        <f t="shared" si="29"/>
        <v/>
      </c>
      <c r="AD560" s="260" t="str" cm="1">
        <f t="array" ref="AD560">IFERROR(IF(A560="","",INDEX(근로조건!$A$5:$L$1048576,MATCH(A560,근로조건!$A$5:$A$1048576,0)+0,12))*B560,"")</f>
        <v/>
      </c>
      <c r="AE560" s="261" t="str" cm="1">
        <f t="array" ref="AE560">IF(A560="","",INDEX(근로조건!$A$5:$AF$1048576,MATCH(A560,근로조건!$A$5:$A$1048576,0)+0,13))</f>
        <v/>
      </c>
      <c r="AF560" s="262" t="str" cm="1">
        <f t="array" ref="AF560">IF(A560="","",INDEX(근로조건!$A$5:$AF$1048576,MATCH(A560,근로조건!$A$5:$A$1048576,0)+0,14))</f>
        <v/>
      </c>
      <c r="AG560" s="261" t="str" cm="1">
        <f t="array" ref="AG560">IF(A560="","",INDEX(근로조건!$A$5:$AF$1048576,MATCH(A560,근로조건!$A$5:$A$1048576,0)+0,11))</f>
        <v/>
      </c>
      <c r="AH560" s="261" t="str" cm="1">
        <f t="array" ref="AH560">IF(A560="","",INDEX(근로조건!$A$5:$AF$1048576,MATCH(A560,근로조건!$A$5:$A$1048576,0)+0,19))</f>
        <v/>
      </c>
      <c r="AI560" s="262" t="str" cm="1">
        <f t="array" ref="AI560">IF(A560="","",INDEX(근로조건!$A$5:$AF$1048576,MATCH(A560,근로조건!$A$5:$A$1048576,0)+0,17))</f>
        <v/>
      </c>
      <c r="AJ560" s="253"/>
      <c r="AK560" s="253"/>
      <c r="AL560" s="253" t="str" cm="1">
        <f t="array" ref="AL560">IF(A560="","",INDEX(근로조건!$A$5:$AF$1048576,MATCH(A560,근로조건!$A$5:$A$1048576,0)+0,20))</f>
        <v/>
      </c>
      <c r="AM560" s="253"/>
      <c r="AN560" s="253"/>
      <c r="AO560" s="253"/>
      <c r="AP560" s="260"/>
      <c r="AQ560" s="123"/>
      <c r="AR560" s="166"/>
      <c r="AS560" s="267"/>
      <c r="AT560" s="266"/>
      <c r="AU560" s="266"/>
      <c r="AV560" s="266"/>
    </row>
    <row r="561" spans="1:48" x14ac:dyDescent="0.3">
      <c r="A561" s="52"/>
      <c r="B561" s="54"/>
      <c r="C561" s="53"/>
      <c r="D561" s="53"/>
      <c r="E561" s="53"/>
      <c r="F561" s="57"/>
      <c r="G561" s="57"/>
      <c r="H561" s="52"/>
      <c r="I561" s="53"/>
      <c r="J561" s="53"/>
      <c r="K561" s="95"/>
      <c r="L561" s="52"/>
      <c r="M561" s="52"/>
      <c r="N561" s="54"/>
      <c r="O561" s="254" t="str" cm="1">
        <f t="array" ref="O561">IF(A561="","",INDEX(근로조건!$A$5:$Y$1048576,MATCH(A561,근로조건!$A$5:$A$1048576,0)+0,15))</f>
        <v/>
      </c>
      <c r="P561" s="255" t="str" cm="1">
        <f t="array" ref="P561">IF(A561="","",INDEX(근로조건!$A$5:$Y$1048576,MATCH(A561,근로조건!$A$5:$A$1048576,0)+0,16))</f>
        <v/>
      </c>
      <c r="Q561" s="256" t="str" cm="1">
        <f t="array" ref="Q561">IF(A561="","",INDEX(근로조건!$A$5:$ZZ$1048576,MATCH(A561,근로조건!$A$5:$A$1048576,0)+0,21))</f>
        <v/>
      </c>
      <c r="R561" s="61"/>
      <c r="S561" s="61"/>
      <c r="T561" s="61"/>
      <c r="U561" s="61"/>
      <c r="V561" s="61"/>
      <c r="W561" s="61"/>
      <c r="X561" s="61"/>
      <c r="Y561" s="61"/>
      <c r="Z561" s="260" t="str">
        <f t="shared" si="27"/>
        <v/>
      </c>
      <c r="AA561" s="260" t="str">
        <f t="shared" si="28"/>
        <v/>
      </c>
      <c r="AB561" s="260" t="str" cm="1">
        <f t="array" ref="AB561">IFERROR(IF(A561="","",INDEX(근로조건!$A$5:$Z$1048576,MATCH(A561,근로조건!$A$5:$A$1048576,0)+0,17)-INDEX(근로조건!$A$5:$Z$1048576,MATCH(A561,근로조건!$A$5:$A$1048576,0)+0,11))*B561,"")</f>
        <v/>
      </c>
      <c r="AC561" s="260" t="str">
        <f t="shared" si="29"/>
        <v/>
      </c>
      <c r="AD561" s="260" t="str" cm="1">
        <f t="array" ref="AD561">IFERROR(IF(A561="","",INDEX(근로조건!$A$5:$L$1048576,MATCH(A561,근로조건!$A$5:$A$1048576,0)+0,12))*B561,"")</f>
        <v/>
      </c>
      <c r="AE561" s="261" t="str" cm="1">
        <f t="array" ref="AE561">IF(A561="","",INDEX(근로조건!$A$5:$AF$1048576,MATCH(A561,근로조건!$A$5:$A$1048576,0)+0,13))</f>
        <v/>
      </c>
      <c r="AF561" s="262" t="str" cm="1">
        <f t="array" ref="AF561">IF(A561="","",INDEX(근로조건!$A$5:$AF$1048576,MATCH(A561,근로조건!$A$5:$A$1048576,0)+0,14))</f>
        <v/>
      </c>
      <c r="AG561" s="261" t="str" cm="1">
        <f t="array" ref="AG561">IF(A561="","",INDEX(근로조건!$A$5:$AF$1048576,MATCH(A561,근로조건!$A$5:$A$1048576,0)+0,11))</f>
        <v/>
      </c>
      <c r="AH561" s="261" t="str" cm="1">
        <f t="array" ref="AH561">IF(A561="","",INDEX(근로조건!$A$5:$AF$1048576,MATCH(A561,근로조건!$A$5:$A$1048576,0)+0,19))</f>
        <v/>
      </c>
      <c r="AI561" s="262" t="str" cm="1">
        <f t="array" ref="AI561">IF(A561="","",INDEX(근로조건!$A$5:$AF$1048576,MATCH(A561,근로조건!$A$5:$A$1048576,0)+0,17))</f>
        <v/>
      </c>
      <c r="AJ561" s="253"/>
      <c r="AK561" s="253"/>
      <c r="AL561" s="253" t="str" cm="1">
        <f t="array" ref="AL561">IF(A561="","",INDEX(근로조건!$A$5:$AF$1048576,MATCH(A561,근로조건!$A$5:$A$1048576,0)+0,20))</f>
        <v/>
      </c>
      <c r="AM561" s="253"/>
      <c r="AN561" s="253"/>
      <c r="AO561" s="253"/>
      <c r="AP561" s="260"/>
      <c r="AQ561" s="123"/>
      <c r="AR561" s="166"/>
      <c r="AS561" s="267"/>
      <c r="AT561" s="266"/>
      <c r="AU561" s="266"/>
      <c r="AV561" s="266"/>
    </row>
    <row r="562" spans="1:48" x14ac:dyDescent="0.3">
      <c r="A562" s="52"/>
      <c r="B562" s="54"/>
      <c r="C562" s="53"/>
      <c r="D562" s="53"/>
      <c r="E562" s="53"/>
      <c r="F562" s="57"/>
      <c r="G562" s="57"/>
      <c r="H562" s="52"/>
      <c r="I562" s="53"/>
      <c r="J562" s="53"/>
      <c r="K562" s="95"/>
      <c r="L562" s="52"/>
      <c r="M562" s="52"/>
      <c r="N562" s="54"/>
      <c r="O562" s="254" t="str" cm="1">
        <f t="array" ref="O562">IF(A562="","",INDEX(근로조건!$A$5:$Y$1048576,MATCH(A562,근로조건!$A$5:$A$1048576,0)+0,15))</f>
        <v/>
      </c>
      <c r="P562" s="255" t="str" cm="1">
        <f t="array" ref="P562">IF(A562="","",INDEX(근로조건!$A$5:$Y$1048576,MATCH(A562,근로조건!$A$5:$A$1048576,0)+0,16))</f>
        <v/>
      </c>
      <c r="Q562" s="256" t="str" cm="1">
        <f t="array" ref="Q562">IF(A562="","",INDEX(근로조건!$A$5:$ZZ$1048576,MATCH(A562,근로조건!$A$5:$A$1048576,0)+0,21))</f>
        <v/>
      </c>
      <c r="R562" s="61"/>
      <c r="S562" s="61"/>
      <c r="T562" s="61"/>
      <c r="U562" s="61"/>
      <c r="V562" s="61"/>
      <c r="W562" s="61"/>
      <c r="X562" s="61"/>
      <c r="Y562" s="61"/>
      <c r="Z562" s="260" t="str">
        <f t="shared" si="27"/>
        <v/>
      </c>
      <c r="AA562" s="260" t="str">
        <f t="shared" si="28"/>
        <v/>
      </c>
      <c r="AB562" s="260" t="str" cm="1">
        <f t="array" ref="AB562">IFERROR(IF(A562="","",INDEX(근로조건!$A$5:$Z$1048576,MATCH(A562,근로조건!$A$5:$A$1048576,0)+0,17)-INDEX(근로조건!$A$5:$Z$1048576,MATCH(A562,근로조건!$A$5:$A$1048576,0)+0,11))*B562,"")</f>
        <v/>
      </c>
      <c r="AC562" s="260" t="str">
        <f t="shared" si="29"/>
        <v/>
      </c>
      <c r="AD562" s="260" t="str" cm="1">
        <f t="array" ref="AD562">IFERROR(IF(A562="","",INDEX(근로조건!$A$5:$L$1048576,MATCH(A562,근로조건!$A$5:$A$1048576,0)+0,12))*B562,"")</f>
        <v/>
      </c>
      <c r="AE562" s="261" t="str" cm="1">
        <f t="array" ref="AE562">IF(A562="","",INDEX(근로조건!$A$5:$AF$1048576,MATCH(A562,근로조건!$A$5:$A$1048576,0)+0,13))</f>
        <v/>
      </c>
      <c r="AF562" s="262" t="str" cm="1">
        <f t="array" ref="AF562">IF(A562="","",INDEX(근로조건!$A$5:$AF$1048576,MATCH(A562,근로조건!$A$5:$A$1048576,0)+0,14))</f>
        <v/>
      </c>
      <c r="AG562" s="261" t="str" cm="1">
        <f t="array" ref="AG562">IF(A562="","",INDEX(근로조건!$A$5:$AF$1048576,MATCH(A562,근로조건!$A$5:$A$1048576,0)+0,11))</f>
        <v/>
      </c>
      <c r="AH562" s="261" t="str" cm="1">
        <f t="array" ref="AH562">IF(A562="","",INDEX(근로조건!$A$5:$AF$1048576,MATCH(A562,근로조건!$A$5:$A$1048576,0)+0,19))</f>
        <v/>
      </c>
      <c r="AI562" s="262" t="str" cm="1">
        <f t="array" ref="AI562">IF(A562="","",INDEX(근로조건!$A$5:$AF$1048576,MATCH(A562,근로조건!$A$5:$A$1048576,0)+0,17))</f>
        <v/>
      </c>
      <c r="AJ562" s="253"/>
      <c r="AK562" s="253"/>
      <c r="AL562" s="253" t="str" cm="1">
        <f t="array" ref="AL562">IF(A562="","",INDEX(근로조건!$A$5:$AF$1048576,MATCH(A562,근로조건!$A$5:$A$1048576,0)+0,20))</f>
        <v/>
      </c>
      <c r="AM562" s="253"/>
      <c r="AN562" s="253"/>
      <c r="AO562" s="253"/>
      <c r="AP562" s="260"/>
      <c r="AQ562" s="123"/>
      <c r="AR562" s="166"/>
      <c r="AS562" s="267"/>
      <c r="AT562" s="266"/>
      <c r="AU562" s="266"/>
      <c r="AV562" s="266"/>
    </row>
    <row r="563" spans="1:48" x14ac:dyDescent="0.3">
      <c r="A563" s="52"/>
      <c r="B563" s="54"/>
      <c r="C563" s="53"/>
      <c r="D563" s="53"/>
      <c r="E563" s="53"/>
      <c r="F563" s="57"/>
      <c r="G563" s="57"/>
      <c r="H563" s="52"/>
      <c r="I563" s="53"/>
      <c r="J563" s="53"/>
      <c r="K563" s="95"/>
      <c r="L563" s="52"/>
      <c r="M563" s="52"/>
      <c r="N563" s="54"/>
      <c r="O563" s="254" t="str" cm="1">
        <f t="array" ref="O563">IF(A563="","",INDEX(근로조건!$A$5:$Y$1048576,MATCH(A563,근로조건!$A$5:$A$1048576,0)+0,15))</f>
        <v/>
      </c>
      <c r="P563" s="255" t="str" cm="1">
        <f t="array" ref="P563">IF(A563="","",INDEX(근로조건!$A$5:$Y$1048576,MATCH(A563,근로조건!$A$5:$A$1048576,0)+0,16))</f>
        <v/>
      </c>
      <c r="Q563" s="256" t="str" cm="1">
        <f t="array" ref="Q563">IF(A563="","",INDEX(근로조건!$A$5:$ZZ$1048576,MATCH(A563,근로조건!$A$5:$A$1048576,0)+0,21))</f>
        <v/>
      </c>
      <c r="R563" s="61"/>
      <c r="S563" s="61"/>
      <c r="T563" s="61"/>
      <c r="U563" s="61"/>
      <c r="V563" s="61"/>
      <c r="W563" s="61"/>
      <c r="X563" s="61"/>
      <c r="Y563" s="61"/>
      <c r="Z563" s="260" t="str">
        <f t="shared" si="27"/>
        <v/>
      </c>
      <c r="AA563" s="260" t="str">
        <f t="shared" si="28"/>
        <v/>
      </c>
      <c r="AB563" s="260" t="str" cm="1">
        <f t="array" ref="AB563">IFERROR(IF(A563="","",INDEX(근로조건!$A$5:$Z$1048576,MATCH(A563,근로조건!$A$5:$A$1048576,0)+0,17)-INDEX(근로조건!$A$5:$Z$1048576,MATCH(A563,근로조건!$A$5:$A$1048576,0)+0,11))*B563,"")</f>
        <v/>
      </c>
      <c r="AC563" s="260" t="str">
        <f t="shared" si="29"/>
        <v/>
      </c>
      <c r="AD563" s="260" t="str" cm="1">
        <f t="array" ref="AD563">IFERROR(IF(A563="","",INDEX(근로조건!$A$5:$L$1048576,MATCH(A563,근로조건!$A$5:$A$1048576,0)+0,12))*B563,"")</f>
        <v/>
      </c>
      <c r="AE563" s="261" t="str" cm="1">
        <f t="array" ref="AE563">IF(A563="","",INDEX(근로조건!$A$5:$AF$1048576,MATCH(A563,근로조건!$A$5:$A$1048576,0)+0,13))</f>
        <v/>
      </c>
      <c r="AF563" s="262" t="str" cm="1">
        <f t="array" ref="AF563">IF(A563="","",INDEX(근로조건!$A$5:$AF$1048576,MATCH(A563,근로조건!$A$5:$A$1048576,0)+0,14))</f>
        <v/>
      </c>
      <c r="AG563" s="261" t="str" cm="1">
        <f t="array" ref="AG563">IF(A563="","",INDEX(근로조건!$A$5:$AF$1048576,MATCH(A563,근로조건!$A$5:$A$1048576,0)+0,11))</f>
        <v/>
      </c>
      <c r="AH563" s="261" t="str" cm="1">
        <f t="array" ref="AH563">IF(A563="","",INDEX(근로조건!$A$5:$AF$1048576,MATCH(A563,근로조건!$A$5:$A$1048576,0)+0,19))</f>
        <v/>
      </c>
      <c r="AI563" s="262" t="str" cm="1">
        <f t="array" ref="AI563">IF(A563="","",INDEX(근로조건!$A$5:$AF$1048576,MATCH(A563,근로조건!$A$5:$A$1048576,0)+0,17))</f>
        <v/>
      </c>
      <c r="AJ563" s="253"/>
      <c r="AK563" s="253"/>
      <c r="AL563" s="253" t="str" cm="1">
        <f t="array" ref="AL563">IF(A563="","",INDEX(근로조건!$A$5:$AF$1048576,MATCH(A563,근로조건!$A$5:$A$1048576,0)+0,20))</f>
        <v/>
      </c>
      <c r="AM563" s="253"/>
      <c r="AN563" s="253"/>
      <c r="AO563" s="253"/>
      <c r="AP563" s="260"/>
      <c r="AQ563" s="123"/>
      <c r="AR563" s="166"/>
      <c r="AS563" s="267"/>
      <c r="AT563" s="266"/>
      <c r="AU563" s="266"/>
      <c r="AV563" s="266"/>
    </row>
    <row r="564" spans="1:48" x14ac:dyDescent="0.3">
      <c r="A564" s="52"/>
      <c r="B564" s="54"/>
      <c r="C564" s="53"/>
      <c r="D564" s="53"/>
      <c r="E564" s="53"/>
      <c r="F564" s="57"/>
      <c r="G564" s="57"/>
      <c r="H564" s="52"/>
      <c r="I564" s="53"/>
      <c r="J564" s="53"/>
      <c r="K564" s="95"/>
      <c r="L564" s="52"/>
      <c r="M564" s="52"/>
      <c r="N564" s="54"/>
      <c r="O564" s="254" t="str" cm="1">
        <f t="array" ref="O564">IF(A564="","",INDEX(근로조건!$A$5:$Y$1048576,MATCH(A564,근로조건!$A$5:$A$1048576,0)+0,15))</f>
        <v/>
      </c>
      <c r="P564" s="255" t="str" cm="1">
        <f t="array" ref="P564">IF(A564="","",INDEX(근로조건!$A$5:$Y$1048576,MATCH(A564,근로조건!$A$5:$A$1048576,0)+0,16))</f>
        <v/>
      </c>
      <c r="Q564" s="256" t="str" cm="1">
        <f t="array" ref="Q564">IF(A564="","",INDEX(근로조건!$A$5:$ZZ$1048576,MATCH(A564,근로조건!$A$5:$A$1048576,0)+0,21))</f>
        <v/>
      </c>
      <c r="R564" s="61"/>
      <c r="S564" s="61"/>
      <c r="T564" s="61"/>
      <c r="U564" s="61"/>
      <c r="V564" s="61"/>
      <c r="W564" s="61"/>
      <c r="X564" s="61"/>
      <c r="Y564" s="61"/>
      <c r="Z564" s="260" t="str">
        <f t="shared" si="27"/>
        <v/>
      </c>
      <c r="AA564" s="260" t="str">
        <f t="shared" si="28"/>
        <v/>
      </c>
      <c r="AB564" s="260" t="str" cm="1">
        <f t="array" ref="AB564">IFERROR(IF(A564="","",INDEX(근로조건!$A$5:$Z$1048576,MATCH(A564,근로조건!$A$5:$A$1048576,0)+0,17)-INDEX(근로조건!$A$5:$Z$1048576,MATCH(A564,근로조건!$A$5:$A$1048576,0)+0,11))*B564,"")</f>
        <v/>
      </c>
      <c r="AC564" s="260" t="str">
        <f t="shared" si="29"/>
        <v/>
      </c>
      <c r="AD564" s="260" t="str" cm="1">
        <f t="array" ref="AD564">IFERROR(IF(A564="","",INDEX(근로조건!$A$5:$L$1048576,MATCH(A564,근로조건!$A$5:$A$1048576,0)+0,12))*B564,"")</f>
        <v/>
      </c>
      <c r="AE564" s="261" t="str" cm="1">
        <f t="array" ref="AE564">IF(A564="","",INDEX(근로조건!$A$5:$AF$1048576,MATCH(A564,근로조건!$A$5:$A$1048576,0)+0,13))</f>
        <v/>
      </c>
      <c r="AF564" s="262" t="str" cm="1">
        <f t="array" ref="AF564">IF(A564="","",INDEX(근로조건!$A$5:$AF$1048576,MATCH(A564,근로조건!$A$5:$A$1048576,0)+0,14))</f>
        <v/>
      </c>
      <c r="AG564" s="261" t="str" cm="1">
        <f t="array" ref="AG564">IF(A564="","",INDEX(근로조건!$A$5:$AF$1048576,MATCH(A564,근로조건!$A$5:$A$1048576,0)+0,11))</f>
        <v/>
      </c>
      <c r="AH564" s="261" t="str" cm="1">
        <f t="array" ref="AH564">IF(A564="","",INDEX(근로조건!$A$5:$AF$1048576,MATCH(A564,근로조건!$A$5:$A$1048576,0)+0,19))</f>
        <v/>
      </c>
      <c r="AI564" s="262" t="str" cm="1">
        <f t="array" ref="AI564">IF(A564="","",INDEX(근로조건!$A$5:$AF$1048576,MATCH(A564,근로조건!$A$5:$A$1048576,0)+0,17))</f>
        <v/>
      </c>
      <c r="AJ564" s="253"/>
      <c r="AK564" s="253"/>
      <c r="AL564" s="253" t="str" cm="1">
        <f t="array" ref="AL564">IF(A564="","",INDEX(근로조건!$A$5:$AF$1048576,MATCH(A564,근로조건!$A$5:$A$1048576,0)+0,20))</f>
        <v/>
      </c>
      <c r="AM564" s="253"/>
      <c r="AN564" s="253"/>
      <c r="AO564" s="253"/>
      <c r="AP564" s="260"/>
      <c r="AQ564" s="123"/>
      <c r="AR564" s="166"/>
      <c r="AS564" s="267"/>
      <c r="AT564" s="266"/>
      <c r="AU564" s="266"/>
      <c r="AV564" s="266"/>
    </row>
    <row r="565" spans="1:48" x14ac:dyDescent="0.3">
      <c r="A565" s="52"/>
      <c r="B565" s="54"/>
      <c r="C565" s="53"/>
      <c r="D565" s="53"/>
      <c r="E565" s="53"/>
      <c r="F565" s="57"/>
      <c r="G565" s="57"/>
      <c r="H565" s="52"/>
      <c r="I565" s="53"/>
      <c r="J565" s="53"/>
      <c r="K565" s="95"/>
      <c r="L565" s="52"/>
      <c r="M565" s="52"/>
      <c r="N565" s="54"/>
      <c r="O565" s="254" t="str" cm="1">
        <f t="array" ref="O565">IF(A565="","",INDEX(근로조건!$A$5:$Y$1048576,MATCH(A565,근로조건!$A$5:$A$1048576,0)+0,15))</f>
        <v/>
      </c>
      <c r="P565" s="255" t="str" cm="1">
        <f t="array" ref="P565">IF(A565="","",INDEX(근로조건!$A$5:$Y$1048576,MATCH(A565,근로조건!$A$5:$A$1048576,0)+0,16))</f>
        <v/>
      </c>
      <c r="Q565" s="256" t="str" cm="1">
        <f t="array" ref="Q565">IF(A565="","",INDEX(근로조건!$A$5:$ZZ$1048576,MATCH(A565,근로조건!$A$5:$A$1048576,0)+0,21))</f>
        <v/>
      </c>
      <c r="R565" s="61"/>
      <c r="S565" s="61"/>
      <c r="T565" s="61"/>
      <c r="U565" s="61"/>
      <c r="V565" s="61"/>
      <c r="W565" s="61"/>
      <c r="X565" s="61"/>
      <c r="Y565" s="61"/>
      <c r="Z565" s="260" t="str">
        <f t="shared" si="27"/>
        <v/>
      </c>
      <c r="AA565" s="260" t="str">
        <f t="shared" si="28"/>
        <v/>
      </c>
      <c r="AB565" s="260" t="str" cm="1">
        <f t="array" ref="AB565">IFERROR(IF(A565="","",INDEX(근로조건!$A$5:$Z$1048576,MATCH(A565,근로조건!$A$5:$A$1048576,0)+0,17)-INDEX(근로조건!$A$5:$Z$1048576,MATCH(A565,근로조건!$A$5:$A$1048576,0)+0,11))*B565,"")</f>
        <v/>
      </c>
      <c r="AC565" s="260" t="str">
        <f t="shared" si="29"/>
        <v/>
      </c>
      <c r="AD565" s="260" t="str" cm="1">
        <f t="array" ref="AD565">IFERROR(IF(A565="","",INDEX(근로조건!$A$5:$L$1048576,MATCH(A565,근로조건!$A$5:$A$1048576,0)+0,12))*B565,"")</f>
        <v/>
      </c>
      <c r="AE565" s="261" t="str" cm="1">
        <f t="array" ref="AE565">IF(A565="","",INDEX(근로조건!$A$5:$AF$1048576,MATCH(A565,근로조건!$A$5:$A$1048576,0)+0,13))</f>
        <v/>
      </c>
      <c r="AF565" s="262" t="str" cm="1">
        <f t="array" ref="AF565">IF(A565="","",INDEX(근로조건!$A$5:$AF$1048576,MATCH(A565,근로조건!$A$5:$A$1048576,0)+0,14))</f>
        <v/>
      </c>
      <c r="AG565" s="261" t="str" cm="1">
        <f t="array" ref="AG565">IF(A565="","",INDEX(근로조건!$A$5:$AF$1048576,MATCH(A565,근로조건!$A$5:$A$1048576,0)+0,11))</f>
        <v/>
      </c>
      <c r="AH565" s="261" t="str" cm="1">
        <f t="array" ref="AH565">IF(A565="","",INDEX(근로조건!$A$5:$AF$1048576,MATCH(A565,근로조건!$A$5:$A$1048576,0)+0,19))</f>
        <v/>
      </c>
      <c r="AI565" s="262" t="str" cm="1">
        <f t="array" ref="AI565">IF(A565="","",INDEX(근로조건!$A$5:$AF$1048576,MATCH(A565,근로조건!$A$5:$A$1048576,0)+0,17))</f>
        <v/>
      </c>
      <c r="AJ565" s="253"/>
      <c r="AK565" s="253"/>
      <c r="AL565" s="253" t="str" cm="1">
        <f t="array" ref="AL565">IF(A565="","",INDEX(근로조건!$A$5:$AF$1048576,MATCH(A565,근로조건!$A$5:$A$1048576,0)+0,20))</f>
        <v/>
      </c>
      <c r="AM565" s="253"/>
      <c r="AN565" s="253"/>
      <c r="AO565" s="253"/>
      <c r="AP565" s="260"/>
      <c r="AQ565" s="123"/>
      <c r="AR565" s="166"/>
      <c r="AS565" s="267"/>
      <c r="AT565" s="266"/>
      <c r="AU565" s="266"/>
      <c r="AV565" s="266"/>
    </row>
    <row r="566" spans="1:48" x14ac:dyDescent="0.3">
      <c r="A566" s="52"/>
      <c r="B566" s="54"/>
      <c r="C566" s="53"/>
      <c r="D566" s="53"/>
      <c r="E566" s="53"/>
      <c r="F566" s="57"/>
      <c r="G566" s="57"/>
      <c r="H566" s="52"/>
      <c r="I566" s="53"/>
      <c r="J566" s="53"/>
      <c r="K566" s="95"/>
      <c r="L566" s="52"/>
      <c r="M566" s="52"/>
      <c r="N566" s="54"/>
      <c r="O566" s="254" t="str" cm="1">
        <f t="array" ref="O566">IF(A566="","",INDEX(근로조건!$A$5:$Y$1048576,MATCH(A566,근로조건!$A$5:$A$1048576,0)+0,15))</f>
        <v/>
      </c>
      <c r="P566" s="255" t="str" cm="1">
        <f t="array" ref="P566">IF(A566="","",INDEX(근로조건!$A$5:$Y$1048576,MATCH(A566,근로조건!$A$5:$A$1048576,0)+0,16))</f>
        <v/>
      </c>
      <c r="Q566" s="256" t="str" cm="1">
        <f t="array" ref="Q566">IF(A566="","",INDEX(근로조건!$A$5:$ZZ$1048576,MATCH(A566,근로조건!$A$5:$A$1048576,0)+0,21))</f>
        <v/>
      </c>
      <c r="R566" s="61"/>
      <c r="S566" s="61"/>
      <c r="T566" s="61"/>
      <c r="U566" s="61"/>
      <c r="V566" s="61"/>
      <c r="W566" s="61"/>
      <c r="X566" s="61"/>
      <c r="Y566" s="61"/>
      <c r="Z566" s="260" t="str">
        <f t="shared" si="27"/>
        <v/>
      </c>
      <c r="AA566" s="260" t="str">
        <f t="shared" si="28"/>
        <v/>
      </c>
      <c r="AB566" s="260" t="str" cm="1">
        <f t="array" ref="AB566">IFERROR(IF(A566="","",INDEX(근로조건!$A$5:$Z$1048576,MATCH(A566,근로조건!$A$5:$A$1048576,0)+0,17)-INDEX(근로조건!$A$5:$Z$1048576,MATCH(A566,근로조건!$A$5:$A$1048576,0)+0,11))*B566,"")</f>
        <v/>
      </c>
      <c r="AC566" s="260" t="str">
        <f t="shared" si="29"/>
        <v/>
      </c>
      <c r="AD566" s="260" t="str" cm="1">
        <f t="array" ref="AD566">IFERROR(IF(A566="","",INDEX(근로조건!$A$5:$L$1048576,MATCH(A566,근로조건!$A$5:$A$1048576,0)+0,12))*B566,"")</f>
        <v/>
      </c>
      <c r="AE566" s="261" t="str" cm="1">
        <f t="array" ref="AE566">IF(A566="","",INDEX(근로조건!$A$5:$AF$1048576,MATCH(A566,근로조건!$A$5:$A$1048576,0)+0,13))</f>
        <v/>
      </c>
      <c r="AF566" s="262" t="str" cm="1">
        <f t="array" ref="AF566">IF(A566="","",INDEX(근로조건!$A$5:$AF$1048576,MATCH(A566,근로조건!$A$5:$A$1048576,0)+0,14))</f>
        <v/>
      </c>
      <c r="AG566" s="261" t="str" cm="1">
        <f t="array" ref="AG566">IF(A566="","",INDEX(근로조건!$A$5:$AF$1048576,MATCH(A566,근로조건!$A$5:$A$1048576,0)+0,11))</f>
        <v/>
      </c>
      <c r="AH566" s="261" t="str" cm="1">
        <f t="array" ref="AH566">IF(A566="","",INDEX(근로조건!$A$5:$AF$1048576,MATCH(A566,근로조건!$A$5:$A$1048576,0)+0,19))</f>
        <v/>
      </c>
      <c r="AI566" s="262" t="str" cm="1">
        <f t="array" ref="AI566">IF(A566="","",INDEX(근로조건!$A$5:$AF$1048576,MATCH(A566,근로조건!$A$5:$A$1048576,0)+0,17))</f>
        <v/>
      </c>
      <c r="AJ566" s="253"/>
      <c r="AK566" s="253"/>
      <c r="AL566" s="253" t="str" cm="1">
        <f t="array" ref="AL566">IF(A566="","",INDEX(근로조건!$A$5:$AF$1048576,MATCH(A566,근로조건!$A$5:$A$1048576,0)+0,20))</f>
        <v/>
      </c>
      <c r="AM566" s="253"/>
      <c r="AN566" s="253"/>
      <c r="AO566" s="253"/>
      <c r="AP566" s="260"/>
      <c r="AQ566" s="123"/>
      <c r="AR566" s="166"/>
      <c r="AS566" s="267"/>
      <c r="AT566" s="266"/>
      <c r="AU566" s="266"/>
      <c r="AV566" s="266"/>
    </row>
    <row r="567" spans="1:48" x14ac:dyDescent="0.3">
      <c r="A567" s="52"/>
      <c r="B567" s="54"/>
      <c r="C567" s="53"/>
      <c r="D567" s="53"/>
      <c r="E567" s="53"/>
      <c r="F567" s="57"/>
      <c r="G567" s="57"/>
      <c r="H567" s="52"/>
      <c r="I567" s="53"/>
      <c r="J567" s="53"/>
      <c r="K567" s="95"/>
      <c r="L567" s="52"/>
      <c r="M567" s="52"/>
      <c r="N567" s="54"/>
      <c r="O567" s="254" t="str" cm="1">
        <f t="array" ref="O567">IF(A567="","",INDEX(근로조건!$A$5:$Y$1048576,MATCH(A567,근로조건!$A$5:$A$1048576,0)+0,15))</f>
        <v/>
      </c>
      <c r="P567" s="255" t="str" cm="1">
        <f t="array" ref="P567">IF(A567="","",INDEX(근로조건!$A$5:$Y$1048576,MATCH(A567,근로조건!$A$5:$A$1048576,0)+0,16))</f>
        <v/>
      </c>
      <c r="Q567" s="256" t="str" cm="1">
        <f t="array" ref="Q567">IF(A567="","",INDEX(근로조건!$A$5:$ZZ$1048576,MATCH(A567,근로조건!$A$5:$A$1048576,0)+0,21))</f>
        <v/>
      </c>
      <c r="R567" s="61"/>
      <c r="S567" s="61"/>
      <c r="T567" s="61"/>
      <c r="U567" s="61"/>
      <c r="V567" s="61"/>
      <c r="W567" s="61"/>
      <c r="X567" s="61"/>
      <c r="Y567" s="61"/>
      <c r="Z567" s="260" t="str">
        <f t="shared" si="27"/>
        <v/>
      </c>
      <c r="AA567" s="260" t="str">
        <f t="shared" si="28"/>
        <v/>
      </c>
      <c r="AB567" s="260" t="str" cm="1">
        <f t="array" ref="AB567">IFERROR(IF(A567="","",INDEX(근로조건!$A$5:$Z$1048576,MATCH(A567,근로조건!$A$5:$A$1048576,0)+0,17)-INDEX(근로조건!$A$5:$Z$1048576,MATCH(A567,근로조건!$A$5:$A$1048576,0)+0,11))*B567,"")</f>
        <v/>
      </c>
      <c r="AC567" s="260" t="str">
        <f t="shared" si="29"/>
        <v/>
      </c>
      <c r="AD567" s="260" t="str" cm="1">
        <f t="array" ref="AD567">IFERROR(IF(A567="","",INDEX(근로조건!$A$5:$L$1048576,MATCH(A567,근로조건!$A$5:$A$1048576,0)+0,12))*B567,"")</f>
        <v/>
      </c>
      <c r="AE567" s="261" t="str" cm="1">
        <f t="array" ref="AE567">IF(A567="","",INDEX(근로조건!$A$5:$AF$1048576,MATCH(A567,근로조건!$A$5:$A$1048576,0)+0,13))</f>
        <v/>
      </c>
      <c r="AF567" s="262" t="str" cm="1">
        <f t="array" ref="AF567">IF(A567="","",INDEX(근로조건!$A$5:$AF$1048576,MATCH(A567,근로조건!$A$5:$A$1048576,0)+0,14))</f>
        <v/>
      </c>
      <c r="AG567" s="261" t="str" cm="1">
        <f t="array" ref="AG567">IF(A567="","",INDEX(근로조건!$A$5:$AF$1048576,MATCH(A567,근로조건!$A$5:$A$1048576,0)+0,11))</f>
        <v/>
      </c>
      <c r="AH567" s="261" t="str" cm="1">
        <f t="array" ref="AH567">IF(A567="","",INDEX(근로조건!$A$5:$AF$1048576,MATCH(A567,근로조건!$A$5:$A$1048576,0)+0,19))</f>
        <v/>
      </c>
      <c r="AI567" s="262" t="str" cm="1">
        <f t="array" ref="AI567">IF(A567="","",INDEX(근로조건!$A$5:$AF$1048576,MATCH(A567,근로조건!$A$5:$A$1048576,0)+0,17))</f>
        <v/>
      </c>
      <c r="AJ567" s="253"/>
      <c r="AK567" s="253"/>
      <c r="AL567" s="253" t="str" cm="1">
        <f t="array" ref="AL567">IF(A567="","",INDEX(근로조건!$A$5:$AF$1048576,MATCH(A567,근로조건!$A$5:$A$1048576,0)+0,20))</f>
        <v/>
      </c>
      <c r="AM567" s="253"/>
      <c r="AN567" s="253"/>
      <c r="AO567" s="253"/>
      <c r="AP567" s="260"/>
      <c r="AQ567" s="123"/>
      <c r="AR567" s="166"/>
      <c r="AS567" s="267"/>
      <c r="AT567" s="266"/>
      <c r="AU567" s="266"/>
      <c r="AV567" s="266"/>
    </row>
    <row r="568" spans="1:48" x14ac:dyDescent="0.3">
      <c r="A568" s="52"/>
      <c r="B568" s="54"/>
      <c r="C568" s="53"/>
      <c r="D568" s="53"/>
      <c r="E568" s="53"/>
      <c r="F568" s="57"/>
      <c r="G568" s="57"/>
      <c r="H568" s="52"/>
      <c r="I568" s="53"/>
      <c r="J568" s="53"/>
      <c r="K568" s="95"/>
      <c r="L568" s="52"/>
      <c r="M568" s="52"/>
      <c r="N568" s="54"/>
      <c r="O568" s="254" t="str" cm="1">
        <f t="array" ref="O568">IF(A568="","",INDEX(근로조건!$A$5:$Y$1048576,MATCH(A568,근로조건!$A$5:$A$1048576,0)+0,15))</f>
        <v/>
      </c>
      <c r="P568" s="255" t="str" cm="1">
        <f t="array" ref="P568">IF(A568="","",INDEX(근로조건!$A$5:$Y$1048576,MATCH(A568,근로조건!$A$5:$A$1048576,0)+0,16))</f>
        <v/>
      </c>
      <c r="Q568" s="256" t="str" cm="1">
        <f t="array" ref="Q568">IF(A568="","",INDEX(근로조건!$A$5:$ZZ$1048576,MATCH(A568,근로조건!$A$5:$A$1048576,0)+0,21))</f>
        <v/>
      </c>
      <c r="R568" s="61"/>
      <c r="S568" s="61"/>
      <c r="T568" s="61"/>
      <c r="U568" s="61"/>
      <c r="V568" s="61"/>
      <c r="W568" s="61"/>
      <c r="X568" s="61"/>
      <c r="Y568" s="61"/>
      <c r="Z568" s="260" t="str">
        <f t="shared" si="27"/>
        <v/>
      </c>
      <c r="AA568" s="260" t="str">
        <f t="shared" si="28"/>
        <v/>
      </c>
      <c r="AB568" s="260" t="str" cm="1">
        <f t="array" ref="AB568">IFERROR(IF(A568="","",INDEX(근로조건!$A$5:$Z$1048576,MATCH(A568,근로조건!$A$5:$A$1048576,0)+0,17)-INDEX(근로조건!$A$5:$Z$1048576,MATCH(A568,근로조건!$A$5:$A$1048576,0)+0,11))*B568,"")</f>
        <v/>
      </c>
      <c r="AC568" s="260" t="str">
        <f t="shared" si="29"/>
        <v/>
      </c>
      <c r="AD568" s="260" t="str" cm="1">
        <f t="array" ref="AD568">IFERROR(IF(A568="","",INDEX(근로조건!$A$5:$L$1048576,MATCH(A568,근로조건!$A$5:$A$1048576,0)+0,12))*B568,"")</f>
        <v/>
      </c>
      <c r="AE568" s="261" t="str" cm="1">
        <f t="array" ref="AE568">IF(A568="","",INDEX(근로조건!$A$5:$AF$1048576,MATCH(A568,근로조건!$A$5:$A$1048576,0)+0,13))</f>
        <v/>
      </c>
      <c r="AF568" s="262" t="str" cm="1">
        <f t="array" ref="AF568">IF(A568="","",INDEX(근로조건!$A$5:$AF$1048576,MATCH(A568,근로조건!$A$5:$A$1048576,0)+0,14))</f>
        <v/>
      </c>
      <c r="AG568" s="261" t="str" cm="1">
        <f t="array" ref="AG568">IF(A568="","",INDEX(근로조건!$A$5:$AF$1048576,MATCH(A568,근로조건!$A$5:$A$1048576,0)+0,11))</f>
        <v/>
      </c>
      <c r="AH568" s="261" t="str" cm="1">
        <f t="array" ref="AH568">IF(A568="","",INDEX(근로조건!$A$5:$AF$1048576,MATCH(A568,근로조건!$A$5:$A$1048576,0)+0,19))</f>
        <v/>
      </c>
      <c r="AI568" s="262" t="str" cm="1">
        <f t="array" ref="AI568">IF(A568="","",INDEX(근로조건!$A$5:$AF$1048576,MATCH(A568,근로조건!$A$5:$A$1048576,0)+0,17))</f>
        <v/>
      </c>
      <c r="AJ568" s="253"/>
      <c r="AK568" s="253"/>
      <c r="AL568" s="253" t="str" cm="1">
        <f t="array" ref="AL568">IF(A568="","",INDEX(근로조건!$A$5:$AF$1048576,MATCH(A568,근로조건!$A$5:$A$1048576,0)+0,20))</f>
        <v/>
      </c>
      <c r="AM568" s="253"/>
      <c r="AN568" s="253"/>
      <c r="AO568" s="253"/>
      <c r="AP568" s="260"/>
      <c r="AQ568" s="123"/>
      <c r="AR568" s="166"/>
      <c r="AS568" s="267"/>
      <c r="AT568" s="266"/>
      <c r="AU568" s="266"/>
      <c r="AV568" s="266"/>
    </row>
    <row r="569" spans="1:48" x14ac:dyDescent="0.3">
      <c r="A569" s="52"/>
      <c r="B569" s="54"/>
      <c r="C569" s="53"/>
      <c r="D569" s="53"/>
      <c r="E569" s="53"/>
      <c r="F569" s="57"/>
      <c r="G569" s="57"/>
      <c r="H569" s="52"/>
      <c r="I569" s="53"/>
      <c r="J569" s="53"/>
      <c r="K569" s="95"/>
      <c r="L569" s="52"/>
      <c r="M569" s="52"/>
      <c r="N569" s="54"/>
      <c r="O569" s="254" t="str" cm="1">
        <f t="array" ref="O569">IF(A569="","",INDEX(근로조건!$A$5:$Y$1048576,MATCH(A569,근로조건!$A$5:$A$1048576,0)+0,15))</f>
        <v/>
      </c>
      <c r="P569" s="255" t="str" cm="1">
        <f t="array" ref="P569">IF(A569="","",INDEX(근로조건!$A$5:$Y$1048576,MATCH(A569,근로조건!$A$5:$A$1048576,0)+0,16))</f>
        <v/>
      </c>
      <c r="Q569" s="256" t="str" cm="1">
        <f t="array" ref="Q569">IF(A569="","",INDEX(근로조건!$A$5:$ZZ$1048576,MATCH(A569,근로조건!$A$5:$A$1048576,0)+0,21))</f>
        <v/>
      </c>
      <c r="R569" s="61"/>
      <c r="S569" s="61"/>
      <c r="T569" s="61"/>
      <c r="U569" s="61"/>
      <c r="V569" s="61"/>
      <c r="W569" s="61"/>
      <c r="X569" s="61"/>
      <c r="Y569" s="61"/>
      <c r="Z569" s="260" t="str">
        <f t="shared" si="27"/>
        <v/>
      </c>
      <c r="AA569" s="260" t="str">
        <f t="shared" si="28"/>
        <v/>
      </c>
      <c r="AB569" s="260" t="str" cm="1">
        <f t="array" ref="AB569">IFERROR(IF(A569="","",INDEX(근로조건!$A$5:$Z$1048576,MATCH(A569,근로조건!$A$5:$A$1048576,0)+0,17)-INDEX(근로조건!$A$5:$Z$1048576,MATCH(A569,근로조건!$A$5:$A$1048576,0)+0,11))*B569,"")</f>
        <v/>
      </c>
      <c r="AC569" s="260" t="str">
        <f t="shared" si="29"/>
        <v/>
      </c>
      <c r="AD569" s="260" t="str" cm="1">
        <f t="array" ref="AD569">IFERROR(IF(A569="","",INDEX(근로조건!$A$5:$L$1048576,MATCH(A569,근로조건!$A$5:$A$1048576,0)+0,12))*B569,"")</f>
        <v/>
      </c>
      <c r="AE569" s="261" t="str" cm="1">
        <f t="array" ref="AE569">IF(A569="","",INDEX(근로조건!$A$5:$AF$1048576,MATCH(A569,근로조건!$A$5:$A$1048576,0)+0,13))</f>
        <v/>
      </c>
      <c r="AF569" s="262" t="str" cm="1">
        <f t="array" ref="AF569">IF(A569="","",INDEX(근로조건!$A$5:$AF$1048576,MATCH(A569,근로조건!$A$5:$A$1048576,0)+0,14))</f>
        <v/>
      </c>
      <c r="AG569" s="261" t="str" cm="1">
        <f t="array" ref="AG569">IF(A569="","",INDEX(근로조건!$A$5:$AF$1048576,MATCH(A569,근로조건!$A$5:$A$1048576,0)+0,11))</f>
        <v/>
      </c>
      <c r="AH569" s="261" t="str" cm="1">
        <f t="array" ref="AH569">IF(A569="","",INDEX(근로조건!$A$5:$AF$1048576,MATCH(A569,근로조건!$A$5:$A$1048576,0)+0,19))</f>
        <v/>
      </c>
      <c r="AI569" s="262" t="str" cm="1">
        <f t="array" ref="AI569">IF(A569="","",INDEX(근로조건!$A$5:$AF$1048576,MATCH(A569,근로조건!$A$5:$A$1048576,0)+0,17))</f>
        <v/>
      </c>
      <c r="AJ569" s="253"/>
      <c r="AK569" s="253"/>
      <c r="AL569" s="253" t="str" cm="1">
        <f t="array" ref="AL569">IF(A569="","",INDEX(근로조건!$A$5:$AF$1048576,MATCH(A569,근로조건!$A$5:$A$1048576,0)+0,20))</f>
        <v/>
      </c>
      <c r="AM569" s="253"/>
      <c r="AN569" s="253"/>
      <c r="AO569" s="253"/>
      <c r="AP569" s="260"/>
      <c r="AQ569" s="123"/>
      <c r="AR569" s="166"/>
      <c r="AS569" s="267"/>
      <c r="AT569" s="266"/>
      <c r="AU569" s="266"/>
      <c r="AV569" s="266"/>
    </row>
    <row r="570" spans="1:48" x14ac:dyDescent="0.3">
      <c r="A570" s="52"/>
      <c r="B570" s="54"/>
      <c r="C570" s="53"/>
      <c r="D570" s="53"/>
      <c r="E570" s="53"/>
      <c r="F570" s="57"/>
      <c r="G570" s="57"/>
      <c r="H570" s="52"/>
      <c r="I570" s="53"/>
      <c r="J570" s="53"/>
      <c r="K570" s="95"/>
      <c r="L570" s="52"/>
      <c r="M570" s="52"/>
      <c r="N570" s="54"/>
      <c r="O570" s="254" t="str" cm="1">
        <f t="array" ref="O570">IF(A570="","",INDEX(근로조건!$A$5:$Y$1048576,MATCH(A570,근로조건!$A$5:$A$1048576,0)+0,15))</f>
        <v/>
      </c>
      <c r="P570" s="255" t="str" cm="1">
        <f t="array" ref="P570">IF(A570="","",INDEX(근로조건!$A$5:$Y$1048576,MATCH(A570,근로조건!$A$5:$A$1048576,0)+0,16))</f>
        <v/>
      </c>
      <c r="Q570" s="256" t="str" cm="1">
        <f t="array" ref="Q570">IF(A570="","",INDEX(근로조건!$A$5:$ZZ$1048576,MATCH(A570,근로조건!$A$5:$A$1048576,0)+0,21))</f>
        <v/>
      </c>
      <c r="R570" s="61"/>
      <c r="S570" s="61"/>
      <c r="T570" s="61"/>
      <c r="U570" s="61"/>
      <c r="V570" s="61"/>
      <c r="W570" s="61"/>
      <c r="X570" s="61"/>
      <c r="Y570" s="61"/>
      <c r="Z570" s="260" t="str">
        <f t="shared" si="27"/>
        <v/>
      </c>
      <c r="AA570" s="260" t="str">
        <f t="shared" si="28"/>
        <v/>
      </c>
      <c r="AB570" s="260" t="str" cm="1">
        <f t="array" ref="AB570">IFERROR(IF(A570="","",INDEX(근로조건!$A$5:$Z$1048576,MATCH(A570,근로조건!$A$5:$A$1048576,0)+0,17)-INDEX(근로조건!$A$5:$Z$1048576,MATCH(A570,근로조건!$A$5:$A$1048576,0)+0,11))*B570,"")</f>
        <v/>
      </c>
      <c r="AC570" s="260" t="str">
        <f t="shared" si="29"/>
        <v/>
      </c>
      <c r="AD570" s="260" t="str" cm="1">
        <f t="array" ref="AD570">IFERROR(IF(A570="","",INDEX(근로조건!$A$5:$L$1048576,MATCH(A570,근로조건!$A$5:$A$1048576,0)+0,12))*B570,"")</f>
        <v/>
      </c>
      <c r="AE570" s="261" t="str" cm="1">
        <f t="array" ref="AE570">IF(A570="","",INDEX(근로조건!$A$5:$AF$1048576,MATCH(A570,근로조건!$A$5:$A$1048576,0)+0,13))</f>
        <v/>
      </c>
      <c r="AF570" s="262" t="str" cm="1">
        <f t="array" ref="AF570">IF(A570="","",INDEX(근로조건!$A$5:$AF$1048576,MATCH(A570,근로조건!$A$5:$A$1048576,0)+0,14))</f>
        <v/>
      </c>
      <c r="AG570" s="261" t="str" cm="1">
        <f t="array" ref="AG570">IF(A570="","",INDEX(근로조건!$A$5:$AF$1048576,MATCH(A570,근로조건!$A$5:$A$1048576,0)+0,11))</f>
        <v/>
      </c>
      <c r="AH570" s="261" t="str" cm="1">
        <f t="array" ref="AH570">IF(A570="","",INDEX(근로조건!$A$5:$AF$1048576,MATCH(A570,근로조건!$A$5:$A$1048576,0)+0,19))</f>
        <v/>
      </c>
      <c r="AI570" s="262" t="str" cm="1">
        <f t="array" ref="AI570">IF(A570="","",INDEX(근로조건!$A$5:$AF$1048576,MATCH(A570,근로조건!$A$5:$A$1048576,0)+0,17))</f>
        <v/>
      </c>
      <c r="AJ570" s="253"/>
      <c r="AK570" s="253"/>
      <c r="AL570" s="253" t="str" cm="1">
        <f t="array" ref="AL570">IF(A570="","",INDEX(근로조건!$A$5:$AF$1048576,MATCH(A570,근로조건!$A$5:$A$1048576,0)+0,20))</f>
        <v/>
      </c>
      <c r="AM570" s="253"/>
      <c r="AN570" s="253"/>
      <c r="AO570" s="253"/>
      <c r="AP570" s="260"/>
      <c r="AQ570" s="123"/>
      <c r="AR570" s="166"/>
      <c r="AS570" s="267"/>
      <c r="AT570" s="266"/>
      <c r="AU570" s="266"/>
      <c r="AV570" s="266"/>
    </row>
    <row r="571" spans="1:48" x14ac:dyDescent="0.3">
      <c r="A571" s="52"/>
      <c r="B571" s="54"/>
      <c r="C571" s="53"/>
      <c r="D571" s="53"/>
      <c r="E571" s="53"/>
      <c r="F571" s="57"/>
      <c r="G571" s="57"/>
      <c r="H571" s="52"/>
      <c r="I571" s="53"/>
      <c r="J571" s="53"/>
      <c r="K571" s="95"/>
      <c r="L571" s="52"/>
      <c r="M571" s="52"/>
      <c r="N571" s="54"/>
      <c r="O571" s="254" t="str" cm="1">
        <f t="array" ref="O571">IF(A571="","",INDEX(근로조건!$A$5:$Y$1048576,MATCH(A571,근로조건!$A$5:$A$1048576,0)+0,15))</f>
        <v/>
      </c>
      <c r="P571" s="255" t="str" cm="1">
        <f t="array" ref="P571">IF(A571="","",INDEX(근로조건!$A$5:$Y$1048576,MATCH(A571,근로조건!$A$5:$A$1048576,0)+0,16))</f>
        <v/>
      </c>
      <c r="Q571" s="256" t="str" cm="1">
        <f t="array" ref="Q571">IF(A571="","",INDEX(근로조건!$A$5:$ZZ$1048576,MATCH(A571,근로조건!$A$5:$A$1048576,0)+0,21))</f>
        <v/>
      </c>
      <c r="R571" s="61"/>
      <c r="S571" s="61"/>
      <c r="T571" s="61"/>
      <c r="U571" s="61"/>
      <c r="V571" s="61"/>
      <c r="W571" s="61"/>
      <c r="X571" s="61"/>
      <c r="Y571" s="61"/>
      <c r="Z571" s="260" t="str">
        <f t="shared" si="27"/>
        <v/>
      </c>
      <c r="AA571" s="260" t="str">
        <f t="shared" si="28"/>
        <v/>
      </c>
      <c r="AB571" s="260" t="str" cm="1">
        <f t="array" ref="AB571">IFERROR(IF(A571="","",INDEX(근로조건!$A$5:$Z$1048576,MATCH(A571,근로조건!$A$5:$A$1048576,0)+0,17)-INDEX(근로조건!$A$5:$Z$1048576,MATCH(A571,근로조건!$A$5:$A$1048576,0)+0,11))*B571,"")</f>
        <v/>
      </c>
      <c r="AC571" s="260" t="str">
        <f t="shared" si="29"/>
        <v/>
      </c>
      <c r="AD571" s="260" t="str" cm="1">
        <f t="array" ref="AD571">IFERROR(IF(A571="","",INDEX(근로조건!$A$5:$L$1048576,MATCH(A571,근로조건!$A$5:$A$1048576,0)+0,12))*B571,"")</f>
        <v/>
      </c>
      <c r="AE571" s="261" t="str" cm="1">
        <f t="array" ref="AE571">IF(A571="","",INDEX(근로조건!$A$5:$AF$1048576,MATCH(A571,근로조건!$A$5:$A$1048576,0)+0,13))</f>
        <v/>
      </c>
      <c r="AF571" s="262" t="str" cm="1">
        <f t="array" ref="AF571">IF(A571="","",INDEX(근로조건!$A$5:$AF$1048576,MATCH(A571,근로조건!$A$5:$A$1048576,0)+0,14))</f>
        <v/>
      </c>
      <c r="AG571" s="261" t="str" cm="1">
        <f t="array" ref="AG571">IF(A571="","",INDEX(근로조건!$A$5:$AF$1048576,MATCH(A571,근로조건!$A$5:$A$1048576,0)+0,11))</f>
        <v/>
      </c>
      <c r="AH571" s="261" t="str" cm="1">
        <f t="array" ref="AH571">IF(A571="","",INDEX(근로조건!$A$5:$AF$1048576,MATCH(A571,근로조건!$A$5:$A$1048576,0)+0,19))</f>
        <v/>
      </c>
      <c r="AI571" s="262" t="str" cm="1">
        <f t="array" ref="AI571">IF(A571="","",INDEX(근로조건!$A$5:$AF$1048576,MATCH(A571,근로조건!$A$5:$A$1048576,0)+0,17))</f>
        <v/>
      </c>
      <c r="AJ571" s="253"/>
      <c r="AK571" s="253"/>
      <c r="AL571" s="253" t="str" cm="1">
        <f t="array" ref="AL571">IF(A571="","",INDEX(근로조건!$A$5:$AF$1048576,MATCH(A571,근로조건!$A$5:$A$1048576,0)+0,20))</f>
        <v/>
      </c>
      <c r="AM571" s="253"/>
      <c r="AN571" s="253"/>
      <c r="AO571" s="253"/>
      <c r="AP571" s="260"/>
      <c r="AQ571" s="123"/>
      <c r="AR571" s="166"/>
      <c r="AS571" s="267"/>
      <c r="AT571" s="266"/>
      <c r="AU571" s="266"/>
      <c r="AV571" s="266"/>
    </row>
    <row r="572" spans="1:48" x14ac:dyDescent="0.3">
      <c r="A572" s="52"/>
      <c r="B572" s="54"/>
      <c r="C572" s="53"/>
      <c r="D572" s="53"/>
      <c r="E572" s="53"/>
      <c r="F572" s="57"/>
      <c r="G572" s="57"/>
      <c r="H572" s="52"/>
      <c r="I572" s="53"/>
      <c r="J572" s="53"/>
      <c r="K572" s="95"/>
      <c r="L572" s="52"/>
      <c r="M572" s="52"/>
      <c r="N572" s="54"/>
      <c r="O572" s="254" t="str" cm="1">
        <f t="array" ref="O572">IF(A572="","",INDEX(근로조건!$A$5:$Y$1048576,MATCH(A572,근로조건!$A$5:$A$1048576,0)+0,15))</f>
        <v/>
      </c>
      <c r="P572" s="255" t="str" cm="1">
        <f t="array" ref="P572">IF(A572="","",INDEX(근로조건!$A$5:$Y$1048576,MATCH(A572,근로조건!$A$5:$A$1048576,0)+0,16))</f>
        <v/>
      </c>
      <c r="Q572" s="256" t="str" cm="1">
        <f t="array" ref="Q572">IF(A572="","",INDEX(근로조건!$A$5:$ZZ$1048576,MATCH(A572,근로조건!$A$5:$A$1048576,0)+0,21))</f>
        <v/>
      </c>
      <c r="R572" s="61"/>
      <c r="S572" s="61"/>
      <c r="T572" s="61"/>
      <c r="U572" s="61"/>
      <c r="V572" s="61"/>
      <c r="W572" s="61"/>
      <c r="X572" s="61"/>
      <c r="Y572" s="61"/>
      <c r="Z572" s="260" t="str">
        <f t="shared" si="27"/>
        <v/>
      </c>
      <c r="AA572" s="260" t="str">
        <f t="shared" si="28"/>
        <v/>
      </c>
      <c r="AB572" s="260" t="str" cm="1">
        <f t="array" ref="AB572">IFERROR(IF(A572="","",INDEX(근로조건!$A$5:$Z$1048576,MATCH(A572,근로조건!$A$5:$A$1048576,0)+0,17)-INDEX(근로조건!$A$5:$Z$1048576,MATCH(A572,근로조건!$A$5:$A$1048576,0)+0,11))*B572,"")</f>
        <v/>
      </c>
      <c r="AC572" s="260" t="str">
        <f t="shared" si="29"/>
        <v/>
      </c>
      <c r="AD572" s="260" t="str" cm="1">
        <f t="array" ref="AD572">IFERROR(IF(A572="","",INDEX(근로조건!$A$5:$L$1048576,MATCH(A572,근로조건!$A$5:$A$1048576,0)+0,12))*B572,"")</f>
        <v/>
      </c>
      <c r="AE572" s="261" t="str" cm="1">
        <f t="array" ref="AE572">IF(A572="","",INDEX(근로조건!$A$5:$AF$1048576,MATCH(A572,근로조건!$A$5:$A$1048576,0)+0,13))</f>
        <v/>
      </c>
      <c r="AF572" s="262" t="str" cm="1">
        <f t="array" ref="AF572">IF(A572="","",INDEX(근로조건!$A$5:$AF$1048576,MATCH(A572,근로조건!$A$5:$A$1048576,0)+0,14))</f>
        <v/>
      </c>
      <c r="AG572" s="261" t="str" cm="1">
        <f t="array" ref="AG572">IF(A572="","",INDEX(근로조건!$A$5:$AF$1048576,MATCH(A572,근로조건!$A$5:$A$1048576,0)+0,11))</f>
        <v/>
      </c>
      <c r="AH572" s="261" t="str" cm="1">
        <f t="array" ref="AH572">IF(A572="","",INDEX(근로조건!$A$5:$AF$1048576,MATCH(A572,근로조건!$A$5:$A$1048576,0)+0,19))</f>
        <v/>
      </c>
      <c r="AI572" s="262" t="str" cm="1">
        <f t="array" ref="AI572">IF(A572="","",INDEX(근로조건!$A$5:$AF$1048576,MATCH(A572,근로조건!$A$5:$A$1048576,0)+0,17))</f>
        <v/>
      </c>
      <c r="AJ572" s="253"/>
      <c r="AK572" s="253"/>
      <c r="AL572" s="253" t="str" cm="1">
        <f t="array" ref="AL572">IF(A572="","",INDEX(근로조건!$A$5:$AF$1048576,MATCH(A572,근로조건!$A$5:$A$1048576,0)+0,20))</f>
        <v/>
      </c>
      <c r="AM572" s="253"/>
      <c r="AN572" s="253"/>
      <c r="AO572" s="253"/>
      <c r="AP572" s="260"/>
      <c r="AQ572" s="123"/>
      <c r="AR572" s="166"/>
      <c r="AS572" s="267"/>
      <c r="AT572" s="266"/>
      <c r="AU572" s="266"/>
      <c r="AV572" s="266"/>
    </row>
    <row r="573" spans="1:48" x14ac:dyDescent="0.3">
      <c r="A573" s="52"/>
      <c r="B573" s="54"/>
      <c r="C573" s="53"/>
      <c r="D573" s="53"/>
      <c r="E573" s="53"/>
      <c r="F573" s="57"/>
      <c r="G573" s="57"/>
      <c r="H573" s="52"/>
      <c r="I573" s="53"/>
      <c r="J573" s="53"/>
      <c r="K573" s="95"/>
      <c r="L573" s="52"/>
      <c r="M573" s="52"/>
      <c r="N573" s="54"/>
      <c r="O573" s="254" t="str" cm="1">
        <f t="array" ref="O573">IF(A573="","",INDEX(근로조건!$A$5:$Y$1048576,MATCH(A573,근로조건!$A$5:$A$1048576,0)+0,15))</f>
        <v/>
      </c>
      <c r="P573" s="255" t="str" cm="1">
        <f t="array" ref="P573">IF(A573="","",INDEX(근로조건!$A$5:$Y$1048576,MATCH(A573,근로조건!$A$5:$A$1048576,0)+0,16))</f>
        <v/>
      </c>
      <c r="Q573" s="256" t="str" cm="1">
        <f t="array" ref="Q573">IF(A573="","",INDEX(근로조건!$A$5:$ZZ$1048576,MATCH(A573,근로조건!$A$5:$A$1048576,0)+0,21))</f>
        <v/>
      </c>
      <c r="R573" s="61"/>
      <c r="S573" s="61"/>
      <c r="T573" s="61"/>
      <c r="U573" s="61"/>
      <c r="V573" s="61"/>
      <c r="W573" s="61"/>
      <c r="X573" s="61"/>
      <c r="Y573" s="61"/>
      <c r="Z573" s="260" t="str">
        <f t="shared" si="27"/>
        <v/>
      </c>
      <c r="AA573" s="260" t="str">
        <f t="shared" si="28"/>
        <v/>
      </c>
      <c r="AB573" s="260" t="str" cm="1">
        <f t="array" ref="AB573">IFERROR(IF(A573="","",INDEX(근로조건!$A$5:$Z$1048576,MATCH(A573,근로조건!$A$5:$A$1048576,0)+0,17)-INDEX(근로조건!$A$5:$Z$1048576,MATCH(A573,근로조건!$A$5:$A$1048576,0)+0,11))*B573,"")</f>
        <v/>
      </c>
      <c r="AC573" s="260" t="str">
        <f t="shared" si="29"/>
        <v/>
      </c>
      <c r="AD573" s="260" t="str" cm="1">
        <f t="array" ref="AD573">IFERROR(IF(A573="","",INDEX(근로조건!$A$5:$L$1048576,MATCH(A573,근로조건!$A$5:$A$1048576,0)+0,12))*B573,"")</f>
        <v/>
      </c>
      <c r="AE573" s="261" t="str" cm="1">
        <f t="array" ref="AE573">IF(A573="","",INDEX(근로조건!$A$5:$AF$1048576,MATCH(A573,근로조건!$A$5:$A$1048576,0)+0,13))</f>
        <v/>
      </c>
      <c r="AF573" s="262" t="str" cm="1">
        <f t="array" ref="AF573">IF(A573="","",INDEX(근로조건!$A$5:$AF$1048576,MATCH(A573,근로조건!$A$5:$A$1048576,0)+0,14))</f>
        <v/>
      </c>
      <c r="AG573" s="261" t="str" cm="1">
        <f t="array" ref="AG573">IF(A573="","",INDEX(근로조건!$A$5:$AF$1048576,MATCH(A573,근로조건!$A$5:$A$1048576,0)+0,11))</f>
        <v/>
      </c>
      <c r="AH573" s="261" t="str" cm="1">
        <f t="array" ref="AH573">IF(A573="","",INDEX(근로조건!$A$5:$AF$1048576,MATCH(A573,근로조건!$A$5:$A$1048576,0)+0,19))</f>
        <v/>
      </c>
      <c r="AI573" s="262" t="str" cm="1">
        <f t="array" ref="AI573">IF(A573="","",INDEX(근로조건!$A$5:$AF$1048576,MATCH(A573,근로조건!$A$5:$A$1048576,0)+0,17))</f>
        <v/>
      </c>
      <c r="AJ573" s="253"/>
      <c r="AK573" s="253"/>
      <c r="AL573" s="253" t="str" cm="1">
        <f t="array" ref="AL573">IF(A573="","",INDEX(근로조건!$A$5:$AF$1048576,MATCH(A573,근로조건!$A$5:$A$1048576,0)+0,20))</f>
        <v/>
      </c>
      <c r="AM573" s="253"/>
      <c r="AN573" s="253"/>
      <c r="AO573" s="253"/>
      <c r="AP573" s="260"/>
      <c r="AQ573" s="123"/>
      <c r="AR573" s="166"/>
      <c r="AS573" s="267"/>
      <c r="AT573" s="266"/>
      <c r="AU573" s="266"/>
      <c r="AV573" s="266"/>
    </row>
    <row r="574" spans="1:48" x14ac:dyDescent="0.3">
      <c r="A574" s="52"/>
      <c r="B574" s="54"/>
      <c r="C574" s="53"/>
      <c r="D574" s="53"/>
      <c r="E574" s="53"/>
      <c r="F574" s="57"/>
      <c r="G574" s="57"/>
      <c r="H574" s="52"/>
      <c r="I574" s="53"/>
      <c r="J574" s="53"/>
      <c r="K574" s="95"/>
      <c r="L574" s="52"/>
      <c r="M574" s="52"/>
      <c r="N574" s="54"/>
      <c r="O574" s="254" t="str" cm="1">
        <f t="array" ref="O574">IF(A574="","",INDEX(근로조건!$A$5:$Y$1048576,MATCH(A574,근로조건!$A$5:$A$1048576,0)+0,15))</f>
        <v/>
      </c>
      <c r="P574" s="255" t="str" cm="1">
        <f t="array" ref="P574">IF(A574="","",INDEX(근로조건!$A$5:$Y$1048576,MATCH(A574,근로조건!$A$5:$A$1048576,0)+0,16))</f>
        <v/>
      </c>
      <c r="Q574" s="256" t="str" cm="1">
        <f t="array" ref="Q574">IF(A574="","",INDEX(근로조건!$A$5:$ZZ$1048576,MATCH(A574,근로조건!$A$5:$A$1048576,0)+0,21))</f>
        <v/>
      </c>
      <c r="R574" s="61"/>
      <c r="S574" s="61"/>
      <c r="T574" s="61"/>
      <c r="U574" s="61"/>
      <c r="V574" s="61"/>
      <c r="W574" s="61"/>
      <c r="X574" s="61"/>
      <c r="Y574" s="61"/>
      <c r="Z574" s="260" t="str">
        <f t="shared" si="27"/>
        <v/>
      </c>
      <c r="AA574" s="260" t="str">
        <f t="shared" si="28"/>
        <v/>
      </c>
      <c r="AB574" s="260" t="str" cm="1">
        <f t="array" ref="AB574">IFERROR(IF(A574="","",INDEX(근로조건!$A$5:$Z$1048576,MATCH(A574,근로조건!$A$5:$A$1048576,0)+0,17)-INDEX(근로조건!$A$5:$Z$1048576,MATCH(A574,근로조건!$A$5:$A$1048576,0)+0,11))*B574,"")</f>
        <v/>
      </c>
      <c r="AC574" s="260" t="str">
        <f t="shared" si="29"/>
        <v/>
      </c>
      <c r="AD574" s="260" t="str" cm="1">
        <f t="array" ref="AD574">IFERROR(IF(A574="","",INDEX(근로조건!$A$5:$L$1048576,MATCH(A574,근로조건!$A$5:$A$1048576,0)+0,12))*B574,"")</f>
        <v/>
      </c>
      <c r="AE574" s="261" t="str" cm="1">
        <f t="array" ref="AE574">IF(A574="","",INDEX(근로조건!$A$5:$AF$1048576,MATCH(A574,근로조건!$A$5:$A$1048576,0)+0,13))</f>
        <v/>
      </c>
      <c r="AF574" s="262" t="str" cm="1">
        <f t="array" ref="AF574">IF(A574="","",INDEX(근로조건!$A$5:$AF$1048576,MATCH(A574,근로조건!$A$5:$A$1048576,0)+0,14))</f>
        <v/>
      </c>
      <c r="AG574" s="261" t="str" cm="1">
        <f t="array" ref="AG574">IF(A574="","",INDEX(근로조건!$A$5:$AF$1048576,MATCH(A574,근로조건!$A$5:$A$1048576,0)+0,11))</f>
        <v/>
      </c>
      <c r="AH574" s="261" t="str" cm="1">
        <f t="array" ref="AH574">IF(A574="","",INDEX(근로조건!$A$5:$AF$1048576,MATCH(A574,근로조건!$A$5:$A$1048576,0)+0,19))</f>
        <v/>
      </c>
      <c r="AI574" s="262" t="str" cm="1">
        <f t="array" ref="AI574">IF(A574="","",INDEX(근로조건!$A$5:$AF$1048576,MATCH(A574,근로조건!$A$5:$A$1048576,0)+0,17))</f>
        <v/>
      </c>
      <c r="AJ574" s="253"/>
      <c r="AK574" s="253"/>
      <c r="AL574" s="253" t="str" cm="1">
        <f t="array" ref="AL574">IF(A574="","",INDEX(근로조건!$A$5:$AF$1048576,MATCH(A574,근로조건!$A$5:$A$1048576,0)+0,20))</f>
        <v/>
      </c>
      <c r="AM574" s="253"/>
      <c r="AN574" s="253"/>
      <c r="AO574" s="253"/>
      <c r="AP574" s="260"/>
      <c r="AQ574" s="123"/>
      <c r="AR574" s="166"/>
      <c r="AS574" s="267"/>
      <c r="AT574" s="266"/>
      <c r="AU574" s="266"/>
      <c r="AV574" s="266"/>
    </row>
    <row r="575" spans="1:48" x14ac:dyDescent="0.3">
      <c r="A575" s="52"/>
      <c r="B575" s="54"/>
      <c r="C575" s="53"/>
      <c r="D575" s="53"/>
      <c r="E575" s="53"/>
      <c r="F575" s="57"/>
      <c r="G575" s="57"/>
      <c r="H575" s="52"/>
      <c r="I575" s="53"/>
      <c r="J575" s="53"/>
      <c r="K575" s="95"/>
      <c r="L575" s="52"/>
      <c r="M575" s="52"/>
      <c r="N575" s="54"/>
      <c r="O575" s="254" t="str" cm="1">
        <f t="array" ref="O575">IF(A575="","",INDEX(근로조건!$A$5:$Y$1048576,MATCH(A575,근로조건!$A$5:$A$1048576,0)+0,15))</f>
        <v/>
      </c>
      <c r="P575" s="255" t="str" cm="1">
        <f t="array" ref="P575">IF(A575="","",INDEX(근로조건!$A$5:$Y$1048576,MATCH(A575,근로조건!$A$5:$A$1048576,0)+0,16))</f>
        <v/>
      </c>
      <c r="Q575" s="256" t="str" cm="1">
        <f t="array" ref="Q575">IF(A575="","",INDEX(근로조건!$A$5:$ZZ$1048576,MATCH(A575,근로조건!$A$5:$A$1048576,0)+0,21))</f>
        <v/>
      </c>
      <c r="R575" s="61"/>
      <c r="S575" s="61"/>
      <c r="T575" s="61"/>
      <c r="U575" s="61"/>
      <c r="V575" s="61"/>
      <c r="W575" s="61"/>
      <c r="X575" s="61"/>
      <c r="Y575" s="61"/>
      <c r="Z575" s="260" t="str">
        <f t="shared" si="27"/>
        <v/>
      </c>
      <c r="AA575" s="260" t="str">
        <f t="shared" si="28"/>
        <v/>
      </c>
      <c r="AB575" s="260" t="str" cm="1">
        <f t="array" ref="AB575">IFERROR(IF(A575="","",INDEX(근로조건!$A$5:$Z$1048576,MATCH(A575,근로조건!$A$5:$A$1048576,0)+0,17)-INDEX(근로조건!$A$5:$Z$1048576,MATCH(A575,근로조건!$A$5:$A$1048576,0)+0,11))*B575,"")</f>
        <v/>
      </c>
      <c r="AC575" s="260" t="str">
        <f t="shared" si="29"/>
        <v/>
      </c>
      <c r="AD575" s="260" t="str" cm="1">
        <f t="array" ref="AD575">IFERROR(IF(A575="","",INDEX(근로조건!$A$5:$L$1048576,MATCH(A575,근로조건!$A$5:$A$1048576,0)+0,12))*B575,"")</f>
        <v/>
      </c>
      <c r="AE575" s="261" t="str" cm="1">
        <f t="array" ref="AE575">IF(A575="","",INDEX(근로조건!$A$5:$AF$1048576,MATCH(A575,근로조건!$A$5:$A$1048576,0)+0,13))</f>
        <v/>
      </c>
      <c r="AF575" s="262" t="str" cm="1">
        <f t="array" ref="AF575">IF(A575="","",INDEX(근로조건!$A$5:$AF$1048576,MATCH(A575,근로조건!$A$5:$A$1048576,0)+0,14))</f>
        <v/>
      </c>
      <c r="AG575" s="261" t="str" cm="1">
        <f t="array" ref="AG575">IF(A575="","",INDEX(근로조건!$A$5:$AF$1048576,MATCH(A575,근로조건!$A$5:$A$1048576,0)+0,11))</f>
        <v/>
      </c>
      <c r="AH575" s="261" t="str" cm="1">
        <f t="array" ref="AH575">IF(A575="","",INDEX(근로조건!$A$5:$AF$1048576,MATCH(A575,근로조건!$A$5:$A$1048576,0)+0,19))</f>
        <v/>
      </c>
      <c r="AI575" s="262" t="str" cm="1">
        <f t="array" ref="AI575">IF(A575="","",INDEX(근로조건!$A$5:$AF$1048576,MATCH(A575,근로조건!$A$5:$A$1048576,0)+0,17))</f>
        <v/>
      </c>
      <c r="AJ575" s="253"/>
      <c r="AK575" s="253"/>
      <c r="AL575" s="253" t="str" cm="1">
        <f t="array" ref="AL575">IF(A575="","",INDEX(근로조건!$A$5:$AF$1048576,MATCH(A575,근로조건!$A$5:$A$1048576,0)+0,20))</f>
        <v/>
      </c>
      <c r="AM575" s="253"/>
      <c r="AN575" s="253"/>
      <c r="AO575" s="253"/>
      <c r="AP575" s="260"/>
      <c r="AQ575" s="123"/>
      <c r="AR575" s="166"/>
      <c r="AS575" s="267"/>
      <c r="AT575" s="266"/>
      <c r="AU575" s="266"/>
      <c r="AV575" s="266"/>
    </row>
    <row r="576" spans="1:48" x14ac:dyDescent="0.3">
      <c r="A576" s="52"/>
      <c r="B576" s="54"/>
      <c r="C576" s="53"/>
      <c r="D576" s="53"/>
      <c r="E576" s="53"/>
      <c r="F576" s="57"/>
      <c r="G576" s="57"/>
      <c r="H576" s="52"/>
      <c r="I576" s="53"/>
      <c r="J576" s="53"/>
      <c r="K576" s="95"/>
      <c r="L576" s="52"/>
      <c r="M576" s="52"/>
      <c r="N576" s="54"/>
      <c r="O576" s="254" t="str" cm="1">
        <f t="array" ref="O576">IF(A576="","",INDEX(근로조건!$A$5:$Y$1048576,MATCH(A576,근로조건!$A$5:$A$1048576,0)+0,15))</f>
        <v/>
      </c>
      <c r="P576" s="255" t="str" cm="1">
        <f t="array" ref="P576">IF(A576="","",INDEX(근로조건!$A$5:$Y$1048576,MATCH(A576,근로조건!$A$5:$A$1048576,0)+0,16))</f>
        <v/>
      </c>
      <c r="Q576" s="256" t="str" cm="1">
        <f t="array" ref="Q576">IF(A576="","",INDEX(근로조건!$A$5:$ZZ$1048576,MATCH(A576,근로조건!$A$5:$A$1048576,0)+0,21))</f>
        <v/>
      </c>
      <c r="R576" s="61"/>
      <c r="S576" s="61"/>
      <c r="T576" s="61"/>
      <c r="U576" s="61"/>
      <c r="V576" s="61"/>
      <c r="W576" s="61"/>
      <c r="X576" s="61"/>
      <c r="Y576" s="61"/>
      <c r="Z576" s="260" t="str">
        <f t="shared" si="27"/>
        <v/>
      </c>
      <c r="AA576" s="260" t="str">
        <f t="shared" si="28"/>
        <v/>
      </c>
      <c r="AB576" s="260" t="str" cm="1">
        <f t="array" ref="AB576">IFERROR(IF(A576="","",INDEX(근로조건!$A$5:$Z$1048576,MATCH(A576,근로조건!$A$5:$A$1048576,0)+0,17)-INDEX(근로조건!$A$5:$Z$1048576,MATCH(A576,근로조건!$A$5:$A$1048576,0)+0,11))*B576,"")</f>
        <v/>
      </c>
      <c r="AC576" s="260" t="str">
        <f t="shared" si="29"/>
        <v/>
      </c>
      <c r="AD576" s="260" t="str" cm="1">
        <f t="array" ref="AD576">IFERROR(IF(A576="","",INDEX(근로조건!$A$5:$L$1048576,MATCH(A576,근로조건!$A$5:$A$1048576,0)+0,12))*B576,"")</f>
        <v/>
      </c>
      <c r="AE576" s="261" t="str" cm="1">
        <f t="array" ref="AE576">IF(A576="","",INDEX(근로조건!$A$5:$AF$1048576,MATCH(A576,근로조건!$A$5:$A$1048576,0)+0,13))</f>
        <v/>
      </c>
      <c r="AF576" s="262" t="str" cm="1">
        <f t="array" ref="AF576">IF(A576="","",INDEX(근로조건!$A$5:$AF$1048576,MATCH(A576,근로조건!$A$5:$A$1048576,0)+0,14))</f>
        <v/>
      </c>
      <c r="AG576" s="261" t="str" cm="1">
        <f t="array" ref="AG576">IF(A576="","",INDEX(근로조건!$A$5:$AF$1048576,MATCH(A576,근로조건!$A$5:$A$1048576,0)+0,11))</f>
        <v/>
      </c>
      <c r="AH576" s="261" t="str" cm="1">
        <f t="array" ref="AH576">IF(A576="","",INDEX(근로조건!$A$5:$AF$1048576,MATCH(A576,근로조건!$A$5:$A$1048576,0)+0,19))</f>
        <v/>
      </c>
      <c r="AI576" s="262" t="str" cm="1">
        <f t="array" ref="AI576">IF(A576="","",INDEX(근로조건!$A$5:$AF$1048576,MATCH(A576,근로조건!$A$5:$A$1048576,0)+0,17))</f>
        <v/>
      </c>
      <c r="AJ576" s="253"/>
      <c r="AK576" s="253"/>
      <c r="AL576" s="253" t="str" cm="1">
        <f t="array" ref="AL576">IF(A576="","",INDEX(근로조건!$A$5:$AF$1048576,MATCH(A576,근로조건!$A$5:$A$1048576,0)+0,20))</f>
        <v/>
      </c>
      <c r="AM576" s="253"/>
      <c r="AN576" s="253"/>
      <c r="AO576" s="253"/>
      <c r="AP576" s="260"/>
      <c r="AQ576" s="123"/>
      <c r="AR576" s="166"/>
      <c r="AS576" s="267"/>
      <c r="AT576" s="266"/>
      <c r="AU576" s="266"/>
      <c r="AV576" s="266"/>
    </row>
    <row r="577" spans="1:48" x14ac:dyDescent="0.3">
      <c r="A577" s="52"/>
      <c r="B577" s="54"/>
      <c r="C577" s="53"/>
      <c r="D577" s="53"/>
      <c r="E577" s="53"/>
      <c r="F577" s="57"/>
      <c r="G577" s="57"/>
      <c r="H577" s="52"/>
      <c r="I577" s="53"/>
      <c r="J577" s="53"/>
      <c r="K577" s="95"/>
      <c r="L577" s="52"/>
      <c r="M577" s="52"/>
      <c r="N577" s="54"/>
      <c r="O577" s="254" t="str" cm="1">
        <f t="array" ref="O577">IF(A577="","",INDEX(근로조건!$A$5:$Y$1048576,MATCH(A577,근로조건!$A$5:$A$1048576,0)+0,15))</f>
        <v/>
      </c>
      <c r="P577" s="255" t="str" cm="1">
        <f t="array" ref="P577">IF(A577="","",INDEX(근로조건!$A$5:$Y$1048576,MATCH(A577,근로조건!$A$5:$A$1048576,0)+0,16))</f>
        <v/>
      </c>
      <c r="Q577" s="256" t="str" cm="1">
        <f t="array" ref="Q577">IF(A577="","",INDEX(근로조건!$A$5:$ZZ$1048576,MATCH(A577,근로조건!$A$5:$A$1048576,0)+0,21))</f>
        <v/>
      </c>
      <c r="R577" s="61"/>
      <c r="S577" s="61"/>
      <c r="T577" s="61"/>
      <c r="U577" s="61"/>
      <c r="V577" s="61"/>
      <c r="W577" s="61"/>
      <c r="X577" s="61"/>
      <c r="Y577" s="61"/>
      <c r="Z577" s="260" t="str">
        <f t="shared" si="27"/>
        <v/>
      </c>
      <c r="AA577" s="260" t="str">
        <f t="shared" si="28"/>
        <v/>
      </c>
      <c r="AB577" s="260" t="str" cm="1">
        <f t="array" ref="AB577">IFERROR(IF(A577="","",INDEX(근로조건!$A$5:$Z$1048576,MATCH(A577,근로조건!$A$5:$A$1048576,0)+0,17)-INDEX(근로조건!$A$5:$Z$1048576,MATCH(A577,근로조건!$A$5:$A$1048576,0)+0,11))*B577,"")</f>
        <v/>
      </c>
      <c r="AC577" s="260" t="str">
        <f t="shared" si="29"/>
        <v/>
      </c>
      <c r="AD577" s="260" t="str" cm="1">
        <f t="array" ref="AD577">IFERROR(IF(A577="","",INDEX(근로조건!$A$5:$L$1048576,MATCH(A577,근로조건!$A$5:$A$1048576,0)+0,12))*B577,"")</f>
        <v/>
      </c>
      <c r="AE577" s="261" t="str" cm="1">
        <f t="array" ref="AE577">IF(A577="","",INDEX(근로조건!$A$5:$AF$1048576,MATCH(A577,근로조건!$A$5:$A$1048576,0)+0,13))</f>
        <v/>
      </c>
      <c r="AF577" s="262" t="str" cm="1">
        <f t="array" ref="AF577">IF(A577="","",INDEX(근로조건!$A$5:$AF$1048576,MATCH(A577,근로조건!$A$5:$A$1048576,0)+0,14))</f>
        <v/>
      </c>
      <c r="AG577" s="261" t="str" cm="1">
        <f t="array" ref="AG577">IF(A577="","",INDEX(근로조건!$A$5:$AF$1048576,MATCH(A577,근로조건!$A$5:$A$1048576,0)+0,11))</f>
        <v/>
      </c>
      <c r="AH577" s="261" t="str" cm="1">
        <f t="array" ref="AH577">IF(A577="","",INDEX(근로조건!$A$5:$AF$1048576,MATCH(A577,근로조건!$A$5:$A$1048576,0)+0,19))</f>
        <v/>
      </c>
      <c r="AI577" s="262" t="str" cm="1">
        <f t="array" ref="AI577">IF(A577="","",INDEX(근로조건!$A$5:$AF$1048576,MATCH(A577,근로조건!$A$5:$A$1048576,0)+0,17))</f>
        <v/>
      </c>
      <c r="AJ577" s="253"/>
      <c r="AK577" s="253"/>
      <c r="AL577" s="253" t="str" cm="1">
        <f t="array" ref="AL577">IF(A577="","",INDEX(근로조건!$A$5:$AF$1048576,MATCH(A577,근로조건!$A$5:$A$1048576,0)+0,20))</f>
        <v/>
      </c>
      <c r="AM577" s="253"/>
      <c r="AN577" s="253"/>
      <c r="AO577" s="253"/>
      <c r="AP577" s="260"/>
      <c r="AQ577" s="123"/>
      <c r="AR577" s="166"/>
      <c r="AS577" s="267"/>
      <c r="AT577" s="266"/>
      <c r="AU577" s="266"/>
      <c r="AV577" s="266"/>
    </row>
    <row r="578" spans="1:48" x14ac:dyDescent="0.3">
      <c r="A578" s="52"/>
      <c r="B578" s="54"/>
      <c r="C578" s="53"/>
      <c r="D578" s="53"/>
      <c r="E578" s="53"/>
      <c r="F578" s="57"/>
      <c r="G578" s="57"/>
      <c r="H578" s="52"/>
      <c r="I578" s="53"/>
      <c r="J578" s="53"/>
      <c r="K578" s="95"/>
      <c r="L578" s="52"/>
      <c r="M578" s="52"/>
      <c r="N578" s="54"/>
      <c r="O578" s="254" t="str" cm="1">
        <f t="array" ref="O578">IF(A578="","",INDEX(근로조건!$A$5:$Y$1048576,MATCH(A578,근로조건!$A$5:$A$1048576,0)+0,15))</f>
        <v/>
      </c>
      <c r="P578" s="255" t="str" cm="1">
        <f t="array" ref="P578">IF(A578="","",INDEX(근로조건!$A$5:$Y$1048576,MATCH(A578,근로조건!$A$5:$A$1048576,0)+0,16))</f>
        <v/>
      </c>
      <c r="Q578" s="256" t="str" cm="1">
        <f t="array" ref="Q578">IF(A578="","",INDEX(근로조건!$A$5:$ZZ$1048576,MATCH(A578,근로조건!$A$5:$A$1048576,0)+0,21))</f>
        <v/>
      </c>
      <c r="R578" s="61"/>
      <c r="S578" s="61"/>
      <c r="T578" s="61"/>
      <c r="U578" s="61"/>
      <c r="V578" s="61"/>
      <c r="W578" s="61"/>
      <c r="X578" s="61"/>
      <c r="Y578" s="61"/>
      <c r="Z578" s="260" t="str">
        <f t="shared" si="27"/>
        <v/>
      </c>
      <c r="AA578" s="260" t="str">
        <f t="shared" si="28"/>
        <v/>
      </c>
      <c r="AB578" s="260" t="str" cm="1">
        <f t="array" ref="AB578">IFERROR(IF(A578="","",INDEX(근로조건!$A$5:$Z$1048576,MATCH(A578,근로조건!$A$5:$A$1048576,0)+0,17)-INDEX(근로조건!$A$5:$Z$1048576,MATCH(A578,근로조건!$A$5:$A$1048576,0)+0,11))*B578,"")</f>
        <v/>
      </c>
      <c r="AC578" s="260" t="str">
        <f t="shared" si="29"/>
        <v/>
      </c>
      <c r="AD578" s="260" t="str" cm="1">
        <f t="array" ref="AD578">IFERROR(IF(A578="","",INDEX(근로조건!$A$5:$L$1048576,MATCH(A578,근로조건!$A$5:$A$1048576,0)+0,12))*B578,"")</f>
        <v/>
      </c>
      <c r="AE578" s="261" t="str" cm="1">
        <f t="array" ref="AE578">IF(A578="","",INDEX(근로조건!$A$5:$AF$1048576,MATCH(A578,근로조건!$A$5:$A$1048576,0)+0,13))</f>
        <v/>
      </c>
      <c r="AF578" s="262" t="str" cm="1">
        <f t="array" ref="AF578">IF(A578="","",INDEX(근로조건!$A$5:$AF$1048576,MATCH(A578,근로조건!$A$5:$A$1048576,0)+0,14))</f>
        <v/>
      </c>
      <c r="AG578" s="261" t="str" cm="1">
        <f t="array" ref="AG578">IF(A578="","",INDEX(근로조건!$A$5:$AF$1048576,MATCH(A578,근로조건!$A$5:$A$1048576,0)+0,11))</f>
        <v/>
      </c>
      <c r="AH578" s="261" t="str" cm="1">
        <f t="array" ref="AH578">IF(A578="","",INDEX(근로조건!$A$5:$AF$1048576,MATCH(A578,근로조건!$A$5:$A$1048576,0)+0,19))</f>
        <v/>
      </c>
      <c r="AI578" s="262" t="str" cm="1">
        <f t="array" ref="AI578">IF(A578="","",INDEX(근로조건!$A$5:$AF$1048576,MATCH(A578,근로조건!$A$5:$A$1048576,0)+0,17))</f>
        <v/>
      </c>
      <c r="AJ578" s="253"/>
      <c r="AK578" s="253"/>
      <c r="AL578" s="253" t="str" cm="1">
        <f t="array" ref="AL578">IF(A578="","",INDEX(근로조건!$A$5:$AF$1048576,MATCH(A578,근로조건!$A$5:$A$1048576,0)+0,20))</f>
        <v/>
      </c>
      <c r="AM578" s="253"/>
      <c r="AN578" s="253"/>
      <c r="AO578" s="253"/>
      <c r="AP578" s="260"/>
      <c r="AQ578" s="123"/>
      <c r="AR578" s="166"/>
      <c r="AS578" s="267"/>
      <c r="AT578" s="266"/>
      <c r="AU578" s="266"/>
      <c r="AV578" s="266"/>
    </row>
    <row r="579" spans="1:48" x14ac:dyDescent="0.3">
      <c r="A579" s="52"/>
      <c r="B579" s="54"/>
      <c r="C579" s="53"/>
      <c r="D579" s="53"/>
      <c r="E579" s="53"/>
      <c r="F579" s="57"/>
      <c r="G579" s="57"/>
      <c r="H579" s="52"/>
      <c r="I579" s="53"/>
      <c r="J579" s="53"/>
      <c r="K579" s="95"/>
      <c r="L579" s="52"/>
      <c r="M579" s="52"/>
      <c r="N579" s="54"/>
      <c r="O579" s="254" t="str" cm="1">
        <f t="array" ref="O579">IF(A579="","",INDEX(근로조건!$A$5:$Y$1048576,MATCH(A579,근로조건!$A$5:$A$1048576,0)+0,15))</f>
        <v/>
      </c>
      <c r="P579" s="255" t="str" cm="1">
        <f t="array" ref="P579">IF(A579="","",INDEX(근로조건!$A$5:$Y$1048576,MATCH(A579,근로조건!$A$5:$A$1048576,0)+0,16))</f>
        <v/>
      </c>
      <c r="Q579" s="256" t="str" cm="1">
        <f t="array" ref="Q579">IF(A579="","",INDEX(근로조건!$A$5:$ZZ$1048576,MATCH(A579,근로조건!$A$5:$A$1048576,0)+0,21))</f>
        <v/>
      </c>
      <c r="R579" s="61"/>
      <c r="S579" s="61"/>
      <c r="T579" s="61"/>
      <c r="U579" s="61"/>
      <c r="V579" s="61"/>
      <c r="W579" s="61"/>
      <c r="X579" s="61"/>
      <c r="Y579" s="61"/>
      <c r="Z579" s="260" t="str">
        <f t="shared" si="27"/>
        <v/>
      </c>
      <c r="AA579" s="260" t="str">
        <f t="shared" si="28"/>
        <v/>
      </c>
      <c r="AB579" s="260" t="str" cm="1">
        <f t="array" ref="AB579">IFERROR(IF(A579="","",INDEX(근로조건!$A$5:$Z$1048576,MATCH(A579,근로조건!$A$5:$A$1048576,0)+0,17)-INDEX(근로조건!$A$5:$Z$1048576,MATCH(A579,근로조건!$A$5:$A$1048576,0)+0,11))*B579,"")</f>
        <v/>
      </c>
      <c r="AC579" s="260" t="str">
        <f t="shared" si="29"/>
        <v/>
      </c>
      <c r="AD579" s="260" t="str" cm="1">
        <f t="array" ref="AD579">IFERROR(IF(A579="","",INDEX(근로조건!$A$5:$L$1048576,MATCH(A579,근로조건!$A$5:$A$1048576,0)+0,12))*B579,"")</f>
        <v/>
      </c>
      <c r="AE579" s="261" t="str" cm="1">
        <f t="array" ref="AE579">IF(A579="","",INDEX(근로조건!$A$5:$AF$1048576,MATCH(A579,근로조건!$A$5:$A$1048576,0)+0,13))</f>
        <v/>
      </c>
      <c r="AF579" s="262" t="str" cm="1">
        <f t="array" ref="AF579">IF(A579="","",INDEX(근로조건!$A$5:$AF$1048576,MATCH(A579,근로조건!$A$5:$A$1048576,0)+0,14))</f>
        <v/>
      </c>
      <c r="AG579" s="261" t="str" cm="1">
        <f t="array" ref="AG579">IF(A579="","",INDEX(근로조건!$A$5:$AF$1048576,MATCH(A579,근로조건!$A$5:$A$1048576,0)+0,11))</f>
        <v/>
      </c>
      <c r="AH579" s="261" t="str" cm="1">
        <f t="array" ref="AH579">IF(A579="","",INDEX(근로조건!$A$5:$AF$1048576,MATCH(A579,근로조건!$A$5:$A$1048576,0)+0,19))</f>
        <v/>
      </c>
      <c r="AI579" s="262" t="str" cm="1">
        <f t="array" ref="AI579">IF(A579="","",INDEX(근로조건!$A$5:$AF$1048576,MATCH(A579,근로조건!$A$5:$A$1048576,0)+0,17))</f>
        <v/>
      </c>
      <c r="AJ579" s="253"/>
      <c r="AK579" s="253"/>
      <c r="AL579" s="253" t="str" cm="1">
        <f t="array" ref="AL579">IF(A579="","",INDEX(근로조건!$A$5:$AF$1048576,MATCH(A579,근로조건!$A$5:$A$1048576,0)+0,20))</f>
        <v/>
      </c>
      <c r="AM579" s="253"/>
      <c r="AN579" s="253"/>
      <c r="AO579" s="253"/>
      <c r="AP579" s="260"/>
      <c r="AQ579" s="123"/>
      <c r="AR579" s="166"/>
      <c r="AS579" s="267"/>
      <c r="AT579" s="266"/>
      <c r="AU579" s="266"/>
      <c r="AV579" s="266"/>
    </row>
    <row r="580" spans="1:48" x14ac:dyDescent="0.3">
      <c r="A580" s="52"/>
      <c r="B580" s="54"/>
      <c r="C580" s="53"/>
      <c r="D580" s="53"/>
      <c r="E580" s="53"/>
      <c r="F580" s="57"/>
      <c r="G580" s="57"/>
      <c r="H580" s="52"/>
      <c r="I580" s="53"/>
      <c r="J580" s="53"/>
      <c r="K580" s="95"/>
      <c r="L580" s="52"/>
      <c r="M580" s="52"/>
      <c r="N580" s="54"/>
      <c r="O580" s="254" t="str" cm="1">
        <f t="array" ref="O580">IF(A580="","",INDEX(근로조건!$A$5:$Y$1048576,MATCH(A580,근로조건!$A$5:$A$1048576,0)+0,15))</f>
        <v/>
      </c>
      <c r="P580" s="255" t="str" cm="1">
        <f t="array" ref="P580">IF(A580="","",INDEX(근로조건!$A$5:$Y$1048576,MATCH(A580,근로조건!$A$5:$A$1048576,0)+0,16))</f>
        <v/>
      </c>
      <c r="Q580" s="256" t="str" cm="1">
        <f t="array" ref="Q580">IF(A580="","",INDEX(근로조건!$A$5:$ZZ$1048576,MATCH(A580,근로조건!$A$5:$A$1048576,0)+0,21))</f>
        <v/>
      </c>
      <c r="R580" s="61"/>
      <c r="S580" s="61"/>
      <c r="T580" s="61"/>
      <c r="U580" s="61"/>
      <c r="V580" s="61"/>
      <c r="W580" s="61"/>
      <c r="X580" s="61"/>
      <c r="Y580" s="61"/>
      <c r="Z580" s="260" t="str">
        <f t="shared" si="27"/>
        <v/>
      </c>
      <c r="AA580" s="260" t="str">
        <f t="shared" si="28"/>
        <v/>
      </c>
      <c r="AB580" s="260" t="str" cm="1">
        <f t="array" ref="AB580">IFERROR(IF(A580="","",INDEX(근로조건!$A$5:$Z$1048576,MATCH(A580,근로조건!$A$5:$A$1048576,0)+0,17)-INDEX(근로조건!$A$5:$Z$1048576,MATCH(A580,근로조건!$A$5:$A$1048576,0)+0,11))*B580,"")</f>
        <v/>
      </c>
      <c r="AC580" s="260" t="str">
        <f t="shared" si="29"/>
        <v/>
      </c>
      <c r="AD580" s="260" t="str" cm="1">
        <f t="array" ref="AD580">IFERROR(IF(A580="","",INDEX(근로조건!$A$5:$L$1048576,MATCH(A580,근로조건!$A$5:$A$1048576,0)+0,12))*B580,"")</f>
        <v/>
      </c>
      <c r="AE580" s="261" t="str" cm="1">
        <f t="array" ref="AE580">IF(A580="","",INDEX(근로조건!$A$5:$AF$1048576,MATCH(A580,근로조건!$A$5:$A$1048576,0)+0,13))</f>
        <v/>
      </c>
      <c r="AF580" s="262" t="str" cm="1">
        <f t="array" ref="AF580">IF(A580="","",INDEX(근로조건!$A$5:$AF$1048576,MATCH(A580,근로조건!$A$5:$A$1048576,0)+0,14))</f>
        <v/>
      </c>
      <c r="AG580" s="261" t="str" cm="1">
        <f t="array" ref="AG580">IF(A580="","",INDEX(근로조건!$A$5:$AF$1048576,MATCH(A580,근로조건!$A$5:$A$1048576,0)+0,11))</f>
        <v/>
      </c>
      <c r="AH580" s="261" t="str" cm="1">
        <f t="array" ref="AH580">IF(A580="","",INDEX(근로조건!$A$5:$AF$1048576,MATCH(A580,근로조건!$A$5:$A$1048576,0)+0,19))</f>
        <v/>
      </c>
      <c r="AI580" s="262" t="str" cm="1">
        <f t="array" ref="AI580">IF(A580="","",INDEX(근로조건!$A$5:$AF$1048576,MATCH(A580,근로조건!$A$5:$A$1048576,0)+0,17))</f>
        <v/>
      </c>
      <c r="AJ580" s="253"/>
      <c r="AK580" s="253"/>
      <c r="AL580" s="253" t="str" cm="1">
        <f t="array" ref="AL580">IF(A580="","",INDEX(근로조건!$A$5:$AF$1048576,MATCH(A580,근로조건!$A$5:$A$1048576,0)+0,20))</f>
        <v/>
      </c>
      <c r="AM580" s="253"/>
      <c r="AN580" s="253"/>
      <c r="AO580" s="253"/>
      <c r="AP580" s="260"/>
      <c r="AQ580" s="123"/>
      <c r="AR580" s="166"/>
      <c r="AS580" s="267"/>
      <c r="AT580" s="266"/>
      <c r="AU580" s="266"/>
      <c r="AV580" s="266"/>
    </row>
    <row r="581" spans="1:48" x14ac:dyDescent="0.3">
      <c r="A581" s="52"/>
      <c r="B581" s="54"/>
      <c r="C581" s="53"/>
      <c r="D581" s="53"/>
      <c r="E581" s="53"/>
      <c r="F581" s="57"/>
      <c r="G581" s="57"/>
      <c r="H581" s="52"/>
      <c r="I581" s="53"/>
      <c r="J581" s="53"/>
      <c r="K581" s="95"/>
      <c r="L581" s="52"/>
      <c r="M581" s="52"/>
      <c r="N581" s="54"/>
      <c r="O581" s="254" t="str" cm="1">
        <f t="array" ref="O581">IF(A581="","",INDEX(근로조건!$A$5:$Y$1048576,MATCH(A581,근로조건!$A$5:$A$1048576,0)+0,15))</f>
        <v/>
      </c>
      <c r="P581" s="255" t="str" cm="1">
        <f t="array" ref="P581">IF(A581="","",INDEX(근로조건!$A$5:$Y$1048576,MATCH(A581,근로조건!$A$5:$A$1048576,0)+0,16))</f>
        <v/>
      </c>
      <c r="Q581" s="256" t="str" cm="1">
        <f t="array" ref="Q581">IF(A581="","",INDEX(근로조건!$A$5:$ZZ$1048576,MATCH(A581,근로조건!$A$5:$A$1048576,0)+0,21))</f>
        <v/>
      </c>
      <c r="R581" s="61"/>
      <c r="S581" s="61"/>
      <c r="T581" s="61"/>
      <c r="U581" s="61"/>
      <c r="V581" s="61"/>
      <c r="W581" s="61"/>
      <c r="X581" s="61"/>
      <c r="Y581" s="61"/>
      <c r="Z581" s="260" t="str">
        <f t="shared" si="27"/>
        <v/>
      </c>
      <c r="AA581" s="260" t="str">
        <f t="shared" si="28"/>
        <v/>
      </c>
      <c r="AB581" s="260" t="str" cm="1">
        <f t="array" ref="AB581">IFERROR(IF(A581="","",INDEX(근로조건!$A$5:$Z$1048576,MATCH(A581,근로조건!$A$5:$A$1048576,0)+0,17)-INDEX(근로조건!$A$5:$Z$1048576,MATCH(A581,근로조건!$A$5:$A$1048576,0)+0,11))*B581,"")</f>
        <v/>
      </c>
      <c r="AC581" s="260" t="str">
        <f t="shared" si="29"/>
        <v/>
      </c>
      <c r="AD581" s="260" t="str" cm="1">
        <f t="array" ref="AD581">IFERROR(IF(A581="","",INDEX(근로조건!$A$5:$L$1048576,MATCH(A581,근로조건!$A$5:$A$1048576,0)+0,12))*B581,"")</f>
        <v/>
      </c>
      <c r="AE581" s="261" t="str" cm="1">
        <f t="array" ref="AE581">IF(A581="","",INDEX(근로조건!$A$5:$AF$1048576,MATCH(A581,근로조건!$A$5:$A$1048576,0)+0,13))</f>
        <v/>
      </c>
      <c r="AF581" s="262" t="str" cm="1">
        <f t="array" ref="AF581">IF(A581="","",INDEX(근로조건!$A$5:$AF$1048576,MATCH(A581,근로조건!$A$5:$A$1048576,0)+0,14))</f>
        <v/>
      </c>
      <c r="AG581" s="261" t="str" cm="1">
        <f t="array" ref="AG581">IF(A581="","",INDEX(근로조건!$A$5:$AF$1048576,MATCH(A581,근로조건!$A$5:$A$1048576,0)+0,11))</f>
        <v/>
      </c>
      <c r="AH581" s="261" t="str" cm="1">
        <f t="array" ref="AH581">IF(A581="","",INDEX(근로조건!$A$5:$AF$1048576,MATCH(A581,근로조건!$A$5:$A$1048576,0)+0,19))</f>
        <v/>
      </c>
      <c r="AI581" s="262" t="str" cm="1">
        <f t="array" ref="AI581">IF(A581="","",INDEX(근로조건!$A$5:$AF$1048576,MATCH(A581,근로조건!$A$5:$A$1048576,0)+0,17))</f>
        <v/>
      </c>
      <c r="AJ581" s="253"/>
      <c r="AK581" s="253"/>
      <c r="AL581" s="253" t="str" cm="1">
        <f t="array" ref="AL581">IF(A581="","",INDEX(근로조건!$A$5:$AF$1048576,MATCH(A581,근로조건!$A$5:$A$1048576,0)+0,20))</f>
        <v/>
      </c>
      <c r="AM581" s="253"/>
      <c r="AN581" s="253"/>
      <c r="AO581" s="253"/>
      <c r="AP581" s="260"/>
      <c r="AQ581" s="123"/>
      <c r="AR581" s="166"/>
      <c r="AS581" s="267"/>
      <c r="AT581" s="266"/>
      <c r="AU581" s="266"/>
      <c r="AV581" s="266"/>
    </row>
    <row r="582" spans="1:48" x14ac:dyDescent="0.3">
      <c r="A582" s="52"/>
      <c r="B582" s="54"/>
      <c r="C582" s="53"/>
      <c r="D582" s="53"/>
      <c r="E582" s="53"/>
      <c r="F582" s="57"/>
      <c r="G582" s="57"/>
      <c r="H582" s="52"/>
      <c r="I582" s="53"/>
      <c r="J582" s="53"/>
      <c r="K582" s="95"/>
      <c r="L582" s="52"/>
      <c r="M582" s="52"/>
      <c r="N582" s="54"/>
      <c r="O582" s="254" t="str" cm="1">
        <f t="array" ref="O582">IF(A582="","",INDEX(근로조건!$A$5:$Y$1048576,MATCH(A582,근로조건!$A$5:$A$1048576,0)+0,15))</f>
        <v/>
      </c>
      <c r="P582" s="255" t="str" cm="1">
        <f t="array" ref="P582">IF(A582="","",INDEX(근로조건!$A$5:$Y$1048576,MATCH(A582,근로조건!$A$5:$A$1048576,0)+0,16))</f>
        <v/>
      </c>
      <c r="Q582" s="256" t="str" cm="1">
        <f t="array" ref="Q582">IF(A582="","",INDEX(근로조건!$A$5:$ZZ$1048576,MATCH(A582,근로조건!$A$5:$A$1048576,0)+0,21))</f>
        <v/>
      </c>
      <c r="R582" s="61"/>
      <c r="S582" s="61"/>
      <c r="T582" s="61"/>
      <c r="U582" s="61"/>
      <c r="V582" s="61"/>
      <c r="W582" s="61"/>
      <c r="X582" s="61"/>
      <c r="Y582" s="61"/>
      <c r="Z582" s="260" t="str">
        <f t="shared" ref="Z582:Z645" si="30">IF(AE582="","",SUM(AB582,AD582))</f>
        <v/>
      </c>
      <c r="AA582" s="260" t="str">
        <f t="shared" ref="AA582:AA645" si="31">IF(AE582="","",IF(AE582&gt;=8,8*B582,AE582*B582))</f>
        <v/>
      </c>
      <c r="AB582" s="260" t="str" cm="1">
        <f t="array" ref="AB582">IFERROR(IF(A582="","",INDEX(근로조건!$A$5:$Z$1048576,MATCH(A582,근로조건!$A$5:$A$1048576,0)+0,17)-INDEX(근로조건!$A$5:$Z$1048576,MATCH(A582,근로조건!$A$5:$A$1048576,0)+0,11))*B582,"")</f>
        <v/>
      </c>
      <c r="AC582" s="260" t="str">
        <f t="shared" ref="AC582:AC645" si="32">IFERROR(AD582/(365/7/12),"")</f>
        <v/>
      </c>
      <c r="AD582" s="260" t="str" cm="1">
        <f t="array" ref="AD582">IFERROR(IF(A582="","",INDEX(근로조건!$A$5:$L$1048576,MATCH(A582,근로조건!$A$5:$A$1048576,0)+0,12))*B582,"")</f>
        <v/>
      </c>
      <c r="AE582" s="261" t="str" cm="1">
        <f t="array" ref="AE582">IF(A582="","",INDEX(근로조건!$A$5:$AF$1048576,MATCH(A582,근로조건!$A$5:$A$1048576,0)+0,13))</f>
        <v/>
      </c>
      <c r="AF582" s="262" t="str" cm="1">
        <f t="array" ref="AF582">IF(A582="","",INDEX(근로조건!$A$5:$AF$1048576,MATCH(A582,근로조건!$A$5:$A$1048576,0)+0,14))</f>
        <v/>
      </c>
      <c r="AG582" s="261" t="str" cm="1">
        <f t="array" ref="AG582">IF(A582="","",INDEX(근로조건!$A$5:$AF$1048576,MATCH(A582,근로조건!$A$5:$A$1048576,0)+0,11))</f>
        <v/>
      </c>
      <c r="AH582" s="261" t="str" cm="1">
        <f t="array" ref="AH582">IF(A582="","",INDEX(근로조건!$A$5:$AF$1048576,MATCH(A582,근로조건!$A$5:$A$1048576,0)+0,19))</f>
        <v/>
      </c>
      <c r="AI582" s="262" t="str" cm="1">
        <f t="array" ref="AI582">IF(A582="","",INDEX(근로조건!$A$5:$AF$1048576,MATCH(A582,근로조건!$A$5:$A$1048576,0)+0,17))</f>
        <v/>
      </c>
      <c r="AJ582" s="253"/>
      <c r="AK582" s="253"/>
      <c r="AL582" s="253" t="str" cm="1">
        <f t="array" ref="AL582">IF(A582="","",INDEX(근로조건!$A$5:$AF$1048576,MATCH(A582,근로조건!$A$5:$A$1048576,0)+0,20))</f>
        <v/>
      </c>
      <c r="AM582" s="253"/>
      <c r="AN582" s="253"/>
      <c r="AO582" s="253"/>
      <c r="AP582" s="260"/>
      <c r="AQ582" s="123"/>
      <c r="AR582" s="166"/>
      <c r="AS582" s="267"/>
      <c r="AT582" s="266"/>
      <c r="AU582" s="266"/>
      <c r="AV582" s="266"/>
    </row>
    <row r="583" spans="1:48" x14ac:dyDescent="0.3">
      <c r="A583" s="52"/>
      <c r="B583" s="54"/>
      <c r="C583" s="53"/>
      <c r="D583" s="53"/>
      <c r="E583" s="53"/>
      <c r="F583" s="57"/>
      <c r="G583" s="57"/>
      <c r="H583" s="52"/>
      <c r="I583" s="53"/>
      <c r="J583" s="53"/>
      <c r="K583" s="95"/>
      <c r="L583" s="52"/>
      <c r="M583" s="52"/>
      <c r="N583" s="54"/>
      <c r="O583" s="254" t="str" cm="1">
        <f t="array" ref="O583">IF(A583="","",INDEX(근로조건!$A$5:$Y$1048576,MATCH(A583,근로조건!$A$5:$A$1048576,0)+0,15))</f>
        <v/>
      </c>
      <c r="P583" s="255" t="str" cm="1">
        <f t="array" ref="P583">IF(A583="","",INDEX(근로조건!$A$5:$Y$1048576,MATCH(A583,근로조건!$A$5:$A$1048576,0)+0,16))</f>
        <v/>
      </c>
      <c r="Q583" s="256" t="str" cm="1">
        <f t="array" ref="Q583">IF(A583="","",INDEX(근로조건!$A$5:$ZZ$1048576,MATCH(A583,근로조건!$A$5:$A$1048576,0)+0,21))</f>
        <v/>
      </c>
      <c r="R583" s="61"/>
      <c r="S583" s="61"/>
      <c r="T583" s="61"/>
      <c r="U583" s="61"/>
      <c r="V583" s="61"/>
      <c r="W583" s="61"/>
      <c r="X583" s="61"/>
      <c r="Y583" s="61"/>
      <c r="Z583" s="260" t="str">
        <f t="shared" si="30"/>
        <v/>
      </c>
      <c r="AA583" s="260" t="str">
        <f t="shared" si="31"/>
        <v/>
      </c>
      <c r="AB583" s="260" t="str" cm="1">
        <f t="array" ref="AB583">IFERROR(IF(A583="","",INDEX(근로조건!$A$5:$Z$1048576,MATCH(A583,근로조건!$A$5:$A$1048576,0)+0,17)-INDEX(근로조건!$A$5:$Z$1048576,MATCH(A583,근로조건!$A$5:$A$1048576,0)+0,11))*B583,"")</f>
        <v/>
      </c>
      <c r="AC583" s="260" t="str">
        <f t="shared" si="32"/>
        <v/>
      </c>
      <c r="AD583" s="260" t="str" cm="1">
        <f t="array" ref="AD583">IFERROR(IF(A583="","",INDEX(근로조건!$A$5:$L$1048576,MATCH(A583,근로조건!$A$5:$A$1048576,0)+0,12))*B583,"")</f>
        <v/>
      </c>
      <c r="AE583" s="261" t="str" cm="1">
        <f t="array" ref="AE583">IF(A583="","",INDEX(근로조건!$A$5:$AF$1048576,MATCH(A583,근로조건!$A$5:$A$1048576,0)+0,13))</f>
        <v/>
      </c>
      <c r="AF583" s="262" t="str" cm="1">
        <f t="array" ref="AF583">IF(A583="","",INDEX(근로조건!$A$5:$AF$1048576,MATCH(A583,근로조건!$A$5:$A$1048576,0)+0,14))</f>
        <v/>
      </c>
      <c r="AG583" s="261" t="str" cm="1">
        <f t="array" ref="AG583">IF(A583="","",INDEX(근로조건!$A$5:$AF$1048576,MATCH(A583,근로조건!$A$5:$A$1048576,0)+0,11))</f>
        <v/>
      </c>
      <c r="AH583" s="261" t="str" cm="1">
        <f t="array" ref="AH583">IF(A583="","",INDEX(근로조건!$A$5:$AF$1048576,MATCH(A583,근로조건!$A$5:$A$1048576,0)+0,19))</f>
        <v/>
      </c>
      <c r="AI583" s="262" t="str" cm="1">
        <f t="array" ref="AI583">IF(A583="","",INDEX(근로조건!$A$5:$AF$1048576,MATCH(A583,근로조건!$A$5:$A$1048576,0)+0,17))</f>
        <v/>
      </c>
      <c r="AJ583" s="253"/>
      <c r="AK583" s="253"/>
      <c r="AL583" s="253" t="str" cm="1">
        <f t="array" ref="AL583">IF(A583="","",INDEX(근로조건!$A$5:$AF$1048576,MATCH(A583,근로조건!$A$5:$A$1048576,0)+0,20))</f>
        <v/>
      </c>
      <c r="AM583" s="253"/>
      <c r="AN583" s="253"/>
      <c r="AO583" s="253"/>
      <c r="AP583" s="260"/>
      <c r="AQ583" s="123"/>
      <c r="AR583" s="166"/>
      <c r="AS583" s="267"/>
      <c r="AT583" s="266"/>
      <c r="AU583" s="266"/>
      <c r="AV583" s="266"/>
    </row>
    <row r="584" spans="1:48" x14ac:dyDescent="0.3">
      <c r="A584" s="52"/>
      <c r="B584" s="54"/>
      <c r="C584" s="53"/>
      <c r="D584" s="53"/>
      <c r="E584" s="53"/>
      <c r="F584" s="57"/>
      <c r="G584" s="57"/>
      <c r="H584" s="52"/>
      <c r="I584" s="53"/>
      <c r="J584" s="53"/>
      <c r="K584" s="95"/>
      <c r="L584" s="52"/>
      <c r="M584" s="52"/>
      <c r="N584" s="54"/>
      <c r="O584" s="254" t="str" cm="1">
        <f t="array" ref="O584">IF(A584="","",INDEX(근로조건!$A$5:$Y$1048576,MATCH(A584,근로조건!$A$5:$A$1048576,0)+0,15))</f>
        <v/>
      </c>
      <c r="P584" s="255" t="str" cm="1">
        <f t="array" ref="P584">IF(A584="","",INDEX(근로조건!$A$5:$Y$1048576,MATCH(A584,근로조건!$A$5:$A$1048576,0)+0,16))</f>
        <v/>
      </c>
      <c r="Q584" s="256" t="str" cm="1">
        <f t="array" ref="Q584">IF(A584="","",INDEX(근로조건!$A$5:$ZZ$1048576,MATCH(A584,근로조건!$A$5:$A$1048576,0)+0,21))</f>
        <v/>
      </c>
      <c r="R584" s="61"/>
      <c r="S584" s="61"/>
      <c r="T584" s="61"/>
      <c r="U584" s="61"/>
      <c r="V584" s="61"/>
      <c r="W584" s="61"/>
      <c r="X584" s="61"/>
      <c r="Y584" s="61"/>
      <c r="Z584" s="260" t="str">
        <f t="shared" si="30"/>
        <v/>
      </c>
      <c r="AA584" s="260" t="str">
        <f t="shared" si="31"/>
        <v/>
      </c>
      <c r="AB584" s="260" t="str" cm="1">
        <f t="array" ref="AB584">IFERROR(IF(A584="","",INDEX(근로조건!$A$5:$Z$1048576,MATCH(A584,근로조건!$A$5:$A$1048576,0)+0,17)-INDEX(근로조건!$A$5:$Z$1048576,MATCH(A584,근로조건!$A$5:$A$1048576,0)+0,11))*B584,"")</f>
        <v/>
      </c>
      <c r="AC584" s="260" t="str">
        <f t="shared" si="32"/>
        <v/>
      </c>
      <c r="AD584" s="260" t="str" cm="1">
        <f t="array" ref="AD584">IFERROR(IF(A584="","",INDEX(근로조건!$A$5:$L$1048576,MATCH(A584,근로조건!$A$5:$A$1048576,0)+0,12))*B584,"")</f>
        <v/>
      </c>
      <c r="AE584" s="261" t="str" cm="1">
        <f t="array" ref="AE584">IF(A584="","",INDEX(근로조건!$A$5:$AF$1048576,MATCH(A584,근로조건!$A$5:$A$1048576,0)+0,13))</f>
        <v/>
      </c>
      <c r="AF584" s="262" t="str" cm="1">
        <f t="array" ref="AF584">IF(A584="","",INDEX(근로조건!$A$5:$AF$1048576,MATCH(A584,근로조건!$A$5:$A$1048576,0)+0,14))</f>
        <v/>
      </c>
      <c r="AG584" s="261" t="str" cm="1">
        <f t="array" ref="AG584">IF(A584="","",INDEX(근로조건!$A$5:$AF$1048576,MATCH(A584,근로조건!$A$5:$A$1048576,0)+0,11))</f>
        <v/>
      </c>
      <c r="AH584" s="261" t="str" cm="1">
        <f t="array" ref="AH584">IF(A584="","",INDEX(근로조건!$A$5:$AF$1048576,MATCH(A584,근로조건!$A$5:$A$1048576,0)+0,19))</f>
        <v/>
      </c>
      <c r="AI584" s="262" t="str" cm="1">
        <f t="array" ref="AI584">IF(A584="","",INDEX(근로조건!$A$5:$AF$1048576,MATCH(A584,근로조건!$A$5:$A$1048576,0)+0,17))</f>
        <v/>
      </c>
      <c r="AJ584" s="253"/>
      <c r="AK584" s="253"/>
      <c r="AL584" s="253" t="str" cm="1">
        <f t="array" ref="AL584">IF(A584="","",INDEX(근로조건!$A$5:$AF$1048576,MATCH(A584,근로조건!$A$5:$A$1048576,0)+0,20))</f>
        <v/>
      </c>
      <c r="AM584" s="253"/>
      <c r="AN584" s="253"/>
      <c r="AO584" s="253"/>
      <c r="AP584" s="260"/>
      <c r="AQ584" s="123"/>
      <c r="AR584" s="166"/>
      <c r="AS584" s="267"/>
      <c r="AT584" s="266"/>
      <c r="AU584" s="266"/>
      <c r="AV584" s="266"/>
    </row>
    <row r="585" spans="1:48" x14ac:dyDescent="0.3">
      <c r="A585" s="52"/>
      <c r="B585" s="54"/>
      <c r="C585" s="53"/>
      <c r="D585" s="53"/>
      <c r="E585" s="53"/>
      <c r="F585" s="57"/>
      <c r="G585" s="57"/>
      <c r="H585" s="52"/>
      <c r="I585" s="53"/>
      <c r="J585" s="53"/>
      <c r="K585" s="95"/>
      <c r="L585" s="52"/>
      <c r="M585" s="52"/>
      <c r="N585" s="54"/>
      <c r="O585" s="254" t="str" cm="1">
        <f t="array" ref="O585">IF(A585="","",INDEX(근로조건!$A$5:$Y$1048576,MATCH(A585,근로조건!$A$5:$A$1048576,0)+0,15))</f>
        <v/>
      </c>
      <c r="P585" s="255" t="str" cm="1">
        <f t="array" ref="P585">IF(A585="","",INDEX(근로조건!$A$5:$Y$1048576,MATCH(A585,근로조건!$A$5:$A$1048576,0)+0,16))</f>
        <v/>
      </c>
      <c r="Q585" s="256" t="str" cm="1">
        <f t="array" ref="Q585">IF(A585="","",INDEX(근로조건!$A$5:$ZZ$1048576,MATCH(A585,근로조건!$A$5:$A$1048576,0)+0,21))</f>
        <v/>
      </c>
      <c r="R585" s="61"/>
      <c r="S585" s="61"/>
      <c r="T585" s="61"/>
      <c r="U585" s="61"/>
      <c r="V585" s="61"/>
      <c r="W585" s="61"/>
      <c r="X585" s="61"/>
      <c r="Y585" s="61"/>
      <c r="Z585" s="260" t="str">
        <f t="shared" si="30"/>
        <v/>
      </c>
      <c r="AA585" s="260" t="str">
        <f t="shared" si="31"/>
        <v/>
      </c>
      <c r="AB585" s="260" t="str" cm="1">
        <f t="array" ref="AB585">IFERROR(IF(A585="","",INDEX(근로조건!$A$5:$Z$1048576,MATCH(A585,근로조건!$A$5:$A$1048576,0)+0,17)-INDEX(근로조건!$A$5:$Z$1048576,MATCH(A585,근로조건!$A$5:$A$1048576,0)+0,11))*B585,"")</f>
        <v/>
      </c>
      <c r="AC585" s="260" t="str">
        <f t="shared" si="32"/>
        <v/>
      </c>
      <c r="AD585" s="260" t="str" cm="1">
        <f t="array" ref="AD585">IFERROR(IF(A585="","",INDEX(근로조건!$A$5:$L$1048576,MATCH(A585,근로조건!$A$5:$A$1048576,0)+0,12))*B585,"")</f>
        <v/>
      </c>
      <c r="AE585" s="261" t="str" cm="1">
        <f t="array" ref="AE585">IF(A585="","",INDEX(근로조건!$A$5:$AF$1048576,MATCH(A585,근로조건!$A$5:$A$1048576,0)+0,13))</f>
        <v/>
      </c>
      <c r="AF585" s="262" t="str" cm="1">
        <f t="array" ref="AF585">IF(A585="","",INDEX(근로조건!$A$5:$AF$1048576,MATCH(A585,근로조건!$A$5:$A$1048576,0)+0,14))</f>
        <v/>
      </c>
      <c r="AG585" s="261" t="str" cm="1">
        <f t="array" ref="AG585">IF(A585="","",INDEX(근로조건!$A$5:$AF$1048576,MATCH(A585,근로조건!$A$5:$A$1048576,0)+0,11))</f>
        <v/>
      </c>
      <c r="AH585" s="261" t="str" cm="1">
        <f t="array" ref="AH585">IF(A585="","",INDEX(근로조건!$A$5:$AF$1048576,MATCH(A585,근로조건!$A$5:$A$1048576,0)+0,19))</f>
        <v/>
      </c>
      <c r="AI585" s="262" t="str" cm="1">
        <f t="array" ref="AI585">IF(A585="","",INDEX(근로조건!$A$5:$AF$1048576,MATCH(A585,근로조건!$A$5:$A$1048576,0)+0,17))</f>
        <v/>
      </c>
      <c r="AJ585" s="253"/>
      <c r="AK585" s="253"/>
      <c r="AL585" s="253" t="str" cm="1">
        <f t="array" ref="AL585">IF(A585="","",INDEX(근로조건!$A$5:$AF$1048576,MATCH(A585,근로조건!$A$5:$A$1048576,0)+0,20))</f>
        <v/>
      </c>
      <c r="AM585" s="253"/>
      <c r="AN585" s="253"/>
      <c r="AO585" s="253"/>
      <c r="AP585" s="260"/>
      <c r="AQ585" s="123"/>
      <c r="AR585" s="166"/>
      <c r="AS585" s="267"/>
      <c r="AT585" s="266"/>
      <c r="AU585" s="266"/>
      <c r="AV585" s="266"/>
    </row>
    <row r="586" spans="1:48" x14ac:dyDescent="0.3">
      <c r="A586" s="52"/>
      <c r="B586" s="54"/>
      <c r="C586" s="53"/>
      <c r="D586" s="53"/>
      <c r="E586" s="53"/>
      <c r="F586" s="57"/>
      <c r="G586" s="57"/>
      <c r="H586" s="52"/>
      <c r="I586" s="53"/>
      <c r="J586" s="53"/>
      <c r="K586" s="95"/>
      <c r="L586" s="52"/>
      <c r="M586" s="52"/>
      <c r="N586" s="54"/>
      <c r="O586" s="254" t="str" cm="1">
        <f t="array" ref="O586">IF(A586="","",INDEX(근로조건!$A$5:$Y$1048576,MATCH(A586,근로조건!$A$5:$A$1048576,0)+0,15))</f>
        <v/>
      </c>
      <c r="P586" s="255" t="str" cm="1">
        <f t="array" ref="P586">IF(A586="","",INDEX(근로조건!$A$5:$Y$1048576,MATCH(A586,근로조건!$A$5:$A$1048576,0)+0,16))</f>
        <v/>
      </c>
      <c r="Q586" s="256" t="str" cm="1">
        <f t="array" ref="Q586">IF(A586="","",INDEX(근로조건!$A$5:$ZZ$1048576,MATCH(A586,근로조건!$A$5:$A$1048576,0)+0,21))</f>
        <v/>
      </c>
      <c r="R586" s="61"/>
      <c r="S586" s="61"/>
      <c r="T586" s="61"/>
      <c r="U586" s="61"/>
      <c r="V586" s="61"/>
      <c r="W586" s="61"/>
      <c r="X586" s="61"/>
      <c r="Y586" s="61"/>
      <c r="Z586" s="260" t="str">
        <f t="shared" si="30"/>
        <v/>
      </c>
      <c r="AA586" s="260" t="str">
        <f t="shared" si="31"/>
        <v/>
      </c>
      <c r="AB586" s="260" t="str" cm="1">
        <f t="array" ref="AB586">IFERROR(IF(A586="","",INDEX(근로조건!$A$5:$Z$1048576,MATCH(A586,근로조건!$A$5:$A$1048576,0)+0,17)-INDEX(근로조건!$A$5:$Z$1048576,MATCH(A586,근로조건!$A$5:$A$1048576,0)+0,11))*B586,"")</f>
        <v/>
      </c>
      <c r="AC586" s="260" t="str">
        <f t="shared" si="32"/>
        <v/>
      </c>
      <c r="AD586" s="260" t="str" cm="1">
        <f t="array" ref="AD586">IFERROR(IF(A586="","",INDEX(근로조건!$A$5:$L$1048576,MATCH(A586,근로조건!$A$5:$A$1048576,0)+0,12))*B586,"")</f>
        <v/>
      </c>
      <c r="AE586" s="261" t="str" cm="1">
        <f t="array" ref="AE586">IF(A586="","",INDEX(근로조건!$A$5:$AF$1048576,MATCH(A586,근로조건!$A$5:$A$1048576,0)+0,13))</f>
        <v/>
      </c>
      <c r="AF586" s="262" t="str" cm="1">
        <f t="array" ref="AF586">IF(A586="","",INDEX(근로조건!$A$5:$AF$1048576,MATCH(A586,근로조건!$A$5:$A$1048576,0)+0,14))</f>
        <v/>
      </c>
      <c r="AG586" s="261" t="str" cm="1">
        <f t="array" ref="AG586">IF(A586="","",INDEX(근로조건!$A$5:$AF$1048576,MATCH(A586,근로조건!$A$5:$A$1048576,0)+0,11))</f>
        <v/>
      </c>
      <c r="AH586" s="261" t="str" cm="1">
        <f t="array" ref="AH586">IF(A586="","",INDEX(근로조건!$A$5:$AF$1048576,MATCH(A586,근로조건!$A$5:$A$1048576,0)+0,19))</f>
        <v/>
      </c>
      <c r="AI586" s="262" t="str" cm="1">
        <f t="array" ref="AI586">IF(A586="","",INDEX(근로조건!$A$5:$AF$1048576,MATCH(A586,근로조건!$A$5:$A$1048576,0)+0,17))</f>
        <v/>
      </c>
      <c r="AJ586" s="253"/>
      <c r="AK586" s="253"/>
      <c r="AL586" s="253" t="str" cm="1">
        <f t="array" ref="AL586">IF(A586="","",INDEX(근로조건!$A$5:$AF$1048576,MATCH(A586,근로조건!$A$5:$A$1048576,0)+0,20))</f>
        <v/>
      </c>
      <c r="AM586" s="253"/>
      <c r="AN586" s="253"/>
      <c r="AO586" s="253"/>
      <c r="AP586" s="260"/>
      <c r="AQ586" s="123"/>
      <c r="AR586" s="166"/>
      <c r="AS586" s="267"/>
      <c r="AT586" s="266"/>
      <c r="AU586" s="266"/>
      <c r="AV586" s="266"/>
    </row>
    <row r="587" spans="1:48" x14ac:dyDescent="0.3">
      <c r="A587" s="52"/>
      <c r="B587" s="54"/>
      <c r="C587" s="53"/>
      <c r="D587" s="53"/>
      <c r="E587" s="53"/>
      <c r="F587" s="57"/>
      <c r="G587" s="57"/>
      <c r="H587" s="52"/>
      <c r="I587" s="53"/>
      <c r="J587" s="53"/>
      <c r="K587" s="95"/>
      <c r="L587" s="52"/>
      <c r="M587" s="52"/>
      <c r="N587" s="54"/>
      <c r="O587" s="254" t="str" cm="1">
        <f t="array" ref="O587">IF(A587="","",INDEX(근로조건!$A$5:$Y$1048576,MATCH(A587,근로조건!$A$5:$A$1048576,0)+0,15))</f>
        <v/>
      </c>
      <c r="P587" s="255" t="str" cm="1">
        <f t="array" ref="P587">IF(A587="","",INDEX(근로조건!$A$5:$Y$1048576,MATCH(A587,근로조건!$A$5:$A$1048576,0)+0,16))</f>
        <v/>
      </c>
      <c r="Q587" s="256" t="str" cm="1">
        <f t="array" ref="Q587">IF(A587="","",INDEX(근로조건!$A$5:$ZZ$1048576,MATCH(A587,근로조건!$A$5:$A$1048576,0)+0,21))</f>
        <v/>
      </c>
      <c r="R587" s="61"/>
      <c r="S587" s="61"/>
      <c r="T587" s="61"/>
      <c r="U587" s="61"/>
      <c r="V587" s="61"/>
      <c r="W587" s="61"/>
      <c r="X587" s="61"/>
      <c r="Y587" s="61"/>
      <c r="Z587" s="260" t="str">
        <f t="shared" si="30"/>
        <v/>
      </c>
      <c r="AA587" s="260" t="str">
        <f t="shared" si="31"/>
        <v/>
      </c>
      <c r="AB587" s="260" t="str" cm="1">
        <f t="array" ref="AB587">IFERROR(IF(A587="","",INDEX(근로조건!$A$5:$Z$1048576,MATCH(A587,근로조건!$A$5:$A$1048576,0)+0,17)-INDEX(근로조건!$A$5:$Z$1048576,MATCH(A587,근로조건!$A$5:$A$1048576,0)+0,11))*B587,"")</f>
        <v/>
      </c>
      <c r="AC587" s="260" t="str">
        <f t="shared" si="32"/>
        <v/>
      </c>
      <c r="AD587" s="260" t="str" cm="1">
        <f t="array" ref="AD587">IFERROR(IF(A587="","",INDEX(근로조건!$A$5:$L$1048576,MATCH(A587,근로조건!$A$5:$A$1048576,0)+0,12))*B587,"")</f>
        <v/>
      </c>
      <c r="AE587" s="261" t="str" cm="1">
        <f t="array" ref="AE587">IF(A587="","",INDEX(근로조건!$A$5:$AF$1048576,MATCH(A587,근로조건!$A$5:$A$1048576,0)+0,13))</f>
        <v/>
      </c>
      <c r="AF587" s="262" t="str" cm="1">
        <f t="array" ref="AF587">IF(A587="","",INDEX(근로조건!$A$5:$AF$1048576,MATCH(A587,근로조건!$A$5:$A$1048576,0)+0,14))</f>
        <v/>
      </c>
      <c r="AG587" s="261" t="str" cm="1">
        <f t="array" ref="AG587">IF(A587="","",INDEX(근로조건!$A$5:$AF$1048576,MATCH(A587,근로조건!$A$5:$A$1048576,0)+0,11))</f>
        <v/>
      </c>
      <c r="AH587" s="261" t="str" cm="1">
        <f t="array" ref="AH587">IF(A587="","",INDEX(근로조건!$A$5:$AF$1048576,MATCH(A587,근로조건!$A$5:$A$1048576,0)+0,19))</f>
        <v/>
      </c>
      <c r="AI587" s="262" t="str" cm="1">
        <f t="array" ref="AI587">IF(A587="","",INDEX(근로조건!$A$5:$AF$1048576,MATCH(A587,근로조건!$A$5:$A$1048576,0)+0,17))</f>
        <v/>
      </c>
      <c r="AJ587" s="253"/>
      <c r="AK587" s="253"/>
      <c r="AL587" s="253" t="str" cm="1">
        <f t="array" ref="AL587">IF(A587="","",INDEX(근로조건!$A$5:$AF$1048576,MATCH(A587,근로조건!$A$5:$A$1048576,0)+0,20))</f>
        <v/>
      </c>
      <c r="AM587" s="253"/>
      <c r="AN587" s="253"/>
      <c r="AO587" s="253"/>
      <c r="AP587" s="260"/>
      <c r="AQ587" s="123"/>
      <c r="AR587" s="166"/>
      <c r="AS587" s="267"/>
      <c r="AT587" s="266"/>
      <c r="AU587" s="266"/>
      <c r="AV587" s="266"/>
    </row>
    <row r="588" spans="1:48" x14ac:dyDescent="0.3">
      <c r="A588" s="52"/>
      <c r="B588" s="54"/>
      <c r="C588" s="53"/>
      <c r="D588" s="53"/>
      <c r="E588" s="53"/>
      <c r="F588" s="57"/>
      <c r="G588" s="57"/>
      <c r="H588" s="52"/>
      <c r="I588" s="53"/>
      <c r="J588" s="53"/>
      <c r="K588" s="95"/>
      <c r="L588" s="52"/>
      <c r="M588" s="52"/>
      <c r="N588" s="54"/>
      <c r="O588" s="254" t="str" cm="1">
        <f t="array" ref="O588">IF(A588="","",INDEX(근로조건!$A$5:$Y$1048576,MATCH(A588,근로조건!$A$5:$A$1048576,0)+0,15))</f>
        <v/>
      </c>
      <c r="P588" s="255" t="str" cm="1">
        <f t="array" ref="P588">IF(A588="","",INDEX(근로조건!$A$5:$Y$1048576,MATCH(A588,근로조건!$A$5:$A$1048576,0)+0,16))</f>
        <v/>
      </c>
      <c r="Q588" s="256" t="str" cm="1">
        <f t="array" ref="Q588">IF(A588="","",INDEX(근로조건!$A$5:$ZZ$1048576,MATCH(A588,근로조건!$A$5:$A$1048576,0)+0,21))</f>
        <v/>
      </c>
      <c r="R588" s="61"/>
      <c r="S588" s="61"/>
      <c r="T588" s="61"/>
      <c r="U588" s="61"/>
      <c r="V588" s="61"/>
      <c r="W588" s="61"/>
      <c r="X588" s="61"/>
      <c r="Y588" s="61"/>
      <c r="Z588" s="260" t="str">
        <f t="shared" si="30"/>
        <v/>
      </c>
      <c r="AA588" s="260" t="str">
        <f t="shared" si="31"/>
        <v/>
      </c>
      <c r="AB588" s="260" t="str" cm="1">
        <f t="array" ref="AB588">IFERROR(IF(A588="","",INDEX(근로조건!$A$5:$Z$1048576,MATCH(A588,근로조건!$A$5:$A$1048576,0)+0,17)-INDEX(근로조건!$A$5:$Z$1048576,MATCH(A588,근로조건!$A$5:$A$1048576,0)+0,11))*B588,"")</f>
        <v/>
      </c>
      <c r="AC588" s="260" t="str">
        <f t="shared" si="32"/>
        <v/>
      </c>
      <c r="AD588" s="260" t="str" cm="1">
        <f t="array" ref="AD588">IFERROR(IF(A588="","",INDEX(근로조건!$A$5:$L$1048576,MATCH(A588,근로조건!$A$5:$A$1048576,0)+0,12))*B588,"")</f>
        <v/>
      </c>
      <c r="AE588" s="261" t="str" cm="1">
        <f t="array" ref="AE588">IF(A588="","",INDEX(근로조건!$A$5:$AF$1048576,MATCH(A588,근로조건!$A$5:$A$1048576,0)+0,13))</f>
        <v/>
      </c>
      <c r="AF588" s="262" t="str" cm="1">
        <f t="array" ref="AF588">IF(A588="","",INDEX(근로조건!$A$5:$AF$1048576,MATCH(A588,근로조건!$A$5:$A$1048576,0)+0,14))</f>
        <v/>
      </c>
      <c r="AG588" s="261" t="str" cm="1">
        <f t="array" ref="AG588">IF(A588="","",INDEX(근로조건!$A$5:$AF$1048576,MATCH(A588,근로조건!$A$5:$A$1048576,0)+0,11))</f>
        <v/>
      </c>
      <c r="AH588" s="261" t="str" cm="1">
        <f t="array" ref="AH588">IF(A588="","",INDEX(근로조건!$A$5:$AF$1048576,MATCH(A588,근로조건!$A$5:$A$1048576,0)+0,19))</f>
        <v/>
      </c>
      <c r="AI588" s="262" t="str" cm="1">
        <f t="array" ref="AI588">IF(A588="","",INDEX(근로조건!$A$5:$AF$1048576,MATCH(A588,근로조건!$A$5:$A$1048576,0)+0,17))</f>
        <v/>
      </c>
      <c r="AJ588" s="253"/>
      <c r="AK588" s="253"/>
      <c r="AL588" s="253" t="str" cm="1">
        <f t="array" ref="AL588">IF(A588="","",INDEX(근로조건!$A$5:$AF$1048576,MATCH(A588,근로조건!$A$5:$A$1048576,0)+0,20))</f>
        <v/>
      </c>
      <c r="AM588" s="253"/>
      <c r="AN588" s="253"/>
      <c r="AO588" s="253"/>
      <c r="AP588" s="260"/>
      <c r="AQ588" s="123"/>
      <c r="AR588" s="166"/>
      <c r="AS588" s="267"/>
      <c r="AT588" s="266"/>
      <c r="AU588" s="266"/>
      <c r="AV588" s="266"/>
    </row>
    <row r="589" spans="1:48" x14ac:dyDescent="0.3">
      <c r="A589" s="52"/>
      <c r="B589" s="54"/>
      <c r="C589" s="53"/>
      <c r="D589" s="53"/>
      <c r="E589" s="53"/>
      <c r="F589" s="57"/>
      <c r="G589" s="57"/>
      <c r="H589" s="52"/>
      <c r="I589" s="53"/>
      <c r="J589" s="53"/>
      <c r="K589" s="95"/>
      <c r="L589" s="52"/>
      <c r="M589" s="52"/>
      <c r="N589" s="54"/>
      <c r="O589" s="254" t="str" cm="1">
        <f t="array" ref="O589">IF(A589="","",INDEX(근로조건!$A$5:$Y$1048576,MATCH(A589,근로조건!$A$5:$A$1048576,0)+0,15))</f>
        <v/>
      </c>
      <c r="P589" s="255" t="str" cm="1">
        <f t="array" ref="P589">IF(A589="","",INDEX(근로조건!$A$5:$Y$1048576,MATCH(A589,근로조건!$A$5:$A$1048576,0)+0,16))</f>
        <v/>
      </c>
      <c r="Q589" s="256" t="str" cm="1">
        <f t="array" ref="Q589">IF(A589="","",INDEX(근로조건!$A$5:$ZZ$1048576,MATCH(A589,근로조건!$A$5:$A$1048576,0)+0,21))</f>
        <v/>
      </c>
      <c r="R589" s="61"/>
      <c r="S589" s="61"/>
      <c r="T589" s="61"/>
      <c r="U589" s="61"/>
      <c r="V589" s="61"/>
      <c r="W589" s="61"/>
      <c r="X589" s="61"/>
      <c r="Y589" s="61"/>
      <c r="Z589" s="260" t="str">
        <f t="shared" si="30"/>
        <v/>
      </c>
      <c r="AA589" s="260" t="str">
        <f t="shared" si="31"/>
        <v/>
      </c>
      <c r="AB589" s="260" t="str" cm="1">
        <f t="array" ref="AB589">IFERROR(IF(A589="","",INDEX(근로조건!$A$5:$Z$1048576,MATCH(A589,근로조건!$A$5:$A$1048576,0)+0,17)-INDEX(근로조건!$A$5:$Z$1048576,MATCH(A589,근로조건!$A$5:$A$1048576,0)+0,11))*B589,"")</f>
        <v/>
      </c>
      <c r="AC589" s="260" t="str">
        <f t="shared" si="32"/>
        <v/>
      </c>
      <c r="AD589" s="260" t="str" cm="1">
        <f t="array" ref="AD589">IFERROR(IF(A589="","",INDEX(근로조건!$A$5:$L$1048576,MATCH(A589,근로조건!$A$5:$A$1048576,0)+0,12))*B589,"")</f>
        <v/>
      </c>
      <c r="AE589" s="261" t="str" cm="1">
        <f t="array" ref="AE589">IF(A589="","",INDEX(근로조건!$A$5:$AF$1048576,MATCH(A589,근로조건!$A$5:$A$1048576,0)+0,13))</f>
        <v/>
      </c>
      <c r="AF589" s="262" t="str" cm="1">
        <f t="array" ref="AF589">IF(A589="","",INDEX(근로조건!$A$5:$AF$1048576,MATCH(A589,근로조건!$A$5:$A$1048576,0)+0,14))</f>
        <v/>
      </c>
      <c r="AG589" s="261" t="str" cm="1">
        <f t="array" ref="AG589">IF(A589="","",INDEX(근로조건!$A$5:$AF$1048576,MATCH(A589,근로조건!$A$5:$A$1048576,0)+0,11))</f>
        <v/>
      </c>
      <c r="AH589" s="261" t="str" cm="1">
        <f t="array" ref="AH589">IF(A589="","",INDEX(근로조건!$A$5:$AF$1048576,MATCH(A589,근로조건!$A$5:$A$1048576,0)+0,19))</f>
        <v/>
      </c>
      <c r="AI589" s="262" t="str" cm="1">
        <f t="array" ref="AI589">IF(A589="","",INDEX(근로조건!$A$5:$AF$1048576,MATCH(A589,근로조건!$A$5:$A$1048576,0)+0,17))</f>
        <v/>
      </c>
      <c r="AJ589" s="253"/>
      <c r="AK589" s="253"/>
      <c r="AL589" s="253" t="str" cm="1">
        <f t="array" ref="AL589">IF(A589="","",INDEX(근로조건!$A$5:$AF$1048576,MATCH(A589,근로조건!$A$5:$A$1048576,0)+0,20))</f>
        <v/>
      </c>
      <c r="AM589" s="253"/>
      <c r="AN589" s="253"/>
      <c r="AO589" s="253"/>
      <c r="AP589" s="260"/>
      <c r="AQ589" s="123"/>
      <c r="AR589" s="166"/>
      <c r="AS589" s="267"/>
      <c r="AT589" s="266"/>
      <c r="AU589" s="266"/>
      <c r="AV589" s="266"/>
    </row>
    <row r="590" spans="1:48" x14ac:dyDescent="0.3">
      <c r="A590" s="52"/>
      <c r="B590" s="54"/>
      <c r="C590" s="53"/>
      <c r="D590" s="53"/>
      <c r="E590" s="53"/>
      <c r="F590" s="57"/>
      <c r="G590" s="57"/>
      <c r="H590" s="52"/>
      <c r="I590" s="53"/>
      <c r="J590" s="53"/>
      <c r="K590" s="95"/>
      <c r="L590" s="52"/>
      <c r="M590" s="52"/>
      <c r="N590" s="54"/>
      <c r="O590" s="254" t="str" cm="1">
        <f t="array" ref="O590">IF(A590="","",INDEX(근로조건!$A$5:$Y$1048576,MATCH(A590,근로조건!$A$5:$A$1048576,0)+0,15))</f>
        <v/>
      </c>
      <c r="P590" s="255" t="str" cm="1">
        <f t="array" ref="P590">IF(A590="","",INDEX(근로조건!$A$5:$Y$1048576,MATCH(A590,근로조건!$A$5:$A$1048576,0)+0,16))</f>
        <v/>
      </c>
      <c r="Q590" s="256" t="str" cm="1">
        <f t="array" ref="Q590">IF(A590="","",INDEX(근로조건!$A$5:$ZZ$1048576,MATCH(A590,근로조건!$A$5:$A$1048576,0)+0,21))</f>
        <v/>
      </c>
      <c r="R590" s="61"/>
      <c r="S590" s="61"/>
      <c r="T590" s="61"/>
      <c r="U590" s="61"/>
      <c r="V590" s="61"/>
      <c r="W590" s="61"/>
      <c r="X590" s="61"/>
      <c r="Y590" s="61"/>
      <c r="Z590" s="260" t="str">
        <f t="shared" si="30"/>
        <v/>
      </c>
      <c r="AA590" s="260" t="str">
        <f t="shared" si="31"/>
        <v/>
      </c>
      <c r="AB590" s="260" t="str" cm="1">
        <f t="array" ref="AB590">IFERROR(IF(A590="","",INDEX(근로조건!$A$5:$Z$1048576,MATCH(A590,근로조건!$A$5:$A$1048576,0)+0,17)-INDEX(근로조건!$A$5:$Z$1048576,MATCH(A590,근로조건!$A$5:$A$1048576,0)+0,11))*B590,"")</f>
        <v/>
      </c>
      <c r="AC590" s="260" t="str">
        <f t="shared" si="32"/>
        <v/>
      </c>
      <c r="AD590" s="260" t="str" cm="1">
        <f t="array" ref="AD590">IFERROR(IF(A590="","",INDEX(근로조건!$A$5:$L$1048576,MATCH(A590,근로조건!$A$5:$A$1048576,0)+0,12))*B590,"")</f>
        <v/>
      </c>
      <c r="AE590" s="261" t="str" cm="1">
        <f t="array" ref="AE590">IF(A590="","",INDEX(근로조건!$A$5:$AF$1048576,MATCH(A590,근로조건!$A$5:$A$1048576,0)+0,13))</f>
        <v/>
      </c>
      <c r="AF590" s="262" t="str" cm="1">
        <f t="array" ref="AF590">IF(A590="","",INDEX(근로조건!$A$5:$AF$1048576,MATCH(A590,근로조건!$A$5:$A$1048576,0)+0,14))</f>
        <v/>
      </c>
      <c r="AG590" s="261" t="str" cm="1">
        <f t="array" ref="AG590">IF(A590="","",INDEX(근로조건!$A$5:$AF$1048576,MATCH(A590,근로조건!$A$5:$A$1048576,0)+0,11))</f>
        <v/>
      </c>
      <c r="AH590" s="261" t="str" cm="1">
        <f t="array" ref="AH590">IF(A590="","",INDEX(근로조건!$A$5:$AF$1048576,MATCH(A590,근로조건!$A$5:$A$1048576,0)+0,19))</f>
        <v/>
      </c>
      <c r="AI590" s="262" t="str" cm="1">
        <f t="array" ref="AI590">IF(A590="","",INDEX(근로조건!$A$5:$AF$1048576,MATCH(A590,근로조건!$A$5:$A$1048576,0)+0,17))</f>
        <v/>
      </c>
      <c r="AJ590" s="253"/>
      <c r="AK590" s="253"/>
      <c r="AL590" s="253" t="str" cm="1">
        <f t="array" ref="AL590">IF(A590="","",INDEX(근로조건!$A$5:$AF$1048576,MATCH(A590,근로조건!$A$5:$A$1048576,0)+0,20))</f>
        <v/>
      </c>
      <c r="AM590" s="253"/>
      <c r="AN590" s="253"/>
      <c r="AO590" s="253"/>
      <c r="AP590" s="260"/>
      <c r="AQ590" s="123"/>
      <c r="AR590" s="166"/>
      <c r="AS590" s="267"/>
      <c r="AT590" s="266"/>
      <c r="AU590" s="266"/>
      <c r="AV590" s="266"/>
    </row>
    <row r="591" spans="1:48" x14ac:dyDescent="0.3">
      <c r="A591" s="52"/>
      <c r="B591" s="54"/>
      <c r="C591" s="53"/>
      <c r="D591" s="53"/>
      <c r="E591" s="53"/>
      <c r="F591" s="57"/>
      <c r="G591" s="57"/>
      <c r="H591" s="52"/>
      <c r="I591" s="53"/>
      <c r="J591" s="53"/>
      <c r="K591" s="95"/>
      <c r="L591" s="52"/>
      <c r="M591" s="52"/>
      <c r="N591" s="54"/>
      <c r="O591" s="254" t="str" cm="1">
        <f t="array" ref="O591">IF(A591="","",INDEX(근로조건!$A$5:$Y$1048576,MATCH(A591,근로조건!$A$5:$A$1048576,0)+0,15))</f>
        <v/>
      </c>
      <c r="P591" s="255" t="str" cm="1">
        <f t="array" ref="P591">IF(A591="","",INDEX(근로조건!$A$5:$Y$1048576,MATCH(A591,근로조건!$A$5:$A$1048576,0)+0,16))</f>
        <v/>
      </c>
      <c r="Q591" s="256" t="str" cm="1">
        <f t="array" ref="Q591">IF(A591="","",INDEX(근로조건!$A$5:$ZZ$1048576,MATCH(A591,근로조건!$A$5:$A$1048576,0)+0,21))</f>
        <v/>
      </c>
      <c r="R591" s="61"/>
      <c r="S591" s="61"/>
      <c r="T591" s="61"/>
      <c r="U591" s="61"/>
      <c r="V591" s="61"/>
      <c r="W591" s="61"/>
      <c r="X591" s="61"/>
      <c r="Y591" s="61"/>
      <c r="Z591" s="260" t="str">
        <f t="shared" si="30"/>
        <v/>
      </c>
      <c r="AA591" s="260" t="str">
        <f t="shared" si="31"/>
        <v/>
      </c>
      <c r="AB591" s="260" t="str" cm="1">
        <f t="array" ref="AB591">IFERROR(IF(A591="","",INDEX(근로조건!$A$5:$Z$1048576,MATCH(A591,근로조건!$A$5:$A$1048576,0)+0,17)-INDEX(근로조건!$A$5:$Z$1048576,MATCH(A591,근로조건!$A$5:$A$1048576,0)+0,11))*B591,"")</f>
        <v/>
      </c>
      <c r="AC591" s="260" t="str">
        <f t="shared" si="32"/>
        <v/>
      </c>
      <c r="AD591" s="260" t="str" cm="1">
        <f t="array" ref="AD591">IFERROR(IF(A591="","",INDEX(근로조건!$A$5:$L$1048576,MATCH(A591,근로조건!$A$5:$A$1048576,0)+0,12))*B591,"")</f>
        <v/>
      </c>
      <c r="AE591" s="261" t="str" cm="1">
        <f t="array" ref="AE591">IF(A591="","",INDEX(근로조건!$A$5:$AF$1048576,MATCH(A591,근로조건!$A$5:$A$1048576,0)+0,13))</f>
        <v/>
      </c>
      <c r="AF591" s="262" t="str" cm="1">
        <f t="array" ref="AF591">IF(A591="","",INDEX(근로조건!$A$5:$AF$1048576,MATCH(A591,근로조건!$A$5:$A$1048576,0)+0,14))</f>
        <v/>
      </c>
      <c r="AG591" s="261" t="str" cm="1">
        <f t="array" ref="AG591">IF(A591="","",INDEX(근로조건!$A$5:$AF$1048576,MATCH(A591,근로조건!$A$5:$A$1048576,0)+0,11))</f>
        <v/>
      </c>
      <c r="AH591" s="261" t="str" cm="1">
        <f t="array" ref="AH591">IF(A591="","",INDEX(근로조건!$A$5:$AF$1048576,MATCH(A591,근로조건!$A$5:$A$1048576,0)+0,19))</f>
        <v/>
      </c>
      <c r="AI591" s="262" t="str" cm="1">
        <f t="array" ref="AI591">IF(A591="","",INDEX(근로조건!$A$5:$AF$1048576,MATCH(A591,근로조건!$A$5:$A$1048576,0)+0,17))</f>
        <v/>
      </c>
      <c r="AJ591" s="253"/>
      <c r="AK591" s="253"/>
      <c r="AL591" s="253" t="str" cm="1">
        <f t="array" ref="AL591">IF(A591="","",INDEX(근로조건!$A$5:$AF$1048576,MATCH(A591,근로조건!$A$5:$A$1048576,0)+0,20))</f>
        <v/>
      </c>
      <c r="AM591" s="253"/>
      <c r="AN591" s="253"/>
      <c r="AO591" s="253"/>
      <c r="AP591" s="260"/>
      <c r="AQ591" s="123"/>
      <c r="AR591" s="166"/>
      <c r="AS591" s="267"/>
      <c r="AT591" s="266"/>
      <c r="AU591" s="266"/>
      <c r="AV591" s="266"/>
    </row>
    <row r="592" spans="1:48" x14ac:dyDescent="0.3">
      <c r="A592" s="52"/>
      <c r="B592" s="54"/>
      <c r="C592" s="53"/>
      <c r="D592" s="53"/>
      <c r="E592" s="53"/>
      <c r="F592" s="57"/>
      <c r="G592" s="57"/>
      <c r="H592" s="52"/>
      <c r="I592" s="53"/>
      <c r="J592" s="53"/>
      <c r="K592" s="95"/>
      <c r="L592" s="52"/>
      <c r="M592" s="52"/>
      <c r="N592" s="54"/>
      <c r="O592" s="254" t="str" cm="1">
        <f t="array" ref="O592">IF(A592="","",INDEX(근로조건!$A$5:$Y$1048576,MATCH(A592,근로조건!$A$5:$A$1048576,0)+0,15))</f>
        <v/>
      </c>
      <c r="P592" s="255" t="str" cm="1">
        <f t="array" ref="P592">IF(A592="","",INDEX(근로조건!$A$5:$Y$1048576,MATCH(A592,근로조건!$A$5:$A$1048576,0)+0,16))</f>
        <v/>
      </c>
      <c r="Q592" s="256" t="str" cm="1">
        <f t="array" ref="Q592">IF(A592="","",INDEX(근로조건!$A$5:$ZZ$1048576,MATCH(A592,근로조건!$A$5:$A$1048576,0)+0,21))</f>
        <v/>
      </c>
      <c r="R592" s="61"/>
      <c r="S592" s="61"/>
      <c r="T592" s="61"/>
      <c r="U592" s="61"/>
      <c r="V592" s="61"/>
      <c r="W592" s="61"/>
      <c r="X592" s="61"/>
      <c r="Y592" s="61"/>
      <c r="Z592" s="260" t="str">
        <f t="shared" si="30"/>
        <v/>
      </c>
      <c r="AA592" s="260" t="str">
        <f t="shared" si="31"/>
        <v/>
      </c>
      <c r="AB592" s="260" t="str" cm="1">
        <f t="array" ref="AB592">IFERROR(IF(A592="","",INDEX(근로조건!$A$5:$Z$1048576,MATCH(A592,근로조건!$A$5:$A$1048576,0)+0,17)-INDEX(근로조건!$A$5:$Z$1048576,MATCH(A592,근로조건!$A$5:$A$1048576,0)+0,11))*B592,"")</f>
        <v/>
      </c>
      <c r="AC592" s="260" t="str">
        <f t="shared" si="32"/>
        <v/>
      </c>
      <c r="AD592" s="260" t="str" cm="1">
        <f t="array" ref="AD592">IFERROR(IF(A592="","",INDEX(근로조건!$A$5:$L$1048576,MATCH(A592,근로조건!$A$5:$A$1048576,0)+0,12))*B592,"")</f>
        <v/>
      </c>
      <c r="AE592" s="261" t="str" cm="1">
        <f t="array" ref="AE592">IF(A592="","",INDEX(근로조건!$A$5:$AF$1048576,MATCH(A592,근로조건!$A$5:$A$1048576,0)+0,13))</f>
        <v/>
      </c>
      <c r="AF592" s="262" t="str" cm="1">
        <f t="array" ref="AF592">IF(A592="","",INDEX(근로조건!$A$5:$AF$1048576,MATCH(A592,근로조건!$A$5:$A$1048576,0)+0,14))</f>
        <v/>
      </c>
      <c r="AG592" s="261" t="str" cm="1">
        <f t="array" ref="AG592">IF(A592="","",INDEX(근로조건!$A$5:$AF$1048576,MATCH(A592,근로조건!$A$5:$A$1048576,0)+0,11))</f>
        <v/>
      </c>
      <c r="AH592" s="261" t="str" cm="1">
        <f t="array" ref="AH592">IF(A592="","",INDEX(근로조건!$A$5:$AF$1048576,MATCH(A592,근로조건!$A$5:$A$1048576,0)+0,19))</f>
        <v/>
      </c>
      <c r="AI592" s="262" t="str" cm="1">
        <f t="array" ref="AI592">IF(A592="","",INDEX(근로조건!$A$5:$AF$1048576,MATCH(A592,근로조건!$A$5:$A$1048576,0)+0,17))</f>
        <v/>
      </c>
      <c r="AJ592" s="253"/>
      <c r="AK592" s="253"/>
      <c r="AL592" s="253" t="str" cm="1">
        <f t="array" ref="AL592">IF(A592="","",INDEX(근로조건!$A$5:$AF$1048576,MATCH(A592,근로조건!$A$5:$A$1048576,0)+0,20))</f>
        <v/>
      </c>
      <c r="AM592" s="253"/>
      <c r="AN592" s="253"/>
      <c r="AO592" s="253"/>
      <c r="AP592" s="260"/>
      <c r="AQ592" s="123"/>
      <c r="AR592" s="166"/>
      <c r="AS592" s="267"/>
      <c r="AT592" s="266"/>
      <c r="AU592" s="266"/>
      <c r="AV592" s="266"/>
    </row>
    <row r="593" spans="1:48" x14ac:dyDescent="0.3">
      <c r="A593" s="52"/>
      <c r="B593" s="54"/>
      <c r="C593" s="53"/>
      <c r="D593" s="53"/>
      <c r="E593" s="53"/>
      <c r="F593" s="57"/>
      <c r="G593" s="57"/>
      <c r="H593" s="52"/>
      <c r="I593" s="53"/>
      <c r="J593" s="53"/>
      <c r="K593" s="95"/>
      <c r="L593" s="52"/>
      <c r="M593" s="52"/>
      <c r="N593" s="54"/>
      <c r="O593" s="254" t="str" cm="1">
        <f t="array" ref="O593">IF(A593="","",INDEX(근로조건!$A$5:$Y$1048576,MATCH(A593,근로조건!$A$5:$A$1048576,0)+0,15))</f>
        <v/>
      </c>
      <c r="P593" s="255" t="str" cm="1">
        <f t="array" ref="P593">IF(A593="","",INDEX(근로조건!$A$5:$Y$1048576,MATCH(A593,근로조건!$A$5:$A$1048576,0)+0,16))</f>
        <v/>
      </c>
      <c r="Q593" s="256" t="str" cm="1">
        <f t="array" ref="Q593">IF(A593="","",INDEX(근로조건!$A$5:$ZZ$1048576,MATCH(A593,근로조건!$A$5:$A$1048576,0)+0,21))</f>
        <v/>
      </c>
      <c r="R593" s="61"/>
      <c r="S593" s="61"/>
      <c r="T593" s="61"/>
      <c r="U593" s="61"/>
      <c r="V593" s="61"/>
      <c r="W593" s="61"/>
      <c r="X593" s="61"/>
      <c r="Y593" s="61"/>
      <c r="Z593" s="260" t="str">
        <f t="shared" si="30"/>
        <v/>
      </c>
      <c r="AA593" s="260" t="str">
        <f t="shared" si="31"/>
        <v/>
      </c>
      <c r="AB593" s="260" t="str" cm="1">
        <f t="array" ref="AB593">IFERROR(IF(A593="","",INDEX(근로조건!$A$5:$Z$1048576,MATCH(A593,근로조건!$A$5:$A$1048576,0)+0,17)-INDEX(근로조건!$A$5:$Z$1048576,MATCH(A593,근로조건!$A$5:$A$1048576,0)+0,11))*B593,"")</f>
        <v/>
      </c>
      <c r="AC593" s="260" t="str">
        <f t="shared" si="32"/>
        <v/>
      </c>
      <c r="AD593" s="260" t="str" cm="1">
        <f t="array" ref="AD593">IFERROR(IF(A593="","",INDEX(근로조건!$A$5:$L$1048576,MATCH(A593,근로조건!$A$5:$A$1048576,0)+0,12))*B593,"")</f>
        <v/>
      </c>
      <c r="AE593" s="261" t="str" cm="1">
        <f t="array" ref="AE593">IF(A593="","",INDEX(근로조건!$A$5:$AF$1048576,MATCH(A593,근로조건!$A$5:$A$1048576,0)+0,13))</f>
        <v/>
      </c>
      <c r="AF593" s="262" t="str" cm="1">
        <f t="array" ref="AF593">IF(A593="","",INDEX(근로조건!$A$5:$AF$1048576,MATCH(A593,근로조건!$A$5:$A$1048576,0)+0,14))</f>
        <v/>
      </c>
      <c r="AG593" s="261" t="str" cm="1">
        <f t="array" ref="AG593">IF(A593="","",INDEX(근로조건!$A$5:$AF$1048576,MATCH(A593,근로조건!$A$5:$A$1048576,0)+0,11))</f>
        <v/>
      </c>
      <c r="AH593" s="261" t="str" cm="1">
        <f t="array" ref="AH593">IF(A593="","",INDEX(근로조건!$A$5:$AF$1048576,MATCH(A593,근로조건!$A$5:$A$1048576,0)+0,19))</f>
        <v/>
      </c>
      <c r="AI593" s="262" t="str" cm="1">
        <f t="array" ref="AI593">IF(A593="","",INDEX(근로조건!$A$5:$AF$1048576,MATCH(A593,근로조건!$A$5:$A$1048576,0)+0,17))</f>
        <v/>
      </c>
      <c r="AJ593" s="253"/>
      <c r="AK593" s="253"/>
      <c r="AL593" s="253" t="str" cm="1">
        <f t="array" ref="AL593">IF(A593="","",INDEX(근로조건!$A$5:$AF$1048576,MATCH(A593,근로조건!$A$5:$A$1048576,0)+0,20))</f>
        <v/>
      </c>
      <c r="AM593" s="253"/>
      <c r="AN593" s="253"/>
      <c r="AO593" s="253"/>
      <c r="AP593" s="260"/>
      <c r="AQ593" s="123"/>
      <c r="AR593" s="166"/>
      <c r="AS593" s="267"/>
      <c r="AT593" s="266"/>
      <c r="AU593" s="266"/>
      <c r="AV593" s="266"/>
    </row>
    <row r="594" spans="1:48" x14ac:dyDescent="0.3">
      <c r="A594" s="52"/>
      <c r="B594" s="54"/>
      <c r="C594" s="53"/>
      <c r="D594" s="53"/>
      <c r="E594" s="53"/>
      <c r="F594" s="57"/>
      <c r="G594" s="57"/>
      <c r="H594" s="52"/>
      <c r="I594" s="53"/>
      <c r="J594" s="53"/>
      <c r="K594" s="95"/>
      <c r="L594" s="52"/>
      <c r="M594" s="52"/>
      <c r="N594" s="54"/>
      <c r="O594" s="254" t="str" cm="1">
        <f t="array" ref="O594">IF(A594="","",INDEX(근로조건!$A$5:$Y$1048576,MATCH(A594,근로조건!$A$5:$A$1048576,0)+0,15))</f>
        <v/>
      </c>
      <c r="P594" s="255" t="str" cm="1">
        <f t="array" ref="P594">IF(A594="","",INDEX(근로조건!$A$5:$Y$1048576,MATCH(A594,근로조건!$A$5:$A$1048576,0)+0,16))</f>
        <v/>
      </c>
      <c r="Q594" s="256" t="str" cm="1">
        <f t="array" ref="Q594">IF(A594="","",INDEX(근로조건!$A$5:$ZZ$1048576,MATCH(A594,근로조건!$A$5:$A$1048576,0)+0,21))</f>
        <v/>
      </c>
      <c r="R594" s="61"/>
      <c r="S594" s="61"/>
      <c r="T594" s="61"/>
      <c r="U594" s="61"/>
      <c r="V594" s="61"/>
      <c r="W594" s="61"/>
      <c r="X594" s="61"/>
      <c r="Y594" s="61"/>
      <c r="Z594" s="260" t="str">
        <f t="shared" si="30"/>
        <v/>
      </c>
      <c r="AA594" s="260" t="str">
        <f t="shared" si="31"/>
        <v/>
      </c>
      <c r="AB594" s="260" t="str" cm="1">
        <f t="array" ref="AB594">IFERROR(IF(A594="","",INDEX(근로조건!$A$5:$Z$1048576,MATCH(A594,근로조건!$A$5:$A$1048576,0)+0,17)-INDEX(근로조건!$A$5:$Z$1048576,MATCH(A594,근로조건!$A$5:$A$1048576,0)+0,11))*B594,"")</f>
        <v/>
      </c>
      <c r="AC594" s="260" t="str">
        <f t="shared" si="32"/>
        <v/>
      </c>
      <c r="AD594" s="260" t="str" cm="1">
        <f t="array" ref="AD594">IFERROR(IF(A594="","",INDEX(근로조건!$A$5:$L$1048576,MATCH(A594,근로조건!$A$5:$A$1048576,0)+0,12))*B594,"")</f>
        <v/>
      </c>
      <c r="AE594" s="261" t="str" cm="1">
        <f t="array" ref="AE594">IF(A594="","",INDEX(근로조건!$A$5:$AF$1048576,MATCH(A594,근로조건!$A$5:$A$1048576,0)+0,13))</f>
        <v/>
      </c>
      <c r="AF594" s="262" t="str" cm="1">
        <f t="array" ref="AF594">IF(A594="","",INDEX(근로조건!$A$5:$AF$1048576,MATCH(A594,근로조건!$A$5:$A$1048576,0)+0,14))</f>
        <v/>
      </c>
      <c r="AG594" s="261" t="str" cm="1">
        <f t="array" ref="AG594">IF(A594="","",INDEX(근로조건!$A$5:$AF$1048576,MATCH(A594,근로조건!$A$5:$A$1048576,0)+0,11))</f>
        <v/>
      </c>
      <c r="AH594" s="261" t="str" cm="1">
        <f t="array" ref="AH594">IF(A594="","",INDEX(근로조건!$A$5:$AF$1048576,MATCH(A594,근로조건!$A$5:$A$1048576,0)+0,19))</f>
        <v/>
      </c>
      <c r="AI594" s="262" t="str" cm="1">
        <f t="array" ref="AI594">IF(A594="","",INDEX(근로조건!$A$5:$AF$1048576,MATCH(A594,근로조건!$A$5:$A$1048576,0)+0,17))</f>
        <v/>
      </c>
      <c r="AJ594" s="253"/>
      <c r="AK594" s="253"/>
      <c r="AL594" s="253" t="str" cm="1">
        <f t="array" ref="AL594">IF(A594="","",INDEX(근로조건!$A$5:$AF$1048576,MATCH(A594,근로조건!$A$5:$A$1048576,0)+0,20))</f>
        <v/>
      </c>
      <c r="AM594" s="253"/>
      <c r="AN594" s="253"/>
      <c r="AO594" s="253"/>
      <c r="AP594" s="260"/>
      <c r="AQ594" s="123"/>
      <c r="AR594" s="166"/>
      <c r="AS594" s="267"/>
      <c r="AT594" s="266"/>
      <c r="AU594" s="266"/>
      <c r="AV594" s="266"/>
    </row>
    <row r="595" spans="1:48" x14ac:dyDescent="0.3">
      <c r="A595" s="52"/>
      <c r="B595" s="54"/>
      <c r="C595" s="53"/>
      <c r="D595" s="53"/>
      <c r="E595" s="53"/>
      <c r="F595" s="57"/>
      <c r="G595" s="57"/>
      <c r="H595" s="52"/>
      <c r="I595" s="53"/>
      <c r="J595" s="53"/>
      <c r="K595" s="95"/>
      <c r="L595" s="52"/>
      <c r="M595" s="52"/>
      <c r="N595" s="54"/>
      <c r="O595" s="254" t="str" cm="1">
        <f t="array" ref="O595">IF(A595="","",INDEX(근로조건!$A$5:$Y$1048576,MATCH(A595,근로조건!$A$5:$A$1048576,0)+0,15))</f>
        <v/>
      </c>
      <c r="P595" s="255" t="str" cm="1">
        <f t="array" ref="P595">IF(A595="","",INDEX(근로조건!$A$5:$Y$1048576,MATCH(A595,근로조건!$A$5:$A$1048576,0)+0,16))</f>
        <v/>
      </c>
      <c r="Q595" s="256" t="str" cm="1">
        <f t="array" ref="Q595">IF(A595="","",INDEX(근로조건!$A$5:$ZZ$1048576,MATCH(A595,근로조건!$A$5:$A$1048576,0)+0,21))</f>
        <v/>
      </c>
      <c r="R595" s="61"/>
      <c r="S595" s="61"/>
      <c r="T595" s="61"/>
      <c r="U595" s="61"/>
      <c r="V595" s="61"/>
      <c r="W595" s="61"/>
      <c r="X595" s="61"/>
      <c r="Y595" s="61"/>
      <c r="Z595" s="260" t="str">
        <f t="shared" si="30"/>
        <v/>
      </c>
      <c r="AA595" s="260" t="str">
        <f t="shared" si="31"/>
        <v/>
      </c>
      <c r="AB595" s="260" t="str" cm="1">
        <f t="array" ref="AB595">IFERROR(IF(A595="","",INDEX(근로조건!$A$5:$Z$1048576,MATCH(A595,근로조건!$A$5:$A$1048576,0)+0,17)-INDEX(근로조건!$A$5:$Z$1048576,MATCH(A595,근로조건!$A$5:$A$1048576,0)+0,11))*B595,"")</f>
        <v/>
      </c>
      <c r="AC595" s="260" t="str">
        <f t="shared" si="32"/>
        <v/>
      </c>
      <c r="AD595" s="260" t="str" cm="1">
        <f t="array" ref="AD595">IFERROR(IF(A595="","",INDEX(근로조건!$A$5:$L$1048576,MATCH(A595,근로조건!$A$5:$A$1048576,0)+0,12))*B595,"")</f>
        <v/>
      </c>
      <c r="AE595" s="261" t="str" cm="1">
        <f t="array" ref="AE595">IF(A595="","",INDEX(근로조건!$A$5:$AF$1048576,MATCH(A595,근로조건!$A$5:$A$1048576,0)+0,13))</f>
        <v/>
      </c>
      <c r="AF595" s="262" t="str" cm="1">
        <f t="array" ref="AF595">IF(A595="","",INDEX(근로조건!$A$5:$AF$1048576,MATCH(A595,근로조건!$A$5:$A$1048576,0)+0,14))</f>
        <v/>
      </c>
      <c r="AG595" s="261" t="str" cm="1">
        <f t="array" ref="AG595">IF(A595="","",INDEX(근로조건!$A$5:$AF$1048576,MATCH(A595,근로조건!$A$5:$A$1048576,0)+0,11))</f>
        <v/>
      </c>
      <c r="AH595" s="261" t="str" cm="1">
        <f t="array" ref="AH595">IF(A595="","",INDEX(근로조건!$A$5:$AF$1048576,MATCH(A595,근로조건!$A$5:$A$1048576,0)+0,19))</f>
        <v/>
      </c>
      <c r="AI595" s="262" t="str" cm="1">
        <f t="array" ref="AI595">IF(A595="","",INDEX(근로조건!$A$5:$AF$1048576,MATCH(A595,근로조건!$A$5:$A$1048576,0)+0,17))</f>
        <v/>
      </c>
      <c r="AJ595" s="253"/>
      <c r="AK595" s="253"/>
      <c r="AL595" s="253" t="str" cm="1">
        <f t="array" ref="AL595">IF(A595="","",INDEX(근로조건!$A$5:$AF$1048576,MATCH(A595,근로조건!$A$5:$A$1048576,0)+0,20))</f>
        <v/>
      </c>
      <c r="AM595" s="253"/>
      <c r="AN595" s="253"/>
      <c r="AO595" s="253"/>
      <c r="AP595" s="260"/>
      <c r="AQ595" s="123"/>
      <c r="AR595" s="166"/>
      <c r="AS595" s="267"/>
      <c r="AT595" s="266"/>
      <c r="AU595" s="266"/>
      <c r="AV595" s="266"/>
    </row>
    <row r="596" spans="1:48" x14ac:dyDescent="0.3">
      <c r="A596" s="52"/>
      <c r="B596" s="54"/>
      <c r="C596" s="53"/>
      <c r="D596" s="53"/>
      <c r="E596" s="53"/>
      <c r="F596" s="57"/>
      <c r="G596" s="57"/>
      <c r="H596" s="52"/>
      <c r="I596" s="53"/>
      <c r="J596" s="53"/>
      <c r="K596" s="95"/>
      <c r="L596" s="52"/>
      <c r="M596" s="52"/>
      <c r="N596" s="54"/>
      <c r="O596" s="254" t="str" cm="1">
        <f t="array" ref="O596">IF(A596="","",INDEX(근로조건!$A$5:$Y$1048576,MATCH(A596,근로조건!$A$5:$A$1048576,0)+0,15))</f>
        <v/>
      </c>
      <c r="P596" s="255" t="str" cm="1">
        <f t="array" ref="P596">IF(A596="","",INDEX(근로조건!$A$5:$Y$1048576,MATCH(A596,근로조건!$A$5:$A$1048576,0)+0,16))</f>
        <v/>
      </c>
      <c r="Q596" s="256" t="str" cm="1">
        <f t="array" ref="Q596">IF(A596="","",INDEX(근로조건!$A$5:$ZZ$1048576,MATCH(A596,근로조건!$A$5:$A$1048576,0)+0,21))</f>
        <v/>
      </c>
      <c r="R596" s="61"/>
      <c r="S596" s="61"/>
      <c r="T596" s="61"/>
      <c r="U596" s="61"/>
      <c r="V596" s="61"/>
      <c r="W596" s="61"/>
      <c r="X596" s="61"/>
      <c r="Y596" s="61"/>
      <c r="Z596" s="260" t="str">
        <f t="shared" si="30"/>
        <v/>
      </c>
      <c r="AA596" s="260" t="str">
        <f t="shared" si="31"/>
        <v/>
      </c>
      <c r="AB596" s="260" t="str" cm="1">
        <f t="array" ref="AB596">IFERROR(IF(A596="","",INDEX(근로조건!$A$5:$Z$1048576,MATCH(A596,근로조건!$A$5:$A$1048576,0)+0,17)-INDEX(근로조건!$A$5:$Z$1048576,MATCH(A596,근로조건!$A$5:$A$1048576,0)+0,11))*B596,"")</f>
        <v/>
      </c>
      <c r="AC596" s="260" t="str">
        <f t="shared" si="32"/>
        <v/>
      </c>
      <c r="AD596" s="260" t="str" cm="1">
        <f t="array" ref="AD596">IFERROR(IF(A596="","",INDEX(근로조건!$A$5:$L$1048576,MATCH(A596,근로조건!$A$5:$A$1048576,0)+0,12))*B596,"")</f>
        <v/>
      </c>
      <c r="AE596" s="261" t="str" cm="1">
        <f t="array" ref="AE596">IF(A596="","",INDEX(근로조건!$A$5:$AF$1048576,MATCH(A596,근로조건!$A$5:$A$1048576,0)+0,13))</f>
        <v/>
      </c>
      <c r="AF596" s="262" t="str" cm="1">
        <f t="array" ref="AF596">IF(A596="","",INDEX(근로조건!$A$5:$AF$1048576,MATCH(A596,근로조건!$A$5:$A$1048576,0)+0,14))</f>
        <v/>
      </c>
      <c r="AG596" s="261" t="str" cm="1">
        <f t="array" ref="AG596">IF(A596="","",INDEX(근로조건!$A$5:$AF$1048576,MATCH(A596,근로조건!$A$5:$A$1048576,0)+0,11))</f>
        <v/>
      </c>
      <c r="AH596" s="261" t="str" cm="1">
        <f t="array" ref="AH596">IF(A596="","",INDEX(근로조건!$A$5:$AF$1048576,MATCH(A596,근로조건!$A$5:$A$1048576,0)+0,19))</f>
        <v/>
      </c>
      <c r="AI596" s="262" t="str" cm="1">
        <f t="array" ref="AI596">IF(A596="","",INDEX(근로조건!$A$5:$AF$1048576,MATCH(A596,근로조건!$A$5:$A$1048576,0)+0,17))</f>
        <v/>
      </c>
      <c r="AJ596" s="253"/>
      <c r="AK596" s="253"/>
      <c r="AL596" s="253" t="str" cm="1">
        <f t="array" ref="AL596">IF(A596="","",INDEX(근로조건!$A$5:$AF$1048576,MATCH(A596,근로조건!$A$5:$A$1048576,0)+0,20))</f>
        <v/>
      </c>
      <c r="AM596" s="253"/>
      <c r="AN596" s="253"/>
      <c r="AO596" s="253"/>
      <c r="AP596" s="260"/>
      <c r="AQ596" s="123"/>
      <c r="AR596" s="166"/>
      <c r="AS596" s="267"/>
      <c r="AT596" s="266"/>
      <c r="AU596" s="266"/>
      <c r="AV596" s="266"/>
    </row>
    <row r="597" spans="1:48" x14ac:dyDescent="0.3">
      <c r="A597" s="52"/>
      <c r="B597" s="54"/>
      <c r="C597" s="53"/>
      <c r="D597" s="53"/>
      <c r="E597" s="53"/>
      <c r="F597" s="57"/>
      <c r="G597" s="57"/>
      <c r="H597" s="52"/>
      <c r="I597" s="53"/>
      <c r="J597" s="53"/>
      <c r="K597" s="95"/>
      <c r="L597" s="52"/>
      <c r="M597" s="52"/>
      <c r="N597" s="54"/>
      <c r="O597" s="254" t="str" cm="1">
        <f t="array" ref="O597">IF(A597="","",INDEX(근로조건!$A$5:$Y$1048576,MATCH(A597,근로조건!$A$5:$A$1048576,0)+0,15))</f>
        <v/>
      </c>
      <c r="P597" s="255" t="str" cm="1">
        <f t="array" ref="P597">IF(A597="","",INDEX(근로조건!$A$5:$Y$1048576,MATCH(A597,근로조건!$A$5:$A$1048576,0)+0,16))</f>
        <v/>
      </c>
      <c r="Q597" s="256" t="str" cm="1">
        <f t="array" ref="Q597">IF(A597="","",INDEX(근로조건!$A$5:$ZZ$1048576,MATCH(A597,근로조건!$A$5:$A$1048576,0)+0,21))</f>
        <v/>
      </c>
      <c r="R597" s="61"/>
      <c r="S597" s="61"/>
      <c r="T597" s="61"/>
      <c r="U597" s="61"/>
      <c r="V597" s="61"/>
      <c r="W597" s="61"/>
      <c r="X597" s="61"/>
      <c r="Y597" s="61"/>
      <c r="Z597" s="260" t="str">
        <f t="shared" si="30"/>
        <v/>
      </c>
      <c r="AA597" s="260" t="str">
        <f t="shared" si="31"/>
        <v/>
      </c>
      <c r="AB597" s="260" t="str" cm="1">
        <f t="array" ref="AB597">IFERROR(IF(A597="","",INDEX(근로조건!$A$5:$Z$1048576,MATCH(A597,근로조건!$A$5:$A$1048576,0)+0,17)-INDEX(근로조건!$A$5:$Z$1048576,MATCH(A597,근로조건!$A$5:$A$1048576,0)+0,11))*B597,"")</f>
        <v/>
      </c>
      <c r="AC597" s="260" t="str">
        <f t="shared" si="32"/>
        <v/>
      </c>
      <c r="AD597" s="260" t="str" cm="1">
        <f t="array" ref="AD597">IFERROR(IF(A597="","",INDEX(근로조건!$A$5:$L$1048576,MATCH(A597,근로조건!$A$5:$A$1048576,0)+0,12))*B597,"")</f>
        <v/>
      </c>
      <c r="AE597" s="261" t="str" cm="1">
        <f t="array" ref="AE597">IF(A597="","",INDEX(근로조건!$A$5:$AF$1048576,MATCH(A597,근로조건!$A$5:$A$1048576,0)+0,13))</f>
        <v/>
      </c>
      <c r="AF597" s="262" t="str" cm="1">
        <f t="array" ref="AF597">IF(A597="","",INDEX(근로조건!$A$5:$AF$1048576,MATCH(A597,근로조건!$A$5:$A$1048576,0)+0,14))</f>
        <v/>
      </c>
      <c r="AG597" s="261" t="str" cm="1">
        <f t="array" ref="AG597">IF(A597="","",INDEX(근로조건!$A$5:$AF$1048576,MATCH(A597,근로조건!$A$5:$A$1048576,0)+0,11))</f>
        <v/>
      </c>
      <c r="AH597" s="261" t="str" cm="1">
        <f t="array" ref="AH597">IF(A597="","",INDEX(근로조건!$A$5:$AF$1048576,MATCH(A597,근로조건!$A$5:$A$1048576,0)+0,19))</f>
        <v/>
      </c>
      <c r="AI597" s="262" t="str" cm="1">
        <f t="array" ref="AI597">IF(A597="","",INDEX(근로조건!$A$5:$AF$1048576,MATCH(A597,근로조건!$A$5:$A$1048576,0)+0,17))</f>
        <v/>
      </c>
      <c r="AJ597" s="253"/>
      <c r="AK597" s="253"/>
      <c r="AL597" s="253" t="str" cm="1">
        <f t="array" ref="AL597">IF(A597="","",INDEX(근로조건!$A$5:$AF$1048576,MATCH(A597,근로조건!$A$5:$A$1048576,0)+0,20))</f>
        <v/>
      </c>
      <c r="AM597" s="253"/>
      <c r="AN597" s="253"/>
      <c r="AO597" s="253"/>
      <c r="AP597" s="260"/>
      <c r="AQ597" s="123"/>
      <c r="AR597" s="166"/>
      <c r="AS597" s="267"/>
      <c r="AT597" s="266"/>
      <c r="AU597" s="266"/>
      <c r="AV597" s="266"/>
    </row>
    <row r="598" spans="1:48" x14ac:dyDescent="0.3">
      <c r="A598" s="52"/>
      <c r="B598" s="54"/>
      <c r="C598" s="53"/>
      <c r="D598" s="53"/>
      <c r="E598" s="53"/>
      <c r="F598" s="57"/>
      <c r="G598" s="57"/>
      <c r="H598" s="52"/>
      <c r="I598" s="53"/>
      <c r="J598" s="53"/>
      <c r="K598" s="95"/>
      <c r="L598" s="52"/>
      <c r="M598" s="52"/>
      <c r="N598" s="54"/>
      <c r="O598" s="254" t="str" cm="1">
        <f t="array" ref="O598">IF(A598="","",INDEX(근로조건!$A$5:$Y$1048576,MATCH(A598,근로조건!$A$5:$A$1048576,0)+0,15))</f>
        <v/>
      </c>
      <c r="P598" s="255" t="str" cm="1">
        <f t="array" ref="P598">IF(A598="","",INDEX(근로조건!$A$5:$Y$1048576,MATCH(A598,근로조건!$A$5:$A$1048576,0)+0,16))</f>
        <v/>
      </c>
      <c r="Q598" s="256" t="str" cm="1">
        <f t="array" ref="Q598">IF(A598="","",INDEX(근로조건!$A$5:$ZZ$1048576,MATCH(A598,근로조건!$A$5:$A$1048576,0)+0,21))</f>
        <v/>
      </c>
      <c r="R598" s="61"/>
      <c r="S598" s="61"/>
      <c r="T598" s="61"/>
      <c r="U598" s="61"/>
      <c r="V598" s="61"/>
      <c r="W598" s="61"/>
      <c r="X598" s="61"/>
      <c r="Y598" s="61"/>
      <c r="Z598" s="260" t="str">
        <f t="shared" si="30"/>
        <v/>
      </c>
      <c r="AA598" s="260" t="str">
        <f t="shared" si="31"/>
        <v/>
      </c>
      <c r="AB598" s="260" t="str" cm="1">
        <f t="array" ref="AB598">IFERROR(IF(A598="","",INDEX(근로조건!$A$5:$Z$1048576,MATCH(A598,근로조건!$A$5:$A$1048576,0)+0,17)-INDEX(근로조건!$A$5:$Z$1048576,MATCH(A598,근로조건!$A$5:$A$1048576,0)+0,11))*B598,"")</f>
        <v/>
      </c>
      <c r="AC598" s="260" t="str">
        <f t="shared" si="32"/>
        <v/>
      </c>
      <c r="AD598" s="260" t="str" cm="1">
        <f t="array" ref="AD598">IFERROR(IF(A598="","",INDEX(근로조건!$A$5:$L$1048576,MATCH(A598,근로조건!$A$5:$A$1048576,0)+0,12))*B598,"")</f>
        <v/>
      </c>
      <c r="AE598" s="261" t="str" cm="1">
        <f t="array" ref="AE598">IF(A598="","",INDEX(근로조건!$A$5:$AF$1048576,MATCH(A598,근로조건!$A$5:$A$1048576,0)+0,13))</f>
        <v/>
      </c>
      <c r="AF598" s="262" t="str" cm="1">
        <f t="array" ref="AF598">IF(A598="","",INDEX(근로조건!$A$5:$AF$1048576,MATCH(A598,근로조건!$A$5:$A$1048576,0)+0,14))</f>
        <v/>
      </c>
      <c r="AG598" s="261" t="str" cm="1">
        <f t="array" ref="AG598">IF(A598="","",INDEX(근로조건!$A$5:$AF$1048576,MATCH(A598,근로조건!$A$5:$A$1048576,0)+0,11))</f>
        <v/>
      </c>
      <c r="AH598" s="261" t="str" cm="1">
        <f t="array" ref="AH598">IF(A598="","",INDEX(근로조건!$A$5:$AF$1048576,MATCH(A598,근로조건!$A$5:$A$1048576,0)+0,19))</f>
        <v/>
      </c>
      <c r="AI598" s="262" t="str" cm="1">
        <f t="array" ref="AI598">IF(A598="","",INDEX(근로조건!$A$5:$AF$1048576,MATCH(A598,근로조건!$A$5:$A$1048576,0)+0,17))</f>
        <v/>
      </c>
      <c r="AJ598" s="253"/>
      <c r="AK598" s="253"/>
      <c r="AL598" s="253" t="str" cm="1">
        <f t="array" ref="AL598">IF(A598="","",INDEX(근로조건!$A$5:$AF$1048576,MATCH(A598,근로조건!$A$5:$A$1048576,0)+0,20))</f>
        <v/>
      </c>
      <c r="AM598" s="253"/>
      <c r="AN598" s="253"/>
      <c r="AO598" s="253"/>
      <c r="AP598" s="260"/>
      <c r="AQ598" s="123"/>
      <c r="AR598" s="166"/>
      <c r="AS598" s="267"/>
      <c r="AT598" s="266"/>
      <c r="AU598" s="266"/>
      <c r="AV598" s="266"/>
    </row>
    <row r="599" spans="1:48" x14ac:dyDescent="0.3">
      <c r="A599" s="52"/>
      <c r="B599" s="54"/>
      <c r="C599" s="53"/>
      <c r="D599" s="53"/>
      <c r="E599" s="53"/>
      <c r="F599" s="57"/>
      <c r="G599" s="57"/>
      <c r="H599" s="52"/>
      <c r="I599" s="53"/>
      <c r="J599" s="53"/>
      <c r="K599" s="95"/>
      <c r="L599" s="52"/>
      <c r="M599" s="52"/>
      <c r="N599" s="54"/>
      <c r="O599" s="254" t="str" cm="1">
        <f t="array" ref="O599">IF(A599="","",INDEX(근로조건!$A$5:$Y$1048576,MATCH(A599,근로조건!$A$5:$A$1048576,0)+0,15))</f>
        <v/>
      </c>
      <c r="P599" s="255" t="str" cm="1">
        <f t="array" ref="P599">IF(A599="","",INDEX(근로조건!$A$5:$Y$1048576,MATCH(A599,근로조건!$A$5:$A$1048576,0)+0,16))</f>
        <v/>
      </c>
      <c r="Q599" s="256" t="str" cm="1">
        <f t="array" ref="Q599">IF(A599="","",INDEX(근로조건!$A$5:$ZZ$1048576,MATCH(A599,근로조건!$A$5:$A$1048576,0)+0,21))</f>
        <v/>
      </c>
      <c r="R599" s="61"/>
      <c r="S599" s="61"/>
      <c r="T599" s="61"/>
      <c r="U599" s="61"/>
      <c r="V599" s="61"/>
      <c r="W599" s="61"/>
      <c r="X599" s="61"/>
      <c r="Y599" s="61"/>
      <c r="Z599" s="260" t="str">
        <f t="shared" si="30"/>
        <v/>
      </c>
      <c r="AA599" s="260" t="str">
        <f t="shared" si="31"/>
        <v/>
      </c>
      <c r="AB599" s="260" t="str" cm="1">
        <f t="array" ref="AB599">IFERROR(IF(A599="","",INDEX(근로조건!$A$5:$Z$1048576,MATCH(A599,근로조건!$A$5:$A$1048576,0)+0,17)-INDEX(근로조건!$A$5:$Z$1048576,MATCH(A599,근로조건!$A$5:$A$1048576,0)+0,11))*B599,"")</f>
        <v/>
      </c>
      <c r="AC599" s="260" t="str">
        <f t="shared" si="32"/>
        <v/>
      </c>
      <c r="AD599" s="260" t="str" cm="1">
        <f t="array" ref="AD599">IFERROR(IF(A599="","",INDEX(근로조건!$A$5:$L$1048576,MATCH(A599,근로조건!$A$5:$A$1048576,0)+0,12))*B599,"")</f>
        <v/>
      </c>
      <c r="AE599" s="261" t="str" cm="1">
        <f t="array" ref="AE599">IF(A599="","",INDEX(근로조건!$A$5:$AF$1048576,MATCH(A599,근로조건!$A$5:$A$1048576,0)+0,13))</f>
        <v/>
      </c>
      <c r="AF599" s="262" t="str" cm="1">
        <f t="array" ref="AF599">IF(A599="","",INDEX(근로조건!$A$5:$AF$1048576,MATCH(A599,근로조건!$A$5:$A$1048576,0)+0,14))</f>
        <v/>
      </c>
      <c r="AG599" s="261" t="str" cm="1">
        <f t="array" ref="AG599">IF(A599="","",INDEX(근로조건!$A$5:$AF$1048576,MATCH(A599,근로조건!$A$5:$A$1048576,0)+0,11))</f>
        <v/>
      </c>
      <c r="AH599" s="261" t="str" cm="1">
        <f t="array" ref="AH599">IF(A599="","",INDEX(근로조건!$A$5:$AF$1048576,MATCH(A599,근로조건!$A$5:$A$1048576,0)+0,19))</f>
        <v/>
      </c>
      <c r="AI599" s="262" t="str" cm="1">
        <f t="array" ref="AI599">IF(A599="","",INDEX(근로조건!$A$5:$AF$1048576,MATCH(A599,근로조건!$A$5:$A$1048576,0)+0,17))</f>
        <v/>
      </c>
      <c r="AJ599" s="253"/>
      <c r="AK599" s="253"/>
      <c r="AL599" s="253" t="str" cm="1">
        <f t="array" ref="AL599">IF(A599="","",INDEX(근로조건!$A$5:$AF$1048576,MATCH(A599,근로조건!$A$5:$A$1048576,0)+0,20))</f>
        <v/>
      </c>
      <c r="AM599" s="253"/>
      <c r="AN599" s="253"/>
      <c r="AO599" s="253"/>
      <c r="AP599" s="260"/>
      <c r="AQ599" s="123"/>
      <c r="AR599" s="166"/>
      <c r="AS599" s="267"/>
      <c r="AT599" s="266"/>
      <c r="AU599" s="266"/>
      <c r="AV599" s="266"/>
    </row>
    <row r="600" spans="1:48" x14ac:dyDescent="0.3">
      <c r="A600" s="52"/>
      <c r="B600" s="54"/>
      <c r="C600" s="53"/>
      <c r="D600" s="53"/>
      <c r="E600" s="53"/>
      <c r="F600" s="57"/>
      <c r="G600" s="57"/>
      <c r="H600" s="52"/>
      <c r="I600" s="53"/>
      <c r="J600" s="53"/>
      <c r="K600" s="95"/>
      <c r="L600" s="52"/>
      <c r="M600" s="52"/>
      <c r="N600" s="54"/>
      <c r="O600" s="254" t="str" cm="1">
        <f t="array" ref="O600">IF(A600="","",INDEX(근로조건!$A$5:$Y$1048576,MATCH(A600,근로조건!$A$5:$A$1048576,0)+0,15))</f>
        <v/>
      </c>
      <c r="P600" s="255" t="str" cm="1">
        <f t="array" ref="P600">IF(A600="","",INDEX(근로조건!$A$5:$Y$1048576,MATCH(A600,근로조건!$A$5:$A$1048576,0)+0,16))</f>
        <v/>
      </c>
      <c r="Q600" s="256" t="str" cm="1">
        <f t="array" ref="Q600">IF(A600="","",INDEX(근로조건!$A$5:$ZZ$1048576,MATCH(A600,근로조건!$A$5:$A$1048576,0)+0,21))</f>
        <v/>
      </c>
      <c r="R600" s="61"/>
      <c r="S600" s="61"/>
      <c r="T600" s="61"/>
      <c r="U600" s="61"/>
      <c r="V600" s="61"/>
      <c r="W600" s="61"/>
      <c r="X600" s="61"/>
      <c r="Y600" s="61"/>
      <c r="Z600" s="260" t="str">
        <f t="shared" si="30"/>
        <v/>
      </c>
      <c r="AA600" s="260" t="str">
        <f t="shared" si="31"/>
        <v/>
      </c>
      <c r="AB600" s="260" t="str" cm="1">
        <f t="array" ref="AB600">IFERROR(IF(A600="","",INDEX(근로조건!$A$5:$Z$1048576,MATCH(A600,근로조건!$A$5:$A$1048576,0)+0,17)-INDEX(근로조건!$A$5:$Z$1048576,MATCH(A600,근로조건!$A$5:$A$1048576,0)+0,11))*B600,"")</f>
        <v/>
      </c>
      <c r="AC600" s="260" t="str">
        <f t="shared" si="32"/>
        <v/>
      </c>
      <c r="AD600" s="260" t="str" cm="1">
        <f t="array" ref="AD600">IFERROR(IF(A600="","",INDEX(근로조건!$A$5:$L$1048576,MATCH(A600,근로조건!$A$5:$A$1048576,0)+0,12))*B600,"")</f>
        <v/>
      </c>
      <c r="AE600" s="261" t="str" cm="1">
        <f t="array" ref="AE600">IF(A600="","",INDEX(근로조건!$A$5:$AF$1048576,MATCH(A600,근로조건!$A$5:$A$1048576,0)+0,13))</f>
        <v/>
      </c>
      <c r="AF600" s="262" t="str" cm="1">
        <f t="array" ref="AF600">IF(A600="","",INDEX(근로조건!$A$5:$AF$1048576,MATCH(A600,근로조건!$A$5:$A$1048576,0)+0,14))</f>
        <v/>
      </c>
      <c r="AG600" s="261" t="str" cm="1">
        <f t="array" ref="AG600">IF(A600="","",INDEX(근로조건!$A$5:$AF$1048576,MATCH(A600,근로조건!$A$5:$A$1048576,0)+0,11))</f>
        <v/>
      </c>
      <c r="AH600" s="261" t="str" cm="1">
        <f t="array" ref="AH600">IF(A600="","",INDEX(근로조건!$A$5:$AF$1048576,MATCH(A600,근로조건!$A$5:$A$1048576,0)+0,19))</f>
        <v/>
      </c>
      <c r="AI600" s="262" t="str" cm="1">
        <f t="array" ref="AI600">IF(A600="","",INDEX(근로조건!$A$5:$AF$1048576,MATCH(A600,근로조건!$A$5:$A$1048576,0)+0,17))</f>
        <v/>
      </c>
      <c r="AJ600" s="253"/>
      <c r="AK600" s="253"/>
      <c r="AL600" s="253" t="str" cm="1">
        <f t="array" ref="AL600">IF(A600="","",INDEX(근로조건!$A$5:$AF$1048576,MATCH(A600,근로조건!$A$5:$A$1048576,0)+0,20))</f>
        <v/>
      </c>
      <c r="AM600" s="253"/>
      <c r="AN600" s="253"/>
      <c r="AO600" s="253"/>
      <c r="AP600" s="260"/>
      <c r="AQ600" s="123"/>
      <c r="AR600" s="166"/>
      <c r="AS600" s="267"/>
      <c r="AT600" s="266"/>
      <c r="AU600" s="266"/>
      <c r="AV600" s="266"/>
    </row>
    <row r="601" spans="1:48" x14ac:dyDescent="0.3">
      <c r="A601" s="52"/>
      <c r="B601" s="54"/>
      <c r="C601" s="53"/>
      <c r="D601" s="53"/>
      <c r="E601" s="53"/>
      <c r="F601" s="57"/>
      <c r="G601" s="57"/>
      <c r="H601" s="52"/>
      <c r="I601" s="53"/>
      <c r="J601" s="53"/>
      <c r="K601" s="95"/>
      <c r="L601" s="52"/>
      <c r="M601" s="52"/>
      <c r="N601" s="54"/>
      <c r="O601" s="254" t="str" cm="1">
        <f t="array" ref="O601">IF(A601="","",INDEX(근로조건!$A$5:$Y$1048576,MATCH(A601,근로조건!$A$5:$A$1048576,0)+0,15))</f>
        <v/>
      </c>
      <c r="P601" s="255" t="str" cm="1">
        <f t="array" ref="P601">IF(A601="","",INDEX(근로조건!$A$5:$Y$1048576,MATCH(A601,근로조건!$A$5:$A$1048576,0)+0,16))</f>
        <v/>
      </c>
      <c r="Q601" s="256" t="str" cm="1">
        <f t="array" ref="Q601">IF(A601="","",INDEX(근로조건!$A$5:$ZZ$1048576,MATCH(A601,근로조건!$A$5:$A$1048576,0)+0,21))</f>
        <v/>
      </c>
      <c r="R601" s="61"/>
      <c r="S601" s="61"/>
      <c r="T601" s="61"/>
      <c r="U601" s="61"/>
      <c r="V601" s="61"/>
      <c r="W601" s="61"/>
      <c r="X601" s="61"/>
      <c r="Y601" s="61"/>
      <c r="Z601" s="260" t="str">
        <f t="shared" si="30"/>
        <v/>
      </c>
      <c r="AA601" s="260" t="str">
        <f t="shared" si="31"/>
        <v/>
      </c>
      <c r="AB601" s="260" t="str" cm="1">
        <f t="array" ref="AB601">IFERROR(IF(A601="","",INDEX(근로조건!$A$5:$Z$1048576,MATCH(A601,근로조건!$A$5:$A$1048576,0)+0,17)-INDEX(근로조건!$A$5:$Z$1048576,MATCH(A601,근로조건!$A$5:$A$1048576,0)+0,11))*B601,"")</f>
        <v/>
      </c>
      <c r="AC601" s="260" t="str">
        <f t="shared" si="32"/>
        <v/>
      </c>
      <c r="AD601" s="260" t="str" cm="1">
        <f t="array" ref="AD601">IFERROR(IF(A601="","",INDEX(근로조건!$A$5:$L$1048576,MATCH(A601,근로조건!$A$5:$A$1048576,0)+0,12))*B601,"")</f>
        <v/>
      </c>
      <c r="AE601" s="261" t="str" cm="1">
        <f t="array" ref="AE601">IF(A601="","",INDEX(근로조건!$A$5:$AF$1048576,MATCH(A601,근로조건!$A$5:$A$1048576,0)+0,13))</f>
        <v/>
      </c>
      <c r="AF601" s="262" t="str" cm="1">
        <f t="array" ref="AF601">IF(A601="","",INDEX(근로조건!$A$5:$AF$1048576,MATCH(A601,근로조건!$A$5:$A$1048576,0)+0,14))</f>
        <v/>
      </c>
      <c r="AG601" s="261" t="str" cm="1">
        <f t="array" ref="AG601">IF(A601="","",INDEX(근로조건!$A$5:$AF$1048576,MATCH(A601,근로조건!$A$5:$A$1048576,0)+0,11))</f>
        <v/>
      </c>
      <c r="AH601" s="261" t="str" cm="1">
        <f t="array" ref="AH601">IF(A601="","",INDEX(근로조건!$A$5:$AF$1048576,MATCH(A601,근로조건!$A$5:$A$1048576,0)+0,19))</f>
        <v/>
      </c>
      <c r="AI601" s="262" t="str" cm="1">
        <f t="array" ref="AI601">IF(A601="","",INDEX(근로조건!$A$5:$AF$1048576,MATCH(A601,근로조건!$A$5:$A$1048576,0)+0,17))</f>
        <v/>
      </c>
      <c r="AJ601" s="253"/>
      <c r="AK601" s="253"/>
      <c r="AL601" s="253" t="str" cm="1">
        <f t="array" ref="AL601">IF(A601="","",INDEX(근로조건!$A$5:$AF$1048576,MATCH(A601,근로조건!$A$5:$A$1048576,0)+0,20))</f>
        <v/>
      </c>
      <c r="AM601" s="253"/>
      <c r="AN601" s="253"/>
      <c r="AO601" s="253"/>
      <c r="AP601" s="260"/>
      <c r="AQ601" s="123"/>
      <c r="AR601" s="166"/>
      <c r="AS601" s="267"/>
      <c r="AT601" s="266"/>
      <c r="AU601" s="266"/>
      <c r="AV601" s="266"/>
    </row>
    <row r="602" spans="1:48" x14ac:dyDescent="0.3">
      <c r="A602" s="52"/>
      <c r="B602" s="54"/>
      <c r="C602" s="53"/>
      <c r="D602" s="53"/>
      <c r="E602" s="53"/>
      <c r="F602" s="57"/>
      <c r="G602" s="57"/>
      <c r="H602" s="52"/>
      <c r="I602" s="53"/>
      <c r="J602" s="53"/>
      <c r="K602" s="95"/>
      <c r="L602" s="52"/>
      <c r="M602" s="52"/>
      <c r="N602" s="54"/>
      <c r="O602" s="254" t="str" cm="1">
        <f t="array" ref="O602">IF(A602="","",INDEX(근로조건!$A$5:$Y$1048576,MATCH(A602,근로조건!$A$5:$A$1048576,0)+0,15))</f>
        <v/>
      </c>
      <c r="P602" s="255" t="str" cm="1">
        <f t="array" ref="P602">IF(A602="","",INDEX(근로조건!$A$5:$Y$1048576,MATCH(A602,근로조건!$A$5:$A$1048576,0)+0,16))</f>
        <v/>
      </c>
      <c r="Q602" s="256" t="str" cm="1">
        <f t="array" ref="Q602">IF(A602="","",INDEX(근로조건!$A$5:$ZZ$1048576,MATCH(A602,근로조건!$A$5:$A$1048576,0)+0,21))</f>
        <v/>
      </c>
      <c r="R602" s="61"/>
      <c r="S602" s="61"/>
      <c r="T602" s="61"/>
      <c r="U602" s="61"/>
      <c r="V602" s="61"/>
      <c r="W602" s="61"/>
      <c r="X602" s="61"/>
      <c r="Y602" s="61"/>
      <c r="Z602" s="260" t="str">
        <f t="shared" si="30"/>
        <v/>
      </c>
      <c r="AA602" s="260" t="str">
        <f t="shared" si="31"/>
        <v/>
      </c>
      <c r="AB602" s="260" t="str" cm="1">
        <f t="array" ref="AB602">IFERROR(IF(A602="","",INDEX(근로조건!$A$5:$Z$1048576,MATCH(A602,근로조건!$A$5:$A$1048576,0)+0,17)-INDEX(근로조건!$A$5:$Z$1048576,MATCH(A602,근로조건!$A$5:$A$1048576,0)+0,11))*B602,"")</f>
        <v/>
      </c>
      <c r="AC602" s="260" t="str">
        <f t="shared" si="32"/>
        <v/>
      </c>
      <c r="AD602" s="260" t="str" cm="1">
        <f t="array" ref="AD602">IFERROR(IF(A602="","",INDEX(근로조건!$A$5:$L$1048576,MATCH(A602,근로조건!$A$5:$A$1048576,0)+0,12))*B602,"")</f>
        <v/>
      </c>
      <c r="AE602" s="261" t="str" cm="1">
        <f t="array" ref="AE602">IF(A602="","",INDEX(근로조건!$A$5:$AF$1048576,MATCH(A602,근로조건!$A$5:$A$1048576,0)+0,13))</f>
        <v/>
      </c>
      <c r="AF602" s="262" t="str" cm="1">
        <f t="array" ref="AF602">IF(A602="","",INDEX(근로조건!$A$5:$AF$1048576,MATCH(A602,근로조건!$A$5:$A$1048576,0)+0,14))</f>
        <v/>
      </c>
      <c r="AG602" s="261" t="str" cm="1">
        <f t="array" ref="AG602">IF(A602="","",INDEX(근로조건!$A$5:$AF$1048576,MATCH(A602,근로조건!$A$5:$A$1048576,0)+0,11))</f>
        <v/>
      </c>
      <c r="AH602" s="261" t="str" cm="1">
        <f t="array" ref="AH602">IF(A602="","",INDEX(근로조건!$A$5:$AF$1048576,MATCH(A602,근로조건!$A$5:$A$1048576,0)+0,19))</f>
        <v/>
      </c>
      <c r="AI602" s="262" t="str" cm="1">
        <f t="array" ref="AI602">IF(A602="","",INDEX(근로조건!$A$5:$AF$1048576,MATCH(A602,근로조건!$A$5:$A$1048576,0)+0,17))</f>
        <v/>
      </c>
      <c r="AJ602" s="253"/>
      <c r="AK602" s="253"/>
      <c r="AL602" s="253" t="str" cm="1">
        <f t="array" ref="AL602">IF(A602="","",INDEX(근로조건!$A$5:$AF$1048576,MATCH(A602,근로조건!$A$5:$A$1048576,0)+0,20))</f>
        <v/>
      </c>
      <c r="AM602" s="253"/>
      <c r="AN602" s="253"/>
      <c r="AO602" s="253"/>
      <c r="AP602" s="260"/>
      <c r="AQ602" s="123"/>
      <c r="AR602" s="166"/>
      <c r="AS602" s="267"/>
      <c r="AT602" s="266"/>
      <c r="AU602" s="266"/>
      <c r="AV602" s="266"/>
    </row>
    <row r="603" spans="1:48" x14ac:dyDescent="0.3">
      <c r="A603" s="52"/>
      <c r="B603" s="54"/>
      <c r="C603" s="53"/>
      <c r="D603" s="53"/>
      <c r="E603" s="53"/>
      <c r="F603" s="57"/>
      <c r="G603" s="57"/>
      <c r="H603" s="52"/>
      <c r="I603" s="53"/>
      <c r="J603" s="53"/>
      <c r="K603" s="95"/>
      <c r="L603" s="52"/>
      <c r="M603" s="52"/>
      <c r="N603" s="54"/>
      <c r="O603" s="254" t="str" cm="1">
        <f t="array" ref="O603">IF(A603="","",INDEX(근로조건!$A$5:$Y$1048576,MATCH(A603,근로조건!$A$5:$A$1048576,0)+0,15))</f>
        <v/>
      </c>
      <c r="P603" s="255" t="str" cm="1">
        <f t="array" ref="P603">IF(A603="","",INDEX(근로조건!$A$5:$Y$1048576,MATCH(A603,근로조건!$A$5:$A$1048576,0)+0,16))</f>
        <v/>
      </c>
      <c r="Q603" s="256" t="str" cm="1">
        <f t="array" ref="Q603">IF(A603="","",INDEX(근로조건!$A$5:$ZZ$1048576,MATCH(A603,근로조건!$A$5:$A$1048576,0)+0,21))</f>
        <v/>
      </c>
      <c r="R603" s="61"/>
      <c r="S603" s="61"/>
      <c r="T603" s="61"/>
      <c r="U603" s="61"/>
      <c r="V603" s="61"/>
      <c r="W603" s="61"/>
      <c r="X603" s="61"/>
      <c r="Y603" s="61"/>
      <c r="Z603" s="260" t="str">
        <f t="shared" si="30"/>
        <v/>
      </c>
      <c r="AA603" s="260" t="str">
        <f t="shared" si="31"/>
        <v/>
      </c>
      <c r="AB603" s="260" t="str" cm="1">
        <f t="array" ref="AB603">IFERROR(IF(A603="","",INDEX(근로조건!$A$5:$Z$1048576,MATCH(A603,근로조건!$A$5:$A$1048576,0)+0,17)-INDEX(근로조건!$A$5:$Z$1048576,MATCH(A603,근로조건!$A$5:$A$1048576,0)+0,11))*B603,"")</f>
        <v/>
      </c>
      <c r="AC603" s="260" t="str">
        <f t="shared" si="32"/>
        <v/>
      </c>
      <c r="AD603" s="260" t="str" cm="1">
        <f t="array" ref="AD603">IFERROR(IF(A603="","",INDEX(근로조건!$A$5:$L$1048576,MATCH(A603,근로조건!$A$5:$A$1048576,0)+0,12))*B603,"")</f>
        <v/>
      </c>
      <c r="AE603" s="261" t="str" cm="1">
        <f t="array" ref="AE603">IF(A603="","",INDEX(근로조건!$A$5:$AF$1048576,MATCH(A603,근로조건!$A$5:$A$1048576,0)+0,13))</f>
        <v/>
      </c>
      <c r="AF603" s="262" t="str" cm="1">
        <f t="array" ref="AF603">IF(A603="","",INDEX(근로조건!$A$5:$AF$1048576,MATCH(A603,근로조건!$A$5:$A$1048576,0)+0,14))</f>
        <v/>
      </c>
      <c r="AG603" s="261" t="str" cm="1">
        <f t="array" ref="AG603">IF(A603="","",INDEX(근로조건!$A$5:$AF$1048576,MATCH(A603,근로조건!$A$5:$A$1048576,0)+0,11))</f>
        <v/>
      </c>
      <c r="AH603" s="261" t="str" cm="1">
        <f t="array" ref="AH603">IF(A603="","",INDEX(근로조건!$A$5:$AF$1048576,MATCH(A603,근로조건!$A$5:$A$1048576,0)+0,19))</f>
        <v/>
      </c>
      <c r="AI603" s="262" t="str" cm="1">
        <f t="array" ref="AI603">IF(A603="","",INDEX(근로조건!$A$5:$AF$1048576,MATCH(A603,근로조건!$A$5:$A$1048576,0)+0,17))</f>
        <v/>
      </c>
      <c r="AJ603" s="253"/>
      <c r="AK603" s="253"/>
      <c r="AL603" s="253" t="str" cm="1">
        <f t="array" ref="AL603">IF(A603="","",INDEX(근로조건!$A$5:$AF$1048576,MATCH(A603,근로조건!$A$5:$A$1048576,0)+0,20))</f>
        <v/>
      </c>
      <c r="AM603" s="253"/>
      <c r="AN603" s="253"/>
      <c r="AO603" s="253"/>
      <c r="AP603" s="260"/>
      <c r="AQ603" s="123"/>
      <c r="AR603" s="166"/>
      <c r="AS603" s="267"/>
      <c r="AT603" s="266"/>
      <c r="AU603" s="266"/>
      <c r="AV603" s="266"/>
    </row>
    <row r="604" spans="1:48" x14ac:dyDescent="0.3">
      <c r="A604" s="52"/>
      <c r="B604" s="54"/>
      <c r="C604" s="53"/>
      <c r="D604" s="53"/>
      <c r="E604" s="53"/>
      <c r="F604" s="57"/>
      <c r="G604" s="57"/>
      <c r="H604" s="52"/>
      <c r="I604" s="53"/>
      <c r="J604" s="53"/>
      <c r="K604" s="95"/>
      <c r="L604" s="52"/>
      <c r="M604" s="52"/>
      <c r="N604" s="54"/>
      <c r="O604" s="254" t="str" cm="1">
        <f t="array" ref="O604">IF(A604="","",INDEX(근로조건!$A$5:$Y$1048576,MATCH(A604,근로조건!$A$5:$A$1048576,0)+0,15))</f>
        <v/>
      </c>
      <c r="P604" s="255" t="str" cm="1">
        <f t="array" ref="P604">IF(A604="","",INDEX(근로조건!$A$5:$Y$1048576,MATCH(A604,근로조건!$A$5:$A$1048576,0)+0,16))</f>
        <v/>
      </c>
      <c r="Q604" s="256" t="str" cm="1">
        <f t="array" ref="Q604">IF(A604="","",INDEX(근로조건!$A$5:$ZZ$1048576,MATCH(A604,근로조건!$A$5:$A$1048576,0)+0,21))</f>
        <v/>
      </c>
      <c r="R604" s="61"/>
      <c r="S604" s="61"/>
      <c r="T604" s="61"/>
      <c r="U604" s="61"/>
      <c r="V604" s="61"/>
      <c r="W604" s="61"/>
      <c r="X604" s="61"/>
      <c r="Y604" s="61"/>
      <c r="Z604" s="260" t="str">
        <f t="shared" si="30"/>
        <v/>
      </c>
      <c r="AA604" s="260" t="str">
        <f t="shared" si="31"/>
        <v/>
      </c>
      <c r="AB604" s="260" t="str" cm="1">
        <f t="array" ref="AB604">IFERROR(IF(A604="","",INDEX(근로조건!$A$5:$Z$1048576,MATCH(A604,근로조건!$A$5:$A$1048576,0)+0,17)-INDEX(근로조건!$A$5:$Z$1048576,MATCH(A604,근로조건!$A$5:$A$1048576,0)+0,11))*B604,"")</f>
        <v/>
      </c>
      <c r="AC604" s="260" t="str">
        <f t="shared" si="32"/>
        <v/>
      </c>
      <c r="AD604" s="260" t="str" cm="1">
        <f t="array" ref="AD604">IFERROR(IF(A604="","",INDEX(근로조건!$A$5:$L$1048576,MATCH(A604,근로조건!$A$5:$A$1048576,0)+0,12))*B604,"")</f>
        <v/>
      </c>
      <c r="AE604" s="261" t="str" cm="1">
        <f t="array" ref="AE604">IF(A604="","",INDEX(근로조건!$A$5:$AF$1048576,MATCH(A604,근로조건!$A$5:$A$1048576,0)+0,13))</f>
        <v/>
      </c>
      <c r="AF604" s="262" t="str" cm="1">
        <f t="array" ref="AF604">IF(A604="","",INDEX(근로조건!$A$5:$AF$1048576,MATCH(A604,근로조건!$A$5:$A$1048576,0)+0,14))</f>
        <v/>
      </c>
      <c r="AG604" s="261" t="str" cm="1">
        <f t="array" ref="AG604">IF(A604="","",INDEX(근로조건!$A$5:$AF$1048576,MATCH(A604,근로조건!$A$5:$A$1048576,0)+0,11))</f>
        <v/>
      </c>
      <c r="AH604" s="261" t="str" cm="1">
        <f t="array" ref="AH604">IF(A604="","",INDEX(근로조건!$A$5:$AF$1048576,MATCH(A604,근로조건!$A$5:$A$1048576,0)+0,19))</f>
        <v/>
      </c>
      <c r="AI604" s="262" t="str" cm="1">
        <f t="array" ref="AI604">IF(A604="","",INDEX(근로조건!$A$5:$AF$1048576,MATCH(A604,근로조건!$A$5:$A$1048576,0)+0,17))</f>
        <v/>
      </c>
      <c r="AJ604" s="253"/>
      <c r="AK604" s="253"/>
      <c r="AL604" s="253" t="str" cm="1">
        <f t="array" ref="AL604">IF(A604="","",INDEX(근로조건!$A$5:$AF$1048576,MATCH(A604,근로조건!$A$5:$A$1048576,0)+0,20))</f>
        <v/>
      </c>
      <c r="AM604" s="253"/>
      <c r="AN604" s="253"/>
      <c r="AO604" s="253"/>
      <c r="AP604" s="260"/>
      <c r="AQ604" s="123"/>
      <c r="AR604" s="166"/>
      <c r="AS604" s="267"/>
      <c r="AT604" s="266"/>
      <c r="AU604" s="266"/>
      <c r="AV604" s="266"/>
    </row>
    <row r="605" spans="1:48" x14ac:dyDescent="0.3">
      <c r="A605" s="52"/>
      <c r="B605" s="54"/>
      <c r="C605" s="53"/>
      <c r="D605" s="53"/>
      <c r="E605" s="53"/>
      <c r="F605" s="57"/>
      <c r="G605" s="57"/>
      <c r="H605" s="52"/>
      <c r="I605" s="53"/>
      <c r="J605" s="53"/>
      <c r="K605" s="95"/>
      <c r="L605" s="52"/>
      <c r="M605" s="52"/>
      <c r="N605" s="54"/>
      <c r="O605" s="254" t="str" cm="1">
        <f t="array" ref="O605">IF(A605="","",INDEX(근로조건!$A$5:$Y$1048576,MATCH(A605,근로조건!$A$5:$A$1048576,0)+0,15))</f>
        <v/>
      </c>
      <c r="P605" s="255" t="str" cm="1">
        <f t="array" ref="P605">IF(A605="","",INDEX(근로조건!$A$5:$Y$1048576,MATCH(A605,근로조건!$A$5:$A$1048576,0)+0,16))</f>
        <v/>
      </c>
      <c r="Q605" s="256" t="str" cm="1">
        <f t="array" ref="Q605">IF(A605="","",INDEX(근로조건!$A$5:$ZZ$1048576,MATCH(A605,근로조건!$A$5:$A$1048576,0)+0,21))</f>
        <v/>
      </c>
      <c r="R605" s="61"/>
      <c r="S605" s="61"/>
      <c r="T605" s="61"/>
      <c r="U605" s="61"/>
      <c r="V605" s="61"/>
      <c r="W605" s="61"/>
      <c r="X605" s="61"/>
      <c r="Y605" s="61"/>
      <c r="Z605" s="260" t="str">
        <f t="shared" si="30"/>
        <v/>
      </c>
      <c r="AA605" s="260" t="str">
        <f t="shared" si="31"/>
        <v/>
      </c>
      <c r="AB605" s="260" t="str" cm="1">
        <f t="array" ref="AB605">IFERROR(IF(A605="","",INDEX(근로조건!$A$5:$Z$1048576,MATCH(A605,근로조건!$A$5:$A$1048576,0)+0,17)-INDEX(근로조건!$A$5:$Z$1048576,MATCH(A605,근로조건!$A$5:$A$1048576,0)+0,11))*B605,"")</f>
        <v/>
      </c>
      <c r="AC605" s="260" t="str">
        <f t="shared" si="32"/>
        <v/>
      </c>
      <c r="AD605" s="260" t="str" cm="1">
        <f t="array" ref="AD605">IFERROR(IF(A605="","",INDEX(근로조건!$A$5:$L$1048576,MATCH(A605,근로조건!$A$5:$A$1048576,0)+0,12))*B605,"")</f>
        <v/>
      </c>
      <c r="AE605" s="261" t="str" cm="1">
        <f t="array" ref="AE605">IF(A605="","",INDEX(근로조건!$A$5:$AF$1048576,MATCH(A605,근로조건!$A$5:$A$1048576,0)+0,13))</f>
        <v/>
      </c>
      <c r="AF605" s="262" t="str" cm="1">
        <f t="array" ref="AF605">IF(A605="","",INDEX(근로조건!$A$5:$AF$1048576,MATCH(A605,근로조건!$A$5:$A$1048576,0)+0,14))</f>
        <v/>
      </c>
      <c r="AG605" s="261" t="str" cm="1">
        <f t="array" ref="AG605">IF(A605="","",INDEX(근로조건!$A$5:$AF$1048576,MATCH(A605,근로조건!$A$5:$A$1048576,0)+0,11))</f>
        <v/>
      </c>
      <c r="AH605" s="261" t="str" cm="1">
        <f t="array" ref="AH605">IF(A605="","",INDEX(근로조건!$A$5:$AF$1048576,MATCH(A605,근로조건!$A$5:$A$1048576,0)+0,19))</f>
        <v/>
      </c>
      <c r="AI605" s="262" t="str" cm="1">
        <f t="array" ref="AI605">IF(A605="","",INDEX(근로조건!$A$5:$AF$1048576,MATCH(A605,근로조건!$A$5:$A$1048576,0)+0,17))</f>
        <v/>
      </c>
      <c r="AJ605" s="253"/>
      <c r="AK605" s="253"/>
      <c r="AL605" s="253" t="str" cm="1">
        <f t="array" ref="AL605">IF(A605="","",INDEX(근로조건!$A$5:$AF$1048576,MATCH(A605,근로조건!$A$5:$A$1048576,0)+0,20))</f>
        <v/>
      </c>
      <c r="AM605" s="253"/>
      <c r="AN605" s="253"/>
      <c r="AO605" s="253"/>
      <c r="AP605" s="260"/>
      <c r="AQ605" s="123"/>
      <c r="AR605" s="166"/>
      <c r="AS605" s="267"/>
      <c r="AT605" s="266"/>
      <c r="AU605" s="266"/>
      <c r="AV605" s="266"/>
    </row>
    <row r="606" spans="1:48" x14ac:dyDescent="0.3">
      <c r="A606" s="52"/>
      <c r="B606" s="54"/>
      <c r="C606" s="53"/>
      <c r="D606" s="53"/>
      <c r="E606" s="53"/>
      <c r="F606" s="57"/>
      <c r="G606" s="57"/>
      <c r="H606" s="52"/>
      <c r="I606" s="53"/>
      <c r="J606" s="53"/>
      <c r="K606" s="95"/>
      <c r="L606" s="52"/>
      <c r="M606" s="52"/>
      <c r="N606" s="54"/>
      <c r="O606" s="254" t="str" cm="1">
        <f t="array" ref="O606">IF(A606="","",INDEX(근로조건!$A$5:$Y$1048576,MATCH(A606,근로조건!$A$5:$A$1048576,0)+0,15))</f>
        <v/>
      </c>
      <c r="P606" s="255" t="str" cm="1">
        <f t="array" ref="P606">IF(A606="","",INDEX(근로조건!$A$5:$Y$1048576,MATCH(A606,근로조건!$A$5:$A$1048576,0)+0,16))</f>
        <v/>
      </c>
      <c r="Q606" s="256" t="str" cm="1">
        <f t="array" ref="Q606">IF(A606="","",INDEX(근로조건!$A$5:$ZZ$1048576,MATCH(A606,근로조건!$A$5:$A$1048576,0)+0,21))</f>
        <v/>
      </c>
      <c r="R606" s="61"/>
      <c r="S606" s="61"/>
      <c r="T606" s="61"/>
      <c r="U606" s="61"/>
      <c r="V606" s="61"/>
      <c r="W606" s="61"/>
      <c r="X606" s="61"/>
      <c r="Y606" s="61"/>
      <c r="Z606" s="260" t="str">
        <f t="shared" si="30"/>
        <v/>
      </c>
      <c r="AA606" s="260" t="str">
        <f t="shared" si="31"/>
        <v/>
      </c>
      <c r="AB606" s="260" t="str" cm="1">
        <f t="array" ref="AB606">IFERROR(IF(A606="","",INDEX(근로조건!$A$5:$Z$1048576,MATCH(A606,근로조건!$A$5:$A$1048576,0)+0,17)-INDEX(근로조건!$A$5:$Z$1048576,MATCH(A606,근로조건!$A$5:$A$1048576,0)+0,11))*B606,"")</f>
        <v/>
      </c>
      <c r="AC606" s="260" t="str">
        <f t="shared" si="32"/>
        <v/>
      </c>
      <c r="AD606" s="260" t="str" cm="1">
        <f t="array" ref="AD606">IFERROR(IF(A606="","",INDEX(근로조건!$A$5:$L$1048576,MATCH(A606,근로조건!$A$5:$A$1048576,0)+0,12))*B606,"")</f>
        <v/>
      </c>
      <c r="AE606" s="261" t="str" cm="1">
        <f t="array" ref="AE606">IF(A606="","",INDEX(근로조건!$A$5:$AF$1048576,MATCH(A606,근로조건!$A$5:$A$1048576,0)+0,13))</f>
        <v/>
      </c>
      <c r="AF606" s="262" t="str" cm="1">
        <f t="array" ref="AF606">IF(A606="","",INDEX(근로조건!$A$5:$AF$1048576,MATCH(A606,근로조건!$A$5:$A$1048576,0)+0,14))</f>
        <v/>
      </c>
      <c r="AG606" s="261" t="str" cm="1">
        <f t="array" ref="AG606">IF(A606="","",INDEX(근로조건!$A$5:$AF$1048576,MATCH(A606,근로조건!$A$5:$A$1048576,0)+0,11))</f>
        <v/>
      </c>
      <c r="AH606" s="261" t="str" cm="1">
        <f t="array" ref="AH606">IF(A606="","",INDEX(근로조건!$A$5:$AF$1048576,MATCH(A606,근로조건!$A$5:$A$1048576,0)+0,19))</f>
        <v/>
      </c>
      <c r="AI606" s="262" t="str" cm="1">
        <f t="array" ref="AI606">IF(A606="","",INDEX(근로조건!$A$5:$AF$1048576,MATCH(A606,근로조건!$A$5:$A$1048576,0)+0,17))</f>
        <v/>
      </c>
      <c r="AJ606" s="253"/>
      <c r="AK606" s="253"/>
      <c r="AL606" s="253" t="str" cm="1">
        <f t="array" ref="AL606">IF(A606="","",INDEX(근로조건!$A$5:$AF$1048576,MATCH(A606,근로조건!$A$5:$A$1048576,0)+0,20))</f>
        <v/>
      </c>
      <c r="AM606" s="253"/>
      <c r="AN606" s="253"/>
      <c r="AO606" s="253"/>
      <c r="AP606" s="260"/>
      <c r="AQ606" s="123"/>
      <c r="AR606" s="166"/>
      <c r="AS606" s="267"/>
      <c r="AT606" s="266"/>
      <c r="AU606" s="266"/>
      <c r="AV606" s="266"/>
    </row>
    <row r="607" spans="1:48" x14ac:dyDescent="0.3">
      <c r="A607" s="52"/>
      <c r="B607" s="54"/>
      <c r="C607" s="53"/>
      <c r="D607" s="53"/>
      <c r="E607" s="53"/>
      <c r="F607" s="57"/>
      <c r="G607" s="57"/>
      <c r="H607" s="52"/>
      <c r="I607" s="53"/>
      <c r="J607" s="53"/>
      <c r="K607" s="95"/>
      <c r="L607" s="52"/>
      <c r="M607" s="52"/>
      <c r="N607" s="54"/>
      <c r="O607" s="254" t="str" cm="1">
        <f t="array" ref="O607">IF(A607="","",INDEX(근로조건!$A$5:$Y$1048576,MATCH(A607,근로조건!$A$5:$A$1048576,0)+0,15))</f>
        <v/>
      </c>
      <c r="P607" s="255" t="str" cm="1">
        <f t="array" ref="P607">IF(A607="","",INDEX(근로조건!$A$5:$Y$1048576,MATCH(A607,근로조건!$A$5:$A$1048576,0)+0,16))</f>
        <v/>
      </c>
      <c r="Q607" s="256" t="str" cm="1">
        <f t="array" ref="Q607">IF(A607="","",INDEX(근로조건!$A$5:$ZZ$1048576,MATCH(A607,근로조건!$A$5:$A$1048576,0)+0,21))</f>
        <v/>
      </c>
      <c r="R607" s="61"/>
      <c r="S607" s="61"/>
      <c r="T607" s="61"/>
      <c r="U607" s="61"/>
      <c r="V607" s="61"/>
      <c r="W607" s="61"/>
      <c r="X607" s="61"/>
      <c r="Y607" s="61"/>
      <c r="Z607" s="260" t="str">
        <f t="shared" si="30"/>
        <v/>
      </c>
      <c r="AA607" s="260" t="str">
        <f t="shared" si="31"/>
        <v/>
      </c>
      <c r="AB607" s="260" t="str" cm="1">
        <f t="array" ref="AB607">IFERROR(IF(A607="","",INDEX(근로조건!$A$5:$Z$1048576,MATCH(A607,근로조건!$A$5:$A$1048576,0)+0,17)-INDEX(근로조건!$A$5:$Z$1048576,MATCH(A607,근로조건!$A$5:$A$1048576,0)+0,11))*B607,"")</f>
        <v/>
      </c>
      <c r="AC607" s="260" t="str">
        <f t="shared" si="32"/>
        <v/>
      </c>
      <c r="AD607" s="260" t="str" cm="1">
        <f t="array" ref="AD607">IFERROR(IF(A607="","",INDEX(근로조건!$A$5:$L$1048576,MATCH(A607,근로조건!$A$5:$A$1048576,0)+0,12))*B607,"")</f>
        <v/>
      </c>
      <c r="AE607" s="261" t="str" cm="1">
        <f t="array" ref="AE607">IF(A607="","",INDEX(근로조건!$A$5:$AF$1048576,MATCH(A607,근로조건!$A$5:$A$1048576,0)+0,13))</f>
        <v/>
      </c>
      <c r="AF607" s="262" t="str" cm="1">
        <f t="array" ref="AF607">IF(A607="","",INDEX(근로조건!$A$5:$AF$1048576,MATCH(A607,근로조건!$A$5:$A$1048576,0)+0,14))</f>
        <v/>
      </c>
      <c r="AG607" s="261" t="str" cm="1">
        <f t="array" ref="AG607">IF(A607="","",INDEX(근로조건!$A$5:$AF$1048576,MATCH(A607,근로조건!$A$5:$A$1048576,0)+0,11))</f>
        <v/>
      </c>
      <c r="AH607" s="261" t="str" cm="1">
        <f t="array" ref="AH607">IF(A607="","",INDEX(근로조건!$A$5:$AF$1048576,MATCH(A607,근로조건!$A$5:$A$1048576,0)+0,19))</f>
        <v/>
      </c>
      <c r="AI607" s="262" t="str" cm="1">
        <f t="array" ref="AI607">IF(A607="","",INDEX(근로조건!$A$5:$AF$1048576,MATCH(A607,근로조건!$A$5:$A$1048576,0)+0,17))</f>
        <v/>
      </c>
      <c r="AJ607" s="253"/>
      <c r="AK607" s="253"/>
      <c r="AL607" s="253" t="str" cm="1">
        <f t="array" ref="AL607">IF(A607="","",INDEX(근로조건!$A$5:$AF$1048576,MATCH(A607,근로조건!$A$5:$A$1048576,0)+0,20))</f>
        <v/>
      </c>
      <c r="AM607" s="253"/>
      <c r="AN607" s="253"/>
      <c r="AO607" s="253"/>
      <c r="AP607" s="260"/>
      <c r="AQ607" s="123"/>
      <c r="AR607" s="166"/>
      <c r="AS607" s="267"/>
      <c r="AT607" s="266"/>
      <c r="AU607" s="266"/>
      <c r="AV607" s="266"/>
    </row>
    <row r="608" spans="1:48" x14ac:dyDescent="0.3">
      <c r="A608" s="52"/>
      <c r="B608" s="54"/>
      <c r="C608" s="53"/>
      <c r="D608" s="53"/>
      <c r="E608" s="53"/>
      <c r="F608" s="57"/>
      <c r="G608" s="57"/>
      <c r="H608" s="52"/>
      <c r="I608" s="53"/>
      <c r="J608" s="53"/>
      <c r="K608" s="95"/>
      <c r="L608" s="52"/>
      <c r="M608" s="52"/>
      <c r="N608" s="54"/>
      <c r="O608" s="254" t="str" cm="1">
        <f t="array" ref="O608">IF(A608="","",INDEX(근로조건!$A$5:$Y$1048576,MATCH(A608,근로조건!$A$5:$A$1048576,0)+0,15))</f>
        <v/>
      </c>
      <c r="P608" s="255" t="str" cm="1">
        <f t="array" ref="P608">IF(A608="","",INDEX(근로조건!$A$5:$Y$1048576,MATCH(A608,근로조건!$A$5:$A$1048576,0)+0,16))</f>
        <v/>
      </c>
      <c r="Q608" s="256" t="str" cm="1">
        <f t="array" ref="Q608">IF(A608="","",INDEX(근로조건!$A$5:$ZZ$1048576,MATCH(A608,근로조건!$A$5:$A$1048576,0)+0,21))</f>
        <v/>
      </c>
      <c r="R608" s="61"/>
      <c r="S608" s="61"/>
      <c r="T608" s="61"/>
      <c r="U608" s="61"/>
      <c r="V608" s="61"/>
      <c r="W608" s="61"/>
      <c r="X608" s="61"/>
      <c r="Y608" s="61"/>
      <c r="Z608" s="260" t="str">
        <f t="shared" si="30"/>
        <v/>
      </c>
      <c r="AA608" s="260" t="str">
        <f t="shared" si="31"/>
        <v/>
      </c>
      <c r="AB608" s="260" t="str" cm="1">
        <f t="array" ref="AB608">IFERROR(IF(A608="","",INDEX(근로조건!$A$5:$Z$1048576,MATCH(A608,근로조건!$A$5:$A$1048576,0)+0,17)-INDEX(근로조건!$A$5:$Z$1048576,MATCH(A608,근로조건!$A$5:$A$1048576,0)+0,11))*B608,"")</f>
        <v/>
      </c>
      <c r="AC608" s="260" t="str">
        <f t="shared" si="32"/>
        <v/>
      </c>
      <c r="AD608" s="260" t="str" cm="1">
        <f t="array" ref="AD608">IFERROR(IF(A608="","",INDEX(근로조건!$A$5:$L$1048576,MATCH(A608,근로조건!$A$5:$A$1048576,0)+0,12))*B608,"")</f>
        <v/>
      </c>
      <c r="AE608" s="261" t="str" cm="1">
        <f t="array" ref="AE608">IF(A608="","",INDEX(근로조건!$A$5:$AF$1048576,MATCH(A608,근로조건!$A$5:$A$1048576,0)+0,13))</f>
        <v/>
      </c>
      <c r="AF608" s="262" t="str" cm="1">
        <f t="array" ref="AF608">IF(A608="","",INDEX(근로조건!$A$5:$AF$1048576,MATCH(A608,근로조건!$A$5:$A$1048576,0)+0,14))</f>
        <v/>
      </c>
      <c r="AG608" s="261" t="str" cm="1">
        <f t="array" ref="AG608">IF(A608="","",INDEX(근로조건!$A$5:$AF$1048576,MATCH(A608,근로조건!$A$5:$A$1048576,0)+0,11))</f>
        <v/>
      </c>
      <c r="AH608" s="261" t="str" cm="1">
        <f t="array" ref="AH608">IF(A608="","",INDEX(근로조건!$A$5:$AF$1048576,MATCH(A608,근로조건!$A$5:$A$1048576,0)+0,19))</f>
        <v/>
      </c>
      <c r="AI608" s="262" t="str" cm="1">
        <f t="array" ref="AI608">IF(A608="","",INDEX(근로조건!$A$5:$AF$1048576,MATCH(A608,근로조건!$A$5:$A$1048576,0)+0,17))</f>
        <v/>
      </c>
      <c r="AJ608" s="253"/>
      <c r="AK608" s="253"/>
      <c r="AL608" s="253" t="str" cm="1">
        <f t="array" ref="AL608">IF(A608="","",INDEX(근로조건!$A$5:$AF$1048576,MATCH(A608,근로조건!$A$5:$A$1048576,0)+0,20))</f>
        <v/>
      </c>
      <c r="AM608" s="253"/>
      <c r="AN608" s="253"/>
      <c r="AO608" s="253"/>
      <c r="AP608" s="260"/>
      <c r="AQ608" s="123"/>
      <c r="AR608" s="166"/>
      <c r="AS608" s="267"/>
      <c r="AT608" s="266"/>
      <c r="AU608" s="266"/>
      <c r="AV608" s="266"/>
    </row>
    <row r="609" spans="1:48" x14ac:dyDescent="0.3">
      <c r="A609" s="52"/>
      <c r="B609" s="54"/>
      <c r="C609" s="53"/>
      <c r="D609" s="53"/>
      <c r="E609" s="53"/>
      <c r="F609" s="57"/>
      <c r="G609" s="57"/>
      <c r="H609" s="52"/>
      <c r="I609" s="53"/>
      <c r="J609" s="53"/>
      <c r="K609" s="95"/>
      <c r="L609" s="52"/>
      <c r="M609" s="52"/>
      <c r="N609" s="54"/>
      <c r="O609" s="254" t="str" cm="1">
        <f t="array" ref="O609">IF(A609="","",INDEX(근로조건!$A$5:$Y$1048576,MATCH(A609,근로조건!$A$5:$A$1048576,0)+0,15))</f>
        <v/>
      </c>
      <c r="P609" s="255" t="str" cm="1">
        <f t="array" ref="P609">IF(A609="","",INDEX(근로조건!$A$5:$Y$1048576,MATCH(A609,근로조건!$A$5:$A$1048576,0)+0,16))</f>
        <v/>
      </c>
      <c r="Q609" s="256" t="str" cm="1">
        <f t="array" ref="Q609">IF(A609="","",INDEX(근로조건!$A$5:$ZZ$1048576,MATCH(A609,근로조건!$A$5:$A$1048576,0)+0,21))</f>
        <v/>
      </c>
      <c r="R609" s="61"/>
      <c r="S609" s="61"/>
      <c r="T609" s="61"/>
      <c r="U609" s="61"/>
      <c r="V609" s="61"/>
      <c r="W609" s="61"/>
      <c r="X609" s="61"/>
      <c r="Y609" s="61"/>
      <c r="Z609" s="260" t="str">
        <f t="shared" si="30"/>
        <v/>
      </c>
      <c r="AA609" s="260" t="str">
        <f t="shared" si="31"/>
        <v/>
      </c>
      <c r="AB609" s="260" t="str" cm="1">
        <f t="array" ref="AB609">IFERROR(IF(A609="","",INDEX(근로조건!$A$5:$Z$1048576,MATCH(A609,근로조건!$A$5:$A$1048576,0)+0,17)-INDEX(근로조건!$A$5:$Z$1048576,MATCH(A609,근로조건!$A$5:$A$1048576,0)+0,11))*B609,"")</f>
        <v/>
      </c>
      <c r="AC609" s="260" t="str">
        <f t="shared" si="32"/>
        <v/>
      </c>
      <c r="AD609" s="260" t="str" cm="1">
        <f t="array" ref="AD609">IFERROR(IF(A609="","",INDEX(근로조건!$A$5:$L$1048576,MATCH(A609,근로조건!$A$5:$A$1048576,0)+0,12))*B609,"")</f>
        <v/>
      </c>
      <c r="AE609" s="261" t="str" cm="1">
        <f t="array" ref="AE609">IF(A609="","",INDEX(근로조건!$A$5:$AF$1048576,MATCH(A609,근로조건!$A$5:$A$1048576,0)+0,13))</f>
        <v/>
      </c>
      <c r="AF609" s="262" t="str" cm="1">
        <f t="array" ref="AF609">IF(A609="","",INDEX(근로조건!$A$5:$AF$1048576,MATCH(A609,근로조건!$A$5:$A$1048576,0)+0,14))</f>
        <v/>
      </c>
      <c r="AG609" s="261" t="str" cm="1">
        <f t="array" ref="AG609">IF(A609="","",INDEX(근로조건!$A$5:$AF$1048576,MATCH(A609,근로조건!$A$5:$A$1048576,0)+0,11))</f>
        <v/>
      </c>
      <c r="AH609" s="261" t="str" cm="1">
        <f t="array" ref="AH609">IF(A609="","",INDEX(근로조건!$A$5:$AF$1048576,MATCH(A609,근로조건!$A$5:$A$1048576,0)+0,19))</f>
        <v/>
      </c>
      <c r="AI609" s="262" t="str" cm="1">
        <f t="array" ref="AI609">IF(A609="","",INDEX(근로조건!$A$5:$AF$1048576,MATCH(A609,근로조건!$A$5:$A$1048576,0)+0,17))</f>
        <v/>
      </c>
      <c r="AJ609" s="253"/>
      <c r="AK609" s="253"/>
      <c r="AL609" s="253" t="str" cm="1">
        <f t="array" ref="AL609">IF(A609="","",INDEX(근로조건!$A$5:$AF$1048576,MATCH(A609,근로조건!$A$5:$A$1048576,0)+0,20))</f>
        <v/>
      </c>
      <c r="AM609" s="253"/>
      <c r="AN609" s="253"/>
      <c r="AO609" s="253"/>
      <c r="AP609" s="260"/>
      <c r="AQ609" s="123"/>
      <c r="AR609" s="166"/>
      <c r="AS609" s="267"/>
      <c r="AT609" s="266"/>
      <c r="AU609" s="266"/>
      <c r="AV609" s="266"/>
    </row>
    <row r="610" spans="1:48" x14ac:dyDescent="0.3">
      <c r="A610" s="52"/>
      <c r="B610" s="54"/>
      <c r="C610" s="53"/>
      <c r="D610" s="53"/>
      <c r="E610" s="53"/>
      <c r="F610" s="57"/>
      <c r="G610" s="57"/>
      <c r="H610" s="52"/>
      <c r="I610" s="53"/>
      <c r="J610" s="53"/>
      <c r="K610" s="95"/>
      <c r="L610" s="52"/>
      <c r="M610" s="52"/>
      <c r="N610" s="54"/>
      <c r="O610" s="254" t="str" cm="1">
        <f t="array" ref="O610">IF(A610="","",INDEX(근로조건!$A$5:$Y$1048576,MATCH(A610,근로조건!$A$5:$A$1048576,0)+0,15))</f>
        <v/>
      </c>
      <c r="P610" s="255" t="str" cm="1">
        <f t="array" ref="P610">IF(A610="","",INDEX(근로조건!$A$5:$Y$1048576,MATCH(A610,근로조건!$A$5:$A$1048576,0)+0,16))</f>
        <v/>
      </c>
      <c r="Q610" s="256" t="str" cm="1">
        <f t="array" ref="Q610">IF(A610="","",INDEX(근로조건!$A$5:$ZZ$1048576,MATCH(A610,근로조건!$A$5:$A$1048576,0)+0,21))</f>
        <v/>
      </c>
      <c r="R610" s="61"/>
      <c r="S610" s="61"/>
      <c r="T610" s="61"/>
      <c r="U610" s="61"/>
      <c r="V610" s="61"/>
      <c r="W610" s="61"/>
      <c r="X610" s="61"/>
      <c r="Y610" s="61"/>
      <c r="Z610" s="260" t="str">
        <f t="shared" si="30"/>
        <v/>
      </c>
      <c r="AA610" s="260" t="str">
        <f t="shared" si="31"/>
        <v/>
      </c>
      <c r="AB610" s="260" t="str" cm="1">
        <f t="array" ref="AB610">IFERROR(IF(A610="","",INDEX(근로조건!$A$5:$Z$1048576,MATCH(A610,근로조건!$A$5:$A$1048576,0)+0,17)-INDEX(근로조건!$A$5:$Z$1048576,MATCH(A610,근로조건!$A$5:$A$1048576,0)+0,11))*B610,"")</f>
        <v/>
      </c>
      <c r="AC610" s="260" t="str">
        <f t="shared" si="32"/>
        <v/>
      </c>
      <c r="AD610" s="260" t="str" cm="1">
        <f t="array" ref="AD610">IFERROR(IF(A610="","",INDEX(근로조건!$A$5:$L$1048576,MATCH(A610,근로조건!$A$5:$A$1048576,0)+0,12))*B610,"")</f>
        <v/>
      </c>
      <c r="AE610" s="261" t="str" cm="1">
        <f t="array" ref="AE610">IF(A610="","",INDEX(근로조건!$A$5:$AF$1048576,MATCH(A610,근로조건!$A$5:$A$1048576,0)+0,13))</f>
        <v/>
      </c>
      <c r="AF610" s="262" t="str" cm="1">
        <f t="array" ref="AF610">IF(A610="","",INDEX(근로조건!$A$5:$AF$1048576,MATCH(A610,근로조건!$A$5:$A$1048576,0)+0,14))</f>
        <v/>
      </c>
      <c r="AG610" s="261" t="str" cm="1">
        <f t="array" ref="AG610">IF(A610="","",INDEX(근로조건!$A$5:$AF$1048576,MATCH(A610,근로조건!$A$5:$A$1048576,0)+0,11))</f>
        <v/>
      </c>
      <c r="AH610" s="261" t="str" cm="1">
        <f t="array" ref="AH610">IF(A610="","",INDEX(근로조건!$A$5:$AF$1048576,MATCH(A610,근로조건!$A$5:$A$1048576,0)+0,19))</f>
        <v/>
      </c>
      <c r="AI610" s="262" t="str" cm="1">
        <f t="array" ref="AI610">IF(A610="","",INDEX(근로조건!$A$5:$AF$1048576,MATCH(A610,근로조건!$A$5:$A$1048576,0)+0,17))</f>
        <v/>
      </c>
      <c r="AJ610" s="253"/>
      <c r="AK610" s="253"/>
      <c r="AL610" s="253" t="str" cm="1">
        <f t="array" ref="AL610">IF(A610="","",INDEX(근로조건!$A$5:$AF$1048576,MATCH(A610,근로조건!$A$5:$A$1048576,0)+0,20))</f>
        <v/>
      </c>
      <c r="AM610" s="253"/>
      <c r="AN610" s="253"/>
      <c r="AO610" s="253"/>
      <c r="AP610" s="260"/>
      <c r="AQ610" s="123"/>
      <c r="AR610" s="166"/>
      <c r="AS610" s="267"/>
      <c r="AT610" s="266"/>
      <c r="AU610" s="266"/>
      <c r="AV610" s="266"/>
    </row>
    <row r="611" spans="1:48" x14ac:dyDescent="0.3">
      <c r="A611" s="52"/>
      <c r="B611" s="54"/>
      <c r="C611" s="53"/>
      <c r="D611" s="53"/>
      <c r="E611" s="53"/>
      <c r="F611" s="57"/>
      <c r="G611" s="57"/>
      <c r="H611" s="52"/>
      <c r="I611" s="53"/>
      <c r="J611" s="53"/>
      <c r="K611" s="95"/>
      <c r="L611" s="52"/>
      <c r="M611" s="52"/>
      <c r="N611" s="54"/>
      <c r="O611" s="254" t="str" cm="1">
        <f t="array" ref="O611">IF(A611="","",INDEX(근로조건!$A$5:$Y$1048576,MATCH(A611,근로조건!$A$5:$A$1048576,0)+0,15))</f>
        <v/>
      </c>
      <c r="P611" s="255" t="str" cm="1">
        <f t="array" ref="P611">IF(A611="","",INDEX(근로조건!$A$5:$Y$1048576,MATCH(A611,근로조건!$A$5:$A$1048576,0)+0,16))</f>
        <v/>
      </c>
      <c r="Q611" s="256" t="str" cm="1">
        <f t="array" ref="Q611">IF(A611="","",INDEX(근로조건!$A$5:$ZZ$1048576,MATCH(A611,근로조건!$A$5:$A$1048576,0)+0,21))</f>
        <v/>
      </c>
      <c r="R611" s="61"/>
      <c r="S611" s="61"/>
      <c r="T611" s="61"/>
      <c r="U611" s="61"/>
      <c r="V611" s="61"/>
      <c r="W611" s="61"/>
      <c r="X611" s="61"/>
      <c r="Y611" s="61"/>
      <c r="Z611" s="260" t="str">
        <f t="shared" si="30"/>
        <v/>
      </c>
      <c r="AA611" s="260" t="str">
        <f t="shared" si="31"/>
        <v/>
      </c>
      <c r="AB611" s="260" t="str" cm="1">
        <f t="array" ref="AB611">IFERROR(IF(A611="","",INDEX(근로조건!$A$5:$Z$1048576,MATCH(A611,근로조건!$A$5:$A$1048576,0)+0,17)-INDEX(근로조건!$A$5:$Z$1048576,MATCH(A611,근로조건!$A$5:$A$1048576,0)+0,11))*B611,"")</f>
        <v/>
      </c>
      <c r="AC611" s="260" t="str">
        <f t="shared" si="32"/>
        <v/>
      </c>
      <c r="AD611" s="260" t="str" cm="1">
        <f t="array" ref="AD611">IFERROR(IF(A611="","",INDEX(근로조건!$A$5:$L$1048576,MATCH(A611,근로조건!$A$5:$A$1048576,0)+0,12))*B611,"")</f>
        <v/>
      </c>
      <c r="AE611" s="261" t="str" cm="1">
        <f t="array" ref="AE611">IF(A611="","",INDEX(근로조건!$A$5:$AF$1048576,MATCH(A611,근로조건!$A$5:$A$1048576,0)+0,13))</f>
        <v/>
      </c>
      <c r="AF611" s="262" t="str" cm="1">
        <f t="array" ref="AF611">IF(A611="","",INDEX(근로조건!$A$5:$AF$1048576,MATCH(A611,근로조건!$A$5:$A$1048576,0)+0,14))</f>
        <v/>
      </c>
      <c r="AG611" s="261" t="str" cm="1">
        <f t="array" ref="AG611">IF(A611="","",INDEX(근로조건!$A$5:$AF$1048576,MATCH(A611,근로조건!$A$5:$A$1048576,0)+0,11))</f>
        <v/>
      </c>
      <c r="AH611" s="261" t="str" cm="1">
        <f t="array" ref="AH611">IF(A611="","",INDEX(근로조건!$A$5:$AF$1048576,MATCH(A611,근로조건!$A$5:$A$1048576,0)+0,19))</f>
        <v/>
      </c>
      <c r="AI611" s="262" t="str" cm="1">
        <f t="array" ref="AI611">IF(A611="","",INDEX(근로조건!$A$5:$AF$1048576,MATCH(A611,근로조건!$A$5:$A$1048576,0)+0,17))</f>
        <v/>
      </c>
      <c r="AJ611" s="253"/>
      <c r="AK611" s="253"/>
      <c r="AL611" s="253" t="str" cm="1">
        <f t="array" ref="AL611">IF(A611="","",INDEX(근로조건!$A$5:$AF$1048576,MATCH(A611,근로조건!$A$5:$A$1048576,0)+0,20))</f>
        <v/>
      </c>
      <c r="AM611" s="253"/>
      <c r="AN611" s="253"/>
      <c r="AO611" s="253"/>
      <c r="AP611" s="260"/>
      <c r="AQ611" s="123"/>
      <c r="AR611" s="166"/>
      <c r="AS611" s="267"/>
      <c r="AT611" s="266"/>
      <c r="AU611" s="266"/>
      <c r="AV611" s="266"/>
    </row>
    <row r="612" spans="1:48" x14ac:dyDescent="0.3">
      <c r="A612" s="52"/>
      <c r="B612" s="54"/>
      <c r="C612" s="53"/>
      <c r="D612" s="53"/>
      <c r="E612" s="53"/>
      <c r="F612" s="57"/>
      <c r="G612" s="57"/>
      <c r="H612" s="52"/>
      <c r="I612" s="53"/>
      <c r="J612" s="53"/>
      <c r="K612" s="95"/>
      <c r="L612" s="52"/>
      <c r="M612" s="52"/>
      <c r="N612" s="54"/>
      <c r="O612" s="254" t="str" cm="1">
        <f t="array" ref="O612">IF(A612="","",INDEX(근로조건!$A$5:$Y$1048576,MATCH(A612,근로조건!$A$5:$A$1048576,0)+0,15))</f>
        <v/>
      </c>
      <c r="P612" s="255" t="str" cm="1">
        <f t="array" ref="P612">IF(A612="","",INDEX(근로조건!$A$5:$Y$1048576,MATCH(A612,근로조건!$A$5:$A$1048576,0)+0,16))</f>
        <v/>
      </c>
      <c r="Q612" s="256" t="str" cm="1">
        <f t="array" ref="Q612">IF(A612="","",INDEX(근로조건!$A$5:$ZZ$1048576,MATCH(A612,근로조건!$A$5:$A$1048576,0)+0,21))</f>
        <v/>
      </c>
      <c r="R612" s="61"/>
      <c r="S612" s="61"/>
      <c r="T612" s="61"/>
      <c r="U612" s="61"/>
      <c r="V612" s="61"/>
      <c r="W612" s="61"/>
      <c r="X612" s="61"/>
      <c r="Y612" s="61"/>
      <c r="Z612" s="260" t="str">
        <f t="shared" si="30"/>
        <v/>
      </c>
      <c r="AA612" s="260" t="str">
        <f t="shared" si="31"/>
        <v/>
      </c>
      <c r="AB612" s="260" t="str" cm="1">
        <f t="array" ref="AB612">IFERROR(IF(A612="","",INDEX(근로조건!$A$5:$Z$1048576,MATCH(A612,근로조건!$A$5:$A$1048576,0)+0,17)-INDEX(근로조건!$A$5:$Z$1048576,MATCH(A612,근로조건!$A$5:$A$1048576,0)+0,11))*B612,"")</f>
        <v/>
      </c>
      <c r="AC612" s="260" t="str">
        <f t="shared" si="32"/>
        <v/>
      </c>
      <c r="AD612" s="260" t="str" cm="1">
        <f t="array" ref="AD612">IFERROR(IF(A612="","",INDEX(근로조건!$A$5:$L$1048576,MATCH(A612,근로조건!$A$5:$A$1048576,0)+0,12))*B612,"")</f>
        <v/>
      </c>
      <c r="AE612" s="261" t="str" cm="1">
        <f t="array" ref="AE612">IF(A612="","",INDEX(근로조건!$A$5:$AF$1048576,MATCH(A612,근로조건!$A$5:$A$1048576,0)+0,13))</f>
        <v/>
      </c>
      <c r="AF612" s="262" t="str" cm="1">
        <f t="array" ref="AF612">IF(A612="","",INDEX(근로조건!$A$5:$AF$1048576,MATCH(A612,근로조건!$A$5:$A$1048576,0)+0,14))</f>
        <v/>
      </c>
      <c r="AG612" s="261" t="str" cm="1">
        <f t="array" ref="AG612">IF(A612="","",INDEX(근로조건!$A$5:$AF$1048576,MATCH(A612,근로조건!$A$5:$A$1048576,0)+0,11))</f>
        <v/>
      </c>
      <c r="AH612" s="261" t="str" cm="1">
        <f t="array" ref="AH612">IF(A612="","",INDEX(근로조건!$A$5:$AF$1048576,MATCH(A612,근로조건!$A$5:$A$1048576,0)+0,19))</f>
        <v/>
      </c>
      <c r="AI612" s="262" t="str" cm="1">
        <f t="array" ref="AI612">IF(A612="","",INDEX(근로조건!$A$5:$AF$1048576,MATCH(A612,근로조건!$A$5:$A$1048576,0)+0,17))</f>
        <v/>
      </c>
      <c r="AJ612" s="253"/>
      <c r="AK612" s="253"/>
      <c r="AL612" s="253" t="str" cm="1">
        <f t="array" ref="AL612">IF(A612="","",INDEX(근로조건!$A$5:$AF$1048576,MATCH(A612,근로조건!$A$5:$A$1048576,0)+0,20))</f>
        <v/>
      </c>
      <c r="AM612" s="253"/>
      <c r="AN612" s="253"/>
      <c r="AO612" s="253"/>
      <c r="AP612" s="260"/>
      <c r="AQ612" s="123"/>
      <c r="AR612" s="166"/>
      <c r="AS612" s="267"/>
      <c r="AT612" s="266"/>
      <c r="AU612" s="266"/>
      <c r="AV612" s="266"/>
    </row>
    <row r="613" spans="1:48" x14ac:dyDescent="0.3">
      <c r="A613" s="52"/>
      <c r="B613" s="54"/>
      <c r="C613" s="53"/>
      <c r="D613" s="53"/>
      <c r="E613" s="53"/>
      <c r="F613" s="57"/>
      <c r="G613" s="57"/>
      <c r="H613" s="52"/>
      <c r="I613" s="53"/>
      <c r="J613" s="53"/>
      <c r="K613" s="95"/>
      <c r="L613" s="52"/>
      <c r="M613" s="52"/>
      <c r="N613" s="54"/>
      <c r="O613" s="254" t="str" cm="1">
        <f t="array" ref="O613">IF(A613="","",INDEX(근로조건!$A$5:$Y$1048576,MATCH(A613,근로조건!$A$5:$A$1048576,0)+0,15))</f>
        <v/>
      </c>
      <c r="P613" s="255" t="str" cm="1">
        <f t="array" ref="P613">IF(A613="","",INDEX(근로조건!$A$5:$Y$1048576,MATCH(A613,근로조건!$A$5:$A$1048576,0)+0,16))</f>
        <v/>
      </c>
      <c r="Q613" s="256" t="str" cm="1">
        <f t="array" ref="Q613">IF(A613="","",INDEX(근로조건!$A$5:$ZZ$1048576,MATCH(A613,근로조건!$A$5:$A$1048576,0)+0,21))</f>
        <v/>
      </c>
      <c r="R613" s="61"/>
      <c r="S613" s="61"/>
      <c r="T613" s="61"/>
      <c r="U613" s="61"/>
      <c r="V613" s="61"/>
      <c r="W613" s="61"/>
      <c r="X613" s="61"/>
      <c r="Y613" s="61"/>
      <c r="Z613" s="260" t="str">
        <f t="shared" si="30"/>
        <v/>
      </c>
      <c r="AA613" s="260" t="str">
        <f t="shared" si="31"/>
        <v/>
      </c>
      <c r="AB613" s="260" t="str" cm="1">
        <f t="array" ref="AB613">IFERROR(IF(A613="","",INDEX(근로조건!$A$5:$Z$1048576,MATCH(A613,근로조건!$A$5:$A$1048576,0)+0,17)-INDEX(근로조건!$A$5:$Z$1048576,MATCH(A613,근로조건!$A$5:$A$1048576,0)+0,11))*B613,"")</f>
        <v/>
      </c>
      <c r="AC613" s="260" t="str">
        <f t="shared" si="32"/>
        <v/>
      </c>
      <c r="AD613" s="260" t="str" cm="1">
        <f t="array" ref="AD613">IFERROR(IF(A613="","",INDEX(근로조건!$A$5:$L$1048576,MATCH(A613,근로조건!$A$5:$A$1048576,0)+0,12))*B613,"")</f>
        <v/>
      </c>
      <c r="AE613" s="261" t="str" cm="1">
        <f t="array" ref="AE613">IF(A613="","",INDEX(근로조건!$A$5:$AF$1048576,MATCH(A613,근로조건!$A$5:$A$1048576,0)+0,13))</f>
        <v/>
      </c>
      <c r="AF613" s="262" t="str" cm="1">
        <f t="array" ref="AF613">IF(A613="","",INDEX(근로조건!$A$5:$AF$1048576,MATCH(A613,근로조건!$A$5:$A$1048576,0)+0,14))</f>
        <v/>
      </c>
      <c r="AG613" s="261" t="str" cm="1">
        <f t="array" ref="AG613">IF(A613="","",INDEX(근로조건!$A$5:$AF$1048576,MATCH(A613,근로조건!$A$5:$A$1048576,0)+0,11))</f>
        <v/>
      </c>
      <c r="AH613" s="261" t="str" cm="1">
        <f t="array" ref="AH613">IF(A613="","",INDEX(근로조건!$A$5:$AF$1048576,MATCH(A613,근로조건!$A$5:$A$1048576,0)+0,19))</f>
        <v/>
      </c>
      <c r="AI613" s="262" t="str" cm="1">
        <f t="array" ref="AI613">IF(A613="","",INDEX(근로조건!$A$5:$AF$1048576,MATCH(A613,근로조건!$A$5:$A$1048576,0)+0,17))</f>
        <v/>
      </c>
      <c r="AJ613" s="253"/>
      <c r="AK613" s="253"/>
      <c r="AL613" s="253" t="str" cm="1">
        <f t="array" ref="AL613">IF(A613="","",INDEX(근로조건!$A$5:$AF$1048576,MATCH(A613,근로조건!$A$5:$A$1048576,0)+0,20))</f>
        <v/>
      </c>
      <c r="AM613" s="253"/>
      <c r="AN613" s="253"/>
      <c r="AO613" s="253"/>
      <c r="AP613" s="260"/>
      <c r="AQ613" s="123"/>
      <c r="AR613" s="166"/>
      <c r="AS613" s="267"/>
      <c r="AT613" s="266"/>
      <c r="AU613" s="266"/>
      <c r="AV613" s="266"/>
    </row>
    <row r="614" spans="1:48" x14ac:dyDescent="0.3">
      <c r="A614" s="52"/>
      <c r="B614" s="54"/>
      <c r="C614" s="53"/>
      <c r="D614" s="53"/>
      <c r="E614" s="53"/>
      <c r="F614" s="57"/>
      <c r="G614" s="57"/>
      <c r="H614" s="52"/>
      <c r="I614" s="53"/>
      <c r="J614" s="53"/>
      <c r="K614" s="95"/>
      <c r="L614" s="52"/>
      <c r="M614" s="52"/>
      <c r="N614" s="54"/>
      <c r="O614" s="254" t="str" cm="1">
        <f t="array" ref="O614">IF(A614="","",INDEX(근로조건!$A$5:$Y$1048576,MATCH(A614,근로조건!$A$5:$A$1048576,0)+0,15))</f>
        <v/>
      </c>
      <c r="P614" s="255" t="str" cm="1">
        <f t="array" ref="P614">IF(A614="","",INDEX(근로조건!$A$5:$Y$1048576,MATCH(A614,근로조건!$A$5:$A$1048576,0)+0,16))</f>
        <v/>
      </c>
      <c r="Q614" s="256" t="str" cm="1">
        <f t="array" ref="Q614">IF(A614="","",INDEX(근로조건!$A$5:$ZZ$1048576,MATCH(A614,근로조건!$A$5:$A$1048576,0)+0,21))</f>
        <v/>
      </c>
      <c r="R614" s="61"/>
      <c r="S614" s="61"/>
      <c r="T614" s="61"/>
      <c r="U614" s="61"/>
      <c r="V614" s="61"/>
      <c r="W614" s="61"/>
      <c r="X614" s="61"/>
      <c r="Y614" s="61"/>
      <c r="Z614" s="260" t="str">
        <f t="shared" si="30"/>
        <v/>
      </c>
      <c r="AA614" s="260" t="str">
        <f t="shared" si="31"/>
        <v/>
      </c>
      <c r="AB614" s="260" t="str" cm="1">
        <f t="array" ref="AB614">IFERROR(IF(A614="","",INDEX(근로조건!$A$5:$Z$1048576,MATCH(A614,근로조건!$A$5:$A$1048576,0)+0,17)-INDEX(근로조건!$A$5:$Z$1048576,MATCH(A614,근로조건!$A$5:$A$1048576,0)+0,11))*B614,"")</f>
        <v/>
      </c>
      <c r="AC614" s="260" t="str">
        <f t="shared" si="32"/>
        <v/>
      </c>
      <c r="AD614" s="260" t="str" cm="1">
        <f t="array" ref="AD614">IFERROR(IF(A614="","",INDEX(근로조건!$A$5:$L$1048576,MATCH(A614,근로조건!$A$5:$A$1048576,0)+0,12))*B614,"")</f>
        <v/>
      </c>
      <c r="AE614" s="261" t="str" cm="1">
        <f t="array" ref="AE614">IF(A614="","",INDEX(근로조건!$A$5:$AF$1048576,MATCH(A614,근로조건!$A$5:$A$1048576,0)+0,13))</f>
        <v/>
      </c>
      <c r="AF614" s="262" t="str" cm="1">
        <f t="array" ref="AF614">IF(A614="","",INDEX(근로조건!$A$5:$AF$1048576,MATCH(A614,근로조건!$A$5:$A$1048576,0)+0,14))</f>
        <v/>
      </c>
      <c r="AG614" s="261" t="str" cm="1">
        <f t="array" ref="AG614">IF(A614="","",INDEX(근로조건!$A$5:$AF$1048576,MATCH(A614,근로조건!$A$5:$A$1048576,0)+0,11))</f>
        <v/>
      </c>
      <c r="AH614" s="261" t="str" cm="1">
        <f t="array" ref="AH614">IF(A614="","",INDEX(근로조건!$A$5:$AF$1048576,MATCH(A614,근로조건!$A$5:$A$1048576,0)+0,19))</f>
        <v/>
      </c>
      <c r="AI614" s="262" t="str" cm="1">
        <f t="array" ref="AI614">IF(A614="","",INDEX(근로조건!$A$5:$AF$1048576,MATCH(A614,근로조건!$A$5:$A$1048576,0)+0,17))</f>
        <v/>
      </c>
      <c r="AJ614" s="253"/>
      <c r="AK614" s="253"/>
      <c r="AL614" s="253" t="str" cm="1">
        <f t="array" ref="AL614">IF(A614="","",INDEX(근로조건!$A$5:$AF$1048576,MATCH(A614,근로조건!$A$5:$A$1048576,0)+0,20))</f>
        <v/>
      </c>
      <c r="AM614" s="253"/>
      <c r="AN614" s="253"/>
      <c r="AO614" s="253"/>
      <c r="AP614" s="260"/>
      <c r="AQ614" s="123"/>
      <c r="AR614" s="166"/>
      <c r="AS614" s="267"/>
      <c r="AT614" s="266"/>
      <c r="AU614" s="266"/>
      <c r="AV614" s="266"/>
    </row>
    <row r="615" spans="1:48" x14ac:dyDescent="0.3">
      <c r="A615" s="52"/>
      <c r="B615" s="54"/>
      <c r="C615" s="53"/>
      <c r="D615" s="53"/>
      <c r="E615" s="53"/>
      <c r="F615" s="57"/>
      <c r="G615" s="57"/>
      <c r="H615" s="52"/>
      <c r="I615" s="53"/>
      <c r="J615" s="53"/>
      <c r="K615" s="95"/>
      <c r="L615" s="52"/>
      <c r="M615" s="52"/>
      <c r="N615" s="54"/>
      <c r="O615" s="254" t="str" cm="1">
        <f t="array" ref="O615">IF(A615="","",INDEX(근로조건!$A$5:$Y$1048576,MATCH(A615,근로조건!$A$5:$A$1048576,0)+0,15))</f>
        <v/>
      </c>
      <c r="P615" s="255" t="str" cm="1">
        <f t="array" ref="P615">IF(A615="","",INDEX(근로조건!$A$5:$Y$1048576,MATCH(A615,근로조건!$A$5:$A$1048576,0)+0,16))</f>
        <v/>
      </c>
      <c r="Q615" s="256" t="str" cm="1">
        <f t="array" ref="Q615">IF(A615="","",INDEX(근로조건!$A$5:$ZZ$1048576,MATCH(A615,근로조건!$A$5:$A$1048576,0)+0,21))</f>
        <v/>
      </c>
      <c r="R615" s="61"/>
      <c r="S615" s="61"/>
      <c r="T615" s="61"/>
      <c r="U615" s="61"/>
      <c r="V615" s="61"/>
      <c r="W615" s="61"/>
      <c r="X615" s="61"/>
      <c r="Y615" s="61"/>
      <c r="Z615" s="260" t="str">
        <f t="shared" si="30"/>
        <v/>
      </c>
      <c r="AA615" s="260" t="str">
        <f t="shared" si="31"/>
        <v/>
      </c>
      <c r="AB615" s="260" t="str" cm="1">
        <f t="array" ref="AB615">IFERROR(IF(A615="","",INDEX(근로조건!$A$5:$Z$1048576,MATCH(A615,근로조건!$A$5:$A$1048576,0)+0,17)-INDEX(근로조건!$A$5:$Z$1048576,MATCH(A615,근로조건!$A$5:$A$1048576,0)+0,11))*B615,"")</f>
        <v/>
      </c>
      <c r="AC615" s="260" t="str">
        <f t="shared" si="32"/>
        <v/>
      </c>
      <c r="AD615" s="260" t="str" cm="1">
        <f t="array" ref="AD615">IFERROR(IF(A615="","",INDEX(근로조건!$A$5:$L$1048576,MATCH(A615,근로조건!$A$5:$A$1048576,0)+0,12))*B615,"")</f>
        <v/>
      </c>
      <c r="AE615" s="261" t="str" cm="1">
        <f t="array" ref="AE615">IF(A615="","",INDEX(근로조건!$A$5:$AF$1048576,MATCH(A615,근로조건!$A$5:$A$1048576,0)+0,13))</f>
        <v/>
      </c>
      <c r="AF615" s="262" t="str" cm="1">
        <f t="array" ref="AF615">IF(A615="","",INDEX(근로조건!$A$5:$AF$1048576,MATCH(A615,근로조건!$A$5:$A$1048576,0)+0,14))</f>
        <v/>
      </c>
      <c r="AG615" s="261" t="str" cm="1">
        <f t="array" ref="AG615">IF(A615="","",INDEX(근로조건!$A$5:$AF$1048576,MATCH(A615,근로조건!$A$5:$A$1048576,0)+0,11))</f>
        <v/>
      </c>
      <c r="AH615" s="261" t="str" cm="1">
        <f t="array" ref="AH615">IF(A615="","",INDEX(근로조건!$A$5:$AF$1048576,MATCH(A615,근로조건!$A$5:$A$1048576,0)+0,19))</f>
        <v/>
      </c>
      <c r="AI615" s="262" t="str" cm="1">
        <f t="array" ref="AI615">IF(A615="","",INDEX(근로조건!$A$5:$AF$1048576,MATCH(A615,근로조건!$A$5:$A$1048576,0)+0,17))</f>
        <v/>
      </c>
      <c r="AJ615" s="253"/>
      <c r="AK615" s="253"/>
      <c r="AL615" s="253" t="str" cm="1">
        <f t="array" ref="AL615">IF(A615="","",INDEX(근로조건!$A$5:$AF$1048576,MATCH(A615,근로조건!$A$5:$A$1048576,0)+0,20))</f>
        <v/>
      </c>
      <c r="AM615" s="253"/>
      <c r="AN615" s="253"/>
      <c r="AO615" s="253"/>
      <c r="AP615" s="260"/>
      <c r="AQ615" s="123"/>
      <c r="AR615" s="166"/>
      <c r="AS615" s="267"/>
      <c r="AT615" s="266"/>
      <c r="AU615" s="266"/>
      <c r="AV615" s="266"/>
    </row>
    <row r="616" spans="1:48" x14ac:dyDescent="0.3">
      <c r="A616" s="52"/>
      <c r="B616" s="54"/>
      <c r="C616" s="53"/>
      <c r="D616" s="53"/>
      <c r="E616" s="53"/>
      <c r="F616" s="57"/>
      <c r="G616" s="57"/>
      <c r="H616" s="52"/>
      <c r="I616" s="53"/>
      <c r="J616" s="53"/>
      <c r="K616" s="95"/>
      <c r="L616" s="52"/>
      <c r="M616" s="52"/>
      <c r="N616" s="54"/>
      <c r="O616" s="254" t="str" cm="1">
        <f t="array" ref="O616">IF(A616="","",INDEX(근로조건!$A$5:$Y$1048576,MATCH(A616,근로조건!$A$5:$A$1048576,0)+0,15))</f>
        <v/>
      </c>
      <c r="P616" s="255" t="str" cm="1">
        <f t="array" ref="P616">IF(A616="","",INDEX(근로조건!$A$5:$Y$1048576,MATCH(A616,근로조건!$A$5:$A$1048576,0)+0,16))</f>
        <v/>
      </c>
      <c r="Q616" s="256" t="str" cm="1">
        <f t="array" ref="Q616">IF(A616="","",INDEX(근로조건!$A$5:$ZZ$1048576,MATCH(A616,근로조건!$A$5:$A$1048576,0)+0,21))</f>
        <v/>
      </c>
      <c r="R616" s="61"/>
      <c r="S616" s="61"/>
      <c r="T616" s="61"/>
      <c r="U616" s="61"/>
      <c r="V616" s="61"/>
      <c r="W616" s="61"/>
      <c r="X616" s="61"/>
      <c r="Y616" s="61"/>
      <c r="Z616" s="260" t="str">
        <f t="shared" si="30"/>
        <v/>
      </c>
      <c r="AA616" s="260" t="str">
        <f t="shared" si="31"/>
        <v/>
      </c>
      <c r="AB616" s="260" t="str" cm="1">
        <f t="array" ref="AB616">IFERROR(IF(A616="","",INDEX(근로조건!$A$5:$Z$1048576,MATCH(A616,근로조건!$A$5:$A$1048576,0)+0,17)-INDEX(근로조건!$A$5:$Z$1048576,MATCH(A616,근로조건!$A$5:$A$1048576,0)+0,11))*B616,"")</f>
        <v/>
      </c>
      <c r="AC616" s="260" t="str">
        <f t="shared" si="32"/>
        <v/>
      </c>
      <c r="AD616" s="260" t="str" cm="1">
        <f t="array" ref="AD616">IFERROR(IF(A616="","",INDEX(근로조건!$A$5:$L$1048576,MATCH(A616,근로조건!$A$5:$A$1048576,0)+0,12))*B616,"")</f>
        <v/>
      </c>
      <c r="AE616" s="261" t="str" cm="1">
        <f t="array" ref="AE616">IF(A616="","",INDEX(근로조건!$A$5:$AF$1048576,MATCH(A616,근로조건!$A$5:$A$1048576,0)+0,13))</f>
        <v/>
      </c>
      <c r="AF616" s="262" t="str" cm="1">
        <f t="array" ref="AF616">IF(A616="","",INDEX(근로조건!$A$5:$AF$1048576,MATCH(A616,근로조건!$A$5:$A$1048576,0)+0,14))</f>
        <v/>
      </c>
      <c r="AG616" s="261" t="str" cm="1">
        <f t="array" ref="AG616">IF(A616="","",INDEX(근로조건!$A$5:$AF$1048576,MATCH(A616,근로조건!$A$5:$A$1048576,0)+0,11))</f>
        <v/>
      </c>
      <c r="AH616" s="261" t="str" cm="1">
        <f t="array" ref="AH616">IF(A616="","",INDEX(근로조건!$A$5:$AF$1048576,MATCH(A616,근로조건!$A$5:$A$1048576,0)+0,19))</f>
        <v/>
      </c>
      <c r="AI616" s="262" t="str" cm="1">
        <f t="array" ref="AI616">IF(A616="","",INDEX(근로조건!$A$5:$AF$1048576,MATCH(A616,근로조건!$A$5:$A$1048576,0)+0,17))</f>
        <v/>
      </c>
      <c r="AJ616" s="253"/>
      <c r="AK616" s="253"/>
      <c r="AL616" s="253" t="str" cm="1">
        <f t="array" ref="AL616">IF(A616="","",INDEX(근로조건!$A$5:$AF$1048576,MATCH(A616,근로조건!$A$5:$A$1048576,0)+0,20))</f>
        <v/>
      </c>
      <c r="AM616" s="253"/>
      <c r="AN616" s="253"/>
      <c r="AO616" s="253"/>
      <c r="AP616" s="260"/>
      <c r="AQ616" s="123"/>
      <c r="AR616" s="166"/>
      <c r="AS616" s="267"/>
      <c r="AT616" s="266"/>
      <c r="AU616" s="266"/>
      <c r="AV616" s="266"/>
    </row>
    <row r="617" spans="1:48" x14ac:dyDescent="0.3">
      <c r="A617" s="52"/>
      <c r="B617" s="54"/>
      <c r="C617" s="53"/>
      <c r="D617" s="53"/>
      <c r="E617" s="53"/>
      <c r="F617" s="57"/>
      <c r="G617" s="57"/>
      <c r="H617" s="52"/>
      <c r="I617" s="53"/>
      <c r="J617" s="53"/>
      <c r="K617" s="95"/>
      <c r="L617" s="52"/>
      <c r="M617" s="52"/>
      <c r="N617" s="54"/>
      <c r="O617" s="254" t="str" cm="1">
        <f t="array" ref="O617">IF(A617="","",INDEX(근로조건!$A$5:$Y$1048576,MATCH(A617,근로조건!$A$5:$A$1048576,0)+0,15))</f>
        <v/>
      </c>
      <c r="P617" s="255" t="str" cm="1">
        <f t="array" ref="P617">IF(A617="","",INDEX(근로조건!$A$5:$Y$1048576,MATCH(A617,근로조건!$A$5:$A$1048576,0)+0,16))</f>
        <v/>
      </c>
      <c r="Q617" s="256" t="str" cm="1">
        <f t="array" ref="Q617">IF(A617="","",INDEX(근로조건!$A$5:$ZZ$1048576,MATCH(A617,근로조건!$A$5:$A$1048576,0)+0,21))</f>
        <v/>
      </c>
      <c r="R617" s="61"/>
      <c r="S617" s="61"/>
      <c r="T617" s="61"/>
      <c r="U617" s="61"/>
      <c r="V617" s="61"/>
      <c r="W617" s="61"/>
      <c r="X617" s="61"/>
      <c r="Y617" s="61"/>
      <c r="Z617" s="260" t="str">
        <f t="shared" si="30"/>
        <v/>
      </c>
      <c r="AA617" s="260" t="str">
        <f t="shared" si="31"/>
        <v/>
      </c>
      <c r="AB617" s="260" t="str" cm="1">
        <f t="array" ref="AB617">IFERROR(IF(A617="","",INDEX(근로조건!$A$5:$Z$1048576,MATCH(A617,근로조건!$A$5:$A$1048576,0)+0,17)-INDEX(근로조건!$A$5:$Z$1048576,MATCH(A617,근로조건!$A$5:$A$1048576,0)+0,11))*B617,"")</f>
        <v/>
      </c>
      <c r="AC617" s="260" t="str">
        <f t="shared" si="32"/>
        <v/>
      </c>
      <c r="AD617" s="260" t="str" cm="1">
        <f t="array" ref="AD617">IFERROR(IF(A617="","",INDEX(근로조건!$A$5:$L$1048576,MATCH(A617,근로조건!$A$5:$A$1048576,0)+0,12))*B617,"")</f>
        <v/>
      </c>
      <c r="AE617" s="261" t="str" cm="1">
        <f t="array" ref="AE617">IF(A617="","",INDEX(근로조건!$A$5:$AF$1048576,MATCH(A617,근로조건!$A$5:$A$1048576,0)+0,13))</f>
        <v/>
      </c>
      <c r="AF617" s="262" t="str" cm="1">
        <f t="array" ref="AF617">IF(A617="","",INDEX(근로조건!$A$5:$AF$1048576,MATCH(A617,근로조건!$A$5:$A$1048576,0)+0,14))</f>
        <v/>
      </c>
      <c r="AG617" s="261" t="str" cm="1">
        <f t="array" ref="AG617">IF(A617="","",INDEX(근로조건!$A$5:$AF$1048576,MATCH(A617,근로조건!$A$5:$A$1048576,0)+0,11))</f>
        <v/>
      </c>
      <c r="AH617" s="261" t="str" cm="1">
        <f t="array" ref="AH617">IF(A617="","",INDEX(근로조건!$A$5:$AF$1048576,MATCH(A617,근로조건!$A$5:$A$1048576,0)+0,19))</f>
        <v/>
      </c>
      <c r="AI617" s="262" t="str" cm="1">
        <f t="array" ref="AI617">IF(A617="","",INDEX(근로조건!$A$5:$AF$1048576,MATCH(A617,근로조건!$A$5:$A$1048576,0)+0,17))</f>
        <v/>
      </c>
      <c r="AJ617" s="253"/>
      <c r="AK617" s="253"/>
      <c r="AL617" s="253" t="str" cm="1">
        <f t="array" ref="AL617">IF(A617="","",INDEX(근로조건!$A$5:$AF$1048576,MATCH(A617,근로조건!$A$5:$A$1048576,0)+0,20))</f>
        <v/>
      </c>
      <c r="AM617" s="253"/>
      <c r="AN617" s="253"/>
      <c r="AO617" s="253"/>
      <c r="AP617" s="260"/>
      <c r="AQ617" s="123"/>
      <c r="AR617" s="166"/>
      <c r="AS617" s="267"/>
      <c r="AT617" s="266"/>
      <c r="AU617" s="266"/>
      <c r="AV617" s="266"/>
    </row>
    <row r="618" spans="1:48" x14ac:dyDescent="0.3">
      <c r="A618" s="52"/>
      <c r="B618" s="54"/>
      <c r="C618" s="53"/>
      <c r="D618" s="53"/>
      <c r="E618" s="53"/>
      <c r="F618" s="57"/>
      <c r="G618" s="57"/>
      <c r="H618" s="52"/>
      <c r="I618" s="53"/>
      <c r="J618" s="53"/>
      <c r="K618" s="95"/>
      <c r="L618" s="52"/>
      <c r="M618" s="52"/>
      <c r="N618" s="54"/>
      <c r="O618" s="254" t="str" cm="1">
        <f t="array" ref="O618">IF(A618="","",INDEX(근로조건!$A$5:$Y$1048576,MATCH(A618,근로조건!$A$5:$A$1048576,0)+0,15))</f>
        <v/>
      </c>
      <c r="P618" s="255" t="str" cm="1">
        <f t="array" ref="P618">IF(A618="","",INDEX(근로조건!$A$5:$Y$1048576,MATCH(A618,근로조건!$A$5:$A$1048576,0)+0,16))</f>
        <v/>
      </c>
      <c r="Q618" s="256" t="str" cm="1">
        <f t="array" ref="Q618">IF(A618="","",INDEX(근로조건!$A$5:$ZZ$1048576,MATCH(A618,근로조건!$A$5:$A$1048576,0)+0,21))</f>
        <v/>
      </c>
      <c r="R618" s="61"/>
      <c r="S618" s="61"/>
      <c r="T618" s="61"/>
      <c r="U618" s="61"/>
      <c r="V618" s="61"/>
      <c r="W618" s="61"/>
      <c r="X618" s="61"/>
      <c r="Y618" s="61"/>
      <c r="Z618" s="260" t="str">
        <f t="shared" si="30"/>
        <v/>
      </c>
      <c r="AA618" s="260" t="str">
        <f t="shared" si="31"/>
        <v/>
      </c>
      <c r="AB618" s="260" t="str" cm="1">
        <f t="array" ref="AB618">IFERROR(IF(A618="","",INDEX(근로조건!$A$5:$Z$1048576,MATCH(A618,근로조건!$A$5:$A$1048576,0)+0,17)-INDEX(근로조건!$A$5:$Z$1048576,MATCH(A618,근로조건!$A$5:$A$1048576,0)+0,11))*B618,"")</f>
        <v/>
      </c>
      <c r="AC618" s="260" t="str">
        <f t="shared" si="32"/>
        <v/>
      </c>
      <c r="AD618" s="260" t="str" cm="1">
        <f t="array" ref="AD618">IFERROR(IF(A618="","",INDEX(근로조건!$A$5:$L$1048576,MATCH(A618,근로조건!$A$5:$A$1048576,0)+0,12))*B618,"")</f>
        <v/>
      </c>
      <c r="AE618" s="261" t="str" cm="1">
        <f t="array" ref="AE618">IF(A618="","",INDEX(근로조건!$A$5:$AF$1048576,MATCH(A618,근로조건!$A$5:$A$1048576,0)+0,13))</f>
        <v/>
      </c>
      <c r="AF618" s="262" t="str" cm="1">
        <f t="array" ref="AF618">IF(A618="","",INDEX(근로조건!$A$5:$AF$1048576,MATCH(A618,근로조건!$A$5:$A$1048576,0)+0,14))</f>
        <v/>
      </c>
      <c r="AG618" s="261" t="str" cm="1">
        <f t="array" ref="AG618">IF(A618="","",INDEX(근로조건!$A$5:$AF$1048576,MATCH(A618,근로조건!$A$5:$A$1048576,0)+0,11))</f>
        <v/>
      </c>
      <c r="AH618" s="261" t="str" cm="1">
        <f t="array" ref="AH618">IF(A618="","",INDEX(근로조건!$A$5:$AF$1048576,MATCH(A618,근로조건!$A$5:$A$1048576,0)+0,19))</f>
        <v/>
      </c>
      <c r="AI618" s="262" t="str" cm="1">
        <f t="array" ref="AI618">IF(A618="","",INDEX(근로조건!$A$5:$AF$1048576,MATCH(A618,근로조건!$A$5:$A$1048576,0)+0,17))</f>
        <v/>
      </c>
      <c r="AJ618" s="253"/>
      <c r="AK618" s="253"/>
      <c r="AL618" s="253" t="str" cm="1">
        <f t="array" ref="AL618">IF(A618="","",INDEX(근로조건!$A$5:$AF$1048576,MATCH(A618,근로조건!$A$5:$A$1048576,0)+0,20))</f>
        <v/>
      </c>
      <c r="AM618" s="253"/>
      <c r="AN618" s="253"/>
      <c r="AO618" s="253"/>
      <c r="AP618" s="260"/>
      <c r="AQ618" s="123"/>
      <c r="AR618" s="166"/>
      <c r="AS618" s="267"/>
      <c r="AT618" s="266"/>
      <c r="AU618" s="266"/>
      <c r="AV618" s="266"/>
    </row>
    <row r="619" spans="1:48" x14ac:dyDescent="0.3">
      <c r="A619" s="52"/>
      <c r="B619" s="54"/>
      <c r="C619" s="53"/>
      <c r="D619" s="53"/>
      <c r="E619" s="53"/>
      <c r="F619" s="57"/>
      <c r="G619" s="57"/>
      <c r="H619" s="52"/>
      <c r="I619" s="53"/>
      <c r="J619" s="53"/>
      <c r="K619" s="95"/>
      <c r="L619" s="52"/>
      <c r="M619" s="52"/>
      <c r="N619" s="54"/>
      <c r="O619" s="254" t="str" cm="1">
        <f t="array" ref="O619">IF(A619="","",INDEX(근로조건!$A$5:$Y$1048576,MATCH(A619,근로조건!$A$5:$A$1048576,0)+0,15))</f>
        <v/>
      </c>
      <c r="P619" s="255" t="str" cm="1">
        <f t="array" ref="P619">IF(A619="","",INDEX(근로조건!$A$5:$Y$1048576,MATCH(A619,근로조건!$A$5:$A$1048576,0)+0,16))</f>
        <v/>
      </c>
      <c r="Q619" s="256" t="str" cm="1">
        <f t="array" ref="Q619">IF(A619="","",INDEX(근로조건!$A$5:$ZZ$1048576,MATCH(A619,근로조건!$A$5:$A$1048576,0)+0,21))</f>
        <v/>
      </c>
      <c r="R619" s="61"/>
      <c r="S619" s="61"/>
      <c r="T619" s="61"/>
      <c r="U619" s="61"/>
      <c r="V619" s="61"/>
      <c r="W619" s="61"/>
      <c r="X619" s="61"/>
      <c r="Y619" s="61"/>
      <c r="Z619" s="260" t="str">
        <f t="shared" si="30"/>
        <v/>
      </c>
      <c r="AA619" s="260" t="str">
        <f t="shared" si="31"/>
        <v/>
      </c>
      <c r="AB619" s="260" t="str" cm="1">
        <f t="array" ref="AB619">IFERROR(IF(A619="","",INDEX(근로조건!$A$5:$Z$1048576,MATCH(A619,근로조건!$A$5:$A$1048576,0)+0,17)-INDEX(근로조건!$A$5:$Z$1048576,MATCH(A619,근로조건!$A$5:$A$1048576,0)+0,11))*B619,"")</f>
        <v/>
      </c>
      <c r="AC619" s="260" t="str">
        <f t="shared" si="32"/>
        <v/>
      </c>
      <c r="AD619" s="260" t="str" cm="1">
        <f t="array" ref="AD619">IFERROR(IF(A619="","",INDEX(근로조건!$A$5:$L$1048576,MATCH(A619,근로조건!$A$5:$A$1048576,0)+0,12))*B619,"")</f>
        <v/>
      </c>
      <c r="AE619" s="261" t="str" cm="1">
        <f t="array" ref="AE619">IF(A619="","",INDEX(근로조건!$A$5:$AF$1048576,MATCH(A619,근로조건!$A$5:$A$1048576,0)+0,13))</f>
        <v/>
      </c>
      <c r="AF619" s="262" t="str" cm="1">
        <f t="array" ref="AF619">IF(A619="","",INDEX(근로조건!$A$5:$AF$1048576,MATCH(A619,근로조건!$A$5:$A$1048576,0)+0,14))</f>
        <v/>
      </c>
      <c r="AG619" s="261" t="str" cm="1">
        <f t="array" ref="AG619">IF(A619="","",INDEX(근로조건!$A$5:$AF$1048576,MATCH(A619,근로조건!$A$5:$A$1048576,0)+0,11))</f>
        <v/>
      </c>
      <c r="AH619" s="261" t="str" cm="1">
        <f t="array" ref="AH619">IF(A619="","",INDEX(근로조건!$A$5:$AF$1048576,MATCH(A619,근로조건!$A$5:$A$1048576,0)+0,19))</f>
        <v/>
      </c>
      <c r="AI619" s="262" t="str" cm="1">
        <f t="array" ref="AI619">IF(A619="","",INDEX(근로조건!$A$5:$AF$1048576,MATCH(A619,근로조건!$A$5:$A$1048576,0)+0,17))</f>
        <v/>
      </c>
      <c r="AJ619" s="253"/>
      <c r="AK619" s="253"/>
      <c r="AL619" s="253" t="str" cm="1">
        <f t="array" ref="AL619">IF(A619="","",INDEX(근로조건!$A$5:$AF$1048576,MATCH(A619,근로조건!$A$5:$A$1048576,0)+0,20))</f>
        <v/>
      </c>
      <c r="AM619" s="253"/>
      <c r="AN619" s="253"/>
      <c r="AO619" s="253"/>
      <c r="AP619" s="260"/>
      <c r="AQ619" s="123"/>
      <c r="AR619" s="166"/>
      <c r="AS619" s="267"/>
      <c r="AT619" s="266"/>
      <c r="AU619" s="266"/>
      <c r="AV619" s="266"/>
    </row>
    <row r="620" spans="1:48" x14ac:dyDescent="0.3">
      <c r="A620" s="52"/>
      <c r="B620" s="54"/>
      <c r="C620" s="53"/>
      <c r="D620" s="53"/>
      <c r="E620" s="53"/>
      <c r="F620" s="57"/>
      <c r="G620" s="57"/>
      <c r="H620" s="52"/>
      <c r="I620" s="53"/>
      <c r="J620" s="53"/>
      <c r="K620" s="95"/>
      <c r="L620" s="52"/>
      <c r="M620" s="52"/>
      <c r="N620" s="54"/>
      <c r="O620" s="254" t="str" cm="1">
        <f t="array" ref="O620">IF(A620="","",INDEX(근로조건!$A$5:$Y$1048576,MATCH(A620,근로조건!$A$5:$A$1048576,0)+0,15))</f>
        <v/>
      </c>
      <c r="P620" s="255" t="str" cm="1">
        <f t="array" ref="P620">IF(A620="","",INDEX(근로조건!$A$5:$Y$1048576,MATCH(A620,근로조건!$A$5:$A$1048576,0)+0,16))</f>
        <v/>
      </c>
      <c r="Q620" s="256" t="str" cm="1">
        <f t="array" ref="Q620">IF(A620="","",INDEX(근로조건!$A$5:$ZZ$1048576,MATCH(A620,근로조건!$A$5:$A$1048576,0)+0,21))</f>
        <v/>
      </c>
      <c r="R620" s="61"/>
      <c r="S620" s="61"/>
      <c r="T620" s="61"/>
      <c r="U620" s="61"/>
      <c r="V620" s="61"/>
      <c r="W620" s="61"/>
      <c r="X620" s="61"/>
      <c r="Y620" s="61"/>
      <c r="Z620" s="260" t="str">
        <f t="shared" si="30"/>
        <v/>
      </c>
      <c r="AA620" s="260" t="str">
        <f t="shared" si="31"/>
        <v/>
      </c>
      <c r="AB620" s="260" t="str" cm="1">
        <f t="array" ref="AB620">IFERROR(IF(A620="","",INDEX(근로조건!$A$5:$Z$1048576,MATCH(A620,근로조건!$A$5:$A$1048576,0)+0,17)-INDEX(근로조건!$A$5:$Z$1048576,MATCH(A620,근로조건!$A$5:$A$1048576,0)+0,11))*B620,"")</f>
        <v/>
      </c>
      <c r="AC620" s="260" t="str">
        <f t="shared" si="32"/>
        <v/>
      </c>
      <c r="AD620" s="260" t="str" cm="1">
        <f t="array" ref="AD620">IFERROR(IF(A620="","",INDEX(근로조건!$A$5:$L$1048576,MATCH(A620,근로조건!$A$5:$A$1048576,0)+0,12))*B620,"")</f>
        <v/>
      </c>
      <c r="AE620" s="261" t="str" cm="1">
        <f t="array" ref="AE620">IF(A620="","",INDEX(근로조건!$A$5:$AF$1048576,MATCH(A620,근로조건!$A$5:$A$1048576,0)+0,13))</f>
        <v/>
      </c>
      <c r="AF620" s="262" t="str" cm="1">
        <f t="array" ref="AF620">IF(A620="","",INDEX(근로조건!$A$5:$AF$1048576,MATCH(A620,근로조건!$A$5:$A$1048576,0)+0,14))</f>
        <v/>
      </c>
      <c r="AG620" s="261" t="str" cm="1">
        <f t="array" ref="AG620">IF(A620="","",INDEX(근로조건!$A$5:$AF$1048576,MATCH(A620,근로조건!$A$5:$A$1048576,0)+0,11))</f>
        <v/>
      </c>
      <c r="AH620" s="261" t="str" cm="1">
        <f t="array" ref="AH620">IF(A620="","",INDEX(근로조건!$A$5:$AF$1048576,MATCH(A620,근로조건!$A$5:$A$1048576,0)+0,19))</f>
        <v/>
      </c>
      <c r="AI620" s="262" t="str" cm="1">
        <f t="array" ref="AI620">IF(A620="","",INDEX(근로조건!$A$5:$AF$1048576,MATCH(A620,근로조건!$A$5:$A$1048576,0)+0,17))</f>
        <v/>
      </c>
      <c r="AJ620" s="253"/>
      <c r="AK620" s="253"/>
      <c r="AL620" s="253" t="str" cm="1">
        <f t="array" ref="AL620">IF(A620="","",INDEX(근로조건!$A$5:$AF$1048576,MATCH(A620,근로조건!$A$5:$A$1048576,0)+0,20))</f>
        <v/>
      </c>
      <c r="AM620" s="253"/>
      <c r="AN620" s="253"/>
      <c r="AO620" s="253"/>
      <c r="AP620" s="260"/>
      <c r="AQ620" s="123"/>
      <c r="AR620" s="166"/>
      <c r="AS620" s="267"/>
      <c r="AT620" s="266"/>
      <c r="AU620" s="266"/>
      <c r="AV620" s="266"/>
    </row>
    <row r="621" spans="1:48" x14ac:dyDescent="0.3">
      <c r="A621" s="52"/>
      <c r="B621" s="54"/>
      <c r="C621" s="53"/>
      <c r="D621" s="53"/>
      <c r="E621" s="53"/>
      <c r="F621" s="57"/>
      <c r="G621" s="57"/>
      <c r="H621" s="52"/>
      <c r="I621" s="53"/>
      <c r="J621" s="53"/>
      <c r="K621" s="95"/>
      <c r="L621" s="52"/>
      <c r="M621" s="52"/>
      <c r="N621" s="54"/>
      <c r="O621" s="254" t="str" cm="1">
        <f t="array" ref="O621">IF(A621="","",INDEX(근로조건!$A$5:$Y$1048576,MATCH(A621,근로조건!$A$5:$A$1048576,0)+0,15))</f>
        <v/>
      </c>
      <c r="P621" s="255" t="str" cm="1">
        <f t="array" ref="P621">IF(A621="","",INDEX(근로조건!$A$5:$Y$1048576,MATCH(A621,근로조건!$A$5:$A$1048576,0)+0,16))</f>
        <v/>
      </c>
      <c r="Q621" s="256" t="str" cm="1">
        <f t="array" ref="Q621">IF(A621="","",INDEX(근로조건!$A$5:$ZZ$1048576,MATCH(A621,근로조건!$A$5:$A$1048576,0)+0,21))</f>
        <v/>
      </c>
      <c r="R621" s="61"/>
      <c r="S621" s="61"/>
      <c r="T621" s="61"/>
      <c r="U621" s="61"/>
      <c r="V621" s="61"/>
      <c r="W621" s="61"/>
      <c r="X621" s="61"/>
      <c r="Y621" s="61"/>
      <c r="Z621" s="260" t="str">
        <f t="shared" si="30"/>
        <v/>
      </c>
      <c r="AA621" s="260" t="str">
        <f t="shared" si="31"/>
        <v/>
      </c>
      <c r="AB621" s="260" t="str" cm="1">
        <f t="array" ref="AB621">IFERROR(IF(A621="","",INDEX(근로조건!$A$5:$Z$1048576,MATCH(A621,근로조건!$A$5:$A$1048576,0)+0,17)-INDEX(근로조건!$A$5:$Z$1048576,MATCH(A621,근로조건!$A$5:$A$1048576,0)+0,11))*B621,"")</f>
        <v/>
      </c>
      <c r="AC621" s="260" t="str">
        <f t="shared" si="32"/>
        <v/>
      </c>
      <c r="AD621" s="260" t="str" cm="1">
        <f t="array" ref="AD621">IFERROR(IF(A621="","",INDEX(근로조건!$A$5:$L$1048576,MATCH(A621,근로조건!$A$5:$A$1048576,0)+0,12))*B621,"")</f>
        <v/>
      </c>
      <c r="AE621" s="261" t="str" cm="1">
        <f t="array" ref="AE621">IF(A621="","",INDEX(근로조건!$A$5:$AF$1048576,MATCH(A621,근로조건!$A$5:$A$1048576,0)+0,13))</f>
        <v/>
      </c>
      <c r="AF621" s="262" t="str" cm="1">
        <f t="array" ref="AF621">IF(A621="","",INDEX(근로조건!$A$5:$AF$1048576,MATCH(A621,근로조건!$A$5:$A$1048576,0)+0,14))</f>
        <v/>
      </c>
      <c r="AG621" s="261" t="str" cm="1">
        <f t="array" ref="AG621">IF(A621="","",INDEX(근로조건!$A$5:$AF$1048576,MATCH(A621,근로조건!$A$5:$A$1048576,0)+0,11))</f>
        <v/>
      </c>
      <c r="AH621" s="261" t="str" cm="1">
        <f t="array" ref="AH621">IF(A621="","",INDEX(근로조건!$A$5:$AF$1048576,MATCH(A621,근로조건!$A$5:$A$1048576,0)+0,19))</f>
        <v/>
      </c>
      <c r="AI621" s="262" t="str" cm="1">
        <f t="array" ref="AI621">IF(A621="","",INDEX(근로조건!$A$5:$AF$1048576,MATCH(A621,근로조건!$A$5:$A$1048576,0)+0,17))</f>
        <v/>
      </c>
      <c r="AJ621" s="253"/>
      <c r="AK621" s="253"/>
      <c r="AL621" s="253" t="str" cm="1">
        <f t="array" ref="AL621">IF(A621="","",INDEX(근로조건!$A$5:$AF$1048576,MATCH(A621,근로조건!$A$5:$A$1048576,0)+0,20))</f>
        <v/>
      </c>
      <c r="AM621" s="253"/>
      <c r="AN621" s="253"/>
      <c r="AO621" s="253"/>
      <c r="AP621" s="260"/>
      <c r="AQ621" s="123"/>
      <c r="AR621" s="166"/>
      <c r="AS621" s="267"/>
      <c r="AT621" s="266"/>
      <c r="AU621" s="266"/>
      <c r="AV621" s="266"/>
    </row>
    <row r="622" spans="1:48" x14ac:dyDescent="0.3">
      <c r="A622" s="52"/>
      <c r="B622" s="54"/>
      <c r="C622" s="53"/>
      <c r="D622" s="53"/>
      <c r="E622" s="53"/>
      <c r="F622" s="57"/>
      <c r="G622" s="57"/>
      <c r="H622" s="52"/>
      <c r="I622" s="53"/>
      <c r="J622" s="53"/>
      <c r="K622" s="95"/>
      <c r="L622" s="52"/>
      <c r="M622" s="52"/>
      <c r="N622" s="54"/>
      <c r="O622" s="254" t="str" cm="1">
        <f t="array" ref="O622">IF(A622="","",INDEX(근로조건!$A$5:$Y$1048576,MATCH(A622,근로조건!$A$5:$A$1048576,0)+0,15))</f>
        <v/>
      </c>
      <c r="P622" s="255" t="str" cm="1">
        <f t="array" ref="P622">IF(A622="","",INDEX(근로조건!$A$5:$Y$1048576,MATCH(A622,근로조건!$A$5:$A$1048576,0)+0,16))</f>
        <v/>
      </c>
      <c r="Q622" s="256" t="str" cm="1">
        <f t="array" ref="Q622">IF(A622="","",INDEX(근로조건!$A$5:$ZZ$1048576,MATCH(A622,근로조건!$A$5:$A$1048576,0)+0,21))</f>
        <v/>
      </c>
      <c r="R622" s="61"/>
      <c r="S622" s="61"/>
      <c r="T622" s="61"/>
      <c r="U622" s="61"/>
      <c r="V622" s="61"/>
      <c r="W622" s="61"/>
      <c r="X622" s="61"/>
      <c r="Y622" s="61"/>
      <c r="Z622" s="260" t="str">
        <f t="shared" si="30"/>
        <v/>
      </c>
      <c r="AA622" s="260" t="str">
        <f t="shared" si="31"/>
        <v/>
      </c>
      <c r="AB622" s="260" t="str" cm="1">
        <f t="array" ref="AB622">IFERROR(IF(A622="","",INDEX(근로조건!$A$5:$Z$1048576,MATCH(A622,근로조건!$A$5:$A$1048576,0)+0,17)-INDEX(근로조건!$A$5:$Z$1048576,MATCH(A622,근로조건!$A$5:$A$1048576,0)+0,11))*B622,"")</f>
        <v/>
      </c>
      <c r="AC622" s="260" t="str">
        <f t="shared" si="32"/>
        <v/>
      </c>
      <c r="AD622" s="260" t="str" cm="1">
        <f t="array" ref="AD622">IFERROR(IF(A622="","",INDEX(근로조건!$A$5:$L$1048576,MATCH(A622,근로조건!$A$5:$A$1048576,0)+0,12))*B622,"")</f>
        <v/>
      </c>
      <c r="AE622" s="261" t="str" cm="1">
        <f t="array" ref="AE622">IF(A622="","",INDEX(근로조건!$A$5:$AF$1048576,MATCH(A622,근로조건!$A$5:$A$1048576,0)+0,13))</f>
        <v/>
      </c>
      <c r="AF622" s="262" t="str" cm="1">
        <f t="array" ref="AF622">IF(A622="","",INDEX(근로조건!$A$5:$AF$1048576,MATCH(A622,근로조건!$A$5:$A$1048576,0)+0,14))</f>
        <v/>
      </c>
      <c r="AG622" s="261" t="str" cm="1">
        <f t="array" ref="AG622">IF(A622="","",INDEX(근로조건!$A$5:$AF$1048576,MATCH(A622,근로조건!$A$5:$A$1048576,0)+0,11))</f>
        <v/>
      </c>
      <c r="AH622" s="261" t="str" cm="1">
        <f t="array" ref="AH622">IF(A622="","",INDEX(근로조건!$A$5:$AF$1048576,MATCH(A622,근로조건!$A$5:$A$1048576,0)+0,19))</f>
        <v/>
      </c>
      <c r="AI622" s="262" t="str" cm="1">
        <f t="array" ref="AI622">IF(A622="","",INDEX(근로조건!$A$5:$AF$1048576,MATCH(A622,근로조건!$A$5:$A$1048576,0)+0,17))</f>
        <v/>
      </c>
      <c r="AJ622" s="253"/>
      <c r="AK622" s="253"/>
      <c r="AL622" s="253" t="str" cm="1">
        <f t="array" ref="AL622">IF(A622="","",INDEX(근로조건!$A$5:$AF$1048576,MATCH(A622,근로조건!$A$5:$A$1048576,0)+0,20))</f>
        <v/>
      </c>
      <c r="AM622" s="253"/>
      <c r="AN622" s="253"/>
      <c r="AO622" s="253"/>
      <c r="AP622" s="260"/>
      <c r="AQ622" s="123"/>
      <c r="AR622" s="166"/>
      <c r="AS622" s="267"/>
      <c r="AT622" s="266"/>
      <c r="AU622" s="266"/>
      <c r="AV622" s="266"/>
    </row>
    <row r="623" spans="1:48" x14ac:dyDescent="0.3">
      <c r="A623" s="52"/>
      <c r="B623" s="54"/>
      <c r="C623" s="53"/>
      <c r="D623" s="53"/>
      <c r="E623" s="53"/>
      <c r="F623" s="57"/>
      <c r="G623" s="57"/>
      <c r="H623" s="52"/>
      <c r="I623" s="53"/>
      <c r="J623" s="53"/>
      <c r="K623" s="95"/>
      <c r="L623" s="52"/>
      <c r="M623" s="52"/>
      <c r="N623" s="54"/>
      <c r="O623" s="254" t="str" cm="1">
        <f t="array" ref="O623">IF(A623="","",INDEX(근로조건!$A$5:$Y$1048576,MATCH(A623,근로조건!$A$5:$A$1048576,0)+0,15))</f>
        <v/>
      </c>
      <c r="P623" s="255" t="str" cm="1">
        <f t="array" ref="P623">IF(A623="","",INDEX(근로조건!$A$5:$Y$1048576,MATCH(A623,근로조건!$A$5:$A$1048576,0)+0,16))</f>
        <v/>
      </c>
      <c r="Q623" s="256" t="str" cm="1">
        <f t="array" ref="Q623">IF(A623="","",INDEX(근로조건!$A$5:$ZZ$1048576,MATCH(A623,근로조건!$A$5:$A$1048576,0)+0,21))</f>
        <v/>
      </c>
      <c r="R623" s="61"/>
      <c r="S623" s="61"/>
      <c r="T623" s="61"/>
      <c r="U623" s="61"/>
      <c r="V623" s="61"/>
      <c r="W623" s="61"/>
      <c r="X623" s="61"/>
      <c r="Y623" s="61"/>
      <c r="Z623" s="260" t="str">
        <f t="shared" si="30"/>
        <v/>
      </c>
      <c r="AA623" s="260" t="str">
        <f t="shared" si="31"/>
        <v/>
      </c>
      <c r="AB623" s="260" t="str" cm="1">
        <f t="array" ref="AB623">IFERROR(IF(A623="","",INDEX(근로조건!$A$5:$Z$1048576,MATCH(A623,근로조건!$A$5:$A$1048576,0)+0,17)-INDEX(근로조건!$A$5:$Z$1048576,MATCH(A623,근로조건!$A$5:$A$1048576,0)+0,11))*B623,"")</f>
        <v/>
      </c>
      <c r="AC623" s="260" t="str">
        <f t="shared" si="32"/>
        <v/>
      </c>
      <c r="AD623" s="260" t="str" cm="1">
        <f t="array" ref="AD623">IFERROR(IF(A623="","",INDEX(근로조건!$A$5:$L$1048576,MATCH(A623,근로조건!$A$5:$A$1048576,0)+0,12))*B623,"")</f>
        <v/>
      </c>
      <c r="AE623" s="261" t="str" cm="1">
        <f t="array" ref="AE623">IF(A623="","",INDEX(근로조건!$A$5:$AF$1048576,MATCH(A623,근로조건!$A$5:$A$1048576,0)+0,13))</f>
        <v/>
      </c>
      <c r="AF623" s="262" t="str" cm="1">
        <f t="array" ref="AF623">IF(A623="","",INDEX(근로조건!$A$5:$AF$1048576,MATCH(A623,근로조건!$A$5:$A$1048576,0)+0,14))</f>
        <v/>
      </c>
      <c r="AG623" s="261" t="str" cm="1">
        <f t="array" ref="AG623">IF(A623="","",INDEX(근로조건!$A$5:$AF$1048576,MATCH(A623,근로조건!$A$5:$A$1048576,0)+0,11))</f>
        <v/>
      </c>
      <c r="AH623" s="261" t="str" cm="1">
        <f t="array" ref="AH623">IF(A623="","",INDEX(근로조건!$A$5:$AF$1048576,MATCH(A623,근로조건!$A$5:$A$1048576,0)+0,19))</f>
        <v/>
      </c>
      <c r="AI623" s="262" t="str" cm="1">
        <f t="array" ref="AI623">IF(A623="","",INDEX(근로조건!$A$5:$AF$1048576,MATCH(A623,근로조건!$A$5:$A$1048576,0)+0,17))</f>
        <v/>
      </c>
      <c r="AJ623" s="253"/>
      <c r="AK623" s="253"/>
      <c r="AL623" s="253" t="str" cm="1">
        <f t="array" ref="AL623">IF(A623="","",INDEX(근로조건!$A$5:$AF$1048576,MATCH(A623,근로조건!$A$5:$A$1048576,0)+0,20))</f>
        <v/>
      </c>
      <c r="AM623" s="253"/>
      <c r="AN623" s="253"/>
      <c r="AO623" s="253"/>
      <c r="AP623" s="260"/>
      <c r="AQ623" s="123"/>
      <c r="AR623" s="166"/>
      <c r="AS623" s="267"/>
      <c r="AT623" s="266"/>
      <c r="AU623" s="266"/>
      <c r="AV623" s="266"/>
    </row>
    <row r="624" spans="1:48" x14ac:dyDescent="0.3">
      <c r="A624" s="52"/>
      <c r="B624" s="54"/>
      <c r="C624" s="53"/>
      <c r="D624" s="53"/>
      <c r="E624" s="53"/>
      <c r="F624" s="57"/>
      <c r="G624" s="57"/>
      <c r="H624" s="52"/>
      <c r="I624" s="53"/>
      <c r="J624" s="53"/>
      <c r="K624" s="95"/>
      <c r="L624" s="52"/>
      <c r="M624" s="52"/>
      <c r="N624" s="54"/>
      <c r="O624" s="254" t="str" cm="1">
        <f t="array" ref="O624">IF(A624="","",INDEX(근로조건!$A$5:$Y$1048576,MATCH(A624,근로조건!$A$5:$A$1048576,0)+0,15))</f>
        <v/>
      </c>
      <c r="P624" s="255" t="str" cm="1">
        <f t="array" ref="P624">IF(A624="","",INDEX(근로조건!$A$5:$Y$1048576,MATCH(A624,근로조건!$A$5:$A$1048576,0)+0,16))</f>
        <v/>
      </c>
      <c r="Q624" s="256" t="str" cm="1">
        <f t="array" ref="Q624">IF(A624="","",INDEX(근로조건!$A$5:$ZZ$1048576,MATCH(A624,근로조건!$A$5:$A$1048576,0)+0,21))</f>
        <v/>
      </c>
      <c r="R624" s="61"/>
      <c r="S624" s="61"/>
      <c r="T624" s="61"/>
      <c r="U624" s="61"/>
      <c r="V624" s="61"/>
      <c r="W624" s="61"/>
      <c r="X624" s="61"/>
      <c r="Y624" s="61"/>
      <c r="Z624" s="260" t="str">
        <f t="shared" si="30"/>
        <v/>
      </c>
      <c r="AA624" s="260" t="str">
        <f t="shared" si="31"/>
        <v/>
      </c>
      <c r="AB624" s="260" t="str" cm="1">
        <f t="array" ref="AB624">IFERROR(IF(A624="","",INDEX(근로조건!$A$5:$Z$1048576,MATCH(A624,근로조건!$A$5:$A$1048576,0)+0,17)-INDEX(근로조건!$A$5:$Z$1048576,MATCH(A624,근로조건!$A$5:$A$1048576,0)+0,11))*B624,"")</f>
        <v/>
      </c>
      <c r="AC624" s="260" t="str">
        <f t="shared" si="32"/>
        <v/>
      </c>
      <c r="AD624" s="260" t="str" cm="1">
        <f t="array" ref="AD624">IFERROR(IF(A624="","",INDEX(근로조건!$A$5:$L$1048576,MATCH(A624,근로조건!$A$5:$A$1048576,0)+0,12))*B624,"")</f>
        <v/>
      </c>
      <c r="AE624" s="261" t="str" cm="1">
        <f t="array" ref="AE624">IF(A624="","",INDEX(근로조건!$A$5:$AF$1048576,MATCH(A624,근로조건!$A$5:$A$1048576,0)+0,13))</f>
        <v/>
      </c>
      <c r="AF624" s="262" t="str" cm="1">
        <f t="array" ref="AF624">IF(A624="","",INDEX(근로조건!$A$5:$AF$1048576,MATCH(A624,근로조건!$A$5:$A$1048576,0)+0,14))</f>
        <v/>
      </c>
      <c r="AG624" s="261" t="str" cm="1">
        <f t="array" ref="AG624">IF(A624="","",INDEX(근로조건!$A$5:$AF$1048576,MATCH(A624,근로조건!$A$5:$A$1048576,0)+0,11))</f>
        <v/>
      </c>
      <c r="AH624" s="261" t="str" cm="1">
        <f t="array" ref="AH624">IF(A624="","",INDEX(근로조건!$A$5:$AF$1048576,MATCH(A624,근로조건!$A$5:$A$1048576,0)+0,19))</f>
        <v/>
      </c>
      <c r="AI624" s="262" t="str" cm="1">
        <f t="array" ref="AI624">IF(A624="","",INDEX(근로조건!$A$5:$AF$1048576,MATCH(A624,근로조건!$A$5:$A$1048576,0)+0,17))</f>
        <v/>
      </c>
      <c r="AJ624" s="253"/>
      <c r="AK624" s="253"/>
      <c r="AL624" s="253" t="str" cm="1">
        <f t="array" ref="AL624">IF(A624="","",INDEX(근로조건!$A$5:$AF$1048576,MATCH(A624,근로조건!$A$5:$A$1048576,0)+0,20))</f>
        <v/>
      </c>
      <c r="AM624" s="253"/>
      <c r="AN624" s="253"/>
      <c r="AO624" s="253"/>
      <c r="AP624" s="260"/>
      <c r="AQ624" s="123"/>
      <c r="AR624" s="166"/>
      <c r="AS624" s="267"/>
      <c r="AT624" s="266"/>
      <c r="AU624" s="266"/>
      <c r="AV624" s="266"/>
    </row>
    <row r="625" spans="1:48" x14ac:dyDescent="0.3">
      <c r="A625" s="52"/>
      <c r="B625" s="54"/>
      <c r="C625" s="53"/>
      <c r="D625" s="53"/>
      <c r="E625" s="53"/>
      <c r="F625" s="57"/>
      <c r="G625" s="57"/>
      <c r="H625" s="52"/>
      <c r="I625" s="53"/>
      <c r="J625" s="53"/>
      <c r="K625" s="95"/>
      <c r="L625" s="52"/>
      <c r="M625" s="52"/>
      <c r="N625" s="54"/>
      <c r="O625" s="254" t="str" cm="1">
        <f t="array" ref="O625">IF(A625="","",INDEX(근로조건!$A$5:$Y$1048576,MATCH(A625,근로조건!$A$5:$A$1048576,0)+0,15))</f>
        <v/>
      </c>
      <c r="P625" s="255" t="str" cm="1">
        <f t="array" ref="P625">IF(A625="","",INDEX(근로조건!$A$5:$Y$1048576,MATCH(A625,근로조건!$A$5:$A$1048576,0)+0,16))</f>
        <v/>
      </c>
      <c r="Q625" s="256" t="str" cm="1">
        <f t="array" ref="Q625">IF(A625="","",INDEX(근로조건!$A$5:$ZZ$1048576,MATCH(A625,근로조건!$A$5:$A$1048576,0)+0,21))</f>
        <v/>
      </c>
      <c r="R625" s="61"/>
      <c r="S625" s="61"/>
      <c r="T625" s="61"/>
      <c r="U625" s="61"/>
      <c r="V625" s="61"/>
      <c r="W625" s="61"/>
      <c r="X625" s="61"/>
      <c r="Y625" s="61"/>
      <c r="Z625" s="260" t="str">
        <f t="shared" si="30"/>
        <v/>
      </c>
      <c r="AA625" s="260" t="str">
        <f t="shared" si="31"/>
        <v/>
      </c>
      <c r="AB625" s="260" t="str" cm="1">
        <f t="array" ref="AB625">IFERROR(IF(A625="","",INDEX(근로조건!$A$5:$Z$1048576,MATCH(A625,근로조건!$A$5:$A$1048576,0)+0,17)-INDEX(근로조건!$A$5:$Z$1048576,MATCH(A625,근로조건!$A$5:$A$1048576,0)+0,11))*B625,"")</f>
        <v/>
      </c>
      <c r="AC625" s="260" t="str">
        <f t="shared" si="32"/>
        <v/>
      </c>
      <c r="AD625" s="260" t="str" cm="1">
        <f t="array" ref="AD625">IFERROR(IF(A625="","",INDEX(근로조건!$A$5:$L$1048576,MATCH(A625,근로조건!$A$5:$A$1048576,0)+0,12))*B625,"")</f>
        <v/>
      </c>
      <c r="AE625" s="261" t="str" cm="1">
        <f t="array" ref="AE625">IF(A625="","",INDEX(근로조건!$A$5:$AF$1048576,MATCH(A625,근로조건!$A$5:$A$1048576,0)+0,13))</f>
        <v/>
      </c>
      <c r="AF625" s="262" t="str" cm="1">
        <f t="array" ref="AF625">IF(A625="","",INDEX(근로조건!$A$5:$AF$1048576,MATCH(A625,근로조건!$A$5:$A$1048576,0)+0,14))</f>
        <v/>
      </c>
      <c r="AG625" s="261" t="str" cm="1">
        <f t="array" ref="AG625">IF(A625="","",INDEX(근로조건!$A$5:$AF$1048576,MATCH(A625,근로조건!$A$5:$A$1048576,0)+0,11))</f>
        <v/>
      </c>
      <c r="AH625" s="261" t="str" cm="1">
        <f t="array" ref="AH625">IF(A625="","",INDEX(근로조건!$A$5:$AF$1048576,MATCH(A625,근로조건!$A$5:$A$1048576,0)+0,19))</f>
        <v/>
      </c>
      <c r="AI625" s="262" t="str" cm="1">
        <f t="array" ref="AI625">IF(A625="","",INDEX(근로조건!$A$5:$AF$1048576,MATCH(A625,근로조건!$A$5:$A$1048576,0)+0,17))</f>
        <v/>
      </c>
      <c r="AJ625" s="253"/>
      <c r="AK625" s="253"/>
      <c r="AL625" s="253" t="str" cm="1">
        <f t="array" ref="AL625">IF(A625="","",INDEX(근로조건!$A$5:$AF$1048576,MATCH(A625,근로조건!$A$5:$A$1048576,0)+0,20))</f>
        <v/>
      </c>
      <c r="AM625" s="253"/>
      <c r="AN625" s="253"/>
      <c r="AO625" s="253"/>
      <c r="AP625" s="260"/>
      <c r="AQ625" s="123"/>
      <c r="AR625" s="166"/>
      <c r="AS625" s="267"/>
      <c r="AT625" s="266"/>
      <c r="AU625" s="266"/>
      <c r="AV625" s="266"/>
    </row>
    <row r="626" spans="1:48" x14ac:dyDescent="0.3">
      <c r="A626" s="52"/>
      <c r="B626" s="54"/>
      <c r="C626" s="53"/>
      <c r="D626" s="53"/>
      <c r="E626" s="53"/>
      <c r="F626" s="57"/>
      <c r="G626" s="57"/>
      <c r="H626" s="52"/>
      <c r="I626" s="53"/>
      <c r="J626" s="53"/>
      <c r="K626" s="95"/>
      <c r="L626" s="52"/>
      <c r="M626" s="52"/>
      <c r="N626" s="54"/>
      <c r="O626" s="254" t="str" cm="1">
        <f t="array" ref="O626">IF(A626="","",INDEX(근로조건!$A$5:$Y$1048576,MATCH(A626,근로조건!$A$5:$A$1048576,0)+0,15))</f>
        <v/>
      </c>
      <c r="P626" s="255" t="str" cm="1">
        <f t="array" ref="P626">IF(A626="","",INDEX(근로조건!$A$5:$Y$1048576,MATCH(A626,근로조건!$A$5:$A$1048576,0)+0,16))</f>
        <v/>
      </c>
      <c r="Q626" s="256" t="str" cm="1">
        <f t="array" ref="Q626">IF(A626="","",INDEX(근로조건!$A$5:$ZZ$1048576,MATCH(A626,근로조건!$A$5:$A$1048576,0)+0,21))</f>
        <v/>
      </c>
      <c r="R626" s="61"/>
      <c r="S626" s="61"/>
      <c r="T626" s="61"/>
      <c r="U626" s="61"/>
      <c r="V626" s="61"/>
      <c r="W626" s="61"/>
      <c r="X626" s="61"/>
      <c r="Y626" s="61"/>
      <c r="Z626" s="260" t="str">
        <f t="shared" si="30"/>
        <v/>
      </c>
      <c r="AA626" s="260" t="str">
        <f t="shared" si="31"/>
        <v/>
      </c>
      <c r="AB626" s="260" t="str" cm="1">
        <f t="array" ref="AB626">IFERROR(IF(A626="","",INDEX(근로조건!$A$5:$Z$1048576,MATCH(A626,근로조건!$A$5:$A$1048576,0)+0,17)-INDEX(근로조건!$A$5:$Z$1048576,MATCH(A626,근로조건!$A$5:$A$1048576,0)+0,11))*B626,"")</f>
        <v/>
      </c>
      <c r="AC626" s="260" t="str">
        <f t="shared" si="32"/>
        <v/>
      </c>
      <c r="AD626" s="260" t="str" cm="1">
        <f t="array" ref="AD626">IFERROR(IF(A626="","",INDEX(근로조건!$A$5:$L$1048576,MATCH(A626,근로조건!$A$5:$A$1048576,0)+0,12))*B626,"")</f>
        <v/>
      </c>
      <c r="AE626" s="261" t="str" cm="1">
        <f t="array" ref="AE626">IF(A626="","",INDEX(근로조건!$A$5:$AF$1048576,MATCH(A626,근로조건!$A$5:$A$1048576,0)+0,13))</f>
        <v/>
      </c>
      <c r="AF626" s="262" t="str" cm="1">
        <f t="array" ref="AF626">IF(A626="","",INDEX(근로조건!$A$5:$AF$1048576,MATCH(A626,근로조건!$A$5:$A$1048576,0)+0,14))</f>
        <v/>
      </c>
      <c r="AG626" s="261" t="str" cm="1">
        <f t="array" ref="AG626">IF(A626="","",INDEX(근로조건!$A$5:$AF$1048576,MATCH(A626,근로조건!$A$5:$A$1048576,0)+0,11))</f>
        <v/>
      </c>
      <c r="AH626" s="261" t="str" cm="1">
        <f t="array" ref="AH626">IF(A626="","",INDEX(근로조건!$A$5:$AF$1048576,MATCH(A626,근로조건!$A$5:$A$1048576,0)+0,19))</f>
        <v/>
      </c>
      <c r="AI626" s="262" t="str" cm="1">
        <f t="array" ref="AI626">IF(A626="","",INDEX(근로조건!$A$5:$AF$1048576,MATCH(A626,근로조건!$A$5:$A$1048576,0)+0,17))</f>
        <v/>
      </c>
      <c r="AJ626" s="253"/>
      <c r="AK626" s="253"/>
      <c r="AL626" s="253" t="str" cm="1">
        <f t="array" ref="AL626">IF(A626="","",INDEX(근로조건!$A$5:$AF$1048576,MATCH(A626,근로조건!$A$5:$A$1048576,0)+0,20))</f>
        <v/>
      </c>
      <c r="AM626" s="253"/>
      <c r="AN626" s="253"/>
      <c r="AO626" s="253"/>
      <c r="AP626" s="260"/>
      <c r="AQ626" s="123"/>
      <c r="AR626" s="166"/>
      <c r="AS626" s="267"/>
      <c r="AT626" s="266"/>
      <c r="AU626" s="266"/>
      <c r="AV626" s="266"/>
    </row>
    <row r="627" spans="1:48" x14ac:dyDescent="0.3">
      <c r="A627" s="52"/>
      <c r="B627" s="54"/>
      <c r="C627" s="53"/>
      <c r="D627" s="53"/>
      <c r="E627" s="53"/>
      <c r="F627" s="57"/>
      <c r="G627" s="57"/>
      <c r="H627" s="52"/>
      <c r="I627" s="53"/>
      <c r="J627" s="53"/>
      <c r="K627" s="95"/>
      <c r="L627" s="52"/>
      <c r="M627" s="52"/>
      <c r="N627" s="54"/>
      <c r="O627" s="254" t="str" cm="1">
        <f t="array" ref="O627">IF(A627="","",INDEX(근로조건!$A$5:$Y$1048576,MATCH(A627,근로조건!$A$5:$A$1048576,0)+0,15))</f>
        <v/>
      </c>
      <c r="P627" s="255" t="str" cm="1">
        <f t="array" ref="P627">IF(A627="","",INDEX(근로조건!$A$5:$Y$1048576,MATCH(A627,근로조건!$A$5:$A$1048576,0)+0,16))</f>
        <v/>
      </c>
      <c r="Q627" s="256" t="str" cm="1">
        <f t="array" ref="Q627">IF(A627="","",INDEX(근로조건!$A$5:$ZZ$1048576,MATCH(A627,근로조건!$A$5:$A$1048576,0)+0,21))</f>
        <v/>
      </c>
      <c r="R627" s="61"/>
      <c r="S627" s="61"/>
      <c r="T627" s="61"/>
      <c r="U627" s="61"/>
      <c r="V627" s="61"/>
      <c r="W627" s="61"/>
      <c r="X627" s="61"/>
      <c r="Y627" s="61"/>
      <c r="Z627" s="260" t="str">
        <f t="shared" si="30"/>
        <v/>
      </c>
      <c r="AA627" s="260" t="str">
        <f t="shared" si="31"/>
        <v/>
      </c>
      <c r="AB627" s="260" t="str" cm="1">
        <f t="array" ref="AB627">IFERROR(IF(A627="","",INDEX(근로조건!$A$5:$Z$1048576,MATCH(A627,근로조건!$A$5:$A$1048576,0)+0,17)-INDEX(근로조건!$A$5:$Z$1048576,MATCH(A627,근로조건!$A$5:$A$1048576,0)+0,11))*B627,"")</f>
        <v/>
      </c>
      <c r="AC627" s="260" t="str">
        <f t="shared" si="32"/>
        <v/>
      </c>
      <c r="AD627" s="260" t="str" cm="1">
        <f t="array" ref="AD627">IFERROR(IF(A627="","",INDEX(근로조건!$A$5:$L$1048576,MATCH(A627,근로조건!$A$5:$A$1048576,0)+0,12))*B627,"")</f>
        <v/>
      </c>
      <c r="AE627" s="261" t="str" cm="1">
        <f t="array" ref="AE627">IF(A627="","",INDEX(근로조건!$A$5:$AF$1048576,MATCH(A627,근로조건!$A$5:$A$1048576,0)+0,13))</f>
        <v/>
      </c>
      <c r="AF627" s="262" t="str" cm="1">
        <f t="array" ref="AF627">IF(A627="","",INDEX(근로조건!$A$5:$AF$1048576,MATCH(A627,근로조건!$A$5:$A$1048576,0)+0,14))</f>
        <v/>
      </c>
      <c r="AG627" s="261" t="str" cm="1">
        <f t="array" ref="AG627">IF(A627="","",INDEX(근로조건!$A$5:$AF$1048576,MATCH(A627,근로조건!$A$5:$A$1048576,0)+0,11))</f>
        <v/>
      </c>
      <c r="AH627" s="261" t="str" cm="1">
        <f t="array" ref="AH627">IF(A627="","",INDEX(근로조건!$A$5:$AF$1048576,MATCH(A627,근로조건!$A$5:$A$1048576,0)+0,19))</f>
        <v/>
      </c>
      <c r="AI627" s="262" t="str" cm="1">
        <f t="array" ref="AI627">IF(A627="","",INDEX(근로조건!$A$5:$AF$1048576,MATCH(A627,근로조건!$A$5:$A$1048576,0)+0,17))</f>
        <v/>
      </c>
      <c r="AJ627" s="253"/>
      <c r="AK627" s="253"/>
      <c r="AL627" s="253" t="str" cm="1">
        <f t="array" ref="AL627">IF(A627="","",INDEX(근로조건!$A$5:$AF$1048576,MATCH(A627,근로조건!$A$5:$A$1048576,0)+0,20))</f>
        <v/>
      </c>
      <c r="AM627" s="253"/>
      <c r="AN627" s="253"/>
      <c r="AO627" s="253"/>
      <c r="AP627" s="260"/>
      <c r="AQ627" s="123"/>
      <c r="AR627" s="166"/>
      <c r="AS627" s="267"/>
      <c r="AT627" s="266"/>
      <c r="AU627" s="266"/>
      <c r="AV627" s="266"/>
    </row>
    <row r="628" spans="1:48" x14ac:dyDescent="0.3">
      <c r="A628" s="52"/>
      <c r="B628" s="54"/>
      <c r="C628" s="53"/>
      <c r="D628" s="53"/>
      <c r="E628" s="53"/>
      <c r="F628" s="57"/>
      <c r="G628" s="57"/>
      <c r="H628" s="52"/>
      <c r="I628" s="53"/>
      <c r="J628" s="53"/>
      <c r="K628" s="95"/>
      <c r="L628" s="52"/>
      <c r="M628" s="52"/>
      <c r="N628" s="54"/>
      <c r="O628" s="254" t="str" cm="1">
        <f t="array" ref="O628">IF(A628="","",INDEX(근로조건!$A$5:$Y$1048576,MATCH(A628,근로조건!$A$5:$A$1048576,0)+0,15))</f>
        <v/>
      </c>
      <c r="P628" s="255" t="str" cm="1">
        <f t="array" ref="P628">IF(A628="","",INDEX(근로조건!$A$5:$Y$1048576,MATCH(A628,근로조건!$A$5:$A$1048576,0)+0,16))</f>
        <v/>
      </c>
      <c r="Q628" s="256" t="str" cm="1">
        <f t="array" ref="Q628">IF(A628="","",INDEX(근로조건!$A$5:$ZZ$1048576,MATCH(A628,근로조건!$A$5:$A$1048576,0)+0,21))</f>
        <v/>
      </c>
      <c r="R628" s="61"/>
      <c r="S628" s="61"/>
      <c r="T628" s="61"/>
      <c r="U628" s="61"/>
      <c r="V628" s="61"/>
      <c r="W628" s="61"/>
      <c r="X628" s="61"/>
      <c r="Y628" s="61"/>
      <c r="Z628" s="260" t="str">
        <f t="shared" si="30"/>
        <v/>
      </c>
      <c r="AA628" s="260" t="str">
        <f t="shared" si="31"/>
        <v/>
      </c>
      <c r="AB628" s="260" t="str" cm="1">
        <f t="array" ref="AB628">IFERROR(IF(A628="","",INDEX(근로조건!$A$5:$Z$1048576,MATCH(A628,근로조건!$A$5:$A$1048576,0)+0,17)-INDEX(근로조건!$A$5:$Z$1048576,MATCH(A628,근로조건!$A$5:$A$1048576,0)+0,11))*B628,"")</f>
        <v/>
      </c>
      <c r="AC628" s="260" t="str">
        <f t="shared" si="32"/>
        <v/>
      </c>
      <c r="AD628" s="260" t="str" cm="1">
        <f t="array" ref="AD628">IFERROR(IF(A628="","",INDEX(근로조건!$A$5:$L$1048576,MATCH(A628,근로조건!$A$5:$A$1048576,0)+0,12))*B628,"")</f>
        <v/>
      </c>
      <c r="AE628" s="261" t="str" cm="1">
        <f t="array" ref="AE628">IF(A628="","",INDEX(근로조건!$A$5:$AF$1048576,MATCH(A628,근로조건!$A$5:$A$1048576,0)+0,13))</f>
        <v/>
      </c>
      <c r="AF628" s="262" t="str" cm="1">
        <f t="array" ref="AF628">IF(A628="","",INDEX(근로조건!$A$5:$AF$1048576,MATCH(A628,근로조건!$A$5:$A$1048576,0)+0,14))</f>
        <v/>
      </c>
      <c r="AG628" s="261" t="str" cm="1">
        <f t="array" ref="AG628">IF(A628="","",INDEX(근로조건!$A$5:$AF$1048576,MATCH(A628,근로조건!$A$5:$A$1048576,0)+0,11))</f>
        <v/>
      </c>
      <c r="AH628" s="261" t="str" cm="1">
        <f t="array" ref="AH628">IF(A628="","",INDEX(근로조건!$A$5:$AF$1048576,MATCH(A628,근로조건!$A$5:$A$1048576,0)+0,19))</f>
        <v/>
      </c>
      <c r="AI628" s="262" t="str" cm="1">
        <f t="array" ref="AI628">IF(A628="","",INDEX(근로조건!$A$5:$AF$1048576,MATCH(A628,근로조건!$A$5:$A$1048576,0)+0,17))</f>
        <v/>
      </c>
      <c r="AJ628" s="253"/>
      <c r="AK628" s="253"/>
      <c r="AL628" s="253" t="str" cm="1">
        <f t="array" ref="AL628">IF(A628="","",INDEX(근로조건!$A$5:$AF$1048576,MATCH(A628,근로조건!$A$5:$A$1048576,0)+0,20))</f>
        <v/>
      </c>
      <c r="AM628" s="253"/>
      <c r="AN628" s="253"/>
      <c r="AO628" s="253"/>
      <c r="AP628" s="260"/>
      <c r="AQ628" s="123"/>
      <c r="AR628" s="166"/>
      <c r="AS628" s="267"/>
      <c r="AT628" s="266"/>
      <c r="AU628" s="266"/>
      <c r="AV628" s="266"/>
    </row>
    <row r="629" spans="1:48" x14ac:dyDescent="0.3">
      <c r="A629" s="52"/>
      <c r="B629" s="54"/>
      <c r="C629" s="53"/>
      <c r="D629" s="53"/>
      <c r="E629" s="53"/>
      <c r="F629" s="57"/>
      <c r="G629" s="57"/>
      <c r="H629" s="52"/>
      <c r="I629" s="53"/>
      <c r="J629" s="53"/>
      <c r="K629" s="95"/>
      <c r="L629" s="52"/>
      <c r="M629" s="52"/>
      <c r="N629" s="54"/>
      <c r="O629" s="254" t="str" cm="1">
        <f t="array" ref="O629">IF(A629="","",INDEX(근로조건!$A$5:$Y$1048576,MATCH(A629,근로조건!$A$5:$A$1048576,0)+0,15))</f>
        <v/>
      </c>
      <c r="P629" s="255" t="str" cm="1">
        <f t="array" ref="P629">IF(A629="","",INDEX(근로조건!$A$5:$Y$1048576,MATCH(A629,근로조건!$A$5:$A$1048576,0)+0,16))</f>
        <v/>
      </c>
      <c r="Q629" s="256" t="str" cm="1">
        <f t="array" ref="Q629">IF(A629="","",INDEX(근로조건!$A$5:$ZZ$1048576,MATCH(A629,근로조건!$A$5:$A$1048576,0)+0,21))</f>
        <v/>
      </c>
      <c r="R629" s="61"/>
      <c r="S629" s="61"/>
      <c r="T629" s="61"/>
      <c r="U629" s="61"/>
      <c r="V629" s="61"/>
      <c r="W629" s="61"/>
      <c r="X629" s="61"/>
      <c r="Y629" s="61"/>
      <c r="Z629" s="260" t="str">
        <f t="shared" si="30"/>
        <v/>
      </c>
      <c r="AA629" s="260" t="str">
        <f t="shared" si="31"/>
        <v/>
      </c>
      <c r="AB629" s="260" t="str" cm="1">
        <f t="array" ref="AB629">IFERROR(IF(A629="","",INDEX(근로조건!$A$5:$Z$1048576,MATCH(A629,근로조건!$A$5:$A$1048576,0)+0,17)-INDEX(근로조건!$A$5:$Z$1048576,MATCH(A629,근로조건!$A$5:$A$1048576,0)+0,11))*B629,"")</f>
        <v/>
      </c>
      <c r="AC629" s="260" t="str">
        <f t="shared" si="32"/>
        <v/>
      </c>
      <c r="AD629" s="260" t="str" cm="1">
        <f t="array" ref="AD629">IFERROR(IF(A629="","",INDEX(근로조건!$A$5:$L$1048576,MATCH(A629,근로조건!$A$5:$A$1048576,0)+0,12))*B629,"")</f>
        <v/>
      </c>
      <c r="AE629" s="261" t="str" cm="1">
        <f t="array" ref="AE629">IF(A629="","",INDEX(근로조건!$A$5:$AF$1048576,MATCH(A629,근로조건!$A$5:$A$1048576,0)+0,13))</f>
        <v/>
      </c>
      <c r="AF629" s="262" t="str" cm="1">
        <f t="array" ref="AF629">IF(A629="","",INDEX(근로조건!$A$5:$AF$1048576,MATCH(A629,근로조건!$A$5:$A$1048576,0)+0,14))</f>
        <v/>
      </c>
      <c r="AG629" s="261" t="str" cm="1">
        <f t="array" ref="AG629">IF(A629="","",INDEX(근로조건!$A$5:$AF$1048576,MATCH(A629,근로조건!$A$5:$A$1048576,0)+0,11))</f>
        <v/>
      </c>
      <c r="AH629" s="261" t="str" cm="1">
        <f t="array" ref="AH629">IF(A629="","",INDEX(근로조건!$A$5:$AF$1048576,MATCH(A629,근로조건!$A$5:$A$1048576,0)+0,19))</f>
        <v/>
      </c>
      <c r="AI629" s="262" t="str" cm="1">
        <f t="array" ref="AI629">IF(A629="","",INDEX(근로조건!$A$5:$AF$1048576,MATCH(A629,근로조건!$A$5:$A$1048576,0)+0,17))</f>
        <v/>
      </c>
      <c r="AJ629" s="253"/>
      <c r="AK629" s="253"/>
      <c r="AL629" s="253" t="str" cm="1">
        <f t="array" ref="AL629">IF(A629="","",INDEX(근로조건!$A$5:$AF$1048576,MATCH(A629,근로조건!$A$5:$A$1048576,0)+0,20))</f>
        <v/>
      </c>
      <c r="AM629" s="253"/>
      <c r="AN629" s="253"/>
      <c r="AO629" s="253"/>
      <c r="AP629" s="260"/>
      <c r="AQ629" s="123"/>
      <c r="AR629" s="166"/>
      <c r="AS629" s="267"/>
      <c r="AT629" s="266"/>
      <c r="AU629" s="266"/>
      <c r="AV629" s="266"/>
    </row>
    <row r="630" spans="1:48" x14ac:dyDescent="0.3">
      <c r="A630" s="52"/>
      <c r="B630" s="54"/>
      <c r="C630" s="53"/>
      <c r="D630" s="53"/>
      <c r="E630" s="53"/>
      <c r="F630" s="57"/>
      <c r="G630" s="57"/>
      <c r="H630" s="52"/>
      <c r="I630" s="53"/>
      <c r="J630" s="53"/>
      <c r="K630" s="95"/>
      <c r="L630" s="52"/>
      <c r="M630" s="52"/>
      <c r="N630" s="54"/>
      <c r="O630" s="254" t="str" cm="1">
        <f t="array" ref="O630">IF(A630="","",INDEX(근로조건!$A$5:$Y$1048576,MATCH(A630,근로조건!$A$5:$A$1048576,0)+0,15))</f>
        <v/>
      </c>
      <c r="P630" s="255" t="str" cm="1">
        <f t="array" ref="P630">IF(A630="","",INDEX(근로조건!$A$5:$Y$1048576,MATCH(A630,근로조건!$A$5:$A$1048576,0)+0,16))</f>
        <v/>
      </c>
      <c r="Q630" s="256" t="str" cm="1">
        <f t="array" ref="Q630">IF(A630="","",INDEX(근로조건!$A$5:$ZZ$1048576,MATCH(A630,근로조건!$A$5:$A$1048576,0)+0,21))</f>
        <v/>
      </c>
      <c r="R630" s="61"/>
      <c r="S630" s="61"/>
      <c r="T630" s="61"/>
      <c r="U630" s="61"/>
      <c r="V630" s="61"/>
      <c r="W630" s="61"/>
      <c r="X630" s="61"/>
      <c r="Y630" s="61"/>
      <c r="Z630" s="260" t="str">
        <f t="shared" si="30"/>
        <v/>
      </c>
      <c r="AA630" s="260" t="str">
        <f t="shared" si="31"/>
        <v/>
      </c>
      <c r="AB630" s="260" t="str" cm="1">
        <f t="array" ref="AB630">IFERROR(IF(A630="","",INDEX(근로조건!$A$5:$Z$1048576,MATCH(A630,근로조건!$A$5:$A$1048576,0)+0,17)-INDEX(근로조건!$A$5:$Z$1048576,MATCH(A630,근로조건!$A$5:$A$1048576,0)+0,11))*B630,"")</f>
        <v/>
      </c>
      <c r="AC630" s="260" t="str">
        <f t="shared" si="32"/>
        <v/>
      </c>
      <c r="AD630" s="260" t="str" cm="1">
        <f t="array" ref="AD630">IFERROR(IF(A630="","",INDEX(근로조건!$A$5:$L$1048576,MATCH(A630,근로조건!$A$5:$A$1048576,0)+0,12))*B630,"")</f>
        <v/>
      </c>
      <c r="AE630" s="261" t="str" cm="1">
        <f t="array" ref="AE630">IF(A630="","",INDEX(근로조건!$A$5:$AF$1048576,MATCH(A630,근로조건!$A$5:$A$1048576,0)+0,13))</f>
        <v/>
      </c>
      <c r="AF630" s="262" t="str" cm="1">
        <f t="array" ref="AF630">IF(A630="","",INDEX(근로조건!$A$5:$AF$1048576,MATCH(A630,근로조건!$A$5:$A$1048576,0)+0,14))</f>
        <v/>
      </c>
      <c r="AG630" s="261" t="str" cm="1">
        <f t="array" ref="AG630">IF(A630="","",INDEX(근로조건!$A$5:$AF$1048576,MATCH(A630,근로조건!$A$5:$A$1048576,0)+0,11))</f>
        <v/>
      </c>
      <c r="AH630" s="261" t="str" cm="1">
        <f t="array" ref="AH630">IF(A630="","",INDEX(근로조건!$A$5:$AF$1048576,MATCH(A630,근로조건!$A$5:$A$1048576,0)+0,19))</f>
        <v/>
      </c>
      <c r="AI630" s="262" t="str" cm="1">
        <f t="array" ref="AI630">IF(A630="","",INDEX(근로조건!$A$5:$AF$1048576,MATCH(A630,근로조건!$A$5:$A$1048576,0)+0,17))</f>
        <v/>
      </c>
      <c r="AJ630" s="253"/>
      <c r="AK630" s="253"/>
      <c r="AL630" s="253" t="str" cm="1">
        <f t="array" ref="AL630">IF(A630="","",INDEX(근로조건!$A$5:$AF$1048576,MATCH(A630,근로조건!$A$5:$A$1048576,0)+0,20))</f>
        <v/>
      </c>
      <c r="AM630" s="253"/>
      <c r="AN630" s="253"/>
      <c r="AO630" s="253"/>
      <c r="AP630" s="260"/>
      <c r="AQ630" s="123"/>
      <c r="AR630" s="166"/>
      <c r="AS630" s="267"/>
      <c r="AT630" s="266"/>
      <c r="AU630" s="266"/>
      <c r="AV630" s="266"/>
    </row>
    <row r="631" spans="1:48" x14ac:dyDescent="0.3">
      <c r="A631" s="52"/>
      <c r="B631" s="54"/>
      <c r="C631" s="53"/>
      <c r="D631" s="53"/>
      <c r="E631" s="53"/>
      <c r="F631" s="57"/>
      <c r="G631" s="57"/>
      <c r="H631" s="52"/>
      <c r="I631" s="53"/>
      <c r="J631" s="53"/>
      <c r="K631" s="95"/>
      <c r="L631" s="52"/>
      <c r="M631" s="52"/>
      <c r="N631" s="54"/>
      <c r="O631" s="254" t="str" cm="1">
        <f t="array" ref="O631">IF(A631="","",INDEX(근로조건!$A$5:$Y$1048576,MATCH(A631,근로조건!$A$5:$A$1048576,0)+0,15))</f>
        <v/>
      </c>
      <c r="P631" s="255" t="str" cm="1">
        <f t="array" ref="P631">IF(A631="","",INDEX(근로조건!$A$5:$Y$1048576,MATCH(A631,근로조건!$A$5:$A$1048576,0)+0,16))</f>
        <v/>
      </c>
      <c r="Q631" s="256" t="str" cm="1">
        <f t="array" ref="Q631">IF(A631="","",INDEX(근로조건!$A$5:$ZZ$1048576,MATCH(A631,근로조건!$A$5:$A$1048576,0)+0,21))</f>
        <v/>
      </c>
      <c r="R631" s="61"/>
      <c r="S631" s="61"/>
      <c r="T631" s="61"/>
      <c r="U631" s="61"/>
      <c r="V631" s="61"/>
      <c r="W631" s="61"/>
      <c r="X631" s="61"/>
      <c r="Y631" s="61"/>
      <c r="Z631" s="260" t="str">
        <f t="shared" si="30"/>
        <v/>
      </c>
      <c r="AA631" s="260" t="str">
        <f t="shared" si="31"/>
        <v/>
      </c>
      <c r="AB631" s="260" t="str" cm="1">
        <f t="array" ref="AB631">IFERROR(IF(A631="","",INDEX(근로조건!$A$5:$Z$1048576,MATCH(A631,근로조건!$A$5:$A$1048576,0)+0,17)-INDEX(근로조건!$A$5:$Z$1048576,MATCH(A631,근로조건!$A$5:$A$1048576,0)+0,11))*B631,"")</f>
        <v/>
      </c>
      <c r="AC631" s="260" t="str">
        <f t="shared" si="32"/>
        <v/>
      </c>
      <c r="AD631" s="260" t="str" cm="1">
        <f t="array" ref="AD631">IFERROR(IF(A631="","",INDEX(근로조건!$A$5:$L$1048576,MATCH(A631,근로조건!$A$5:$A$1048576,0)+0,12))*B631,"")</f>
        <v/>
      </c>
      <c r="AE631" s="261" t="str" cm="1">
        <f t="array" ref="AE631">IF(A631="","",INDEX(근로조건!$A$5:$AF$1048576,MATCH(A631,근로조건!$A$5:$A$1048576,0)+0,13))</f>
        <v/>
      </c>
      <c r="AF631" s="262" t="str" cm="1">
        <f t="array" ref="AF631">IF(A631="","",INDEX(근로조건!$A$5:$AF$1048576,MATCH(A631,근로조건!$A$5:$A$1048576,0)+0,14))</f>
        <v/>
      </c>
      <c r="AG631" s="261" t="str" cm="1">
        <f t="array" ref="AG631">IF(A631="","",INDEX(근로조건!$A$5:$AF$1048576,MATCH(A631,근로조건!$A$5:$A$1048576,0)+0,11))</f>
        <v/>
      </c>
      <c r="AH631" s="261" t="str" cm="1">
        <f t="array" ref="AH631">IF(A631="","",INDEX(근로조건!$A$5:$AF$1048576,MATCH(A631,근로조건!$A$5:$A$1048576,0)+0,19))</f>
        <v/>
      </c>
      <c r="AI631" s="262" t="str" cm="1">
        <f t="array" ref="AI631">IF(A631="","",INDEX(근로조건!$A$5:$AF$1048576,MATCH(A631,근로조건!$A$5:$A$1048576,0)+0,17))</f>
        <v/>
      </c>
      <c r="AJ631" s="253"/>
      <c r="AK631" s="253"/>
      <c r="AL631" s="253" t="str" cm="1">
        <f t="array" ref="AL631">IF(A631="","",INDEX(근로조건!$A$5:$AF$1048576,MATCH(A631,근로조건!$A$5:$A$1048576,0)+0,20))</f>
        <v/>
      </c>
      <c r="AM631" s="253"/>
      <c r="AN631" s="253"/>
      <c r="AO631" s="253"/>
      <c r="AP631" s="260"/>
      <c r="AQ631" s="123"/>
      <c r="AR631" s="166"/>
      <c r="AS631" s="267"/>
      <c r="AT631" s="266"/>
      <c r="AU631" s="266"/>
      <c r="AV631" s="266"/>
    </row>
    <row r="632" spans="1:48" x14ac:dyDescent="0.3">
      <c r="A632" s="52"/>
      <c r="B632" s="54"/>
      <c r="C632" s="53"/>
      <c r="D632" s="53"/>
      <c r="E632" s="53"/>
      <c r="F632" s="57"/>
      <c r="G632" s="57"/>
      <c r="H632" s="52"/>
      <c r="I632" s="53"/>
      <c r="J632" s="53"/>
      <c r="K632" s="95"/>
      <c r="L632" s="52"/>
      <c r="M632" s="52"/>
      <c r="N632" s="54"/>
      <c r="O632" s="254" t="str" cm="1">
        <f t="array" ref="O632">IF(A632="","",INDEX(근로조건!$A$5:$Y$1048576,MATCH(A632,근로조건!$A$5:$A$1048576,0)+0,15))</f>
        <v/>
      </c>
      <c r="P632" s="255" t="str" cm="1">
        <f t="array" ref="P632">IF(A632="","",INDEX(근로조건!$A$5:$Y$1048576,MATCH(A632,근로조건!$A$5:$A$1048576,0)+0,16))</f>
        <v/>
      </c>
      <c r="Q632" s="256" t="str" cm="1">
        <f t="array" ref="Q632">IF(A632="","",INDEX(근로조건!$A$5:$ZZ$1048576,MATCH(A632,근로조건!$A$5:$A$1048576,0)+0,21))</f>
        <v/>
      </c>
      <c r="R632" s="61"/>
      <c r="S632" s="61"/>
      <c r="T632" s="61"/>
      <c r="U632" s="61"/>
      <c r="V632" s="61"/>
      <c r="W632" s="61"/>
      <c r="X632" s="61"/>
      <c r="Y632" s="61"/>
      <c r="Z632" s="260" t="str">
        <f t="shared" si="30"/>
        <v/>
      </c>
      <c r="AA632" s="260" t="str">
        <f t="shared" si="31"/>
        <v/>
      </c>
      <c r="AB632" s="260" t="str" cm="1">
        <f t="array" ref="AB632">IFERROR(IF(A632="","",INDEX(근로조건!$A$5:$Z$1048576,MATCH(A632,근로조건!$A$5:$A$1048576,0)+0,17)-INDEX(근로조건!$A$5:$Z$1048576,MATCH(A632,근로조건!$A$5:$A$1048576,0)+0,11))*B632,"")</f>
        <v/>
      </c>
      <c r="AC632" s="260" t="str">
        <f t="shared" si="32"/>
        <v/>
      </c>
      <c r="AD632" s="260" t="str" cm="1">
        <f t="array" ref="AD632">IFERROR(IF(A632="","",INDEX(근로조건!$A$5:$L$1048576,MATCH(A632,근로조건!$A$5:$A$1048576,0)+0,12))*B632,"")</f>
        <v/>
      </c>
      <c r="AE632" s="261" t="str" cm="1">
        <f t="array" ref="AE632">IF(A632="","",INDEX(근로조건!$A$5:$AF$1048576,MATCH(A632,근로조건!$A$5:$A$1048576,0)+0,13))</f>
        <v/>
      </c>
      <c r="AF632" s="262" t="str" cm="1">
        <f t="array" ref="AF632">IF(A632="","",INDEX(근로조건!$A$5:$AF$1048576,MATCH(A632,근로조건!$A$5:$A$1048576,0)+0,14))</f>
        <v/>
      </c>
      <c r="AG632" s="261" t="str" cm="1">
        <f t="array" ref="AG632">IF(A632="","",INDEX(근로조건!$A$5:$AF$1048576,MATCH(A632,근로조건!$A$5:$A$1048576,0)+0,11))</f>
        <v/>
      </c>
      <c r="AH632" s="261" t="str" cm="1">
        <f t="array" ref="AH632">IF(A632="","",INDEX(근로조건!$A$5:$AF$1048576,MATCH(A632,근로조건!$A$5:$A$1048576,0)+0,19))</f>
        <v/>
      </c>
      <c r="AI632" s="262" t="str" cm="1">
        <f t="array" ref="AI632">IF(A632="","",INDEX(근로조건!$A$5:$AF$1048576,MATCH(A632,근로조건!$A$5:$A$1048576,0)+0,17))</f>
        <v/>
      </c>
      <c r="AJ632" s="253"/>
      <c r="AK632" s="253"/>
      <c r="AL632" s="253" t="str" cm="1">
        <f t="array" ref="AL632">IF(A632="","",INDEX(근로조건!$A$5:$AF$1048576,MATCH(A632,근로조건!$A$5:$A$1048576,0)+0,20))</f>
        <v/>
      </c>
      <c r="AM632" s="253"/>
      <c r="AN632" s="253"/>
      <c r="AO632" s="253"/>
      <c r="AP632" s="260"/>
      <c r="AQ632" s="123"/>
      <c r="AR632" s="166"/>
      <c r="AS632" s="267"/>
      <c r="AT632" s="266"/>
      <c r="AU632" s="266"/>
      <c r="AV632" s="266"/>
    </row>
    <row r="633" spans="1:48" x14ac:dyDescent="0.3">
      <c r="A633" s="52"/>
      <c r="B633" s="54"/>
      <c r="C633" s="53"/>
      <c r="D633" s="53"/>
      <c r="E633" s="53"/>
      <c r="F633" s="57"/>
      <c r="G633" s="57"/>
      <c r="H633" s="52"/>
      <c r="I633" s="53"/>
      <c r="J633" s="53"/>
      <c r="K633" s="95"/>
      <c r="L633" s="52"/>
      <c r="M633" s="52"/>
      <c r="N633" s="54"/>
      <c r="O633" s="254" t="str" cm="1">
        <f t="array" ref="O633">IF(A633="","",INDEX(근로조건!$A$5:$Y$1048576,MATCH(A633,근로조건!$A$5:$A$1048576,0)+0,15))</f>
        <v/>
      </c>
      <c r="P633" s="255" t="str" cm="1">
        <f t="array" ref="P633">IF(A633="","",INDEX(근로조건!$A$5:$Y$1048576,MATCH(A633,근로조건!$A$5:$A$1048576,0)+0,16))</f>
        <v/>
      </c>
      <c r="Q633" s="256" t="str" cm="1">
        <f t="array" ref="Q633">IF(A633="","",INDEX(근로조건!$A$5:$ZZ$1048576,MATCH(A633,근로조건!$A$5:$A$1048576,0)+0,21))</f>
        <v/>
      </c>
      <c r="R633" s="61"/>
      <c r="S633" s="61"/>
      <c r="T633" s="61"/>
      <c r="U633" s="61"/>
      <c r="V633" s="61"/>
      <c r="W633" s="61"/>
      <c r="X633" s="61"/>
      <c r="Y633" s="61"/>
      <c r="Z633" s="260" t="str">
        <f t="shared" si="30"/>
        <v/>
      </c>
      <c r="AA633" s="260" t="str">
        <f t="shared" si="31"/>
        <v/>
      </c>
      <c r="AB633" s="260" t="str" cm="1">
        <f t="array" ref="AB633">IFERROR(IF(A633="","",INDEX(근로조건!$A$5:$Z$1048576,MATCH(A633,근로조건!$A$5:$A$1048576,0)+0,17)-INDEX(근로조건!$A$5:$Z$1048576,MATCH(A633,근로조건!$A$5:$A$1048576,0)+0,11))*B633,"")</f>
        <v/>
      </c>
      <c r="AC633" s="260" t="str">
        <f t="shared" si="32"/>
        <v/>
      </c>
      <c r="AD633" s="260" t="str" cm="1">
        <f t="array" ref="AD633">IFERROR(IF(A633="","",INDEX(근로조건!$A$5:$L$1048576,MATCH(A633,근로조건!$A$5:$A$1048576,0)+0,12))*B633,"")</f>
        <v/>
      </c>
      <c r="AE633" s="261" t="str" cm="1">
        <f t="array" ref="AE633">IF(A633="","",INDEX(근로조건!$A$5:$AF$1048576,MATCH(A633,근로조건!$A$5:$A$1048576,0)+0,13))</f>
        <v/>
      </c>
      <c r="AF633" s="262" t="str" cm="1">
        <f t="array" ref="AF633">IF(A633="","",INDEX(근로조건!$A$5:$AF$1048576,MATCH(A633,근로조건!$A$5:$A$1048576,0)+0,14))</f>
        <v/>
      </c>
      <c r="AG633" s="261" t="str" cm="1">
        <f t="array" ref="AG633">IF(A633="","",INDEX(근로조건!$A$5:$AF$1048576,MATCH(A633,근로조건!$A$5:$A$1048576,0)+0,11))</f>
        <v/>
      </c>
      <c r="AH633" s="261" t="str" cm="1">
        <f t="array" ref="AH633">IF(A633="","",INDEX(근로조건!$A$5:$AF$1048576,MATCH(A633,근로조건!$A$5:$A$1048576,0)+0,19))</f>
        <v/>
      </c>
      <c r="AI633" s="262" t="str" cm="1">
        <f t="array" ref="AI633">IF(A633="","",INDEX(근로조건!$A$5:$AF$1048576,MATCH(A633,근로조건!$A$5:$A$1048576,0)+0,17))</f>
        <v/>
      </c>
      <c r="AJ633" s="253"/>
      <c r="AK633" s="253"/>
      <c r="AL633" s="253" t="str" cm="1">
        <f t="array" ref="AL633">IF(A633="","",INDEX(근로조건!$A$5:$AF$1048576,MATCH(A633,근로조건!$A$5:$A$1048576,0)+0,20))</f>
        <v/>
      </c>
      <c r="AM633" s="253"/>
      <c r="AN633" s="253"/>
      <c r="AO633" s="253"/>
      <c r="AP633" s="260"/>
      <c r="AQ633" s="123"/>
      <c r="AR633" s="166"/>
      <c r="AS633" s="267"/>
      <c r="AT633" s="266"/>
      <c r="AU633" s="266"/>
      <c r="AV633" s="266"/>
    </row>
    <row r="634" spans="1:48" x14ac:dyDescent="0.3">
      <c r="A634" s="52"/>
      <c r="B634" s="54"/>
      <c r="C634" s="53"/>
      <c r="D634" s="53"/>
      <c r="E634" s="53"/>
      <c r="F634" s="57"/>
      <c r="G634" s="57"/>
      <c r="H634" s="52"/>
      <c r="I634" s="53"/>
      <c r="J634" s="53"/>
      <c r="K634" s="95"/>
      <c r="L634" s="52"/>
      <c r="M634" s="52"/>
      <c r="N634" s="54"/>
      <c r="O634" s="254" t="str" cm="1">
        <f t="array" ref="O634">IF(A634="","",INDEX(근로조건!$A$5:$Y$1048576,MATCH(A634,근로조건!$A$5:$A$1048576,0)+0,15))</f>
        <v/>
      </c>
      <c r="P634" s="255" t="str" cm="1">
        <f t="array" ref="P634">IF(A634="","",INDEX(근로조건!$A$5:$Y$1048576,MATCH(A634,근로조건!$A$5:$A$1048576,0)+0,16))</f>
        <v/>
      </c>
      <c r="Q634" s="256" t="str" cm="1">
        <f t="array" ref="Q634">IF(A634="","",INDEX(근로조건!$A$5:$ZZ$1048576,MATCH(A634,근로조건!$A$5:$A$1048576,0)+0,21))</f>
        <v/>
      </c>
      <c r="R634" s="61"/>
      <c r="S634" s="61"/>
      <c r="T634" s="61"/>
      <c r="U634" s="61"/>
      <c r="V634" s="61"/>
      <c r="W634" s="61"/>
      <c r="X634" s="61"/>
      <c r="Y634" s="61"/>
      <c r="Z634" s="260" t="str">
        <f t="shared" si="30"/>
        <v/>
      </c>
      <c r="AA634" s="260" t="str">
        <f t="shared" si="31"/>
        <v/>
      </c>
      <c r="AB634" s="260" t="str" cm="1">
        <f t="array" ref="AB634">IFERROR(IF(A634="","",INDEX(근로조건!$A$5:$Z$1048576,MATCH(A634,근로조건!$A$5:$A$1048576,0)+0,17)-INDEX(근로조건!$A$5:$Z$1048576,MATCH(A634,근로조건!$A$5:$A$1048576,0)+0,11))*B634,"")</f>
        <v/>
      </c>
      <c r="AC634" s="260" t="str">
        <f t="shared" si="32"/>
        <v/>
      </c>
      <c r="AD634" s="260" t="str" cm="1">
        <f t="array" ref="AD634">IFERROR(IF(A634="","",INDEX(근로조건!$A$5:$L$1048576,MATCH(A634,근로조건!$A$5:$A$1048576,0)+0,12))*B634,"")</f>
        <v/>
      </c>
      <c r="AE634" s="261" t="str" cm="1">
        <f t="array" ref="AE634">IF(A634="","",INDEX(근로조건!$A$5:$AF$1048576,MATCH(A634,근로조건!$A$5:$A$1048576,0)+0,13))</f>
        <v/>
      </c>
      <c r="AF634" s="262" t="str" cm="1">
        <f t="array" ref="AF634">IF(A634="","",INDEX(근로조건!$A$5:$AF$1048576,MATCH(A634,근로조건!$A$5:$A$1048576,0)+0,14))</f>
        <v/>
      </c>
      <c r="AG634" s="261" t="str" cm="1">
        <f t="array" ref="AG634">IF(A634="","",INDEX(근로조건!$A$5:$AF$1048576,MATCH(A634,근로조건!$A$5:$A$1048576,0)+0,11))</f>
        <v/>
      </c>
      <c r="AH634" s="261" t="str" cm="1">
        <f t="array" ref="AH634">IF(A634="","",INDEX(근로조건!$A$5:$AF$1048576,MATCH(A634,근로조건!$A$5:$A$1048576,0)+0,19))</f>
        <v/>
      </c>
      <c r="AI634" s="262" t="str" cm="1">
        <f t="array" ref="AI634">IF(A634="","",INDEX(근로조건!$A$5:$AF$1048576,MATCH(A634,근로조건!$A$5:$A$1048576,0)+0,17))</f>
        <v/>
      </c>
      <c r="AJ634" s="253"/>
      <c r="AK634" s="253"/>
      <c r="AL634" s="253" t="str" cm="1">
        <f t="array" ref="AL634">IF(A634="","",INDEX(근로조건!$A$5:$AF$1048576,MATCH(A634,근로조건!$A$5:$A$1048576,0)+0,20))</f>
        <v/>
      </c>
      <c r="AM634" s="253"/>
      <c r="AN634" s="253"/>
      <c r="AO634" s="253"/>
      <c r="AP634" s="260"/>
      <c r="AQ634" s="123"/>
      <c r="AR634" s="166"/>
      <c r="AS634" s="267"/>
      <c r="AT634" s="266"/>
      <c r="AU634" s="266"/>
      <c r="AV634" s="266"/>
    </row>
    <row r="635" spans="1:48" x14ac:dyDescent="0.3">
      <c r="A635" s="52"/>
      <c r="B635" s="54"/>
      <c r="C635" s="53"/>
      <c r="D635" s="53"/>
      <c r="E635" s="53"/>
      <c r="F635" s="57"/>
      <c r="G635" s="57"/>
      <c r="H635" s="52"/>
      <c r="I635" s="53"/>
      <c r="J635" s="53"/>
      <c r="K635" s="95"/>
      <c r="L635" s="52"/>
      <c r="M635" s="52"/>
      <c r="N635" s="54"/>
      <c r="O635" s="254" t="str" cm="1">
        <f t="array" ref="O635">IF(A635="","",INDEX(근로조건!$A$5:$Y$1048576,MATCH(A635,근로조건!$A$5:$A$1048576,0)+0,15))</f>
        <v/>
      </c>
      <c r="P635" s="255" t="str" cm="1">
        <f t="array" ref="P635">IF(A635="","",INDEX(근로조건!$A$5:$Y$1048576,MATCH(A635,근로조건!$A$5:$A$1048576,0)+0,16))</f>
        <v/>
      </c>
      <c r="Q635" s="256" t="str" cm="1">
        <f t="array" ref="Q635">IF(A635="","",INDEX(근로조건!$A$5:$ZZ$1048576,MATCH(A635,근로조건!$A$5:$A$1048576,0)+0,21))</f>
        <v/>
      </c>
      <c r="R635" s="61"/>
      <c r="S635" s="61"/>
      <c r="T635" s="61"/>
      <c r="U635" s="61"/>
      <c r="V635" s="61"/>
      <c r="W635" s="61"/>
      <c r="X635" s="61"/>
      <c r="Y635" s="61"/>
      <c r="Z635" s="260" t="str">
        <f t="shared" si="30"/>
        <v/>
      </c>
      <c r="AA635" s="260" t="str">
        <f t="shared" si="31"/>
        <v/>
      </c>
      <c r="AB635" s="260" t="str" cm="1">
        <f t="array" ref="AB635">IFERROR(IF(A635="","",INDEX(근로조건!$A$5:$Z$1048576,MATCH(A635,근로조건!$A$5:$A$1048576,0)+0,17)-INDEX(근로조건!$A$5:$Z$1048576,MATCH(A635,근로조건!$A$5:$A$1048576,0)+0,11))*B635,"")</f>
        <v/>
      </c>
      <c r="AC635" s="260" t="str">
        <f t="shared" si="32"/>
        <v/>
      </c>
      <c r="AD635" s="260" t="str" cm="1">
        <f t="array" ref="AD635">IFERROR(IF(A635="","",INDEX(근로조건!$A$5:$L$1048576,MATCH(A635,근로조건!$A$5:$A$1048576,0)+0,12))*B635,"")</f>
        <v/>
      </c>
      <c r="AE635" s="261" t="str" cm="1">
        <f t="array" ref="AE635">IF(A635="","",INDEX(근로조건!$A$5:$AF$1048576,MATCH(A635,근로조건!$A$5:$A$1048576,0)+0,13))</f>
        <v/>
      </c>
      <c r="AF635" s="262" t="str" cm="1">
        <f t="array" ref="AF635">IF(A635="","",INDEX(근로조건!$A$5:$AF$1048576,MATCH(A635,근로조건!$A$5:$A$1048576,0)+0,14))</f>
        <v/>
      </c>
      <c r="AG635" s="261" t="str" cm="1">
        <f t="array" ref="AG635">IF(A635="","",INDEX(근로조건!$A$5:$AF$1048576,MATCH(A635,근로조건!$A$5:$A$1048576,0)+0,11))</f>
        <v/>
      </c>
      <c r="AH635" s="261" t="str" cm="1">
        <f t="array" ref="AH635">IF(A635="","",INDEX(근로조건!$A$5:$AF$1048576,MATCH(A635,근로조건!$A$5:$A$1048576,0)+0,19))</f>
        <v/>
      </c>
      <c r="AI635" s="262" t="str" cm="1">
        <f t="array" ref="AI635">IF(A635="","",INDEX(근로조건!$A$5:$AF$1048576,MATCH(A635,근로조건!$A$5:$A$1048576,0)+0,17))</f>
        <v/>
      </c>
      <c r="AJ635" s="253"/>
      <c r="AK635" s="253"/>
      <c r="AL635" s="253" t="str" cm="1">
        <f t="array" ref="AL635">IF(A635="","",INDEX(근로조건!$A$5:$AF$1048576,MATCH(A635,근로조건!$A$5:$A$1048576,0)+0,20))</f>
        <v/>
      </c>
      <c r="AM635" s="253"/>
      <c r="AN635" s="253"/>
      <c r="AO635" s="253"/>
      <c r="AP635" s="260"/>
      <c r="AQ635" s="123"/>
      <c r="AR635" s="166"/>
      <c r="AS635" s="267"/>
      <c r="AT635" s="266"/>
      <c r="AU635" s="266"/>
      <c r="AV635" s="266"/>
    </row>
    <row r="636" spans="1:48" x14ac:dyDescent="0.3">
      <c r="A636" s="52"/>
      <c r="B636" s="54"/>
      <c r="C636" s="53"/>
      <c r="D636" s="53"/>
      <c r="E636" s="53"/>
      <c r="F636" s="57"/>
      <c r="G636" s="57"/>
      <c r="H636" s="52"/>
      <c r="I636" s="53"/>
      <c r="J636" s="53"/>
      <c r="K636" s="95"/>
      <c r="L636" s="52"/>
      <c r="M636" s="52"/>
      <c r="N636" s="54"/>
      <c r="O636" s="254" t="str" cm="1">
        <f t="array" ref="O636">IF(A636="","",INDEX(근로조건!$A$5:$Y$1048576,MATCH(A636,근로조건!$A$5:$A$1048576,0)+0,15))</f>
        <v/>
      </c>
      <c r="P636" s="255" t="str" cm="1">
        <f t="array" ref="P636">IF(A636="","",INDEX(근로조건!$A$5:$Y$1048576,MATCH(A636,근로조건!$A$5:$A$1048576,0)+0,16))</f>
        <v/>
      </c>
      <c r="Q636" s="256" t="str" cm="1">
        <f t="array" ref="Q636">IF(A636="","",INDEX(근로조건!$A$5:$ZZ$1048576,MATCH(A636,근로조건!$A$5:$A$1048576,0)+0,21))</f>
        <v/>
      </c>
      <c r="R636" s="61"/>
      <c r="S636" s="61"/>
      <c r="T636" s="61"/>
      <c r="U636" s="61"/>
      <c r="V636" s="61"/>
      <c r="W636" s="61"/>
      <c r="X636" s="61"/>
      <c r="Y636" s="61"/>
      <c r="Z636" s="260" t="str">
        <f t="shared" si="30"/>
        <v/>
      </c>
      <c r="AA636" s="260" t="str">
        <f t="shared" si="31"/>
        <v/>
      </c>
      <c r="AB636" s="260" t="str" cm="1">
        <f t="array" ref="AB636">IFERROR(IF(A636="","",INDEX(근로조건!$A$5:$Z$1048576,MATCH(A636,근로조건!$A$5:$A$1048576,0)+0,17)-INDEX(근로조건!$A$5:$Z$1048576,MATCH(A636,근로조건!$A$5:$A$1048576,0)+0,11))*B636,"")</f>
        <v/>
      </c>
      <c r="AC636" s="260" t="str">
        <f t="shared" si="32"/>
        <v/>
      </c>
      <c r="AD636" s="260" t="str" cm="1">
        <f t="array" ref="AD636">IFERROR(IF(A636="","",INDEX(근로조건!$A$5:$L$1048576,MATCH(A636,근로조건!$A$5:$A$1048576,0)+0,12))*B636,"")</f>
        <v/>
      </c>
      <c r="AE636" s="261" t="str" cm="1">
        <f t="array" ref="AE636">IF(A636="","",INDEX(근로조건!$A$5:$AF$1048576,MATCH(A636,근로조건!$A$5:$A$1048576,0)+0,13))</f>
        <v/>
      </c>
      <c r="AF636" s="262" t="str" cm="1">
        <f t="array" ref="AF636">IF(A636="","",INDEX(근로조건!$A$5:$AF$1048576,MATCH(A636,근로조건!$A$5:$A$1048576,0)+0,14))</f>
        <v/>
      </c>
      <c r="AG636" s="261" t="str" cm="1">
        <f t="array" ref="AG636">IF(A636="","",INDEX(근로조건!$A$5:$AF$1048576,MATCH(A636,근로조건!$A$5:$A$1048576,0)+0,11))</f>
        <v/>
      </c>
      <c r="AH636" s="261" t="str" cm="1">
        <f t="array" ref="AH636">IF(A636="","",INDEX(근로조건!$A$5:$AF$1048576,MATCH(A636,근로조건!$A$5:$A$1048576,0)+0,19))</f>
        <v/>
      </c>
      <c r="AI636" s="262" t="str" cm="1">
        <f t="array" ref="AI636">IF(A636="","",INDEX(근로조건!$A$5:$AF$1048576,MATCH(A636,근로조건!$A$5:$A$1048576,0)+0,17))</f>
        <v/>
      </c>
      <c r="AJ636" s="253"/>
      <c r="AK636" s="253"/>
      <c r="AL636" s="253" t="str" cm="1">
        <f t="array" ref="AL636">IF(A636="","",INDEX(근로조건!$A$5:$AF$1048576,MATCH(A636,근로조건!$A$5:$A$1048576,0)+0,20))</f>
        <v/>
      </c>
      <c r="AM636" s="253"/>
      <c r="AN636" s="253"/>
      <c r="AO636" s="253"/>
      <c r="AP636" s="260"/>
      <c r="AQ636" s="123"/>
      <c r="AR636" s="166"/>
      <c r="AS636" s="267"/>
      <c r="AT636" s="266"/>
      <c r="AU636" s="266"/>
      <c r="AV636" s="266"/>
    </row>
    <row r="637" spans="1:48" x14ac:dyDescent="0.3">
      <c r="A637" s="52"/>
      <c r="B637" s="54"/>
      <c r="C637" s="53"/>
      <c r="D637" s="53"/>
      <c r="E637" s="53"/>
      <c r="F637" s="57"/>
      <c r="G637" s="57"/>
      <c r="H637" s="52"/>
      <c r="I637" s="53"/>
      <c r="J637" s="53"/>
      <c r="K637" s="95"/>
      <c r="L637" s="52"/>
      <c r="M637" s="52"/>
      <c r="N637" s="54"/>
      <c r="O637" s="254" t="str" cm="1">
        <f t="array" ref="O637">IF(A637="","",INDEX(근로조건!$A$5:$Y$1048576,MATCH(A637,근로조건!$A$5:$A$1048576,0)+0,15))</f>
        <v/>
      </c>
      <c r="P637" s="255" t="str" cm="1">
        <f t="array" ref="P637">IF(A637="","",INDEX(근로조건!$A$5:$Y$1048576,MATCH(A637,근로조건!$A$5:$A$1048576,0)+0,16))</f>
        <v/>
      </c>
      <c r="Q637" s="256" t="str" cm="1">
        <f t="array" ref="Q637">IF(A637="","",INDEX(근로조건!$A$5:$ZZ$1048576,MATCH(A637,근로조건!$A$5:$A$1048576,0)+0,21))</f>
        <v/>
      </c>
      <c r="R637" s="61"/>
      <c r="S637" s="61"/>
      <c r="T637" s="61"/>
      <c r="U637" s="61"/>
      <c r="V637" s="61"/>
      <c r="W637" s="61"/>
      <c r="X637" s="61"/>
      <c r="Y637" s="61"/>
      <c r="Z637" s="260" t="str">
        <f t="shared" si="30"/>
        <v/>
      </c>
      <c r="AA637" s="260" t="str">
        <f t="shared" si="31"/>
        <v/>
      </c>
      <c r="AB637" s="260" t="str" cm="1">
        <f t="array" ref="AB637">IFERROR(IF(A637="","",INDEX(근로조건!$A$5:$Z$1048576,MATCH(A637,근로조건!$A$5:$A$1048576,0)+0,17)-INDEX(근로조건!$A$5:$Z$1048576,MATCH(A637,근로조건!$A$5:$A$1048576,0)+0,11))*B637,"")</f>
        <v/>
      </c>
      <c r="AC637" s="260" t="str">
        <f t="shared" si="32"/>
        <v/>
      </c>
      <c r="AD637" s="260" t="str" cm="1">
        <f t="array" ref="AD637">IFERROR(IF(A637="","",INDEX(근로조건!$A$5:$L$1048576,MATCH(A637,근로조건!$A$5:$A$1048576,0)+0,12))*B637,"")</f>
        <v/>
      </c>
      <c r="AE637" s="261" t="str" cm="1">
        <f t="array" ref="AE637">IF(A637="","",INDEX(근로조건!$A$5:$AF$1048576,MATCH(A637,근로조건!$A$5:$A$1048576,0)+0,13))</f>
        <v/>
      </c>
      <c r="AF637" s="262" t="str" cm="1">
        <f t="array" ref="AF637">IF(A637="","",INDEX(근로조건!$A$5:$AF$1048576,MATCH(A637,근로조건!$A$5:$A$1048576,0)+0,14))</f>
        <v/>
      </c>
      <c r="AG637" s="261" t="str" cm="1">
        <f t="array" ref="AG637">IF(A637="","",INDEX(근로조건!$A$5:$AF$1048576,MATCH(A637,근로조건!$A$5:$A$1048576,0)+0,11))</f>
        <v/>
      </c>
      <c r="AH637" s="261" t="str" cm="1">
        <f t="array" ref="AH637">IF(A637="","",INDEX(근로조건!$A$5:$AF$1048576,MATCH(A637,근로조건!$A$5:$A$1048576,0)+0,19))</f>
        <v/>
      </c>
      <c r="AI637" s="262" t="str" cm="1">
        <f t="array" ref="AI637">IF(A637="","",INDEX(근로조건!$A$5:$AF$1048576,MATCH(A637,근로조건!$A$5:$A$1048576,0)+0,17))</f>
        <v/>
      </c>
      <c r="AJ637" s="253"/>
      <c r="AK637" s="253"/>
      <c r="AL637" s="253" t="str" cm="1">
        <f t="array" ref="AL637">IF(A637="","",INDEX(근로조건!$A$5:$AF$1048576,MATCH(A637,근로조건!$A$5:$A$1048576,0)+0,20))</f>
        <v/>
      </c>
      <c r="AM637" s="253"/>
      <c r="AN637" s="253"/>
      <c r="AO637" s="253"/>
      <c r="AP637" s="260"/>
      <c r="AQ637" s="123"/>
      <c r="AR637" s="166"/>
      <c r="AS637" s="267"/>
      <c r="AT637" s="266"/>
      <c r="AU637" s="266"/>
      <c r="AV637" s="266"/>
    </row>
    <row r="638" spans="1:48" x14ac:dyDescent="0.3">
      <c r="A638" s="52"/>
      <c r="B638" s="54"/>
      <c r="C638" s="53"/>
      <c r="D638" s="53"/>
      <c r="E638" s="53"/>
      <c r="F638" s="57"/>
      <c r="G638" s="57"/>
      <c r="H638" s="52"/>
      <c r="I638" s="53"/>
      <c r="J638" s="53"/>
      <c r="K638" s="95"/>
      <c r="L638" s="52"/>
      <c r="M638" s="52"/>
      <c r="N638" s="54"/>
      <c r="O638" s="254" t="str" cm="1">
        <f t="array" ref="O638">IF(A638="","",INDEX(근로조건!$A$5:$Y$1048576,MATCH(A638,근로조건!$A$5:$A$1048576,0)+0,15))</f>
        <v/>
      </c>
      <c r="P638" s="255" t="str" cm="1">
        <f t="array" ref="P638">IF(A638="","",INDEX(근로조건!$A$5:$Y$1048576,MATCH(A638,근로조건!$A$5:$A$1048576,0)+0,16))</f>
        <v/>
      </c>
      <c r="Q638" s="256" t="str" cm="1">
        <f t="array" ref="Q638">IF(A638="","",INDEX(근로조건!$A$5:$ZZ$1048576,MATCH(A638,근로조건!$A$5:$A$1048576,0)+0,21))</f>
        <v/>
      </c>
      <c r="R638" s="61"/>
      <c r="S638" s="61"/>
      <c r="T638" s="61"/>
      <c r="U638" s="61"/>
      <c r="V638" s="61"/>
      <c r="W638" s="61"/>
      <c r="X638" s="61"/>
      <c r="Y638" s="61"/>
      <c r="Z638" s="260" t="str">
        <f t="shared" si="30"/>
        <v/>
      </c>
      <c r="AA638" s="260" t="str">
        <f t="shared" si="31"/>
        <v/>
      </c>
      <c r="AB638" s="260" t="str" cm="1">
        <f t="array" ref="AB638">IFERROR(IF(A638="","",INDEX(근로조건!$A$5:$Z$1048576,MATCH(A638,근로조건!$A$5:$A$1048576,0)+0,17)-INDEX(근로조건!$A$5:$Z$1048576,MATCH(A638,근로조건!$A$5:$A$1048576,0)+0,11))*B638,"")</f>
        <v/>
      </c>
      <c r="AC638" s="260" t="str">
        <f t="shared" si="32"/>
        <v/>
      </c>
      <c r="AD638" s="260" t="str" cm="1">
        <f t="array" ref="AD638">IFERROR(IF(A638="","",INDEX(근로조건!$A$5:$L$1048576,MATCH(A638,근로조건!$A$5:$A$1048576,0)+0,12))*B638,"")</f>
        <v/>
      </c>
      <c r="AE638" s="261" t="str" cm="1">
        <f t="array" ref="AE638">IF(A638="","",INDEX(근로조건!$A$5:$AF$1048576,MATCH(A638,근로조건!$A$5:$A$1048576,0)+0,13))</f>
        <v/>
      </c>
      <c r="AF638" s="262" t="str" cm="1">
        <f t="array" ref="AF638">IF(A638="","",INDEX(근로조건!$A$5:$AF$1048576,MATCH(A638,근로조건!$A$5:$A$1048576,0)+0,14))</f>
        <v/>
      </c>
      <c r="AG638" s="261" t="str" cm="1">
        <f t="array" ref="AG638">IF(A638="","",INDEX(근로조건!$A$5:$AF$1048576,MATCH(A638,근로조건!$A$5:$A$1048576,0)+0,11))</f>
        <v/>
      </c>
      <c r="AH638" s="261" t="str" cm="1">
        <f t="array" ref="AH638">IF(A638="","",INDEX(근로조건!$A$5:$AF$1048576,MATCH(A638,근로조건!$A$5:$A$1048576,0)+0,19))</f>
        <v/>
      </c>
      <c r="AI638" s="262" t="str" cm="1">
        <f t="array" ref="AI638">IF(A638="","",INDEX(근로조건!$A$5:$AF$1048576,MATCH(A638,근로조건!$A$5:$A$1048576,0)+0,17))</f>
        <v/>
      </c>
      <c r="AJ638" s="253"/>
      <c r="AK638" s="253"/>
      <c r="AL638" s="253" t="str" cm="1">
        <f t="array" ref="AL638">IF(A638="","",INDEX(근로조건!$A$5:$AF$1048576,MATCH(A638,근로조건!$A$5:$A$1048576,0)+0,20))</f>
        <v/>
      </c>
      <c r="AM638" s="253"/>
      <c r="AN638" s="253"/>
      <c r="AO638" s="253"/>
      <c r="AP638" s="260"/>
      <c r="AQ638" s="123"/>
      <c r="AR638" s="166"/>
      <c r="AS638" s="267"/>
      <c r="AT638" s="266"/>
      <c r="AU638" s="266"/>
      <c r="AV638" s="266"/>
    </row>
    <row r="639" spans="1:48" x14ac:dyDescent="0.3">
      <c r="A639" s="52"/>
      <c r="B639" s="54"/>
      <c r="C639" s="53"/>
      <c r="D639" s="53"/>
      <c r="E639" s="53"/>
      <c r="F639" s="57"/>
      <c r="G639" s="57"/>
      <c r="H639" s="52"/>
      <c r="I639" s="53"/>
      <c r="J639" s="53"/>
      <c r="K639" s="95"/>
      <c r="L639" s="52"/>
      <c r="M639" s="52"/>
      <c r="N639" s="54"/>
      <c r="O639" s="254" t="str" cm="1">
        <f t="array" ref="O639">IF(A639="","",INDEX(근로조건!$A$5:$Y$1048576,MATCH(A639,근로조건!$A$5:$A$1048576,0)+0,15))</f>
        <v/>
      </c>
      <c r="P639" s="255" t="str" cm="1">
        <f t="array" ref="P639">IF(A639="","",INDEX(근로조건!$A$5:$Y$1048576,MATCH(A639,근로조건!$A$5:$A$1048576,0)+0,16))</f>
        <v/>
      </c>
      <c r="Q639" s="256" t="str" cm="1">
        <f t="array" ref="Q639">IF(A639="","",INDEX(근로조건!$A$5:$ZZ$1048576,MATCH(A639,근로조건!$A$5:$A$1048576,0)+0,21))</f>
        <v/>
      </c>
      <c r="R639" s="61"/>
      <c r="S639" s="61"/>
      <c r="T639" s="61"/>
      <c r="U639" s="61"/>
      <c r="V639" s="61"/>
      <c r="W639" s="61"/>
      <c r="X639" s="61"/>
      <c r="Y639" s="61"/>
      <c r="Z639" s="260" t="str">
        <f t="shared" si="30"/>
        <v/>
      </c>
      <c r="AA639" s="260" t="str">
        <f t="shared" si="31"/>
        <v/>
      </c>
      <c r="AB639" s="260" t="str" cm="1">
        <f t="array" ref="AB639">IFERROR(IF(A639="","",INDEX(근로조건!$A$5:$Z$1048576,MATCH(A639,근로조건!$A$5:$A$1048576,0)+0,17)-INDEX(근로조건!$A$5:$Z$1048576,MATCH(A639,근로조건!$A$5:$A$1048576,0)+0,11))*B639,"")</f>
        <v/>
      </c>
      <c r="AC639" s="260" t="str">
        <f t="shared" si="32"/>
        <v/>
      </c>
      <c r="AD639" s="260" t="str" cm="1">
        <f t="array" ref="AD639">IFERROR(IF(A639="","",INDEX(근로조건!$A$5:$L$1048576,MATCH(A639,근로조건!$A$5:$A$1048576,0)+0,12))*B639,"")</f>
        <v/>
      </c>
      <c r="AE639" s="261" t="str" cm="1">
        <f t="array" ref="AE639">IF(A639="","",INDEX(근로조건!$A$5:$AF$1048576,MATCH(A639,근로조건!$A$5:$A$1048576,0)+0,13))</f>
        <v/>
      </c>
      <c r="AF639" s="262" t="str" cm="1">
        <f t="array" ref="AF639">IF(A639="","",INDEX(근로조건!$A$5:$AF$1048576,MATCH(A639,근로조건!$A$5:$A$1048576,0)+0,14))</f>
        <v/>
      </c>
      <c r="AG639" s="261" t="str" cm="1">
        <f t="array" ref="AG639">IF(A639="","",INDEX(근로조건!$A$5:$AF$1048576,MATCH(A639,근로조건!$A$5:$A$1048576,0)+0,11))</f>
        <v/>
      </c>
      <c r="AH639" s="261" t="str" cm="1">
        <f t="array" ref="AH639">IF(A639="","",INDEX(근로조건!$A$5:$AF$1048576,MATCH(A639,근로조건!$A$5:$A$1048576,0)+0,19))</f>
        <v/>
      </c>
      <c r="AI639" s="262" t="str" cm="1">
        <f t="array" ref="AI639">IF(A639="","",INDEX(근로조건!$A$5:$AF$1048576,MATCH(A639,근로조건!$A$5:$A$1048576,0)+0,17))</f>
        <v/>
      </c>
      <c r="AJ639" s="253"/>
      <c r="AK639" s="253"/>
      <c r="AL639" s="253" t="str" cm="1">
        <f t="array" ref="AL639">IF(A639="","",INDEX(근로조건!$A$5:$AF$1048576,MATCH(A639,근로조건!$A$5:$A$1048576,0)+0,20))</f>
        <v/>
      </c>
      <c r="AM639" s="253"/>
      <c r="AN639" s="253"/>
      <c r="AO639" s="253"/>
      <c r="AP639" s="260"/>
      <c r="AQ639" s="123"/>
      <c r="AR639" s="166"/>
      <c r="AS639" s="267"/>
      <c r="AT639" s="266"/>
      <c r="AU639" s="266"/>
      <c r="AV639" s="266"/>
    </row>
    <row r="640" spans="1:48" x14ac:dyDescent="0.3">
      <c r="A640" s="52"/>
      <c r="B640" s="54"/>
      <c r="C640" s="53"/>
      <c r="D640" s="53"/>
      <c r="E640" s="53"/>
      <c r="F640" s="57"/>
      <c r="G640" s="57"/>
      <c r="H640" s="52"/>
      <c r="I640" s="53"/>
      <c r="J640" s="53"/>
      <c r="K640" s="95"/>
      <c r="L640" s="52"/>
      <c r="M640" s="52"/>
      <c r="N640" s="54"/>
      <c r="O640" s="254" t="str" cm="1">
        <f t="array" ref="O640">IF(A640="","",INDEX(근로조건!$A$5:$Y$1048576,MATCH(A640,근로조건!$A$5:$A$1048576,0)+0,15))</f>
        <v/>
      </c>
      <c r="P640" s="255" t="str" cm="1">
        <f t="array" ref="P640">IF(A640="","",INDEX(근로조건!$A$5:$Y$1048576,MATCH(A640,근로조건!$A$5:$A$1048576,0)+0,16))</f>
        <v/>
      </c>
      <c r="Q640" s="256" t="str" cm="1">
        <f t="array" ref="Q640">IF(A640="","",INDEX(근로조건!$A$5:$ZZ$1048576,MATCH(A640,근로조건!$A$5:$A$1048576,0)+0,21))</f>
        <v/>
      </c>
      <c r="R640" s="61"/>
      <c r="S640" s="61"/>
      <c r="T640" s="61"/>
      <c r="U640" s="61"/>
      <c r="V640" s="61"/>
      <c r="W640" s="61"/>
      <c r="X640" s="61"/>
      <c r="Y640" s="61"/>
      <c r="Z640" s="260" t="str">
        <f t="shared" si="30"/>
        <v/>
      </c>
      <c r="AA640" s="260" t="str">
        <f t="shared" si="31"/>
        <v/>
      </c>
      <c r="AB640" s="260" t="str" cm="1">
        <f t="array" ref="AB640">IFERROR(IF(A640="","",INDEX(근로조건!$A$5:$Z$1048576,MATCH(A640,근로조건!$A$5:$A$1048576,0)+0,17)-INDEX(근로조건!$A$5:$Z$1048576,MATCH(A640,근로조건!$A$5:$A$1048576,0)+0,11))*B640,"")</f>
        <v/>
      </c>
      <c r="AC640" s="260" t="str">
        <f t="shared" si="32"/>
        <v/>
      </c>
      <c r="AD640" s="260" t="str" cm="1">
        <f t="array" ref="AD640">IFERROR(IF(A640="","",INDEX(근로조건!$A$5:$L$1048576,MATCH(A640,근로조건!$A$5:$A$1048576,0)+0,12))*B640,"")</f>
        <v/>
      </c>
      <c r="AE640" s="261" t="str" cm="1">
        <f t="array" ref="AE640">IF(A640="","",INDEX(근로조건!$A$5:$AF$1048576,MATCH(A640,근로조건!$A$5:$A$1048576,0)+0,13))</f>
        <v/>
      </c>
      <c r="AF640" s="262" t="str" cm="1">
        <f t="array" ref="AF640">IF(A640="","",INDEX(근로조건!$A$5:$AF$1048576,MATCH(A640,근로조건!$A$5:$A$1048576,0)+0,14))</f>
        <v/>
      </c>
      <c r="AG640" s="261" t="str" cm="1">
        <f t="array" ref="AG640">IF(A640="","",INDEX(근로조건!$A$5:$AF$1048576,MATCH(A640,근로조건!$A$5:$A$1048576,0)+0,11))</f>
        <v/>
      </c>
      <c r="AH640" s="261" t="str" cm="1">
        <f t="array" ref="AH640">IF(A640="","",INDEX(근로조건!$A$5:$AF$1048576,MATCH(A640,근로조건!$A$5:$A$1048576,0)+0,19))</f>
        <v/>
      </c>
      <c r="AI640" s="262" t="str" cm="1">
        <f t="array" ref="AI640">IF(A640="","",INDEX(근로조건!$A$5:$AF$1048576,MATCH(A640,근로조건!$A$5:$A$1048576,0)+0,17))</f>
        <v/>
      </c>
      <c r="AJ640" s="253"/>
      <c r="AK640" s="253"/>
      <c r="AL640" s="253" t="str" cm="1">
        <f t="array" ref="AL640">IF(A640="","",INDEX(근로조건!$A$5:$AF$1048576,MATCH(A640,근로조건!$A$5:$A$1048576,0)+0,20))</f>
        <v/>
      </c>
      <c r="AM640" s="253"/>
      <c r="AN640" s="253"/>
      <c r="AO640" s="253"/>
      <c r="AP640" s="260"/>
      <c r="AQ640" s="123"/>
      <c r="AR640" s="166"/>
      <c r="AS640" s="267"/>
      <c r="AT640" s="266"/>
      <c r="AU640" s="266"/>
      <c r="AV640" s="266"/>
    </row>
    <row r="641" spans="1:48" x14ac:dyDescent="0.3">
      <c r="A641" s="52"/>
      <c r="B641" s="54"/>
      <c r="C641" s="53"/>
      <c r="D641" s="53"/>
      <c r="E641" s="53"/>
      <c r="F641" s="57"/>
      <c r="G641" s="57"/>
      <c r="H641" s="52"/>
      <c r="I641" s="53"/>
      <c r="J641" s="53"/>
      <c r="K641" s="95"/>
      <c r="L641" s="52"/>
      <c r="M641" s="52"/>
      <c r="N641" s="54"/>
      <c r="O641" s="254" t="str" cm="1">
        <f t="array" ref="O641">IF(A641="","",INDEX(근로조건!$A$5:$Y$1048576,MATCH(A641,근로조건!$A$5:$A$1048576,0)+0,15))</f>
        <v/>
      </c>
      <c r="P641" s="255" t="str" cm="1">
        <f t="array" ref="P641">IF(A641="","",INDEX(근로조건!$A$5:$Y$1048576,MATCH(A641,근로조건!$A$5:$A$1048576,0)+0,16))</f>
        <v/>
      </c>
      <c r="Q641" s="256" t="str" cm="1">
        <f t="array" ref="Q641">IF(A641="","",INDEX(근로조건!$A$5:$ZZ$1048576,MATCH(A641,근로조건!$A$5:$A$1048576,0)+0,21))</f>
        <v/>
      </c>
      <c r="R641" s="61"/>
      <c r="S641" s="61"/>
      <c r="T641" s="61"/>
      <c r="U641" s="61"/>
      <c r="V641" s="61"/>
      <c r="W641" s="61"/>
      <c r="X641" s="61"/>
      <c r="Y641" s="61"/>
      <c r="Z641" s="260" t="str">
        <f t="shared" si="30"/>
        <v/>
      </c>
      <c r="AA641" s="260" t="str">
        <f t="shared" si="31"/>
        <v/>
      </c>
      <c r="AB641" s="260" t="str" cm="1">
        <f t="array" ref="AB641">IFERROR(IF(A641="","",INDEX(근로조건!$A$5:$Z$1048576,MATCH(A641,근로조건!$A$5:$A$1048576,0)+0,17)-INDEX(근로조건!$A$5:$Z$1048576,MATCH(A641,근로조건!$A$5:$A$1048576,0)+0,11))*B641,"")</f>
        <v/>
      </c>
      <c r="AC641" s="260" t="str">
        <f t="shared" si="32"/>
        <v/>
      </c>
      <c r="AD641" s="260" t="str" cm="1">
        <f t="array" ref="AD641">IFERROR(IF(A641="","",INDEX(근로조건!$A$5:$L$1048576,MATCH(A641,근로조건!$A$5:$A$1048576,0)+0,12))*B641,"")</f>
        <v/>
      </c>
      <c r="AE641" s="261" t="str" cm="1">
        <f t="array" ref="AE641">IF(A641="","",INDEX(근로조건!$A$5:$AF$1048576,MATCH(A641,근로조건!$A$5:$A$1048576,0)+0,13))</f>
        <v/>
      </c>
      <c r="AF641" s="262" t="str" cm="1">
        <f t="array" ref="AF641">IF(A641="","",INDEX(근로조건!$A$5:$AF$1048576,MATCH(A641,근로조건!$A$5:$A$1048576,0)+0,14))</f>
        <v/>
      </c>
      <c r="AG641" s="261" t="str" cm="1">
        <f t="array" ref="AG641">IF(A641="","",INDEX(근로조건!$A$5:$AF$1048576,MATCH(A641,근로조건!$A$5:$A$1048576,0)+0,11))</f>
        <v/>
      </c>
      <c r="AH641" s="261" t="str" cm="1">
        <f t="array" ref="AH641">IF(A641="","",INDEX(근로조건!$A$5:$AF$1048576,MATCH(A641,근로조건!$A$5:$A$1048576,0)+0,19))</f>
        <v/>
      </c>
      <c r="AI641" s="262" t="str" cm="1">
        <f t="array" ref="AI641">IF(A641="","",INDEX(근로조건!$A$5:$AF$1048576,MATCH(A641,근로조건!$A$5:$A$1048576,0)+0,17))</f>
        <v/>
      </c>
      <c r="AJ641" s="253"/>
      <c r="AK641" s="253"/>
      <c r="AL641" s="253" t="str" cm="1">
        <f t="array" ref="AL641">IF(A641="","",INDEX(근로조건!$A$5:$AF$1048576,MATCH(A641,근로조건!$A$5:$A$1048576,0)+0,20))</f>
        <v/>
      </c>
      <c r="AM641" s="253"/>
      <c r="AN641" s="253"/>
      <c r="AO641" s="253"/>
      <c r="AP641" s="260"/>
      <c r="AQ641" s="123"/>
      <c r="AR641" s="166"/>
      <c r="AS641" s="267"/>
      <c r="AT641" s="266"/>
      <c r="AU641" s="266"/>
      <c r="AV641" s="266"/>
    </row>
    <row r="642" spans="1:48" x14ac:dyDescent="0.3">
      <c r="A642" s="52"/>
      <c r="B642" s="54"/>
      <c r="C642" s="53"/>
      <c r="D642" s="53"/>
      <c r="E642" s="53"/>
      <c r="F642" s="57"/>
      <c r="G642" s="57"/>
      <c r="H642" s="52"/>
      <c r="I642" s="53"/>
      <c r="J642" s="53"/>
      <c r="K642" s="95"/>
      <c r="L642" s="52"/>
      <c r="M642" s="52"/>
      <c r="N642" s="54"/>
      <c r="O642" s="254" t="str" cm="1">
        <f t="array" ref="O642">IF(A642="","",INDEX(근로조건!$A$5:$Y$1048576,MATCH(A642,근로조건!$A$5:$A$1048576,0)+0,15))</f>
        <v/>
      </c>
      <c r="P642" s="255" t="str" cm="1">
        <f t="array" ref="P642">IF(A642="","",INDEX(근로조건!$A$5:$Y$1048576,MATCH(A642,근로조건!$A$5:$A$1048576,0)+0,16))</f>
        <v/>
      </c>
      <c r="Q642" s="256" t="str" cm="1">
        <f t="array" ref="Q642">IF(A642="","",INDEX(근로조건!$A$5:$ZZ$1048576,MATCH(A642,근로조건!$A$5:$A$1048576,0)+0,21))</f>
        <v/>
      </c>
      <c r="R642" s="61"/>
      <c r="S642" s="61"/>
      <c r="T642" s="61"/>
      <c r="U642" s="61"/>
      <c r="V642" s="61"/>
      <c r="W642" s="61"/>
      <c r="X642" s="61"/>
      <c r="Y642" s="61"/>
      <c r="Z642" s="260" t="str">
        <f t="shared" si="30"/>
        <v/>
      </c>
      <c r="AA642" s="260" t="str">
        <f t="shared" si="31"/>
        <v/>
      </c>
      <c r="AB642" s="260" t="str" cm="1">
        <f t="array" ref="AB642">IFERROR(IF(A642="","",INDEX(근로조건!$A$5:$Z$1048576,MATCH(A642,근로조건!$A$5:$A$1048576,0)+0,17)-INDEX(근로조건!$A$5:$Z$1048576,MATCH(A642,근로조건!$A$5:$A$1048576,0)+0,11))*B642,"")</f>
        <v/>
      </c>
      <c r="AC642" s="260" t="str">
        <f t="shared" si="32"/>
        <v/>
      </c>
      <c r="AD642" s="260" t="str" cm="1">
        <f t="array" ref="AD642">IFERROR(IF(A642="","",INDEX(근로조건!$A$5:$L$1048576,MATCH(A642,근로조건!$A$5:$A$1048576,0)+0,12))*B642,"")</f>
        <v/>
      </c>
      <c r="AE642" s="261" t="str" cm="1">
        <f t="array" ref="AE642">IF(A642="","",INDEX(근로조건!$A$5:$AF$1048576,MATCH(A642,근로조건!$A$5:$A$1048576,0)+0,13))</f>
        <v/>
      </c>
      <c r="AF642" s="262" t="str" cm="1">
        <f t="array" ref="AF642">IF(A642="","",INDEX(근로조건!$A$5:$AF$1048576,MATCH(A642,근로조건!$A$5:$A$1048576,0)+0,14))</f>
        <v/>
      </c>
      <c r="AG642" s="261" t="str" cm="1">
        <f t="array" ref="AG642">IF(A642="","",INDEX(근로조건!$A$5:$AF$1048576,MATCH(A642,근로조건!$A$5:$A$1048576,0)+0,11))</f>
        <v/>
      </c>
      <c r="AH642" s="261" t="str" cm="1">
        <f t="array" ref="AH642">IF(A642="","",INDEX(근로조건!$A$5:$AF$1048576,MATCH(A642,근로조건!$A$5:$A$1048576,0)+0,19))</f>
        <v/>
      </c>
      <c r="AI642" s="262" t="str" cm="1">
        <f t="array" ref="AI642">IF(A642="","",INDEX(근로조건!$A$5:$AF$1048576,MATCH(A642,근로조건!$A$5:$A$1048576,0)+0,17))</f>
        <v/>
      </c>
      <c r="AJ642" s="253"/>
      <c r="AK642" s="253"/>
      <c r="AL642" s="253" t="str" cm="1">
        <f t="array" ref="AL642">IF(A642="","",INDEX(근로조건!$A$5:$AF$1048576,MATCH(A642,근로조건!$A$5:$A$1048576,0)+0,20))</f>
        <v/>
      </c>
      <c r="AM642" s="253"/>
      <c r="AN642" s="253"/>
      <c r="AO642" s="253"/>
      <c r="AP642" s="260"/>
      <c r="AQ642" s="123"/>
      <c r="AR642" s="166"/>
      <c r="AS642" s="267"/>
      <c r="AT642" s="266"/>
      <c r="AU642" s="266"/>
      <c r="AV642" s="266"/>
    </row>
    <row r="643" spans="1:48" x14ac:dyDescent="0.3">
      <c r="A643" s="52"/>
      <c r="B643" s="54"/>
      <c r="C643" s="53"/>
      <c r="D643" s="53"/>
      <c r="E643" s="53"/>
      <c r="F643" s="57"/>
      <c r="G643" s="57"/>
      <c r="H643" s="52"/>
      <c r="I643" s="53"/>
      <c r="J643" s="53"/>
      <c r="K643" s="95"/>
      <c r="L643" s="52"/>
      <c r="M643" s="52"/>
      <c r="N643" s="54"/>
      <c r="O643" s="254" t="str" cm="1">
        <f t="array" ref="O643">IF(A643="","",INDEX(근로조건!$A$5:$Y$1048576,MATCH(A643,근로조건!$A$5:$A$1048576,0)+0,15))</f>
        <v/>
      </c>
      <c r="P643" s="255" t="str" cm="1">
        <f t="array" ref="P643">IF(A643="","",INDEX(근로조건!$A$5:$Y$1048576,MATCH(A643,근로조건!$A$5:$A$1048576,0)+0,16))</f>
        <v/>
      </c>
      <c r="Q643" s="256" t="str" cm="1">
        <f t="array" ref="Q643">IF(A643="","",INDEX(근로조건!$A$5:$ZZ$1048576,MATCH(A643,근로조건!$A$5:$A$1048576,0)+0,21))</f>
        <v/>
      </c>
      <c r="R643" s="61"/>
      <c r="S643" s="61"/>
      <c r="T643" s="61"/>
      <c r="U643" s="61"/>
      <c r="V643" s="61"/>
      <c r="W643" s="61"/>
      <c r="X643" s="61"/>
      <c r="Y643" s="61"/>
      <c r="Z643" s="260" t="str">
        <f t="shared" si="30"/>
        <v/>
      </c>
      <c r="AA643" s="260" t="str">
        <f t="shared" si="31"/>
        <v/>
      </c>
      <c r="AB643" s="260" t="str" cm="1">
        <f t="array" ref="AB643">IFERROR(IF(A643="","",INDEX(근로조건!$A$5:$Z$1048576,MATCH(A643,근로조건!$A$5:$A$1048576,0)+0,17)-INDEX(근로조건!$A$5:$Z$1048576,MATCH(A643,근로조건!$A$5:$A$1048576,0)+0,11))*B643,"")</f>
        <v/>
      </c>
      <c r="AC643" s="260" t="str">
        <f t="shared" si="32"/>
        <v/>
      </c>
      <c r="AD643" s="260" t="str" cm="1">
        <f t="array" ref="AD643">IFERROR(IF(A643="","",INDEX(근로조건!$A$5:$L$1048576,MATCH(A643,근로조건!$A$5:$A$1048576,0)+0,12))*B643,"")</f>
        <v/>
      </c>
      <c r="AE643" s="261" t="str" cm="1">
        <f t="array" ref="AE643">IF(A643="","",INDEX(근로조건!$A$5:$AF$1048576,MATCH(A643,근로조건!$A$5:$A$1048576,0)+0,13))</f>
        <v/>
      </c>
      <c r="AF643" s="262" t="str" cm="1">
        <f t="array" ref="AF643">IF(A643="","",INDEX(근로조건!$A$5:$AF$1048576,MATCH(A643,근로조건!$A$5:$A$1048576,0)+0,14))</f>
        <v/>
      </c>
      <c r="AG643" s="261" t="str" cm="1">
        <f t="array" ref="AG643">IF(A643="","",INDEX(근로조건!$A$5:$AF$1048576,MATCH(A643,근로조건!$A$5:$A$1048576,0)+0,11))</f>
        <v/>
      </c>
      <c r="AH643" s="261" t="str" cm="1">
        <f t="array" ref="AH643">IF(A643="","",INDEX(근로조건!$A$5:$AF$1048576,MATCH(A643,근로조건!$A$5:$A$1048576,0)+0,19))</f>
        <v/>
      </c>
      <c r="AI643" s="262" t="str" cm="1">
        <f t="array" ref="AI643">IF(A643="","",INDEX(근로조건!$A$5:$AF$1048576,MATCH(A643,근로조건!$A$5:$A$1048576,0)+0,17))</f>
        <v/>
      </c>
      <c r="AJ643" s="253"/>
      <c r="AK643" s="253"/>
      <c r="AL643" s="253" t="str" cm="1">
        <f t="array" ref="AL643">IF(A643="","",INDEX(근로조건!$A$5:$AF$1048576,MATCH(A643,근로조건!$A$5:$A$1048576,0)+0,20))</f>
        <v/>
      </c>
      <c r="AM643" s="253"/>
      <c r="AN643" s="253"/>
      <c r="AO643" s="253"/>
      <c r="AP643" s="260"/>
      <c r="AQ643" s="123"/>
      <c r="AR643" s="166"/>
      <c r="AS643" s="267"/>
      <c r="AT643" s="266"/>
      <c r="AU643" s="266"/>
      <c r="AV643" s="266"/>
    </row>
    <row r="644" spans="1:48" x14ac:dyDescent="0.3">
      <c r="A644" s="52"/>
      <c r="B644" s="54"/>
      <c r="C644" s="53"/>
      <c r="D644" s="53"/>
      <c r="E644" s="53"/>
      <c r="F644" s="57"/>
      <c r="G644" s="57"/>
      <c r="H644" s="52"/>
      <c r="I644" s="53"/>
      <c r="J644" s="53"/>
      <c r="K644" s="95"/>
      <c r="L644" s="52"/>
      <c r="M644" s="52"/>
      <c r="N644" s="54"/>
      <c r="O644" s="254" t="str" cm="1">
        <f t="array" ref="O644">IF(A644="","",INDEX(근로조건!$A$5:$Y$1048576,MATCH(A644,근로조건!$A$5:$A$1048576,0)+0,15))</f>
        <v/>
      </c>
      <c r="P644" s="255" t="str" cm="1">
        <f t="array" ref="P644">IF(A644="","",INDEX(근로조건!$A$5:$Y$1048576,MATCH(A644,근로조건!$A$5:$A$1048576,0)+0,16))</f>
        <v/>
      </c>
      <c r="Q644" s="256" t="str" cm="1">
        <f t="array" ref="Q644">IF(A644="","",INDEX(근로조건!$A$5:$ZZ$1048576,MATCH(A644,근로조건!$A$5:$A$1048576,0)+0,21))</f>
        <v/>
      </c>
      <c r="R644" s="61"/>
      <c r="S644" s="61"/>
      <c r="T644" s="61"/>
      <c r="U644" s="61"/>
      <c r="V644" s="61"/>
      <c r="W644" s="61"/>
      <c r="X644" s="61"/>
      <c r="Y644" s="61"/>
      <c r="Z644" s="260" t="str">
        <f t="shared" si="30"/>
        <v/>
      </c>
      <c r="AA644" s="260" t="str">
        <f t="shared" si="31"/>
        <v/>
      </c>
      <c r="AB644" s="260" t="str" cm="1">
        <f t="array" ref="AB644">IFERROR(IF(A644="","",INDEX(근로조건!$A$5:$Z$1048576,MATCH(A644,근로조건!$A$5:$A$1048576,0)+0,17)-INDEX(근로조건!$A$5:$Z$1048576,MATCH(A644,근로조건!$A$5:$A$1048576,0)+0,11))*B644,"")</f>
        <v/>
      </c>
      <c r="AC644" s="260" t="str">
        <f t="shared" si="32"/>
        <v/>
      </c>
      <c r="AD644" s="260" t="str" cm="1">
        <f t="array" ref="AD644">IFERROR(IF(A644="","",INDEX(근로조건!$A$5:$L$1048576,MATCH(A644,근로조건!$A$5:$A$1048576,0)+0,12))*B644,"")</f>
        <v/>
      </c>
      <c r="AE644" s="261" t="str" cm="1">
        <f t="array" ref="AE644">IF(A644="","",INDEX(근로조건!$A$5:$AF$1048576,MATCH(A644,근로조건!$A$5:$A$1048576,0)+0,13))</f>
        <v/>
      </c>
      <c r="AF644" s="262" t="str" cm="1">
        <f t="array" ref="AF644">IF(A644="","",INDEX(근로조건!$A$5:$AF$1048576,MATCH(A644,근로조건!$A$5:$A$1048576,0)+0,14))</f>
        <v/>
      </c>
      <c r="AG644" s="261" t="str" cm="1">
        <f t="array" ref="AG644">IF(A644="","",INDEX(근로조건!$A$5:$AF$1048576,MATCH(A644,근로조건!$A$5:$A$1048576,0)+0,11))</f>
        <v/>
      </c>
      <c r="AH644" s="261" t="str" cm="1">
        <f t="array" ref="AH644">IF(A644="","",INDEX(근로조건!$A$5:$AF$1048576,MATCH(A644,근로조건!$A$5:$A$1048576,0)+0,19))</f>
        <v/>
      </c>
      <c r="AI644" s="262" t="str" cm="1">
        <f t="array" ref="AI644">IF(A644="","",INDEX(근로조건!$A$5:$AF$1048576,MATCH(A644,근로조건!$A$5:$A$1048576,0)+0,17))</f>
        <v/>
      </c>
      <c r="AJ644" s="253"/>
      <c r="AK644" s="253"/>
      <c r="AL644" s="253" t="str" cm="1">
        <f t="array" ref="AL644">IF(A644="","",INDEX(근로조건!$A$5:$AF$1048576,MATCH(A644,근로조건!$A$5:$A$1048576,0)+0,20))</f>
        <v/>
      </c>
      <c r="AM644" s="253"/>
      <c r="AN644" s="253"/>
      <c r="AO644" s="253"/>
      <c r="AP644" s="260"/>
      <c r="AQ644" s="123"/>
      <c r="AR644" s="166"/>
      <c r="AS644" s="267"/>
      <c r="AT644" s="266"/>
      <c r="AU644" s="266"/>
      <c r="AV644" s="266"/>
    </row>
    <row r="645" spans="1:48" x14ac:dyDescent="0.3">
      <c r="A645" s="52"/>
      <c r="B645" s="54"/>
      <c r="C645" s="53"/>
      <c r="D645" s="53"/>
      <c r="E645" s="53"/>
      <c r="F645" s="57"/>
      <c r="G645" s="57"/>
      <c r="H645" s="52"/>
      <c r="I645" s="53"/>
      <c r="J645" s="53"/>
      <c r="K645" s="95"/>
      <c r="L645" s="52"/>
      <c r="M645" s="52"/>
      <c r="N645" s="54"/>
      <c r="O645" s="254" t="str" cm="1">
        <f t="array" ref="O645">IF(A645="","",INDEX(근로조건!$A$5:$Y$1048576,MATCH(A645,근로조건!$A$5:$A$1048576,0)+0,15))</f>
        <v/>
      </c>
      <c r="P645" s="255" t="str" cm="1">
        <f t="array" ref="P645">IF(A645="","",INDEX(근로조건!$A$5:$Y$1048576,MATCH(A645,근로조건!$A$5:$A$1048576,0)+0,16))</f>
        <v/>
      </c>
      <c r="Q645" s="256" t="str" cm="1">
        <f t="array" ref="Q645">IF(A645="","",INDEX(근로조건!$A$5:$ZZ$1048576,MATCH(A645,근로조건!$A$5:$A$1048576,0)+0,21))</f>
        <v/>
      </c>
      <c r="R645" s="61"/>
      <c r="S645" s="61"/>
      <c r="T645" s="61"/>
      <c r="U645" s="61"/>
      <c r="V645" s="61"/>
      <c r="W645" s="61"/>
      <c r="X645" s="61"/>
      <c r="Y645" s="61"/>
      <c r="Z645" s="260" t="str">
        <f t="shared" si="30"/>
        <v/>
      </c>
      <c r="AA645" s="260" t="str">
        <f t="shared" si="31"/>
        <v/>
      </c>
      <c r="AB645" s="260" t="str" cm="1">
        <f t="array" ref="AB645">IFERROR(IF(A645="","",INDEX(근로조건!$A$5:$Z$1048576,MATCH(A645,근로조건!$A$5:$A$1048576,0)+0,17)-INDEX(근로조건!$A$5:$Z$1048576,MATCH(A645,근로조건!$A$5:$A$1048576,0)+0,11))*B645,"")</f>
        <v/>
      </c>
      <c r="AC645" s="260" t="str">
        <f t="shared" si="32"/>
        <v/>
      </c>
      <c r="AD645" s="260" t="str" cm="1">
        <f t="array" ref="AD645">IFERROR(IF(A645="","",INDEX(근로조건!$A$5:$L$1048576,MATCH(A645,근로조건!$A$5:$A$1048576,0)+0,12))*B645,"")</f>
        <v/>
      </c>
      <c r="AE645" s="261" t="str" cm="1">
        <f t="array" ref="AE645">IF(A645="","",INDEX(근로조건!$A$5:$AF$1048576,MATCH(A645,근로조건!$A$5:$A$1048576,0)+0,13))</f>
        <v/>
      </c>
      <c r="AF645" s="262" t="str" cm="1">
        <f t="array" ref="AF645">IF(A645="","",INDEX(근로조건!$A$5:$AF$1048576,MATCH(A645,근로조건!$A$5:$A$1048576,0)+0,14))</f>
        <v/>
      </c>
      <c r="AG645" s="261" t="str" cm="1">
        <f t="array" ref="AG645">IF(A645="","",INDEX(근로조건!$A$5:$AF$1048576,MATCH(A645,근로조건!$A$5:$A$1048576,0)+0,11))</f>
        <v/>
      </c>
      <c r="AH645" s="261" t="str" cm="1">
        <f t="array" ref="AH645">IF(A645="","",INDEX(근로조건!$A$5:$AF$1048576,MATCH(A645,근로조건!$A$5:$A$1048576,0)+0,19))</f>
        <v/>
      </c>
      <c r="AI645" s="262" t="str" cm="1">
        <f t="array" ref="AI645">IF(A645="","",INDEX(근로조건!$A$5:$AF$1048576,MATCH(A645,근로조건!$A$5:$A$1048576,0)+0,17))</f>
        <v/>
      </c>
      <c r="AJ645" s="253"/>
      <c r="AK645" s="253"/>
      <c r="AL645" s="253" t="str" cm="1">
        <f t="array" ref="AL645">IF(A645="","",INDEX(근로조건!$A$5:$AF$1048576,MATCH(A645,근로조건!$A$5:$A$1048576,0)+0,20))</f>
        <v/>
      </c>
      <c r="AM645" s="253"/>
      <c r="AN645" s="253"/>
      <c r="AO645" s="253"/>
      <c r="AP645" s="260"/>
      <c r="AQ645" s="123"/>
      <c r="AR645" s="166"/>
      <c r="AS645" s="267"/>
      <c r="AT645" s="266"/>
      <c r="AU645" s="266"/>
      <c r="AV645" s="266"/>
    </row>
    <row r="646" spans="1:48" x14ac:dyDescent="0.3">
      <c r="A646" s="52"/>
      <c r="B646" s="54"/>
      <c r="C646" s="53"/>
      <c r="D646" s="53"/>
      <c r="E646" s="53"/>
      <c r="F646" s="57"/>
      <c r="G646" s="57"/>
      <c r="H646" s="52"/>
      <c r="I646" s="53"/>
      <c r="J646" s="53"/>
      <c r="K646" s="95"/>
      <c r="L646" s="52"/>
      <c r="M646" s="52"/>
      <c r="N646" s="54"/>
      <c r="O646" s="254" t="str" cm="1">
        <f t="array" ref="O646">IF(A646="","",INDEX(근로조건!$A$5:$Y$1048576,MATCH(A646,근로조건!$A$5:$A$1048576,0)+0,15))</f>
        <v/>
      </c>
      <c r="P646" s="255" t="str" cm="1">
        <f t="array" ref="P646">IF(A646="","",INDEX(근로조건!$A$5:$Y$1048576,MATCH(A646,근로조건!$A$5:$A$1048576,0)+0,16))</f>
        <v/>
      </c>
      <c r="Q646" s="256" t="str" cm="1">
        <f t="array" ref="Q646">IF(A646="","",INDEX(근로조건!$A$5:$ZZ$1048576,MATCH(A646,근로조건!$A$5:$A$1048576,0)+0,21))</f>
        <v/>
      </c>
      <c r="R646" s="61"/>
      <c r="S646" s="61"/>
      <c r="T646" s="61"/>
      <c r="U646" s="61"/>
      <c r="V646" s="61"/>
      <c r="W646" s="61"/>
      <c r="X646" s="61"/>
      <c r="Y646" s="61"/>
      <c r="Z646" s="260" t="str">
        <f t="shared" ref="Z646:Z709" si="33">IF(AE646="","",SUM(AB646,AD646))</f>
        <v/>
      </c>
      <c r="AA646" s="260" t="str">
        <f t="shared" ref="AA646:AA709" si="34">IF(AE646="","",IF(AE646&gt;=8,8*B646,AE646*B646))</f>
        <v/>
      </c>
      <c r="AB646" s="260" t="str" cm="1">
        <f t="array" ref="AB646">IFERROR(IF(A646="","",INDEX(근로조건!$A$5:$Z$1048576,MATCH(A646,근로조건!$A$5:$A$1048576,0)+0,17)-INDEX(근로조건!$A$5:$Z$1048576,MATCH(A646,근로조건!$A$5:$A$1048576,0)+0,11))*B646,"")</f>
        <v/>
      </c>
      <c r="AC646" s="260" t="str">
        <f t="shared" ref="AC646:AC709" si="35">IFERROR(AD646/(365/7/12),"")</f>
        <v/>
      </c>
      <c r="AD646" s="260" t="str" cm="1">
        <f t="array" ref="AD646">IFERROR(IF(A646="","",INDEX(근로조건!$A$5:$L$1048576,MATCH(A646,근로조건!$A$5:$A$1048576,0)+0,12))*B646,"")</f>
        <v/>
      </c>
      <c r="AE646" s="261" t="str" cm="1">
        <f t="array" ref="AE646">IF(A646="","",INDEX(근로조건!$A$5:$AF$1048576,MATCH(A646,근로조건!$A$5:$A$1048576,0)+0,13))</f>
        <v/>
      </c>
      <c r="AF646" s="262" t="str" cm="1">
        <f t="array" ref="AF646">IF(A646="","",INDEX(근로조건!$A$5:$AF$1048576,MATCH(A646,근로조건!$A$5:$A$1048576,0)+0,14))</f>
        <v/>
      </c>
      <c r="AG646" s="261" t="str" cm="1">
        <f t="array" ref="AG646">IF(A646="","",INDEX(근로조건!$A$5:$AF$1048576,MATCH(A646,근로조건!$A$5:$A$1048576,0)+0,11))</f>
        <v/>
      </c>
      <c r="AH646" s="261" t="str" cm="1">
        <f t="array" ref="AH646">IF(A646="","",INDEX(근로조건!$A$5:$AF$1048576,MATCH(A646,근로조건!$A$5:$A$1048576,0)+0,19))</f>
        <v/>
      </c>
      <c r="AI646" s="262" t="str" cm="1">
        <f t="array" ref="AI646">IF(A646="","",INDEX(근로조건!$A$5:$AF$1048576,MATCH(A646,근로조건!$A$5:$A$1048576,0)+0,17))</f>
        <v/>
      </c>
      <c r="AJ646" s="253"/>
      <c r="AK646" s="253"/>
      <c r="AL646" s="253" t="str" cm="1">
        <f t="array" ref="AL646">IF(A646="","",INDEX(근로조건!$A$5:$AF$1048576,MATCH(A646,근로조건!$A$5:$A$1048576,0)+0,20))</f>
        <v/>
      </c>
      <c r="AM646" s="253"/>
      <c r="AN646" s="253"/>
      <c r="AO646" s="253"/>
      <c r="AP646" s="260"/>
      <c r="AQ646" s="123"/>
      <c r="AR646" s="166"/>
      <c r="AS646" s="267"/>
      <c r="AT646" s="266"/>
      <c r="AU646" s="266"/>
      <c r="AV646" s="266"/>
    </row>
    <row r="647" spans="1:48" x14ac:dyDescent="0.3">
      <c r="A647" s="52"/>
      <c r="B647" s="54"/>
      <c r="C647" s="53"/>
      <c r="D647" s="53"/>
      <c r="E647" s="53"/>
      <c r="F647" s="57"/>
      <c r="G647" s="57"/>
      <c r="H647" s="52"/>
      <c r="I647" s="53"/>
      <c r="J647" s="53"/>
      <c r="K647" s="95"/>
      <c r="L647" s="52"/>
      <c r="M647" s="52"/>
      <c r="N647" s="54"/>
      <c r="O647" s="254" t="str" cm="1">
        <f t="array" ref="O647">IF(A647="","",INDEX(근로조건!$A$5:$Y$1048576,MATCH(A647,근로조건!$A$5:$A$1048576,0)+0,15))</f>
        <v/>
      </c>
      <c r="P647" s="255" t="str" cm="1">
        <f t="array" ref="P647">IF(A647="","",INDEX(근로조건!$A$5:$Y$1048576,MATCH(A647,근로조건!$A$5:$A$1048576,0)+0,16))</f>
        <v/>
      </c>
      <c r="Q647" s="256" t="str" cm="1">
        <f t="array" ref="Q647">IF(A647="","",INDEX(근로조건!$A$5:$ZZ$1048576,MATCH(A647,근로조건!$A$5:$A$1048576,0)+0,21))</f>
        <v/>
      </c>
      <c r="R647" s="61"/>
      <c r="S647" s="61"/>
      <c r="T647" s="61"/>
      <c r="U647" s="61"/>
      <c r="V647" s="61"/>
      <c r="W647" s="61"/>
      <c r="X647" s="61"/>
      <c r="Y647" s="61"/>
      <c r="Z647" s="260" t="str">
        <f t="shared" si="33"/>
        <v/>
      </c>
      <c r="AA647" s="260" t="str">
        <f t="shared" si="34"/>
        <v/>
      </c>
      <c r="AB647" s="260" t="str" cm="1">
        <f t="array" ref="AB647">IFERROR(IF(A647="","",INDEX(근로조건!$A$5:$Z$1048576,MATCH(A647,근로조건!$A$5:$A$1048576,0)+0,17)-INDEX(근로조건!$A$5:$Z$1048576,MATCH(A647,근로조건!$A$5:$A$1048576,0)+0,11))*B647,"")</f>
        <v/>
      </c>
      <c r="AC647" s="260" t="str">
        <f t="shared" si="35"/>
        <v/>
      </c>
      <c r="AD647" s="260" t="str" cm="1">
        <f t="array" ref="AD647">IFERROR(IF(A647="","",INDEX(근로조건!$A$5:$L$1048576,MATCH(A647,근로조건!$A$5:$A$1048576,0)+0,12))*B647,"")</f>
        <v/>
      </c>
      <c r="AE647" s="261" t="str" cm="1">
        <f t="array" ref="AE647">IF(A647="","",INDEX(근로조건!$A$5:$AF$1048576,MATCH(A647,근로조건!$A$5:$A$1048576,0)+0,13))</f>
        <v/>
      </c>
      <c r="AF647" s="262" t="str" cm="1">
        <f t="array" ref="AF647">IF(A647="","",INDEX(근로조건!$A$5:$AF$1048576,MATCH(A647,근로조건!$A$5:$A$1048576,0)+0,14))</f>
        <v/>
      </c>
      <c r="AG647" s="261" t="str" cm="1">
        <f t="array" ref="AG647">IF(A647="","",INDEX(근로조건!$A$5:$AF$1048576,MATCH(A647,근로조건!$A$5:$A$1048576,0)+0,11))</f>
        <v/>
      </c>
      <c r="AH647" s="261" t="str" cm="1">
        <f t="array" ref="AH647">IF(A647="","",INDEX(근로조건!$A$5:$AF$1048576,MATCH(A647,근로조건!$A$5:$A$1048576,0)+0,19))</f>
        <v/>
      </c>
      <c r="AI647" s="262" t="str" cm="1">
        <f t="array" ref="AI647">IF(A647="","",INDEX(근로조건!$A$5:$AF$1048576,MATCH(A647,근로조건!$A$5:$A$1048576,0)+0,17))</f>
        <v/>
      </c>
      <c r="AJ647" s="253"/>
      <c r="AK647" s="253"/>
      <c r="AL647" s="253" t="str" cm="1">
        <f t="array" ref="AL647">IF(A647="","",INDEX(근로조건!$A$5:$AF$1048576,MATCH(A647,근로조건!$A$5:$A$1048576,0)+0,20))</f>
        <v/>
      </c>
      <c r="AM647" s="253"/>
      <c r="AN647" s="253"/>
      <c r="AO647" s="253"/>
      <c r="AP647" s="260"/>
      <c r="AQ647" s="123"/>
      <c r="AR647" s="166"/>
      <c r="AS647" s="267"/>
      <c r="AT647" s="266"/>
      <c r="AU647" s="266"/>
      <c r="AV647" s="266"/>
    </row>
    <row r="648" spans="1:48" x14ac:dyDescent="0.3">
      <c r="A648" s="52"/>
      <c r="B648" s="54"/>
      <c r="C648" s="53"/>
      <c r="D648" s="53"/>
      <c r="E648" s="53"/>
      <c r="F648" s="57"/>
      <c r="G648" s="57"/>
      <c r="H648" s="52"/>
      <c r="I648" s="53"/>
      <c r="J648" s="53"/>
      <c r="K648" s="95"/>
      <c r="L648" s="52"/>
      <c r="M648" s="52"/>
      <c r="N648" s="54"/>
      <c r="O648" s="254" t="str" cm="1">
        <f t="array" ref="O648">IF(A648="","",INDEX(근로조건!$A$5:$Y$1048576,MATCH(A648,근로조건!$A$5:$A$1048576,0)+0,15))</f>
        <v/>
      </c>
      <c r="P648" s="255" t="str" cm="1">
        <f t="array" ref="P648">IF(A648="","",INDEX(근로조건!$A$5:$Y$1048576,MATCH(A648,근로조건!$A$5:$A$1048576,0)+0,16))</f>
        <v/>
      </c>
      <c r="Q648" s="256" t="str" cm="1">
        <f t="array" ref="Q648">IF(A648="","",INDEX(근로조건!$A$5:$ZZ$1048576,MATCH(A648,근로조건!$A$5:$A$1048576,0)+0,21))</f>
        <v/>
      </c>
      <c r="R648" s="61"/>
      <c r="S648" s="61"/>
      <c r="T648" s="61"/>
      <c r="U648" s="61"/>
      <c r="V648" s="61"/>
      <c r="W648" s="61"/>
      <c r="X648" s="61"/>
      <c r="Y648" s="61"/>
      <c r="Z648" s="260" t="str">
        <f t="shared" si="33"/>
        <v/>
      </c>
      <c r="AA648" s="260" t="str">
        <f t="shared" si="34"/>
        <v/>
      </c>
      <c r="AB648" s="260" t="str" cm="1">
        <f t="array" ref="AB648">IFERROR(IF(A648="","",INDEX(근로조건!$A$5:$Z$1048576,MATCH(A648,근로조건!$A$5:$A$1048576,0)+0,17)-INDEX(근로조건!$A$5:$Z$1048576,MATCH(A648,근로조건!$A$5:$A$1048576,0)+0,11))*B648,"")</f>
        <v/>
      </c>
      <c r="AC648" s="260" t="str">
        <f t="shared" si="35"/>
        <v/>
      </c>
      <c r="AD648" s="260" t="str" cm="1">
        <f t="array" ref="AD648">IFERROR(IF(A648="","",INDEX(근로조건!$A$5:$L$1048576,MATCH(A648,근로조건!$A$5:$A$1048576,0)+0,12))*B648,"")</f>
        <v/>
      </c>
      <c r="AE648" s="261" t="str" cm="1">
        <f t="array" ref="AE648">IF(A648="","",INDEX(근로조건!$A$5:$AF$1048576,MATCH(A648,근로조건!$A$5:$A$1048576,0)+0,13))</f>
        <v/>
      </c>
      <c r="AF648" s="262" t="str" cm="1">
        <f t="array" ref="AF648">IF(A648="","",INDEX(근로조건!$A$5:$AF$1048576,MATCH(A648,근로조건!$A$5:$A$1048576,0)+0,14))</f>
        <v/>
      </c>
      <c r="AG648" s="261" t="str" cm="1">
        <f t="array" ref="AG648">IF(A648="","",INDEX(근로조건!$A$5:$AF$1048576,MATCH(A648,근로조건!$A$5:$A$1048576,0)+0,11))</f>
        <v/>
      </c>
      <c r="AH648" s="261" t="str" cm="1">
        <f t="array" ref="AH648">IF(A648="","",INDEX(근로조건!$A$5:$AF$1048576,MATCH(A648,근로조건!$A$5:$A$1048576,0)+0,19))</f>
        <v/>
      </c>
      <c r="AI648" s="262" t="str" cm="1">
        <f t="array" ref="AI648">IF(A648="","",INDEX(근로조건!$A$5:$AF$1048576,MATCH(A648,근로조건!$A$5:$A$1048576,0)+0,17))</f>
        <v/>
      </c>
      <c r="AJ648" s="253"/>
      <c r="AK648" s="253"/>
      <c r="AL648" s="253" t="str" cm="1">
        <f t="array" ref="AL648">IF(A648="","",INDEX(근로조건!$A$5:$AF$1048576,MATCH(A648,근로조건!$A$5:$A$1048576,0)+0,20))</f>
        <v/>
      </c>
      <c r="AM648" s="253"/>
      <c r="AN648" s="253"/>
      <c r="AO648" s="253"/>
      <c r="AP648" s="260"/>
      <c r="AQ648" s="123"/>
      <c r="AR648" s="166"/>
      <c r="AS648" s="267"/>
      <c r="AT648" s="266"/>
      <c r="AU648" s="266"/>
      <c r="AV648" s="266"/>
    </row>
    <row r="649" spans="1:48" x14ac:dyDescent="0.3">
      <c r="A649" s="52"/>
      <c r="B649" s="54"/>
      <c r="C649" s="53"/>
      <c r="D649" s="53"/>
      <c r="E649" s="53"/>
      <c r="F649" s="57"/>
      <c r="G649" s="57"/>
      <c r="H649" s="52"/>
      <c r="I649" s="53"/>
      <c r="J649" s="53"/>
      <c r="K649" s="95"/>
      <c r="L649" s="52"/>
      <c r="M649" s="52"/>
      <c r="N649" s="54"/>
      <c r="O649" s="254" t="str" cm="1">
        <f t="array" ref="O649">IF(A649="","",INDEX(근로조건!$A$5:$Y$1048576,MATCH(A649,근로조건!$A$5:$A$1048576,0)+0,15))</f>
        <v/>
      </c>
      <c r="P649" s="255" t="str" cm="1">
        <f t="array" ref="P649">IF(A649="","",INDEX(근로조건!$A$5:$Y$1048576,MATCH(A649,근로조건!$A$5:$A$1048576,0)+0,16))</f>
        <v/>
      </c>
      <c r="Q649" s="256" t="str" cm="1">
        <f t="array" ref="Q649">IF(A649="","",INDEX(근로조건!$A$5:$ZZ$1048576,MATCH(A649,근로조건!$A$5:$A$1048576,0)+0,21))</f>
        <v/>
      </c>
      <c r="R649" s="61"/>
      <c r="S649" s="61"/>
      <c r="T649" s="61"/>
      <c r="U649" s="61"/>
      <c r="V649" s="61"/>
      <c r="W649" s="61"/>
      <c r="X649" s="61"/>
      <c r="Y649" s="61"/>
      <c r="Z649" s="260" t="str">
        <f t="shared" si="33"/>
        <v/>
      </c>
      <c r="AA649" s="260" t="str">
        <f t="shared" si="34"/>
        <v/>
      </c>
      <c r="AB649" s="260" t="str" cm="1">
        <f t="array" ref="AB649">IFERROR(IF(A649="","",INDEX(근로조건!$A$5:$Z$1048576,MATCH(A649,근로조건!$A$5:$A$1048576,0)+0,17)-INDEX(근로조건!$A$5:$Z$1048576,MATCH(A649,근로조건!$A$5:$A$1048576,0)+0,11))*B649,"")</f>
        <v/>
      </c>
      <c r="AC649" s="260" t="str">
        <f t="shared" si="35"/>
        <v/>
      </c>
      <c r="AD649" s="260" t="str" cm="1">
        <f t="array" ref="AD649">IFERROR(IF(A649="","",INDEX(근로조건!$A$5:$L$1048576,MATCH(A649,근로조건!$A$5:$A$1048576,0)+0,12))*B649,"")</f>
        <v/>
      </c>
      <c r="AE649" s="261" t="str" cm="1">
        <f t="array" ref="AE649">IF(A649="","",INDEX(근로조건!$A$5:$AF$1048576,MATCH(A649,근로조건!$A$5:$A$1048576,0)+0,13))</f>
        <v/>
      </c>
      <c r="AF649" s="262" t="str" cm="1">
        <f t="array" ref="AF649">IF(A649="","",INDEX(근로조건!$A$5:$AF$1048576,MATCH(A649,근로조건!$A$5:$A$1048576,0)+0,14))</f>
        <v/>
      </c>
      <c r="AG649" s="261" t="str" cm="1">
        <f t="array" ref="AG649">IF(A649="","",INDEX(근로조건!$A$5:$AF$1048576,MATCH(A649,근로조건!$A$5:$A$1048576,0)+0,11))</f>
        <v/>
      </c>
      <c r="AH649" s="261" t="str" cm="1">
        <f t="array" ref="AH649">IF(A649="","",INDEX(근로조건!$A$5:$AF$1048576,MATCH(A649,근로조건!$A$5:$A$1048576,0)+0,19))</f>
        <v/>
      </c>
      <c r="AI649" s="262" t="str" cm="1">
        <f t="array" ref="AI649">IF(A649="","",INDEX(근로조건!$A$5:$AF$1048576,MATCH(A649,근로조건!$A$5:$A$1048576,0)+0,17))</f>
        <v/>
      </c>
      <c r="AJ649" s="253"/>
      <c r="AK649" s="253"/>
      <c r="AL649" s="253" t="str" cm="1">
        <f t="array" ref="AL649">IF(A649="","",INDEX(근로조건!$A$5:$AF$1048576,MATCH(A649,근로조건!$A$5:$A$1048576,0)+0,20))</f>
        <v/>
      </c>
      <c r="AM649" s="253"/>
      <c r="AN649" s="253"/>
      <c r="AO649" s="253"/>
      <c r="AP649" s="260"/>
      <c r="AQ649" s="123"/>
      <c r="AR649" s="166"/>
      <c r="AS649" s="267"/>
      <c r="AT649" s="266"/>
      <c r="AU649" s="266"/>
      <c r="AV649" s="266"/>
    </row>
    <row r="650" spans="1:48" x14ac:dyDescent="0.3">
      <c r="A650" s="52"/>
      <c r="B650" s="54"/>
      <c r="C650" s="53"/>
      <c r="D650" s="53"/>
      <c r="E650" s="53"/>
      <c r="F650" s="57"/>
      <c r="G650" s="57"/>
      <c r="H650" s="52"/>
      <c r="I650" s="53"/>
      <c r="J650" s="53"/>
      <c r="K650" s="95"/>
      <c r="L650" s="52"/>
      <c r="M650" s="52"/>
      <c r="N650" s="54"/>
      <c r="O650" s="254" t="str" cm="1">
        <f t="array" ref="O650">IF(A650="","",INDEX(근로조건!$A$5:$Y$1048576,MATCH(A650,근로조건!$A$5:$A$1048576,0)+0,15))</f>
        <v/>
      </c>
      <c r="P650" s="255" t="str" cm="1">
        <f t="array" ref="P650">IF(A650="","",INDEX(근로조건!$A$5:$Y$1048576,MATCH(A650,근로조건!$A$5:$A$1048576,0)+0,16))</f>
        <v/>
      </c>
      <c r="Q650" s="256" t="str" cm="1">
        <f t="array" ref="Q650">IF(A650="","",INDEX(근로조건!$A$5:$ZZ$1048576,MATCH(A650,근로조건!$A$5:$A$1048576,0)+0,21))</f>
        <v/>
      </c>
      <c r="R650" s="61"/>
      <c r="S650" s="61"/>
      <c r="T650" s="61"/>
      <c r="U650" s="61"/>
      <c r="V650" s="61"/>
      <c r="W650" s="61"/>
      <c r="X650" s="61"/>
      <c r="Y650" s="61"/>
      <c r="Z650" s="260" t="str">
        <f t="shared" si="33"/>
        <v/>
      </c>
      <c r="AA650" s="260" t="str">
        <f t="shared" si="34"/>
        <v/>
      </c>
      <c r="AB650" s="260" t="str" cm="1">
        <f t="array" ref="AB650">IFERROR(IF(A650="","",INDEX(근로조건!$A$5:$Z$1048576,MATCH(A650,근로조건!$A$5:$A$1048576,0)+0,17)-INDEX(근로조건!$A$5:$Z$1048576,MATCH(A650,근로조건!$A$5:$A$1048576,0)+0,11))*B650,"")</f>
        <v/>
      </c>
      <c r="AC650" s="260" t="str">
        <f t="shared" si="35"/>
        <v/>
      </c>
      <c r="AD650" s="260" t="str" cm="1">
        <f t="array" ref="AD650">IFERROR(IF(A650="","",INDEX(근로조건!$A$5:$L$1048576,MATCH(A650,근로조건!$A$5:$A$1048576,0)+0,12))*B650,"")</f>
        <v/>
      </c>
      <c r="AE650" s="261" t="str" cm="1">
        <f t="array" ref="AE650">IF(A650="","",INDEX(근로조건!$A$5:$AF$1048576,MATCH(A650,근로조건!$A$5:$A$1048576,0)+0,13))</f>
        <v/>
      </c>
      <c r="AF650" s="262" t="str" cm="1">
        <f t="array" ref="AF650">IF(A650="","",INDEX(근로조건!$A$5:$AF$1048576,MATCH(A650,근로조건!$A$5:$A$1048576,0)+0,14))</f>
        <v/>
      </c>
      <c r="AG650" s="261" t="str" cm="1">
        <f t="array" ref="AG650">IF(A650="","",INDEX(근로조건!$A$5:$AF$1048576,MATCH(A650,근로조건!$A$5:$A$1048576,0)+0,11))</f>
        <v/>
      </c>
      <c r="AH650" s="261" t="str" cm="1">
        <f t="array" ref="AH650">IF(A650="","",INDEX(근로조건!$A$5:$AF$1048576,MATCH(A650,근로조건!$A$5:$A$1048576,0)+0,19))</f>
        <v/>
      </c>
      <c r="AI650" s="262" t="str" cm="1">
        <f t="array" ref="AI650">IF(A650="","",INDEX(근로조건!$A$5:$AF$1048576,MATCH(A650,근로조건!$A$5:$A$1048576,0)+0,17))</f>
        <v/>
      </c>
      <c r="AJ650" s="253"/>
      <c r="AK650" s="253"/>
      <c r="AL650" s="253" t="str" cm="1">
        <f t="array" ref="AL650">IF(A650="","",INDEX(근로조건!$A$5:$AF$1048576,MATCH(A650,근로조건!$A$5:$A$1048576,0)+0,20))</f>
        <v/>
      </c>
      <c r="AM650" s="253"/>
      <c r="AN650" s="253"/>
      <c r="AO650" s="253"/>
      <c r="AP650" s="260"/>
      <c r="AQ650" s="123"/>
      <c r="AR650" s="166"/>
      <c r="AS650" s="267"/>
      <c r="AT650" s="266"/>
      <c r="AU650" s="266"/>
      <c r="AV650" s="266"/>
    </row>
    <row r="651" spans="1:48" x14ac:dyDescent="0.3">
      <c r="A651" s="52"/>
      <c r="B651" s="54"/>
      <c r="C651" s="53"/>
      <c r="D651" s="53"/>
      <c r="E651" s="53"/>
      <c r="F651" s="57"/>
      <c r="G651" s="57"/>
      <c r="H651" s="52"/>
      <c r="I651" s="53"/>
      <c r="J651" s="53"/>
      <c r="K651" s="95"/>
      <c r="L651" s="52"/>
      <c r="M651" s="52"/>
      <c r="N651" s="54"/>
      <c r="O651" s="254" t="str" cm="1">
        <f t="array" ref="O651">IF(A651="","",INDEX(근로조건!$A$5:$Y$1048576,MATCH(A651,근로조건!$A$5:$A$1048576,0)+0,15))</f>
        <v/>
      </c>
      <c r="P651" s="255" t="str" cm="1">
        <f t="array" ref="P651">IF(A651="","",INDEX(근로조건!$A$5:$Y$1048576,MATCH(A651,근로조건!$A$5:$A$1048576,0)+0,16))</f>
        <v/>
      </c>
      <c r="Q651" s="256" t="str" cm="1">
        <f t="array" ref="Q651">IF(A651="","",INDEX(근로조건!$A$5:$ZZ$1048576,MATCH(A651,근로조건!$A$5:$A$1048576,0)+0,21))</f>
        <v/>
      </c>
      <c r="R651" s="61"/>
      <c r="S651" s="61"/>
      <c r="T651" s="61"/>
      <c r="U651" s="61"/>
      <c r="V651" s="61"/>
      <c r="W651" s="61"/>
      <c r="X651" s="61"/>
      <c r="Y651" s="61"/>
      <c r="Z651" s="260" t="str">
        <f t="shared" si="33"/>
        <v/>
      </c>
      <c r="AA651" s="260" t="str">
        <f t="shared" si="34"/>
        <v/>
      </c>
      <c r="AB651" s="260" t="str" cm="1">
        <f t="array" ref="AB651">IFERROR(IF(A651="","",INDEX(근로조건!$A$5:$Z$1048576,MATCH(A651,근로조건!$A$5:$A$1048576,0)+0,17)-INDEX(근로조건!$A$5:$Z$1048576,MATCH(A651,근로조건!$A$5:$A$1048576,0)+0,11))*B651,"")</f>
        <v/>
      </c>
      <c r="AC651" s="260" t="str">
        <f t="shared" si="35"/>
        <v/>
      </c>
      <c r="AD651" s="260" t="str" cm="1">
        <f t="array" ref="AD651">IFERROR(IF(A651="","",INDEX(근로조건!$A$5:$L$1048576,MATCH(A651,근로조건!$A$5:$A$1048576,0)+0,12))*B651,"")</f>
        <v/>
      </c>
      <c r="AE651" s="261" t="str" cm="1">
        <f t="array" ref="AE651">IF(A651="","",INDEX(근로조건!$A$5:$AF$1048576,MATCH(A651,근로조건!$A$5:$A$1048576,0)+0,13))</f>
        <v/>
      </c>
      <c r="AF651" s="262" t="str" cm="1">
        <f t="array" ref="AF651">IF(A651="","",INDEX(근로조건!$A$5:$AF$1048576,MATCH(A651,근로조건!$A$5:$A$1048576,0)+0,14))</f>
        <v/>
      </c>
      <c r="AG651" s="261" t="str" cm="1">
        <f t="array" ref="AG651">IF(A651="","",INDEX(근로조건!$A$5:$AF$1048576,MATCH(A651,근로조건!$A$5:$A$1048576,0)+0,11))</f>
        <v/>
      </c>
      <c r="AH651" s="261" t="str" cm="1">
        <f t="array" ref="AH651">IF(A651="","",INDEX(근로조건!$A$5:$AF$1048576,MATCH(A651,근로조건!$A$5:$A$1048576,0)+0,19))</f>
        <v/>
      </c>
      <c r="AI651" s="262" t="str" cm="1">
        <f t="array" ref="AI651">IF(A651="","",INDEX(근로조건!$A$5:$AF$1048576,MATCH(A651,근로조건!$A$5:$A$1048576,0)+0,17))</f>
        <v/>
      </c>
      <c r="AJ651" s="253"/>
      <c r="AK651" s="253"/>
      <c r="AL651" s="253" t="str" cm="1">
        <f t="array" ref="AL651">IF(A651="","",INDEX(근로조건!$A$5:$AF$1048576,MATCH(A651,근로조건!$A$5:$A$1048576,0)+0,20))</f>
        <v/>
      </c>
      <c r="AM651" s="253"/>
      <c r="AN651" s="253"/>
      <c r="AO651" s="253"/>
      <c r="AP651" s="260"/>
      <c r="AQ651" s="123"/>
      <c r="AR651" s="166"/>
      <c r="AS651" s="267"/>
      <c r="AT651" s="266"/>
      <c r="AU651" s="266"/>
      <c r="AV651" s="266"/>
    </row>
    <row r="652" spans="1:48" x14ac:dyDescent="0.3">
      <c r="A652" s="52"/>
      <c r="B652" s="54"/>
      <c r="C652" s="53"/>
      <c r="D652" s="53"/>
      <c r="E652" s="53"/>
      <c r="F652" s="57"/>
      <c r="G652" s="57"/>
      <c r="H652" s="52"/>
      <c r="I652" s="53"/>
      <c r="J652" s="53"/>
      <c r="K652" s="95"/>
      <c r="L652" s="52"/>
      <c r="M652" s="52"/>
      <c r="N652" s="54"/>
      <c r="O652" s="254" t="str" cm="1">
        <f t="array" ref="O652">IF(A652="","",INDEX(근로조건!$A$5:$Y$1048576,MATCH(A652,근로조건!$A$5:$A$1048576,0)+0,15))</f>
        <v/>
      </c>
      <c r="P652" s="255" t="str" cm="1">
        <f t="array" ref="P652">IF(A652="","",INDEX(근로조건!$A$5:$Y$1048576,MATCH(A652,근로조건!$A$5:$A$1048576,0)+0,16))</f>
        <v/>
      </c>
      <c r="Q652" s="256" t="str" cm="1">
        <f t="array" ref="Q652">IF(A652="","",INDEX(근로조건!$A$5:$ZZ$1048576,MATCH(A652,근로조건!$A$5:$A$1048576,0)+0,21))</f>
        <v/>
      </c>
      <c r="R652" s="61"/>
      <c r="S652" s="61"/>
      <c r="T652" s="61"/>
      <c r="U652" s="61"/>
      <c r="V652" s="61"/>
      <c r="W652" s="61"/>
      <c r="X652" s="61"/>
      <c r="Y652" s="61"/>
      <c r="Z652" s="260" t="str">
        <f t="shared" si="33"/>
        <v/>
      </c>
      <c r="AA652" s="260" t="str">
        <f t="shared" si="34"/>
        <v/>
      </c>
      <c r="AB652" s="260" t="str" cm="1">
        <f t="array" ref="AB652">IFERROR(IF(A652="","",INDEX(근로조건!$A$5:$Z$1048576,MATCH(A652,근로조건!$A$5:$A$1048576,0)+0,17)-INDEX(근로조건!$A$5:$Z$1048576,MATCH(A652,근로조건!$A$5:$A$1048576,0)+0,11))*B652,"")</f>
        <v/>
      </c>
      <c r="AC652" s="260" t="str">
        <f t="shared" si="35"/>
        <v/>
      </c>
      <c r="AD652" s="260" t="str" cm="1">
        <f t="array" ref="AD652">IFERROR(IF(A652="","",INDEX(근로조건!$A$5:$L$1048576,MATCH(A652,근로조건!$A$5:$A$1048576,0)+0,12))*B652,"")</f>
        <v/>
      </c>
      <c r="AE652" s="261" t="str" cm="1">
        <f t="array" ref="AE652">IF(A652="","",INDEX(근로조건!$A$5:$AF$1048576,MATCH(A652,근로조건!$A$5:$A$1048576,0)+0,13))</f>
        <v/>
      </c>
      <c r="AF652" s="262" t="str" cm="1">
        <f t="array" ref="AF652">IF(A652="","",INDEX(근로조건!$A$5:$AF$1048576,MATCH(A652,근로조건!$A$5:$A$1048576,0)+0,14))</f>
        <v/>
      </c>
      <c r="AG652" s="261" t="str" cm="1">
        <f t="array" ref="AG652">IF(A652="","",INDEX(근로조건!$A$5:$AF$1048576,MATCH(A652,근로조건!$A$5:$A$1048576,0)+0,11))</f>
        <v/>
      </c>
      <c r="AH652" s="261" t="str" cm="1">
        <f t="array" ref="AH652">IF(A652="","",INDEX(근로조건!$A$5:$AF$1048576,MATCH(A652,근로조건!$A$5:$A$1048576,0)+0,19))</f>
        <v/>
      </c>
      <c r="AI652" s="262" t="str" cm="1">
        <f t="array" ref="AI652">IF(A652="","",INDEX(근로조건!$A$5:$AF$1048576,MATCH(A652,근로조건!$A$5:$A$1048576,0)+0,17))</f>
        <v/>
      </c>
      <c r="AJ652" s="253"/>
      <c r="AK652" s="253"/>
      <c r="AL652" s="253" t="str" cm="1">
        <f t="array" ref="AL652">IF(A652="","",INDEX(근로조건!$A$5:$AF$1048576,MATCH(A652,근로조건!$A$5:$A$1048576,0)+0,20))</f>
        <v/>
      </c>
      <c r="AM652" s="253"/>
      <c r="AN652" s="253"/>
      <c r="AO652" s="253"/>
      <c r="AP652" s="260"/>
      <c r="AQ652" s="123"/>
      <c r="AR652" s="166"/>
      <c r="AS652" s="267"/>
      <c r="AT652" s="266"/>
      <c r="AU652" s="266"/>
      <c r="AV652" s="266"/>
    </row>
    <row r="653" spans="1:48" x14ac:dyDescent="0.3">
      <c r="A653" s="52"/>
      <c r="B653" s="54"/>
      <c r="C653" s="53"/>
      <c r="D653" s="53"/>
      <c r="E653" s="53"/>
      <c r="F653" s="57"/>
      <c r="G653" s="57"/>
      <c r="H653" s="52"/>
      <c r="I653" s="53"/>
      <c r="J653" s="53"/>
      <c r="K653" s="95"/>
      <c r="L653" s="52"/>
      <c r="M653" s="52"/>
      <c r="N653" s="54"/>
      <c r="O653" s="254" t="str" cm="1">
        <f t="array" ref="O653">IF(A653="","",INDEX(근로조건!$A$5:$Y$1048576,MATCH(A653,근로조건!$A$5:$A$1048576,0)+0,15))</f>
        <v/>
      </c>
      <c r="P653" s="255" t="str" cm="1">
        <f t="array" ref="P653">IF(A653="","",INDEX(근로조건!$A$5:$Y$1048576,MATCH(A653,근로조건!$A$5:$A$1048576,0)+0,16))</f>
        <v/>
      </c>
      <c r="Q653" s="256" t="str" cm="1">
        <f t="array" ref="Q653">IF(A653="","",INDEX(근로조건!$A$5:$ZZ$1048576,MATCH(A653,근로조건!$A$5:$A$1048576,0)+0,21))</f>
        <v/>
      </c>
      <c r="R653" s="61"/>
      <c r="S653" s="61"/>
      <c r="T653" s="61"/>
      <c r="U653" s="61"/>
      <c r="V653" s="61"/>
      <c r="W653" s="61"/>
      <c r="X653" s="61"/>
      <c r="Y653" s="61"/>
      <c r="Z653" s="260" t="str">
        <f t="shared" si="33"/>
        <v/>
      </c>
      <c r="AA653" s="260" t="str">
        <f t="shared" si="34"/>
        <v/>
      </c>
      <c r="AB653" s="260" t="str" cm="1">
        <f t="array" ref="AB653">IFERROR(IF(A653="","",INDEX(근로조건!$A$5:$Z$1048576,MATCH(A653,근로조건!$A$5:$A$1048576,0)+0,17)-INDEX(근로조건!$A$5:$Z$1048576,MATCH(A653,근로조건!$A$5:$A$1048576,0)+0,11))*B653,"")</f>
        <v/>
      </c>
      <c r="AC653" s="260" t="str">
        <f t="shared" si="35"/>
        <v/>
      </c>
      <c r="AD653" s="260" t="str" cm="1">
        <f t="array" ref="AD653">IFERROR(IF(A653="","",INDEX(근로조건!$A$5:$L$1048576,MATCH(A653,근로조건!$A$5:$A$1048576,0)+0,12))*B653,"")</f>
        <v/>
      </c>
      <c r="AE653" s="261" t="str" cm="1">
        <f t="array" ref="AE653">IF(A653="","",INDEX(근로조건!$A$5:$AF$1048576,MATCH(A653,근로조건!$A$5:$A$1048576,0)+0,13))</f>
        <v/>
      </c>
      <c r="AF653" s="262" t="str" cm="1">
        <f t="array" ref="AF653">IF(A653="","",INDEX(근로조건!$A$5:$AF$1048576,MATCH(A653,근로조건!$A$5:$A$1048576,0)+0,14))</f>
        <v/>
      </c>
      <c r="AG653" s="261" t="str" cm="1">
        <f t="array" ref="AG653">IF(A653="","",INDEX(근로조건!$A$5:$AF$1048576,MATCH(A653,근로조건!$A$5:$A$1048576,0)+0,11))</f>
        <v/>
      </c>
      <c r="AH653" s="261" t="str" cm="1">
        <f t="array" ref="AH653">IF(A653="","",INDEX(근로조건!$A$5:$AF$1048576,MATCH(A653,근로조건!$A$5:$A$1048576,0)+0,19))</f>
        <v/>
      </c>
      <c r="AI653" s="262" t="str" cm="1">
        <f t="array" ref="AI653">IF(A653="","",INDEX(근로조건!$A$5:$AF$1048576,MATCH(A653,근로조건!$A$5:$A$1048576,0)+0,17))</f>
        <v/>
      </c>
      <c r="AJ653" s="253"/>
      <c r="AK653" s="253"/>
      <c r="AL653" s="253" t="str" cm="1">
        <f t="array" ref="AL653">IF(A653="","",INDEX(근로조건!$A$5:$AF$1048576,MATCH(A653,근로조건!$A$5:$A$1048576,0)+0,20))</f>
        <v/>
      </c>
      <c r="AM653" s="253"/>
      <c r="AN653" s="253"/>
      <c r="AO653" s="253"/>
      <c r="AP653" s="260"/>
      <c r="AQ653" s="123"/>
      <c r="AR653" s="166"/>
      <c r="AS653" s="267"/>
      <c r="AT653" s="266"/>
      <c r="AU653" s="266"/>
      <c r="AV653" s="266"/>
    </row>
    <row r="654" spans="1:48" x14ac:dyDescent="0.3">
      <c r="A654" s="52"/>
      <c r="B654" s="54"/>
      <c r="C654" s="53"/>
      <c r="D654" s="53"/>
      <c r="E654" s="53"/>
      <c r="F654" s="57"/>
      <c r="G654" s="57"/>
      <c r="H654" s="52"/>
      <c r="I654" s="53"/>
      <c r="J654" s="53"/>
      <c r="K654" s="95"/>
      <c r="L654" s="52"/>
      <c r="M654" s="52"/>
      <c r="N654" s="54"/>
      <c r="O654" s="254" t="str" cm="1">
        <f t="array" ref="O654">IF(A654="","",INDEX(근로조건!$A$5:$Y$1048576,MATCH(A654,근로조건!$A$5:$A$1048576,0)+0,15))</f>
        <v/>
      </c>
      <c r="P654" s="255" t="str" cm="1">
        <f t="array" ref="P654">IF(A654="","",INDEX(근로조건!$A$5:$Y$1048576,MATCH(A654,근로조건!$A$5:$A$1048576,0)+0,16))</f>
        <v/>
      </c>
      <c r="Q654" s="256" t="str" cm="1">
        <f t="array" ref="Q654">IF(A654="","",INDEX(근로조건!$A$5:$ZZ$1048576,MATCH(A654,근로조건!$A$5:$A$1048576,0)+0,21))</f>
        <v/>
      </c>
      <c r="R654" s="61"/>
      <c r="S654" s="61"/>
      <c r="T654" s="61"/>
      <c r="U654" s="61"/>
      <c r="V654" s="61"/>
      <c r="W654" s="61"/>
      <c r="X654" s="61"/>
      <c r="Y654" s="61"/>
      <c r="Z654" s="260" t="str">
        <f t="shared" si="33"/>
        <v/>
      </c>
      <c r="AA654" s="260" t="str">
        <f t="shared" si="34"/>
        <v/>
      </c>
      <c r="AB654" s="260" t="str" cm="1">
        <f t="array" ref="AB654">IFERROR(IF(A654="","",INDEX(근로조건!$A$5:$Z$1048576,MATCH(A654,근로조건!$A$5:$A$1048576,0)+0,17)-INDEX(근로조건!$A$5:$Z$1048576,MATCH(A654,근로조건!$A$5:$A$1048576,0)+0,11))*B654,"")</f>
        <v/>
      </c>
      <c r="AC654" s="260" t="str">
        <f t="shared" si="35"/>
        <v/>
      </c>
      <c r="AD654" s="260" t="str" cm="1">
        <f t="array" ref="AD654">IFERROR(IF(A654="","",INDEX(근로조건!$A$5:$L$1048576,MATCH(A654,근로조건!$A$5:$A$1048576,0)+0,12))*B654,"")</f>
        <v/>
      </c>
      <c r="AE654" s="261" t="str" cm="1">
        <f t="array" ref="AE654">IF(A654="","",INDEX(근로조건!$A$5:$AF$1048576,MATCH(A654,근로조건!$A$5:$A$1048576,0)+0,13))</f>
        <v/>
      </c>
      <c r="AF654" s="262" t="str" cm="1">
        <f t="array" ref="AF654">IF(A654="","",INDEX(근로조건!$A$5:$AF$1048576,MATCH(A654,근로조건!$A$5:$A$1048576,0)+0,14))</f>
        <v/>
      </c>
      <c r="AG654" s="261" t="str" cm="1">
        <f t="array" ref="AG654">IF(A654="","",INDEX(근로조건!$A$5:$AF$1048576,MATCH(A654,근로조건!$A$5:$A$1048576,0)+0,11))</f>
        <v/>
      </c>
      <c r="AH654" s="261" t="str" cm="1">
        <f t="array" ref="AH654">IF(A654="","",INDEX(근로조건!$A$5:$AF$1048576,MATCH(A654,근로조건!$A$5:$A$1048576,0)+0,19))</f>
        <v/>
      </c>
      <c r="AI654" s="262" t="str" cm="1">
        <f t="array" ref="AI654">IF(A654="","",INDEX(근로조건!$A$5:$AF$1048576,MATCH(A654,근로조건!$A$5:$A$1048576,0)+0,17))</f>
        <v/>
      </c>
      <c r="AJ654" s="253"/>
      <c r="AK654" s="253"/>
      <c r="AL654" s="253" t="str" cm="1">
        <f t="array" ref="AL654">IF(A654="","",INDEX(근로조건!$A$5:$AF$1048576,MATCH(A654,근로조건!$A$5:$A$1048576,0)+0,20))</f>
        <v/>
      </c>
      <c r="AM654" s="253"/>
      <c r="AN654" s="253"/>
      <c r="AO654" s="253"/>
      <c r="AP654" s="260"/>
      <c r="AQ654" s="123"/>
      <c r="AR654" s="166"/>
      <c r="AS654" s="267"/>
      <c r="AT654" s="266"/>
      <c r="AU654" s="266"/>
      <c r="AV654" s="266"/>
    </row>
    <row r="655" spans="1:48" x14ac:dyDescent="0.3">
      <c r="A655" s="52"/>
      <c r="B655" s="54"/>
      <c r="C655" s="53"/>
      <c r="D655" s="53"/>
      <c r="E655" s="53"/>
      <c r="F655" s="57"/>
      <c r="G655" s="57"/>
      <c r="H655" s="52"/>
      <c r="I655" s="53"/>
      <c r="J655" s="53"/>
      <c r="K655" s="95"/>
      <c r="L655" s="52"/>
      <c r="M655" s="52"/>
      <c r="N655" s="54"/>
      <c r="O655" s="254" t="str" cm="1">
        <f t="array" ref="O655">IF(A655="","",INDEX(근로조건!$A$5:$Y$1048576,MATCH(A655,근로조건!$A$5:$A$1048576,0)+0,15))</f>
        <v/>
      </c>
      <c r="P655" s="255" t="str" cm="1">
        <f t="array" ref="P655">IF(A655="","",INDEX(근로조건!$A$5:$Y$1048576,MATCH(A655,근로조건!$A$5:$A$1048576,0)+0,16))</f>
        <v/>
      </c>
      <c r="Q655" s="256" t="str" cm="1">
        <f t="array" ref="Q655">IF(A655="","",INDEX(근로조건!$A$5:$ZZ$1048576,MATCH(A655,근로조건!$A$5:$A$1048576,0)+0,21))</f>
        <v/>
      </c>
      <c r="R655" s="61"/>
      <c r="S655" s="61"/>
      <c r="T655" s="61"/>
      <c r="U655" s="61"/>
      <c r="V655" s="61"/>
      <c r="W655" s="61"/>
      <c r="X655" s="61"/>
      <c r="Y655" s="61"/>
      <c r="Z655" s="260" t="str">
        <f t="shared" si="33"/>
        <v/>
      </c>
      <c r="AA655" s="260" t="str">
        <f t="shared" si="34"/>
        <v/>
      </c>
      <c r="AB655" s="260" t="str" cm="1">
        <f t="array" ref="AB655">IFERROR(IF(A655="","",INDEX(근로조건!$A$5:$Z$1048576,MATCH(A655,근로조건!$A$5:$A$1048576,0)+0,17)-INDEX(근로조건!$A$5:$Z$1048576,MATCH(A655,근로조건!$A$5:$A$1048576,0)+0,11))*B655,"")</f>
        <v/>
      </c>
      <c r="AC655" s="260" t="str">
        <f t="shared" si="35"/>
        <v/>
      </c>
      <c r="AD655" s="260" t="str" cm="1">
        <f t="array" ref="AD655">IFERROR(IF(A655="","",INDEX(근로조건!$A$5:$L$1048576,MATCH(A655,근로조건!$A$5:$A$1048576,0)+0,12))*B655,"")</f>
        <v/>
      </c>
      <c r="AE655" s="261" t="str" cm="1">
        <f t="array" ref="AE655">IF(A655="","",INDEX(근로조건!$A$5:$AF$1048576,MATCH(A655,근로조건!$A$5:$A$1048576,0)+0,13))</f>
        <v/>
      </c>
      <c r="AF655" s="262" t="str" cm="1">
        <f t="array" ref="AF655">IF(A655="","",INDEX(근로조건!$A$5:$AF$1048576,MATCH(A655,근로조건!$A$5:$A$1048576,0)+0,14))</f>
        <v/>
      </c>
      <c r="AG655" s="261" t="str" cm="1">
        <f t="array" ref="AG655">IF(A655="","",INDEX(근로조건!$A$5:$AF$1048576,MATCH(A655,근로조건!$A$5:$A$1048576,0)+0,11))</f>
        <v/>
      </c>
      <c r="AH655" s="261" t="str" cm="1">
        <f t="array" ref="AH655">IF(A655="","",INDEX(근로조건!$A$5:$AF$1048576,MATCH(A655,근로조건!$A$5:$A$1048576,0)+0,19))</f>
        <v/>
      </c>
      <c r="AI655" s="262" t="str" cm="1">
        <f t="array" ref="AI655">IF(A655="","",INDEX(근로조건!$A$5:$AF$1048576,MATCH(A655,근로조건!$A$5:$A$1048576,0)+0,17))</f>
        <v/>
      </c>
      <c r="AJ655" s="253"/>
      <c r="AK655" s="253"/>
      <c r="AL655" s="253" t="str" cm="1">
        <f t="array" ref="AL655">IF(A655="","",INDEX(근로조건!$A$5:$AF$1048576,MATCH(A655,근로조건!$A$5:$A$1048576,0)+0,20))</f>
        <v/>
      </c>
      <c r="AM655" s="253"/>
      <c r="AN655" s="253"/>
      <c r="AO655" s="253"/>
      <c r="AP655" s="260"/>
      <c r="AQ655" s="123"/>
      <c r="AR655" s="166"/>
      <c r="AS655" s="267"/>
      <c r="AT655" s="266"/>
      <c r="AU655" s="266"/>
      <c r="AV655" s="266"/>
    </row>
    <row r="656" spans="1:48" x14ac:dyDescent="0.3">
      <c r="A656" s="52"/>
      <c r="B656" s="54"/>
      <c r="C656" s="53"/>
      <c r="D656" s="53"/>
      <c r="E656" s="53"/>
      <c r="F656" s="57"/>
      <c r="G656" s="57"/>
      <c r="H656" s="52"/>
      <c r="I656" s="53"/>
      <c r="J656" s="53"/>
      <c r="K656" s="95"/>
      <c r="L656" s="52"/>
      <c r="M656" s="52"/>
      <c r="N656" s="54"/>
      <c r="O656" s="254" t="str" cm="1">
        <f t="array" ref="O656">IF(A656="","",INDEX(근로조건!$A$5:$Y$1048576,MATCH(A656,근로조건!$A$5:$A$1048576,0)+0,15))</f>
        <v/>
      </c>
      <c r="P656" s="255" t="str" cm="1">
        <f t="array" ref="P656">IF(A656="","",INDEX(근로조건!$A$5:$Y$1048576,MATCH(A656,근로조건!$A$5:$A$1048576,0)+0,16))</f>
        <v/>
      </c>
      <c r="Q656" s="256" t="str" cm="1">
        <f t="array" ref="Q656">IF(A656="","",INDEX(근로조건!$A$5:$ZZ$1048576,MATCH(A656,근로조건!$A$5:$A$1048576,0)+0,21))</f>
        <v/>
      </c>
      <c r="R656" s="61"/>
      <c r="S656" s="61"/>
      <c r="T656" s="61"/>
      <c r="U656" s="61"/>
      <c r="V656" s="61"/>
      <c r="W656" s="61"/>
      <c r="X656" s="61"/>
      <c r="Y656" s="61"/>
      <c r="Z656" s="260" t="str">
        <f t="shared" si="33"/>
        <v/>
      </c>
      <c r="AA656" s="260" t="str">
        <f t="shared" si="34"/>
        <v/>
      </c>
      <c r="AB656" s="260" t="str" cm="1">
        <f t="array" ref="AB656">IFERROR(IF(A656="","",INDEX(근로조건!$A$5:$Z$1048576,MATCH(A656,근로조건!$A$5:$A$1048576,0)+0,17)-INDEX(근로조건!$A$5:$Z$1048576,MATCH(A656,근로조건!$A$5:$A$1048576,0)+0,11))*B656,"")</f>
        <v/>
      </c>
      <c r="AC656" s="260" t="str">
        <f t="shared" si="35"/>
        <v/>
      </c>
      <c r="AD656" s="260" t="str" cm="1">
        <f t="array" ref="AD656">IFERROR(IF(A656="","",INDEX(근로조건!$A$5:$L$1048576,MATCH(A656,근로조건!$A$5:$A$1048576,0)+0,12))*B656,"")</f>
        <v/>
      </c>
      <c r="AE656" s="261" t="str" cm="1">
        <f t="array" ref="AE656">IF(A656="","",INDEX(근로조건!$A$5:$AF$1048576,MATCH(A656,근로조건!$A$5:$A$1048576,0)+0,13))</f>
        <v/>
      </c>
      <c r="AF656" s="262" t="str" cm="1">
        <f t="array" ref="AF656">IF(A656="","",INDEX(근로조건!$A$5:$AF$1048576,MATCH(A656,근로조건!$A$5:$A$1048576,0)+0,14))</f>
        <v/>
      </c>
      <c r="AG656" s="261" t="str" cm="1">
        <f t="array" ref="AG656">IF(A656="","",INDEX(근로조건!$A$5:$AF$1048576,MATCH(A656,근로조건!$A$5:$A$1048576,0)+0,11))</f>
        <v/>
      </c>
      <c r="AH656" s="261" t="str" cm="1">
        <f t="array" ref="AH656">IF(A656="","",INDEX(근로조건!$A$5:$AF$1048576,MATCH(A656,근로조건!$A$5:$A$1048576,0)+0,19))</f>
        <v/>
      </c>
      <c r="AI656" s="262" t="str" cm="1">
        <f t="array" ref="AI656">IF(A656="","",INDEX(근로조건!$A$5:$AF$1048576,MATCH(A656,근로조건!$A$5:$A$1048576,0)+0,17))</f>
        <v/>
      </c>
      <c r="AJ656" s="253"/>
      <c r="AK656" s="253"/>
      <c r="AL656" s="253" t="str" cm="1">
        <f t="array" ref="AL656">IF(A656="","",INDEX(근로조건!$A$5:$AF$1048576,MATCH(A656,근로조건!$A$5:$A$1048576,0)+0,20))</f>
        <v/>
      </c>
      <c r="AM656" s="253"/>
      <c r="AN656" s="253"/>
      <c r="AO656" s="253"/>
      <c r="AP656" s="260"/>
      <c r="AQ656" s="123"/>
      <c r="AR656" s="166"/>
      <c r="AS656" s="267"/>
      <c r="AT656" s="266"/>
      <c r="AU656" s="266"/>
      <c r="AV656" s="266"/>
    </row>
    <row r="657" spans="1:48" x14ac:dyDescent="0.3">
      <c r="A657" s="52"/>
      <c r="B657" s="54"/>
      <c r="C657" s="53"/>
      <c r="D657" s="53"/>
      <c r="E657" s="53"/>
      <c r="F657" s="57"/>
      <c r="G657" s="57"/>
      <c r="H657" s="52"/>
      <c r="I657" s="53"/>
      <c r="J657" s="53"/>
      <c r="K657" s="95"/>
      <c r="L657" s="52"/>
      <c r="M657" s="52"/>
      <c r="N657" s="54"/>
      <c r="O657" s="254" t="str" cm="1">
        <f t="array" ref="O657">IF(A657="","",INDEX(근로조건!$A$5:$Y$1048576,MATCH(A657,근로조건!$A$5:$A$1048576,0)+0,15))</f>
        <v/>
      </c>
      <c r="P657" s="255" t="str" cm="1">
        <f t="array" ref="P657">IF(A657="","",INDEX(근로조건!$A$5:$Y$1048576,MATCH(A657,근로조건!$A$5:$A$1048576,0)+0,16))</f>
        <v/>
      </c>
      <c r="Q657" s="256" t="str" cm="1">
        <f t="array" ref="Q657">IF(A657="","",INDEX(근로조건!$A$5:$ZZ$1048576,MATCH(A657,근로조건!$A$5:$A$1048576,0)+0,21))</f>
        <v/>
      </c>
      <c r="R657" s="61"/>
      <c r="S657" s="61"/>
      <c r="T657" s="61"/>
      <c r="U657" s="61"/>
      <c r="V657" s="61"/>
      <c r="W657" s="61"/>
      <c r="X657" s="61"/>
      <c r="Y657" s="61"/>
      <c r="Z657" s="260" t="str">
        <f t="shared" si="33"/>
        <v/>
      </c>
      <c r="AA657" s="260" t="str">
        <f t="shared" si="34"/>
        <v/>
      </c>
      <c r="AB657" s="260" t="str" cm="1">
        <f t="array" ref="AB657">IFERROR(IF(A657="","",INDEX(근로조건!$A$5:$Z$1048576,MATCH(A657,근로조건!$A$5:$A$1048576,0)+0,17)-INDEX(근로조건!$A$5:$Z$1048576,MATCH(A657,근로조건!$A$5:$A$1048576,0)+0,11))*B657,"")</f>
        <v/>
      </c>
      <c r="AC657" s="260" t="str">
        <f t="shared" si="35"/>
        <v/>
      </c>
      <c r="AD657" s="260" t="str" cm="1">
        <f t="array" ref="AD657">IFERROR(IF(A657="","",INDEX(근로조건!$A$5:$L$1048576,MATCH(A657,근로조건!$A$5:$A$1048576,0)+0,12))*B657,"")</f>
        <v/>
      </c>
      <c r="AE657" s="261" t="str" cm="1">
        <f t="array" ref="AE657">IF(A657="","",INDEX(근로조건!$A$5:$AF$1048576,MATCH(A657,근로조건!$A$5:$A$1048576,0)+0,13))</f>
        <v/>
      </c>
      <c r="AF657" s="262" t="str" cm="1">
        <f t="array" ref="AF657">IF(A657="","",INDEX(근로조건!$A$5:$AF$1048576,MATCH(A657,근로조건!$A$5:$A$1048576,0)+0,14))</f>
        <v/>
      </c>
      <c r="AG657" s="261" t="str" cm="1">
        <f t="array" ref="AG657">IF(A657="","",INDEX(근로조건!$A$5:$AF$1048576,MATCH(A657,근로조건!$A$5:$A$1048576,0)+0,11))</f>
        <v/>
      </c>
      <c r="AH657" s="261" t="str" cm="1">
        <f t="array" ref="AH657">IF(A657="","",INDEX(근로조건!$A$5:$AF$1048576,MATCH(A657,근로조건!$A$5:$A$1048576,0)+0,19))</f>
        <v/>
      </c>
      <c r="AI657" s="262" t="str" cm="1">
        <f t="array" ref="AI657">IF(A657="","",INDEX(근로조건!$A$5:$AF$1048576,MATCH(A657,근로조건!$A$5:$A$1048576,0)+0,17))</f>
        <v/>
      </c>
      <c r="AJ657" s="253"/>
      <c r="AK657" s="253"/>
      <c r="AL657" s="253" t="str" cm="1">
        <f t="array" ref="AL657">IF(A657="","",INDEX(근로조건!$A$5:$AF$1048576,MATCH(A657,근로조건!$A$5:$A$1048576,0)+0,20))</f>
        <v/>
      </c>
      <c r="AM657" s="253"/>
      <c r="AN657" s="253"/>
      <c r="AO657" s="253"/>
      <c r="AP657" s="260"/>
      <c r="AQ657" s="123"/>
      <c r="AR657" s="166"/>
      <c r="AS657" s="267"/>
      <c r="AT657" s="266"/>
      <c r="AU657" s="266"/>
      <c r="AV657" s="266"/>
    </row>
    <row r="658" spans="1:48" x14ac:dyDescent="0.3">
      <c r="A658" s="52"/>
      <c r="B658" s="54"/>
      <c r="C658" s="53"/>
      <c r="D658" s="53"/>
      <c r="E658" s="53"/>
      <c r="F658" s="57"/>
      <c r="G658" s="57"/>
      <c r="H658" s="52"/>
      <c r="I658" s="53"/>
      <c r="J658" s="53"/>
      <c r="K658" s="95"/>
      <c r="L658" s="52"/>
      <c r="M658" s="52"/>
      <c r="N658" s="54"/>
      <c r="O658" s="254" t="str" cm="1">
        <f t="array" ref="O658">IF(A658="","",INDEX(근로조건!$A$5:$Y$1048576,MATCH(A658,근로조건!$A$5:$A$1048576,0)+0,15))</f>
        <v/>
      </c>
      <c r="P658" s="255" t="str" cm="1">
        <f t="array" ref="P658">IF(A658="","",INDEX(근로조건!$A$5:$Y$1048576,MATCH(A658,근로조건!$A$5:$A$1048576,0)+0,16))</f>
        <v/>
      </c>
      <c r="Q658" s="256" t="str" cm="1">
        <f t="array" ref="Q658">IF(A658="","",INDEX(근로조건!$A$5:$ZZ$1048576,MATCH(A658,근로조건!$A$5:$A$1048576,0)+0,21))</f>
        <v/>
      </c>
      <c r="R658" s="61"/>
      <c r="S658" s="61"/>
      <c r="T658" s="61"/>
      <c r="U658" s="61"/>
      <c r="V658" s="61"/>
      <c r="W658" s="61"/>
      <c r="X658" s="61"/>
      <c r="Y658" s="61"/>
      <c r="Z658" s="260" t="str">
        <f t="shared" si="33"/>
        <v/>
      </c>
      <c r="AA658" s="260" t="str">
        <f t="shared" si="34"/>
        <v/>
      </c>
      <c r="AB658" s="260" t="str" cm="1">
        <f t="array" ref="AB658">IFERROR(IF(A658="","",INDEX(근로조건!$A$5:$Z$1048576,MATCH(A658,근로조건!$A$5:$A$1048576,0)+0,17)-INDEX(근로조건!$A$5:$Z$1048576,MATCH(A658,근로조건!$A$5:$A$1048576,0)+0,11))*B658,"")</f>
        <v/>
      </c>
      <c r="AC658" s="260" t="str">
        <f t="shared" si="35"/>
        <v/>
      </c>
      <c r="AD658" s="260" t="str" cm="1">
        <f t="array" ref="AD658">IFERROR(IF(A658="","",INDEX(근로조건!$A$5:$L$1048576,MATCH(A658,근로조건!$A$5:$A$1048576,0)+0,12))*B658,"")</f>
        <v/>
      </c>
      <c r="AE658" s="261" t="str" cm="1">
        <f t="array" ref="AE658">IF(A658="","",INDEX(근로조건!$A$5:$AF$1048576,MATCH(A658,근로조건!$A$5:$A$1048576,0)+0,13))</f>
        <v/>
      </c>
      <c r="AF658" s="262" t="str" cm="1">
        <f t="array" ref="AF658">IF(A658="","",INDEX(근로조건!$A$5:$AF$1048576,MATCH(A658,근로조건!$A$5:$A$1048576,0)+0,14))</f>
        <v/>
      </c>
      <c r="AG658" s="261" t="str" cm="1">
        <f t="array" ref="AG658">IF(A658="","",INDEX(근로조건!$A$5:$AF$1048576,MATCH(A658,근로조건!$A$5:$A$1048576,0)+0,11))</f>
        <v/>
      </c>
      <c r="AH658" s="261" t="str" cm="1">
        <f t="array" ref="AH658">IF(A658="","",INDEX(근로조건!$A$5:$AF$1048576,MATCH(A658,근로조건!$A$5:$A$1048576,0)+0,19))</f>
        <v/>
      </c>
      <c r="AI658" s="262" t="str" cm="1">
        <f t="array" ref="AI658">IF(A658="","",INDEX(근로조건!$A$5:$AF$1048576,MATCH(A658,근로조건!$A$5:$A$1048576,0)+0,17))</f>
        <v/>
      </c>
      <c r="AJ658" s="253"/>
      <c r="AK658" s="253"/>
      <c r="AL658" s="253" t="str" cm="1">
        <f t="array" ref="AL658">IF(A658="","",INDEX(근로조건!$A$5:$AF$1048576,MATCH(A658,근로조건!$A$5:$A$1048576,0)+0,20))</f>
        <v/>
      </c>
      <c r="AM658" s="253"/>
      <c r="AN658" s="253"/>
      <c r="AO658" s="253"/>
      <c r="AP658" s="260"/>
      <c r="AQ658" s="123"/>
      <c r="AR658" s="166"/>
      <c r="AS658" s="267"/>
      <c r="AT658" s="266"/>
      <c r="AU658" s="266"/>
      <c r="AV658" s="266"/>
    </row>
    <row r="659" spans="1:48" x14ac:dyDescent="0.3">
      <c r="A659" s="52"/>
      <c r="B659" s="54"/>
      <c r="C659" s="53"/>
      <c r="D659" s="53"/>
      <c r="E659" s="53"/>
      <c r="F659" s="57"/>
      <c r="G659" s="57"/>
      <c r="H659" s="52"/>
      <c r="I659" s="53"/>
      <c r="J659" s="53"/>
      <c r="K659" s="95"/>
      <c r="L659" s="52"/>
      <c r="M659" s="52"/>
      <c r="N659" s="54"/>
      <c r="O659" s="254" t="str" cm="1">
        <f t="array" ref="O659">IF(A659="","",INDEX(근로조건!$A$5:$Y$1048576,MATCH(A659,근로조건!$A$5:$A$1048576,0)+0,15))</f>
        <v/>
      </c>
      <c r="P659" s="255" t="str" cm="1">
        <f t="array" ref="P659">IF(A659="","",INDEX(근로조건!$A$5:$Y$1048576,MATCH(A659,근로조건!$A$5:$A$1048576,0)+0,16))</f>
        <v/>
      </c>
      <c r="Q659" s="256" t="str" cm="1">
        <f t="array" ref="Q659">IF(A659="","",INDEX(근로조건!$A$5:$ZZ$1048576,MATCH(A659,근로조건!$A$5:$A$1048576,0)+0,21))</f>
        <v/>
      </c>
      <c r="R659" s="61"/>
      <c r="S659" s="61"/>
      <c r="T659" s="61"/>
      <c r="U659" s="61"/>
      <c r="V659" s="61"/>
      <c r="W659" s="61"/>
      <c r="X659" s="61"/>
      <c r="Y659" s="61"/>
      <c r="Z659" s="260" t="str">
        <f t="shared" si="33"/>
        <v/>
      </c>
      <c r="AA659" s="260" t="str">
        <f t="shared" si="34"/>
        <v/>
      </c>
      <c r="AB659" s="260" t="str" cm="1">
        <f t="array" ref="AB659">IFERROR(IF(A659="","",INDEX(근로조건!$A$5:$Z$1048576,MATCH(A659,근로조건!$A$5:$A$1048576,0)+0,17)-INDEX(근로조건!$A$5:$Z$1048576,MATCH(A659,근로조건!$A$5:$A$1048576,0)+0,11))*B659,"")</f>
        <v/>
      </c>
      <c r="AC659" s="260" t="str">
        <f t="shared" si="35"/>
        <v/>
      </c>
      <c r="AD659" s="260" t="str" cm="1">
        <f t="array" ref="AD659">IFERROR(IF(A659="","",INDEX(근로조건!$A$5:$L$1048576,MATCH(A659,근로조건!$A$5:$A$1048576,0)+0,12))*B659,"")</f>
        <v/>
      </c>
      <c r="AE659" s="261" t="str" cm="1">
        <f t="array" ref="AE659">IF(A659="","",INDEX(근로조건!$A$5:$AF$1048576,MATCH(A659,근로조건!$A$5:$A$1048576,0)+0,13))</f>
        <v/>
      </c>
      <c r="AF659" s="262" t="str" cm="1">
        <f t="array" ref="AF659">IF(A659="","",INDEX(근로조건!$A$5:$AF$1048576,MATCH(A659,근로조건!$A$5:$A$1048576,0)+0,14))</f>
        <v/>
      </c>
      <c r="AG659" s="261" t="str" cm="1">
        <f t="array" ref="AG659">IF(A659="","",INDEX(근로조건!$A$5:$AF$1048576,MATCH(A659,근로조건!$A$5:$A$1048576,0)+0,11))</f>
        <v/>
      </c>
      <c r="AH659" s="261" t="str" cm="1">
        <f t="array" ref="AH659">IF(A659="","",INDEX(근로조건!$A$5:$AF$1048576,MATCH(A659,근로조건!$A$5:$A$1048576,0)+0,19))</f>
        <v/>
      </c>
      <c r="AI659" s="262" t="str" cm="1">
        <f t="array" ref="AI659">IF(A659="","",INDEX(근로조건!$A$5:$AF$1048576,MATCH(A659,근로조건!$A$5:$A$1048576,0)+0,17))</f>
        <v/>
      </c>
      <c r="AJ659" s="253"/>
      <c r="AK659" s="253"/>
      <c r="AL659" s="253" t="str" cm="1">
        <f t="array" ref="AL659">IF(A659="","",INDEX(근로조건!$A$5:$AF$1048576,MATCH(A659,근로조건!$A$5:$A$1048576,0)+0,20))</f>
        <v/>
      </c>
      <c r="AM659" s="253"/>
      <c r="AN659" s="253"/>
      <c r="AO659" s="253"/>
      <c r="AP659" s="260"/>
      <c r="AQ659" s="123"/>
      <c r="AR659" s="166"/>
      <c r="AS659" s="267"/>
      <c r="AT659" s="266"/>
      <c r="AU659" s="266"/>
      <c r="AV659" s="266"/>
    </row>
    <row r="660" spans="1:48" x14ac:dyDescent="0.3">
      <c r="A660" s="52"/>
      <c r="B660" s="54"/>
      <c r="C660" s="53"/>
      <c r="D660" s="53"/>
      <c r="E660" s="53"/>
      <c r="F660" s="57"/>
      <c r="G660" s="57"/>
      <c r="H660" s="52"/>
      <c r="I660" s="53"/>
      <c r="J660" s="53"/>
      <c r="K660" s="95"/>
      <c r="L660" s="52"/>
      <c r="M660" s="52"/>
      <c r="N660" s="54"/>
      <c r="O660" s="254" t="str" cm="1">
        <f t="array" ref="O660">IF(A660="","",INDEX(근로조건!$A$5:$Y$1048576,MATCH(A660,근로조건!$A$5:$A$1048576,0)+0,15))</f>
        <v/>
      </c>
      <c r="P660" s="255" t="str" cm="1">
        <f t="array" ref="P660">IF(A660="","",INDEX(근로조건!$A$5:$Y$1048576,MATCH(A660,근로조건!$A$5:$A$1048576,0)+0,16))</f>
        <v/>
      </c>
      <c r="Q660" s="256" t="str" cm="1">
        <f t="array" ref="Q660">IF(A660="","",INDEX(근로조건!$A$5:$ZZ$1048576,MATCH(A660,근로조건!$A$5:$A$1048576,0)+0,21))</f>
        <v/>
      </c>
      <c r="R660" s="61"/>
      <c r="S660" s="61"/>
      <c r="T660" s="61"/>
      <c r="U660" s="61"/>
      <c r="V660" s="61"/>
      <c r="W660" s="61"/>
      <c r="X660" s="61"/>
      <c r="Y660" s="61"/>
      <c r="Z660" s="260" t="str">
        <f t="shared" si="33"/>
        <v/>
      </c>
      <c r="AA660" s="260" t="str">
        <f t="shared" si="34"/>
        <v/>
      </c>
      <c r="AB660" s="260" t="str" cm="1">
        <f t="array" ref="AB660">IFERROR(IF(A660="","",INDEX(근로조건!$A$5:$Z$1048576,MATCH(A660,근로조건!$A$5:$A$1048576,0)+0,17)-INDEX(근로조건!$A$5:$Z$1048576,MATCH(A660,근로조건!$A$5:$A$1048576,0)+0,11))*B660,"")</f>
        <v/>
      </c>
      <c r="AC660" s="260" t="str">
        <f t="shared" si="35"/>
        <v/>
      </c>
      <c r="AD660" s="260" t="str" cm="1">
        <f t="array" ref="AD660">IFERROR(IF(A660="","",INDEX(근로조건!$A$5:$L$1048576,MATCH(A660,근로조건!$A$5:$A$1048576,0)+0,12))*B660,"")</f>
        <v/>
      </c>
      <c r="AE660" s="261" t="str" cm="1">
        <f t="array" ref="AE660">IF(A660="","",INDEX(근로조건!$A$5:$AF$1048576,MATCH(A660,근로조건!$A$5:$A$1048576,0)+0,13))</f>
        <v/>
      </c>
      <c r="AF660" s="262" t="str" cm="1">
        <f t="array" ref="AF660">IF(A660="","",INDEX(근로조건!$A$5:$AF$1048576,MATCH(A660,근로조건!$A$5:$A$1048576,0)+0,14))</f>
        <v/>
      </c>
      <c r="AG660" s="261" t="str" cm="1">
        <f t="array" ref="AG660">IF(A660="","",INDEX(근로조건!$A$5:$AF$1048576,MATCH(A660,근로조건!$A$5:$A$1048576,0)+0,11))</f>
        <v/>
      </c>
      <c r="AH660" s="261" t="str" cm="1">
        <f t="array" ref="AH660">IF(A660="","",INDEX(근로조건!$A$5:$AF$1048576,MATCH(A660,근로조건!$A$5:$A$1048576,0)+0,19))</f>
        <v/>
      </c>
      <c r="AI660" s="262" t="str" cm="1">
        <f t="array" ref="AI660">IF(A660="","",INDEX(근로조건!$A$5:$AF$1048576,MATCH(A660,근로조건!$A$5:$A$1048576,0)+0,17))</f>
        <v/>
      </c>
      <c r="AJ660" s="253"/>
      <c r="AK660" s="253"/>
      <c r="AL660" s="253" t="str" cm="1">
        <f t="array" ref="AL660">IF(A660="","",INDEX(근로조건!$A$5:$AF$1048576,MATCH(A660,근로조건!$A$5:$A$1048576,0)+0,20))</f>
        <v/>
      </c>
      <c r="AM660" s="253"/>
      <c r="AN660" s="253"/>
      <c r="AO660" s="253"/>
      <c r="AP660" s="260"/>
      <c r="AQ660" s="123"/>
      <c r="AR660" s="166"/>
      <c r="AS660" s="267"/>
      <c r="AT660" s="266"/>
      <c r="AU660" s="266"/>
      <c r="AV660" s="266"/>
    </row>
    <row r="661" spans="1:48" x14ac:dyDescent="0.3">
      <c r="A661" s="52"/>
      <c r="B661" s="54"/>
      <c r="C661" s="53"/>
      <c r="D661" s="53"/>
      <c r="E661" s="53"/>
      <c r="F661" s="57"/>
      <c r="G661" s="57"/>
      <c r="H661" s="52"/>
      <c r="I661" s="53"/>
      <c r="J661" s="53"/>
      <c r="K661" s="95"/>
      <c r="L661" s="52"/>
      <c r="M661" s="52"/>
      <c r="N661" s="54"/>
      <c r="O661" s="254" t="str" cm="1">
        <f t="array" ref="O661">IF(A661="","",INDEX(근로조건!$A$5:$Y$1048576,MATCH(A661,근로조건!$A$5:$A$1048576,0)+0,15))</f>
        <v/>
      </c>
      <c r="P661" s="255" t="str" cm="1">
        <f t="array" ref="P661">IF(A661="","",INDEX(근로조건!$A$5:$Y$1048576,MATCH(A661,근로조건!$A$5:$A$1048576,0)+0,16))</f>
        <v/>
      </c>
      <c r="Q661" s="256" t="str" cm="1">
        <f t="array" ref="Q661">IF(A661="","",INDEX(근로조건!$A$5:$ZZ$1048576,MATCH(A661,근로조건!$A$5:$A$1048576,0)+0,21))</f>
        <v/>
      </c>
      <c r="R661" s="61"/>
      <c r="S661" s="61"/>
      <c r="T661" s="61"/>
      <c r="U661" s="61"/>
      <c r="V661" s="61"/>
      <c r="W661" s="61"/>
      <c r="X661" s="61"/>
      <c r="Y661" s="61"/>
      <c r="Z661" s="260" t="str">
        <f t="shared" si="33"/>
        <v/>
      </c>
      <c r="AA661" s="260" t="str">
        <f t="shared" si="34"/>
        <v/>
      </c>
      <c r="AB661" s="260" t="str" cm="1">
        <f t="array" ref="AB661">IFERROR(IF(A661="","",INDEX(근로조건!$A$5:$Z$1048576,MATCH(A661,근로조건!$A$5:$A$1048576,0)+0,17)-INDEX(근로조건!$A$5:$Z$1048576,MATCH(A661,근로조건!$A$5:$A$1048576,0)+0,11))*B661,"")</f>
        <v/>
      </c>
      <c r="AC661" s="260" t="str">
        <f t="shared" si="35"/>
        <v/>
      </c>
      <c r="AD661" s="260" t="str" cm="1">
        <f t="array" ref="AD661">IFERROR(IF(A661="","",INDEX(근로조건!$A$5:$L$1048576,MATCH(A661,근로조건!$A$5:$A$1048576,0)+0,12))*B661,"")</f>
        <v/>
      </c>
      <c r="AE661" s="261" t="str" cm="1">
        <f t="array" ref="AE661">IF(A661="","",INDEX(근로조건!$A$5:$AF$1048576,MATCH(A661,근로조건!$A$5:$A$1048576,0)+0,13))</f>
        <v/>
      </c>
      <c r="AF661" s="262" t="str" cm="1">
        <f t="array" ref="AF661">IF(A661="","",INDEX(근로조건!$A$5:$AF$1048576,MATCH(A661,근로조건!$A$5:$A$1048576,0)+0,14))</f>
        <v/>
      </c>
      <c r="AG661" s="261" t="str" cm="1">
        <f t="array" ref="AG661">IF(A661="","",INDEX(근로조건!$A$5:$AF$1048576,MATCH(A661,근로조건!$A$5:$A$1048576,0)+0,11))</f>
        <v/>
      </c>
      <c r="AH661" s="261" t="str" cm="1">
        <f t="array" ref="AH661">IF(A661="","",INDEX(근로조건!$A$5:$AF$1048576,MATCH(A661,근로조건!$A$5:$A$1048576,0)+0,19))</f>
        <v/>
      </c>
      <c r="AI661" s="262" t="str" cm="1">
        <f t="array" ref="AI661">IF(A661="","",INDEX(근로조건!$A$5:$AF$1048576,MATCH(A661,근로조건!$A$5:$A$1048576,0)+0,17))</f>
        <v/>
      </c>
      <c r="AJ661" s="253"/>
      <c r="AK661" s="253"/>
      <c r="AL661" s="253" t="str" cm="1">
        <f t="array" ref="AL661">IF(A661="","",INDEX(근로조건!$A$5:$AF$1048576,MATCH(A661,근로조건!$A$5:$A$1048576,0)+0,20))</f>
        <v/>
      </c>
      <c r="AM661" s="253"/>
      <c r="AN661" s="253"/>
      <c r="AO661" s="253"/>
      <c r="AP661" s="260"/>
      <c r="AQ661" s="123"/>
      <c r="AR661" s="166"/>
      <c r="AS661" s="267"/>
      <c r="AT661" s="266"/>
      <c r="AU661" s="266"/>
      <c r="AV661" s="266"/>
    </row>
    <row r="662" spans="1:48" x14ac:dyDescent="0.3">
      <c r="A662" s="52"/>
      <c r="B662" s="54"/>
      <c r="C662" s="53"/>
      <c r="D662" s="53"/>
      <c r="E662" s="53"/>
      <c r="F662" s="57"/>
      <c r="G662" s="57"/>
      <c r="H662" s="52"/>
      <c r="I662" s="53"/>
      <c r="J662" s="53"/>
      <c r="K662" s="95"/>
      <c r="L662" s="52"/>
      <c r="M662" s="52"/>
      <c r="N662" s="54"/>
      <c r="O662" s="254" t="str" cm="1">
        <f t="array" ref="O662">IF(A662="","",INDEX(근로조건!$A$5:$Y$1048576,MATCH(A662,근로조건!$A$5:$A$1048576,0)+0,15))</f>
        <v/>
      </c>
      <c r="P662" s="255" t="str" cm="1">
        <f t="array" ref="P662">IF(A662="","",INDEX(근로조건!$A$5:$Y$1048576,MATCH(A662,근로조건!$A$5:$A$1048576,0)+0,16))</f>
        <v/>
      </c>
      <c r="Q662" s="256" t="str" cm="1">
        <f t="array" ref="Q662">IF(A662="","",INDEX(근로조건!$A$5:$ZZ$1048576,MATCH(A662,근로조건!$A$5:$A$1048576,0)+0,21))</f>
        <v/>
      </c>
      <c r="R662" s="61"/>
      <c r="S662" s="61"/>
      <c r="T662" s="61"/>
      <c r="U662" s="61"/>
      <c r="V662" s="61"/>
      <c r="W662" s="61"/>
      <c r="X662" s="61"/>
      <c r="Y662" s="61"/>
      <c r="Z662" s="260" t="str">
        <f t="shared" si="33"/>
        <v/>
      </c>
      <c r="AA662" s="260" t="str">
        <f t="shared" si="34"/>
        <v/>
      </c>
      <c r="AB662" s="260" t="str" cm="1">
        <f t="array" ref="AB662">IFERROR(IF(A662="","",INDEX(근로조건!$A$5:$Z$1048576,MATCH(A662,근로조건!$A$5:$A$1048576,0)+0,17)-INDEX(근로조건!$A$5:$Z$1048576,MATCH(A662,근로조건!$A$5:$A$1048576,0)+0,11))*B662,"")</f>
        <v/>
      </c>
      <c r="AC662" s="260" t="str">
        <f t="shared" si="35"/>
        <v/>
      </c>
      <c r="AD662" s="260" t="str" cm="1">
        <f t="array" ref="AD662">IFERROR(IF(A662="","",INDEX(근로조건!$A$5:$L$1048576,MATCH(A662,근로조건!$A$5:$A$1048576,0)+0,12))*B662,"")</f>
        <v/>
      </c>
      <c r="AE662" s="261" t="str" cm="1">
        <f t="array" ref="AE662">IF(A662="","",INDEX(근로조건!$A$5:$AF$1048576,MATCH(A662,근로조건!$A$5:$A$1048576,0)+0,13))</f>
        <v/>
      </c>
      <c r="AF662" s="262" t="str" cm="1">
        <f t="array" ref="AF662">IF(A662="","",INDEX(근로조건!$A$5:$AF$1048576,MATCH(A662,근로조건!$A$5:$A$1048576,0)+0,14))</f>
        <v/>
      </c>
      <c r="AG662" s="261" t="str" cm="1">
        <f t="array" ref="AG662">IF(A662="","",INDEX(근로조건!$A$5:$AF$1048576,MATCH(A662,근로조건!$A$5:$A$1048576,0)+0,11))</f>
        <v/>
      </c>
      <c r="AH662" s="261" t="str" cm="1">
        <f t="array" ref="AH662">IF(A662="","",INDEX(근로조건!$A$5:$AF$1048576,MATCH(A662,근로조건!$A$5:$A$1048576,0)+0,19))</f>
        <v/>
      </c>
      <c r="AI662" s="262" t="str" cm="1">
        <f t="array" ref="AI662">IF(A662="","",INDEX(근로조건!$A$5:$AF$1048576,MATCH(A662,근로조건!$A$5:$A$1048576,0)+0,17))</f>
        <v/>
      </c>
      <c r="AJ662" s="253"/>
      <c r="AK662" s="253"/>
      <c r="AL662" s="253" t="str" cm="1">
        <f t="array" ref="AL662">IF(A662="","",INDEX(근로조건!$A$5:$AF$1048576,MATCH(A662,근로조건!$A$5:$A$1048576,0)+0,20))</f>
        <v/>
      </c>
      <c r="AM662" s="253"/>
      <c r="AN662" s="253"/>
      <c r="AO662" s="253"/>
      <c r="AP662" s="260"/>
      <c r="AQ662" s="123"/>
      <c r="AR662" s="166"/>
      <c r="AS662" s="267"/>
      <c r="AT662" s="266"/>
      <c r="AU662" s="266"/>
      <c r="AV662" s="266"/>
    </row>
    <row r="663" spans="1:48" x14ac:dyDescent="0.3">
      <c r="A663" s="52"/>
      <c r="B663" s="54"/>
      <c r="C663" s="53"/>
      <c r="D663" s="53"/>
      <c r="E663" s="53"/>
      <c r="F663" s="57"/>
      <c r="G663" s="57"/>
      <c r="H663" s="52"/>
      <c r="I663" s="53"/>
      <c r="J663" s="53"/>
      <c r="K663" s="95"/>
      <c r="L663" s="52"/>
      <c r="M663" s="52"/>
      <c r="N663" s="54"/>
      <c r="O663" s="254" t="str" cm="1">
        <f t="array" ref="O663">IF(A663="","",INDEX(근로조건!$A$5:$Y$1048576,MATCH(A663,근로조건!$A$5:$A$1048576,0)+0,15))</f>
        <v/>
      </c>
      <c r="P663" s="255" t="str" cm="1">
        <f t="array" ref="P663">IF(A663="","",INDEX(근로조건!$A$5:$Y$1048576,MATCH(A663,근로조건!$A$5:$A$1048576,0)+0,16))</f>
        <v/>
      </c>
      <c r="Q663" s="256" t="str" cm="1">
        <f t="array" ref="Q663">IF(A663="","",INDEX(근로조건!$A$5:$ZZ$1048576,MATCH(A663,근로조건!$A$5:$A$1048576,0)+0,21))</f>
        <v/>
      </c>
      <c r="R663" s="61"/>
      <c r="S663" s="61"/>
      <c r="T663" s="61"/>
      <c r="U663" s="61"/>
      <c r="V663" s="61"/>
      <c r="W663" s="61"/>
      <c r="X663" s="61"/>
      <c r="Y663" s="61"/>
      <c r="Z663" s="260" t="str">
        <f t="shared" si="33"/>
        <v/>
      </c>
      <c r="AA663" s="260" t="str">
        <f t="shared" si="34"/>
        <v/>
      </c>
      <c r="AB663" s="260" t="str" cm="1">
        <f t="array" ref="AB663">IFERROR(IF(A663="","",INDEX(근로조건!$A$5:$Z$1048576,MATCH(A663,근로조건!$A$5:$A$1048576,0)+0,17)-INDEX(근로조건!$A$5:$Z$1048576,MATCH(A663,근로조건!$A$5:$A$1048576,0)+0,11))*B663,"")</f>
        <v/>
      </c>
      <c r="AC663" s="260" t="str">
        <f t="shared" si="35"/>
        <v/>
      </c>
      <c r="AD663" s="260" t="str" cm="1">
        <f t="array" ref="AD663">IFERROR(IF(A663="","",INDEX(근로조건!$A$5:$L$1048576,MATCH(A663,근로조건!$A$5:$A$1048576,0)+0,12))*B663,"")</f>
        <v/>
      </c>
      <c r="AE663" s="261" t="str" cm="1">
        <f t="array" ref="AE663">IF(A663="","",INDEX(근로조건!$A$5:$AF$1048576,MATCH(A663,근로조건!$A$5:$A$1048576,0)+0,13))</f>
        <v/>
      </c>
      <c r="AF663" s="262" t="str" cm="1">
        <f t="array" ref="AF663">IF(A663="","",INDEX(근로조건!$A$5:$AF$1048576,MATCH(A663,근로조건!$A$5:$A$1048576,0)+0,14))</f>
        <v/>
      </c>
      <c r="AG663" s="261" t="str" cm="1">
        <f t="array" ref="AG663">IF(A663="","",INDEX(근로조건!$A$5:$AF$1048576,MATCH(A663,근로조건!$A$5:$A$1048576,0)+0,11))</f>
        <v/>
      </c>
      <c r="AH663" s="261" t="str" cm="1">
        <f t="array" ref="AH663">IF(A663="","",INDEX(근로조건!$A$5:$AF$1048576,MATCH(A663,근로조건!$A$5:$A$1048576,0)+0,19))</f>
        <v/>
      </c>
      <c r="AI663" s="262" t="str" cm="1">
        <f t="array" ref="AI663">IF(A663="","",INDEX(근로조건!$A$5:$AF$1048576,MATCH(A663,근로조건!$A$5:$A$1048576,0)+0,17))</f>
        <v/>
      </c>
      <c r="AJ663" s="253"/>
      <c r="AK663" s="253"/>
      <c r="AL663" s="253" t="str" cm="1">
        <f t="array" ref="AL663">IF(A663="","",INDEX(근로조건!$A$5:$AF$1048576,MATCH(A663,근로조건!$A$5:$A$1048576,0)+0,20))</f>
        <v/>
      </c>
      <c r="AM663" s="253"/>
      <c r="AN663" s="253"/>
      <c r="AO663" s="253"/>
      <c r="AP663" s="260"/>
      <c r="AQ663" s="123"/>
      <c r="AR663" s="166"/>
      <c r="AS663" s="267"/>
      <c r="AT663" s="266"/>
      <c r="AU663" s="266"/>
      <c r="AV663" s="266"/>
    </row>
    <row r="664" spans="1:48" x14ac:dyDescent="0.3">
      <c r="A664" s="52"/>
      <c r="B664" s="54"/>
      <c r="C664" s="53"/>
      <c r="D664" s="53"/>
      <c r="E664" s="53"/>
      <c r="F664" s="57"/>
      <c r="G664" s="57"/>
      <c r="H664" s="52"/>
      <c r="I664" s="53"/>
      <c r="J664" s="53"/>
      <c r="K664" s="95"/>
      <c r="L664" s="52"/>
      <c r="M664" s="52"/>
      <c r="N664" s="54"/>
      <c r="O664" s="254" t="str" cm="1">
        <f t="array" ref="O664">IF(A664="","",INDEX(근로조건!$A$5:$Y$1048576,MATCH(A664,근로조건!$A$5:$A$1048576,0)+0,15))</f>
        <v/>
      </c>
      <c r="P664" s="255" t="str" cm="1">
        <f t="array" ref="P664">IF(A664="","",INDEX(근로조건!$A$5:$Y$1048576,MATCH(A664,근로조건!$A$5:$A$1048576,0)+0,16))</f>
        <v/>
      </c>
      <c r="Q664" s="256" t="str" cm="1">
        <f t="array" ref="Q664">IF(A664="","",INDEX(근로조건!$A$5:$ZZ$1048576,MATCH(A664,근로조건!$A$5:$A$1048576,0)+0,21))</f>
        <v/>
      </c>
      <c r="R664" s="61"/>
      <c r="S664" s="61"/>
      <c r="T664" s="61"/>
      <c r="U664" s="61"/>
      <c r="V664" s="61"/>
      <c r="W664" s="61"/>
      <c r="X664" s="61"/>
      <c r="Y664" s="61"/>
      <c r="Z664" s="260" t="str">
        <f t="shared" si="33"/>
        <v/>
      </c>
      <c r="AA664" s="260" t="str">
        <f t="shared" si="34"/>
        <v/>
      </c>
      <c r="AB664" s="260" t="str" cm="1">
        <f t="array" ref="AB664">IFERROR(IF(A664="","",INDEX(근로조건!$A$5:$Z$1048576,MATCH(A664,근로조건!$A$5:$A$1048576,0)+0,17)-INDEX(근로조건!$A$5:$Z$1048576,MATCH(A664,근로조건!$A$5:$A$1048576,0)+0,11))*B664,"")</f>
        <v/>
      </c>
      <c r="AC664" s="260" t="str">
        <f t="shared" si="35"/>
        <v/>
      </c>
      <c r="AD664" s="260" t="str" cm="1">
        <f t="array" ref="AD664">IFERROR(IF(A664="","",INDEX(근로조건!$A$5:$L$1048576,MATCH(A664,근로조건!$A$5:$A$1048576,0)+0,12))*B664,"")</f>
        <v/>
      </c>
      <c r="AE664" s="261" t="str" cm="1">
        <f t="array" ref="AE664">IF(A664="","",INDEX(근로조건!$A$5:$AF$1048576,MATCH(A664,근로조건!$A$5:$A$1048576,0)+0,13))</f>
        <v/>
      </c>
      <c r="AF664" s="262" t="str" cm="1">
        <f t="array" ref="AF664">IF(A664="","",INDEX(근로조건!$A$5:$AF$1048576,MATCH(A664,근로조건!$A$5:$A$1048576,0)+0,14))</f>
        <v/>
      </c>
      <c r="AG664" s="261" t="str" cm="1">
        <f t="array" ref="AG664">IF(A664="","",INDEX(근로조건!$A$5:$AF$1048576,MATCH(A664,근로조건!$A$5:$A$1048576,0)+0,11))</f>
        <v/>
      </c>
      <c r="AH664" s="261" t="str" cm="1">
        <f t="array" ref="AH664">IF(A664="","",INDEX(근로조건!$A$5:$AF$1048576,MATCH(A664,근로조건!$A$5:$A$1048576,0)+0,19))</f>
        <v/>
      </c>
      <c r="AI664" s="262" t="str" cm="1">
        <f t="array" ref="AI664">IF(A664="","",INDEX(근로조건!$A$5:$AF$1048576,MATCH(A664,근로조건!$A$5:$A$1048576,0)+0,17))</f>
        <v/>
      </c>
      <c r="AJ664" s="253"/>
      <c r="AK664" s="253"/>
      <c r="AL664" s="253" t="str" cm="1">
        <f t="array" ref="AL664">IF(A664="","",INDEX(근로조건!$A$5:$AF$1048576,MATCH(A664,근로조건!$A$5:$A$1048576,0)+0,20))</f>
        <v/>
      </c>
      <c r="AM664" s="253"/>
      <c r="AN664" s="253"/>
      <c r="AO664" s="253"/>
      <c r="AP664" s="260"/>
      <c r="AQ664" s="123"/>
      <c r="AR664" s="166"/>
      <c r="AS664" s="267"/>
      <c r="AT664" s="266"/>
      <c r="AU664" s="266"/>
      <c r="AV664" s="266"/>
    </row>
    <row r="665" spans="1:48" x14ac:dyDescent="0.3">
      <c r="A665" s="52"/>
      <c r="B665" s="54"/>
      <c r="C665" s="53"/>
      <c r="D665" s="53"/>
      <c r="E665" s="53"/>
      <c r="F665" s="57"/>
      <c r="G665" s="57"/>
      <c r="H665" s="52"/>
      <c r="I665" s="53"/>
      <c r="J665" s="53"/>
      <c r="K665" s="95"/>
      <c r="L665" s="52"/>
      <c r="M665" s="52"/>
      <c r="N665" s="54"/>
      <c r="O665" s="254" t="str" cm="1">
        <f t="array" ref="O665">IF(A665="","",INDEX(근로조건!$A$5:$Y$1048576,MATCH(A665,근로조건!$A$5:$A$1048576,0)+0,15))</f>
        <v/>
      </c>
      <c r="P665" s="255" t="str" cm="1">
        <f t="array" ref="P665">IF(A665="","",INDEX(근로조건!$A$5:$Y$1048576,MATCH(A665,근로조건!$A$5:$A$1048576,0)+0,16))</f>
        <v/>
      </c>
      <c r="Q665" s="256" t="str" cm="1">
        <f t="array" ref="Q665">IF(A665="","",INDEX(근로조건!$A$5:$ZZ$1048576,MATCH(A665,근로조건!$A$5:$A$1048576,0)+0,21))</f>
        <v/>
      </c>
      <c r="R665" s="61"/>
      <c r="S665" s="61"/>
      <c r="T665" s="61"/>
      <c r="U665" s="61"/>
      <c r="V665" s="61"/>
      <c r="W665" s="61"/>
      <c r="X665" s="61"/>
      <c r="Y665" s="61"/>
      <c r="Z665" s="260" t="str">
        <f t="shared" si="33"/>
        <v/>
      </c>
      <c r="AA665" s="260" t="str">
        <f t="shared" si="34"/>
        <v/>
      </c>
      <c r="AB665" s="260" t="str" cm="1">
        <f t="array" ref="AB665">IFERROR(IF(A665="","",INDEX(근로조건!$A$5:$Z$1048576,MATCH(A665,근로조건!$A$5:$A$1048576,0)+0,17)-INDEX(근로조건!$A$5:$Z$1048576,MATCH(A665,근로조건!$A$5:$A$1048576,0)+0,11))*B665,"")</f>
        <v/>
      </c>
      <c r="AC665" s="260" t="str">
        <f t="shared" si="35"/>
        <v/>
      </c>
      <c r="AD665" s="260" t="str" cm="1">
        <f t="array" ref="AD665">IFERROR(IF(A665="","",INDEX(근로조건!$A$5:$L$1048576,MATCH(A665,근로조건!$A$5:$A$1048576,0)+0,12))*B665,"")</f>
        <v/>
      </c>
      <c r="AE665" s="261" t="str" cm="1">
        <f t="array" ref="AE665">IF(A665="","",INDEX(근로조건!$A$5:$AF$1048576,MATCH(A665,근로조건!$A$5:$A$1048576,0)+0,13))</f>
        <v/>
      </c>
      <c r="AF665" s="262" t="str" cm="1">
        <f t="array" ref="AF665">IF(A665="","",INDEX(근로조건!$A$5:$AF$1048576,MATCH(A665,근로조건!$A$5:$A$1048576,0)+0,14))</f>
        <v/>
      </c>
      <c r="AG665" s="261" t="str" cm="1">
        <f t="array" ref="AG665">IF(A665="","",INDEX(근로조건!$A$5:$AF$1048576,MATCH(A665,근로조건!$A$5:$A$1048576,0)+0,11))</f>
        <v/>
      </c>
      <c r="AH665" s="261" t="str" cm="1">
        <f t="array" ref="AH665">IF(A665="","",INDEX(근로조건!$A$5:$AF$1048576,MATCH(A665,근로조건!$A$5:$A$1048576,0)+0,19))</f>
        <v/>
      </c>
      <c r="AI665" s="262" t="str" cm="1">
        <f t="array" ref="AI665">IF(A665="","",INDEX(근로조건!$A$5:$AF$1048576,MATCH(A665,근로조건!$A$5:$A$1048576,0)+0,17))</f>
        <v/>
      </c>
      <c r="AJ665" s="253"/>
      <c r="AK665" s="253"/>
      <c r="AL665" s="253" t="str" cm="1">
        <f t="array" ref="AL665">IF(A665="","",INDEX(근로조건!$A$5:$AF$1048576,MATCH(A665,근로조건!$A$5:$A$1048576,0)+0,20))</f>
        <v/>
      </c>
      <c r="AM665" s="253"/>
      <c r="AN665" s="253"/>
      <c r="AO665" s="253"/>
      <c r="AP665" s="260"/>
      <c r="AQ665" s="123"/>
      <c r="AR665" s="166"/>
      <c r="AS665" s="267"/>
      <c r="AT665" s="266"/>
      <c r="AU665" s="266"/>
      <c r="AV665" s="266"/>
    </row>
    <row r="666" spans="1:48" x14ac:dyDescent="0.3">
      <c r="A666" s="52"/>
      <c r="B666" s="54"/>
      <c r="C666" s="53"/>
      <c r="D666" s="53"/>
      <c r="E666" s="53"/>
      <c r="F666" s="57"/>
      <c r="G666" s="57"/>
      <c r="H666" s="52"/>
      <c r="I666" s="53"/>
      <c r="J666" s="53"/>
      <c r="K666" s="95"/>
      <c r="L666" s="52"/>
      <c r="M666" s="52"/>
      <c r="N666" s="54"/>
      <c r="O666" s="254" t="str" cm="1">
        <f t="array" ref="O666">IF(A666="","",INDEX(근로조건!$A$5:$Y$1048576,MATCH(A666,근로조건!$A$5:$A$1048576,0)+0,15))</f>
        <v/>
      </c>
      <c r="P666" s="255" t="str" cm="1">
        <f t="array" ref="P666">IF(A666="","",INDEX(근로조건!$A$5:$Y$1048576,MATCH(A666,근로조건!$A$5:$A$1048576,0)+0,16))</f>
        <v/>
      </c>
      <c r="Q666" s="256" t="str" cm="1">
        <f t="array" ref="Q666">IF(A666="","",INDEX(근로조건!$A$5:$ZZ$1048576,MATCH(A666,근로조건!$A$5:$A$1048576,0)+0,21))</f>
        <v/>
      </c>
      <c r="R666" s="61"/>
      <c r="S666" s="61"/>
      <c r="T666" s="61"/>
      <c r="U666" s="61"/>
      <c r="V666" s="61"/>
      <c r="W666" s="61"/>
      <c r="X666" s="61"/>
      <c r="Y666" s="61"/>
      <c r="Z666" s="260" t="str">
        <f t="shared" si="33"/>
        <v/>
      </c>
      <c r="AA666" s="260" t="str">
        <f t="shared" si="34"/>
        <v/>
      </c>
      <c r="AB666" s="260" t="str" cm="1">
        <f t="array" ref="AB666">IFERROR(IF(A666="","",INDEX(근로조건!$A$5:$Z$1048576,MATCH(A666,근로조건!$A$5:$A$1048576,0)+0,17)-INDEX(근로조건!$A$5:$Z$1048576,MATCH(A666,근로조건!$A$5:$A$1048576,0)+0,11))*B666,"")</f>
        <v/>
      </c>
      <c r="AC666" s="260" t="str">
        <f t="shared" si="35"/>
        <v/>
      </c>
      <c r="AD666" s="260" t="str" cm="1">
        <f t="array" ref="AD666">IFERROR(IF(A666="","",INDEX(근로조건!$A$5:$L$1048576,MATCH(A666,근로조건!$A$5:$A$1048576,0)+0,12))*B666,"")</f>
        <v/>
      </c>
      <c r="AE666" s="261" t="str" cm="1">
        <f t="array" ref="AE666">IF(A666="","",INDEX(근로조건!$A$5:$AF$1048576,MATCH(A666,근로조건!$A$5:$A$1048576,0)+0,13))</f>
        <v/>
      </c>
      <c r="AF666" s="262" t="str" cm="1">
        <f t="array" ref="AF666">IF(A666="","",INDEX(근로조건!$A$5:$AF$1048576,MATCH(A666,근로조건!$A$5:$A$1048576,0)+0,14))</f>
        <v/>
      </c>
      <c r="AG666" s="261" t="str" cm="1">
        <f t="array" ref="AG666">IF(A666="","",INDEX(근로조건!$A$5:$AF$1048576,MATCH(A666,근로조건!$A$5:$A$1048576,0)+0,11))</f>
        <v/>
      </c>
      <c r="AH666" s="261" t="str" cm="1">
        <f t="array" ref="AH666">IF(A666="","",INDEX(근로조건!$A$5:$AF$1048576,MATCH(A666,근로조건!$A$5:$A$1048576,0)+0,19))</f>
        <v/>
      </c>
      <c r="AI666" s="262" t="str" cm="1">
        <f t="array" ref="AI666">IF(A666="","",INDEX(근로조건!$A$5:$AF$1048576,MATCH(A666,근로조건!$A$5:$A$1048576,0)+0,17))</f>
        <v/>
      </c>
      <c r="AJ666" s="253"/>
      <c r="AK666" s="253"/>
      <c r="AL666" s="253" t="str" cm="1">
        <f t="array" ref="AL666">IF(A666="","",INDEX(근로조건!$A$5:$AF$1048576,MATCH(A666,근로조건!$A$5:$A$1048576,0)+0,20))</f>
        <v/>
      </c>
      <c r="AM666" s="253"/>
      <c r="AN666" s="253"/>
      <c r="AO666" s="253"/>
      <c r="AP666" s="260"/>
      <c r="AQ666" s="123"/>
      <c r="AR666" s="166"/>
      <c r="AS666" s="267"/>
      <c r="AT666" s="266"/>
      <c r="AU666" s="266"/>
      <c r="AV666" s="266"/>
    </row>
    <row r="667" spans="1:48" x14ac:dyDescent="0.3">
      <c r="A667" s="52"/>
      <c r="B667" s="54"/>
      <c r="C667" s="53"/>
      <c r="D667" s="53"/>
      <c r="E667" s="53"/>
      <c r="F667" s="57"/>
      <c r="G667" s="57"/>
      <c r="H667" s="52"/>
      <c r="I667" s="53"/>
      <c r="J667" s="53"/>
      <c r="K667" s="95"/>
      <c r="L667" s="52"/>
      <c r="M667" s="52"/>
      <c r="N667" s="54"/>
      <c r="O667" s="254" t="str" cm="1">
        <f t="array" ref="O667">IF(A667="","",INDEX(근로조건!$A$5:$Y$1048576,MATCH(A667,근로조건!$A$5:$A$1048576,0)+0,15))</f>
        <v/>
      </c>
      <c r="P667" s="255" t="str" cm="1">
        <f t="array" ref="P667">IF(A667="","",INDEX(근로조건!$A$5:$Y$1048576,MATCH(A667,근로조건!$A$5:$A$1048576,0)+0,16))</f>
        <v/>
      </c>
      <c r="Q667" s="256" t="str" cm="1">
        <f t="array" ref="Q667">IF(A667="","",INDEX(근로조건!$A$5:$ZZ$1048576,MATCH(A667,근로조건!$A$5:$A$1048576,0)+0,21))</f>
        <v/>
      </c>
      <c r="R667" s="61"/>
      <c r="S667" s="61"/>
      <c r="T667" s="61"/>
      <c r="U667" s="61"/>
      <c r="V667" s="61"/>
      <c r="W667" s="61"/>
      <c r="X667" s="61"/>
      <c r="Y667" s="61"/>
      <c r="Z667" s="260" t="str">
        <f t="shared" si="33"/>
        <v/>
      </c>
      <c r="AA667" s="260" t="str">
        <f t="shared" si="34"/>
        <v/>
      </c>
      <c r="AB667" s="260" t="str" cm="1">
        <f t="array" ref="AB667">IFERROR(IF(A667="","",INDEX(근로조건!$A$5:$Z$1048576,MATCH(A667,근로조건!$A$5:$A$1048576,0)+0,17)-INDEX(근로조건!$A$5:$Z$1048576,MATCH(A667,근로조건!$A$5:$A$1048576,0)+0,11))*B667,"")</f>
        <v/>
      </c>
      <c r="AC667" s="260" t="str">
        <f t="shared" si="35"/>
        <v/>
      </c>
      <c r="AD667" s="260" t="str" cm="1">
        <f t="array" ref="AD667">IFERROR(IF(A667="","",INDEX(근로조건!$A$5:$L$1048576,MATCH(A667,근로조건!$A$5:$A$1048576,0)+0,12))*B667,"")</f>
        <v/>
      </c>
      <c r="AE667" s="261" t="str" cm="1">
        <f t="array" ref="AE667">IF(A667="","",INDEX(근로조건!$A$5:$AF$1048576,MATCH(A667,근로조건!$A$5:$A$1048576,0)+0,13))</f>
        <v/>
      </c>
      <c r="AF667" s="262" t="str" cm="1">
        <f t="array" ref="AF667">IF(A667="","",INDEX(근로조건!$A$5:$AF$1048576,MATCH(A667,근로조건!$A$5:$A$1048576,0)+0,14))</f>
        <v/>
      </c>
      <c r="AG667" s="261" t="str" cm="1">
        <f t="array" ref="AG667">IF(A667="","",INDEX(근로조건!$A$5:$AF$1048576,MATCH(A667,근로조건!$A$5:$A$1048576,0)+0,11))</f>
        <v/>
      </c>
      <c r="AH667" s="261" t="str" cm="1">
        <f t="array" ref="AH667">IF(A667="","",INDEX(근로조건!$A$5:$AF$1048576,MATCH(A667,근로조건!$A$5:$A$1048576,0)+0,19))</f>
        <v/>
      </c>
      <c r="AI667" s="262" t="str" cm="1">
        <f t="array" ref="AI667">IF(A667="","",INDEX(근로조건!$A$5:$AF$1048576,MATCH(A667,근로조건!$A$5:$A$1048576,0)+0,17))</f>
        <v/>
      </c>
      <c r="AJ667" s="253"/>
      <c r="AK667" s="253"/>
      <c r="AL667" s="253" t="str" cm="1">
        <f t="array" ref="AL667">IF(A667="","",INDEX(근로조건!$A$5:$AF$1048576,MATCH(A667,근로조건!$A$5:$A$1048576,0)+0,20))</f>
        <v/>
      </c>
      <c r="AM667" s="253"/>
      <c r="AN667" s="253"/>
      <c r="AO667" s="253"/>
      <c r="AP667" s="260"/>
      <c r="AQ667" s="123"/>
      <c r="AR667" s="166"/>
      <c r="AS667" s="267"/>
      <c r="AT667" s="266"/>
      <c r="AU667" s="266"/>
      <c r="AV667" s="266"/>
    </row>
    <row r="668" spans="1:48" x14ac:dyDescent="0.3">
      <c r="A668" s="52"/>
      <c r="B668" s="54"/>
      <c r="C668" s="53"/>
      <c r="D668" s="53"/>
      <c r="E668" s="53"/>
      <c r="F668" s="57"/>
      <c r="G668" s="57"/>
      <c r="H668" s="52"/>
      <c r="I668" s="53"/>
      <c r="J668" s="53"/>
      <c r="K668" s="95"/>
      <c r="L668" s="52"/>
      <c r="M668" s="52"/>
      <c r="N668" s="54"/>
      <c r="O668" s="254" t="str" cm="1">
        <f t="array" ref="O668">IF(A668="","",INDEX(근로조건!$A$5:$Y$1048576,MATCH(A668,근로조건!$A$5:$A$1048576,0)+0,15))</f>
        <v/>
      </c>
      <c r="P668" s="255" t="str" cm="1">
        <f t="array" ref="P668">IF(A668="","",INDEX(근로조건!$A$5:$Y$1048576,MATCH(A668,근로조건!$A$5:$A$1048576,0)+0,16))</f>
        <v/>
      </c>
      <c r="Q668" s="256" t="str" cm="1">
        <f t="array" ref="Q668">IF(A668="","",INDEX(근로조건!$A$5:$ZZ$1048576,MATCH(A668,근로조건!$A$5:$A$1048576,0)+0,21))</f>
        <v/>
      </c>
      <c r="R668" s="61"/>
      <c r="S668" s="61"/>
      <c r="T668" s="61"/>
      <c r="U668" s="61"/>
      <c r="V668" s="61"/>
      <c r="W668" s="61"/>
      <c r="X668" s="61"/>
      <c r="Y668" s="61"/>
      <c r="Z668" s="260" t="str">
        <f t="shared" si="33"/>
        <v/>
      </c>
      <c r="AA668" s="260" t="str">
        <f t="shared" si="34"/>
        <v/>
      </c>
      <c r="AB668" s="260" t="str" cm="1">
        <f t="array" ref="AB668">IFERROR(IF(A668="","",INDEX(근로조건!$A$5:$Z$1048576,MATCH(A668,근로조건!$A$5:$A$1048576,0)+0,17)-INDEX(근로조건!$A$5:$Z$1048576,MATCH(A668,근로조건!$A$5:$A$1048576,0)+0,11))*B668,"")</f>
        <v/>
      </c>
      <c r="AC668" s="260" t="str">
        <f t="shared" si="35"/>
        <v/>
      </c>
      <c r="AD668" s="260" t="str" cm="1">
        <f t="array" ref="AD668">IFERROR(IF(A668="","",INDEX(근로조건!$A$5:$L$1048576,MATCH(A668,근로조건!$A$5:$A$1048576,0)+0,12))*B668,"")</f>
        <v/>
      </c>
      <c r="AE668" s="261" t="str" cm="1">
        <f t="array" ref="AE668">IF(A668="","",INDEX(근로조건!$A$5:$AF$1048576,MATCH(A668,근로조건!$A$5:$A$1048576,0)+0,13))</f>
        <v/>
      </c>
      <c r="AF668" s="262" t="str" cm="1">
        <f t="array" ref="AF668">IF(A668="","",INDEX(근로조건!$A$5:$AF$1048576,MATCH(A668,근로조건!$A$5:$A$1048576,0)+0,14))</f>
        <v/>
      </c>
      <c r="AG668" s="261" t="str" cm="1">
        <f t="array" ref="AG668">IF(A668="","",INDEX(근로조건!$A$5:$AF$1048576,MATCH(A668,근로조건!$A$5:$A$1048576,0)+0,11))</f>
        <v/>
      </c>
      <c r="AH668" s="261" t="str" cm="1">
        <f t="array" ref="AH668">IF(A668="","",INDEX(근로조건!$A$5:$AF$1048576,MATCH(A668,근로조건!$A$5:$A$1048576,0)+0,19))</f>
        <v/>
      </c>
      <c r="AI668" s="262" t="str" cm="1">
        <f t="array" ref="AI668">IF(A668="","",INDEX(근로조건!$A$5:$AF$1048576,MATCH(A668,근로조건!$A$5:$A$1048576,0)+0,17))</f>
        <v/>
      </c>
      <c r="AJ668" s="253"/>
      <c r="AK668" s="253"/>
      <c r="AL668" s="253" t="str" cm="1">
        <f t="array" ref="AL668">IF(A668="","",INDEX(근로조건!$A$5:$AF$1048576,MATCH(A668,근로조건!$A$5:$A$1048576,0)+0,20))</f>
        <v/>
      </c>
      <c r="AM668" s="253"/>
      <c r="AN668" s="253"/>
      <c r="AO668" s="253"/>
      <c r="AP668" s="260"/>
      <c r="AQ668" s="123"/>
      <c r="AR668" s="166"/>
      <c r="AS668" s="267"/>
      <c r="AT668" s="266"/>
      <c r="AU668" s="266"/>
      <c r="AV668" s="266"/>
    </row>
    <row r="669" spans="1:48" x14ac:dyDescent="0.3">
      <c r="A669" s="52"/>
      <c r="B669" s="54"/>
      <c r="C669" s="53"/>
      <c r="D669" s="53"/>
      <c r="E669" s="53"/>
      <c r="F669" s="57"/>
      <c r="G669" s="57"/>
      <c r="H669" s="52"/>
      <c r="I669" s="53"/>
      <c r="J669" s="53"/>
      <c r="K669" s="95"/>
      <c r="L669" s="52"/>
      <c r="M669" s="52"/>
      <c r="N669" s="54"/>
      <c r="O669" s="254" t="str" cm="1">
        <f t="array" ref="O669">IF(A669="","",INDEX(근로조건!$A$5:$Y$1048576,MATCH(A669,근로조건!$A$5:$A$1048576,0)+0,15))</f>
        <v/>
      </c>
      <c r="P669" s="255" t="str" cm="1">
        <f t="array" ref="P669">IF(A669="","",INDEX(근로조건!$A$5:$Y$1048576,MATCH(A669,근로조건!$A$5:$A$1048576,0)+0,16))</f>
        <v/>
      </c>
      <c r="Q669" s="256" t="str" cm="1">
        <f t="array" ref="Q669">IF(A669="","",INDEX(근로조건!$A$5:$ZZ$1048576,MATCH(A669,근로조건!$A$5:$A$1048576,0)+0,21))</f>
        <v/>
      </c>
      <c r="R669" s="61"/>
      <c r="S669" s="61"/>
      <c r="T669" s="61"/>
      <c r="U669" s="61"/>
      <c r="V669" s="61"/>
      <c r="W669" s="61"/>
      <c r="X669" s="61"/>
      <c r="Y669" s="61"/>
      <c r="Z669" s="260" t="str">
        <f t="shared" si="33"/>
        <v/>
      </c>
      <c r="AA669" s="260" t="str">
        <f t="shared" si="34"/>
        <v/>
      </c>
      <c r="AB669" s="260" t="str" cm="1">
        <f t="array" ref="AB669">IFERROR(IF(A669="","",INDEX(근로조건!$A$5:$Z$1048576,MATCH(A669,근로조건!$A$5:$A$1048576,0)+0,17)-INDEX(근로조건!$A$5:$Z$1048576,MATCH(A669,근로조건!$A$5:$A$1048576,0)+0,11))*B669,"")</f>
        <v/>
      </c>
      <c r="AC669" s="260" t="str">
        <f t="shared" si="35"/>
        <v/>
      </c>
      <c r="AD669" s="260" t="str" cm="1">
        <f t="array" ref="AD669">IFERROR(IF(A669="","",INDEX(근로조건!$A$5:$L$1048576,MATCH(A669,근로조건!$A$5:$A$1048576,0)+0,12))*B669,"")</f>
        <v/>
      </c>
      <c r="AE669" s="261" t="str" cm="1">
        <f t="array" ref="AE669">IF(A669="","",INDEX(근로조건!$A$5:$AF$1048576,MATCH(A669,근로조건!$A$5:$A$1048576,0)+0,13))</f>
        <v/>
      </c>
      <c r="AF669" s="262" t="str" cm="1">
        <f t="array" ref="AF669">IF(A669="","",INDEX(근로조건!$A$5:$AF$1048576,MATCH(A669,근로조건!$A$5:$A$1048576,0)+0,14))</f>
        <v/>
      </c>
      <c r="AG669" s="261" t="str" cm="1">
        <f t="array" ref="AG669">IF(A669="","",INDEX(근로조건!$A$5:$AF$1048576,MATCH(A669,근로조건!$A$5:$A$1048576,0)+0,11))</f>
        <v/>
      </c>
      <c r="AH669" s="261" t="str" cm="1">
        <f t="array" ref="AH669">IF(A669="","",INDEX(근로조건!$A$5:$AF$1048576,MATCH(A669,근로조건!$A$5:$A$1048576,0)+0,19))</f>
        <v/>
      </c>
      <c r="AI669" s="262" t="str" cm="1">
        <f t="array" ref="AI669">IF(A669="","",INDEX(근로조건!$A$5:$AF$1048576,MATCH(A669,근로조건!$A$5:$A$1048576,0)+0,17))</f>
        <v/>
      </c>
      <c r="AJ669" s="253"/>
      <c r="AK669" s="253"/>
      <c r="AL669" s="253" t="str" cm="1">
        <f t="array" ref="AL669">IF(A669="","",INDEX(근로조건!$A$5:$AF$1048576,MATCH(A669,근로조건!$A$5:$A$1048576,0)+0,20))</f>
        <v/>
      </c>
      <c r="AM669" s="253"/>
      <c r="AN669" s="253"/>
      <c r="AO669" s="253"/>
      <c r="AP669" s="260"/>
      <c r="AQ669" s="123"/>
      <c r="AR669" s="166"/>
      <c r="AS669" s="267"/>
      <c r="AT669" s="266"/>
      <c r="AU669" s="266"/>
      <c r="AV669" s="266"/>
    </row>
    <row r="670" spans="1:48" x14ac:dyDescent="0.3">
      <c r="A670" s="52"/>
      <c r="B670" s="54"/>
      <c r="C670" s="53"/>
      <c r="D670" s="53"/>
      <c r="E670" s="53"/>
      <c r="F670" s="57"/>
      <c r="G670" s="57"/>
      <c r="H670" s="52"/>
      <c r="I670" s="53"/>
      <c r="J670" s="53"/>
      <c r="K670" s="95"/>
      <c r="L670" s="52"/>
      <c r="M670" s="52"/>
      <c r="N670" s="54"/>
      <c r="O670" s="254" t="str" cm="1">
        <f t="array" ref="O670">IF(A670="","",INDEX(근로조건!$A$5:$Y$1048576,MATCH(A670,근로조건!$A$5:$A$1048576,0)+0,15))</f>
        <v/>
      </c>
      <c r="P670" s="255" t="str" cm="1">
        <f t="array" ref="P670">IF(A670="","",INDEX(근로조건!$A$5:$Y$1048576,MATCH(A670,근로조건!$A$5:$A$1048576,0)+0,16))</f>
        <v/>
      </c>
      <c r="Q670" s="256" t="str" cm="1">
        <f t="array" ref="Q670">IF(A670="","",INDEX(근로조건!$A$5:$ZZ$1048576,MATCH(A670,근로조건!$A$5:$A$1048576,0)+0,21))</f>
        <v/>
      </c>
      <c r="R670" s="61"/>
      <c r="S670" s="61"/>
      <c r="T670" s="61"/>
      <c r="U670" s="61"/>
      <c r="V670" s="61"/>
      <c r="W670" s="61"/>
      <c r="X670" s="61"/>
      <c r="Y670" s="61"/>
      <c r="Z670" s="260" t="str">
        <f t="shared" si="33"/>
        <v/>
      </c>
      <c r="AA670" s="260" t="str">
        <f t="shared" si="34"/>
        <v/>
      </c>
      <c r="AB670" s="260" t="str" cm="1">
        <f t="array" ref="AB670">IFERROR(IF(A670="","",INDEX(근로조건!$A$5:$Z$1048576,MATCH(A670,근로조건!$A$5:$A$1048576,0)+0,17)-INDEX(근로조건!$A$5:$Z$1048576,MATCH(A670,근로조건!$A$5:$A$1048576,0)+0,11))*B670,"")</f>
        <v/>
      </c>
      <c r="AC670" s="260" t="str">
        <f t="shared" si="35"/>
        <v/>
      </c>
      <c r="AD670" s="260" t="str" cm="1">
        <f t="array" ref="AD670">IFERROR(IF(A670="","",INDEX(근로조건!$A$5:$L$1048576,MATCH(A670,근로조건!$A$5:$A$1048576,0)+0,12))*B670,"")</f>
        <v/>
      </c>
      <c r="AE670" s="261" t="str" cm="1">
        <f t="array" ref="AE670">IF(A670="","",INDEX(근로조건!$A$5:$AF$1048576,MATCH(A670,근로조건!$A$5:$A$1048576,0)+0,13))</f>
        <v/>
      </c>
      <c r="AF670" s="262" t="str" cm="1">
        <f t="array" ref="AF670">IF(A670="","",INDEX(근로조건!$A$5:$AF$1048576,MATCH(A670,근로조건!$A$5:$A$1048576,0)+0,14))</f>
        <v/>
      </c>
      <c r="AG670" s="261" t="str" cm="1">
        <f t="array" ref="AG670">IF(A670="","",INDEX(근로조건!$A$5:$AF$1048576,MATCH(A670,근로조건!$A$5:$A$1048576,0)+0,11))</f>
        <v/>
      </c>
      <c r="AH670" s="261" t="str" cm="1">
        <f t="array" ref="AH670">IF(A670="","",INDEX(근로조건!$A$5:$AF$1048576,MATCH(A670,근로조건!$A$5:$A$1048576,0)+0,19))</f>
        <v/>
      </c>
      <c r="AI670" s="262" t="str" cm="1">
        <f t="array" ref="AI670">IF(A670="","",INDEX(근로조건!$A$5:$AF$1048576,MATCH(A670,근로조건!$A$5:$A$1048576,0)+0,17))</f>
        <v/>
      </c>
      <c r="AJ670" s="253"/>
      <c r="AK670" s="253"/>
      <c r="AL670" s="253" t="str" cm="1">
        <f t="array" ref="AL670">IF(A670="","",INDEX(근로조건!$A$5:$AF$1048576,MATCH(A670,근로조건!$A$5:$A$1048576,0)+0,20))</f>
        <v/>
      </c>
      <c r="AM670" s="253"/>
      <c r="AN670" s="253"/>
      <c r="AO670" s="253"/>
      <c r="AP670" s="260"/>
      <c r="AQ670" s="123"/>
      <c r="AR670" s="166"/>
      <c r="AS670" s="267"/>
      <c r="AT670" s="266"/>
      <c r="AU670" s="266"/>
      <c r="AV670" s="266"/>
    </row>
    <row r="671" spans="1:48" x14ac:dyDescent="0.3">
      <c r="A671" s="52"/>
      <c r="B671" s="54"/>
      <c r="C671" s="53"/>
      <c r="D671" s="53"/>
      <c r="E671" s="53"/>
      <c r="F671" s="57"/>
      <c r="G671" s="57"/>
      <c r="H671" s="52"/>
      <c r="I671" s="53"/>
      <c r="J671" s="53"/>
      <c r="K671" s="95"/>
      <c r="L671" s="52"/>
      <c r="M671" s="52"/>
      <c r="N671" s="54"/>
      <c r="O671" s="254" t="str" cm="1">
        <f t="array" ref="O671">IF(A671="","",INDEX(근로조건!$A$5:$Y$1048576,MATCH(A671,근로조건!$A$5:$A$1048576,0)+0,15))</f>
        <v/>
      </c>
      <c r="P671" s="255" t="str" cm="1">
        <f t="array" ref="P671">IF(A671="","",INDEX(근로조건!$A$5:$Y$1048576,MATCH(A671,근로조건!$A$5:$A$1048576,0)+0,16))</f>
        <v/>
      </c>
      <c r="Q671" s="256" t="str" cm="1">
        <f t="array" ref="Q671">IF(A671="","",INDEX(근로조건!$A$5:$ZZ$1048576,MATCH(A671,근로조건!$A$5:$A$1048576,0)+0,21))</f>
        <v/>
      </c>
      <c r="R671" s="61"/>
      <c r="S671" s="61"/>
      <c r="T671" s="61"/>
      <c r="U671" s="61"/>
      <c r="V671" s="61"/>
      <c r="W671" s="61"/>
      <c r="X671" s="61"/>
      <c r="Y671" s="61"/>
      <c r="Z671" s="260" t="str">
        <f t="shared" si="33"/>
        <v/>
      </c>
      <c r="AA671" s="260" t="str">
        <f t="shared" si="34"/>
        <v/>
      </c>
      <c r="AB671" s="260" t="str" cm="1">
        <f t="array" ref="AB671">IFERROR(IF(A671="","",INDEX(근로조건!$A$5:$Z$1048576,MATCH(A671,근로조건!$A$5:$A$1048576,0)+0,17)-INDEX(근로조건!$A$5:$Z$1048576,MATCH(A671,근로조건!$A$5:$A$1048576,0)+0,11))*B671,"")</f>
        <v/>
      </c>
      <c r="AC671" s="260" t="str">
        <f t="shared" si="35"/>
        <v/>
      </c>
      <c r="AD671" s="260" t="str" cm="1">
        <f t="array" ref="AD671">IFERROR(IF(A671="","",INDEX(근로조건!$A$5:$L$1048576,MATCH(A671,근로조건!$A$5:$A$1048576,0)+0,12))*B671,"")</f>
        <v/>
      </c>
      <c r="AE671" s="261" t="str" cm="1">
        <f t="array" ref="AE671">IF(A671="","",INDEX(근로조건!$A$5:$AF$1048576,MATCH(A671,근로조건!$A$5:$A$1048576,0)+0,13))</f>
        <v/>
      </c>
      <c r="AF671" s="262" t="str" cm="1">
        <f t="array" ref="AF671">IF(A671="","",INDEX(근로조건!$A$5:$AF$1048576,MATCH(A671,근로조건!$A$5:$A$1048576,0)+0,14))</f>
        <v/>
      </c>
      <c r="AG671" s="261" t="str" cm="1">
        <f t="array" ref="AG671">IF(A671="","",INDEX(근로조건!$A$5:$AF$1048576,MATCH(A671,근로조건!$A$5:$A$1048576,0)+0,11))</f>
        <v/>
      </c>
      <c r="AH671" s="261" t="str" cm="1">
        <f t="array" ref="AH671">IF(A671="","",INDEX(근로조건!$A$5:$AF$1048576,MATCH(A671,근로조건!$A$5:$A$1048576,0)+0,19))</f>
        <v/>
      </c>
      <c r="AI671" s="262" t="str" cm="1">
        <f t="array" ref="AI671">IF(A671="","",INDEX(근로조건!$A$5:$AF$1048576,MATCH(A671,근로조건!$A$5:$A$1048576,0)+0,17))</f>
        <v/>
      </c>
      <c r="AJ671" s="253"/>
      <c r="AK671" s="253"/>
      <c r="AL671" s="253" t="str" cm="1">
        <f t="array" ref="AL671">IF(A671="","",INDEX(근로조건!$A$5:$AF$1048576,MATCH(A671,근로조건!$A$5:$A$1048576,0)+0,20))</f>
        <v/>
      </c>
      <c r="AM671" s="253"/>
      <c r="AN671" s="253"/>
      <c r="AO671" s="253"/>
      <c r="AP671" s="260"/>
      <c r="AQ671" s="123"/>
      <c r="AR671" s="166"/>
      <c r="AS671" s="267"/>
      <c r="AT671" s="266"/>
      <c r="AU671" s="266"/>
      <c r="AV671" s="266"/>
    </row>
    <row r="672" spans="1:48" x14ac:dyDescent="0.3">
      <c r="A672" s="52"/>
      <c r="B672" s="54"/>
      <c r="C672" s="53"/>
      <c r="D672" s="53"/>
      <c r="E672" s="53"/>
      <c r="F672" s="57"/>
      <c r="G672" s="57"/>
      <c r="H672" s="52"/>
      <c r="I672" s="53"/>
      <c r="J672" s="53"/>
      <c r="K672" s="95"/>
      <c r="L672" s="52"/>
      <c r="M672" s="52"/>
      <c r="N672" s="54"/>
      <c r="O672" s="254" t="str" cm="1">
        <f t="array" ref="O672">IF(A672="","",INDEX(근로조건!$A$5:$Y$1048576,MATCH(A672,근로조건!$A$5:$A$1048576,0)+0,15))</f>
        <v/>
      </c>
      <c r="P672" s="255" t="str" cm="1">
        <f t="array" ref="P672">IF(A672="","",INDEX(근로조건!$A$5:$Y$1048576,MATCH(A672,근로조건!$A$5:$A$1048576,0)+0,16))</f>
        <v/>
      </c>
      <c r="Q672" s="256" t="str" cm="1">
        <f t="array" ref="Q672">IF(A672="","",INDEX(근로조건!$A$5:$ZZ$1048576,MATCH(A672,근로조건!$A$5:$A$1048576,0)+0,21))</f>
        <v/>
      </c>
      <c r="R672" s="61"/>
      <c r="S672" s="61"/>
      <c r="T672" s="61"/>
      <c r="U672" s="61"/>
      <c r="V672" s="61"/>
      <c r="W672" s="61"/>
      <c r="X672" s="61"/>
      <c r="Y672" s="61"/>
      <c r="Z672" s="260" t="str">
        <f t="shared" si="33"/>
        <v/>
      </c>
      <c r="AA672" s="260" t="str">
        <f t="shared" si="34"/>
        <v/>
      </c>
      <c r="AB672" s="260" t="str" cm="1">
        <f t="array" ref="AB672">IFERROR(IF(A672="","",INDEX(근로조건!$A$5:$Z$1048576,MATCH(A672,근로조건!$A$5:$A$1048576,0)+0,17)-INDEX(근로조건!$A$5:$Z$1048576,MATCH(A672,근로조건!$A$5:$A$1048576,0)+0,11))*B672,"")</f>
        <v/>
      </c>
      <c r="AC672" s="260" t="str">
        <f t="shared" si="35"/>
        <v/>
      </c>
      <c r="AD672" s="260" t="str" cm="1">
        <f t="array" ref="AD672">IFERROR(IF(A672="","",INDEX(근로조건!$A$5:$L$1048576,MATCH(A672,근로조건!$A$5:$A$1048576,0)+0,12))*B672,"")</f>
        <v/>
      </c>
      <c r="AE672" s="261" t="str" cm="1">
        <f t="array" ref="AE672">IF(A672="","",INDEX(근로조건!$A$5:$AF$1048576,MATCH(A672,근로조건!$A$5:$A$1048576,0)+0,13))</f>
        <v/>
      </c>
      <c r="AF672" s="262" t="str" cm="1">
        <f t="array" ref="AF672">IF(A672="","",INDEX(근로조건!$A$5:$AF$1048576,MATCH(A672,근로조건!$A$5:$A$1048576,0)+0,14))</f>
        <v/>
      </c>
      <c r="AG672" s="261" t="str" cm="1">
        <f t="array" ref="AG672">IF(A672="","",INDEX(근로조건!$A$5:$AF$1048576,MATCH(A672,근로조건!$A$5:$A$1048576,0)+0,11))</f>
        <v/>
      </c>
      <c r="AH672" s="261" t="str" cm="1">
        <f t="array" ref="AH672">IF(A672="","",INDEX(근로조건!$A$5:$AF$1048576,MATCH(A672,근로조건!$A$5:$A$1048576,0)+0,19))</f>
        <v/>
      </c>
      <c r="AI672" s="262" t="str" cm="1">
        <f t="array" ref="AI672">IF(A672="","",INDEX(근로조건!$A$5:$AF$1048576,MATCH(A672,근로조건!$A$5:$A$1048576,0)+0,17))</f>
        <v/>
      </c>
      <c r="AJ672" s="253"/>
      <c r="AK672" s="253"/>
      <c r="AL672" s="253" t="str" cm="1">
        <f t="array" ref="AL672">IF(A672="","",INDEX(근로조건!$A$5:$AF$1048576,MATCH(A672,근로조건!$A$5:$A$1048576,0)+0,20))</f>
        <v/>
      </c>
      <c r="AM672" s="253"/>
      <c r="AN672" s="253"/>
      <c r="AO672" s="253"/>
      <c r="AP672" s="260"/>
      <c r="AQ672" s="123"/>
      <c r="AR672" s="166"/>
      <c r="AS672" s="267"/>
      <c r="AT672" s="266"/>
      <c r="AU672" s="266"/>
      <c r="AV672" s="266"/>
    </row>
    <row r="673" spans="1:48" x14ac:dyDescent="0.3">
      <c r="A673" s="52"/>
      <c r="B673" s="54"/>
      <c r="C673" s="53"/>
      <c r="D673" s="53"/>
      <c r="E673" s="53"/>
      <c r="F673" s="57"/>
      <c r="G673" s="57"/>
      <c r="H673" s="52"/>
      <c r="I673" s="53"/>
      <c r="J673" s="53"/>
      <c r="K673" s="95"/>
      <c r="L673" s="52"/>
      <c r="M673" s="52"/>
      <c r="N673" s="54"/>
      <c r="O673" s="254" t="str" cm="1">
        <f t="array" ref="O673">IF(A673="","",INDEX(근로조건!$A$5:$Y$1048576,MATCH(A673,근로조건!$A$5:$A$1048576,0)+0,15))</f>
        <v/>
      </c>
      <c r="P673" s="255" t="str" cm="1">
        <f t="array" ref="P673">IF(A673="","",INDEX(근로조건!$A$5:$Y$1048576,MATCH(A673,근로조건!$A$5:$A$1048576,0)+0,16))</f>
        <v/>
      </c>
      <c r="Q673" s="256" t="str" cm="1">
        <f t="array" ref="Q673">IF(A673="","",INDEX(근로조건!$A$5:$ZZ$1048576,MATCH(A673,근로조건!$A$5:$A$1048576,0)+0,21))</f>
        <v/>
      </c>
      <c r="R673" s="61"/>
      <c r="S673" s="61"/>
      <c r="T673" s="61"/>
      <c r="U673" s="61"/>
      <c r="V673" s="61"/>
      <c r="W673" s="61"/>
      <c r="X673" s="61"/>
      <c r="Y673" s="61"/>
      <c r="Z673" s="260" t="str">
        <f t="shared" si="33"/>
        <v/>
      </c>
      <c r="AA673" s="260" t="str">
        <f t="shared" si="34"/>
        <v/>
      </c>
      <c r="AB673" s="260" t="str" cm="1">
        <f t="array" ref="AB673">IFERROR(IF(A673="","",INDEX(근로조건!$A$5:$Z$1048576,MATCH(A673,근로조건!$A$5:$A$1048576,0)+0,17)-INDEX(근로조건!$A$5:$Z$1048576,MATCH(A673,근로조건!$A$5:$A$1048576,0)+0,11))*B673,"")</f>
        <v/>
      </c>
      <c r="AC673" s="260" t="str">
        <f t="shared" si="35"/>
        <v/>
      </c>
      <c r="AD673" s="260" t="str" cm="1">
        <f t="array" ref="AD673">IFERROR(IF(A673="","",INDEX(근로조건!$A$5:$L$1048576,MATCH(A673,근로조건!$A$5:$A$1048576,0)+0,12))*B673,"")</f>
        <v/>
      </c>
      <c r="AE673" s="261" t="str" cm="1">
        <f t="array" ref="AE673">IF(A673="","",INDEX(근로조건!$A$5:$AF$1048576,MATCH(A673,근로조건!$A$5:$A$1048576,0)+0,13))</f>
        <v/>
      </c>
      <c r="AF673" s="262" t="str" cm="1">
        <f t="array" ref="AF673">IF(A673="","",INDEX(근로조건!$A$5:$AF$1048576,MATCH(A673,근로조건!$A$5:$A$1048576,0)+0,14))</f>
        <v/>
      </c>
      <c r="AG673" s="261" t="str" cm="1">
        <f t="array" ref="AG673">IF(A673="","",INDEX(근로조건!$A$5:$AF$1048576,MATCH(A673,근로조건!$A$5:$A$1048576,0)+0,11))</f>
        <v/>
      </c>
      <c r="AH673" s="261" t="str" cm="1">
        <f t="array" ref="AH673">IF(A673="","",INDEX(근로조건!$A$5:$AF$1048576,MATCH(A673,근로조건!$A$5:$A$1048576,0)+0,19))</f>
        <v/>
      </c>
      <c r="AI673" s="262" t="str" cm="1">
        <f t="array" ref="AI673">IF(A673="","",INDEX(근로조건!$A$5:$AF$1048576,MATCH(A673,근로조건!$A$5:$A$1048576,0)+0,17))</f>
        <v/>
      </c>
      <c r="AJ673" s="253"/>
      <c r="AK673" s="253"/>
      <c r="AL673" s="253" t="str" cm="1">
        <f t="array" ref="AL673">IF(A673="","",INDEX(근로조건!$A$5:$AF$1048576,MATCH(A673,근로조건!$A$5:$A$1048576,0)+0,20))</f>
        <v/>
      </c>
      <c r="AM673" s="253"/>
      <c r="AN673" s="253"/>
      <c r="AO673" s="253"/>
      <c r="AP673" s="260"/>
      <c r="AQ673" s="123"/>
      <c r="AR673" s="166"/>
      <c r="AS673" s="267"/>
      <c r="AT673" s="266"/>
      <c r="AU673" s="266"/>
      <c r="AV673" s="266"/>
    </row>
    <row r="674" spans="1:48" x14ac:dyDescent="0.3">
      <c r="A674" s="52"/>
      <c r="B674" s="54"/>
      <c r="C674" s="53"/>
      <c r="D674" s="53"/>
      <c r="E674" s="53"/>
      <c r="F674" s="57"/>
      <c r="G674" s="57"/>
      <c r="H674" s="52"/>
      <c r="I674" s="53"/>
      <c r="J674" s="53"/>
      <c r="K674" s="95"/>
      <c r="L674" s="52"/>
      <c r="M674" s="52"/>
      <c r="N674" s="54"/>
      <c r="O674" s="254" t="str" cm="1">
        <f t="array" ref="O674">IF(A674="","",INDEX(근로조건!$A$5:$Y$1048576,MATCH(A674,근로조건!$A$5:$A$1048576,0)+0,15))</f>
        <v/>
      </c>
      <c r="P674" s="255" t="str" cm="1">
        <f t="array" ref="P674">IF(A674="","",INDEX(근로조건!$A$5:$Y$1048576,MATCH(A674,근로조건!$A$5:$A$1048576,0)+0,16))</f>
        <v/>
      </c>
      <c r="Q674" s="256" t="str" cm="1">
        <f t="array" ref="Q674">IF(A674="","",INDEX(근로조건!$A$5:$ZZ$1048576,MATCH(A674,근로조건!$A$5:$A$1048576,0)+0,21))</f>
        <v/>
      </c>
      <c r="R674" s="61"/>
      <c r="S674" s="61"/>
      <c r="T674" s="61"/>
      <c r="U674" s="61"/>
      <c r="V674" s="61"/>
      <c r="W674" s="61"/>
      <c r="X674" s="61"/>
      <c r="Y674" s="61"/>
      <c r="Z674" s="260" t="str">
        <f t="shared" si="33"/>
        <v/>
      </c>
      <c r="AA674" s="260" t="str">
        <f t="shared" si="34"/>
        <v/>
      </c>
      <c r="AB674" s="260" t="str" cm="1">
        <f t="array" ref="AB674">IFERROR(IF(A674="","",INDEX(근로조건!$A$5:$Z$1048576,MATCH(A674,근로조건!$A$5:$A$1048576,0)+0,17)-INDEX(근로조건!$A$5:$Z$1048576,MATCH(A674,근로조건!$A$5:$A$1048576,0)+0,11))*B674,"")</f>
        <v/>
      </c>
      <c r="AC674" s="260" t="str">
        <f t="shared" si="35"/>
        <v/>
      </c>
      <c r="AD674" s="260" t="str" cm="1">
        <f t="array" ref="AD674">IFERROR(IF(A674="","",INDEX(근로조건!$A$5:$L$1048576,MATCH(A674,근로조건!$A$5:$A$1048576,0)+0,12))*B674,"")</f>
        <v/>
      </c>
      <c r="AE674" s="261" t="str" cm="1">
        <f t="array" ref="AE674">IF(A674="","",INDEX(근로조건!$A$5:$AF$1048576,MATCH(A674,근로조건!$A$5:$A$1048576,0)+0,13))</f>
        <v/>
      </c>
      <c r="AF674" s="262" t="str" cm="1">
        <f t="array" ref="AF674">IF(A674="","",INDEX(근로조건!$A$5:$AF$1048576,MATCH(A674,근로조건!$A$5:$A$1048576,0)+0,14))</f>
        <v/>
      </c>
      <c r="AG674" s="261" t="str" cm="1">
        <f t="array" ref="AG674">IF(A674="","",INDEX(근로조건!$A$5:$AF$1048576,MATCH(A674,근로조건!$A$5:$A$1048576,0)+0,11))</f>
        <v/>
      </c>
      <c r="AH674" s="261" t="str" cm="1">
        <f t="array" ref="AH674">IF(A674="","",INDEX(근로조건!$A$5:$AF$1048576,MATCH(A674,근로조건!$A$5:$A$1048576,0)+0,19))</f>
        <v/>
      </c>
      <c r="AI674" s="262" t="str" cm="1">
        <f t="array" ref="AI674">IF(A674="","",INDEX(근로조건!$A$5:$AF$1048576,MATCH(A674,근로조건!$A$5:$A$1048576,0)+0,17))</f>
        <v/>
      </c>
      <c r="AJ674" s="253"/>
      <c r="AK674" s="253"/>
      <c r="AL674" s="253" t="str" cm="1">
        <f t="array" ref="AL674">IF(A674="","",INDEX(근로조건!$A$5:$AF$1048576,MATCH(A674,근로조건!$A$5:$A$1048576,0)+0,20))</f>
        <v/>
      </c>
      <c r="AM674" s="253"/>
      <c r="AN674" s="253"/>
      <c r="AO674" s="253"/>
      <c r="AP674" s="260"/>
      <c r="AQ674" s="123"/>
      <c r="AR674" s="166"/>
      <c r="AS674" s="267"/>
      <c r="AT674" s="266"/>
      <c r="AU674" s="266"/>
      <c r="AV674" s="266"/>
    </row>
    <row r="675" spans="1:48" x14ac:dyDescent="0.3">
      <c r="A675" s="52"/>
      <c r="B675" s="54"/>
      <c r="C675" s="53"/>
      <c r="D675" s="53"/>
      <c r="E675" s="53"/>
      <c r="F675" s="57"/>
      <c r="G675" s="57"/>
      <c r="H675" s="52"/>
      <c r="I675" s="53"/>
      <c r="J675" s="53"/>
      <c r="K675" s="95"/>
      <c r="L675" s="52"/>
      <c r="M675" s="52"/>
      <c r="N675" s="54"/>
      <c r="O675" s="254" t="str" cm="1">
        <f t="array" ref="O675">IF(A675="","",INDEX(근로조건!$A$5:$Y$1048576,MATCH(A675,근로조건!$A$5:$A$1048576,0)+0,15))</f>
        <v/>
      </c>
      <c r="P675" s="255" t="str" cm="1">
        <f t="array" ref="P675">IF(A675="","",INDEX(근로조건!$A$5:$Y$1048576,MATCH(A675,근로조건!$A$5:$A$1048576,0)+0,16))</f>
        <v/>
      </c>
      <c r="Q675" s="256" t="str" cm="1">
        <f t="array" ref="Q675">IF(A675="","",INDEX(근로조건!$A$5:$ZZ$1048576,MATCH(A675,근로조건!$A$5:$A$1048576,0)+0,21))</f>
        <v/>
      </c>
      <c r="R675" s="61"/>
      <c r="S675" s="61"/>
      <c r="T675" s="61"/>
      <c r="U675" s="61"/>
      <c r="V675" s="61"/>
      <c r="W675" s="61"/>
      <c r="X675" s="61"/>
      <c r="Y675" s="61"/>
      <c r="Z675" s="260" t="str">
        <f t="shared" si="33"/>
        <v/>
      </c>
      <c r="AA675" s="260" t="str">
        <f t="shared" si="34"/>
        <v/>
      </c>
      <c r="AB675" s="260" t="str" cm="1">
        <f t="array" ref="AB675">IFERROR(IF(A675="","",INDEX(근로조건!$A$5:$Z$1048576,MATCH(A675,근로조건!$A$5:$A$1048576,0)+0,17)-INDEX(근로조건!$A$5:$Z$1048576,MATCH(A675,근로조건!$A$5:$A$1048576,0)+0,11))*B675,"")</f>
        <v/>
      </c>
      <c r="AC675" s="260" t="str">
        <f t="shared" si="35"/>
        <v/>
      </c>
      <c r="AD675" s="260" t="str" cm="1">
        <f t="array" ref="AD675">IFERROR(IF(A675="","",INDEX(근로조건!$A$5:$L$1048576,MATCH(A675,근로조건!$A$5:$A$1048576,0)+0,12))*B675,"")</f>
        <v/>
      </c>
      <c r="AE675" s="261" t="str" cm="1">
        <f t="array" ref="AE675">IF(A675="","",INDEX(근로조건!$A$5:$AF$1048576,MATCH(A675,근로조건!$A$5:$A$1048576,0)+0,13))</f>
        <v/>
      </c>
      <c r="AF675" s="262" t="str" cm="1">
        <f t="array" ref="AF675">IF(A675="","",INDEX(근로조건!$A$5:$AF$1048576,MATCH(A675,근로조건!$A$5:$A$1048576,0)+0,14))</f>
        <v/>
      </c>
      <c r="AG675" s="261" t="str" cm="1">
        <f t="array" ref="AG675">IF(A675="","",INDEX(근로조건!$A$5:$AF$1048576,MATCH(A675,근로조건!$A$5:$A$1048576,0)+0,11))</f>
        <v/>
      </c>
      <c r="AH675" s="261" t="str" cm="1">
        <f t="array" ref="AH675">IF(A675="","",INDEX(근로조건!$A$5:$AF$1048576,MATCH(A675,근로조건!$A$5:$A$1048576,0)+0,19))</f>
        <v/>
      </c>
      <c r="AI675" s="262" t="str" cm="1">
        <f t="array" ref="AI675">IF(A675="","",INDEX(근로조건!$A$5:$AF$1048576,MATCH(A675,근로조건!$A$5:$A$1048576,0)+0,17))</f>
        <v/>
      </c>
      <c r="AJ675" s="253"/>
      <c r="AK675" s="253"/>
      <c r="AL675" s="253" t="str" cm="1">
        <f t="array" ref="AL675">IF(A675="","",INDEX(근로조건!$A$5:$AF$1048576,MATCH(A675,근로조건!$A$5:$A$1048576,0)+0,20))</f>
        <v/>
      </c>
      <c r="AM675" s="253"/>
      <c r="AN675" s="253"/>
      <c r="AO675" s="253"/>
      <c r="AP675" s="260"/>
      <c r="AQ675" s="123"/>
      <c r="AR675" s="166"/>
      <c r="AS675" s="267"/>
      <c r="AT675" s="266"/>
      <c r="AU675" s="266"/>
      <c r="AV675" s="266"/>
    </row>
    <row r="676" spans="1:48" x14ac:dyDescent="0.3">
      <c r="A676" s="52"/>
      <c r="B676" s="54"/>
      <c r="C676" s="53"/>
      <c r="D676" s="53"/>
      <c r="E676" s="53"/>
      <c r="F676" s="57"/>
      <c r="G676" s="57"/>
      <c r="H676" s="52"/>
      <c r="I676" s="53"/>
      <c r="J676" s="53"/>
      <c r="K676" s="95"/>
      <c r="L676" s="52"/>
      <c r="M676" s="52"/>
      <c r="N676" s="54"/>
      <c r="O676" s="254" t="str" cm="1">
        <f t="array" ref="O676">IF(A676="","",INDEX(근로조건!$A$5:$Y$1048576,MATCH(A676,근로조건!$A$5:$A$1048576,0)+0,15))</f>
        <v/>
      </c>
      <c r="P676" s="255" t="str" cm="1">
        <f t="array" ref="P676">IF(A676="","",INDEX(근로조건!$A$5:$Y$1048576,MATCH(A676,근로조건!$A$5:$A$1048576,0)+0,16))</f>
        <v/>
      </c>
      <c r="Q676" s="256" t="str" cm="1">
        <f t="array" ref="Q676">IF(A676="","",INDEX(근로조건!$A$5:$ZZ$1048576,MATCH(A676,근로조건!$A$5:$A$1048576,0)+0,21))</f>
        <v/>
      </c>
      <c r="R676" s="61"/>
      <c r="S676" s="61"/>
      <c r="T676" s="61"/>
      <c r="U676" s="61"/>
      <c r="V676" s="61"/>
      <c r="W676" s="61"/>
      <c r="X676" s="61"/>
      <c r="Y676" s="61"/>
      <c r="Z676" s="260" t="str">
        <f t="shared" si="33"/>
        <v/>
      </c>
      <c r="AA676" s="260" t="str">
        <f t="shared" si="34"/>
        <v/>
      </c>
      <c r="AB676" s="260" t="str" cm="1">
        <f t="array" ref="AB676">IFERROR(IF(A676="","",INDEX(근로조건!$A$5:$Z$1048576,MATCH(A676,근로조건!$A$5:$A$1048576,0)+0,17)-INDEX(근로조건!$A$5:$Z$1048576,MATCH(A676,근로조건!$A$5:$A$1048576,0)+0,11))*B676,"")</f>
        <v/>
      </c>
      <c r="AC676" s="260" t="str">
        <f t="shared" si="35"/>
        <v/>
      </c>
      <c r="AD676" s="260" t="str" cm="1">
        <f t="array" ref="AD676">IFERROR(IF(A676="","",INDEX(근로조건!$A$5:$L$1048576,MATCH(A676,근로조건!$A$5:$A$1048576,0)+0,12))*B676,"")</f>
        <v/>
      </c>
      <c r="AE676" s="261" t="str" cm="1">
        <f t="array" ref="AE676">IF(A676="","",INDEX(근로조건!$A$5:$AF$1048576,MATCH(A676,근로조건!$A$5:$A$1048576,0)+0,13))</f>
        <v/>
      </c>
      <c r="AF676" s="262" t="str" cm="1">
        <f t="array" ref="AF676">IF(A676="","",INDEX(근로조건!$A$5:$AF$1048576,MATCH(A676,근로조건!$A$5:$A$1048576,0)+0,14))</f>
        <v/>
      </c>
      <c r="AG676" s="261" t="str" cm="1">
        <f t="array" ref="AG676">IF(A676="","",INDEX(근로조건!$A$5:$AF$1048576,MATCH(A676,근로조건!$A$5:$A$1048576,0)+0,11))</f>
        <v/>
      </c>
      <c r="AH676" s="261" t="str" cm="1">
        <f t="array" ref="AH676">IF(A676="","",INDEX(근로조건!$A$5:$AF$1048576,MATCH(A676,근로조건!$A$5:$A$1048576,0)+0,19))</f>
        <v/>
      </c>
      <c r="AI676" s="262" t="str" cm="1">
        <f t="array" ref="AI676">IF(A676="","",INDEX(근로조건!$A$5:$AF$1048576,MATCH(A676,근로조건!$A$5:$A$1048576,0)+0,17))</f>
        <v/>
      </c>
      <c r="AJ676" s="253"/>
      <c r="AK676" s="253"/>
      <c r="AL676" s="253" t="str" cm="1">
        <f t="array" ref="AL676">IF(A676="","",INDEX(근로조건!$A$5:$AF$1048576,MATCH(A676,근로조건!$A$5:$A$1048576,0)+0,20))</f>
        <v/>
      </c>
      <c r="AM676" s="253"/>
      <c r="AN676" s="253"/>
      <c r="AO676" s="253"/>
      <c r="AP676" s="260"/>
      <c r="AQ676" s="123"/>
      <c r="AR676" s="166"/>
      <c r="AS676" s="267"/>
      <c r="AT676" s="266"/>
      <c r="AU676" s="266"/>
      <c r="AV676" s="266"/>
    </row>
    <row r="677" spans="1:48" x14ac:dyDescent="0.3">
      <c r="A677" s="52"/>
      <c r="B677" s="54"/>
      <c r="C677" s="53"/>
      <c r="D677" s="53"/>
      <c r="E677" s="53"/>
      <c r="F677" s="57"/>
      <c r="G677" s="57"/>
      <c r="H677" s="52"/>
      <c r="I677" s="53"/>
      <c r="J677" s="53"/>
      <c r="K677" s="95"/>
      <c r="L677" s="52"/>
      <c r="M677" s="52"/>
      <c r="N677" s="54"/>
      <c r="O677" s="254" t="str" cm="1">
        <f t="array" ref="O677">IF(A677="","",INDEX(근로조건!$A$5:$Y$1048576,MATCH(A677,근로조건!$A$5:$A$1048576,0)+0,15))</f>
        <v/>
      </c>
      <c r="P677" s="255" t="str" cm="1">
        <f t="array" ref="P677">IF(A677="","",INDEX(근로조건!$A$5:$Y$1048576,MATCH(A677,근로조건!$A$5:$A$1048576,0)+0,16))</f>
        <v/>
      </c>
      <c r="Q677" s="256" t="str" cm="1">
        <f t="array" ref="Q677">IF(A677="","",INDEX(근로조건!$A$5:$ZZ$1048576,MATCH(A677,근로조건!$A$5:$A$1048576,0)+0,21))</f>
        <v/>
      </c>
      <c r="R677" s="61"/>
      <c r="S677" s="61"/>
      <c r="T677" s="61"/>
      <c r="U677" s="61"/>
      <c r="V677" s="61"/>
      <c r="W677" s="61"/>
      <c r="X677" s="61"/>
      <c r="Y677" s="61"/>
      <c r="Z677" s="260" t="str">
        <f t="shared" si="33"/>
        <v/>
      </c>
      <c r="AA677" s="260" t="str">
        <f t="shared" si="34"/>
        <v/>
      </c>
      <c r="AB677" s="260" t="str" cm="1">
        <f t="array" ref="AB677">IFERROR(IF(A677="","",INDEX(근로조건!$A$5:$Z$1048576,MATCH(A677,근로조건!$A$5:$A$1048576,0)+0,17)-INDEX(근로조건!$A$5:$Z$1048576,MATCH(A677,근로조건!$A$5:$A$1048576,0)+0,11))*B677,"")</f>
        <v/>
      </c>
      <c r="AC677" s="260" t="str">
        <f t="shared" si="35"/>
        <v/>
      </c>
      <c r="AD677" s="260" t="str" cm="1">
        <f t="array" ref="AD677">IFERROR(IF(A677="","",INDEX(근로조건!$A$5:$L$1048576,MATCH(A677,근로조건!$A$5:$A$1048576,0)+0,12))*B677,"")</f>
        <v/>
      </c>
      <c r="AE677" s="261" t="str" cm="1">
        <f t="array" ref="AE677">IF(A677="","",INDEX(근로조건!$A$5:$AF$1048576,MATCH(A677,근로조건!$A$5:$A$1048576,0)+0,13))</f>
        <v/>
      </c>
      <c r="AF677" s="262" t="str" cm="1">
        <f t="array" ref="AF677">IF(A677="","",INDEX(근로조건!$A$5:$AF$1048576,MATCH(A677,근로조건!$A$5:$A$1048576,0)+0,14))</f>
        <v/>
      </c>
      <c r="AG677" s="261" t="str" cm="1">
        <f t="array" ref="AG677">IF(A677="","",INDEX(근로조건!$A$5:$AF$1048576,MATCH(A677,근로조건!$A$5:$A$1048576,0)+0,11))</f>
        <v/>
      </c>
      <c r="AH677" s="261" t="str" cm="1">
        <f t="array" ref="AH677">IF(A677="","",INDEX(근로조건!$A$5:$AF$1048576,MATCH(A677,근로조건!$A$5:$A$1048576,0)+0,19))</f>
        <v/>
      </c>
      <c r="AI677" s="262" t="str" cm="1">
        <f t="array" ref="AI677">IF(A677="","",INDEX(근로조건!$A$5:$AF$1048576,MATCH(A677,근로조건!$A$5:$A$1048576,0)+0,17))</f>
        <v/>
      </c>
      <c r="AJ677" s="253"/>
      <c r="AK677" s="253"/>
      <c r="AL677" s="253" t="str" cm="1">
        <f t="array" ref="AL677">IF(A677="","",INDEX(근로조건!$A$5:$AF$1048576,MATCH(A677,근로조건!$A$5:$A$1048576,0)+0,20))</f>
        <v/>
      </c>
      <c r="AM677" s="253"/>
      <c r="AN677" s="253"/>
      <c r="AO677" s="253"/>
      <c r="AP677" s="260"/>
      <c r="AQ677" s="123"/>
      <c r="AR677" s="166"/>
      <c r="AS677" s="267"/>
      <c r="AT677" s="266"/>
      <c r="AU677" s="266"/>
      <c r="AV677" s="266"/>
    </row>
    <row r="678" spans="1:48" x14ac:dyDescent="0.3">
      <c r="A678" s="52"/>
      <c r="B678" s="54"/>
      <c r="C678" s="53"/>
      <c r="D678" s="53"/>
      <c r="E678" s="53"/>
      <c r="F678" s="57"/>
      <c r="G678" s="57"/>
      <c r="H678" s="52"/>
      <c r="I678" s="53"/>
      <c r="J678" s="53"/>
      <c r="K678" s="95"/>
      <c r="L678" s="52"/>
      <c r="M678" s="52"/>
      <c r="N678" s="54"/>
      <c r="O678" s="254" t="str" cm="1">
        <f t="array" ref="O678">IF(A678="","",INDEX(근로조건!$A$5:$Y$1048576,MATCH(A678,근로조건!$A$5:$A$1048576,0)+0,15))</f>
        <v/>
      </c>
      <c r="P678" s="255" t="str" cm="1">
        <f t="array" ref="P678">IF(A678="","",INDEX(근로조건!$A$5:$Y$1048576,MATCH(A678,근로조건!$A$5:$A$1048576,0)+0,16))</f>
        <v/>
      </c>
      <c r="Q678" s="256" t="str" cm="1">
        <f t="array" ref="Q678">IF(A678="","",INDEX(근로조건!$A$5:$ZZ$1048576,MATCH(A678,근로조건!$A$5:$A$1048576,0)+0,21))</f>
        <v/>
      </c>
      <c r="R678" s="61"/>
      <c r="S678" s="61"/>
      <c r="T678" s="61"/>
      <c r="U678" s="61"/>
      <c r="V678" s="61"/>
      <c r="W678" s="61"/>
      <c r="X678" s="61"/>
      <c r="Y678" s="61"/>
      <c r="Z678" s="260" t="str">
        <f t="shared" si="33"/>
        <v/>
      </c>
      <c r="AA678" s="260" t="str">
        <f t="shared" si="34"/>
        <v/>
      </c>
      <c r="AB678" s="260" t="str" cm="1">
        <f t="array" ref="AB678">IFERROR(IF(A678="","",INDEX(근로조건!$A$5:$Z$1048576,MATCH(A678,근로조건!$A$5:$A$1048576,0)+0,17)-INDEX(근로조건!$A$5:$Z$1048576,MATCH(A678,근로조건!$A$5:$A$1048576,0)+0,11))*B678,"")</f>
        <v/>
      </c>
      <c r="AC678" s="260" t="str">
        <f t="shared" si="35"/>
        <v/>
      </c>
      <c r="AD678" s="260" t="str" cm="1">
        <f t="array" ref="AD678">IFERROR(IF(A678="","",INDEX(근로조건!$A$5:$L$1048576,MATCH(A678,근로조건!$A$5:$A$1048576,0)+0,12))*B678,"")</f>
        <v/>
      </c>
      <c r="AE678" s="261" t="str" cm="1">
        <f t="array" ref="AE678">IF(A678="","",INDEX(근로조건!$A$5:$AF$1048576,MATCH(A678,근로조건!$A$5:$A$1048576,0)+0,13))</f>
        <v/>
      </c>
      <c r="AF678" s="262" t="str" cm="1">
        <f t="array" ref="AF678">IF(A678="","",INDEX(근로조건!$A$5:$AF$1048576,MATCH(A678,근로조건!$A$5:$A$1048576,0)+0,14))</f>
        <v/>
      </c>
      <c r="AG678" s="261" t="str" cm="1">
        <f t="array" ref="AG678">IF(A678="","",INDEX(근로조건!$A$5:$AF$1048576,MATCH(A678,근로조건!$A$5:$A$1048576,0)+0,11))</f>
        <v/>
      </c>
      <c r="AH678" s="261" t="str" cm="1">
        <f t="array" ref="AH678">IF(A678="","",INDEX(근로조건!$A$5:$AF$1048576,MATCH(A678,근로조건!$A$5:$A$1048576,0)+0,19))</f>
        <v/>
      </c>
      <c r="AI678" s="262" t="str" cm="1">
        <f t="array" ref="AI678">IF(A678="","",INDEX(근로조건!$A$5:$AF$1048576,MATCH(A678,근로조건!$A$5:$A$1048576,0)+0,17))</f>
        <v/>
      </c>
      <c r="AJ678" s="253"/>
      <c r="AK678" s="253"/>
      <c r="AL678" s="253" t="str" cm="1">
        <f t="array" ref="AL678">IF(A678="","",INDEX(근로조건!$A$5:$AF$1048576,MATCH(A678,근로조건!$A$5:$A$1048576,0)+0,20))</f>
        <v/>
      </c>
      <c r="AM678" s="253"/>
      <c r="AN678" s="253"/>
      <c r="AO678" s="253"/>
      <c r="AP678" s="260"/>
      <c r="AQ678" s="123"/>
      <c r="AR678" s="166"/>
      <c r="AS678" s="267"/>
      <c r="AT678" s="266"/>
      <c r="AU678" s="266"/>
      <c r="AV678" s="266"/>
    </row>
    <row r="679" spans="1:48" x14ac:dyDescent="0.3">
      <c r="A679" s="52"/>
      <c r="B679" s="54"/>
      <c r="C679" s="53"/>
      <c r="D679" s="53"/>
      <c r="E679" s="53"/>
      <c r="F679" s="57"/>
      <c r="G679" s="57"/>
      <c r="H679" s="52"/>
      <c r="I679" s="53"/>
      <c r="J679" s="53"/>
      <c r="K679" s="95"/>
      <c r="L679" s="52"/>
      <c r="M679" s="52"/>
      <c r="N679" s="54"/>
      <c r="O679" s="254" t="str" cm="1">
        <f t="array" ref="O679">IF(A679="","",INDEX(근로조건!$A$5:$Y$1048576,MATCH(A679,근로조건!$A$5:$A$1048576,0)+0,15))</f>
        <v/>
      </c>
      <c r="P679" s="255" t="str" cm="1">
        <f t="array" ref="P679">IF(A679="","",INDEX(근로조건!$A$5:$Y$1048576,MATCH(A679,근로조건!$A$5:$A$1048576,0)+0,16))</f>
        <v/>
      </c>
      <c r="Q679" s="256" t="str" cm="1">
        <f t="array" ref="Q679">IF(A679="","",INDEX(근로조건!$A$5:$ZZ$1048576,MATCH(A679,근로조건!$A$5:$A$1048576,0)+0,21))</f>
        <v/>
      </c>
      <c r="R679" s="61"/>
      <c r="S679" s="61"/>
      <c r="T679" s="61"/>
      <c r="U679" s="61"/>
      <c r="V679" s="61"/>
      <c r="W679" s="61"/>
      <c r="X679" s="61"/>
      <c r="Y679" s="61"/>
      <c r="Z679" s="260" t="str">
        <f t="shared" si="33"/>
        <v/>
      </c>
      <c r="AA679" s="260" t="str">
        <f t="shared" si="34"/>
        <v/>
      </c>
      <c r="AB679" s="260" t="str" cm="1">
        <f t="array" ref="AB679">IFERROR(IF(A679="","",INDEX(근로조건!$A$5:$Z$1048576,MATCH(A679,근로조건!$A$5:$A$1048576,0)+0,17)-INDEX(근로조건!$A$5:$Z$1048576,MATCH(A679,근로조건!$A$5:$A$1048576,0)+0,11))*B679,"")</f>
        <v/>
      </c>
      <c r="AC679" s="260" t="str">
        <f t="shared" si="35"/>
        <v/>
      </c>
      <c r="AD679" s="260" t="str" cm="1">
        <f t="array" ref="AD679">IFERROR(IF(A679="","",INDEX(근로조건!$A$5:$L$1048576,MATCH(A679,근로조건!$A$5:$A$1048576,0)+0,12))*B679,"")</f>
        <v/>
      </c>
      <c r="AE679" s="261" t="str" cm="1">
        <f t="array" ref="AE679">IF(A679="","",INDEX(근로조건!$A$5:$AF$1048576,MATCH(A679,근로조건!$A$5:$A$1048576,0)+0,13))</f>
        <v/>
      </c>
      <c r="AF679" s="262" t="str" cm="1">
        <f t="array" ref="AF679">IF(A679="","",INDEX(근로조건!$A$5:$AF$1048576,MATCH(A679,근로조건!$A$5:$A$1048576,0)+0,14))</f>
        <v/>
      </c>
      <c r="AG679" s="261" t="str" cm="1">
        <f t="array" ref="AG679">IF(A679="","",INDEX(근로조건!$A$5:$AF$1048576,MATCH(A679,근로조건!$A$5:$A$1048576,0)+0,11))</f>
        <v/>
      </c>
      <c r="AH679" s="261" t="str" cm="1">
        <f t="array" ref="AH679">IF(A679="","",INDEX(근로조건!$A$5:$AF$1048576,MATCH(A679,근로조건!$A$5:$A$1048576,0)+0,19))</f>
        <v/>
      </c>
      <c r="AI679" s="262" t="str" cm="1">
        <f t="array" ref="AI679">IF(A679="","",INDEX(근로조건!$A$5:$AF$1048576,MATCH(A679,근로조건!$A$5:$A$1048576,0)+0,17))</f>
        <v/>
      </c>
      <c r="AJ679" s="253"/>
      <c r="AK679" s="253"/>
      <c r="AL679" s="253" t="str" cm="1">
        <f t="array" ref="AL679">IF(A679="","",INDEX(근로조건!$A$5:$AF$1048576,MATCH(A679,근로조건!$A$5:$A$1048576,0)+0,20))</f>
        <v/>
      </c>
      <c r="AM679" s="253"/>
      <c r="AN679" s="253"/>
      <c r="AO679" s="253"/>
      <c r="AP679" s="260"/>
      <c r="AQ679" s="123"/>
      <c r="AR679" s="166"/>
      <c r="AS679" s="267"/>
      <c r="AT679" s="266"/>
      <c r="AU679" s="266"/>
      <c r="AV679" s="266"/>
    </row>
    <row r="680" spans="1:48" x14ac:dyDescent="0.3">
      <c r="A680" s="52"/>
      <c r="B680" s="54"/>
      <c r="C680" s="53"/>
      <c r="D680" s="53"/>
      <c r="E680" s="53"/>
      <c r="F680" s="57"/>
      <c r="G680" s="57"/>
      <c r="H680" s="52"/>
      <c r="I680" s="53"/>
      <c r="J680" s="53"/>
      <c r="K680" s="95"/>
      <c r="L680" s="52"/>
      <c r="M680" s="52"/>
      <c r="N680" s="54"/>
      <c r="O680" s="254" t="str" cm="1">
        <f t="array" ref="O680">IF(A680="","",INDEX(근로조건!$A$5:$Y$1048576,MATCH(A680,근로조건!$A$5:$A$1048576,0)+0,15))</f>
        <v/>
      </c>
      <c r="P680" s="255" t="str" cm="1">
        <f t="array" ref="P680">IF(A680="","",INDEX(근로조건!$A$5:$Y$1048576,MATCH(A680,근로조건!$A$5:$A$1048576,0)+0,16))</f>
        <v/>
      </c>
      <c r="Q680" s="256" t="str" cm="1">
        <f t="array" ref="Q680">IF(A680="","",INDEX(근로조건!$A$5:$ZZ$1048576,MATCH(A680,근로조건!$A$5:$A$1048576,0)+0,21))</f>
        <v/>
      </c>
      <c r="R680" s="61"/>
      <c r="S680" s="61"/>
      <c r="T680" s="61"/>
      <c r="U680" s="61"/>
      <c r="V680" s="61"/>
      <c r="W680" s="61"/>
      <c r="X680" s="61"/>
      <c r="Y680" s="61"/>
      <c r="Z680" s="260" t="str">
        <f t="shared" si="33"/>
        <v/>
      </c>
      <c r="AA680" s="260" t="str">
        <f t="shared" si="34"/>
        <v/>
      </c>
      <c r="AB680" s="260" t="str" cm="1">
        <f t="array" ref="AB680">IFERROR(IF(A680="","",INDEX(근로조건!$A$5:$Z$1048576,MATCH(A680,근로조건!$A$5:$A$1048576,0)+0,17)-INDEX(근로조건!$A$5:$Z$1048576,MATCH(A680,근로조건!$A$5:$A$1048576,0)+0,11))*B680,"")</f>
        <v/>
      </c>
      <c r="AC680" s="260" t="str">
        <f t="shared" si="35"/>
        <v/>
      </c>
      <c r="AD680" s="260" t="str" cm="1">
        <f t="array" ref="AD680">IFERROR(IF(A680="","",INDEX(근로조건!$A$5:$L$1048576,MATCH(A680,근로조건!$A$5:$A$1048576,0)+0,12))*B680,"")</f>
        <v/>
      </c>
      <c r="AE680" s="261" t="str" cm="1">
        <f t="array" ref="AE680">IF(A680="","",INDEX(근로조건!$A$5:$AF$1048576,MATCH(A680,근로조건!$A$5:$A$1048576,0)+0,13))</f>
        <v/>
      </c>
      <c r="AF680" s="262" t="str" cm="1">
        <f t="array" ref="AF680">IF(A680="","",INDEX(근로조건!$A$5:$AF$1048576,MATCH(A680,근로조건!$A$5:$A$1048576,0)+0,14))</f>
        <v/>
      </c>
      <c r="AG680" s="261" t="str" cm="1">
        <f t="array" ref="AG680">IF(A680="","",INDEX(근로조건!$A$5:$AF$1048576,MATCH(A680,근로조건!$A$5:$A$1048576,0)+0,11))</f>
        <v/>
      </c>
      <c r="AH680" s="261" t="str" cm="1">
        <f t="array" ref="AH680">IF(A680="","",INDEX(근로조건!$A$5:$AF$1048576,MATCH(A680,근로조건!$A$5:$A$1048576,0)+0,19))</f>
        <v/>
      </c>
      <c r="AI680" s="262" t="str" cm="1">
        <f t="array" ref="AI680">IF(A680="","",INDEX(근로조건!$A$5:$AF$1048576,MATCH(A680,근로조건!$A$5:$A$1048576,0)+0,17))</f>
        <v/>
      </c>
      <c r="AJ680" s="253"/>
      <c r="AK680" s="253"/>
      <c r="AL680" s="253" t="str" cm="1">
        <f t="array" ref="AL680">IF(A680="","",INDEX(근로조건!$A$5:$AF$1048576,MATCH(A680,근로조건!$A$5:$A$1048576,0)+0,20))</f>
        <v/>
      </c>
      <c r="AM680" s="253"/>
      <c r="AN680" s="253"/>
      <c r="AO680" s="253"/>
      <c r="AP680" s="260"/>
      <c r="AQ680" s="123"/>
      <c r="AR680" s="166"/>
      <c r="AS680" s="267"/>
      <c r="AT680" s="266"/>
      <c r="AU680" s="266"/>
      <c r="AV680" s="266"/>
    </row>
    <row r="681" spans="1:48" x14ac:dyDescent="0.3">
      <c r="A681" s="52"/>
      <c r="B681" s="54"/>
      <c r="C681" s="53"/>
      <c r="D681" s="53"/>
      <c r="E681" s="53"/>
      <c r="F681" s="57"/>
      <c r="G681" s="57"/>
      <c r="H681" s="52"/>
      <c r="I681" s="53"/>
      <c r="J681" s="53"/>
      <c r="K681" s="95"/>
      <c r="L681" s="52"/>
      <c r="M681" s="52"/>
      <c r="N681" s="54"/>
      <c r="O681" s="254" t="str" cm="1">
        <f t="array" ref="O681">IF(A681="","",INDEX(근로조건!$A$5:$Y$1048576,MATCH(A681,근로조건!$A$5:$A$1048576,0)+0,15))</f>
        <v/>
      </c>
      <c r="P681" s="255" t="str" cm="1">
        <f t="array" ref="P681">IF(A681="","",INDEX(근로조건!$A$5:$Y$1048576,MATCH(A681,근로조건!$A$5:$A$1048576,0)+0,16))</f>
        <v/>
      </c>
      <c r="Q681" s="256" t="str" cm="1">
        <f t="array" ref="Q681">IF(A681="","",INDEX(근로조건!$A$5:$ZZ$1048576,MATCH(A681,근로조건!$A$5:$A$1048576,0)+0,21))</f>
        <v/>
      </c>
      <c r="R681" s="61"/>
      <c r="S681" s="61"/>
      <c r="T681" s="61"/>
      <c r="U681" s="61"/>
      <c r="V681" s="61"/>
      <c r="W681" s="61"/>
      <c r="X681" s="61"/>
      <c r="Y681" s="61"/>
      <c r="Z681" s="260" t="str">
        <f t="shared" si="33"/>
        <v/>
      </c>
      <c r="AA681" s="260" t="str">
        <f t="shared" si="34"/>
        <v/>
      </c>
      <c r="AB681" s="260" t="str" cm="1">
        <f t="array" ref="AB681">IFERROR(IF(A681="","",INDEX(근로조건!$A$5:$Z$1048576,MATCH(A681,근로조건!$A$5:$A$1048576,0)+0,17)-INDEX(근로조건!$A$5:$Z$1048576,MATCH(A681,근로조건!$A$5:$A$1048576,0)+0,11))*B681,"")</f>
        <v/>
      </c>
      <c r="AC681" s="260" t="str">
        <f t="shared" si="35"/>
        <v/>
      </c>
      <c r="AD681" s="260" t="str" cm="1">
        <f t="array" ref="AD681">IFERROR(IF(A681="","",INDEX(근로조건!$A$5:$L$1048576,MATCH(A681,근로조건!$A$5:$A$1048576,0)+0,12))*B681,"")</f>
        <v/>
      </c>
      <c r="AE681" s="261" t="str" cm="1">
        <f t="array" ref="AE681">IF(A681="","",INDEX(근로조건!$A$5:$AF$1048576,MATCH(A681,근로조건!$A$5:$A$1048576,0)+0,13))</f>
        <v/>
      </c>
      <c r="AF681" s="262" t="str" cm="1">
        <f t="array" ref="AF681">IF(A681="","",INDEX(근로조건!$A$5:$AF$1048576,MATCH(A681,근로조건!$A$5:$A$1048576,0)+0,14))</f>
        <v/>
      </c>
      <c r="AG681" s="261" t="str" cm="1">
        <f t="array" ref="AG681">IF(A681="","",INDEX(근로조건!$A$5:$AF$1048576,MATCH(A681,근로조건!$A$5:$A$1048576,0)+0,11))</f>
        <v/>
      </c>
      <c r="AH681" s="261" t="str" cm="1">
        <f t="array" ref="AH681">IF(A681="","",INDEX(근로조건!$A$5:$AF$1048576,MATCH(A681,근로조건!$A$5:$A$1048576,0)+0,19))</f>
        <v/>
      </c>
      <c r="AI681" s="262" t="str" cm="1">
        <f t="array" ref="AI681">IF(A681="","",INDEX(근로조건!$A$5:$AF$1048576,MATCH(A681,근로조건!$A$5:$A$1048576,0)+0,17))</f>
        <v/>
      </c>
      <c r="AJ681" s="253"/>
      <c r="AK681" s="253"/>
      <c r="AL681" s="253" t="str" cm="1">
        <f t="array" ref="AL681">IF(A681="","",INDEX(근로조건!$A$5:$AF$1048576,MATCH(A681,근로조건!$A$5:$A$1048576,0)+0,20))</f>
        <v/>
      </c>
      <c r="AM681" s="253"/>
      <c r="AN681" s="253"/>
      <c r="AO681" s="253"/>
      <c r="AP681" s="260"/>
      <c r="AQ681" s="123"/>
      <c r="AR681" s="166"/>
      <c r="AS681" s="267"/>
      <c r="AT681" s="266"/>
      <c r="AU681" s="266"/>
      <c r="AV681" s="266"/>
    </row>
    <row r="682" spans="1:48" x14ac:dyDescent="0.3">
      <c r="A682" s="52"/>
      <c r="B682" s="54"/>
      <c r="C682" s="53"/>
      <c r="D682" s="53"/>
      <c r="E682" s="53"/>
      <c r="F682" s="57"/>
      <c r="G682" s="57"/>
      <c r="H682" s="52"/>
      <c r="I682" s="53"/>
      <c r="J682" s="53"/>
      <c r="K682" s="95"/>
      <c r="L682" s="52"/>
      <c r="M682" s="52"/>
      <c r="N682" s="54"/>
      <c r="O682" s="254" t="str" cm="1">
        <f t="array" ref="O682">IF(A682="","",INDEX(근로조건!$A$5:$Y$1048576,MATCH(A682,근로조건!$A$5:$A$1048576,0)+0,15))</f>
        <v/>
      </c>
      <c r="P682" s="255" t="str" cm="1">
        <f t="array" ref="P682">IF(A682="","",INDEX(근로조건!$A$5:$Y$1048576,MATCH(A682,근로조건!$A$5:$A$1048576,0)+0,16))</f>
        <v/>
      </c>
      <c r="Q682" s="256" t="str" cm="1">
        <f t="array" ref="Q682">IF(A682="","",INDEX(근로조건!$A$5:$ZZ$1048576,MATCH(A682,근로조건!$A$5:$A$1048576,0)+0,21))</f>
        <v/>
      </c>
      <c r="R682" s="61"/>
      <c r="S682" s="61"/>
      <c r="T682" s="61"/>
      <c r="U682" s="61"/>
      <c r="V682" s="61"/>
      <c r="W682" s="61"/>
      <c r="X682" s="61"/>
      <c r="Y682" s="61"/>
      <c r="Z682" s="260" t="str">
        <f t="shared" si="33"/>
        <v/>
      </c>
      <c r="AA682" s="260" t="str">
        <f t="shared" si="34"/>
        <v/>
      </c>
      <c r="AB682" s="260" t="str" cm="1">
        <f t="array" ref="AB682">IFERROR(IF(A682="","",INDEX(근로조건!$A$5:$Z$1048576,MATCH(A682,근로조건!$A$5:$A$1048576,0)+0,17)-INDEX(근로조건!$A$5:$Z$1048576,MATCH(A682,근로조건!$A$5:$A$1048576,0)+0,11))*B682,"")</f>
        <v/>
      </c>
      <c r="AC682" s="260" t="str">
        <f t="shared" si="35"/>
        <v/>
      </c>
      <c r="AD682" s="260" t="str" cm="1">
        <f t="array" ref="AD682">IFERROR(IF(A682="","",INDEX(근로조건!$A$5:$L$1048576,MATCH(A682,근로조건!$A$5:$A$1048576,0)+0,12))*B682,"")</f>
        <v/>
      </c>
      <c r="AE682" s="261" t="str" cm="1">
        <f t="array" ref="AE682">IF(A682="","",INDEX(근로조건!$A$5:$AF$1048576,MATCH(A682,근로조건!$A$5:$A$1048576,0)+0,13))</f>
        <v/>
      </c>
      <c r="AF682" s="262" t="str" cm="1">
        <f t="array" ref="AF682">IF(A682="","",INDEX(근로조건!$A$5:$AF$1048576,MATCH(A682,근로조건!$A$5:$A$1048576,0)+0,14))</f>
        <v/>
      </c>
      <c r="AG682" s="261" t="str" cm="1">
        <f t="array" ref="AG682">IF(A682="","",INDEX(근로조건!$A$5:$AF$1048576,MATCH(A682,근로조건!$A$5:$A$1048576,0)+0,11))</f>
        <v/>
      </c>
      <c r="AH682" s="261" t="str" cm="1">
        <f t="array" ref="AH682">IF(A682="","",INDEX(근로조건!$A$5:$AF$1048576,MATCH(A682,근로조건!$A$5:$A$1048576,0)+0,19))</f>
        <v/>
      </c>
      <c r="AI682" s="262" t="str" cm="1">
        <f t="array" ref="AI682">IF(A682="","",INDEX(근로조건!$A$5:$AF$1048576,MATCH(A682,근로조건!$A$5:$A$1048576,0)+0,17))</f>
        <v/>
      </c>
      <c r="AJ682" s="253"/>
      <c r="AK682" s="253"/>
      <c r="AL682" s="253" t="str" cm="1">
        <f t="array" ref="AL682">IF(A682="","",INDEX(근로조건!$A$5:$AF$1048576,MATCH(A682,근로조건!$A$5:$A$1048576,0)+0,20))</f>
        <v/>
      </c>
      <c r="AM682" s="253"/>
      <c r="AN682" s="253"/>
      <c r="AO682" s="253"/>
      <c r="AP682" s="260"/>
      <c r="AQ682" s="123"/>
      <c r="AR682" s="166"/>
      <c r="AS682" s="267"/>
      <c r="AT682" s="266"/>
      <c r="AU682" s="266"/>
      <c r="AV682" s="266"/>
    </row>
    <row r="683" spans="1:48" x14ac:dyDescent="0.3">
      <c r="A683" s="52"/>
      <c r="B683" s="54"/>
      <c r="C683" s="53"/>
      <c r="D683" s="53"/>
      <c r="E683" s="53"/>
      <c r="F683" s="57"/>
      <c r="G683" s="57"/>
      <c r="H683" s="52"/>
      <c r="I683" s="53"/>
      <c r="J683" s="53"/>
      <c r="K683" s="95"/>
      <c r="L683" s="52"/>
      <c r="M683" s="52"/>
      <c r="N683" s="54"/>
      <c r="O683" s="254" t="str" cm="1">
        <f t="array" ref="O683">IF(A683="","",INDEX(근로조건!$A$5:$Y$1048576,MATCH(A683,근로조건!$A$5:$A$1048576,0)+0,15))</f>
        <v/>
      </c>
      <c r="P683" s="255" t="str" cm="1">
        <f t="array" ref="P683">IF(A683="","",INDEX(근로조건!$A$5:$Y$1048576,MATCH(A683,근로조건!$A$5:$A$1048576,0)+0,16))</f>
        <v/>
      </c>
      <c r="Q683" s="256" t="str" cm="1">
        <f t="array" ref="Q683">IF(A683="","",INDEX(근로조건!$A$5:$ZZ$1048576,MATCH(A683,근로조건!$A$5:$A$1048576,0)+0,21))</f>
        <v/>
      </c>
      <c r="R683" s="61"/>
      <c r="S683" s="61"/>
      <c r="T683" s="61"/>
      <c r="U683" s="61"/>
      <c r="V683" s="61"/>
      <c r="W683" s="61"/>
      <c r="X683" s="61"/>
      <c r="Y683" s="61"/>
      <c r="Z683" s="260" t="str">
        <f t="shared" si="33"/>
        <v/>
      </c>
      <c r="AA683" s="260" t="str">
        <f t="shared" si="34"/>
        <v/>
      </c>
      <c r="AB683" s="260" t="str" cm="1">
        <f t="array" ref="AB683">IFERROR(IF(A683="","",INDEX(근로조건!$A$5:$Z$1048576,MATCH(A683,근로조건!$A$5:$A$1048576,0)+0,17)-INDEX(근로조건!$A$5:$Z$1048576,MATCH(A683,근로조건!$A$5:$A$1048576,0)+0,11))*B683,"")</f>
        <v/>
      </c>
      <c r="AC683" s="260" t="str">
        <f t="shared" si="35"/>
        <v/>
      </c>
      <c r="AD683" s="260" t="str" cm="1">
        <f t="array" ref="AD683">IFERROR(IF(A683="","",INDEX(근로조건!$A$5:$L$1048576,MATCH(A683,근로조건!$A$5:$A$1048576,0)+0,12))*B683,"")</f>
        <v/>
      </c>
      <c r="AE683" s="261" t="str" cm="1">
        <f t="array" ref="AE683">IF(A683="","",INDEX(근로조건!$A$5:$AF$1048576,MATCH(A683,근로조건!$A$5:$A$1048576,0)+0,13))</f>
        <v/>
      </c>
      <c r="AF683" s="262" t="str" cm="1">
        <f t="array" ref="AF683">IF(A683="","",INDEX(근로조건!$A$5:$AF$1048576,MATCH(A683,근로조건!$A$5:$A$1048576,0)+0,14))</f>
        <v/>
      </c>
      <c r="AG683" s="261" t="str" cm="1">
        <f t="array" ref="AG683">IF(A683="","",INDEX(근로조건!$A$5:$AF$1048576,MATCH(A683,근로조건!$A$5:$A$1048576,0)+0,11))</f>
        <v/>
      </c>
      <c r="AH683" s="261" t="str" cm="1">
        <f t="array" ref="AH683">IF(A683="","",INDEX(근로조건!$A$5:$AF$1048576,MATCH(A683,근로조건!$A$5:$A$1048576,0)+0,19))</f>
        <v/>
      </c>
      <c r="AI683" s="262" t="str" cm="1">
        <f t="array" ref="AI683">IF(A683="","",INDEX(근로조건!$A$5:$AF$1048576,MATCH(A683,근로조건!$A$5:$A$1048576,0)+0,17))</f>
        <v/>
      </c>
      <c r="AJ683" s="253"/>
      <c r="AK683" s="253"/>
      <c r="AL683" s="253" t="str" cm="1">
        <f t="array" ref="AL683">IF(A683="","",INDEX(근로조건!$A$5:$AF$1048576,MATCH(A683,근로조건!$A$5:$A$1048576,0)+0,20))</f>
        <v/>
      </c>
      <c r="AM683" s="253"/>
      <c r="AN683" s="253"/>
      <c r="AO683" s="253"/>
      <c r="AP683" s="260"/>
      <c r="AQ683" s="123"/>
      <c r="AR683" s="166"/>
      <c r="AS683" s="267"/>
      <c r="AT683" s="266"/>
      <c r="AU683" s="266"/>
      <c r="AV683" s="266"/>
    </row>
    <row r="684" spans="1:48" x14ac:dyDescent="0.3">
      <c r="A684" s="52"/>
      <c r="B684" s="54"/>
      <c r="C684" s="53"/>
      <c r="D684" s="53"/>
      <c r="E684" s="53"/>
      <c r="F684" s="57"/>
      <c r="G684" s="57"/>
      <c r="H684" s="52"/>
      <c r="I684" s="53"/>
      <c r="J684" s="53"/>
      <c r="K684" s="95"/>
      <c r="L684" s="52"/>
      <c r="M684" s="52"/>
      <c r="N684" s="54"/>
      <c r="O684" s="254" t="str" cm="1">
        <f t="array" ref="O684">IF(A684="","",INDEX(근로조건!$A$5:$Y$1048576,MATCH(A684,근로조건!$A$5:$A$1048576,0)+0,15))</f>
        <v/>
      </c>
      <c r="P684" s="255" t="str" cm="1">
        <f t="array" ref="P684">IF(A684="","",INDEX(근로조건!$A$5:$Y$1048576,MATCH(A684,근로조건!$A$5:$A$1048576,0)+0,16))</f>
        <v/>
      </c>
      <c r="Q684" s="256" t="str" cm="1">
        <f t="array" ref="Q684">IF(A684="","",INDEX(근로조건!$A$5:$ZZ$1048576,MATCH(A684,근로조건!$A$5:$A$1048576,0)+0,21))</f>
        <v/>
      </c>
      <c r="R684" s="61"/>
      <c r="S684" s="61"/>
      <c r="T684" s="61"/>
      <c r="U684" s="61"/>
      <c r="V684" s="61"/>
      <c r="W684" s="61"/>
      <c r="X684" s="61"/>
      <c r="Y684" s="61"/>
      <c r="Z684" s="260" t="str">
        <f t="shared" si="33"/>
        <v/>
      </c>
      <c r="AA684" s="260" t="str">
        <f t="shared" si="34"/>
        <v/>
      </c>
      <c r="AB684" s="260" t="str" cm="1">
        <f t="array" ref="AB684">IFERROR(IF(A684="","",INDEX(근로조건!$A$5:$Z$1048576,MATCH(A684,근로조건!$A$5:$A$1048576,0)+0,17)-INDEX(근로조건!$A$5:$Z$1048576,MATCH(A684,근로조건!$A$5:$A$1048576,0)+0,11))*B684,"")</f>
        <v/>
      </c>
      <c r="AC684" s="260" t="str">
        <f t="shared" si="35"/>
        <v/>
      </c>
      <c r="AD684" s="260" t="str" cm="1">
        <f t="array" ref="AD684">IFERROR(IF(A684="","",INDEX(근로조건!$A$5:$L$1048576,MATCH(A684,근로조건!$A$5:$A$1048576,0)+0,12))*B684,"")</f>
        <v/>
      </c>
      <c r="AE684" s="261" t="str" cm="1">
        <f t="array" ref="AE684">IF(A684="","",INDEX(근로조건!$A$5:$AF$1048576,MATCH(A684,근로조건!$A$5:$A$1048576,0)+0,13))</f>
        <v/>
      </c>
      <c r="AF684" s="262" t="str" cm="1">
        <f t="array" ref="AF684">IF(A684="","",INDEX(근로조건!$A$5:$AF$1048576,MATCH(A684,근로조건!$A$5:$A$1048576,0)+0,14))</f>
        <v/>
      </c>
      <c r="AG684" s="261" t="str" cm="1">
        <f t="array" ref="AG684">IF(A684="","",INDEX(근로조건!$A$5:$AF$1048576,MATCH(A684,근로조건!$A$5:$A$1048576,0)+0,11))</f>
        <v/>
      </c>
      <c r="AH684" s="261" t="str" cm="1">
        <f t="array" ref="AH684">IF(A684="","",INDEX(근로조건!$A$5:$AF$1048576,MATCH(A684,근로조건!$A$5:$A$1048576,0)+0,19))</f>
        <v/>
      </c>
      <c r="AI684" s="262" t="str" cm="1">
        <f t="array" ref="AI684">IF(A684="","",INDEX(근로조건!$A$5:$AF$1048576,MATCH(A684,근로조건!$A$5:$A$1048576,0)+0,17))</f>
        <v/>
      </c>
      <c r="AJ684" s="253"/>
      <c r="AK684" s="253"/>
      <c r="AL684" s="253" t="str" cm="1">
        <f t="array" ref="AL684">IF(A684="","",INDEX(근로조건!$A$5:$AF$1048576,MATCH(A684,근로조건!$A$5:$A$1048576,0)+0,20))</f>
        <v/>
      </c>
      <c r="AM684" s="253"/>
      <c r="AN684" s="253"/>
      <c r="AO684" s="253"/>
      <c r="AP684" s="260"/>
      <c r="AQ684" s="123"/>
      <c r="AR684" s="166"/>
      <c r="AS684" s="267"/>
      <c r="AT684" s="266"/>
      <c r="AU684" s="266"/>
      <c r="AV684" s="266"/>
    </row>
    <row r="685" spans="1:48" x14ac:dyDescent="0.3">
      <c r="A685" s="52"/>
      <c r="B685" s="54"/>
      <c r="C685" s="53"/>
      <c r="D685" s="53"/>
      <c r="E685" s="53"/>
      <c r="F685" s="57"/>
      <c r="G685" s="57"/>
      <c r="H685" s="52"/>
      <c r="I685" s="53"/>
      <c r="J685" s="53"/>
      <c r="K685" s="95"/>
      <c r="L685" s="52"/>
      <c r="M685" s="52"/>
      <c r="N685" s="54"/>
      <c r="O685" s="254" t="str" cm="1">
        <f t="array" ref="O685">IF(A685="","",INDEX(근로조건!$A$5:$Y$1048576,MATCH(A685,근로조건!$A$5:$A$1048576,0)+0,15))</f>
        <v/>
      </c>
      <c r="P685" s="255" t="str" cm="1">
        <f t="array" ref="P685">IF(A685="","",INDEX(근로조건!$A$5:$Y$1048576,MATCH(A685,근로조건!$A$5:$A$1048576,0)+0,16))</f>
        <v/>
      </c>
      <c r="Q685" s="256" t="str" cm="1">
        <f t="array" ref="Q685">IF(A685="","",INDEX(근로조건!$A$5:$ZZ$1048576,MATCH(A685,근로조건!$A$5:$A$1048576,0)+0,21))</f>
        <v/>
      </c>
      <c r="R685" s="61"/>
      <c r="S685" s="61"/>
      <c r="T685" s="61"/>
      <c r="U685" s="61"/>
      <c r="V685" s="61"/>
      <c r="W685" s="61"/>
      <c r="X685" s="61"/>
      <c r="Y685" s="61"/>
      <c r="Z685" s="260" t="str">
        <f t="shared" si="33"/>
        <v/>
      </c>
      <c r="AA685" s="260" t="str">
        <f t="shared" si="34"/>
        <v/>
      </c>
      <c r="AB685" s="260" t="str" cm="1">
        <f t="array" ref="AB685">IFERROR(IF(A685="","",INDEX(근로조건!$A$5:$Z$1048576,MATCH(A685,근로조건!$A$5:$A$1048576,0)+0,17)-INDEX(근로조건!$A$5:$Z$1048576,MATCH(A685,근로조건!$A$5:$A$1048576,0)+0,11))*B685,"")</f>
        <v/>
      </c>
      <c r="AC685" s="260" t="str">
        <f t="shared" si="35"/>
        <v/>
      </c>
      <c r="AD685" s="260" t="str" cm="1">
        <f t="array" ref="AD685">IFERROR(IF(A685="","",INDEX(근로조건!$A$5:$L$1048576,MATCH(A685,근로조건!$A$5:$A$1048576,0)+0,12))*B685,"")</f>
        <v/>
      </c>
      <c r="AE685" s="261" t="str" cm="1">
        <f t="array" ref="AE685">IF(A685="","",INDEX(근로조건!$A$5:$AF$1048576,MATCH(A685,근로조건!$A$5:$A$1048576,0)+0,13))</f>
        <v/>
      </c>
      <c r="AF685" s="262" t="str" cm="1">
        <f t="array" ref="AF685">IF(A685="","",INDEX(근로조건!$A$5:$AF$1048576,MATCH(A685,근로조건!$A$5:$A$1048576,0)+0,14))</f>
        <v/>
      </c>
      <c r="AG685" s="261" t="str" cm="1">
        <f t="array" ref="AG685">IF(A685="","",INDEX(근로조건!$A$5:$AF$1048576,MATCH(A685,근로조건!$A$5:$A$1048576,0)+0,11))</f>
        <v/>
      </c>
      <c r="AH685" s="261" t="str" cm="1">
        <f t="array" ref="AH685">IF(A685="","",INDEX(근로조건!$A$5:$AF$1048576,MATCH(A685,근로조건!$A$5:$A$1048576,0)+0,19))</f>
        <v/>
      </c>
      <c r="AI685" s="262" t="str" cm="1">
        <f t="array" ref="AI685">IF(A685="","",INDEX(근로조건!$A$5:$AF$1048576,MATCH(A685,근로조건!$A$5:$A$1048576,0)+0,17))</f>
        <v/>
      </c>
      <c r="AJ685" s="253"/>
      <c r="AK685" s="253"/>
      <c r="AL685" s="253" t="str" cm="1">
        <f t="array" ref="AL685">IF(A685="","",INDEX(근로조건!$A$5:$AF$1048576,MATCH(A685,근로조건!$A$5:$A$1048576,0)+0,20))</f>
        <v/>
      </c>
      <c r="AM685" s="253"/>
      <c r="AN685" s="253"/>
      <c r="AO685" s="253"/>
      <c r="AP685" s="260"/>
      <c r="AQ685" s="123"/>
      <c r="AR685" s="166"/>
      <c r="AS685" s="267"/>
      <c r="AT685" s="266"/>
      <c r="AU685" s="266"/>
      <c r="AV685" s="266"/>
    </row>
    <row r="686" spans="1:48" x14ac:dyDescent="0.3">
      <c r="A686" s="52"/>
      <c r="B686" s="54"/>
      <c r="C686" s="53"/>
      <c r="D686" s="53"/>
      <c r="E686" s="53"/>
      <c r="F686" s="57"/>
      <c r="G686" s="57"/>
      <c r="H686" s="52"/>
      <c r="I686" s="53"/>
      <c r="J686" s="53"/>
      <c r="K686" s="95"/>
      <c r="L686" s="52"/>
      <c r="M686" s="52"/>
      <c r="N686" s="54"/>
      <c r="O686" s="254" t="str" cm="1">
        <f t="array" ref="O686">IF(A686="","",INDEX(근로조건!$A$5:$Y$1048576,MATCH(A686,근로조건!$A$5:$A$1048576,0)+0,15))</f>
        <v/>
      </c>
      <c r="P686" s="255" t="str" cm="1">
        <f t="array" ref="P686">IF(A686="","",INDEX(근로조건!$A$5:$Y$1048576,MATCH(A686,근로조건!$A$5:$A$1048576,0)+0,16))</f>
        <v/>
      </c>
      <c r="Q686" s="256" t="str" cm="1">
        <f t="array" ref="Q686">IF(A686="","",INDEX(근로조건!$A$5:$ZZ$1048576,MATCH(A686,근로조건!$A$5:$A$1048576,0)+0,21))</f>
        <v/>
      </c>
      <c r="R686" s="61"/>
      <c r="S686" s="61"/>
      <c r="T686" s="61"/>
      <c r="U686" s="61"/>
      <c r="V686" s="61"/>
      <c r="W686" s="61"/>
      <c r="X686" s="61"/>
      <c r="Y686" s="61"/>
      <c r="Z686" s="260" t="str">
        <f t="shared" si="33"/>
        <v/>
      </c>
      <c r="AA686" s="260" t="str">
        <f t="shared" si="34"/>
        <v/>
      </c>
      <c r="AB686" s="260" t="str" cm="1">
        <f t="array" ref="AB686">IFERROR(IF(A686="","",INDEX(근로조건!$A$5:$Z$1048576,MATCH(A686,근로조건!$A$5:$A$1048576,0)+0,17)-INDEX(근로조건!$A$5:$Z$1048576,MATCH(A686,근로조건!$A$5:$A$1048576,0)+0,11))*B686,"")</f>
        <v/>
      </c>
      <c r="AC686" s="260" t="str">
        <f t="shared" si="35"/>
        <v/>
      </c>
      <c r="AD686" s="260" t="str" cm="1">
        <f t="array" ref="AD686">IFERROR(IF(A686="","",INDEX(근로조건!$A$5:$L$1048576,MATCH(A686,근로조건!$A$5:$A$1048576,0)+0,12))*B686,"")</f>
        <v/>
      </c>
      <c r="AE686" s="261" t="str" cm="1">
        <f t="array" ref="AE686">IF(A686="","",INDEX(근로조건!$A$5:$AF$1048576,MATCH(A686,근로조건!$A$5:$A$1048576,0)+0,13))</f>
        <v/>
      </c>
      <c r="AF686" s="262" t="str" cm="1">
        <f t="array" ref="AF686">IF(A686="","",INDEX(근로조건!$A$5:$AF$1048576,MATCH(A686,근로조건!$A$5:$A$1048576,0)+0,14))</f>
        <v/>
      </c>
      <c r="AG686" s="261" t="str" cm="1">
        <f t="array" ref="AG686">IF(A686="","",INDEX(근로조건!$A$5:$AF$1048576,MATCH(A686,근로조건!$A$5:$A$1048576,0)+0,11))</f>
        <v/>
      </c>
      <c r="AH686" s="261" t="str" cm="1">
        <f t="array" ref="AH686">IF(A686="","",INDEX(근로조건!$A$5:$AF$1048576,MATCH(A686,근로조건!$A$5:$A$1048576,0)+0,19))</f>
        <v/>
      </c>
      <c r="AI686" s="262" t="str" cm="1">
        <f t="array" ref="AI686">IF(A686="","",INDEX(근로조건!$A$5:$AF$1048576,MATCH(A686,근로조건!$A$5:$A$1048576,0)+0,17))</f>
        <v/>
      </c>
      <c r="AJ686" s="253"/>
      <c r="AK686" s="253"/>
      <c r="AL686" s="253" t="str" cm="1">
        <f t="array" ref="AL686">IF(A686="","",INDEX(근로조건!$A$5:$AF$1048576,MATCH(A686,근로조건!$A$5:$A$1048576,0)+0,20))</f>
        <v/>
      </c>
      <c r="AM686" s="253"/>
      <c r="AN686" s="253"/>
      <c r="AO686" s="253"/>
      <c r="AP686" s="260"/>
      <c r="AQ686" s="123"/>
      <c r="AR686" s="166"/>
      <c r="AS686" s="267"/>
      <c r="AT686" s="266"/>
      <c r="AU686" s="266"/>
      <c r="AV686" s="266"/>
    </row>
    <row r="687" spans="1:48" x14ac:dyDescent="0.3">
      <c r="A687" s="52"/>
      <c r="B687" s="54"/>
      <c r="C687" s="53"/>
      <c r="D687" s="53"/>
      <c r="E687" s="53"/>
      <c r="F687" s="57"/>
      <c r="G687" s="57"/>
      <c r="H687" s="52"/>
      <c r="I687" s="53"/>
      <c r="J687" s="53"/>
      <c r="K687" s="95"/>
      <c r="L687" s="52"/>
      <c r="M687" s="52"/>
      <c r="N687" s="54"/>
      <c r="O687" s="254" t="str" cm="1">
        <f t="array" ref="O687">IF(A687="","",INDEX(근로조건!$A$5:$Y$1048576,MATCH(A687,근로조건!$A$5:$A$1048576,0)+0,15))</f>
        <v/>
      </c>
      <c r="P687" s="255" t="str" cm="1">
        <f t="array" ref="P687">IF(A687="","",INDEX(근로조건!$A$5:$Y$1048576,MATCH(A687,근로조건!$A$5:$A$1048576,0)+0,16))</f>
        <v/>
      </c>
      <c r="Q687" s="256" t="str" cm="1">
        <f t="array" ref="Q687">IF(A687="","",INDEX(근로조건!$A$5:$ZZ$1048576,MATCH(A687,근로조건!$A$5:$A$1048576,0)+0,21))</f>
        <v/>
      </c>
      <c r="R687" s="61"/>
      <c r="S687" s="61"/>
      <c r="T687" s="61"/>
      <c r="U687" s="61"/>
      <c r="V687" s="61"/>
      <c r="W687" s="61"/>
      <c r="X687" s="61"/>
      <c r="Y687" s="61"/>
      <c r="Z687" s="260" t="str">
        <f t="shared" si="33"/>
        <v/>
      </c>
      <c r="AA687" s="260" t="str">
        <f t="shared" si="34"/>
        <v/>
      </c>
      <c r="AB687" s="260" t="str" cm="1">
        <f t="array" ref="AB687">IFERROR(IF(A687="","",INDEX(근로조건!$A$5:$Z$1048576,MATCH(A687,근로조건!$A$5:$A$1048576,0)+0,17)-INDEX(근로조건!$A$5:$Z$1048576,MATCH(A687,근로조건!$A$5:$A$1048576,0)+0,11))*B687,"")</f>
        <v/>
      </c>
      <c r="AC687" s="260" t="str">
        <f t="shared" si="35"/>
        <v/>
      </c>
      <c r="AD687" s="260" t="str" cm="1">
        <f t="array" ref="AD687">IFERROR(IF(A687="","",INDEX(근로조건!$A$5:$L$1048576,MATCH(A687,근로조건!$A$5:$A$1048576,0)+0,12))*B687,"")</f>
        <v/>
      </c>
      <c r="AE687" s="261" t="str" cm="1">
        <f t="array" ref="AE687">IF(A687="","",INDEX(근로조건!$A$5:$AF$1048576,MATCH(A687,근로조건!$A$5:$A$1048576,0)+0,13))</f>
        <v/>
      </c>
      <c r="AF687" s="262" t="str" cm="1">
        <f t="array" ref="AF687">IF(A687="","",INDEX(근로조건!$A$5:$AF$1048576,MATCH(A687,근로조건!$A$5:$A$1048576,0)+0,14))</f>
        <v/>
      </c>
      <c r="AG687" s="261" t="str" cm="1">
        <f t="array" ref="AG687">IF(A687="","",INDEX(근로조건!$A$5:$AF$1048576,MATCH(A687,근로조건!$A$5:$A$1048576,0)+0,11))</f>
        <v/>
      </c>
      <c r="AH687" s="261" t="str" cm="1">
        <f t="array" ref="AH687">IF(A687="","",INDEX(근로조건!$A$5:$AF$1048576,MATCH(A687,근로조건!$A$5:$A$1048576,0)+0,19))</f>
        <v/>
      </c>
      <c r="AI687" s="262" t="str" cm="1">
        <f t="array" ref="AI687">IF(A687="","",INDEX(근로조건!$A$5:$AF$1048576,MATCH(A687,근로조건!$A$5:$A$1048576,0)+0,17))</f>
        <v/>
      </c>
      <c r="AJ687" s="253"/>
      <c r="AK687" s="253"/>
      <c r="AL687" s="253" t="str" cm="1">
        <f t="array" ref="AL687">IF(A687="","",INDEX(근로조건!$A$5:$AF$1048576,MATCH(A687,근로조건!$A$5:$A$1048576,0)+0,20))</f>
        <v/>
      </c>
      <c r="AM687" s="253"/>
      <c r="AN687" s="253"/>
      <c r="AO687" s="253"/>
      <c r="AP687" s="260"/>
      <c r="AQ687" s="123"/>
      <c r="AR687" s="166"/>
      <c r="AS687" s="267"/>
      <c r="AT687" s="266"/>
      <c r="AU687" s="266"/>
      <c r="AV687" s="266"/>
    </row>
    <row r="688" spans="1:48" x14ac:dyDescent="0.3">
      <c r="A688" s="52"/>
      <c r="B688" s="54"/>
      <c r="C688" s="53"/>
      <c r="D688" s="53"/>
      <c r="E688" s="53"/>
      <c r="F688" s="57"/>
      <c r="G688" s="57"/>
      <c r="H688" s="52"/>
      <c r="I688" s="53"/>
      <c r="J688" s="53"/>
      <c r="K688" s="95"/>
      <c r="L688" s="52"/>
      <c r="M688" s="52"/>
      <c r="N688" s="54"/>
      <c r="O688" s="254" t="str" cm="1">
        <f t="array" ref="O688">IF(A688="","",INDEX(근로조건!$A$5:$Y$1048576,MATCH(A688,근로조건!$A$5:$A$1048576,0)+0,15))</f>
        <v/>
      </c>
      <c r="P688" s="255" t="str" cm="1">
        <f t="array" ref="P688">IF(A688="","",INDEX(근로조건!$A$5:$Y$1048576,MATCH(A688,근로조건!$A$5:$A$1048576,0)+0,16))</f>
        <v/>
      </c>
      <c r="Q688" s="256" t="str" cm="1">
        <f t="array" ref="Q688">IF(A688="","",INDEX(근로조건!$A$5:$ZZ$1048576,MATCH(A688,근로조건!$A$5:$A$1048576,0)+0,21))</f>
        <v/>
      </c>
      <c r="R688" s="61"/>
      <c r="S688" s="61"/>
      <c r="T688" s="61"/>
      <c r="U688" s="61"/>
      <c r="V688" s="61"/>
      <c r="W688" s="61"/>
      <c r="X688" s="61"/>
      <c r="Y688" s="61"/>
      <c r="Z688" s="260" t="str">
        <f t="shared" si="33"/>
        <v/>
      </c>
      <c r="AA688" s="260" t="str">
        <f t="shared" si="34"/>
        <v/>
      </c>
      <c r="AB688" s="260" t="str" cm="1">
        <f t="array" ref="AB688">IFERROR(IF(A688="","",INDEX(근로조건!$A$5:$Z$1048576,MATCH(A688,근로조건!$A$5:$A$1048576,0)+0,17)-INDEX(근로조건!$A$5:$Z$1048576,MATCH(A688,근로조건!$A$5:$A$1048576,0)+0,11))*B688,"")</f>
        <v/>
      </c>
      <c r="AC688" s="260" t="str">
        <f t="shared" si="35"/>
        <v/>
      </c>
      <c r="AD688" s="260" t="str" cm="1">
        <f t="array" ref="AD688">IFERROR(IF(A688="","",INDEX(근로조건!$A$5:$L$1048576,MATCH(A688,근로조건!$A$5:$A$1048576,0)+0,12))*B688,"")</f>
        <v/>
      </c>
      <c r="AE688" s="261" t="str" cm="1">
        <f t="array" ref="AE688">IF(A688="","",INDEX(근로조건!$A$5:$AF$1048576,MATCH(A688,근로조건!$A$5:$A$1048576,0)+0,13))</f>
        <v/>
      </c>
      <c r="AF688" s="262" t="str" cm="1">
        <f t="array" ref="AF688">IF(A688="","",INDEX(근로조건!$A$5:$AF$1048576,MATCH(A688,근로조건!$A$5:$A$1048576,0)+0,14))</f>
        <v/>
      </c>
      <c r="AG688" s="261" t="str" cm="1">
        <f t="array" ref="AG688">IF(A688="","",INDEX(근로조건!$A$5:$AF$1048576,MATCH(A688,근로조건!$A$5:$A$1048576,0)+0,11))</f>
        <v/>
      </c>
      <c r="AH688" s="261" t="str" cm="1">
        <f t="array" ref="AH688">IF(A688="","",INDEX(근로조건!$A$5:$AF$1048576,MATCH(A688,근로조건!$A$5:$A$1048576,0)+0,19))</f>
        <v/>
      </c>
      <c r="AI688" s="262" t="str" cm="1">
        <f t="array" ref="AI688">IF(A688="","",INDEX(근로조건!$A$5:$AF$1048576,MATCH(A688,근로조건!$A$5:$A$1048576,0)+0,17))</f>
        <v/>
      </c>
      <c r="AJ688" s="253"/>
      <c r="AK688" s="253"/>
      <c r="AL688" s="253" t="str" cm="1">
        <f t="array" ref="AL688">IF(A688="","",INDEX(근로조건!$A$5:$AF$1048576,MATCH(A688,근로조건!$A$5:$A$1048576,0)+0,20))</f>
        <v/>
      </c>
      <c r="AM688" s="253"/>
      <c r="AN688" s="253"/>
      <c r="AO688" s="253"/>
      <c r="AP688" s="260"/>
      <c r="AQ688" s="123"/>
      <c r="AR688" s="166"/>
      <c r="AS688" s="267"/>
      <c r="AT688" s="266"/>
      <c r="AU688" s="266"/>
      <c r="AV688" s="266"/>
    </row>
    <row r="689" spans="1:48" x14ac:dyDescent="0.3">
      <c r="A689" s="52"/>
      <c r="B689" s="54"/>
      <c r="C689" s="53"/>
      <c r="D689" s="53"/>
      <c r="E689" s="53"/>
      <c r="F689" s="57"/>
      <c r="G689" s="57"/>
      <c r="H689" s="52"/>
      <c r="I689" s="53"/>
      <c r="J689" s="53"/>
      <c r="K689" s="95"/>
      <c r="L689" s="52"/>
      <c r="M689" s="52"/>
      <c r="N689" s="54"/>
      <c r="O689" s="254" t="str" cm="1">
        <f t="array" ref="O689">IF(A689="","",INDEX(근로조건!$A$5:$Y$1048576,MATCH(A689,근로조건!$A$5:$A$1048576,0)+0,15))</f>
        <v/>
      </c>
      <c r="P689" s="255" t="str" cm="1">
        <f t="array" ref="P689">IF(A689="","",INDEX(근로조건!$A$5:$Y$1048576,MATCH(A689,근로조건!$A$5:$A$1048576,0)+0,16))</f>
        <v/>
      </c>
      <c r="Q689" s="256" t="str" cm="1">
        <f t="array" ref="Q689">IF(A689="","",INDEX(근로조건!$A$5:$ZZ$1048576,MATCH(A689,근로조건!$A$5:$A$1048576,0)+0,21))</f>
        <v/>
      </c>
      <c r="R689" s="61"/>
      <c r="S689" s="61"/>
      <c r="T689" s="61"/>
      <c r="U689" s="61"/>
      <c r="V689" s="61"/>
      <c r="W689" s="61"/>
      <c r="X689" s="61"/>
      <c r="Y689" s="61"/>
      <c r="Z689" s="260" t="str">
        <f t="shared" si="33"/>
        <v/>
      </c>
      <c r="AA689" s="260" t="str">
        <f t="shared" si="34"/>
        <v/>
      </c>
      <c r="AB689" s="260" t="str" cm="1">
        <f t="array" ref="AB689">IFERROR(IF(A689="","",INDEX(근로조건!$A$5:$Z$1048576,MATCH(A689,근로조건!$A$5:$A$1048576,0)+0,17)-INDEX(근로조건!$A$5:$Z$1048576,MATCH(A689,근로조건!$A$5:$A$1048576,0)+0,11))*B689,"")</f>
        <v/>
      </c>
      <c r="AC689" s="260" t="str">
        <f t="shared" si="35"/>
        <v/>
      </c>
      <c r="AD689" s="260" t="str" cm="1">
        <f t="array" ref="AD689">IFERROR(IF(A689="","",INDEX(근로조건!$A$5:$L$1048576,MATCH(A689,근로조건!$A$5:$A$1048576,0)+0,12))*B689,"")</f>
        <v/>
      </c>
      <c r="AE689" s="261" t="str" cm="1">
        <f t="array" ref="AE689">IF(A689="","",INDEX(근로조건!$A$5:$AF$1048576,MATCH(A689,근로조건!$A$5:$A$1048576,0)+0,13))</f>
        <v/>
      </c>
      <c r="AF689" s="262" t="str" cm="1">
        <f t="array" ref="AF689">IF(A689="","",INDEX(근로조건!$A$5:$AF$1048576,MATCH(A689,근로조건!$A$5:$A$1048576,0)+0,14))</f>
        <v/>
      </c>
      <c r="AG689" s="261" t="str" cm="1">
        <f t="array" ref="AG689">IF(A689="","",INDEX(근로조건!$A$5:$AF$1048576,MATCH(A689,근로조건!$A$5:$A$1048576,0)+0,11))</f>
        <v/>
      </c>
      <c r="AH689" s="261" t="str" cm="1">
        <f t="array" ref="AH689">IF(A689="","",INDEX(근로조건!$A$5:$AF$1048576,MATCH(A689,근로조건!$A$5:$A$1048576,0)+0,19))</f>
        <v/>
      </c>
      <c r="AI689" s="262" t="str" cm="1">
        <f t="array" ref="AI689">IF(A689="","",INDEX(근로조건!$A$5:$AF$1048576,MATCH(A689,근로조건!$A$5:$A$1048576,0)+0,17))</f>
        <v/>
      </c>
      <c r="AJ689" s="253"/>
      <c r="AK689" s="253"/>
      <c r="AL689" s="253" t="str" cm="1">
        <f t="array" ref="AL689">IF(A689="","",INDEX(근로조건!$A$5:$AF$1048576,MATCH(A689,근로조건!$A$5:$A$1048576,0)+0,20))</f>
        <v/>
      </c>
      <c r="AM689" s="253"/>
      <c r="AN689" s="253"/>
      <c r="AO689" s="253"/>
      <c r="AP689" s="260"/>
      <c r="AQ689" s="123"/>
      <c r="AR689" s="166"/>
      <c r="AS689" s="267"/>
      <c r="AT689" s="266"/>
      <c r="AU689" s="266"/>
      <c r="AV689" s="266"/>
    </row>
    <row r="690" spans="1:48" x14ac:dyDescent="0.3">
      <c r="A690" s="52"/>
      <c r="B690" s="54"/>
      <c r="C690" s="53"/>
      <c r="D690" s="53"/>
      <c r="E690" s="53"/>
      <c r="F690" s="57"/>
      <c r="G690" s="57"/>
      <c r="H690" s="52"/>
      <c r="I690" s="53"/>
      <c r="J690" s="53"/>
      <c r="K690" s="95"/>
      <c r="L690" s="52"/>
      <c r="M690" s="52"/>
      <c r="N690" s="54"/>
      <c r="O690" s="254" t="str" cm="1">
        <f t="array" ref="O690">IF(A690="","",INDEX(근로조건!$A$5:$Y$1048576,MATCH(A690,근로조건!$A$5:$A$1048576,0)+0,15))</f>
        <v/>
      </c>
      <c r="P690" s="255" t="str" cm="1">
        <f t="array" ref="P690">IF(A690="","",INDEX(근로조건!$A$5:$Y$1048576,MATCH(A690,근로조건!$A$5:$A$1048576,0)+0,16))</f>
        <v/>
      </c>
      <c r="Q690" s="256" t="str" cm="1">
        <f t="array" ref="Q690">IF(A690="","",INDEX(근로조건!$A$5:$ZZ$1048576,MATCH(A690,근로조건!$A$5:$A$1048576,0)+0,21))</f>
        <v/>
      </c>
      <c r="R690" s="61"/>
      <c r="S690" s="61"/>
      <c r="T690" s="61"/>
      <c r="U690" s="61"/>
      <c r="V690" s="61"/>
      <c r="W690" s="61"/>
      <c r="X690" s="61"/>
      <c r="Y690" s="61"/>
      <c r="Z690" s="260" t="str">
        <f t="shared" si="33"/>
        <v/>
      </c>
      <c r="AA690" s="260" t="str">
        <f t="shared" si="34"/>
        <v/>
      </c>
      <c r="AB690" s="260" t="str" cm="1">
        <f t="array" ref="AB690">IFERROR(IF(A690="","",INDEX(근로조건!$A$5:$Z$1048576,MATCH(A690,근로조건!$A$5:$A$1048576,0)+0,17)-INDEX(근로조건!$A$5:$Z$1048576,MATCH(A690,근로조건!$A$5:$A$1048576,0)+0,11))*B690,"")</f>
        <v/>
      </c>
      <c r="AC690" s="260" t="str">
        <f t="shared" si="35"/>
        <v/>
      </c>
      <c r="AD690" s="260" t="str" cm="1">
        <f t="array" ref="AD690">IFERROR(IF(A690="","",INDEX(근로조건!$A$5:$L$1048576,MATCH(A690,근로조건!$A$5:$A$1048576,0)+0,12))*B690,"")</f>
        <v/>
      </c>
      <c r="AE690" s="261" t="str" cm="1">
        <f t="array" ref="AE690">IF(A690="","",INDEX(근로조건!$A$5:$AF$1048576,MATCH(A690,근로조건!$A$5:$A$1048576,0)+0,13))</f>
        <v/>
      </c>
      <c r="AF690" s="262" t="str" cm="1">
        <f t="array" ref="AF690">IF(A690="","",INDEX(근로조건!$A$5:$AF$1048576,MATCH(A690,근로조건!$A$5:$A$1048576,0)+0,14))</f>
        <v/>
      </c>
      <c r="AG690" s="261" t="str" cm="1">
        <f t="array" ref="AG690">IF(A690="","",INDEX(근로조건!$A$5:$AF$1048576,MATCH(A690,근로조건!$A$5:$A$1048576,0)+0,11))</f>
        <v/>
      </c>
      <c r="AH690" s="261" t="str" cm="1">
        <f t="array" ref="AH690">IF(A690="","",INDEX(근로조건!$A$5:$AF$1048576,MATCH(A690,근로조건!$A$5:$A$1048576,0)+0,19))</f>
        <v/>
      </c>
      <c r="AI690" s="262" t="str" cm="1">
        <f t="array" ref="AI690">IF(A690="","",INDEX(근로조건!$A$5:$AF$1048576,MATCH(A690,근로조건!$A$5:$A$1048576,0)+0,17))</f>
        <v/>
      </c>
      <c r="AJ690" s="253"/>
      <c r="AK690" s="253"/>
      <c r="AL690" s="253" t="str" cm="1">
        <f t="array" ref="AL690">IF(A690="","",INDEX(근로조건!$A$5:$AF$1048576,MATCH(A690,근로조건!$A$5:$A$1048576,0)+0,20))</f>
        <v/>
      </c>
      <c r="AM690" s="253"/>
      <c r="AN690" s="253"/>
      <c r="AO690" s="253"/>
      <c r="AP690" s="260"/>
      <c r="AQ690" s="123"/>
      <c r="AR690" s="166"/>
      <c r="AS690" s="267"/>
      <c r="AT690" s="266"/>
      <c r="AU690" s="266"/>
      <c r="AV690" s="266"/>
    </row>
    <row r="691" spans="1:48" x14ac:dyDescent="0.3">
      <c r="A691" s="52"/>
      <c r="B691" s="54"/>
      <c r="C691" s="53"/>
      <c r="D691" s="53"/>
      <c r="E691" s="53"/>
      <c r="F691" s="57"/>
      <c r="G691" s="57"/>
      <c r="H691" s="52"/>
      <c r="I691" s="53"/>
      <c r="J691" s="53"/>
      <c r="K691" s="95"/>
      <c r="L691" s="52"/>
      <c r="M691" s="52"/>
      <c r="N691" s="54"/>
      <c r="O691" s="254" t="str" cm="1">
        <f t="array" ref="O691">IF(A691="","",INDEX(근로조건!$A$5:$Y$1048576,MATCH(A691,근로조건!$A$5:$A$1048576,0)+0,15))</f>
        <v/>
      </c>
      <c r="P691" s="255" t="str" cm="1">
        <f t="array" ref="P691">IF(A691="","",INDEX(근로조건!$A$5:$Y$1048576,MATCH(A691,근로조건!$A$5:$A$1048576,0)+0,16))</f>
        <v/>
      </c>
      <c r="Q691" s="256" t="str" cm="1">
        <f t="array" ref="Q691">IF(A691="","",INDEX(근로조건!$A$5:$ZZ$1048576,MATCH(A691,근로조건!$A$5:$A$1048576,0)+0,21))</f>
        <v/>
      </c>
      <c r="R691" s="61"/>
      <c r="S691" s="61"/>
      <c r="T691" s="61"/>
      <c r="U691" s="61"/>
      <c r="V691" s="61"/>
      <c r="W691" s="61"/>
      <c r="X691" s="61"/>
      <c r="Y691" s="61"/>
      <c r="Z691" s="260" t="str">
        <f t="shared" si="33"/>
        <v/>
      </c>
      <c r="AA691" s="260" t="str">
        <f t="shared" si="34"/>
        <v/>
      </c>
      <c r="AB691" s="260" t="str" cm="1">
        <f t="array" ref="AB691">IFERROR(IF(A691="","",INDEX(근로조건!$A$5:$Z$1048576,MATCH(A691,근로조건!$A$5:$A$1048576,0)+0,17)-INDEX(근로조건!$A$5:$Z$1048576,MATCH(A691,근로조건!$A$5:$A$1048576,0)+0,11))*B691,"")</f>
        <v/>
      </c>
      <c r="AC691" s="260" t="str">
        <f t="shared" si="35"/>
        <v/>
      </c>
      <c r="AD691" s="260" t="str" cm="1">
        <f t="array" ref="AD691">IFERROR(IF(A691="","",INDEX(근로조건!$A$5:$L$1048576,MATCH(A691,근로조건!$A$5:$A$1048576,0)+0,12))*B691,"")</f>
        <v/>
      </c>
      <c r="AE691" s="261" t="str" cm="1">
        <f t="array" ref="AE691">IF(A691="","",INDEX(근로조건!$A$5:$AF$1048576,MATCH(A691,근로조건!$A$5:$A$1048576,0)+0,13))</f>
        <v/>
      </c>
      <c r="AF691" s="262" t="str" cm="1">
        <f t="array" ref="AF691">IF(A691="","",INDEX(근로조건!$A$5:$AF$1048576,MATCH(A691,근로조건!$A$5:$A$1048576,0)+0,14))</f>
        <v/>
      </c>
      <c r="AG691" s="261" t="str" cm="1">
        <f t="array" ref="AG691">IF(A691="","",INDEX(근로조건!$A$5:$AF$1048576,MATCH(A691,근로조건!$A$5:$A$1048576,0)+0,11))</f>
        <v/>
      </c>
      <c r="AH691" s="261" t="str" cm="1">
        <f t="array" ref="AH691">IF(A691="","",INDEX(근로조건!$A$5:$AF$1048576,MATCH(A691,근로조건!$A$5:$A$1048576,0)+0,19))</f>
        <v/>
      </c>
      <c r="AI691" s="262" t="str" cm="1">
        <f t="array" ref="AI691">IF(A691="","",INDEX(근로조건!$A$5:$AF$1048576,MATCH(A691,근로조건!$A$5:$A$1048576,0)+0,17))</f>
        <v/>
      </c>
      <c r="AJ691" s="253"/>
      <c r="AK691" s="253"/>
      <c r="AL691" s="253" t="str" cm="1">
        <f t="array" ref="AL691">IF(A691="","",INDEX(근로조건!$A$5:$AF$1048576,MATCH(A691,근로조건!$A$5:$A$1048576,0)+0,20))</f>
        <v/>
      </c>
      <c r="AM691" s="253"/>
      <c r="AN691" s="253"/>
      <c r="AO691" s="253"/>
      <c r="AP691" s="260"/>
      <c r="AQ691" s="123"/>
      <c r="AR691" s="166"/>
      <c r="AS691" s="267"/>
      <c r="AT691" s="266"/>
      <c r="AU691" s="266"/>
      <c r="AV691" s="266"/>
    </row>
    <row r="692" spans="1:48" x14ac:dyDescent="0.3">
      <c r="A692" s="52"/>
      <c r="B692" s="54"/>
      <c r="C692" s="53"/>
      <c r="D692" s="53"/>
      <c r="E692" s="53"/>
      <c r="F692" s="57"/>
      <c r="G692" s="57"/>
      <c r="H692" s="52"/>
      <c r="I692" s="53"/>
      <c r="J692" s="53"/>
      <c r="K692" s="95"/>
      <c r="L692" s="52"/>
      <c r="M692" s="52"/>
      <c r="N692" s="54"/>
      <c r="O692" s="254" t="str" cm="1">
        <f t="array" ref="O692">IF(A692="","",INDEX(근로조건!$A$5:$Y$1048576,MATCH(A692,근로조건!$A$5:$A$1048576,0)+0,15))</f>
        <v/>
      </c>
      <c r="P692" s="255" t="str" cm="1">
        <f t="array" ref="P692">IF(A692="","",INDEX(근로조건!$A$5:$Y$1048576,MATCH(A692,근로조건!$A$5:$A$1048576,0)+0,16))</f>
        <v/>
      </c>
      <c r="Q692" s="256" t="str" cm="1">
        <f t="array" ref="Q692">IF(A692="","",INDEX(근로조건!$A$5:$ZZ$1048576,MATCH(A692,근로조건!$A$5:$A$1048576,0)+0,21))</f>
        <v/>
      </c>
      <c r="R692" s="61"/>
      <c r="S692" s="61"/>
      <c r="T692" s="61"/>
      <c r="U692" s="61"/>
      <c r="V692" s="61"/>
      <c r="W692" s="61"/>
      <c r="X692" s="61"/>
      <c r="Y692" s="61"/>
      <c r="Z692" s="260" t="str">
        <f t="shared" si="33"/>
        <v/>
      </c>
      <c r="AA692" s="260" t="str">
        <f t="shared" si="34"/>
        <v/>
      </c>
      <c r="AB692" s="260" t="str" cm="1">
        <f t="array" ref="AB692">IFERROR(IF(A692="","",INDEX(근로조건!$A$5:$Z$1048576,MATCH(A692,근로조건!$A$5:$A$1048576,0)+0,17)-INDEX(근로조건!$A$5:$Z$1048576,MATCH(A692,근로조건!$A$5:$A$1048576,0)+0,11))*B692,"")</f>
        <v/>
      </c>
      <c r="AC692" s="260" t="str">
        <f t="shared" si="35"/>
        <v/>
      </c>
      <c r="AD692" s="260" t="str" cm="1">
        <f t="array" ref="AD692">IFERROR(IF(A692="","",INDEX(근로조건!$A$5:$L$1048576,MATCH(A692,근로조건!$A$5:$A$1048576,0)+0,12))*B692,"")</f>
        <v/>
      </c>
      <c r="AE692" s="261" t="str" cm="1">
        <f t="array" ref="AE692">IF(A692="","",INDEX(근로조건!$A$5:$AF$1048576,MATCH(A692,근로조건!$A$5:$A$1048576,0)+0,13))</f>
        <v/>
      </c>
      <c r="AF692" s="262" t="str" cm="1">
        <f t="array" ref="AF692">IF(A692="","",INDEX(근로조건!$A$5:$AF$1048576,MATCH(A692,근로조건!$A$5:$A$1048576,0)+0,14))</f>
        <v/>
      </c>
      <c r="AG692" s="261" t="str" cm="1">
        <f t="array" ref="AG692">IF(A692="","",INDEX(근로조건!$A$5:$AF$1048576,MATCH(A692,근로조건!$A$5:$A$1048576,0)+0,11))</f>
        <v/>
      </c>
      <c r="AH692" s="261" t="str" cm="1">
        <f t="array" ref="AH692">IF(A692="","",INDEX(근로조건!$A$5:$AF$1048576,MATCH(A692,근로조건!$A$5:$A$1048576,0)+0,19))</f>
        <v/>
      </c>
      <c r="AI692" s="262" t="str" cm="1">
        <f t="array" ref="AI692">IF(A692="","",INDEX(근로조건!$A$5:$AF$1048576,MATCH(A692,근로조건!$A$5:$A$1048576,0)+0,17))</f>
        <v/>
      </c>
      <c r="AJ692" s="253"/>
      <c r="AK692" s="253"/>
      <c r="AL692" s="253" t="str" cm="1">
        <f t="array" ref="AL692">IF(A692="","",INDEX(근로조건!$A$5:$AF$1048576,MATCH(A692,근로조건!$A$5:$A$1048576,0)+0,20))</f>
        <v/>
      </c>
      <c r="AM692" s="253"/>
      <c r="AN692" s="253"/>
      <c r="AO692" s="253"/>
      <c r="AP692" s="260"/>
      <c r="AQ692" s="123"/>
      <c r="AR692" s="166"/>
      <c r="AS692" s="267"/>
      <c r="AT692" s="266"/>
      <c r="AU692" s="266"/>
      <c r="AV692" s="266"/>
    </row>
    <row r="693" spans="1:48" x14ac:dyDescent="0.3">
      <c r="A693" s="52"/>
      <c r="B693" s="54"/>
      <c r="C693" s="53"/>
      <c r="D693" s="53"/>
      <c r="E693" s="53"/>
      <c r="F693" s="57"/>
      <c r="G693" s="57"/>
      <c r="H693" s="52"/>
      <c r="I693" s="53"/>
      <c r="J693" s="53"/>
      <c r="K693" s="95"/>
      <c r="L693" s="52"/>
      <c r="M693" s="52"/>
      <c r="N693" s="54"/>
      <c r="O693" s="254" t="str" cm="1">
        <f t="array" ref="O693">IF(A693="","",INDEX(근로조건!$A$5:$Y$1048576,MATCH(A693,근로조건!$A$5:$A$1048576,0)+0,15))</f>
        <v/>
      </c>
      <c r="P693" s="255" t="str" cm="1">
        <f t="array" ref="P693">IF(A693="","",INDEX(근로조건!$A$5:$Y$1048576,MATCH(A693,근로조건!$A$5:$A$1048576,0)+0,16))</f>
        <v/>
      </c>
      <c r="Q693" s="256" t="str" cm="1">
        <f t="array" ref="Q693">IF(A693="","",INDEX(근로조건!$A$5:$ZZ$1048576,MATCH(A693,근로조건!$A$5:$A$1048576,0)+0,21))</f>
        <v/>
      </c>
      <c r="R693" s="61"/>
      <c r="S693" s="61"/>
      <c r="T693" s="61"/>
      <c r="U693" s="61"/>
      <c r="V693" s="61"/>
      <c r="W693" s="61"/>
      <c r="X693" s="61"/>
      <c r="Y693" s="61"/>
      <c r="Z693" s="260" t="str">
        <f t="shared" si="33"/>
        <v/>
      </c>
      <c r="AA693" s="260" t="str">
        <f t="shared" si="34"/>
        <v/>
      </c>
      <c r="AB693" s="260" t="str" cm="1">
        <f t="array" ref="AB693">IFERROR(IF(A693="","",INDEX(근로조건!$A$5:$Z$1048576,MATCH(A693,근로조건!$A$5:$A$1048576,0)+0,17)-INDEX(근로조건!$A$5:$Z$1048576,MATCH(A693,근로조건!$A$5:$A$1048576,0)+0,11))*B693,"")</f>
        <v/>
      </c>
      <c r="AC693" s="260" t="str">
        <f t="shared" si="35"/>
        <v/>
      </c>
      <c r="AD693" s="260" t="str" cm="1">
        <f t="array" ref="AD693">IFERROR(IF(A693="","",INDEX(근로조건!$A$5:$L$1048576,MATCH(A693,근로조건!$A$5:$A$1048576,0)+0,12))*B693,"")</f>
        <v/>
      </c>
      <c r="AE693" s="261" t="str" cm="1">
        <f t="array" ref="AE693">IF(A693="","",INDEX(근로조건!$A$5:$AF$1048576,MATCH(A693,근로조건!$A$5:$A$1048576,0)+0,13))</f>
        <v/>
      </c>
      <c r="AF693" s="262" t="str" cm="1">
        <f t="array" ref="AF693">IF(A693="","",INDEX(근로조건!$A$5:$AF$1048576,MATCH(A693,근로조건!$A$5:$A$1048576,0)+0,14))</f>
        <v/>
      </c>
      <c r="AG693" s="261" t="str" cm="1">
        <f t="array" ref="AG693">IF(A693="","",INDEX(근로조건!$A$5:$AF$1048576,MATCH(A693,근로조건!$A$5:$A$1048576,0)+0,11))</f>
        <v/>
      </c>
      <c r="AH693" s="261" t="str" cm="1">
        <f t="array" ref="AH693">IF(A693="","",INDEX(근로조건!$A$5:$AF$1048576,MATCH(A693,근로조건!$A$5:$A$1048576,0)+0,19))</f>
        <v/>
      </c>
      <c r="AI693" s="262" t="str" cm="1">
        <f t="array" ref="AI693">IF(A693="","",INDEX(근로조건!$A$5:$AF$1048576,MATCH(A693,근로조건!$A$5:$A$1048576,0)+0,17))</f>
        <v/>
      </c>
      <c r="AJ693" s="253"/>
      <c r="AK693" s="253"/>
      <c r="AL693" s="253" t="str" cm="1">
        <f t="array" ref="AL693">IF(A693="","",INDEX(근로조건!$A$5:$AF$1048576,MATCH(A693,근로조건!$A$5:$A$1048576,0)+0,20))</f>
        <v/>
      </c>
      <c r="AM693" s="253"/>
      <c r="AN693" s="253"/>
      <c r="AO693" s="253"/>
      <c r="AP693" s="260"/>
      <c r="AQ693" s="123"/>
      <c r="AR693" s="166"/>
      <c r="AS693" s="267"/>
      <c r="AT693" s="266"/>
      <c r="AU693" s="266"/>
      <c r="AV693" s="266"/>
    </row>
    <row r="694" spans="1:48" x14ac:dyDescent="0.3">
      <c r="A694" s="52"/>
      <c r="B694" s="54"/>
      <c r="C694" s="53"/>
      <c r="D694" s="53"/>
      <c r="E694" s="53"/>
      <c r="F694" s="57"/>
      <c r="G694" s="57"/>
      <c r="H694" s="52"/>
      <c r="I694" s="53"/>
      <c r="J694" s="53"/>
      <c r="K694" s="95"/>
      <c r="L694" s="52"/>
      <c r="M694" s="52"/>
      <c r="N694" s="54"/>
      <c r="O694" s="254" t="str" cm="1">
        <f t="array" ref="O694">IF(A694="","",INDEX(근로조건!$A$5:$Y$1048576,MATCH(A694,근로조건!$A$5:$A$1048576,0)+0,15))</f>
        <v/>
      </c>
      <c r="P694" s="255" t="str" cm="1">
        <f t="array" ref="P694">IF(A694="","",INDEX(근로조건!$A$5:$Y$1048576,MATCH(A694,근로조건!$A$5:$A$1048576,0)+0,16))</f>
        <v/>
      </c>
      <c r="Q694" s="256" t="str" cm="1">
        <f t="array" ref="Q694">IF(A694="","",INDEX(근로조건!$A$5:$ZZ$1048576,MATCH(A694,근로조건!$A$5:$A$1048576,0)+0,21))</f>
        <v/>
      </c>
      <c r="R694" s="61"/>
      <c r="S694" s="61"/>
      <c r="T694" s="61"/>
      <c r="U694" s="61"/>
      <c r="V694" s="61"/>
      <c r="W694" s="61"/>
      <c r="X694" s="61"/>
      <c r="Y694" s="61"/>
      <c r="Z694" s="260" t="str">
        <f t="shared" si="33"/>
        <v/>
      </c>
      <c r="AA694" s="260" t="str">
        <f t="shared" si="34"/>
        <v/>
      </c>
      <c r="AB694" s="260" t="str" cm="1">
        <f t="array" ref="AB694">IFERROR(IF(A694="","",INDEX(근로조건!$A$5:$Z$1048576,MATCH(A694,근로조건!$A$5:$A$1048576,0)+0,17)-INDEX(근로조건!$A$5:$Z$1048576,MATCH(A694,근로조건!$A$5:$A$1048576,0)+0,11))*B694,"")</f>
        <v/>
      </c>
      <c r="AC694" s="260" t="str">
        <f t="shared" si="35"/>
        <v/>
      </c>
      <c r="AD694" s="260" t="str" cm="1">
        <f t="array" ref="AD694">IFERROR(IF(A694="","",INDEX(근로조건!$A$5:$L$1048576,MATCH(A694,근로조건!$A$5:$A$1048576,0)+0,12))*B694,"")</f>
        <v/>
      </c>
      <c r="AE694" s="261" t="str" cm="1">
        <f t="array" ref="AE694">IF(A694="","",INDEX(근로조건!$A$5:$AF$1048576,MATCH(A694,근로조건!$A$5:$A$1048576,0)+0,13))</f>
        <v/>
      </c>
      <c r="AF694" s="262" t="str" cm="1">
        <f t="array" ref="AF694">IF(A694="","",INDEX(근로조건!$A$5:$AF$1048576,MATCH(A694,근로조건!$A$5:$A$1048576,0)+0,14))</f>
        <v/>
      </c>
      <c r="AG694" s="261" t="str" cm="1">
        <f t="array" ref="AG694">IF(A694="","",INDEX(근로조건!$A$5:$AF$1048576,MATCH(A694,근로조건!$A$5:$A$1048576,0)+0,11))</f>
        <v/>
      </c>
      <c r="AH694" s="261" t="str" cm="1">
        <f t="array" ref="AH694">IF(A694="","",INDEX(근로조건!$A$5:$AF$1048576,MATCH(A694,근로조건!$A$5:$A$1048576,0)+0,19))</f>
        <v/>
      </c>
      <c r="AI694" s="262" t="str" cm="1">
        <f t="array" ref="AI694">IF(A694="","",INDEX(근로조건!$A$5:$AF$1048576,MATCH(A694,근로조건!$A$5:$A$1048576,0)+0,17))</f>
        <v/>
      </c>
      <c r="AJ694" s="253"/>
      <c r="AK694" s="253"/>
      <c r="AL694" s="253" t="str" cm="1">
        <f t="array" ref="AL694">IF(A694="","",INDEX(근로조건!$A$5:$AF$1048576,MATCH(A694,근로조건!$A$5:$A$1048576,0)+0,20))</f>
        <v/>
      </c>
      <c r="AM694" s="253"/>
      <c r="AN694" s="253"/>
      <c r="AO694" s="253"/>
      <c r="AP694" s="260"/>
      <c r="AQ694" s="123"/>
      <c r="AR694" s="166"/>
      <c r="AS694" s="267"/>
      <c r="AT694" s="266"/>
      <c r="AU694" s="266"/>
      <c r="AV694" s="266"/>
    </row>
    <row r="695" spans="1:48" x14ac:dyDescent="0.3">
      <c r="A695" s="52"/>
      <c r="B695" s="54"/>
      <c r="C695" s="53"/>
      <c r="D695" s="53"/>
      <c r="E695" s="53"/>
      <c r="F695" s="57"/>
      <c r="G695" s="57"/>
      <c r="H695" s="52"/>
      <c r="I695" s="53"/>
      <c r="J695" s="53"/>
      <c r="K695" s="95"/>
      <c r="L695" s="52"/>
      <c r="M695" s="52"/>
      <c r="N695" s="54"/>
      <c r="O695" s="254" t="str" cm="1">
        <f t="array" ref="O695">IF(A695="","",INDEX(근로조건!$A$5:$Y$1048576,MATCH(A695,근로조건!$A$5:$A$1048576,0)+0,15))</f>
        <v/>
      </c>
      <c r="P695" s="255" t="str" cm="1">
        <f t="array" ref="P695">IF(A695="","",INDEX(근로조건!$A$5:$Y$1048576,MATCH(A695,근로조건!$A$5:$A$1048576,0)+0,16))</f>
        <v/>
      </c>
      <c r="Q695" s="256" t="str" cm="1">
        <f t="array" ref="Q695">IF(A695="","",INDEX(근로조건!$A$5:$ZZ$1048576,MATCH(A695,근로조건!$A$5:$A$1048576,0)+0,21))</f>
        <v/>
      </c>
      <c r="R695" s="61"/>
      <c r="S695" s="61"/>
      <c r="T695" s="61"/>
      <c r="U695" s="61"/>
      <c r="V695" s="61"/>
      <c r="W695" s="61"/>
      <c r="X695" s="61"/>
      <c r="Y695" s="61"/>
      <c r="Z695" s="260" t="str">
        <f t="shared" si="33"/>
        <v/>
      </c>
      <c r="AA695" s="260" t="str">
        <f t="shared" si="34"/>
        <v/>
      </c>
      <c r="AB695" s="260" t="str" cm="1">
        <f t="array" ref="AB695">IFERROR(IF(A695="","",INDEX(근로조건!$A$5:$Z$1048576,MATCH(A695,근로조건!$A$5:$A$1048576,0)+0,17)-INDEX(근로조건!$A$5:$Z$1048576,MATCH(A695,근로조건!$A$5:$A$1048576,0)+0,11))*B695,"")</f>
        <v/>
      </c>
      <c r="AC695" s="260" t="str">
        <f t="shared" si="35"/>
        <v/>
      </c>
      <c r="AD695" s="260" t="str" cm="1">
        <f t="array" ref="AD695">IFERROR(IF(A695="","",INDEX(근로조건!$A$5:$L$1048576,MATCH(A695,근로조건!$A$5:$A$1048576,0)+0,12))*B695,"")</f>
        <v/>
      </c>
      <c r="AE695" s="261" t="str" cm="1">
        <f t="array" ref="AE695">IF(A695="","",INDEX(근로조건!$A$5:$AF$1048576,MATCH(A695,근로조건!$A$5:$A$1048576,0)+0,13))</f>
        <v/>
      </c>
      <c r="AF695" s="262" t="str" cm="1">
        <f t="array" ref="AF695">IF(A695="","",INDEX(근로조건!$A$5:$AF$1048576,MATCH(A695,근로조건!$A$5:$A$1048576,0)+0,14))</f>
        <v/>
      </c>
      <c r="AG695" s="261" t="str" cm="1">
        <f t="array" ref="AG695">IF(A695="","",INDEX(근로조건!$A$5:$AF$1048576,MATCH(A695,근로조건!$A$5:$A$1048576,0)+0,11))</f>
        <v/>
      </c>
      <c r="AH695" s="261" t="str" cm="1">
        <f t="array" ref="AH695">IF(A695="","",INDEX(근로조건!$A$5:$AF$1048576,MATCH(A695,근로조건!$A$5:$A$1048576,0)+0,19))</f>
        <v/>
      </c>
      <c r="AI695" s="262" t="str" cm="1">
        <f t="array" ref="AI695">IF(A695="","",INDEX(근로조건!$A$5:$AF$1048576,MATCH(A695,근로조건!$A$5:$A$1048576,0)+0,17))</f>
        <v/>
      </c>
      <c r="AJ695" s="253"/>
      <c r="AK695" s="253"/>
      <c r="AL695" s="253" t="str" cm="1">
        <f t="array" ref="AL695">IF(A695="","",INDEX(근로조건!$A$5:$AF$1048576,MATCH(A695,근로조건!$A$5:$A$1048576,0)+0,20))</f>
        <v/>
      </c>
      <c r="AM695" s="253"/>
      <c r="AN695" s="253"/>
      <c r="AO695" s="253"/>
      <c r="AP695" s="260"/>
      <c r="AQ695" s="123"/>
      <c r="AR695" s="166"/>
      <c r="AS695" s="267"/>
      <c r="AT695" s="266"/>
      <c r="AU695" s="266"/>
      <c r="AV695" s="266"/>
    </row>
    <row r="696" spans="1:48" x14ac:dyDescent="0.3">
      <c r="A696" s="52"/>
      <c r="B696" s="54"/>
      <c r="C696" s="53"/>
      <c r="D696" s="53"/>
      <c r="E696" s="53"/>
      <c r="F696" s="57"/>
      <c r="G696" s="57"/>
      <c r="H696" s="52"/>
      <c r="I696" s="53"/>
      <c r="J696" s="53"/>
      <c r="K696" s="95"/>
      <c r="L696" s="52"/>
      <c r="M696" s="52"/>
      <c r="N696" s="54"/>
      <c r="O696" s="254" t="str" cm="1">
        <f t="array" ref="O696">IF(A696="","",INDEX(근로조건!$A$5:$Y$1048576,MATCH(A696,근로조건!$A$5:$A$1048576,0)+0,15))</f>
        <v/>
      </c>
      <c r="P696" s="255" t="str" cm="1">
        <f t="array" ref="P696">IF(A696="","",INDEX(근로조건!$A$5:$Y$1048576,MATCH(A696,근로조건!$A$5:$A$1048576,0)+0,16))</f>
        <v/>
      </c>
      <c r="Q696" s="256" t="str" cm="1">
        <f t="array" ref="Q696">IF(A696="","",INDEX(근로조건!$A$5:$ZZ$1048576,MATCH(A696,근로조건!$A$5:$A$1048576,0)+0,21))</f>
        <v/>
      </c>
      <c r="R696" s="61"/>
      <c r="S696" s="61"/>
      <c r="T696" s="61"/>
      <c r="U696" s="61"/>
      <c r="V696" s="61"/>
      <c r="W696" s="61"/>
      <c r="X696" s="61"/>
      <c r="Y696" s="61"/>
      <c r="Z696" s="260" t="str">
        <f t="shared" si="33"/>
        <v/>
      </c>
      <c r="AA696" s="260" t="str">
        <f t="shared" si="34"/>
        <v/>
      </c>
      <c r="AB696" s="260" t="str" cm="1">
        <f t="array" ref="AB696">IFERROR(IF(A696="","",INDEX(근로조건!$A$5:$Z$1048576,MATCH(A696,근로조건!$A$5:$A$1048576,0)+0,17)-INDEX(근로조건!$A$5:$Z$1048576,MATCH(A696,근로조건!$A$5:$A$1048576,0)+0,11))*B696,"")</f>
        <v/>
      </c>
      <c r="AC696" s="260" t="str">
        <f t="shared" si="35"/>
        <v/>
      </c>
      <c r="AD696" s="260" t="str" cm="1">
        <f t="array" ref="AD696">IFERROR(IF(A696="","",INDEX(근로조건!$A$5:$L$1048576,MATCH(A696,근로조건!$A$5:$A$1048576,0)+0,12))*B696,"")</f>
        <v/>
      </c>
      <c r="AE696" s="261" t="str" cm="1">
        <f t="array" ref="AE696">IF(A696="","",INDEX(근로조건!$A$5:$AF$1048576,MATCH(A696,근로조건!$A$5:$A$1048576,0)+0,13))</f>
        <v/>
      </c>
      <c r="AF696" s="262" t="str" cm="1">
        <f t="array" ref="AF696">IF(A696="","",INDEX(근로조건!$A$5:$AF$1048576,MATCH(A696,근로조건!$A$5:$A$1048576,0)+0,14))</f>
        <v/>
      </c>
      <c r="AG696" s="261" t="str" cm="1">
        <f t="array" ref="AG696">IF(A696="","",INDEX(근로조건!$A$5:$AF$1048576,MATCH(A696,근로조건!$A$5:$A$1048576,0)+0,11))</f>
        <v/>
      </c>
      <c r="AH696" s="261" t="str" cm="1">
        <f t="array" ref="AH696">IF(A696="","",INDEX(근로조건!$A$5:$AF$1048576,MATCH(A696,근로조건!$A$5:$A$1048576,0)+0,19))</f>
        <v/>
      </c>
      <c r="AI696" s="262" t="str" cm="1">
        <f t="array" ref="AI696">IF(A696="","",INDEX(근로조건!$A$5:$AF$1048576,MATCH(A696,근로조건!$A$5:$A$1048576,0)+0,17))</f>
        <v/>
      </c>
      <c r="AJ696" s="253"/>
      <c r="AK696" s="253"/>
      <c r="AL696" s="253" t="str" cm="1">
        <f t="array" ref="AL696">IF(A696="","",INDEX(근로조건!$A$5:$AF$1048576,MATCH(A696,근로조건!$A$5:$A$1048576,0)+0,20))</f>
        <v/>
      </c>
      <c r="AM696" s="253"/>
      <c r="AN696" s="253"/>
      <c r="AO696" s="253"/>
      <c r="AP696" s="260"/>
      <c r="AQ696" s="123"/>
      <c r="AR696" s="166"/>
      <c r="AS696" s="267"/>
      <c r="AT696" s="266"/>
      <c r="AU696" s="266"/>
      <c r="AV696" s="266"/>
    </row>
    <row r="697" spans="1:48" x14ac:dyDescent="0.3">
      <c r="A697" s="52"/>
      <c r="B697" s="54"/>
      <c r="C697" s="53"/>
      <c r="D697" s="53"/>
      <c r="E697" s="53"/>
      <c r="F697" s="57"/>
      <c r="G697" s="57"/>
      <c r="H697" s="52"/>
      <c r="I697" s="53"/>
      <c r="J697" s="53"/>
      <c r="K697" s="95"/>
      <c r="L697" s="52"/>
      <c r="M697" s="52"/>
      <c r="N697" s="54"/>
      <c r="O697" s="254" t="str" cm="1">
        <f t="array" ref="O697">IF(A697="","",INDEX(근로조건!$A$5:$Y$1048576,MATCH(A697,근로조건!$A$5:$A$1048576,0)+0,15))</f>
        <v/>
      </c>
      <c r="P697" s="255" t="str" cm="1">
        <f t="array" ref="P697">IF(A697="","",INDEX(근로조건!$A$5:$Y$1048576,MATCH(A697,근로조건!$A$5:$A$1048576,0)+0,16))</f>
        <v/>
      </c>
      <c r="Q697" s="256" t="str" cm="1">
        <f t="array" ref="Q697">IF(A697="","",INDEX(근로조건!$A$5:$ZZ$1048576,MATCH(A697,근로조건!$A$5:$A$1048576,0)+0,21))</f>
        <v/>
      </c>
      <c r="R697" s="61"/>
      <c r="S697" s="61"/>
      <c r="T697" s="61"/>
      <c r="U697" s="61"/>
      <c r="V697" s="61"/>
      <c r="W697" s="61"/>
      <c r="X697" s="61"/>
      <c r="Y697" s="61"/>
      <c r="Z697" s="260" t="str">
        <f t="shared" si="33"/>
        <v/>
      </c>
      <c r="AA697" s="260" t="str">
        <f t="shared" si="34"/>
        <v/>
      </c>
      <c r="AB697" s="260" t="str" cm="1">
        <f t="array" ref="AB697">IFERROR(IF(A697="","",INDEX(근로조건!$A$5:$Z$1048576,MATCH(A697,근로조건!$A$5:$A$1048576,0)+0,17)-INDEX(근로조건!$A$5:$Z$1048576,MATCH(A697,근로조건!$A$5:$A$1048576,0)+0,11))*B697,"")</f>
        <v/>
      </c>
      <c r="AC697" s="260" t="str">
        <f t="shared" si="35"/>
        <v/>
      </c>
      <c r="AD697" s="260" t="str" cm="1">
        <f t="array" ref="AD697">IFERROR(IF(A697="","",INDEX(근로조건!$A$5:$L$1048576,MATCH(A697,근로조건!$A$5:$A$1048576,0)+0,12))*B697,"")</f>
        <v/>
      </c>
      <c r="AE697" s="261" t="str" cm="1">
        <f t="array" ref="AE697">IF(A697="","",INDEX(근로조건!$A$5:$AF$1048576,MATCH(A697,근로조건!$A$5:$A$1048576,0)+0,13))</f>
        <v/>
      </c>
      <c r="AF697" s="262" t="str" cm="1">
        <f t="array" ref="AF697">IF(A697="","",INDEX(근로조건!$A$5:$AF$1048576,MATCH(A697,근로조건!$A$5:$A$1048576,0)+0,14))</f>
        <v/>
      </c>
      <c r="AG697" s="261" t="str" cm="1">
        <f t="array" ref="AG697">IF(A697="","",INDEX(근로조건!$A$5:$AF$1048576,MATCH(A697,근로조건!$A$5:$A$1048576,0)+0,11))</f>
        <v/>
      </c>
      <c r="AH697" s="261" t="str" cm="1">
        <f t="array" ref="AH697">IF(A697="","",INDEX(근로조건!$A$5:$AF$1048576,MATCH(A697,근로조건!$A$5:$A$1048576,0)+0,19))</f>
        <v/>
      </c>
      <c r="AI697" s="262" t="str" cm="1">
        <f t="array" ref="AI697">IF(A697="","",INDEX(근로조건!$A$5:$AF$1048576,MATCH(A697,근로조건!$A$5:$A$1048576,0)+0,17))</f>
        <v/>
      </c>
      <c r="AJ697" s="253"/>
      <c r="AK697" s="253"/>
      <c r="AL697" s="253" t="str" cm="1">
        <f t="array" ref="AL697">IF(A697="","",INDEX(근로조건!$A$5:$AF$1048576,MATCH(A697,근로조건!$A$5:$A$1048576,0)+0,20))</f>
        <v/>
      </c>
      <c r="AM697" s="253"/>
      <c r="AN697" s="253"/>
      <c r="AO697" s="253"/>
      <c r="AP697" s="260"/>
      <c r="AQ697" s="123"/>
      <c r="AR697" s="166"/>
      <c r="AS697" s="267"/>
      <c r="AT697" s="266"/>
      <c r="AU697" s="266"/>
      <c r="AV697" s="266"/>
    </row>
    <row r="698" spans="1:48" x14ac:dyDescent="0.3">
      <c r="A698" s="52"/>
      <c r="B698" s="54"/>
      <c r="C698" s="53"/>
      <c r="D698" s="53"/>
      <c r="E698" s="53"/>
      <c r="F698" s="57"/>
      <c r="G698" s="57"/>
      <c r="H698" s="52"/>
      <c r="I698" s="53"/>
      <c r="J698" s="53"/>
      <c r="K698" s="95"/>
      <c r="L698" s="52"/>
      <c r="M698" s="52"/>
      <c r="N698" s="54"/>
      <c r="O698" s="254" t="str" cm="1">
        <f t="array" ref="O698">IF(A698="","",INDEX(근로조건!$A$5:$Y$1048576,MATCH(A698,근로조건!$A$5:$A$1048576,0)+0,15))</f>
        <v/>
      </c>
      <c r="P698" s="255" t="str" cm="1">
        <f t="array" ref="P698">IF(A698="","",INDEX(근로조건!$A$5:$Y$1048576,MATCH(A698,근로조건!$A$5:$A$1048576,0)+0,16))</f>
        <v/>
      </c>
      <c r="Q698" s="256" t="str" cm="1">
        <f t="array" ref="Q698">IF(A698="","",INDEX(근로조건!$A$5:$ZZ$1048576,MATCH(A698,근로조건!$A$5:$A$1048576,0)+0,21))</f>
        <v/>
      </c>
      <c r="R698" s="61"/>
      <c r="S698" s="61"/>
      <c r="T698" s="61"/>
      <c r="U698" s="61"/>
      <c r="V698" s="61"/>
      <c r="W698" s="61"/>
      <c r="X698" s="61"/>
      <c r="Y698" s="61"/>
      <c r="Z698" s="260" t="str">
        <f t="shared" si="33"/>
        <v/>
      </c>
      <c r="AA698" s="260" t="str">
        <f t="shared" si="34"/>
        <v/>
      </c>
      <c r="AB698" s="260" t="str" cm="1">
        <f t="array" ref="AB698">IFERROR(IF(A698="","",INDEX(근로조건!$A$5:$Z$1048576,MATCH(A698,근로조건!$A$5:$A$1048576,0)+0,17)-INDEX(근로조건!$A$5:$Z$1048576,MATCH(A698,근로조건!$A$5:$A$1048576,0)+0,11))*B698,"")</f>
        <v/>
      </c>
      <c r="AC698" s="260" t="str">
        <f t="shared" si="35"/>
        <v/>
      </c>
      <c r="AD698" s="260" t="str" cm="1">
        <f t="array" ref="AD698">IFERROR(IF(A698="","",INDEX(근로조건!$A$5:$L$1048576,MATCH(A698,근로조건!$A$5:$A$1048576,0)+0,12))*B698,"")</f>
        <v/>
      </c>
      <c r="AE698" s="261" t="str" cm="1">
        <f t="array" ref="AE698">IF(A698="","",INDEX(근로조건!$A$5:$AF$1048576,MATCH(A698,근로조건!$A$5:$A$1048576,0)+0,13))</f>
        <v/>
      </c>
      <c r="AF698" s="262" t="str" cm="1">
        <f t="array" ref="AF698">IF(A698="","",INDEX(근로조건!$A$5:$AF$1048576,MATCH(A698,근로조건!$A$5:$A$1048576,0)+0,14))</f>
        <v/>
      </c>
      <c r="AG698" s="261" t="str" cm="1">
        <f t="array" ref="AG698">IF(A698="","",INDEX(근로조건!$A$5:$AF$1048576,MATCH(A698,근로조건!$A$5:$A$1048576,0)+0,11))</f>
        <v/>
      </c>
      <c r="AH698" s="261" t="str" cm="1">
        <f t="array" ref="AH698">IF(A698="","",INDEX(근로조건!$A$5:$AF$1048576,MATCH(A698,근로조건!$A$5:$A$1048576,0)+0,19))</f>
        <v/>
      </c>
      <c r="AI698" s="262" t="str" cm="1">
        <f t="array" ref="AI698">IF(A698="","",INDEX(근로조건!$A$5:$AF$1048576,MATCH(A698,근로조건!$A$5:$A$1048576,0)+0,17))</f>
        <v/>
      </c>
      <c r="AJ698" s="253"/>
      <c r="AK698" s="253"/>
      <c r="AL698" s="253" t="str" cm="1">
        <f t="array" ref="AL698">IF(A698="","",INDEX(근로조건!$A$5:$AF$1048576,MATCH(A698,근로조건!$A$5:$A$1048576,0)+0,20))</f>
        <v/>
      </c>
      <c r="AM698" s="253"/>
      <c r="AN698" s="253"/>
      <c r="AO698" s="253"/>
      <c r="AP698" s="260"/>
      <c r="AQ698" s="123"/>
      <c r="AR698" s="166"/>
      <c r="AS698" s="267"/>
      <c r="AT698" s="266"/>
      <c r="AU698" s="266"/>
      <c r="AV698" s="266"/>
    </row>
    <row r="699" spans="1:48" x14ac:dyDescent="0.3">
      <c r="A699" s="52"/>
      <c r="B699" s="54"/>
      <c r="C699" s="53"/>
      <c r="D699" s="53"/>
      <c r="E699" s="53"/>
      <c r="F699" s="57"/>
      <c r="G699" s="57"/>
      <c r="H699" s="52"/>
      <c r="I699" s="53"/>
      <c r="J699" s="53"/>
      <c r="K699" s="95"/>
      <c r="L699" s="52"/>
      <c r="M699" s="52"/>
      <c r="N699" s="54"/>
      <c r="O699" s="254" t="str" cm="1">
        <f t="array" ref="O699">IF(A699="","",INDEX(근로조건!$A$5:$Y$1048576,MATCH(A699,근로조건!$A$5:$A$1048576,0)+0,15))</f>
        <v/>
      </c>
      <c r="P699" s="255" t="str" cm="1">
        <f t="array" ref="P699">IF(A699="","",INDEX(근로조건!$A$5:$Y$1048576,MATCH(A699,근로조건!$A$5:$A$1048576,0)+0,16))</f>
        <v/>
      </c>
      <c r="Q699" s="256" t="str" cm="1">
        <f t="array" ref="Q699">IF(A699="","",INDEX(근로조건!$A$5:$ZZ$1048576,MATCH(A699,근로조건!$A$5:$A$1048576,0)+0,21))</f>
        <v/>
      </c>
      <c r="R699" s="61"/>
      <c r="S699" s="61"/>
      <c r="T699" s="61"/>
      <c r="U699" s="61"/>
      <c r="V699" s="61"/>
      <c r="W699" s="61"/>
      <c r="X699" s="61"/>
      <c r="Y699" s="61"/>
      <c r="Z699" s="260" t="str">
        <f t="shared" si="33"/>
        <v/>
      </c>
      <c r="AA699" s="260" t="str">
        <f t="shared" si="34"/>
        <v/>
      </c>
      <c r="AB699" s="260" t="str" cm="1">
        <f t="array" ref="AB699">IFERROR(IF(A699="","",INDEX(근로조건!$A$5:$Z$1048576,MATCH(A699,근로조건!$A$5:$A$1048576,0)+0,17)-INDEX(근로조건!$A$5:$Z$1048576,MATCH(A699,근로조건!$A$5:$A$1048576,0)+0,11))*B699,"")</f>
        <v/>
      </c>
      <c r="AC699" s="260" t="str">
        <f t="shared" si="35"/>
        <v/>
      </c>
      <c r="AD699" s="260" t="str" cm="1">
        <f t="array" ref="AD699">IFERROR(IF(A699="","",INDEX(근로조건!$A$5:$L$1048576,MATCH(A699,근로조건!$A$5:$A$1048576,0)+0,12))*B699,"")</f>
        <v/>
      </c>
      <c r="AE699" s="261" t="str" cm="1">
        <f t="array" ref="AE699">IF(A699="","",INDEX(근로조건!$A$5:$AF$1048576,MATCH(A699,근로조건!$A$5:$A$1048576,0)+0,13))</f>
        <v/>
      </c>
      <c r="AF699" s="262" t="str" cm="1">
        <f t="array" ref="AF699">IF(A699="","",INDEX(근로조건!$A$5:$AF$1048576,MATCH(A699,근로조건!$A$5:$A$1048576,0)+0,14))</f>
        <v/>
      </c>
      <c r="AG699" s="261" t="str" cm="1">
        <f t="array" ref="AG699">IF(A699="","",INDEX(근로조건!$A$5:$AF$1048576,MATCH(A699,근로조건!$A$5:$A$1048576,0)+0,11))</f>
        <v/>
      </c>
      <c r="AH699" s="261" t="str" cm="1">
        <f t="array" ref="AH699">IF(A699="","",INDEX(근로조건!$A$5:$AF$1048576,MATCH(A699,근로조건!$A$5:$A$1048576,0)+0,19))</f>
        <v/>
      </c>
      <c r="AI699" s="262" t="str" cm="1">
        <f t="array" ref="AI699">IF(A699="","",INDEX(근로조건!$A$5:$AF$1048576,MATCH(A699,근로조건!$A$5:$A$1048576,0)+0,17))</f>
        <v/>
      </c>
      <c r="AJ699" s="253"/>
      <c r="AK699" s="253"/>
      <c r="AL699" s="253" t="str" cm="1">
        <f t="array" ref="AL699">IF(A699="","",INDEX(근로조건!$A$5:$AF$1048576,MATCH(A699,근로조건!$A$5:$A$1048576,0)+0,20))</f>
        <v/>
      </c>
      <c r="AM699" s="253"/>
      <c r="AN699" s="253"/>
      <c r="AO699" s="253"/>
      <c r="AP699" s="260"/>
      <c r="AQ699" s="123"/>
      <c r="AR699" s="166"/>
      <c r="AS699" s="267"/>
      <c r="AT699" s="266"/>
      <c r="AU699" s="266"/>
      <c r="AV699" s="266"/>
    </row>
    <row r="700" spans="1:48" x14ac:dyDescent="0.3">
      <c r="A700" s="52"/>
      <c r="B700" s="54"/>
      <c r="C700" s="53"/>
      <c r="D700" s="53"/>
      <c r="E700" s="53"/>
      <c r="F700" s="57"/>
      <c r="G700" s="57"/>
      <c r="H700" s="52"/>
      <c r="I700" s="53"/>
      <c r="J700" s="53"/>
      <c r="K700" s="95"/>
      <c r="L700" s="52"/>
      <c r="M700" s="52"/>
      <c r="N700" s="54"/>
      <c r="O700" s="254" t="str" cm="1">
        <f t="array" ref="O700">IF(A700="","",INDEX(근로조건!$A$5:$Y$1048576,MATCH(A700,근로조건!$A$5:$A$1048576,0)+0,15))</f>
        <v/>
      </c>
      <c r="P700" s="255" t="str" cm="1">
        <f t="array" ref="P700">IF(A700="","",INDEX(근로조건!$A$5:$Y$1048576,MATCH(A700,근로조건!$A$5:$A$1048576,0)+0,16))</f>
        <v/>
      </c>
      <c r="Q700" s="256" t="str" cm="1">
        <f t="array" ref="Q700">IF(A700="","",INDEX(근로조건!$A$5:$ZZ$1048576,MATCH(A700,근로조건!$A$5:$A$1048576,0)+0,21))</f>
        <v/>
      </c>
      <c r="R700" s="61"/>
      <c r="S700" s="61"/>
      <c r="T700" s="61"/>
      <c r="U700" s="61"/>
      <c r="V700" s="61"/>
      <c r="W700" s="61"/>
      <c r="X700" s="61"/>
      <c r="Y700" s="61"/>
      <c r="Z700" s="260" t="str">
        <f t="shared" si="33"/>
        <v/>
      </c>
      <c r="AA700" s="260" t="str">
        <f t="shared" si="34"/>
        <v/>
      </c>
      <c r="AB700" s="260" t="str" cm="1">
        <f t="array" ref="AB700">IFERROR(IF(A700="","",INDEX(근로조건!$A$5:$Z$1048576,MATCH(A700,근로조건!$A$5:$A$1048576,0)+0,17)-INDEX(근로조건!$A$5:$Z$1048576,MATCH(A700,근로조건!$A$5:$A$1048576,0)+0,11))*B700,"")</f>
        <v/>
      </c>
      <c r="AC700" s="260" t="str">
        <f t="shared" si="35"/>
        <v/>
      </c>
      <c r="AD700" s="260" t="str" cm="1">
        <f t="array" ref="AD700">IFERROR(IF(A700="","",INDEX(근로조건!$A$5:$L$1048576,MATCH(A700,근로조건!$A$5:$A$1048576,0)+0,12))*B700,"")</f>
        <v/>
      </c>
      <c r="AE700" s="261" t="str" cm="1">
        <f t="array" ref="AE700">IF(A700="","",INDEX(근로조건!$A$5:$AF$1048576,MATCH(A700,근로조건!$A$5:$A$1048576,0)+0,13))</f>
        <v/>
      </c>
      <c r="AF700" s="262" t="str" cm="1">
        <f t="array" ref="AF700">IF(A700="","",INDEX(근로조건!$A$5:$AF$1048576,MATCH(A700,근로조건!$A$5:$A$1048576,0)+0,14))</f>
        <v/>
      </c>
      <c r="AG700" s="261" t="str" cm="1">
        <f t="array" ref="AG700">IF(A700="","",INDEX(근로조건!$A$5:$AF$1048576,MATCH(A700,근로조건!$A$5:$A$1048576,0)+0,11))</f>
        <v/>
      </c>
      <c r="AH700" s="261" t="str" cm="1">
        <f t="array" ref="AH700">IF(A700="","",INDEX(근로조건!$A$5:$AF$1048576,MATCH(A700,근로조건!$A$5:$A$1048576,0)+0,19))</f>
        <v/>
      </c>
      <c r="AI700" s="262" t="str" cm="1">
        <f t="array" ref="AI700">IF(A700="","",INDEX(근로조건!$A$5:$AF$1048576,MATCH(A700,근로조건!$A$5:$A$1048576,0)+0,17))</f>
        <v/>
      </c>
      <c r="AJ700" s="253"/>
      <c r="AK700" s="253"/>
      <c r="AL700" s="253" t="str" cm="1">
        <f t="array" ref="AL700">IF(A700="","",INDEX(근로조건!$A$5:$AF$1048576,MATCH(A700,근로조건!$A$5:$A$1048576,0)+0,20))</f>
        <v/>
      </c>
      <c r="AM700" s="253"/>
      <c r="AN700" s="253"/>
      <c r="AO700" s="253"/>
      <c r="AP700" s="260"/>
      <c r="AQ700" s="123"/>
      <c r="AR700" s="166"/>
      <c r="AS700" s="267"/>
      <c r="AT700" s="266"/>
      <c r="AU700" s="266"/>
      <c r="AV700" s="266"/>
    </row>
    <row r="701" spans="1:48" x14ac:dyDescent="0.3">
      <c r="A701" s="52"/>
      <c r="B701" s="54"/>
      <c r="C701" s="53"/>
      <c r="D701" s="53"/>
      <c r="E701" s="53"/>
      <c r="F701" s="57"/>
      <c r="G701" s="57"/>
      <c r="H701" s="52"/>
      <c r="I701" s="53"/>
      <c r="J701" s="53"/>
      <c r="K701" s="95"/>
      <c r="L701" s="52"/>
      <c r="M701" s="52"/>
      <c r="N701" s="54"/>
      <c r="O701" s="254" t="str" cm="1">
        <f t="array" ref="O701">IF(A701="","",INDEX(근로조건!$A$5:$Y$1048576,MATCH(A701,근로조건!$A$5:$A$1048576,0)+0,15))</f>
        <v/>
      </c>
      <c r="P701" s="255" t="str" cm="1">
        <f t="array" ref="P701">IF(A701="","",INDEX(근로조건!$A$5:$Y$1048576,MATCH(A701,근로조건!$A$5:$A$1048576,0)+0,16))</f>
        <v/>
      </c>
      <c r="Q701" s="256" t="str" cm="1">
        <f t="array" ref="Q701">IF(A701="","",INDEX(근로조건!$A$5:$ZZ$1048576,MATCH(A701,근로조건!$A$5:$A$1048576,0)+0,21))</f>
        <v/>
      </c>
      <c r="R701" s="61"/>
      <c r="S701" s="61"/>
      <c r="T701" s="61"/>
      <c r="U701" s="61"/>
      <c r="V701" s="61"/>
      <c r="W701" s="61"/>
      <c r="X701" s="61"/>
      <c r="Y701" s="61"/>
      <c r="Z701" s="260" t="str">
        <f t="shared" si="33"/>
        <v/>
      </c>
      <c r="AA701" s="260" t="str">
        <f t="shared" si="34"/>
        <v/>
      </c>
      <c r="AB701" s="260" t="str" cm="1">
        <f t="array" ref="AB701">IFERROR(IF(A701="","",INDEX(근로조건!$A$5:$Z$1048576,MATCH(A701,근로조건!$A$5:$A$1048576,0)+0,17)-INDEX(근로조건!$A$5:$Z$1048576,MATCH(A701,근로조건!$A$5:$A$1048576,0)+0,11))*B701,"")</f>
        <v/>
      </c>
      <c r="AC701" s="260" t="str">
        <f t="shared" si="35"/>
        <v/>
      </c>
      <c r="AD701" s="260" t="str" cm="1">
        <f t="array" ref="AD701">IFERROR(IF(A701="","",INDEX(근로조건!$A$5:$L$1048576,MATCH(A701,근로조건!$A$5:$A$1048576,0)+0,12))*B701,"")</f>
        <v/>
      </c>
      <c r="AE701" s="261" t="str" cm="1">
        <f t="array" ref="AE701">IF(A701="","",INDEX(근로조건!$A$5:$AF$1048576,MATCH(A701,근로조건!$A$5:$A$1048576,0)+0,13))</f>
        <v/>
      </c>
      <c r="AF701" s="262" t="str" cm="1">
        <f t="array" ref="AF701">IF(A701="","",INDEX(근로조건!$A$5:$AF$1048576,MATCH(A701,근로조건!$A$5:$A$1048576,0)+0,14))</f>
        <v/>
      </c>
      <c r="AG701" s="261" t="str" cm="1">
        <f t="array" ref="AG701">IF(A701="","",INDEX(근로조건!$A$5:$AF$1048576,MATCH(A701,근로조건!$A$5:$A$1048576,0)+0,11))</f>
        <v/>
      </c>
      <c r="AH701" s="261" t="str" cm="1">
        <f t="array" ref="AH701">IF(A701="","",INDEX(근로조건!$A$5:$AF$1048576,MATCH(A701,근로조건!$A$5:$A$1048576,0)+0,19))</f>
        <v/>
      </c>
      <c r="AI701" s="262" t="str" cm="1">
        <f t="array" ref="AI701">IF(A701="","",INDEX(근로조건!$A$5:$AF$1048576,MATCH(A701,근로조건!$A$5:$A$1048576,0)+0,17))</f>
        <v/>
      </c>
      <c r="AJ701" s="253"/>
      <c r="AK701" s="253"/>
      <c r="AL701" s="253" t="str" cm="1">
        <f t="array" ref="AL701">IF(A701="","",INDEX(근로조건!$A$5:$AF$1048576,MATCH(A701,근로조건!$A$5:$A$1048576,0)+0,20))</f>
        <v/>
      </c>
      <c r="AM701" s="253"/>
      <c r="AN701" s="253"/>
      <c r="AO701" s="253"/>
      <c r="AP701" s="260"/>
      <c r="AQ701" s="123"/>
      <c r="AR701" s="166"/>
      <c r="AS701" s="267"/>
      <c r="AT701" s="266"/>
      <c r="AU701" s="266"/>
      <c r="AV701" s="266"/>
    </row>
    <row r="702" spans="1:48" x14ac:dyDescent="0.3">
      <c r="A702" s="52"/>
      <c r="B702" s="54"/>
      <c r="C702" s="53"/>
      <c r="D702" s="53"/>
      <c r="E702" s="53"/>
      <c r="F702" s="57"/>
      <c r="G702" s="57"/>
      <c r="H702" s="52"/>
      <c r="I702" s="53"/>
      <c r="J702" s="53"/>
      <c r="K702" s="95"/>
      <c r="L702" s="52"/>
      <c r="M702" s="52"/>
      <c r="N702" s="54"/>
      <c r="O702" s="254" t="str" cm="1">
        <f t="array" ref="O702">IF(A702="","",INDEX(근로조건!$A$5:$Y$1048576,MATCH(A702,근로조건!$A$5:$A$1048576,0)+0,15))</f>
        <v/>
      </c>
      <c r="P702" s="255" t="str" cm="1">
        <f t="array" ref="P702">IF(A702="","",INDEX(근로조건!$A$5:$Y$1048576,MATCH(A702,근로조건!$A$5:$A$1048576,0)+0,16))</f>
        <v/>
      </c>
      <c r="Q702" s="256" t="str" cm="1">
        <f t="array" ref="Q702">IF(A702="","",INDEX(근로조건!$A$5:$ZZ$1048576,MATCH(A702,근로조건!$A$5:$A$1048576,0)+0,21))</f>
        <v/>
      </c>
      <c r="R702" s="61"/>
      <c r="S702" s="61"/>
      <c r="T702" s="61"/>
      <c r="U702" s="61"/>
      <c r="V702" s="61"/>
      <c r="W702" s="61"/>
      <c r="X702" s="61"/>
      <c r="Y702" s="61"/>
      <c r="Z702" s="260" t="str">
        <f t="shared" si="33"/>
        <v/>
      </c>
      <c r="AA702" s="260" t="str">
        <f t="shared" si="34"/>
        <v/>
      </c>
      <c r="AB702" s="260" t="str" cm="1">
        <f t="array" ref="AB702">IFERROR(IF(A702="","",INDEX(근로조건!$A$5:$Z$1048576,MATCH(A702,근로조건!$A$5:$A$1048576,0)+0,17)-INDEX(근로조건!$A$5:$Z$1048576,MATCH(A702,근로조건!$A$5:$A$1048576,0)+0,11))*B702,"")</f>
        <v/>
      </c>
      <c r="AC702" s="260" t="str">
        <f t="shared" si="35"/>
        <v/>
      </c>
      <c r="AD702" s="260" t="str" cm="1">
        <f t="array" ref="AD702">IFERROR(IF(A702="","",INDEX(근로조건!$A$5:$L$1048576,MATCH(A702,근로조건!$A$5:$A$1048576,0)+0,12))*B702,"")</f>
        <v/>
      </c>
      <c r="AE702" s="261" t="str" cm="1">
        <f t="array" ref="AE702">IF(A702="","",INDEX(근로조건!$A$5:$AF$1048576,MATCH(A702,근로조건!$A$5:$A$1048576,0)+0,13))</f>
        <v/>
      </c>
      <c r="AF702" s="262" t="str" cm="1">
        <f t="array" ref="AF702">IF(A702="","",INDEX(근로조건!$A$5:$AF$1048576,MATCH(A702,근로조건!$A$5:$A$1048576,0)+0,14))</f>
        <v/>
      </c>
      <c r="AG702" s="261" t="str" cm="1">
        <f t="array" ref="AG702">IF(A702="","",INDEX(근로조건!$A$5:$AF$1048576,MATCH(A702,근로조건!$A$5:$A$1048576,0)+0,11))</f>
        <v/>
      </c>
      <c r="AH702" s="261" t="str" cm="1">
        <f t="array" ref="AH702">IF(A702="","",INDEX(근로조건!$A$5:$AF$1048576,MATCH(A702,근로조건!$A$5:$A$1048576,0)+0,19))</f>
        <v/>
      </c>
      <c r="AI702" s="262" t="str" cm="1">
        <f t="array" ref="AI702">IF(A702="","",INDEX(근로조건!$A$5:$AF$1048576,MATCH(A702,근로조건!$A$5:$A$1048576,0)+0,17))</f>
        <v/>
      </c>
      <c r="AJ702" s="253"/>
      <c r="AK702" s="253"/>
      <c r="AL702" s="253" t="str" cm="1">
        <f t="array" ref="AL702">IF(A702="","",INDEX(근로조건!$A$5:$AF$1048576,MATCH(A702,근로조건!$A$5:$A$1048576,0)+0,20))</f>
        <v/>
      </c>
      <c r="AM702" s="253"/>
      <c r="AN702" s="253"/>
      <c r="AO702" s="253"/>
      <c r="AP702" s="260"/>
      <c r="AQ702" s="123"/>
      <c r="AR702" s="166"/>
      <c r="AS702" s="267"/>
      <c r="AT702" s="266"/>
      <c r="AU702" s="266"/>
      <c r="AV702" s="266"/>
    </row>
    <row r="703" spans="1:48" x14ac:dyDescent="0.3">
      <c r="A703" s="52"/>
      <c r="B703" s="54"/>
      <c r="C703" s="53"/>
      <c r="D703" s="53"/>
      <c r="E703" s="53"/>
      <c r="F703" s="57"/>
      <c r="G703" s="57"/>
      <c r="H703" s="52"/>
      <c r="I703" s="53"/>
      <c r="J703" s="53"/>
      <c r="K703" s="95"/>
      <c r="L703" s="52"/>
      <c r="M703" s="52"/>
      <c r="N703" s="54"/>
      <c r="O703" s="254" t="str" cm="1">
        <f t="array" ref="O703">IF(A703="","",INDEX(근로조건!$A$5:$Y$1048576,MATCH(A703,근로조건!$A$5:$A$1048576,0)+0,15))</f>
        <v/>
      </c>
      <c r="P703" s="255" t="str" cm="1">
        <f t="array" ref="P703">IF(A703="","",INDEX(근로조건!$A$5:$Y$1048576,MATCH(A703,근로조건!$A$5:$A$1048576,0)+0,16))</f>
        <v/>
      </c>
      <c r="Q703" s="256" t="str" cm="1">
        <f t="array" ref="Q703">IF(A703="","",INDEX(근로조건!$A$5:$ZZ$1048576,MATCH(A703,근로조건!$A$5:$A$1048576,0)+0,21))</f>
        <v/>
      </c>
      <c r="R703" s="61"/>
      <c r="S703" s="61"/>
      <c r="T703" s="61"/>
      <c r="U703" s="61"/>
      <c r="V703" s="61"/>
      <c r="W703" s="61"/>
      <c r="X703" s="61"/>
      <c r="Y703" s="61"/>
      <c r="Z703" s="260" t="str">
        <f t="shared" si="33"/>
        <v/>
      </c>
      <c r="AA703" s="260" t="str">
        <f t="shared" si="34"/>
        <v/>
      </c>
      <c r="AB703" s="260" t="str" cm="1">
        <f t="array" ref="AB703">IFERROR(IF(A703="","",INDEX(근로조건!$A$5:$Z$1048576,MATCH(A703,근로조건!$A$5:$A$1048576,0)+0,17)-INDEX(근로조건!$A$5:$Z$1048576,MATCH(A703,근로조건!$A$5:$A$1048576,0)+0,11))*B703,"")</f>
        <v/>
      </c>
      <c r="AC703" s="260" t="str">
        <f t="shared" si="35"/>
        <v/>
      </c>
      <c r="AD703" s="260" t="str" cm="1">
        <f t="array" ref="AD703">IFERROR(IF(A703="","",INDEX(근로조건!$A$5:$L$1048576,MATCH(A703,근로조건!$A$5:$A$1048576,0)+0,12))*B703,"")</f>
        <v/>
      </c>
      <c r="AE703" s="261" t="str" cm="1">
        <f t="array" ref="AE703">IF(A703="","",INDEX(근로조건!$A$5:$AF$1048576,MATCH(A703,근로조건!$A$5:$A$1048576,0)+0,13))</f>
        <v/>
      </c>
      <c r="AF703" s="262" t="str" cm="1">
        <f t="array" ref="AF703">IF(A703="","",INDEX(근로조건!$A$5:$AF$1048576,MATCH(A703,근로조건!$A$5:$A$1048576,0)+0,14))</f>
        <v/>
      </c>
      <c r="AG703" s="261" t="str" cm="1">
        <f t="array" ref="AG703">IF(A703="","",INDEX(근로조건!$A$5:$AF$1048576,MATCH(A703,근로조건!$A$5:$A$1048576,0)+0,11))</f>
        <v/>
      </c>
      <c r="AH703" s="261" t="str" cm="1">
        <f t="array" ref="AH703">IF(A703="","",INDEX(근로조건!$A$5:$AF$1048576,MATCH(A703,근로조건!$A$5:$A$1048576,0)+0,19))</f>
        <v/>
      </c>
      <c r="AI703" s="262" t="str" cm="1">
        <f t="array" ref="AI703">IF(A703="","",INDEX(근로조건!$A$5:$AF$1048576,MATCH(A703,근로조건!$A$5:$A$1048576,0)+0,17))</f>
        <v/>
      </c>
      <c r="AJ703" s="253"/>
      <c r="AK703" s="253"/>
      <c r="AL703" s="253" t="str" cm="1">
        <f t="array" ref="AL703">IF(A703="","",INDEX(근로조건!$A$5:$AF$1048576,MATCH(A703,근로조건!$A$5:$A$1048576,0)+0,20))</f>
        <v/>
      </c>
      <c r="AM703" s="253"/>
      <c r="AN703" s="253"/>
      <c r="AO703" s="253"/>
      <c r="AP703" s="260"/>
      <c r="AQ703" s="123"/>
      <c r="AR703" s="166"/>
      <c r="AS703" s="267"/>
      <c r="AT703" s="266"/>
      <c r="AU703" s="266"/>
      <c r="AV703" s="266"/>
    </row>
    <row r="704" spans="1:48" x14ac:dyDescent="0.3">
      <c r="A704" s="52"/>
      <c r="B704" s="54"/>
      <c r="C704" s="53"/>
      <c r="D704" s="53"/>
      <c r="E704" s="53"/>
      <c r="F704" s="57"/>
      <c r="G704" s="57"/>
      <c r="H704" s="52"/>
      <c r="I704" s="53"/>
      <c r="J704" s="53"/>
      <c r="K704" s="95"/>
      <c r="L704" s="52"/>
      <c r="M704" s="52"/>
      <c r="N704" s="54"/>
      <c r="O704" s="254" t="str" cm="1">
        <f t="array" ref="O704">IF(A704="","",INDEX(근로조건!$A$5:$Y$1048576,MATCH(A704,근로조건!$A$5:$A$1048576,0)+0,15))</f>
        <v/>
      </c>
      <c r="P704" s="255" t="str" cm="1">
        <f t="array" ref="P704">IF(A704="","",INDEX(근로조건!$A$5:$Y$1048576,MATCH(A704,근로조건!$A$5:$A$1048576,0)+0,16))</f>
        <v/>
      </c>
      <c r="Q704" s="256" t="str" cm="1">
        <f t="array" ref="Q704">IF(A704="","",INDEX(근로조건!$A$5:$ZZ$1048576,MATCH(A704,근로조건!$A$5:$A$1048576,0)+0,21))</f>
        <v/>
      </c>
      <c r="R704" s="61"/>
      <c r="S704" s="61"/>
      <c r="T704" s="61"/>
      <c r="U704" s="61"/>
      <c r="V704" s="61"/>
      <c r="W704" s="61"/>
      <c r="X704" s="61"/>
      <c r="Y704" s="61"/>
      <c r="Z704" s="260" t="str">
        <f t="shared" si="33"/>
        <v/>
      </c>
      <c r="AA704" s="260" t="str">
        <f t="shared" si="34"/>
        <v/>
      </c>
      <c r="AB704" s="260" t="str" cm="1">
        <f t="array" ref="AB704">IFERROR(IF(A704="","",INDEX(근로조건!$A$5:$Z$1048576,MATCH(A704,근로조건!$A$5:$A$1048576,0)+0,17)-INDEX(근로조건!$A$5:$Z$1048576,MATCH(A704,근로조건!$A$5:$A$1048576,0)+0,11))*B704,"")</f>
        <v/>
      </c>
      <c r="AC704" s="260" t="str">
        <f t="shared" si="35"/>
        <v/>
      </c>
      <c r="AD704" s="260" t="str" cm="1">
        <f t="array" ref="AD704">IFERROR(IF(A704="","",INDEX(근로조건!$A$5:$L$1048576,MATCH(A704,근로조건!$A$5:$A$1048576,0)+0,12))*B704,"")</f>
        <v/>
      </c>
      <c r="AE704" s="261" t="str" cm="1">
        <f t="array" ref="AE704">IF(A704="","",INDEX(근로조건!$A$5:$AF$1048576,MATCH(A704,근로조건!$A$5:$A$1048576,0)+0,13))</f>
        <v/>
      </c>
      <c r="AF704" s="262" t="str" cm="1">
        <f t="array" ref="AF704">IF(A704="","",INDEX(근로조건!$A$5:$AF$1048576,MATCH(A704,근로조건!$A$5:$A$1048576,0)+0,14))</f>
        <v/>
      </c>
      <c r="AG704" s="261" t="str" cm="1">
        <f t="array" ref="AG704">IF(A704="","",INDEX(근로조건!$A$5:$AF$1048576,MATCH(A704,근로조건!$A$5:$A$1048576,0)+0,11))</f>
        <v/>
      </c>
      <c r="AH704" s="261" t="str" cm="1">
        <f t="array" ref="AH704">IF(A704="","",INDEX(근로조건!$A$5:$AF$1048576,MATCH(A704,근로조건!$A$5:$A$1048576,0)+0,19))</f>
        <v/>
      </c>
      <c r="AI704" s="262" t="str" cm="1">
        <f t="array" ref="AI704">IF(A704="","",INDEX(근로조건!$A$5:$AF$1048576,MATCH(A704,근로조건!$A$5:$A$1048576,0)+0,17))</f>
        <v/>
      </c>
      <c r="AJ704" s="253"/>
      <c r="AK704" s="253"/>
      <c r="AL704" s="253" t="str" cm="1">
        <f t="array" ref="AL704">IF(A704="","",INDEX(근로조건!$A$5:$AF$1048576,MATCH(A704,근로조건!$A$5:$A$1048576,0)+0,20))</f>
        <v/>
      </c>
      <c r="AM704" s="253"/>
      <c r="AN704" s="253"/>
      <c r="AO704" s="253"/>
      <c r="AP704" s="260"/>
      <c r="AQ704" s="123"/>
      <c r="AR704" s="166"/>
      <c r="AS704" s="267"/>
      <c r="AT704" s="266"/>
      <c r="AU704" s="266"/>
      <c r="AV704" s="266"/>
    </row>
    <row r="705" spans="1:48" x14ac:dyDescent="0.3">
      <c r="A705" s="52"/>
      <c r="B705" s="54"/>
      <c r="C705" s="53"/>
      <c r="D705" s="53"/>
      <c r="E705" s="53"/>
      <c r="F705" s="57"/>
      <c r="G705" s="57"/>
      <c r="H705" s="52"/>
      <c r="I705" s="53"/>
      <c r="J705" s="53"/>
      <c r="K705" s="95"/>
      <c r="L705" s="52"/>
      <c r="M705" s="52"/>
      <c r="N705" s="54"/>
      <c r="O705" s="254" t="str" cm="1">
        <f t="array" ref="O705">IF(A705="","",INDEX(근로조건!$A$5:$Y$1048576,MATCH(A705,근로조건!$A$5:$A$1048576,0)+0,15))</f>
        <v/>
      </c>
      <c r="P705" s="255" t="str" cm="1">
        <f t="array" ref="P705">IF(A705="","",INDEX(근로조건!$A$5:$Y$1048576,MATCH(A705,근로조건!$A$5:$A$1048576,0)+0,16))</f>
        <v/>
      </c>
      <c r="Q705" s="256" t="str" cm="1">
        <f t="array" ref="Q705">IF(A705="","",INDEX(근로조건!$A$5:$ZZ$1048576,MATCH(A705,근로조건!$A$5:$A$1048576,0)+0,21))</f>
        <v/>
      </c>
      <c r="R705" s="61"/>
      <c r="S705" s="61"/>
      <c r="T705" s="61"/>
      <c r="U705" s="61"/>
      <c r="V705" s="61"/>
      <c r="W705" s="61"/>
      <c r="X705" s="61"/>
      <c r="Y705" s="61"/>
      <c r="Z705" s="260" t="str">
        <f t="shared" si="33"/>
        <v/>
      </c>
      <c r="AA705" s="260" t="str">
        <f t="shared" si="34"/>
        <v/>
      </c>
      <c r="AB705" s="260" t="str" cm="1">
        <f t="array" ref="AB705">IFERROR(IF(A705="","",INDEX(근로조건!$A$5:$Z$1048576,MATCH(A705,근로조건!$A$5:$A$1048576,0)+0,17)-INDEX(근로조건!$A$5:$Z$1048576,MATCH(A705,근로조건!$A$5:$A$1048576,0)+0,11))*B705,"")</f>
        <v/>
      </c>
      <c r="AC705" s="260" t="str">
        <f t="shared" si="35"/>
        <v/>
      </c>
      <c r="AD705" s="260" t="str" cm="1">
        <f t="array" ref="AD705">IFERROR(IF(A705="","",INDEX(근로조건!$A$5:$L$1048576,MATCH(A705,근로조건!$A$5:$A$1048576,0)+0,12))*B705,"")</f>
        <v/>
      </c>
      <c r="AE705" s="261" t="str" cm="1">
        <f t="array" ref="AE705">IF(A705="","",INDEX(근로조건!$A$5:$AF$1048576,MATCH(A705,근로조건!$A$5:$A$1048576,0)+0,13))</f>
        <v/>
      </c>
      <c r="AF705" s="262" t="str" cm="1">
        <f t="array" ref="AF705">IF(A705="","",INDEX(근로조건!$A$5:$AF$1048576,MATCH(A705,근로조건!$A$5:$A$1048576,0)+0,14))</f>
        <v/>
      </c>
      <c r="AG705" s="261" t="str" cm="1">
        <f t="array" ref="AG705">IF(A705="","",INDEX(근로조건!$A$5:$AF$1048576,MATCH(A705,근로조건!$A$5:$A$1048576,0)+0,11))</f>
        <v/>
      </c>
      <c r="AH705" s="261" t="str" cm="1">
        <f t="array" ref="AH705">IF(A705="","",INDEX(근로조건!$A$5:$AF$1048576,MATCH(A705,근로조건!$A$5:$A$1048576,0)+0,19))</f>
        <v/>
      </c>
      <c r="AI705" s="262" t="str" cm="1">
        <f t="array" ref="AI705">IF(A705="","",INDEX(근로조건!$A$5:$AF$1048576,MATCH(A705,근로조건!$A$5:$A$1048576,0)+0,17))</f>
        <v/>
      </c>
      <c r="AJ705" s="253"/>
      <c r="AK705" s="253"/>
      <c r="AL705" s="253" t="str" cm="1">
        <f t="array" ref="AL705">IF(A705="","",INDEX(근로조건!$A$5:$AF$1048576,MATCH(A705,근로조건!$A$5:$A$1048576,0)+0,20))</f>
        <v/>
      </c>
      <c r="AM705" s="253"/>
      <c r="AN705" s="253"/>
      <c r="AO705" s="253"/>
      <c r="AP705" s="260"/>
      <c r="AQ705" s="123"/>
      <c r="AR705" s="166"/>
      <c r="AS705" s="267"/>
      <c r="AT705" s="266"/>
      <c r="AU705" s="266"/>
      <c r="AV705" s="266"/>
    </row>
    <row r="706" spans="1:48" x14ac:dyDescent="0.3">
      <c r="A706" s="52"/>
      <c r="B706" s="54"/>
      <c r="C706" s="53"/>
      <c r="D706" s="53"/>
      <c r="E706" s="53"/>
      <c r="F706" s="57"/>
      <c r="G706" s="57"/>
      <c r="H706" s="52"/>
      <c r="I706" s="53"/>
      <c r="J706" s="53"/>
      <c r="K706" s="95"/>
      <c r="L706" s="52"/>
      <c r="M706" s="52"/>
      <c r="N706" s="54"/>
      <c r="O706" s="254" t="str" cm="1">
        <f t="array" ref="O706">IF(A706="","",INDEX(근로조건!$A$5:$Y$1048576,MATCH(A706,근로조건!$A$5:$A$1048576,0)+0,15))</f>
        <v/>
      </c>
      <c r="P706" s="255" t="str" cm="1">
        <f t="array" ref="P706">IF(A706="","",INDEX(근로조건!$A$5:$Y$1048576,MATCH(A706,근로조건!$A$5:$A$1048576,0)+0,16))</f>
        <v/>
      </c>
      <c r="Q706" s="256" t="str" cm="1">
        <f t="array" ref="Q706">IF(A706="","",INDEX(근로조건!$A$5:$ZZ$1048576,MATCH(A706,근로조건!$A$5:$A$1048576,0)+0,21))</f>
        <v/>
      </c>
      <c r="R706" s="61"/>
      <c r="S706" s="61"/>
      <c r="T706" s="61"/>
      <c r="U706" s="61"/>
      <c r="V706" s="61"/>
      <c r="W706" s="61"/>
      <c r="X706" s="61"/>
      <c r="Y706" s="61"/>
      <c r="Z706" s="260" t="str">
        <f t="shared" si="33"/>
        <v/>
      </c>
      <c r="AA706" s="260" t="str">
        <f t="shared" si="34"/>
        <v/>
      </c>
      <c r="AB706" s="260" t="str" cm="1">
        <f t="array" ref="AB706">IFERROR(IF(A706="","",INDEX(근로조건!$A$5:$Z$1048576,MATCH(A706,근로조건!$A$5:$A$1048576,0)+0,17)-INDEX(근로조건!$A$5:$Z$1048576,MATCH(A706,근로조건!$A$5:$A$1048576,0)+0,11))*B706,"")</f>
        <v/>
      </c>
      <c r="AC706" s="260" t="str">
        <f t="shared" si="35"/>
        <v/>
      </c>
      <c r="AD706" s="260" t="str" cm="1">
        <f t="array" ref="AD706">IFERROR(IF(A706="","",INDEX(근로조건!$A$5:$L$1048576,MATCH(A706,근로조건!$A$5:$A$1048576,0)+0,12))*B706,"")</f>
        <v/>
      </c>
      <c r="AE706" s="261" t="str" cm="1">
        <f t="array" ref="AE706">IF(A706="","",INDEX(근로조건!$A$5:$AF$1048576,MATCH(A706,근로조건!$A$5:$A$1048576,0)+0,13))</f>
        <v/>
      </c>
      <c r="AF706" s="262" t="str" cm="1">
        <f t="array" ref="AF706">IF(A706="","",INDEX(근로조건!$A$5:$AF$1048576,MATCH(A706,근로조건!$A$5:$A$1048576,0)+0,14))</f>
        <v/>
      </c>
      <c r="AG706" s="261" t="str" cm="1">
        <f t="array" ref="AG706">IF(A706="","",INDEX(근로조건!$A$5:$AF$1048576,MATCH(A706,근로조건!$A$5:$A$1048576,0)+0,11))</f>
        <v/>
      </c>
      <c r="AH706" s="261" t="str" cm="1">
        <f t="array" ref="AH706">IF(A706="","",INDEX(근로조건!$A$5:$AF$1048576,MATCH(A706,근로조건!$A$5:$A$1048576,0)+0,19))</f>
        <v/>
      </c>
      <c r="AI706" s="262" t="str" cm="1">
        <f t="array" ref="AI706">IF(A706="","",INDEX(근로조건!$A$5:$AF$1048576,MATCH(A706,근로조건!$A$5:$A$1048576,0)+0,17))</f>
        <v/>
      </c>
      <c r="AJ706" s="253"/>
      <c r="AK706" s="253"/>
      <c r="AL706" s="253" t="str" cm="1">
        <f t="array" ref="AL706">IF(A706="","",INDEX(근로조건!$A$5:$AF$1048576,MATCH(A706,근로조건!$A$5:$A$1048576,0)+0,20))</f>
        <v/>
      </c>
      <c r="AM706" s="253"/>
      <c r="AN706" s="253"/>
      <c r="AO706" s="253"/>
      <c r="AP706" s="260"/>
      <c r="AQ706" s="123"/>
      <c r="AR706" s="166"/>
      <c r="AS706" s="267"/>
      <c r="AT706" s="266"/>
      <c r="AU706" s="266"/>
      <c r="AV706" s="266"/>
    </row>
    <row r="707" spans="1:48" x14ac:dyDescent="0.3">
      <c r="A707" s="52"/>
      <c r="B707" s="54"/>
      <c r="C707" s="53"/>
      <c r="D707" s="53"/>
      <c r="E707" s="53"/>
      <c r="F707" s="57"/>
      <c r="G707" s="57"/>
      <c r="H707" s="52"/>
      <c r="I707" s="53"/>
      <c r="J707" s="53"/>
      <c r="K707" s="95"/>
      <c r="L707" s="52"/>
      <c r="M707" s="52"/>
      <c r="N707" s="54"/>
      <c r="O707" s="254" t="str" cm="1">
        <f t="array" ref="O707">IF(A707="","",INDEX(근로조건!$A$5:$Y$1048576,MATCH(A707,근로조건!$A$5:$A$1048576,0)+0,15))</f>
        <v/>
      </c>
      <c r="P707" s="255" t="str" cm="1">
        <f t="array" ref="P707">IF(A707="","",INDEX(근로조건!$A$5:$Y$1048576,MATCH(A707,근로조건!$A$5:$A$1048576,0)+0,16))</f>
        <v/>
      </c>
      <c r="Q707" s="256" t="str" cm="1">
        <f t="array" ref="Q707">IF(A707="","",INDEX(근로조건!$A$5:$ZZ$1048576,MATCH(A707,근로조건!$A$5:$A$1048576,0)+0,21))</f>
        <v/>
      </c>
      <c r="R707" s="61"/>
      <c r="S707" s="61"/>
      <c r="T707" s="61"/>
      <c r="U707" s="61"/>
      <c r="V707" s="61"/>
      <c r="W707" s="61"/>
      <c r="X707" s="61"/>
      <c r="Y707" s="61"/>
      <c r="Z707" s="260" t="str">
        <f t="shared" si="33"/>
        <v/>
      </c>
      <c r="AA707" s="260" t="str">
        <f t="shared" si="34"/>
        <v/>
      </c>
      <c r="AB707" s="260" t="str" cm="1">
        <f t="array" ref="AB707">IFERROR(IF(A707="","",INDEX(근로조건!$A$5:$Z$1048576,MATCH(A707,근로조건!$A$5:$A$1048576,0)+0,17)-INDEX(근로조건!$A$5:$Z$1048576,MATCH(A707,근로조건!$A$5:$A$1048576,0)+0,11))*B707,"")</f>
        <v/>
      </c>
      <c r="AC707" s="260" t="str">
        <f t="shared" si="35"/>
        <v/>
      </c>
      <c r="AD707" s="260" t="str" cm="1">
        <f t="array" ref="AD707">IFERROR(IF(A707="","",INDEX(근로조건!$A$5:$L$1048576,MATCH(A707,근로조건!$A$5:$A$1048576,0)+0,12))*B707,"")</f>
        <v/>
      </c>
      <c r="AE707" s="261" t="str" cm="1">
        <f t="array" ref="AE707">IF(A707="","",INDEX(근로조건!$A$5:$AF$1048576,MATCH(A707,근로조건!$A$5:$A$1048576,0)+0,13))</f>
        <v/>
      </c>
      <c r="AF707" s="262" t="str" cm="1">
        <f t="array" ref="AF707">IF(A707="","",INDEX(근로조건!$A$5:$AF$1048576,MATCH(A707,근로조건!$A$5:$A$1048576,0)+0,14))</f>
        <v/>
      </c>
      <c r="AG707" s="261" t="str" cm="1">
        <f t="array" ref="AG707">IF(A707="","",INDEX(근로조건!$A$5:$AF$1048576,MATCH(A707,근로조건!$A$5:$A$1048576,0)+0,11))</f>
        <v/>
      </c>
      <c r="AH707" s="261" t="str" cm="1">
        <f t="array" ref="AH707">IF(A707="","",INDEX(근로조건!$A$5:$AF$1048576,MATCH(A707,근로조건!$A$5:$A$1048576,0)+0,19))</f>
        <v/>
      </c>
      <c r="AI707" s="262" t="str" cm="1">
        <f t="array" ref="AI707">IF(A707="","",INDEX(근로조건!$A$5:$AF$1048576,MATCH(A707,근로조건!$A$5:$A$1048576,0)+0,17))</f>
        <v/>
      </c>
      <c r="AJ707" s="253"/>
      <c r="AK707" s="253"/>
      <c r="AL707" s="253" t="str" cm="1">
        <f t="array" ref="AL707">IF(A707="","",INDEX(근로조건!$A$5:$AF$1048576,MATCH(A707,근로조건!$A$5:$A$1048576,0)+0,20))</f>
        <v/>
      </c>
      <c r="AM707" s="253"/>
      <c r="AN707" s="253"/>
      <c r="AO707" s="253"/>
      <c r="AP707" s="260"/>
      <c r="AQ707" s="123"/>
      <c r="AR707" s="166"/>
      <c r="AS707" s="267"/>
      <c r="AT707" s="266"/>
      <c r="AU707" s="266"/>
      <c r="AV707" s="266"/>
    </row>
    <row r="708" spans="1:48" x14ac:dyDescent="0.3">
      <c r="A708" s="52"/>
      <c r="B708" s="54"/>
      <c r="C708" s="53"/>
      <c r="D708" s="53"/>
      <c r="E708" s="53"/>
      <c r="F708" s="57"/>
      <c r="G708" s="57"/>
      <c r="H708" s="52"/>
      <c r="I708" s="53"/>
      <c r="J708" s="53"/>
      <c r="K708" s="95"/>
      <c r="L708" s="52"/>
      <c r="M708" s="52"/>
      <c r="N708" s="54"/>
      <c r="O708" s="254" t="str" cm="1">
        <f t="array" ref="O708">IF(A708="","",INDEX(근로조건!$A$5:$Y$1048576,MATCH(A708,근로조건!$A$5:$A$1048576,0)+0,15))</f>
        <v/>
      </c>
      <c r="P708" s="255" t="str" cm="1">
        <f t="array" ref="P708">IF(A708="","",INDEX(근로조건!$A$5:$Y$1048576,MATCH(A708,근로조건!$A$5:$A$1048576,0)+0,16))</f>
        <v/>
      </c>
      <c r="Q708" s="256" t="str" cm="1">
        <f t="array" ref="Q708">IF(A708="","",INDEX(근로조건!$A$5:$ZZ$1048576,MATCH(A708,근로조건!$A$5:$A$1048576,0)+0,21))</f>
        <v/>
      </c>
      <c r="R708" s="61"/>
      <c r="S708" s="61"/>
      <c r="T708" s="61"/>
      <c r="U708" s="61"/>
      <c r="V708" s="61"/>
      <c r="W708" s="61"/>
      <c r="X708" s="61"/>
      <c r="Y708" s="61"/>
      <c r="Z708" s="260" t="str">
        <f t="shared" si="33"/>
        <v/>
      </c>
      <c r="AA708" s="260" t="str">
        <f t="shared" si="34"/>
        <v/>
      </c>
      <c r="AB708" s="260" t="str" cm="1">
        <f t="array" ref="AB708">IFERROR(IF(A708="","",INDEX(근로조건!$A$5:$Z$1048576,MATCH(A708,근로조건!$A$5:$A$1048576,0)+0,17)-INDEX(근로조건!$A$5:$Z$1048576,MATCH(A708,근로조건!$A$5:$A$1048576,0)+0,11))*B708,"")</f>
        <v/>
      </c>
      <c r="AC708" s="260" t="str">
        <f t="shared" si="35"/>
        <v/>
      </c>
      <c r="AD708" s="260" t="str" cm="1">
        <f t="array" ref="AD708">IFERROR(IF(A708="","",INDEX(근로조건!$A$5:$L$1048576,MATCH(A708,근로조건!$A$5:$A$1048576,0)+0,12))*B708,"")</f>
        <v/>
      </c>
      <c r="AE708" s="261" t="str" cm="1">
        <f t="array" ref="AE708">IF(A708="","",INDEX(근로조건!$A$5:$AF$1048576,MATCH(A708,근로조건!$A$5:$A$1048576,0)+0,13))</f>
        <v/>
      </c>
      <c r="AF708" s="262" t="str" cm="1">
        <f t="array" ref="AF708">IF(A708="","",INDEX(근로조건!$A$5:$AF$1048576,MATCH(A708,근로조건!$A$5:$A$1048576,0)+0,14))</f>
        <v/>
      </c>
      <c r="AG708" s="261" t="str" cm="1">
        <f t="array" ref="AG708">IF(A708="","",INDEX(근로조건!$A$5:$AF$1048576,MATCH(A708,근로조건!$A$5:$A$1048576,0)+0,11))</f>
        <v/>
      </c>
      <c r="AH708" s="261" t="str" cm="1">
        <f t="array" ref="AH708">IF(A708="","",INDEX(근로조건!$A$5:$AF$1048576,MATCH(A708,근로조건!$A$5:$A$1048576,0)+0,19))</f>
        <v/>
      </c>
      <c r="AI708" s="262" t="str" cm="1">
        <f t="array" ref="AI708">IF(A708="","",INDEX(근로조건!$A$5:$AF$1048576,MATCH(A708,근로조건!$A$5:$A$1048576,0)+0,17))</f>
        <v/>
      </c>
      <c r="AJ708" s="253"/>
      <c r="AK708" s="253"/>
      <c r="AL708" s="253" t="str" cm="1">
        <f t="array" ref="AL708">IF(A708="","",INDEX(근로조건!$A$5:$AF$1048576,MATCH(A708,근로조건!$A$5:$A$1048576,0)+0,20))</f>
        <v/>
      </c>
      <c r="AM708" s="253"/>
      <c r="AN708" s="253"/>
      <c r="AO708" s="253"/>
      <c r="AP708" s="260"/>
      <c r="AQ708" s="123"/>
      <c r="AR708" s="166"/>
      <c r="AS708" s="267"/>
      <c r="AT708" s="266"/>
      <c r="AU708" s="266"/>
      <c r="AV708" s="266"/>
    </row>
    <row r="709" spans="1:48" x14ac:dyDescent="0.3">
      <c r="A709" s="52"/>
      <c r="B709" s="54"/>
      <c r="C709" s="53"/>
      <c r="D709" s="53"/>
      <c r="E709" s="53"/>
      <c r="F709" s="57"/>
      <c r="G709" s="57"/>
      <c r="H709" s="52"/>
      <c r="I709" s="53"/>
      <c r="J709" s="53"/>
      <c r="K709" s="95"/>
      <c r="L709" s="52"/>
      <c r="M709" s="52"/>
      <c r="N709" s="54"/>
      <c r="O709" s="254" t="str" cm="1">
        <f t="array" ref="O709">IF(A709="","",INDEX(근로조건!$A$5:$Y$1048576,MATCH(A709,근로조건!$A$5:$A$1048576,0)+0,15))</f>
        <v/>
      </c>
      <c r="P709" s="255" t="str" cm="1">
        <f t="array" ref="P709">IF(A709="","",INDEX(근로조건!$A$5:$Y$1048576,MATCH(A709,근로조건!$A$5:$A$1048576,0)+0,16))</f>
        <v/>
      </c>
      <c r="Q709" s="256" t="str" cm="1">
        <f t="array" ref="Q709">IF(A709="","",INDEX(근로조건!$A$5:$ZZ$1048576,MATCH(A709,근로조건!$A$5:$A$1048576,0)+0,21))</f>
        <v/>
      </c>
      <c r="R709" s="61"/>
      <c r="S709" s="61"/>
      <c r="T709" s="61"/>
      <c r="U709" s="61"/>
      <c r="V709" s="61"/>
      <c r="W709" s="61"/>
      <c r="X709" s="61"/>
      <c r="Y709" s="61"/>
      <c r="Z709" s="260" t="str">
        <f t="shared" si="33"/>
        <v/>
      </c>
      <c r="AA709" s="260" t="str">
        <f t="shared" si="34"/>
        <v/>
      </c>
      <c r="AB709" s="260" t="str" cm="1">
        <f t="array" ref="AB709">IFERROR(IF(A709="","",INDEX(근로조건!$A$5:$Z$1048576,MATCH(A709,근로조건!$A$5:$A$1048576,0)+0,17)-INDEX(근로조건!$A$5:$Z$1048576,MATCH(A709,근로조건!$A$5:$A$1048576,0)+0,11))*B709,"")</f>
        <v/>
      </c>
      <c r="AC709" s="260" t="str">
        <f t="shared" si="35"/>
        <v/>
      </c>
      <c r="AD709" s="260" t="str" cm="1">
        <f t="array" ref="AD709">IFERROR(IF(A709="","",INDEX(근로조건!$A$5:$L$1048576,MATCH(A709,근로조건!$A$5:$A$1048576,0)+0,12))*B709,"")</f>
        <v/>
      </c>
      <c r="AE709" s="261" t="str" cm="1">
        <f t="array" ref="AE709">IF(A709="","",INDEX(근로조건!$A$5:$AF$1048576,MATCH(A709,근로조건!$A$5:$A$1048576,0)+0,13))</f>
        <v/>
      </c>
      <c r="AF709" s="262" t="str" cm="1">
        <f t="array" ref="AF709">IF(A709="","",INDEX(근로조건!$A$5:$AF$1048576,MATCH(A709,근로조건!$A$5:$A$1048576,0)+0,14))</f>
        <v/>
      </c>
      <c r="AG709" s="261" t="str" cm="1">
        <f t="array" ref="AG709">IF(A709="","",INDEX(근로조건!$A$5:$AF$1048576,MATCH(A709,근로조건!$A$5:$A$1048576,0)+0,11))</f>
        <v/>
      </c>
      <c r="AH709" s="261" t="str" cm="1">
        <f t="array" ref="AH709">IF(A709="","",INDEX(근로조건!$A$5:$AF$1048576,MATCH(A709,근로조건!$A$5:$A$1048576,0)+0,19))</f>
        <v/>
      </c>
      <c r="AI709" s="262" t="str" cm="1">
        <f t="array" ref="AI709">IF(A709="","",INDEX(근로조건!$A$5:$AF$1048576,MATCH(A709,근로조건!$A$5:$A$1048576,0)+0,17))</f>
        <v/>
      </c>
      <c r="AJ709" s="253"/>
      <c r="AK709" s="253"/>
      <c r="AL709" s="253" t="str" cm="1">
        <f t="array" ref="AL709">IF(A709="","",INDEX(근로조건!$A$5:$AF$1048576,MATCH(A709,근로조건!$A$5:$A$1048576,0)+0,20))</f>
        <v/>
      </c>
      <c r="AM709" s="253"/>
      <c r="AN709" s="253"/>
      <c r="AO709" s="253"/>
      <c r="AP709" s="260"/>
      <c r="AQ709" s="123"/>
      <c r="AR709" s="166"/>
      <c r="AS709" s="267"/>
      <c r="AT709" s="266"/>
      <c r="AU709" s="266"/>
      <c r="AV709" s="266"/>
    </row>
    <row r="710" spans="1:48" x14ac:dyDescent="0.3">
      <c r="A710" s="52"/>
      <c r="B710" s="54"/>
      <c r="C710" s="53"/>
      <c r="D710" s="53"/>
      <c r="E710" s="53"/>
      <c r="F710" s="57"/>
      <c r="G710" s="57"/>
      <c r="H710" s="52"/>
      <c r="I710" s="53"/>
      <c r="J710" s="53"/>
      <c r="K710" s="95"/>
      <c r="L710" s="52"/>
      <c r="M710" s="52"/>
      <c r="N710" s="54"/>
      <c r="O710" s="254" t="str" cm="1">
        <f t="array" ref="O710">IF(A710="","",INDEX(근로조건!$A$5:$Y$1048576,MATCH(A710,근로조건!$A$5:$A$1048576,0)+0,15))</f>
        <v/>
      </c>
      <c r="P710" s="255" t="str" cm="1">
        <f t="array" ref="P710">IF(A710="","",INDEX(근로조건!$A$5:$Y$1048576,MATCH(A710,근로조건!$A$5:$A$1048576,0)+0,16))</f>
        <v/>
      </c>
      <c r="Q710" s="256" t="str" cm="1">
        <f t="array" ref="Q710">IF(A710="","",INDEX(근로조건!$A$5:$ZZ$1048576,MATCH(A710,근로조건!$A$5:$A$1048576,0)+0,21))</f>
        <v/>
      </c>
      <c r="R710" s="61"/>
      <c r="S710" s="61"/>
      <c r="T710" s="61"/>
      <c r="U710" s="61"/>
      <c r="V710" s="61"/>
      <c r="W710" s="61"/>
      <c r="X710" s="61"/>
      <c r="Y710" s="61"/>
      <c r="Z710" s="260" t="str">
        <f t="shared" ref="Z710:Z773" si="36">IF(AE710="","",SUM(AB710,AD710))</f>
        <v/>
      </c>
      <c r="AA710" s="260" t="str">
        <f t="shared" ref="AA710:AA773" si="37">IF(AE710="","",IF(AE710&gt;=8,8*B710,AE710*B710))</f>
        <v/>
      </c>
      <c r="AB710" s="260" t="str" cm="1">
        <f t="array" ref="AB710">IFERROR(IF(A710="","",INDEX(근로조건!$A$5:$Z$1048576,MATCH(A710,근로조건!$A$5:$A$1048576,0)+0,17)-INDEX(근로조건!$A$5:$Z$1048576,MATCH(A710,근로조건!$A$5:$A$1048576,0)+0,11))*B710,"")</f>
        <v/>
      </c>
      <c r="AC710" s="260" t="str">
        <f t="shared" ref="AC710:AC773" si="38">IFERROR(AD710/(365/7/12),"")</f>
        <v/>
      </c>
      <c r="AD710" s="260" t="str" cm="1">
        <f t="array" ref="AD710">IFERROR(IF(A710="","",INDEX(근로조건!$A$5:$L$1048576,MATCH(A710,근로조건!$A$5:$A$1048576,0)+0,12))*B710,"")</f>
        <v/>
      </c>
      <c r="AE710" s="261" t="str" cm="1">
        <f t="array" ref="AE710">IF(A710="","",INDEX(근로조건!$A$5:$AF$1048576,MATCH(A710,근로조건!$A$5:$A$1048576,0)+0,13))</f>
        <v/>
      </c>
      <c r="AF710" s="262" t="str" cm="1">
        <f t="array" ref="AF710">IF(A710="","",INDEX(근로조건!$A$5:$AF$1048576,MATCH(A710,근로조건!$A$5:$A$1048576,0)+0,14))</f>
        <v/>
      </c>
      <c r="AG710" s="261" t="str" cm="1">
        <f t="array" ref="AG710">IF(A710="","",INDEX(근로조건!$A$5:$AF$1048576,MATCH(A710,근로조건!$A$5:$A$1048576,0)+0,11))</f>
        <v/>
      </c>
      <c r="AH710" s="261" t="str" cm="1">
        <f t="array" ref="AH710">IF(A710="","",INDEX(근로조건!$A$5:$AF$1048576,MATCH(A710,근로조건!$A$5:$A$1048576,0)+0,19))</f>
        <v/>
      </c>
      <c r="AI710" s="262" t="str" cm="1">
        <f t="array" ref="AI710">IF(A710="","",INDEX(근로조건!$A$5:$AF$1048576,MATCH(A710,근로조건!$A$5:$A$1048576,0)+0,17))</f>
        <v/>
      </c>
      <c r="AJ710" s="253"/>
      <c r="AK710" s="253"/>
      <c r="AL710" s="253" t="str" cm="1">
        <f t="array" ref="AL710">IF(A710="","",INDEX(근로조건!$A$5:$AF$1048576,MATCH(A710,근로조건!$A$5:$A$1048576,0)+0,20))</f>
        <v/>
      </c>
      <c r="AM710" s="253"/>
      <c r="AN710" s="253"/>
      <c r="AO710" s="253"/>
      <c r="AP710" s="260"/>
      <c r="AQ710" s="123"/>
      <c r="AR710" s="166"/>
      <c r="AS710" s="267"/>
      <c r="AT710" s="266"/>
      <c r="AU710" s="266"/>
      <c r="AV710" s="266"/>
    </row>
    <row r="711" spans="1:48" x14ac:dyDescent="0.3">
      <c r="A711" s="52"/>
      <c r="B711" s="54"/>
      <c r="C711" s="53"/>
      <c r="D711" s="53"/>
      <c r="E711" s="53"/>
      <c r="F711" s="57"/>
      <c r="G711" s="57"/>
      <c r="H711" s="52"/>
      <c r="I711" s="53"/>
      <c r="J711" s="53"/>
      <c r="K711" s="95"/>
      <c r="L711" s="52"/>
      <c r="M711" s="52"/>
      <c r="N711" s="54"/>
      <c r="O711" s="254" t="str" cm="1">
        <f t="array" ref="O711">IF(A711="","",INDEX(근로조건!$A$5:$Y$1048576,MATCH(A711,근로조건!$A$5:$A$1048576,0)+0,15))</f>
        <v/>
      </c>
      <c r="P711" s="255" t="str" cm="1">
        <f t="array" ref="P711">IF(A711="","",INDEX(근로조건!$A$5:$Y$1048576,MATCH(A711,근로조건!$A$5:$A$1048576,0)+0,16))</f>
        <v/>
      </c>
      <c r="Q711" s="256" t="str" cm="1">
        <f t="array" ref="Q711">IF(A711="","",INDEX(근로조건!$A$5:$ZZ$1048576,MATCH(A711,근로조건!$A$5:$A$1048576,0)+0,21))</f>
        <v/>
      </c>
      <c r="R711" s="61"/>
      <c r="S711" s="61"/>
      <c r="T711" s="61"/>
      <c r="U711" s="61"/>
      <c r="V711" s="61"/>
      <c r="W711" s="61"/>
      <c r="X711" s="61"/>
      <c r="Y711" s="61"/>
      <c r="Z711" s="260" t="str">
        <f t="shared" si="36"/>
        <v/>
      </c>
      <c r="AA711" s="260" t="str">
        <f t="shared" si="37"/>
        <v/>
      </c>
      <c r="AB711" s="260" t="str" cm="1">
        <f t="array" ref="AB711">IFERROR(IF(A711="","",INDEX(근로조건!$A$5:$Z$1048576,MATCH(A711,근로조건!$A$5:$A$1048576,0)+0,17)-INDEX(근로조건!$A$5:$Z$1048576,MATCH(A711,근로조건!$A$5:$A$1048576,0)+0,11))*B711,"")</f>
        <v/>
      </c>
      <c r="AC711" s="260" t="str">
        <f t="shared" si="38"/>
        <v/>
      </c>
      <c r="AD711" s="260" t="str" cm="1">
        <f t="array" ref="AD711">IFERROR(IF(A711="","",INDEX(근로조건!$A$5:$L$1048576,MATCH(A711,근로조건!$A$5:$A$1048576,0)+0,12))*B711,"")</f>
        <v/>
      </c>
      <c r="AE711" s="261" t="str" cm="1">
        <f t="array" ref="AE711">IF(A711="","",INDEX(근로조건!$A$5:$AF$1048576,MATCH(A711,근로조건!$A$5:$A$1048576,0)+0,13))</f>
        <v/>
      </c>
      <c r="AF711" s="262" t="str" cm="1">
        <f t="array" ref="AF711">IF(A711="","",INDEX(근로조건!$A$5:$AF$1048576,MATCH(A711,근로조건!$A$5:$A$1048576,0)+0,14))</f>
        <v/>
      </c>
      <c r="AG711" s="261" t="str" cm="1">
        <f t="array" ref="AG711">IF(A711="","",INDEX(근로조건!$A$5:$AF$1048576,MATCH(A711,근로조건!$A$5:$A$1048576,0)+0,11))</f>
        <v/>
      </c>
      <c r="AH711" s="261" t="str" cm="1">
        <f t="array" ref="AH711">IF(A711="","",INDEX(근로조건!$A$5:$AF$1048576,MATCH(A711,근로조건!$A$5:$A$1048576,0)+0,19))</f>
        <v/>
      </c>
      <c r="AI711" s="262" t="str" cm="1">
        <f t="array" ref="AI711">IF(A711="","",INDEX(근로조건!$A$5:$AF$1048576,MATCH(A711,근로조건!$A$5:$A$1048576,0)+0,17))</f>
        <v/>
      </c>
      <c r="AJ711" s="253"/>
      <c r="AK711" s="253"/>
      <c r="AL711" s="253" t="str" cm="1">
        <f t="array" ref="AL711">IF(A711="","",INDEX(근로조건!$A$5:$AF$1048576,MATCH(A711,근로조건!$A$5:$A$1048576,0)+0,20))</f>
        <v/>
      </c>
      <c r="AM711" s="253"/>
      <c r="AN711" s="253"/>
      <c r="AO711" s="253"/>
      <c r="AP711" s="260"/>
      <c r="AQ711" s="123"/>
      <c r="AR711" s="166"/>
      <c r="AS711" s="267"/>
      <c r="AT711" s="266"/>
      <c r="AU711" s="266"/>
      <c r="AV711" s="266"/>
    </row>
    <row r="712" spans="1:48" x14ac:dyDescent="0.3">
      <c r="A712" s="52"/>
      <c r="B712" s="54"/>
      <c r="C712" s="53"/>
      <c r="D712" s="53"/>
      <c r="E712" s="53"/>
      <c r="F712" s="57"/>
      <c r="G712" s="57"/>
      <c r="H712" s="52"/>
      <c r="I712" s="53"/>
      <c r="J712" s="53"/>
      <c r="K712" s="95"/>
      <c r="L712" s="52"/>
      <c r="M712" s="52"/>
      <c r="N712" s="54"/>
      <c r="O712" s="254" t="str" cm="1">
        <f t="array" ref="O712">IF(A712="","",INDEX(근로조건!$A$5:$Y$1048576,MATCH(A712,근로조건!$A$5:$A$1048576,0)+0,15))</f>
        <v/>
      </c>
      <c r="P712" s="255" t="str" cm="1">
        <f t="array" ref="P712">IF(A712="","",INDEX(근로조건!$A$5:$Y$1048576,MATCH(A712,근로조건!$A$5:$A$1048576,0)+0,16))</f>
        <v/>
      </c>
      <c r="Q712" s="256" t="str" cm="1">
        <f t="array" ref="Q712">IF(A712="","",INDEX(근로조건!$A$5:$ZZ$1048576,MATCH(A712,근로조건!$A$5:$A$1048576,0)+0,21))</f>
        <v/>
      </c>
      <c r="R712" s="61"/>
      <c r="S712" s="61"/>
      <c r="T712" s="61"/>
      <c r="U712" s="61"/>
      <c r="V712" s="61"/>
      <c r="W712" s="61"/>
      <c r="X712" s="61"/>
      <c r="Y712" s="61"/>
      <c r="Z712" s="260" t="str">
        <f t="shared" si="36"/>
        <v/>
      </c>
      <c r="AA712" s="260" t="str">
        <f t="shared" si="37"/>
        <v/>
      </c>
      <c r="AB712" s="260" t="str" cm="1">
        <f t="array" ref="AB712">IFERROR(IF(A712="","",INDEX(근로조건!$A$5:$Z$1048576,MATCH(A712,근로조건!$A$5:$A$1048576,0)+0,17)-INDEX(근로조건!$A$5:$Z$1048576,MATCH(A712,근로조건!$A$5:$A$1048576,0)+0,11))*B712,"")</f>
        <v/>
      </c>
      <c r="AC712" s="260" t="str">
        <f t="shared" si="38"/>
        <v/>
      </c>
      <c r="AD712" s="260" t="str" cm="1">
        <f t="array" ref="AD712">IFERROR(IF(A712="","",INDEX(근로조건!$A$5:$L$1048576,MATCH(A712,근로조건!$A$5:$A$1048576,0)+0,12))*B712,"")</f>
        <v/>
      </c>
      <c r="AE712" s="261" t="str" cm="1">
        <f t="array" ref="AE712">IF(A712="","",INDEX(근로조건!$A$5:$AF$1048576,MATCH(A712,근로조건!$A$5:$A$1048576,0)+0,13))</f>
        <v/>
      </c>
      <c r="AF712" s="262" t="str" cm="1">
        <f t="array" ref="AF712">IF(A712="","",INDEX(근로조건!$A$5:$AF$1048576,MATCH(A712,근로조건!$A$5:$A$1048576,0)+0,14))</f>
        <v/>
      </c>
      <c r="AG712" s="261" t="str" cm="1">
        <f t="array" ref="AG712">IF(A712="","",INDEX(근로조건!$A$5:$AF$1048576,MATCH(A712,근로조건!$A$5:$A$1048576,0)+0,11))</f>
        <v/>
      </c>
      <c r="AH712" s="261" t="str" cm="1">
        <f t="array" ref="AH712">IF(A712="","",INDEX(근로조건!$A$5:$AF$1048576,MATCH(A712,근로조건!$A$5:$A$1048576,0)+0,19))</f>
        <v/>
      </c>
      <c r="AI712" s="262" t="str" cm="1">
        <f t="array" ref="AI712">IF(A712="","",INDEX(근로조건!$A$5:$AF$1048576,MATCH(A712,근로조건!$A$5:$A$1048576,0)+0,17))</f>
        <v/>
      </c>
      <c r="AJ712" s="253"/>
      <c r="AK712" s="253"/>
      <c r="AL712" s="253" t="str" cm="1">
        <f t="array" ref="AL712">IF(A712="","",INDEX(근로조건!$A$5:$AF$1048576,MATCH(A712,근로조건!$A$5:$A$1048576,0)+0,20))</f>
        <v/>
      </c>
      <c r="AM712" s="253"/>
      <c r="AN712" s="253"/>
      <c r="AO712" s="253"/>
      <c r="AP712" s="260"/>
      <c r="AQ712" s="123"/>
      <c r="AR712" s="166"/>
      <c r="AS712" s="267"/>
      <c r="AT712" s="266"/>
      <c r="AU712" s="266"/>
      <c r="AV712" s="266"/>
    </row>
    <row r="713" spans="1:48" x14ac:dyDescent="0.3">
      <c r="A713" s="52"/>
      <c r="B713" s="54"/>
      <c r="C713" s="53"/>
      <c r="D713" s="53"/>
      <c r="E713" s="53"/>
      <c r="F713" s="57"/>
      <c r="G713" s="57"/>
      <c r="H713" s="52"/>
      <c r="I713" s="53"/>
      <c r="J713" s="53"/>
      <c r="K713" s="95"/>
      <c r="L713" s="52"/>
      <c r="M713" s="52"/>
      <c r="N713" s="54"/>
      <c r="O713" s="254" t="str" cm="1">
        <f t="array" ref="O713">IF(A713="","",INDEX(근로조건!$A$5:$Y$1048576,MATCH(A713,근로조건!$A$5:$A$1048576,0)+0,15))</f>
        <v/>
      </c>
      <c r="P713" s="255" t="str" cm="1">
        <f t="array" ref="P713">IF(A713="","",INDEX(근로조건!$A$5:$Y$1048576,MATCH(A713,근로조건!$A$5:$A$1048576,0)+0,16))</f>
        <v/>
      </c>
      <c r="Q713" s="256" t="str" cm="1">
        <f t="array" ref="Q713">IF(A713="","",INDEX(근로조건!$A$5:$ZZ$1048576,MATCH(A713,근로조건!$A$5:$A$1048576,0)+0,21))</f>
        <v/>
      </c>
      <c r="R713" s="61"/>
      <c r="S713" s="61"/>
      <c r="T713" s="61"/>
      <c r="U713" s="61"/>
      <c r="V713" s="61"/>
      <c r="W713" s="61"/>
      <c r="X713" s="61"/>
      <c r="Y713" s="61"/>
      <c r="Z713" s="260" t="str">
        <f t="shared" si="36"/>
        <v/>
      </c>
      <c r="AA713" s="260" t="str">
        <f t="shared" si="37"/>
        <v/>
      </c>
      <c r="AB713" s="260" t="str" cm="1">
        <f t="array" ref="AB713">IFERROR(IF(A713="","",INDEX(근로조건!$A$5:$Z$1048576,MATCH(A713,근로조건!$A$5:$A$1048576,0)+0,17)-INDEX(근로조건!$A$5:$Z$1048576,MATCH(A713,근로조건!$A$5:$A$1048576,0)+0,11))*B713,"")</f>
        <v/>
      </c>
      <c r="AC713" s="260" t="str">
        <f t="shared" si="38"/>
        <v/>
      </c>
      <c r="AD713" s="260" t="str" cm="1">
        <f t="array" ref="AD713">IFERROR(IF(A713="","",INDEX(근로조건!$A$5:$L$1048576,MATCH(A713,근로조건!$A$5:$A$1048576,0)+0,12))*B713,"")</f>
        <v/>
      </c>
      <c r="AE713" s="261" t="str" cm="1">
        <f t="array" ref="AE713">IF(A713="","",INDEX(근로조건!$A$5:$AF$1048576,MATCH(A713,근로조건!$A$5:$A$1048576,0)+0,13))</f>
        <v/>
      </c>
      <c r="AF713" s="262" t="str" cm="1">
        <f t="array" ref="AF713">IF(A713="","",INDEX(근로조건!$A$5:$AF$1048576,MATCH(A713,근로조건!$A$5:$A$1048576,0)+0,14))</f>
        <v/>
      </c>
      <c r="AG713" s="261" t="str" cm="1">
        <f t="array" ref="AG713">IF(A713="","",INDEX(근로조건!$A$5:$AF$1048576,MATCH(A713,근로조건!$A$5:$A$1048576,0)+0,11))</f>
        <v/>
      </c>
      <c r="AH713" s="261" t="str" cm="1">
        <f t="array" ref="AH713">IF(A713="","",INDEX(근로조건!$A$5:$AF$1048576,MATCH(A713,근로조건!$A$5:$A$1048576,0)+0,19))</f>
        <v/>
      </c>
      <c r="AI713" s="262" t="str" cm="1">
        <f t="array" ref="AI713">IF(A713="","",INDEX(근로조건!$A$5:$AF$1048576,MATCH(A713,근로조건!$A$5:$A$1048576,0)+0,17))</f>
        <v/>
      </c>
      <c r="AJ713" s="253"/>
      <c r="AK713" s="253"/>
      <c r="AL713" s="253" t="str" cm="1">
        <f t="array" ref="AL713">IF(A713="","",INDEX(근로조건!$A$5:$AF$1048576,MATCH(A713,근로조건!$A$5:$A$1048576,0)+0,20))</f>
        <v/>
      </c>
      <c r="AM713" s="253"/>
      <c r="AN713" s="253"/>
      <c r="AO713" s="253"/>
      <c r="AP713" s="260"/>
      <c r="AQ713" s="123"/>
      <c r="AR713" s="166"/>
      <c r="AS713" s="267"/>
      <c r="AT713" s="266"/>
      <c r="AU713" s="266"/>
      <c r="AV713" s="266"/>
    </row>
    <row r="714" spans="1:48" x14ac:dyDescent="0.3">
      <c r="A714" s="52"/>
      <c r="B714" s="54"/>
      <c r="C714" s="53"/>
      <c r="D714" s="53"/>
      <c r="E714" s="53"/>
      <c r="F714" s="57"/>
      <c r="G714" s="57"/>
      <c r="H714" s="52"/>
      <c r="I714" s="53"/>
      <c r="J714" s="53"/>
      <c r="K714" s="95"/>
      <c r="L714" s="52"/>
      <c r="M714" s="52"/>
      <c r="N714" s="54"/>
      <c r="O714" s="254" t="str" cm="1">
        <f t="array" ref="O714">IF(A714="","",INDEX(근로조건!$A$5:$Y$1048576,MATCH(A714,근로조건!$A$5:$A$1048576,0)+0,15))</f>
        <v/>
      </c>
      <c r="P714" s="255" t="str" cm="1">
        <f t="array" ref="P714">IF(A714="","",INDEX(근로조건!$A$5:$Y$1048576,MATCH(A714,근로조건!$A$5:$A$1048576,0)+0,16))</f>
        <v/>
      </c>
      <c r="Q714" s="256" t="str" cm="1">
        <f t="array" ref="Q714">IF(A714="","",INDEX(근로조건!$A$5:$ZZ$1048576,MATCH(A714,근로조건!$A$5:$A$1048576,0)+0,21))</f>
        <v/>
      </c>
      <c r="R714" s="61"/>
      <c r="S714" s="61"/>
      <c r="T714" s="61"/>
      <c r="U714" s="61"/>
      <c r="V714" s="61"/>
      <c r="W714" s="61"/>
      <c r="X714" s="61"/>
      <c r="Y714" s="61"/>
      <c r="Z714" s="260" t="str">
        <f t="shared" si="36"/>
        <v/>
      </c>
      <c r="AA714" s="260" t="str">
        <f t="shared" si="37"/>
        <v/>
      </c>
      <c r="AB714" s="260" t="str" cm="1">
        <f t="array" ref="AB714">IFERROR(IF(A714="","",INDEX(근로조건!$A$5:$Z$1048576,MATCH(A714,근로조건!$A$5:$A$1048576,0)+0,17)-INDEX(근로조건!$A$5:$Z$1048576,MATCH(A714,근로조건!$A$5:$A$1048576,0)+0,11))*B714,"")</f>
        <v/>
      </c>
      <c r="AC714" s="260" t="str">
        <f t="shared" si="38"/>
        <v/>
      </c>
      <c r="AD714" s="260" t="str" cm="1">
        <f t="array" ref="AD714">IFERROR(IF(A714="","",INDEX(근로조건!$A$5:$L$1048576,MATCH(A714,근로조건!$A$5:$A$1048576,0)+0,12))*B714,"")</f>
        <v/>
      </c>
      <c r="AE714" s="261" t="str" cm="1">
        <f t="array" ref="AE714">IF(A714="","",INDEX(근로조건!$A$5:$AF$1048576,MATCH(A714,근로조건!$A$5:$A$1048576,0)+0,13))</f>
        <v/>
      </c>
      <c r="AF714" s="262" t="str" cm="1">
        <f t="array" ref="AF714">IF(A714="","",INDEX(근로조건!$A$5:$AF$1048576,MATCH(A714,근로조건!$A$5:$A$1048576,0)+0,14))</f>
        <v/>
      </c>
      <c r="AG714" s="261" t="str" cm="1">
        <f t="array" ref="AG714">IF(A714="","",INDEX(근로조건!$A$5:$AF$1048576,MATCH(A714,근로조건!$A$5:$A$1048576,0)+0,11))</f>
        <v/>
      </c>
      <c r="AH714" s="261" t="str" cm="1">
        <f t="array" ref="AH714">IF(A714="","",INDEX(근로조건!$A$5:$AF$1048576,MATCH(A714,근로조건!$A$5:$A$1048576,0)+0,19))</f>
        <v/>
      </c>
      <c r="AI714" s="262" t="str" cm="1">
        <f t="array" ref="AI714">IF(A714="","",INDEX(근로조건!$A$5:$AF$1048576,MATCH(A714,근로조건!$A$5:$A$1048576,0)+0,17))</f>
        <v/>
      </c>
      <c r="AJ714" s="253"/>
      <c r="AK714" s="253"/>
      <c r="AL714" s="253" t="str" cm="1">
        <f t="array" ref="AL714">IF(A714="","",INDEX(근로조건!$A$5:$AF$1048576,MATCH(A714,근로조건!$A$5:$A$1048576,0)+0,20))</f>
        <v/>
      </c>
      <c r="AM714" s="253"/>
      <c r="AN714" s="253"/>
      <c r="AO714" s="253"/>
      <c r="AP714" s="260"/>
      <c r="AQ714" s="123"/>
      <c r="AR714" s="166"/>
      <c r="AS714" s="267"/>
      <c r="AT714" s="266"/>
      <c r="AU714" s="266"/>
      <c r="AV714" s="266"/>
    </row>
    <row r="715" spans="1:48" x14ac:dyDescent="0.3">
      <c r="A715" s="52"/>
      <c r="B715" s="54"/>
      <c r="C715" s="53"/>
      <c r="D715" s="53"/>
      <c r="E715" s="53"/>
      <c r="F715" s="57"/>
      <c r="G715" s="57"/>
      <c r="H715" s="52"/>
      <c r="I715" s="53"/>
      <c r="J715" s="53"/>
      <c r="K715" s="95"/>
      <c r="L715" s="52"/>
      <c r="M715" s="52"/>
      <c r="N715" s="54"/>
      <c r="O715" s="254" t="str" cm="1">
        <f t="array" ref="O715">IF(A715="","",INDEX(근로조건!$A$5:$Y$1048576,MATCH(A715,근로조건!$A$5:$A$1048576,0)+0,15))</f>
        <v/>
      </c>
      <c r="P715" s="255" t="str" cm="1">
        <f t="array" ref="P715">IF(A715="","",INDEX(근로조건!$A$5:$Y$1048576,MATCH(A715,근로조건!$A$5:$A$1048576,0)+0,16))</f>
        <v/>
      </c>
      <c r="Q715" s="256" t="str" cm="1">
        <f t="array" ref="Q715">IF(A715="","",INDEX(근로조건!$A$5:$ZZ$1048576,MATCH(A715,근로조건!$A$5:$A$1048576,0)+0,21))</f>
        <v/>
      </c>
      <c r="R715" s="61"/>
      <c r="S715" s="61"/>
      <c r="T715" s="61"/>
      <c r="U715" s="61"/>
      <c r="V715" s="61"/>
      <c r="W715" s="61"/>
      <c r="X715" s="61"/>
      <c r="Y715" s="61"/>
      <c r="Z715" s="260" t="str">
        <f t="shared" si="36"/>
        <v/>
      </c>
      <c r="AA715" s="260" t="str">
        <f t="shared" si="37"/>
        <v/>
      </c>
      <c r="AB715" s="260" t="str" cm="1">
        <f t="array" ref="AB715">IFERROR(IF(A715="","",INDEX(근로조건!$A$5:$Z$1048576,MATCH(A715,근로조건!$A$5:$A$1048576,0)+0,17)-INDEX(근로조건!$A$5:$Z$1048576,MATCH(A715,근로조건!$A$5:$A$1048576,0)+0,11))*B715,"")</f>
        <v/>
      </c>
      <c r="AC715" s="260" t="str">
        <f t="shared" si="38"/>
        <v/>
      </c>
      <c r="AD715" s="260" t="str" cm="1">
        <f t="array" ref="AD715">IFERROR(IF(A715="","",INDEX(근로조건!$A$5:$L$1048576,MATCH(A715,근로조건!$A$5:$A$1048576,0)+0,12))*B715,"")</f>
        <v/>
      </c>
      <c r="AE715" s="261" t="str" cm="1">
        <f t="array" ref="AE715">IF(A715="","",INDEX(근로조건!$A$5:$AF$1048576,MATCH(A715,근로조건!$A$5:$A$1048576,0)+0,13))</f>
        <v/>
      </c>
      <c r="AF715" s="262" t="str" cm="1">
        <f t="array" ref="AF715">IF(A715="","",INDEX(근로조건!$A$5:$AF$1048576,MATCH(A715,근로조건!$A$5:$A$1048576,0)+0,14))</f>
        <v/>
      </c>
      <c r="AG715" s="261" t="str" cm="1">
        <f t="array" ref="AG715">IF(A715="","",INDEX(근로조건!$A$5:$AF$1048576,MATCH(A715,근로조건!$A$5:$A$1048576,0)+0,11))</f>
        <v/>
      </c>
      <c r="AH715" s="261" t="str" cm="1">
        <f t="array" ref="AH715">IF(A715="","",INDEX(근로조건!$A$5:$AF$1048576,MATCH(A715,근로조건!$A$5:$A$1048576,0)+0,19))</f>
        <v/>
      </c>
      <c r="AI715" s="262" t="str" cm="1">
        <f t="array" ref="AI715">IF(A715="","",INDEX(근로조건!$A$5:$AF$1048576,MATCH(A715,근로조건!$A$5:$A$1048576,0)+0,17))</f>
        <v/>
      </c>
      <c r="AJ715" s="253"/>
      <c r="AK715" s="253"/>
      <c r="AL715" s="253" t="str" cm="1">
        <f t="array" ref="AL715">IF(A715="","",INDEX(근로조건!$A$5:$AF$1048576,MATCH(A715,근로조건!$A$5:$A$1048576,0)+0,20))</f>
        <v/>
      </c>
      <c r="AM715" s="253"/>
      <c r="AN715" s="253"/>
      <c r="AO715" s="253"/>
      <c r="AP715" s="260"/>
      <c r="AQ715" s="123"/>
      <c r="AR715" s="166"/>
      <c r="AS715" s="267"/>
      <c r="AT715" s="266"/>
      <c r="AU715" s="266"/>
      <c r="AV715" s="266"/>
    </row>
    <row r="716" spans="1:48" x14ac:dyDescent="0.3">
      <c r="A716" s="52"/>
      <c r="B716" s="54"/>
      <c r="C716" s="53"/>
      <c r="D716" s="53"/>
      <c r="E716" s="53"/>
      <c r="F716" s="57"/>
      <c r="G716" s="57"/>
      <c r="H716" s="52"/>
      <c r="I716" s="53"/>
      <c r="J716" s="53"/>
      <c r="K716" s="95"/>
      <c r="L716" s="52"/>
      <c r="M716" s="52"/>
      <c r="N716" s="54"/>
      <c r="O716" s="254" t="str" cm="1">
        <f t="array" ref="O716">IF(A716="","",INDEX(근로조건!$A$5:$Y$1048576,MATCH(A716,근로조건!$A$5:$A$1048576,0)+0,15))</f>
        <v/>
      </c>
      <c r="P716" s="255" t="str" cm="1">
        <f t="array" ref="P716">IF(A716="","",INDEX(근로조건!$A$5:$Y$1048576,MATCH(A716,근로조건!$A$5:$A$1048576,0)+0,16))</f>
        <v/>
      </c>
      <c r="Q716" s="256" t="str" cm="1">
        <f t="array" ref="Q716">IF(A716="","",INDEX(근로조건!$A$5:$ZZ$1048576,MATCH(A716,근로조건!$A$5:$A$1048576,0)+0,21))</f>
        <v/>
      </c>
      <c r="R716" s="61"/>
      <c r="S716" s="61"/>
      <c r="T716" s="61"/>
      <c r="U716" s="61"/>
      <c r="V716" s="61"/>
      <c r="W716" s="61"/>
      <c r="X716" s="61"/>
      <c r="Y716" s="61"/>
      <c r="Z716" s="260" t="str">
        <f t="shared" si="36"/>
        <v/>
      </c>
      <c r="AA716" s="260" t="str">
        <f t="shared" si="37"/>
        <v/>
      </c>
      <c r="AB716" s="260" t="str" cm="1">
        <f t="array" ref="AB716">IFERROR(IF(A716="","",INDEX(근로조건!$A$5:$Z$1048576,MATCH(A716,근로조건!$A$5:$A$1048576,0)+0,17)-INDEX(근로조건!$A$5:$Z$1048576,MATCH(A716,근로조건!$A$5:$A$1048576,0)+0,11))*B716,"")</f>
        <v/>
      </c>
      <c r="AC716" s="260" t="str">
        <f t="shared" si="38"/>
        <v/>
      </c>
      <c r="AD716" s="260" t="str" cm="1">
        <f t="array" ref="AD716">IFERROR(IF(A716="","",INDEX(근로조건!$A$5:$L$1048576,MATCH(A716,근로조건!$A$5:$A$1048576,0)+0,12))*B716,"")</f>
        <v/>
      </c>
      <c r="AE716" s="261" t="str" cm="1">
        <f t="array" ref="AE716">IF(A716="","",INDEX(근로조건!$A$5:$AF$1048576,MATCH(A716,근로조건!$A$5:$A$1048576,0)+0,13))</f>
        <v/>
      </c>
      <c r="AF716" s="262" t="str" cm="1">
        <f t="array" ref="AF716">IF(A716="","",INDEX(근로조건!$A$5:$AF$1048576,MATCH(A716,근로조건!$A$5:$A$1048576,0)+0,14))</f>
        <v/>
      </c>
      <c r="AG716" s="261" t="str" cm="1">
        <f t="array" ref="AG716">IF(A716="","",INDEX(근로조건!$A$5:$AF$1048576,MATCH(A716,근로조건!$A$5:$A$1048576,0)+0,11))</f>
        <v/>
      </c>
      <c r="AH716" s="261" t="str" cm="1">
        <f t="array" ref="AH716">IF(A716="","",INDEX(근로조건!$A$5:$AF$1048576,MATCH(A716,근로조건!$A$5:$A$1048576,0)+0,19))</f>
        <v/>
      </c>
      <c r="AI716" s="262" t="str" cm="1">
        <f t="array" ref="AI716">IF(A716="","",INDEX(근로조건!$A$5:$AF$1048576,MATCH(A716,근로조건!$A$5:$A$1048576,0)+0,17))</f>
        <v/>
      </c>
      <c r="AJ716" s="253"/>
      <c r="AK716" s="253"/>
      <c r="AL716" s="253" t="str" cm="1">
        <f t="array" ref="AL716">IF(A716="","",INDEX(근로조건!$A$5:$AF$1048576,MATCH(A716,근로조건!$A$5:$A$1048576,0)+0,20))</f>
        <v/>
      </c>
      <c r="AM716" s="253"/>
      <c r="AN716" s="253"/>
      <c r="AO716" s="253"/>
      <c r="AP716" s="260"/>
      <c r="AQ716" s="123"/>
      <c r="AR716" s="166"/>
      <c r="AS716" s="267"/>
      <c r="AT716" s="266"/>
      <c r="AU716" s="266"/>
      <c r="AV716" s="266"/>
    </row>
    <row r="717" spans="1:48" x14ac:dyDescent="0.3">
      <c r="A717" s="52"/>
      <c r="B717" s="54"/>
      <c r="C717" s="53"/>
      <c r="D717" s="53"/>
      <c r="E717" s="53"/>
      <c r="F717" s="57"/>
      <c r="G717" s="57"/>
      <c r="H717" s="52"/>
      <c r="I717" s="53"/>
      <c r="J717" s="53"/>
      <c r="K717" s="95"/>
      <c r="L717" s="52"/>
      <c r="M717" s="52"/>
      <c r="N717" s="54"/>
      <c r="O717" s="254" t="str" cm="1">
        <f t="array" ref="O717">IF(A717="","",INDEX(근로조건!$A$5:$Y$1048576,MATCH(A717,근로조건!$A$5:$A$1048576,0)+0,15))</f>
        <v/>
      </c>
      <c r="P717" s="255" t="str" cm="1">
        <f t="array" ref="P717">IF(A717="","",INDEX(근로조건!$A$5:$Y$1048576,MATCH(A717,근로조건!$A$5:$A$1048576,0)+0,16))</f>
        <v/>
      </c>
      <c r="Q717" s="256" t="str" cm="1">
        <f t="array" ref="Q717">IF(A717="","",INDEX(근로조건!$A$5:$ZZ$1048576,MATCH(A717,근로조건!$A$5:$A$1048576,0)+0,21))</f>
        <v/>
      </c>
      <c r="R717" s="61"/>
      <c r="S717" s="61"/>
      <c r="T717" s="61"/>
      <c r="U717" s="61"/>
      <c r="V717" s="61"/>
      <c r="W717" s="61"/>
      <c r="X717" s="61"/>
      <c r="Y717" s="61"/>
      <c r="Z717" s="260" t="str">
        <f t="shared" si="36"/>
        <v/>
      </c>
      <c r="AA717" s="260" t="str">
        <f t="shared" si="37"/>
        <v/>
      </c>
      <c r="AB717" s="260" t="str" cm="1">
        <f t="array" ref="AB717">IFERROR(IF(A717="","",INDEX(근로조건!$A$5:$Z$1048576,MATCH(A717,근로조건!$A$5:$A$1048576,0)+0,17)-INDEX(근로조건!$A$5:$Z$1048576,MATCH(A717,근로조건!$A$5:$A$1048576,0)+0,11))*B717,"")</f>
        <v/>
      </c>
      <c r="AC717" s="260" t="str">
        <f t="shared" si="38"/>
        <v/>
      </c>
      <c r="AD717" s="260" t="str" cm="1">
        <f t="array" ref="AD717">IFERROR(IF(A717="","",INDEX(근로조건!$A$5:$L$1048576,MATCH(A717,근로조건!$A$5:$A$1048576,0)+0,12))*B717,"")</f>
        <v/>
      </c>
      <c r="AE717" s="261" t="str" cm="1">
        <f t="array" ref="AE717">IF(A717="","",INDEX(근로조건!$A$5:$AF$1048576,MATCH(A717,근로조건!$A$5:$A$1048576,0)+0,13))</f>
        <v/>
      </c>
      <c r="AF717" s="262" t="str" cm="1">
        <f t="array" ref="AF717">IF(A717="","",INDEX(근로조건!$A$5:$AF$1048576,MATCH(A717,근로조건!$A$5:$A$1048576,0)+0,14))</f>
        <v/>
      </c>
      <c r="AG717" s="261" t="str" cm="1">
        <f t="array" ref="AG717">IF(A717="","",INDEX(근로조건!$A$5:$AF$1048576,MATCH(A717,근로조건!$A$5:$A$1048576,0)+0,11))</f>
        <v/>
      </c>
      <c r="AH717" s="261" t="str" cm="1">
        <f t="array" ref="AH717">IF(A717="","",INDEX(근로조건!$A$5:$AF$1048576,MATCH(A717,근로조건!$A$5:$A$1048576,0)+0,19))</f>
        <v/>
      </c>
      <c r="AI717" s="262" t="str" cm="1">
        <f t="array" ref="AI717">IF(A717="","",INDEX(근로조건!$A$5:$AF$1048576,MATCH(A717,근로조건!$A$5:$A$1048576,0)+0,17))</f>
        <v/>
      </c>
      <c r="AJ717" s="253"/>
      <c r="AK717" s="253"/>
      <c r="AL717" s="253" t="str" cm="1">
        <f t="array" ref="AL717">IF(A717="","",INDEX(근로조건!$A$5:$AF$1048576,MATCH(A717,근로조건!$A$5:$A$1048576,0)+0,20))</f>
        <v/>
      </c>
      <c r="AM717" s="253"/>
      <c r="AN717" s="253"/>
      <c r="AO717" s="253"/>
      <c r="AP717" s="260"/>
      <c r="AQ717" s="123"/>
      <c r="AR717" s="166"/>
      <c r="AS717" s="267"/>
      <c r="AT717" s="266"/>
      <c r="AU717" s="266"/>
      <c r="AV717" s="266"/>
    </row>
    <row r="718" spans="1:48" x14ac:dyDescent="0.3">
      <c r="A718" s="52"/>
      <c r="B718" s="54"/>
      <c r="C718" s="53"/>
      <c r="D718" s="53"/>
      <c r="E718" s="53"/>
      <c r="F718" s="57"/>
      <c r="G718" s="57"/>
      <c r="H718" s="52"/>
      <c r="I718" s="53"/>
      <c r="J718" s="53"/>
      <c r="K718" s="95"/>
      <c r="L718" s="52"/>
      <c r="M718" s="52"/>
      <c r="N718" s="54"/>
      <c r="O718" s="254" t="str" cm="1">
        <f t="array" ref="O718">IF(A718="","",INDEX(근로조건!$A$5:$Y$1048576,MATCH(A718,근로조건!$A$5:$A$1048576,0)+0,15))</f>
        <v/>
      </c>
      <c r="P718" s="255" t="str" cm="1">
        <f t="array" ref="P718">IF(A718="","",INDEX(근로조건!$A$5:$Y$1048576,MATCH(A718,근로조건!$A$5:$A$1048576,0)+0,16))</f>
        <v/>
      </c>
      <c r="Q718" s="256" t="str" cm="1">
        <f t="array" ref="Q718">IF(A718="","",INDEX(근로조건!$A$5:$ZZ$1048576,MATCH(A718,근로조건!$A$5:$A$1048576,0)+0,21))</f>
        <v/>
      </c>
      <c r="R718" s="61"/>
      <c r="S718" s="61"/>
      <c r="T718" s="61"/>
      <c r="U718" s="61"/>
      <c r="V718" s="61"/>
      <c r="W718" s="61"/>
      <c r="X718" s="61"/>
      <c r="Y718" s="61"/>
      <c r="Z718" s="260" t="str">
        <f t="shared" si="36"/>
        <v/>
      </c>
      <c r="AA718" s="260" t="str">
        <f t="shared" si="37"/>
        <v/>
      </c>
      <c r="AB718" s="260" t="str" cm="1">
        <f t="array" ref="AB718">IFERROR(IF(A718="","",INDEX(근로조건!$A$5:$Z$1048576,MATCH(A718,근로조건!$A$5:$A$1048576,0)+0,17)-INDEX(근로조건!$A$5:$Z$1048576,MATCH(A718,근로조건!$A$5:$A$1048576,0)+0,11))*B718,"")</f>
        <v/>
      </c>
      <c r="AC718" s="260" t="str">
        <f t="shared" si="38"/>
        <v/>
      </c>
      <c r="AD718" s="260" t="str" cm="1">
        <f t="array" ref="AD718">IFERROR(IF(A718="","",INDEX(근로조건!$A$5:$L$1048576,MATCH(A718,근로조건!$A$5:$A$1048576,0)+0,12))*B718,"")</f>
        <v/>
      </c>
      <c r="AE718" s="261" t="str" cm="1">
        <f t="array" ref="AE718">IF(A718="","",INDEX(근로조건!$A$5:$AF$1048576,MATCH(A718,근로조건!$A$5:$A$1048576,0)+0,13))</f>
        <v/>
      </c>
      <c r="AF718" s="262" t="str" cm="1">
        <f t="array" ref="AF718">IF(A718="","",INDEX(근로조건!$A$5:$AF$1048576,MATCH(A718,근로조건!$A$5:$A$1048576,0)+0,14))</f>
        <v/>
      </c>
      <c r="AG718" s="261" t="str" cm="1">
        <f t="array" ref="AG718">IF(A718="","",INDEX(근로조건!$A$5:$AF$1048576,MATCH(A718,근로조건!$A$5:$A$1048576,0)+0,11))</f>
        <v/>
      </c>
      <c r="AH718" s="261" t="str" cm="1">
        <f t="array" ref="AH718">IF(A718="","",INDEX(근로조건!$A$5:$AF$1048576,MATCH(A718,근로조건!$A$5:$A$1048576,0)+0,19))</f>
        <v/>
      </c>
      <c r="AI718" s="262" t="str" cm="1">
        <f t="array" ref="AI718">IF(A718="","",INDEX(근로조건!$A$5:$AF$1048576,MATCH(A718,근로조건!$A$5:$A$1048576,0)+0,17))</f>
        <v/>
      </c>
      <c r="AJ718" s="253"/>
      <c r="AK718" s="253"/>
      <c r="AL718" s="253" t="str" cm="1">
        <f t="array" ref="AL718">IF(A718="","",INDEX(근로조건!$A$5:$AF$1048576,MATCH(A718,근로조건!$A$5:$A$1048576,0)+0,20))</f>
        <v/>
      </c>
      <c r="AM718" s="253"/>
      <c r="AN718" s="253"/>
      <c r="AO718" s="253"/>
      <c r="AP718" s="260"/>
      <c r="AQ718" s="123"/>
      <c r="AR718" s="166"/>
      <c r="AS718" s="267"/>
      <c r="AT718" s="266"/>
      <c r="AU718" s="266"/>
      <c r="AV718" s="266"/>
    </row>
    <row r="719" spans="1:48" x14ac:dyDescent="0.3">
      <c r="A719" s="52"/>
      <c r="B719" s="54"/>
      <c r="C719" s="53"/>
      <c r="D719" s="53"/>
      <c r="E719" s="53"/>
      <c r="F719" s="57"/>
      <c r="G719" s="57"/>
      <c r="H719" s="52"/>
      <c r="I719" s="53"/>
      <c r="J719" s="53"/>
      <c r="K719" s="95"/>
      <c r="L719" s="52"/>
      <c r="M719" s="52"/>
      <c r="N719" s="54"/>
      <c r="O719" s="254" t="str" cm="1">
        <f t="array" ref="O719">IF(A719="","",INDEX(근로조건!$A$5:$Y$1048576,MATCH(A719,근로조건!$A$5:$A$1048576,0)+0,15))</f>
        <v/>
      </c>
      <c r="P719" s="255" t="str" cm="1">
        <f t="array" ref="P719">IF(A719="","",INDEX(근로조건!$A$5:$Y$1048576,MATCH(A719,근로조건!$A$5:$A$1048576,0)+0,16))</f>
        <v/>
      </c>
      <c r="Q719" s="256" t="str" cm="1">
        <f t="array" ref="Q719">IF(A719="","",INDEX(근로조건!$A$5:$ZZ$1048576,MATCH(A719,근로조건!$A$5:$A$1048576,0)+0,21))</f>
        <v/>
      </c>
      <c r="R719" s="61"/>
      <c r="S719" s="61"/>
      <c r="T719" s="61"/>
      <c r="U719" s="61"/>
      <c r="V719" s="61"/>
      <c r="W719" s="61"/>
      <c r="X719" s="61"/>
      <c r="Y719" s="61"/>
      <c r="Z719" s="260" t="str">
        <f t="shared" si="36"/>
        <v/>
      </c>
      <c r="AA719" s="260" t="str">
        <f t="shared" si="37"/>
        <v/>
      </c>
      <c r="AB719" s="260" t="str" cm="1">
        <f t="array" ref="AB719">IFERROR(IF(A719="","",INDEX(근로조건!$A$5:$Z$1048576,MATCH(A719,근로조건!$A$5:$A$1048576,0)+0,17)-INDEX(근로조건!$A$5:$Z$1048576,MATCH(A719,근로조건!$A$5:$A$1048576,0)+0,11))*B719,"")</f>
        <v/>
      </c>
      <c r="AC719" s="260" t="str">
        <f t="shared" si="38"/>
        <v/>
      </c>
      <c r="AD719" s="260" t="str" cm="1">
        <f t="array" ref="AD719">IFERROR(IF(A719="","",INDEX(근로조건!$A$5:$L$1048576,MATCH(A719,근로조건!$A$5:$A$1048576,0)+0,12))*B719,"")</f>
        <v/>
      </c>
      <c r="AE719" s="261" t="str" cm="1">
        <f t="array" ref="AE719">IF(A719="","",INDEX(근로조건!$A$5:$AF$1048576,MATCH(A719,근로조건!$A$5:$A$1048576,0)+0,13))</f>
        <v/>
      </c>
      <c r="AF719" s="262" t="str" cm="1">
        <f t="array" ref="AF719">IF(A719="","",INDEX(근로조건!$A$5:$AF$1048576,MATCH(A719,근로조건!$A$5:$A$1048576,0)+0,14))</f>
        <v/>
      </c>
      <c r="AG719" s="261" t="str" cm="1">
        <f t="array" ref="AG719">IF(A719="","",INDEX(근로조건!$A$5:$AF$1048576,MATCH(A719,근로조건!$A$5:$A$1048576,0)+0,11))</f>
        <v/>
      </c>
      <c r="AH719" s="261" t="str" cm="1">
        <f t="array" ref="AH719">IF(A719="","",INDEX(근로조건!$A$5:$AF$1048576,MATCH(A719,근로조건!$A$5:$A$1048576,0)+0,19))</f>
        <v/>
      </c>
      <c r="AI719" s="262" t="str" cm="1">
        <f t="array" ref="AI719">IF(A719="","",INDEX(근로조건!$A$5:$AF$1048576,MATCH(A719,근로조건!$A$5:$A$1048576,0)+0,17))</f>
        <v/>
      </c>
      <c r="AJ719" s="253"/>
      <c r="AK719" s="253"/>
      <c r="AL719" s="253" t="str" cm="1">
        <f t="array" ref="AL719">IF(A719="","",INDEX(근로조건!$A$5:$AF$1048576,MATCH(A719,근로조건!$A$5:$A$1048576,0)+0,20))</f>
        <v/>
      </c>
      <c r="AM719" s="253"/>
      <c r="AN719" s="253"/>
      <c r="AO719" s="253"/>
      <c r="AP719" s="260"/>
      <c r="AQ719" s="123"/>
      <c r="AR719" s="166"/>
      <c r="AS719" s="267"/>
      <c r="AT719" s="266"/>
      <c r="AU719" s="266"/>
      <c r="AV719" s="266"/>
    </row>
    <row r="720" spans="1:48" x14ac:dyDescent="0.3">
      <c r="A720" s="52"/>
      <c r="B720" s="54"/>
      <c r="C720" s="53"/>
      <c r="D720" s="53"/>
      <c r="E720" s="53"/>
      <c r="F720" s="57"/>
      <c r="G720" s="57"/>
      <c r="H720" s="52"/>
      <c r="I720" s="53"/>
      <c r="J720" s="53"/>
      <c r="K720" s="95"/>
      <c r="L720" s="52"/>
      <c r="M720" s="52"/>
      <c r="N720" s="54"/>
      <c r="O720" s="254" t="str" cm="1">
        <f t="array" ref="O720">IF(A720="","",INDEX(근로조건!$A$5:$Y$1048576,MATCH(A720,근로조건!$A$5:$A$1048576,0)+0,15))</f>
        <v/>
      </c>
      <c r="P720" s="255" t="str" cm="1">
        <f t="array" ref="P720">IF(A720="","",INDEX(근로조건!$A$5:$Y$1048576,MATCH(A720,근로조건!$A$5:$A$1048576,0)+0,16))</f>
        <v/>
      </c>
      <c r="Q720" s="256" t="str" cm="1">
        <f t="array" ref="Q720">IF(A720="","",INDEX(근로조건!$A$5:$ZZ$1048576,MATCH(A720,근로조건!$A$5:$A$1048576,0)+0,21))</f>
        <v/>
      </c>
      <c r="R720" s="61"/>
      <c r="S720" s="61"/>
      <c r="T720" s="61"/>
      <c r="U720" s="61"/>
      <c r="V720" s="61"/>
      <c r="W720" s="61"/>
      <c r="X720" s="61"/>
      <c r="Y720" s="61"/>
      <c r="Z720" s="260" t="str">
        <f t="shared" si="36"/>
        <v/>
      </c>
      <c r="AA720" s="260" t="str">
        <f t="shared" si="37"/>
        <v/>
      </c>
      <c r="AB720" s="260" t="str" cm="1">
        <f t="array" ref="AB720">IFERROR(IF(A720="","",INDEX(근로조건!$A$5:$Z$1048576,MATCH(A720,근로조건!$A$5:$A$1048576,0)+0,17)-INDEX(근로조건!$A$5:$Z$1048576,MATCH(A720,근로조건!$A$5:$A$1048576,0)+0,11))*B720,"")</f>
        <v/>
      </c>
      <c r="AC720" s="260" t="str">
        <f t="shared" si="38"/>
        <v/>
      </c>
      <c r="AD720" s="260" t="str" cm="1">
        <f t="array" ref="AD720">IFERROR(IF(A720="","",INDEX(근로조건!$A$5:$L$1048576,MATCH(A720,근로조건!$A$5:$A$1048576,0)+0,12))*B720,"")</f>
        <v/>
      </c>
      <c r="AE720" s="261" t="str" cm="1">
        <f t="array" ref="AE720">IF(A720="","",INDEX(근로조건!$A$5:$AF$1048576,MATCH(A720,근로조건!$A$5:$A$1048576,0)+0,13))</f>
        <v/>
      </c>
      <c r="AF720" s="262" t="str" cm="1">
        <f t="array" ref="AF720">IF(A720="","",INDEX(근로조건!$A$5:$AF$1048576,MATCH(A720,근로조건!$A$5:$A$1048576,0)+0,14))</f>
        <v/>
      </c>
      <c r="AG720" s="261" t="str" cm="1">
        <f t="array" ref="AG720">IF(A720="","",INDEX(근로조건!$A$5:$AF$1048576,MATCH(A720,근로조건!$A$5:$A$1048576,0)+0,11))</f>
        <v/>
      </c>
      <c r="AH720" s="261" t="str" cm="1">
        <f t="array" ref="AH720">IF(A720="","",INDEX(근로조건!$A$5:$AF$1048576,MATCH(A720,근로조건!$A$5:$A$1048576,0)+0,19))</f>
        <v/>
      </c>
      <c r="AI720" s="262" t="str" cm="1">
        <f t="array" ref="AI720">IF(A720="","",INDEX(근로조건!$A$5:$AF$1048576,MATCH(A720,근로조건!$A$5:$A$1048576,0)+0,17))</f>
        <v/>
      </c>
      <c r="AJ720" s="253"/>
      <c r="AK720" s="253"/>
      <c r="AL720" s="253" t="str" cm="1">
        <f t="array" ref="AL720">IF(A720="","",INDEX(근로조건!$A$5:$AF$1048576,MATCH(A720,근로조건!$A$5:$A$1048576,0)+0,20))</f>
        <v/>
      </c>
      <c r="AM720" s="253"/>
      <c r="AN720" s="253"/>
      <c r="AO720" s="253"/>
      <c r="AP720" s="260"/>
      <c r="AQ720" s="123"/>
      <c r="AR720" s="166"/>
      <c r="AS720" s="267"/>
      <c r="AT720" s="266"/>
      <c r="AU720" s="266"/>
      <c r="AV720" s="266"/>
    </row>
    <row r="721" spans="1:48" x14ac:dyDescent="0.3">
      <c r="A721" s="52"/>
      <c r="B721" s="54"/>
      <c r="C721" s="53"/>
      <c r="D721" s="53"/>
      <c r="E721" s="53"/>
      <c r="F721" s="57"/>
      <c r="G721" s="57"/>
      <c r="H721" s="52"/>
      <c r="I721" s="53"/>
      <c r="J721" s="53"/>
      <c r="K721" s="95"/>
      <c r="L721" s="52"/>
      <c r="M721" s="52"/>
      <c r="N721" s="54"/>
      <c r="O721" s="254" t="str" cm="1">
        <f t="array" ref="O721">IF(A721="","",INDEX(근로조건!$A$5:$Y$1048576,MATCH(A721,근로조건!$A$5:$A$1048576,0)+0,15))</f>
        <v/>
      </c>
      <c r="P721" s="255" t="str" cm="1">
        <f t="array" ref="P721">IF(A721="","",INDEX(근로조건!$A$5:$Y$1048576,MATCH(A721,근로조건!$A$5:$A$1048576,0)+0,16))</f>
        <v/>
      </c>
      <c r="Q721" s="256" t="str" cm="1">
        <f t="array" ref="Q721">IF(A721="","",INDEX(근로조건!$A$5:$ZZ$1048576,MATCH(A721,근로조건!$A$5:$A$1048576,0)+0,21))</f>
        <v/>
      </c>
      <c r="R721" s="61"/>
      <c r="S721" s="61"/>
      <c r="T721" s="61"/>
      <c r="U721" s="61"/>
      <c r="V721" s="61"/>
      <c r="W721" s="61"/>
      <c r="X721" s="61"/>
      <c r="Y721" s="61"/>
      <c r="Z721" s="260" t="str">
        <f t="shared" si="36"/>
        <v/>
      </c>
      <c r="AA721" s="260" t="str">
        <f t="shared" si="37"/>
        <v/>
      </c>
      <c r="AB721" s="260" t="str" cm="1">
        <f t="array" ref="AB721">IFERROR(IF(A721="","",INDEX(근로조건!$A$5:$Z$1048576,MATCH(A721,근로조건!$A$5:$A$1048576,0)+0,17)-INDEX(근로조건!$A$5:$Z$1048576,MATCH(A721,근로조건!$A$5:$A$1048576,0)+0,11))*B721,"")</f>
        <v/>
      </c>
      <c r="AC721" s="260" t="str">
        <f t="shared" si="38"/>
        <v/>
      </c>
      <c r="AD721" s="260" t="str" cm="1">
        <f t="array" ref="AD721">IFERROR(IF(A721="","",INDEX(근로조건!$A$5:$L$1048576,MATCH(A721,근로조건!$A$5:$A$1048576,0)+0,12))*B721,"")</f>
        <v/>
      </c>
      <c r="AE721" s="261" t="str" cm="1">
        <f t="array" ref="AE721">IF(A721="","",INDEX(근로조건!$A$5:$AF$1048576,MATCH(A721,근로조건!$A$5:$A$1048576,0)+0,13))</f>
        <v/>
      </c>
      <c r="AF721" s="262" t="str" cm="1">
        <f t="array" ref="AF721">IF(A721="","",INDEX(근로조건!$A$5:$AF$1048576,MATCH(A721,근로조건!$A$5:$A$1048576,0)+0,14))</f>
        <v/>
      </c>
      <c r="AG721" s="261" t="str" cm="1">
        <f t="array" ref="AG721">IF(A721="","",INDEX(근로조건!$A$5:$AF$1048576,MATCH(A721,근로조건!$A$5:$A$1048576,0)+0,11))</f>
        <v/>
      </c>
      <c r="AH721" s="261" t="str" cm="1">
        <f t="array" ref="AH721">IF(A721="","",INDEX(근로조건!$A$5:$AF$1048576,MATCH(A721,근로조건!$A$5:$A$1048576,0)+0,19))</f>
        <v/>
      </c>
      <c r="AI721" s="262" t="str" cm="1">
        <f t="array" ref="AI721">IF(A721="","",INDEX(근로조건!$A$5:$AF$1048576,MATCH(A721,근로조건!$A$5:$A$1048576,0)+0,17))</f>
        <v/>
      </c>
      <c r="AJ721" s="253"/>
      <c r="AK721" s="253"/>
      <c r="AL721" s="253" t="str" cm="1">
        <f t="array" ref="AL721">IF(A721="","",INDEX(근로조건!$A$5:$AF$1048576,MATCH(A721,근로조건!$A$5:$A$1048576,0)+0,20))</f>
        <v/>
      </c>
      <c r="AM721" s="253"/>
      <c r="AN721" s="253"/>
      <c r="AO721" s="253"/>
      <c r="AP721" s="260"/>
      <c r="AQ721" s="123"/>
      <c r="AR721" s="166"/>
      <c r="AS721" s="267"/>
      <c r="AT721" s="266"/>
      <c r="AU721" s="266"/>
      <c r="AV721" s="266"/>
    </row>
    <row r="722" spans="1:48" x14ac:dyDescent="0.3">
      <c r="A722" s="52"/>
      <c r="B722" s="54"/>
      <c r="C722" s="53"/>
      <c r="D722" s="53"/>
      <c r="E722" s="53"/>
      <c r="F722" s="57"/>
      <c r="G722" s="57"/>
      <c r="H722" s="52"/>
      <c r="I722" s="53"/>
      <c r="J722" s="53"/>
      <c r="K722" s="95"/>
      <c r="L722" s="52"/>
      <c r="M722" s="52"/>
      <c r="N722" s="54"/>
      <c r="O722" s="254" t="str" cm="1">
        <f t="array" ref="O722">IF(A722="","",INDEX(근로조건!$A$5:$Y$1048576,MATCH(A722,근로조건!$A$5:$A$1048576,0)+0,15))</f>
        <v/>
      </c>
      <c r="P722" s="255" t="str" cm="1">
        <f t="array" ref="P722">IF(A722="","",INDEX(근로조건!$A$5:$Y$1048576,MATCH(A722,근로조건!$A$5:$A$1048576,0)+0,16))</f>
        <v/>
      </c>
      <c r="Q722" s="256" t="str" cm="1">
        <f t="array" ref="Q722">IF(A722="","",INDEX(근로조건!$A$5:$ZZ$1048576,MATCH(A722,근로조건!$A$5:$A$1048576,0)+0,21))</f>
        <v/>
      </c>
      <c r="R722" s="61"/>
      <c r="S722" s="61"/>
      <c r="T722" s="61"/>
      <c r="U722" s="61"/>
      <c r="V722" s="61"/>
      <c r="W722" s="61"/>
      <c r="X722" s="61"/>
      <c r="Y722" s="61"/>
      <c r="Z722" s="260" t="str">
        <f t="shared" si="36"/>
        <v/>
      </c>
      <c r="AA722" s="260" t="str">
        <f t="shared" si="37"/>
        <v/>
      </c>
      <c r="AB722" s="260" t="str" cm="1">
        <f t="array" ref="AB722">IFERROR(IF(A722="","",INDEX(근로조건!$A$5:$Z$1048576,MATCH(A722,근로조건!$A$5:$A$1048576,0)+0,17)-INDEX(근로조건!$A$5:$Z$1048576,MATCH(A722,근로조건!$A$5:$A$1048576,0)+0,11))*B722,"")</f>
        <v/>
      </c>
      <c r="AC722" s="260" t="str">
        <f t="shared" si="38"/>
        <v/>
      </c>
      <c r="AD722" s="260" t="str" cm="1">
        <f t="array" ref="AD722">IFERROR(IF(A722="","",INDEX(근로조건!$A$5:$L$1048576,MATCH(A722,근로조건!$A$5:$A$1048576,0)+0,12))*B722,"")</f>
        <v/>
      </c>
      <c r="AE722" s="261" t="str" cm="1">
        <f t="array" ref="AE722">IF(A722="","",INDEX(근로조건!$A$5:$AF$1048576,MATCH(A722,근로조건!$A$5:$A$1048576,0)+0,13))</f>
        <v/>
      </c>
      <c r="AF722" s="262" t="str" cm="1">
        <f t="array" ref="AF722">IF(A722="","",INDEX(근로조건!$A$5:$AF$1048576,MATCH(A722,근로조건!$A$5:$A$1048576,0)+0,14))</f>
        <v/>
      </c>
      <c r="AG722" s="261" t="str" cm="1">
        <f t="array" ref="AG722">IF(A722="","",INDEX(근로조건!$A$5:$AF$1048576,MATCH(A722,근로조건!$A$5:$A$1048576,0)+0,11))</f>
        <v/>
      </c>
      <c r="AH722" s="261" t="str" cm="1">
        <f t="array" ref="AH722">IF(A722="","",INDEX(근로조건!$A$5:$AF$1048576,MATCH(A722,근로조건!$A$5:$A$1048576,0)+0,19))</f>
        <v/>
      </c>
      <c r="AI722" s="262" t="str" cm="1">
        <f t="array" ref="AI722">IF(A722="","",INDEX(근로조건!$A$5:$AF$1048576,MATCH(A722,근로조건!$A$5:$A$1048576,0)+0,17))</f>
        <v/>
      </c>
      <c r="AJ722" s="253"/>
      <c r="AK722" s="253"/>
      <c r="AL722" s="253" t="str" cm="1">
        <f t="array" ref="AL722">IF(A722="","",INDEX(근로조건!$A$5:$AF$1048576,MATCH(A722,근로조건!$A$5:$A$1048576,0)+0,20))</f>
        <v/>
      </c>
      <c r="AM722" s="253"/>
      <c r="AN722" s="253"/>
      <c r="AO722" s="253"/>
      <c r="AP722" s="260"/>
      <c r="AQ722" s="123"/>
      <c r="AR722" s="166"/>
      <c r="AS722" s="267"/>
      <c r="AT722" s="266"/>
      <c r="AU722" s="266"/>
      <c r="AV722" s="266"/>
    </row>
    <row r="723" spans="1:48" x14ac:dyDescent="0.3">
      <c r="A723" s="52"/>
      <c r="B723" s="54"/>
      <c r="C723" s="53"/>
      <c r="D723" s="53"/>
      <c r="E723" s="53"/>
      <c r="F723" s="57"/>
      <c r="G723" s="57"/>
      <c r="H723" s="52"/>
      <c r="I723" s="53"/>
      <c r="J723" s="53"/>
      <c r="K723" s="95"/>
      <c r="L723" s="52"/>
      <c r="M723" s="52"/>
      <c r="N723" s="54"/>
      <c r="O723" s="254" t="str" cm="1">
        <f t="array" ref="O723">IF(A723="","",INDEX(근로조건!$A$5:$Y$1048576,MATCH(A723,근로조건!$A$5:$A$1048576,0)+0,15))</f>
        <v/>
      </c>
      <c r="P723" s="255" t="str" cm="1">
        <f t="array" ref="P723">IF(A723="","",INDEX(근로조건!$A$5:$Y$1048576,MATCH(A723,근로조건!$A$5:$A$1048576,0)+0,16))</f>
        <v/>
      </c>
      <c r="Q723" s="256" t="str" cm="1">
        <f t="array" ref="Q723">IF(A723="","",INDEX(근로조건!$A$5:$ZZ$1048576,MATCH(A723,근로조건!$A$5:$A$1048576,0)+0,21))</f>
        <v/>
      </c>
      <c r="R723" s="61"/>
      <c r="S723" s="61"/>
      <c r="T723" s="61"/>
      <c r="U723" s="61"/>
      <c r="V723" s="61"/>
      <c r="W723" s="61"/>
      <c r="X723" s="61"/>
      <c r="Y723" s="61"/>
      <c r="Z723" s="260" t="str">
        <f t="shared" si="36"/>
        <v/>
      </c>
      <c r="AA723" s="260" t="str">
        <f t="shared" si="37"/>
        <v/>
      </c>
      <c r="AB723" s="260" t="str" cm="1">
        <f t="array" ref="AB723">IFERROR(IF(A723="","",INDEX(근로조건!$A$5:$Z$1048576,MATCH(A723,근로조건!$A$5:$A$1048576,0)+0,17)-INDEX(근로조건!$A$5:$Z$1048576,MATCH(A723,근로조건!$A$5:$A$1048576,0)+0,11))*B723,"")</f>
        <v/>
      </c>
      <c r="AC723" s="260" t="str">
        <f t="shared" si="38"/>
        <v/>
      </c>
      <c r="AD723" s="260" t="str" cm="1">
        <f t="array" ref="AD723">IFERROR(IF(A723="","",INDEX(근로조건!$A$5:$L$1048576,MATCH(A723,근로조건!$A$5:$A$1048576,0)+0,12))*B723,"")</f>
        <v/>
      </c>
      <c r="AE723" s="261" t="str" cm="1">
        <f t="array" ref="AE723">IF(A723="","",INDEX(근로조건!$A$5:$AF$1048576,MATCH(A723,근로조건!$A$5:$A$1048576,0)+0,13))</f>
        <v/>
      </c>
      <c r="AF723" s="262" t="str" cm="1">
        <f t="array" ref="AF723">IF(A723="","",INDEX(근로조건!$A$5:$AF$1048576,MATCH(A723,근로조건!$A$5:$A$1048576,0)+0,14))</f>
        <v/>
      </c>
      <c r="AG723" s="261" t="str" cm="1">
        <f t="array" ref="AG723">IF(A723="","",INDEX(근로조건!$A$5:$AF$1048576,MATCH(A723,근로조건!$A$5:$A$1048576,0)+0,11))</f>
        <v/>
      </c>
      <c r="AH723" s="261" t="str" cm="1">
        <f t="array" ref="AH723">IF(A723="","",INDEX(근로조건!$A$5:$AF$1048576,MATCH(A723,근로조건!$A$5:$A$1048576,0)+0,19))</f>
        <v/>
      </c>
      <c r="AI723" s="262" t="str" cm="1">
        <f t="array" ref="AI723">IF(A723="","",INDEX(근로조건!$A$5:$AF$1048576,MATCH(A723,근로조건!$A$5:$A$1048576,0)+0,17))</f>
        <v/>
      </c>
      <c r="AJ723" s="253"/>
      <c r="AK723" s="253"/>
      <c r="AL723" s="253" t="str" cm="1">
        <f t="array" ref="AL723">IF(A723="","",INDEX(근로조건!$A$5:$AF$1048576,MATCH(A723,근로조건!$A$5:$A$1048576,0)+0,20))</f>
        <v/>
      </c>
      <c r="AM723" s="253"/>
      <c r="AN723" s="253"/>
      <c r="AO723" s="253"/>
      <c r="AP723" s="260"/>
      <c r="AQ723" s="123"/>
      <c r="AR723" s="166"/>
      <c r="AS723" s="267"/>
      <c r="AT723" s="266"/>
      <c r="AU723" s="266"/>
      <c r="AV723" s="266"/>
    </row>
    <row r="724" spans="1:48" x14ac:dyDescent="0.3">
      <c r="A724" s="52"/>
      <c r="B724" s="54"/>
      <c r="C724" s="53"/>
      <c r="D724" s="53"/>
      <c r="E724" s="53"/>
      <c r="F724" s="57"/>
      <c r="G724" s="57"/>
      <c r="H724" s="52"/>
      <c r="I724" s="53"/>
      <c r="J724" s="53"/>
      <c r="K724" s="95"/>
      <c r="L724" s="52"/>
      <c r="M724" s="52"/>
      <c r="N724" s="54"/>
      <c r="O724" s="254" t="str" cm="1">
        <f t="array" ref="O724">IF(A724="","",INDEX(근로조건!$A$5:$Y$1048576,MATCH(A724,근로조건!$A$5:$A$1048576,0)+0,15))</f>
        <v/>
      </c>
      <c r="P724" s="255" t="str" cm="1">
        <f t="array" ref="P724">IF(A724="","",INDEX(근로조건!$A$5:$Y$1048576,MATCH(A724,근로조건!$A$5:$A$1048576,0)+0,16))</f>
        <v/>
      </c>
      <c r="Q724" s="256" t="str" cm="1">
        <f t="array" ref="Q724">IF(A724="","",INDEX(근로조건!$A$5:$ZZ$1048576,MATCH(A724,근로조건!$A$5:$A$1048576,0)+0,21))</f>
        <v/>
      </c>
      <c r="R724" s="61"/>
      <c r="S724" s="61"/>
      <c r="T724" s="61"/>
      <c r="U724" s="61"/>
      <c r="V724" s="61"/>
      <c r="W724" s="61"/>
      <c r="X724" s="61"/>
      <c r="Y724" s="61"/>
      <c r="Z724" s="260" t="str">
        <f t="shared" si="36"/>
        <v/>
      </c>
      <c r="AA724" s="260" t="str">
        <f t="shared" si="37"/>
        <v/>
      </c>
      <c r="AB724" s="260" t="str" cm="1">
        <f t="array" ref="AB724">IFERROR(IF(A724="","",INDEX(근로조건!$A$5:$Z$1048576,MATCH(A724,근로조건!$A$5:$A$1048576,0)+0,17)-INDEX(근로조건!$A$5:$Z$1048576,MATCH(A724,근로조건!$A$5:$A$1048576,0)+0,11))*B724,"")</f>
        <v/>
      </c>
      <c r="AC724" s="260" t="str">
        <f t="shared" si="38"/>
        <v/>
      </c>
      <c r="AD724" s="260" t="str" cm="1">
        <f t="array" ref="AD724">IFERROR(IF(A724="","",INDEX(근로조건!$A$5:$L$1048576,MATCH(A724,근로조건!$A$5:$A$1048576,0)+0,12))*B724,"")</f>
        <v/>
      </c>
      <c r="AE724" s="261" t="str" cm="1">
        <f t="array" ref="AE724">IF(A724="","",INDEX(근로조건!$A$5:$AF$1048576,MATCH(A724,근로조건!$A$5:$A$1048576,0)+0,13))</f>
        <v/>
      </c>
      <c r="AF724" s="262" t="str" cm="1">
        <f t="array" ref="AF724">IF(A724="","",INDEX(근로조건!$A$5:$AF$1048576,MATCH(A724,근로조건!$A$5:$A$1048576,0)+0,14))</f>
        <v/>
      </c>
      <c r="AG724" s="261" t="str" cm="1">
        <f t="array" ref="AG724">IF(A724="","",INDEX(근로조건!$A$5:$AF$1048576,MATCH(A724,근로조건!$A$5:$A$1048576,0)+0,11))</f>
        <v/>
      </c>
      <c r="AH724" s="261" t="str" cm="1">
        <f t="array" ref="AH724">IF(A724="","",INDEX(근로조건!$A$5:$AF$1048576,MATCH(A724,근로조건!$A$5:$A$1048576,0)+0,19))</f>
        <v/>
      </c>
      <c r="AI724" s="262" t="str" cm="1">
        <f t="array" ref="AI724">IF(A724="","",INDEX(근로조건!$A$5:$AF$1048576,MATCH(A724,근로조건!$A$5:$A$1048576,0)+0,17))</f>
        <v/>
      </c>
      <c r="AJ724" s="253"/>
      <c r="AK724" s="253"/>
      <c r="AL724" s="253" t="str" cm="1">
        <f t="array" ref="AL724">IF(A724="","",INDEX(근로조건!$A$5:$AF$1048576,MATCH(A724,근로조건!$A$5:$A$1048576,0)+0,20))</f>
        <v/>
      </c>
      <c r="AM724" s="253"/>
      <c r="AN724" s="253"/>
      <c r="AO724" s="253"/>
      <c r="AP724" s="260"/>
      <c r="AQ724" s="123"/>
      <c r="AR724" s="166"/>
      <c r="AS724" s="267"/>
      <c r="AT724" s="266"/>
      <c r="AU724" s="266"/>
      <c r="AV724" s="266"/>
    </row>
    <row r="725" spans="1:48" x14ac:dyDescent="0.3">
      <c r="A725" s="52"/>
      <c r="B725" s="54"/>
      <c r="C725" s="53"/>
      <c r="D725" s="53"/>
      <c r="E725" s="53"/>
      <c r="F725" s="57"/>
      <c r="G725" s="57"/>
      <c r="H725" s="52"/>
      <c r="I725" s="53"/>
      <c r="J725" s="53"/>
      <c r="K725" s="95"/>
      <c r="L725" s="52"/>
      <c r="M725" s="52"/>
      <c r="N725" s="54"/>
      <c r="O725" s="254" t="str" cm="1">
        <f t="array" ref="O725">IF(A725="","",INDEX(근로조건!$A$5:$Y$1048576,MATCH(A725,근로조건!$A$5:$A$1048576,0)+0,15))</f>
        <v/>
      </c>
      <c r="P725" s="255" t="str" cm="1">
        <f t="array" ref="P725">IF(A725="","",INDEX(근로조건!$A$5:$Y$1048576,MATCH(A725,근로조건!$A$5:$A$1048576,0)+0,16))</f>
        <v/>
      </c>
      <c r="Q725" s="256" t="str" cm="1">
        <f t="array" ref="Q725">IF(A725="","",INDEX(근로조건!$A$5:$ZZ$1048576,MATCH(A725,근로조건!$A$5:$A$1048576,0)+0,21))</f>
        <v/>
      </c>
      <c r="R725" s="61"/>
      <c r="S725" s="61"/>
      <c r="T725" s="61"/>
      <c r="U725" s="61"/>
      <c r="V725" s="61"/>
      <c r="W725" s="61"/>
      <c r="X725" s="61"/>
      <c r="Y725" s="61"/>
      <c r="Z725" s="260" t="str">
        <f t="shared" si="36"/>
        <v/>
      </c>
      <c r="AA725" s="260" t="str">
        <f t="shared" si="37"/>
        <v/>
      </c>
      <c r="AB725" s="260" t="str" cm="1">
        <f t="array" ref="AB725">IFERROR(IF(A725="","",INDEX(근로조건!$A$5:$Z$1048576,MATCH(A725,근로조건!$A$5:$A$1048576,0)+0,17)-INDEX(근로조건!$A$5:$Z$1048576,MATCH(A725,근로조건!$A$5:$A$1048576,0)+0,11))*B725,"")</f>
        <v/>
      </c>
      <c r="AC725" s="260" t="str">
        <f t="shared" si="38"/>
        <v/>
      </c>
      <c r="AD725" s="260" t="str" cm="1">
        <f t="array" ref="AD725">IFERROR(IF(A725="","",INDEX(근로조건!$A$5:$L$1048576,MATCH(A725,근로조건!$A$5:$A$1048576,0)+0,12))*B725,"")</f>
        <v/>
      </c>
      <c r="AE725" s="261" t="str" cm="1">
        <f t="array" ref="AE725">IF(A725="","",INDEX(근로조건!$A$5:$AF$1048576,MATCH(A725,근로조건!$A$5:$A$1048576,0)+0,13))</f>
        <v/>
      </c>
      <c r="AF725" s="262" t="str" cm="1">
        <f t="array" ref="AF725">IF(A725="","",INDEX(근로조건!$A$5:$AF$1048576,MATCH(A725,근로조건!$A$5:$A$1048576,0)+0,14))</f>
        <v/>
      </c>
      <c r="AG725" s="261" t="str" cm="1">
        <f t="array" ref="AG725">IF(A725="","",INDEX(근로조건!$A$5:$AF$1048576,MATCH(A725,근로조건!$A$5:$A$1048576,0)+0,11))</f>
        <v/>
      </c>
      <c r="AH725" s="261" t="str" cm="1">
        <f t="array" ref="AH725">IF(A725="","",INDEX(근로조건!$A$5:$AF$1048576,MATCH(A725,근로조건!$A$5:$A$1048576,0)+0,19))</f>
        <v/>
      </c>
      <c r="AI725" s="262" t="str" cm="1">
        <f t="array" ref="AI725">IF(A725="","",INDEX(근로조건!$A$5:$AF$1048576,MATCH(A725,근로조건!$A$5:$A$1048576,0)+0,17))</f>
        <v/>
      </c>
      <c r="AJ725" s="253"/>
      <c r="AK725" s="253"/>
      <c r="AL725" s="253" t="str" cm="1">
        <f t="array" ref="AL725">IF(A725="","",INDEX(근로조건!$A$5:$AF$1048576,MATCH(A725,근로조건!$A$5:$A$1048576,0)+0,20))</f>
        <v/>
      </c>
      <c r="AM725" s="253"/>
      <c r="AN725" s="253"/>
      <c r="AO725" s="253"/>
      <c r="AP725" s="260"/>
      <c r="AQ725" s="123"/>
      <c r="AR725" s="166"/>
      <c r="AS725" s="267"/>
      <c r="AT725" s="266"/>
      <c r="AU725" s="266"/>
      <c r="AV725" s="266"/>
    </row>
    <row r="726" spans="1:48" x14ac:dyDescent="0.3">
      <c r="A726" s="52"/>
      <c r="B726" s="54"/>
      <c r="C726" s="53"/>
      <c r="D726" s="53"/>
      <c r="E726" s="53"/>
      <c r="F726" s="57"/>
      <c r="G726" s="57"/>
      <c r="H726" s="52"/>
      <c r="I726" s="53"/>
      <c r="J726" s="53"/>
      <c r="K726" s="95"/>
      <c r="L726" s="52"/>
      <c r="M726" s="52"/>
      <c r="N726" s="54"/>
      <c r="O726" s="254" t="str" cm="1">
        <f t="array" ref="O726">IF(A726="","",INDEX(근로조건!$A$5:$Y$1048576,MATCH(A726,근로조건!$A$5:$A$1048576,0)+0,15))</f>
        <v/>
      </c>
      <c r="P726" s="255" t="str" cm="1">
        <f t="array" ref="P726">IF(A726="","",INDEX(근로조건!$A$5:$Y$1048576,MATCH(A726,근로조건!$A$5:$A$1048576,0)+0,16))</f>
        <v/>
      </c>
      <c r="Q726" s="256" t="str" cm="1">
        <f t="array" ref="Q726">IF(A726="","",INDEX(근로조건!$A$5:$ZZ$1048576,MATCH(A726,근로조건!$A$5:$A$1048576,0)+0,21))</f>
        <v/>
      </c>
      <c r="R726" s="61"/>
      <c r="S726" s="61"/>
      <c r="T726" s="61"/>
      <c r="U726" s="61"/>
      <c r="V726" s="61"/>
      <c r="W726" s="61"/>
      <c r="X726" s="61"/>
      <c r="Y726" s="61"/>
      <c r="Z726" s="260" t="str">
        <f t="shared" si="36"/>
        <v/>
      </c>
      <c r="AA726" s="260" t="str">
        <f t="shared" si="37"/>
        <v/>
      </c>
      <c r="AB726" s="260" t="str" cm="1">
        <f t="array" ref="AB726">IFERROR(IF(A726="","",INDEX(근로조건!$A$5:$Z$1048576,MATCH(A726,근로조건!$A$5:$A$1048576,0)+0,17)-INDEX(근로조건!$A$5:$Z$1048576,MATCH(A726,근로조건!$A$5:$A$1048576,0)+0,11))*B726,"")</f>
        <v/>
      </c>
      <c r="AC726" s="260" t="str">
        <f t="shared" si="38"/>
        <v/>
      </c>
      <c r="AD726" s="260" t="str" cm="1">
        <f t="array" ref="AD726">IFERROR(IF(A726="","",INDEX(근로조건!$A$5:$L$1048576,MATCH(A726,근로조건!$A$5:$A$1048576,0)+0,12))*B726,"")</f>
        <v/>
      </c>
      <c r="AE726" s="261" t="str" cm="1">
        <f t="array" ref="AE726">IF(A726="","",INDEX(근로조건!$A$5:$AF$1048576,MATCH(A726,근로조건!$A$5:$A$1048576,0)+0,13))</f>
        <v/>
      </c>
      <c r="AF726" s="262" t="str" cm="1">
        <f t="array" ref="AF726">IF(A726="","",INDEX(근로조건!$A$5:$AF$1048576,MATCH(A726,근로조건!$A$5:$A$1048576,0)+0,14))</f>
        <v/>
      </c>
      <c r="AG726" s="261" t="str" cm="1">
        <f t="array" ref="AG726">IF(A726="","",INDEX(근로조건!$A$5:$AF$1048576,MATCH(A726,근로조건!$A$5:$A$1048576,0)+0,11))</f>
        <v/>
      </c>
      <c r="AH726" s="261" t="str" cm="1">
        <f t="array" ref="AH726">IF(A726="","",INDEX(근로조건!$A$5:$AF$1048576,MATCH(A726,근로조건!$A$5:$A$1048576,0)+0,19))</f>
        <v/>
      </c>
      <c r="AI726" s="262" t="str" cm="1">
        <f t="array" ref="AI726">IF(A726="","",INDEX(근로조건!$A$5:$AF$1048576,MATCH(A726,근로조건!$A$5:$A$1048576,0)+0,17))</f>
        <v/>
      </c>
      <c r="AJ726" s="253"/>
      <c r="AK726" s="253"/>
      <c r="AL726" s="253" t="str" cm="1">
        <f t="array" ref="AL726">IF(A726="","",INDEX(근로조건!$A$5:$AF$1048576,MATCH(A726,근로조건!$A$5:$A$1048576,0)+0,20))</f>
        <v/>
      </c>
      <c r="AM726" s="253"/>
      <c r="AN726" s="253"/>
      <c r="AO726" s="253"/>
      <c r="AP726" s="260"/>
      <c r="AQ726" s="123"/>
      <c r="AR726" s="166"/>
      <c r="AS726" s="267"/>
      <c r="AT726" s="266"/>
      <c r="AU726" s="266"/>
      <c r="AV726" s="266"/>
    </row>
    <row r="727" spans="1:48" x14ac:dyDescent="0.3">
      <c r="A727" s="52"/>
      <c r="B727" s="54"/>
      <c r="C727" s="53"/>
      <c r="D727" s="53"/>
      <c r="E727" s="53"/>
      <c r="F727" s="57"/>
      <c r="G727" s="57"/>
      <c r="H727" s="52"/>
      <c r="I727" s="53"/>
      <c r="J727" s="53"/>
      <c r="K727" s="95"/>
      <c r="L727" s="52"/>
      <c r="M727" s="52"/>
      <c r="N727" s="54"/>
      <c r="O727" s="254" t="str" cm="1">
        <f t="array" ref="O727">IF(A727="","",INDEX(근로조건!$A$5:$Y$1048576,MATCH(A727,근로조건!$A$5:$A$1048576,0)+0,15))</f>
        <v/>
      </c>
      <c r="P727" s="255" t="str" cm="1">
        <f t="array" ref="P727">IF(A727="","",INDEX(근로조건!$A$5:$Y$1048576,MATCH(A727,근로조건!$A$5:$A$1048576,0)+0,16))</f>
        <v/>
      </c>
      <c r="Q727" s="256" t="str" cm="1">
        <f t="array" ref="Q727">IF(A727="","",INDEX(근로조건!$A$5:$ZZ$1048576,MATCH(A727,근로조건!$A$5:$A$1048576,0)+0,21))</f>
        <v/>
      </c>
      <c r="R727" s="61"/>
      <c r="S727" s="61"/>
      <c r="T727" s="61"/>
      <c r="U727" s="61"/>
      <c r="V727" s="61"/>
      <c r="W727" s="61"/>
      <c r="X727" s="61"/>
      <c r="Y727" s="61"/>
      <c r="Z727" s="260" t="str">
        <f t="shared" si="36"/>
        <v/>
      </c>
      <c r="AA727" s="260" t="str">
        <f t="shared" si="37"/>
        <v/>
      </c>
      <c r="AB727" s="260" t="str" cm="1">
        <f t="array" ref="AB727">IFERROR(IF(A727="","",INDEX(근로조건!$A$5:$Z$1048576,MATCH(A727,근로조건!$A$5:$A$1048576,0)+0,17)-INDEX(근로조건!$A$5:$Z$1048576,MATCH(A727,근로조건!$A$5:$A$1048576,0)+0,11))*B727,"")</f>
        <v/>
      </c>
      <c r="AC727" s="260" t="str">
        <f t="shared" si="38"/>
        <v/>
      </c>
      <c r="AD727" s="260" t="str" cm="1">
        <f t="array" ref="AD727">IFERROR(IF(A727="","",INDEX(근로조건!$A$5:$L$1048576,MATCH(A727,근로조건!$A$5:$A$1048576,0)+0,12))*B727,"")</f>
        <v/>
      </c>
      <c r="AE727" s="261" t="str" cm="1">
        <f t="array" ref="AE727">IF(A727="","",INDEX(근로조건!$A$5:$AF$1048576,MATCH(A727,근로조건!$A$5:$A$1048576,0)+0,13))</f>
        <v/>
      </c>
      <c r="AF727" s="262" t="str" cm="1">
        <f t="array" ref="AF727">IF(A727="","",INDEX(근로조건!$A$5:$AF$1048576,MATCH(A727,근로조건!$A$5:$A$1048576,0)+0,14))</f>
        <v/>
      </c>
      <c r="AG727" s="261" t="str" cm="1">
        <f t="array" ref="AG727">IF(A727="","",INDEX(근로조건!$A$5:$AF$1048576,MATCH(A727,근로조건!$A$5:$A$1048576,0)+0,11))</f>
        <v/>
      </c>
      <c r="AH727" s="261" t="str" cm="1">
        <f t="array" ref="AH727">IF(A727="","",INDEX(근로조건!$A$5:$AF$1048576,MATCH(A727,근로조건!$A$5:$A$1048576,0)+0,19))</f>
        <v/>
      </c>
      <c r="AI727" s="262" t="str" cm="1">
        <f t="array" ref="AI727">IF(A727="","",INDEX(근로조건!$A$5:$AF$1048576,MATCH(A727,근로조건!$A$5:$A$1048576,0)+0,17))</f>
        <v/>
      </c>
      <c r="AJ727" s="253"/>
      <c r="AK727" s="253"/>
      <c r="AL727" s="253" t="str" cm="1">
        <f t="array" ref="AL727">IF(A727="","",INDEX(근로조건!$A$5:$AF$1048576,MATCH(A727,근로조건!$A$5:$A$1048576,0)+0,20))</f>
        <v/>
      </c>
      <c r="AM727" s="253"/>
      <c r="AN727" s="253"/>
      <c r="AO727" s="253"/>
      <c r="AP727" s="260"/>
      <c r="AQ727" s="123"/>
      <c r="AR727" s="166"/>
      <c r="AS727" s="267"/>
      <c r="AT727" s="266"/>
      <c r="AU727" s="266"/>
      <c r="AV727" s="266"/>
    </row>
    <row r="728" spans="1:48" x14ac:dyDescent="0.3">
      <c r="A728" s="52"/>
      <c r="B728" s="54"/>
      <c r="C728" s="53"/>
      <c r="D728" s="53"/>
      <c r="E728" s="53"/>
      <c r="F728" s="57"/>
      <c r="G728" s="57"/>
      <c r="H728" s="52"/>
      <c r="I728" s="53"/>
      <c r="J728" s="53"/>
      <c r="K728" s="95"/>
      <c r="L728" s="52"/>
      <c r="M728" s="52"/>
      <c r="N728" s="54"/>
      <c r="O728" s="254" t="str" cm="1">
        <f t="array" ref="O728">IF(A728="","",INDEX(근로조건!$A$5:$Y$1048576,MATCH(A728,근로조건!$A$5:$A$1048576,0)+0,15))</f>
        <v/>
      </c>
      <c r="P728" s="255" t="str" cm="1">
        <f t="array" ref="P728">IF(A728="","",INDEX(근로조건!$A$5:$Y$1048576,MATCH(A728,근로조건!$A$5:$A$1048576,0)+0,16))</f>
        <v/>
      </c>
      <c r="Q728" s="256" t="str" cm="1">
        <f t="array" ref="Q728">IF(A728="","",INDEX(근로조건!$A$5:$ZZ$1048576,MATCH(A728,근로조건!$A$5:$A$1048576,0)+0,21))</f>
        <v/>
      </c>
      <c r="R728" s="61"/>
      <c r="S728" s="61"/>
      <c r="T728" s="61"/>
      <c r="U728" s="61"/>
      <c r="V728" s="61"/>
      <c r="W728" s="61"/>
      <c r="X728" s="61"/>
      <c r="Y728" s="61"/>
      <c r="Z728" s="260" t="str">
        <f t="shared" si="36"/>
        <v/>
      </c>
      <c r="AA728" s="260" t="str">
        <f t="shared" si="37"/>
        <v/>
      </c>
      <c r="AB728" s="260" t="str" cm="1">
        <f t="array" ref="AB728">IFERROR(IF(A728="","",INDEX(근로조건!$A$5:$Z$1048576,MATCH(A728,근로조건!$A$5:$A$1048576,0)+0,17)-INDEX(근로조건!$A$5:$Z$1048576,MATCH(A728,근로조건!$A$5:$A$1048576,0)+0,11))*B728,"")</f>
        <v/>
      </c>
      <c r="AC728" s="260" t="str">
        <f t="shared" si="38"/>
        <v/>
      </c>
      <c r="AD728" s="260" t="str" cm="1">
        <f t="array" ref="AD728">IFERROR(IF(A728="","",INDEX(근로조건!$A$5:$L$1048576,MATCH(A728,근로조건!$A$5:$A$1048576,0)+0,12))*B728,"")</f>
        <v/>
      </c>
      <c r="AE728" s="261" t="str" cm="1">
        <f t="array" ref="AE728">IF(A728="","",INDEX(근로조건!$A$5:$AF$1048576,MATCH(A728,근로조건!$A$5:$A$1048576,0)+0,13))</f>
        <v/>
      </c>
      <c r="AF728" s="262" t="str" cm="1">
        <f t="array" ref="AF728">IF(A728="","",INDEX(근로조건!$A$5:$AF$1048576,MATCH(A728,근로조건!$A$5:$A$1048576,0)+0,14))</f>
        <v/>
      </c>
      <c r="AG728" s="261" t="str" cm="1">
        <f t="array" ref="AG728">IF(A728="","",INDEX(근로조건!$A$5:$AF$1048576,MATCH(A728,근로조건!$A$5:$A$1048576,0)+0,11))</f>
        <v/>
      </c>
      <c r="AH728" s="261" t="str" cm="1">
        <f t="array" ref="AH728">IF(A728="","",INDEX(근로조건!$A$5:$AF$1048576,MATCH(A728,근로조건!$A$5:$A$1048576,0)+0,19))</f>
        <v/>
      </c>
      <c r="AI728" s="262" t="str" cm="1">
        <f t="array" ref="AI728">IF(A728="","",INDEX(근로조건!$A$5:$AF$1048576,MATCH(A728,근로조건!$A$5:$A$1048576,0)+0,17))</f>
        <v/>
      </c>
      <c r="AJ728" s="253"/>
      <c r="AK728" s="253"/>
      <c r="AL728" s="253" t="str" cm="1">
        <f t="array" ref="AL728">IF(A728="","",INDEX(근로조건!$A$5:$AF$1048576,MATCH(A728,근로조건!$A$5:$A$1048576,0)+0,20))</f>
        <v/>
      </c>
      <c r="AM728" s="253"/>
      <c r="AN728" s="253"/>
      <c r="AO728" s="253"/>
      <c r="AP728" s="260"/>
      <c r="AQ728" s="123"/>
      <c r="AR728" s="166"/>
      <c r="AS728" s="267"/>
      <c r="AT728" s="266"/>
      <c r="AU728" s="266"/>
      <c r="AV728" s="266"/>
    </row>
    <row r="729" spans="1:48" x14ac:dyDescent="0.3">
      <c r="A729" s="52"/>
      <c r="B729" s="54"/>
      <c r="C729" s="53"/>
      <c r="D729" s="53"/>
      <c r="E729" s="53"/>
      <c r="F729" s="57"/>
      <c r="G729" s="57"/>
      <c r="H729" s="52"/>
      <c r="I729" s="53"/>
      <c r="J729" s="53"/>
      <c r="K729" s="95"/>
      <c r="L729" s="52"/>
      <c r="M729" s="52"/>
      <c r="N729" s="54"/>
      <c r="O729" s="254" t="str" cm="1">
        <f t="array" ref="O729">IF(A729="","",INDEX(근로조건!$A$5:$Y$1048576,MATCH(A729,근로조건!$A$5:$A$1048576,0)+0,15))</f>
        <v/>
      </c>
      <c r="P729" s="255" t="str" cm="1">
        <f t="array" ref="P729">IF(A729="","",INDEX(근로조건!$A$5:$Y$1048576,MATCH(A729,근로조건!$A$5:$A$1048576,0)+0,16))</f>
        <v/>
      </c>
      <c r="Q729" s="256" t="str" cm="1">
        <f t="array" ref="Q729">IF(A729="","",INDEX(근로조건!$A$5:$ZZ$1048576,MATCH(A729,근로조건!$A$5:$A$1048576,0)+0,21))</f>
        <v/>
      </c>
      <c r="R729" s="61"/>
      <c r="S729" s="61"/>
      <c r="T729" s="61"/>
      <c r="U729" s="61"/>
      <c r="V729" s="61"/>
      <c r="W729" s="61"/>
      <c r="X729" s="61"/>
      <c r="Y729" s="61"/>
      <c r="Z729" s="260" t="str">
        <f t="shared" si="36"/>
        <v/>
      </c>
      <c r="AA729" s="260" t="str">
        <f t="shared" si="37"/>
        <v/>
      </c>
      <c r="AB729" s="260" t="str" cm="1">
        <f t="array" ref="AB729">IFERROR(IF(A729="","",INDEX(근로조건!$A$5:$Z$1048576,MATCH(A729,근로조건!$A$5:$A$1048576,0)+0,17)-INDEX(근로조건!$A$5:$Z$1048576,MATCH(A729,근로조건!$A$5:$A$1048576,0)+0,11))*B729,"")</f>
        <v/>
      </c>
      <c r="AC729" s="260" t="str">
        <f t="shared" si="38"/>
        <v/>
      </c>
      <c r="AD729" s="260" t="str" cm="1">
        <f t="array" ref="AD729">IFERROR(IF(A729="","",INDEX(근로조건!$A$5:$L$1048576,MATCH(A729,근로조건!$A$5:$A$1048576,0)+0,12))*B729,"")</f>
        <v/>
      </c>
      <c r="AE729" s="261" t="str" cm="1">
        <f t="array" ref="AE729">IF(A729="","",INDEX(근로조건!$A$5:$AF$1048576,MATCH(A729,근로조건!$A$5:$A$1048576,0)+0,13))</f>
        <v/>
      </c>
      <c r="AF729" s="262" t="str" cm="1">
        <f t="array" ref="AF729">IF(A729="","",INDEX(근로조건!$A$5:$AF$1048576,MATCH(A729,근로조건!$A$5:$A$1048576,0)+0,14))</f>
        <v/>
      </c>
      <c r="AG729" s="261" t="str" cm="1">
        <f t="array" ref="AG729">IF(A729="","",INDEX(근로조건!$A$5:$AF$1048576,MATCH(A729,근로조건!$A$5:$A$1048576,0)+0,11))</f>
        <v/>
      </c>
      <c r="AH729" s="261" t="str" cm="1">
        <f t="array" ref="AH729">IF(A729="","",INDEX(근로조건!$A$5:$AF$1048576,MATCH(A729,근로조건!$A$5:$A$1048576,0)+0,19))</f>
        <v/>
      </c>
      <c r="AI729" s="262" t="str" cm="1">
        <f t="array" ref="AI729">IF(A729="","",INDEX(근로조건!$A$5:$AF$1048576,MATCH(A729,근로조건!$A$5:$A$1048576,0)+0,17))</f>
        <v/>
      </c>
      <c r="AJ729" s="253"/>
      <c r="AK729" s="253"/>
      <c r="AL729" s="253" t="str" cm="1">
        <f t="array" ref="AL729">IF(A729="","",INDEX(근로조건!$A$5:$AF$1048576,MATCH(A729,근로조건!$A$5:$A$1048576,0)+0,20))</f>
        <v/>
      </c>
      <c r="AM729" s="253"/>
      <c r="AN729" s="253"/>
      <c r="AO729" s="253"/>
      <c r="AP729" s="260"/>
      <c r="AQ729" s="123"/>
      <c r="AR729" s="166"/>
      <c r="AS729" s="267"/>
      <c r="AT729" s="266"/>
      <c r="AU729" s="266"/>
      <c r="AV729" s="266"/>
    </row>
    <row r="730" spans="1:48" x14ac:dyDescent="0.3">
      <c r="A730" s="52"/>
      <c r="B730" s="54"/>
      <c r="C730" s="53"/>
      <c r="D730" s="53"/>
      <c r="E730" s="53"/>
      <c r="F730" s="57"/>
      <c r="G730" s="57"/>
      <c r="H730" s="52"/>
      <c r="I730" s="53"/>
      <c r="J730" s="53"/>
      <c r="K730" s="95"/>
      <c r="L730" s="52"/>
      <c r="M730" s="52"/>
      <c r="N730" s="54"/>
      <c r="O730" s="254" t="str" cm="1">
        <f t="array" ref="O730">IF(A730="","",INDEX(근로조건!$A$5:$Y$1048576,MATCH(A730,근로조건!$A$5:$A$1048576,0)+0,15))</f>
        <v/>
      </c>
      <c r="P730" s="255" t="str" cm="1">
        <f t="array" ref="P730">IF(A730="","",INDEX(근로조건!$A$5:$Y$1048576,MATCH(A730,근로조건!$A$5:$A$1048576,0)+0,16))</f>
        <v/>
      </c>
      <c r="Q730" s="256" t="str" cm="1">
        <f t="array" ref="Q730">IF(A730="","",INDEX(근로조건!$A$5:$ZZ$1048576,MATCH(A730,근로조건!$A$5:$A$1048576,0)+0,21))</f>
        <v/>
      </c>
      <c r="R730" s="61"/>
      <c r="S730" s="61"/>
      <c r="T730" s="61"/>
      <c r="U730" s="61"/>
      <c r="V730" s="61"/>
      <c r="W730" s="61"/>
      <c r="X730" s="61"/>
      <c r="Y730" s="61"/>
      <c r="Z730" s="260" t="str">
        <f t="shared" si="36"/>
        <v/>
      </c>
      <c r="AA730" s="260" t="str">
        <f t="shared" si="37"/>
        <v/>
      </c>
      <c r="AB730" s="260" t="str" cm="1">
        <f t="array" ref="AB730">IFERROR(IF(A730="","",INDEX(근로조건!$A$5:$Z$1048576,MATCH(A730,근로조건!$A$5:$A$1048576,0)+0,17)-INDEX(근로조건!$A$5:$Z$1048576,MATCH(A730,근로조건!$A$5:$A$1048576,0)+0,11))*B730,"")</f>
        <v/>
      </c>
      <c r="AC730" s="260" t="str">
        <f t="shared" si="38"/>
        <v/>
      </c>
      <c r="AD730" s="260" t="str" cm="1">
        <f t="array" ref="AD730">IFERROR(IF(A730="","",INDEX(근로조건!$A$5:$L$1048576,MATCH(A730,근로조건!$A$5:$A$1048576,0)+0,12))*B730,"")</f>
        <v/>
      </c>
      <c r="AE730" s="261" t="str" cm="1">
        <f t="array" ref="AE730">IF(A730="","",INDEX(근로조건!$A$5:$AF$1048576,MATCH(A730,근로조건!$A$5:$A$1048576,0)+0,13))</f>
        <v/>
      </c>
      <c r="AF730" s="262" t="str" cm="1">
        <f t="array" ref="AF730">IF(A730="","",INDEX(근로조건!$A$5:$AF$1048576,MATCH(A730,근로조건!$A$5:$A$1048576,0)+0,14))</f>
        <v/>
      </c>
      <c r="AG730" s="261" t="str" cm="1">
        <f t="array" ref="AG730">IF(A730="","",INDEX(근로조건!$A$5:$AF$1048576,MATCH(A730,근로조건!$A$5:$A$1048576,0)+0,11))</f>
        <v/>
      </c>
      <c r="AH730" s="261" t="str" cm="1">
        <f t="array" ref="AH730">IF(A730="","",INDEX(근로조건!$A$5:$AF$1048576,MATCH(A730,근로조건!$A$5:$A$1048576,0)+0,19))</f>
        <v/>
      </c>
      <c r="AI730" s="262" t="str" cm="1">
        <f t="array" ref="AI730">IF(A730="","",INDEX(근로조건!$A$5:$AF$1048576,MATCH(A730,근로조건!$A$5:$A$1048576,0)+0,17))</f>
        <v/>
      </c>
      <c r="AJ730" s="253"/>
      <c r="AK730" s="253"/>
      <c r="AL730" s="253" t="str" cm="1">
        <f t="array" ref="AL730">IF(A730="","",INDEX(근로조건!$A$5:$AF$1048576,MATCH(A730,근로조건!$A$5:$A$1048576,0)+0,20))</f>
        <v/>
      </c>
      <c r="AM730" s="253"/>
      <c r="AN730" s="253"/>
      <c r="AO730" s="253"/>
      <c r="AP730" s="260"/>
      <c r="AQ730" s="123"/>
      <c r="AR730" s="166"/>
      <c r="AS730" s="267"/>
      <c r="AT730" s="266"/>
      <c r="AU730" s="266"/>
      <c r="AV730" s="266"/>
    </row>
    <row r="731" spans="1:48" x14ac:dyDescent="0.3">
      <c r="A731" s="52"/>
      <c r="B731" s="54"/>
      <c r="C731" s="53"/>
      <c r="D731" s="53"/>
      <c r="E731" s="53"/>
      <c r="F731" s="57"/>
      <c r="G731" s="57"/>
      <c r="H731" s="52"/>
      <c r="I731" s="53"/>
      <c r="J731" s="53"/>
      <c r="K731" s="95"/>
      <c r="L731" s="52"/>
      <c r="M731" s="52"/>
      <c r="N731" s="54"/>
      <c r="O731" s="254" t="str" cm="1">
        <f t="array" ref="O731">IF(A731="","",INDEX(근로조건!$A$5:$Y$1048576,MATCH(A731,근로조건!$A$5:$A$1048576,0)+0,15))</f>
        <v/>
      </c>
      <c r="P731" s="255" t="str" cm="1">
        <f t="array" ref="P731">IF(A731="","",INDEX(근로조건!$A$5:$Y$1048576,MATCH(A731,근로조건!$A$5:$A$1048576,0)+0,16))</f>
        <v/>
      </c>
      <c r="Q731" s="256" t="str" cm="1">
        <f t="array" ref="Q731">IF(A731="","",INDEX(근로조건!$A$5:$ZZ$1048576,MATCH(A731,근로조건!$A$5:$A$1048576,0)+0,21))</f>
        <v/>
      </c>
      <c r="R731" s="61"/>
      <c r="S731" s="61"/>
      <c r="T731" s="61"/>
      <c r="U731" s="61"/>
      <c r="V731" s="61"/>
      <c r="W731" s="61"/>
      <c r="X731" s="61"/>
      <c r="Y731" s="61"/>
      <c r="Z731" s="260" t="str">
        <f t="shared" si="36"/>
        <v/>
      </c>
      <c r="AA731" s="260" t="str">
        <f t="shared" si="37"/>
        <v/>
      </c>
      <c r="AB731" s="260" t="str" cm="1">
        <f t="array" ref="AB731">IFERROR(IF(A731="","",INDEX(근로조건!$A$5:$Z$1048576,MATCH(A731,근로조건!$A$5:$A$1048576,0)+0,17)-INDEX(근로조건!$A$5:$Z$1048576,MATCH(A731,근로조건!$A$5:$A$1048576,0)+0,11))*B731,"")</f>
        <v/>
      </c>
      <c r="AC731" s="260" t="str">
        <f t="shared" si="38"/>
        <v/>
      </c>
      <c r="AD731" s="260" t="str" cm="1">
        <f t="array" ref="AD731">IFERROR(IF(A731="","",INDEX(근로조건!$A$5:$L$1048576,MATCH(A731,근로조건!$A$5:$A$1048576,0)+0,12))*B731,"")</f>
        <v/>
      </c>
      <c r="AE731" s="261" t="str" cm="1">
        <f t="array" ref="AE731">IF(A731="","",INDEX(근로조건!$A$5:$AF$1048576,MATCH(A731,근로조건!$A$5:$A$1048576,0)+0,13))</f>
        <v/>
      </c>
      <c r="AF731" s="262" t="str" cm="1">
        <f t="array" ref="AF731">IF(A731="","",INDEX(근로조건!$A$5:$AF$1048576,MATCH(A731,근로조건!$A$5:$A$1048576,0)+0,14))</f>
        <v/>
      </c>
      <c r="AG731" s="261" t="str" cm="1">
        <f t="array" ref="AG731">IF(A731="","",INDEX(근로조건!$A$5:$AF$1048576,MATCH(A731,근로조건!$A$5:$A$1048576,0)+0,11))</f>
        <v/>
      </c>
      <c r="AH731" s="261" t="str" cm="1">
        <f t="array" ref="AH731">IF(A731="","",INDEX(근로조건!$A$5:$AF$1048576,MATCH(A731,근로조건!$A$5:$A$1048576,0)+0,19))</f>
        <v/>
      </c>
      <c r="AI731" s="262" t="str" cm="1">
        <f t="array" ref="AI731">IF(A731="","",INDEX(근로조건!$A$5:$AF$1048576,MATCH(A731,근로조건!$A$5:$A$1048576,0)+0,17))</f>
        <v/>
      </c>
      <c r="AJ731" s="253"/>
      <c r="AK731" s="253"/>
      <c r="AL731" s="253" t="str" cm="1">
        <f t="array" ref="AL731">IF(A731="","",INDEX(근로조건!$A$5:$AF$1048576,MATCH(A731,근로조건!$A$5:$A$1048576,0)+0,20))</f>
        <v/>
      </c>
      <c r="AM731" s="253"/>
      <c r="AN731" s="253"/>
      <c r="AO731" s="253"/>
      <c r="AP731" s="260"/>
      <c r="AQ731" s="123"/>
      <c r="AR731" s="166"/>
      <c r="AS731" s="267"/>
      <c r="AT731" s="266"/>
      <c r="AU731" s="266"/>
      <c r="AV731" s="266"/>
    </row>
    <row r="732" spans="1:48" x14ac:dyDescent="0.3">
      <c r="A732" s="52"/>
      <c r="B732" s="54"/>
      <c r="C732" s="53"/>
      <c r="D732" s="53"/>
      <c r="E732" s="53"/>
      <c r="F732" s="57"/>
      <c r="G732" s="57"/>
      <c r="H732" s="52"/>
      <c r="I732" s="53"/>
      <c r="J732" s="53"/>
      <c r="K732" s="95"/>
      <c r="L732" s="52"/>
      <c r="M732" s="52"/>
      <c r="N732" s="54"/>
      <c r="O732" s="254" t="str" cm="1">
        <f t="array" ref="O732">IF(A732="","",INDEX(근로조건!$A$5:$Y$1048576,MATCH(A732,근로조건!$A$5:$A$1048576,0)+0,15))</f>
        <v/>
      </c>
      <c r="P732" s="255" t="str" cm="1">
        <f t="array" ref="P732">IF(A732="","",INDEX(근로조건!$A$5:$Y$1048576,MATCH(A732,근로조건!$A$5:$A$1048576,0)+0,16))</f>
        <v/>
      </c>
      <c r="Q732" s="256" t="str" cm="1">
        <f t="array" ref="Q732">IF(A732="","",INDEX(근로조건!$A$5:$ZZ$1048576,MATCH(A732,근로조건!$A$5:$A$1048576,0)+0,21))</f>
        <v/>
      </c>
      <c r="R732" s="61"/>
      <c r="S732" s="61"/>
      <c r="T732" s="61"/>
      <c r="U732" s="61"/>
      <c r="V732" s="61"/>
      <c r="W732" s="61"/>
      <c r="X732" s="61"/>
      <c r="Y732" s="61"/>
      <c r="Z732" s="260" t="str">
        <f t="shared" si="36"/>
        <v/>
      </c>
      <c r="AA732" s="260" t="str">
        <f t="shared" si="37"/>
        <v/>
      </c>
      <c r="AB732" s="260" t="str" cm="1">
        <f t="array" ref="AB732">IFERROR(IF(A732="","",INDEX(근로조건!$A$5:$Z$1048576,MATCH(A732,근로조건!$A$5:$A$1048576,0)+0,17)-INDEX(근로조건!$A$5:$Z$1048576,MATCH(A732,근로조건!$A$5:$A$1048576,0)+0,11))*B732,"")</f>
        <v/>
      </c>
      <c r="AC732" s="260" t="str">
        <f t="shared" si="38"/>
        <v/>
      </c>
      <c r="AD732" s="260" t="str" cm="1">
        <f t="array" ref="AD732">IFERROR(IF(A732="","",INDEX(근로조건!$A$5:$L$1048576,MATCH(A732,근로조건!$A$5:$A$1048576,0)+0,12))*B732,"")</f>
        <v/>
      </c>
      <c r="AE732" s="261" t="str" cm="1">
        <f t="array" ref="AE732">IF(A732="","",INDEX(근로조건!$A$5:$AF$1048576,MATCH(A732,근로조건!$A$5:$A$1048576,0)+0,13))</f>
        <v/>
      </c>
      <c r="AF732" s="262" t="str" cm="1">
        <f t="array" ref="AF732">IF(A732="","",INDEX(근로조건!$A$5:$AF$1048576,MATCH(A732,근로조건!$A$5:$A$1048576,0)+0,14))</f>
        <v/>
      </c>
      <c r="AG732" s="261" t="str" cm="1">
        <f t="array" ref="AG732">IF(A732="","",INDEX(근로조건!$A$5:$AF$1048576,MATCH(A732,근로조건!$A$5:$A$1048576,0)+0,11))</f>
        <v/>
      </c>
      <c r="AH732" s="261" t="str" cm="1">
        <f t="array" ref="AH732">IF(A732="","",INDEX(근로조건!$A$5:$AF$1048576,MATCH(A732,근로조건!$A$5:$A$1048576,0)+0,19))</f>
        <v/>
      </c>
      <c r="AI732" s="262" t="str" cm="1">
        <f t="array" ref="AI732">IF(A732="","",INDEX(근로조건!$A$5:$AF$1048576,MATCH(A732,근로조건!$A$5:$A$1048576,0)+0,17))</f>
        <v/>
      </c>
      <c r="AJ732" s="253"/>
      <c r="AK732" s="253"/>
      <c r="AL732" s="253" t="str" cm="1">
        <f t="array" ref="AL732">IF(A732="","",INDEX(근로조건!$A$5:$AF$1048576,MATCH(A732,근로조건!$A$5:$A$1048576,0)+0,20))</f>
        <v/>
      </c>
      <c r="AM732" s="253"/>
      <c r="AN732" s="253"/>
      <c r="AO732" s="253"/>
      <c r="AP732" s="260"/>
      <c r="AQ732" s="123"/>
      <c r="AR732" s="166"/>
      <c r="AS732" s="267"/>
      <c r="AT732" s="266"/>
      <c r="AU732" s="266"/>
      <c r="AV732" s="266"/>
    </row>
    <row r="733" spans="1:48" x14ac:dyDescent="0.3">
      <c r="A733" s="52"/>
      <c r="B733" s="54"/>
      <c r="C733" s="53"/>
      <c r="D733" s="53"/>
      <c r="E733" s="53"/>
      <c r="F733" s="57"/>
      <c r="G733" s="57"/>
      <c r="H733" s="52"/>
      <c r="I733" s="53"/>
      <c r="J733" s="53"/>
      <c r="K733" s="95"/>
      <c r="L733" s="52"/>
      <c r="M733" s="52"/>
      <c r="N733" s="54"/>
      <c r="O733" s="254" t="str" cm="1">
        <f t="array" ref="O733">IF(A733="","",INDEX(근로조건!$A$5:$Y$1048576,MATCH(A733,근로조건!$A$5:$A$1048576,0)+0,15))</f>
        <v/>
      </c>
      <c r="P733" s="255" t="str" cm="1">
        <f t="array" ref="P733">IF(A733="","",INDEX(근로조건!$A$5:$Y$1048576,MATCH(A733,근로조건!$A$5:$A$1048576,0)+0,16))</f>
        <v/>
      </c>
      <c r="Q733" s="256" t="str" cm="1">
        <f t="array" ref="Q733">IF(A733="","",INDEX(근로조건!$A$5:$ZZ$1048576,MATCH(A733,근로조건!$A$5:$A$1048576,0)+0,21))</f>
        <v/>
      </c>
      <c r="R733" s="61"/>
      <c r="S733" s="61"/>
      <c r="T733" s="61"/>
      <c r="U733" s="61"/>
      <c r="V733" s="61"/>
      <c r="W733" s="61"/>
      <c r="X733" s="61"/>
      <c r="Y733" s="61"/>
      <c r="Z733" s="260" t="str">
        <f t="shared" si="36"/>
        <v/>
      </c>
      <c r="AA733" s="260" t="str">
        <f t="shared" si="37"/>
        <v/>
      </c>
      <c r="AB733" s="260" t="str" cm="1">
        <f t="array" ref="AB733">IFERROR(IF(A733="","",INDEX(근로조건!$A$5:$Z$1048576,MATCH(A733,근로조건!$A$5:$A$1048576,0)+0,17)-INDEX(근로조건!$A$5:$Z$1048576,MATCH(A733,근로조건!$A$5:$A$1048576,0)+0,11))*B733,"")</f>
        <v/>
      </c>
      <c r="AC733" s="260" t="str">
        <f t="shared" si="38"/>
        <v/>
      </c>
      <c r="AD733" s="260" t="str" cm="1">
        <f t="array" ref="AD733">IFERROR(IF(A733="","",INDEX(근로조건!$A$5:$L$1048576,MATCH(A733,근로조건!$A$5:$A$1048576,0)+0,12))*B733,"")</f>
        <v/>
      </c>
      <c r="AE733" s="261" t="str" cm="1">
        <f t="array" ref="AE733">IF(A733="","",INDEX(근로조건!$A$5:$AF$1048576,MATCH(A733,근로조건!$A$5:$A$1048576,0)+0,13))</f>
        <v/>
      </c>
      <c r="AF733" s="262" t="str" cm="1">
        <f t="array" ref="AF733">IF(A733="","",INDEX(근로조건!$A$5:$AF$1048576,MATCH(A733,근로조건!$A$5:$A$1048576,0)+0,14))</f>
        <v/>
      </c>
      <c r="AG733" s="261" t="str" cm="1">
        <f t="array" ref="AG733">IF(A733="","",INDEX(근로조건!$A$5:$AF$1048576,MATCH(A733,근로조건!$A$5:$A$1048576,0)+0,11))</f>
        <v/>
      </c>
      <c r="AH733" s="261" t="str" cm="1">
        <f t="array" ref="AH733">IF(A733="","",INDEX(근로조건!$A$5:$AF$1048576,MATCH(A733,근로조건!$A$5:$A$1048576,0)+0,19))</f>
        <v/>
      </c>
      <c r="AI733" s="262" t="str" cm="1">
        <f t="array" ref="AI733">IF(A733="","",INDEX(근로조건!$A$5:$AF$1048576,MATCH(A733,근로조건!$A$5:$A$1048576,0)+0,17))</f>
        <v/>
      </c>
      <c r="AJ733" s="253"/>
      <c r="AK733" s="253"/>
      <c r="AL733" s="253" t="str" cm="1">
        <f t="array" ref="AL733">IF(A733="","",INDEX(근로조건!$A$5:$AF$1048576,MATCH(A733,근로조건!$A$5:$A$1048576,0)+0,20))</f>
        <v/>
      </c>
      <c r="AM733" s="253"/>
      <c r="AN733" s="253"/>
      <c r="AO733" s="253"/>
      <c r="AP733" s="260"/>
      <c r="AQ733" s="123"/>
      <c r="AR733" s="166"/>
      <c r="AS733" s="267"/>
      <c r="AT733" s="266"/>
      <c r="AU733" s="266"/>
      <c r="AV733" s="266"/>
    </row>
    <row r="734" spans="1:48" x14ac:dyDescent="0.3">
      <c r="A734" s="52"/>
      <c r="B734" s="54"/>
      <c r="C734" s="53"/>
      <c r="D734" s="53"/>
      <c r="E734" s="53"/>
      <c r="F734" s="57"/>
      <c r="G734" s="57"/>
      <c r="H734" s="52"/>
      <c r="I734" s="53"/>
      <c r="J734" s="53"/>
      <c r="K734" s="95"/>
      <c r="L734" s="52"/>
      <c r="M734" s="52"/>
      <c r="N734" s="54"/>
      <c r="O734" s="254" t="str" cm="1">
        <f t="array" ref="O734">IF(A734="","",INDEX(근로조건!$A$5:$Y$1048576,MATCH(A734,근로조건!$A$5:$A$1048576,0)+0,15))</f>
        <v/>
      </c>
      <c r="P734" s="255" t="str" cm="1">
        <f t="array" ref="P734">IF(A734="","",INDEX(근로조건!$A$5:$Y$1048576,MATCH(A734,근로조건!$A$5:$A$1048576,0)+0,16))</f>
        <v/>
      </c>
      <c r="Q734" s="256" t="str" cm="1">
        <f t="array" ref="Q734">IF(A734="","",INDEX(근로조건!$A$5:$ZZ$1048576,MATCH(A734,근로조건!$A$5:$A$1048576,0)+0,21))</f>
        <v/>
      </c>
      <c r="R734" s="61"/>
      <c r="S734" s="61"/>
      <c r="T734" s="61"/>
      <c r="U734" s="61"/>
      <c r="V734" s="61"/>
      <c r="W734" s="61"/>
      <c r="X734" s="61"/>
      <c r="Y734" s="61"/>
      <c r="Z734" s="260" t="str">
        <f t="shared" si="36"/>
        <v/>
      </c>
      <c r="AA734" s="260" t="str">
        <f t="shared" si="37"/>
        <v/>
      </c>
      <c r="AB734" s="260" t="str" cm="1">
        <f t="array" ref="AB734">IFERROR(IF(A734="","",INDEX(근로조건!$A$5:$Z$1048576,MATCH(A734,근로조건!$A$5:$A$1048576,0)+0,17)-INDEX(근로조건!$A$5:$Z$1048576,MATCH(A734,근로조건!$A$5:$A$1048576,0)+0,11))*B734,"")</f>
        <v/>
      </c>
      <c r="AC734" s="260" t="str">
        <f t="shared" si="38"/>
        <v/>
      </c>
      <c r="AD734" s="260" t="str" cm="1">
        <f t="array" ref="AD734">IFERROR(IF(A734="","",INDEX(근로조건!$A$5:$L$1048576,MATCH(A734,근로조건!$A$5:$A$1048576,0)+0,12))*B734,"")</f>
        <v/>
      </c>
      <c r="AE734" s="261" t="str" cm="1">
        <f t="array" ref="AE734">IF(A734="","",INDEX(근로조건!$A$5:$AF$1048576,MATCH(A734,근로조건!$A$5:$A$1048576,0)+0,13))</f>
        <v/>
      </c>
      <c r="AF734" s="262" t="str" cm="1">
        <f t="array" ref="AF734">IF(A734="","",INDEX(근로조건!$A$5:$AF$1048576,MATCH(A734,근로조건!$A$5:$A$1048576,0)+0,14))</f>
        <v/>
      </c>
      <c r="AG734" s="261" t="str" cm="1">
        <f t="array" ref="AG734">IF(A734="","",INDEX(근로조건!$A$5:$AF$1048576,MATCH(A734,근로조건!$A$5:$A$1048576,0)+0,11))</f>
        <v/>
      </c>
      <c r="AH734" s="261" t="str" cm="1">
        <f t="array" ref="AH734">IF(A734="","",INDEX(근로조건!$A$5:$AF$1048576,MATCH(A734,근로조건!$A$5:$A$1048576,0)+0,19))</f>
        <v/>
      </c>
      <c r="AI734" s="262" t="str" cm="1">
        <f t="array" ref="AI734">IF(A734="","",INDEX(근로조건!$A$5:$AF$1048576,MATCH(A734,근로조건!$A$5:$A$1048576,0)+0,17))</f>
        <v/>
      </c>
      <c r="AJ734" s="253"/>
      <c r="AK734" s="253"/>
      <c r="AL734" s="253" t="str" cm="1">
        <f t="array" ref="AL734">IF(A734="","",INDEX(근로조건!$A$5:$AF$1048576,MATCH(A734,근로조건!$A$5:$A$1048576,0)+0,20))</f>
        <v/>
      </c>
      <c r="AM734" s="253"/>
      <c r="AN734" s="253"/>
      <c r="AO734" s="253"/>
      <c r="AP734" s="260"/>
      <c r="AQ734" s="123"/>
      <c r="AR734" s="166"/>
      <c r="AS734" s="267"/>
      <c r="AT734" s="266"/>
      <c r="AU734" s="266"/>
      <c r="AV734" s="266"/>
    </row>
    <row r="735" spans="1:48" x14ac:dyDescent="0.3">
      <c r="A735" s="52"/>
      <c r="B735" s="54"/>
      <c r="C735" s="53"/>
      <c r="D735" s="53"/>
      <c r="E735" s="53"/>
      <c r="F735" s="57"/>
      <c r="G735" s="57"/>
      <c r="H735" s="52"/>
      <c r="I735" s="53"/>
      <c r="J735" s="53"/>
      <c r="K735" s="95"/>
      <c r="L735" s="52"/>
      <c r="M735" s="52"/>
      <c r="N735" s="54"/>
      <c r="O735" s="254" t="str" cm="1">
        <f t="array" ref="O735">IF(A735="","",INDEX(근로조건!$A$5:$Y$1048576,MATCH(A735,근로조건!$A$5:$A$1048576,0)+0,15))</f>
        <v/>
      </c>
      <c r="P735" s="255" t="str" cm="1">
        <f t="array" ref="P735">IF(A735="","",INDEX(근로조건!$A$5:$Y$1048576,MATCH(A735,근로조건!$A$5:$A$1048576,0)+0,16))</f>
        <v/>
      </c>
      <c r="Q735" s="256" t="str" cm="1">
        <f t="array" ref="Q735">IF(A735="","",INDEX(근로조건!$A$5:$ZZ$1048576,MATCH(A735,근로조건!$A$5:$A$1048576,0)+0,21))</f>
        <v/>
      </c>
      <c r="R735" s="61"/>
      <c r="S735" s="61"/>
      <c r="T735" s="61"/>
      <c r="U735" s="61"/>
      <c r="V735" s="61"/>
      <c r="W735" s="61"/>
      <c r="X735" s="61"/>
      <c r="Y735" s="61"/>
      <c r="Z735" s="260" t="str">
        <f t="shared" si="36"/>
        <v/>
      </c>
      <c r="AA735" s="260" t="str">
        <f t="shared" si="37"/>
        <v/>
      </c>
      <c r="AB735" s="260" t="str" cm="1">
        <f t="array" ref="AB735">IFERROR(IF(A735="","",INDEX(근로조건!$A$5:$Z$1048576,MATCH(A735,근로조건!$A$5:$A$1048576,0)+0,17)-INDEX(근로조건!$A$5:$Z$1048576,MATCH(A735,근로조건!$A$5:$A$1048576,0)+0,11))*B735,"")</f>
        <v/>
      </c>
      <c r="AC735" s="260" t="str">
        <f t="shared" si="38"/>
        <v/>
      </c>
      <c r="AD735" s="260" t="str" cm="1">
        <f t="array" ref="AD735">IFERROR(IF(A735="","",INDEX(근로조건!$A$5:$L$1048576,MATCH(A735,근로조건!$A$5:$A$1048576,0)+0,12))*B735,"")</f>
        <v/>
      </c>
      <c r="AE735" s="261" t="str" cm="1">
        <f t="array" ref="AE735">IF(A735="","",INDEX(근로조건!$A$5:$AF$1048576,MATCH(A735,근로조건!$A$5:$A$1048576,0)+0,13))</f>
        <v/>
      </c>
      <c r="AF735" s="262" t="str" cm="1">
        <f t="array" ref="AF735">IF(A735="","",INDEX(근로조건!$A$5:$AF$1048576,MATCH(A735,근로조건!$A$5:$A$1048576,0)+0,14))</f>
        <v/>
      </c>
      <c r="AG735" s="261" t="str" cm="1">
        <f t="array" ref="AG735">IF(A735="","",INDEX(근로조건!$A$5:$AF$1048576,MATCH(A735,근로조건!$A$5:$A$1048576,0)+0,11))</f>
        <v/>
      </c>
      <c r="AH735" s="261" t="str" cm="1">
        <f t="array" ref="AH735">IF(A735="","",INDEX(근로조건!$A$5:$AF$1048576,MATCH(A735,근로조건!$A$5:$A$1048576,0)+0,19))</f>
        <v/>
      </c>
      <c r="AI735" s="262" t="str" cm="1">
        <f t="array" ref="AI735">IF(A735="","",INDEX(근로조건!$A$5:$AF$1048576,MATCH(A735,근로조건!$A$5:$A$1048576,0)+0,17))</f>
        <v/>
      </c>
      <c r="AJ735" s="253"/>
      <c r="AK735" s="253"/>
      <c r="AL735" s="253" t="str" cm="1">
        <f t="array" ref="AL735">IF(A735="","",INDEX(근로조건!$A$5:$AF$1048576,MATCH(A735,근로조건!$A$5:$A$1048576,0)+0,20))</f>
        <v/>
      </c>
      <c r="AM735" s="253"/>
      <c r="AN735" s="253"/>
      <c r="AO735" s="253"/>
      <c r="AP735" s="260"/>
      <c r="AQ735" s="123"/>
      <c r="AR735" s="166"/>
      <c r="AS735" s="267"/>
      <c r="AT735" s="266"/>
      <c r="AU735" s="266"/>
      <c r="AV735" s="266"/>
    </row>
    <row r="736" spans="1:48" x14ac:dyDescent="0.3">
      <c r="A736" s="52"/>
      <c r="B736" s="54"/>
      <c r="C736" s="53"/>
      <c r="D736" s="53"/>
      <c r="E736" s="53"/>
      <c r="F736" s="57"/>
      <c r="G736" s="57"/>
      <c r="H736" s="52"/>
      <c r="I736" s="53"/>
      <c r="J736" s="53"/>
      <c r="K736" s="95"/>
      <c r="L736" s="52"/>
      <c r="M736" s="52"/>
      <c r="N736" s="54"/>
      <c r="O736" s="254" t="str" cm="1">
        <f t="array" ref="O736">IF(A736="","",INDEX(근로조건!$A$5:$Y$1048576,MATCH(A736,근로조건!$A$5:$A$1048576,0)+0,15))</f>
        <v/>
      </c>
      <c r="P736" s="255" t="str" cm="1">
        <f t="array" ref="P736">IF(A736="","",INDEX(근로조건!$A$5:$Y$1048576,MATCH(A736,근로조건!$A$5:$A$1048576,0)+0,16))</f>
        <v/>
      </c>
      <c r="Q736" s="256" t="str" cm="1">
        <f t="array" ref="Q736">IF(A736="","",INDEX(근로조건!$A$5:$ZZ$1048576,MATCH(A736,근로조건!$A$5:$A$1048576,0)+0,21))</f>
        <v/>
      </c>
      <c r="R736" s="61"/>
      <c r="S736" s="61"/>
      <c r="T736" s="61"/>
      <c r="U736" s="61"/>
      <c r="V736" s="61"/>
      <c r="W736" s="61"/>
      <c r="X736" s="61"/>
      <c r="Y736" s="61"/>
      <c r="Z736" s="260" t="str">
        <f t="shared" si="36"/>
        <v/>
      </c>
      <c r="AA736" s="260" t="str">
        <f t="shared" si="37"/>
        <v/>
      </c>
      <c r="AB736" s="260" t="str" cm="1">
        <f t="array" ref="AB736">IFERROR(IF(A736="","",INDEX(근로조건!$A$5:$Z$1048576,MATCH(A736,근로조건!$A$5:$A$1048576,0)+0,17)-INDEX(근로조건!$A$5:$Z$1048576,MATCH(A736,근로조건!$A$5:$A$1048576,0)+0,11))*B736,"")</f>
        <v/>
      </c>
      <c r="AC736" s="260" t="str">
        <f t="shared" si="38"/>
        <v/>
      </c>
      <c r="AD736" s="260" t="str" cm="1">
        <f t="array" ref="AD736">IFERROR(IF(A736="","",INDEX(근로조건!$A$5:$L$1048576,MATCH(A736,근로조건!$A$5:$A$1048576,0)+0,12))*B736,"")</f>
        <v/>
      </c>
      <c r="AE736" s="261" t="str" cm="1">
        <f t="array" ref="AE736">IF(A736="","",INDEX(근로조건!$A$5:$AF$1048576,MATCH(A736,근로조건!$A$5:$A$1048576,0)+0,13))</f>
        <v/>
      </c>
      <c r="AF736" s="262" t="str" cm="1">
        <f t="array" ref="AF736">IF(A736="","",INDEX(근로조건!$A$5:$AF$1048576,MATCH(A736,근로조건!$A$5:$A$1048576,0)+0,14))</f>
        <v/>
      </c>
      <c r="AG736" s="261" t="str" cm="1">
        <f t="array" ref="AG736">IF(A736="","",INDEX(근로조건!$A$5:$AF$1048576,MATCH(A736,근로조건!$A$5:$A$1048576,0)+0,11))</f>
        <v/>
      </c>
      <c r="AH736" s="261" t="str" cm="1">
        <f t="array" ref="AH736">IF(A736="","",INDEX(근로조건!$A$5:$AF$1048576,MATCH(A736,근로조건!$A$5:$A$1048576,0)+0,19))</f>
        <v/>
      </c>
      <c r="AI736" s="262" t="str" cm="1">
        <f t="array" ref="AI736">IF(A736="","",INDEX(근로조건!$A$5:$AF$1048576,MATCH(A736,근로조건!$A$5:$A$1048576,0)+0,17))</f>
        <v/>
      </c>
      <c r="AJ736" s="253"/>
      <c r="AK736" s="253"/>
      <c r="AL736" s="253" t="str" cm="1">
        <f t="array" ref="AL736">IF(A736="","",INDEX(근로조건!$A$5:$AF$1048576,MATCH(A736,근로조건!$A$5:$A$1048576,0)+0,20))</f>
        <v/>
      </c>
      <c r="AM736" s="253"/>
      <c r="AN736" s="253"/>
      <c r="AO736" s="253"/>
      <c r="AP736" s="260"/>
      <c r="AQ736" s="123"/>
      <c r="AR736" s="166"/>
      <c r="AS736" s="267"/>
      <c r="AT736" s="266"/>
      <c r="AU736" s="266"/>
      <c r="AV736" s="266"/>
    </row>
    <row r="737" spans="1:48" x14ac:dyDescent="0.3">
      <c r="A737" s="52"/>
      <c r="B737" s="54"/>
      <c r="C737" s="53"/>
      <c r="D737" s="53"/>
      <c r="E737" s="53"/>
      <c r="F737" s="57"/>
      <c r="G737" s="57"/>
      <c r="H737" s="52"/>
      <c r="I737" s="53"/>
      <c r="J737" s="53"/>
      <c r="K737" s="95"/>
      <c r="L737" s="52"/>
      <c r="M737" s="52"/>
      <c r="N737" s="54"/>
      <c r="O737" s="254" t="str" cm="1">
        <f t="array" ref="O737">IF(A737="","",INDEX(근로조건!$A$5:$Y$1048576,MATCH(A737,근로조건!$A$5:$A$1048576,0)+0,15))</f>
        <v/>
      </c>
      <c r="P737" s="255" t="str" cm="1">
        <f t="array" ref="P737">IF(A737="","",INDEX(근로조건!$A$5:$Y$1048576,MATCH(A737,근로조건!$A$5:$A$1048576,0)+0,16))</f>
        <v/>
      </c>
      <c r="Q737" s="256" t="str" cm="1">
        <f t="array" ref="Q737">IF(A737="","",INDEX(근로조건!$A$5:$ZZ$1048576,MATCH(A737,근로조건!$A$5:$A$1048576,0)+0,21))</f>
        <v/>
      </c>
      <c r="R737" s="61"/>
      <c r="S737" s="61"/>
      <c r="T737" s="61"/>
      <c r="U737" s="61"/>
      <c r="V737" s="61"/>
      <c r="W737" s="61"/>
      <c r="X737" s="61"/>
      <c r="Y737" s="61"/>
      <c r="Z737" s="260" t="str">
        <f t="shared" si="36"/>
        <v/>
      </c>
      <c r="AA737" s="260" t="str">
        <f t="shared" si="37"/>
        <v/>
      </c>
      <c r="AB737" s="260" t="str" cm="1">
        <f t="array" ref="AB737">IFERROR(IF(A737="","",INDEX(근로조건!$A$5:$Z$1048576,MATCH(A737,근로조건!$A$5:$A$1048576,0)+0,17)-INDEX(근로조건!$A$5:$Z$1048576,MATCH(A737,근로조건!$A$5:$A$1048576,0)+0,11))*B737,"")</f>
        <v/>
      </c>
      <c r="AC737" s="260" t="str">
        <f t="shared" si="38"/>
        <v/>
      </c>
      <c r="AD737" s="260" t="str" cm="1">
        <f t="array" ref="AD737">IFERROR(IF(A737="","",INDEX(근로조건!$A$5:$L$1048576,MATCH(A737,근로조건!$A$5:$A$1048576,0)+0,12))*B737,"")</f>
        <v/>
      </c>
      <c r="AE737" s="261" t="str" cm="1">
        <f t="array" ref="AE737">IF(A737="","",INDEX(근로조건!$A$5:$AF$1048576,MATCH(A737,근로조건!$A$5:$A$1048576,0)+0,13))</f>
        <v/>
      </c>
      <c r="AF737" s="262" t="str" cm="1">
        <f t="array" ref="AF737">IF(A737="","",INDEX(근로조건!$A$5:$AF$1048576,MATCH(A737,근로조건!$A$5:$A$1048576,0)+0,14))</f>
        <v/>
      </c>
      <c r="AG737" s="261" t="str" cm="1">
        <f t="array" ref="AG737">IF(A737="","",INDEX(근로조건!$A$5:$AF$1048576,MATCH(A737,근로조건!$A$5:$A$1048576,0)+0,11))</f>
        <v/>
      </c>
      <c r="AH737" s="261" t="str" cm="1">
        <f t="array" ref="AH737">IF(A737="","",INDEX(근로조건!$A$5:$AF$1048576,MATCH(A737,근로조건!$A$5:$A$1048576,0)+0,19))</f>
        <v/>
      </c>
      <c r="AI737" s="262" t="str" cm="1">
        <f t="array" ref="AI737">IF(A737="","",INDEX(근로조건!$A$5:$AF$1048576,MATCH(A737,근로조건!$A$5:$A$1048576,0)+0,17))</f>
        <v/>
      </c>
      <c r="AJ737" s="253"/>
      <c r="AK737" s="253"/>
      <c r="AL737" s="253" t="str" cm="1">
        <f t="array" ref="AL737">IF(A737="","",INDEX(근로조건!$A$5:$AF$1048576,MATCH(A737,근로조건!$A$5:$A$1048576,0)+0,20))</f>
        <v/>
      </c>
      <c r="AM737" s="253"/>
      <c r="AN737" s="253"/>
      <c r="AO737" s="253"/>
      <c r="AP737" s="260"/>
      <c r="AQ737" s="123"/>
      <c r="AR737" s="166"/>
      <c r="AS737" s="267"/>
      <c r="AT737" s="266"/>
      <c r="AU737" s="266"/>
      <c r="AV737" s="266"/>
    </row>
    <row r="738" spans="1:48" x14ac:dyDescent="0.3">
      <c r="A738" s="52"/>
      <c r="B738" s="54"/>
      <c r="C738" s="53"/>
      <c r="D738" s="53"/>
      <c r="E738" s="53"/>
      <c r="F738" s="57"/>
      <c r="G738" s="57"/>
      <c r="H738" s="52"/>
      <c r="I738" s="53"/>
      <c r="J738" s="53"/>
      <c r="K738" s="95"/>
      <c r="L738" s="52"/>
      <c r="M738" s="52"/>
      <c r="N738" s="54"/>
      <c r="O738" s="254" t="str" cm="1">
        <f t="array" ref="O738">IF(A738="","",INDEX(근로조건!$A$5:$Y$1048576,MATCH(A738,근로조건!$A$5:$A$1048576,0)+0,15))</f>
        <v/>
      </c>
      <c r="P738" s="255" t="str" cm="1">
        <f t="array" ref="P738">IF(A738="","",INDEX(근로조건!$A$5:$Y$1048576,MATCH(A738,근로조건!$A$5:$A$1048576,0)+0,16))</f>
        <v/>
      </c>
      <c r="Q738" s="256" t="str" cm="1">
        <f t="array" ref="Q738">IF(A738="","",INDEX(근로조건!$A$5:$ZZ$1048576,MATCH(A738,근로조건!$A$5:$A$1048576,0)+0,21))</f>
        <v/>
      </c>
      <c r="R738" s="61"/>
      <c r="S738" s="61"/>
      <c r="T738" s="61"/>
      <c r="U738" s="61"/>
      <c r="V738" s="61"/>
      <c r="W738" s="61"/>
      <c r="X738" s="61"/>
      <c r="Y738" s="61"/>
      <c r="Z738" s="260" t="str">
        <f t="shared" si="36"/>
        <v/>
      </c>
      <c r="AA738" s="260" t="str">
        <f t="shared" si="37"/>
        <v/>
      </c>
      <c r="AB738" s="260" t="str" cm="1">
        <f t="array" ref="AB738">IFERROR(IF(A738="","",INDEX(근로조건!$A$5:$Z$1048576,MATCH(A738,근로조건!$A$5:$A$1048576,0)+0,17)-INDEX(근로조건!$A$5:$Z$1048576,MATCH(A738,근로조건!$A$5:$A$1048576,0)+0,11))*B738,"")</f>
        <v/>
      </c>
      <c r="AC738" s="260" t="str">
        <f t="shared" si="38"/>
        <v/>
      </c>
      <c r="AD738" s="260" t="str" cm="1">
        <f t="array" ref="AD738">IFERROR(IF(A738="","",INDEX(근로조건!$A$5:$L$1048576,MATCH(A738,근로조건!$A$5:$A$1048576,0)+0,12))*B738,"")</f>
        <v/>
      </c>
      <c r="AE738" s="261" t="str" cm="1">
        <f t="array" ref="AE738">IF(A738="","",INDEX(근로조건!$A$5:$AF$1048576,MATCH(A738,근로조건!$A$5:$A$1048576,0)+0,13))</f>
        <v/>
      </c>
      <c r="AF738" s="262" t="str" cm="1">
        <f t="array" ref="AF738">IF(A738="","",INDEX(근로조건!$A$5:$AF$1048576,MATCH(A738,근로조건!$A$5:$A$1048576,0)+0,14))</f>
        <v/>
      </c>
      <c r="AG738" s="261" t="str" cm="1">
        <f t="array" ref="AG738">IF(A738="","",INDEX(근로조건!$A$5:$AF$1048576,MATCH(A738,근로조건!$A$5:$A$1048576,0)+0,11))</f>
        <v/>
      </c>
      <c r="AH738" s="261" t="str" cm="1">
        <f t="array" ref="AH738">IF(A738="","",INDEX(근로조건!$A$5:$AF$1048576,MATCH(A738,근로조건!$A$5:$A$1048576,0)+0,19))</f>
        <v/>
      </c>
      <c r="AI738" s="262" t="str" cm="1">
        <f t="array" ref="AI738">IF(A738="","",INDEX(근로조건!$A$5:$AF$1048576,MATCH(A738,근로조건!$A$5:$A$1048576,0)+0,17))</f>
        <v/>
      </c>
      <c r="AJ738" s="253"/>
      <c r="AK738" s="253"/>
      <c r="AL738" s="253" t="str" cm="1">
        <f t="array" ref="AL738">IF(A738="","",INDEX(근로조건!$A$5:$AF$1048576,MATCH(A738,근로조건!$A$5:$A$1048576,0)+0,20))</f>
        <v/>
      </c>
      <c r="AM738" s="253"/>
      <c r="AN738" s="253"/>
      <c r="AO738" s="253"/>
      <c r="AP738" s="260"/>
      <c r="AQ738" s="123"/>
      <c r="AR738" s="166"/>
      <c r="AS738" s="267"/>
      <c r="AT738" s="266"/>
      <c r="AU738" s="266"/>
      <c r="AV738" s="266"/>
    </row>
    <row r="739" spans="1:48" x14ac:dyDescent="0.3">
      <c r="A739" s="52"/>
      <c r="B739" s="54"/>
      <c r="C739" s="53"/>
      <c r="D739" s="53"/>
      <c r="E739" s="53"/>
      <c r="F739" s="57"/>
      <c r="G739" s="57"/>
      <c r="H739" s="52"/>
      <c r="I739" s="53"/>
      <c r="J739" s="53"/>
      <c r="K739" s="95"/>
      <c r="L739" s="52"/>
      <c r="M739" s="52"/>
      <c r="N739" s="54"/>
      <c r="O739" s="254" t="str" cm="1">
        <f t="array" ref="O739">IF(A739="","",INDEX(근로조건!$A$5:$Y$1048576,MATCH(A739,근로조건!$A$5:$A$1048576,0)+0,15))</f>
        <v/>
      </c>
      <c r="P739" s="255" t="str" cm="1">
        <f t="array" ref="P739">IF(A739="","",INDEX(근로조건!$A$5:$Y$1048576,MATCH(A739,근로조건!$A$5:$A$1048576,0)+0,16))</f>
        <v/>
      </c>
      <c r="Q739" s="256" t="str" cm="1">
        <f t="array" ref="Q739">IF(A739="","",INDEX(근로조건!$A$5:$ZZ$1048576,MATCH(A739,근로조건!$A$5:$A$1048576,0)+0,21))</f>
        <v/>
      </c>
      <c r="R739" s="61"/>
      <c r="S739" s="61"/>
      <c r="T739" s="61"/>
      <c r="U739" s="61"/>
      <c r="V739" s="61"/>
      <c r="W739" s="61"/>
      <c r="X739" s="61"/>
      <c r="Y739" s="61"/>
      <c r="Z739" s="260" t="str">
        <f t="shared" si="36"/>
        <v/>
      </c>
      <c r="AA739" s="260" t="str">
        <f t="shared" si="37"/>
        <v/>
      </c>
      <c r="AB739" s="260" t="str" cm="1">
        <f t="array" ref="AB739">IFERROR(IF(A739="","",INDEX(근로조건!$A$5:$Z$1048576,MATCH(A739,근로조건!$A$5:$A$1048576,0)+0,17)-INDEX(근로조건!$A$5:$Z$1048576,MATCH(A739,근로조건!$A$5:$A$1048576,0)+0,11))*B739,"")</f>
        <v/>
      </c>
      <c r="AC739" s="260" t="str">
        <f t="shared" si="38"/>
        <v/>
      </c>
      <c r="AD739" s="260" t="str" cm="1">
        <f t="array" ref="AD739">IFERROR(IF(A739="","",INDEX(근로조건!$A$5:$L$1048576,MATCH(A739,근로조건!$A$5:$A$1048576,0)+0,12))*B739,"")</f>
        <v/>
      </c>
      <c r="AE739" s="261" t="str" cm="1">
        <f t="array" ref="AE739">IF(A739="","",INDEX(근로조건!$A$5:$AF$1048576,MATCH(A739,근로조건!$A$5:$A$1048576,0)+0,13))</f>
        <v/>
      </c>
      <c r="AF739" s="262" t="str" cm="1">
        <f t="array" ref="AF739">IF(A739="","",INDEX(근로조건!$A$5:$AF$1048576,MATCH(A739,근로조건!$A$5:$A$1048576,0)+0,14))</f>
        <v/>
      </c>
      <c r="AG739" s="261" t="str" cm="1">
        <f t="array" ref="AG739">IF(A739="","",INDEX(근로조건!$A$5:$AF$1048576,MATCH(A739,근로조건!$A$5:$A$1048576,0)+0,11))</f>
        <v/>
      </c>
      <c r="AH739" s="261" t="str" cm="1">
        <f t="array" ref="AH739">IF(A739="","",INDEX(근로조건!$A$5:$AF$1048576,MATCH(A739,근로조건!$A$5:$A$1048576,0)+0,19))</f>
        <v/>
      </c>
      <c r="AI739" s="262" t="str" cm="1">
        <f t="array" ref="AI739">IF(A739="","",INDEX(근로조건!$A$5:$AF$1048576,MATCH(A739,근로조건!$A$5:$A$1048576,0)+0,17))</f>
        <v/>
      </c>
      <c r="AJ739" s="253"/>
      <c r="AK739" s="253"/>
      <c r="AL739" s="253" t="str" cm="1">
        <f t="array" ref="AL739">IF(A739="","",INDEX(근로조건!$A$5:$AF$1048576,MATCH(A739,근로조건!$A$5:$A$1048576,0)+0,20))</f>
        <v/>
      </c>
      <c r="AM739" s="253"/>
      <c r="AN739" s="253"/>
      <c r="AO739" s="253"/>
      <c r="AP739" s="260"/>
      <c r="AQ739" s="123"/>
      <c r="AR739" s="166"/>
      <c r="AS739" s="267"/>
      <c r="AT739" s="266"/>
      <c r="AU739" s="266"/>
      <c r="AV739" s="266"/>
    </row>
    <row r="740" spans="1:48" x14ac:dyDescent="0.3">
      <c r="A740" s="52"/>
      <c r="B740" s="54"/>
      <c r="C740" s="53"/>
      <c r="D740" s="53"/>
      <c r="E740" s="53"/>
      <c r="F740" s="57"/>
      <c r="G740" s="57"/>
      <c r="H740" s="52"/>
      <c r="I740" s="53"/>
      <c r="J740" s="53"/>
      <c r="K740" s="95"/>
      <c r="L740" s="52"/>
      <c r="M740" s="52"/>
      <c r="N740" s="54"/>
      <c r="O740" s="254" t="str" cm="1">
        <f t="array" ref="O740">IF(A740="","",INDEX(근로조건!$A$5:$Y$1048576,MATCH(A740,근로조건!$A$5:$A$1048576,0)+0,15))</f>
        <v/>
      </c>
      <c r="P740" s="255" t="str" cm="1">
        <f t="array" ref="P740">IF(A740="","",INDEX(근로조건!$A$5:$Y$1048576,MATCH(A740,근로조건!$A$5:$A$1048576,0)+0,16))</f>
        <v/>
      </c>
      <c r="Q740" s="256" t="str" cm="1">
        <f t="array" ref="Q740">IF(A740="","",INDEX(근로조건!$A$5:$ZZ$1048576,MATCH(A740,근로조건!$A$5:$A$1048576,0)+0,21))</f>
        <v/>
      </c>
      <c r="R740" s="61"/>
      <c r="S740" s="61"/>
      <c r="T740" s="61"/>
      <c r="U740" s="61"/>
      <c r="V740" s="61"/>
      <c r="W740" s="61"/>
      <c r="X740" s="61"/>
      <c r="Y740" s="61"/>
      <c r="Z740" s="260" t="str">
        <f t="shared" si="36"/>
        <v/>
      </c>
      <c r="AA740" s="260" t="str">
        <f t="shared" si="37"/>
        <v/>
      </c>
      <c r="AB740" s="260" t="str" cm="1">
        <f t="array" ref="AB740">IFERROR(IF(A740="","",INDEX(근로조건!$A$5:$Z$1048576,MATCH(A740,근로조건!$A$5:$A$1048576,0)+0,17)-INDEX(근로조건!$A$5:$Z$1048576,MATCH(A740,근로조건!$A$5:$A$1048576,0)+0,11))*B740,"")</f>
        <v/>
      </c>
      <c r="AC740" s="260" t="str">
        <f t="shared" si="38"/>
        <v/>
      </c>
      <c r="AD740" s="260" t="str" cm="1">
        <f t="array" ref="AD740">IFERROR(IF(A740="","",INDEX(근로조건!$A$5:$L$1048576,MATCH(A740,근로조건!$A$5:$A$1048576,0)+0,12))*B740,"")</f>
        <v/>
      </c>
      <c r="AE740" s="261" t="str" cm="1">
        <f t="array" ref="AE740">IF(A740="","",INDEX(근로조건!$A$5:$AF$1048576,MATCH(A740,근로조건!$A$5:$A$1048576,0)+0,13))</f>
        <v/>
      </c>
      <c r="AF740" s="262" t="str" cm="1">
        <f t="array" ref="AF740">IF(A740="","",INDEX(근로조건!$A$5:$AF$1048576,MATCH(A740,근로조건!$A$5:$A$1048576,0)+0,14))</f>
        <v/>
      </c>
      <c r="AG740" s="261" t="str" cm="1">
        <f t="array" ref="AG740">IF(A740="","",INDEX(근로조건!$A$5:$AF$1048576,MATCH(A740,근로조건!$A$5:$A$1048576,0)+0,11))</f>
        <v/>
      </c>
      <c r="AH740" s="261" t="str" cm="1">
        <f t="array" ref="AH740">IF(A740="","",INDEX(근로조건!$A$5:$AF$1048576,MATCH(A740,근로조건!$A$5:$A$1048576,0)+0,19))</f>
        <v/>
      </c>
      <c r="AI740" s="262" t="str" cm="1">
        <f t="array" ref="AI740">IF(A740="","",INDEX(근로조건!$A$5:$AF$1048576,MATCH(A740,근로조건!$A$5:$A$1048576,0)+0,17))</f>
        <v/>
      </c>
      <c r="AJ740" s="253"/>
      <c r="AK740" s="253"/>
      <c r="AL740" s="253" t="str" cm="1">
        <f t="array" ref="AL740">IF(A740="","",INDEX(근로조건!$A$5:$AF$1048576,MATCH(A740,근로조건!$A$5:$A$1048576,0)+0,20))</f>
        <v/>
      </c>
      <c r="AM740" s="253"/>
      <c r="AN740" s="253"/>
      <c r="AO740" s="253"/>
      <c r="AP740" s="260"/>
      <c r="AQ740" s="123"/>
      <c r="AR740" s="166"/>
      <c r="AS740" s="267"/>
      <c r="AT740" s="266"/>
      <c r="AU740" s="266"/>
      <c r="AV740" s="266"/>
    </row>
    <row r="741" spans="1:48" x14ac:dyDescent="0.3">
      <c r="A741" s="52"/>
      <c r="B741" s="54"/>
      <c r="C741" s="53"/>
      <c r="D741" s="53"/>
      <c r="E741" s="53"/>
      <c r="F741" s="57"/>
      <c r="G741" s="57"/>
      <c r="H741" s="52"/>
      <c r="I741" s="53"/>
      <c r="J741" s="53"/>
      <c r="K741" s="95"/>
      <c r="L741" s="52"/>
      <c r="M741" s="52"/>
      <c r="N741" s="54"/>
      <c r="O741" s="254" t="str" cm="1">
        <f t="array" ref="O741">IF(A741="","",INDEX(근로조건!$A$5:$Y$1048576,MATCH(A741,근로조건!$A$5:$A$1048576,0)+0,15))</f>
        <v/>
      </c>
      <c r="P741" s="255" t="str" cm="1">
        <f t="array" ref="P741">IF(A741="","",INDEX(근로조건!$A$5:$Y$1048576,MATCH(A741,근로조건!$A$5:$A$1048576,0)+0,16))</f>
        <v/>
      </c>
      <c r="Q741" s="256" t="str" cm="1">
        <f t="array" ref="Q741">IF(A741="","",INDEX(근로조건!$A$5:$ZZ$1048576,MATCH(A741,근로조건!$A$5:$A$1048576,0)+0,21))</f>
        <v/>
      </c>
      <c r="R741" s="61"/>
      <c r="S741" s="61"/>
      <c r="T741" s="61"/>
      <c r="U741" s="61"/>
      <c r="V741" s="61"/>
      <c r="W741" s="61"/>
      <c r="X741" s="61"/>
      <c r="Y741" s="61"/>
      <c r="Z741" s="260" t="str">
        <f t="shared" si="36"/>
        <v/>
      </c>
      <c r="AA741" s="260" t="str">
        <f t="shared" si="37"/>
        <v/>
      </c>
      <c r="AB741" s="260" t="str" cm="1">
        <f t="array" ref="AB741">IFERROR(IF(A741="","",INDEX(근로조건!$A$5:$Z$1048576,MATCH(A741,근로조건!$A$5:$A$1048576,0)+0,17)-INDEX(근로조건!$A$5:$Z$1048576,MATCH(A741,근로조건!$A$5:$A$1048576,0)+0,11))*B741,"")</f>
        <v/>
      </c>
      <c r="AC741" s="260" t="str">
        <f t="shared" si="38"/>
        <v/>
      </c>
      <c r="AD741" s="260" t="str" cm="1">
        <f t="array" ref="AD741">IFERROR(IF(A741="","",INDEX(근로조건!$A$5:$L$1048576,MATCH(A741,근로조건!$A$5:$A$1048576,0)+0,12))*B741,"")</f>
        <v/>
      </c>
      <c r="AE741" s="261" t="str" cm="1">
        <f t="array" ref="AE741">IF(A741="","",INDEX(근로조건!$A$5:$AF$1048576,MATCH(A741,근로조건!$A$5:$A$1048576,0)+0,13))</f>
        <v/>
      </c>
      <c r="AF741" s="262" t="str" cm="1">
        <f t="array" ref="AF741">IF(A741="","",INDEX(근로조건!$A$5:$AF$1048576,MATCH(A741,근로조건!$A$5:$A$1048576,0)+0,14))</f>
        <v/>
      </c>
      <c r="AG741" s="261" t="str" cm="1">
        <f t="array" ref="AG741">IF(A741="","",INDEX(근로조건!$A$5:$AF$1048576,MATCH(A741,근로조건!$A$5:$A$1048576,0)+0,11))</f>
        <v/>
      </c>
      <c r="AH741" s="261" t="str" cm="1">
        <f t="array" ref="AH741">IF(A741="","",INDEX(근로조건!$A$5:$AF$1048576,MATCH(A741,근로조건!$A$5:$A$1048576,0)+0,19))</f>
        <v/>
      </c>
      <c r="AI741" s="262" t="str" cm="1">
        <f t="array" ref="AI741">IF(A741="","",INDEX(근로조건!$A$5:$AF$1048576,MATCH(A741,근로조건!$A$5:$A$1048576,0)+0,17))</f>
        <v/>
      </c>
      <c r="AJ741" s="253"/>
      <c r="AK741" s="253"/>
      <c r="AL741" s="253" t="str" cm="1">
        <f t="array" ref="AL741">IF(A741="","",INDEX(근로조건!$A$5:$AF$1048576,MATCH(A741,근로조건!$A$5:$A$1048576,0)+0,20))</f>
        <v/>
      </c>
      <c r="AM741" s="253"/>
      <c r="AN741" s="253"/>
      <c r="AO741" s="253"/>
      <c r="AP741" s="260"/>
      <c r="AQ741" s="123"/>
      <c r="AR741" s="166"/>
      <c r="AS741" s="267"/>
      <c r="AT741" s="266"/>
      <c r="AU741" s="266"/>
      <c r="AV741" s="266"/>
    </row>
    <row r="742" spans="1:48" x14ac:dyDescent="0.3">
      <c r="A742" s="52"/>
      <c r="B742" s="54"/>
      <c r="C742" s="53"/>
      <c r="D742" s="53"/>
      <c r="E742" s="53"/>
      <c r="F742" s="57"/>
      <c r="G742" s="57"/>
      <c r="H742" s="52"/>
      <c r="I742" s="53"/>
      <c r="J742" s="53"/>
      <c r="K742" s="95"/>
      <c r="L742" s="52"/>
      <c r="M742" s="52"/>
      <c r="N742" s="54"/>
      <c r="O742" s="254" t="str" cm="1">
        <f t="array" ref="O742">IF(A742="","",INDEX(근로조건!$A$5:$Y$1048576,MATCH(A742,근로조건!$A$5:$A$1048576,0)+0,15))</f>
        <v/>
      </c>
      <c r="P742" s="255" t="str" cm="1">
        <f t="array" ref="P742">IF(A742="","",INDEX(근로조건!$A$5:$Y$1048576,MATCH(A742,근로조건!$A$5:$A$1048576,0)+0,16))</f>
        <v/>
      </c>
      <c r="Q742" s="256" t="str" cm="1">
        <f t="array" ref="Q742">IF(A742="","",INDEX(근로조건!$A$5:$ZZ$1048576,MATCH(A742,근로조건!$A$5:$A$1048576,0)+0,21))</f>
        <v/>
      </c>
      <c r="R742" s="61"/>
      <c r="S742" s="61"/>
      <c r="T742" s="61"/>
      <c r="U742" s="61"/>
      <c r="V742" s="61"/>
      <c r="W742" s="61"/>
      <c r="X742" s="61"/>
      <c r="Y742" s="61"/>
      <c r="Z742" s="260" t="str">
        <f t="shared" si="36"/>
        <v/>
      </c>
      <c r="AA742" s="260" t="str">
        <f t="shared" si="37"/>
        <v/>
      </c>
      <c r="AB742" s="260" t="str" cm="1">
        <f t="array" ref="AB742">IFERROR(IF(A742="","",INDEX(근로조건!$A$5:$Z$1048576,MATCH(A742,근로조건!$A$5:$A$1048576,0)+0,17)-INDEX(근로조건!$A$5:$Z$1048576,MATCH(A742,근로조건!$A$5:$A$1048576,0)+0,11))*B742,"")</f>
        <v/>
      </c>
      <c r="AC742" s="260" t="str">
        <f t="shared" si="38"/>
        <v/>
      </c>
      <c r="AD742" s="260" t="str" cm="1">
        <f t="array" ref="AD742">IFERROR(IF(A742="","",INDEX(근로조건!$A$5:$L$1048576,MATCH(A742,근로조건!$A$5:$A$1048576,0)+0,12))*B742,"")</f>
        <v/>
      </c>
      <c r="AE742" s="261" t="str" cm="1">
        <f t="array" ref="AE742">IF(A742="","",INDEX(근로조건!$A$5:$AF$1048576,MATCH(A742,근로조건!$A$5:$A$1048576,0)+0,13))</f>
        <v/>
      </c>
      <c r="AF742" s="262" t="str" cm="1">
        <f t="array" ref="AF742">IF(A742="","",INDEX(근로조건!$A$5:$AF$1048576,MATCH(A742,근로조건!$A$5:$A$1048576,0)+0,14))</f>
        <v/>
      </c>
      <c r="AG742" s="261" t="str" cm="1">
        <f t="array" ref="AG742">IF(A742="","",INDEX(근로조건!$A$5:$AF$1048576,MATCH(A742,근로조건!$A$5:$A$1048576,0)+0,11))</f>
        <v/>
      </c>
      <c r="AH742" s="261" t="str" cm="1">
        <f t="array" ref="AH742">IF(A742="","",INDEX(근로조건!$A$5:$AF$1048576,MATCH(A742,근로조건!$A$5:$A$1048576,0)+0,19))</f>
        <v/>
      </c>
      <c r="AI742" s="262" t="str" cm="1">
        <f t="array" ref="AI742">IF(A742="","",INDEX(근로조건!$A$5:$AF$1048576,MATCH(A742,근로조건!$A$5:$A$1048576,0)+0,17))</f>
        <v/>
      </c>
      <c r="AJ742" s="253"/>
      <c r="AK742" s="253"/>
      <c r="AL742" s="253" t="str" cm="1">
        <f t="array" ref="AL742">IF(A742="","",INDEX(근로조건!$A$5:$AF$1048576,MATCH(A742,근로조건!$A$5:$A$1048576,0)+0,20))</f>
        <v/>
      </c>
      <c r="AM742" s="253"/>
      <c r="AN742" s="253"/>
      <c r="AO742" s="253"/>
      <c r="AP742" s="260"/>
      <c r="AQ742" s="123"/>
      <c r="AR742" s="166"/>
      <c r="AS742" s="267"/>
      <c r="AT742" s="266"/>
      <c r="AU742" s="266"/>
      <c r="AV742" s="266"/>
    </row>
    <row r="743" spans="1:48" x14ac:dyDescent="0.3">
      <c r="A743" s="52"/>
      <c r="B743" s="54"/>
      <c r="C743" s="53"/>
      <c r="D743" s="53"/>
      <c r="E743" s="53"/>
      <c r="F743" s="57"/>
      <c r="G743" s="57"/>
      <c r="H743" s="52"/>
      <c r="I743" s="53"/>
      <c r="J743" s="53"/>
      <c r="K743" s="95"/>
      <c r="L743" s="52"/>
      <c r="M743" s="52"/>
      <c r="N743" s="54"/>
      <c r="O743" s="254" t="str" cm="1">
        <f t="array" ref="O743">IF(A743="","",INDEX(근로조건!$A$5:$Y$1048576,MATCH(A743,근로조건!$A$5:$A$1048576,0)+0,15))</f>
        <v/>
      </c>
      <c r="P743" s="255" t="str" cm="1">
        <f t="array" ref="P743">IF(A743="","",INDEX(근로조건!$A$5:$Y$1048576,MATCH(A743,근로조건!$A$5:$A$1048576,0)+0,16))</f>
        <v/>
      </c>
      <c r="Q743" s="256" t="str" cm="1">
        <f t="array" ref="Q743">IF(A743="","",INDEX(근로조건!$A$5:$ZZ$1048576,MATCH(A743,근로조건!$A$5:$A$1048576,0)+0,21))</f>
        <v/>
      </c>
      <c r="R743" s="61"/>
      <c r="S743" s="61"/>
      <c r="T743" s="61"/>
      <c r="U743" s="61"/>
      <c r="V743" s="61"/>
      <c r="W743" s="61"/>
      <c r="X743" s="61"/>
      <c r="Y743" s="61"/>
      <c r="Z743" s="260" t="str">
        <f t="shared" si="36"/>
        <v/>
      </c>
      <c r="AA743" s="260" t="str">
        <f t="shared" si="37"/>
        <v/>
      </c>
      <c r="AB743" s="260" t="str" cm="1">
        <f t="array" ref="AB743">IFERROR(IF(A743="","",INDEX(근로조건!$A$5:$Z$1048576,MATCH(A743,근로조건!$A$5:$A$1048576,0)+0,17)-INDEX(근로조건!$A$5:$Z$1048576,MATCH(A743,근로조건!$A$5:$A$1048576,0)+0,11))*B743,"")</f>
        <v/>
      </c>
      <c r="AC743" s="260" t="str">
        <f t="shared" si="38"/>
        <v/>
      </c>
      <c r="AD743" s="260" t="str" cm="1">
        <f t="array" ref="AD743">IFERROR(IF(A743="","",INDEX(근로조건!$A$5:$L$1048576,MATCH(A743,근로조건!$A$5:$A$1048576,0)+0,12))*B743,"")</f>
        <v/>
      </c>
      <c r="AE743" s="261" t="str" cm="1">
        <f t="array" ref="AE743">IF(A743="","",INDEX(근로조건!$A$5:$AF$1048576,MATCH(A743,근로조건!$A$5:$A$1048576,0)+0,13))</f>
        <v/>
      </c>
      <c r="AF743" s="262" t="str" cm="1">
        <f t="array" ref="AF743">IF(A743="","",INDEX(근로조건!$A$5:$AF$1048576,MATCH(A743,근로조건!$A$5:$A$1048576,0)+0,14))</f>
        <v/>
      </c>
      <c r="AG743" s="261" t="str" cm="1">
        <f t="array" ref="AG743">IF(A743="","",INDEX(근로조건!$A$5:$AF$1048576,MATCH(A743,근로조건!$A$5:$A$1048576,0)+0,11))</f>
        <v/>
      </c>
      <c r="AH743" s="261" t="str" cm="1">
        <f t="array" ref="AH743">IF(A743="","",INDEX(근로조건!$A$5:$AF$1048576,MATCH(A743,근로조건!$A$5:$A$1048576,0)+0,19))</f>
        <v/>
      </c>
      <c r="AI743" s="262" t="str" cm="1">
        <f t="array" ref="AI743">IF(A743="","",INDEX(근로조건!$A$5:$AF$1048576,MATCH(A743,근로조건!$A$5:$A$1048576,0)+0,17))</f>
        <v/>
      </c>
      <c r="AJ743" s="253"/>
      <c r="AK743" s="253"/>
      <c r="AL743" s="253" t="str" cm="1">
        <f t="array" ref="AL743">IF(A743="","",INDEX(근로조건!$A$5:$AF$1048576,MATCH(A743,근로조건!$A$5:$A$1048576,0)+0,20))</f>
        <v/>
      </c>
      <c r="AM743" s="253"/>
      <c r="AN743" s="253"/>
      <c r="AO743" s="253"/>
      <c r="AP743" s="260"/>
      <c r="AQ743" s="123"/>
      <c r="AR743" s="166"/>
      <c r="AS743" s="267"/>
      <c r="AT743" s="266"/>
      <c r="AU743" s="266"/>
      <c r="AV743" s="266"/>
    </row>
    <row r="744" spans="1:48" x14ac:dyDescent="0.3">
      <c r="A744" s="52"/>
      <c r="B744" s="54"/>
      <c r="C744" s="53"/>
      <c r="D744" s="53"/>
      <c r="E744" s="53"/>
      <c r="F744" s="57"/>
      <c r="G744" s="57"/>
      <c r="H744" s="52"/>
      <c r="I744" s="53"/>
      <c r="J744" s="53"/>
      <c r="K744" s="95"/>
      <c r="L744" s="52"/>
      <c r="M744" s="52"/>
      <c r="N744" s="54"/>
      <c r="O744" s="254" t="str" cm="1">
        <f t="array" ref="O744">IF(A744="","",INDEX(근로조건!$A$5:$Y$1048576,MATCH(A744,근로조건!$A$5:$A$1048576,0)+0,15))</f>
        <v/>
      </c>
      <c r="P744" s="255" t="str" cm="1">
        <f t="array" ref="P744">IF(A744="","",INDEX(근로조건!$A$5:$Y$1048576,MATCH(A744,근로조건!$A$5:$A$1048576,0)+0,16))</f>
        <v/>
      </c>
      <c r="Q744" s="256" t="str" cm="1">
        <f t="array" ref="Q744">IF(A744="","",INDEX(근로조건!$A$5:$ZZ$1048576,MATCH(A744,근로조건!$A$5:$A$1048576,0)+0,21))</f>
        <v/>
      </c>
      <c r="R744" s="61"/>
      <c r="S744" s="61"/>
      <c r="T744" s="61"/>
      <c r="U744" s="61"/>
      <c r="V744" s="61"/>
      <c r="W744" s="61"/>
      <c r="X744" s="61"/>
      <c r="Y744" s="61"/>
      <c r="Z744" s="260" t="str">
        <f t="shared" si="36"/>
        <v/>
      </c>
      <c r="AA744" s="260" t="str">
        <f t="shared" si="37"/>
        <v/>
      </c>
      <c r="AB744" s="260" t="str" cm="1">
        <f t="array" ref="AB744">IFERROR(IF(A744="","",INDEX(근로조건!$A$5:$Z$1048576,MATCH(A744,근로조건!$A$5:$A$1048576,0)+0,17)-INDEX(근로조건!$A$5:$Z$1048576,MATCH(A744,근로조건!$A$5:$A$1048576,0)+0,11))*B744,"")</f>
        <v/>
      </c>
      <c r="AC744" s="260" t="str">
        <f t="shared" si="38"/>
        <v/>
      </c>
      <c r="AD744" s="260" t="str" cm="1">
        <f t="array" ref="AD744">IFERROR(IF(A744="","",INDEX(근로조건!$A$5:$L$1048576,MATCH(A744,근로조건!$A$5:$A$1048576,0)+0,12))*B744,"")</f>
        <v/>
      </c>
      <c r="AE744" s="261" t="str" cm="1">
        <f t="array" ref="AE744">IF(A744="","",INDEX(근로조건!$A$5:$AF$1048576,MATCH(A744,근로조건!$A$5:$A$1048576,0)+0,13))</f>
        <v/>
      </c>
      <c r="AF744" s="262" t="str" cm="1">
        <f t="array" ref="AF744">IF(A744="","",INDEX(근로조건!$A$5:$AF$1048576,MATCH(A744,근로조건!$A$5:$A$1048576,0)+0,14))</f>
        <v/>
      </c>
      <c r="AG744" s="261" t="str" cm="1">
        <f t="array" ref="AG744">IF(A744="","",INDEX(근로조건!$A$5:$AF$1048576,MATCH(A744,근로조건!$A$5:$A$1048576,0)+0,11))</f>
        <v/>
      </c>
      <c r="AH744" s="261" t="str" cm="1">
        <f t="array" ref="AH744">IF(A744="","",INDEX(근로조건!$A$5:$AF$1048576,MATCH(A744,근로조건!$A$5:$A$1048576,0)+0,19))</f>
        <v/>
      </c>
      <c r="AI744" s="262" t="str" cm="1">
        <f t="array" ref="AI744">IF(A744="","",INDEX(근로조건!$A$5:$AF$1048576,MATCH(A744,근로조건!$A$5:$A$1048576,0)+0,17))</f>
        <v/>
      </c>
      <c r="AJ744" s="253"/>
      <c r="AK744" s="253"/>
      <c r="AL744" s="253" t="str" cm="1">
        <f t="array" ref="AL744">IF(A744="","",INDEX(근로조건!$A$5:$AF$1048576,MATCH(A744,근로조건!$A$5:$A$1048576,0)+0,20))</f>
        <v/>
      </c>
      <c r="AM744" s="253"/>
      <c r="AN744" s="253"/>
      <c r="AO744" s="253"/>
      <c r="AP744" s="260"/>
      <c r="AQ744" s="123"/>
      <c r="AR744" s="166"/>
      <c r="AS744" s="267"/>
      <c r="AT744" s="266"/>
      <c r="AU744" s="266"/>
      <c r="AV744" s="266"/>
    </row>
    <row r="745" spans="1:48" x14ac:dyDescent="0.3">
      <c r="A745" s="52"/>
      <c r="B745" s="54"/>
      <c r="C745" s="53"/>
      <c r="D745" s="53"/>
      <c r="E745" s="53"/>
      <c r="F745" s="57"/>
      <c r="G745" s="57"/>
      <c r="H745" s="52"/>
      <c r="I745" s="53"/>
      <c r="J745" s="53"/>
      <c r="K745" s="95"/>
      <c r="L745" s="52"/>
      <c r="M745" s="52"/>
      <c r="N745" s="54"/>
      <c r="O745" s="254" t="str" cm="1">
        <f t="array" ref="O745">IF(A745="","",INDEX(근로조건!$A$5:$Y$1048576,MATCH(A745,근로조건!$A$5:$A$1048576,0)+0,15))</f>
        <v/>
      </c>
      <c r="P745" s="255" t="str" cm="1">
        <f t="array" ref="P745">IF(A745="","",INDEX(근로조건!$A$5:$Y$1048576,MATCH(A745,근로조건!$A$5:$A$1048576,0)+0,16))</f>
        <v/>
      </c>
      <c r="Q745" s="256" t="str" cm="1">
        <f t="array" ref="Q745">IF(A745="","",INDEX(근로조건!$A$5:$ZZ$1048576,MATCH(A745,근로조건!$A$5:$A$1048576,0)+0,21))</f>
        <v/>
      </c>
      <c r="R745" s="61"/>
      <c r="S745" s="61"/>
      <c r="T745" s="61"/>
      <c r="U745" s="61"/>
      <c r="V745" s="61"/>
      <c r="W745" s="61"/>
      <c r="X745" s="61"/>
      <c r="Y745" s="61"/>
      <c r="Z745" s="260" t="str">
        <f t="shared" si="36"/>
        <v/>
      </c>
      <c r="AA745" s="260" t="str">
        <f t="shared" si="37"/>
        <v/>
      </c>
      <c r="AB745" s="260" t="str" cm="1">
        <f t="array" ref="AB745">IFERROR(IF(A745="","",INDEX(근로조건!$A$5:$Z$1048576,MATCH(A745,근로조건!$A$5:$A$1048576,0)+0,17)-INDEX(근로조건!$A$5:$Z$1048576,MATCH(A745,근로조건!$A$5:$A$1048576,0)+0,11))*B745,"")</f>
        <v/>
      </c>
      <c r="AC745" s="260" t="str">
        <f t="shared" si="38"/>
        <v/>
      </c>
      <c r="AD745" s="260" t="str" cm="1">
        <f t="array" ref="AD745">IFERROR(IF(A745="","",INDEX(근로조건!$A$5:$L$1048576,MATCH(A745,근로조건!$A$5:$A$1048576,0)+0,12))*B745,"")</f>
        <v/>
      </c>
      <c r="AE745" s="261" t="str" cm="1">
        <f t="array" ref="AE745">IF(A745="","",INDEX(근로조건!$A$5:$AF$1048576,MATCH(A745,근로조건!$A$5:$A$1048576,0)+0,13))</f>
        <v/>
      </c>
      <c r="AF745" s="262" t="str" cm="1">
        <f t="array" ref="AF745">IF(A745="","",INDEX(근로조건!$A$5:$AF$1048576,MATCH(A745,근로조건!$A$5:$A$1048576,0)+0,14))</f>
        <v/>
      </c>
      <c r="AG745" s="261" t="str" cm="1">
        <f t="array" ref="AG745">IF(A745="","",INDEX(근로조건!$A$5:$AF$1048576,MATCH(A745,근로조건!$A$5:$A$1048576,0)+0,11))</f>
        <v/>
      </c>
      <c r="AH745" s="261" t="str" cm="1">
        <f t="array" ref="AH745">IF(A745="","",INDEX(근로조건!$A$5:$AF$1048576,MATCH(A745,근로조건!$A$5:$A$1048576,0)+0,19))</f>
        <v/>
      </c>
      <c r="AI745" s="262" t="str" cm="1">
        <f t="array" ref="AI745">IF(A745="","",INDEX(근로조건!$A$5:$AF$1048576,MATCH(A745,근로조건!$A$5:$A$1048576,0)+0,17))</f>
        <v/>
      </c>
      <c r="AJ745" s="253"/>
      <c r="AK745" s="253"/>
      <c r="AL745" s="253" t="str" cm="1">
        <f t="array" ref="AL745">IF(A745="","",INDEX(근로조건!$A$5:$AF$1048576,MATCH(A745,근로조건!$A$5:$A$1048576,0)+0,20))</f>
        <v/>
      </c>
      <c r="AM745" s="253"/>
      <c r="AN745" s="253"/>
      <c r="AO745" s="253"/>
      <c r="AP745" s="260"/>
      <c r="AQ745" s="123"/>
      <c r="AR745" s="166"/>
      <c r="AS745" s="267"/>
      <c r="AT745" s="266"/>
      <c r="AU745" s="266"/>
      <c r="AV745" s="266"/>
    </row>
    <row r="746" spans="1:48" x14ac:dyDescent="0.3">
      <c r="A746" s="52"/>
      <c r="B746" s="54"/>
      <c r="C746" s="53"/>
      <c r="D746" s="53"/>
      <c r="E746" s="53"/>
      <c r="F746" s="57"/>
      <c r="G746" s="57"/>
      <c r="H746" s="52"/>
      <c r="I746" s="53"/>
      <c r="J746" s="53"/>
      <c r="K746" s="95"/>
      <c r="L746" s="52"/>
      <c r="M746" s="52"/>
      <c r="N746" s="54"/>
      <c r="O746" s="254" t="str" cm="1">
        <f t="array" ref="O746">IF(A746="","",INDEX(근로조건!$A$5:$Y$1048576,MATCH(A746,근로조건!$A$5:$A$1048576,0)+0,15))</f>
        <v/>
      </c>
      <c r="P746" s="255" t="str" cm="1">
        <f t="array" ref="P746">IF(A746="","",INDEX(근로조건!$A$5:$Y$1048576,MATCH(A746,근로조건!$A$5:$A$1048576,0)+0,16))</f>
        <v/>
      </c>
      <c r="Q746" s="256" t="str" cm="1">
        <f t="array" ref="Q746">IF(A746="","",INDEX(근로조건!$A$5:$ZZ$1048576,MATCH(A746,근로조건!$A$5:$A$1048576,0)+0,21))</f>
        <v/>
      </c>
      <c r="R746" s="61"/>
      <c r="S746" s="61"/>
      <c r="T746" s="61"/>
      <c r="U746" s="61"/>
      <c r="V746" s="61"/>
      <c r="W746" s="61"/>
      <c r="X746" s="61"/>
      <c r="Y746" s="61"/>
      <c r="Z746" s="260" t="str">
        <f t="shared" si="36"/>
        <v/>
      </c>
      <c r="AA746" s="260" t="str">
        <f t="shared" si="37"/>
        <v/>
      </c>
      <c r="AB746" s="260" t="str" cm="1">
        <f t="array" ref="AB746">IFERROR(IF(A746="","",INDEX(근로조건!$A$5:$Z$1048576,MATCH(A746,근로조건!$A$5:$A$1048576,0)+0,17)-INDEX(근로조건!$A$5:$Z$1048576,MATCH(A746,근로조건!$A$5:$A$1048576,0)+0,11))*B746,"")</f>
        <v/>
      </c>
      <c r="AC746" s="260" t="str">
        <f t="shared" si="38"/>
        <v/>
      </c>
      <c r="AD746" s="260" t="str" cm="1">
        <f t="array" ref="AD746">IFERROR(IF(A746="","",INDEX(근로조건!$A$5:$L$1048576,MATCH(A746,근로조건!$A$5:$A$1048576,0)+0,12))*B746,"")</f>
        <v/>
      </c>
      <c r="AE746" s="261" t="str" cm="1">
        <f t="array" ref="AE746">IF(A746="","",INDEX(근로조건!$A$5:$AF$1048576,MATCH(A746,근로조건!$A$5:$A$1048576,0)+0,13))</f>
        <v/>
      </c>
      <c r="AF746" s="262" t="str" cm="1">
        <f t="array" ref="AF746">IF(A746="","",INDEX(근로조건!$A$5:$AF$1048576,MATCH(A746,근로조건!$A$5:$A$1048576,0)+0,14))</f>
        <v/>
      </c>
      <c r="AG746" s="261" t="str" cm="1">
        <f t="array" ref="AG746">IF(A746="","",INDEX(근로조건!$A$5:$AF$1048576,MATCH(A746,근로조건!$A$5:$A$1048576,0)+0,11))</f>
        <v/>
      </c>
      <c r="AH746" s="261" t="str" cm="1">
        <f t="array" ref="AH746">IF(A746="","",INDEX(근로조건!$A$5:$AF$1048576,MATCH(A746,근로조건!$A$5:$A$1048576,0)+0,19))</f>
        <v/>
      </c>
      <c r="AI746" s="262" t="str" cm="1">
        <f t="array" ref="AI746">IF(A746="","",INDEX(근로조건!$A$5:$AF$1048576,MATCH(A746,근로조건!$A$5:$A$1048576,0)+0,17))</f>
        <v/>
      </c>
      <c r="AJ746" s="253"/>
      <c r="AK746" s="253"/>
      <c r="AL746" s="253" t="str" cm="1">
        <f t="array" ref="AL746">IF(A746="","",INDEX(근로조건!$A$5:$AF$1048576,MATCH(A746,근로조건!$A$5:$A$1048576,0)+0,20))</f>
        <v/>
      </c>
      <c r="AM746" s="253"/>
      <c r="AN746" s="253"/>
      <c r="AO746" s="253"/>
      <c r="AP746" s="260"/>
      <c r="AQ746" s="123"/>
      <c r="AR746" s="166"/>
      <c r="AS746" s="267"/>
      <c r="AT746" s="266"/>
      <c r="AU746" s="266"/>
      <c r="AV746" s="266"/>
    </row>
    <row r="747" spans="1:48" x14ac:dyDescent="0.3">
      <c r="A747" s="52"/>
      <c r="B747" s="54"/>
      <c r="C747" s="53"/>
      <c r="D747" s="53"/>
      <c r="E747" s="53"/>
      <c r="F747" s="57"/>
      <c r="G747" s="57"/>
      <c r="H747" s="52"/>
      <c r="I747" s="53"/>
      <c r="J747" s="53"/>
      <c r="K747" s="95"/>
      <c r="L747" s="52"/>
      <c r="M747" s="52"/>
      <c r="N747" s="54"/>
      <c r="O747" s="254" t="str" cm="1">
        <f t="array" ref="O747">IF(A747="","",INDEX(근로조건!$A$5:$Y$1048576,MATCH(A747,근로조건!$A$5:$A$1048576,0)+0,15))</f>
        <v/>
      </c>
      <c r="P747" s="255" t="str" cm="1">
        <f t="array" ref="P747">IF(A747="","",INDEX(근로조건!$A$5:$Y$1048576,MATCH(A747,근로조건!$A$5:$A$1048576,0)+0,16))</f>
        <v/>
      </c>
      <c r="Q747" s="256" t="str" cm="1">
        <f t="array" ref="Q747">IF(A747="","",INDEX(근로조건!$A$5:$ZZ$1048576,MATCH(A747,근로조건!$A$5:$A$1048576,0)+0,21))</f>
        <v/>
      </c>
      <c r="R747" s="61"/>
      <c r="S747" s="61"/>
      <c r="T747" s="61"/>
      <c r="U747" s="61"/>
      <c r="V747" s="61"/>
      <c r="W747" s="61"/>
      <c r="X747" s="61"/>
      <c r="Y747" s="61"/>
      <c r="Z747" s="260" t="str">
        <f t="shared" si="36"/>
        <v/>
      </c>
      <c r="AA747" s="260" t="str">
        <f t="shared" si="37"/>
        <v/>
      </c>
      <c r="AB747" s="260" t="str" cm="1">
        <f t="array" ref="AB747">IFERROR(IF(A747="","",INDEX(근로조건!$A$5:$Z$1048576,MATCH(A747,근로조건!$A$5:$A$1048576,0)+0,17)-INDEX(근로조건!$A$5:$Z$1048576,MATCH(A747,근로조건!$A$5:$A$1048576,0)+0,11))*B747,"")</f>
        <v/>
      </c>
      <c r="AC747" s="260" t="str">
        <f t="shared" si="38"/>
        <v/>
      </c>
      <c r="AD747" s="260" t="str" cm="1">
        <f t="array" ref="AD747">IFERROR(IF(A747="","",INDEX(근로조건!$A$5:$L$1048576,MATCH(A747,근로조건!$A$5:$A$1048576,0)+0,12))*B747,"")</f>
        <v/>
      </c>
      <c r="AE747" s="261" t="str" cm="1">
        <f t="array" ref="AE747">IF(A747="","",INDEX(근로조건!$A$5:$AF$1048576,MATCH(A747,근로조건!$A$5:$A$1048576,0)+0,13))</f>
        <v/>
      </c>
      <c r="AF747" s="262" t="str" cm="1">
        <f t="array" ref="AF747">IF(A747="","",INDEX(근로조건!$A$5:$AF$1048576,MATCH(A747,근로조건!$A$5:$A$1048576,0)+0,14))</f>
        <v/>
      </c>
      <c r="AG747" s="261" t="str" cm="1">
        <f t="array" ref="AG747">IF(A747="","",INDEX(근로조건!$A$5:$AF$1048576,MATCH(A747,근로조건!$A$5:$A$1048576,0)+0,11))</f>
        <v/>
      </c>
      <c r="AH747" s="261" t="str" cm="1">
        <f t="array" ref="AH747">IF(A747="","",INDEX(근로조건!$A$5:$AF$1048576,MATCH(A747,근로조건!$A$5:$A$1048576,0)+0,19))</f>
        <v/>
      </c>
      <c r="AI747" s="262" t="str" cm="1">
        <f t="array" ref="AI747">IF(A747="","",INDEX(근로조건!$A$5:$AF$1048576,MATCH(A747,근로조건!$A$5:$A$1048576,0)+0,17))</f>
        <v/>
      </c>
      <c r="AJ747" s="253"/>
      <c r="AK747" s="253"/>
      <c r="AL747" s="253" t="str" cm="1">
        <f t="array" ref="AL747">IF(A747="","",INDEX(근로조건!$A$5:$AF$1048576,MATCH(A747,근로조건!$A$5:$A$1048576,0)+0,20))</f>
        <v/>
      </c>
      <c r="AM747" s="253"/>
      <c r="AN747" s="253"/>
      <c r="AO747" s="253"/>
      <c r="AP747" s="260"/>
      <c r="AQ747" s="123"/>
      <c r="AR747" s="166"/>
      <c r="AS747" s="267"/>
      <c r="AT747" s="266"/>
      <c r="AU747" s="266"/>
      <c r="AV747" s="266"/>
    </row>
    <row r="748" spans="1:48" x14ac:dyDescent="0.3">
      <c r="A748" s="52"/>
      <c r="B748" s="54"/>
      <c r="C748" s="53"/>
      <c r="D748" s="53"/>
      <c r="E748" s="53"/>
      <c r="F748" s="57"/>
      <c r="G748" s="57"/>
      <c r="H748" s="52"/>
      <c r="I748" s="53"/>
      <c r="J748" s="53"/>
      <c r="K748" s="95"/>
      <c r="L748" s="52"/>
      <c r="M748" s="52"/>
      <c r="N748" s="54"/>
      <c r="O748" s="254" t="str" cm="1">
        <f t="array" ref="O748">IF(A748="","",INDEX(근로조건!$A$5:$Y$1048576,MATCH(A748,근로조건!$A$5:$A$1048576,0)+0,15))</f>
        <v/>
      </c>
      <c r="P748" s="255" t="str" cm="1">
        <f t="array" ref="P748">IF(A748="","",INDEX(근로조건!$A$5:$Y$1048576,MATCH(A748,근로조건!$A$5:$A$1048576,0)+0,16))</f>
        <v/>
      </c>
      <c r="Q748" s="256" t="str" cm="1">
        <f t="array" ref="Q748">IF(A748="","",INDEX(근로조건!$A$5:$ZZ$1048576,MATCH(A748,근로조건!$A$5:$A$1048576,0)+0,21))</f>
        <v/>
      </c>
      <c r="R748" s="61"/>
      <c r="S748" s="61"/>
      <c r="T748" s="61"/>
      <c r="U748" s="61"/>
      <c r="V748" s="61"/>
      <c r="W748" s="61"/>
      <c r="X748" s="61"/>
      <c r="Y748" s="61"/>
      <c r="Z748" s="260" t="str">
        <f t="shared" si="36"/>
        <v/>
      </c>
      <c r="AA748" s="260" t="str">
        <f t="shared" si="37"/>
        <v/>
      </c>
      <c r="AB748" s="260" t="str" cm="1">
        <f t="array" ref="AB748">IFERROR(IF(A748="","",INDEX(근로조건!$A$5:$Z$1048576,MATCH(A748,근로조건!$A$5:$A$1048576,0)+0,17)-INDEX(근로조건!$A$5:$Z$1048576,MATCH(A748,근로조건!$A$5:$A$1048576,0)+0,11))*B748,"")</f>
        <v/>
      </c>
      <c r="AC748" s="260" t="str">
        <f t="shared" si="38"/>
        <v/>
      </c>
      <c r="AD748" s="260" t="str" cm="1">
        <f t="array" ref="AD748">IFERROR(IF(A748="","",INDEX(근로조건!$A$5:$L$1048576,MATCH(A748,근로조건!$A$5:$A$1048576,0)+0,12))*B748,"")</f>
        <v/>
      </c>
      <c r="AE748" s="261" t="str" cm="1">
        <f t="array" ref="AE748">IF(A748="","",INDEX(근로조건!$A$5:$AF$1048576,MATCH(A748,근로조건!$A$5:$A$1048576,0)+0,13))</f>
        <v/>
      </c>
      <c r="AF748" s="262" t="str" cm="1">
        <f t="array" ref="AF748">IF(A748="","",INDEX(근로조건!$A$5:$AF$1048576,MATCH(A748,근로조건!$A$5:$A$1048576,0)+0,14))</f>
        <v/>
      </c>
      <c r="AG748" s="261" t="str" cm="1">
        <f t="array" ref="AG748">IF(A748="","",INDEX(근로조건!$A$5:$AF$1048576,MATCH(A748,근로조건!$A$5:$A$1048576,0)+0,11))</f>
        <v/>
      </c>
      <c r="AH748" s="261" t="str" cm="1">
        <f t="array" ref="AH748">IF(A748="","",INDEX(근로조건!$A$5:$AF$1048576,MATCH(A748,근로조건!$A$5:$A$1048576,0)+0,19))</f>
        <v/>
      </c>
      <c r="AI748" s="262" t="str" cm="1">
        <f t="array" ref="AI748">IF(A748="","",INDEX(근로조건!$A$5:$AF$1048576,MATCH(A748,근로조건!$A$5:$A$1048576,0)+0,17))</f>
        <v/>
      </c>
      <c r="AJ748" s="253"/>
      <c r="AK748" s="253"/>
      <c r="AL748" s="253" t="str" cm="1">
        <f t="array" ref="AL748">IF(A748="","",INDEX(근로조건!$A$5:$AF$1048576,MATCH(A748,근로조건!$A$5:$A$1048576,0)+0,20))</f>
        <v/>
      </c>
      <c r="AM748" s="253"/>
      <c r="AN748" s="253"/>
      <c r="AO748" s="253"/>
      <c r="AP748" s="260"/>
      <c r="AQ748" s="123"/>
      <c r="AR748" s="166"/>
      <c r="AS748" s="267"/>
      <c r="AT748" s="266"/>
      <c r="AU748" s="266"/>
      <c r="AV748" s="266"/>
    </row>
    <row r="749" spans="1:48" x14ac:dyDescent="0.3">
      <c r="A749" s="52"/>
      <c r="B749" s="54"/>
      <c r="C749" s="53"/>
      <c r="D749" s="53"/>
      <c r="E749" s="53"/>
      <c r="F749" s="57"/>
      <c r="G749" s="57"/>
      <c r="H749" s="52"/>
      <c r="I749" s="53"/>
      <c r="J749" s="53"/>
      <c r="K749" s="95"/>
      <c r="L749" s="52"/>
      <c r="M749" s="52"/>
      <c r="N749" s="54"/>
      <c r="O749" s="254" t="str" cm="1">
        <f t="array" ref="O749">IF(A749="","",INDEX(근로조건!$A$5:$Y$1048576,MATCH(A749,근로조건!$A$5:$A$1048576,0)+0,15))</f>
        <v/>
      </c>
      <c r="P749" s="255" t="str" cm="1">
        <f t="array" ref="P749">IF(A749="","",INDEX(근로조건!$A$5:$Y$1048576,MATCH(A749,근로조건!$A$5:$A$1048576,0)+0,16))</f>
        <v/>
      </c>
      <c r="Q749" s="256" t="str" cm="1">
        <f t="array" ref="Q749">IF(A749="","",INDEX(근로조건!$A$5:$ZZ$1048576,MATCH(A749,근로조건!$A$5:$A$1048576,0)+0,21))</f>
        <v/>
      </c>
      <c r="R749" s="61"/>
      <c r="S749" s="61"/>
      <c r="T749" s="61"/>
      <c r="U749" s="61"/>
      <c r="V749" s="61"/>
      <c r="W749" s="61"/>
      <c r="X749" s="61"/>
      <c r="Y749" s="61"/>
      <c r="Z749" s="260" t="str">
        <f t="shared" si="36"/>
        <v/>
      </c>
      <c r="AA749" s="260" t="str">
        <f t="shared" si="37"/>
        <v/>
      </c>
      <c r="AB749" s="260" t="str" cm="1">
        <f t="array" ref="AB749">IFERROR(IF(A749="","",INDEX(근로조건!$A$5:$Z$1048576,MATCH(A749,근로조건!$A$5:$A$1048576,0)+0,17)-INDEX(근로조건!$A$5:$Z$1048576,MATCH(A749,근로조건!$A$5:$A$1048576,0)+0,11))*B749,"")</f>
        <v/>
      </c>
      <c r="AC749" s="260" t="str">
        <f t="shared" si="38"/>
        <v/>
      </c>
      <c r="AD749" s="260" t="str" cm="1">
        <f t="array" ref="AD749">IFERROR(IF(A749="","",INDEX(근로조건!$A$5:$L$1048576,MATCH(A749,근로조건!$A$5:$A$1048576,0)+0,12))*B749,"")</f>
        <v/>
      </c>
      <c r="AE749" s="261" t="str" cm="1">
        <f t="array" ref="AE749">IF(A749="","",INDEX(근로조건!$A$5:$AF$1048576,MATCH(A749,근로조건!$A$5:$A$1048576,0)+0,13))</f>
        <v/>
      </c>
      <c r="AF749" s="262" t="str" cm="1">
        <f t="array" ref="AF749">IF(A749="","",INDEX(근로조건!$A$5:$AF$1048576,MATCH(A749,근로조건!$A$5:$A$1048576,0)+0,14))</f>
        <v/>
      </c>
      <c r="AG749" s="261" t="str" cm="1">
        <f t="array" ref="AG749">IF(A749="","",INDEX(근로조건!$A$5:$AF$1048576,MATCH(A749,근로조건!$A$5:$A$1048576,0)+0,11))</f>
        <v/>
      </c>
      <c r="AH749" s="261" t="str" cm="1">
        <f t="array" ref="AH749">IF(A749="","",INDEX(근로조건!$A$5:$AF$1048576,MATCH(A749,근로조건!$A$5:$A$1048576,0)+0,19))</f>
        <v/>
      </c>
      <c r="AI749" s="262" t="str" cm="1">
        <f t="array" ref="AI749">IF(A749="","",INDEX(근로조건!$A$5:$AF$1048576,MATCH(A749,근로조건!$A$5:$A$1048576,0)+0,17))</f>
        <v/>
      </c>
      <c r="AJ749" s="253"/>
      <c r="AK749" s="253"/>
      <c r="AL749" s="253" t="str" cm="1">
        <f t="array" ref="AL749">IF(A749="","",INDEX(근로조건!$A$5:$AF$1048576,MATCH(A749,근로조건!$A$5:$A$1048576,0)+0,20))</f>
        <v/>
      </c>
      <c r="AM749" s="253"/>
      <c r="AN749" s="253"/>
      <c r="AO749" s="253"/>
      <c r="AP749" s="260"/>
      <c r="AQ749" s="123"/>
      <c r="AR749" s="166"/>
      <c r="AS749" s="267"/>
      <c r="AT749" s="266"/>
      <c r="AU749" s="266"/>
      <c r="AV749" s="266"/>
    </row>
    <row r="750" spans="1:48" x14ac:dyDescent="0.3">
      <c r="A750" s="52"/>
      <c r="B750" s="54"/>
      <c r="C750" s="53"/>
      <c r="D750" s="53"/>
      <c r="E750" s="53"/>
      <c r="F750" s="57"/>
      <c r="G750" s="57"/>
      <c r="H750" s="52"/>
      <c r="I750" s="53"/>
      <c r="J750" s="53"/>
      <c r="K750" s="95"/>
      <c r="L750" s="52"/>
      <c r="M750" s="52"/>
      <c r="N750" s="54"/>
      <c r="O750" s="254" t="str" cm="1">
        <f t="array" ref="O750">IF(A750="","",INDEX(근로조건!$A$5:$Y$1048576,MATCH(A750,근로조건!$A$5:$A$1048576,0)+0,15))</f>
        <v/>
      </c>
      <c r="P750" s="255" t="str" cm="1">
        <f t="array" ref="P750">IF(A750="","",INDEX(근로조건!$A$5:$Y$1048576,MATCH(A750,근로조건!$A$5:$A$1048576,0)+0,16))</f>
        <v/>
      </c>
      <c r="Q750" s="256" t="str" cm="1">
        <f t="array" ref="Q750">IF(A750="","",INDEX(근로조건!$A$5:$ZZ$1048576,MATCH(A750,근로조건!$A$5:$A$1048576,0)+0,21))</f>
        <v/>
      </c>
      <c r="R750" s="61"/>
      <c r="S750" s="61"/>
      <c r="T750" s="61"/>
      <c r="U750" s="61"/>
      <c r="V750" s="61"/>
      <c r="W750" s="61"/>
      <c r="X750" s="61"/>
      <c r="Y750" s="61"/>
      <c r="Z750" s="260" t="str">
        <f t="shared" si="36"/>
        <v/>
      </c>
      <c r="AA750" s="260" t="str">
        <f t="shared" si="37"/>
        <v/>
      </c>
      <c r="AB750" s="260" t="str" cm="1">
        <f t="array" ref="AB750">IFERROR(IF(A750="","",INDEX(근로조건!$A$5:$Z$1048576,MATCH(A750,근로조건!$A$5:$A$1048576,0)+0,17)-INDEX(근로조건!$A$5:$Z$1048576,MATCH(A750,근로조건!$A$5:$A$1048576,0)+0,11))*B750,"")</f>
        <v/>
      </c>
      <c r="AC750" s="260" t="str">
        <f t="shared" si="38"/>
        <v/>
      </c>
      <c r="AD750" s="260" t="str" cm="1">
        <f t="array" ref="AD750">IFERROR(IF(A750="","",INDEX(근로조건!$A$5:$L$1048576,MATCH(A750,근로조건!$A$5:$A$1048576,0)+0,12))*B750,"")</f>
        <v/>
      </c>
      <c r="AE750" s="261" t="str" cm="1">
        <f t="array" ref="AE750">IF(A750="","",INDEX(근로조건!$A$5:$AF$1048576,MATCH(A750,근로조건!$A$5:$A$1048576,0)+0,13))</f>
        <v/>
      </c>
      <c r="AF750" s="262" t="str" cm="1">
        <f t="array" ref="AF750">IF(A750="","",INDEX(근로조건!$A$5:$AF$1048576,MATCH(A750,근로조건!$A$5:$A$1048576,0)+0,14))</f>
        <v/>
      </c>
      <c r="AG750" s="261" t="str" cm="1">
        <f t="array" ref="AG750">IF(A750="","",INDEX(근로조건!$A$5:$AF$1048576,MATCH(A750,근로조건!$A$5:$A$1048576,0)+0,11))</f>
        <v/>
      </c>
      <c r="AH750" s="261" t="str" cm="1">
        <f t="array" ref="AH750">IF(A750="","",INDEX(근로조건!$A$5:$AF$1048576,MATCH(A750,근로조건!$A$5:$A$1048576,0)+0,19))</f>
        <v/>
      </c>
      <c r="AI750" s="262" t="str" cm="1">
        <f t="array" ref="AI750">IF(A750="","",INDEX(근로조건!$A$5:$AF$1048576,MATCH(A750,근로조건!$A$5:$A$1048576,0)+0,17))</f>
        <v/>
      </c>
      <c r="AJ750" s="253"/>
      <c r="AK750" s="253"/>
      <c r="AL750" s="253" t="str" cm="1">
        <f t="array" ref="AL750">IF(A750="","",INDEX(근로조건!$A$5:$AF$1048576,MATCH(A750,근로조건!$A$5:$A$1048576,0)+0,20))</f>
        <v/>
      </c>
      <c r="AM750" s="253"/>
      <c r="AN750" s="253"/>
      <c r="AO750" s="253"/>
      <c r="AP750" s="260"/>
      <c r="AQ750" s="123"/>
      <c r="AR750" s="166"/>
      <c r="AS750" s="267"/>
      <c r="AT750" s="266"/>
      <c r="AU750" s="266"/>
      <c r="AV750" s="266"/>
    </row>
    <row r="751" spans="1:48" x14ac:dyDescent="0.3">
      <c r="A751" s="52"/>
      <c r="B751" s="54"/>
      <c r="C751" s="53"/>
      <c r="D751" s="53"/>
      <c r="E751" s="53"/>
      <c r="F751" s="57"/>
      <c r="G751" s="57"/>
      <c r="H751" s="52"/>
      <c r="I751" s="53"/>
      <c r="J751" s="53"/>
      <c r="K751" s="95"/>
      <c r="L751" s="52"/>
      <c r="M751" s="52"/>
      <c r="N751" s="54"/>
      <c r="O751" s="254" t="str" cm="1">
        <f t="array" ref="O751">IF(A751="","",INDEX(근로조건!$A$5:$Y$1048576,MATCH(A751,근로조건!$A$5:$A$1048576,0)+0,15))</f>
        <v/>
      </c>
      <c r="P751" s="255" t="str" cm="1">
        <f t="array" ref="P751">IF(A751="","",INDEX(근로조건!$A$5:$Y$1048576,MATCH(A751,근로조건!$A$5:$A$1048576,0)+0,16))</f>
        <v/>
      </c>
      <c r="Q751" s="256" t="str" cm="1">
        <f t="array" ref="Q751">IF(A751="","",INDEX(근로조건!$A$5:$ZZ$1048576,MATCH(A751,근로조건!$A$5:$A$1048576,0)+0,21))</f>
        <v/>
      </c>
      <c r="R751" s="61"/>
      <c r="S751" s="61"/>
      <c r="T751" s="61"/>
      <c r="U751" s="61"/>
      <c r="V751" s="61"/>
      <c r="W751" s="61"/>
      <c r="X751" s="61"/>
      <c r="Y751" s="61"/>
      <c r="Z751" s="260" t="str">
        <f t="shared" si="36"/>
        <v/>
      </c>
      <c r="AA751" s="260" t="str">
        <f t="shared" si="37"/>
        <v/>
      </c>
      <c r="AB751" s="260" t="str" cm="1">
        <f t="array" ref="AB751">IFERROR(IF(A751="","",INDEX(근로조건!$A$5:$Z$1048576,MATCH(A751,근로조건!$A$5:$A$1048576,0)+0,17)-INDEX(근로조건!$A$5:$Z$1048576,MATCH(A751,근로조건!$A$5:$A$1048576,0)+0,11))*B751,"")</f>
        <v/>
      </c>
      <c r="AC751" s="260" t="str">
        <f t="shared" si="38"/>
        <v/>
      </c>
      <c r="AD751" s="260" t="str" cm="1">
        <f t="array" ref="AD751">IFERROR(IF(A751="","",INDEX(근로조건!$A$5:$L$1048576,MATCH(A751,근로조건!$A$5:$A$1048576,0)+0,12))*B751,"")</f>
        <v/>
      </c>
      <c r="AE751" s="261" t="str" cm="1">
        <f t="array" ref="AE751">IF(A751="","",INDEX(근로조건!$A$5:$AF$1048576,MATCH(A751,근로조건!$A$5:$A$1048576,0)+0,13))</f>
        <v/>
      </c>
      <c r="AF751" s="262" t="str" cm="1">
        <f t="array" ref="AF751">IF(A751="","",INDEX(근로조건!$A$5:$AF$1048576,MATCH(A751,근로조건!$A$5:$A$1048576,0)+0,14))</f>
        <v/>
      </c>
      <c r="AG751" s="261" t="str" cm="1">
        <f t="array" ref="AG751">IF(A751="","",INDEX(근로조건!$A$5:$AF$1048576,MATCH(A751,근로조건!$A$5:$A$1048576,0)+0,11))</f>
        <v/>
      </c>
      <c r="AH751" s="261" t="str" cm="1">
        <f t="array" ref="AH751">IF(A751="","",INDEX(근로조건!$A$5:$AF$1048576,MATCH(A751,근로조건!$A$5:$A$1048576,0)+0,19))</f>
        <v/>
      </c>
      <c r="AI751" s="262" t="str" cm="1">
        <f t="array" ref="AI751">IF(A751="","",INDEX(근로조건!$A$5:$AF$1048576,MATCH(A751,근로조건!$A$5:$A$1048576,0)+0,17))</f>
        <v/>
      </c>
      <c r="AJ751" s="253"/>
      <c r="AK751" s="253"/>
      <c r="AL751" s="253" t="str" cm="1">
        <f t="array" ref="AL751">IF(A751="","",INDEX(근로조건!$A$5:$AF$1048576,MATCH(A751,근로조건!$A$5:$A$1048576,0)+0,20))</f>
        <v/>
      </c>
      <c r="AM751" s="253"/>
      <c r="AN751" s="253"/>
      <c r="AO751" s="253"/>
      <c r="AP751" s="260"/>
      <c r="AQ751" s="123"/>
      <c r="AR751" s="166"/>
      <c r="AS751" s="267"/>
      <c r="AT751" s="266"/>
      <c r="AU751" s="266"/>
      <c r="AV751" s="266"/>
    </row>
    <row r="752" spans="1:48" x14ac:dyDescent="0.3">
      <c r="A752" s="52"/>
      <c r="B752" s="54"/>
      <c r="C752" s="53"/>
      <c r="D752" s="53"/>
      <c r="E752" s="53"/>
      <c r="F752" s="57"/>
      <c r="G752" s="57"/>
      <c r="H752" s="52"/>
      <c r="I752" s="53"/>
      <c r="J752" s="53"/>
      <c r="K752" s="95"/>
      <c r="L752" s="52"/>
      <c r="M752" s="52"/>
      <c r="N752" s="54"/>
      <c r="O752" s="254" t="str" cm="1">
        <f t="array" ref="O752">IF(A752="","",INDEX(근로조건!$A$5:$Y$1048576,MATCH(A752,근로조건!$A$5:$A$1048576,0)+0,15))</f>
        <v/>
      </c>
      <c r="P752" s="255" t="str" cm="1">
        <f t="array" ref="P752">IF(A752="","",INDEX(근로조건!$A$5:$Y$1048576,MATCH(A752,근로조건!$A$5:$A$1048576,0)+0,16))</f>
        <v/>
      </c>
      <c r="Q752" s="256" t="str" cm="1">
        <f t="array" ref="Q752">IF(A752="","",INDEX(근로조건!$A$5:$ZZ$1048576,MATCH(A752,근로조건!$A$5:$A$1048576,0)+0,21))</f>
        <v/>
      </c>
      <c r="R752" s="61"/>
      <c r="S752" s="61"/>
      <c r="T752" s="61"/>
      <c r="U752" s="61"/>
      <c r="V752" s="61"/>
      <c r="W752" s="61"/>
      <c r="X752" s="61"/>
      <c r="Y752" s="61"/>
      <c r="Z752" s="260" t="str">
        <f t="shared" si="36"/>
        <v/>
      </c>
      <c r="AA752" s="260" t="str">
        <f t="shared" si="37"/>
        <v/>
      </c>
      <c r="AB752" s="260" t="str" cm="1">
        <f t="array" ref="AB752">IFERROR(IF(A752="","",INDEX(근로조건!$A$5:$Z$1048576,MATCH(A752,근로조건!$A$5:$A$1048576,0)+0,17)-INDEX(근로조건!$A$5:$Z$1048576,MATCH(A752,근로조건!$A$5:$A$1048576,0)+0,11))*B752,"")</f>
        <v/>
      </c>
      <c r="AC752" s="260" t="str">
        <f t="shared" si="38"/>
        <v/>
      </c>
      <c r="AD752" s="260" t="str" cm="1">
        <f t="array" ref="AD752">IFERROR(IF(A752="","",INDEX(근로조건!$A$5:$L$1048576,MATCH(A752,근로조건!$A$5:$A$1048576,0)+0,12))*B752,"")</f>
        <v/>
      </c>
      <c r="AE752" s="261" t="str" cm="1">
        <f t="array" ref="AE752">IF(A752="","",INDEX(근로조건!$A$5:$AF$1048576,MATCH(A752,근로조건!$A$5:$A$1048576,0)+0,13))</f>
        <v/>
      </c>
      <c r="AF752" s="262" t="str" cm="1">
        <f t="array" ref="AF752">IF(A752="","",INDEX(근로조건!$A$5:$AF$1048576,MATCH(A752,근로조건!$A$5:$A$1048576,0)+0,14))</f>
        <v/>
      </c>
      <c r="AG752" s="261" t="str" cm="1">
        <f t="array" ref="AG752">IF(A752="","",INDEX(근로조건!$A$5:$AF$1048576,MATCH(A752,근로조건!$A$5:$A$1048576,0)+0,11))</f>
        <v/>
      </c>
      <c r="AH752" s="261" t="str" cm="1">
        <f t="array" ref="AH752">IF(A752="","",INDEX(근로조건!$A$5:$AF$1048576,MATCH(A752,근로조건!$A$5:$A$1048576,0)+0,19))</f>
        <v/>
      </c>
      <c r="AI752" s="262" t="str" cm="1">
        <f t="array" ref="AI752">IF(A752="","",INDEX(근로조건!$A$5:$AF$1048576,MATCH(A752,근로조건!$A$5:$A$1048576,0)+0,17))</f>
        <v/>
      </c>
      <c r="AJ752" s="253"/>
      <c r="AK752" s="253"/>
      <c r="AL752" s="253" t="str" cm="1">
        <f t="array" ref="AL752">IF(A752="","",INDEX(근로조건!$A$5:$AF$1048576,MATCH(A752,근로조건!$A$5:$A$1048576,0)+0,20))</f>
        <v/>
      </c>
      <c r="AM752" s="253"/>
      <c r="AN752" s="253"/>
      <c r="AO752" s="253"/>
      <c r="AP752" s="260"/>
      <c r="AQ752" s="123"/>
      <c r="AR752" s="166"/>
      <c r="AS752" s="267"/>
      <c r="AT752" s="266"/>
      <c r="AU752" s="266"/>
      <c r="AV752" s="266"/>
    </row>
    <row r="753" spans="1:48" x14ac:dyDescent="0.3">
      <c r="A753" s="52"/>
      <c r="B753" s="54"/>
      <c r="C753" s="53"/>
      <c r="D753" s="53"/>
      <c r="E753" s="53"/>
      <c r="F753" s="57"/>
      <c r="G753" s="57"/>
      <c r="H753" s="52"/>
      <c r="I753" s="53"/>
      <c r="J753" s="53"/>
      <c r="K753" s="95"/>
      <c r="L753" s="52"/>
      <c r="M753" s="52"/>
      <c r="N753" s="54"/>
      <c r="O753" s="254" t="str" cm="1">
        <f t="array" ref="O753">IF(A753="","",INDEX(근로조건!$A$5:$Y$1048576,MATCH(A753,근로조건!$A$5:$A$1048576,0)+0,15))</f>
        <v/>
      </c>
      <c r="P753" s="255" t="str" cm="1">
        <f t="array" ref="P753">IF(A753="","",INDEX(근로조건!$A$5:$Y$1048576,MATCH(A753,근로조건!$A$5:$A$1048576,0)+0,16))</f>
        <v/>
      </c>
      <c r="Q753" s="256" t="str" cm="1">
        <f t="array" ref="Q753">IF(A753="","",INDEX(근로조건!$A$5:$ZZ$1048576,MATCH(A753,근로조건!$A$5:$A$1048576,0)+0,21))</f>
        <v/>
      </c>
      <c r="R753" s="61"/>
      <c r="S753" s="61"/>
      <c r="T753" s="61"/>
      <c r="U753" s="61"/>
      <c r="V753" s="61"/>
      <c r="W753" s="61"/>
      <c r="X753" s="61"/>
      <c r="Y753" s="61"/>
      <c r="Z753" s="260" t="str">
        <f t="shared" si="36"/>
        <v/>
      </c>
      <c r="AA753" s="260" t="str">
        <f t="shared" si="37"/>
        <v/>
      </c>
      <c r="AB753" s="260" t="str" cm="1">
        <f t="array" ref="AB753">IFERROR(IF(A753="","",INDEX(근로조건!$A$5:$Z$1048576,MATCH(A753,근로조건!$A$5:$A$1048576,0)+0,17)-INDEX(근로조건!$A$5:$Z$1048576,MATCH(A753,근로조건!$A$5:$A$1048576,0)+0,11))*B753,"")</f>
        <v/>
      </c>
      <c r="AC753" s="260" t="str">
        <f t="shared" si="38"/>
        <v/>
      </c>
      <c r="AD753" s="260" t="str" cm="1">
        <f t="array" ref="AD753">IFERROR(IF(A753="","",INDEX(근로조건!$A$5:$L$1048576,MATCH(A753,근로조건!$A$5:$A$1048576,0)+0,12))*B753,"")</f>
        <v/>
      </c>
      <c r="AE753" s="261" t="str" cm="1">
        <f t="array" ref="AE753">IF(A753="","",INDEX(근로조건!$A$5:$AF$1048576,MATCH(A753,근로조건!$A$5:$A$1048576,0)+0,13))</f>
        <v/>
      </c>
      <c r="AF753" s="262" t="str" cm="1">
        <f t="array" ref="AF753">IF(A753="","",INDEX(근로조건!$A$5:$AF$1048576,MATCH(A753,근로조건!$A$5:$A$1048576,0)+0,14))</f>
        <v/>
      </c>
      <c r="AG753" s="261" t="str" cm="1">
        <f t="array" ref="AG753">IF(A753="","",INDEX(근로조건!$A$5:$AF$1048576,MATCH(A753,근로조건!$A$5:$A$1048576,0)+0,11))</f>
        <v/>
      </c>
      <c r="AH753" s="261" t="str" cm="1">
        <f t="array" ref="AH753">IF(A753="","",INDEX(근로조건!$A$5:$AF$1048576,MATCH(A753,근로조건!$A$5:$A$1048576,0)+0,19))</f>
        <v/>
      </c>
      <c r="AI753" s="262" t="str" cm="1">
        <f t="array" ref="AI753">IF(A753="","",INDEX(근로조건!$A$5:$AF$1048576,MATCH(A753,근로조건!$A$5:$A$1048576,0)+0,17))</f>
        <v/>
      </c>
      <c r="AJ753" s="253"/>
      <c r="AK753" s="253"/>
      <c r="AL753" s="253" t="str" cm="1">
        <f t="array" ref="AL753">IF(A753="","",INDEX(근로조건!$A$5:$AF$1048576,MATCH(A753,근로조건!$A$5:$A$1048576,0)+0,20))</f>
        <v/>
      </c>
      <c r="AM753" s="253"/>
      <c r="AN753" s="253"/>
      <c r="AO753" s="253"/>
      <c r="AP753" s="260"/>
      <c r="AQ753" s="123"/>
      <c r="AR753" s="166"/>
      <c r="AS753" s="267"/>
      <c r="AT753" s="266"/>
      <c r="AU753" s="266"/>
      <c r="AV753" s="266"/>
    </row>
    <row r="754" spans="1:48" x14ac:dyDescent="0.3">
      <c r="A754" s="52"/>
      <c r="B754" s="54"/>
      <c r="C754" s="53"/>
      <c r="D754" s="53"/>
      <c r="E754" s="53"/>
      <c r="F754" s="57"/>
      <c r="G754" s="57"/>
      <c r="H754" s="52"/>
      <c r="I754" s="53"/>
      <c r="J754" s="53"/>
      <c r="K754" s="95"/>
      <c r="L754" s="52"/>
      <c r="M754" s="52"/>
      <c r="N754" s="54"/>
      <c r="O754" s="254" t="str" cm="1">
        <f t="array" ref="O754">IF(A754="","",INDEX(근로조건!$A$5:$Y$1048576,MATCH(A754,근로조건!$A$5:$A$1048576,0)+0,15))</f>
        <v/>
      </c>
      <c r="P754" s="255" t="str" cm="1">
        <f t="array" ref="P754">IF(A754="","",INDEX(근로조건!$A$5:$Y$1048576,MATCH(A754,근로조건!$A$5:$A$1048576,0)+0,16))</f>
        <v/>
      </c>
      <c r="Q754" s="256" t="str" cm="1">
        <f t="array" ref="Q754">IF(A754="","",INDEX(근로조건!$A$5:$ZZ$1048576,MATCH(A754,근로조건!$A$5:$A$1048576,0)+0,21))</f>
        <v/>
      </c>
      <c r="R754" s="61"/>
      <c r="S754" s="61"/>
      <c r="T754" s="61"/>
      <c r="U754" s="61"/>
      <c r="V754" s="61"/>
      <c r="W754" s="61"/>
      <c r="X754" s="61"/>
      <c r="Y754" s="61"/>
      <c r="Z754" s="260" t="str">
        <f t="shared" si="36"/>
        <v/>
      </c>
      <c r="AA754" s="260" t="str">
        <f t="shared" si="37"/>
        <v/>
      </c>
      <c r="AB754" s="260" t="str" cm="1">
        <f t="array" ref="AB754">IFERROR(IF(A754="","",INDEX(근로조건!$A$5:$Z$1048576,MATCH(A754,근로조건!$A$5:$A$1048576,0)+0,17)-INDEX(근로조건!$A$5:$Z$1048576,MATCH(A754,근로조건!$A$5:$A$1048576,0)+0,11))*B754,"")</f>
        <v/>
      </c>
      <c r="AC754" s="260" t="str">
        <f t="shared" si="38"/>
        <v/>
      </c>
      <c r="AD754" s="260" t="str" cm="1">
        <f t="array" ref="AD754">IFERROR(IF(A754="","",INDEX(근로조건!$A$5:$L$1048576,MATCH(A754,근로조건!$A$5:$A$1048576,0)+0,12))*B754,"")</f>
        <v/>
      </c>
      <c r="AE754" s="261" t="str" cm="1">
        <f t="array" ref="AE754">IF(A754="","",INDEX(근로조건!$A$5:$AF$1048576,MATCH(A754,근로조건!$A$5:$A$1048576,0)+0,13))</f>
        <v/>
      </c>
      <c r="AF754" s="262" t="str" cm="1">
        <f t="array" ref="AF754">IF(A754="","",INDEX(근로조건!$A$5:$AF$1048576,MATCH(A754,근로조건!$A$5:$A$1048576,0)+0,14))</f>
        <v/>
      </c>
      <c r="AG754" s="261" t="str" cm="1">
        <f t="array" ref="AG754">IF(A754="","",INDEX(근로조건!$A$5:$AF$1048576,MATCH(A754,근로조건!$A$5:$A$1048576,0)+0,11))</f>
        <v/>
      </c>
      <c r="AH754" s="261" t="str" cm="1">
        <f t="array" ref="AH754">IF(A754="","",INDEX(근로조건!$A$5:$AF$1048576,MATCH(A754,근로조건!$A$5:$A$1048576,0)+0,19))</f>
        <v/>
      </c>
      <c r="AI754" s="262" t="str" cm="1">
        <f t="array" ref="AI754">IF(A754="","",INDEX(근로조건!$A$5:$AF$1048576,MATCH(A754,근로조건!$A$5:$A$1048576,0)+0,17))</f>
        <v/>
      </c>
      <c r="AJ754" s="253"/>
      <c r="AK754" s="253"/>
      <c r="AL754" s="253" t="str" cm="1">
        <f t="array" ref="AL754">IF(A754="","",INDEX(근로조건!$A$5:$AF$1048576,MATCH(A754,근로조건!$A$5:$A$1048576,0)+0,20))</f>
        <v/>
      </c>
      <c r="AM754" s="253"/>
      <c r="AN754" s="253"/>
      <c r="AO754" s="253"/>
      <c r="AP754" s="260"/>
      <c r="AQ754" s="123"/>
      <c r="AR754" s="166"/>
      <c r="AS754" s="267"/>
      <c r="AT754" s="266"/>
      <c r="AU754" s="266"/>
      <c r="AV754" s="266"/>
    </row>
    <row r="755" spans="1:48" x14ac:dyDescent="0.3">
      <c r="A755" s="52"/>
      <c r="B755" s="54"/>
      <c r="C755" s="53"/>
      <c r="D755" s="53"/>
      <c r="E755" s="53"/>
      <c r="F755" s="57"/>
      <c r="G755" s="57"/>
      <c r="H755" s="52"/>
      <c r="I755" s="53"/>
      <c r="J755" s="53"/>
      <c r="K755" s="95"/>
      <c r="L755" s="52"/>
      <c r="M755" s="52"/>
      <c r="N755" s="54"/>
      <c r="O755" s="254" t="str" cm="1">
        <f t="array" ref="O755">IF(A755="","",INDEX(근로조건!$A$5:$Y$1048576,MATCH(A755,근로조건!$A$5:$A$1048576,0)+0,15))</f>
        <v/>
      </c>
      <c r="P755" s="255" t="str" cm="1">
        <f t="array" ref="P755">IF(A755="","",INDEX(근로조건!$A$5:$Y$1048576,MATCH(A755,근로조건!$A$5:$A$1048576,0)+0,16))</f>
        <v/>
      </c>
      <c r="Q755" s="256" t="str" cm="1">
        <f t="array" ref="Q755">IF(A755="","",INDEX(근로조건!$A$5:$ZZ$1048576,MATCH(A755,근로조건!$A$5:$A$1048576,0)+0,21))</f>
        <v/>
      </c>
      <c r="R755" s="61"/>
      <c r="S755" s="61"/>
      <c r="T755" s="61"/>
      <c r="U755" s="61"/>
      <c r="V755" s="61"/>
      <c r="W755" s="61"/>
      <c r="X755" s="61"/>
      <c r="Y755" s="61"/>
      <c r="Z755" s="260" t="str">
        <f t="shared" si="36"/>
        <v/>
      </c>
      <c r="AA755" s="260" t="str">
        <f t="shared" si="37"/>
        <v/>
      </c>
      <c r="AB755" s="260" t="str" cm="1">
        <f t="array" ref="AB755">IFERROR(IF(A755="","",INDEX(근로조건!$A$5:$Z$1048576,MATCH(A755,근로조건!$A$5:$A$1048576,0)+0,17)-INDEX(근로조건!$A$5:$Z$1048576,MATCH(A755,근로조건!$A$5:$A$1048576,0)+0,11))*B755,"")</f>
        <v/>
      </c>
      <c r="AC755" s="260" t="str">
        <f t="shared" si="38"/>
        <v/>
      </c>
      <c r="AD755" s="260" t="str" cm="1">
        <f t="array" ref="AD755">IFERROR(IF(A755="","",INDEX(근로조건!$A$5:$L$1048576,MATCH(A755,근로조건!$A$5:$A$1048576,0)+0,12))*B755,"")</f>
        <v/>
      </c>
      <c r="AE755" s="261" t="str" cm="1">
        <f t="array" ref="AE755">IF(A755="","",INDEX(근로조건!$A$5:$AF$1048576,MATCH(A755,근로조건!$A$5:$A$1048576,0)+0,13))</f>
        <v/>
      </c>
      <c r="AF755" s="262" t="str" cm="1">
        <f t="array" ref="AF755">IF(A755="","",INDEX(근로조건!$A$5:$AF$1048576,MATCH(A755,근로조건!$A$5:$A$1048576,0)+0,14))</f>
        <v/>
      </c>
      <c r="AG755" s="261" t="str" cm="1">
        <f t="array" ref="AG755">IF(A755="","",INDEX(근로조건!$A$5:$AF$1048576,MATCH(A755,근로조건!$A$5:$A$1048576,0)+0,11))</f>
        <v/>
      </c>
      <c r="AH755" s="261" t="str" cm="1">
        <f t="array" ref="AH755">IF(A755="","",INDEX(근로조건!$A$5:$AF$1048576,MATCH(A755,근로조건!$A$5:$A$1048576,0)+0,19))</f>
        <v/>
      </c>
      <c r="AI755" s="262" t="str" cm="1">
        <f t="array" ref="AI755">IF(A755="","",INDEX(근로조건!$A$5:$AF$1048576,MATCH(A755,근로조건!$A$5:$A$1048576,0)+0,17))</f>
        <v/>
      </c>
      <c r="AJ755" s="253"/>
      <c r="AK755" s="253"/>
      <c r="AL755" s="253" t="str" cm="1">
        <f t="array" ref="AL755">IF(A755="","",INDEX(근로조건!$A$5:$AF$1048576,MATCH(A755,근로조건!$A$5:$A$1048576,0)+0,20))</f>
        <v/>
      </c>
      <c r="AM755" s="253"/>
      <c r="AN755" s="253"/>
      <c r="AO755" s="253"/>
      <c r="AP755" s="260"/>
      <c r="AQ755" s="123"/>
      <c r="AR755" s="166"/>
      <c r="AS755" s="267"/>
      <c r="AT755" s="266"/>
      <c r="AU755" s="266"/>
      <c r="AV755" s="266"/>
    </row>
    <row r="756" spans="1:48" x14ac:dyDescent="0.3">
      <c r="A756" s="52"/>
      <c r="B756" s="54"/>
      <c r="C756" s="53"/>
      <c r="D756" s="53"/>
      <c r="E756" s="53"/>
      <c r="F756" s="57"/>
      <c r="G756" s="57"/>
      <c r="H756" s="52"/>
      <c r="I756" s="53"/>
      <c r="J756" s="53"/>
      <c r="K756" s="95"/>
      <c r="L756" s="52"/>
      <c r="M756" s="52"/>
      <c r="N756" s="54"/>
      <c r="O756" s="254" t="str" cm="1">
        <f t="array" ref="O756">IF(A756="","",INDEX(근로조건!$A$5:$Y$1048576,MATCH(A756,근로조건!$A$5:$A$1048576,0)+0,15))</f>
        <v/>
      </c>
      <c r="P756" s="255" t="str" cm="1">
        <f t="array" ref="P756">IF(A756="","",INDEX(근로조건!$A$5:$Y$1048576,MATCH(A756,근로조건!$A$5:$A$1048576,0)+0,16))</f>
        <v/>
      </c>
      <c r="Q756" s="256" t="str" cm="1">
        <f t="array" ref="Q756">IF(A756="","",INDEX(근로조건!$A$5:$ZZ$1048576,MATCH(A756,근로조건!$A$5:$A$1048576,0)+0,21))</f>
        <v/>
      </c>
      <c r="R756" s="61"/>
      <c r="S756" s="61"/>
      <c r="T756" s="61"/>
      <c r="U756" s="61"/>
      <c r="V756" s="61"/>
      <c r="W756" s="61"/>
      <c r="X756" s="61"/>
      <c r="Y756" s="61"/>
      <c r="Z756" s="260" t="str">
        <f t="shared" si="36"/>
        <v/>
      </c>
      <c r="AA756" s="260" t="str">
        <f t="shared" si="37"/>
        <v/>
      </c>
      <c r="AB756" s="260" t="str" cm="1">
        <f t="array" ref="AB756">IFERROR(IF(A756="","",INDEX(근로조건!$A$5:$Z$1048576,MATCH(A756,근로조건!$A$5:$A$1048576,0)+0,17)-INDEX(근로조건!$A$5:$Z$1048576,MATCH(A756,근로조건!$A$5:$A$1048576,0)+0,11))*B756,"")</f>
        <v/>
      </c>
      <c r="AC756" s="260" t="str">
        <f t="shared" si="38"/>
        <v/>
      </c>
      <c r="AD756" s="260" t="str" cm="1">
        <f t="array" ref="AD756">IFERROR(IF(A756="","",INDEX(근로조건!$A$5:$L$1048576,MATCH(A756,근로조건!$A$5:$A$1048576,0)+0,12))*B756,"")</f>
        <v/>
      </c>
      <c r="AE756" s="261" t="str" cm="1">
        <f t="array" ref="AE756">IF(A756="","",INDEX(근로조건!$A$5:$AF$1048576,MATCH(A756,근로조건!$A$5:$A$1048576,0)+0,13))</f>
        <v/>
      </c>
      <c r="AF756" s="262" t="str" cm="1">
        <f t="array" ref="AF756">IF(A756="","",INDEX(근로조건!$A$5:$AF$1048576,MATCH(A756,근로조건!$A$5:$A$1048576,0)+0,14))</f>
        <v/>
      </c>
      <c r="AG756" s="261" t="str" cm="1">
        <f t="array" ref="AG756">IF(A756="","",INDEX(근로조건!$A$5:$AF$1048576,MATCH(A756,근로조건!$A$5:$A$1048576,0)+0,11))</f>
        <v/>
      </c>
      <c r="AH756" s="261" t="str" cm="1">
        <f t="array" ref="AH756">IF(A756="","",INDEX(근로조건!$A$5:$AF$1048576,MATCH(A756,근로조건!$A$5:$A$1048576,0)+0,19))</f>
        <v/>
      </c>
      <c r="AI756" s="262" t="str" cm="1">
        <f t="array" ref="AI756">IF(A756="","",INDEX(근로조건!$A$5:$AF$1048576,MATCH(A756,근로조건!$A$5:$A$1048576,0)+0,17))</f>
        <v/>
      </c>
      <c r="AJ756" s="253"/>
      <c r="AK756" s="253"/>
      <c r="AL756" s="253" t="str" cm="1">
        <f t="array" ref="AL756">IF(A756="","",INDEX(근로조건!$A$5:$AF$1048576,MATCH(A756,근로조건!$A$5:$A$1048576,0)+0,20))</f>
        <v/>
      </c>
      <c r="AM756" s="253"/>
      <c r="AN756" s="253"/>
      <c r="AO756" s="253"/>
      <c r="AP756" s="260"/>
      <c r="AQ756" s="123"/>
      <c r="AR756" s="166"/>
      <c r="AS756" s="267"/>
      <c r="AT756" s="266"/>
      <c r="AU756" s="266"/>
      <c r="AV756" s="266"/>
    </row>
    <row r="757" spans="1:48" x14ac:dyDescent="0.3">
      <c r="A757" s="52"/>
      <c r="B757" s="54"/>
      <c r="C757" s="53"/>
      <c r="D757" s="53"/>
      <c r="E757" s="53"/>
      <c r="F757" s="57"/>
      <c r="G757" s="57"/>
      <c r="H757" s="52"/>
      <c r="I757" s="53"/>
      <c r="J757" s="53"/>
      <c r="K757" s="95"/>
      <c r="L757" s="52"/>
      <c r="M757" s="52"/>
      <c r="N757" s="54"/>
      <c r="O757" s="254" t="str" cm="1">
        <f t="array" ref="O757">IF(A757="","",INDEX(근로조건!$A$5:$Y$1048576,MATCH(A757,근로조건!$A$5:$A$1048576,0)+0,15))</f>
        <v/>
      </c>
      <c r="P757" s="255" t="str" cm="1">
        <f t="array" ref="P757">IF(A757="","",INDEX(근로조건!$A$5:$Y$1048576,MATCH(A757,근로조건!$A$5:$A$1048576,0)+0,16))</f>
        <v/>
      </c>
      <c r="Q757" s="256" t="str" cm="1">
        <f t="array" ref="Q757">IF(A757="","",INDEX(근로조건!$A$5:$ZZ$1048576,MATCH(A757,근로조건!$A$5:$A$1048576,0)+0,21))</f>
        <v/>
      </c>
      <c r="R757" s="61"/>
      <c r="S757" s="61"/>
      <c r="T757" s="61"/>
      <c r="U757" s="61"/>
      <c r="V757" s="61"/>
      <c r="W757" s="61"/>
      <c r="X757" s="61"/>
      <c r="Y757" s="61"/>
      <c r="Z757" s="260" t="str">
        <f t="shared" si="36"/>
        <v/>
      </c>
      <c r="AA757" s="260" t="str">
        <f t="shared" si="37"/>
        <v/>
      </c>
      <c r="AB757" s="260" t="str" cm="1">
        <f t="array" ref="AB757">IFERROR(IF(A757="","",INDEX(근로조건!$A$5:$Z$1048576,MATCH(A757,근로조건!$A$5:$A$1048576,0)+0,17)-INDEX(근로조건!$A$5:$Z$1048576,MATCH(A757,근로조건!$A$5:$A$1048576,0)+0,11))*B757,"")</f>
        <v/>
      </c>
      <c r="AC757" s="260" t="str">
        <f t="shared" si="38"/>
        <v/>
      </c>
      <c r="AD757" s="260" t="str" cm="1">
        <f t="array" ref="AD757">IFERROR(IF(A757="","",INDEX(근로조건!$A$5:$L$1048576,MATCH(A757,근로조건!$A$5:$A$1048576,0)+0,12))*B757,"")</f>
        <v/>
      </c>
      <c r="AE757" s="261" t="str" cm="1">
        <f t="array" ref="AE757">IF(A757="","",INDEX(근로조건!$A$5:$AF$1048576,MATCH(A757,근로조건!$A$5:$A$1048576,0)+0,13))</f>
        <v/>
      </c>
      <c r="AF757" s="262" t="str" cm="1">
        <f t="array" ref="AF757">IF(A757="","",INDEX(근로조건!$A$5:$AF$1048576,MATCH(A757,근로조건!$A$5:$A$1048576,0)+0,14))</f>
        <v/>
      </c>
      <c r="AG757" s="261" t="str" cm="1">
        <f t="array" ref="AG757">IF(A757="","",INDEX(근로조건!$A$5:$AF$1048576,MATCH(A757,근로조건!$A$5:$A$1048576,0)+0,11))</f>
        <v/>
      </c>
      <c r="AH757" s="261" t="str" cm="1">
        <f t="array" ref="AH757">IF(A757="","",INDEX(근로조건!$A$5:$AF$1048576,MATCH(A757,근로조건!$A$5:$A$1048576,0)+0,19))</f>
        <v/>
      </c>
      <c r="AI757" s="262" t="str" cm="1">
        <f t="array" ref="AI757">IF(A757="","",INDEX(근로조건!$A$5:$AF$1048576,MATCH(A757,근로조건!$A$5:$A$1048576,0)+0,17))</f>
        <v/>
      </c>
      <c r="AJ757" s="253"/>
      <c r="AK757" s="253"/>
      <c r="AL757" s="253" t="str" cm="1">
        <f t="array" ref="AL757">IF(A757="","",INDEX(근로조건!$A$5:$AF$1048576,MATCH(A757,근로조건!$A$5:$A$1048576,0)+0,20))</f>
        <v/>
      </c>
      <c r="AM757" s="253"/>
      <c r="AN757" s="253"/>
      <c r="AO757" s="253"/>
      <c r="AP757" s="260"/>
      <c r="AQ757" s="123"/>
      <c r="AR757" s="166"/>
      <c r="AS757" s="267"/>
      <c r="AT757" s="266"/>
      <c r="AU757" s="266"/>
      <c r="AV757" s="266"/>
    </row>
    <row r="758" spans="1:48" x14ac:dyDescent="0.3">
      <c r="A758" s="52"/>
      <c r="B758" s="54"/>
      <c r="C758" s="53"/>
      <c r="D758" s="53"/>
      <c r="E758" s="53"/>
      <c r="F758" s="57"/>
      <c r="G758" s="57"/>
      <c r="H758" s="52"/>
      <c r="I758" s="53"/>
      <c r="J758" s="53"/>
      <c r="K758" s="95"/>
      <c r="L758" s="52"/>
      <c r="M758" s="52"/>
      <c r="N758" s="54"/>
      <c r="O758" s="254" t="str" cm="1">
        <f t="array" ref="O758">IF(A758="","",INDEX(근로조건!$A$5:$Y$1048576,MATCH(A758,근로조건!$A$5:$A$1048576,0)+0,15))</f>
        <v/>
      </c>
      <c r="P758" s="255" t="str" cm="1">
        <f t="array" ref="P758">IF(A758="","",INDEX(근로조건!$A$5:$Y$1048576,MATCH(A758,근로조건!$A$5:$A$1048576,0)+0,16))</f>
        <v/>
      </c>
      <c r="Q758" s="256" t="str" cm="1">
        <f t="array" ref="Q758">IF(A758="","",INDEX(근로조건!$A$5:$ZZ$1048576,MATCH(A758,근로조건!$A$5:$A$1048576,0)+0,21))</f>
        <v/>
      </c>
      <c r="R758" s="61"/>
      <c r="S758" s="61"/>
      <c r="T758" s="61"/>
      <c r="U758" s="61"/>
      <c r="V758" s="61"/>
      <c r="W758" s="61"/>
      <c r="X758" s="61"/>
      <c r="Y758" s="61"/>
      <c r="Z758" s="260" t="str">
        <f t="shared" si="36"/>
        <v/>
      </c>
      <c r="AA758" s="260" t="str">
        <f t="shared" si="37"/>
        <v/>
      </c>
      <c r="AB758" s="260" t="str" cm="1">
        <f t="array" ref="AB758">IFERROR(IF(A758="","",INDEX(근로조건!$A$5:$Z$1048576,MATCH(A758,근로조건!$A$5:$A$1048576,0)+0,17)-INDEX(근로조건!$A$5:$Z$1048576,MATCH(A758,근로조건!$A$5:$A$1048576,0)+0,11))*B758,"")</f>
        <v/>
      </c>
      <c r="AC758" s="260" t="str">
        <f t="shared" si="38"/>
        <v/>
      </c>
      <c r="AD758" s="260" t="str" cm="1">
        <f t="array" ref="AD758">IFERROR(IF(A758="","",INDEX(근로조건!$A$5:$L$1048576,MATCH(A758,근로조건!$A$5:$A$1048576,0)+0,12))*B758,"")</f>
        <v/>
      </c>
      <c r="AE758" s="261" t="str" cm="1">
        <f t="array" ref="AE758">IF(A758="","",INDEX(근로조건!$A$5:$AF$1048576,MATCH(A758,근로조건!$A$5:$A$1048576,0)+0,13))</f>
        <v/>
      </c>
      <c r="AF758" s="262" t="str" cm="1">
        <f t="array" ref="AF758">IF(A758="","",INDEX(근로조건!$A$5:$AF$1048576,MATCH(A758,근로조건!$A$5:$A$1048576,0)+0,14))</f>
        <v/>
      </c>
      <c r="AG758" s="261" t="str" cm="1">
        <f t="array" ref="AG758">IF(A758="","",INDEX(근로조건!$A$5:$AF$1048576,MATCH(A758,근로조건!$A$5:$A$1048576,0)+0,11))</f>
        <v/>
      </c>
      <c r="AH758" s="261" t="str" cm="1">
        <f t="array" ref="AH758">IF(A758="","",INDEX(근로조건!$A$5:$AF$1048576,MATCH(A758,근로조건!$A$5:$A$1048576,0)+0,19))</f>
        <v/>
      </c>
      <c r="AI758" s="262" t="str" cm="1">
        <f t="array" ref="AI758">IF(A758="","",INDEX(근로조건!$A$5:$AF$1048576,MATCH(A758,근로조건!$A$5:$A$1048576,0)+0,17))</f>
        <v/>
      </c>
      <c r="AJ758" s="253"/>
      <c r="AK758" s="253"/>
      <c r="AL758" s="253" t="str" cm="1">
        <f t="array" ref="AL758">IF(A758="","",INDEX(근로조건!$A$5:$AF$1048576,MATCH(A758,근로조건!$A$5:$A$1048576,0)+0,20))</f>
        <v/>
      </c>
      <c r="AM758" s="253"/>
      <c r="AN758" s="253"/>
      <c r="AO758" s="253"/>
      <c r="AP758" s="260"/>
      <c r="AQ758" s="123"/>
      <c r="AR758" s="166"/>
      <c r="AS758" s="267"/>
      <c r="AT758" s="266"/>
      <c r="AU758" s="266"/>
      <c r="AV758" s="266"/>
    </row>
    <row r="759" spans="1:48" x14ac:dyDescent="0.3">
      <c r="A759" s="52"/>
      <c r="B759" s="54"/>
      <c r="C759" s="53"/>
      <c r="D759" s="53"/>
      <c r="E759" s="53"/>
      <c r="F759" s="57"/>
      <c r="G759" s="57"/>
      <c r="H759" s="52"/>
      <c r="I759" s="53"/>
      <c r="J759" s="53"/>
      <c r="K759" s="95"/>
      <c r="L759" s="52"/>
      <c r="M759" s="52"/>
      <c r="N759" s="54"/>
      <c r="O759" s="254" t="str" cm="1">
        <f t="array" ref="O759">IF(A759="","",INDEX(근로조건!$A$5:$Y$1048576,MATCH(A759,근로조건!$A$5:$A$1048576,0)+0,15))</f>
        <v/>
      </c>
      <c r="P759" s="255" t="str" cm="1">
        <f t="array" ref="P759">IF(A759="","",INDEX(근로조건!$A$5:$Y$1048576,MATCH(A759,근로조건!$A$5:$A$1048576,0)+0,16))</f>
        <v/>
      </c>
      <c r="Q759" s="256" t="str" cm="1">
        <f t="array" ref="Q759">IF(A759="","",INDEX(근로조건!$A$5:$ZZ$1048576,MATCH(A759,근로조건!$A$5:$A$1048576,0)+0,21))</f>
        <v/>
      </c>
      <c r="R759" s="61"/>
      <c r="S759" s="61"/>
      <c r="T759" s="61"/>
      <c r="U759" s="61"/>
      <c r="V759" s="61"/>
      <c r="W759" s="61"/>
      <c r="X759" s="61"/>
      <c r="Y759" s="61"/>
      <c r="Z759" s="260" t="str">
        <f t="shared" si="36"/>
        <v/>
      </c>
      <c r="AA759" s="260" t="str">
        <f t="shared" si="37"/>
        <v/>
      </c>
      <c r="AB759" s="260" t="str" cm="1">
        <f t="array" ref="AB759">IFERROR(IF(A759="","",INDEX(근로조건!$A$5:$Z$1048576,MATCH(A759,근로조건!$A$5:$A$1048576,0)+0,17)-INDEX(근로조건!$A$5:$Z$1048576,MATCH(A759,근로조건!$A$5:$A$1048576,0)+0,11))*B759,"")</f>
        <v/>
      </c>
      <c r="AC759" s="260" t="str">
        <f t="shared" si="38"/>
        <v/>
      </c>
      <c r="AD759" s="260" t="str" cm="1">
        <f t="array" ref="AD759">IFERROR(IF(A759="","",INDEX(근로조건!$A$5:$L$1048576,MATCH(A759,근로조건!$A$5:$A$1048576,0)+0,12))*B759,"")</f>
        <v/>
      </c>
      <c r="AE759" s="261" t="str" cm="1">
        <f t="array" ref="AE759">IF(A759="","",INDEX(근로조건!$A$5:$AF$1048576,MATCH(A759,근로조건!$A$5:$A$1048576,0)+0,13))</f>
        <v/>
      </c>
      <c r="AF759" s="262" t="str" cm="1">
        <f t="array" ref="AF759">IF(A759="","",INDEX(근로조건!$A$5:$AF$1048576,MATCH(A759,근로조건!$A$5:$A$1048576,0)+0,14))</f>
        <v/>
      </c>
      <c r="AG759" s="261" t="str" cm="1">
        <f t="array" ref="AG759">IF(A759="","",INDEX(근로조건!$A$5:$AF$1048576,MATCH(A759,근로조건!$A$5:$A$1048576,0)+0,11))</f>
        <v/>
      </c>
      <c r="AH759" s="261" t="str" cm="1">
        <f t="array" ref="AH759">IF(A759="","",INDEX(근로조건!$A$5:$AF$1048576,MATCH(A759,근로조건!$A$5:$A$1048576,0)+0,19))</f>
        <v/>
      </c>
      <c r="AI759" s="262" t="str" cm="1">
        <f t="array" ref="AI759">IF(A759="","",INDEX(근로조건!$A$5:$AF$1048576,MATCH(A759,근로조건!$A$5:$A$1048576,0)+0,17))</f>
        <v/>
      </c>
      <c r="AJ759" s="253"/>
      <c r="AK759" s="253"/>
      <c r="AL759" s="253" t="str" cm="1">
        <f t="array" ref="AL759">IF(A759="","",INDEX(근로조건!$A$5:$AF$1048576,MATCH(A759,근로조건!$A$5:$A$1048576,0)+0,20))</f>
        <v/>
      </c>
      <c r="AM759" s="253"/>
      <c r="AN759" s="253"/>
      <c r="AO759" s="253"/>
      <c r="AP759" s="260"/>
      <c r="AQ759" s="123"/>
      <c r="AR759" s="166"/>
      <c r="AS759" s="267"/>
      <c r="AT759" s="266"/>
      <c r="AU759" s="266"/>
      <c r="AV759" s="266"/>
    </row>
    <row r="760" spans="1:48" x14ac:dyDescent="0.3">
      <c r="A760" s="52"/>
      <c r="B760" s="54"/>
      <c r="C760" s="53"/>
      <c r="D760" s="53"/>
      <c r="E760" s="53"/>
      <c r="F760" s="57"/>
      <c r="G760" s="57"/>
      <c r="H760" s="52"/>
      <c r="I760" s="53"/>
      <c r="J760" s="53"/>
      <c r="K760" s="95"/>
      <c r="L760" s="52"/>
      <c r="M760" s="52"/>
      <c r="N760" s="54"/>
      <c r="O760" s="254" t="str" cm="1">
        <f t="array" ref="O760">IF(A760="","",INDEX(근로조건!$A$5:$Y$1048576,MATCH(A760,근로조건!$A$5:$A$1048576,0)+0,15))</f>
        <v/>
      </c>
      <c r="P760" s="255" t="str" cm="1">
        <f t="array" ref="P760">IF(A760="","",INDEX(근로조건!$A$5:$Y$1048576,MATCH(A760,근로조건!$A$5:$A$1048576,0)+0,16))</f>
        <v/>
      </c>
      <c r="Q760" s="256" t="str" cm="1">
        <f t="array" ref="Q760">IF(A760="","",INDEX(근로조건!$A$5:$ZZ$1048576,MATCH(A760,근로조건!$A$5:$A$1048576,0)+0,21))</f>
        <v/>
      </c>
      <c r="R760" s="61"/>
      <c r="S760" s="61"/>
      <c r="T760" s="61"/>
      <c r="U760" s="61"/>
      <c r="V760" s="61"/>
      <c r="W760" s="61"/>
      <c r="X760" s="61"/>
      <c r="Y760" s="61"/>
      <c r="Z760" s="260" t="str">
        <f t="shared" si="36"/>
        <v/>
      </c>
      <c r="AA760" s="260" t="str">
        <f t="shared" si="37"/>
        <v/>
      </c>
      <c r="AB760" s="260" t="str" cm="1">
        <f t="array" ref="AB760">IFERROR(IF(A760="","",INDEX(근로조건!$A$5:$Z$1048576,MATCH(A760,근로조건!$A$5:$A$1048576,0)+0,17)-INDEX(근로조건!$A$5:$Z$1048576,MATCH(A760,근로조건!$A$5:$A$1048576,0)+0,11))*B760,"")</f>
        <v/>
      </c>
      <c r="AC760" s="260" t="str">
        <f t="shared" si="38"/>
        <v/>
      </c>
      <c r="AD760" s="260" t="str" cm="1">
        <f t="array" ref="AD760">IFERROR(IF(A760="","",INDEX(근로조건!$A$5:$L$1048576,MATCH(A760,근로조건!$A$5:$A$1048576,0)+0,12))*B760,"")</f>
        <v/>
      </c>
      <c r="AE760" s="261" t="str" cm="1">
        <f t="array" ref="AE760">IF(A760="","",INDEX(근로조건!$A$5:$AF$1048576,MATCH(A760,근로조건!$A$5:$A$1048576,0)+0,13))</f>
        <v/>
      </c>
      <c r="AF760" s="262" t="str" cm="1">
        <f t="array" ref="AF760">IF(A760="","",INDEX(근로조건!$A$5:$AF$1048576,MATCH(A760,근로조건!$A$5:$A$1048576,0)+0,14))</f>
        <v/>
      </c>
      <c r="AG760" s="261" t="str" cm="1">
        <f t="array" ref="AG760">IF(A760="","",INDEX(근로조건!$A$5:$AF$1048576,MATCH(A760,근로조건!$A$5:$A$1048576,0)+0,11))</f>
        <v/>
      </c>
      <c r="AH760" s="261" t="str" cm="1">
        <f t="array" ref="AH760">IF(A760="","",INDEX(근로조건!$A$5:$AF$1048576,MATCH(A760,근로조건!$A$5:$A$1048576,0)+0,19))</f>
        <v/>
      </c>
      <c r="AI760" s="262" t="str" cm="1">
        <f t="array" ref="AI760">IF(A760="","",INDEX(근로조건!$A$5:$AF$1048576,MATCH(A760,근로조건!$A$5:$A$1048576,0)+0,17))</f>
        <v/>
      </c>
      <c r="AJ760" s="253"/>
      <c r="AK760" s="253"/>
      <c r="AL760" s="253" t="str" cm="1">
        <f t="array" ref="AL760">IF(A760="","",INDEX(근로조건!$A$5:$AF$1048576,MATCH(A760,근로조건!$A$5:$A$1048576,0)+0,20))</f>
        <v/>
      </c>
      <c r="AM760" s="253"/>
      <c r="AN760" s="253"/>
      <c r="AO760" s="253"/>
      <c r="AP760" s="260"/>
      <c r="AQ760" s="123"/>
      <c r="AR760" s="166"/>
      <c r="AS760" s="267"/>
      <c r="AT760" s="266"/>
      <c r="AU760" s="266"/>
      <c r="AV760" s="266"/>
    </row>
    <row r="761" spans="1:48" x14ac:dyDescent="0.3">
      <c r="A761" s="52"/>
      <c r="B761" s="54"/>
      <c r="C761" s="53"/>
      <c r="D761" s="53"/>
      <c r="E761" s="53"/>
      <c r="F761" s="57"/>
      <c r="G761" s="57"/>
      <c r="H761" s="52"/>
      <c r="I761" s="53"/>
      <c r="J761" s="53"/>
      <c r="K761" s="95"/>
      <c r="L761" s="52"/>
      <c r="M761" s="52"/>
      <c r="N761" s="54"/>
      <c r="O761" s="254" t="str" cm="1">
        <f t="array" ref="O761">IF(A761="","",INDEX(근로조건!$A$5:$Y$1048576,MATCH(A761,근로조건!$A$5:$A$1048576,0)+0,15))</f>
        <v/>
      </c>
      <c r="P761" s="255" t="str" cm="1">
        <f t="array" ref="P761">IF(A761="","",INDEX(근로조건!$A$5:$Y$1048576,MATCH(A761,근로조건!$A$5:$A$1048576,0)+0,16))</f>
        <v/>
      </c>
      <c r="Q761" s="256" t="str" cm="1">
        <f t="array" ref="Q761">IF(A761="","",INDEX(근로조건!$A$5:$ZZ$1048576,MATCH(A761,근로조건!$A$5:$A$1048576,0)+0,21))</f>
        <v/>
      </c>
      <c r="R761" s="61"/>
      <c r="S761" s="61"/>
      <c r="T761" s="61"/>
      <c r="U761" s="61"/>
      <c r="V761" s="61"/>
      <c r="W761" s="61"/>
      <c r="X761" s="61"/>
      <c r="Y761" s="61"/>
      <c r="Z761" s="260" t="str">
        <f t="shared" si="36"/>
        <v/>
      </c>
      <c r="AA761" s="260" t="str">
        <f t="shared" si="37"/>
        <v/>
      </c>
      <c r="AB761" s="260" t="str" cm="1">
        <f t="array" ref="AB761">IFERROR(IF(A761="","",INDEX(근로조건!$A$5:$Z$1048576,MATCH(A761,근로조건!$A$5:$A$1048576,0)+0,17)-INDEX(근로조건!$A$5:$Z$1048576,MATCH(A761,근로조건!$A$5:$A$1048576,0)+0,11))*B761,"")</f>
        <v/>
      </c>
      <c r="AC761" s="260" t="str">
        <f t="shared" si="38"/>
        <v/>
      </c>
      <c r="AD761" s="260" t="str" cm="1">
        <f t="array" ref="AD761">IFERROR(IF(A761="","",INDEX(근로조건!$A$5:$L$1048576,MATCH(A761,근로조건!$A$5:$A$1048576,0)+0,12))*B761,"")</f>
        <v/>
      </c>
      <c r="AE761" s="261" t="str" cm="1">
        <f t="array" ref="AE761">IF(A761="","",INDEX(근로조건!$A$5:$AF$1048576,MATCH(A761,근로조건!$A$5:$A$1048576,0)+0,13))</f>
        <v/>
      </c>
      <c r="AF761" s="262" t="str" cm="1">
        <f t="array" ref="AF761">IF(A761="","",INDEX(근로조건!$A$5:$AF$1048576,MATCH(A761,근로조건!$A$5:$A$1048576,0)+0,14))</f>
        <v/>
      </c>
      <c r="AG761" s="261" t="str" cm="1">
        <f t="array" ref="AG761">IF(A761="","",INDEX(근로조건!$A$5:$AF$1048576,MATCH(A761,근로조건!$A$5:$A$1048576,0)+0,11))</f>
        <v/>
      </c>
      <c r="AH761" s="261" t="str" cm="1">
        <f t="array" ref="AH761">IF(A761="","",INDEX(근로조건!$A$5:$AF$1048576,MATCH(A761,근로조건!$A$5:$A$1048576,0)+0,19))</f>
        <v/>
      </c>
      <c r="AI761" s="262" t="str" cm="1">
        <f t="array" ref="AI761">IF(A761="","",INDEX(근로조건!$A$5:$AF$1048576,MATCH(A761,근로조건!$A$5:$A$1048576,0)+0,17))</f>
        <v/>
      </c>
      <c r="AJ761" s="253"/>
      <c r="AK761" s="253"/>
      <c r="AL761" s="253" t="str" cm="1">
        <f t="array" ref="AL761">IF(A761="","",INDEX(근로조건!$A$5:$AF$1048576,MATCH(A761,근로조건!$A$5:$A$1048576,0)+0,20))</f>
        <v/>
      </c>
      <c r="AM761" s="253"/>
      <c r="AN761" s="253"/>
      <c r="AO761" s="253"/>
      <c r="AP761" s="260"/>
      <c r="AQ761" s="123"/>
      <c r="AR761" s="166"/>
      <c r="AS761" s="267"/>
      <c r="AT761" s="266"/>
      <c r="AU761" s="266"/>
      <c r="AV761" s="266"/>
    </row>
    <row r="762" spans="1:48" x14ac:dyDescent="0.3">
      <c r="A762" s="52"/>
      <c r="B762" s="54"/>
      <c r="C762" s="53"/>
      <c r="D762" s="53"/>
      <c r="E762" s="53"/>
      <c r="F762" s="57"/>
      <c r="G762" s="57"/>
      <c r="H762" s="52"/>
      <c r="I762" s="53"/>
      <c r="J762" s="53"/>
      <c r="K762" s="95"/>
      <c r="L762" s="52"/>
      <c r="M762" s="52"/>
      <c r="N762" s="54"/>
      <c r="O762" s="254" t="str" cm="1">
        <f t="array" ref="O762">IF(A762="","",INDEX(근로조건!$A$5:$Y$1048576,MATCH(A762,근로조건!$A$5:$A$1048576,0)+0,15))</f>
        <v/>
      </c>
      <c r="P762" s="255" t="str" cm="1">
        <f t="array" ref="P762">IF(A762="","",INDEX(근로조건!$A$5:$Y$1048576,MATCH(A762,근로조건!$A$5:$A$1048576,0)+0,16))</f>
        <v/>
      </c>
      <c r="Q762" s="256" t="str" cm="1">
        <f t="array" ref="Q762">IF(A762="","",INDEX(근로조건!$A$5:$ZZ$1048576,MATCH(A762,근로조건!$A$5:$A$1048576,0)+0,21))</f>
        <v/>
      </c>
      <c r="R762" s="61"/>
      <c r="S762" s="61"/>
      <c r="T762" s="61"/>
      <c r="U762" s="61"/>
      <c r="V762" s="61"/>
      <c r="W762" s="61"/>
      <c r="X762" s="61"/>
      <c r="Y762" s="61"/>
      <c r="Z762" s="260" t="str">
        <f t="shared" si="36"/>
        <v/>
      </c>
      <c r="AA762" s="260" t="str">
        <f t="shared" si="37"/>
        <v/>
      </c>
      <c r="AB762" s="260" t="str" cm="1">
        <f t="array" ref="AB762">IFERROR(IF(A762="","",INDEX(근로조건!$A$5:$Z$1048576,MATCH(A762,근로조건!$A$5:$A$1048576,0)+0,17)-INDEX(근로조건!$A$5:$Z$1048576,MATCH(A762,근로조건!$A$5:$A$1048576,0)+0,11))*B762,"")</f>
        <v/>
      </c>
      <c r="AC762" s="260" t="str">
        <f t="shared" si="38"/>
        <v/>
      </c>
      <c r="AD762" s="260" t="str" cm="1">
        <f t="array" ref="AD762">IFERROR(IF(A762="","",INDEX(근로조건!$A$5:$L$1048576,MATCH(A762,근로조건!$A$5:$A$1048576,0)+0,12))*B762,"")</f>
        <v/>
      </c>
      <c r="AE762" s="261" t="str" cm="1">
        <f t="array" ref="AE762">IF(A762="","",INDEX(근로조건!$A$5:$AF$1048576,MATCH(A762,근로조건!$A$5:$A$1048576,0)+0,13))</f>
        <v/>
      </c>
      <c r="AF762" s="262" t="str" cm="1">
        <f t="array" ref="AF762">IF(A762="","",INDEX(근로조건!$A$5:$AF$1048576,MATCH(A762,근로조건!$A$5:$A$1048576,0)+0,14))</f>
        <v/>
      </c>
      <c r="AG762" s="261" t="str" cm="1">
        <f t="array" ref="AG762">IF(A762="","",INDEX(근로조건!$A$5:$AF$1048576,MATCH(A762,근로조건!$A$5:$A$1048576,0)+0,11))</f>
        <v/>
      </c>
      <c r="AH762" s="261" t="str" cm="1">
        <f t="array" ref="AH762">IF(A762="","",INDEX(근로조건!$A$5:$AF$1048576,MATCH(A762,근로조건!$A$5:$A$1048576,0)+0,19))</f>
        <v/>
      </c>
      <c r="AI762" s="262" t="str" cm="1">
        <f t="array" ref="AI762">IF(A762="","",INDEX(근로조건!$A$5:$AF$1048576,MATCH(A762,근로조건!$A$5:$A$1048576,0)+0,17))</f>
        <v/>
      </c>
      <c r="AJ762" s="253"/>
      <c r="AK762" s="253"/>
      <c r="AL762" s="253" t="str" cm="1">
        <f t="array" ref="AL762">IF(A762="","",INDEX(근로조건!$A$5:$AF$1048576,MATCH(A762,근로조건!$A$5:$A$1048576,0)+0,20))</f>
        <v/>
      </c>
      <c r="AM762" s="253"/>
      <c r="AN762" s="253"/>
      <c r="AO762" s="253"/>
      <c r="AP762" s="260"/>
      <c r="AQ762" s="123"/>
      <c r="AR762" s="166"/>
      <c r="AS762" s="267"/>
      <c r="AT762" s="266"/>
      <c r="AU762" s="266"/>
      <c r="AV762" s="266"/>
    </row>
    <row r="763" spans="1:48" x14ac:dyDescent="0.3">
      <c r="A763" s="52"/>
      <c r="B763" s="54"/>
      <c r="C763" s="53"/>
      <c r="D763" s="53"/>
      <c r="E763" s="53"/>
      <c r="F763" s="57"/>
      <c r="G763" s="57"/>
      <c r="H763" s="52"/>
      <c r="I763" s="53"/>
      <c r="J763" s="53"/>
      <c r="K763" s="95"/>
      <c r="L763" s="52"/>
      <c r="M763" s="52"/>
      <c r="N763" s="54"/>
      <c r="O763" s="254" t="str" cm="1">
        <f t="array" ref="O763">IF(A763="","",INDEX(근로조건!$A$5:$Y$1048576,MATCH(A763,근로조건!$A$5:$A$1048576,0)+0,15))</f>
        <v/>
      </c>
      <c r="P763" s="255" t="str" cm="1">
        <f t="array" ref="P763">IF(A763="","",INDEX(근로조건!$A$5:$Y$1048576,MATCH(A763,근로조건!$A$5:$A$1048576,0)+0,16))</f>
        <v/>
      </c>
      <c r="Q763" s="256" t="str" cm="1">
        <f t="array" ref="Q763">IF(A763="","",INDEX(근로조건!$A$5:$ZZ$1048576,MATCH(A763,근로조건!$A$5:$A$1048576,0)+0,21))</f>
        <v/>
      </c>
      <c r="R763" s="61"/>
      <c r="S763" s="61"/>
      <c r="T763" s="61"/>
      <c r="U763" s="61"/>
      <c r="V763" s="61"/>
      <c r="W763" s="61"/>
      <c r="X763" s="61"/>
      <c r="Y763" s="61"/>
      <c r="Z763" s="260" t="str">
        <f t="shared" si="36"/>
        <v/>
      </c>
      <c r="AA763" s="260" t="str">
        <f t="shared" si="37"/>
        <v/>
      </c>
      <c r="AB763" s="260" t="str" cm="1">
        <f t="array" ref="AB763">IFERROR(IF(A763="","",INDEX(근로조건!$A$5:$Z$1048576,MATCH(A763,근로조건!$A$5:$A$1048576,0)+0,17)-INDEX(근로조건!$A$5:$Z$1048576,MATCH(A763,근로조건!$A$5:$A$1048576,0)+0,11))*B763,"")</f>
        <v/>
      </c>
      <c r="AC763" s="260" t="str">
        <f t="shared" si="38"/>
        <v/>
      </c>
      <c r="AD763" s="260" t="str" cm="1">
        <f t="array" ref="AD763">IFERROR(IF(A763="","",INDEX(근로조건!$A$5:$L$1048576,MATCH(A763,근로조건!$A$5:$A$1048576,0)+0,12))*B763,"")</f>
        <v/>
      </c>
      <c r="AE763" s="261" t="str" cm="1">
        <f t="array" ref="AE763">IF(A763="","",INDEX(근로조건!$A$5:$AF$1048576,MATCH(A763,근로조건!$A$5:$A$1048576,0)+0,13))</f>
        <v/>
      </c>
      <c r="AF763" s="262" t="str" cm="1">
        <f t="array" ref="AF763">IF(A763="","",INDEX(근로조건!$A$5:$AF$1048576,MATCH(A763,근로조건!$A$5:$A$1048576,0)+0,14))</f>
        <v/>
      </c>
      <c r="AG763" s="261" t="str" cm="1">
        <f t="array" ref="AG763">IF(A763="","",INDEX(근로조건!$A$5:$AF$1048576,MATCH(A763,근로조건!$A$5:$A$1048576,0)+0,11))</f>
        <v/>
      </c>
      <c r="AH763" s="261" t="str" cm="1">
        <f t="array" ref="AH763">IF(A763="","",INDEX(근로조건!$A$5:$AF$1048576,MATCH(A763,근로조건!$A$5:$A$1048576,0)+0,19))</f>
        <v/>
      </c>
      <c r="AI763" s="262" t="str" cm="1">
        <f t="array" ref="AI763">IF(A763="","",INDEX(근로조건!$A$5:$AF$1048576,MATCH(A763,근로조건!$A$5:$A$1048576,0)+0,17))</f>
        <v/>
      </c>
      <c r="AJ763" s="253"/>
      <c r="AK763" s="253"/>
      <c r="AL763" s="253" t="str" cm="1">
        <f t="array" ref="AL763">IF(A763="","",INDEX(근로조건!$A$5:$AF$1048576,MATCH(A763,근로조건!$A$5:$A$1048576,0)+0,20))</f>
        <v/>
      </c>
      <c r="AM763" s="253"/>
      <c r="AN763" s="253"/>
      <c r="AO763" s="253"/>
      <c r="AP763" s="260"/>
      <c r="AQ763" s="123"/>
      <c r="AR763" s="166"/>
      <c r="AS763" s="267"/>
      <c r="AT763" s="266"/>
      <c r="AU763" s="266"/>
      <c r="AV763" s="266"/>
    </row>
    <row r="764" spans="1:48" x14ac:dyDescent="0.3">
      <c r="A764" s="52"/>
      <c r="B764" s="54"/>
      <c r="C764" s="53"/>
      <c r="D764" s="53"/>
      <c r="E764" s="53"/>
      <c r="F764" s="57"/>
      <c r="G764" s="57"/>
      <c r="H764" s="52"/>
      <c r="I764" s="53"/>
      <c r="J764" s="53"/>
      <c r="K764" s="95"/>
      <c r="L764" s="52"/>
      <c r="M764" s="52"/>
      <c r="N764" s="54"/>
      <c r="O764" s="254" t="str" cm="1">
        <f t="array" ref="O764">IF(A764="","",INDEX(근로조건!$A$5:$Y$1048576,MATCH(A764,근로조건!$A$5:$A$1048576,0)+0,15))</f>
        <v/>
      </c>
      <c r="P764" s="255" t="str" cm="1">
        <f t="array" ref="P764">IF(A764="","",INDEX(근로조건!$A$5:$Y$1048576,MATCH(A764,근로조건!$A$5:$A$1048576,0)+0,16))</f>
        <v/>
      </c>
      <c r="Q764" s="256" t="str" cm="1">
        <f t="array" ref="Q764">IF(A764="","",INDEX(근로조건!$A$5:$ZZ$1048576,MATCH(A764,근로조건!$A$5:$A$1048576,0)+0,21))</f>
        <v/>
      </c>
      <c r="R764" s="61"/>
      <c r="S764" s="61"/>
      <c r="T764" s="61"/>
      <c r="U764" s="61"/>
      <c r="V764" s="61"/>
      <c r="W764" s="61"/>
      <c r="X764" s="61"/>
      <c r="Y764" s="61"/>
      <c r="Z764" s="260" t="str">
        <f t="shared" si="36"/>
        <v/>
      </c>
      <c r="AA764" s="260" t="str">
        <f t="shared" si="37"/>
        <v/>
      </c>
      <c r="AB764" s="260" t="str" cm="1">
        <f t="array" ref="AB764">IFERROR(IF(A764="","",INDEX(근로조건!$A$5:$Z$1048576,MATCH(A764,근로조건!$A$5:$A$1048576,0)+0,17)-INDEX(근로조건!$A$5:$Z$1048576,MATCH(A764,근로조건!$A$5:$A$1048576,0)+0,11))*B764,"")</f>
        <v/>
      </c>
      <c r="AC764" s="260" t="str">
        <f t="shared" si="38"/>
        <v/>
      </c>
      <c r="AD764" s="260" t="str" cm="1">
        <f t="array" ref="AD764">IFERROR(IF(A764="","",INDEX(근로조건!$A$5:$L$1048576,MATCH(A764,근로조건!$A$5:$A$1048576,0)+0,12))*B764,"")</f>
        <v/>
      </c>
      <c r="AE764" s="261" t="str" cm="1">
        <f t="array" ref="AE764">IF(A764="","",INDEX(근로조건!$A$5:$AF$1048576,MATCH(A764,근로조건!$A$5:$A$1048576,0)+0,13))</f>
        <v/>
      </c>
      <c r="AF764" s="262" t="str" cm="1">
        <f t="array" ref="AF764">IF(A764="","",INDEX(근로조건!$A$5:$AF$1048576,MATCH(A764,근로조건!$A$5:$A$1048576,0)+0,14))</f>
        <v/>
      </c>
      <c r="AG764" s="261" t="str" cm="1">
        <f t="array" ref="AG764">IF(A764="","",INDEX(근로조건!$A$5:$AF$1048576,MATCH(A764,근로조건!$A$5:$A$1048576,0)+0,11))</f>
        <v/>
      </c>
      <c r="AH764" s="261" t="str" cm="1">
        <f t="array" ref="AH764">IF(A764="","",INDEX(근로조건!$A$5:$AF$1048576,MATCH(A764,근로조건!$A$5:$A$1048576,0)+0,19))</f>
        <v/>
      </c>
      <c r="AI764" s="262" t="str" cm="1">
        <f t="array" ref="AI764">IF(A764="","",INDEX(근로조건!$A$5:$AF$1048576,MATCH(A764,근로조건!$A$5:$A$1048576,0)+0,17))</f>
        <v/>
      </c>
      <c r="AJ764" s="253"/>
      <c r="AK764" s="253"/>
      <c r="AL764" s="253" t="str" cm="1">
        <f t="array" ref="AL764">IF(A764="","",INDEX(근로조건!$A$5:$AF$1048576,MATCH(A764,근로조건!$A$5:$A$1048576,0)+0,20))</f>
        <v/>
      </c>
      <c r="AM764" s="253"/>
      <c r="AN764" s="253"/>
      <c r="AO764" s="253"/>
      <c r="AP764" s="260"/>
      <c r="AQ764" s="123"/>
      <c r="AR764" s="166"/>
      <c r="AS764" s="267"/>
      <c r="AT764" s="266"/>
      <c r="AU764" s="266"/>
      <c r="AV764" s="266"/>
    </row>
    <row r="765" spans="1:48" x14ac:dyDescent="0.3">
      <c r="A765" s="52"/>
      <c r="B765" s="54"/>
      <c r="C765" s="53"/>
      <c r="D765" s="53"/>
      <c r="E765" s="53"/>
      <c r="F765" s="57"/>
      <c r="G765" s="57"/>
      <c r="H765" s="52"/>
      <c r="I765" s="53"/>
      <c r="J765" s="53"/>
      <c r="K765" s="95"/>
      <c r="L765" s="52"/>
      <c r="M765" s="52"/>
      <c r="N765" s="54"/>
      <c r="O765" s="254" t="str" cm="1">
        <f t="array" ref="O765">IF(A765="","",INDEX(근로조건!$A$5:$Y$1048576,MATCH(A765,근로조건!$A$5:$A$1048576,0)+0,15))</f>
        <v/>
      </c>
      <c r="P765" s="255" t="str" cm="1">
        <f t="array" ref="P765">IF(A765="","",INDEX(근로조건!$A$5:$Y$1048576,MATCH(A765,근로조건!$A$5:$A$1048576,0)+0,16))</f>
        <v/>
      </c>
      <c r="Q765" s="256" t="str" cm="1">
        <f t="array" ref="Q765">IF(A765="","",INDEX(근로조건!$A$5:$ZZ$1048576,MATCH(A765,근로조건!$A$5:$A$1048576,0)+0,21))</f>
        <v/>
      </c>
      <c r="R765" s="61"/>
      <c r="S765" s="61"/>
      <c r="T765" s="61"/>
      <c r="U765" s="61"/>
      <c r="V765" s="61"/>
      <c r="W765" s="61"/>
      <c r="X765" s="61"/>
      <c r="Y765" s="61"/>
      <c r="Z765" s="260" t="str">
        <f t="shared" si="36"/>
        <v/>
      </c>
      <c r="AA765" s="260" t="str">
        <f t="shared" si="37"/>
        <v/>
      </c>
      <c r="AB765" s="260" t="str" cm="1">
        <f t="array" ref="AB765">IFERROR(IF(A765="","",INDEX(근로조건!$A$5:$Z$1048576,MATCH(A765,근로조건!$A$5:$A$1048576,0)+0,17)-INDEX(근로조건!$A$5:$Z$1048576,MATCH(A765,근로조건!$A$5:$A$1048576,0)+0,11))*B765,"")</f>
        <v/>
      </c>
      <c r="AC765" s="260" t="str">
        <f t="shared" si="38"/>
        <v/>
      </c>
      <c r="AD765" s="260" t="str" cm="1">
        <f t="array" ref="AD765">IFERROR(IF(A765="","",INDEX(근로조건!$A$5:$L$1048576,MATCH(A765,근로조건!$A$5:$A$1048576,0)+0,12))*B765,"")</f>
        <v/>
      </c>
      <c r="AE765" s="261" t="str" cm="1">
        <f t="array" ref="AE765">IF(A765="","",INDEX(근로조건!$A$5:$AF$1048576,MATCH(A765,근로조건!$A$5:$A$1048576,0)+0,13))</f>
        <v/>
      </c>
      <c r="AF765" s="262" t="str" cm="1">
        <f t="array" ref="AF765">IF(A765="","",INDEX(근로조건!$A$5:$AF$1048576,MATCH(A765,근로조건!$A$5:$A$1048576,0)+0,14))</f>
        <v/>
      </c>
      <c r="AG765" s="261" t="str" cm="1">
        <f t="array" ref="AG765">IF(A765="","",INDEX(근로조건!$A$5:$AF$1048576,MATCH(A765,근로조건!$A$5:$A$1048576,0)+0,11))</f>
        <v/>
      </c>
      <c r="AH765" s="261" t="str" cm="1">
        <f t="array" ref="AH765">IF(A765="","",INDEX(근로조건!$A$5:$AF$1048576,MATCH(A765,근로조건!$A$5:$A$1048576,0)+0,19))</f>
        <v/>
      </c>
      <c r="AI765" s="262" t="str" cm="1">
        <f t="array" ref="AI765">IF(A765="","",INDEX(근로조건!$A$5:$AF$1048576,MATCH(A765,근로조건!$A$5:$A$1048576,0)+0,17))</f>
        <v/>
      </c>
      <c r="AJ765" s="253"/>
      <c r="AK765" s="253"/>
      <c r="AL765" s="253" t="str" cm="1">
        <f t="array" ref="AL765">IF(A765="","",INDEX(근로조건!$A$5:$AF$1048576,MATCH(A765,근로조건!$A$5:$A$1048576,0)+0,20))</f>
        <v/>
      </c>
      <c r="AM765" s="253"/>
      <c r="AN765" s="253"/>
      <c r="AO765" s="253"/>
      <c r="AP765" s="260"/>
      <c r="AQ765" s="123"/>
      <c r="AR765" s="166"/>
      <c r="AS765" s="267"/>
      <c r="AT765" s="266"/>
      <c r="AU765" s="266"/>
      <c r="AV765" s="266"/>
    </row>
    <row r="766" spans="1:48" x14ac:dyDescent="0.3">
      <c r="A766" s="52"/>
      <c r="B766" s="54"/>
      <c r="C766" s="53"/>
      <c r="D766" s="53"/>
      <c r="E766" s="53"/>
      <c r="F766" s="57"/>
      <c r="G766" s="57"/>
      <c r="H766" s="52"/>
      <c r="I766" s="53"/>
      <c r="J766" s="53"/>
      <c r="K766" s="95"/>
      <c r="L766" s="52"/>
      <c r="M766" s="52"/>
      <c r="N766" s="54"/>
      <c r="O766" s="254" t="str" cm="1">
        <f t="array" ref="O766">IF(A766="","",INDEX(근로조건!$A$5:$Y$1048576,MATCH(A766,근로조건!$A$5:$A$1048576,0)+0,15))</f>
        <v/>
      </c>
      <c r="P766" s="255" t="str" cm="1">
        <f t="array" ref="P766">IF(A766="","",INDEX(근로조건!$A$5:$Y$1048576,MATCH(A766,근로조건!$A$5:$A$1048576,0)+0,16))</f>
        <v/>
      </c>
      <c r="Q766" s="256" t="str" cm="1">
        <f t="array" ref="Q766">IF(A766="","",INDEX(근로조건!$A$5:$ZZ$1048576,MATCH(A766,근로조건!$A$5:$A$1048576,0)+0,21))</f>
        <v/>
      </c>
      <c r="R766" s="61"/>
      <c r="S766" s="61"/>
      <c r="T766" s="61"/>
      <c r="U766" s="61"/>
      <c r="V766" s="61"/>
      <c r="W766" s="61"/>
      <c r="X766" s="61"/>
      <c r="Y766" s="61"/>
      <c r="Z766" s="260" t="str">
        <f t="shared" si="36"/>
        <v/>
      </c>
      <c r="AA766" s="260" t="str">
        <f t="shared" si="37"/>
        <v/>
      </c>
      <c r="AB766" s="260" t="str" cm="1">
        <f t="array" ref="AB766">IFERROR(IF(A766="","",INDEX(근로조건!$A$5:$Z$1048576,MATCH(A766,근로조건!$A$5:$A$1048576,0)+0,17)-INDEX(근로조건!$A$5:$Z$1048576,MATCH(A766,근로조건!$A$5:$A$1048576,0)+0,11))*B766,"")</f>
        <v/>
      </c>
      <c r="AC766" s="260" t="str">
        <f t="shared" si="38"/>
        <v/>
      </c>
      <c r="AD766" s="260" t="str" cm="1">
        <f t="array" ref="AD766">IFERROR(IF(A766="","",INDEX(근로조건!$A$5:$L$1048576,MATCH(A766,근로조건!$A$5:$A$1048576,0)+0,12))*B766,"")</f>
        <v/>
      </c>
      <c r="AE766" s="261" t="str" cm="1">
        <f t="array" ref="AE766">IF(A766="","",INDEX(근로조건!$A$5:$AF$1048576,MATCH(A766,근로조건!$A$5:$A$1048576,0)+0,13))</f>
        <v/>
      </c>
      <c r="AF766" s="262" t="str" cm="1">
        <f t="array" ref="AF766">IF(A766="","",INDEX(근로조건!$A$5:$AF$1048576,MATCH(A766,근로조건!$A$5:$A$1048576,0)+0,14))</f>
        <v/>
      </c>
      <c r="AG766" s="261" t="str" cm="1">
        <f t="array" ref="AG766">IF(A766="","",INDEX(근로조건!$A$5:$AF$1048576,MATCH(A766,근로조건!$A$5:$A$1048576,0)+0,11))</f>
        <v/>
      </c>
      <c r="AH766" s="261" t="str" cm="1">
        <f t="array" ref="AH766">IF(A766="","",INDEX(근로조건!$A$5:$AF$1048576,MATCH(A766,근로조건!$A$5:$A$1048576,0)+0,19))</f>
        <v/>
      </c>
      <c r="AI766" s="262" t="str" cm="1">
        <f t="array" ref="AI766">IF(A766="","",INDEX(근로조건!$A$5:$AF$1048576,MATCH(A766,근로조건!$A$5:$A$1048576,0)+0,17))</f>
        <v/>
      </c>
      <c r="AJ766" s="253"/>
      <c r="AK766" s="253"/>
      <c r="AL766" s="253" t="str" cm="1">
        <f t="array" ref="AL766">IF(A766="","",INDEX(근로조건!$A$5:$AF$1048576,MATCH(A766,근로조건!$A$5:$A$1048576,0)+0,20))</f>
        <v/>
      </c>
      <c r="AM766" s="253"/>
      <c r="AN766" s="253"/>
      <c r="AO766" s="253"/>
      <c r="AP766" s="260"/>
      <c r="AQ766" s="123"/>
      <c r="AR766" s="166"/>
      <c r="AS766" s="267"/>
      <c r="AT766" s="266"/>
      <c r="AU766" s="266"/>
      <c r="AV766" s="266"/>
    </row>
    <row r="767" spans="1:48" x14ac:dyDescent="0.3">
      <c r="A767" s="52"/>
      <c r="B767" s="54"/>
      <c r="C767" s="53"/>
      <c r="D767" s="53"/>
      <c r="E767" s="53"/>
      <c r="F767" s="57"/>
      <c r="G767" s="57"/>
      <c r="H767" s="52"/>
      <c r="I767" s="53"/>
      <c r="J767" s="53"/>
      <c r="K767" s="95"/>
      <c r="L767" s="52"/>
      <c r="M767" s="52"/>
      <c r="N767" s="54"/>
      <c r="O767" s="254" t="str" cm="1">
        <f t="array" ref="O767">IF(A767="","",INDEX(근로조건!$A$5:$Y$1048576,MATCH(A767,근로조건!$A$5:$A$1048576,0)+0,15))</f>
        <v/>
      </c>
      <c r="P767" s="255" t="str" cm="1">
        <f t="array" ref="P767">IF(A767="","",INDEX(근로조건!$A$5:$Y$1048576,MATCH(A767,근로조건!$A$5:$A$1048576,0)+0,16))</f>
        <v/>
      </c>
      <c r="Q767" s="256" t="str" cm="1">
        <f t="array" ref="Q767">IF(A767="","",INDEX(근로조건!$A$5:$ZZ$1048576,MATCH(A767,근로조건!$A$5:$A$1048576,0)+0,21))</f>
        <v/>
      </c>
      <c r="R767" s="61"/>
      <c r="S767" s="61"/>
      <c r="T767" s="61"/>
      <c r="U767" s="61"/>
      <c r="V767" s="61"/>
      <c r="W767" s="61"/>
      <c r="X767" s="61"/>
      <c r="Y767" s="61"/>
      <c r="Z767" s="260" t="str">
        <f t="shared" si="36"/>
        <v/>
      </c>
      <c r="AA767" s="260" t="str">
        <f t="shared" si="37"/>
        <v/>
      </c>
      <c r="AB767" s="260" t="str" cm="1">
        <f t="array" ref="AB767">IFERROR(IF(A767="","",INDEX(근로조건!$A$5:$Z$1048576,MATCH(A767,근로조건!$A$5:$A$1048576,0)+0,17)-INDEX(근로조건!$A$5:$Z$1048576,MATCH(A767,근로조건!$A$5:$A$1048576,0)+0,11))*B767,"")</f>
        <v/>
      </c>
      <c r="AC767" s="260" t="str">
        <f t="shared" si="38"/>
        <v/>
      </c>
      <c r="AD767" s="260" t="str" cm="1">
        <f t="array" ref="AD767">IFERROR(IF(A767="","",INDEX(근로조건!$A$5:$L$1048576,MATCH(A767,근로조건!$A$5:$A$1048576,0)+0,12))*B767,"")</f>
        <v/>
      </c>
      <c r="AE767" s="261" t="str" cm="1">
        <f t="array" ref="AE767">IF(A767="","",INDEX(근로조건!$A$5:$AF$1048576,MATCH(A767,근로조건!$A$5:$A$1048576,0)+0,13))</f>
        <v/>
      </c>
      <c r="AF767" s="262" t="str" cm="1">
        <f t="array" ref="AF767">IF(A767="","",INDEX(근로조건!$A$5:$AF$1048576,MATCH(A767,근로조건!$A$5:$A$1048576,0)+0,14))</f>
        <v/>
      </c>
      <c r="AG767" s="261" t="str" cm="1">
        <f t="array" ref="AG767">IF(A767="","",INDEX(근로조건!$A$5:$AF$1048576,MATCH(A767,근로조건!$A$5:$A$1048576,0)+0,11))</f>
        <v/>
      </c>
      <c r="AH767" s="261" t="str" cm="1">
        <f t="array" ref="AH767">IF(A767="","",INDEX(근로조건!$A$5:$AF$1048576,MATCH(A767,근로조건!$A$5:$A$1048576,0)+0,19))</f>
        <v/>
      </c>
      <c r="AI767" s="262" t="str" cm="1">
        <f t="array" ref="AI767">IF(A767="","",INDEX(근로조건!$A$5:$AF$1048576,MATCH(A767,근로조건!$A$5:$A$1048576,0)+0,17))</f>
        <v/>
      </c>
      <c r="AJ767" s="253"/>
      <c r="AK767" s="253"/>
      <c r="AL767" s="253" t="str" cm="1">
        <f t="array" ref="AL767">IF(A767="","",INDEX(근로조건!$A$5:$AF$1048576,MATCH(A767,근로조건!$A$5:$A$1048576,0)+0,20))</f>
        <v/>
      </c>
      <c r="AM767" s="253"/>
      <c r="AN767" s="253"/>
      <c r="AO767" s="253"/>
      <c r="AP767" s="260"/>
      <c r="AQ767" s="123"/>
      <c r="AR767" s="166"/>
      <c r="AS767" s="267"/>
      <c r="AT767" s="266"/>
      <c r="AU767" s="266"/>
      <c r="AV767" s="266"/>
    </row>
    <row r="768" spans="1:48" x14ac:dyDescent="0.3">
      <c r="A768" s="52"/>
      <c r="B768" s="54"/>
      <c r="C768" s="53"/>
      <c r="D768" s="53"/>
      <c r="E768" s="53"/>
      <c r="F768" s="57"/>
      <c r="G768" s="57"/>
      <c r="H768" s="52"/>
      <c r="I768" s="53"/>
      <c r="J768" s="53"/>
      <c r="K768" s="95"/>
      <c r="L768" s="52"/>
      <c r="M768" s="52"/>
      <c r="N768" s="54"/>
      <c r="O768" s="254" t="str" cm="1">
        <f t="array" ref="O768">IF(A768="","",INDEX(근로조건!$A$5:$Y$1048576,MATCH(A768,근로조건!$A$5:$A$1048576,0)+0,15))</f>
        <v/>
      </c>
      <c r="P768" s="255" t="str" cm="1">
        <f t="array" ref="P768">IF(A768="","",INDEX(근로조건!$A$5:$Y$1048576,MATCH(A768,근로조건!$A$5:$A$1048576,0)+0,16))</f>
        <v/>
      </c>
      <c r="Q768" s="256" t="str" cm="1">
        <f t="array" ref="Q768">IF(A768="","",INDEX(근로조건!$A$5:$ZZ$1048576,MATCH(A768,근로조건!$A$5:$A$1048576,0)+0,21))</f>
        <v/>
      </c>
      <c r="R768" s="61"/>
      <c r="S768" s="61"/>
      <c r="T768" s="61"/>
      <c r="U768" s="61"/>
      <c r="V768" s="61"/>
      <c r="W768" s="61"/>
      <c r="X768" s="61"/>
      <c r="Y768" s="61"/>
      <c r="Z768" s="260" t="str">
        <f t="shared" si="36"/>
        <v/>
      </c>
      <c r="AA768" s="260" t="str">
        <f t="shared" si="37"/>
        <v/>
      </c>
      <c r="AB768" s="260" t="str" cm="1">
        <f t="array" ref="AB768">IFERROR(IF(A768="","",INDEX(근로조건!$A$5:$Z$1048576,MATCH(A768,근로조건!$A$5:$A$1048576,0)+0,17)-INDEX(근로조건!$A$5:$Z$1048576,MATCH(A768,근로조건!$A$5:$A$1048576,0)+0,11))*B768,"")</f>
        <v/>
      </c>
      <c r="AC768" s="260" t="str">
        <f t="shared" si="38"/>
        <v/>
      </c>
      <c r="AD768" s="260" t="str" cm="1">
        <f t="array" ref="AD768">IFERROR(IF(A768="","",INDEX(근로조건!$A$5:$L$1048576,MATCH(A768,근로조건!$A$5:$A$1048576,0)+0,12))*B768,"")</f>
        <v/>
      </c>
      <c r="AE768" s="261" t="str" cm="1">
        <f t="array" ref="AE768">IF(A768="","",INDEX(근로조건!$A$5:$AF$1048576,MATCH(A768,근로조건!$A$5:$A$1048576,0)+0,13))</f>
        <v/>
      </c>
      <c r="AF768" s="262" t="str" cm="1">
        <f t="array" ref="AF768">IF(A768="","",INDEX(근로조건!$A$5:$AF$1048576,MATCH(A768,근로조건!$A$5:$A$1048576,0)+0,14))</f>
        <v/>
      </c>
      <c r="AG768" s="261" t="str" cm="1">
        <f t="array" ref="AG768">IF(A768="","",INDEX(근로조건!$A$5:$AF$1048576,MATCH(A768,근로조건!$A$5:$A$1048576,0)+0,11))</f>
        <v/>
      </c>
      <c r="AH768" s="261" t="str" cm="1">
        <f t="array" ref="AH768">IF(A768="","",INDEX(근로조건!$A$5:$AF$1048576,MATCH(A768,근로조건!$A$5:$A$1048576,0)+0,19))</f>
        <v/>
      </c>
      <c r="AI768" s="262" t="str" cm="1">
        <f t="array" ref="AI768">IF(A768="","",INDEX(근로조건!$A$5:$AF$1048576,MATCH(A768,근로조건!$A$5:$A$1048576,0)+0,17))</f>
        <v/>
      </c>
      <c r="AJ768" s="253"/>
      <c r="AK768" s="253"/>
      <c r="AL768" s="253" t="str" cm="1">
        <f t="array" ref="AL768">IF(A768="","",INDEX(근로조건!$A$5:$AF$1048576,MATCH(A768,근로조건!$A$5:$A$1048576,0)+0,20))</f>
        <v/>
      </c>
      <c r="AM768" s="253"/>
      <c r="AN768" s="253"/>
      <c r="AO768" s="253"/>
      <c r="AP768" s="260"/>
      <c r="AQ768" s="123"/>
      <c r="AR768" s="166"/>
      <c r="AS768" s="267"/>
      <c r="AT768" s="266"/>
      <c r="AU768" s="266"/>
      <c r="AV768" s="266"/>
    </row>
    <row r="769" spans="1:48" x14ac:dyDescent="0.3">
      <c r="A769" s="52"/>
      <c r="B769" s="54"/>
      <c r="C769" s="53"/>
      <c r="D769" s="53"/>
      <c r="E769" s="53"/>
      <c r="F769" s="57"/>
      <c r="G769" s="57"/>
      <c r="H769" s="52"/>
      <c r="I769" s="53"/>
      <c r="J769" s="53"/>
      <c r="K769" s="95"/>
      <c r="L769" s="52"/>
      <c r="M769" s="52"/>
      <c r="N769" s="54"/>
      <c r="O769" s="254" t="str" cm="1">
        <f t="array" ref="O769">IF(A769="","",INDEX(근로조건!$A$5:$Y$1048576,MATCH(A769,근로조건!$A$5:$A$1048576,0)+0,15))</f>
        <v/>
      </c>
      <c r="P769" s="255" t="str" cm="1">
        <f t="array" ref="P769">IF(A769="","",INDEX(근로조건!$A$5:$Y$1048576,MATCH(A769,근로조건!$A$5:$A$1048576,0)+0,16))</f>
        <v/>
      </c>
      <c r="Q769" s="256" t="str" cm="1">
        <f t="array" ref="Q769">IF(A769="","",INDEX(근로조건!$A$5:$ZZ$1048576,MATCH(A769,근로조건!$A$5:$A$1048576,0)+0,21))</f>
        <v/>
      </c>
      <c r="R769" s="61"/>
      <c r="S769" s="61"/>
      <c r="T769" s="61"/>
      <c r="U769" s="61"/>
      <c r="V769" s="61"/>
      <c r="W769" s="61"/>
      <c r="X769" s="61"/>
      <c r="Y769" s="61"/>
      <c r="Z769" s="260" t="str">
        <f t="shared" si="36"/>
        <v/>
      </c>
      <c r="AA769" s="260" t="str">
        <f t="shared" si="37"/>
        <v/>
      </c>
      <c r="AB769" s="260" t="str" cm="1">
        <f t="array" ref="AB769">IFERROR(IF(A769="","",INDEX(근로조건!$A$5:$Z$1048576,MATCH(A769,근로조건!$A$5:$A$1048576,0)+0,17)-INDEX(근로조건!$A$5:$Z$1048576,MATCH(A769,근로조건!$A$5:$A$1048576,0)+0,11))*B769,"")</f>
        <v/>
      </c>
      <c r="AC769" s="260" t="str">
        <f t="shared" si="38"/>
        <v/>
      </c>
      <c r="AD769" s="260" t="str" cm="1">
        <f t="array" ref="AD769">IFERROR(IF(A769="","",INDEX(근로조건!$A$5:$L$1048576,MATCH(A769,근로조건!$A$5:$A$1048576,0)+0,12))*B769,"")</f>
        <v/>
      </c>
      <c r="AE769" s="261" t="str" cm="1">
        <f t="array" ref="AE769">IF(A769="","",INDEX(근로조건!$A$5:$AF$1048576,MATCH(A769,근로조건!$A$5:$A$1048576,0)+0,13))</f>
        <v/>
      </c>
      <c r="AF769" s="262" t="str" cm="1">
        <f t="array" ref="AF769">IF(A769="","",INDEX(근로조건!$A$5:$AF$1048576,MATCH(A769,근로조건!$A$5:$A$1048576,0)+0,14))</f>
        <v/>
      </c>
      <c r="AG769" s="261" t="str" cm="1">
        <f t="array" ref="AG769">IF(A769="","",INDEX(근로조건!$A$5:$AF$1048576,MATCH(A769,근로조건!$A$5:$A$1048576,0)+0,11))</f>
        <v/>
      </c>
      <c r="AH769" s="261" t="str" cm="1">
        <f t="array" ref="AH769">IF(A769="","",INDEX(근로조건!$A$5:$AF$1048576,MATCH(A769,근로조건!$A$5:$A$1048576,0)+0,19))</f>
        <v/>
      </c>
      <c r="AI769" s="262" t="str" cm="1">
        <f t="array" ref="AI769">IF(A769="","",INDEX(근로조건!$A$5:$AF$1048576,MATCH(A769,근로조건!$A$5:$A$1048576,0)+0,17))</f>
        <v/>
      </c>
      <c r="AJ769" s="253"/>
      <c r="AK769" s="253"/>
      <c r="AL769" s="253" t="str" cm="1">
        <f t="array" ref="AL769">IF(A769="","",INDEX(근로조건!$A$5:$AF$1048576,MATCH(A769,근로조건!$A$5:$A$1048576,0)+0,20))</f>
        <v/>
      </c>
      <c r="AM769" s="253"/>
      <c r="AN769" s="253"/>
      <c r="AO769" s="253"/>
      <c r="AP769" s="260"/>
      <c r="AQ769" s="123"/>
      <c r="AR769" s="166"/>
      <c r="AS769" s="267"/>
      <c r="AT769" s="266"/>
      <c r="AU769" s="266"/>
      <c r="AV769" s="266"/>
    </row>
    <row r="770" spans="1:48" x14ac:dyDescent="0.3">
      <c r="A770" s="52"/>
      <c r="B770" s="54"/>
      <c r="C770" s="53"/>
      <c r="D770" s="53"/>
      <c r="E770" s="53"/>
      <c r="F770" s="57"/>
      <c r="G770" s="57"/>
      <c r="H770" s="52"/>
      <c r="I770" s="53"/>
      <c r="J770" s="53"/>
      <c r="K770" s="95"/>
      <c r="L770" s="52"/>
      <c r="M770" s="52"/>
      <c r="N770" s="54"/>
      <c r="O770" s="254" t="str" cm="1">
        <f t="array" ref="O770">IF(A770="","",INDEX(근로조건!$A$5:$Y$1048576,MATCH(A770,근로조건!$A$5:$A$1048576,0)+0,15))</f>
        <v/>
      </c>
      <c r="P770" s="255" t="str" cm="1">
        <f t="array" ref="P770">IF(A770="","",INDEX(근로조건!$A$5:$Y$1048576,MATCH(A770,근로조건!$A$5:$A$1048576,0)+0,16))</f>
        <v/>
      </c>
      <c r="Q770" s="256" t="str" cm="1">
        <f t="array" ref="Q770">IF(A770="","",INDEX(근로조건!$A$5:$ZZ$1048576,MATCH(A770,근로조건!$A$5:$A$1048576,0)+0,21))</f>
        <v/>
      </c>
      <c r="R770" s="61"/>
      <c r="S770" s="61"/>
      <c r="T770" s="61"/>
      <c r="U770" s="61"/>
      <c r="V770" s="61"/>
      <c r="W770" s="61"/>
      <c r="X770" s="61"/>
      <c r="Y770" s="61"/>
      <c r="Z770" s="260" t="str">
        <f t="shared" si="36"/>
        <v/>
      </c>
      <c r="AA770" s="260" t="str">
        <f t="shared" si="37"/>
        <v/>
      </c>
      <c r="AB770" s="260" t="str" cm="1">
        <f t="array" ref="AB770">IFERROR(IF(A770="","",INDEX(근로조건!$A$5:$Z$1048576,MATCH(A770,근로조건!$A$5:$A$1048576,0)+0,17)-INDEX(근로조건!$A$5:$Z$1048576,MATCH(A770,근로조건!$A$5:$A$1048576,0)+0,11))*B770,"")</f>
        <v/>
      </c>
      <c r="AC770" s="260" t="str">
        <f t="shared" si="38"/>
        <v/>
      </c>
      <c r="AD770" s="260" t="str" cm="1">
        <f t="array" ref="AD770">IFERROR(IF(A770="","",INDEX(근로조건!$A$5:$L$1048576,MATCH(A770,근로조건!$A$5:$A$1048576,0)+0,12))*B770,"")</f>
        <v/>
      </c>
      <c r="AE770" s="261" t="str" cm="1">
        <f t="array" ref="AE770">IF(A770="","",INDEX(근로조건!$A$5:$AF$1048576,MATCH(A770,근로조건!$A$5:$A$1048576,0)+0,13))</f>
        <v/>
      </c>
      <c r="AF770" s="262" t="str" cm="1">
        <f t="array" ref="AF770">IF(A770="","",INDEX(근로조건!$A$5:$AF$1048576,MATCH(A770,근로조건!$A$5:$A$1048576,0)+0,14))</f>
        <v/>
      </c>
      <c r="AG770" s="261" t="str" cm="1">
        <f t="array" ref="AG770">IF(A770="","",INDEX(근로조건!$A$5:$AF$1048576,MATCH(A770,근로조건!$A$5:$A$1048576,0)+0,11))</f>
        <v/>
      </c>
      <c r="AH770" s="261" t="str" cm="1">
        <f t="array" ref="AH770">IF(A770="","",INDEX(근로조건!$A$5:$AF$1048576,MATCH(A770,근로조건!$A$5:$A$1048576,0)+0,19))</f>
        <v/>
      </c>
      <c r="AI770" s="262" t="str" cm="1">
        <f t="array" ref="AI770">IF(A770="","",INDEX(근로조건!$A$5:$AF$1048576,MATCH(A770,근로조건!$A$5:$A$1048576,0)+0,17))</f>
        <v/>
      </c>
      <c r="AJ770" s="253"/>
      <c r="AK770" s="253"/>
      <c r="AL770" s="253" t="str" cm="1">
        <f t="array" ref="AL770">IF(A770="","",INDEX(근로조건!$A$5:$AF$1048576,MATCH(A770,근로조건!$A$5:$A$1048576,0)+0,20))</f>
        <v/>
      </c>
      <c r="AM770" s="253"/>
      <c r="AN770" s="253"/>
      <c r="AO770" s="253"/>
      <c r="AP770" s="260"/>
      <c r="AQ770" s="123"/>
      <c r="AR770" s="166"/>
      <c r="AS770" s="267"/>
      <c r="AT770" s="266"/>
      <c r="AU770" s="266"/>
      <c r="AV770" s="266"/>
    </row>
    <row r="771" spans="1:48" x14ac:dyDescent="0.3">
      <c r="A771" s="52"/>
      <c r="B771" s="54"/>
      <c r="C771" s="53"/>
      <c r="D771" s="53"/>
      <c r="E771" s="53"/>
      <c r="F771" s="57"/>
      <c r="G771" s="57"/>
      <c r="H771" s="52"/>
      <c r="I771" s="53"/>
      <c r="J771" s="53"/>
      <c r="K771" s="95"/>
      <c r="L771" s="52"/>
      <c r="M771" s="52"/>
      <c r="N771" s="54"/>
      <c r="O771" s="254" t="str" cm="1">
        <f t="array" ref="O771">IF(A771="","",INDEX(근로조건!$A$5:$Y$1048576,MATCH(A771,근로조건!$A$5:$A$1048576,0)+0,15))</f>
        <v/>
      </c>
      <c r="P771" s="255" t="str" cm="1">
        <f t="array" ref="P771">IF(A771="","",INDEX(근로조건!$A$5:$Y$1048576,MATCH(A771,근로조건!$A$5:$A$1048576,0)+0,16))</f>
        <v/>
      </c>
      <c r="Q771" s="256" t="str" cm="1">
        <f t="array" ref="Q771">IF(A771="","",INDEX(근로조건!$A$5:$ZZ$1048576,MATCH(A771,근로조건!$A$5:$A$1048576,0)+0,21))</f>
        <v/>
      </c>
      <c r="R771" s="61"/>
      <c r="S771" s="61"/>
      <c r="T771" s="61"/>
      <c r="U771" s="61"/>
      <c r="V771" s="61"/>
      <c r="W771" s="61"/>
      <c r="X771" s="61"/>
      <c r="Y771" s="61"/>
      <c r="Z771" s="260" t="str">
        <f t="shared" si="36"/>
        <v/>
      </c>
      <c r="AA771" s="260" t="str">
        <f t="shared" si="37"/>
        <v/>
      </c>
      <c r="AB771" s="260" t="str" cm="1">
        <f t="array" ref="AB771">IFERROR(IF(A771="","",INDEX(근로조건!$A$5:$Z$1048576,MATCH(A771,근로조건!$A$5:$A$1048576,0)+0,17)-INDEX(근로조건!$A$5:$Z$1048576,MATCH(A771,근로조건!$A$5:$A$1048576,0)+0,11))*B771,"")</f>
        <v/>
      </c>
      <c r="AC771" s="260" t="str">
        <f t="shared" si="38"/>
        <v/>
      </c>
      <c r="AD771" s="260" t="str" cm="1">
        <f t="array" ref="AD771">IFERROR(IF(A771="","",INDEX(근로조건!$A$5:$L$1048576,MATCH(A771,근로조건!$A$5:$A$1048576,0)+0,12))*B771,"")</f>
        <v/>
      </c>
      <c r="AE771" s="261" t="str" cm="1">
        <f t="array" ref="AE771">IF(A771="","",INDEX(근로조건!$A$5:$AF$1048576,MATCH(A771,근로조건!$A$5:$A$1048576,0)+0,13))</f>
        <v/>
      </c>
      <c r="AF771" s="262" t="str" cm="1">
        <f t="array" ref="AF771">IF(A771="","",INDEX(근로조건!$A$5:$AF$1048576,MATCH(A771,근로조건!$A$5:$A$1048576,0)+0,14))</f>
        <v/>
      </c>
      <c r="AG771" s="261" t="str" cm="1">
        <f t="array" ref="AG771">IF(A771="","",INDEX(근로조건!$A$5:$AF$1048576,MATCH(A771,근로조건!$A$5:$A$1048576,0)+0,11))</f>
        <v/>
      </c>
      <c r="AH771" s="261" t="str" cm="1">
        <f t="array" ref="AH771">IF(A771="","",INDEX(근로조건!$A$5:$AF$1048576,MATCH(A771,근로조건!$A$5:$A$1048576,0)+0,19))</f>
        <v/>
      </c>
      <c r="AI771" s="262" t="str" cm="1">
        <f t="array" ref="AI771">IF(A771="","",INDEX(근로조건!$A$5:$AF$1048576,MATCH(A771,근로조건!$A$5:$A$1048576,0)+0,17))</f>
        <v/>
      </c>
      <c r="AJ771" s="253"/>
      <c r="AK771" s="253"/>
      <c r="AL771" s="253" t="str" cm="1">
        <f t="array" ref="AL771">IF(A771="","",INDEX(근로조건!$A$5:$AF$1048576,MATCH(A771,근로조건!$A$5:$A$1048576,0)+0,20))</f>
        <v/>
      </c>
      <c r="AM771" s="253"/>
      <c r="AN771" s="253"/>
      <c r="AO771" s="253"/>
      <c r="AP771" s="260"/>
      <c r="AQ771" s="123"/>
      <c r="AR771" s="166"/>
      <c r="AS771" s="267"/>
      <c r="AT771" s="266"/>
      <c r="AU771" s="266"/>
      <c r="AV771" s="266"/>
    </row>
    <row r="772" spans="1:48" x14ac:dyDescent="0.3">
      <c r="A772" s="52"/>
      <c r="B772" s="54"/>
      <c r="C772" s="53"/>
      <c r="D772" s="53"/>
      <c r="E772" s="53"/>
      <c r="F772" s="57"/>
      <c r="G772" s="57"/>
      <c r="H772" s="52"/>
      <c r="I772" s="53"/>
      <c r="J772" s="53"/>
      <c r="K772" s="95"/>
      <c r="L772" s="52"/>
      <c r="M772" s="52"/>
      <c r="N772" s="54"/>
      <c r="O772" s="254" t="str" cm="1">
        <f t="array" ref="O772">IF(A772="","",INDEX(근로조건!$A$5:$Y$1048576,MATCH(A772,근로조건!$A$5:$A$1048576,0)+0,15))</f>
        <v/>
      </c>
      <c r="P772" s="255" t="str" cm="1">
        <f t="array" ref="P772">IF(A772="","",INDEX(근로조건!$A$5:$Y$1048576,MATCH(A772,근로조건!$A$5:$A$1048576,0)+0,16))</f>
        <v/>
      </c>
      <c r="Q772" s="256" t="str" cm="1">
        <f t="array" ref="Q772">IF(A772="","",INDEX(근로조건!$A$5:$ZZ$1048576,MATCH(A772,근로조건!$A$5:$A$1048576,0)+0,21))</f>
        <v/>
      </c>
      <c r="R772" s="61"/>
      <c r="S772" s="61"/>
      <c r="T772" s="61"/>
      <c r="U772" s="61"/>
      <c r="V772" s="61"/>
      <c r="W772" s="61"/>
      <c r="X772" s="61"/>
      <c r="Y772" s="61"/>
      <c r="Z772" s="260" t="str">
        <f t="shared" si="36"/>
        <v/>
      </c>
      <c r="AA772" s="260" t="str">
        <f t="shared" si="37"/>
        <v/>
      </c>
      <c r="AB772" s="260" t="str" cm="1">
        <f t="array" ref="AB772">IFERROR(IF(A772="","",INDEX(근로조건!$A$5:$Z$1048576,MATCH(A772,근로조건!$A$5:$A$1048576,0)+0,17)-INDEX(근로조건!$A$5:$Z$1048576,MATCH(A772,근로조건!$A$5:$A$1048576,0)+0,11))*B772,"")</f>
        <v/>
      </c>
      <c r="AC772" s="260" t="str">
        <f t="shared" si="38"/>
        <v/>
      </c>
      <c r="AD772" s="260" t="str" cm="1">
        <f t="array" ref="AD772">IFERROR(IF(A772="","",INDEX(근로조건!$A$5:$L$1048576,MATCH(A772,근로조건!$A$5:$A$1048576,0)+0,12))*B772,"")</f>
        <v/>
      </c>
      <c r="AE772" s="261" t="str" cm="1">
        <f t="array" ref="AE772">IF(A772="","",INDEX(근로조건!$A$5:$AF$1048576,MATCH(A772,근로조건!$A$5:$A$1048576,0)+0,13))</f>
        <v/>
      </c>
      <c r="AF772" s="262" t="str" cm="1">
        <f t="array" ref="AF772">IF(A772="","",INDEX(근로조건!$A$5:$AF$1048576,MATCH(A772,근로조건!$A$5:$A$1048576,0)+0,14))</f>
        <v/>
      </c>
      <c r="AG772" s="261" t="str" cm="1">
        <f t="array" ref="AG772">IF(A772="","",INDEX(근로조건!$A$5:$AF$1048576,MATCH(A772,근로조건!$A$5:$A$1048576,0)+0,11))</f>
        <v/>
      </c>
      <c r="AH772" s="261" t="str" cm="1">
        <f t="array" ref="AH772">IF(A772="","",INDEX(근로조건!$A$5:$AF$1048576,MATCH(A772,근로조건!$A$5:$A$1048576,0)+0,19))</f>
        <v/>
      </c>
      <c r="AI772" s="262" t="str" cm="1">
        <f t="array" ref="AI772">IF(A772="","",INDEX(근로조건!$A$5:$AF$1048576,MATCH(A772,근로조건!$A$5:$A$1048576,0)+0,17))</f>
        <v/>
      </c>
      <c r="AJ772" s="253"/>
      <c r="AK772" s="253"/>
      <c r="AL772" s="253" t="str" cm="1">
        <f t="array" ref="AL772">IF(A772="","",INDEX(근로조건!$A$5:$AF$1048576,MATCH(A772,근로조건!$A$5:$A$1048576,0)+0,20))</f>
        <v/>
      </c>
      <c r="AM772" s="253"/>
      <c r="AN772" s="253"/>
      <c r="AO772" s="253"/>
      <c r="AP772" s="260"/>
      <c r="AQ772" s="123"/>
      <c r="AR772" s="166"/>
      <c r="AS772" s="267"/>
      <c r="AT772" s="266"/>
      <c r="AU772" s="266"/>
      <c r="AV772" s="266"/>
    </row>
    <row r="773" spans="1:48" x14ac:dyDescent="0.3">
      <c r="A773" s="52"/>
      <c r="B773" s="54"/>
      <c r="C773" s="53"/>
      <c r="D773" s="53"/>
      <c r="E773" s="53"/>
      <c r="F773" s="57"/>
      <c r="G773" s="57"/>
      <c r="H773" s="52"/>
      <c r="I773" s="53"/>
      <c r="J773" s="53"/>
      <c r="K773" s="95"/>
      <c r="L773" s="52"/>
      <c r="M773" s="52"/>
      <c r="N773" s="54"/>
      <c r="O773" s="254" t="str" cm="1">
        <f t="array" ref="O773">IF(A773="","",INDEX(근로조건!$A$5:$Y$1048576,MATCH(A773,근로조건!$A$5:$A$1048576,0)+0,15))</f>
        <v/>
      </c>
      <c r="P773" s="255" t="str" cm="1">
        <f t="array" ref="P773">IF(A773="","",INDEX(근로조건!$A$5:$Y$1048576,MATCH(A773,근로조건!$A$5:$A$1048576,0)+0,16))</f>
        <v/>
      </c>
      <c r="Q773" s="256" t="str" cm="1">
        <f t="array" ref="Q773">IF(A773="","",INDEX(근로조건!$A$5:$ZZ$1048576,MATCH(A773,근로조건!$A$5:$A$1048576,0)+0,21))</f>
        <v/>
      </c>
      <c r="R773" s="61"/>
      <c r="S773" s="61"/>
      <c r="T773" s="61"/>
      <c r="U773" s="61"/>
      <c r="V773" s="61"/>
      <c r="W773" s="61"/>
      <c r="X773" s="61"/>
      <c r="Y773" s="61"/>
      <c r="Z773" s="260" t="str">
        <f t="shared" si="36"/>
        <v/>
      </c>
      <c r="AA773" s="260" t="str">
        <f t="shared" si="37"/>
        <v/>
      </c>
      <c r="AB773" s="260" t="str" cm="1">
        <f t="array" ref="AB773">IFERROR(IF(A773="","",INDEX(근로조건!$A$5:$Z$1048576,MATCH(A773,근로조건!$A$5:$A$1048576,0)+0,17)-INDEX(근로조건!$A$5:$Z$1048576,MATCH(A773,근로조건!$A$5:$A$1048576,0)+0,11))*B773,"")</f>
        <v/>
      </c>
      <c r="AC773" s="260" t="str">
        <f t="shared" si="38"/>
        <v/>
      </c>
      <c r="AD773" s="260" t="str" cm="1">
        <f t="array" ref="AD773">IFERROR(IF(A773="","",INDEX(근로조건!$A$5:$L$1048576,MATCH(A773,근로조건!$A$5:$A$1048576,0)+0,12))*B773,"")</f>
        <v/>
      </c>
      <c r="AE773" s="261" t="str" cm="1">
        <f t="array" ref="AE773">IF(A773="","",INDEX(근로조건!$A$5:$AF$1048576,MATCH(A773,근로조건!$A$5:$A$1048576,0)+0,13))</f>
        <v/>
      </c>
      <c r="AF773" s="262" t="str" cm="1">
        <f t="array" ref="AF773">IF(A773="","",INDEX(근로조건!$A$5:$AF$1048576,MATCH(A773,근로조건!$A$5:$A$1048576,0)+0,14))</f>
        <v/>
      </c>
      <c r="AG773" s="261" t="str" cm="1">
        <f t="array" ref="AG773">IF(A773="","",INDEX(근로조건!$A$5:$AF$1048576,MATCH(A773,근로조건!$A$5:$A$1048576,0)+0,11))</f>
        <v/>
      </c>
      <c r="AH773" s="261" t="str" cm="1">
        <f t="array" ref="AH773">IF(A773="","",INDEX(근로조건!$A$5:$AF$1048576,MATCH(A773,근로조건!$A$5:$A$1048576,0)+0,19))</f>
        <v/>
      </c>
      <c r="AI773" s="262" t="str" cm="1">
        <f t="array" ref="AI773">IF(A773="","",INDEX(근로조건!$A$5:$AF$1048576,MATCH(A773,근로조건!$A$5:$A$1048576,0)+0,17))</f>
        <v/>
      </c>
      <c r="AJ773" s="253"/>
      <c r="AK773" s="253"/>
      <c r="AL773" s="253" t="str" cm="1">
        <f t="array" ref="AL773">IF(A773="","",INDEX(근로조건!$A$5:$AF$1048576,MATCH(A773,근로조건!$A$5:$A$1048576,0)+0,20))</f>
        <v/>
      </c>
      <c r="AM773" s="253"/>
      <c r="AN773" s="253"/>
      <c r="AO773" s="253"/>
      <c r="AP773" s="260"/>
      <c r="AQ773" s="123"/>
      <c r="AR773" s="166"/>
      <c r="AS773" s="267"/>
      <c r="AT773" s="266"/>
      <c r="AU773" s="266"/>
      <c r="AV773" s="266"/>
    </row>
    <row r="774" spans="1:48" x14ac:dyDescent="0.3">
      <c r="A774" s="52"/>
      <c r="B774" s="54"/>
      <c r="C774" s="53"/>
      <c r="D774" s="53"/>
      <c r="E774" s="53"/>
      <c r="F774" s="57"/>
      <c r="G774" s="57"/>
      <c r="H774" s="52"/>
      <c r="I774" s="53"/>
      <c r="J774" s="53"/>
      <c r="K774" s="95"/>
      <c r="L774" s="52"/>
      <c r="M774" s="52"/>
      <c r="N774" s="54"/>
      <c r="O774" s="254" t="str" cm="1">
        <f t="array" ref="O774">IF(A774="","",INDEX(근로조건!$A$5:$Y$1048576,MATCH(A774,근로조건!$A$5:$A$1048576,0)+0,15))</f>
        <v/>
      </c>
      <c r="P774" s="255" t="str" cm="1">
        <f t="array" ref="P774">IF(A774="","",INDEX(근로조건!$A$5:$Y$1048576,MATCH(A774,근로조건!$A$5:$A$1048576,0)+0,16))</f>
        <v/>
      </c>
      <c r="Q774" s="256" t="str" cm="1">
        <f t="array" ref="Q774">IF(A774="","",INDEX(근로조건!$A$5:$ZZ$1048576,MATCH(A774,근로조건!$A$5:$A$1048576,0)+0,21))</f>
        <v/>
      </c>
      <c r="R774" s="61"/>
      <c r="S774" s="61"/>
      <c r="T774" s="61"/>
      <c r="U774" s="61"/>
      <c r="V774" s="61"/>
      <c r="W774" s="61"/>
      <c r="X774" s="61"/>
      <c r="Y774" s="61"/>
      <c r="Z774" s="260" t="str">
        <f t="shared" ref="Z774:Z837" si="39">IF(AE774="","",SUM(AB774,AD774))</f>
        <v/>
      </c>
      <c r="AA774" s="260" t="str">
        <f t="shared" ref="AA774:AA837" si="40">IF(AE774="","",IF(AE774&gt;=8,8*B774,AE774*B774))</f>
        <v/>
      </c>
      <c r="AB774" s="260" t="str" cm="1">
        <f t="array" ref="AB774">IFERROR(IF(A774="","",INDEX(근로조건!$A$5:$Z$1048576,MATCH(A774,근로조건!$A$5:$A$1048576,0)+0,17)-INDEX(근로조건!$A$5:$Z$1048576,MATCH(A774,근로조건!$A$5:$A$1048576,0)+0,11))*B774,"")</f>
        <v/>
      </c>
      <c r="AC774" s="260" t="str">
        <f t="shared" ref="AC774:AC837" si="41">IFERROR(AD774/(365/7/12),"")</f>
        <v/>
      </c>
      <c r="AD774" s="260" t="str" cm="1">
        <f t="array" ref="AD774">IFERROR(IF(A774="","",INDEX(근로조건!$A$5:$L$1048576,MATCH(A774,근로조건!$A$5:$A$1048576,0)+0,12))*B774,"")</f>
        <v/>
      </c>
      <c r="AE774" s="261" t="str" cm="1">
        <f t="array" ref="AE774">IF(A774="","",INDEX(근로조건!$A$5:$AF$1048576,MATCH(A774,근로조건!$A$5:$A$1048576,0)+0,13))</f>
        <v/>
      </c>
      <c r="AF774" s="262" t="str" cm="1">
        <f t="array" ref="AF774">IF(A774="","",INDEX(근로조건!$A$5:$AF$1048576,MATCH(A774,근로조건!$A$5:$A$1048576,0)+0,14))</f>
        <v/>
      </c>
      <c r="AG774" s="261" t="str" cm="1">
        <f t="array" ref="AG774">IF(A774="","",INDEX(근로조건!$A$5:$AF$1048576,MATCH(A774,근로조건!$A$5:$A$1048576,0)+0,11))</f>
        <v/>
      </c>
      <c r="AH774" s="261" t="str" cm="1">
        <f t="array" ref="AH774">IF(A774="","",INDEX(근로조건!$A$5:$AF$1048576,MATCH(A774,근로조건!$A$5:$A$1048576,0)+0,19))</f>
        <v/>
      </c>
      <c r="AI774" s="262" t="str" cm="1">
        <f t="array" ref="AI774">IF(A774="","",INDEX(근로조건!$A$5:$AF$1048576,MATCH(A774,근로조건!$A$5:$A$1048576,0)+0,17))</f>
        <v/>
      </c>
      <c r="AJ774" s="253"/>
      <c r="AK774" s="253"/>
      <c r="AL774" s="253" t="str" cm="1">
        <f t="array" ref="AL774">IF(A774="","",INDEX(근로조건!$A$5:$AF$1048576,MATCH(A774,근로조건!$A$5:$A$1048576,0)+0,20))</f>
        <v/>
      </c>
      <c r="AM774" s="253"/>
      <c r="AN774" s="253"/>
      <c r="AO774" s="253"/>
      <c r="AP774" s="260"/>
      <c r="AQ774" s="123"/>
      <c r="AR774" s="166"/>
      <c r="AS774" s="267"/>
      <c r="AT774" s="266"/>
      <c r="AU774" s="266"/>
      <c r="AV774" s="266"/>
    </row>
    <row r="775" spans="1:48" x14ac:dyDescent="0.3">
      <c r="A775" s="52"/>
      <c r="B775" s="54"/>
      <c r="C775" s="53"/>
      <c r="D775" s="53"/>
      <c r="E775" s="53"/>
      <c r="F775" s="57"/>
      <c r="G775" s="57"/>
      <c r="H775" s="52"/>
      <c r="I775" s="53"/>
      <c r="J775" s="53"/>
      <c r="K775" s="95"/>
      <c r="L775" s="52"/>
      <c r="M775" s="52"/>
      <c r="N775" s="54"/>
      <c r="O775" s="254" t="str" cm="1">
        <f t="array" ref="O775">IF(A775="","",INDEX(근로조건!$A$5:$Y$1048576,MATCH(A775,근로조건!$A$5:$A$1048576,0)+0,15))</f>
        <v/>
      </c>
      <c r="P775" s="255" t="str" cm="1">
        <f t="array" ref="P775">IF(A775="","",INDEX(근로조건!$A$5:$Y$1048576,MATCH(A775,근로조건!$A$5:$A$1048576,0)+0,16))</f>
        <v/>
      </c>
      <c r="Q775" s="256" t="str" cm="1">
        <f t="array" ref="Q775">IF(A775="","",INDEX(근로조건!$A$5:$ZZ$1048576,MATCH(A775,근로조건!$A$5:$A$1048576,0)+0,21))</f>
        <v/>
      </c>
      <c r="R775" s="61"/>
      <c r="S775" s="61"/>
      <c r="T775" s="61"/>
      <c r="U775" s="61"/>
      <c r="V775" s="61"/>
      <c r="W775" s="61"/>
      <c r="X775" s="61"/>
      <c r="Y775" s="61"/>
      <c r="Z775" s="260" t="str">
        <f t="shared" si="39"/>
        <v/>
      </c>
      <c r="AA775" s="260" t="str">
        <f t="shared" si="40"/>
        <v/>
      </c>
      <c r="AB775" s="260" t="str" cm="1">
        <f t="array" ref="AB775">IFERROR(IF(A775="","",INDEX(근로조건!$A$5:$Z$1048576,MATCH(A775,근로조건!$A$5:$A$1048576,0)+0,17)-INDEX(근로조건!$A$5:$Z$1048576,MATCH(A775,근로조건!$A$5:$A$1048576,0)+0,11))*B775,"")</f>
        <v/>
      </c>
      <c r="AC775" s="260" t="str">
        <f t="shared" si="41"/>
        <v/>
      </c>
      <c r="AD775" s="260" t="str" cm="1">
        <f t="array" ref="AD775">IFERROR(IF(A775="","",INDEX(근로조건!$A$5:$L$1048576,MATCH(A775,근로조건!$A$5:$A$1048576,0)+0,12))*B775,"")</f>
        <v/>
      </c>
      <c r="AE775" s="261" t="str" cm="1">
        <f t="array" ref="AE775">IF(A775="","",INDEX(근로조건!$A$5:$AF$1048576,MATCH(A775,근로조건!$A$5:$A$1048576,0)+0,13))</f>
        <v/>
      </c>
      <c r="AF775" s="262" t="str" cm="1">
        <f t="array" ref="AF775">IF(A775="","",INDEX(근로조건!$A$5:$AF$1048576,MATCH(A775,근로조건!$A$5:$A$1048576,0)+0,14))</f>
        <v/>
      </c>
      <c r="AG775" s="261" t="str" cm="1">
        <f t="array" ref="AG775">IF(A775="","",INDEX(근로조건!$A$5:$AF$1048576,MATCH(A775,근로조건!$A$5:$A$1048576,0)+0,11))</f>
        <v/>
      </c>
      <c r="AH775" s="261" t="str" cm="1">
        <f t="array" ref="AH775">IF(A775="","",INDEX(근로조건!$A$5:$AF$1048576,MATCH(A775,근로조건!$A$5:$A$1048576,0)+0,19))</f>
        <v/>
      </c>
      <c r="AI775" s="262" t="str" cm="1">
        <f t="array" ref="AI775">IF(A775="","",INDEX(근로조건!$A$5:$AF$1048576,MATCH(A775,근로조건!$A$5:$A$1048576,0)+0,17))</f>
        <v/>
      </c>
      <c r="AJ775" s="253"/>
      <c r="AK775" s="253"/>
      <c r="AL775" s="253" t="str" cm="1">
        <f t="array" ref="AL775">IF(A775="","",INDEX(근로조건!$A$5:$AF$1048576,MATCH(A775,근로조건!$A$5:$A$1048576,0)+0,20))</f>
        <v/>
      </c>
      <c r="AM775" s="253"/>
      <c r="AN775" s="253"/>
      <c r="AO775" s="253"/>
      <c r="AP775" s="260"/>
      <c r="AQ775" s="123"/>
      <c r="AR775" s="166"/>
      <c r="AS775" s="267"/>
      <c r="AT775" s="266"/>
      <c r="AU775" s="266"/>
      <c r="AV775" s="266"/>
    </row>
    <row r="776" spans="1:48" x14ac:dyDescent="0.3">
      <c r="A776" s="52"/>
      <c r="B776" s="54"/>
      <c r="C776" s="53"/>
      <c r="D776" s="53"/>
      <c r="E776" s="53"/>
      <c r="F776" s="57"/>
      <c r="G776" s="57"/>
      <c r="H776" s="52"/>
      <c r="I776" s="53"/>
      <c r="J776" s="53"/>
      <c r="K776" s="95"/>
      <c r="L776" s="52"/>
      <c r="M776" s="52"/>
      <c r="N776" s="54"/>
      <c r="O776" s="254" t="str" cm="1">
        <f t="array" ref="O776">IF(A776="","",INDEX(근로조건!$A$5:$Y$1048576,MATCH(A776,근로조건!$A$5:$A$1048576,0)+0,15))</f>
        <v/>
      </c>
      <c r="P776" s="255" t="str" cm="1">
        <f t="array" ref="P776">IF(A776="","",INDEX(근로조건!$A$5:$Y$1048576,MATCH(A776,근로조건!$A$5:$A$1048576,0)+0,16))</f>
        <v/>
      </c>
      <c r="Q776" s="256" t="str" cm="1">
        <f t="array" ref="Q776">IF(A776="","",INDEX(근로조건!$A$5:$ZZ$1048576,MATCH(A776,근로조건!$A$5:$A$1048576,0)+0,21))</f>
        <v/>
      </c>
      <c r="R776" s="61"/>
      <c r="S776" s="61"/>
      <c r="T776" s="61"/>
      <c r="U776" s="61"/>
      <c r="V776" s="61"/>
      <c r="W776" s="61"/>
      <c r="X776" s="61"/>
      <c r="Y776" s="61"/>
      <c r="Z776" s="260" t="str">
        <f t="shared" si="39"/>
        <v/>
      </c>
      <c r="AA776" s="260" t="str">
        <f t="shared" si="40"/>
        <v/>
      </c>
      <c r="AB776" s="260" t="str" cm="1">
        <f t="array" ref="AB776">IFERROR(IF(A776="","",INDEX(근로조건!$A$5:$Z$1048576,MATCH(A776,근로조건!$A$5:$A$1048576,0)+0,17)-INDEX(근로조건!$A$5:$Z$1048576,MATCH(A776,근로조건!$A$5:$A$1048576,0)+0,11))*B776,"")</f>
        <v/>
      </c>
      <c r="AC776" s="260" t="str">
        <f t="shared" si="41"/>
        <v/>
      </c>
      <c r="AD776" s="260" t="str" cm="1">
        <f t="array" ref="AD776">IFERROR(IF(A776="","",INDEX(근로조건!$A$5:$L$1048576,MATCH(A776,근로조건!$A$5:$A$1048576,0)+0,12))*B776,"")</f>
        <v/>
      </c>
      <c r="AE776" s="261" t="str" cm="1">
        <f t="array" ref="AE776">IF(A776="","",INDEX(근로조건!$A$5:$AF$1048576,MATCH(A776,근로조건!$A$5:$A$1048576,0)+0,13))</f>
        <v/>
      </c>
      <c r="AF776" s="262" t="str" cm="1">
        <f t="array" ref="AF776">IF(A776="","",INDEX(근로조건!$A$5:$AF$1048576,MATCH(A776,근로조건!$A$5:$A$1048576,0)+0,14))</f>
        <v/>
      </c>
      <c r="AG776" s="261" t="str" cm="1">
        <f t="array" ref="AG776">IF(A776="","",INDEX(근로조건!$A$5:$AF$1048576,MATCH(A776,근로조건!$A$5:$A$1048576,0)+0,11))</f>
        <v/>
      </c>
      <c r="AH776" s="261" t="str" cm="1">
        <f t="array" ref="AH776">IF(A776="","",INDEX(근로조건!$A$5:$AF$1048576,MATCH(A776,근로조건!$A$5:$A$1048576,0)+0,19))</f>
        <v/>
      </c>
      <c r="AI776" s="262" t="str" cm="1">
        <f t="array" ref="AI776">IF(A776="","",INDEX(근로조건!$A$5:$AF$1048576,MATCH(A776,근로조건!$A$5:$A$1048576,0)+0,17))</f>
        <v/>
      </c>
      <c r="AJ776" s="253"/>
      <c r="AK776" s="253"/>
      <c r="AL776" s="253" t="str" cm="1">
        <f t="array" ref="AL776">IF(A776="","",INDEX(근로조건!$A$5:$AF$1048576,MATCH(A776,근로조건!$A$5:$A$1048576,0)+0,20))</f>
        <v/>
      </c>
      <c r="AM776" s="253"/>
      <c r="AN776" s="253"/>
      <c r="AO776" s="253"/>
      <c r="AP776" s="260"/>
      <c r="AQ776" s="123"/>
      <c r="AR776" s="166"/>
      <c r="AS776" s="267"/>
      <c r="AT776" s="266"/>
      <c r="AU776" s="266"/>
      <c r="AV776" s="266"/>
    </row>
    <row r="777" spans="1:48" x14ac:dyDescent="0.3">
      <c r="A777" s="52"/>
      <c r="B777" s="54"/>
      <c r="C777" s="53"/>
      <c r="D777" s="53"/>
      <c r="E777" s="53"/>
      <c r="F777" s="57"/>
      <c r="G777" s="57"/>
      <c r="H777" s="52"/>
      <c r="I777" s="53"/>
      <c r="J777" s="53"/>
      <c r="K777" s="95"/>
      <c r="L777" s="52"/>
      <c r="M777" s="52"/>
      <c r="N777" s="54"/>
      <c r="O777" s="254" t="str" cm="1">
        <f t="array" ref="O777">IF(A777="","",INDEX(근로조건!$A$5:$Y$1048576,MATCH(A777,근로조건!$A$5:$A$1048576,0)+0,15))</f>
        <v/>
      </c>
      <c r="P777" s="255" t="str" cm="1">
        <f t="array" ref="P777">IF(A777="","",INDEX(근로조건!$A$5:$Y$1048576,MATCH(A777,근로조건!$A$5:$A$1048576,0)+0,16))</f>
        <v/>
      </c>
      <c r="Q777" s="256" t="str" cm="1">
        <f t="array" ref="Q777">IF(A777="","",INDEX(근로조건!$A$5:$ZZ$1048576,MATCH(A777,근로조건!$A$5:$A$1048576,0)+0,21))</f>
        <v/>
      </c>
      <c r="R777" s="61"/>
      <c r="S777" s="61"/>
      <c r="T777" s="61"/>
      <c r="U777" s="61"/>
      <c r="V777" s="61"/>
      <c r="W777" s="61"/>
      <c r="X777" s="61"/>
      <c r="Y777" s="61"/>
      <c r="Z777" s="260" t="str">
        <f t="shared" si="39"/>
        <v/>
      </c>
      <c r="AA777" s="260" t="str">
        <f t="shared" si="40"/>
        <v/>
      </c>
      <c r="AB777" s="260" t="str" cm="1">
        <f t="array" ref="AB777">IFERROR(IF(A777="","",INDEX(근로조건!$A$5:$Z$1048576,MATCH(A777,근로조건!$A$5:$A$1048576,0)+0,17)-INDEX(근로조건!$A$5:$Z$1048576,MATCH(A777,근로조건!$A$5:$A$1048576,0)+0,11))*B777,"")</f>
        <v/>
      </c>
      <c r="AC777" s="260" t="str">
        <f t="shared" si="41"/>
        <v/>
      </c>
      <c r="AD777" s="260" t="str" cm="1">
        <f t="array" ref="AD777">IFERROR(IF(A777="","",INDEX(근로조건!$A$5:$L$1048576,MATCH(A777,근로조건!$A$5:$A$1048576,0)+0,12))*B777,"")</f>
        <v/>
      </c>
      <c r="AE777" s="261" t="str" cm="1">
        <f t="array" ref="AE777">IF(A777="","",INDEX(근로조건!$A$5:$AF$1048576,MATCH(A777,근로조건!$A$5:$A$1048576,0)+0,13))</f>
        <v/>
      </c>
      <c r="AF777" s="262" t="str" cm="1">
        <f t="array" ref="AF777">IF(A777="","",INDEX(근로조건!$A$5:$AF$1048576,MATCH(A777,근로조건!$A$5:$A$1048576,0)+0,14))</f>
        <v/>
      </c>
      <c r="AG777" s="261" t="str" cm="1">
        <f t="array" ref="AG777">IF(A777="","",INDEX(근로조건!$A$5:$AF$1048576,MATCH(A777,근로조건!$A$5:$A$1048576,0)+0,11))</f>
        <v/>
      </c>
      <c r="AH777" s="261" t="str" cm="1">
        <f t="array" ref="AH777">IF(A777="","",INDEX(근로조건!$A$5:$AF$1048576,MATCH(A777,근로조건!$A$5:$A$1048576,0)+0,19))</f>
        <v/>
      </c>
      <c r="AI777" s="262" t="str" cm="1">
        <f t="array" ref="AI777">IF(A777="","",INDEX(근로조건!$A$5:$AF$1048576,MATCH(A777,근로조건!$A$5:$A$1048576,0)+0,17))</f>
        <v/>
      </c>
      <c r="AJ777" s="253"/>
      <c r="AK777" s="253"/>
      <c r="AL777" s="253" t="str" cm="1">
        <f t="array" ref="AL777">IF(A777="","",INDEX(근로조건!$A$5:$AF$1048576,MATCH(A777,근로조건!$A$5:$A$1048576,0)+0,20))</f>
        <v/>
      </c>
      <c r="AM777" s="253"/>
      <c r="AN777" s="253"/>
      <c r="AO777" s="253"/>
      <c r="AP777" s="260"/>
      <c r="AQ777" s="123"/>
      <c r="AR777" s="166"/>
      <c r="AS777" s="267"/>
      <c r="AT777" s="266"/>
      <c r="AU777" s="266"/>
      <c r="AV777" s="266"/>
    </row>
    <row r="778" spans="1:48" x14ac:dyDescent="0.3">
      <c r="A778" s="52"/>
      <c r="B778" s="54"/>
      <c r="C778" s="53"/>
      <c r="D778" s="53"/>
      <c r="E778" s="53"/>
      <c r="F778" s="57"/>
      <c r="G778" s="57"/>
      <c r="H778" s="52"/>
      <c r="I778" s="53"/>
      <c r="J778" s="53"/>
      <c r="K778" s="95"/>
      <c r="L778" s="52"/>
      <c r="M778" s="52"/>
      <c r="N778" s="54"/>
      <c r="O778" s="254" t="str" cm="1">
        <f t="array" ref="O778">IF(A778="","",INDEX(근로조건!$A$5:$Y$1048576,MATCH(A778,근로조건!$A$5:$A$1048576,0)+0,15))</f>
        <v/>
      </c>
      <c r="P778" s="255" t="str" cm="1">
        <f t="array" ref="P778">IF(A778="","",INDEX(근로조건!$A$5:$Y$1048576,MATCH(A778,근로조건!$A$5:$A$1048576,0)+0,16))</f>
        <v/>
      </c>
      <c r="Q778" s="256" t="str" cm="1">
        <f t="array" ref="Q778">IF(A778="","",INDEX(근로조건!$A$5:$ZZ$1048576,MATCH(A778,근로조건!$A$5:$A$1048576,0)+0,21))</f>
        <v/>
      </c>
      <c r="R778" s="61"/>
      <c r="S778" s="61"/>
      <c r="T778" s="61"/>
      <c r="U778" s="61"/>
      <c r="V778" s="61"/>
      <c r="W778" s="61"/>
      <c r="X778" s="61"/>
      <c r="Y778" s="61"/>
      <c r="Z778" s="260" t="str">
        <f t="shared" si="39"/>
        <v/>
      </c>
      <c r="AA778" s="260" t="str">
        <f t="shared" si="40"/>
        <v/>
      </c>
      <c r="AB778" s="260" t="str" cm="1">
        <f t="array" ref="AB778">IFERROR(IF(A778="","",INDEX(근로조건!$A$5:$Z$1048576,MATCH(A778,근로조건!$A$5:$A$1048576,0)+0,17)-INDEX(근로조건!$A$5:$Z$1048576,MATCH(A778,근로조건!$A$5:$A$1048576,0)+0,11))*B778,"")</f>
        <v/>
      </c>
      <c r="AC778" s="260" t="str">
        <f t="shared" si="41"/>
        <v/>
      </c>
      <c r="AD778" s="260" t="str" cm="1">
        <f t="array" ref="AD778">IFERROR(IF(A778="","",INDEX(근로조건!$A$5:$L$1048576,MATCH(A778,근로조건!$A$5:$A$1048576,0)+0,12))*B778,"")</f>
        <v/>
      </c>
      <c r="AE778" s="261" t="str" cm="1">
        <f t="array" ref="AE778">IF(A778="","",INDEX(근로조건!$A$5:$AF$1048576,MATCH(A778,근로조건!$A$5:$A$1048576,0)+0,13))</f>
        <v/>
      </c>
      <c r="AF778" s="262" t="str" cm="1">
        <f t="array" ref="AF778">IF(A778="","",INDEX(근로조건!$A$5:$AF$1048576,MATCH(A778,근로조건!$A$5:$A$1048576,0)+0,14))</f>
        <v/>
      </c>
      <c r="AG778" s="261" t="str" cm="1">
        <f t="array" ref="AG778">IF(A778="","",INDEX(근로조건!$A$5:$AF$1048576,MATCH(A778,근로조건!$A$5:$A$1048576,0)+0,11))</f>
        <v/>
      </c>
      <c r="AH778" s="261" t="str" cm="1">
        <f t="array" ref="AH778">IF(A778="","",INDEX(근로조건!$A$5:$AF$1048576,MATCH(A778,근로조건!$A$5:$A$1048576,0)+0,19))</f>
        <v/>
      </c>
      <c r="AI778" s="262" t="str" cm="1">
        <f t="array" ref="AI778">IF(A778="","",INDEX(근로조건!$A$5:$AF$1048576,MATCH(A778,근로조건!$A$5:$A$1048576,0)+0,17))</f>
        <v/>
      </c>
      <c r="AJ778" s="253"/>
      <c r="AK778" s="253"/>
      <c r="AL778" s="253" t="str" cm="1">
        <f t="array" ref="AL778">IF(A778="","",INDEX(근로조건!$A$5:$AF$1048576,MATCH(A778,근로조건!$A$5:$A$1048576,0)+0,20))</f>
        <v/>
      </c>
      <c r="AM778" s="253"/>
      <c r="AN778" s="253"/>
      <c r="AO778" s="253"/>
      <c r="AP778" s="260"/>
      <c r="AQ778" s="123"/>
      <c r="AR778" s="166"/>
      <c r="AS778" s="267"/>
      <c r="AT778" s="266"/>
      <c r="AU778" s="266"/>
      <c r="AV778" s="266"/>
    </row>
    <row r="779" spans="1:48" x14ac:dyDescent="0.3">
      <c r="A779" s="52"/>
      <c r="B779" s="54"/>
      <c r="C779" s="53"/>
      <c r="D779" s="53"/>
      <c r="E779" s="53"/>
      <c r="F779" s="57"/>
      <c r="G779" s="57"/>
      <c r="H779" s="52"/>
      <c r="I779" s="53"/>
      <c r="J779" s="53"/>
      <c r="K779" s="95"/>
      <c r="L779" s="52"/>
      <c r="M779" s="52"/>
      <c r="N779" s="54"/>
      <c r="O779" s="254" t="str" cm="1">
        <f t="array" ref="O779">IF(A779="","",INDEX(근로조건!$A$5:$Y$1048576,MATCH(A779,근로조건!$A$5:$A$1048576,0)+0,15))</f>
        <v/>
      </c>
      <c r="P779" s="255" t="str" cm="1">
        <f t="array" ref="P779">IF(A779="","",INDEX(근로조건!$A$5:$Y$1048576,MATCH(A779,근로조건!$A$5:$A$1048576,0)+0,16))</f>
        <v/>
      </c>
      <c r="Q779" s="256" t="str" cm="1">
        <f t="array" ref="Q779">IF(A779="","",INDEX(근로조건!$A$5:$ZZ$1048576,MATCH(A779,근로조건!$A$5:$A$1048576,0)+0,21))</f>
        <v/>
      </c>
      <c r="R779" s="61"/>
      <c r="S779" s="61"/>
      <c r="T779" s="61"/>
      <c r="U779" s="61"/>
      <c r="V779" s="61"/>
      <c r="W779" s="61"/>
      <c r="X779" s="61"/>
      <c r="Y779" s="61"/>
      <c r="Z779" s="260" t="str">
        <f t="shared" si="39"/>
        <v/>
      </c>
      <c r="AA779" s="260" t="str">
        <f t="shared" si="40"/>
        <v/>
      </c>
      <c r="AB779" s="260" t="str" cm="1">
        <f t="array" ref="AB779">IFERROR(IF(A779="","",INDEX(근로조건!$A$5:$Z$1048576,MATCH(A779,근로조건!$A$5:$A$1048576,0)+0,17)-INDEX(근로조건!$A$5:$Z$1048576,MATCH(A779,근로조건!$A$5:$A$1048576,0)+0,11))*B779,"")</f>
        <v/>
      </c>
      <c r="AC779" s="260" t="str">
        <f t="shared" si="41"/>
        <v/>
      </c>
      <c r="AD779" s="260" t="str" cm="1">
        <f t="array" ref="AD779">IFERROR(IF(A779="","",INDEX(근로조건!$A$5:$L$1048576,MATCH(A779,근로조건!$A$5:$A$1048576,0)+0,12))*B779,"")</f>
        <v/>
      </c>
      <c r="AE779" s="261" t="str" cm="1">
        <f t="array" ref="AE779">IF(A779="","",INDEX(근로조건!$A$5:$AF$1048576,MATCH(A779,근로조건!$A$5:$A$1048576,0)+0,13))</f>
        <v/>
      </c>
      <c r="AF779" s="262" t="str" cm="1">
        <f t="array" ref="AF779">IF(A779="","",INDEX(근로조건!$A$5:$AF$1048576,MATCH(A779,근로조건!$A$5:$A$1048576,0)+0,14))</f>
        <v/>
      </c>
      <c r="AG779" s="261" t="str" cm="1">
        <f t="array" ref="AG779">IF(A779="","",INDEX(근로조건!$A$5:$AF$1048576,MATCH(A779,근로조건!$A$5:$A$1048576,0)+0,11))</f>
        <v/>
      </c>
      <c r="AH779" s="261" t="str" cm="1">
        <f t="array" ref="AH779">IF(A779="","",INDEX(근로조건!$A$5:$AF$1048576,MATCH(A779,근로조건!$A$5:$A$1048576,0)+0,19))</f>
        <v/>
      </c>
      <c r="AI779" s="262" t="str" cm="1">
        <f t="array" ref="AI779">IF(A779="","",INDEX(근로조건!$A$5:$AF$1048576,MATCH(A779,근로조건!$A$5:$A$1048576,0)+0,17))</f>
        <v/>
      </c>
      <c r="AJ779" s="253"/>
      <c r="AK779" s="253"/>
      <c r="AL779" s="253" t="str" cm="1">
        <f t="array" ref="AL779">IF(A779="","",INDEX(근로조건!$A$5:$AF$1048576,MATCH(A779,근로조건!$A$5:$A$1048576,0)+0,20))</f>
        <v/>
      </c>
      <c r="AM779" s="253"/>
      <c r="AN779" s="253"/>
      <c r="AO779" s="253"/>
      <c r="AP779" s="260"/>
      <c r="AQ779" s="123"/>
      <c r="AR779" s="166"/>
      <c r="AS779" s="267"/>
      <c r="AT779" s="266"/>
      <c r="AU779" s="266"/>
      <c r="AV779" s="266"/>
    </row>
    <row r="780" spans="1:48" x14ac:dyDescent="0.3">
      <c r="A780" s="52"/>
      <c r="B780" s="54"/>
      <c r="C780" s="53"/>
      <c r="D780" s="53"/>
      <c r="E780" s="53"/>
      <c r="F780" s="57"/>
      <c r="G780" s="57"/>
      <c r="H780" s="52"/>
      <c r="I780" s="53"/>
      <c r="J780" s="53"/>
      <c r="K780" s="95"/>
      <c r="L780" s="52"/>
      <c r="M780" s="52"/>
      <c r="N780" s="54"/>
      <c r="O780" s="254" t="str" cm="1">
        <f t="array" ref="O780">IF(A780="","",INDEX(근로조건!$A$5:$Y$1048576,MATCH(A780,근로조건!$A$5:$A$1048576,0)+0,15))</f>
        <v/>
      </c>
      <c r="P780" s="255" t="str" cm="1">
        <f t="array" ref="P780">IF(A780="","",INDEX(근로조건!$A$5:$Y$1048576,MATCH(A780,근로조건!$A$5:$A$1048576,0)+0,16))</f>
        <v/>
      </c>
      <c r="Q780" s="256" t="str" cm="1">
        <f t="array" ref="Q780">IF(A780="","",INDEX(근로조건!$A$5:$ZZ$1048576,MATCH(A780,근로조건!$A$5:$A$1048576,0)+0,21))</f>
        <v/>
      </c>
      <c r="R780" s="61"/>
      <c r="S780" s="61"/>
      <c r="T780" s="61"/>
      <c r="U780" s="61"/>
      <c r="V780" s="61"/>
      <c r="W780" s="61"/>
      <c r="X780" s="61"/>
      <c r="Y780" s="61"/>
      <c r="Z780" s="260" t="str">
        <f t="shared" si="39"/>
        <v/>
      </c>
      <c r="AA780" s="260" t="str">
        <f t="shared" si="40"/>
        <v/>
      </c>
      <c r="AB780" s="260" t="str" cm="1">
        <f t="array" ref="AB780">IFERROR(IF(A780="","",INDEX(근로조건!$A$5:$Z$1048576,MATCH(A780,근로조건!$A$5:$A$1048576,0)+0,17)-INDEX(근로조건!$A$5:$Z$1048576,MATCH(A780,근로조건!$A$5:$A$1048576,0)+0,11))*B780,"")</f>
        <v/>
      </c>
      <c r="AC780" s="260" t="str">
        <f t="shared" si="41"/>
        <v/>
      </c>
      <c r="AD780" s="260" t="str" cm="1">
        <f t="array" ref="AD780">IFERROR(IF(A780="","",INDEX(근로조건!$A$5:$L$1048576,MATCH(A780,근로조건!$A$5:$A$1048576,0)+0,12))*B780,"")</f>
        <v/>
      </c>
      <c r="AE780" s="261" t="str" cm="1">
        <f t="array" ref="AE780">IF(A780="","",INDEX(근로조건!$A$5:$AF$1048576,MATCH(A780,근로조건!$A$5:$A$1048576,0)+0,13))</f>
        <v/>
      </c>
      <c r="AF780" s="262" t="str" cm="1">
        <f t="array" ref="AF780">IF(A780="","",INDEX(근로조건!$A$5:$AF$1048576,MATCH(A780,근로조건!$A$5:$A$1048576,0)+0,14))</f>
        <v/>
      </c>
      <c r="AG780" s="261" t="str" cm="1">
        <f t="array" ref="AG780">IF(A780="","",INDEX(근로조건!$A$5:$AF$1048576,MATCH(A780,근로조건!$A$5:$A$1048576,0)+0,11))</f>
        <v/>
      </c>
      <c r="AH780" s="261" t="str" cm="1">
        <f t="array" ref="AH780">IF(A780="","",INDEX(근로조건!$A$5:$AF$1048576,MATCH(A780,근로조건!$A$5:$A$1048576,0)+0,19))</f>
        <v/>
      </c>
      <c r="AI780" s="262" t="str" cm="1">
        <f t="array" ref="AI780">IF(A780="","",INDEX(근로조건!$A$5:$AF$1048576,MATCH(A780,근로조건!$A$5:$A$1048576,0)+0,17))</f>
        <v/>
      </c>
      <c r="AJ780" s="253"/>
      <c r="AK780" s="253"/>
      <c r="AL780" s="253" t="str" cm="1">
        <f t="array" ref="AL780">IF(A780="","",INDEX(근로조건!$A$5:$AF$1048576,MATCH(A780,근로조건!$A$5:$A$1048576,0)+0,20))</f>
        <v/>
      </c>
      <c r="AM780" s="253"/>
      <c r="AN780" s="253"/>
      <c r="AO780" s="253"/>
      <c r="AP780" s="260"/>
      <c r="AQ780" s="123"/>
      <c r="AR780" s="166"/>
      <c r="AS780" s="267"/>
      <c r="AT780" s="266"/>
      <c r="AU780" s="266"/>
      <c r="AV780" s="266"/>
    </row>
    <row r="781" spans="1:48" x14ac:dyDescent="0.3">
      <c r="A781" s="52"/>
      <c r="B781" s="54"/>
      <c r="C781" s="53"/>
      <c r="D781" s="53"/>
      <c r="E781" s="53"/>
      <c r="F781" s="57"/>
      <c r="G781" s="57"/>
      <c r="H781" s="52"/>
      <c r="I781" s="53"/>
      <c r="J781" s="53"/>
      <c r="K781" s="95"/>
      <c r="L781" s="52"/>
      <c r="M781" s="52"/>
      <c r="N781" s="54"/>
      <c r="O781" s="254" t="str" cm="1">
        <f t="array" ref="O781">IF(A781="","",INDEX(근로조건!$A$5:$Y$1048576,MATCH(A781,근로조건!$A$5:$A$1048576,0)+0,15))</f>
        <v/>
      </c>
      <c r="P781" s="255" t="str" cm="1">
        <f t="array" ref="P781">IF(A781="","",INDEX(근로조건!$A$5:$Y$1048576,MATCH(A781,근로조건!$A$5:$A$1048576,0)+0,16))</f>
        <v/>
      </c>
      <c r="Q781" s="256" t="str" cm="1">
        <f t="array" ref="Q781">IF(A781="","",INDEX(근로조건!$A$5:$ZZ$1048576,MATCH(A781,근로조건!$A$5:$A$1048576,0)+0,21))</f>
        <v/>
      </c>
      <c r="R781" s="61"/>
      <c r="S781" s="61"/>
      <c r="T781" s="61"/>
      <c r="U781" s="61"/>
      <c r="V781" s="61"/>
      <c r="W781" s="61"/>
      <c r="X781" s="61"/>
      <c r="Y781" s="61"/>
      <c r="Z781" s="260" t="str">
        <f t="shared" si="39"/>
        <v/>
      </c>
      <c r="AA781" s="260" t="str">
        <f t="shared" si="40"/>
        <v/>
      </c>
      <c r="AB781" s="260" t="str" cm="1">
        <f t="array" ref="AB781">IFERROR(IF(A781="","",INDEX(근로조건!$A$5:$Z$1048576,MATCH(A781,근로조건!$A$5:$A$1048576,0)+0,17)-INDEX(근로조건!$A$5:$Z$1048576,MATCH(A781,근로조건!$A$5:$A$1048576,0)+0,11))*B781,"")</f>
        <v/>
      </c>
      <c r="AC781" s="260" t="str">
        <f t="shared" si="41"/>
        <v/>
      </c>
      <c r="AD781" s="260" t="str" cm="1">
        <f t="array" ref="AD781">IFERROR(IF(A781="","",INDEX(근로조건!$A$5:$L$1048576,MATCH(A781,근로조건!$A$5:$A$1048576,0)+0,12))*B781,"")</f>
        <v/>
      </c>
      <c r="AE781" s="261" t="str" cm="1">
        <f t="array" ref="AE781">IF(A781="","",INDEX(근로조건!$A$5:$AF$1048576,MATCH(A781,근로조건!$A$5:$A$1048576,0)+0,13))</f>
        <v/>
      </c>
      <c r="AF781" s="262" t="str" cm="1">
        <f t="array" ref="AF781">IF(A781="","",INDEX(근로조건!$A$5:$AF$1048576,MATCH(A781,근로조건!$A$5:$A$1048576,0)+0,14))</f>
        <v/>
      </c>
      <c r="AG781" s="261" t="str" cm="1">
        <f t="array" ref="AG781">IF(A781="","",INDEX(근로조건!$A$5:$AF$1048576,MATCH(A781,근로조건!$A$5:$A$1048576,0)+0,11))</f>
        <v/>
      </c>
      <c r="AH781" s="261" t="str" cm="1">
        <f t="array" ref="AH781">IF(A781="","",INDEX(근로조건!$A$5:$AF$1048576,MATCH(A781,근로조건!$A$5:$A$1048576,0)+0,19))</f>
        <v/>
      </c>
      <c r="AI781" s="262" t="str" cm="1">
        <f t="array" ref="AI781">IF(A781="","",INDEX(근로조건!$A$5:$AF$1048576,MATCH(A781,근로조건!$A$5:$A$1048576,0)+0,17))</f>
        <v/>
      </c>
      <c r="AJ781" s="253"/>
      <c r="AK781" s="253"/>
      <c r="AL781" s="253" t="str" cm="1">
        <f t="array" ref="AL781">IF(A781="","",INDEX(근로조건!$A$5:$AF$1048576,MATCH(A781,근로조건!$A$5:$A$1048576,0)+0,20))</f>
        <v/>
      </c>
      <c r="AM781" s="253"/>
      <c r="AN781" s="253"/>
      <c r="AO781" s="253"/>
      <c r="AP781" s="260"/>
      <c r="AQ781" s="123"/>
      <c r="AR781" s="166"/>
      <c r="AS781" s="267"/>
      <c r="AT781" s="266"/>
      <c r="AU781" s="266"/>
      <c r="AV781" s="266"/>
    </row>
    <row r="782" spans="1:48" x14ac:dyDescent="0.3">
      <c r="A782" s="52"/>
      <c r="B782" s="54"/>
      <c r="C782" s="53"/>
      <c r="D782" s="53"/>
      <c r="E782" s="53"/>
      <c r="F782" s="57"/>
      <c r="G782" s="57"/>
      <c r="H782" s="52"/>
      <c r="I782" s="53"/>
      <c r="J782" s="53"/>
      <c r="K782" s="95"/>
      <c r="L782" s="52"/>
      <c r="M782" s="52"/>
      <c r="N782" s="54"/>
      <c r="O782" s="254" t="str" cm="1">
        <f t="array" ref="O782">IF(A782="","",INDEX(근로조건!$A$5:$Y$1048576,MATCH(A782,근로조건!$A$5:$A$1048576,0)+0,15))</f>
        <v/>
      </c>
      <c r="P782" s="255" t="str" cm="1">
        <f t="array" ref="P782">IF(A782="","",INDEX(근로조건!$A$5:$Y$1048576,MATCH(A782,근로조건!$A$5:$A$1048576,0)+0,16))</f>
        <v/>
      </c>
      <c r="Q782" s="256" t="str" cm="1">
        <f t="array" ref="Q782">IF(A782="","",INDEX(근로조건!$A$5:$ZZ$1048576,MATCH(A782,근로조건!$A$5:$A$1048576,0)+0,21))</f>
        <v/>
      </c>
      <c r="R782" s="61"/>
      <c r="S782" s="61"/>
      <c r="T782" s="61"/>
      <c r="U782" s="61"/>
      <c r="V782" s="61"/>
      <c r="W782" s="61"/>
      <c r="X782" s="61"/>
      <c r="Y782" s="61"/>
      <c r="Z782" s="260" t="str">
        <f t="shared" si="39"/>
        <v/>
      </c>
      <c r="AA782" s="260" t="str">
        <f t="shared" si="40"/>
        <v/>
      </c>
      <c r="AB782" s="260" t="str" cm="1">
        <f t="array" ref="AB782">IFERROR(IF(A782="","",INDEX(근로조건!$A$5:$Z$1048576,MATCH(A782,근로조건!$A$5:$A$1048576,0)+0,17)-INDEX(근로조건!$A$5:$Z$1048576,MATCH(A782,근로조건!$A$5:$A$1048576,0)+0,11))*B782,"")</f>
        <v/>
      </c>
      <c r="AC782" s="260" t="str">
        <f t="shared" si="41"/>
        <v/>
      </c>
      <c r="AD782" s="260" t="str" cm="1">
        <f t="array" ref="AD782">IFERROR(IF(A782="","",INDEX(근로조건!$A$5:$L$1048576,MATCH(A782,근로조건!$A$5:$A$1048576,0)+0,12))*B782,"")</f>
        <v/>
      </c>
      <c r="AE782" s="261" t="str" cm="1">
        <f t="array" ref="AE782">IF(A782="","",INDEX(근로조건!$A$5:$AF$1048576,MATCH(A782,근로조건!$A$5:$A$1048576,0)+0,13))</f>
        <v/>
      </c>
      <c r="AF782" s="262" t="str" cm="1">
        <f t="array" ref="AF782">IF(A782="","",INDEX(근로조건!$A$5:$AF$1048576,MATCH(A782,근로조건!$A$5:$A$1048576,0)+0,14))</f>
        <v/>
      </c>
      <c r="AG782" s="261" t="str" cm="1">
        <f t="array" ref="AG782">IF(A782="","",INDEX(근로조건!$A$5:$AF$1048576,MATCH(A782,근로조건!$A$5:$A$1048576,0)+0,11))</f>
        <v/>
      </c>
      <c r="AH782" s="261" t="str" cm="1">
        <f t="array" ref="AH782">IF(A782="","",INDEX(근로조건!$A$5:$AF$1048576,MATCH(A782,근로조건!$A$5:$A$1048576,0)+0,19))</f>
        <v/>
      </c>
      <c r="AI782" s="262" t="str" cm="1">
        <f t="array" ref="AI782">IF(A782="","",INDEX(근로조건!$A$5:$AF$1048576,MATCH(A782,근로조건!$A$5:$A$1048576,0)+0,17))</f>
        <v/>
      </c>
      <c r="AJ782" s="253"/>
      <c r="AK782" s="253"/>
      <c r="AL782" s="253" t="str" cm="1">
        <f t="array" ref="AL782">IF(A782="","",INDEX(근로조건!$A$5:$AF$1048576,MATCH(A782,근로조건!$A$5:$A$1048576,0)+0,20))</f>
        <v/>
      </c>
      <c r="AM782" s="253"/>
      <c r="AN782" s="253"/>
      <c r="AO782" s="253"/>
      <c r="AP782" s="260"/>
      <c r="AQ782" s="123"/>
      <c r="AR782" s="166"/>
      <c r="AS782" s="267"/>
      <c r="AT782" s="266"/>
      <c r="AU782" s="266"/>
      <c r="AV782" s="266"/>
    </row>
    <row r="783" spans="1:48" x14ac:dyDescent="0.3">
      <c r="A783" s="52"/>
      <c r="B783" s="54"/>
      <c r="C783" s="53"/>
      <c r="D783" s="53"/>
      <c r="E783" s="53"/>
      <c r="F783" s="57"/>
      <c r="G783" s="57"/>
      <c r="H783" s="52"/>
      <c r="I783" s="53"/>
      <c r="J783" s="53"/>
      <c r="K783" s="95"/>
      <c r="L783" s="52"/>
      <c r="M783" s="52"/>
      <c r="N783" s="54"/>
      <c r="O783" s="254" t="str" cm="1">
        <f t="array" ref="O783">IF(A783="","",INDEX(근로조건!$A$5:$Y$1048576,MATCH(A783,근로조건!$A$5:$A$1048576,0)+0,15))</f>
        <v/>
      </c>
      <c r="P783" s="255" t="str" cm="1">
        <f t="array" ref="P783">IF(A783="","",INDEX(근로조건!$A$5:$Y$1048576,MATCH(A783,근로조건!$A$5:$A$1048576,0)+0,16))</f>
        <v/>
      </c>
      <c r="Q783" s="256" t="str" cm="1">
        <f t="array" ref="Q783">IF(A783="","",INDEX(근로조건!$A$5:$ZZ$1048576,MATCH(A783,근로조건!$A$5:$A$1048576,0)+0,21))</f>
        <v/>
      </c>
      <c r="R783" s="61"/>
      <c r="S783" s="61"/>
      <c r="T783" s="61"/>
      <c r="U783" s="61"/>
      <c r="V783" s="61"/>
      <c r="W783" s="61"/>
      <c r="X783" s="61"/>
      <c r="Y783" s="61"/>
      <c r="Z783" s="260" t="str">
        <f t="shared" si="39"/>
        <v/>
      </c>
      <c r="AA783" s="260" t="str">
        <f t="shared" si="40"/>
        <v/>
      </c>
      <c r="AB783" s="260" t="str" cm="1">
        <f t="array" ref="AB783">IFERROR(IF(A783="","",INDEX(근로조건!$A$5:$Z$1048576,MATCH(A783,근로조건!$A$5:$A$1048576,0)+0,17)-INDEX(근로조건!$A$5:$Z$1048576,MATCH(A783,근로조건!$A$5:$A$1048576,0)+0,11))*B783,"")</f>
        <v/>
      </c>
      <c r="AC783" s="260" t="str">
        <f t="shared" si="41"/>
        <v/>
      </c>
      <c r="AD783" s="260" t="str" cm="1">
        <f t="array" ref="AD783">IFERROR(IF(A783="","",INDEX(근로조건!$A$5:$L$1048576,MATCH(A783,근로조건!$A$5:$A$1048576,0)+0,12))*B783,"")</f>
        <v/>
      </c>
      <c r="AE783" s="261" t="str" cm="1">
        <f t="array" ref="AE783">IF(A783="","",INDEX(근로조건!$A$5:$AF$1048576,MATCH(A783,근로조건!$A$5:$A$1048576,0)+0,13))</f>
        <v/>
      </c>
      <c r="AF783" s="262" t="str" cm="1">
        <f t="array" ref="AF783">IF(A783="","",INDEX(근로조건!$A$5:$AF$1048576,MATCH(A783,근로조건!$A$5:$A$1048576,0)+0,14))</f>
        <v/>
      </c>
      <c r="AG783" s="261" t="str" cm="1">
        <f t="array" ref="AG783">IF(A783="","",INDEX(근로조건!$A$5:$AF$1048576,MATCH(A783,근로조건!$A$5:$A$1048576,0)+0,11))</f>
        <v/>
      </c>
      <c r="AH783" s="261" t="str" cm="1">
        <f t="array" ref="AH783">IF(A783="","",INDEX(근로조건!$A$5:$AF$1048576,MATCH(A783,근로조건!$A$5:$A$1048576,0)+0,19))</f>
        <v/>
      </c>
      <c r="AI783" s="262" t="str" cm="1">
        <f t="array" ref="AI783">IF(A783="","",INDEX(근로조건!$A$5:$AF$1048576,MATCH(A783,근로조건!$A$5:$A$1048576,0)+0,17))</f>
        <v/>
      </c>
      <c r="AJ783" s="253"/>
      <c r="AK783" s="253"/>
      <c r="AL783" s="253" t="str" cm="1">
        <f t="array" ref="AL783">IF(A783="","",INDEX(근로조건!$A$5:$AF$1048576,MATCH(A783,근로조건!$A$5:$A$1048576,0)+0,20))</f>
        <v/>
      </c>
      <c r="AM783" s="253"/>
      <c r="AN783" s="253"/>
      <c r="AO783" s="253"/>
      <c r="AP783" s="260"/>
      <c r="AQ783" s="123"/>
      <c r="AR783" s="166"/>
      <c r="AS783" s="267"/>
      <c r="AT783" s="266"/>
      <c r="AU783" s="266"/>
      <c r="AV783" s="266"/>
    </row>
    <row r="784" spans="1:48" x14ac:dyDescent="0.3">
      <c r="A784" s="52"/>
      <c r="B784" s="54"/>
      <c r="C784" s="53"/>
      <c r="D784" s="53"/>
      <c r="E784" s="53"/>
      <c r="F784" s="57"/>
      <c r="G784" s="57"/>
      <c r="H784" s="52"/>
      <c r="I784" s="53"/>
      <c r="J784" s="53"/>
      <c r="K784" s="95"/>
      <c r="L784" s="52"/>
      <c r="M784" s="52"/>
      <c r="N784" s="54"/>
      <c r="O784" s="254" t="str" cm="1">
        <f t="array" ref="O784">IF(A784="","",INDEX(근로조건!$A$5:$Y$1048576,MATCH(A784,근로조건!$A$5:$A$1048576,0)+0,15))</f>
        <v/>
      </c>
      <c r="P784" s="255" t="str" cm="1">
        <f t="array" ref="P784">IF(A784="","",INDEX(근로조건!$A$5:$Y$1048576,MATCH(A784,근로조건!$A$5:$A$1048576,0)+0,16))</f>
        <v/>
      </c>
      <c r="Q784" s="256" t="str" cm="1">
        <f t="array" ref="Q784">IF(A784="","",INDEX(근로조건!$A$5:$ZZ$1048576,MATCH(A784,근로조건!$A$5:$A$1048576,0)+0,21))</f>
        <v/>
      </c>
      <c r="R784" s="61"/>
      <c r="S784" s="61"/>
      <c r="T784" s="61"/>
      <c r="U784" s="61"/>
      <c r="V784" s="61"/>
      <c r="W784" s="61"/>
      <c r="X784" s="61"/>
      <c r="Y784" s="61"/>
      <c r="Z784" s="260" t="str">
        <f t="shared" si="39"/>
        <v/>
      </c>
      <c r="AA784" s="260" t="str">
        <f t="shared" si="40"/>
        <v/>
      </c>
      <c r="AB784" s="260" t="str" cm="1">
        <f t="array" ref="AB784">IFERROR(IF(A784="","",INDEX(근로조건!$A$5:$Z$1048576,MATCH(A784,근로조건!$A$5:$A$1048576,0)+0,17)-INDEX(근로조건!$A$5:$Z$1048576,MATCH(A784,근로조건!$A$5:$A$1048576,0)+0,11))*B784,"")</f>
        <v/>
      </c>
      <c r="AC784" s="260" t="str">
        <f t="shared" si="41"/>
        <v/>
      </c>
      <c r="AD784" s="260" t="str" cm="1">
        <f t="array" ref="AD784">IFERROR(IF(A784="","",INDEX(근로조건!$A$5:$L$1048576,MATCH(A784,근로조건!$A$5:$A$1048576,0)+0,12))*B784,"")</f>
        <v/>
      </c>
      <c r="AE784" s="261" t="str" cm="1">
        <f t="array" ref="AE784">IF(A784="","",INDEX(근로조건!$A$5:$AF$1048576,MATCH(A784,근로조건!$A$5:$A$1048576,0)+0,13))</f>
        <v/>
      </c>
      <c r="AF784" s="262" t="str" cm="1">
        <f t="array" ref="AF784">IF(A784="","",INDEX(근로조건!$A$5:$AF$1048576,MATCH(A784,근로조건!$A$5:$A$1048576,0)+0,14))</f>
        <v/>
      </c>
      <c r="AG784" s="261" t="str" cm="1">
        <f t="array" ref="AG784">IF(A784="","",INDEX(근로조건!$A$5:$AF$1048576,MATCH(A784,근로조건!$A$5:$A$1048576,0)+0,11))</f>
        <v/>
      </c>
      <c r="AH784" s="261" t="str" cm="1">
        <f t="array" ref="AH784">IF(A784="","",INDEX(근로조건!$A$5:$AF$1048576,MATCH(A784,근로조건!$A$5:$A$1048576,0)+0,19))</f>
        <v/>
      </c>
      <c r="AI784" s="262" t="str" cm="1">
        <f t="array" ref="AI784">IF(A784="","",INDEX(근로조건!$A$5:$AF$1048576,MATCH(A784,근로조건!$A$5:$A$1048576,0)+0,17))</f>
        <v/>
      </c>
      <c r="AJ784" s="253"/>
      <c r="AK784" s="253"/>
      <c r="AL784" s="253" t="str" cm="1">
        <f t="array" ref="AL784">IF(A784="","",INDEX(근로조건!$A$5:$AF$1048576,MATCH(A784,근로조건!$A$5:$A$1048576,0)+0,20))</f>
        <v/>
      </c>
      <c r="AM784" s="253"/>
      <c r="AN784" s="253"/>
      <c r="AO784" s="253"/>
      <c r="AP784" s="260"/>
      <c r="AQ784" s="123"/>
      <c r="AR784" s="166"/>
      <c r="AS784" s="267"/>
      <c r="AT784" s="266"/>
      <c r="AU784" s="266"/>
      <c r="AV784" s="266"/>
    </row>
    <row r="785" spans="1:48" x14ac:dyDescent="0.3">
      <c r="A785" s="52"/>
      <c r="B785" s="54"/>
      <c r="C785" s="53"/>
      <c r="D785" s="53"/>
      <c r="E785" s="53"/>
      <c r="F785" s="57"/>
      <c r="G785" s="57"/>
      <c r="H785" s="52"/>
      <c r="I785" s="53"/>
      <c r="J785" s="53"/>
      <c r="K785" s="95"/>
      <c r="L785" s="52"/>
      <c r="M785" s="52"/>
      <c r="N785" s="54"/>
      <c r="O785" s="254" t="str" cm="1">
        <f t="array" ref="O785">IF(A785="","",INDEX(근로조건!$A$5:$Y$1048576,MATCH(A785,근로조건!$A$5:$A$1048576,0)+0,15))</f>
        <v/>
      </c>
      <c r="P785" s="255" t="str" cm="1">
        <f t="array" ref="P785">IF(A785="","",INDEX(근로조건!$A$5:$Y$1048576,MATCH(A785,근로조건!$A$5:$A$1048576,0)+0,16))</f>
        <v/>
      </c>
      <c r="Q785" s="256" t="str" cm="1">
        <f t="array" ref="Q785">IF(A785="","",INDEX(근로조건!$A$5:$ZZ$1048576,MATCH(A785,근로조건!$A$5:$A$1048576,0)+0,21))</f>
        <v/>
      </c>
      <c r="R785" s="61"/>
      <c r="S785" s="61"/>
      <c r="T785" s="61"/>
      <c r="U785" s="61"/>
      <c r="V785" s="61"/>
      <c r="W785" s="61"/>
      <c r="X785" s="61"/>
      <c r="Y785" s="61"/>
      <c r="Z785" s="260" t="str">
        <f t="shared" si="39"/>
        <v/>
      </c>
      <c r="AA785" s="260" t="str">
        <f t="shared" si="40"/>
        <v/>
      </c>
      <c r="AB785" s="260" t="str" cm="1">
        <f t="array" ref="AB785">IFERROR(IF(A785="","",INDEX(근로조건!$A$5:$Z$1048576,MATCH(A785,근로조건!$A$5:$A$1048576,0)+0,17)-INDEX(근로조건!$A$5:$Z$1048576,MATCH(A785,근로조건!$A$5:$A$1048576,0)+0,11))*B785,"")</f>
        <v/>
      </c>
      <c r="AC785" s="260" t="str">
        <f t="shared" si="41"/>
        <v/>
      </c>
      <c r="AD785" s="260" t="str" cm="1">
        <f t="array" ref="AD785">IFERROR(IF(A785="","",INDEX(근로조건!$A$5:$L$1048576,MATCH(A785,근로조건!$A$5:$A$1048576,0)+0,12))*B785,"")</f>
        <v/>
      </c>
      <c r="AE785" s="261" t="str" cm="1">
        <f t="array" ref="AE785">IF(A785="","",INDEX(근로조건!$A$5:$AF$1048576,MATCH(A785,근로조건!$A$5:$A$1048576,0)+0,13))</f>
        <v/>
      </c>
      <c r="AF785" s="262" t="str" cm="1">
        <f t="array" ref="AF785">IF(A785="","",INDEX(근로조건!$A$5:$AF$1048576,MATCH(A785,근로조건!$A$5:$A$1048576,0)+0,14))</f>
        <v/>
      </c>
      <c r="AG785" s="261" t="str" cm="1">
        <f t="array" ref="AG785">IF(A785="","",INDEX(근로조건!$A$5:$AF$1048576,MATCH(A785,근로조건!$A$5:$A$1048576,0)+0,11))</f>
        <v/>
      </c>
      <c r="AH785" s="261" t="str" cm="1">
        <f t="array" ref="AH785">IF(A785="","",INDEX(근로조건!$A$5:$AF$1048576,MATCH(A785,근로조건!$A$5:$A$1048576,0)+0,19))</f>
        <v/>
      </c>
      <c r="AI785" s="262" t="str" cm="1">
        <f t="array" ref="AI785">IF(A785="","",INDEX(근로조건!$A$5:$AF$1048576,MATCH(A785,근로조건!$A$5:$A$1048576,0)+0,17))</f>
        <v/>
      </c>
      <c r="AJ785" s="253"/>
      <c r="AK785" s="253"/>
      <c r="AL785" s="253" t="str" cm="1">
        <f t="array" ref="AL785">IF(A785="","",INDEX(근로조건!$A$5:$AF$1048576,MATCH(A785,근로조건!$A$5:$A$1048576,0)+0,20))</f>
        <v/>
      </c>
      <c r="AM785" s="253"/>
      <c r="AN785" s="253"/>
      <c r="AO785" s="253"/>
      <c r="AP785" s="260"/>
      <c r="AQ785" s="123"/>
      <c r="AR785" s="166"/>
      <c r="AS785" s="267"/>
      <c r="AT785" s="266"/>
      <c r="AU785" s="266"/>
      <c r="AV785" s="266"/>
    </row>
    <row r="786" spans="1:48" x14ac:dyDescent="0.3">
      <c r="A786" s="52"/>
      <c r="B786" s="54"/>
      <c r="C786" s="53"/>
      <c r="D786" s="53"/>
      <c r="E786" s="53"/>
      <c r="F786" s="57"/>
      <c r="G786" s="57"/>
      <c r="H786" s="52"/>
      <c r="I786" s="53"/>
      <c r="J786" s="53"/>
      <c r="K786" s="95"/>
      <c r="L786" s="52"/>
      <c r="M786" s="52"/>
      <c r="N786" s="54"/>
      <c r="O786" s="254" t="str" cm="1">
        <f t="array" ref="O786">IF(A786="","",INDEX(근로조건!$A$5:$Y$1048576,MATCH(A786,근로조건!$A$5:$A$1048576,0)+0,15))</f>
        <v/>
      </c>
      <c r="P786" s="255" t="str" cm="1">
        <f t="array" ref="P786">IF(A786="","",INDEX(근로조건!$A$5:$Y$1048576,MATCH(A786,근로조건!$A$5:$A$1048576,0)+0,16))</f>
        <v/>
      </c>
      <c r="Q786" s="256" t="str" cm="1">
        <f t="array" ref="Q786">IF(A786="","",INDEX(근로조건!$A$5:$ZZ$1048576,MATCH(A786,근로조건!$A$5:$A$1048576,0)+0,21))</f>
        <v/>
      </c>
      <c r="R786" s="61"/>
      <c r="S786" s="61"/>
      <c r="T786" s="61"/>
      <c r="U786" s="61"/>
      <c r="V786" s="61"/>
      <c r="W786" s="61"/>
      <c r="X786" s="61"/>
      <c r="Y786" s="61"/>
      <c r="Z786" s="260" t="str">
        <f t="shared" si="39"/>
        <v/>
      </c>
      <c r="AA786" s="260" t="str">
        <f t="shared" si="40"/>
        <v/>
      </c>
      <c r="AB786" s="260" t="str" cm="1">
        <f t="array" ref="AB786">IFERROR(IF(A786="","",INDEX(근로조건!$A$5:$Z$1048576,MATCH(A786,근로조건!$A$5:$A$1048576,0)+0,17)-INDEX(근로조건!$A$5:$Z$1048576,MATCH(A786,근로조건!$A$5:$A$1048576,0)+0,11))*B786,"")</f>
        <v/>
      </c>
      <c r="AC786" s="260" t="str">
        <f t="shared" si="41"/>
        <v/>
      </c>
      <c r="AD786" s="260" t="str" cm="1">
        <f t="array" ref="AD786">IFERROR(IF(A786="","",INDEX(근로조건!$A$5:$L$1048576,MATCH(A786,근로조건!$A$5:$A$1048576,0)+0,12))*B786,"")</f>
        <v/>
      </c>
      <c r="AE786" s="261" t="str" cm="1">
        <f t="array" ref="AE786">IF(A786="","",INDEX(근로조건!$A$5:$AF$1048576,MATCH(A786,근로조건!$A$5:$A$1048576,0)+0,13))</f>
        <v/>
      </c>
      <c r="AF786" s="262" t="str" cm="1">
        <f t="array" ref="AF786">IF(A786="","",INDEX(근로조건!$A$5:$AF$1048576,MATCH(A786,근로조건!$A$5:$A$1048576,0)+0,14))</f>
        <v/>
      </c>
      <c r="AG786" s="261" t="str" cm="1">
        <f t="array" ref="AG786">IF(A786="","",INDEX(근로조건!$A$5:$AF$1048576,MATCH(A786,근로조건!$A$5:$A$1048576,0)+0,11))</f>
        <v/>
      </c>
      <c r="AH786" s="261" t="str" cm="1">
        <f t="array" ref="AH786">IF(A786="","",INDEX(근로조건!$A$5:$AF$1048576,MATCH(A786,근로조건!$A$5:$A$1048576,0)+0,19))</f>
        <v/>
      </c>
      <c r="AI786" s="262" t="str" cm="1">
        <f t="array" ref="AI786">IF(A786="","",INDEX(근로조건!$A$5:$AF$1048576,MATCH(A786,근로조건!$A$5:$A$1048576,0)+0,17))</f>
        <v/>
      </c>
      <c r="AJ786" s="253"/>
      <c r="AK786" s="253"/>
      <c r="AL786" s="253" t="str" cm="1">
        <f t="array" ref="AL786">IF(A786="","",INDEX(근로조건!$A$5:$AF$1048576,MATCH(A786,근로조건!$A$5:$A$1048576,0)+0,20))</f>
        <v/>
      </c>
      <c r="AM786" s="253"/>
      <c r="AN786" s="253"/>
      <c r="AO786" s="253"/>
      <c r="AP786" s="260"/>
      <c r="AQ786" s="123"/>
      <c r="AR786" s="166"/>
      <c r="AS786" s="267"/>
      <c r="AT786" s="266"/>
      <c r="AU786" s="266"/>
      <c r="AV786" s="266"/>
    </row>
    <row r="787" spans="1:48" x14ac:dyDescent="0.3">
      <c r="A787" s="52"/>
      <c r="B787" s="54"/>
      <c r="C787" s="53"/>
      <c r="D787" s="53"/>
      <c r="E787" s="53"/>
      <c r="F787" s="57"/>
      <c r="G787" s="57"/>
      <c r="H787" s="52"/>
      <c r="I787" s="53"/>
      <c r="J787" s="53"/>
      <c r="K787" s="95"/>
      <c r="L787" s="52"/>
      <c r="M787" s="52"/>
      <c r="N787" s="54"/>
      <c r="O787" s="254" t="str" cm="1">
        <f t="array" ref="O787">IF(A787="","",INDEX(근로조건!$A$5:$Y$1048576,MATCH(A787,근로조건!$A$5:$A$1048576,0)+0,15))</f>
        <v/>
      </c>
      <c r="P787" s="255" t="str" cm="1">
        <f t="array" ref="P787">IF(A787="","",INDEX(근로조건!$A$5:$Y$1048576,MATCH(A787,근로조건!$A$5:$A$1048576,0)+0,16))</f>
        <v/>
      </c>
      <c r="Q787" s="256" t="str" cm="1">
        <f t="array" ref="Q787">IF(A787="","",INDEX(근로조건!$A$5:$ZZ$1048576,MATCH(A787,근로조건!$A$5:$A$1048576,0)+0,21))</f>
        <v/>
      </c>
      <c r="R787" s="61"/>
      <c r="S787" s="61"/>
      <c r="T787" s="61"/>
      <c r="U787" s="61"/>
      <c r="V787" s="61"/>
      <c r="W787" s="61"/>
      <c r="X787" s="61"/>
      <c r="Y787" s="61"/>
      <c r="Z787" s="260" t="str">
        <f t="shared" si="39"/>
        <v/>
      </c>
      <c r="AA787" s="260" t="str">
        <f t="shared" si="40"/>
        <v/>
      </c>
      <c r="AB787" s="260" t="str" cm="1">
        <f t="array" ref="AB787">IFERROR(IF(A787="","",INDEX(근로조건!$A$5:$Z$1048576,MATCH(A787,근로조건!$A$5:$A$1048576,0)+0,17)-INDEX(근로조건!$A$5:$Z$1048576,MATCH(A787,근로조건!$A$5:$A$1048576,0)+0,11))*B787,"")</f>
        <v/>
      </c>
      <c r="AC787" s="260" t="str">
        <f t="shared" si="41"/>
        <v/>
      </c>
      <c r="AD787" s="260" t="str" cm="1">
        <f t="array" ref="AD787">IFERROR(IF(A787="","",INDEX(근로조건!$A$5:$L$1048576,MATCH(A787,근로조건!$A$5:$A$1048576,0)+0,12))*B787,"")</f>
        <v/>
      </c>
      <c r="AE787" s="261" t="str" cm="1">
        <f t="array" ref="AE787">IF(A787="","",INDEX(근로조건!$A$5:$AF$1048576,MATCH(A787,근로조건!$A$5:$A$1048576,0)+0,13))</f>
        <v/>
      </c>
      <c r="AF787" s="262" t="str" cm="1">
        <f t="array" ref="AF787">IF(A787="","",INDEX(근로조건!$A$5:$AF$1048576,MATCH(A787,근로조건!$A$5:$A$1048576,0)+0,14))</f>
        <v/>
      </c>
      <c r="AG787" s="261" t="str" cm="1">
        <f t="array" ref="AG787">IF(A787="","",INDEX(근로조건!$A$5:$AF$1048576,MATCH(A787,근로조건!$A$5:$A$1048576,0)+0,11))</f>
        <v/>
      </c>
      <c r="AH787" s="261" t="str" cm="1">
        <f t="array" ref="AH787">IF(A787="","",INDEX(근로조건!$A$5:$AF$1048576,MATCH(A787,근로조건!$A$5:$A$1048576,0)+0,19))</f>
        <v/>
      </c>
      <c r="AI787" s="262" t="str" cm="1">
        <f t="array" ref="AI787">IF(A787="","",INDEX(근로조건!$A$5:$AF$1048576,MATCH(A787,근로조건!$A$5:$A$1048576,0)+0,17))</f>
        <v/>
      </c>
      <c r="AJ787" s="253"/>
      <c r="AK787" s="253"/>
      <c r="AL787" s="253" t="str" cm="1">
        <f t="array" ref="AL787">IF(A787="","",INDEX(근로조건!$A$5:$AF$1048576,MATCH(A787,근로조건!$A$5:$A$1048576,0)+0,20))</f>
        <v/>
      </c>
      <c r="AM787" s="253"/>
      <c r="AN787" s="253"/>
      <c r="AO787" s="253"/>
      <c r="AP787" s="260"/>
      <c r="AQ787" s="123"/>
      <c r="AR787" s="166"/>
      <c r="AS787" s="267"/>
      <c r="AT787" s="266"/>
      <c r="AU787" s="266"/>
      <c r="AV787" s="266"/>
    </row>
    <row r="788" spans="1:48" x14ac:dyDescent="0.3">
      <c r="A788" s="52"/>
      <c r="B788" s="54"/>
      <c r="C788" s="53"/>
      <c r="D788" s="53"/>
      <c r="E788" s="53"/>
      <c r="F788" s="57"/>
      <c r="G788" s="57"/>
      <c r="H788" s="52"/>
      <c r="I788" s="53"/>
      <c r="J788" s="53"/>
      <c r="K788" s="95"/>
      <c r="L788" s="52"/>
      <c r="M788" s="52"/>
      <c r="N788" s="54"/>
      <c r="O788" s="254" t="str" cm="1">
        <f t="array" ref="O788">IF(A788="","",INDEX(근로조건!$A$5:$Y$1048576,MATCH(A788,근로조건!$A$5:$A$1048576,0)+0,15))</f>
        <v/>
      </c>
      <c r="P788" s="255" t="str" cm="1">
        <f t="array" ref="P788">IF(A788="","",INDEX(근로조건!$A$5:$Y$1048576,MATCH(A788,근로조건!$A$5:$A$1048576,0)+0,16))</f>
        <v/>
      </c>
      <c r="Q788" s="256" t="str" cm="1">
        <f t="array" ref="Q788">IF(A788="","",INDEX(근로조건!$A$5:$ZZ$1048576,MATCH(A788,근로조건!$A$5:$A$1048576,0)+0,21))</f>
        <v/>
      </c>
      <c r="R788" s="61"/>
      <c r="S788" s="61"/>
      <c r="T788" s="61"/>
      <c r="U788" s="61"/>
      <c r="V788" s="61"/>
      <c r="W788" s="61"/>
      <c r="X788" s="61"/>
      <c r="Y788" s="61"/>
      <c r="Z788" s="260" t="str">
        <f t="shared" si="39"/>
        <v/>
      </c>
      <c r="AA788" s="260" t="str">
        <f t="shared" si="40"/>
        <v/>
      </c>
      <c r="AB788" s="260" t="str" cm="1">
        <f t="array" ref="AB788">IFERROR(IF(A788="","",INDEX(근로조건!$A$5:$Z$1048576,MATCH(A788,근로조건!$A$5:$A$1048576,0)+0,17)-INDEX(근로조건!$A$5:$Z$1048576,MATCH(A788,근로조건!$A$5:$A$1048576,0)+0,11))*B788,"")</f>
        <v/>
      </c>
      <c r="AC788" s="260" t="str">
        <f t="shared" si="41"/>
        <v/>
      </c>
      <c r="AD788" s="260" t="str" cm="1">
        <f t="array" ref="AD788">IFERROR(IF(A788="","",INDEX(근로조건!$A$5:$L$1048576,MATCH(A788,근로조건!$A$5:$A$1048576,0)+0,12))*B788,"")</f>
        <v/>
      </c>
      <c r="AE788" s="261" t="str" cm="1">
        <f t="array" ref="AE788">IF(A788="","",INDEX(근로조건!$A$5:$AF$1048576,MATCH(A788,근로조건!$A$5:$A$1048576,0)+0,13))</f>
        <v/>
      </c>
      <c r="AF788" s="262" t="str" cm="1">
        <f t="array" ref="AF788">IF(A788="","",INDEX(근로조건!$A$5:$AF$1048576,MATCH(A788,근로조건!$A$5:$A$1048576,0)+0,14))</f>
        <v/>
      </c>
      <c r="AG788" s="261" t="str" cm="1">
        <f t="array" ref="AG788">IF(A788="","",INDEX(근로조건!$A$5:$AF$1048576,MATCH(A788,근로조건!$A$5:$A$1048576,0)+0,11))</f>
        <v/>
      </c>
      <c r="AH788" s="261" t="str" cm="1">
        <f t="array" ref="AH788">IF(A788="","",INDEX(근로조건!$A$5:$AF$1048576,MATCH(A788,근로조건!$A$5:$A$1048576,0)+0,19))</f>
        <v/>
      </c>
      <c r="AI788" s="262" t="str" cm="1">
        <f t="array" ref="AI788">IF(A788="","",INDEX(근로조건!$A$5:$AF$1048576,MATCH(A788,근로조건!$A$5:$A$1048576,0)+0,17))</f>
        <v/>
      </c>
      <c r="AJ788" s="253"/>
      <c r="AK788" s="253"/>
      <c r="AL788" s="253" t="str" cm="1">
        <f t="array" ref="AL788">IF(A788="","",INDEX(근로조건!$A$5:$AF$1048576,MATCH(A788,근로조건!$A$5:$A$1048576,0)+0,20))</f>
        <v/>
      </c>
      <c r="AM788" s="253"/>
      <c r="AN788" s="253"/>
      <c r="AO788" s="253"/>
      <c r="AP788" s="260"/>
      <c r="AQ788" s="123"/>
      <c r="AR788" s="166"/>
      <c r="AS788" s="267"/>
      <c r="AT788" s="266"/>
      <c r="AU788" s="266"/>
      <c r="AV788" s="266"/>
    </row>
    <row r="789" spans="1:48" x14ac:dyDescent="0.3">
      <c r="A789" s="52"/>
      <c r="B789" s="54"/>
      <c r="C789" s="53"/>
      <c r="D789" s="53"/>
      <c r="E789" s="53"/>
      <c r="F789" s="57"/>
      <c r="G789" s="57"/>
      <c r="H789" s="52"/>
      <c r="I789" s="53"/>
      <c r="J789" s="53"/>
      <c r="K789" s="95"/>
      <c r="L789" s="52"/>
      <c r="M789" s="52"/>
      <c r="N789" s="54"/>
      <c r="O789" s="254" t="str" cm="1">
        <f t="array" ref="O789">IF(A789="","",INDEX(근로조건!$A$5:$Y$1048576,MATCH(A789,근로조건!$A$5:$A$1048576,0)+0,15))</f>
        <v/>
      </c>
      <c r="P789" s="255" t="str" cm="1">
        <f t="array" ref="P789">IF(A789="","",INDEX(근로조건!$A$5:$Y$1048576,MATCH(A789,근로조건!$A$5:$A$1048576,0)+0,16))</f>
        <v/>
      </c>
      <c r="Q789" s="256" t="str" cm="1">
        <f t="array" ref="Q789">IF(A789="","",INDEX(근로조건!$A$5:$ZZ$1048576,MATCH(A789,근로조건!$A$5:$A$1048576,0)+0,21))</f>
        <v/>
      </c>
      <c r="R789" s="61"/>
      <c r="S789" s="61"/>
      <c r="T789" s="61"/>
      <c r="U789" s="61"/>
      <c r="V789" s="61"/>
      <c r="W789" s="61"/>
      <c r="X789" s="61"/>
      <c r="Y789" s="61"/>
      <c r="Z789" s="260" t="str">
        <f t="shared" si="39"/>
        <v/>
      </c>
      <c r="AA789" s="260" t="str">
        <f t="shared" si="40"/>
        <v/>
      </c>
      <c r="AB789" s="260" t="str" cm="1">
        <f t="array" ref="AB789">IFERROR(IF(A789="","",INDEX(근로조건!$A$5:$Z$1048576,MATCH(A789,근로조건!$A$5:$A$1048576,0)+0,17)-INDEX(근로조건!$A$5:$Z$1048576,MATCH(A789,근로조건!$A$5:$A$1048576,0)+0,11))*B789,"")</f>
        <v/>
      </c>
      <c r="AC789" s="260" t="str">
        <f t="shared" si="41"/>
        <v/>
      </c>
      <c r="AD789" s="260" t="str" cm="1">
        <f t="array" ref="AD789">IFERROR(IF(A789="","",INDEX(근로조건!$A$5:$L$1048576,MATCH(A789,근로조건!$A$5:$A$1048576,0)+0,12))*B789,"")</f>
        <v/>
      </c>
      <c r="AE789" s="261" t="str" cm="1">
        <f t="array" ref="AE789">IF(A789="","",INDEX(근로조건!$A$5:$AF$1048576,MATCH(A789,근로조건!$A$5:$A$1048576,0)+0,13))</f>
        <v/>
      </c>
      <c r="AF789" s="262" t="str" cm="1">
        <f t="array" ref="AF789">IF(A789="","",INDEX(근로조건!$A$5:$AF$1048576,MATCH(A789,근로조건!$A$5:$A$1048576,0)+0,14))</f>
        <v/>
      </c>
      <c r="AG789" s="261" t="str" cm="1">
        <f t="array" ref="AG789">IF(A789="","",INDEX(근로조건!$A$5:$AF$1048576,MATCH(A789,근로조건!$A$5:$A$1048576,0)+0,11))</f>
        <v/>
      </c>
      <c r="AH789" s="261" t="str" cm="1">
        <f t="array" ref="AH789">IF(A789="","",INDEX(근로조건!$A$5:$AF$1048576,MATCH(A789,근로조건!$A$5:$A$1048576,0)+0,19))</f>
        <v/>
      </c>
      <c r="AI789" s="262" t="str" cm="1">
        <f t="array" ref="AI789">IF(A789="","",INDEX(근로조건!$A$5:$AF$1048576,MATCH(A789,근로조건!$A$5:$A$1048576,0)+0,17))</f>
        <v/>
      </c>
      <c r="AJ789" s="253"/>
      <c r="AK789" s="253"/>
      <c r="AL789" s="253" t="str" cm="1">
        <f t="array" ref="AL789">IF(A789="","",INDEX(근로조건!$A$5:$AF$1048576,MATCH(A789,근로조건!$A$5:$A$1048576,0)+0,20))</f>
        <v/>
      </c>
      <c r="AM789" s="253"/>
      <c r="AN789" s="253"/>
      <c r="AO789" s="253"/>
      <c r="AP789" s="260"/>
      <c r="AQ789" s="123"/>
      <c r="AR789" s="166"/>
      <c r="AS789" s="267"/>
      <c r="AT789" s="266"/>
      <c r="AU789" s="266"/>
      <c r="AV789" s="266"/>
    </row>
    <row r="790" spans="1:48" x14ac:dyDescent="0.3">
      <c r="A790" s="52"/>
      <c r="B790" s="54"/>
      <c r="C790" s="53"/>
      <c r="D790" s="53"/>
      <c r="E790" s="53"/>
      <c r="F790" s="57"/>
      <c r="G790" s="57"/>
      <c r="H790" s="52"/>
      <c r="I790" s="53"/>
      <c r="J790" s="53"/>
      <c r="K790" s="95"/>
      <c r="L790" s="52"/>
      <c r="M790" s="52"/>
      <c r="N790" s="54"/>
      <c r="O790" s="254" t="str" cm="1">
        <f t="array" ref="O790">IF(A790="","",INDEX(근로조건!$A$5:$Y$1048576,MATCH(A790,근로조건!$A$5:$A$1048576,0)+0,15))</f>
        <v/>
      </c>
      <c r="P790" s="255" t="str" cm="1">
        <f t="array" ref="P790">IF(A790="","",INDEX(근로조건!$A$5:$Y$1048576,MATCH(A790,근로조건!$A$5:$A$1048576,0)+0,16))</f>
        <v/>
      </c>
      <c r="Q790" s="256" t="str" cm="1">
        <f t="array" ref="Q790">IF(A790="","",INDEX(근로조건!$A$5:$ZZ$1048576,MATCH(A790,근로조건!$A$5:$A$1048576,0)+0,21))</f>
        <v/>
      </c>
      <c r="R790" s="61"/>
      <c r="S790" s="61"/>
      <c r="T790" s="61"/>
      <c r="U790" s="61"/>
      <c r="V790" s="61"/>
      <c r="W790" s="61"/>
      <c r="X790" s="61"/>
      <c r="Y790" s="61"/>
      <c r="Z790" s="260" t="str">
        <f t="shared" si="39"/>
        <v/>
      </c>
      <c r="AA790" s="260" t="str">
        <f t="shared" si="40"/>
        <v/>
      </c>
      <c r="AB790" s="260" t="str" cm="1">
        <f t="array" ref="AB790">IFERROR(IF(A790="","",INDEX(근로조건!$A$5:$Z$1048576,MATCH(A790,근로조건!$A$5:$A$1048576,0)+0,17)-INDEX(근로조건!$A$5:$Z$1048576,MATCH(A790,근로조건!$A$5:$A$1048576,0)+0,11))*B790,"")</f>
        <v/>
      </c>
      <c r="AC790" s="260" t="str">
        <f t="shared" si="41"/>
        <v/>
      </c>
      <c r="AD790" s="260" t="str" cm="1">
        <f t="array" ref="AD790">IFERROR(IF(A790="","",INDEX(근로조건!$A$5:$L$1048576,MATCH(A790,근로조건!$A$5:$A$1048576,0)+0,12))*B790,"")</f>
        <v/>
      </c>
      <c r="AE790" s="261" t="str" cm="1">
        <f t="array" ref="AE790">IF(A790="","",INDEX(근로조건!$A$5:$AF$1048576,MATCH(A790,근로조건!$A$5:$A$1048576,0)+0,13))</f>
        <v/>
      </c>
      <c r="AF790" s="262" t="str" cm="1">
        <f t="array" ref="AF790">IF(A790="","",INDEX(근로조건!$A$5:$AF$1048576,MATCH(A790,근로조건!$A$5:$A$1048576,0)+0,14))</f>
        <v/>
      </c>
      <c r="AG790" s="261" t="str" cm="1">
        <f t="array" ref="AG790">IF(A790="","",INDEX(근로조건!$A$5:$AF$1048576,MATCH(A790,근로조건!$A$5:$A$1048576,0)+0,11))</f>
        <v/>
      </c>
      <c r="AH790" s="261" t="str" cm="1">
        <f t="array" ref="AH790">IF(A790="","",INDEX(근로조건!$A$5:$AF$1048576,MATCH(A790,근로조건!$A$5:$A$1048576,0)+0,19))</f>
        <v/>
      </c>
      <c r="AI790" s="262" t="str" cm="1">
        <f t="array" ref="AI790">IF(A790="","",INDEX(근로조건!$A$5:$AF$1048576,MATCH(A790,근로조건!$A$5:$A$1048576,0)+0,17))</f>
        <v/>
      </c>
      <c r="AJ790" s="253"/>
      <c r="AK790" s="253"/>
      <c r="AL790" s="253" t="str" cm="1">
        <f t="array" ref="AL790">IF(A790="","",INDEX(근로조건!$A$5:$AF$1048576,MATCH(A790,근로조건!$A$5:$A$1048576,0)+0,20))</f>
        <v/>
      </c>
      <c r="AM790" s="253"/>
      <c r="AN790" s="253"/>
      <c r="AO790" s="253"/>
      <c r="AP790" s="260"/>
      <c r="AQ790" s="123"/>
      <c r="AR790" s="166"/>
      <c r="AS790" s="267"/>
      <c r="AT790" s="266"/>
      <c r="AU790" s="266"/>
      <c r="AV790" s="266"/>
    </row>
    <row r="791" spans="1:48" x14ac:dyDescent="0.3">
      <c r="A791" s="52"/>
      <c r="B791" s="54"/>
      <c r="C791" s="53"/>
      <c r="D791" s="53"/>
      <c r="E791" s="53"/>
      <c r="F791" s="57"/>
      <c r="G791" s="57"/>
      <c r="H791" s="52"/>
      <c r="I791" s="53"/>
      <c r="J791" s="53"/>
      <c r="K791" s="95"/>
      <c r="L791" s="52"/>
      <c r="M791" s="52"/>
      <c r="N791" s="54"/>
      <c r="O791" s="254" t="str" cm="1">
        <f t="array" ref="O791">IF(A791="","",INDEX(근로조건!$A$5:$Y$1048576,MATCH(A791,근로조건!$A$5:$A$1048576,0)+0,15))</f>
        <v/>
      </c>
      <c r="P791" s="255" t="str" cm="1">
        <f t="array" ref="P791">IF(A791="","",INDEX(근로조건!$A$5:$Y$1048576,MATCH(A791,근로조건!$A$5:$A$1048576,0)+0,16))</f>
        <v/>
      </c>
      <c r="Q791" s="256" t="str" cm="1">
        <f t="array" ref="Q791">IF(A791="","",INDEX(근로조건!$A$5:$ZZ$1048576,MATCH(A791,근로조건!$A$5:$A$1048576,0)+0,21))</f>
        <v/>
      </c>
      <c r="R791" s="61"/>
      <c r="S791" s="61"/>
      <c r="T791" s="61"/>
      <c r="U791" s="61"/>
      <c r="V791" s="61"/>
      <c r="W791" s="61"/>
      <c r="X791" s="61"/>
      <c r="Y791" s="61"/>
      <c r="Z791" s="260" t="str">
        <f t="shared" si="39"/>
        <v/>
      </c>
      <c r="AA791" s="260" t="str">
        <f t="shared" si="40"/>
        <v/>
      </c>
      <c r="AB791" s="260" t="str" cm="1">
        <f t="array" ref="AB791">IFERROR(IF(A791="","",INDEX(근로조건!$A$5:$Z$1048576,MATCH(A791,근로조건!$A$5:$A$1048576,0)+0,17)-INDEX(근로조건!$A$5:$Z$1048576,MATCH(A791,근로조건!$A$5:$A$1048576,0)+0,11))*B791,"")</f>
        <v/>
      </c>
      <c r="AC791" s="260" t="str">
        <f t="shared" si="41"/>
        <v/>
      </c>
      <c r="AD791" s="260" t="str" cm="1">
        <f t="array" ref="AD791">IFERROR(IF(A791="","",INDEX(근로조건!$A$5:$L$1048576,MATCH(A791,근로조건!$A$5:$A$1048576,0)+0,12))*B791,"")</f>
        <v/>
      </c>
      <c r="AE791" s="261" t="str" cm="1">
        <f t="array" ref="AE791">IF(A791="","",INDEX(근로조건!$A$5:$AF$1048576,MATCH(A791,근로조건!$A$5:$A$1048576,0)+0,13))</f>
        <v/>
      </c>
      <c r="AF791" s="262" t="str" cm="1">
        <f t="array" ref="AF791">IF(A791="","",INDEX(근로조건!$A$5:$AF$1048576,MATCH(A791,근로조건!$A$5:$A$1048576,0)+0,14))</f>
        <v/>
      </c>
      <c r="AG791" s="261" t="str" cm="1">
        <f t="array" ref="AG791">IF(A791="","",INDEX(근로조건!$A$5:$AF$1048576,MATCH(A791,근로조건!$A$5:$A$1048576,0)+0,11))</f>
        <v/>
      </c>
      <c r="AH791" s="261" t="str" cm="1">
        <f t="array" ref="AH791">IF(A791="","",INDEX(근로조건!$A$5:$AF$1048576,MATCH(A791,근로조건!$A$5:$A$1048576,0)+0,19))</f>
        <v/>
      </c>
      <c r="AI791" s="262" t="str" cm="1">
        <f t="array" ref="AI791">IF(A791="","",INDEX(근로조건!$A$5:$AF$1048576,MATCH(A791,근로조건!$A$5:$A$1048576,0)+0,17))</f>
        <v/>
      </c>
      <c r="AJ791" s="253"/>
      <c r="AK791" s="253"/>
      <c r="AL791" s="253" t="str" cm="1">
        <f t="array" ref="AL791">IF(A791="","",INDEX(근로조건!$A$5:$AF$1048576,MATCH(A791,근로조건!$A$5:$A$1048576,0)+0,20))</f>
        <v/>
      </c>
      <c r="AM791" s="253"/>
      <c r="AN791" s="253"/>
      <c r="AO791" s="253"/>
      <c r="AP791" s="260"/>
      <c r="AQ791" s="123"/>
      <c r="AR791" s="166"/>
      <c r="AS791" s="267"/>
      <c r="AT791" s="266"/>
      <c r="AU791" s="266"/>
      <c r="AV791" s="266"/>
    </row>
    <row r="792" spans="1:48" x14ac:dyDescent="0.3">
      <c r="A792" s="52"/>
      <c r="B792" s="54"/>
      <c r="C792" s="53"/>
      <c r="D792" s="53"/>
      <c r="E792" s="53"/>
      <c r="F792" s="57"/>
      <c r="G792" s="57"/>
      <c r="H792" s="52"/>
      <c r="I792" s="53"/>
      <c r="J792" s="53"/>
      <c r="K792" s="95"/>
      <c r="L792" s="52"/>
      <c r="M792" s="52"/>
      <c r="N792" s="54"/>
      <c r="O792" s="254" t="str" cm="1">
        <f t="array" ref="O792">IF(A792="","",INDEX(근로조건!$A$5:$Y$1048576,MATCH(A792,근로조건!$A$5:$A$1048576,0)+0,15))</f>
        <v/>
      </c>
      <c r="P792" s="255" t="str" cm="1">
        <f t="array" ref="P792">IF(A792="","",INDEX(근로조건!$A$5:$Y$1048576,MATCH(A792,근로조건!$A$5:$A$1048576,0)+0,16))</f>
        <v/>
      </c>
      <c r="Q792" s="256" t="str" cm="1">
        <f t="array" ref="Q792">IF(A792="","",INDEX(근로조건!$A$5:$ZZ$1048576,MATCH(A792,근로조건!$A$5:$A$1048576,0)+0,21))</f>
        <v/>
      </c>
      <c r="R792" s="61"/>
      <c r="S792" s="61"/>
      <c r="T792" s="61"/>
      <c r="U792" s="61"/>
      <c r="V792" s="61"/>
      <c r="W792" s="61"/>
      <c r="X792" s="61"/>
      <c r="Y792" s="61"/>
      <c r="Z792" s="260" t="str">
        <f t="shared" si="39"/>
        <v/>
      </c>
      <c r="AA792" s="260" t="str">
        <f t="shared" si="40"/>
        <v/>
      </c>
      <c r="AB792" s="260" t="str" cm="1">
        <f t="array" ref="AB792">IFERROR(IF(A792="","",INDEX(근로조건!$A$5:$Z$1048576,MATCH(A792,근로조건!$A$5:$A$1048576,0)+0,17)-INDEX(근로조건!$A$5:$Z$1048576,MATCH(A792,근로조건!$A$5:$A$1048576,0)+0,11))*B792,"")</f>
        <v/>
      </c>
      <c r="AC792" s="260" t="str">
        <f t="shared" si="41"/>
        <v/>
      </c>
      <c r="AD792" s="260" t="str" cm="1">
        <f t="array" ref="AD792">IFERROR(IF(A792="","",INDEX(근로조건!$A$5:$L$1048576,MATCH(A792,근로조건!$A$5:$A$1048576,0)+0,12))*B792,"")</f>
        <v/>
      </c>
      <c r="AE792" s="261" t="str" cm="1">
        <f t="array" ref="AE792">IF(A792="","",INDEX(근로조건!$A$5:$AF$1048576,MATCH(A792,근로조건!$A$5:$A$1048576,0)+0,13))</f>
        <v/>
      </c>
      <c r="AF792" s="262" t="str" cm="1">
        <f t="array" ref="AF792">IF(A792="","",INDEX(근로조건!$A$5:$AF$1048576,MATCH(A792,근로조건!$A$5:$A$1048576,0)+0,14))</f>
        <v/>
      </c>
      <c r="AG792" s="261" t="str" cm="1">
        <f t="array" ref="AG792">IF(A792="","",INDEX(근로조건!$A$5:$AF$1048576,MATCH(A792,근로조건!$A$5:$A$1048576,0)+0,11))</f>
        <v/>
      </c>
      <c r="AH792" s="261" t="str" cm="1">
        <f t="array" ref="AH792">IF(A792="","",INDEX(근로조건!$A$5:$AF$1048576,MATCH(A792,근로조건!$A$5:$A$1048576,0)+0,19))</f>
        <v/>
      </c>
      <c r="AI792" s="262" t="str" cm="1">
        <f t="array" ref="AI792">IF(A792="","",INDEX(근로조건!$A$5:$AF$1048576,MATCH(A792,근로조건!$A$5:$A$1048576,0)+0,17))</f>
        <v/>
      </c>
      <c r="AJ792" s="253"/>
      <c r="AK792" s="253"/>
      <c r="AL792" s="253" t="str" cm="1">
        <f t="array" ref="AL792">IF(A792="","",INDEX(근로조건!$A$5:$AF$1048576,MATCH(A792,근로조건!$A$5:$A$1048576,0)+0,20))</f>
        <v/>
      </c>
      <c r="AM792" s="253"/>
      <c r="AN792" s="253"/>
      <c r="AO792" s="253"/>
      <c r="AP792" s="260"/>
      <c r="AQ792" s="123"/>
      <c r="AR792" s="166"/>
      <c r="AS792" s="267"/>
      <c r="AT792" s="266"/>
      <c r="AU792" s="266"/>
      <c r="AV792" s="266"/>
    </row>
    <row r="793" spans="1:48" x14ac:dyDescent="0.3">
      <c r="A793" s="52"/>
      <c r="B793" s="54"/>
      <c r="C793" s="53"/>
      <c r="D793" s="53"/>
      <c r="E793" s="53"/>
      <c r="F793" s="57"/>
      <c r="G793" s="57"/>
      <c r="H793" s="52"/>
      <c r="I793" s="53"/>
      <c r="J793" s="53"/>
      <c r="K793" s="95"/>
      <c r="L793" s="52"/>
      <c r="M793" s="52"/>
      <c r="N793" s="54"/>
      <c r="O793" s="254" t="str" cm="1">
        <f t="array" ref="O793">IF(A793="","",INDEX(근로조건!$A$5:$Y$1048576,MATCH(A793,근로조건!$A$5:$A$1048576,0)+0,15))</f>
        <v/>
      </c>
      <c r="P793" s="255" t="str" cm="1">
        <f t="array" ref="P793">IF(A793="","",INDEX(근로조건!$A$5:$Y$1048576,MATCH(A793,근로조건!$A$5:$A$1048576,0)+0,16))</f>
        <v/>
      </c>
      <c r="Q793" s="256" t="str" cm="1">
        <f t="array" ref="Q793">IF(A793="","",INDEX(근로조건!$A$5:$ZZ$1048576,MATCH(A793,근로조건!$A$5:$A$1048576,0)+0,21))</f>
        <v/>
      </c>
      <c r="R793" s="61"/>
      <c r="S793" s="61"/>
      <c r="T793" s="61"/>
      <c r="U793" s="61"/>
      <c r="V793" s="61"/>
      <c r="W793" s="61"/>
      <c r="X793" s="61"/>
      <c r="Y793" s="61"/>
      <c r="Z793" s="260" t="str">
        <f t="shared" si="39"/>
        <v/>
      </c>
      <c r="AA793" s="260" t="str">
        <f t="shared" si="40"/>
        <v/>
      </c>
      <c r="AB793" s="260" t="str" cm="1">
        <f t="array" ref="AB793">IFERROR(IF(A793="","",INDEX(근로조건!$A$5:$Z$1048576,MATCH(A793,근로조건!$A$5:$A$1048576,0)+0,17)-INDEX(근로조건!$A$5:$Z$1048576,MATCH(A793,근로조건!$A$5:$A$1048576,0)+0,11))*B793,"")</f>
        <v/>
      </c>
      <c r="AC793" s="260" t="str">
        <f t="shared" si="41"/>
        <v/>
      </c>
      <c r="AD793" s="260" t="str" cm="1">
        <f t="array" ref="AD793">IFERROR(IF(A793="","",INDEX(근로조건!$A$5:$L$1048576,MATCH(A793,근로조건!$A$5:$A$1048576,0)+0,12))*B793,"")</f>
        <v/>
      </c>
      <c r="AE793" s="261" t="str" cm="1">
        <f t="array" ref="AE793">IF(A793="","",INDEX(근로조건!$A$5:$AF$1048576,MATCH(A793,근로조건!$A$5:$A$1048576,0)+0,13))</f>
        <v/>
      </c>
      <c r="AF793" s="262" t="str" cm="1">
        <f t="array" ref="AF793">IF(A793="","",INDEX(근로조건!$A$5:$AF$1048576,MATCH(A793,근로조건!$A$5:$A$1048576,0)+0,14))</f>
        <v/>
      </c>
      <c r="AG793" s="261" t="str" cm="1">
        <f t="array" ref="AG793">IF(A793="","",INDEX(근로조건!$A$5:$AF$1048576,MATCH(A793,근로조건!$A$5:$A$1048576,0)+0,11))</f>
        <v/>
      </c>
      <c r="AH793" s="261" t="str" cm="1">
        <f t="array" ref="AH793">IF(A793="","",INDEX(근로조건!$A$5:$AF$1048576,MATCH(A793,근로조건!$A$5:$A$1048576,0)+0,19))</f>
        <v/>
      </c>
      <c r="AI793" s="262" t="str" cm="1">
        <f t="array" ref="AI793">IF(A793="","",INDEX(근로조건!$A$5:$AF$1048576,MATCH(A793,근로조건!$A$5:$A$1048576,0)+0,17))</f>
        <v/>
      </c>
      <c r="AJ793" s="253"/>
      <c r="AK793" s="253"/>
      <c r="AL793" s="253" t="str" cm="1">
        <f t="array" ref="AL793">IF(A793="","",INDEX(근로조건!$A$5:$AF$1048576,MATCH(A793,근로조건!$A$5:$A$1048576,0)+0,20))</f>
        <v/>
      </c>
      <c r="AM793" s="253"/>
      <c r="AN793" s="253"/>
      <c r="AO793" s="253"/>
      <c r="AP793" s="260"/>
      <c r="AQ793" s="123"/>
      <c r="AR793" s="166"/>
      <c r="AS793" s="267"/>
      <c r="AT793" s="266"/>
      <c r="AU793" s="266"/>
      <c r="AV793" s="266"/>
    </row>
    <row r="794" spans="1:48" x14ac:dyDescent="0.3">
      <c r="A794" s="52"/>
      <c r="B794" s="54"/>
      <c r="C794" s="53"/>
      <c r="D794" s="53"/>
      <c r="E794" s="53"/>
      <c r="F794" s="57"/>
      <c r="G794" s="57"/>
      <c r="H794" s="52"/>
      <c r="I794" s="53"/>
      <c r="J794" s="53"/>
      <c r="K794" s="95"/>
      <c r="L794" s="52"/>
      <c r="M794" s="52"/>
      <c r="N794" s="54"/>
      <c r="O794" s="254" t="str" cm="1">
        <f t="array" ref="O794">IF(A794="","",INDEX(근로조건!$A$5:$Y$1048576,MATCH(A794,근로조건!$A$5:$A$1048576,0)+0,15))</f>
        <v/>
      </c>
      <c r="P794" s="255" t="str" cm="1">
        <f t="array" ref="P794">IF(A794="","",INDEX(근로조건!$A$5:$Y$1048576,MATCH(A794,근로조건!$A$5:$A$1048576,0)+0,16))</f>
        <v/>
      </c>
      <c r="Q794" s="256" t="str" cm="1">
        <f t="array" ref="Q794">IF(A794="","",INDEX(근로조건!$A$5:$ZZ$1048576,MATCH(A794,근로조건!$A$5:$A$1048576,0)+0,21))</f>
        <v/>
      </c>
      <c r="R794" s="61"/>
      <c r="S794" s="61"/>
      <c r="T794" s="61"/>
      <c r="U794" s="61"/>
      <c r="V794" s="61"/>
      <c r="W794" s="61"/>
      <c r="X794" s="61"/>
      <c r="Y794" s="61"/>
      <c r="Z794" s="260" t="str">
        <f t="shared" si="39"/>
        <v/>
      </c>
      <c r="AA794" s="260" t="str">
        <f t="shared" si="40"/>
        <v/>
      </c>
      <c r="AB794" s="260" t="str" cm="1">
        <f t="array" ref="AB794">IFERROR(IF(A794="","",INDEX(근로조건!$A$5:$Z$1048576,MATCH(A794,근로조건!$A$5:$A$1048576,0)+0,17)-INDEX(근로조건!$A$5:$Z$1048576,MATCH(A794,근로조건!$A$5:$A$1048576,0)+0,11))*B794,"")</f>
        <v/>
      </c>
      <c r="AC794" s="260" t="str">
        <f t="shared" si="41"/>
        <v/>
      </c>
      <c r="AD794" s="260" t="str" cm="1">
        <f t="array" ref="AD794">IFERROR(IF(A794="","",INDEX(근로조건!$A$5:$L$1048576,MATCH(A794,근로조건!$A$5:$A$1048576,0)+0,12))*B794,"")</f>
        <v/>
      </c>
      <c r="AE794" s="261" t="str" cm="1">
        <f t="array" ref="AE794">IF(A794="","",INDEX(근로조건!$A$5:$AF$1048576,MATCH(A794,근로조건!$A$5:$A$1048576,0)+0,13))</f>
        <v/>
      </c>
      <c r="AF794" s="262" t="str" cm="1">
        <f t="array" ref="AF794">IF(A794="","",INDEX(근로조건!$A$5:$AF$1048576,MATCH(A794,근로조건!$A$5:$A$1048576,0)+0,14))</f>
        <v/>
      </c>
      <c r="AG794" s="261" t="str" cm="1">
        <f t="array" ref="AG794">IF(A794="","",INDEX(근로조건!$A$5:$AF$1048576,MATCH(A794,근로조건!$A$5:$A$1048576,0)+0,11))</f>
        <v/>
      </c>
      <c r="AH794" s="261" t="str" cm="1">
        <f t="array" ref="AH794">IF(A794="","",INDEX(근로조건!$A$5:$AF$1048576,MATCH(A794,근로조건!$A$5:$A$1048576,0)+0,19))</f>
        <v/>
      </c>
      <c r="AI794" s="262" t="str" cm="1">
        <f t="array" ref="AI794">IF(A794="","",INDEX(근로조건!$A$5:$AF$1048576,MATCH(A794,근로조건!$A$5:$A$1048576,0)+0,17))</f>
        <v/>
      </c>
      <c r="AJ794" s="253"/>
      <c r="AK794" s="253"/>
      <c r="AL794" s="253" t="str" cm="1">
        <f t="array" ref="AL794">IF(A794="","",INDEX(근로조건!$A$5:$AF$1048576,MATCH(A794,근로조건!$A$5:$A$1048576,0)+0,20))</f>
        <v/>
      </c>
      <c r="AM794" s="253"/>
      <c r="AN794" s="253"/>
      <c r="AO794" s="253"/>
      <c r="AP794" s="260"/>
      <c r="AQ794" s="123"/>
      <c r="AR794" s="166"/>
      <c r="AS794" s="267"/>
      <c r="AT794" s="266"/>
      <c r="AU794" s="266"/>
      <c r="AV794" s="266"/>
    </row>
    <row r="795" spans="1:48" x14ac:dyDescent="0.3">
      <c r="A795" s="52"/>
      <c r="B795" s="54"/>
      <c r="C795" s="53"/>
      <c r="D795" s="53"/>
      <c r="E795" s="53"/>
      <c r="F795" s="57"/>
      <c r="G795" s="57"/>
      <c r="H795" s="52"/>
      <c r="I795" s="53"/>
      <c r="J795" s="53"/>
      <c r="K795" s="95"/>
      <c r="L795" s="52"/>
      <c r="M795" s="52"/>
      <c r="N795" s="54"/>
      <c r="O795" s="254" t="str" cm="1">
        <f t="array" ref="O795">IF(A795="","",INDEX(근로조건!$A$5:$Y$1048576,MATCH(A795,근로조건!$A$5:$A$1048576,0)+0,15))</f>
        <v/>
      </c>
      <c r="P795" s="255" t="str" cm="1">
        <f t="array" ref="P795">IF(A795="","",INDEX(근로조건!$A$5:$Y$1048576,MATCH(A795,근로조건!$A$5:$A$1048576,0)+0,16))</f>
        <v/>
      </c>
      <c r="Q795" s="256" t="str" cm="1">
        <f t="array" ref="Q795">IF(A795="","",INDEX(근로조건!$A$5:$ZZ$1048576,MATCH(A795,근로조건!$A$5:$A$1048576,0)+0,21))</f>
        <v/>
      </c>
      <c r="R795" s="61"/>
      <c r="S795" s="61"/>
      <c r="T795" s="61"/>
      <c r="U795" s="61"/>
      <c r="V795" s="61"/>
      <c r="W795" s="61"/>
      <c r="X795" s="61"/>
      <c r="Y795" s="61"/>
      <c r="Z795" s="260" t="str">
        <f t="shared" si="39"/>
        <v/>
      </c>
      <c r="AA795" s="260" t="str">
        <f t="shared" si="40"/>
        <v/>
      </c>
      <c r="AB795" s="260" t="str" cm="1">
        <f t="array" ref="AB795">IFERROR(IF(A795="","",INDEX(근로조건!$A$5:$Z$1048576,MATCH(A795,근로조건!$A$5:$A$1048576,0)+0,17)-INDEX(근로조건!$A$5:$Z$1048576,MATCH(A795,근로조건!$A$5:$A$1048576,0)+0,11))*B795,"")</f>
        <v/>
      </c>
      <c r="AC795" s="260" t="str">
        <f t="shared" si="41"/>
        <v/>
      </c>
      <c r="AD795" s="260" t="str" cm="1">
        <f t="array" ref="AD795">IFERROR(IF(A795="","",INDEX(근로조건!$A$5:$L$1048576,MATCH(A795,근로조건!$A$5:$A$1048576,0)+0,12))*B795,"")</f>
        <v/>
      </c>
      <c r="AE795" s="261" t="str" cm="1">
        <f t="array" ref="AE795">IF(A795="","",INDEX(근로조건!$A$5:$AF$1048576,MATCH(A795,근로조건!$A$5:$A$1048576,0)+0,13))</f>
        <v/>
      </c>
      <c r="AF795" s="262" t="str" cm="1">
        <f t="array" ref="AF795">IF(A795="","",INDEX(근로조건!$A$5:$AF$1048576,MATCH(A795,근로조건!$A$5:$A$1048576,0)+0,14))</f>
        <v/>
      </c>
      <c r="AG795" s="261" t="str" cm="1">
        <f t="array" ref="AG795">IF(A795="","",INDEX(근로조건!$A$5:$AF$1048576,MATCH(A795,근로조건!$A$5:$A$1048576,0)+0,11))</f>
        <v/>
      </c>
      <c r="AH795" s="261" t="str" cm="1">
        <f t="array" ref="AH795">IF(A795="","",INDEX(근로조건!$A$5:$AF$1048576,MATCH(A795,근로조건!$A$5:$A$1048576,0)+0,19))</f>
        <v/>
      </c>
      <c r="AI795" s="262" t="str" cm="1">
        <f t="array" ref="AI795">IF(A795="","",INDEX(근로조건!$A$5:$AF$1048576,MATCH(A795,근로조건!$A$5:$A$1048576,0)+0,17))</f>
        <v/>
      </c>
      <c r="AJ795" s="253"/>
      <c r="AK795" s="253"/>
      <c r="AL795" s="253" t="str" cm="1">
        <f t="array" ref="AL795">IF(A795="","",INDEX(근로조건!$A$5:$AF$1048576,MATCH(A795,근로조건!$A$5:$A$1048576,0)+0,20))</f>
        <v/>
      </c>
      <c r="AM795" s="253"/>
      <c r="AN795" s="253"/>
      <c r="AO795" s="253"/>
      <c r="AP795" s="260"/>
      <c r="AQ795" s="123"/>
      <c r="AR795" s="166"/>
      <c r="AS795" s="267"/>
      <c r="AT795" s="266"/>
      <c r="AU795" s="266"/>
      <c r="AV795" s="266"/>
    </row>
    <row r="796" spans="1:48" x14ac:dyDescent="0.3">
      <c r="A796" s="52"/>
      <c r="B796" s="54"/>
      <c r="C796" s="53"/>
      <c r="D796" s="53"/>
      <c r="E796" s="53"/>
      <c r="F796" s="57"/>
      <c r="G796" s="57"/>
      <c r="H796" s="52"/>
      <c r="I796" s="53"/>
      <c r="J796" s="53"/>
      <c r="K796" s="95"/>
      <c r="L796" s="52"/>
      <c r="M796" s="52"/>
      <c r="N796" s="54"/>
      <c r="O796" s="254" t="str" cm="1">
        <f t="array" ref="O796">IF(A796="","",INDEX(근로조건!$A$5:$Y$1048576,MATCH(A796,근로조건!$A$5:$A$1048576,0)+0,15))</f>
        <v/>
      </c>
      <c r="P796" s="255" t="str" cm="1">
        <f t="array" ref="P796">IF(A796="","",INDEX(근로조건!$A$5:$Y$1048576,MATCH(A796,근로조건!$A$5:$A$1048576,0)+0,16))</f>
        <v/>
      </c>
      <c r="Q796" s="256" t="str" cm="1">
        <f t="array" ref="Q796">IF(A796="","",INDEX(근로조건!$A$5:$ZZ$1048576,MATCH(A796,근로조건!$A$5:$A$1048576,0)+0,21))</f>
        <v/>
      </c>
      <c r="R796" s="61"/>
      <c r="S796" s="61"/>
      <c r="T796" s="61"/>
      <c r="U796" s="61"/>
      <c r="V796" s="61"/>
      <c r="W796" s="61"/>
      <c r="X796" s="61"/>
      <c r="Y796" s="61"/>
      <c r="Z796" s="260" t="str">
        <f t="shared" si="39"/>
        <v/>
      </c>
      <c r="AA796" s="260" t="str">
        <f t="shared" si="40"/>
        <v/>
      </c>
      <c r="AB796" s="260" t="str" cm="1">
        <f t="array" ref="AB796">IFERROR(IF(A796="","",INDEX(근로조건!$A$5:$Z$1048576,MATCH(A796,근로조건!$A$5:$A$1048576,0)+0,17)-INDEX(근로조건!$A$5:$Z$1048576,MATCH(A796,근로조건!$A$5:$A$1048576,0)+0,11))*B796,"")</f>
        <v/>
      </c>
      <c r="AC796" s="260" t="str">
        <f t="shared" si="41"/>
        <v/>
      </c>
      <c r="AD796" s="260" t="str" cm="1">
        <f t="array" ref="AD796">IFERROR(IF(A796="","",INDEX(근로조건!$A$5:$L$1048576,MATCH(A796,근로조건!$A$5:$A$1048576,0)+0,12))*B796,"")</f>
        <v/>
      </c>
      <c r="AE796" s="261" t="str" cm="1">
        <f t="array" ref="AE796">IF(A796="","",INDEX(근로조건!$A$5:$AF$1048576,MATCH(A796,근로조건!$A$5:$A$1048576,0)+0,13))</f>
        <v/>
      </c>
      <c r="AF796" s="262" t="str" cm="1">
        <f t="array" ref="AF796">IF(A796="","",INDEX(근로조건!$A$5:$AF$1048576,MATCH(A796,근로조건!$A$5:$A$1048576,0)+0,14))</f>
        <v/>
      </c>
      <c r="AG796" s="261" t="str" cm="1">
        <f t="array" ref="AG796">IF(A796="","",INDEX(근로조건!$A$5:$AF$1048576,MATCH(A796,근로조건!$A$5:$A$1048576,0)+0,11))</f>
        <v/>
      </c>
      <c r="AH796" s="261" t="str" cm="1">
        <f t="array" ref="AH796">IF(A796="","",INDEX(근로조건!$A$5:$AF$1048576,MATCH(A796,근로조건!$A$5:$A$1048576,0)+0,19))</f>
        <v/>
      </c>
      <c r="AI796" s="262" t="str" cm="1">
        <f t="array" ref="AI796">IF(A796="","",INDEX(근로조건!$A$5:$AF$1048576,MATCH(A796,근로조건!$A$5:$A$1048576,0)+0,17))</f>
        <v/>
      </c>
      <c r="AJ796" s="253"/>
      <c r="AK796" s="253"/>
      <c r="AL796" s="253" t="str" cm="1">
        <f t="array" ref="AL796">IF(A796="","",INDEX(근로조건!$A$5:$AF$1048576,MATCH(A796,근로조건!$A$5:$A$1048576,0)+0,20))</f>
        <v/>
      </c>
      <c r="AM796" s="253"/>
      <c r="AN796" s="253"/>
      <c r="AO796" s="253"/>
      <c r="AP796" s="260"/>
      <c r="AQ796" s="123"/>
      <c r="AR796" s="166"/>
      <c r="AS796" s="267"/>
      <c r="AT796" s="266"/>
      <c r="AU796" s="266"/>
      <c r="AV796" s="266"/>
    </row>
    <row r="797" spans="1:48" x14ac:dyDescent="0.3">
      <c r="A797" s="52"/>
      <c r="B797" s="54"/>
      <c r="C797" s="53"/>
      <c r="D797" s="53"/>
      <c r="E797" s="53"/>
      <c r="F797" s="57"/>
      <c r="G797" s="57"/>
      <c r="H797" s="52"/>
      <c r="I797" s="53"/>
      <c r="J797" s="53"/>
      <c r="K797" s="95"/>
      <c r="L797" s="52"/>
      <c r="M797" s="52"/>
      <c r="N797" s="54"/>
      <c r="O797" s="254" t="str" cm="1">
        <f t="array" ref="O797">IF(A797="","",INDEX(근로조건!$A$5:$Y$1048576,MATCH(A797,근로조건!$A$5:$A$1048576,0)+0,15))</f>
        <v/>
      </c>
      <c r="P797" s="255" t="str" cm="1">
        <f t="array" ref="P797">IF(A797="","",INDEX(근로조건!$A$5:$Y$1048576,MATCH(A797,근로조건!$A$5:$A$1048576,0)+0,16))</f>
        <v/>
      </c>
      <c r="Q797" s="256" t="str" cm="1">
        <f t="array" ref="Q797">IF(A797="","",INDEX(근로조건!$A$5:$ZZ$1048576,MATCH(A797,근로조건!$A$5:$A$1048576,0)+0,21))</f>
        <v/>
      </c>
      <c r="R797" s="61"/>
      <c r="S797" s="61"/>
      <c r="T797" s="61"/>
      <c r="U797" s="61"/>
      <c r="V797" s="61"/>
      <c r="W797" s="61"/>
      <c r="X797" s="61"/>
      <c r="Y797" s="61"/>
      <c r="Z797" s="260" t="str">
        <f t="shared" si="39"/>
        <v/>
      </c>
      <c r="AA797" s="260" t="str">
        <f t="shared" si="40"/>
        <v/>
      </c>
      <c r="AB797" s="260" t="str" cm="1">
        <f t="array" ref="AB797">IFERROR(IF(A797="","",INDEX(근로조건!$A$5:$Z$1048576,MATCH(A797,근로조건!$A$5:$A$1048576,0)+0,17)-INDEX(근로조건!$A$5:$Z$1048576,MATCH(A797,근로조건!$A$5:$A$1048576,0)+0,11))*B797,"")</f>
        <v/>
      </c>
      <c r="AC797" s="260" t="str">
        <f t="shared" si="41"/>
        <v/>
      </c>
      <c r="AD797" s="260" t="str" cm="1">
        <f t="array" ref="AD797">IFERROR(IF(A797="","",INDEX(근로조건!$A$5:$L$1048576,MATCH(A797,근로조건!$A$5:$A$1048576,0)+0,12))*B797,"")</f>
        <v/>
      </c>
      <c r="AE797" s="261" t="str" cm="1">
        <f t="array" ref="AE797">IF(A797="","",INDEX(근로조건!$A$5:$AF$1048576,MATCH(A797,근로조건!$A$5:$A$1048576,0)+0,13))</f>
        <v/>
      </c>
      <c r="AF797" s="262" t="str" cm="1">
        <f t="array" ref="AF797">IF(A797="","",INDEX(근로조건!$A$5:$AF$1048576,MATCH(A797,근로조건!$A$5:$A$1048576,0)+0,14))</f>
        <v/>
      </c>
      <c r="AG797" s="261" t="str" cm="1">
        <f t="array" ref="AG797">IF(A797="","",INDEX(근로조건!$A$5:$AF$1048576,MATCH(A797,근로조건!$A$5:$A$1048576,0)+0,11))</f>
        <v/>
      </c>
      <c r="AH797" s="261" t="str" cm="1">
        <f t="array" ref="AH797">IF(A797="","",INDEX(근로조건!$A$5:$AF$1048576,MATCH(A797,근로조건!$A$5:$A$1048576,0)+0,19))</f>
        <v/>
      </c>
      <c r="AI797" s="262" t="str" cm="1">
        <f t="array" ref="AI797">IF(A797="","",INDEX(근로조건!$A$5:$AF$1048576,MATCH(A797,근로조건!$A$5:$A$1048576,0)+0,17))</f>
        <v/>
      </c>
      <c r="AJ797" s="253"/>
      <c r="AK797" s="253"/>
      <c r="AL797" s="253" t="str" cm="1">
        <f t="array" ref="AL797">IF(A797="","",INDEX(근로조건!$A$5:$AF$1048576,MATCH(A797,근로조건!$A$5:$A$1048576,0)+0,20))</f>
        <v/>
      </c>
      <c r="AM797" s="253"/>
      <c r="AN797" s="253"/>
      <c r="AO797" s="253"/>
      <c r="AP797" s="260"/>
      <c r="AQ797" s="123"/>
      <c r="AR797" s="166"/>
      <c r="AS797" s="267"/>
      <c r="AT797" s="266"/>
      <c r="AU797" s="266"/>
      <c r="AV797" s="266"/>
    </row>
    <row r="798" spans="1:48" x14ac:dyDescent="0.3">
      <c r="A798" s="52"/>
      <c r="B798" s="54"/>
      <c r="C798" s="53"/>
      <c r="D798" s="53"/>
      <c r="E798" s="53"/>
      <c r="F798" s="57"/>
      <c r="G798" s="57"/>
      <c r="H798" s="52"/>
      <c r="I798" s="53"/>
      <c r="J798" s="53"/>
      <c r="K798" s="95"/>
      <c r="L798" s="52"/>
      <c r="M798" s="52"/>
      <c r="N798" s="54"/>
      <c r="O798" s="254" t="str" cm="1">
        <f t="array" ref="O798">IF(A798="","",INDEX(근로조건!$A$5:$Y$1048576,MATCH(A798,근로조건!$A$5:$A$1048576,0)+0,15))</f>
        <v/>
      </c>
      <c r="P798" s="255" t="str" cm="1">
        <f t="array" ref="P798">IF(A798="","",INDEX(근로조건!$A$5:$Y$1048576,MATCH(A798,근로조건!$A$5:$A$1048576,0)+0,16))</f>
        <v/>
      </c>
      <c r="Q798" s="256" t="str" cm="1">
        <f t="array" ref="Q798">IF(A798="","",INDEX(근로조건!$A$5:$ZZ$1048576,MATCH(A798,근로조건!$A$5:$A$1048576,0)+0,21))</f>
        <v/>
      </c>
      <c r="R798" s="61"/>
      <c r="S798" s="61"/>
      <c r="T798" s="61"/>
      <c r="U798" s="61"/>
      <c r="V798" s="61"/>
      <c r="W798" s="61"/>
      <c r="X798" s="61"/>
      <c r="Y798" s="61"/>
      <c r="Z798" s="260" t="str">
        <f t="shared" si="39"/>
        <v/>
      </c>
      <c r="AA798" s="260" t="str">
        <f t="shared" si="40"/>
        <v/>
      </c>
      <c r="AB798" s="260" t="str" cm="1">
        <f t="array" ref="AB798">IFERROR(IF(A798="","",INDEX(근로조건!$A$5:$Z$1048576,MATCH(A798,근로조건!$A$5:$A$1048576,0)+0,17)-INDEX(근로조건!$A$5:$Z$1048576,MATCH(A798,근로조건!$A$5:$A$1048576,0)+0,11))*B798,"")</f>
        <v/>
      </c>
      <c r="AC798" s="260" t="str">
        <f t="shared" si="41"/>
        <v/>
      </c>
      <c r="AD798" s="260" t="str" cm="1">
        <f t="array" ref="AD798">IFERROR(IF(A798="","",INDEX(근로조건!$A$5:$L$1048576,MATCH(A798,근로조건!$A$5:$A$1048576,0)+0,12))*B798,"")</f>
        <v/>
      </c>
      <c r="AE798" s="261" t="str" cm="1">
        <f t="array" ref="AE798">IF(A798="","",INDEX(근로조건!$A$5:$AF$1048576,MATCH(A798,근로조건!$A$5:$A$1048576,0)+0,13))</f>
        <v/>
      </c>
      <c r="AF798" s="262" t="str" cm="1">
        <f t="array" ref="AF798">IF(A798="","",INDEX(근로조건!$A$5:$AF$1048576,MATCH(A798,근로조건!$A$5:$A$1048576,0)+0,14))</f>
        <v/>
      </c>
      <c r="AG798" s="261" t="str" cm="1">
        <f t="array" ref="AG798">IF(A798="","",INDEX(근로조건!$A$5:$AF$1048576,MATCH(A798,근로조건!$A$5:$A$1048576,0)+0,11))</f>
        <v/>
      </c>
      <c r="AH798" s="261" t="str" cm="1">
        <f t="array" ref="AH798">IF(A798="","",INDEX(근로조건!$A$5:$AF$1048576,MATCH(A798,근로조건!$A$5:$A$1048576,0)+0,19))</f>
        <v/>
      </c>
      <c r="AI798" s="262" t="str" cm="1">
        <f t="array" ref="AI798">IF(A798="","",INDEX(근로조건!$A$5:$AF$1048576,MATCH(A798,근로조건!$A$5:$A$1048576,0)+0,17))</f>
        <v/>
      </c>
      <c r="AJ798" s="253"/>
      <c r="AK798" s="253"/>
      <c r="AL798" s="253" t="str" cm="1">
        <f t="array" ref="AL798">IF(A798="","",INDEX(근로조건!$A$5:$AF$1048576,MATCH(A798,근로조건!$A$5:$A$1048576,0)+0,20))</f>
        <v/>
      </c>
      <c r="AM798" s="253"/>
      <c r="AN798" s="253"/>
      <c r="AO798" s="253"/>
      <c r="AP798" s="260"/>
      <c r="AQ798" s="123"/>
      <c r="AR798" s="166"/>
      <c r="AS798" s="267"/>
      <c r="AT798" s="266"/>
      <c r="AU798" s="266"/>
      <c r="AV798" s="266"/>
    </row>
    <row r="799" spans="1:48" x14ac:dyDescent="0.3">
      <c r="A799" s="52"/>
      <c r="B799" s="54"/>
      <c r="C799" s="53"/>
      <c r="D799" s="53"/>
      <c r="E799" s="53"/>
      <c r="F799" s="57"/>
      <c r="G799" s="57"/>
      <c r="H799" s="52"/>
      <c r="I799" s="53"/>
      <c r="J799" s="53"/>
      <c r="K799" s="95"/>
      <c r="L799" s="52"/>
      <c r="M799" s="52"/>
      <c r="N799" s="54"/>
      <c r="O799" s="254" t="str" cm="1">
        <f t="array" ref="O799">IF(A799="","",INDEX(근로조건!$A$5:$Y$1048576,MATCH(A799,근로조건!$A$5:$A$1048576,0)+0,15))</f>
        <v/>
      </c>
      <c r="P799" s="255" t="str" cm="1">
        <f t="array" ref="P799">IF(A799="","",INDEX(근로조건!$A$5:$Y$1048576,MATCH(A799,근로조건!$A$5:$A$1048576,0)+0,16))</f>
        <v/>
      </c>
      <c r="Q799" s="256" t="str" cm="1">
        <f t="array" ref="Q799">IF(A799="","",INDEX(근로조건!$A$5:$ZZ$1048576,MATCH(A799,근로조건!$A$5:$A$1048576,0)+0,21))</f>
        <v/>
      </c>
      <c r="R799" s="61"/>
      <c r="S799" s="61"/>
      <c r="T799" s="61"/>
      <c r="U799" s="61"/>
      <c r="V799" s="61"/>
      <c r="W799" s="61"/>
      <c r="X799" s="61"/>
      <c r="Y799" s="61"/>
      <c r="Z799" s="260" t="str">
        <f t="shared" si="39"/>
        <v/>
      </c>
      <c r="AA799" s="260" t="str">
        <f t="shared" si="40"/>
        <v/>
      </c>
      <c r="AB799" s="260" t="str" cm="1">
        <f t="array" ref="AB799">IFERROR(IF(A799="","",INDEX(근로조건!$A$5:$Z$1048576,MATCH(A799,근로조건!$A$5:$A$1048576,0)+0,17)-INDEX(근로조건!$A$5:$Z$1048576,MATCH(A799,근로조건!$A$5:$A$1048576,0)+0,11))*B799,"")</f>
        <v/>
      </c>
      <c r="AC799" s="260" t="str">
        <f t="shared" si="41"/>
        <v/>
      </c>
      <c r="AD799" s="260" t="str" cm="1">
        <f t="array" ref="AD799">IFERROR(IF(A799="","",INDEX(근로조건!$A$5:$L$1048576,MATCH(A799,근로조건!$A$5:$A$1048576,0)+0,12))*B799,"")</f>
        <v/>
      </c>
      <c r="AE799" s="261" t="str" cm="1">
        <f t="array" ref="AE799">IF(A799="","",INDEX(근로조건!$A$5:$AF$1048576,MATCH(A799,근로조건!$A$5:$A$1048576,0)+0,13))</f>
        <v/>
      </c>
      <c r="AF799" s="262" t="str" cm="1">
        <f t="array" ref="AF799">IF(A799="","",INDEX(근로조건!$A$5:$AF$1048576,MATCH(A799,근로조건!$A$5:$A$1048576,0)+0,14))</f>
        <v/>
      </c>
      <c r="AG799" s="261" t="str" cm="1">
        <f t="array" ref="AG799">IF(A799="","",INDEX(근로조건!$A$5:$AF$1048576,MATCH(A799,근로조건!$A$5:$A$1048576,0)+0,11))</f>
        <v/>
      </c>
      <c r="AH799" s="261" t="str" cm="1">
        <f t="array" ref="AH799">IF(A799="","",INDEX(근로조건!$A$5:$AF$1048576,MATCH(A799,근로조건!$A$5:$A$1048576,0)+0,19))</f>
        <v/>
      </c>
      <c r="AI799" s="262" t="str" cm="1">
        <f t="array" ref="AI799">IF(A799="","",INDEX(근로조건!$A$5:$AF$1048576,MATCH(A799,근로조건!$A$5:$A$1048576,0)+0,17))</f>
        <v/>
      </c>
      <c r="AJ799" s="253"/>
      <c r="AK799" s="253"/>
      <c r="AL799" s="253" t="str" cm="1">
        <f t="array" ref="AL799">IF(A799="","",INDEX(근로조건!$A$5:$AF$1048576,MATCH(A799,근로조건!$A$5:$A$1048576,0)+0,20))</f>
        <v/>
      </c>
      <c r="AM799" s="253"/>
      <c r="AN799" s="253"/>
      <c r="AO799" s="253"/>
      <c r="AP799" s="260"/>
      <c r="AQ799" s="123"/>
      <c r="AR799" s="166"/>
      <c r="AS799" s="267"/>
      <c r="AT799" s="266"/>
      <c r="AU799" s="266"/>
      <c r="AV799" s="266"/>
    </row>
    <row r="800" spans="1:48" x14ac:dyDescent="0.3">
      <c r="A800" s="52"/>
      <c r="B800" s="54"/>
      <c r="C800" s="53"/>
      <c r="D800" s="53"/>
      <c r="E800" s="53"/>
      <c r="F800" s="57"/>
      <c r="G800" s="57"/>
      <c r="H800" s="52"/>
      <c r="I800" s="53"/>
      <c r="J800" s="53"/>
      <c r="K800" s="95"/>
      <c r="L800" s="52"/>
      <c r="M800" s="52"/>
      <c r="N800" s="54"/>
      <c r="O800" s="254" t="str" cm="1">
        <f t="array" ref="O800">IF(A800="","",INDEX(근로조건!$A$5:$Y$1048576,MATCH(A800,근로조건!$A$5:$A$1048576,0)+0,15))</f>
        <v/>
      </c>
      <c r="P800" s="255" t="str" cm="1">
        <f t="array" ref="P800">IF(A800="","",INDEX(근로조건!$A$5:$Y$1048576,MATCH(A800,근로조건!$A$5:$A$1048576,0)+0,16))</f>
        <v/>
      </c>
      <c r="Q800" s="256" t="str" cm="1">
        <f t="array" ref="Q800">IF(A800="","",INDEX(근로조건!$A$5:$ZZ$1048576,MATCH(A800,근로조건!$A$5:$A$1048576,0)+0,21))</f>
        <v/>
      </c>
      <c r="R800" s="61"/>
      <c r="S800" s="61"/>
      <c r="T800" s="61"/>
      <c r="U800" s="61"/>
      <c r="V800" s="61"/>
      <c r="W800" s="61"/>
      <c r="X800" s="61"/>
      <c r="Y800" s="61"/>
      <c r="Z800" s="260" t="str">
        <f t="shared" si="39"/>
        <v/>
      </c>
      <c r="AA800" s="260" t="str">
        <f t="shared" si="40"/>
        <v/>
      </c>
      <c r="AB800" s="260" t="str" cm="1">
        <f t="array" ref="AB800">IFERROR(IF(A800="","",INDEX(근로조건!$A$5:$Z$1048576,MATCH(A800,근로조건!$A$5:$A$1048576,0)+0,17)-INDEX(근로조건!$A$5:$Z$1048576,MATCH(A800,근로조건!$A$5:$A$1048576,0)+0,11))*B800,"")</f>
        <v/>
      </c>
      <c r="AC800" s="260" t="str">
        <f t="shared" si="41"/>
        <v/>
      </c>
      <c r="AD800" s="260" t="str" cm="1">
        <f t="array" ref="AD800">IFERROR(IF(A800="","",INDEX(근로조건!$A$5:$L$1048576,MATCH(A800,근로조건!$A$5:$A$1048576,0)+0,12))*B800,"")</f>
        <v/>
      </c>
      <c r="AE800" s="261" t="str" cm="1">
        <f t="array" ref="AE800">IF(A800="","",INDEX(근로조건!$A$5:$AF$1048576,MATCH(A800,근로조건!$A$5:$A$1048576,0)+0,13))</f>
        <v/>
      </c>
      <c r="AF800" s="262" t="str" cm="1">
        <f t="array" ref="AF800">IF(A800="","",INDEX(근로조건!$A$5:$AF$1048576,MATCH(A800,근로조건!$A$5:$A$1048576,0)+0,14))</f>
        <v/>
      </c>
      <c r="AG800" s="261" t="str" cm="1">
        <f t="array" ref="AG800">IF(A800="","",INDEX(근로조건!$A$5:$AF$1048576,MATCH(A800,근로조건!$A$5:$A$1048576,0)+0,11))</f>
        <v/>
      </c>
      <c r="AH800" s="261" t="str" cm="1">
        <f t="array" ref="AH800">IF(A800="","",INDEX(근로조건!$A$5:$AF$1048576,MATCH(A800,근로조건!$A$5:$A$1048576,0)+0,19))</f>
        <v/>
      </c>
      <c r="AI800" s="262" t="str" cm="1">
        <f t="array" ref="AI800">IF(A800="","",INDEX(근로조건!$A$5:$AF$1048576,MATCH(A800,근로조건!$A$5:$A$1048576,0)+0,17))</f>
        <v/>
      </c>
      <c r="AJ800" s="253"/>
      <c r="AK800" s="253"/>
      <c r="AL800" s="253" t="str" cm="1">
        <f t="array" ref="AL800">IF(A800="","",INDEX(근로조건!$A$5:$AF$1048576,MATCH(A800,근로조건!$A$5:$A$1048576,0)+0,20))</f>
        <v/>
      </c>
      <c r="AM800" s="253"/>
      <c r="AN800" s="253"/>
      <c r="AO800" s="253"/>
      <c r="AP800" s="260"/>
      <c r="AQ800" s="123"/>
      <c r="AR800" s="166"/>
      <c r="AS800" s="267"/>
      <c r="AT800" s="266"/>
      <c r="AU800" s="266"/>
      <c r="AV800" s="266"/>
    </row>
    <row r="801" spans="1:48" x14ac:dyDescent="0.3">
      <c r="A801" s="52"/>
      <c r="B801" s="54"/>
      <c r="C801" s="53"/>
      <c r="D801" s="53"/>
      <c r="E801" s="53"/>
      <c r="F801" s="57"/>
      <c r="G801" s="57"/>
      <c r="H801" s="52"/>
      <c r="I801" s="53"/>
      <c r="J801" s="53"/>
      <c r="K801" s="95"/>
      <c r="L801" s="52"/>
      <c r="M801" s="52"/>
      <c r="N801" s="54"/>
      <c r="O801" s="254" t="str" cm="1">
        <f t="array" ref="O801">IF(A801="","",INDEX(근로조건!$A$5:$Y$1048576,MATCH(A801,근로조건!$A$5:$A$1048576,0)+0,15))</f>
        <v/>
      </c>
      <c r="P801" s="255" t="str" cm="1">
        <f t="array" ref="P801">IF(A801="","",INDEX(근로조건!$A$5:$Y$1048576,MATCH(A801,근로조건!$A$5:$A$1048576,0)+0,16))</f>
        <v/>
      </c>
      <c r="Q801" s="256" t="str" cm="1">
        <f t="array" ref="Q801">IF(A801="","",INDEX(근로조건!$A$5:$ZZ$1048576,MATCH(A801,근로조건!$A$5:$A$1048576,0)+0,21))</f>
        <v/>
      </c>
      <c r="R801" s="61"/>
      <c r="S801" s="61"/>
      <c r="T801" s="61"/>
      <c r="U801" s="61"/>
      <c r="V801" s="61"/>
      <c r="W801" s="61"/>
      <c r="X801" s="61"/>
      <c r="Y801" s="61"/>
      <c r="Z801" s="260" t="str">
        <f t="shared" si="39"/>
        <v/>
      </c>
      <c r="AA801" s="260" t="str">
        <f t="shared" si="40"/>
        <v/>
      </c>
      <c r="AB801" s="260" t="str" cm="1">
        <f t="array" ref="AB801">IFERROR(IF(A801="","",INDEX(근로조건!$A$5:$Z$1048576,MATCH(A801,근로조건!$A$5:$A$1048576,0)+0,17)-INDEX(근로조건!$A$5:$Z$1048576,MATCH(A801,근로조건!$A$5:$A$1048576,0)+0,11))*B801,"")</f>
        <v/>
      </c>
      <c r="AC801" s="260" t="str">
        <f t="shared" si="41"/>
        <v/>
      </c>
      <c r="AD801" s="260" t="str" cm="1">
        <f t="array" ref="AD801">IFERROR(IF(A801="","",INDEX(근로조건!$A$5:$L$1048576,MATCH(A801,근로조건!$A$5:$A$1048576,0)+0,12))*B801,"")</f>
        <v/>
      </c>
      <c r="AE801" s="261" t="str" cm="1">
        <f t="array" ref="AE801">IF(A801="","",INDEX(근로조건!$A$5:$AF$1048576,MATCH(A801,근로조건!$A$5:$A$1048576,0)+0,13))</f>
        <v/>
      </c>
      <c r="AF801" s="262" t="str" cm="1">
        <f t="array" ref="AF801">IF(A801="","",INDEX(근로조건!$A$5:$AF$1048576,MATCH(A801,근로조건!$A$5:$A$1048576,0)+0,14))</f>
        <v/>
      </c>
      <c r="AG801" s="261" t="str" cm="1">
        <f t="array" ref="AG801">IF(A801="","",INDEX(근로조건!$A$5:$AF$1048576,MATCH(A801,근로조건!$A$5:$A$1048576,0)+0,11))</f>
        <v/>
      </c>
      <c r="AH801" s="261" t="str" cm="1">
        <f t="array" ref="AH801">IF(A801="","",INDEX(근로조건!$A$5:$AF$1048576,MATCH(A801,근로조건!$A$5:$A$1048576,0)+0,19))</f>
        <v/>
      </c>
      <c r="AI801" s="262" t="str" cm="1">
        <f t="array" ref="AI801">IF(A801="","",INDEX(근로조건!$A$5:$AF$1048576,MATCH(A801,근로조건!$A$5:$A$1048576,0)+0,17))</f>
        <v/>
      </c>
      <c r="AJ801" s="253"/>
      <c r="AK801" s="253"/>
      <c r="AL801" s="253" t="str" cm="1">
        <f t="array" ref="AL801">IF(A801="","",INDEX(근로조건!$A$5:$AF$1048576,MATCH(A801,근로조건!$A$5:$A$1048576,0)+0,20))</f>
        <v/>
      </c>
      <c r="AM801" s="253"/>
      <c r="AN801" s="253"/>
      <c r="AO801" s="253"/>
      <c r="AP801" s="260"/>
      <c r="AQ801" s="123"/>
      <c r="AR801" s="166"/>
      <c r="AS801" s="267"/>
      <c r="AT801" s="266"/>
      <c r="AU801" s="266"/>
      <c r="AV801" s="266"/>
    </row>
    <row r="802" spans="1:48" x14ac:dyDescent="0.3">
      <c r="A802" s="52"/>
      <c r="B802" s="54"/>
      <c r="C802" s="53"/>
      <c r="D802" s="53"/>
      <c r="E802" s="53"/>
      <c r="F802" s="57"/>
      <c r="G802" s="57"/>
      <c r="H802" s="52"/>
      <c r="I802" s="53"/>
      <c r="J802" s="53"/>
      <c r="K802" s="95"/>
      <c r="L802" s="52"/>
      <c r="M802" s="52"/>
      <c r="N802" s="54"/>
      <c r="O802" s="254" t="str" cm="1">
        <f t="array" ref="O802">IF(A802="","",INDEX(근로조건!$A$5:$Y$1048576,MATCH(A802,근로조건!$A$5:$A$1048576,0)+0,15))</f>
        <v/>
      </c>
      <c r="P802" s="255" t="str" cm="1">
        <f t="array" ref="P802">IF(A802="","",INDEX(근로조건!$A$5:$Y$1048576,MATCH(A802,근로조건!$A$5:$A$1048576,0)+0,16))</f>
        <v/>
      </c>
      <c r="Q802" s="256" t="str" cm="1">
        <f t="array" ref="Q802">IF(A802="","",INDEX(근로조건!$A$5:$ZZ$1048576,MATCH(A802,근로조건!$A$5:$A$1048576,0)+0,21))</f>
        <v/>
      </c>
      <c r="R802" s="61"/>
      <c r="S802" s="61"/>
      <c r="T802" s="61"/>
      <c r="U802" s="61"/>
      <c r="V802" s="61"/>
      <c r="W802" s="61"/>
      <c r="X802" s="61"/>
      <c r="Y802" s="61"/>
      <c r="Z802" s="260" t="str">
        <f t="shared" si="39"/>
        <v/>
      </c>
      <c r="AA802" s="260" t="str">
        <f t="shared" si="40"/>
        <v/>
      </c>
      <c r="AB802" s="260" t="str" cm="1">
        <f t="array" ref="AB802">IFERROR(IF(A802="","",INDEX(근로조건!$A$5:$Z$1048576,MATCH(A802,근로조건!$A$5:$A$1048576,0)+0,17)-INDEX(근로조건!$A$5:$Z$1048576,MATCH(A802,근로조건!$A$5:$A$1048576,0)+0,11))*B802,"")</f>
        <v/>
      </c>
      <c r="AC802" s="260" t="str">
        <f t="shared" si="41"/>
        <v/>
      </c>
      <c r="AD802" s="260" t="str" cm="1">
        <f t="array" ref="AD802">IFERROR(IF(A802="","",INDEX(근로조건!$A$5:$L$1048576,MATCH(A802,근로조건!$A$5:$A$1048576,0)+0,12))*B802,"")</f>
        <v/>
      </c>
      <c r="AE802" s="261" t="str" cm="1">
        <f t="array" ref="AE802">IF(A802="","",INDEX(근로조건!$A$5:$AF$1048576,MATCH(A802,근로조건!$A$5:$A$1048576,0)+0,13))</f>
        <v/>
      </c>
      <c r="AF802" s="262" t="str" cm="1">
        <f t="array" ref="AF802">IF(A802="","",INDEX(근로조건!$A$5:$AF$1048576,MATCH(A802,근로조건!$A$5:$A$1048576,0)+0,14))</f>
        <v/>
      </c>
      <c r="AG802" s="261" t="str" cm="1">
        <f t="array" ref="AG802">IF(A802="","",INDEX(근로조건!$A$5:$AF$1048576,MATCH(A802,근로조건!$A$5:$A$1048576,0)+0,11))</f>
        <v/>
      </c>
      <c r="AH802" s="261" t="str" cm="1">
        <f t="array" ref="AH802">IF(A802="","",INDEX(근로조건!$A$5:$AF$1048576,MATCH(A802,근로조건!$A$5:$A$1048576,0)+0,19))</f>
        <v/>
      </c>
      <c r="AI802" s="262" t="str" cm="1">
        <f t="array" ref="AI802">IF(A802="","",INDEX(근로조건!$A$5:$AF$1048576,MATCH(A802,근로조건!$A$5:$A$1048576,0)+0,17))</f>
        <v/>
      </c>
      <c r="AJ802" s="253"/>
      <c r="AK802" s="253"/>
      <c r="AL802" s="253" t="str" cm="1">
        <f t="array" ref="AL802">IF(A802="","",INDEX(근로조건!$A$5:$AF$1048576,MATCH(A802,근로조건!$A$5:$A$1048576,0)+0,20))</f>
        <v/>
      </c>
      <c r="AM802" s="253"/>
      <c r="AN802" s="253"/>
      <c r="AO802" s="253"/>
      <c r="AP802" s="260"/>
      <c r="AQ802" s="123"/>
      <c r="AR802" s="166"/>
      <c r="AS802" s="267"/>
      <c r="AT802" s="266"/>
      <c r="AU802" s="266"/>
      <c r="AV802" s="266"/>
    </row>
    <row r="803" spans="1:48" x14ac:dyDescent="0.3">
      <c r="A803" s="52"/>
      <c r="B803" s="54"/>
      <c r="C803" s="53"/>
      <c r="D803" s="53"/>
      <c r="E803" s="53"/>
      <c r="F803" s="57"/>
      <c r="G803" s="57"/>
      <c r="H803" s="52"/>
      <c r="I803" s="53"/>
      <c r="J803" s="53"/>
      <c r="K803" s="95"/>
      <c r="L803" s="52"/>
      <c r="M803" s="52"/>
      <c r="N803" s="54"/>
      <c r="O803" s="254" t="str" cm="1">
        <f t="array" ref="O803">IF(A803="","",INDEX(근로조건!$A$5:$Y$1048576,MATCH(A803,근로조건!$A$5:$A$1048576,0)+0,15))</f>
        <v/>
      </c>
      <c r="P803" s="255" t="str" cm="1">
        <f t="array" ref="P803">IF(A803="","",INDEX(근로조건!$A$5:$Y$1048576,MATCH(A803,근로조건!$A$5:$A$1048576,0)+0,16))</f>
        <v/>
      </c>
      <c r="Q803" s="256" t="str" cm="1">
        <f t="array" ref="Q803">IF(A803="","",INDEX(근로조건!$A$5:$ZZ$1048576,MATCH(A803,근로조건!$A$5:$A$1048576,0)+0,21))</f>
        <v/>
      </c>
      <c r="R803" s="61"/>
      <c r="S803" s="61"/>
      <c r="T803" s="61"/>
      <c r="U803" s="61"/>
      <c r="V803" s="61"/>
      <c r="W803" s="61"/>
      <c r="X803" s="61"/>
      <c r="Y803" s="61"/>
      <c r="Z803" s="260" t="str">
        <f t="shared" si="39"/>
        <v/>
      </c>
      <c r="AA803" s="260" t="str">
        <f t="shared" si="40"/>
        <v/>
      </c>
      <c r="AB803" s="260" t="str" cm="1">
        <f t="array" ref="AB803">IFERROR(IF(A803="","",INDEX(근로조건!$A$5:$Z$1048576,MATCH(A803,근로조건!$A$5:$A$1048576,0)+0,17)-INDEX(근로조건!$A$5:$Z$1048576,MATCH(A803,근로조건!$A$5:$A$1048576,0)+0,11))*B803,"")</f>
        <v/>
      </c>
      <c r="AC803" s="260" t="str">
        <f t="shared" si="41"/>
        <v/>
      </c>
      <c r="AD803" s="260" t="str" cm="1">
        <f t="array" ref="AD803">IFERROR(IF(A803="","",INDEX(근로조건!$A$5:$L$1048576,MATCH(A803,근로조건!$A$5:$A$1048576,0)+0,12))*B803,"")</f>
        <v/>
      </c>
      <c r="AE803" s="261" t="str" cm="1">
        <f t="array" ref="AE803">IF(A803="","",INDEX(근로조건!$A$5:$AF$1048576,MATCH(A803,근로조건!$A$5:$A$1048576,0)+0,13))</f>
        <v/>
      </c>
      <c r="AF803" s="262" t="str" cm="1">
        <f t="array" ref="AF803">IF(A803="","",INDEX(근로조건!$A$5:$AF$1048576,MATCH(A803,근로조건!$A$5:$A$1048576,0)+0,14))</f>
        <v/>
      </c>
      <c r="AG803" s="261" t="str" cm="1">
        <f t="array" ref="AG803">IF(A803="","",INDEX(근로조건!$A$5:$AF$1048576,MATCH(A803,근로조건!$A$5:$A$1048576,0)+0,11))</f>
        <v/>
      </c>
      <c r="AH803" s="261" t="str" cm="1">
        <f t="array" ref="AH803">IF(A803="","",INDEX(근로조건!$A$5:$AF$1048576,MATCH(A803,근로조건!$A$5:$A$1048576,0)+0,19))</f>
        <v/>
      </c>
      <c r="AI803" s="262" t="str" cm="1">
        <f t="array" ref="AI803">IF(A803="","",INDEX(근로조건!$A$5:$AF$1048576,MATCH(A803,근로조건!$A$5:$A$1048576,0)+0,17))</f>
        <v/>
      </c>
      <c r="AJ803" s="253"/>
      <c r="AK803" s="253"/>
      <c r="AL803" s="253" t="str" cm="1">
        <f t="array" ref="AL803">IF(A803="","",INDEX(근로조건!$A$5:$AF$1048576,MATCH(A803,근로조건!$A$5:$A$1048576,0)+0,20))</f>
        <v/>
      </c>
      <c r="AM803" s="253"/>
      <c r="AN803" s="253"/>
      <c r="AO803" s="253"/>
      <c r="AP803" s="260"/>
      <c r="AQ803" s="123"/>
      <c r="AR803" s="166"/>
      <c r="AS803" s="267"/>
      <c r="AT803" s="266"/>
      <c r="AU803" s="266"/>
      <c r="AV803" s="266"/>
    </row>
    <row r="804" spans="1:48" x14ac:dyDescent="0.3">
      <c r="A804" s="52"/>
      <c r="B804" s="54"/>
      <c r="C804" s="53"/>
      <c r="D804" s="53"/>
      <c r="E804" s="53"/>
      <c r="F804" s="57"/>
      <c r="G804" s="57"/>
      <c r="H804" s="52"/>
      <c r="I804" s="53"/>
      <c r="J804" s="53"/>
      <c r="K804" s="95"/>
      <c r="L804" s="52"/>
      <c r="M804" s="52"/>
      <c r="N804" s="54"/>
      <c r="O804" s="254" t="str" cm="1">
        <f t="array" ref="O804">IF(A804="","",INDEX(근로조건!$A$5:$Y$1048576,MATCH(A804,근로조건!$A$5:$A$1048576,0)+0,15))</f>
        <v/>
      </c>
      <c r="P804" s="255" t="str" cm="1">
        <f t="array" ref="P804">IF(A804="","",INDEX(근로조건!$A$5:$Y$1048576,MATCH(A804,근로조건!$A$5:$A$1048576,0)+0,16))</f>
        <v/>
      </c>
      <c r="Q804" s="256" t="str" cm="1">
        <f t="array" ref="Q804">IF(A804="","",INDEX(근로조건!$A$5:$ZZ$1048576,MATCH(A804,근로조건!$A$5:$A$1048576,0)+0,21))</f>
        <v/>
      </c>
      <c r="R804" s="61"/>
      <c r="S804" s="61"/>
      <c r="T804" s="61"/>
      <c r="U804" s="61"/>
      <c r="V804" s="61"/>
      <c r="W804" s="61"/>
      <c r="X804" s="61"/>
      <c r="Y804" s="61"/>
      <c r="Z804" s="260" t="str">
        <f t="shared" si="39"/>
        <v/>
      </c>
      <c r="AA804" s="260" t="str">
        <f t="shared" si="40"/>
        <v/>
      </c>
      <c r="AB804" s="260" t="str" cm="1">
        <f t="array" ref="AB804">IFERROR(IF(A804="","",INDEX(근로조건!$A$5:$Z$1048576,MATCH(A804,근로조건!$A$5:$A$1048576,0)+0,17)-INDEX(근로조건!$A$5:$Z$1048576,MATCH(A804,근로조건!$A$5:$A$1048576,0)+0,11))*B804,"")</f>
        <v/>
      </c>
      <c r="AC804" s="260" t="str">
        <f t="shared" si="41"/>
        <v/>
      </c>
      <c r="AD804" s="260" t="str" cm="1">
        <f t="array" ref="AD804">IFERROR(IF(A804="","",INDEX(근로조건!$A$5:$L$1048576,MATCH(A804,근로조건!$A$5:$A$1048576,0)+0,12))*B804,"")</f>
        <v/>
      </c>
      <c r="AE804" s="261" t="str" cm="1">
        <f t="array" ref="AE804">IF(A804="","",INDEX(근로조건!$A$5:$AF$1048576,MATCH(A804,근로조건!$A$5:$A$1048576,0)+0,13))</f>
        <v/>
      </c>
      <c r="AF804" s="262" t="str" cm="1">
        <f t="array" ref="AF804">IF(A804="","",INDEX(근로조건!$A$5:$AF$1048576,MATCH(A804,근로조건!$A$5:$A$1048576,0)+0,14))</f>
        <v/>
      </c>
      <c r="AG804" s="261" t="str" cm="1">
        <f t="array" ref="AG804">IF(A804="","",INDEX(근로조건!$A$5:$AF$1048576,MATCH(A804,근로조건!$A$5:$A$1048576,0)+0,11))</f>
        <v/>
      </c>
      <c r="AH804" s="261" t="str" cm="1">
        <f t="array" ref="AH804">IF(A804="","",INDEX(근로조건!$A$5:$AF$1048576,MATCH(A804,근로조건!$A$5:$A$1048576,0)+0,19))</f>
        <v/>
      </c>
      <c r="AI804" s="262" t="str" cm="1">
        <f t="array" ref="AI804">IF(A804="","",INDEX(근로조건!$A$5:$AF$1048576,MATCH(A804,근로조건!$A$5:$A$1048576,0)+0,17))</f>
        <v/>
      </c>
      <c r="AJ804" s="253"/>
      <c r="AK804" s="253"/>
      <c r="AL804" s="253" t="str" cm="1">
        <f t="array" ref="AL804">IF(A804="","",INDEX(근로조건!$A$5:$AF$1048576,MATCH(A804,근로조건!$A$5:$A$1048576,0)+0,20))</f>
        <v/>
      </c>
      <c r="AM804" s="253"/>
      <c r="AN804" s="253"/>
      <c r="AO804" s="253"/>
      <c r="AP804" s="260"/>
      <c r="AQ804" s="123"/>
      <c r="AR804" s="166"/>
      <c r="AS804" s="267"/>
      <c r="AT804" s="266"/>
      <c r="AU804" s="266"/>
      <c r="AV804" s="266"/>
    </row>
    <row r="805" spans="1:48" x14ac:dyDescent="0.3">
      <c r="A805" s="52"/>
      <c r="B805" s="54"/>
      <c r="C805" s="53"/>
      <c r="D805" s="53"/>
      <c r="E805" s="53"/>
      <c r="F805" s="57"/>
      <c r="G805" s="57"/>
      <c r="H805" s="52"/>
      <c r="I805" s="53"/>
      <c r="J805" s="53"/>
      <c r="K805" s="95"/>
      <c r="L805" s="52"/>
      <c r="M805" s="52"/>
      <c r="N805" s="54"/>
      <c r="O805" s="254" t="str" cm="1">
        <f t="array" ref="O805">IF(A805="","",INDEX(근로조건!$A$5:$Y$1048576,MATCH(A805,근로조건!$A$5:$A$1048576,0)+0,15))</f>
        <v/>
      </c>
      <c r="P805" s="255" t="str" cm="1">
        <f t="array" ref="P805">IF(A805="","",INDEX(근로조건!$A$5:$Y$1048576,MATCH(A805,근로조건!$A$5:$A$1048576,0)+0,16))</f>
        <v/>
      </c>
      <c r="Q805" s="256" t="str" cm="1">
        <f t="array" ref="Q805">IF(A805="","",INDEX(근로조건!$A$5:$ZZ$1048576,MATCH(A805,근로조건!$A$5:$A$1048576,0)+0,21))</f>
        <v/>
      </c>
      <c r="R805" s="61"/>
      <c r="S805" s="61"/>
      <c r="T805" s="61"/>
      <c r="U805" s="61"/>
      <c r="V805" s="61"/>
      <c r="W805" s="61"/>
      <c r="X805" s="61"/>
      <c r="Y805" s="61"/>
      <c r="Z805" s="260" t="str">
        <f t="shared" si="39"/>
        <v/>
      </c>
      <c r="AA805" s="260" t="str">
        <f t="shared" si="40"/>
        <v/>
      </c>
      <c r="AB805" s="260" t="str" cm="1">
        <f t="array" ref="AB805">IFERROR(IF(A805="","",INDEX(근로조건!$A$5:$Z$1048576,MATCH(A805,근로조건!$A$5:$A$1048576,0)+0,17)-INDEX(근로조건!$A$5:$Z$1048576,MATCH(A805,근로조건!$A$5:$A$1048576,0)+0,11))*B805,"")</f>
        <v/>
      </c>
      <c r="AC805" s="260" t="str">
        <f t="shared" si="41"/>
        <v/>
      </c>
      <c r="AD805" s="260" t="str" cm="1">
        <f t="array" ref="AD805">IFERROR(IF(A805="","",INDEX(근로조건!$A$5:$L$1048576,MATCH(A805,근로조건!$A$5:$A$1048576,0)+0,12))*B805,"")</f>
        <v/>
      </c>
      <c r="AE805" s="261" t="str" cm="1">
        <f t="array" ref="AE805">IF(A805="","",INDEX(근로조건!$A$5:$AF$1048576,MATCH(A805,근로조건!$A$5:$A$1048576,0)+0,13))</f>
        <v/>
      </c>
      <c r="AF805" s="262" t="str" cm="1">
        <f t="array" ref="AF805">IF(A805="","",INDEX(근로조건!$A$5:$AF$1048576,MATCH(A805,근로조건!$A$5:$A$1048576,0)+0,14))</f>
        <v/>
      </c>
      <c r="AG805" s="261" t="str" cm="1">
        <f t="array" ref="AG805">IF(A805="","",INDEX(근로조건!$A$5:$AF$1048576,MATCH(A805,근로조건!$A$5:$A$1048576,0)+0,11))</f>
        <v/>
      </c>
      <c r="AH805" s="261" t="str" cm="1">
        <f t="array" ref="AH805">IF(A805="","",INDEX(근로조건!$A$5:$AF$1048576,MATCH(A805,근로조건!$A$5:$A$1048576,0)+0,19))</f>
        <v/>
      </c>
      <c r="AI805" s="262" t="str" cm="1">
        <f t="array" ref="AI805">IF(A805="","",INDEX(근로조건!$A$5:$AF$1048576,MATCH(A805,근로조건!$A$5:$A$1048576,0)+0,17))</f>
        <v/>
      </c>
      <c r="AJ805" s="253"/>
      <c r="AK805" s="253"/>
      <c r="AL805" s="253" t="str" cm="1">
        <f t="array" ref="AL805">IF(A805="","",INDEX(근로조건!$A$5:$AF$1048576,MATCH(A805,근로조건!$A$5:$A$1048576,0)+0,20))</f>
        <v/>
      </c>
      <c r="AM805" s="253"/>
      <c r="AN805" s="253"/>
      <c r="AO805" s="253"/>
      <c r="AP805" s="260"/>
      <c r="AQ805" s="123"/>
      <c r="AR805" s="166"/>
      <c r="AS805" s="267"/>
      <c r="AT805" s="266"/>
      <c r="AU805" s="266"/>
      <c r="AV805" s="266"/>
    </row>
    <row r="806" spans="1:48" x14ac:dyDescent="0.3">
      <c r="A806" s="52"/>
      <c r="B806" s="54"/>
      <c r="C806" s="53"/>
      <c r="D806" s="53"/>
      <c r="E806" s="53"/>
      <c r="F806" s="57"/>
      <c r="G806" s="57"/>
      <c r="H806" s="52"/>
      <c r="I806" s="53"/>
      <c r="J806" s="53"/>
      <c r="K806" s="95"/>
      <c r="L806" s="52"/>
      <c r="M806" s="52"/>
      <c r="N806" s="54"/>
      <c r="O806" s="254" t="str" cm="1">
        <f t="array" ref="O806">IF(A806="","",INDEX(근로조건!$A$5:$Y$1048576,MATCH(A806,근로조건!$A$5:$A$1048576,0)+0,15))</f>
        <v/>
      </c>
      <c r="P806" s="255" t="str" cm="1">
        <f t="array" ref="P806">IF(A806="","",INDEX(근로조건!$A$5:$Y$1048576,MATCH(A806,근로조건!$A$5:$A$1048576,0)+0,16))</f>
        <v/>
      </c>
      <c r="Q806" s="256" t="str" cm="1">
        <f t="array" ref="Q806">IF(A806="","",INDEX(근로조건!$A$5:$ZZ$1048576,MATCH(A806,근로조건!$A$5:$A$1048576,0)+0,21))</f>
        <v/>
      </c>
      <c r="R806" s="61"/>
      <c r="S806" s="61"/>
      <c r="T806" s="61"/>
      <c r="U806" s="61"/>
      <c r="V806" s="61"/>
      <c r="W806" s="61"/>
      <c r="X806" s="61"/>
      <c r="Y806" s="61"/>
      <c r="Z806" s="260" t="str">
        <f t="shared" si="39"/>
        <v/>
      </c>
      <c r="AA806" s="260" t="str">
        <f t="shared" si="40"/>
        <v/>
      </c>
      <c r="AB806" s="260" t="str" cm="1">
        <f t="array" ref="AB806">IFERROR(IF(A806="","",INDEX(근로조건!$A$5:$Z$1048576,MATCH(A806,근로조건!$A$5:$A$1048576,0)+0,17)-INDEX(근로조건!$A$5:$Z$1048576,MATCH(A806,근로조건!$A$5:$A$1048576,0)+0,11))*B806,"")</f>
        <v/>
      </c>
      <c r="AC806" s="260" t="str">
        <f t="shared" si="41"/>
        <v/>
      </c>
      <c r="AD806" s="260" t="str" cm="1">
        <f t="array" ref="AD806">IFERROR(IF(A806="","",INDEX(근로조건!$A$5:$L$1048576,MATCH(A806,근로조건!$A$5:$A$1048576,0)+0,12))*B806,"")</f>
        <v/>
      </c>
      <c r="AE806" s="261" t="str" cm="1">
        <f t="array" ref="AE806">IF(A806="","",INDEX(근로조건!$A$5:$AF$1048576,MATCH(A806,근로조건!$A$5:$A$1048576,0)+0,13))</f>
        <v/>
      </c>
      <c r="AF806" s="262" t="str" cm="1">
        <f t="array" ref="AF806">IF(A806="","",INDEX(근로조건!$A$5:$AF$1048576,MATCH(A806,근로조건!$A$5:$A$1048576,0)+0,14))</f>
        <v/>
      </c>
      <c r="AG806" s="261" t="str" cm="1">
        <f t="array" ref="AG806">IF(A806="","",INDEX(근로조건!$A$5:$AF$1048576,MATCH(A806,근로조건!$A$5:$A$1048576,0)+0,11))</f>
        <v/>
      </c>
      <c r="AH806" s="261" t="str" cm="1">
        <f t="array" ref="AH806">IF(A806="","",INDEX(근로조건!$A$5:$AF$1048576,MATCH(A806,근로조건!$A$5:$A$1048576,0)+0,19))</f>
        <v/>
      </c>
      <c r="AI806" s="262" t="str" cm="1">
        <f t="array" ref="AI806">IF(A806="","",INDEX(근로조건!$A$5:$AF$1048576,MATCH(A806,근로조건!$A$5:$A$1048576,0)+0,17))</f>
        <v/>
      </c>
      <c r="AJ806" s="253"/>
      <c r="AK806" s="253"/>
      <c r="AL806" s="253" t="str" cm="1">
        <f t="array" ref="AL806">IF(A806="","",INDEX(근로조건!$A$5:$AF$1048576,MATCH(A806,근로조건!$A$5:$A$1048576,0)+0,20))</f>
        <v/>
      </c>
      <c r="AM806" s="253"/>
      <c r="AN806" s="253"/>
      <c r="AO806" s="253"/>
      <c r="AP806" s="260"/>
      <c r="AQ806" s="123"/>
      <c r="AR806" s="166"/>
      <c r="AS806" s="267"/>
      <c r="AT806" s="266"/>
      <c r="AU806" s="266"/>
      <c r="AV806" s="266"/>
    </row>
    <row r="807" spans="1:48" x14ac:dyDescent="0.3">
      <c r="A807" s="52"/>
      <c r="B807" s="54"/>
      <c r="C807" s="53"/>
      <c r="D807" s="53"/>
      <c r="E807" s="53"/>
      <c r="F807" s="57"/>
      <c r="G807" s="57"/>
      <c r="H807" s="52"/>
      <c r="I807" s="53"/>
      <c r="J807" s="53"/>
      <c r="K807" s="95"/>
      <c r="L807" s="52"/>
      <c r="M807" s="52"/>
      <c r="N807" s="54"/>
      <c r="O807" s="254" t="str" cm="1">
        <f t="array" ref="O807">IF(A807="","",INDEX(근로조건!$A$5:$Y$1048576,MATCH(A807,근로조건!$A$5:$A$1048576,0)+0,15))</f>
        <v/>
      </c>
      <c r="P807" s="255" t="str" cm="1">
        <f t="array" ref="P807">IF(A807="","",INDEX(근로조건!$A$5:$Y$1048576,MATCH(A807,근로조건!$A$5:$A$1048576,0)+0,16))</f>
        <v/>
      </c>
      <c r="Q807" s="256" t="str" cm="1">
        <f t="array" ref="Q807">IF(A807="","",INDEX(근로조건!$A$5:$ZZ$1048576,MATCH(A807,근로조건!$A$5:$A$1048576,0)+0,21))</f>
        <v/>
      </c>
      <c r="R807" s="61"/>
      <c r="S807" s="61"/>
      <c r="T807" s="61"/>
      <c r="U807" s="61"/>
      <c r="V807" s="61"/>
      <c r="W807" s="61"/>
      <c r="X807" s="61"/>
      <c r="Y807" s="61"/>
      <c r="Z807" s="260" t="str">
        <f t="shared" si="39"/>
        <v/>
      </c>
      <c r="AA807" s="260" t="str">
        <f t="shared" si="40"/>
        <v/>
      </c>
      <c r="AB807" s="260" t="str" cm="1">
        <f t="array" ref="AB807">IFERROR(IF(A807="","",INDEX(근로조건!$A$5:$Z$1048576,MATCH(A807,근로조건!$A$5:$A$1048576,0)+0,17)-INDEX(근로조건!$A$5:$Z$1048576,MATCH(A807,근로조건!$A$5:$A$1048576,0)+0,11))*B807,"")</f>
        <v/>
      </c>
      <c r="AC807" s="260" t="str">
        <f t="shared" si="41"/>
        <v/>
      </c>
      <c r="AD807" s="260" t="str" cm="1">
        <f t="array" ref="AD807">IFERROR(IF(A807="","",INDEX(근로조건!$A$5:$L$1048576,MATCH(A807,근로조건!$A$5:$A$1048576,0)+0,12))*B807,"")</f>
        <v/>
      </c>
      <c r="AE807" s="261" t="str" cm="1">
        <f t="array" ref="AE807">IF(A807="","",INDEX(근로조건!$A$5:$AF$1048576,MATCH(A807,근로조건!$A$5:$A$1048576,0)+0,13))</f>
        <v/>
      </c>
      <c r="AF807" s="262" t="str" cm="1">
        <f t="array" ref="AF807">IF(A807="","",INDEX(근로조건!$A$5:$AF$1048576,MATCH(A807,근로조건!$A$5:$A$1048576,0)+0,14))</f>
        <v/>
      </c>
      <c r="AG807" s="261" t="str" cm="1">
        <f t="array" ref="AG807">IF(A807="","",INDEX(근로조건!$A$5:$AF$1048576,MATCH(A807,근로조건!$A$5:$A$1048576,0)+0,11))</f>
        <v/>
      </c>
      <c r="AH807" s="261" t="str" cm="1">
        <f t="array" ref="AH807">IF(A807="","",INDEX(근로조건!$A$5:$AF$1048576,MATCH(A807,근로조건!$A$5:$A$1048576,0)+0,19))</f>
        <v/>
      </c>
      <c r="AI807" s="262" t="str" cm="1">
        <f t="array" ref="AI807">IF(A807="","",INDEX(근로조건!$A$5:$AF$1048576,MATCH(A807,근로조건!$A$5:$A$1048576,0)+0,17))</f>
        <v/>
      </c>
      <c r="AJ807" s="253"/>
      <c r="AK807" s="253"/>
      <c r="AL807" s="253" t="str" cm="1">
        <f t="array" ref="AL807">IF(A807="","",INDEX(근로조건!$A$5:$AF$1048576,MATCH(A807,근로조건!$A$5:$A$1048576,0)+0,20))</f>
        <v/>
      </c>
      <c r="AM807" s="253"/>
      <c r="AN807" s="253"/>
      <c r="AO807" s="253"/>
      <c r="AP807" s="260"/>
      <c r="AQ807" s="123"/>
      <c r="AR807" s="166"/>
      <c r="AS807" s="267"/>
      <c r="AT807" s="266"/>
      <c r="AU807" s="266"/>
      <c r="AV807" s="266"/>
    </row>
    <row r="808" spans="1:48" x14ac:dyDescent="0.3">
      <c r="A808" s="52"/>
      <c r="B808" s="54"/>
      <c r="C808" s="53"/>
      <c r="D808" s="53"/>
      <c r="E808" s="53"/>
      <c r="F808" s="57"/>
      <c r="G808" s="57"/>
      <c r="H808" s="52"/>
      <c r="I808" s="53"/>
      <c r="J808" s="53"/>
      <c r="K808" s="95"/>
      <c r="L808" s="52"/>
      <c r="M808" s="52"/>
      <c r="N808" s="54"/>
      <c r="O808" s="254" t="str" cm="1">
        <f t="array" ref="O808">IF(A808="","",INDEX(근로조건!$A$5:$Y$1048576,MATCH(A808,근로조건!$A$5:$A$1048576,0)+0,15))</f>
        <v/>
      </c>
      <c r="P808" s="255" t="str" cm="1">
        <f t="array" ref="P808">IF(A808="","",INDEX(근로조건!$A$5:$Y$1048576,MATCH(A808,근로조건!$A$5:$A$1048576,0)+0,16))</f>
        <v/>
      </c>
      <c r="Q808" s="256" t="str" cm="1">
        <f t="array" ref="Q808">IF(A808="","",INDEX(근로조건!$A$5:$ZZ$1048576,MATCH(A808,근로조건!$A$5:$A$1048576,0)+0,21))</f>
        <v/>
      </c>
      <c r="R808" s="61"/>
      <c r="S808" s="61"/>
      <c r="T808" s="61"/>
      <c r="U808" s="61"/>
      <c r="V808" s="61"/>
      <c r="W808" s="61"/>
      <c r="X808" s="61"/>
      <c r="Y808" s="61"/>
      <c r="Z808" s="260" t="str">
        <f t="shared" si="39"/>
        <v/>
      </c>
      <c r="AA808" s="260" t="str">
        <f t="shared" si="40"/>
        <v/>
      </c>
      <c r="AB808" s="260" t="str" cm="1">
        <f t="array" ref="AB808">IFERROR(IF(A808="","",INDEX(근로조건!$A$5:$Z$1048576,MATCH(A808,근로조건!$A$5:$A$1048576,0)+0,17)-INDEX(근로조건!$A$5:$Z$1048576,MATCH(A808,근로조건!$A$5:$A$1048576,0)+0,11))*B808,"")</f>
        <v/>
      </c>
      <c r="AC808" s="260" t="str">
        <f t="shared" si="41"/>
        <v/>
      </c>
      <c r="AD808" s="260" t="str" cm="1">
        <f t="array" ref="AD808">IFERROR(IF(A808="","",INDEX(근로조건!$A$5:$L$1048576,MATCH(A808,근로조건!$A$5:$A$1048576,0)+0,12))*B808,"")</f>
        <v/>
      </c>
      <c r="AE808" s="261" t="str" cm="1">
        <f t="array" ref="AE808">IF(A808="","",INDEX(근로조건!$A$5:$AF$1048576,MATCH(A808,근로조건!$A$5:$A$1048576,0)+0,13))</f>
        <v/>
      </c>
      <c r="AF808" s="262" t="str" cm="1">
        <f t="array" ref="AF808">IF(A808="","",INDEX(근로조건!$A$5:$AF$1048576,MATCH(A808,근로조건!$A$5:$A$1048576,0)+0,14))</f>
        <v/>
      </c>
      <c r="AG808" s="261" t="str" cm="1">
        <f t="array" ref="AG808">IF(A808="","",INDEX(근로조건!$A$5:$AF$1048576,MATCH(A808,근로조건!$A$5:$A$1048576,0)+0,11))</f>
        <v/>
      </c>
      <c r="AH808" s="261" t="str" cm="1">
        <f t="array" ref="AH808">IF(A808="","",INDEX(근로조건!$A$5:$AF$1048576,MATCH(A808,근로조건!$A$5:$A$1048576,0)+0,19))</f>
        <v/>
      </c>
      <c r="AI808" s="262" t="str" cm="1">
        <f t="array" ref="AI808">IF(A808="","",INDEX(근로조건!$A$5:$AF$1048576,MATCH(A808,근로조건!$A$5:$A$1048576,0)+0,17))</f>
        <v/>
      </c>
      <c r="AJ808" s="253"/>
      <c r="AK808" s="253"/>
      <c r="AL808" s="253" t="str" cm="1">
        <f t="array" ref="AL808">IF(A808="","",INDEX(근로조건!$A$5:$AF$1048576,MATCH(A808,근로조건!$A$5:$A$1048576,0)+0,20))</f>
        <v/>
      </c>
      <c r="AM808" s="253"/>
      <c r="AN808" s="253"/>
      <c r="AO808" s="253"/>
      <c r="AP808" s="260"/>
      <c r="AQ808" s="123"/>
      <c r="AR808" s="166"/>
      <c r="AS808" s="267"/>
      <c r="AT808" s="266"/>
      <c r="AU808" s="266"/>
      <c r="AV808" s="266"/>
    </row>
    <row r="809" spans="1:48" x14ac:dyDescent="0.3">
      <c r="A809" s="52"/>
      <c r="B809" s="54"/>
      <c r="C809" s="53"/>
      <c r="D809" s="53"/>
      <c r="E809" s="53"/>
      <c r="F809" s="57"/>
      <c r="G809" s="57"/>
      <c r="H809" s="52"/>
      <c r="I809" s="53"/>
      <c r="J809" s="53"/>
      <c r="K809" s="95"/>
      <c r="L809" s="52"/>
      <c r="M809" s="52"/>
      <c r="N809" s="54"/>
      <c r="O809" s="254" t="str" cm="1">
        <f t="array" ref="O809">IF(A809="","",INDEX(근로조건!$A$5:$Y$1048576,MATCH(A809,근로조건!$A$5:$A$1048576,0)+0,15))</f>
        <v/>
      </c>
      <c r="P809" s="255" t="str" cm="1">
        <f t="array" ref="P809">IF(A809="","",INDEX(근로조건!$A$5:$Y$1048576,MATCH(A809,근로조건!$A$5:$A$1048576,0)+0,16))</f>
        <v/>
      </c>
      <c r="Q809" s="256" t="str" cm="1">
        <f t="array" ref="Q809">IF(A809="","",INDEX(근로조건!$A$5:$ZZ$1048576,MATCH(A809,근로조건!$A$5:$A$1048576,0)+0,21))</f>
        <v/>
      </c>
      <c r="R809" s="61"/>
      <c r="S809" s="61"/>
      <c r="T809" s="61"/>
      <c r="U809" s="61"/>
      <c r="V809" s="61"/>
      <c r="W809" s="61"/>
      <c r="X809" s="61"/>
      <c r="Y809" s="61"/>
      <c r="Z809" s="260" t="str">
        <f t="shared" si="39"/>
        <v/>
      </c>
      <c r="AA809" s="260" t="str">
        <f t="shared" si="40"/>
        <v/>
      </c>
      <c r="AB809" s="260" t="str" cm="1">
        <f t="array" ref="AB809">IFERROR(IF(A809="","",INDEX(근로조건!$A$5:$Z$1048576,MATCH(A809,근로조건!$A$5:$A$1048576,0)+0,17)-INDEX(근로조건!$A$5:$Z$1048576,MATCH(A809,근로조건!$A$5:$A$1048576,0)+0,11))*B809,"")</f>
        <v/>
      </c>
      <c r="AC809" s="260" t="str">
        <f t="shared" si="41"/>
        <v/>
      </c>
      <c r="AD809" s="260" t="str" cm="1">
        <f t="array" ref="AD809">IFERROR(IF(A809="","",INDEX(근로조건!$A$5:$L$1048576,MATCH(A809,근로조건!$A$5:$A$1048576,0)+0,12))*B809,"")</f>
        <v/>
      </c>
      <c r="AE809" s="261" t="str" cm="1">
        <f t="array" ref="AE809">IF(A809="","",INDEX(근로조건!$A$5:$AF$1048576,MATCH(A809,근로조건!$A$5:$A$1048576,0)+0,13))</f>
        <v/>
      </c>
      <c r="AF809" s="262" t="str" cm="1">
        <f t="array" ref="AF809">IF(A809="","",INDEX(근로조건!$A$5:$AF$1048576,MATCH(A809,근로조건!$A$5:$A$1048576,0)+0,14))</f>
        <v/>
      </c>
      <c r="AG809" s="261" t="str" cm="1">
        <f t="array" ref="AG809">IF(A809="","",INDEX(근로조건!$A$5:$AF$1048576,MATCH(A809,근로조건!$A$5:$A$1048576,0)+0,11))</f>
        <v/>
      </c>
      <c r="AH809" s="261" t="str" cm="1">
        <f t="array" ref="AH809">IF(A809="","",INDEX(근로조건!$A$5:$AF$1048576,MATCH(A809,근로조건!$A$5:$A$1048576,0)+0,19))</f>
        <v/>
      </c>
      <c r="AI809" s="262" t="str" cm="1">
        <f t="array" ref="AI809">IF(A809="","",INDEX(근로조건!$A$5:$AF$1048576,MATCH(A809,근로조건!$A$5:$A$1048576,0)+0,17))</f>
        <v/>
      </c>
      <c r="AJ809" s="253"/>
      <c r="AK809" s="253"/>
      <c r="AL809" s="253" t="str" cm="1">
        <f t="array" ref="AL809">IF(A809="","",INDEX(근로조건!$A$5:$AF$1048576,MATCH(A809,근로조건!$A$5:$A$1048576,0)+0,20))</f>
        <v/>
      </c>
      <c r="AM809" s="253"/>
      <c r="AN809" s="253"/>
      <c r="AO809" s="253"/>
      <c r="AP809" s="260"/>
      <c r="AQ809" s="123"/>
      <c r="AR809" s="166"/>
      <c r="AS809" s="267"/>
      <c r="AT809" s="266"/>
      <c r="AU809" s="266"/>
      <c r="AV809" s="266"/>
    </row>
    <row r="810" spans="1:48" x14ac:dyDescent="0.3">
      <c r="A810" s="52"/>
      <c r="B810" s="54"/>
      <c r="C810" s="53"/>
      <c r="D810" s="53"/>
      <c r="E810" s="53"/>
      <c r="F810" s="57"/>
      <c r="G810" s="57"/>
      <c r="H810" s="52"/>
      <c r="I810" s="53"/>
      <c r="J810" s="53"/>
      <c r="K810" s="95"/>
      <c r="L810" s="52"/>
      <c r="M810" s="52"/>
      <c r="N810" s="54"/>
      <c r="O810" s="254" t="str" cm="1">
        <f t="array" ref="O810">IF(A810="","",INDEX(근로조건!$A$5:$Y$1048576,MATCH(A810,근로조건!$A$5:$A$1048576,0)+0,15))</f>
        <v/>
      </c>
      <c r="P810" s="255" t="str" cm="1">
        <f t="array" ref="P810">IF(A810="","",INDEX(근로조건!$A$5:$Y$1048576,MATCH(A810,근로조건!$A$5:$A$1048576,0)+0,16))</f>
        <v/>
      </c>
      <c r="Q810" s="256" t="str" cm="1">
        <f t="array" ref="Q810">IF(A810="","",INDEX(근로조건!$A$5:$ZZ$1048576,MATCH(A810,근로조건!$A$5:$A$1048576,0)+0,21))</f>
        <v/>
      </c>
      <c r="R810" s="61"/>
      <c r="S810" s="61"/>
      <c r="T810" s="61"/>
      <c r="U810" s="61"/>
      <c r="V810" s="61"/>
      <c r="W810" s="61"/>
      <c r="X810" s="61"/>
      <c r="Y810" s="61"/>
      <c r="Z810" s="260" t="str">
        <f t="shared" si="39"/>
        <v/>
      </c>
      <c r="AA810" s="260" t="str">
        <f t="shared" si="40"/>
        <v/>
      </c>
      <c r="AB810" s="260" t="str" cm="1">
        <f t="array" ref="AB810">IFERROR(IF(A810="","",INDEX(근로조건!$A$5:$Z$1048576,MATCH(A810,근로조건!$A$5:$A$1048576,0)+0,17)-INDEX(근로조건!$A$5:$Z$1048576,MATCH(A810,근로조건!$A$5:$A$1048576,0)+0,11))*B810,"")</f>
        <v/>
      </c>
      <c r="AC810" s="260" t="str">
        <f t="shared" si="41"/>
        <v/>
      </c>
      <c r="AD810" s="260" t="str" cm="1">
        <f t="array" ref="AD810">IFERROR(IF(A810="","",INDEX(근로조건!$A$5:$L$1048576,MATCH(A810,근로조건!$A$5:$A$1048576,0)+0,12))*B810,"")</f>
        <v/>
      </c>
      <c r="AE810" s="261" t="str" cm="1">
        <f t="array" ref="AE810">IF(A810="","",INDEX(근로조건!$A$5:$AF$1048576,MATCH(A810,근로조건!$A$5:$A$1048576,0)+0,13))</f>
        <v/>
      </c>
      <c r="AF810" s="262" t="str" cm="1">
        <f t="array" ref="AF810">IF(A810="","",INDEX(근로조건!$A$5:$AF$1048576,MATCH(A810,근로조건!$A$5:$A$1048576,0)+0,14))</f>
        <v/>
      </c>
      <c r="AG810" s="261" t="str" cm="1">
        <f t="array" ref="AG810">IF(A810="","",INDEX(근로조건!$A$5:$AF$1048576,MATCH(A810,근로조건!$A$5:$A$1048576,0)+0,11))</f>
        <v/>
      </c>
      <c r="AH810" s="261" t="str" cm="1">
        <f t="array" ref="AH810">IF(A810="","",INDEX(근로조건!$A$5:$AF$1048576,MATCH(A810,근로조건!$A$5:$A$1048576,0)+0,19))</f>
        <v/>
      </c>
      <c r="AI810" s="262" t="str" cm="1">
        <f t="array" ref="AI810">IF(A810="","",INDEX(근로조건!$A$5:$AF$1048576,MATCH(A810,근로조건!$A$5:$A$1048576,0)+0,17))</f>
        <v/>
      </c>
      <c r="AJ810" s="253"/>
      <c r="AK810" s="253"/>
      <c r="AL810" s="253" t="str" cm="1">
        <f t="array" ref="AL810">IF(A810="","",INDEX(근로조건!$A$5:$AF$1048576,MATCH(A810,근로조건!$A$5:$A$1048576,0)+0,20))</f>
        <v/>
      </c>
      <c r="AM810" s="253"/>
      <c r="AN810" s="253"/>
      <c r="AO810" s="253"/>
      <c r="AP810" s="260"/>
      <c r="AQ810" s="123"/>
      <c r="AR810" s="166"/>
      <c r="AS810" s="267"/>
      <c r="AT810" s="266"/>
      <c r="AU810" s="266"/>
      <c r="AV810" s="266"/>
    </row>
    <row r="811" spans="1:48" x14ac:dyDescent="0.3">
      <c r="A811" s="52"/>
      <c r="B811" s="54"/>
      <c r="C811" s="53"/>
      <c r="D811" s="53"/>
      <c r="E811" s="53"/>
      <c r="F811" s="57"/>
      <c r="G811" s="57"/>
      <c r="H811" s="52"/>
      <c r="I811" s="53"/>
      <c r="J811" s="53"/>
      <c r="K811" s="95"/>
      <c r="L811" s="52"/>
      <c r="M811" s="52"/>
      <c r="N811" s="54"/>
      <c r="O811" s="254" t="str" cm="1">
        <f t="array" ref="O811">IF(A811="","",INDEX(근로조건!$A$5:$Y$1048576,MATCH(A811,근로조건!$A$5:$A$1048576,0)+0,15))</f>
        <v/>
      </c>
      <c r="P811" s="255" t="str" cm="1">
        <f t="array" ref="P811">IF(A811="","",INDEX(근로조건!$A$5:$Y$1048576,MATCH(A811,근로조건!$A$5:$A$1048576,0)+0,16))</f>
        <v/>
      </c>
      <c r="Q811" s="256" t="str" cm="1">
        <f t="array" ref="Q811">IF(A811="","",INDEX(근로조건!$A$5:$ZZ$1048576,MATCH(A811,근로조건!$A$5:$A$1048576,0)+0,21))</f>
        <v/>
      </c>
      <c r="R811" s="61"/>
      <c r="S811" s="61"/>
      <c r="T811" s="61"/>
      <c r="U811" s="61"/>
      <c r="V811" s="61"/>
      <c r="W811" s="61"/>
      <c r="X811" s="61"/>
      <c r="Y811" s="61"/>
      <c r="Z811" s="260" t="str">
        <f t="shared" si="39"/>
        <v/>
      </c>
      <c r="AA811" s="260" t="str">
        <f t="shared" si="40"/>
        <v/>
      </c>
      <c r="AB811" s="260" t="str" cm="1">
        <f t="array" ref="AB811">IFERROR(IF(A811="","",INDEX(근로조건!$A$5:$Z$1048576,MATCH(A811,근로조건!$A$5:$A$1048576,0)+0,17)-INDEX(근로조건!$A$5:$Z$1048576,MATCH(A811,근로조건!$A$5:$A$1048576,0)+0,11))*B811,"")</f>
        <v/>
      </c>
      <c r="AC811" s="260" t="str">
        <f t="shared" si="41"/>
        <v/>
      </c>
      <c r="AD811" s="260" t="str" cm="1">
        <f t="array" ref="AD811">IFERROR(IF(A811="","",INDEX(근로조건!$A$5:$L$1048576,MATCH(A811,근로조건!$A$5:$A$1048576,0)+0,12))*B811,"")</f>
        <v/>
      </c>
      <c r="AE811" s="261" t="str" cm="1">
        <f t="array" ref="AE811">IF(A811="","",INDEX(근로조건!$A$5:$AF$1048576,MATCH(A811,근로조건!$A$5:$A$1048576,0)+0,13))</f>
        <v/>
      </c>
      <c r="AF811" s="262" t="str" cm="1">
        <f t="array" ref="AF811">IF(A811="","",INDEX(근로조건!$A$5:$AF$1048576,MATCH(A811,근로조건!$A$5:$A$1048576,0)+0,14))</f>
        <v/>
      </c>
      <c r="AG811" s="261" t="str" cm="1">
        <f t="array" ref="AG811">IF(A811="","",INDEX(근로조건!$A$5:$AF$1048576,MATCH(A811,근로조건!$A$5:$A$1048576,0)+0,11))</f>
        <v/>
      </c>
      <c r="AH811" s="261" t="str" cm="1">
        <f t="array" ref="AH811">IF(A811="","",INDEX(근로조건!$A$5:$AF$1048576,MATCH(A811,근로조건!$A$5:$A$1048576,0)+0,19))</f>
        <v/>
      </c>
      <c r="AI811" s="262" t="str" cm="1">
        <f t="array" ref="AI811">IF(A811="","",INDEX(근로조건!$A$5:$AF$1048576,MATCH(A811,근로조건!$A$5:$A$1048576,0)+0,17))</f>
        <v/>
      </c>
      <c r="AJ811" s="253"/>
      <c r="AK811" s="253"/>
      <c r="AL811" s="253" t="str" cm="1">
        <f t="array" ref="AL811">IF(A811="","",INDEX(근로조건!$A$5:$AF$1048576,MATCH(A811,근로조건!$A$5:$A$1048576,0)+0,20))</f>
        <v/>
      </c>
      <c r="AM811" s="253"/>
      <c r="AN811" s="253"/>
      <c r="AO811" s="253"/>
      <c r="AP811" s="260"/>
      <c r="AQ811" s="123"/>
      <c r="AR811" s="166"/>
      <c r="AS811" s="267"/>
      <c r="AT811" s="266"/>
      <c r="AU811" s="266"/>
      <c r="AV811" s="266"/>
    </row>
    <row r="812" spans="1:48" x14ac:dyDescent="0.3">
      <c r="A812" s="52"/>
      <c r="B812" s="54"/>
      <c r="C812" s="53"/>
      <c r="D812" s="53"/>
      <c r="E812" s="53"/>
      <c r="F812" s="57"/>
      <c r="G812" s="57"/>
      <c r="H812" s="52"/>
      <c r="I812" s="53"/>
      <c r="J812" s="53"/>
      <c r="K812" s="95"/>
      <c r="L812" s="52"/>
      <c r="M812" s="52"/>
      <c r="N812" s="54"/>
      <c r="O812" s="254" t="str" cm="1">
        <f t="array" ref="O812">IF(A812="","",INDEX(근로조건!$A$5:$Y$1048576,MATCH(A812,근로조건!$A$5:$A$1048576,0)+0,15))</f>
        <v/>
      </c>
      <c r="P812" s="255" t="str" cm="1">
        <f t="array" ref="P812">IF(A812="","",INDEX(근로조건!$A$5:$Y$1048576,MATCH(A812,근로조건!$A$5:$A$1048576,0)+0,16))</f>
        <v/>
      </c>
      <c r="Q812" s="256" t="str" cm="1">
        <f t="array" ref="Q812">IF(A812="","",INDEX(근로조건!$A$5:$ZZ$1048576,MATCH(A812,근로조건!$A$5:$A$1048576,0)+0,21))</f>
        <v/>
      </c>
      <c r="R812" s="61"/>
      <c r="S812" s="61"/>
      <c r="T812" s="61"/>
      <c r="U812" s="61"/>
      <c r="V812" s="61"/>
      <c r="W812" s="61"/>
      <c r="X812" s="61"/>
      <c r="Y812" s="61"/>
      <c r="Z812" s="260" t="str">
        <f t="shared" si="39"/>
        <v/>
      </c>
      <c r="AA812" s="260" t="str">
        <f t="shared" si="40"/>
        <v/>
      </c>
      <c r="AB812" s="260" t="str" cm="1">
        <f t="array" ref="AB812">IFERROR(IF(A812="","",INDEX(근로조건!$A$5:$Z$1048576,MATCH(A812,근로조건!$A$5:$A$1048576,0)+0,17)-INDEX(근로조건!$A$5:$Z$1048576,MATCH(A812,근로조건!$A$5:$A$1048576,0)+0,11))*B812,"")</f>
        <v/>
      </c>
      <c r="AC812" s="260" t="str">
        <f t="shared" si="41"/>
        <v/>
      </c>
      <c r="AD812" s="260" t="str" cm="1">
        <f t="array" ref="AD812">IFERROR(IF(A812="","",INDEX(근로조건!$A$5:$L$1048576,MATCH(A812,근로조건!$A$5:$A$1048576,0)+0,12))*B812,"")</f>
        <v/>
      </c>
      <c r="AE812" s="261" t="str" cm="1">
        <f t="array" ref="AE812">IF(A812="","",INDEX(근로조건!$A$5:$AF$1048576,MATCH(A812,근로조건!$A$5:$A$1048576,0)+0,13))</f>
        <v/>
      </c>
      <c r="AF812" s="262" t="str" cm="1">
        <f t="array" ref="AF812">IF(A812="","",INDEX(근로조건!$A$5:$AF$1048576,MATCH(A812,근로조건!$A$5:$A$1048576,0)+0,14))</f>
        <v/>
      </c>
      <c r="AG812" s="261" t="str" cm="1">
        <f t="array" ref="AG812">IF(A812="","",INDEX(근로조건!$A$5:$AF$1048576,MATCH(A812,근로조건!$A$5:$A$1048576,0)+0,11))</f>
        <v/>
      </c>
      <c r="AH812" s="261" t="str" cm="1">
        <f t="array" ref="AH812">IF(A812="","",INDEX(근로조건!$A$5:$AF$1048576,MATCH(A812,근로조건!$A$5:$A$1048576,0)+0,19))</f>
        <v/>
      </c>
      <c r="AI812" s="262" t="str" cm="1">
        <f t="array" ref="AI812">IF(A812="","",INDEX(근로조건!$A$5:$AF$1048576,MATCH(A812,근로조건!$A$5:$A$1048576,0)+0,17))</f>
        <v/>
      </c>
      <c r="AJ812" s="253"/>
      <c r="AK812" s="253"/>
      <c r="AL812" s="253" t="str" cm="1">
        <f t="array" ref="AL812">IF(A812="","",INDEX(근로조건!$A$5:$AF$1048576,MATCH(A812,근로조건!$A$5:$A$1048576,0)+0,20))</f>
        <v/>
      </c>
      <c r="AM812" s="253"/>
      <c r="AN812" s="253"/>
      <c r="AO812" s="253"/>
      <c r="AP812" s="260"/>
      <c r="AQ812" s="123"/>
      <c r="AR812" s="166"/>
      <c r="AS812" s="267"/>
      <c r="AT812" s="266"/>
      <c r="AU812" s="266"/>
      <c r="AV812" s="266"/>
    </row>
    <row r="813" spans="1:48" x14ac:dyDescent="0.3">
      <c r="A813" s="52"/>
      <c r="B813" s="54"/>
      <c r="C813" s="53"/>
      <c r="D813" s="53"/>
      <c r="E813" s="53"/>
      <c r="F813" s="57"/>
      <c r="G813" s="57"/>
      <c r="H813" s="52"/>
      <c r="I813" s="53"/>
      <c r="J813" s="53"/>
      <c r="K813" s="95"/>
      <c r="L813" s="52"/>
      <c r="M813" s="52"/>
      <c r="N813" s="54"/>
      <c r="O813" s="254" t="str" cm="1">
        <f t="array" ref="O813">IF(A813="","",INDEX(근로조건!$A$5:$Y$1048576,MATCH(A813,근로조건!$A$5:$A$1048576,0)+0,15))</f>
        <v/>
      </c>
      <c r="P813" s="255" t="str" cm="1">
        <f t="array" ref="P813">IF(A813="","",INDEX(근로조건!$A$5:$Y$1048576,MATCH(A813,근로조건!$A$5:$A$1048576,0)+0,16))</f>
        <v/>
      </c>
      <c r="Q813" s="256" t="str" cm="1">
        <f t="array" ref="Q813">IF(A813="","",INDEX(근로조건!$A$5:$ZZ$1048576,MATCH(A813,근로조건!$A$5:$A$1048576,0)+0,21))</f>
        <v/>
      </c>
      <c r="R813" s="61"/>
      <c r="S813" s="61"/>
      <c r="T813" s="61"/>
      <c r="U813" s="61"/>
      <c r="V813" s="61"/>
      <c r="W813" s="61"/>
      <c r="X813" s="61"/>
      <c r="Y813" s="61"/>
      <c r="Z813" s="260" t="str">
        <f t="shared" si="39"/>
        <v/>
      </c>
      <c r="AA813" s="260" t="str">
        <f t="shared" si="40"/>
        <v/>
      </c>
      <c r="AB813" s="260" t="str" cm="1">
        <f t="array" ref="AB813">IFERROR(IF(A813="","",INDEX(근로조건!$A$5:$Z$1048576,MATCH(A813,근로조건!$A$5:$A$1048576,0)+0,17)-INDEX(근로조건!$A$5:$Z$1048576,MATCH(A813,근로조건!$A$5:$A$1048576,0)+0,11))*B813,"")</f>
        <v/>
      </c>
      <c r="AC813" s="260" t="str">
        <f t="shared" si="41"/>
        <v/>
      </c>
      <c r="AD813" s="260" t="str" cm="1">
        <f t="array" ref="AD813">IFERROR(IF(A813="","",INDEX(근로조건!$A$5:$L$1048576,MATCH(A813,근로조건!$A$5:$A$1048576,0)+0,12))*B813,"")</f>
        <v/>
      </c>
      <c r="AE813" s="261" t="str" cm="1">
        <f t="array" ref="AE813">IF(A813="","",INDEX(근로조건!$A$5:$AF$1048576,MATCH(A813,근로조건!$A$5:$A$1048576,0)+0,13))</f>
        <v/>
      </c>
      <c r="AF813" s="262" t="str" cm="1">
        <f t="array" ref="AF813">IF(A813="","",INDEX(근로조건!$A$5:$AF$1048576,MATCH(A813,근로조건!$A$5:$A$1048576,0)+0,14))</f>
        <v/>
      </c>
      <c r="AG813" s="261" t="str" cm="1">
        <f t="array" ref="AG813">IF(A813="","",INDEX(근로조건!$A$5:$AF$1048576,MATCH(A813,근로조건!$A$5:$A$1048576,0)+0,11))</f>
        <v/>
      </c>
      <c r="AH813" s="261" t="str" cm="1">
        <f t="array" ref="AH813">IF(A813="","",INDEX(근로조건!$A$5:$AF$1048576,MATCH(A813,근로조건!$A$5:$A$1048576,0)+0,19))</f>
        <v/>
      </c>
      <c r="AI813" s="262" t="str" cm="1">
        <f t="array" ref="AI813">IF(A813="","",INDEX(근로조건!$A$5:$AF$1048576,MATCH(A813,근로조건!$A$5:$A$1048576,0)+0,17))</f>
        <v/>
      </c>
      <c r="AJ813" s="253"/>
      <c r="AK813" s="253"/>
      <c r="AL813" s="253" t="str" cm="1">
        <f t="array" ref="AL813">IF(A813="","",INDEX(근로조건!$A$5:$AF$1048576,MATCH(A813,근로조건!$A$5:$A$1048576,0)+0,20))</f>
        <v/>
      </c>
      <c r="AM813" s="253"/>
      <c r="AN813" s="253"/>
      <c r="AO813" s="253"/>
      <c r="AP813" s="260"/>
      <c r="AQ813" s="123"/>
      <c r="AR813" s="166"/>
      <c r="AS813" s="267"/>
      <c r="AT813" s="266"/>
      <c r="AU813" s="266"/>
      <c r="AV813" s="266"/>
    </row>
    <row r="814" spans="1:48" x14ac:dyDescent="0.3">
      <c r="A814" s="52"/>
      <c r="B814" s="54"/>
      <c r="C814" s="53"/>
      <c r="D814" s="53"/>
      <c r="E814" s="53"/>
      <c r="F814" s="57"/>
      <c r="G814" s="57"/>
      <c r="H814" s="52"/>
      <c r="I814" s="53"/>
      <c r="J814" s="53"/>
      <c r="K814" s="95"/>
      <c r="L814" s="52"/>
      <c r="M814" s="52"/>
      <c r="N814" s="54"/>
      <c r="O814" s="254" t="str" cm="1">
        <f t="array" ref="O814">IF(A814="","",INDEX(근로조건!$A$5:$Y$1048576,MATCH(A814,근로조건!$A$5:$A$1048576,0)+0,15))</f>
        <v/>
      </c>
      <c r="P814" s="255" t="str" cm="1">
        <f t="array" ref="P814">IF(A814="","",INDEX(근로조건!$A$5:$Y$1048576,MATCH(A814,근로조건!$A$5:$A$1048576,0)+0,16))</f>
        <v/>
      </c>
      <c r="Q814" s="256" t="str" cm="1">
        <f t="array" ref="Q814">IF(A814="","",INDEX(근로조건!$A$5:$ZZ$1048576,MATCH(A814,근로조건!$A$5:$A$1048576,0)+0,21))</f>
        <v/>
      </c>
      <c r="R814" s="61"/>
      <c r="S814" s="61"/>
      <c r="T814" s="61"/>
      <c r="U814" s="61"/>
      <c r="V814" s="61"/>
      <c r="W814" s="61"/>
      <c r="X814" s="61"/>
      <c r="Y814" s="61"/>
      <c r="Z814" s="260" t="str">
        <f t="shared" si="39"/>
        <v/>
      </c>
      <c r="AA814" s="260" t="str">
        <f t="shared" si="40"/>
        <v/>
      </c>
      <c r="AB814" s="260" t="str" cm="1">
        <f t="array" ref="AB814">IFERROR(IF(A814="","",INDEX(근로조건!$A$5:$Z$1048576,MATCH(A814,근로조건!$A$5:$A$1048576,0)+0,17)-INDEX(근로조건!$A$5:$Z$1048576,MATCH(A814,근로조건!$A$5:$A$1048576,0)+0,11))*B814,"")</f>
        <v/>
      </c>
      <c r="AC814" s="260" t="str">
        <f t="shared" si="41"/>
        <v/>
      </c>
      <c r="AD814" s="260" t="str" cm="1">
        <f t="array" ref="AD814">IFERROR(IF(A814="","",INDEX(근로조건!$A$5:$L$1048576,MATCH(A814,근로조건!$A$5:$A$1048576,0)+0,12))*B814,"")</f>
        <v/>
      </c>
      <c r="AE814" s="261" t="str" cm="1">
        <f t="array" ref="AE814">IF(A814="","",INDEX(근로조건!$A$5:$AF$1048576,MATCH(A814,근로조건!$A$5:$A$1048576,0)+0,13))</f>
        <v/>
      </c>
      <c r="AF814" s="262" t="str" cm="1">
        <f t="array" ref="AF814">IF(A814="","",INDEX(근로조건!$A$5:$AF$1048576,MATCH(A814,근로조건!$A$5:$A$1048576,0)+0,14))</f>
        <v/>
      </c>
      <c r="AG814" s="261" t="str" cm="1">
        <f t="array" ref="AG814">IF(A814="","",INDEX(근로조건!$A$5:$AF$1048576,MATCH(A814,근로조건!$A$5:$A$1048576,0)+0,11))</f>
        <v/>
      </c>
      <c r="AH814" s="261" t="str" cm="1">
        <f t="array" ref="AH814">IF(A814="","",INDEX(근로조건!$A$5:$AF$1048576,MATCH(A814,근로조건!$A$5:$A$1048576,0)+0,19))</f>
        <v/>
      </c>
      <c r="AI814" s="262" t="str" cm="1">
        <f t="array" ref="AI814">IF(A814="","",INDEX(근로조건!$A$5:$AF$1048576,MATCH(A814,근로조건!$A$5:$A$1048576,0)+0,17))</f>
        <v/>
      </c>
      <c r="AJ814" s="253"/>
      <c r="AK814" s="253"/>
      <c r="AL814" s="253" t="str" cm="1">
        <f t="array" ref="AL814">IF(A814="","",INDEX(근로조건!$A$5:$AF$1048576,MATCH(A814,근로조건!$A$5:$A$1048576,0)+0,20))</f>
        <v/>
      </c>
      <c r="AM814" s="253"/>
      <c r="AN814" s="253"/>
      <c r="AO814" s="253"/>
      <c r="AP814" s="260"/>
      <c r="AQ814" s="123"/>
      <c r="AR814" s="166"/>
      <c r="AS814" s="267"/>
      <c r="AT814" s="266"/>
      <c r="AU814" s="266"/>
      <c r="AV814" s="266"/>
    </row>
    <row r="815" spans="1:48" x14ac:dyDescent="0.3">
      <c r="A815" s="52"/>
      <c r="B815" s="54"/>
      <c r="C815" s="53"/>
      <c r="D815" s="53"/>
      <c r="E815" s="53"/>
      <c r="F815" s="57"/>
      <c r="G815" s="57"/>
      <c r="H815" s="52"/>
      <c r="I815" s="53"/>
      <c r="J815" s="53"/>
      <c r="K815" s="95"/>
      <c r="L815" s="52"/>
      <c r="M815" s="52"/>
      <c r="N815" s="54"/>
      <c r="O815" s="254" t="str" cm="1">
        <f t="array" ref="O815">IF(A815="","",INDEX(근로조건!$A$5:$Y$1048576,MATCH(A815,근로조건!$A$5:$A$1048576,0)+0,15))</f>
        <v/>
      </c>
      <c r="P815" s="255" t="str" cm="1">
        <f t="array" ref="P815">IF(A815="","",INDEX(근로조건!$A$5:$Y$1048576,MATCH(A815,근로조건!$A$5:$A$1048576,0)+0,16))</f>
        <v/>
      </c>
      <c r="Q815" s="256" t="str" cm="1">
        <f t="array" ref="Q815">IF(A815="","",INDEX(근로조건!$A$5:$ZZ$1048576,MATCH(A815,근로조건!$A$5:$A$1048576,0)+0,21))</f>
        <v/>
      </c>
      <c r="R815" s="61"/>
      <c r="S815" s="61"/>
      <c r="T815" s="61"/>
      <c r="U815" s="61"/>
      <c r="V815" s="61"/>
      <c r="W815" s="61"/>
      <c r="X815" s="61"/>
      <c r="Y815" s="61"/>
      <c r="Z815" s="260" t="str">
        <f t="shared" si="39"/>
        <v/>
      </c>
      <c r="AA815" s="260" t="str">
        <f t="shared" si="40"/>
        <v/>
      </c>
      <c r="AB815" s="260" t="str" cm="1">
        <f t="array" ref="AB815">IFERROR(IF(A815="","",INDEX(근로조건!$A$5:$Z$1048576,MATCH(A815,근로조건!$A$5:$A$1048576,0)+0,17)-INDEX(근로조건!$A$5:$Z$1048576,MATCH(A815,근로조건!$A$5:$A$1048576,0)+0,11))*B815,"")</f>
        <v/>
      </c>
      <c r="AC815" s="260" t="str">
        <f t="shared" si="41"/>
        <v/>
      </c>
      <c r="AD815" s="260" t="str" cm="1">
        <f t="array" ref="AD815">IFERROR(IF(A815="","",INDEX(근로조건!$A$5:$L$1048576,MATCH(A815,근로조건!$A$5:$A$1048576,0)+0,12))*B815,"")</f>
        <v/>
      </c>
      <c r="AE815" s="261" t="str" cm="1">
        <f t="array" ref="AE815">IF(A815="","",INDEX(근로조건!$A$5:$AF$1048576,MATCH(A815,근로조건!$A$5:$A$1048576,0)+0,13))</f>
        <v/>
      </c>
      <c r="AF815" s="262" t="str" cm="1">
        <f t="array" ref="AF815">IF(A815="","",INDEX(근로조건!$A$5:$AF$1048576,MATCH(A815,근로조건!$A$5:$A$1048576,0)+0,14))</f>
        <v/>
      </c>
      <c r="AG815" s="261" t="str" cm="1">
        <f t="array" ref="AG815">IF(A815="","",INDEX(근로조건!$A$5:$AF$1048576,MATCH(A815,근로조건!$A$5:$A$1048576,0)+0,11))</f>
        <v/>
      </c>
      <c r="AH815" s="261" t="str" cm="1">
        <f t="array" ref="AH815">IF(A815="","",INDEX(근로조건!$A$5:$AF$1048576,MATCH(A815,근로조건!$A$5:$A$1048576,0)+0,19))</f>
        <v/>
      </c>
      <c r="AI815" s="262" t="str" cm="1">
        <f t="array" ref="AI815">IF(A815="","",INDEX(근로조건!$A$5:$AF$1048576,MATCH(A815,근로조건!$A$5:$A$1048576,0)+0,17))</f>
        <v/>
      </c>
      <c r="AJ815" s="253"/>
      <c r="AK815" s="253"/>
      <c r="AL815" s="253" t="str" cm="1">
        <f t="array" ref="AL815">IF(A815="","",INDEX(근로조건!$A$5:$AF$1048576,MATCH(A815,근로조건!$A$5:$A$1048576,0)+0,20))</f>
        <v/>
      </c>
      <c r="AM815" s="253"/>
      <c r="AN815" s="253"/>
      <c r="AO815" s="253"/>
      <c r="AP815" s="260"/>
      <c r="AQ815" s="123"/>
      <c r="AR815" s="166"/>
      <c r="AS815" s="267"/>
      <c r="AT815" s="266"/>
      <c r="AU815" s="266"/>
      <c r="AV815" s="266"/>
    </row>
    <row r="816" spans="1:48" x14ac:dyDescent="0.3">
      <c r="A816" s="52"/>
      <c r="B816" s="54"/>
      <c r="C816" s="53"/>
      <c r="D816" s="53"/>
      <c r="E816" s="53"/>
      <c r="F816" s="57"/>
      <c r="G816" s="57"/>
      <c r="H816" s="52"/>
      <c r="I816" s="53"/>
      <c r="J816" s="53"/>
      <c r="K816" s="95"/>
      <c r="L816" s="52"/>
      <c r="M816" s="52"/>
      <c r="N816" s="54"/>
      <c r="O816" s="254" t="str" cm="1">
        <f t="array" ref="O816">IF(A816="","",INDEX(근로조건!$A$5:$Y$1048576,MATCH(A816,근로조건!$A$5:$A$1048576,0)+0,15))</f>
        <v/>
      </c>
      <c r="P816" s="255" t="str" cm="1">
        <f t="array" ref="P816">IF(A816="","",INDEX(근로조건!$A$5:$Y$1048576,MATCH(A816,근로조건!$A$5:$A$1048576,0)+0,16))</f>
        <v/>
      </c>
      <c r="Q816" s="256" t="str" cm="1">
        <f t="array" ref="Q816">IF(A816="","",INDEX(근로조건!$A$5:$ZZ$1048576,MATCH(A816,근로조건!$A$5:$A$1048576,0)+0,21))</f>
        <v/>
      </c>
      <c r="R816" s="61"/>
      <c r="S816" s="61"/>
      <c r="T816" s="61"/>
      <c r="U816" s="61"/>
      <c r="V816" s="61"/>
      <c r="W816" s="61"/>
      <c r="X816" s="61"/>
      <c r="Y816" s="61"/>
      <c r="Z816" s="260" t="str">
        <f t="shared" si="39"/>
        <v/>
      </c>
      <c r="AA816" s="260" t="str">
        <f t="shared" si="40"/>
        <v/>
      </c>
      <c r="AB816" s="260" t="str" cm="1">
        <f t="array" ref="AB816">IFERROR(IF(A816="","",INDEX(근로조건!$A$5:$Z$1048576,MATCH(A816,근로조건!$A$5:$A$1048576,0)+0,17)-INDEX(근로조건!$A$5:$Z$1048576,MATCH(A816,근로조건!$A$5:$A$1048576,0)+0,11))*B816,"")</f>
        <v/>
      </c>
      <c r="AC816" s="260" t="str">
        <f t="shared" si="41"/>
        <v/>
      </c>
      <c r="AD816" s="260" t="str" cm="1">
        <f t="array" ref="AD816">IFERROR(IF(A816="","",INDEX(근로조건!$A$5:$L$1048576,MATCH(A816,근로조건!$A$5:$A$1048576,0)+0,12))*B816,"")</f>
        <v/>
      </c>
      <c r="AE816" s="261" t="str" cm="1">
        <f t="array" ref="AE816">IF(A816="","",INDEX(근로조건!$A$5:$AF$1048576,MATCH(A816,근로조건!$A$5:$A$1048576,0)+0,13))</f>
        <v/>
      </c>
      <c r="AF816" s="262" t="str" cm="1">
        <f t="array" ref="AF816">IF(A816="","",INDEX(근로조건!$A$5:$AF$1048576,MATCH(A816,근로조건!$A$5:$A$1048576,0)+0,14))</f>
        <v/>
      </c>
      <c r="AG816" s="261" t="str" cm="1">
        <f t="array" ref="AG816">IF(A816="","",INDEX(근로조건!$A$5:$AF$1048576,MATCH(A816,근로조건!$A$5:$A$1048576,0)+0,11))</f>
        <v/>
      </c>
      <c r="AH816" s="261" t="str" cm="1">
        <f t="array" ref="AH816">IF(A816="","",INDEX(근로조건!$A$5:$AF$1048576,MATCH(A816,근로조건!$A$5:$A$1048576,0)+0,19))</f>
        <v/>
      </c>
      <c r="AI816" s="262" t="str" cm="1">
        <f t="array" ref="AI816">IF(A816="","",INDEX(근로조건!$A$5:$AF$1048576,MATCH(A816,근로조건!$A$5:$A$1048576,0)+0,17))</f>
        <v/>
      </c>
      <c r="AJ816" s="253"/>
      <c r="AK816" s="253"/>
      <c r="AL816" s="253" t="str" cm="1">
        <f t="array" ref="AL816">IF(A816="","",INDEX(근로조건!$A$5:$AF$1048576,MATCH(A816,근로조건!$A$5:$A$1048576,0)+0,20))</f>
        <v/>
      </c>
      <c r="AM816" s="253"/>
      <c r="AN816" s="253"/>
      <c r="AO816" s="253"/>
      <c r="AP816" s="260"/>
      <c r="AQ816" s="123"/>
      <c r="AR816" s="166"/>
      <c r="AS816" s="267"/>
      <c r="AT816" s="266"/>
      <c r="AU816" s="266"/>
      <c r="AV816" s="266"/>
    </row>
    <row r="817" spans="1:48" x14ac:dyDescent="0.3">
      <c r="A817" s="52"/>
      <c r="B817" s="54"/>
      <c r="C817" s="53"/>
      <c r="D817" s="53"/>
      <c r="E817" s="53"/>
      <c r="F817" s="57"/>
      <c r="G817" s="57"/>
      <c r="H817" s="52"/>
      <c r="I817" s="53"/>
      <c r="J817" s="53"/>
      <c r="K817" s="95"/>
      <c r="L817" s="52"/>
      <c r="M817" s="52"/>
      <c r="N817" s="54"/>
      <c r="O817" s="254" t="str" cm="1">
        <f t="array" ref="O817">IF(A817="","",INDEX(근로조건!$A$5:$Y$1048576,MATCH(A817,근로조건!$A$5:$A$1048576,0)+0,15))</f>
        <v/>
      </c>
      <c r="P817" s="255" t="str" cm="1">
        <f t="array" ref="P817">IF(A817="","",INDEX(근로조건!$A$5:$Y$1048576,MATCH(A817,근로조건!$A$5:$A$1048576,0)+0,16))</f>
        <v/>
      </c>
      <c r="Q817" s="256" t="str" cm="1">
        <f t="array" ref="Q817">IF(A817="","",INDEX(근로조건!$A$5:$ZZ$1048576,MATCH(A817,근로조건!$A$5:$A$1048576,0)+0,21))</f>
        <v/>
      </c>
      <c r="R817" s="61"/>
      <c r="S817" s="61"/>
      <c r="T817" s="61"/>
      <c r="U817" s="61"/>
      <c r="V817" s="61"/>
      <c r="W817" s="61"/>
      <c r="X817" s="61"/>
      <c r="Y817" s="61"/>
      <c r="Z817" s="260" t="str">
        <f t="shared" si="39"/>
        <v/>
      </c>
      <c r="AA817" s="260" t="str">
        <f t="shared" si="40"/>
        <v/>
      </c>
      <c r="AB817" s="260" t="str" cm="1">
        <f t="array" ref="AB817">IFERROR(IF(A817="","",INDEX(근로조건!$A$5:$Z$1048576,MATCH(A817,근로조건!$A$5:$A$1048576,0)+0,17)-INDEX(근로조건!$A$5:$Z$1048576,MATCH(A817,근로조건!$A$5:$A$1048576,0)+0,11))*B817,"")</f>
        <v/>
      </c>
      <c r="AC817" s="260" t="str">
        <f t="shared" si="41"/>
        <v/>
      </c>
      <c r="AD817" s="260" t="str" cm="1">
        <f t="array" ref="AD817">IFERROR(IF(A817="","",INDEX(근로조건!$A$5:$L$1048576,MATCH(A817,근로조건!$A$5:$A$1048576,0)+0,12))*B817,"")</f>
        <v/>
      </c>
      <c r="AE817" s="261" t="str" cm="1">
        <f t="array" ref="AE817">IF(A817="","",INDEX(근로조건!$A$5:$AF$1048576,MATCH(A817,근로조건!$A$5:$A$1048576,0)+0,13))</f>
        <v/>
      </c>
      <c r="AF817" s="262" t="str" cm="1">
        <f t="array" ref="AF817">IF(A817="","",INDEX(근로조건!$A$5:$AF$1048576,MATCH(A817,근로조건!$A$5:$A$1048576,0)+0,14))</f>
        <v/>
      </c>
      <c r="AG817" s="261" t="str" cm="1">
        <f t="array" ref="AG817">IF(A817="","",INDEX(근로조건!$A$5:$AF$1048576,MATCH(A817,근로조건!$A$5:$A$1048576,0)+0,11))</f>
        <v/>
      </c>
      <c r="AH817" s="261" t="str" cm="1">
        <f t="array" ref="AH817">IF(A817="","",INDEX(근로조건!$A$5:$AF$1048576,MATCH(A817,근로조건!$A$5:$A$1048576,0)+0,19))</f>
        <v/>
      </c>
      <c r="AI817" s="262" t="str" cm="1">
        <f t="array" ref="AI817">IF(A817="","",INDEX(근로조건!$A$5:$AF$1048576,MATCH(A817,근로조건!$A$5:$A$1048576,0)+0,17))</f>
        <v/>
      </c>
      <c r="AJ817" s="253"/>
      <c r="AK817" s="253"/>
      <c r="AL817" s="253" t="str" cm="1">
        <f t="array" ref="AL817">IF(A817="","",INDEX(근로조건!$A$5:$AF$1048576,MATCH(A817,근로조건!$A$5:$A$1048576,0)+0,20))</f>
        <v/>
      </c>
      <c r="AM817" s="253"/>
      <c r="AN817" s="253"/>
      <c r="AO817" s="253"/>
      <c r="AP817" s="260"/>
      <c r="AQ817" s="123"/>
      <c r="AR817" s="166"/>
      <c r="AS817" s="267"/>
      <c r="AT817" s="266"/>
      <c r="AU817" s="266"/>
      <c r="AV817" s="266"/>
    </row>
    <row r="818" spans="1:48" x14ac:dyDescent="0.3">
      <c r="A818" s="52"/>
      <c r="B818" s="54"/>
      <c r="C818" s="53"/>
      <c r="D818" s="53"/>
      <c r="E818" s="53"/>
      <c r="F818" s="57"/>
      <c r="G818" s="57"/>
      <c r="H818" s="52"/>
      <c r="I818" s="53"/>
      <c r="J818" s="53"/>
      <c r="K818" s="95"/>
      <c r="L818" s="52"/>
      <c r="M818" s="52"/>
      <c r="N818" s="54"/>
      <c r="O818" s="254" t="str" cm="1">
        <f t="array" ref="O818">IF(A818="","",INDEX(근로조건!$A$5:$Y$1048576,MATCH(A818,근로조건!$A$5:$A$1048576,0)+0,15))</f>
        <v/>
      </c>
      <c r="P818" s="255" t="str" cm="1">
        <f t="array" ref="P818">IF(A818="","",INDEX(근로조건!$A$5:$Y$1048576,MATCH(A818,근로조건!$A$5:$A$1048576,0)+0,16))</f>
        <v/>
      </c>
      <c r="Q818" s="256" t="str" cm="1">
        <f t="array" ref="Q818">IF(A818="","",INDEX(근로조건!$A$5:$ZZ$1048576,MATCH(A818,근로조건!$A$5:$A$1048576,0)+0,21))</f>
        <v/>
      </c>
      <c r="R818" s="61"/>
      <c r="S818" s="61"/>
      <c r="T818" s="61"/>
      <c r="U818" s="61"/>
      <c r="V818" s="61"/>
      <c r="W818" s="61"/>
      <c r="X818" s="61"/>
      <c r="Y818" s="61"/>
      <c r="Z818" s="260" t="str">
        <f t="shared" si="39"/>
        <v/>
      </c>
      <c r="AA818" s="260" t="str">
        <f t="shared" si="40"/>
        <v/>
      </c>
      <c r="AB818" s="260" t="str" cm="1">
        <f t="array" ref="AB818">IFERROR(IF(A818="","",INDEX(근로조건!$A$5:$Z$1048576,MATCH(A818,근로조건!$A$5:$A$1048576,0)+0,17)-INDEX(근로조건!$A$5:$Z$1048576,MATCH(A818,근로조건!$A$5:$A$1048576,0)+0,11))*B818,"")</f>
        <v/>
      </c>
      <c r="AC818" s="260" t="str">
        <f t="shared" si="41"/>
        <v/>
      </c>
      <c r="AD818" s="260" t="str" cm="1">
        <f t="array" ref="AD818">IFERROR(IF(A818="","",INDEX(근로조건!$A$5:$L$1048576,MATCH(A818,근로조건!$A$5:$A$1048576,0)+0,12))*B818,"")</f>
        <v/>
      </c>
      <c r="AE818" s="261" t="str" cm="1">
        <f t="array" ref="AE818">IF(A818="","",INDEX(근로조건!$A$5:$AF$1048576,MATCH(A818,근로조건!$A$5:$A$1048576,0)+0,13))</f>
        <v/>
      </c>
      <c r="AF818" s="262" t="str" cm="1">
        <f t="array" ref="AF818">IF(A818="","",INDEX(근로조건!$A$5:$AF$1048576,MATCH(A818,근로조건!$A$5:$A$1048576,0)+0,14))</f>
        <v/>
      </c>
      <c r="AG818" s="261" t="str" cm="1">
        <f t="array" ref="AG818">IF(A818="","",INDEX(근로조건!$A$5:$AF$1048576,MATCH(A818,근로조건!$A$5:$A$1048576,0)+0,11))</f>
        <v/>
      </c>
      <c r="AH818" s="261" t="str" cm="1">
        <f t="array" ref="AH818">IF(A818="","",INDEX(근로조건!$A$5:$AF$1048576,MATCH(A818,근로조건!$A$5:$A$1048576,0)+0,19))</f>
        <v/>
      </c>
      <c r="AI818" s="262" t="str" cm="1">
        <f t="array" ref="AI818">IF(A818="","",INDEX(근로조건!$A$5:$AF$1048576,MATCH(A818,근로조건!$A$5:$A$1048576,0)+0,17))</f>
        <v/>
      </c>
      <c r="AJ818" s="253"/>
      <c r="AK818" s="253"/>
      <c r="AL818" s="253" t="str" cm="1">
        <f t="array" ref="AL818">IF(A818="","",INDEX(근로조건!$A$5:$AF$1048576,MATCH(A818,근로조건!$A$5:$A$1048576,0)+0,20))</f>
        <v/>
      </c>
      <c r="AM818" s="253"/>
      <c r="AN818" s="253"/>
      <c r="AO818" s="253"/>
      <c r="AP818" s="260"/>
      <c r="AQ818" s="123"/>
      <c r="AR818" s="166"/>
      <c r="AS818" s="267"/>
      <c r="AT818" s="266"/>
      <c r="AU818" s="266"/>
      <c r="AV818" s="266"/>
    </row>
    <row r="819" spans="1:48" x14ac:dyDescent="0.3">
      <c r="A819" s="52"/>
      <c r="B819" s="54"/>
      <c r="C819" s="53"/>
      <c r="D819" s="53"/>
      <c r="E819" s="53"/>
      <c r="F819" s="57"/>
      <c r="G819" s="57"/>
      <c r="H819" s="52"/>
      <c r="I819" s="53"/>
      <c r="J819" s="53"/>
      <c r="K819" s="95"/>
      <c r="L819" s="52"/>
      <c r="M819" s="52"/>
      <c r="N819" s="54"/>
      <c r="O819" s="254" t="str" cm="1">
        <f t="array" ref="O819">IF(A819="","",INDEX(근로조건!$A$5:$Y$1048576,MATCH(A819,근로조건!$A$5:$A$1048576,0)+0,15))</f>
        <v/>
      </c>
      <c r="P819" s="255" t="str" cm="1">
        <f t="array" ref="P819">IF(A819="","",INDEX(근로조건!$A$5:$Y$1048576,MATCH(A819,근로조건!$A$5:$A$1048576,0)+0,16))</f>
        <v/>
      </c>
      <c r="Q819" s="256" t="str" cm="1">
        <f t="array" ref="Q819">IF(A819="","",INDEX(근로조건!$A$5:$ZZ$1048576,MATCH(A819,근로조건!$A$5:$A$1048576,0)+0,21))</f>
        <v/>
      </c>
      <c r="R819" s="61"/>
      <c r="S819" s="61"/>
      <c r="T819" s="61"/>
      <c r="U819" s="61"/>
      <c r="V819" s="61"/>
      <c r="W819" s="61"/>
      <c r="X819" s="61"/>
      <c r="Y819" s="61"/>
      <c r="Z819" s="260" t="str">
        <f t="shared" si="39"/>
        <v/>
      </c>
      <c r="AA819" s="260" t="str">
        <f t="shared" si="40"/>
        <v/>
      </c>
      <c r="AB819" s="260" t="str" cm="1">
        <f t="array" ref="AB819">IFERROR(IF(A819="","",INDEX(근로조건!$A$5:$Z$1048576,MATCH(A819,근로조건!$A$5:$A$1048576,0)+0,17)-INDEX(근로조건!$A$5:$Z$1048576,MATCH(A819,근로조건!$A$5:$A$1048576,0)+0,11))*B819,"")</f>
        <v/>
      </c>
      <c r="AC819" s="260" t="str">
        <f t="shared" si="41"/>
        <v/>
      </c>
      <c r="AD819" s="260" t="str" cm="1">
        <f t="array" ref="AD819">IFERROR(IF(A819="","",INDEX(근로조건!$A$5:$L$1048576,MATCH(A819,근로조건!$A$5:$A$1048576,0)+0,12))*B819,"")</f>
        <v/>
      </c>
      <c r="AE819" s="261" t="str" cm="1">
        <f t="array" ref="AE819">IF(A819="","",INDEX(근로조건!$A$5:$AF$1048576,MATCH(A819,근로조건!$A$5:$A$1048576,0)+0,13))</f>
        <v/>
      </c>
      <c r="AF819" s="262" t="str" cm="1">
        <f t="array" ref="AF819">IF(A819="","",INDEX(근로조건!$A$5:$AF$1048576,MATCH(A819,근로조건!$A$5:$A$1048576,0)+0,14))</f>
        <v/>
      </c>
      <c r="AG819" s="261" t="str" cm="1">
        <f t="array" ref="AG819">IF(A819="","",INDEX(근로조건!$A$5:$AF$1048576,MATCH(A819,근로조건!$A$5:$A$1048576,0)+0,11))</f>
        <v/>
      </c>
      <c r="AH819" s="261" t="str" cm="1">
        <f t="array" ref="AH819">IF(A819="","",INDEX(근로조건!$A$5:$AF$1048576,MATCH(A819,근로조건!$A$5:$A$1048576,0)+0,19))</f>
        <v/>
      </c>
      <c r="AI819" s="262" t="str" cm="1">
        <f t="array" ref="AI819">IF(A819="","",INDEX(근로조건!$A$5:$AF$1048576,MATCH(A819,근로조건!$A$5:$A$1048576,0)+0,17))</f>
        <v/>
      </c>
      <c r="AJ819" s="253"/>
      <c r="AK819" s="253"/>
      <c r="AL819" s="253" t="str" cm="1">
        <f t="array" ref="AL819">IF(A819="","",INDEX(근로조건!$A$5:$AF$1048576,MATCH(A819,근로조건!$A$5:$A$1048576,0)+0,20))</f>
        <v/>
      </c>
      <c r="AM819" s="253"/>
      <c r="AN819" s="253"/>
      <c r="AO819" s="253"/>
      <c r="AP819" s="260"/>
      <c r="AQ819" s="123"/>
      <c r="AR819" s="166"/>
      <c r="AS819" s="267"/>
      <c r="AT819" s="266"/>
      <c r="AU819" s="266"/>
      <c r="AV819" s="266"/>
    </row>
    <row r="820" spans="1:48" x14ac:dyDescent="0.3">
      <c r="A820" s="52"/>
      <c r="B820" s="54"/>
      <c r="C820" s="53"/>
      <c r="D820" s="53"/>
      <c r="E820" s="53"/>
      <c r="F820" s="57"/>
      <c r="G820" s="57"/>
      <c r="H820" s="52"/>
      <c r="I820" s="53"/>
      <c r="J820" s="53"/>
      <c r="K820" s="95"/>
      <c r="L820" s="52"/>
      <c r="M820" s="52"/>
      <c r="N820" s="54"/>
      <c r="O820" s="254" t="str" cm="1">
        <f t="array" ref="O820">IF(A820="","",INDEX(근로조건!$A$5:$Y$1048576,MATCH(A820,근로조건!$A$5:$A$1048576,0)+0,15))</f>
        <v/>
      </c>
      <c r="P820" s="255" t="str" cm="1">
        <f t="array" ref="P820">IF(A820="","",INDEX(근로조건!$A$5:$Y$1048576,MATCH(A820,근로조건!$A$5:$A$1048576,0)+0,16))</f>
        <v/>
      </c>
      <c r="Q820" s="256" t="str" cm="1">
        <f t="array" ref="Q820">IF(A820="","",INDEX(근로조건!$A$5:$ZZ$1048576,MATCH(A820,근로조건!$A$5:$A$1048576,0)+0,21))</f>
        <v/>
      </c>
      <c r="R820" s="61"/>
      <c r="S820" s="61"/>
      <c r="T820" s="61"/>
      <c r="U820" s="61"/>
      <c r="V820" s="61"/>
      <c r="W820" s="61"/>
      <c r="X820" s="61"/>
      <c r="Y820" s="61"/>
      <c r="Z820" s="260" t="str">
        <f t="shared" si="39"/>
        <v/>
      </c>
      <c r="AA820" s="260" t="str">
        <f t="shared" si="40"/>
        <v/>
      </c>
      <c r="AB820" s="260" t="str" cm="1">
        <f t="array" ref="AB820">IFERROR(IF(A820="","",INDEX(근로조건!$A$5:$Z$1048576,MATCH(A820,근로조건!$A$5:$A$1048576,0)+0,17)-INDEX(근로조건!$A$5:$Z$1048576,MATCH(A820,근로조건!$A$5:$A$1048576,0)+0,11))*B820,"")</f>
        <v/>
      </c>
      <c r="AC820" s="260" t="str">
        <f t="shared" si="41"/>
        <v/>
      </c>
      <c r="AD820" s="260" t="str" cm="1">
        <f t="array" ref="AD820">IFERROR(IF(A820="","",INDEX(근로조건!$A$5:$L$1048576,MATCH(A820,근로조건!$A$5:$A$1048576,0)+0,12))*B820,"")</f>
        <v/>
      </c>
      <c r="AE820" s="261" t="str" cm="1">
        <f t="array" ref="AE820">IF(A820="","",INDEX(근로조건!$A$5:$AF$1048576,MATCH(A820,근로조건!$A$5:$A$1048576,0)+0,13))</f>
        <v/>
      </c>
      <c r="AF820" s="262" t="str" cm="1">
        <f t="array" ref="AF820">IF(A820="","",INDEX(근로조건!$A$5:$AF$1048576,MATCH(A820,근로조건!$A$5:$A$1048576,0)+0,14))</f>
        <v/>
      </c>
      <c r="AG820" s="261" t="str" cm="1">
        <f t="array" ref="AG820">IF(A820="","",INDEX(근로조건!$A$5:$AF$1048576,MATCH(A820,근로조건!$A$5:$A$1048576,0)+0,11))</f>
        <v/>
      </c>
      <c r="AH820" s="261" t="str" cm="1">
        <f t="array" ref="AH820">IF(A820="","",INDEX(근로조건!$A$5:$AF$1048576,MATCH(A820,근로조건!$A$5:$A$1048576,0)+0,19))</f>
        <v/>
      </c>
      <c r="AI820" s="262" t="str" cm="1">
        <f t="array" ref="AI820">IF(A820="","",INDEX(근로조건!$A$5:$AF$1048576,MATCH(A820,근로조건!$A$5:$A$1048576,0)+0,17))</f>
        <v/>
      </c>
      <c r="AJ820" s="253"/>
      <c r="AK820" s="253"/>
      <c r="AL820" s="253" t="str" cm="1">
        <f t="array" ref="AL820">IF(A820="","",INDEX(근로조건!$A$5:$AF$1048576,MATCH(A820,근로조건!$A$5:$A$1048576,0)+0,20))</f>
        <v/>
      </c>
      <c r="AM820" s="253"/>
      <c r="AN820" s="253"/>
      <c r="AO820" s="253"/>
      <c r="AP820" s="260"/>
      <c r="AQ820" s="123"/>
      <c r="AR820" s="166"/>
      <c r="AS820" s="267"/>
      <c r="AT820" s="266"/>
      <c r="AU820" s="266"/>
      <c r="AV820" s="266"/>
    </row>
    <row r="821" spans="1:48" x14ac:dyDescent="0.3">
      <c r="A821" s="52"/>
      <c r="B821" s="54"/>
      <c r="C821" s="53"/>
      <c r="D821" s="53"/>
      <c r="E821" s="53"/>
      <c r="F821" s="57"/>
      <c r="G821" s="57"/>
      <c r="H821" s="52"/>
      <c r="I821" s="53"/>
      <c r="J821" s="53"/>
      <c r="K821" s="95"/>
      <c r="L821" s="52"/>
      <c r="M821" s="52"/>
      <c r="N821" s="54"/>
      <c r="O821" s="254" t="str" cm="1">
        <f t="array" ref="O821">IF(A821="","",INDEX(근로조건!$A$5:$Y$1048576,MATCH(A821,근로조건!$A$5:$A$1048576,0)+0,15))</f>
        <v/>
      </c>
      <c r="P821" s="255" t="str" cm="1">
        <f t="array" ref="P821">IF(A821="","",INDEX(근로조건!$A$5:$Y$1048576,MATCH(A821,근로조건!$A$5:$A$1048576,0)+0,16))</f>
        <v/>
      </c>
      <c r="Q821" s="256" t="str" cm="1">
        <f t="array" ref="Q821">IF(A821="","",INDEX(근로조건!$A$5:$ZZ$1048576,MATCH(A821,근로조건!$A$5:$A$1048576,0)+0,21))</f>
        <v/>
      </c>
      <c r="R821" s="61"/>
      <c r="S821" s="61"/>
      <c r="T821" s="61"/>
      <c r="U821" s="61"/>
      <c r="V821" s="61"/>
      <c r="W821" s="61"/>
      <c r="X821" s="61"/>
      <c r="Y821" s="61"/>
      <c r="Z821" s="260" t="str">
        <f t="shared" si="39"/>
        <v/>
      </c>
      <c r="AA821" s="260" t="str">
        <f t="shared" si="40"/>
        <v/>
      </c>
      <c r="AB821" s="260" t="str" cm="1">
        <f t="array" ref="AB821">IFERROR(IF(A821="","",INDEX(근로조건!$A$5:$Z$1048576,MATCH(A821,근로조건!$A$5:$A$1048576,0)+0,17)-INDEX(근로조건!$A$5:$Z$1048576,MATCH(A821,근로조건!$A$5:$A$1048576,0)+0,11))*B821,"")</f>
        <v/>
      </c>
      <c r="AC821" s="260" t="str">
        <f t="shared" si="41"/>
        <v/>
      </c>
      <c r="AD821" s="260" t="str" cm="1">
        <f t="array" ref="AD821">IFERROR(IF(A821="","",INDEX(근로조건!$A$5:$L$1048576,MATCH(A821,근로조건!$A$5:$A$1048576,0)+0,12))*B821,"")</f>
        <v/>
      </c>
      <c r="AE821" s="261" t="str" cm="1">
        <f t="array" ref="AE821">IF(A821="","",INDEX(근로조건!$A$5:$AF$1048576,MATCH(A821,근로조건!$A$5:$A$1048576,0)+0,13))</f>
        <v/>
      </c>
      <c r="AF821" s="262" t="str" cm="1">
        <f t="array" ref="AF821">IF(A821="","",INDEX(근로조건!$A$5:$AF$1048576,MATCH(A821,근로조건!$A$5:$A$1048576,0)+0,14))</f>
        <v/>
      </c>
      <c r="AG821" s="261" t="str" cm="1">
        <f t="array" ref="AG821">IF(A821="","",INDEX(근로조건!$A$5:$AF$1048576,MATCH(A821,근로조건!$A$5:$A$1048576,0)+0,11))</f>
        <v/>
      </c>
      <c r="AH821" s="261" t="str" cm="1">
        <f t="array" ref="AH821">IF(A821="","",INDEX(근로조건!$A$5:$AF$1048576,MATCH(A821,근로조건!$A$5:$A$1048576,0)+0,19))</f>
        <v/>
      </c>
      <c r="AI821" s="262" t="str" cm="1">
        <f t="array" ref="AI821">IF(A821="","",INDEX(근로조건!$A$5:$AF$1048576,MATCH(A821,근로조건!$A$5:$A$1048576,0)+0,17))</f>
        <v/>
      </c>
      <c r="AJ821" s="253"/>
      <c r="AK821" s="253"/>
      <c r="AL821" s="253" t="str" cm="1">
        <f t="array" ref="AL821">IF(A821="","",INDEX(근로조건!$A$5:$AF$1048576,MATCH(A821,근로조건!$A$5:$A$1048576,0)+0,20))</f>
        <v/>
      </c>
      <c r="AM821" s="253"/>
      <c r="AN821" s="253"/>
      <c r="AO821" s="253"/>
      <c r="AP821" s="260"/>
      <c r="AQ821" s="123"/>
      <c r="AR821" s="166"/>
      <c r="AS821" s="267"/>
      <c r="AT821" s="266"/>
      <c r="AU821" s="266"/>
      <c r="AV821" s="266"/>
    </row>
    <row r="822" spans="1:48" x14ac:dyDescent="0.3">
      <c r="A822" s="52"/>
      <c r="B822" s="54"/>
      <c r="C822" s="53"/>
      <c r="D822" s="53"/>
      <c r="E822" s="53"/>
      <c r="F822" s="57"/>
      <c r="G822" s="57"/>
      <c r="H822" s="52"/>
      <c r="I822" s="53"/>
      <c r="J822" s="53"/>
      <c r="K822" s="95"/>
      <c r="L822" s="52"/>
      <c r="M822" s="52"/>
      <c r="N822" s="54"/>
      <c r="O822" s="254" t="str" cm="1">
        <f t="array" ref="O822">IF(A822="","",INDEX(근로조건!$A$5:$Y$1048576,MATCH(A822,근로조건!$A$5:$A$1048576,0)+0,15))</f>
        <v/>
      </c>
      <c r="P822" s="255" t="str" cm="1">
        <f t="array" ref="P822">IF(A822="","",INDEX(근로조건!$A$5:$Y$1048576,MATCH(A822,근로조건!$A$5:$A$1048576,0)+0,16))</f>
        <v/>
      </c>
      <c r="Q822" s="256" t="str" cm="1">
        <f t="array" ref="Q822">IF(A822="","",INDEX(근로조건!$A$5:$ZZ$1048576,MATCH(A822,근로조건!$A$5:$A$1048576,0)+0,21))</f>
        <v/>
      </c>
      <c r="R822" s="61"/>
      <c r="S822" s="61"/>
      <c r="T822" s="61"/>
      <c r="U822" s="61"/>
      <c r="V822" s="61"/>
      <c r="W822" s="61"/>
      <c r="X822" s="61"/>
      <c r="Y822" s="61"/>
      <c r="Z822" s="260" t="str">
        <f t="shared" si="39"/>
        <v/>
      </c>
      <c r="AA822" s="260" t="str">
        <f t="shared" si="40"/>
        <v/>
      </c>
      <c r="AB822" s="260" t="str" cm="1">
        <f t="array" ref="AB822">IFERROR(IF(A822="","",INDEX(근로조건!$A$5:$Z$1048576,MATCH(A822,근로조건!$A$5:$A$1048576,0)+0,17)-INDEX(근로조건!$A$5:$Z$1048576,MATCH(A822,근로조건!$A$5:$A$1048576,0)+0,11))*B822,"")</f>
        <v/>
      </c>
      <c r="AC822" s="260" t="str">
        <f t="shared" si="41"/>
        <v/>
      </c>
      <c r="AD822" s="260" t="str" cm="1">
        <f t="array" ref="AD822">IFERROR(IF(A822="","",INDEX(근로조건!$A$5:$L$1048576,MATCH(A822,근로조건!$A$5:$A$1048576,0)+0,12))*B822,"")</f>
        <v/>
      </c>
      <c r="AE822" s="261" t="str" cm="1">
        <f t="array" ref="AE822">IF(A822="","",INDEX(근로조건!$A$5:$AF$1048576,MATCH(A822,근로조건!$A$5:$A$1048576,0)+0,13))</f>
        <v/>
      </c>
      <c r="AF822" s="262" t="str" cm="1">
        <f t="array" ref="AF822">IF(A822="","",INDEX(근로조건!$A$5:$AF$1048576,MATCH(A822,근로조건!$A$5:$A$1048576,0)+0,14))</f>
        <v/>
      </c>
      <c r="AG822" s="261" t="str" cm="1">
        <f t="array" ref="AG822">IF(A822="","",INDEX(근로조건!$A$5:$AF$1048576,MATCH(A822,근로조건!$A$5:$A$1048576,0)+0,11))</f>
        <v/>
      </c>
      <c r="AH822" s="261" t="str" cm="1">
        <f t="array" ref="AH822">IF(A822="","",INDEX(근로조건!$A$5:$AF$1048576,MATCH(A822,근로조건!$A$5:$A$1048576,0)+0,19))</f>
        <v/>
      </c>
      <c r="AI822" s="262" t="str" cm="1">
        <f t="array" ref="AI822">IF(A822="","",INDEX(근로조건!$A$5:$AF$1048576,MATCH(A822,근로조건!$A$5:$A$1048576,0)+0,17))</f>
        <v/>
      </c>
      <c r="AJ822" s="253"/>
      <c r="AK822" s="253"/>
      <c r="AL822" s="253" t="str" cm="1">
        <f t="array" ref="AL822">IF(A822="","",INDEX(근로조건!$A$5:$AF$1048576,MATCH(A822,근로조건!$A$5:$A$1048576,0)+0,20))</f>
        <v/>
      </c>
      <c r="AM822" s="253"/>
      <c r="AN822" s="253"/>
      <c r="AO822" s="253"/>
      <c r="AP822" s="260"/>
      <c r="AQ822" s="123"/>
      <c r="AR822" s="166"/>
      <c r="AS822" s="267"/>
      <c r="AT822" s="266"/>
      <c r="AU822" s="266"/>
      <c r="AV822" s="266"/>
    </row>
    <row r="823" spans="1:48" x14ac:dyDescent="0.3">
      <c r="A823" s="52"/>
      <c r="B823" s="54"/>
      <c r="C823" s="53"/>
      <c r="D823" s="53"/>
      <c r="E823" s="53"/>
      <c r="F823" s="57"/>
      <c r="G823" s="57"/>
      <c r="H823" s="52"/>
      <c r="I823" s="53"/>
      <c r="J823" s="53"/>
      <c r="K823" s="95"/>
      <c r="L823" s="52"/>
      <c r="M823" s="52"/>
      <c r="N823" s="54"/>
      <c r="O823" s="254" t="str" cm="1">
        <f t="array" ref="O823">IF(A823="","",INDEX(근로조건!$A$5:$Y$1048576,MATCH(A823,근로조건!$A$5:$A$1048576,0)+0,15))</f>
        <v/>
      </c>
      <c r="P823" s="255" t="str" cm="1">
        <f t="array" ref="P823">IF(A823="","",INDEX(근로조건!$A$5:$Y$1048576,MATCH(A823,근로조건!$A$5:$A$1048576,0)+0,16))</f>
        <v/>
      </c>
      <c r="Q823" s="256" t="str" cm="1">
        <f t="array" ref="Q823">IF(A823="","",INDEX(근로조건!$A$5:$ZZ$1048576,MATCH(A823,근로조건!$A$5:$A$1048576,0)+0,21))</f>
        <v/>
      </c>
      <c r="R823" s="61"/>
      <c r="S823" s="61"/>
      <c r="T823" s="61"/>
      <c r="U823" s="61"/>
      <c r="V823" s="61"/>
      <c r="W823" s="61"/>
      <c r="X823" s="61"/>
      <c r="Y823" s="61"/>
      <c r="Z823" s="260" t="str">
        <f t="shared" si="39"/>
        <v/>
      </c>
      <c r="AA823" s="260" t="str">
        <f t="shared" si="40"/>
        <v/>
      </c>
      <c r="AB823" s="260" t="str" cm="1">
        <f t="array" ref="AB823">IFERROR(IF(A823="","",INDEX(근로조건!$A$5:$Z$1048576,MATCH(A823,근로조건!$A$5:$A$1048576,0)+0,17)-INDEX(근로조건!$A$5:$Z$1048576,MATCH(A823,근로조건!$A$5:$A$1048576,0)+0,11))*B823,"")</f>
        <v/>
      </c>
      <c r="AC823" s="260" t="str">
        <f t="shared" si="41"/>
        <v/>
      </c>
      <c r="AD823" s="260" t="str" cm="1">
        <f t="array" ref="AD823">IFERROR(IF(A823="","",INDEX(근로조건!$A$5:$L$1048576,MATCH(A823,근로조건!$A$5:$A$1048576,0)+0,12))*B823,"")</f>
        <v/>
      </c>
      <c r="AE823" s="261" t="str" cm="1">
        <f t="array" ref="AE823">IF(A823="","",INDEX(근로조건!$A$5:$AF$1048576,MATCH(A823,근로조건!$A$5:$A$1048576,0)+0,13))</f>
        <v/>
      </c>
      <c r="AF823" s="262" t="str" cm="1">
        <f t="array" ref="AF823">IF(A823="","",INDEX(근로조건!$A$5:$AF$1048576,MATCH(A823,근로조건!$A$5:$A$1048576,0)+0,14))</f>
        <v/>
      </c>
      <c r="AG823" s="261" t="str" cm="1">
        <f t="array" ref="AG823">IF(A823="","",INDEX(근로조건!$A$5:$AF$1048576,MATCH(A823,근로조건!$A$5:$A$1048576,0)+0,11))</f>
        <v/>
      </c>
      <c r="AH823" s="261" t="str" cm="1">
        <f t="array" ref="AH823">IF(A823="","",INDEX(근로조건!$A$5:$AF$1048576,MATCH(A823,근로조건!$A$5:$A$1048576,0)+0,19))</f>
        <v/>
      </c>
      <c r="AI823" s="262" t="str" cm="1">
        <f t="array" ref="AI823">IF(A823="","",INDEX(근로조건!$A$5:$AF$1048576,MATCH(A823,근로조건!$A$5:$A$1048576,0)+0,17))</f>
        <v/>
      </c>
      <c r="AJ823" s="253"/>
      <c r="AK823" s="253"/>
      <c r="AL823" s="253" t="str" cm="1">
        <f t="array" ref="AL823">IF(A823="","",INDEX(근로조건!$A$5:$AF$1048576,MATCH(A823,근로조건!$A$5:$A$1048576,0)+0,20))</f>
        <v/>
      </c>
      <c r="AM823" s="253"/>
      <c r="AN823" s="253"/>
      <c r="AO823" s="253"/>
      <c r="AP823" s="260"/>
      <c r="AQ823" s="123"/>
      <c r="AR823" s="166"/>
      <c r="AS823" s="267"/>
      <c r="AT823" s="266"/>
      <c r="AU823" s="266"/>
      <c r="AV823" s="266"/>
    </row>
    <row r="824" spans="1:48" x14ac:dyDescent="0.3">
      <c r="A824" s="52"/>
      <c r="B824" s="54"/>
      <c r="C824" s="53"/>
      <c r="D824" s="53"/>
      <c r="E824" s="53"/>
      <c r="F824" s="57"/>
      <c r="G824" s="57"/>
      <c r="H824" s="52"/>
      <c r="I824" s="53"/>
      <c r="J824" s="53"/>
      <c r="K824" s="95"/>
      <c r="L824" s="52"/>
      <c r="M824" s="52"/>
      <c r="N824" s="54"/>
      <c r="O824" s="254" t="str" cm="1">
        <f t="array" ref="O824">IF(A824="","",INDEX(근로조건!$A$5:$Y$1048576,MATCH(A824,근로조건!$A$5:$A$1048576,0)+0,15))</f>
        <v/>
      </c>
      <c r="P824" s="255" t="str" cm="1">
        <f t="array" ref="P824">IF(A824="","",INDEX(근로조건!$A$5:$Y$1048576,MATCH(A824,근로조건!$A$5:$A$1048576,0)+0,16))</f>
        <v/>
      </c>
      <c r="Q824" s="256" t="str" cm="1">
        <f t="array" ref="Q824">IF(A824="","",INDEX(근로조건!$A$5:$ZZ$1048576,MATCH(A824,근로조건!$A$5:$A$1048576,0)+0,21))</f>
        <v/>
      </c>
      <c r="R824" s="61"/>
      <c r="S824" s="61"/>
      <c r="T824" s="61"/>
      <c r="U824" s="61"/>
      <c r="V824" s="61"/>
      <c r="W824" s="61"/>
      <c r="X824" s="61"/>
      <c r="Y824" s="61"/>
      <c r="Z824" s="260" t="str">
        <f t="shared" si="39"/>
        <v/>
      </c>
      <c r="AA824" s="260" t="str">
        <f t="shared" si="40"/>
        <v/>
      </c>
      <c r="AB824" s="260" t="str" cm="1">
        <f t="array" ref="AB824">IFERROR(IF(A824="","",INDEX(근로조건!$A$5:$Z$1048576,MATCH(A824,근로조건!$A$5:$A$1048576,0)+0,17)-INDEX(근로조건!$A$5:$Z$1048576,MATCH(A824,근로조건!$A$5:$A$1048576,0)+0,11))*B824,"")</f>
        <v/>
      </c>
      <c r="AC824" s="260" t="str">
        <f t="shared" si="41"/>
        <v/>
      </c>
      <c r="AD824" s="260" t="str" cm="1">
        <f t="array" ref="AD824">IFERROR(IF(A824="","",INDEX(근로조건!$A$5:$L$1048576,MATCH(A824,근로조건!$A$5:$A$1048576,0)+0,12))*B824,"")</f>
        <v/>
      </c>
      <c r="AE824" s="261" t="str" cm="1">
        <f t="array" ref="AE824">IF(A824="","",INDEX(근로조건!$A$5:$AF$1048576,MATCH(A824,근로조건!$A$5:$A$1048576,0)+0,13))</f>
        <v/>
      </c>
      <c r="AF824" s="262" t="str" cm="1">
        <f t="array" ref="AF824">IF(A824="","",INDEX(근로조건!$A$5:$AF$1048576,MATCH(A824,근로조건!$A$5:$A$1048576,0)+0,14))</f>
        <v/>
      </c>
      <c r="AG824" s="261" t="str" cm="1">
        <f t="array" ref="AG824">IF(A824="","",INDEX(근로조건!$A$5:$AF$1048576,MATCH(A824,근로조건!$A$5:$A$1048576,0)+0,11))</f>
        <v/>
      </c>
      <c r="AH824" s="261" t="str" cm="1">
        <f t="array" ref="AH824">IF(A824="","",INDEX(근로조건!$A$5:$AF$1048576,MATCH(A824,근로조건!$A$5:$A$1048576,0)+0,19))</f>
        <v/>
      </c>
      <c r="AI824" s="262" t="str" cm="1">
        <f t="array" ref="AI824">IF(A824="","",INDEX(근로조건!$A$5:$AF$1048576,MATCH(A824,근로조건!$A$5:$A$1048576,0)+0,17))</f>
        <v/>
      </c>
      <c r="AJ824" s="253"/>
      <c r="AK824" s="253"/>
      <c r="AL824" s="253" t="str" cm="1">
        <f t="array" ref="AL824">IF(A824="","",INDEX(근로조건!$A$5:$AF$1048576,MATCH(A824,근로조건!$A$5:$A$1048576,0)+0,20))</f>
        <v/>
      </c>
      <c r="AM824" s="253"/>
      <c r="AN824" s="253"/>
      <c r="AO824" s="253"/>
      <c r="AP824" s="260"/>
      <c r="AQ824" s="123"/>
      <c r="AR824" s="166"/>
      <c r="AS824" s="267"/>
      <c r="AT824" s="266"/>
      <c r="AU824" s="266"/>
      <c r="AV824" s="266"/>
    </row>
    <row r="825" spans="1:48" x14ac:dyDescent="0.3">
      <c r="A825" s="52"/>
      <c r="B825" s="54"/>
      <c r="C825" s="53"/>
      <c r="D825" s="53"/>
      <c r="E825" s="53"/>
      <c r="F825" s="57"/>
      <c r="G825" s="57"/>
      <c r="H825" s="52"/>
      <c r="I825" s="53"/>
      <c r="J825" s="53"/>
      <c r="K825" s="95"/>
      <c r="L825" s="52"/>
      <c r="M825" s="52"/>
      <c r="N825" s="54"/>
      <c r="O825" s="254" t="str" cm="1">
        <f t="array" ref="O825">IF(A825="","",INDEX(근로조건!$A$5:$Y$1048576,MATCH(A825,근로조건!$A$5:$A$1048576,0)+0,15))</f>
        <v/>
      </c>
      <c r="P825" s="255" t="str" cm="1">
        <f t="array" ref="P825">IF(A825="","",INDEX(근로조건!$A$5:$Y$1048576,MATCH(A825,근로조건!$A$5:$A$1048576,0)+0,16))</f>
        <v/>
      </c>
      <c r="Q825" s="256" t="str" cm="1">
        <f t="array" ref="Q825">IF(A825="","",INDEX(근로조건!$A$5:$ZZ$1048576,MATCH(A825,근로조건!$A$5:$A$1048576,0)+0,21))</f>
        <v/>
      </c>
      <c r="R825" s="61"/>
      <c r="S825" s="61"/>
      <c r="T825" s="61"/>
      <c r="U825" s="61"/>
      <c r="V825" s="61"/>
      <c r="W825" s="61"/>
      <c r="X825" s="61"/>
      <c r="Y825" s="61"/>
      <c r="Z825" s="260" t="str">
        <f t="shared" si="39"/>
        <v/>
      </c>
      <c r="AA825" s="260" t="str">
        <f t="shared" si="40"/>
        <v/>
      </c>
      <c r="AB825" s="260" t="str" cm="1">
        <f t="array" ref="AB825">IFERROR(IF(A825="","",INDEX(근로조건!$A$5:$Z$1048576,MATCH(A825,근로조건!$A$5:$A$1048576,0)+0,17)-INDEX(근로조건!$A$5:$Z$1048576,MATCH(A825,근로조건!$A$5:$A$1048576,0)+0,11))*B825,"")</f>
        <v/>
      </c>
      <c r="AC825" s="260" t="str">
        <f t="shared" si="41"/>
        <v/>
      </c>
      <c r="AD825" s="260" t="str" cm="1">
        <f t="array" ref="AD825">IFERROR(IF(A825="","",INDEX(근로조건!$A$5:$L$1048576,MATCH(A825,근로조건!$A$5:$A$1048576,0)+0,12))*B825,"")</f>
        <v/>
      </c>
      <c r="AE825" s="261" t="str" cm="1">
        <f t="array" ref="AE825">IF(A825="","",INDEX(근로조건!$A$5:$AF$1048576,MATCH(A825,근로조건!$A$5:$A$1048576,0)+0,13))</f>
        <v/>
      </c>
      <c r="AF825" s="262" t="str" cm="1">
        <f t="array" ref="AF825">IF(A825="","",INDEX(근로조건!$A$5:$AF$1048576,MATCH(A825,근로조건!$A$5:$A$1048576,0)+0,14))</f>
        <v/>
      </c>
      <c r="AG825" s="261" t="str" cm="1">
        <f t="array" ref="AG825">IF(A825="","",INDEX(근로조건!$A$5:$AF$1048576,MATCH(A825,근로조건!$A$5:$A$1048576,0)+0,11))</f>
        <v/>
      </c>
      <c r="AH825" s="261" t="str" cm="1">
        <f t="array" ref="AH825">IF(A825="","",INDEX(근로조건!$A$5:$AF$1048576,MATCH(A825,근로조건!$A$5:$A$1048576,0)+0,19))</f>
        <v/>
      </c>
      <c r="AI825" s="262" t="str" cm="1">
        <f t="array" ref="AI825">IF(A825="","",INDEX(근로조건!$A$5:$AF$1048576,MATCH(A825,근로조건!$A$5:$A$1048576,0)+0,17))</f>
        <v/>
      </c>
      <c r="AJ825" s="253"/>
      <c r="AK825" s="253"/>
      <c r="AL825" s="253" t="str" cm="1">
        <f t="array" ref="AL825">IF(A825="","",INDEX(근로조건!$A$5:$AF$1048576,MATCH(A825,근로조건!$A$5:$A$1048576,0)+0,20))</f>
        <v/>
      </c>
      <c r="AM825" s="253"/>
      <c r="AN825" s="253"/>
      <c r="AO825" s="253"/>
      <c r="AP825" s="260"/>
      <c r="AQ825" s="123"/>
      <c r="AR825" s="166"/>
      <c r="AS825" s="267"/>
      <c r="AT825" s="266"/>
      <c r="AU825" s="266"/>
      <c r="AV825" s="266"/>
    </row>
    <row r="826" spans="1:48" x14ac:dyDescent="0.3">
      <c r="A826" s="52"/>
      <c r="B826" s="54"/>
      <c r="C826" s="53"/>
      <c r="D826" s="53"/>
      <c r="E826" s="53"/>
      <c r="F826" s="57"/>
      <c r="G826" s="57"/>
      <c r="H826" s="52"/>
      <c r="I826" s="53"/>
      <c r="J826" s="53"/>
      <c r="K826" s="95"/>
      <c r="L826" s="52"/>
      <c r="M826" s="52"/>
      <c r="N826" s="54"/>
      <c r="O826" s="254" t="str" cm="1">
        <f t="array" ref="O826">IF(A826="","",INDEX(근로조건!$A$5:$Y$1048576,MATCH(A826,근로조건!$A$5:$A$1048576,0)+0,15))</f>
        <v/>
      </c>
      <c r="P826" s="255" t="str" cm="1">
        <f t="array" ref="P826">IF(A826="","",INDEX(근로조건!$A$5:$Y$1048576,MATCH(A826,근로조건!$A$5:$A$1048576,0)+0,16))</f>
        <v/>
      </c>
      <c r="Q826" s="256" t="str" cm="1">
        <f t="array" ref="Q826">IF(A826="","",INDEX(근로조건!$A$5:$ZZ$1048576,MATCH(A826,근로조건!$A$5:$A$1048576,0)+0,21))</f>
        <v/>
      </c>
      <c r="R826" s="61"/>
      <c r="S826" s="61"/>
      <c r="T826" s="61"/>
      <c r="U826" s="61"/>
      <c r="V826" s="61"/>
      <c r="W826" s="61"/>
      <c r="X826" s="61"/>
      <c r="Y826" s="61"/>
      <c r="Z826" s="260" t="str">
        <f t="shared" si="39"/>
        <v/>
      </c>
      <c r="AA826" s="260" t="str">
        <f t="shared" si="40"/>
        <v/>
      </c>
      <c r="AB826" s="260" t="str" cm="1">
        <f t="array" ref="AB826">IFERROR(IF(A826="","",INDEX(근로조건!$A$5:$Z$1048576,MATCH(A826,근로조건!$A$5:$A$1048576,0)+0,17)-INDEX(근로조건!$A$5:$Z$1048576,MATCH(A826,근로조건!$A$5:$A$1048576,0)+0,11))*B826,"")</f>
        <v/>
      </c>
      <c r="AC826" s="260" t="str">
        <f t="shared" si="41"/>
        <v/>
      </c>
      <c r="AD826" s="260" t="str" cm="1">
        <f t="array" ref="AD826">IFERROR(IF(A826="","",INDEX(근로조건!$A$5:$L$1048576,MATCH(A826,근로조건!$A$5:$A$1048576,0)+0,12))*B826,"")</f>
        <v/>
      </c>
      <c r="AE826" s="261" t="str" cm="1">
        <f t="array" ref="AE826">IF(A826="","",INDEX(근로조건!$A$5:$AF$1048576,MATCH(A826,근로조건!$A$5:$A$1048576,0)+0,13))</f>
        <v/>
      </c>
      <c r="AF826" s="262" t="str" cm="1">
        <f t="array" ref="AF826">IF(A826="","",INDEX(근로조건!$A$5:$AF$1048576,MATCH(A826,근로조건!$A$5:$A$1048576,0)+0,14))</f>
        <v/>
      </c>
      <c r="AG826" s="261" t="str" cm="1">
        <f t="array" ref="AG826">IF(A826="","",INDEX(근로조건!$A$5:$AF$1048576,MATCH(A826,근로조건!$A$5:$A$1048576,0)+0,11))</f>
        <v/>
      </c>
      <c r="AH826" s="261" t="str" cm="1">
        <f t="array" ref="AH826">IF(A826="","",INDEX(근로조건!$A$5:$AF$1048576,MATCH(A826,근로조건!$A$5:$A$1048576,0)+0,19))</f>
        <v/>
      </c>
      <c r="AI826" s="262" t="str" cm="1">
        <f t="array" ref="AI826">IF(A826="","",INDEX(근로조건!$A$5:$AF$1048576,MATCH(A826,근로조건!$A$5:$A$1048576,0)+0,17))</f>
        <v/>
      </c>
      <c r="AJ826" s="253"/>
      <c r="AK826" s="253"/>
      <c r="AL826" s="253" t="str" cm="1">
        <f t="array" ref="AL826">IF(A826="","",INDEX(근로조건!$A$5:$AF$1048576,MATCH(A826,근로조건!$A$5:$A$1048576,0)+0,20))</f>
        <v/>
      </c>
      <c r="AM826" s="253"/>
      <c r="AN826" s="253"/>
      <c r="AO826" s="253"/>
      <c r="AP826" s="260"/>
      <c r="AQ826" s="123"/>
      <c r="AR826" s="166"/>
      <c r="AS826" s="267"/>
      <c r="AT826" s="266"/>
      <c r="AU826" s="266"/>
      <c r="AV826" s="266"/>
    </row>
    <row r="827" spans="1:48" x14ac:dyDescent="0.3">
      <c r="A827" s="52"/>
      <c r="B827" s="54"/>
      <c r="C827" s="53"/>
      <c r="D827" s="53"/>
      <c r="E827" s="53"/>
      <c r="F827" s="57"/>
      <c r="G827" s="57"/>
      <c r="H827" s="52"/>
      <c r="I827" s="53"/>
      <c r="J827" s="53"/>
      <c r="K827" s="95"/>
      <c r="L827" s="52"/>
      <c r="M827" s="52"/>
      <c r="N827" s="54"/>
      <c r="O827" s="254" t="str" cm="1">
        <f t="array" ref="O827">IF(A827="","",INDEX(근로조건!$A$5:$Y$1048576,MATCH(A827,근로조건!$A$5:$A$1048576,0)+0,15))</f>
        <v/>
      </c>
      <c r="P827" s="255" t="str" cm="1">
        <f t="array" ref="P827">IF(A827="","",INDEX(근로조건!$A$5:$Y$1048576,MATCH(A827,근로조건!$A$5:$A$1048576,0)+0,16))</f>
        <v/>
      </c>
      <c r="Q827" s="256" t="str" cm="1">
        <f t="array" ref="Q827">IF(A827="","",INDEX(근로조건!$A$5:$ZZ$1048576,MATCH(A827,근로조건!$A$5:$A$1048576,0)+0,21))</f>
        <v/>
      </c>
      <c r="R827" s="61"/>
      <c r="S827" s="61"/>
      <c r="T827" s="61"/>
      <c r="U827" s="61"/>
      <c r="V827" s="61"/>
      <c r="W827" s="61"/>
      <c r="X827" s="61"/>
      <c r="Y827" s="61"/>
      <c r="Z827" s="260" t="str">
        <f t="shared" si="39"/>
        <v/>
      </c>
      <c r="AA827" s="260" t="str">
        <f t="shared" si="40"/>
        <v/>
      </c>
      <c r="AB827" s="260" t="str" cm="1">
        <f t="array" ref="AB827">IFERROR(IF(A827="","",INDEX(근로조건!$A$5:$Z$1048576,MATCH(A827,근로조건!$A$5:$A$1048576,0)+0,17)-INDEX(근로조건!$A$5:$Z$1048576,MATCH(A827,근로조건!$A$5:$A$1048576,0)+0,11))*B827,"")</f>
        <v/>
      </c>
      <c r="AC827" s="260" t="str">
        <f t="shared" si="41"/>
        <v/>
      </c>
      <c r="AD827" s="260" t="str" cm="1">
        <f t="array" ref="AD827">IFERROR(IF(A827="","",INDEX(근로조건!$A$5:$L$1048576,MATCH(A827,근로조건!$A$5:$A$1048576,0)+0,12))*B827,"")</f>
        <v/>
      </c>
      <c r="AE827" s="261" t="str" cm="1">
        <f t="array" ref="AE827">IF(A827="","",INDEX(근로조건!$A$5:$AF$1048576,MATCH(A827,근로조건!$A$5:$A$1048576,0)+0,13))</f>
        <v/>
      </c>
      <c r="AF827" s="262" t="str" cm="1">
        <f t="array" ref="AF827">IF(A827="","",INDEX(근로조건!$A$5:$AF$1048576,MATCH(A827,근로조건!$A$5:$A$1048576,0)+0,14))</f>
        <v/>
      </c>
      <c r="AG827" s="261" t="str" cm="1">
        <f t="array" ref="AG827">IF(A827="","",INDEX(근로조건!$A$5:$AF$1048576,MATCH(A827,근로조건!$A$5:$A$1048576,0)+0,11))</f>
        <v/>
      </c>
      <c r="AH827" s="261" t="str" cm="1">
        <f t="array" ref="AH827">IF(A827="","",INDEX(근로조건!$A$5:$AF$1048576,MATCH(A827,근로조건!$A$5:$A$1048576,0)+0,19))</f>
        <v/>
      </c>
      <c r="AI827" s="262" t="str" cm="1">
        <f t="array" ref="AI827">IF(A827="","",INDEX(근로조건!$A$5:$AF$1048576,MATCH(A827,근로조건!$A$5:$A$1048576,0)+0,17))</f>
        <v/>
      </c>
      <c r="AJ827" s="253"/>
      <c r="AK827" s="253"/>
      <c r="AL827" s="253" t="str" cm="1">
        <f t="array" ref="AL827">IF(A827="","",INDEX(근로조건!$A$5:$AF$1048576,MATCH(A827,근로조건!$A$5:$A$1048576,0)+0,20))</f>
        <v/>
      </c>
      <c r="AM827" s="253"/>
      <c r="AN827" s="253"/>
      <c r="AO827" s="253"/>
      <c r="AP827" s="260"/>
      <c r="AQ827" s="123"/>
      <c r="AR827" s="166"/>
      <c r="AS827" s="267"/>
      <c r="AT827" s="266"/>
      <c r="AU827" s="266"/>
      <c r="AV827" s="266"/>
    </row>
    <row r="828" spans="1:48" x14ac:dyDescent="0.3">
      <c r="A828" s="52"/>
      <c r="B828" s="54"/>
      <c r="C828" s="53"/>
      <c r="D828" s="53"/>
      <c r="E828" s="53"/>
      <c r="F828" s="57"/>
      <c r="G828" s="57"/>
      <c r="H828" s="52"/>
      <c r="I828" s="53"/>
      <c r="J828" s="53"/>
      <c r="K828" s="95"/>
      <c r="L828" s="52"/>
      <c r="M828" s="52"/>
      <c r="N828" s="54"/>
      <c r="O828" s="254" t="str" cm="1">
        <f t="array" ref="O828">IF(A828="","",INDEX(근로조건!$A$5:$Y$1048576,MATCH(A828,근로조건!$A$5:$A$1048576,0)+0,15))</f>
        <v/>
      </c>
      <c r="P828" s="255" t="str" cm="1">
        <f t="array" ref="P828">IF(A828="","",INDEX(근로조건!$A$5:$Y$1048576,MATCH(A828,근로조건!$A$5:$A$1048576,0)+0,16))</f>
        <v/>
      </c>
      <c r="Q828" s="256" t="str" cm="1">
        <f t="array" ref="Q828">IF(A828="","",INDEX(근로조건!$A$5:$ZZ$1048576,MATCH(A828,근로조건!$A$5:$A$1048576,0)+0,21))</f>
        <v/>
      </c>
      <c r="R828" s="61"/>
      <c r="S828" s="61"/>
      <c r="T828" s="61"/>
      <c r="U828" s="61"/>
      <c r="V828" s="61"/>
      <c r="W828" s="61"/>
      <c r="X828" s="61"/>
      <c r="Y828" s="61"/>
      <c r="Z828" s="260" t="str">
        <f t="shared" si="39"/>
        <v/>
      </c>
      <c r="AA828" s="260" t="str">
        <f t="shared" si="40"/>
        <v/>
      </c>
      <c r="AB828" s="260" t="str" cm="1">
        <f t="array" ref="AB828">IFERROR(IF(A828="","",INDEX(근로조건!$A$5:$Z$1048576,MATCH(A828,근로조건!$A$5:$A$1048576,0)+0,17)-INDEX(근로조건!$A$5:$Z$1048576,MATCH(A828,근로조건!$A$5:$A$1048576,0)+0,11))*B828,"")</f>
        <v/>
      </c>
      <c r="AC828" s="260" t="str">
        <f t="shared" si="41"/>
        <v/>
      </c>
      <c r="AD828" s="260" t="str" cm="1">
        <f t="array" ref="AD828">IFERROR(IF(A828="","",INDEX(근로조건!$A$5:$L$1048576,MATCH(A828,근로조건!$A$5:$A$1048576,0)+0,12))*B828,"")</f>
        <v/>
      </c>
      <c r="AE828" s="261" t="str" cm="1">
        <f t="array" ref="AE828">IF(A828="","",INDEX(근로조건!$A$5:$AF$1048576,MATCH(A828,근로조건!$A$5:$A$1048576,0)+0,13))</f>
        <v/>
      </c>
      <c r="AF828" s="262" t="str" cm="1">
        <f t="array" ref="AF828">IF(A828="","",INDEX(근로조건!$A$5:$AF$1048576,MATCH(A828,근로조건!$A$5:$A$1048576,0)+0,14))</f>
        <v/>
      </c>
      <c r="AG828" s="261" t="str" cm="1">
        <f t="array" ref="AG828">IF(A828="","",INDEX(근로조건!$A$5:$AF$1048576,MATCH(A828,근로조건!$A$5:$A$1048576,0)+0,11))</f>
        <v/>
      </c>
      <c r="AH828" s="261" t="str" cm="1">
        <f t="array" ref="AH828">IF(A828="","",INDEX(근로조건!$A$5:$AF$1048576,MATCH(A828,근로조건!$A$5:$A$1048576,0)+0,19))</f>
        <v/>
      </c>
      <c r="AI828" s="262" t="str" cm="1">
        <f t="array" ref="AI828">IF(A828="","",INDEX(근로조건!$A$5:$AF$1048576,MATCH(A828,근로조건!$A$5:$A$1048576,0)+0,17))</f>
        <v/>
      </c>
      <c r="AJ828" s="253"/>
      <c r="AK828" s="253"/>
      <c r="AL828" s="253" t="str" cm="1">
        <f t="array" ref="AL828">IF(A828="","",INDEX(근로조건!$A$5:$AF$1048576,MATCH(A828,근로조건!$A$5:$A$1048576,0)+0,20))</f>
        <v/>
      </c>
      <c r="AM828" s="253"/>
      <c r="AN828" s="253"/>
      <c r="AO828" s="253"/>
      <c r="AP828" s="260"/>
      <c r="AQ828" s="123"/>
      <c r="AR828" s="166"/>
      <c r="AS828" s="267"/>
      <c r="AT828" s="266"/>
      <c r="AU828" s="266"/>
      <c r="AV828" s="266"/>
    </row>
    <row r="829" spans="1:48" x14ac:dyDescent="0.3">
      <c r="A829" s="52"/>
      <c r="B829" s="54"/>
      <c r="C829" s="53"/>
      <c r="D829" s="53"/>
      <c r="E829" s="53"/>
      <c r="F829" s="57"/>
      <c r="G829" s="57"/>
      <c r="H829" s="52"/>
      <c r="I829" s="53"/>
      <c r="J829" s="53"/>
      <c r="K829" s="95"/>
      <c r="L829" s="52"/>
      <c r="M829" s="52"/>
      <c r="N829" s="54"/>
      <c r="O829" s="254" t="str" cm="1">
        <f t="array" ref="O829">IF(A829="","",INDEX(근로조건!$A$5:$Y$1048576,MATCH(A829,근로조건!$A$5:$A$1048576,0)+0,15))</f>
        <v/>
      </c>
      <c r="P829" s="255" t="str" cm="1">
        <f t="array" ref="P829">IF(A829="","",INDEX(근로조건!$A$5:$Y$1048576,MATCH(A829,근로조건!$A$5:$A$1048576,0)+0,16))</f>
        <v/>
      </c>
      <c r="Q829" s="256" t="str" cm="1">
        <f t="array" ref="Q829">IF(A829="","",INDEX(근로조건!$A$5:$ZZ$1048576,MATCH(A829,근로조건!$A$5:$A$1048576,0)+0,21))</f>
        <v/>
      </c>
      <c r="R829" s="61"/>
      <c r="S829" s="61"/>
      <c r="T829" s="61"/>
      <c r="U829" s="61"/>
      <c r="V829" s="61"/>
      <c r="W829" s="61"/>
      <c r="X829" s="61"/>
      <c r="Y829" s="61"/>
      <c r="Z829" s="260" t="str">
        <f t="shared" si="39"/>
        <v/>
      </c>
      <c r="AA829" s="260" t="str">
        <f t="shared" si="40"/>
        <v/>
      </c>
      <c r="AB829" s="260" t="str" cm="1">
        <f t="array" ref="AB829">IFERROR(IF(A829="","",INDEX(근로조건!$A$5:$Z$1048576,MATCH(A829,근로조건!$A$5:$A$1048576,0)+0,17)-INDEX(근로조건!$A$5:$Z$1048576,MATCH(A829,근로조건!$A$5:$A$1048576,0)+0,11))*B829,"")</f>
        <v/>
      </c>
      <c r="AC829" s="260" t="str">
        <f t="shared" si="41"/>
        <v/>
      </c>
      <c r="AD829" s="260" t="str" cm="1">
        <f t="array" ref="AD829">IFERROR(IF(A829="","",INDEX(근로조건!$A$5:$L$1048576,MATCH(A829,근로조건!$A$5:$A$1048576,0)+0,12))*B829,"")</f>
        <v/>
      </c>
      <c r="AE829" s="261" t="str" cm="1">
        <f t="array" ref="AE829">IF(A829="","",INDEX(근로조건!$A$5:$AF$1048576,MATCH(A829,근로조건!$A$5:$A$1048576,0)+0,13))</f>
        <v/>
      </c>
      <c r="AF829" s="262" t="str" cm="1">
        <f t="array" ref="AF829">IF(A829="","",INDEX(근로조건!$A$5:$AF$1048576,MATCH(A829,근로조건!$A$5:$A$1048576,0)+0,14))</f>
        <v/>
      </c>
      <c r="AG829" s="261" t="str" cm="1">
        <f t="array" ref="AG829">IF(A829="","",INDEX(근로조건!$A$5:$AF$1048576,MATCH(A829,근로조건!$A$5:$A$1048576,0)+0,11))</f>
        <v/>
      </c>
      <c r="AH829" s="261" t="str" cm="1">
        <f t="array" ref="AH829">IF(A829="","",INDEX(근로조건!$A$5:$AF$1048576,MATCH(A829,근로조건!$A$5:$A$1048576,0)+0,19))</f>
        <v/>
      </c>
      <c r="AI829" s="262" t="str" cm="1">
        <f t="array" ref="AI829">IF(A829="","",INDEX(근로조건!$A$5:$AF$1048576,MATCH(A829,근로조건!$A$5:$A$1048576,0)+0,17))</f>
        <v/>
      </c>
      <c r="AJ829" s="253"/>
      <c r="AK829" s="253"/>
      <c r="AL829" s="253" t="str" cm="1">
        <f t="array" ref="AL829">IF(A829="","",INDEX(근로조건!$A$5:$AF$1048576,MATCH(A829,근로조건!$A$5:$A$1048576,0)+0,20))</f>
        <v/>
      </c>
      <c r="AM829" s="253"/>
      <c r="AN829" s="253"/>
      <c r="AO829" s="253"/>
      <c r="AP829" s="260"/>
      <c r="AQ829" s="123"/>
      <c r="AR829" s="166"/>
      <c r="AS829" s="267"/>
      <c r="AT829" s="266"/>
      <c r="AU829" s="266"/>
      <c r="AV829" s="266"/>
    </row>
    <row r="830" spans="1:48" x14ac:dyDescent="0.3">
      <c r="A830" s="52"/>
      <c r="B830" s="54"/>
      <c r="C830" s="53"/>
      <c r="D830" s="53"/>
      <c r="E830" s="53"/>
      <c r="F830" s="57"/>
      <c r="G830" s="57"/>
      <c r="H830" s="52"/>
      <c r="I830" s="53"/>
      <c r="J830" s="53"/>
      <c r="K830" s="95"/>
      <c r="L830" s="52"/>
      <c r="M830" s="52"/>
      <c r="N830" s="54"/>
      <c r="O830" s="254" t="str" cm="1">
        <f t="array" ref="O830">IF(A830="","",INDEX(근로조건!$A$5:$Y$1048576,MATCH(A830,근로조건!$A$5:$A$1048576,0)+0,15))</f>
        <v/>
      </c>
      <c r="P830" s="255" t="str" cm="1">
        <f t="array" ref="P830">IF(A830="","",INDEX(근로조건!$A$5:$Y$1048576,MATCH(A830,근로조건!$A$5:$A$1048576,0)+0,16))</f>
        <v/>
      </c>
      <c r="Q830" s="256" t="str" cm="1">
        <f t="array" ref="Q830">IF(A830="","",INDEX(근로조건!$A$5:$ZZ$1048576,MATCH(A830,근로조건!$A$5:$A$1048576,0)+0,21))</f>
        <v/>
      </c>
      <c r="R830" s="61"/>
      <c r="S830" s="61"/>
      <c r="T830" s="61"/>
      <c r="U830" s="61"/>
      <c r="V830" s="61"/>
      <c r="W830" s="61"/>
      <c r="X830" s="61"/>
      <c r="Y830" s="61"/>
      <c r="Z830" s="260" t="str">
        <f t="shared" si="39"/>
        <v/>
      </c>
      <c r="AA830" s="260" t="str">
        <f t="shared" si="40"/>
        <v/>
      </c>
      <c r="AB830" s="260" t="str" cm="1">
        <f t="array" ref="AB830">IFERROR(IF(A830="","",INDEX(근로조건!$A$5:$Z$1048576,MATCH(A830,근로조건!$A$5:$A$1048576,0)+0,17)-INDEX(근로조건!$A$5:$Z$1048576,MATCH(A830,근로조건!$A$5:$A$1048576,0)+0,11))*B830,"")</f>
        <v/>
      </c>
      <c r="AC830" s="260" t="str">
        <f t="shared" si="41"/>
        <v/>
      </c>
      <c r="AD830" s="260" t="str" cm="1">
        <f t="array" ref="AD830">IFERROR(IF(A830="","",INDEX(근로조건!$A$5:$L$1048576,MATCH(A830,근로조건!$A$5:$A$1048576,0)+0,12))*B830,"")</f>
        <v/>
      </c>
      <c r="AE830" s="261" t="str" cm="1">
        <f t="array" ref="AE830">IF(A830="","",INDEX(근로조건!$A$5:$AF$1048576,MATCH(A830,근로조건!$A$5:$A$1048576,0)+0,13))</f>
        <v/>
      </c>
      <c r="AF830" s="262" t="str" cm="1">
        <f t="array" ref="AF830">IF(A830="","",INDEX(근로조건!$A$5:$AF$1048576,MATCH(A830,근로조건!$A$5:$A$1048576,0)+0,14))</f>
        <v/>
      </c>
      <c r="AG830" s="261" t="str" cm="1">
        <f t="array" ref="AG830">IF(A830="","",INDEX(근로조건!$A$5:$AF$1048576,MATCH(A830,근로조건!$A$5:$A$1048576,0)+0,11))</f>
        <v/>
      </c>
      <c r="AH830" s="261" t="str" cm="1">
        <f t="array" ref="AH830">IF(A830="","",INDEX(근로조건!$A$5:$AF$1048576,MATCH(A830,근로조건!$A$5:$A$1048576,0)+0,19))</f>
        <v/>
      </c>
      <c r="AI830" s="262" t="str" cm="1">
        <f t="array" ref="AI830">IF(A830="","",INDEX(근로조건!$A$5:$AF$1048576,MATCH(A830,근로조건!$A$5:$A$1048576,0)+0,17))</f>
        <v/>
      </c>
      <c r="AJ830" s="253"/>
      <c r="AK830" s="253"/>
      <c r="AL830" s="253" t="str" cm="1">
        <f t="array" ref="AL830">IF(A830="","",INDEX(근로조건!$A$5:$AF$1048576,MATCH(A830,근로조건!$A$5:$A$1048576,0)+0,20))</f>
        <v/>
      </c>
      <c r="AM830" s="253"/>
      <c r="AN830" s="253"/>
      <c r="AO830" s="253"/>
      <c r="AP830" s="260"/>
      <c r="AQ830" s="123"/>
      <c r="AR830" s="166"/>
      <c r="AS830" s="267"/>
      <c r="AT830" s="266"/>
      <c r="AU830" s="266"/>
      <c r="AV830" s="266"/>
    </row>
    <row r="831" spans="1:48" x14ac:dyDescent="0.3">
      <c r="A831" s="52"/>
      <c r="B831" s="54"/>
      <c r="C831" s="53"/>
      <c r="D831" s="53"/>
      <c r="E831" s="53"/>
      <c r="F831" s="57"/>
      <c r="G831" s="57"/>
      <c r="H831" s="52"/>
      <c r="I831" s="53"/>
      <c r="J831" s="53"/>
      <c r="K831" s="95"/>
      <c r="L831" s="52"/>
      <c r="M831" s="52"/>
      <c r="N831" s="54"/>
      <c r="O831" s="254" t="str" cm="1">
        <f t="array" ref="O831">IF(A831="","",INDEX(근로조건!$A$5:$Y$1048576,MATCH(A831,근로조건!$A$5:$A$1048576,0)+0,15))</f>
        <v/>
      </c>
      <c r="P831" s="255" t="str" cm="1">
        <f t="array" ref="P831">IF(A831="","",INDEX(근로조건!$A$5:$Y$1048576,MATCH(A831,근로조건!$A$5:$A$1048576,0)+0,16))</f>
        <v/>
      </c>
      <c r="Q831" s="256" t="str" cm="1">
        <f t="array" ref="Q831">IF(A831="","",INDEX(근로조건!$A$5:$ZZ$1048576,MATCH(A831,근로조건!$A$5:$A$1048576,0)+0,21))</f>
        <v/>
      </c>
      <c r="R831" s="61"/>
      <c r="S831" s="61"/>
      <c r="T831" s="61"/>
      <c r="U831" s="61"/>
      <c r="V831" s="61"/>
      <c r="W831" s="61"/>
      <c r="X831" s="61"/>
      <c r="Y831" s="61"/>
      <c r="Z831" s="260" t="str">
        <f t="shared" si="39"/>
        <v/>
      </c>
      <c r="AA831" s="260" t="str">
        <f t="shared" si="40"/>
        <v/>
      </c>
      <c r="AB831" s="260" t="str" cm="1">
        <f t="array" ref="AB831">IFERROR(IF(A831="","",INDEX(근로조건!$A$5:$Z$1048576,MATCH(A831,근로조건!$A$5:$A$1048576,0)+0,17)-INDEX(근로조건!$A$5:$Z$1048576,MATCH(A831,근로조건!$A$5:$A$1048576,0)+0,11))*B831,"")</f>
        <v/>
      </c>
      <c r="AC831" s="260" t="str">
        <f t="shared" si="41"/>
        <v/>
      </c>
      <c r="AD831" s="260" t="str" cm="1">
        <f t="array" ref="AD831">IFERROR(IF(A831="","",INDEX(근로조건!$A$5:$L$1048576,MATCH(A831,근로조건!$A$5:$A$1048576,0)+0,12))*B831,"")</f>
        <v/>
      </c>
      <c r="AE831" s="261" t="str" cm="1">
        <f t="array" ref="AE831">IF(A831="","",INDEX(근로조건!$A$5:$AF$1048576,MATCH(A831,근로조건!$A$5:$A$1048576,0)+0,13))</f>
        <v/>
      </c>
      <c r="AF831" s="262" t="str" cm="1">
        <f t="array" ref="AF831">IF(A831="","",INDEX(근로조건!$A$5:$AF$1048576,MATCH(A831,근로조건!$A$5:$A$1048576,0)+0,14))</f>
        <v/>
      </c>
      <c r="AG831" s="261" t="str" cm="1">
        <f t="array" ref="AG831">IF(A831="","",INDEX(근로조건!$A$5:$AF$1048576,MATCH(A831,근로조건!$A$5:$A$1048576,0)+0,11))</f>
        <v/>
      </c>
      <c r="AH831" s="261" t="str" cm="1">
        <f t="array" ref="AH831">IF(A831="","",INDEX(근로조건!$A$5:$AF$1048576,MATCH(A831,근로조건!$A$5:$A$1048576,0)+0,19))</f>
        <v/>
      </c>
      <c r="AI831" s="262" t="str" cm="1">
        <f t="array" ref="AI831">IF(A831="","",INDEX(근로조건!$A$5:$AF$1048576,MATCH(A831,근로조건!$A$5:$A$1048576,0)+0,17))</f>
        <v/>
      </c>
      <c r="AJ831" s="253"/>
      <c r="AK831" s="253"/>
      <c r="AL831" s="253" t="str" cm="1">
        <f t="array" ref="AL831">IF(A831="","",INDEX(근로조건!$A$5:$AF$1048576,MATCH(A831,근로조건!$A$5:$A$1048576,0)+0,20))</f>
        <v/>
      </c>
      <c r="AM831" s="253"/>
      <c r="AN831" s="253"/>
      <c r="AO831" s="253"/>
      <c r="AP831" s="260"/>
      <c r="AQ831" s="123"/>
      <c r="AR831" s="166"/>
      <c r="AS831" s="267"/>
      <c r="AT831" s="266"/>
      <c r="AU831" s="266"/>
      <c r="AV831" s="266"/>
    </row>
    <row r="832" spans="1:48" x14ac:dyDescent="0.3">
      <c r="A832" s="52"/>
      <c r="B832" s="54"/>
      <c r="C832" s="53"/>
      <c r="D832" s="53"/>
      <c r="E832" s="53"/>
      <c r="F832" s="57"/>
      <c r="G832" s="57"/>
      <c r="H832" s="52"/>
      <c r="I832" s="53"/>
      <c r="J832" s="53"/>
      <c r="K832" s="95"/>
      <c r="L832" s="52"/>
      <c r="M832" s="52"/>
      <c r="N832" s="54"/>
      <c r="O832" s="254" t="str" cm="1">
        <f t="array" ref="O832">IF(A832="","",INDEX(근로조건!$A$5:$Y$1048576,MATCH(A832,근로조건!$A$5:$A$1048576,0)+0,15))</f>
        <v/>
      </c>
      <c r="P832" s="255" t="str" cm="1">
        <f t="array" ref="P832">IF(A832="","",INDEX(근로조건!$A$5:$Y$1048576,MATCH(A832,근로조건!$A$5:$A$1048576,0)+0,16))</f>
        <v/>
      </c>
      <c r="Q832" s="256" t="str" cm="1">
        <f t="array" ref="Q832">IF(A832="","",INDEX(근로조건!$A$5:$ZZ$1048576,MATCH(A832,근로조건!$A$5:$A$1048576,0)+0,21))</f>
        <v/>
      </c>
      <c r="R832" s="61"/>
      <c r="S832" s="61"/>
      <c r="T832" s="61"/>
      <c r="U832" s="61"/>
      <c r="V832" s="61"/>
      <c r="W832" s="61"/>
      <c r="X832" s="61"/>
      <c r="Y832" s="61"/>
      <c r="Z832" s="260" t="str">
        <f t="shared" si="39"/>
        <v/>
      </c>
      <c r="AA832" s="260" t="str">
        <f t="shared" si="40"/>
        <v/>
      </c>
      <c r="AB832" s="260" t="str" cm="1">
        <f t="array" ref="AB832">IFERROR(IF(A832="","",INDEX(근로조건!$A$5:$Z$1048576,MATCH(A832,근로조건!$A$5:$A$1048576,0)+0,17)-INDEX(근로조건!$A$5:$Z$1048576,MATCH(A832,근로조건!$A$5:$A$1048576,0)+0,11))*B832,"")</f>
        <v/>
      </c>
      <c r="AC832" s="260" t="str">
        <f t="shared" si="41"/>
        <v/>
      </c>
      <c r="AD832" s="260" t="str" cm="1">
        <f t="array" ref="AD832">IFERROR(IF(A832="","",INDEX(근로조건!$A$5:$L$1048576,MATCH(A832,근로조건!$A$5:$A$1048576,0)+0,12))*B832,"")</f>
        <v/>
      </c>
      <c r="AE832" s="261" t="str" cm="1">
        <f t="array" ref="AE832">IF(A832="","",INDEX(근로조건!$A$5:$AF$1048576,MATCH(A832,근로조건!$A$5:$A$1048576,0)+0,13))</f>
        <v/>
      </c>
      <c r="AF832" s="262" t="str" cm="1">
        <f t="array" ref="AF832">IF(A832="","",INDEX(근로조건!$A$5:$AF$1048576,MATCH(A832,근로조건!$A$5:$A$1048576,0)+0,14))</f>
        <v/>
      </c>
      <c r="AG832" s="261" t="str" cm="1">
        <f t="array" ref="AG832">IF(A832="","",INDEX(근로조건!$A$5:$AF$1048576,MATCH(A832,근로조건!$A$5:$A$1048576,0)+0,11))</f>
        <v/>
      </c>
      <c r="AH832" s="261" t="str" cm="1">
        <f t="array" ref="AH832">IF(A832="","",INDEX(근로조건!$A$5:$AF$1048576,MATCH(A832,근로조건!$A$5:$A$1048576,0)+0,19))</f>
        <v/>
      </c>
      <c r="AI832" s="262" t="str" cm="1">
        <f t="array" ref="AI832">IF(A832="","",INDEX(근로조건!$A$5:$AF$1048576,MATCH(A832,근로조건!$A$5:$A$1048576,0)+0,17))</f>
        <v/>
      </c>
      <c r="AJ832" s="253"/>
      <c r="AK832" s="253"/>
      <c r="AL832" s="253" t="str" cm="1">
        <f t="array" ref="AL832">IF(A832="","",INDEX(근로조건!$A$5:$AF$1048576,MATCH(A832,근로조건!$A$5:$A$1048576,0)+0,20))</f>
        <v/>
      </c>
      <c r="AM832" s="253"/>
      <c r="AN832" s="253"/>
      <c r="AO832" s="253"/>
      <c r="AP832" s="260"/>
      <c r="AQ832" s="123"/>
      <c r="AR832" s="166"/>
      <c r="AS832" s="267"/>
      <c r="AT832" s="266"/>
      <c r="AU832" s="266"/>
      <c r="AV832" s="266"/>
    </row>
    <row r="833" spans="1:48" x14ac:dyDescent="0.3">
      <c r="A833" s="52"/>
      <c r="B833" s="54"/>
      <c r="C833" s="53"/>
      <c r="D833" s="53"/>
      <c r="E833" s="53"/>
      <c r="F833" s="57"/>
      <c r="G833" s="57"/>
      <c r="H833" s="52"/>
      <c r="I833" s="53"/>
      <c r="J833" s="53"/>
      <c r="K833" s="95"/>
      <c r="L833" s="52"/>
      <c r="M833" s="52"/>
      <c r="N833" s="54"/>
      <c r="O833" s="254" t="str" cm="1">
        <f t="array" ref="O833">IF(A833="","",INDEX(근로조건!$A$5:$Y$1048576,MATCH(A833,근로조건!$A$5:$A$1048576,0)+0,15))</f>
        <v/>
      </c>
      <c r="P833" s="255" t="str" cm="1">
        <f t="array" ref="P833">IF(A833="","",INDEX(근로조건!$A$5:$Y$1048576,MATCH(A833,근로조건!$A$5:$A$1048576,0)+0,16))</f>
        <v/>
      </c>
      <c r="Q833" s="256" t="str" cm="1">
        <f t="array" ref="Q833">IF(A833="","",INDEX(근로조건!$A$5:$ZZ$1048576,MATCH(A833,근로조건!$A$5:$A$1048576,0)+0,21))</f>
        <v/>
      </c>
      <c r="R833" s="61"/>
      <c r="S833" s="61"/>
      <c r="T833" s="61"/>
      <c r="U833" s="61"/>
      <c r="V833" s="61"/>
      <c r="W833" s="61"/>
      <c r="X833" s="61"/>
      <c r="Y833" s="61"/>
      <c r="Z833" s="260" t="str">
        <f t="shared" si="39"/>
        <v/>
      </c>
      <c r="AA833" s="260" t="str">
        <f t="shared" si="40"/>
        <v/>
      </c>
      <c r="AB833" s="260" t="str" cm="1">
        <f t="array" ref="AB833">IFERROR(IF(A833="","",INDEX(근로조건!$A$5:$Z$1048576,MATCH(A833,근로조건!$A$5:$A$1048576,0)+0,17)-INDEX(근로조건!$A$5:$Z$1048576,MATCH(A833,근로조건!$A$5:$A$1048576,0)+0,11))*B833,"")</f>
        <v/>
      </c>
      <c r="AC833" s="260" t="str">
        <f t="shared" si="41"/>
        <v/>
      </c>
      <c r="AD833" s="260" t="str" cm="1">
        <f t="array" ref="AD833">IFERROR(IF(A833="","",INDEX(근로조건!$A$5:$L$1048576,MATCH(A833,근로조건!$A$5:$A$1048576,0)+0,12))*B833,"")</f>
        <v/>
      </c>
      <c r="AE833" s="261" t="str" cm="1">
        <f t="array" ref="AE833">IF(A833="","",INDEX(근로조건!$A$5:$AF$1048576,MATCH(A833,근로조건!$A$5:$A$1048576,0)+0,13))</f>
        <v/>
      </c>
      <c r="AF833" s="262" t="str" cm="1">
        <f t="array" ref="AF833">IF(A833="","",INDEX(근로조건!$A$5:$AF$1048576,MATCH(A833,근로조건!$A$5:$A$1048576,0)+0,14))</f>
        <v/>
      </c>
      <c r="AG833" s="261" t="str" cm="1">
        <f t="array" ref="AG833">IF(A833="","",INDEX(근로조건!$A$5:$AF$1048576,MATCH(A833,근로조건!$A$5:$A$1048576,0)+0,11))</f>
        <v/>
      </c>
      <c r="AH833" s="261" t="str" cm="1">
        <f t="array" ref="AH833">IF(A833="","",INDEX(근로조건!$A$5:$AF$1048576,MATCH(A833,근로조건!$A$5:$A$1048576,0)+0,19))</f>
        <v/>
      </c>
      <c r="AI833" s="262" t="str" cm="1">
        <f t="array" ref="AI833">IF(A833="","",INDEX(근로조건!$A$5:$AF$1048576,MATCH(A833,근로조건!$A$5:$A$1048576,0)+0,17))</f>
        <v/>
      </c>
      <c r="AJ833" s="253"/>
      <c r="AK833" s="253"/>
      <c r="AL833" s="253" t="str" cm="1">
        <f t="array" ref="AL833">IF(A833="","",INDEX(근로조건!$A$5:$AF$1048576,MATCH(A833,근로조건!$A$5:$A$1048576,0)+0,20))</f>
        <v/>
      </c>
      <c r="AM833" s="253"/>
      <c r="AN833" s="253"/>
      <c r="AO833" s="253"/>
      <c r="AP833" s="260"/>
      <c r="AQ833" s="123"/>
      <c r="AR833" s="166"/>
      <c r="AS833" s="267"/>
      <c r="AT833" s="266"/>
      <c r="AU833" s="266"/>
      <c r="AV833" s="266"/>
    </row>
    <row r="834" spans="1:48" x14ac:dyDescent="0.3">
      <c r="A834" s="52"/>
      <c r="B834" s="54"/>
      <c r="C834" s="53"/>
      <c r="D834" s="53"/>
      <c r="E834" s="53"/>
      <c r="F834" s="57"/>
      <c r="G834" s="57"/>
      <c r="H834" s="52"/>
      <c r="I834" s="53"/>
      <c r="J834" s="53"/>
      <c r="K834" s="95"/>
      <c r="L834" s="52"/>
      <c r="M834" s="52"/>
      <c r="N834" s="54"/>
      <c r="O834" s="254" t="str" cm="1">
        <f t="array" ref="O834">IF(A834="","",INDEX(근로조건!$A$5:$Y$1048576,MATCH(A834,근로조건!$A$5:$A$1048576,0)+0,15))</f>
        <v/>
      </c>
      <c r="P834" s="255" t="str" cm="1">
        <f t="array" ref="P834">IF(A834="","",INDEX(근로조건!$A$5:$Y$1048576,MATCH(A834,근로조건!$A$5:$A$1048576,0)+0,16))</f>
        <v/>
      </c>
      <c r="Q834" s="256" t="str" cm="1">
        <f t="array" ref="Q834">IF(A834="","",INDEX(근로조건!$A$5:$ZZ$1048576,MATCH(A834,근로조건!$A$5:$A$1048576,0)+0,21))</f>
        <v/>
      </c>
      <c r="R834" s="61"/>
      <c r="S834" s="61"/>
      <c r="T834" s="61"/>
      <c r="U834" s="61"/>
      <c r="V834" s="61"/>
      <c r="W834" s="61"/>
      <c r="X834" s="61"/>
      <c r="Y834" s="61"/>
      <c r="Z834" s="260" t="str">
        <f t="shared" si="39"/>
        <v/>
      </c>
      <c r="AA834" s="260" t="str">
        <f t="shared" si="40"/>
        <v/>
      </c>
      <c r="AB834" s="260" t="str" cm="1">
        <f t="array" ref="AB834">IFERROR(IF(A834="","",INDEX(근로조건!$A$5:$Z$1048576,MATCH(A834,근로조건!$A$5:$A$1048576,0)+0,17)-INDEX(근로조건!$A$5:$Z$1048576,MATCH(A834,근로조건!$A$5:$A$1048576,0)+0,11))*B834,"")</f>
        <v/>
      </c>
      <c r="AC834" s="260" t="str">
        <f t="shared" si="41"/>
        <v/>
      </c>
      <c r="AD834" s="260" t="str" cm="1">
        <f t="array" ref="AD834">IFERROR(IF(A834="","",INDEX(근로조건!$A$5:$L$1048576,MATCH(A834,근로조건!$A$5:$A$1048576,0)+0,12))*B834,"")</f>
        <v/>
      </c>
      <c r="AE834" s="261" t="str" cm="1">
        <f t="array" ref="AE834">IF(A834="","",INDEX(근로조건!$A$5:$AF$1048576,MATCH(A834,근로조건!$A$5:$A$1048576,0)+0,13))</f>
        <v/>
      </c>
      <c r="AF834" s="262" t="str" cm="1">
        <f t="array" ref="AF834">IF(A834="","",INDEX(근로조건!$A$5:$AF$1048576,MATCH(A834,근로조건!$A$5:$A$1048576,0)+0,14))</f>
        <v/>
      </c>
      <c r="AG834" s="261" t="str" cm="1">
        <f t="array" ref="AG834">IF(A834="","",INDEX(근로조건!$A$5:$AF$1048576,MATCH(A834,근로조건!$A$5:$A$1048576,0)+0,11))</f>
        <v/>
      </c>
      <c r="AH834" s="261" t="str" cm="1">
        <f t="array" ref="AH834">IF(A834="","",INDEX(근로조건!$A$5:$AF$1048576,MATCH(A834,근로조건!$A$5:$A$1048576,0)+0,19))</f>
        <v/>
      </c>
      <c r="AI834" s="262" t="str" cm="1">
        <f t="array" ref="AI834">IF(A834="","",INDEX(근로조건!$A$5:$AF$1048576,MATCH(A834,근로조건!$A$5:$A$1048576,0)+0,17))</f>
        <v/>
      </c>
      <c r="AJ834" s="253"/>
      <c r="AK834" s="253"/>
      <c r="AL834" s="253" t="str" cm="1">
        <f t="array" ref="AL834">IF(A834="","",INDEX(근로조건!$A$5:$AF$1048576,MATCH(A834,근로조건!$A$5:$A$1048576,0)+0,20))</f>
        <v/>
      </c>
      <c r="AM834" s="253"/>
      <c r="AN834" s="253"/>
      <c r="AO834" s="253"/>
      <c r="AP834" s="260"/>
      <c r="AQ834" s="123"/>
      <c r="AR834" s="166"/>
      <c r="AS834" s="267"/>
      <c r="AT834" s="266"/>
      <c r="AU834" s="266"/>
      <c r="AV834" s="266"/>
    </row>
    <row r="835" spans="1:48" x14ac:dyDescent="0.3">
      <c r="A835" s="52"/>
      <c r="B835" s="54"/>
      <c r="C835" s="53"/>
      <c r="D835" s="53"/>
      <c r="E835" s="53"/>
      <c r="F835" s="57"/>
      <c r="G835" s="57"/>
      <c r="H835" s="52"/>
      <c r="I835" s="53"/>
      <c r="J835" s="53"/>
      <c r="K835" s="95"/>
      <c r="L835" s="52"/>
      <c r="M835" s="52"/>
      <c r="N835" s="54"/>
      <c r="O835" s="254" t="str" cm="1">
        <f t="array" ref="O835">IF(A835="","",INDEX(근로조건!$A$5:$Y$1048576,MATCH(A835,근로조건!$A$5:$A$1048576,0)+0,15))</f>
        <v/>
      </c>
      <c r="P835" s="255" t="str" cm="1">
        <f t="array" ref="P835">IF(A835="","",INDEX(근로조건!$A$5:$Y$1048576,MATCH(A835,근로조건!$A$5:$A$1048576,0)+0,16))</f>
        <v/>
      </c>
      <c r="Q835" s="256" t="str" cm="1">
        <f t="array" ref="Q835">IF(A835="","",INDEX(근로조건!$A$5:$ZZ$1048576,MATCH(A835,근로조건!$A$5:$A$1048576,0)+0,21))</f>
        <v/>
      </c>
      <c r="R835" s="61"/>
      <c r="S835" s="61"/>
      <c r="T835" s="61"/>
      <c r="U835" s="61"/>
      <c r="V835" s="61"/>
      <c r="W835" s="61"/>
      <c r="X835" s="61"/>
      <c r="Y835" s="61"/>
      <c r="Z835" s="260" t="str">
        <f t="shared" si="39"/>
        <v/>
      </c>
      <c r="AA835" s="260" t="str">
        <f t="shared" si="40"/>
        <v/>
      </c>
      <c r="AB835" s="260" t="str" cm="1">
        <f t="array" ref="AB835">IFERROR(IF(A835="","",INDEX(근로조건!$A$5:$Z$1048576,MATCH(A835,근로조건!$A$5:$A$1048576,0)+0,17)-INDEX(근로조건!$A$5:$Z$1048576,MATCH(A835,근로조건!$A$5:$A$1048576,0)+0,11))*B835,"")</f>
        <v/>
      </c>
      <c r="AC835" s="260" t="str">
        <f t="shared" si="41"/>
        <v/>
      </c>
      <c r="AD835" s="260" t="str" cm="1">
        <f t="array" ref="AD835">IFERROR(IF(A835="","",INDEX(근로조건!$A$5:$L$1048576,MATCH(A835,근로조건!$A$5:$A$1048576,0)+0,12))*B835,"")</f>
        <v/>
      </c>
      <c r="AE835" s="261" t="str" cm="1">
        <f t="array" ref="AE835">IF(A835="","",INDEX(근로조건!$A$5:$AF$1048576,MATCH(A835,근로조건!$A$5:$A$1048576,0)+0,13))</f>
        <v/>
      </c>
      <c r="AF835" s="262" t="str" cm="1">
        <f t="array" ref="AF835">IF(A835="","",INDEX(근로조건!$A$5:$AF$1048576,MATCH(A835,근로조건!$A$5:$A$1048576,0)+0,14))</f>
        <v/>
      </c>
      <c r="AG835" s="261" t="str" cm="1">
        <f t="array" ref="AG835">IF(A835="","",INDEX(근로조건!$A$5:$AF$1048576,MATCH(A835,근로조건!$A$5:$A$1048576,0)+0,11))</f>
        <v/>
      </c>
      <c r="AH835" s="261" t="str" cm="1">
        <f t="array" ref="AH835">IF(A835="","",INDEX(근로조건!$A$5:$AF$1048576,MATCH(A835,근로조건!$A$5:$A$1048576,0)+0,19))</f>
        <v/>
      </c>
      <c r="AI835" s="262" t="str" cm="1">
        <f t="array" ref="AI835">IF(A835="","",INDEX(근로조건!$A$5:$AF$1048576,MATCH(A835,근로조건!$A$5:$A$1048576,0)+0,17))</f>
        <v/>
      </c>
      <c r="AJ835" s="253"/>
      <c r="AK835" s="253"/>
      <c r="AL835" s="253" t="str" cm="1">
        <f t="array" ref="AL835">IF(A835="","",INDEX(근로조건!$A$5:$AF$1048576,MATCH(A835,근로조건!$A$5:$A$1048576,0)+0,20))</f>
        <v/>
      </c>
      <c r="AM835" s="253"/>
      <c r="AN835" s="253"/>
      <c r="AO835" s="253"/>
      <c r="AP835" s="260"/>
      <c r="AQ835" s="123"/>
      <c r="AR835" s="166"/>
      <c r="AS835" s="267"/>
      <c r="AT835" s="266"/>
      <c r="AU835" s="266"/>
      <c r="AV835" s="266"/>
    </row>
    <row r="836" spans="1:48" x14ac:dyDescent="0.3">
      <c r="A836" s="52"/>
      <c r="B836" s="54"/>
      <c r="C836" s="53"/>
      <c r="D836" s="53"/>
      <c r="E836" s="53"/>
      <c r="F836" s="57"/>
      <c r="G836" s="57"/>
      <c r="H836" s="52"/>
      <c r="I836" s="53"/>
      <c r="J836" s="53"/>
      <c r="K836" s="95"/>
      <c r="L836" s="52"/>
      <c r="M836" s="52"/>
      <c r="N836" s="54"/>
      <c r="O836" s="254" t="str" cm="1">
        <f t="array" ref="O836">IF(A836="","",INDEX(근로조건!$A$5:$Y$1048576,MATCH(A836,근로조건!$A$5:$A$1048576,0)+0,15))</f>
        <v/>
      </c>
      <c r="P836" s="255" t="str" cm="1">
        <f t="array" ref="P836">IF(A836="","",INDEX(근로조건!$A$5:$Y$1048576,MATCH(A836,근로조건!$A$5:$A$1048576,0)+0,16))</f>
        <v/>
      </c>
      <c r="Q836" s="256" t="str" cm="1">
        <f t="array" ref="Q836">IF(A836="","",INDEX(근로조건!$A$5:$ZZ$1048576,MATCH(A836,근로조건!$A$5:$A$1048576,0)+0,21))</f>
        <v/>
      </c>
      <c r="R836" s="61"/>
      <c r="S836" s="61"/>
      <c r="T836" s="61"/>
      <c r="U836" s="61"/>
      <c r="V836" s="61"/>
      <c r="W836" s="61"/>
      <c r="X836" s="61"/>
      <c r="Y836" s="61"/>
      <c r="Z836" s="260" t="str">
        <f t="shared" si="39"/>
        <v/>
      </c>
      <c r="AA836" s="260" t="str">
        <f t="shared" si="40"/>
        <v/>
      </c>
      <c r="AB836" s="260" t="str" cm="1">
        <f t="array" ref="AB836">IFERROR(IF(A836="","",INDEX(근로조건!$A$5:$Z$1048576,MATCH(A836,근로조건!$A$5:$A$1048576,0)+0,17)-INDEX(근로조건!$A$5:$Z$1048576,MATCH(A836,근로조건!$A$5:$A$1048576,0)+0,11))*B836,"")</f>
        <v/>
      </c>
      <c r="AC836" s="260" t="str">
        <f t="shared" si="41"/>
        <v/>
      </c>
      <c r="AD836" s="260" t="str" cm="1">
        <f t="array" ref="AD836">IFERROR(IF(A836="","",INDEX(근로조건!$A$5:$L$1048576,MATCH(A836,근로조건!$A$5:$A$1048576,0)+0,12))*B836,"")</f>
        <v/>
      </c>
      <c r="AE836" s="261" t="str" cm="1">
        <f t="array" ref="AE836">IF(A836="","",INDEX(근로조건!$A$5:$AF$1048576,MATCH(A836,근로조건!$A$5:$A$1048576,0)+0,13))</f>
        <v/>
      </c>
      <c r="AF836" s="262" t="str" cm="1">
        <f t="array" ref="AF836">IF(A836="","",INDEX(근로조건!$A$5:$AF$1048576,MATCH(A836,근로조건!$A$5:$A$1048576,0)+0,14))</f>
        <v/>
      </c>
      <c r="AG836" s="261" t="str" cm="1">
        <f t="array" ref="AG836">IF(A836="","",INDEX(근로조건!$A$5:$AF$1048576,MATCH(A836,근로조건!$A$5:$A$1048576,0)+0,11))</f>
        <v/>
      </c>
      <c r="AH836" s="261" t="str" cm="1">
        <f t="array" ref="AH836">IF(A836="","",INDEX(근로조건!$A$5:$AF$1048576,MATCH(A836,근로조건!$A$5:$A$1048576,0)+0,19))</f>
        <v/>
      </c>
      <c r="AI836" s="262" t="str" cm="1">
        <f t="array" ref="AI836">IF(A836="","",INDEX(근로조건!$A$5:$AF$1048576,MATCH(A836,근로조건!$A$5:$A$1048576,0)+0,17))</f>
        <v/>
      </c>
      <c r="AJ836" s="253"/>
      <c r="AK836" s="253"/>
      <c r="AL836" s="253" t="str" cm="1">
        <f t="array" ref="AL836">IF(A836="","",INDEX(근로조건!$A$5:$AF$1048576,MATCH(A836,근로조건!$A$5:$A$1048576,0)+0,20))</f>
        <v/>
      </c>
      <c r="AM836" s="253"/>
      <c r="AN836" s="253"/>
      <c r="AO836" s="253"/>
      <c r="AP836" s="260"/>
      <c r="AQ836" s="123"/>
      <c r="AR836" s="166"/>
      <c r="AS836" s="267"/>
      <c r="AT836" s="266"/>
      <c r="AU836" s="266"/>
      <c r="AV836" s="266"/>
    </row>
    <row r="837" spans="1:48" x14ac:dyDescent="0.3">
      <c r="A837" s="52"/>
      <c r="B837" s="54"/>
      <c r="C837" s="53"/>
      <c r="D837" s="53"/>
      <c r="E837" s="53"/>
      <c r="F837" s="57"/>
      <c r="G837" s="57"/>
      <c r="H837" s="52"/>
      <c r="I837" s="53"/>
      <c r="J837" s="53"/>
      <c r="K837" s="95"/>
      <c r="L837" s="52"/>
      <c r="M837" s="52"/>
      <c r="N837" s="54"/>
      <c r="O837" s="254" t="str" cm="1">
        <f t="array" ref="O837">IF(A837="","",INDEX(근로조건!$A$5:$Y$1048576,MATCH(A837,근로조건!$A$5:$A$1048576,0)+0,15))</f>
        <v/>
      </c>
      <c r="P837" s="255" t="str" cm="1">
        <f t="array" ref="P837">IF(A837="","",INDEX(근로조건!$A$5:$Y$1048576,MATCH(A837,근로조건!$A$5:$A$1048576,0)+0,16))</f>
        <v/>
      </c>
      <c r="Q837" s="256" t="str" cm="1">
        <f t="array" ref="Q837">IF(A837="","",INDEX(근로조건!$A$5:$ZZ$1048576,MATCH(A837,근로조건!$A$5:$A$1048576,0)+0,21))</f>
        <v/>
      </c>
      <c r="R837" s="61"/>
      <c r="S837" s="61"/>
      <c r="T837" s="61"/>
      <c r="U837" s="61"/>
      <c r="V837" s="61"/>
      <c r="W837" s="61"/>
      <c r="X837" s="61"/>
      <c r="Y837" s="61"/>
      <c r="Z837" s="260" t="str">
        <f t="shared" si="39"/>
        <v/>
      </c>
      <c r="AA837" s="260" t="str">
        <f t="shared" si="40"/>
        <v/>
      </c>
      <c r="AB837" s="260" t="str" cm="1">
        <f t="array" ref="AB837">IFERROR(IF(A837="","",INDEX(근로조건!$A$5:$Z$1048576,MATCH(A837,근로조건!$A$5:$A$1048576,0)+0,17)-INDEX(근로조건!$A$5:$Z$1048576,MATCH(A837,근로조건!$A$5:$A$1048576,0)+0,11))*B837,"")</f>
        <v/>
      </c>
      <c r="AC837" s="260" t="str">
        <f t="shared" si="41"/>
        <v/>
      </c>
      <c r="AD837" s="260" t="str" cm="1">
        <f t="array" ref="AD837">IFERROR(IF(A837="","",INDEX(근로조건!$A$5:$L$1048576,MATCH(A837,근로조건!$A$5:$A$1048576,0)+0,12))*B837,"")</f>
        <v/>
      </c>
      <c r="AE837" s="261" t="str" cm="1">
        <f t="array" ref="AE837">IF(A837="","",INDEX(근로조건!$A$5:$AF$1048576,MATCH(A837,근로조건!$A$5:$A$1048576,0)+0,13))</f>
        <v/>
      </c>
      <c r="AF837" s="262" t="str" cm="1">
        <f t="array" ref="AF837">IF(A837="","",INDEX(근로조건!$A$5:$AF$1048576,MATCH(A837,근로조건!$A$5:$A$1048576,0)+0,14))</f>
        <v/>
      </c>
      <c r="AG837" s="261" t="str" cm="1">
        <f t="array" ref="AG837">IF(A837="","",INDEX(근로조건!$A$5:$AF$1048576,MATCH(A837,근로조건!$A$5:$A$1048576,0)+0,11))</f>
        <v/>
      </c>
      <c r="AH837" s="261" t="str" cm="1">
        <f t="array" ref="AH837">IF(A837="","",INDEX(근로조건!$A$5:$AF$1048576,MATCH(A837,근로조건!$A$5:$A$1048576,0)+0,19))</f>
        <v/>
      </c>
      <c r="AI837" s="262" t="str" cm="1">
        <f t="array" ref="AI837">IF(A837="","",INDEX(근로조건!$A$5:$AF$1048576,MATCH(A837,근로조건!$A$5:$A$1048576,0)+0,17))</f>
        <v/>
      </c>
      <c r="AJ837" s="253"/>
      <c r="AK837" s="253"/>
      <c r="AL837" s="253" t="str" cm="1">
        <f t="array" ref="AL837">IF(A837="","",INDEX(근로조건!$A$5:$AF$1048576,MATCH(A837,근로조건!$A$5:$A$1048576,0)+0,20))</f>
        <v/>
      </c>
      <c r="AM837" s="253"/>
      <c r="AN837" s="253"/>
      <c r="AO837" s="253"/>
      <c r="AP837" s="260"/>
      <c r="AQ837" s="123"/>
      <c r="AR837" s="166"/>
      <c r="AS837" s="267"/>
      <c r="AT837" s="266"/>
      <c r="AU837" s="266"/>
      <c r="AV837" s="266"/>
    </row>
    <row r="838" spans="1:48" x14ac:dyDescent="0.3">
      <c r="A838" s="52"/>
      <c r="B838" s="54"/>
      <c r="C838" s="53"/>
      <c r="D838" s="53"/>
      <c r="E838" s="53"/>
      <c r="F838" s="57"/>
      <c r="G838" s="57"/>
      <c r="H838" s="52"/>
      <c r="I838" s="53"/>
      <c r="J838" s="53"/>
      <c r="K838" s="95"/>
      <c r="L838" s="52"/>
      <c r="M838" s="52"/>
      <c r="N838" s="54"/>
      <c r="O838" s="254" t="str" cm="1">
        <f t="array" ref="O838">IF(A838="","",INDEX(근로조건!$A$5:$Y$1048576,MATCH(A838,근로조건!$A$5:$A$1048576,0)+0,15))</f>
        <v/>
      </c>
      <c r="P838" s="255" t="str" cm="1">
        <f t="array" ref="P838">IF(A838="","",INDEX(근로조건!$A$5:$Y$1048576,MATCH(A838,근로조건!$A$5:$A$1048576,0)+0,16))</f>
        <v/>
      </c>
      <c r="Q838" s="256" t="str" cm="1">
        <f t="array" ref="Q838">IF(A838="","",INDEX(근로조건!$A$5:$ZZ$1048576,MATCH(A838,근로조건!$A$5:$A$1048576,0)+0,21))</f>
        <v/>
      </c>
      <c r="R838" s="61"/>
      <c r="S838" s="61"/>
      <c r="T838" s="61"/>
      <c r="U838" s="61"/>
      <c r="V838" s="61"/>
      <c r="W838" s="61"/>
      <c r="X838" s="61"/>
      <c r="Y838" s="61"/>
      <c r="Z838" s="260" t="str">
        <f t="shared" ref="Z838:Z901" si="42">IF(AE838="","",SUM(AB838,AD838))</f>
        <v/>
      </c>
      <c r="AA838" s="260" t="str">
        <f t="shared" ref="AA838:AA901" si="43">IF(AE838="","",IF(AE838&gt;=8,8*B838,AE838*B838))</f>
        <v/>
      </c>
      <c r="AB838" s="260" t="str" cm="1">
        <f t="array" ref="AB838">IFERROR(IF(A838="","",INDEX(근로조건!$A$5:$Z$1048576,MATCH(A838,근로조건!$A$5:$A$1048576,0)+0,17)-INDEX(근로조건!$A$5:$Z$1048576,MATCH(A838,근로조건!$A$5:$A$1048576,0)+0,11))*B838,"")</f>
        <v/>
      </c>
      <c r="AC838" s="260" t="str">
        <f t="shared" ref="AC838:AC901" si="44">IFERROR(AD838/(365/7/12),"")</f>
        <v/>
      </c>
      <c r="AD838" s="260" t="str" cm="1">
        <f t="array" ref="AD838">IFERROR(IF(A838="","",INDEX(근로조건!$A$5:$L$1048576,MATCH(A838,근로조건!$A$5:$A$1048576,0)+0,12))*B838,"")</f>
        <v/>
      </c>
      <c r="AE838" s="261" t="str" cm="1">
        <f t="array" ref="AE838">IF(A838="","",INDEX(근로조건!$A$5:$AF$1048576,MATCH(A838,근로조건!$A$5:$A$1048576,0)+0,13))</f>
        <v/>
      </c>
      <c r="AF838" s="262" t="str" cm="1">
        <f t="array" ref="AF838">IF(A838="","",INDEX(근로조건!$A$5:$AF$1048576,MATCH(A838,근로조건!$A$5:$A$1048576,0)+0,14))</f>
        <v/>
      </c>
      <c r="AG838" s="261" t="str" cm="1">
        <f t="array" ref="AG838">IF(A838="","",INDEX(근로조건!$A$5:$AF$1048576,MATCH(A838,근로조건!$A$5:$A$1048576,0)+0,11))</f>
        <v/>
      </c>
      <c r="AH838" s="261" t="str" cm="1">
        <f t="array" ref="AH838">IF(A838="","",INDEX(근로조건!$A$5:$AF$1048576,MATCH(A838,근로조건!$A$5:$A$1048576,0)+0,19))</f>
        <v/>
      </c>
      <c r="AI838" s="262" t="str" cm="1">
        <f t="array" ref="AI838">IF(A838="","",INDEX(근로조건!$A$5:$AF$1048576,MATCH(A838,근로조건!$A$5:$A$1048576,0)+0,17))</f>
        <v/>
      </c>
      <c r="AJ838" s="253"/>
      <c r="AK838" s="253"/>
      <c r="AL838" s="253" t="str" cm="1">
        <f t="array" ref="AL838">IF(A838="","",INDEX(근로조건!$A$5:$AF$1048576,MATCH(A838,근로조건!$A$5:$A$1048576,0)+0,20))</f>
        <v/>
      </c>
      <c r="AM838" s="253"/>
      <c r="AN838" s="253"/>
      <c r="AO838" s="253"/>
      <c r="AP838" s="260"/>
      <c r="AQ838" s="123"/>
      <c r="AR838" s="166"/>
      <c r="AS838" s="267"/>
      <c r="AT838" s="266"/>
      <c r="AU838" s="266"/>
      <c r="AV838" s="266"/>
    </row>
    <row r="839" spans="1:48" x14ac:dyDescent="0.3">
      <c r="A839" s="52"/>
      <c r="B839" s="54"/>
      <c r="C839" s="53"/>
      <c r="D839" s="53"/>
      <c r="E839" s="53"/>
      <c r="F839" s="57"/>
      <c r="G839" s="57"/>
      <c r="H839" s="52"/>
      <c r="I839" s="53"/>
      <c r="J839" s="53"/>
      <c r="K839" s="95"/>
      <c r="L839" s="52"/>
      <c r="M839" s="52"/>
      <c r="N839" s="54"/>
      <c r="O839" s="254" t="str" cm="1">
        <f t="array" ref="O839">IF(A839="","",INDEX(근로조건!$A$5:$Y$1048576,MATCH(A839,근로조건!$A$5:$A$1048576,0)+0,15))</f>
        <v/>
      </c>
      <c r="P839" s="255" t="str" cm="1">
        <f t="array" ref="P839">IF(A839="","",INDEX(근로조건!$A$5:$Y$1048576,MATCH(A839,근로조건!$A$5:$A$1048576,0)+0,16))</f>
        <v/>
      </c>
      <c r="Q839" s="256" t="str" cm="1">
        <f t="array" ref="Q839">IF(A839="","",INDEX(근로조건!$A$5:$ZZ$1048576,MATCH(A839,근로조건!$A$5:$A$1048576,0)+0,21))</f>
        <v/>
      </c>
      <c r="R839" s="61"/>
      <c r="S839" s="61"/>
      <c r="T839" s="61"/>
      <c r="U839" s="61"/>
      <c r="V839" s="61"/>
      <c r="W839" s="61"/>
      <c r="X839" s="61"/>
      <c r="Y839" s="61"/>
      <c r="Z839" s="260" t="str">
        <f t="shared" si="42"/>
        <v/>
      </c>
      <c r="AA839" s="260" t="str">
        <f t="shared" si="43"/>
        <v/>
      </c>
      <c r="AB839" s="260" t="str" cm="1">
        <f t="array" ref="AB839">IFERROR(IF(A839="","",INDEX(근로조건!$A$5:$Z$1048576,MATCH(A839,근로조건!$A$5:$A$1048576,0)+0,17)-INDEX(근로조건!$A$5:$Z$1048576,MATCH(A839,근로조건!$A$5:$A$1048576,0)+0,11))*B839,"")</f>
        <v/>
      </c>
      <c r="AC839" s="260" t="str">
        <f t="shared" si="44"/>
        <v/>
      </c>
      <c r="AD839" s="260" t="str" cm="1">
        <f t="array" ref="AD839">IFERROR(IF(A839="","",INDEX(근로조건!$A$5:$L$1048576,MATCH(A839,근로조건!$A$5:$A$1048576,0)+0,12))*B839,"")</f>
        <v/>
      </c>
      <c r="AE839" s="261" t="str" cm="1">
        <f t="array" ref="AE839">IF(A839="","",INDEX(근로조건!$A$5:$AF$1048576,MATCH(A839,근로조건!$A$5:$A$1048576,0)+0,13))</f>
        <v/>
      </c>
      <c r="AF839" s="262" t="str" cm="1">
        <f t="array" ref="AF839">IF(A839="","",INDEX(근로조건!$A$5:$AF$1048576,MATCH(A839,근로조건!$A$5:$A$1048576,0)+0,14))</f>
        <v/>
      </c>
      <c r="AG839" s="261" t="str" cm="1">
        <f t="array" ref="AG839">IF(A839="","",INDEX(근로조건!$A$5:$AF$1048576,MATCH(A839,근로조건!$A$5:$A$1048576,0)+0,11))</f>
        <v/>
      </c>
      <c r="AH839" s="261" t="str" cm="1">
        <f t="array" ref="AH839">IF(A839="","",INDEX(근로조건!$A$5:$AF$1048576,MATCH(A839,근로조건!$A$5:$A$1048576,0)+0,19))</f>
        <v/>
      </c>
      <c r="AI839" s="262" t="str" cm="1">
        <f t="array" ref="AI839">IF(A839="","",INDEX(근로조건!$A$5:$AF$1048576,MATCH(A839,근로조건!$A$5:$A$1048576,0)+0,17))</f>
        <v/>
      </c>
      <c r="AJ839" s="253"/>
      <c r="AK839" s="253"/>
      <c r="AL839" s="253" t="str" cm="1">
        <f t="array" ref="AL839">IF(A839="","",INDEX(근로조건!$A$5:$AF$1048576,MATCH(A839,근로조건!$A$5:$A$1048576,0)+0,20))</f>
        <v/>
      </c>
      <c r="AM839" s="253"/>
      <c r="AN839" s="253"/>
      <c r="AO839" s="253"/>
      <c r="AP839" s="260"/>
      <c r="AQ839" s="123"/>
      <c r="AR839" s="166"/>
      <c r="AS839" s="267"/>
      <c r="AT839" s="266"/>
      <c r="AU839" s="266"/>
      <c r="AV839" s="266"/>
    </row>
    <row r="840" spans="1:48" x14ac:dyDescent="0.3">
      <c r="A840" s="52"/>
      <c r="B840" s="54"/>
      <c r="C840" s="53"/>
      <c r="D840" s="53"/>
      <c r="E840" s="53"/>
      <c r="F840" s="57"/>
      <c r="G840" s="57"/>
      <c r="H840" s="52"/>
      <c r="I840" s="53"/>
      <c r="J840" s="53"/>
      <c r="K840" s="95"/>
      <c r="L840" s="52"/>
      <c r="M840" s="52"/>
      <c r="N840" s="54"/>
      <c r="O840" s="254" t="str" cm="1">
        <f t="array" ref="O840">IF(A840="","",INDEX(근로조건!$A$5:$Y$1048576,MATCH(A840,근로조건!$A$5:$A$1048576,0)+0,15))</f>
        <v/>
      </c>
      <c r="P840" s="255" t="str" cm="1">
        <f t="array" ref="P840">IF(A840="","",INDEX(근로조건!$A$5:$Y$1048576,MATCH(A840,근로조건!$A$5:$A$1048576,0)+0,16))</f>
        <v/>
      </c>
      <c r="Q840" s="256" t="str" cm="1">
        <f t="array" ref="Q840">IF(A840="","",INDEX(근로조건!$A$5:$ZZ$1048576,MATCH(A840,근로조건!$A$5:$A$1048576,0)+0,21))</f>
        <v/>
      </c>
      <c r="R840" s="61"/>
      <c r="S840" s="61"/>
      <c r="T840" s="61"/>
      <c r="U840" s="61"/>
      <c r="V840" s="61"/>
      <c r="W840" s="61"/>
      <c r="X840" s="61"/>
      <c r="Y840" s="61"/>
      <c r="Z840" s="260" t="str">
        <f t="shared" si="42"/>
        <v/>
      </c>
      <c r="AA840" s="260" t="str">
        <f t="shared" si="43"/>
        <v/>
      </c>
      <c r="AB840" s="260" t="str" cm="1">
        <f t="array" ref="AB840">IFERROR(IF(A840="","",INDEX(근로조건!$A$5:$Z$1048576,MATCH(A840,근로조건!$A$5:$A$1048576,0)+0,17)-INDEX(근로조건!$A$5:$Z$1048576,MATCH(A840,근로조건!$A$5:$A$1048576,0)+0,11))*B840,"")</f>
        <v/>
      </c>
      <c r="AC840" s="260" t="str">
        <f t="shared" si="44"/>
        <v/>
      </c>
      <c r="AD840" s="260" t="str" cm="1">
        <f t="array" ref="AD840">IFERROR(IF(A840="","",INDEX(근로조건!$A$5:$L$1048576,MATCH(A840,근로조건!$A$5:$A$1048576,0)+0,12))*B840,"")</f>
        <v/>
      </c>
      <c r="AE840" s="261" t="str" cm="1">
        <f t="array" ref="AE840">IF(A840="","",INDEX(근로조건!$A$5:$AF$1048576,MATCH(A840,근로조건!$A$5:$A$1048576,0)+0,13))</f>
        <v/>
      </c>
      <c r="AF840" s="262" t="str" cm="1">
        <f t="array" ref="AF840">IF(A840="","",INDEX(근로조건!$A$5:$AF$1048576,MATCH(A840,근로조건!$A$5:$A$1048576,0)+0,14))</f>
        <v/>
      </c>
      <c r="AG840" s="261" t="str" cm="1">
        <f t="array" ref="AG840">IF(A840="","",INDEX(근로조건!$A$5:$AF$1048576,MATCH(A840,근로조건!$A$5:$A$1048576,0)+0,11))</f>
        <v/>
      </c>
      <c r="AH840" s="261" t="str" cm="1">
        <f t="array" ref="AH840">IF(A840="","",INDEX(근로조건!$A$5:$AF$1048576,MATCH(A840,근로조건!$A$5:$A$1048576,0)+0,19))</f>
        <v/>
      </c>
      <c r="AI840" s="262" t="str" cm="1">
        <f t="array" ref="AI840">IF(A840="","",INDEX(근로조건!$A$5:$AF$1048576,MATCH(A840,근로조건!$A$5:$A$1048576,0)+0,17))</f>
        <v/>
      </c>
      <c r="AJ840" s="253"/>
      <c r="AK840" s="253"/>
      <c r="AL840" s="253" t="str" cm="1">
        <f t="array" ref="AL840">IF(A840="","",INDEX(근로조건!$A$5:$AF$1048576,MATCH(A840,근로조건!$A$5:$A$1048576,0)+0,20))</f>
        <v/>
      </c>
      <c r="AM840" s="253"/>
      <c r="AN840" s="253"/>
      <c r="AO840" s="253"/>
      <c r="AP840" s="260"/>
      <c r="AQ840" s="123"/>
      <c r="AR840" s="166"/>
      <c r="AS840" s="267"/>
      <c r="AT840" s="266"/>
      <c r="AU840" s="266"/>
      <c r="AV840" s="266"/>
    </row>
    <row r="841" spans="1:48" x14ac:dyDescent="0.3">
      <c r="A841" s="52"/>
      <c r="B841" s="54"/>
      <c r="C841" s="53"/>
      <c r="D841" s="53"/>
      <c r="E841" s="53"/>
      <c r="F841" s="57"/>
      <c r="G841" s="57"/>
      <c r="H841" s="52"/>
      <c r="I841" s="53"/>
      <c r="J841" s="53"/>
      <c r="K841" s="95"/>
      <c r="L841" s="52"/>
      <c r="M841" s="52"/>
      <c r="N841" s="54"/>
      <c r="O841" s="254" t="str" cm="1">
        <f t="array" ref="O841">IF(A841="","",INDEX(근로조건!$A$5:$Y$1048576,MATCH(A841,근로조건!$A$5:$A$1048576,0)+0,15))</f>
        <v/>
      </c>
      <c r="P841" s="255" t="str" cm="1">
        <f t="array" ref="P841">IF(A841="","",INDEX(근로조건!$A$5:$Y$1048576,MATCH(A841,근로조건!$A$5:$A$1048576,0)+0,16))</f>
        <v/>
      </c>
      <c r="Q841" s="256" t="str" cm="1">
        <f t="array" ref="Q841">IF(A841="","",INDEX(근로조건!$A$5:$ZZ$1048576,MATCH(A841,근로조건!$A$5:$A$1048576,0)+0,21))</f>
        <v/>
      </c>
      <c r="R841" s="61"/>
      <c r="S841" s="61"/>
      <c r="T841" s="61"/>
      <c r="U841" s="61"/>
      <c r="V841" s="61"/>
      <c r="W841" s="61"/>
      <c r="X841" s="61"/>
      <c r="Y841" s="61"/>
      <c r="Z841" s="260" t="str">
        <f t="shared" si="42"/>
        <v/>
      </c>
      <c r="AA841" s="260" t="str">
        <f t="shared" si="43"/>
        <v/>
      </c>
      <c r="AB841" s="260" t="str" cm="1">
        <f t="array" ref="AB841">IFERROR(IF(A841="","",INDEX(근로조건!$A$5:$Z$1048576,MATCH(A841,근로조건!$A$5:$A$1048576,0)+0,17)-INDEX(근로조건!$A$5:$Z$1048576,MATCH(A841,근로조건!$A$5:$A$1048576,0)+0,11))*B841,"")</f>
        <v/>
      </c>
      <c r="AC841" s="260" t="str">
        <f t="shared" si="44"/>
        <v/>
      </c>
      <c r="AD841" s="260" t="str" cm="1">
        <f t="array" ref="AD841">IFERROR(IF(A841="","",INDEX(근로조건!$A$5:$L$1048576,MATCH(A841,근로조건!$A$5:$A$1048576,0)+0,12))*B841,"")</f>
        <v/>
      </c>
      <c r="AE841" s="261" t="str" cm="1">
        <f t="array" ref="AE841">IF(A841="","",INDEX(근로조건!$A$5:$AF$1048576,MATCH(A841,근로조건!$A$5:$A$1048576,0)+0,13))</f>
        <v/>
      </c>
      <c r="AF841" s="262" t="str" cm="1">
        <f t="array" ref="AF841">IF(A841="","",INDEX(근로조건!$A$5:$AF$1048576,MATCH(A841,근로조건!$A$5:$A$1048576,0)+0,14))</f>
        <v/>
      </c>
      <c r="AG841" s="261" t="str" cm="1">
        <f t="array" ref="AG841">IF(A841="","",INDEX(근로조건!$A$5:$AF$1048576,MATCH(A841,근로조건!$A$5:$A$1048576,0)+0,11))</f>
        <v/>
      </c>
      <c r="AH841" s="261" t="str" cm="1">
        <f t="array" ref="AH841">IF(A841="","",INDEX(근로조건!$A$5:$AF$1048576,MATCH(A841,근로조건!$A$5:$A$1048576,0)+0,19))</f>
        <v/>
      </c>
      <c r="AI841" s="262" t="str" cm="1">
        <f t="array" ref="AI841">IF(A841="","",INDEX(근로조건!$A$5:$AF$1048576,MATCH(A841,근로조건!$A$5:$A$1048576,0)+0,17))</f>
        <v/>
      </c>
      <c r="AJ841" s="253"/>
      <c r="AK841" s="253"/>
      <c r="AL841" s="253" t="str" cm="1">
        <f t="array" ref="AL841">IF(A841="","",INDEX(근로조건!$A$5:$AF$1048576,MATCH(A841,근로조건!$A$5:$A$1048576,0)+0,20))</f>
        <v/>
      </c>
      <c r="AM841" s="253"/>
      <c r="AN841" s="253"/>
      <c r="AO841" s="253"/>
      <c r="AP841" s="260"/>
      <c r="AQ841" s="123"/>
      <c r="AR841" s="166"/>
      <c r="AS841" s="267"/>
      <c r="AT841" s="266"/>
      <c r="AU841" s="266"/>
      <c r="AV841" s="266"/>
    </row>
    <row r="842" spans="1:48" x14ac:dyDescent="0.3">
      <c r="A842" s="52"/>
      <c r="B842" s="54"/>
      <c r="C842" s="53"/>
      <c r="D842" s="53"/>
      <c r="E842" s="53"/>
      <c r="F842" s="57"/>
      <c r="G842" s="57"/>
      <c r="H842" s="52"/>
      <c r="I842" s="53"/>
      <c r="J842" s="53"/>
      <c r="K842" s="95"/>
      <c r="L842" s="52"/>
      <c r="M842" s="52"/>
      <c r="N842" s="54"/>
      <c r="O842" s="254" t="str" cm="1">
        <f t="array" ref="O842">IF(A842="","",INDEX(근로조건!$A$5:$Y$1048576,MATCH(A842,근로조건!$A$5:$A$1048576,0)+0,15))</f>
        <v/>
      </c>
      <c r="P842" s="255" t="str" cm="1">
        <f t="array" ref="P842">IF(A842="","",INDEX(근로조건!$A$5:$Y$1048576,MATCH(A842,근로조건!$A$5:$A$1048576,0)+0,16))</f>
        <v/>
      </c>
      <c r="Q842" s="256" t="str" cm="1">
        <f t="array" ref="Q842">IF(A842="","",INDEX(근로조건!$A$5:$ZZ$1048576,MATCH(A842,근로조건!$A$5:$A$1048576,0)+0,21))</f>
        <v/>
      </c>
      <c r="R842" s="61"/>
      <c r="S842" s="61"/>
      <c r="T842" s="61"/>
      <c r="U842" s="61"/>
      <c r="V842" s="61"/>
      <c r="W842" s="61"/>
      <c r="X842" s="61"/>
      <c r="Y842" s="61"/>
      <c r="Z842" s="260" t="str">
        <f t="shared" si="42"/>
        <v/>
      </c>
      <c r="AA842" s="260" t="str">
        <f t="shared" si="43"/>
        <v/>
      </c>
      <c r="AB842" s="260" t="str" cm="1">
        <f t="array" ref="AB842">IFERROR(IF(A842="","",INDEX(근로조건!$A$5:$Z$1048576,MATCH(A842,근로조건!$A$5:$A$1048576,0)+0,17)-INDEX(근로조건!$A$5:$Z$1048576,MATCH(A842,근로조건!$A$5:$A$1048576,0)+0,11))*B842,"")</f>
        <v/>
      </c>
      <c r="AC842" s="260" t="str">
        <f t="shared" si="44"/>
        <v/>
      </c>
      <c r="AD842" s="260" t="str" cm="1">
        <f t="array" ref="AD842">IFERROR(IF(A842="","",INDEX(근로조건!$A$5:$L$1048576,MATCH(A842,근로조건!$A$5:$A$1048576,0)+0,12))*B842,"")</f>
        <v/>
      </c>
      <c r="AE842" s="261" t="str" cm="1">
        <f t="array" ref="AE842">IF(A842="","",INDEX(근로조건!$A$5:$AF$1048576,MATCH(A842,근로조건!$A$5:$A$1048576,0)+0,13))</f>
        <v/>
      </c>
      <c r="AF842" s="262" t="str" cm="1">
        <f t="array" ref="AF842">IF(A842="","",INDEX(근로조건!$A$5:$AF$1048576,MATCH(A842,근로조건!$A$5:$A$1048576,0)+0,14))</f>
        <v/>
      </c>
      <c r="AG842" s="261" t="str" cm="1">
        <f t="array" ref="AG842">IF(A842="","",INDEX(근로조건!$A$5:$AF$1048576,MATCH(A842,근로조건!$A$5:$A$1048576,0)+0,11))</f>
        <v/>
      </c>
      <c r="AH842" s="261" t="str" cm="1">
        <f t="array" ref="AH842">IF(A842="","",INDEX(근로조건!$A$5:$AF$1048576,MATCH(A842,근로조건!$A$5:$A$1048576,0)+0,19))</f>
        <v/>
      </c>
      <c r="AI842" s="262" t="str" cm="1">
        <f t="array" ref="AI842">IF(A842="","",INDEX(근로조건!$A$5:$AF$1048576,MATCH(A842,근로조건!$A$5:$A$1048576,0)+0,17))</f>
        <v/>
      </c>
      <c r="AJ842" s="253"/>
      <c r="AK842" s="253"/>
      <c r="AL842" s="253" t="str" cm="1">
        <f t="array" ref="AL842">IF(A842="","",INDEX(근로조건!$A$5:$AF$1048576,MATCH(A842,근로조건!$A$5:$A$1048576,0)+0,20))</f>
        <v/>
      </c>
      <c r="AM842" s="253"/>
      <c r="AN842" s="253"/>
      <c r="AO842" s="253"/>
      <c r="AP842" s="260"/>
      <c r="AQ842" s="123"/>
      <c r="AR842" s="166"/>
      <c r="AS842" s="267"/>
      <c r="AT842" s="266"/>
      <c r="AU842" s="266"/>
      <c r="AV842" s="266"/>
    </row>
    <row r="843" spans="1:48" x14ac:dyDescent="0.3">
      <c r="A843" s="52"/>
      <c r="B843" s="54"/>
      <c r="C843" s="53"/>
      <c r="D843" s="53"/>
      <c r="E843" s="53"/>
      <c r="F843" s="57"/>
      <c r="G843" s="57"/>
      <c r="H843" s="52"/>
      <c r="I843" s="53"/>
      <c r="J843" s="53"/>
      <c r="K843" s="95"/>
      <c r="L843" s="52"/>
      <c r="M843" s="52"/>
      <c r="N843" s="54"/>
      <c r="O843" s="254" t="str" cm="1">
        <f t="array" ref="O843">IF(A843="","",INDEX(근로조건!$A$5:$Y$1048576,MATCH(A843,근로조건!$A$5:$A$1048576,0)+0,15))</f>
        <v/>
      </c>
      <c r="P843" s="255" t="str" cm="1">
        <f t="array" ref="P843">IF(A843="","",INDEX(근로조건!$A$5:$Y$1048576,MATCH(A843,근로조건!$A$5:$A$1048576,0)+0,16))</f>
        <v/>
      </c>
      <c r="Q843" s="256" t="str" cm="1">
        <f t="array" ref="Q843">IF(A843="","",INDEX(근로조건!$A$5:$ZZ$1048576,MATCH(A843,근로조건!$A$5:$A$1048576,0)+0,21))</f>
        <v/>
      </c>
      <c r="R843" s="61"/>
      <c r="S843" s="61"/>
      <c r="T843" s="61"/>
      <c r="U843" s="61"/>
      <c r="V843" s="61"/>
      <c r="W843" s="61"/>
      <c r="X843" s="61"/>
      <c r="Y843" s="61"/>
      <c r="Z843" s="260" t="str">
        <f t="shared" si="42"/>
        <v/>
      </c>
      <c r="AA843" s="260" t="str">
        <f t="shared" si="43"/>
        <v/>
      </c>
      <c r="AB843" s="260" t="str" cm="1">
        <f t="array" ref="AB843">IFERROR(IF(A843="","",INDEX(근로조건!$A$5:$Z$1048576,MATCH(A843,근로조건!$A$5:$A$1048576,0)+0,17)-INDEX(근로조건!$A$5:$Z$1048576,MATCH(A843,근로조건!$A$5:$A$1048576,0)+0,11))*B843,"")</f>
        <v/>
      </c>
      <c r="AC843" s="260" t="str">
        <f t="shared" si="44"/>
        <v/>
      </c>
      <c r="AD843" s="260" t="str" cm="1">
        <f t="array" ref="AD843">IFERROR(IF(A843="","",INDEX(근로조건!$A$5:$L$1048576,MATCH(A843,근로조건!$A$5:$A$1048576,0)+0,12))*B843,"")</f>
        <v/>
      </c>
      <c r="AE843" s="261" t="str" cm="1">
        <f t="array" ref="AE843">IF(A843="","",INDEX(근로조건!$A$5:$AF$1048576,MATCH(A843,근로조건!$A$5:$A$1048576,0)+0,13))</f>
        <v/>
      </c>
      <c r="AF843" s="262" t="str" cm="1">
        <f t="array" ref="AF843">IF(A843="","",INDEX(근로조건!$A$5:$AF$1048576,MATCH(A843,근로조건!$A$5:$A$1048576,0)+0,14))</f>
        <v/>
      </c>
      <c r="AG843" s="261" t="str" cm="1">
        <f t="array" ref="AG843">IF(A843="","",INDEX(근로조건!$A$5:$AF$1048576,MATCH(A843,근로조건!$A$5:$A$1048576,0)+0,11))</f>
        <v/>
      </c>
      <c r="AH843" s="261" t="str" cm="1">
        <f t="array" ref="AH843">IF(A843="","",INDEX(근로조건!$A$5:$AF$1048576,MATCH(A843,근로조건!$A$5:$A$1048576,0)+0,19))</f>
        <v/>
      </c>
      <c r="AI843" s="262" t="str" cm="1">
        <f t="array" ref="AI843">IF(A843="","",INDEX(근로조건!$A$5:$AF$1048576,MATCH(A843,근로조건!$A$5:$A$1048576,0)+0,17))</f>
        <v/>
      </c>
      <c r="AJ843" s="253"/>
      <c r="AK843" s="253"/>
      <c r="AL843" s="253" t="str" cm="1">
        <f t="array" ref="AL843">IF(A843="","",INDEX(근로조건!$A$5:$AF$1048576,MATCH(A843,근로조건!$A$5:$A$1048576,0)+0,20))</f>
        <v/>
      </c>
      <c r="AM843" s="253"/>
      <c r="AN843" s="253"/>
      <c r="AO843" s="253"/>
      <c r="AP843" s="260"/>
      <c r="AQ843" s="123"/>
      <c r="AR843" s="166"/>
      <c r="AS843" s="267"/>
      <c r="AT843" s="266"/>
      <c r="AU843" s="266"/>
      <c r="AV843" s="266"/>
    </row>
    <row r="844" spans="1:48" x14ac:dyDescent="0.3">
      <c r="A844" s="52"/>
      <c r="B844" s="54"/>
      <c r="C844" s="53"/>
      <c r="D844" s="53"/>
      <c r="E844" s="53"/>
      <c r="F844" s="57"/>
      <c r="G844" s="57"/>
      <c r="H844" s="52"/>
      <c r="I844" s="53"/>
      <c r="J844" s="53"/>
      <c r="K844" s="95"/>
      <c r="L844" s="52"/>
      <c r="M844" s="52"/>
      <c r="N844" s="54"/>
      <c r="O844" s="254" t="str" cm="1">
        <f t="array" ref="O844">IF(A844="","",INDEX(근로조건!$A$5:$Y$1048576,MATCH(A844,근로조건!$A$5:$A$1048576,0)+0,15))</f>
        <v/>
      </c>
      <c r="P844" s="255" t="str" cm="1">
        <f t="array" ref="P844">IF(A844="","",INDEX(근로조건!$A$5:$Y$1048576,MATCH(A844,근로조건!$A$5:$A$1048576,0)+0,16))</f>
        <v/>
      </c>
      <c r="Q844" s="256" t="str" cm="1">
        <f t="array" ref="Q844">IF(A844="","",INDEX(근로조건!$A$5:$ZZ$1048576,MATCH(A844,근로조건!$A$5:$A$1048576,0)+0,21))</f>
        <v/>
      </c>
      <c r="R844" s="61"/>
      <c r="S844" s="61"/>
      <c r="T844" s="61"/>
      <c r="U844" s="61"/>
      <c r="V844" s="61"/>
      <c r="W844" s="61"/>
      <c r="X844" s="61"/>
      <c r="Y844" s="61"/>
      <c r="Z844" s="260" t="str">
        <f t="shared" si="42"/>
        <v/>
      </c>
      <c r="AA844" s="260" t="str">
        <f t="shared" si="43"/>
        <v/>
      </c>
      <c r="AB844" s="260" t="str" cm="1">
        <f t="array" ref="AB844">IFERROR(IF(A844="","",INDEX(근로조건!$A$5:$Z$1048576,MATCH(A844,근로조건!$A$5:$A$1048576,0)+0,17)-INDEX(근로조건!$A$5:$Z$1048576,MATCH(A844,근로조건!$A$5:$A$1048576,0)+0,11))*B844,"")</f>
        <v/>
      </c>
      <c r="AC844" s="260" t="str">
        <f t="shared" si="44"/>
        <v/>
      </c>
      <c r="AD844" s="260" t="str" cm="1">
        <f t="array" ref="AD844">IFERROR(IF(A844="","",INDEX(근로조건!$A$5:$L$1048576,MATCH(A844,근로조건!$A$5:$A$1048576,0)+0,12))*B844,"")</f>
        <v/>
      </c>
      <c r="AE844" s="261" t="str" cm="1">
        <f t="array" ref="AE844">IF(A844="","",INDEX(근로조건!$A$5:$AF$1048576,MATCH(A844,근로조건!$A$5:$A$1048576,0)+0,13))</f>
        <v/>
      </c>
      <c r="AF844" s="262" t="str" cm="1">
        <f t="array" ref="AF844">IF(A844="","",INDEX(근로조건!$A$5:$AF$1048576,MATCH(A844,근로조건!$A$5:$A$1048576,0)+0,14))</f>
        <v/>
      </c>
      <c r="AG844" s="261" t="str" cm="1">
        <f t="array" ref="AG844">IF(A844="","",INDEX(근로조건!$A$5:$AF$1048576,MATCH(A844,근로조건!$A$5:$A$1048576,0)+0,11))</f>
        <v/>
      </c>
      <c r="AH844" s="261" t="str" cm="1">
        <f t="array" ref="AH844">IF(A844="","",INDEX(근로조건!$A$5:$AF$1048576,MATCH(A844,근로조건!$A$5:$A$1048576,0)+0,19))</f>
        <v/>
      </c>
      <c r="AI844" s="262" t="str" cm="1">
        <f t="array" ref="AI844">IF(A844="","",INDEX(근로조건!$A$5:$AF$1048576,MATCH(A844,근로조건!$A$5:$A$1048576,0)+0,17))</f>
        <v/>
      </c>
      <c r="AJ844" s="253"/>
      <c r="AK844" s="253"/>
      <c r="AL844" s="253" t="str" cm="1">
        <f t="array" ref="AL844">IF(A844="","",INDEX(근로조건!$A$5:$AF$1048576,MATCH(A844,근로조건!$A$5:$A$1048576,0)+0,20))</f>
        <v/>
      </c>
      <c r="AM844" s="253"/>
      <c r="AN844" s="253"/>
      <c r="AO844" s="253"/>
      <c r="AP844" s="260"/>
      <c r="AQ844" s="123"/>
      <c r="AR844" s="166"/>
      <c r="AS844" s="267"/>
      <c r="AT844" s="266"/>
      <c r="AU844" s="266"/>
      <c r="AV844" s="266"/>
    </row>
    <row r="845" spans="1:48" x14ac:dyDescent="0.3">
      <c r="A845" s="52"/>
      <c r="B845" s="54"/>
      <c r="C845" s="53"/>
      <c r="D845" s="53"/>
      <c r="E845" s="53"/>
      <c r="F845" s="57"/>
      <c r="G845" s="57"/>
      <c r="H845" s="52"/>
      <c r="I845" s="53"/>
      <c r="J845" s="53"/>
      <c r="K845" s="95"/>
      <c r="L845" s="52"/>
      <c r="M845" s="52"/>
      <c r="N845" s="54"/>
      <c r="O845" s="254" t="str" cm="1">
        <f t="array" ref="O845">IF(A845="","",INDEX(근로조건!$A$5:$Y$1048576,MATCH(A845,근로조건!$A$5:$A$1048576,0)+0,15))</f>
        <v/>
      </c>
      <c r="P845" s="255" t="str" cm="1">
        <f t="array" ref="P845">IF(A845="","",INDEX(근로조건!$A$5:$Y$1048576,MATCH(A845,근로조건!$A$5:$A$1048576,0)+0,16))</f>
        <v/>
      </c>
      <c r="Q845" s="256" t="str" cm="1">
        <f t="array" ref="Q845">IF(A845="","",INDEX(근로조건!$A$5:$ZZ$1048576,MATCH(A845,근로조건!$A$5:$A$1048576,0)+0,21))</f>
        <v/>
      </c>
      <c r="R845" s="61"/>
      <c r="S845" s="61"/>
      <c r="T845" s="61"/>
      <c r="U845" s="61"/>
      <c r="V845" s="61"/>
      <c r="W845" s="61"/>
      <c r="X845" s="61"/>
      <c r="Y845" s="61"/>
      <c r="Z845" s="260" t="str">
        <f t="shared" si="42"/>
        <v/>
      </c>
      <c r="AA845" s="260" t="str">
        <f t="shared" si="43"/>
        <v/>
      </c>
      <c r="AB845" s="260" t="str" cm="1">
        <f t="array" ref="AB845">IFERROR(IF(A845="","",INDEX(근로조건!$A$5:$Z$1048576,MATCH(A845,근로조건!$A$5:$A$1048576,0)+0,17)-INDEX(근로조건!$A$5:$Z$1048576,MATCH(A845,근로조건!$A$5:$A$1048576,0)+0,11))*B845,"")</f>
        <v/>
      </c>
      <c r="AC845" s="260" t="str">
        <f t="shared" si="44"/>
        <v/>
      </c>
      <c r="AD845" s="260" t="str" cm="1">
        <f t="array" ref="AD845">IFERROR(IF(A845="","",INDEX(근로조건!$A$5:$L$1048576,MATCH(A845,근로조건!$A$5:$A$1048576,0)+0,12))*B845,"")</f>
        <v/>
      </c>
      <c r="AE845" s="261" t="str" cm="1">
        <f t="array" ref="AE845">IF(A845="","",INDEX(근로조건!$A$5:$AF$1048576,MATCH(A845,근로조건!$A$5:$A$1048576,0)+0,13))</f>
        <v/>
      </c>
      <c r="AF845" s="262" t="str" cm="1">
        <f t="array" ref="AF845">IF(A845="","",INDEX(근로조건!$A$5:$AF$1048576,MATCH(A845,근로조건!$A$5:$A$1048576,0)+0,14))</f>
        <v/>
      </c>
      <c r="AG845" s="261" t="str" cm="1">
        <f t="array" ref="AG845">IF(A845="","",INDEX(근로조건!$A$5:$AF$1048576,MATCH(A845,근로조건!$A$5:$A$1048576,0)+0,11))</f>
        <v/>
      </c>
      <c r="AH845" s="261" t="str" cm="1">
        <f t="array" ref="AH845">IF(A845="","",INDEX(근로조건!$A$5:$AF$1048576,MATCH(A845,근로조건!$A$5:$A$1048576,0)+0,19))</f>
        <v/>
      </c>
      <c r="AI845" s="262" t="str" cm="1">
        <f t="array" ref="AI845">IF(A845="","",INDEX(근로조건!$A$5:$AF$1048576,MATCH(A845,근로조건!$A$5:$A$1048576,0)+0,17))</f>
        <v/>
      </c>
      <c r="AJ845" s="253"/>
      <c r="AK845" s="253"/>
      <c r="AL845" s="253" t="str" cm="1">
        <f t="array" ref="AL845">IF(A845="","",INDEX(근로조건!$A$5:$AF$1048576,MATCH(A845,근로조건!$A$5:$A$1048576,0)+0,20))</f>
        <v/>
      </c>
      <c r="AM845" s="253"/>
      <c r="AN845" s="253"/>
      <c r="AO845" s="253"/>
      <c r="AP845" s="260"/>
      <c r="AQ845" s="123"/>
      <c r="AR845" s="166"/>
      <c r="AS845" s="267"/>
      <c r="AT845" s="266"/>
      <c r="AU845" s="266"/>
      <c r="AV845" s="266"/>
    </row>
    <row r="846" spans="1:48" x14ac:dyDescent="0.3">
      <c r="A846" s="52"/>
      <c r="B846" s="54"/>
      <c r="C846" s="53"/>
      <c r="D846" s="53"/>
      <c r="E846" s="53"/>
      <c r="F846" s="57"/>
      <c r="G846" s="57"/>
      <c r="H846" s="52"/>
      <c r="I846" s="53"/>
      <c r="J846" s="53"/>
      <c r="K846" s="95"/>
      <c r="L846" s="52"/>
      <c r="M846" s="52"/>
      <c r="N846" s="54"/>
      <c r="O846" s="254" t="str" cm="1">
        <f t="array" ref="O846">IF(A846="","",INDEX(근로조건!$A$5:$Y$1048576,MATCH(A846,근로조건!$A$5:$A$1048576,0)+0,15))</f>
        <v/>
      </c>
      <c r="P846" s="255" t="str" cm="1">
        <f t="array" ref="P846">IF(A846="","",INDEX(근로조건!$A$5:$Y$1048576,MATCH(A846,근로조건!$A$5:$A$1048576,0)+0,16))</f>
        <v/>
      </c>
      <c r="Q846" s="256" t="str" cm="1">
        <f t="array" ref="Q846">IF(A846="","",INDEX(근로조건!$A$5:$ZZ$1048576,MATCH(A846,근로조건!$A$5:$A$1048576,0)+0,21))</f>
        <v/>
      </c>
      <c r="R846" s="61"/>
      <c r="S846" s="61"/>
      <c r="T846" s="61"/>
      <c r="U846" s="61"/>
      <c r="V846" s="61"/>
      <c r="W846" s="61"/>
      <c r="X846" s="61"/>
      <c r="Y846" s="61"/>
      <c r="Z846" s="260" t="str">
        <f t="shared" si="42"/>
        <v/>
      </c>
      <c r="AA846" s="260" t="str">
        <f t="shared" si="43"/>
        <v/>
      </c>
      <c r="AB846" s="260" t="str" cm="1">
        <f t="array" ref="AB846">IFERROR(IF(A846="","",INDEX(근로조건!$A$5:$Z$1048576,MATCH(A846,근로조건!$A$5:$A$1048576,0)+0,17)-INDEX(근로조건!$A$5:$Z$1048576,MATCH(A846,근로조건!$A$5:$A$1048576,0)+0,11))*B846,"")</f>
        <v/>
      </c>
      <c r="AC846" s="260" t="str">
        <f t="shared" si="44"/>
        <v/>
      </c>
      <c r="AD846" s="260" t="str" cm="1">
        <f t="array" ref="AD846">IFERROR(IF(A846="","",INDEX(근로조건!$A$5:$L$1048576,MATCH(A846,근로조건!$A$5:$A$1048576,0)+0,12))*B846,"")</f>
        <v/>
      </c>
      <c r="AE846" s="261" t="str" cm="1">
        <f t="array" ref="AE846">IF(A846="","",INDEX(근로조건!$A$5:$AF$1048576,MATCH(A846,근로조건!$A$5:$A$1048576,0)+0,13))</f>
        <v/>
      </c>
      <c r="AF846" s="262" t="str" cm="1">
        <f t="array" ref="AF846">IF(A846="","",INDEX(근로조건!$A$5:$AF$1048576,MATCH(A846,근로조건!$A$5:$A$1048576,0)+0,14))</f>
        <v/>
      </c>
      <c r="AG846" s="261" t="str" cm="1">
        <f t="array" ref="AG846">IF(A846="","",INDEX(근로조건!$A$5:$AF$1048576,MATCH(A846,근로조건!$A$5:$A$1048576,0)+0,11))</f>
        <v/>
      </c>
      <c r="AH846" s="261" t="str" cm="1">
        <f t="array" ref="AH846">IF(A846="","",INDEX(근로조건!$A$5:$AF$1048576,MATCH(A846,근로조건!$A$5:$A$1048576,0)+0,19))</f>
        <v/>
      </c>
      <c r="AI846" s="262" t="str" cm="1">
        <f t="array" ref="AI846">IF(A846="","",INDEX(근로조건!$A$5:$AF$1048576,MATCH(A846,근로조건!$A$5:$A$1048576,0)+0,17))</f>
        <v/>
      </c>
      <c r="AJ846" s="253"/>
      <c r="AK846" s="253"/>
      <c r="AL846" s="253" t="str" cm="1">
        <f t="array" ref="AL846">IF(A846="","",INDEX(근로조건!$A$5:$AF$1048576,MATCH(A846,근로조건!$A$5:$A$1048576,0)+0,20))</f>
        <v/>
      </c>
      <c r="AM846" s="253"/>
      <c r="AN846" s="253"/>
      <c r="AO846" s="253"/>
      <c r="AP846" s="260"/>
      <c r="AQ846" s="123"/>
      <c r="AR846" s="166"/>
      <c r="AS846" s="267"/>
      <c r="AT846" s="266"/>
      <c r="AU846" s="266"/>
      <c r="AV846" s="266"/>
    </row>
    <row r="847" spans="1:48" x14ac:dyDescent="0.3">
      <c r="A847" s="52"/>
      <c r="B847" s="54"/>
      <c r="C847" s="53"/>
      <c r="D847" s="53"/>
      <c r="E847" s="53"/>
      <c r="F847" s="57"/>
      <c r="G847" s="57"/>
      <c r="H847" s="52"/>
      <c r="I847" s="53"/>
      <c r="J847" s="53"/>
      <c r="K847" s="95"/>
      <c r="L847" s="52"/>
      <c r="M847" s="52"/>
      <c r="N847" s="54"/>
      <c r="O847" s="254" t="str" cm="1">
        <f t="array" ref="O847">IF(A847="","",INDEX(근로조건!$A$5:$Y$1048576,MATCH(A847,근로조건!$A$5:$A$1048576,0)+0,15))</f>
        <v/>
      </c>
      <c r="P847" s="255" t="str" cm="1">
        <f t="array" ref="P847">IF(A847="","",INDEX(근로조건!$A$5:$Y$1048576,MATCH(A847,근로조건!$A$5:$A$1048576,0)+0,16))</f>
        <v/>
      </c>
      <c r="Q847" s="256" t="str" cm="1">
        <f t="array" ref="Q847">IF(A847="","",INDEX(근로조건!$A$5:$ZZ$1048576,MATCH(A847,근로조건!$A$5:$A$1048576,0)+0,21))</f>
        <v/>
      </c>
      <c r="R847" s="61"/>
      <c r="S847" s="61"/>
      <c r="T847" s="61"/>
      <c r="U847" s="61"/>
      <c r="V847" s="61"/>
      <c r="W847" s="61"/>
      <c r="X847" s="61"/>
      <c r="Y847" s="61"/>
      <c r="Z847" s="260" t="str">
        <f t="shared" si="42"/>
        <v/>
      </c>
      <c r="AA847" s="260" t="str">
        <f t="shared" si="43"/>
        <v/>
      </c>
      <c r="AB847" s="260" t="str" cm="1">
        <f t="array" ref="AB847">IFERROR(IF(A847="","",INDEX(근로조건!$A$5:$Z$1048576,MATCH(A847,근로조건!$A$5:$A$1048576,0)+0,17)-INDEX(근로조건!$A$5:$Z$1048576,MATCH(A847,근로조건!$A$5:$A$1048576,0)+0,11))*B847,"")</f>
        <v/>
      </c>
      <c r="AC847" s="260" t="str">
        <f t="shared" si="44"/>
        <v/>
      </c>
      <c r="AD847" s="260" t="str" cm="1">
        <f t="array" ref="AD847">IFERROR(IF(A847="","",INDEX(근로조건!$A$5:$L$1048576,MATCH(A847,근로조건!$A$5:$A$1048576,0)+0,12))*B847,"")</f>
        <v/>
      </c>
      <c r="AE847" s="261" t="str" cm="1">
        <f t="array" ref="AE847">IF(A847="","",INDEX(근로조건!$A$5:$AF$1048576,MATCH(A847,근로조건!$A$5:$A$1048576,0)+0,13))</f>
        <v/>
      </c>
      <c r="AF847" s="262" t="str" cm="1">
        <f t="array" ref="AF847">IF(A847="","",INDEX(근로조건!$A$5:$AF$1048576,MATCH(A847,근로조건!$A$5:$A$1048576,0)+0,14))</f>
        <v/>
      </c>
      <c r="AG847" s="261" t="str" cm="1">
        <f t="array" ref="AG847">IF(A847="","",INDEX(근로조건!$A$5:$AF$1048576,MATCH(A847,근로조건!$A$5:$A$1048576,0)+0,11))</f>
        <v/>
      </c>
      <c r="AH847" s="261" t="str" cm="1">
        <f t="array" ref="AH847">IF(A847="","",INDEX(근로조건!$A$5:$AF$1048576,MATCH(A847,근로조건!$A$5:$A$1048576,0)+0,19))</f>
        <v/>
      </c>
      <c r="AI847" s="262" t="str" cm="1">
        <f t="array" ref="AI847">IF(A847="","",INDEX(근로조건!$A$5:$AF$1048576,MATCH(A847,근로조건!$A$5:$A$1048576,0)+0,17))</f>
        <v/>
      </c>
      <c r="AJ847" s="253"/>
      <c r="AK847" s="253"/>
      <c r="AL847" s="253" t="str" cm="1">
        <f t="array" ref="AL847">IF(A847="","",INDEX(근로조건!$A$5:$AF$1048576,MATCH(A847,근로조건!$A$5:$A$1048576,0)+0,20))</f>
        <v/>
      </c>
      <c r="AM847" s="253"/>
      <c r="AN847" s="253"/>
      <c r="AO847" s="253"/>
      <c r="AP847" s="260"/>
      <c r="AQ847" s="123"/>
      <c r="AR847" s="166"/>
      <c r="AS847" s="267"/>
      <c r="AT847" s="266"/>
      <c r="AU847" s="266"/>
      <c r="AV847" s="266"/>
    </row>
    <row r="848" spans="1:48" x14ac:dyDescent="0.3">
      <c r="A848" s="52"/>
      <c r="B848" s="54"/>
      <c r="C848" s="53"/>
      <c r="D848" s="53"/>
      <c r="E848" s="53"/>
      <c r="F848" s="57"/>
      <c r="G848" s="57"/>
      <c r="H848" s="52"/>
      <c r="I848" s="53"/>
      <c r="J848" s="53"/>
      <c r="K848" s="95"/>
      <c r="L848" s="52"/>
      <c r="M848" s="52"/>
      <c r="N848" s="54"/>
      <c r="O848" s="254" t="str" cm="1">
        <f t="array" ref="O848">IF(A848="","",INDEX(근로조건!$A$5:$Y$1048576,MATCH(A848,근로조건!$A$5:$A$1048576,0)+0,15))</f>
        <v/>
      </c>
      <c r="P848" s="255" t="str" cm="1">
        <f t="array" ref="P848">IF(A848="","",INDEX(근로조건!$A$5:$Y$1048576,MATCH(A848,근로조건!$A$5:$A$1048576,0)+0,16))</f>
        <v/>
      </c>
      <c r="Q848" s="256" t="str" cm="1">
        <f t="array" ref="Q848">IF(A848="","",INDEX(근로조건!$A$5:$ZZ$1048576,MATCH(A848,근로조건!$A$5:$A$1048576,0)+0,21))</f>
        <v/>
      </c>
      <c r="R848" s="61"/>
      <c r="S848" s="61"/>
      <c r="T848" s="61"/>
      <c r="U848" s="61"/>
      <c r="V848" s="61"/>
      <c r="W848" s="61"/>
      <c r="X848" s="61"/>
      <c r="Y848" s="61"/>
      <c r="Z848" s="260" t="str">
        <f t="shared" si="42"/>
        <v/>
      </c>
      <c r="AA848" s="260" t="str">
        <f t="shared" si="43"/>
        <v/>
      </c>
      <c r="AB848" s="260" t="str" cm="1">
        <f t="array" ref="AB848">IFERROR(IF(A848="","",INDEX(근로조건!$A$5:$Z$1048576,MATCH(A848,근로조건!$A$5:$A$1048576,0)+0,17)-INDEX(근로조건!$A$5:$Z$1048576,MATCH(A848,근로조건!$A$5:$A$1048576,0)+0,11))*B848,"")</f>
        <v/>
      </c>
      <c r="AC848" s="260" t="str">
        <f t="shared" si="44"/>
        <v/>
      </c>
      <c r="AD848" s="260" t="str" cm="1">
        <f t="array" ref="AD848">IFERROR(IF(A848="","",INDEX(근로조건!$A$5:$L$1048576,MATCH(A848,근로조건!$A$5:$A$1048576,0)+0,12))*B848,"")</f>
        <v/>
      </c>
      <c r="AE848" s="261" t="str" cm="1">
        <f t="array" ref="AE848">IF(A848="","",INDEX(근로조건!$A$5:$AF$1048576,MATCH(A848,근로조건!$A$5:$A$1048576,0)+0,13))</f>
        <v/>
      </c>
      <c r="AF848" s="262" t="str" cm="1">
        <f t="array" ref="AF848">IF(A848="","",INDEX(근로조건!$A$5:$AF$1048576,MATCH(A848,근로조건!$A$5:$A$1048576,0)+0,14))</f>
        <v/>
      </c>
      <c r="AG848" s="261" t="str" cm="1">
        <f t="array" ref="AG848">IF(A848="","",INDEX(근로조건!$A$5:$AF$1048576,MATCH(A848,근로조건!$A$5:$A$1048576,0)+0,11))</f>
        <v/>
      </c>
      <c r="AH848" s="261" t="str" cm="1">
        <f t="array" ref="AH848">IF(A848="","",INDEX(근로조건!$A$5:$AF$1048576,MATCH(A848,근로조건!$A$5:$A$1048576,0)+0,19))</f>
        <v/>
      </c>
      <c r="AI848" s="262" t="str" cm="1">
        <f t="array" ref="AI848">IF(A848="","",INDEX(근로조건!$A$5:$AF$1048576,MATCH(A848,근로조건!$A$5:$A$1048576,0)+0,17))</f>
        <v/>
      </c>
      <c r="AJ848" s="253"/>
      <c r="AK848" s="253"/>
      <c r="AL848" s="253" t="str" cm="1">
        <f t="array" ref="AL848">IF(A848="","",INDEX(근로조건!$A$5:$AF$1048576,MATCH(A848,근로조건!$A$5:$A$1048576,0)+0,20))</f>
        <v/>
      </c>
      <c r="AM848" s="253"/>
      <c r="AN848" s="253"/>
      <c r="AO848" s="253"/>
      <c r="AP848" s="260"/>
      <c r="AQ848" s="123"/>
      <c r="AR848" s="166"/>
      <c r="AS848" s="267"/>
      <c r="AT848" s="266"/>
      <c r="AU848" s="266"/>
      <c r="AV848" s="266"/>
    </row>
    <row r="849" spans="1:48" x14ac:dyDescent="0.3">
      <c r="A849" s="52"/>
      <c r="B849" s="54"/>
      <c r="C849" s="53"/>
      <c r="D849" s="53"/>
      <c r="E849" s="53"/>
      <c r="F849" s="57"/>
      <c r="G849" s="57"/>
      <c r="H849" s="52"/>
      <c r="I849" s="53"/>
      <c r="J849" s="53"/>
      <c r="K849" s="95"/>
      <c r="L849" s="52"/>
      <c r="M849" s="52"/>
      <c r="N849" s="54"/>
      <c r="O849" s="254" t="str" cm="1">
        <f t="array" ref="O849">IF(A849="","",INDEX(근로조건!$A$5:$Y$1048576,MATCH(A849,근로조건!$A$5:$A$1048576,0)+0,15))</f>
        <v/>
      </c>
      <c r="P849" s="255" t="str" cm="1">
        <f t="array" ref="P849">IF(A849="","",INDEX(근로조건!$A$5:$Y$1048576,MATCH(A849,근로조건!$A$5:$A$1048576,0)+0,16))</f>
        <v/>
      </c>
      <c r="Q849" s="256" t="str" cm="1">
        <f t="array" ref="Q849">IF(A849="","",INDEX(근로조건!$A$5:$ZZ$1048576,MATCH(A849,근로조건!$A$5:$A$1048576,0)+0,21))</f>
        <v/>
      </c>
      <c r="R849" s="61"/>
      <c r="S849" s="61"/>
      <c r="T849" s="61"/>
      <c r="U849" s="61"/>
      <c r="V849" s="61"/>
      <c r="W849" s="61"/>
      <c r="X849" s="61"/>
      <c r="Y849" s="61"/>
      <c r="Z849" s="260" t="str">
        <f t="shared" si="42"/>
        <v/>
      </c>
      <c r="AA849" s="260" t="str">
        <f t="shared" si="43"/>
        <v/>
      </c>
      <c r="AB849" s="260" t="str" cm="1">
        <f t="array" ref="AB849">IFERROR(IF(A849="","",INDEX(근로조건!$A$5:$Z$1048576,MATCH(A849,근로조건!$A$5:$A$1048576,0)+0,17)-INDEX(근로조건!$A$5:$Z$1048576,MATCH(A849,근로조건!$A$5:$A$1048576,0)+0,11))*B849,"")</f>
        <v/>
      </c>
      <c r="AC849" s="260" t="str">
        <f t="shared" si="44"/>
        <v/>
      </c>
      <c r="AD849" s="260" t="str" cm="1">
        <f t="array" ref="AD849">IFERROR(IF(A849="","",INDEX(근로조건!$A$5:$L$1048576,MATCH(A849,근로조건!$A$5:$A$1048576,0)+0,12))*B849,"")</f>
        <v/>
      </c>
      <c r="AE849" s="261" t="str" cm="1">
        <f t="array" ref="AE849">IF(A849="","",INDEX(근로조건!$A$5:$AF$1048576,MATCH(A849,근로조건!$A$5:$A$1048576,0)+0,13))</f>
        <v/>
      </c>
      <c r="AF849" s="262" t="str" cm="1">
        <f t="array" ref="AF849">IF(A849="","",INDEX(근로조건!$A$5:$AF$1048576,MATCH(A849,근로조건!$A$5:$A$1048576,0)+0,14))</f>
        <v/>
      </c>
      <c r="AG849" s="261" t="str" cm="1">
        <f t="array" ref="AG849">IF(A849="","",INDEX(근로조건!$A$5:$AF$1048576,MATCH(A849,근로조건!$A$5:$A$1048576,0)+0,11))</f>
        <v/>
      </c>
      <c r="AH849" s="261" t="str" cm="1">
        <f t="array" ref="AH849">IF(A849="","",INDEX(근로조건!$A$5:$AF$1048576,MATCH(A849,근로조건!$A$5:$A$1048576,0)+0,19))</f>
        <v/>
      </c>
      <c r="AI849" s="262" t="str" cm="1">
        <f t="array" ref="AI849">IF(A849="","",INDEX(근로조건!$A$5:$AF$1048576,MATCH(A849,근로조건!$A$5:$A$1048576,0)+0,17))</f>
        <v/>
      </c>
      <c r="AJ849" s="253"/>
      <c r="AK849" s="253"/>
      <c r="AL849" s="253" t="str" cm="1">
        <f t="array" ref="AL849">IF(A849="","",INDEX(근로조건!$A$5:$AF$1048576,MATCH(A849,근로조건!$A$5:$A$1048576,0)+0,20))</f>
        <v/>
      </c>
      <c r="AM849" s="253"/>
      <c r="AN849" s="253"/>
      <c r="AO849" s="253"/>
      <c r="AP849" s="260"/>
      <c r="AQ849" s="123"/>
      <c r="AR849" s="166"/>
      <c r="AS849" s="267"/>
      <c r="AT849" s="266"/>
      <c r="AU849" s="266"/>
      <c r="AV849" s="266"/>
    </row>
    <row r="850" spans="1:48" x14ac:dyDescent="0.3">
      <c r="A850" s="52"/>
      <c r="B850" s="54"/>
      <c r="C850" s="53"/>
      <c r="D850" s="53"/>
      <c r="E850" s="53"/>
      <c r="F850" s="57"/>
      <c r="G850" s="57"/>
      <c r="H850" s="52"/>
      <c r="I850" s="53"/>
      <c r="J850" s="53"/>
      <c r="K850" s="95"/>
      <c r="L850" s="52"/>
      <c r="M850" s="52"/>
      <c r="N850" s="54"/>
      <c r="O850" s="254" t="str" cm="1">
        <f t="array" ref="O850">IF(A850="","",INDEX(근로조건!$A$5:$Y$1048576,MATCH(A850,근로조건!$A$5:$A$1048576,0)+0,15))</f>
        <v/>
      </c>
      <c r="P850" s="255" t="str" cm="1">
        <f t="array" ref="P850">IF(A850="","",INDEX(근로조건!$A$5:$Y$1048576,MATCH(A850,근로조건!$A$5:$A$1048576,0)+0,16))</f>
        <v/>
      </c>
      <c r="Q850" s="256" t="str" cm="1">
        <f t="array" ref="Q850">IF(A850="","",INDEX(근로조건!$A$5:$ZZ$1048576,MATCH(A850,근로조건!$A$5:$A$1048576,0)+0,21))</f>
        <v/>
      </c>
      <c r="R850" s="61"/>
      <c r="S850" s="61"/>
      <c r="T850" s="61"/>
      <c r="U850" s="61"/>
      <c r="V850" s="61"/>
      <c r="W850" s="61"/>
      <c r="X850" s="61"/>
      <c r="Y850" s="61"/>
      <c r="Z850" s="260" t="str">
        <f t="shared" si="42"/>
        <v/>
      </c>
      <c r="AA850" s="260" t="str">
        <f t="shared" si="43"/>
        <v/>
      </c>
      <c r="AB850" s="260" t="str" cm="1">
        <f t="array" ref="AB850">IFERROR(IF(A850="","",INDEX(근로조건!$A$5:$Z$1048576,MATCH(A850,근로조건!$A$5:$A$1048576,0)+0,17)-INDEX(근로조건!$A$5:$Z$1048576,MATCH(A850,근로조건!$A$5:$A$1048576,0)+0,11))*B850,"")</f>
        <v/>
      </c>
      <c r="AC850" s="260" t="str">
        <f t="shared" si="44"/>
        <v/>
      </c>
      <c r="AD850" s="260" t="str" cm="1">
        <f t="array" ref="AD850">IFERROR(IF(A850="","",INDEX(근로조건!$A$5:$L$1048576,MATCH(A850,근로조건!$A$5:$A$1048576,0)+0,12))*B850,"")</f>
        <v/>
      </c>
      <c r="AE850" s="261" t="str" cm="1">
        <f t="array" ref="AE850">IF(A850="","",INDEX(근로조건!$A$5:$AF$1048576,MATCH(A850,근로조건!$A$5:$A$1048576,0)+0,13))</f>
        <v/>
      </c>
      <c r="AF850" s="262" t="str" cm="1">
        <f t="array" ref="AF850">IF(A850="","",INDEX(근로조건!$A$5:$AF$1048576,MATCH(A850,근로조건!$A$5:$A$1048576,0)+0,14))</f>
        <v/>
      </c>
      <c r="AG850" s="261" t="str" cm="1">
        <f t="array" ref="AG850">IF(A850="","",INDEX(근로조건!$A$5:$AF$1048576,MATCH(A850,근로조건!$A$5:$A$1048576,0)+0,11))</f>
        <v/>
      </c>
      <c r="AH850" s="261" t="str" cm="1">
        <f t="array" ref="AH850">IF(A850="","",INDEX(근로조건!$A$5:$AF$1048576,MATCH(A850,근로조건!$A$5:$A$1048576,0)+0,19))</f>
        <v/>
      </c>
      <c r="AI850" s="262" t="str" cm="1">
        <f t="array" ref="AI850">IF(A850="","",INDEX(근로조건!$A$5:$AF$1048576,MATCH(A850,근로조건!$A$5:$A$1048576,0)+0,17))</f>
        <v/>
      </c>
      <c r="AJ850" s="253"/>
      <c r="AK850" s="253"/>
      <c r="AL850" s="253" t="str" cm="1">
        <f t="array" ref="AL850">IF(A850="","",INDEX(근로조건!$A$5:$AF$1048576,MATCH(A850,근로조건!$A$5:$A$1048576,0)+0,20))</f>
        <v/>
      </c>
      <c r="AM850" s="253"/>
      <c r="AN850" s="253"/>
      <c r="AO850" s="253"/>
      <c r="AP850" s="260"/>
      <c r="AQ850" s="123"/>
      <c r="AR850" s="166"/>
      <c r="AS850" s="267"/>
      <c r="AT850" s="266"/>
      <c r="AU850" s="266"/>
      <c r="AV850" s="266"/>
    </row>
    <row r="851" spans="1:48" x14ac:dyDescent="0.3">
      <c r="A851" s="52"/>
      <c r="B851" s="54"/>
      <c r="C851" s="53"/>
      <c r="D851" s="53"/>
      <c r="E851" s="53"/>
      <c r="F851" s="57"/>
      <c r="G851" s="57"/>
      <c r="H851" s="52"/>
      <c r="I851" s="53"/>
      <c r="J851" s="53"/>
      <c r="K851" s="95"/>
      <c r="L851" s="52"/>
      <c r="M851" s="52"/>
      <c r="N851" s="54"/>
      <c r="O851" s="254" t="str" cm="1">
        <f t="array" ref="O851">IF(A851="","",INDEX(근로조건!$A$5:$Y$1048576,MATCH(A851,근로조건!$A$5:$A$1048576,0)+0,15))</f>
        <v/>
      </c>
      <c r="P851" s="255" t="str" cm="1">
        <f t="array" ref="P851">IF(A851="","",INDEX(근로조건!$A$5:$Y$1048576,MATCH(A851,근로조건!$A$5:$A$1048576,0)+0,16))</f>
        <v/>
      </c>
      <c r="Q851" s="256" t="str" cm="1">
        <f t="array" ref="Q851">IF(A851="","",INDEX(근로조건!$A$5:$ZZ$1048576,MATCH(A851,근로조건!$A$5:$A$1048576,0)+0,21))</f>
        <v/>
      </c>
      <c r="R851" s="61"/>
      <c r="S851" s="61"/>
      <c r="T851" s="61"/>
      <c r="U851" s="61"/>
      <c r="V851" s="61"/>
      <c r="W851" s="61"/>
      <c r="X851" s="61"/>
      <c r="Y851" s="61"/>
      <c r="Z851" s="260" t="str">
        <f t="shared" si="42"/>
        <v/>
      </c>
      <c r="AA851" s="260" t="str">
        <f t="shared" si="43"/>
        <v/>
      </c>
      <c r="AB851" s="260" t="str" cm="1">
        <f t="array" ref="AB851">IFERROR(IF(A851="","",INDEX(근로조건!$A$5:$Z$1048576,MATCH(A851,근로조건!$A$5:$A$1048576,0)+0,17)-INDEX(근로조건!$A$5:$Z$1048576,MATCH(A851,근로조건!$A$5:$A$1048576,0)+0,11))*B851,"")</f>
        <v/>
      </c>
      <c r="AC851" s="260" t="str">
        <f t="shared" si="44"/>
        <v/>
      </c>
      <c r="AD851" s="260" t="str" cm="1">
        <f t="array" ref="AD851">IFERROR(IF(A851="","",INDEX(근로조건!$A$5:$L$1048576,MATCH(A851,근로조건!$A$5:$A$1048576,0)+0,12))*B851,"")</f>
        <v/>
      </c>
      <c r="AE851" s="261" t="str" cm="1">
        <f t="array" ref="AE851">IF(A851="","",INDEX(근로조건!$A$5:$AF$1048576,MATCH(A851,근로조건!$A$5:$A$1048576,0)+0,13))</f>
        <v/>
      </c>
      <c r="AF851" s="262" t="str" cm="1">
        <f t="array" ref="AF851">IF(A851="","",INDEX(근로조건!$A$5:$AF$1048576,MATCH(A851,근로조건!$A$5:$A$1048576,0)+0,14))</f>
        <v/>
      </c>
      <c r="AG851" s="261" t="str" cm="1">
        <f t="array" ref="AG851">IF(A851="","",INDEX(근로조건!$A$5:$AF$1048576,MATCH(A851,근로조건!$A$5:$A$1048576,0)+0,11))</f>
        <v/>
      </c>
      <c r="AH851" s="261" t="str" cm="1">
        <f t="array" ref="AH851">IF(A851="","",INDEX(근로조건!$A$5:$AF$1048576,MATCH(A851,근로조건!$A$5:$A$1048576,0)+0,19))</f>
        <v/>
      </c>
      <c r="AI851" s="262" t="str" cm="1">
        <f t="array" ref="AI851">IF(A851="","",INDEX(근로조건!$A$5:$AF$1048576,MATCH(A851,근로조건!$A$5:$A$1048576,0)+0,17))</f>
        <v/>
      </c>
      <c r="AJ851" s="253"/>
      <c r="AK851" s="253"/>
      <c r="AL851" s="253" t="str" cm="1">
        <f t="array" ref="AL851">IF(A851="","",INDEX(근로조건!$A$5:$AF$1048576,MATCH(A851,근로조건!$A$5:$A$1048576,0)+0,20))</f>
        <v/>
      </c>
      <c r="AM851" s="253"/>
      <c r="AN851" s="253"/>
      <c r="AO851" s="253"/>
      <c r="AP851" s="260"/>
      <c r="AQ851" s="123"/>
      <c r="AR851" s="166"/>
      <c r="AS851" s="267"/>
      <c r="AT851" s="266"/>
      <c r="AU851" s="266"/>
      <c r="AV851" s="266"/>
    </row>
    <row r="852" spans="1:48" x14ac:dyDescent="0.3">
      <c r="A852" s="52"/>
      <c r="B852" s="54"/>
      <c r="C852" s="53"/>
      <c r="D852" s="53"/>
      <c r="E852" s="53"/>
      <c r="F852" s="57"/>
      <c r="G852" s="57"/>
      <c r="H852" s="52"/>
      <c r="I852" s="53"/>
      <c r="J852" s="53"/>
      <c r="K852" s="95"/>
      <c r="L852" s="52"/>
      <c r="M852" s="52"/>
      <c r="N852" s="54"/>
      <c r="O852" s="254" t="str" cm="1">
        <f t="array" ref="O852">IF(A852="","",INDEX(근로조건!$A$5:$Y$1048576,MATCH(A852,근로조건!$A$5:$A$1048576,0)+0,15))</f>
        <v/>
      </c>
      <c r="P852" s="255" t="str" cm="1">
        <f t="array" ref="P852">IF(A852="","",INDEX(근로조건!$A$5:$Y$1048576,MATCH(A852,근로조건!$A$5:$A$1048576,0)+0,16))</f>
        <v/>
      </c>
      <c r="Q852" s="256" t="str" cm="1">
        <f t="array" ref="Q852">IF(A852="","",INDEX(근로조건!$A$5:$ZZ$1048576,MATCH(A852,근로조건!$A$5:$A$1048576,0)+0,21))</f>
        <v/>
      </c>
      <c r="R852" s="61"/>
      <c r="S852" s="61"/>
      <c r="T852" s="61"/>
      <c r="U852" s="61"/>
      <c r="V852" s="61"/>
      <c r="W852" s="61"/>
      <c r="X852" s="61"/>
      <c r="Y852" s="61"/>
      <c r="Z852" s="260" t="str">
        <f t="shared" si="42"/>
        <v/>
      </c>
      <c r="AA852" s="260" t="str">
        <f t="shared" si="43"/>
        <v/>
      </c>
      <c r="AB852" s="260" t="str" cm="1">
        <f t="array" ref="AB852">IFERROR(IF(A852="","",INDEX(근로조건!$A$5:$Z$1048576,MATCH(A852,근로조건!$A$5:$A$1048576,0)+0,17)-INDEX(근로조건!$A$5:$Z$1048576,MATCH(A852,근로조건!$A$5:$A$1048576,0)+0,11))*B852,"")</f>
        <v/>
      </c>
      <c r="AC852" s="260" t="str">
        <f t="shared" si="44"/>
        <v/>
      </c>
      <c r="AD852" s="260" t="str" cm="1">
        <f t="array" ref="AD852">IFERROR(IF(A852="","",INDEX(근로조건!$A$5:$L$1048576,MATCH(A852,근로조건!$A$5:$A$1048576,0)+0,12))*B852,"")</f>
        <v/>
      </c>
      <c r="AE852" s="261" t="str" cm="1">
        <f t="array" ref="AE852">IF(A852="","",INDEX(근로조건!$A$5:$AF$1048576,MATCH(A852,근로조건!$A$5:$A$1048576,0)+0,13))</f>
        <v/>
      </c>
      <c r="AF852" s="262" t="str" cm="1">
        <f t="array" ref="AF852">IF(A852="","",INDEX(근로조건!$A$5:$AF$1048576,MATCH(A852,근로조건!$A$5:$A$1048576,0)+0,14))</f>
        <v/>
      </c>
      <c r="AG852" s="261" t="str" cm="1">
        <f t="array" ref="AG852">IF(A852="","",INDEX(근로조건!$A$5:$AF$1048576,MATCH(A852,근로조건!$A$5:$A$1048576,0)+0,11))</f>
        <v/>
      </c>
      <c r="AH852" s="261" t="str" cm="1">
        <f t="array" ref="AH852">IF(A852="","",INDEX(근로조건!$A$5:$AF$1048576,MATCH(A852,근로조건!$A$5:$A$1048576,0)+0,19))</f>
        <v/>
      </c>
      <c r="AI852" s="262" t="str" cm="1">
        <f t="array" ref="AI852">IF(A852="","",INDEX(근로조건!$A$5:$AF$1048576,MATCH(A852,근로조건!$A$5:$A$1048576,0)+0,17))</f>
        <v/>
      </c>
      <c r="AJ852" s="253"/>
      <c r="AK852" s="253"/>
      <c r="AL852" s="253" t="str" cm="1">
        <f t="array" ref="AL852">IF(A852="","",INDEX(근로조건!$A$5:$AF$1048576,MATCH(A852,근로조건!$A$5:$A$1048576,0)+0,20))</f>
        <v/>
      </c>
      <c r="AM852" s="253"/>
      <c r="AN852" s="253"/>
      <c r="AO852" s="253"/>
      <c r="AP852" s="260"/>
      <c r="AQ852" s="123"/>
      <c r="AR852" s="166"/>
      <c r="AS852" s="267"/>
      <c r="AT852" s="266"/>
      <c r="AU852" s="266"/>
      <c r="AV852" s="266"/>
    </row>
    <row r="853" spans="1:48" x14ac:dyDescent="0.3">
      <c r="A853" s="52"/>
      <c r="B853" s="54"/>
      <c r="C853" s="53"/>
      <c r="D853" s="53"/>
      <c r="E853" s="53"/>
      <c r="F853" s="57"/>
      <c r="G853" s="57"/>
      <c r="H853" s="52"/>
      <c r="I853" s="53"/>
      <c r="J853" s="53"/>
      <c r="K853" s="95"/>
      <c r="L853" s="52"/>
      <c r="M853" s="52"/>
      <c r="N853" s="54"/>
      <c r="O853" s="254" t="str" cm="1">
        <f t="array" ref="O853">IF(A853="","",INDEX(근로조건!$A$5:$Y$1048576,MATCH(A853,근로조건!$A$5:$A$1048576,0)+0,15))</f>
        <v/>
      </c>
      <c r="P853" s="255" t="str" cm="1">
        <f t="array" ref="P853">IF(A853="","",INDEX(근로조건!$A$5:$Y$1048576,MATCH(A853,근로조건!$A$5:$A$1048576,0)+0,16))</f>
        <v/>
      </c>
      <c r="Q853" s="256" t="str" cm="1">
        <f t="array" ref="Q853">IF(A853="","",INDEX(근로조건!$A$5:$ZZ$1048576,MATCH(A853,근로조건!$A$5:$A$1048576,0)+0,21))</f>
        <v/>
      </c>
      <c r="R853" s="61"/>
      <c r="S853" s="61"/>
      <c r="T853" s="61"/>
      <c r="U853" s="61"/>
      <c r="V853" s="61"/>
      <c r="W853" s="61"/>
      <c r="X853" s="61"/>
      <c r="Y853" s="61"/>
      <c r="Z853" s="260" t="str">
        <f t="shared" si="42"/>
        <v/>
      </c>
      <c r="AA853" s="260" t="str">
        <f t="shared" si="43"/>
        <v/>
      </c>
      <c r="AB853" s="260" t="str" cm="1">
        <f t="array" ref="AB853">IFERROR(IF(A853="","",INDEX(근로조건!$A$5:$Z$1048576,MATCH(A853,근로조건!$A$5:$A$1048576,0)+0,17)-INDEX(근로조건!$A$5:$Z$1048576,MATCH(A853,근로조건!$A$5:$A$1048576,0)+0,11))*B853,"")</f>
        <v/>
      </c>
      <c r="AC853" s="260" t="str">
        <f t="shared" si="44"/>
        <v/>
      </c>
      <c r="AD853" s="260" t="str" cm="1">
        <f t="array" ref="AD853">IFERROR(IF(A853="","",INDEX(근로조건!$A$5:$L$1048576,MATCH(A853,근로조건!$A$5:$A$1048576,0)+0,12))*B853,"")</f>
        <v/>
      </c>
      <c r="AE853" s="261" t="str" cm="1">
        <f t="array" ref="AE853">IF(A853="","",INDEX(근로조건!$A$5:$AF$1048576,MATCH(A853,근로조건!$A$5:$A$1048576,0)+0,13))</f>
        <v/>
      </c>
      <c r="AF853" s="262" t="str" cm="1">
        <f t="array" ref="AF853">IF(A853="","",INDEX(근로조건!$A$5:$AF$1048576,MATCH(A853,근로조건!$A$5:$A$1048576,0)+0,14))</f>
        <v/>
      </c>
      <c r="AG853" s="261" t="str" cm="1">
        <f t="array" ref="AG853">IF(A853="","",INDEX(근로조건!$A$5:$AF$1048576,MATCH(A853,근로조건!$A$5:$A$1048576,0)+0,11))</f>
        <v/>
      </c>
      <c r="AH853" s="261" t="str" cm="1">
        <f t="array" ref="AH853">IF(A853="","",INDEX(근로조건!$A$5:$AF$1048576,MATCH(A853,근로조건!$A$5:$A$1048576,0)+0,19))</f>
        <v/>
      </c>
      <c r="AI853" s="262" t="str" cm="1">
        <f t="array" ref="AI853">IF(A853="","",INDEX(근로조건!$A$5:$AF$1048576,MATCH(A853,근로조건!$A$5:$A$1048576,0)+0,17))</f>
        <v/>
      </c>
      <c r="AJ853" s="253"/>
      <c r="AK853" s="253"/>
      <c r="AL853" s="253" t="str" cm="1">
        <f t="array" ref="AL853">IF(A853="","",INDEX(근로조건!$A$5:$AF$1048576,MATCH(A853,근로조건!$A$5:$A$1048576,0)+0,20))</f>
        <v/>
      </c>
      <c r="AM853" s="253"/>
      <c r="AN853" s="253"/>
      <c r="AO853" s="253"/>
      <c r="AP853" s="260"/>
      <c r="AQ853" s="123"/>
      <c r="AR853" s="166"/>
      <c r="AS853" s="267"/>
      <c r="AT853" s="266"/>
      <c r="AU853" s="266"/>
      <c r="AV853" s="266"/>
    </row>
    <row r="854" spans="1:48" x14ac:dyDescent="0.3">
      <c r="A854" s="52"/>
      <c r="B854" s="54"/>
      <c r="C854" s="53"/>
      <c r="D854" s="53"/>
      <c r="E854" s="53"/>
      <c r="F854" s="57"/>
      <c r="G854" s="57"/>
      <c r="H854" s="52"/>
      <c r="I854" s="53"/>
      <c r="J854" s="53"/>
      <c r="K854" s="95"/>
      <c r="L854" s="52"/>
      <c r="M854" s="52"/>
      <c r="N854" s="54"/>
      <c r="O854" s="254" t="str" cm="1">
        <f t="array" ref="O854">IF(A854="","",INDEX(근로조건!$A$5:$Y$1048576,MATCH(A854,근로조건!$A$5:$A$1048576,0)+0,15))</f>
        <v/>
      </c>
      <c r="P854" s="255" t="str" cm="1">
        <f t="array" ref="P854">IF(A854="","",INDEX(근로조건!$A$5:$Y$1048576,MATCH(A854,근로조건!$A$5:$A$1048576,0)+0,16))</f>
        <v/>
      </c>
      <c r="Q854" s="256" t="str" cm="1">
        <f t="array" ref="Q854">IF(A854="","",INDEX(근로조건!$A$5:$ZZ$1048576,MATCH(A854,근로조건!$A$5:$A$1048576,0)+0,21))</f>
        <v/>
      </c>
      <c r="R854" s="61"/>
      <c r="S854" s="61"/>
      <c r="T854" s="61"/>
      <c r="U854" s="61"/>
      <c r="V854" s="61"/>
      <c r="W854" s="61"/>
      <c r="X854" s="61"/>
      <c r="Y854" s="61"/>
      <c r="Z854" s="260" t="str">
        <f t="shared" si="42"/>
        <v/>
      </c>
      <c r="AA854" s="260" t="str">
        <f t="shared" si="43"/>
        <v/>
      </c>
      <c r="AB854" s="260" t="str" cm="1">
        <f t="array" ref="AB854">IFERROR(IF(A854="","",INDEX(근로조건!$A$5:$Z$1048576,MATCH(A854,근로조건!$A$5:$A$1048576,0)+0,17)-INDEX(근로조건!$A$5:$Z$1048576,MATCH(A854,근로조건!$A$5:$A$1048576,0)+0,11))*B854,"")</f>
        <v/>
      </c>
      <c r="AC854" s="260" t="str">
        <f t="shared" si="44"/>
        <v/>
      </c>
      <c r="AD854" s="260" t="str" cm="1">
        <f t="array" ref="AD854">IFERROR(IF(A854="","",INDEX(근로조건!$A$5:$L$1048576,MATCH(A854,근로조건!$A$5:$A$1048576,0)+0,12))*B854,"")</f>
        <v/>
      </c>
      <c r="AE854" s="261" t="str" cm="1">
        <f t="array" ref="AE854">IF(A854="","",INDEX(근로조건!$A$5:$AF$1048576,MATCH(A854,근로조건!$A$5:$A$1048576,0)+0,13))</f>
        <v/>
      </c>
      <c r="AF854" s="262" t="str" cm="1">
        <f t="array" ref="AF854">IF(A854="","",INDEX(근로조건!$A$5:$AF$1048576,MATCH(A854,근로조건!$A$5:$A$1048576,0)+0,14))</f>
        <v/>
      </c>
      <c r="AG854" s="261" t="str" cm="1">
        <f t="array" ref="AG854">IF(A854="","",INDEX(근로조건!$A$5:$AF$1048576,MATCH(A854,근로조건!$A$5:$A$1048576,0)+0,11))</f>
        <v/>
      </c>
      <c r="AH854" s="261" t="str" cm="1">
        <f t="array" ref="AH854">IF(A854="","",INDEX(근로조건!$A$5:$AF$1048576,MATCH(A854,근로조건!$A$5:$A$1048576,0)+0,19))</f>
        <v/>
      </c>
      <c r="AI854" s="262" t="str" cm="1">
        <f t="array" ref="AI854">IF(A854="","",INDEX(근로조건!$A$5:$AF$1048576,MATCH(A854,근로조건!$A$5:$A$1048576,0)+0,17))</f>
        <v/>
      </c>
      <c r="AJ854" s="253"/>
      <c r="AK854" s="253"/>
      <c r="AL854" s="253" t="str" cm="1">
        <f t="array" ref="AL854">IF(A854="","",INDEX(근로조건!$A$5:$AF$1048576,MATCH(A854,근로조건!$A$5:$A$1048576,0)+0,20))</f>
        <v/>
      </c>
      <c r="AM854" s="253"/>
      <c r="AN854" s="253"/>
      <c r="AO854" s="253"/>
      <c r="AP854" s="260"/>
      <c r="AQ854" s="123"/>
      <c r="AR854" s="166"/>
      <c r="AS854" s="267"/>
      <c r="AT854" s="266"/>
      <c r="AU854" s="266"/>
      <c r="AV854" s="266"/>
    </row>
    <row r="855" spans="1:48" x14ac:dyDescent="0.3">
      <c r="A855" s="52"/>
      <c r="B855" s="54"/>
      <c r="C855" s="53"/>
      <c r="D855" s="53"/>
      <c r="E855" s="53"/>
      <c r="F855" s="57"/>
      <c r="G855" s="57"/>
      <c r="H855" s="52"/>
      <c r="I855" s="53"/>
      <c r="J855" s="53"/>
      <c r="K855" s="95"/>
      <c r="L855" s="52"/>
      <c r="M855" s="52"/>
      <c r="N855" s="54"/>
      <c r="O855" s="254" t="str" cm="1">
        <f t="array" ref="O855">IF(A855="","",INDEX(근로조건!$A$5:$Y$1048576,MATCH(A855,근로조건!$A$5:$A$1048576,0)+0,15))</f>
        <v/>
      </c>
      <c r="P855" s="255" t="str" cm="1">
        <f t="array" ref="P855">IF(A855="","",INDEX(근로조건!$A$5:$Y$1048576,MATCH(A855,근로조건!$A$5:$A$1048576,0)+0,16))</f>
        <v/>
      </c>
      <c r="Q855" s="256" t="str" cm="1">
        <f t="array" ref="Q855">IF(A855="","",INDEX(근로조건!$A$5:$ZZ$1048576,MATCH(A855,근로조건!$A$5:$A$1048576,0)+0,21))</f>
        <v/>
      </c>
      <c r="R855" s="61"/>
      <c r="S855" s="61"/>
      <c r="T855" s="61"/>
      <c r="U855" s="61"/>
      <c r="V855" s="61"/>
      <c r="W855" s="61"/>
      <c r="X855" s="61"/>
      <c r="Y855" s="61"/>
      <c r="Z855" s="260" t="str">
        <f t="shared" si="42"/>
        <v/>
      </c>
      <c r="AA855" s="260" t="str">
        <f t="shared" si="43"/>
        <v/>
      </c>
      <c r="AB855" s="260" t="str" cm="1">
        <f t="array" ref="AB855">IFERROR(IF(A855="","",INDEX(근로조건!$A$5:$Z$1048576,MATCH(A855,근로조건!$A$5:$A$1048576,0)+0,17)-INDEX(근로조건!$A$5:$Z$1048576,MATCH(A855,근로조건!$A$5:$A$1048576,0)+0,11))*B855,"")</f>
        <v/>
      </c>
      <c r="AC855" s="260" t="str">
        <f t="shared" si="44"/>
        <v/>
      </c>
      <c r="AD855" s="260" t="str" cm="1">
        <f t="array" ref="AD855">IFERROR(IF(A855="","",INDEX(근로조건!$A$5:$L$1048576,MATCH(A855,근로조건!$A$5:$A$1048576,0)+0,12))*B855,"")</f>
        <v/>
      </c>
      <c r="AE855" s="261" t="str" cm="1">
        <f t="array" ref="AE855">IF(A855="","",INDEX(근로조건!$A$5:$AF$1048576,MATCH(A855,근로조건!$A$5:$A$1048576,0)+0,13))</f>
        <v/>
      </c>
      <c r="AF855" s="262" t="str" cm="1">
        <f t="array" ref="AF855">IF(A855="","",INDEX(근로조건!$A$5:$AF$1048576,MATCH(A855,근로조건!$A$5:$A$1048576,0)+0,14))</f>
        <v/>
      </c>
      <c r="AG855" s="261" t="str" cm="1">
        <f t="array" ref="AG855">IF(A855="","",INDEX(근로조건!$A$5:$AF$1048576,MATCH(A855,근로조건!$A$5:$A$1048576,0)+0,11))</f>
        <v/>
      </c>
      <c r="AH855" s="261" t="str" cm="1">
        <f t="array" ref="AH855">IF(A855="","",INDEX(근로조건!$A$5:$AF$1048576,MATCH(A855,근로조건!$A$5:$A$1048576,0)+0,19))</f>
        <v/>
      </c>
      <c r="AI855" s="262" t="str" cm="1">
        <f t="array" ref="AI855">IF(A855="","",INDEX(근로조건!$A$5:$AF$1048576,MATCH(A855,근로조건!$A$5:$A$1048576,0)+0,17))</f>
        <v/>
      </c>
      <c r="AJ855" s="253"/>
      <c r="AK855" s="253"/>
      <c r="AL855" s="253" t="str" cm="1">
        <f t="array" ref="AL855">IF(A855="","",INDEX(근로조건!$A$5:$AF$1048576,MATCH(A855,근로조건!$A$5:$A$1048576,0)+0,20))</f>
        <v/>
      </c>
      <c r="AM855" s="253"/>
      <c r="AN855" s="253"/>
      <c r="AO855" s="253"/>
      <c r="AP855" s="260"/>
      <c r="AQ855" s="123"/>
      <c r="AR855" s="166"/>
      <c r="AS855" s="267"/>
      <c r="AT855" s="266"/>
      <c r="AU855" s="266"/>
      <c r="AV855" s="266"/>
    </row>
    <row r="856" spans="1:48" x14ac:dyDescent="0.3">
      <c r="A856" s="52"/>
      <c r="B856" s="54"/>
      <c r="C856" s="53"/>
      <c r="D856" s="53"/>
      <c r="E856" s="53"/>
      <c r="F856" s="57"/>
      <c r="G856" s="57"/>
      <c r="H856" s="52"/>
      <c r="I856" s="53"/>
      <c r="J856" s="53"/>
      <c r="K856" s="95"/>
      <c r="L856" s="52"/>
      <c r="M856" s="52"/>
      <c r="N856" s="54"/>
      <c r="O856" s="254" t="str" cm="1">
        <f t="array" ref="O856">IF(A856="","",INDEX(근로조건!$A$5:$Y$1048576,MATCH(A856,근로조건!$A$5:$A$1048576,0)+0,15))</f>
        <v/>
      </c>
      <c r="P856" s="255" t="str" cm="1">
        <f t="array" ref="P856">IF(A856="","",INDEX(근로조건!$A$5:$Y$1048576,MATCH(A856,근로조건!$A$5:$A$1048576,0)+0,16))</f>
        <v/>
      </c>
      <c r="Q856" s="256" t="str" cm="1">
        <f t="array" ref="Q856">IF(A856="","",INDEX(근로조건!$A$5:$ZZ$1048576,MATCH(A856,근로조건!$A$5:$A$1048576,0)+0,21))</f>
        <v/>
      </c>
      <c r="R856" s="61"/>
      <c r="S856" s="61"/>
      <c r="T856" s="61"/>
      <c r="U856" s="61"/>
      <c r="V856" s="61"/>
      <c r="W856" s="61"/>
      <c r="X856" s="61"/>
      <c r="Y856" s="61"/>
      <c r="Z856" s="260" t="str">
        <f t="shared" si="42"/>
        <v/>
      </c>
      <c r="AA856" s="260" t="str">
        <f t="shared" si="43"/>
        <v/>
      </c>
      <c r="AB856" s="260" t="str" cm="1">
        <f t="array" ref="AB856">IFERROR(IF(A856="","",INDEX(근로조건!$A$5:$Z$1048576,MATCH(A856,근로조건!$A$5:$A$1048576,0)+0,17)-INDEX(근로조건!$A$5:$Z$1048576,MATCH(A856,근로조건!$A$5:$A$1048576,0)+0,11))*B856,"")</f>
        <v/>
      </c>
      <c r="AC856" s="260" t="str">
        <f t="shared" si="44"/>
        <v/>
      </c>
      <c r="AD856" s="260" t="str" cm="1">
        <f t="array" ref="AD856">IFERROR(IF(A856="","",INDEX(근로조건!$A$5:$L$1048576,MATCH(A856,근로조건!$A$5:$A$1048576,0)+0,12))*B856,"")</f>
        <v/>
      </c>
      <c r="AE856" s="261" t="str" cm="1">
        <f t="array" ref="AE856">IF(A856="","",INDEX(근로조건!$A$5:$AF$1048576,MATCH(A856,근로조건!$A$5:$A$1048576,0)+0,13))</f>
        <v/>
      </c>
      <c r="AF856" s="262" t="str" cm="1">
        <f t="array" ref="AF856">IF(A856="","",INDEX(근로조건!$A$5:$AF$1048576,MATCH(A856,근로조건!$A$5:$A$1048576,0)+0,14))</f>
        <v/>
      </c>
      <c r="AG856" s="261" t="str" cm="1">
        <f t="array" ref="AG856">IF(A856="","",INDEX(근로조건!$A$5:$AF$1048576,MATCH(A856,근로조건!$A$5:$A$1048576,0)+0,11))</f>
        <v/>
      </c>
      <c r="AH856" s="261" t="str" cm="1">
        <f t="array" ref="AH856">IF(A856="","",INDEX(근로조건!$A$5:$AF$1048576,MATCH(A856,근로조건!$A$5:$A$1048576,0)+0,19))</f>
        <v/>
      </c>
      <c r="AI856" s="262" t="str" cm="1">
        <f t="array" ref="AI856">IF(A856="","",INDEX(근로조건!$A$5:$AF$1048576,MATCH(A856,근로조건!$A$5:$A$1048576,0)+0,17))</f>
        <v/>
      </c>
      <c r="AJ856" s="253"/>
      <c r="AK856" s="253"/>
      <c r="AL856" s="253" t="str" cm="1">
        <f t="array" ref="AL856">IF(A856="","",INDEX(근로조건!$A$5:$AF$1048576,MATCH(A856,근로조건!$A$5:$A$1048576,0)+0,20))</f>
        <v/>
      </c>
      <c r="AM856" s="253"/>
      <c r="AN856" s="253"/>
      <c r="AO856" s="253"/>
      <c r="AP856" s="260"/>
      <c r="AQ856" s="123"/>
      <c r="AR856" s="166"/>
      <c r="AS856" s="267"/>
      <c r="AT856" s="266"/>
      <c r="AU856" s="266"/>
      <c r="AV856" s="266"/>
    </row>
    <row r="857" spans="1:48" x14ac:dyDescent="0.3">
      <c r="A857" s="52"/>
      <c r="B857" s="54"/>
      <c r="C857" s="53"/>
      <c r="D857" s="53"/>
      <c r="E857" s="53"/>
      <c r="F857" s="57"/>
      <c r="G857" s="57"/>
      <c r="H857" s="52"/>
      <c r="I857" s="53"/>
      <c r="J857" s="53"/>
      <c r="K857" s="95"/>
      <c r="L857" s="52"/>
      <c r="M857" s="52"/>
      <c r="N857" s="54"/>
      <c r="O857" s="254" t="str" cm="1">
        <f t="array" ref="O857">IF(A857="","",INDEX(근로조건!$A$5:$Y$1048576,MATCH(A857,근로조건!$A$5:$A$1048576,0)+0,15))</f>
        <v/>
      </c>
      <c r="P857" s="255" t="str" cm="1">
        <f t="array" ref="P857">IF(A857="","",INDEX(근로조건!$A$5:$Y$1048576,MATCH(A857,근로조건!$A$5:$A$1048576,0)+0,16))</f>
        <v/>
      </c>
      <c r="Q857" s="256" t="str" cm="1">
        <f t="array" ref="Q857">IF(A857="","",INDEX(근로조건!$A$5:$ZZ$1048576,MATCH(A857,근로조건!$A$5:$A$1048576,0)+0,21))</f>
        <v/>
      </c>
      <c r="R857" s="61"/>
      <c r="S857" s="61"/>
      <c r="T857" s="61"/>
      <c r="U857" s="61"/>
      <c r="V857" s="61"/>
      <c r="W857" s="61"/>
      <c r="X857" s="61"/>
      <c r="Y857" s="61"/>
      <c r="Z857" s="260" t="str">
        <f t="shared" si="42"/>
        <v/>
      </c>
      <c r="AA857" s="260" t="str">
        <f t="shared" si="43"/>
        <v/>
      </c>
      <c r="AB857" s="260" t="str" cm="1">
        <f t="array" ref="AB857">IFERROR(IF(A857="","",INDEX(근로조건!$A$5:$Z$1048576,MATCH(A857,근로조건!$A$5:$A$1048576,0)+0,17)-INDEX(근로조건!$A$5:$Z$1048576,MATCH(A857,근로조건!$A$5:$A$1048576,0)+0,11))*B857,"")</f>
        <v/>
      </c>
      <c r="AC857" s="260" t="str">
        <f t="shared" si="44"/>
        <v/>
      </c>
      <c r="AD857" s="260" t="str" cm="1">
        <f t="array" ref="AD857">IFERROR(IF(A857="","",INDEX(근로조건!$A$5:$L$1048576,MATCH(A857,근로조건!$A$5:$A$1048576,0)+0,12))*B857,"")</f>
        <v/>
      </c>
      <c r="AE857" s="261" t="str" cm="1">
        <f t="array" ref="AE857">IF(A857="","",INDEX(근로조건!$A$5:$AF$1048576,MATCH(A857,근로조건!$A$5:$A$1048576,0)+0,13))</f>
        <v/>
      </c>
      <c r="AF857" s="262" t="str" cm="1">
        <f t="array" ref="AF857">IF(A857="","",INDEX(근로조건!$A$5:$AF$1048576,MATCH(A857,근로조건!$A$5:$A$1048576,0)+0,14))</f>
        <v/>
      </c>
      <c r="AG857" s="261" t="str" cm="1">
        <f t="array" ref="AG857">IF(A857="","",INDEX(근로조건!$A$5:$AF$1048576,MATCH(A857,근로조건!$A$5:$A$1048576,0)+0,11))</f>
        <v/>
      </c>
      <c r="AH857" s="261" t="str" cm="1">
        <f t="array" ref="AH857">IF(A857="","",INDEX(근로조건!$A$5:$AF$1048576,MATCH(A857,근로조건!$A$5:$A$1048576,0)+0,19))</f>
        <v/>
      </c>
      <c r="AI857" s="262" t="str" cm="1">
        <f t="array" ref="AI857">IF(A857="","",INDEX(근로조건!$A$5:$AF$1048576,MATCH(A857,근로조건!$A$5:$A$1048576,0)+0,17))</f>
        <v/>
      </c>
      <c r="AJ857" s="253"/>
      <c r="AK857" s="253"/>
      <c r="AL857" s="253" t="str" cm="1">
        <f t="array" ref="AL857">IF(A857="","",INDEX(근로조건!$A$5:$AF$1048576,MATCH(A857,근로조건!$A$5:$A$1048576,0)+0,20))</f>
        <v/>
      </c>
      <c r="AM857" s="253"/>
      <c r="AN857" s="253"/>
      <c r="AO857" s="253"/>
      <c r="AP857" s="260"/>
      <c r="AQ857" s="123"/>
      <c r="AR857" s="166"/>
      <c r="AS857" s="267"/>
      <c r="AT857" s="266"/>
      <c r="AU857" s="266"/>
      <c r="AV857" s="266"/>
    </row>
    <row r="858" spans="1:48" x14ac:dyDescent="0.3">
      <c r="A858" s="52"/>
      <c r="B858" s="54"/>
      <c r="C858" s="53"/>
      <c r="D858" s="53"/>
      <c r="E858" s="53"/>
      <c r="F858" s="57"/>
      <c r="G858" s="57"/>
      <c r="H858" s="52"/>
      <c r="I858" s="53"/>
      <c r="J858" s="53"/>
      <c r="K858" s="95"/>
      <c r="L858" s="52"/>
      <c r="M858" s="52"/>
      <c r="N858" s="54"/>
      <c r="O858" s="254" t="str" cm="1">
        <f t="array" ref="O858">IF(A858="","",INDEX(근로조건!$A$5:$Y$1048576,MATCH(A858,근로조건!$A$5:$A$1048576,0)+0,15))</f>
        <v/>
      </c>
      <c r="P858" s="255" t="str" cm="1">
        <f t="array" ref="P858">IF(A858="","",INDEX(근로조건!$A$5:$Y$1048576,MATCH(A858,근로조건!$A$5:$A$1048576,0)+0,16))</f>
        <v/>
      </c>
      <c r="Q858" s="256" t="str" cm="1">
        <f t="array" ref="Q858">IF(A858="","",INDEX(근로조건!$A$5:$ZZ$1048576,MATCH(A858,근로조건!$A$5:$A$1048576,0)+0,21))</f>
        <v/>
      </c>
      <c r="R858" s="61"/>
      <c r="S858" s="61"/>
      <c r="T858" s="61"/>
      <c r="U858" s="61"/>
      <c r="V858" s="61"/>
      <c r="W858" s="61"/>
      <c r="X858" s="61"/>
      <c r="Y858" s="61"/>
      <c r="Z858" s="260" t="str">
        <f t="shared" si="42"/>
        <v/>
      </c>
      <c r="AA858" s="260" t="str">
        <f t="shared" si="43"/>
        <v/>
      </c>
      <c r="AB858" s="260" t="str" cm="1">
        <f t="array" ref="AB858">IFERROR(IF(A858="","",INDEX(근로조건!$A$5:$Z$1048576,MATCH(A858,근로조건!$A$5:$A$1048576,0)+0,17)-INDEX(근로조건!$A$5:$Z$1048576,MATCH(A858,근로조건!$A$5:$A$1048576,0)+0,11))*B858,"")</f>
        <v/>
      </c>
      <c r="AC858" s="260" t="str">
        <f t="shared" si="44"/>
        <v/>
      </c>
      <c r="AD858" s="260" t="str" cm="1">
        <f t="array" ref="AD858">IFERROR(IF(A858="","",INDEX(근로조건!$A$5:$L$1048576,MATCH(A858,근로조건!$A$5:$A$1048576,0)+0,12))*B858,"")</f>
        <v/>
      </c>
      <c r="AE858" s="261" t="str" cm="1">
        <f t="array" ref="AE858">IF(A858="","",INDEX(근로조건!$A$5:$AF$1048576,MATCH(A858,근로조건!$A$5:$A$1048576,0)+0,13))</f>
        <v/>
      </c>
      <c r="AF858" s="262" t="str" cm="1">
        <f t="array" ref="AF858">IF(A858="","",INDEX(근로조건!$A$5:$AF$1048576,MATCH(A858,근로조건!$A$5:$A$1048576,0)+0,14))</f>
        <v/>
      </c>
      <c r="AG858" s="261" t="str" cm="1">
        <f t="array" ref="AG858">IF(A858="","",INDEX(근로조건!$A$5:$AF$1048576,MATCH(A858,근로조건!$A$5:$A$1048576,0)+0,11))</f>
        <v/>
      </c>
      <c r="AH858" s="261" t="str" cm="1">
        <f t="array" ref="AH858">IF(A858="","",INDEX(근로조건!$A$5:$AF$1048576,MATCH(A858,근로조건!$A$5:$A$1048576,0)+0,19))</f>
        <v/>
      </c>
      <c r="AI858" s="262" t="str" cm="1">
        <f t="array" ref="AI858">IF(A858="","",INDEX(근로조건!$A$5:$AF$1048576,MATCH(A858,근로조건!$A$5:$A$1048576,0)+0,17))</f>
        <v/>
      </c>
      <c r="AJ858" s="253"/>
      <c r="AK858" s="253"/>
      <c r="AL858" s="253" t="str" cm="1">
        <f t="array" ref="AL858">IF(A858="","",INDEX(근로조건!$A$5:$AF$1048576,MATCH(A858,근로조건!$A$5:$A$1048576,0)+0,20))</f>
        <v/>
      </c>
      <c r="AM858" s="253"/>
      <c r="AN858" s="253"/>
      <c r="AO858" s="253"/>
      <c r="AP858" s="260"/>
      <c r="AQ858" s="123"/>
      <c r="AR858" s="166"/>
      <c r="AS858" s="267"/>
      <c r="AT858" s="266"/>
      <c r="AU858" s="266"/>
      <c r="AV858" s="266"/>
    </row>
    <row r="859" spans="1:48" x14ac:dyDescent="0.3">
      <c r="A859" s="52"/>
      <c r="B859" s="54"/>
      <c r="C859" s="53"/>
      <c r="D859" s="53"/>
      <c r="E859" s="53"/>
      <c r="F859" s="57"/>
      <c r="G859" s="57"/>
      <c r="H859" s="52"/>
      <c r="I859" s="53"/>
      <c r="J859" s="53"/>
      <c r="K859" s="95"/>
      <c r="L859" s="52"/>
      <c r="M859" s="52"/>
      <c r="N859" s="54"/>
      <c r="O859" s="254" t="str" cm="1">
        <f t="array" ref="O859">IF(A859="","",INDEX(근로조건!$A$5:$Y$1048576,MATCH(A859,근로조건!$A$5:$A$1048576,0)+0,15))</f>
        <v/>
      </c>
      <c r="P859" s="255" t="str" cm="1">
        <f t="array" ref="P859">IF(A859="","",INDEX(근로조건!$A$5:$Y$1048576,MATCH(A859,근로조건!$A$5:$A$1048576,0)+0,16))</f>
        <v/>
      </c>
      <c r="Q859" s="256" t="str" cm="1">
        <f t="array" ref="Q859">IF(A859="","",INDEX(근로조건!$A$5:$ZZ$1048576,MATCH(A859,근로조건!$A$5:$A$1048576,0)+0,21))</f>
        <v/>
      </c>
      <c r="R859" s="61"/>
      <c r="S859" s="61"/>
      <c r="T859" s="61"/>
      <c r="U859" s="61"/>
      <c r="V859" s="61"/>
      <c r="W859" s="61"/>
      <c r="X859" s="61"/>
      <c r="Y859" s="61"/>
      <c r="Z859" s="260" t="str">
        <f t="shared" si="42"/>
        <v/>
      </c>
      <c r="AA859" s="260" t="str">
        <f t="shared" si="43"/>
        <v/>
      </c>
      <c r="AB859" s="260" t="str" cm="1">
        <f t="array" ref="AB859">IFERROR(IF(A859="","",INDEX(근로조건!$A$5:$Z$1048576,MATCH(A859,근로조건!$A$5:$A$1048576,0)+0,17)-INDEX(근로조건!$A$5:$Z$1048576,MATCH(A859,근로조건!$A$5:$A$1048576,0)+0,11))*B859,"")</f>
        <v/>
      </c>
      <c r="AC859" s="260" t="str">
        <f t="shared" si="44"/>
        <v/>
      </c>
      <c r="AD859" s="260" t="str" cm="1">
        <f t="array" ref="AD859">IFERROR(IF(A859="","",INDEX(근로조건!$A$5:$L$1048576,MATCH(A859,근로조건!$A$5:$A$1048576,0)+0,12))*B859,"")</f>
        <v/>
      </c>
      <c r="AE859" s="261" t="str" cm="1">
        <f t="array" ref="AE859">IF(A859="","",INDEX(근로조건!$A$5:$AF$1048576,MATCH(A859,근로조건!$A$5:$A$1048576,0)+0,13))</f>
        <v/>
      </c>
      <c r="AF859" s="262" t="str" cm="1">
        <f t="array" ref="AF859">IF(A859="","",INDEX(근로조건!$A$5:$AF$1048576,MATCH(A859,근로조건!$A$5:$A$1048576,0)+0,14))</f>
        <v/>
      </c>
      <c r="AG859" s="261" t="str" cm="1">
        <f t="array" ref="AG859">IF(A859="","",INDEX(근로조건!$A$5:$AF$1048576,MATCH(A859,근로조건!$A$5:$A$1048576,0)+0,11))</f>
        <v/>
      </c>
      <c r="AH859" s="261" t="str" cm="1">
        <f t="array" ref="AH859">IF(A859="","",INDEX(근로조건!$A$5:$AF$1048576,MATCH(A859,근로조건!$A$5:$A$1048576,0)+0,19))</f>
        <v/>
      </c>
      <c r="AI859" s="262" t="str" cm="1">
        <f t="array" ref="AI859">IF(A859="","",INDEX(근로조건!$A$5:$AF$1048576,MATCH(A859,근로조건!$A$5:$A$1048576,0)+0,17))</f>
        <v/>
      </c>
      <c r="AJ859" s="253"/>
      <c r="AK859" s="253"/>
      <c r="AL859" s="253" t="str" cm="1">
        <f t="array" ref="AL859">IF(A859="","",INDEX(근로조건!$A$5:$AF$1048576,MATCH(A859,근로조건!$A$5:$A$1048576,0)+0,20))</f>
        <v/>
      </c>
      <c r="AM859" s="253"/>
      <c r="AN859" s="253"/>
      <c r="AO859" s="253"/>
      <c r="AP859" s="260"/>
      <c r="AQ859" s="123"/>
      <c r="AR859" s="166"/>
      <c r="AS859" s="267"/>
      <c r="AT859" s="266"/>
      <c r="AU859" s="266"/>
      <c r="AV859" s="266"/>
    </row>
    <row r="860" spans="1:48" x14ac:dyDescent="0.3">
      <c r="A860" s="52"/>
      <c r="B860" s="54"/>
      <c r="C860" s="53"/>
      <c r="D860" s="53"/>
      <c r="E860" s="53"/>
      <c r="F860" s="57"/>
      <c r="G860" s="57"/>
      <c r="H860" s="52"/>
      <c r="I860" s="53"/>
      <c r="J860" s="53"/>
      <c r="K860" s="95"/>
      <c r="L860" s="52"/>
      <c r="M860" s="52"/>
      <c r="N860" s="54"/>
      <c r="O860" s="254" t="str" cm="1">
        <f t="array" ref="O860">IF(A860="","",INDEX(근로조건!$A$5:$Y$1048576,MATCH(A860,근로조건!$A$5:$A$1048576,0)+0,15))</f>
        <v/>
      </c>
      <c r="P860" s="255" t="str" cm="1">
        <f t="array" ref="P860">IF(A860="","",INDEX(근로조건!$A$5:$Y$1048576,MATCH(A860,근로조건!$A$5:$A$1048576,0)+0,16))</f>
        <v/>
      </c>
      <c r="Q860" s="256" t="str" cm="1">
        <f t="array" ref="Q860">IF(A860="","",INDEX(근로조건!$A$5:$ZZ$1048576,MATCH(A860,근로조건!$A$5:$A$1048576,0)+0,21))</f>
        <v/>
      </c>
      <c r="R860" s="61"/>
      <c r="S860" s="61"/>
      <c r="T860" s="61"/>
      <c r="U860" s="61"/>
      <c r="V860" s="61"/>
      <c r="W860" s="61"/>
      <c r="X860" s="61"/>
      <c r="Y860" s="61"/>
      <c r="Z860" s="260" t="str">
        <f t="shared" si="42"/>
        <v/>
      </c>
      <c r="AA860" s="260" t="str">
        <f t="shared" si="43"/>
        <v/>
      </c>
      <c r="AB860" s="260" t="str" cm="1">
        <f t="array" ref="AB860">IFERROR(IF(A860="","",INDEX(근로조건!$A$5:$Z$1048576,MATCH(A860,근로조건!$A$5:$A$1048576,0)+0,17)-INDEX(근로조건!$A$5:$Z$1048576,MATCH(A860,근로조건!$A$5:$A$1048576,0)+0,11))*B860,"")</f>
        <v/>
      </c>
      <c r="AC860" s="260" t="str">
        <f t="shared" si="44"/>
        <v/>
      </c>
      <c r="AD860" s="260" t="str" cm="1">
        <f t="array" ref="AD860">IFERROR(IF(A860="","",INDEX(근로조건!$A$5:$L$1048576,MATCH(A860,근로조건!$A$5:$A$1048576,0)+0,12))*B860,"")</f>
        <v/>
      </c>
      <c r="AE860" s="261" t="str" cm="1">
        <f t="array" ref="AE860">IF(A860="","",INDEX(근로조건!$A$5:$AF$1048576,MATCH(A860,근로조건!$A$5:$A$1048576,0)+0,13))</f>
        <v/>
      </c>
      <c r="AF860" s="262" t="str" cm="1">
        <f t="array" ref="AF860">IF(A860="","",INDEX(근로조건!$A$5:$AF$1048576,MATCH(A860,근로조건!$A$5:$A$1048576,0)+0,14))</f>
        <v/>
      </c>
      <c r="AG860" s="261" t="str" cm="1">
        <f t="array" ref="AG860">IF(A860="","",INDEX(근로조건!$A$5:$AF$1048576,MATCH(A860,근로조건!$A$5:$A$1048576,0)+0,11))</f>
        <v/>
      </c>
      <c r="AH860" s="261" t="str" cm="1">
        <f t="array" ref="AH860">IF(A860="","",INDEX(근로조건!$A$5:$AF$1048576,MATCH(A860,근로조건!$A$5:$A$1048576,0)+0,19))</f>
        <v/>
      </c>
      <c r="AI860" s="262" t="str" cm="1">
        <f t="array" ref="AI860">IF(A860="","",INDEX(근로조건!$A$5:$AF$1048576,MATCH(A860,근로조건!$A$5:$A$1048576,0)+0,17))</f>
        <v/>
      </c>
      <c r="AJ860" s="253"/>
      <c r="AK860" s="253"/>
      <c r="AL860" s="253" t="str" cm="1">
        <f t="array" ref="AL860">IF(A860="","",INDEX(근로조건!$A$5:$AF$1048576,MATCH(A860,근로조건!$A$5:$A$1048576,0)+0,20))</f>
        <v/>
      </c>
      <c r="AM860" s="253"/>
      <c r="AN860" s="253"/>
      <c r="AO860" s="253"/>
      <c r="AP860" s="260"/>
      <c r="AQ860" s="123"/>
      <c r="AR860" s="166"/>
      <c r="AS860" s="267"/>
      <c r="AT860" s="266"/>
      <c r="AU860" s="266"/>
      <c r="AV860" s="266"/>
    </row>
    <row r="861" spans="1:48" x14ac:dyDescent="0.3">
      <c r="A861" s="52"/>
      <c r="B861" s="54"/>
      <c r="C861" s="53"/>
      <c r="D861" s="53"/>
      <c r="E861" s="53"/>
      <c r="F861" s="57"/>
      <c r="G861" s="57"/>
      <c r="H861" s="52"/>
      <c r="I861" s="53"/>
      <c r="J861" s="53"/>
      <c r="K861" s="95"/>
      <c r="L861" s="52"/>
      <c r="M861" s="52"/>
      <c r="N861" s="54"/>
      <c r="O861" s="254" t="str" cm="1">
        <f t="array" ref="O861">IF(A861="","",INDEX(근로조건!$A$5:$Y$1048576,MATCH(A861,근로조건!$A$5:$A$1048576,0)+0,15))</f>
        <v/>
      </c>
      <c r="P861" s="255" t="str" cm="1">
        <f t="array" ref="P861">IF(A861="","",INDEX(근로조건!$A$5:$Y$1048576,MATCH(A861,근로조건!$A$5:$A$1048576,0)+0,16))</f>
        <v/>
      </c>
      <c r="Q861" s="256" t="str" cm="1">
        <f t="array" ref="Q861">IF(A861="","",INDEX(근로조건!$A$5:$ZZ$1048576,MATCH(A861,근로조건!$A$5:$A$1048576,0)+0,21))</f>
        <v/>
      </c>
      <c r="R861" s="61"/>
      <c r="S861" s="61"/>
      <c r="T861" s="61"/>
      <c r="U861" s="61"/>
      <c r="V861" s="61"/>
      <c r="W861" s="61"/>
      <c r="X861" s="61"/>
      <c r="Y861" s="61"/>
      <c r="Z861" s="260" t="str">
        <f t="shared" si="42"/>
        <v/>
      </c>
      <c r="AA861" s="260" t="str">
        <f t="shared" si="43"/>
        <v/>
      </c>
      <c r="AB861" s="260" t="str" cm="1">
        <f t="array" ref="AB861">IFERROR(IF(A861="","",INDEX(근로조건!$A$5:$Z$1048576,MATCH(A861,근로조건!$A$5:$A$1048576,0)+0,17)-INDEX(근로조건!$A$5:$Z$1048576,MATCH(A861,근로조건!$A$5:$A$1048576,0)+0,11))*B861,"")</f>
        <v/>
      </c>
      <c r="AC861" s="260" t="str">
        <f t="shared" si="44"/>
        <v/>
      </c>
      <c r="AD861" s="260" t="str" cm="1">
        <f t="array" ref="AD861">IFERROR(IF(A861="","",INDEX(근로조건!$A$5:$L$1048576,MATCH(A861,근로조건!$A$5:$A$1048576,0)+0,12))*B861,"")</f>
        <v/>
      </c>
      <c r="AE861" s="261" t="str" cm="1">
        <f t="array" ref="AE861">IF(A861="","",INDEX(근로조건!$A$5:$AF$1048576,MATCH(A861,근로조건!$A$5:$A$1048576,0)+0,13))</f>
        <v/>
      </c>
      <c r="AF861" s="262" t="str" cm="1">
        <f t="array" ref="AF861">IF(A861="","",INDEX(근로조건!$A$5:$AF$1048576,MATCH(A861,근로조건!$A$5:$A$1048576,0)+0,14))</f>
        <v/>
      </c>
      <c r="AG861" s="261" t="str" cm="1">
        <f t="array" ref="AG861">IF(A861="","",INDEX(근로조건!$A$5:$AF$1048576,MATCH(A861,근로조건!$A$5:$A$1048576,0)+0,11))</f>
        <v/>
      </c>
      <c r="AH861" s="261" t="str" cm="1">
        <f t="array" ref="AH861">IF(A861="","",INDEX(근로조건!$A$5:$AF$1048576,MATCH(A861,근로조건!$A$5:$A$1048576,0)+0,19))</f>
        <v/>
      </c>
      <c r="AI861" s="262" t="str" cm="1">
        <f t="array" ref="AI861">IF(A861="","",INDEX(근로조건!$A$5:$AF$1048576,MATCH(A861,근로조건!$A$5:$A$1048576,0)+0,17))</f>
        <v/>
      </c>
      <c r="AJ861" s="253"/>
      <c r="AK861" s="253"/>
      <c r="AL861" s="253" t="str" cm="1">
        <f t="array" ref="AL861">IF(A861="","",INDEX(근로조건!$A$5:$AF$1048576,MATCH(A861,근로조건!$A$5:$A$1048576,0)+0,20))</f>
        <v/>
      </c>
      <c r="AM861" s="253"/>
      <c r="AN861" s="253"/>
      <c r="AO861" s="253"/>
      <c r="AP861" s="260"/>
      <c r="AQ861" s="123"/>
      <c r="AR861" s="166"/>
      <c r="AS861" s="267"/>
      <c r="AT861" s="266"/>
      <c r="AU861" s="266"/>
      <c r="AV861" s="266"/>
    </row>
    <row r="862" spans="1:48" x14ac:dyDescent="0.3">
      <c r="A862" s="52"/>
      <c r="B862" s="54"/>
      <c r="C862" s="53"/>
      <c r="D862" s="53"/>
      <c r="E862" s="53"/>
      <c r="F862" s="57"/>
      <c r="G862" s="57"/>
      <c r="H862" s="52"/>
      <c r="I862" s="53"/>
      <c r="J862" s="53"/>
      <c r="K862" s="95"/>
      <c r="L862" s="52"/>
      <c r="M862" s="52"/>
      <c r="N862" s="54"/>
      <c r="O862" s="254" t="str" cm="1">
        <f t="array" ref="O862">IF(A862="","",INDEX(근로조건!$A$5:$Y$1048576,MATCH(A862,근로조건!$A$5:$A$1048576,0)+0,15))</f>
        <v/>
      </c>
      <c r="P862" s="255" t="str" cm="1">
        <f t="array" ref="P862">IF(A862="","",INDEX(근로조건!$A$5:$Y$1048576,MATCH(A862,근로조건!$A$5:$A$1048576,0)+0,16))</f>
        <v/>
      </c>
      <c r="Q862" s="256" t="str" cm="1">
        <f t="array" ref="Q862">IF(A862="","",INDEX(근로조건!$A$5:$ZZ$1048576,MATCH(A862,근로조건!$A$5:$A$1048576,0)+0,21))</f>
        <v/>
      </c>
      <c r="R862" s="61"/>
      <c r="S862" s="61"/>
      <c r="T862" s="61"/>
      <c r="U862" s="61"/>
      <c r="V862" s="61"/>
      <c r="W862" s="61"/>
      <c r="X862" s="61"/>
      <c r="Y862" s="61"/>
      <c r="Z862" s="260" t="str">
        <f t="shared" si="42"/>
        <v/>
      </c>
      <c r="AA862" s="260" t="str">
        <f t="shared" si="43"/>
        <v/>
      </c>
      <c r="AB862" s="260" t="str" cm="1">
        <f t="array" ref="AB862">IFERROR(IF(A862="","",INDEX(근로조건!$A$5:$Z$1048576,MATCH(A862,근로조건!$A$5:$A$1048576,0)+0,17)-INDEX(근로조건!$A$5:$Z$1048576,MATCH(A862,근로조건!$A$5:$A$1048576,0)+0,11))*B862,"")</f>
        <v/>
      </c>
      <c r="AC862" s="260" t="str">
        <f t="shared" si="44"/>
        <v/>
      </c>
      <c r="AD862" s="260" t="str" cm="1">
        <f t="array" ref="AD862">IFERROR(IF(A862="","",INDEX(근로조건!$A$5:$L$1048576,MATCH(A862,근로조건!$A$5:$A$1048576,0)+0,12))*B862,"")</f>
        <v/>
      </c>
      <c r="AE862" s="261" t="str" cm="1">
        <f t="array" ref="AE862">IF(A862="","",INDEX(근로조건!$A$5:$AF$1048576,MATCH(A862,근로조건!$A$5:$A$1048576,0)+0,13))</f>
        <v/>
      </c>
      <c r="AF862" s="262" t="str" cm="1">
        <f t="array" ref="AF862">IF(A862="","",INDEX(근로조건!$A$5:$AF$1048576,MATCH(A862,근로조건!$A$5:$A$1048576,0)+0,14))</f>
        <v/>
      </c>
      <c r="AG862" s="261" t="str" cm="1">
        <f t="array" ref="AG862">IF(A862="","",INDEX(근로조건!$A$5:$AF$1048576,MATCH(A862,근로조건!$A$5:$A$1048576,0)+0,11))</f>
        <v/>
      </c>
      <c r="AH862" s="261" t="str" cm="1">
        <f t="array" ref="AH862">IF(A862="","",INDEX(근로조건!$A$5:$AF$1048576,MATCH(A862,근로조건!$A$5:$A$1048576,0)+0,19))</f>
        <v/>
      </c>
      <c r="AI862" s="262" t="str" cm="1">
        <f t="array" ref="AI862">IF(A862="","",INDEX(근로조건!$A$5:$AF$1048576,MATCH(A862,근로조건!$A$5:$A$1048576,0)+0,17))</f>
        <v/>
      </c>
      <c r="AJ862" s="253"/>
      <c r="AK862" s="253"/>
      <c r="AL862" s="253" t="str" cm="1">
        <f t="array" ref="AL862">IF(A862="","",INDEX(근로조건!$A$5:$AF$1048576,MATCH(A862,근로조건!$A$5:$A$1048576,0)+0,20))</f>
        <v/>
      </c>
      <c r="AM862" s="253"/>
      <c r="AN862" s="253"/>
      <c r="AO862" s="253"/>
      <c r="AP862" s="260"/>
      <c r="AQ862" s="123"/>
      <c r="AR862" s="166"/>
      <c r="AS862" s="267"/>
      <c r="AT862" s="266"/>
      <c r="AU862" s="266"/>
      <c r="AV862" s="266"/>
    </row>
    <row r="863" spans="1:48" x14ac:dyDescent="0.3">
      <c r="A863" s="52"/>
      <c r="B863" s="54"/>
      <c r="C863" s="53"/>
      <c r="D863" s="53"/>
      <c r="E863" s="53"/>
      <c r="F863" s="57"/>
      <c r="G863" s="57"/>
      <c r="H863" s="52"/>
      <c r="I863" s="53"/>
      <c r="J863" s="53"/>
      <c r="K863" s="95"/>
      <c r="L863" s="52"/>
      <c r="M863" s="52"/>
      <c r="N863" s="54"/>
      <c r="O863" s="254" t="str" cm="1">
        <f t="array" ref="O863">IF(A863="","",INDEX(근로조건!$A$5:$Y$1048576,MATCH(A863,근로조건!$A$5:$A$1048576,0)+0,15))</f>
        <v/>
      </c>
      <c r="P863" s="255" t="str" cm="1">
        <f t="array" ref="P863">IF(A863="","",INDEX(근로조건!$A$5:$Y$1048576,MATCH(A863,근로조건!$A$5:$A$1048576,0)+0,16))</f>
        <v/>
      </c>
      <c r="Q863" s="256" t="str" cm="1">
        <f t="array" ref="Q863">IF(A863="","",INDEX(근로조건!$A$5:$ZZ$1048576,MATCH(A863,근로조건!$A$5:$A$1048576,0)+0,21))</f>
        <v/>
      </c>
      <c r="R863" s="61"/>
      <c r="S863" s="61"/>
      <c r="T863" s="61"/>
      <c r="U863" s="61"/>
      <c r="V863" s="61"/>
      <c r="W863" s="61"/>
      <c r="X863" s="61"/>
      <c r="Y863" s="61"/>
      <c r="Z863" s="260" t="str">
        <f t="shared" si="42"/>
        <v/>
      </c>
      <c r="AA863" s="260" t="str">
        <f t="shared" si="43"/>
        <v/>
      </c>
      <c r="AB863" s="260" t="str" cm="1">
        <f t="array" ref="AB863">IFERROR(IF(A863="","",INDEX(근로조건!$A$5:$Z$1048576,MATCH(A863,근로조건!$A$5:$A$1048576,0)+0,17)-INDEX(근로조건!$A$5:$Z$1048576,MATCH(A863,근로조건!$A$5:$A$1048576,0)+0,11))*B863,"")</f>
        <v/>
      </c>
      <c r="AC863" s="260" t="str">
        <f t="shared" si="44"/>
        <v/>
      </c>
      <c r="AD863" s="260" t="str" cm="1">
        <f t="array" ref="AD863">IFERROR(IF(A863="","",INDEX(근로조건!$A$5:$L$1048576,MATCH(A863,근로조건!$A$5:$A$1048576,0)+0,12))*B863,"")</f>
        <v/>
      </c>
      <c r="AE863" s="261" t="str" cm="1">
        <f t="array" ref="AE863">IF(A863="","",INDEX(근로조건!$A$5:$AF$1048576,MATCH(A863,근로조건!$A$5:$A$1048576,0)+0,13))</f>
        <v/>
      </c>
      <c r="AF863" s="262" t="str" cm="1">
        <f t="array" ref="AF863">IF(A863="","",INDEX(근로조건!$A$5:$AF$1048576,MATCH(A863,근로조건!$A$5:$A$1048576,0)+0,14))</f>
        <v/>
      </c>
      <c r="AG863" s="261" t="str" cm="1">
        <f t="array" ref="AG863">IF(A863="","",INDEX(근로조건!$A$5:$AF$1048576,MATCH(A863,근로조건!$A$5:$A$1048576,0)+0,11))</f>
        <v/>
      </c>
      <c r="AH863" s="261" t="str" cm="1">
        <f t="array" ref="AH863">IF(A863="","",INDEX(근로조건!$A$5:$AF$1048576,MATCH(A863,근로조건!$A$5:$A$1048576,0)+0,19))</f>
        <v/>
      </c>
      <c r="AI863" s="262" t="str" cm="1">
        <f t="array" ref="AI863">IF(A863="","",INDEX(근로조건!$A$5:$AF$1048576,MATCH(A863,근로조건!$A$5:$A$1048576,0)+0,17))</f>
        <v/>
      </c>
      <c r="AJ863" s="253"/>
      <c r="AK863" s="253"/>
      <c r="AL863" s="253" t="str" cm="1">
        <f t="array" ref="AL863">IF(A863="","",INDEX(근로조건!$A$5:$AF$1048576,MATCH(A863,근로조건!$A$5:$A$1048576,0)+0,20))</f>
        <v/>
      </c>
      <c r="AM863" s="253"/>
      <c r="AN863" s="253"/>
      <c r="AO863" s="253"/>
      <c r="AP863" s="260"/>
      <c r="AQ863" s="123"/>
      <c r="AR863" s="166"/>
      <c r="AS863" s="267"/>
      <c r="AT863" s="266"/>
      <c r="AU863" s="266"/>
      <c r="AV863" s="266"/>
    </row>
    <row r="864" spans="1:48" x14ac:dyDescent="0.3">
      <c r="A864" s="52"/>
      <c r="B864" s="54"/>
      <c r="C864" s="53"/>
      <c r="D864" s="53"/>
      <c r="E864" s="53"/>
      <c r="F864" s="57"/>
      <c r="G864" s="57"/>
      <c r="H864" s="52"/>
      <c r="I864" s="53"/>
      <c r="J864" s="53"/>
      <c r="K864" s="95"/>
      <c r="L864" s="52"/>
      <c r="M864" s="52"/>
      <c r="N864" s="54"/>
      <c r="O864" s="254" t="str" cm="1">
        <f t="array" ref="O864">IF(A864="","",INDEX(근로조건!$A$5:$Y$1048576,MATCH(A864,근로조건!$A$5:$A$1048576,0)+0,15))</f>
        <v/>
      </c>
      <c r="P864" s="255" t="str" cm="1">
        <f t="array" ref="P864">IF(A864="","",INDEX(근로조건!$A$5:$Y$1048576,MATCH(A864,근로조건!$A$5:$A$1048576,0)+0,16))</f>
        <v/>
      </c>
      <c r="Q864" s="256" t="str" cm="1">
        <f t="array" ref="Q864">IF(A864="","",INDEX(근로조건!$A$5:$ZZ$1048576,MATCH(A864,근로조건!$A$5:$A$1048576,0)+0,21))</f>
        <v/>
      </c>
      <c r="R864" s="61"/>
      <c r="S864" s="61"/>
      <c r="T864" s="61"/>
      <c r="U864" s="61"/>
      <c r="V864" s="61"/>
      <c r="W864" s="61"/>
      <c r="X864" s="61"/>
      <c r="Y864" s="61"/>
      <c r="Z864" s="260" t="str">
        <f t="shared" si="42"/>
        <v/>
      </c>
      <c r="AA864" s="260" t="str">
        <f t="shared" si="43"/>
        <v/>
      </c>
      <c r="AB864" s="260" t="str" cm="1">
        <f t="array" ref="AB864">IFERROR(IF(A864="","",INDEX(근로조건!$A$5:$Z$1048576,MATCH(A864,근로조건!$A$5:$A$1048576,0)+0,17)-INDEX(근로조건!$A$5:$Z$1048576,MATCH(A864,근로조건!$A$5:$A$1048576,0)+0,11))*B864,"")</f>
        <v/>
      </c>
      <c r="AC864" s="260" t="str">
        <f t="shared" si="44"/>
        <v/>
      </c>
      <c r="AD864" s="260" t="str" cm="1">
        <f t="array" ref="AD864">IFERROR(IF(A864="","",INDEX(근로조건!$A$5:$L$1048576,MATCH(A864,근로조건!$A$5:$A$1048576,0)+0,12))*B864,"")</f>
        <v/>
      </c>
      <c r="AE864" s="261" t="str" cm="1">
        <f t="array" ref="AE864">IF(A864="","",INDEX(근로조건!$A$5:$AF$1048576,MATCH(A864,근로조건!$A$5:$A$1048576,0)+0,13))</f>
        <v/>
      </c>
      <c r="AF864" s="262" t="str" cm="1">
        <f t="array" ref="AF864">IF(A864="","",INDEX(근로조건!$A$5:$AF$1048576,MATCH(A864,근로조건!$A$5:$A$1048576,0)+0,14))</f>
        <v/>
      </c>
      <c r="AG864" s="261" t="str" cm="1">
        <f t="array" ref="AG864">IF(A864="","",INDEX(근로조건!$A$5:$AF$1048576,MATCH(A864,근로조건!$A$5:$A$1048576,0)+0,11))</f>
        <v/>
      </c>
      <c r="AH864" s="261" t="str" cm="1">
        <f t="array" ref="AH864">IF(A864="","",INDEX(근로조건!$A$5:$AF$1048576,MATCH(A864,근로조건!$A$5:$A$1048576,0)+0,19))</f>
        <v/>
      </c>
      <c r="AI864" s="262" t="str" cm="1">
        <f t="array" ref="AI864">IF(A864="","",INDEX(근로조건!$A$5:$AF$1048576,MATCH(A864,근로조건!$A$5:$A$1048576,0)+0,17))</f>
        <v/>
      </c>
      <c r="AJ864" s="253"/>
      <c r="AK864" s="253"/>
      <c r="AL864" s="253" t="str" cm="1">
        <f t="array" ref="AL864">IF(A864="","",INDEX(근로조건!$A$5:$AF$1048576,MATCH(A864,근로조건!$A$5:$A$1048576,0)+0,20))</f>
        <v/>
      </c>
      <c r="AM864" s="253"/>
      <c r="AN864" s="253"/>
      <c r="AO864" s="253"/>
      <c r="AP864" s="260"/>
      <c r="AQ864" s="123"/>
      <c r="AR864" s="166"/>
      <c r="AS864" s="267"/>
      <c r="AT864" s="266"/>
      <c r="AU864" s="266"/>
      <c r="AV864" s="266"/>
    </row>
    <row r="865" spans="1:48" x14ac:dyDescent="0.3">
      <c r="A865" s="52"/>
      <c r="B865" s="54"/>
      <c r="C865" s="53"/>
      <c r="D865" s="53"/>
      <c r="E865" s="53"/>
      <c r="F865" s="57"/>
      <c r="G865" s="57"/>
      <c r="H865" s="52"/>
      <c r="I865" s="53"/>
      <c r="J865" s="53"/>
      <c r="K865" s="95"/>
      <c r="L865" s="52"/>
      <c r="M865" s="52"/>
      <c r="N865" s="54"/>
      <c r="O865" s="254" t="str" cm="1">
        <f t="array" ref="O865">IF(A865="","",INDEX(근로조건!$A$5:$Y$1048576,MATCH(A865,근로조건!$A$5:$A$1048576,0)+0,15))</f>
        <v/>
      </c>
      <c r="P865" s="255" t="str" cm="1">
        <f t="array" ref="P865">IF(A865="","",INDEX(근로조건!$A$5:$Y$1048576,MATCH(A865,근로조건!$A$5:$A$1048576,0)+0,16))</f>
        <v/>
      </c>
      <c r="Q865" s="256" t="str" cm="1">
        <f t="array" ref="Q865">IF(A865="","",INDEX(근로조건!$A$5:$ZZ$1048576,MATCH(A865,근로조건!$A$5:$A$1048576,0)+0,21))</f>
        <v/>
      </c>
      <c r="R865" s="61"/>
      <c r="S865" s="61"/>
      <c r="T865" s="61"/>
      <c r="U865" s="61"/>
      <c r="V865" s="61"/>
      <c r="W865" s="61"/>
      <c r="X865" s="61"/>
      <c r="Y865" s="61"/>
      <c r="Z865" s="260" t="str">
        <f t="shared" si="42"/>
        <v/>
      </c>
      <c r="AA865" s="260" t="str">
        <f t="shared" si="43"/>
        <v/>
      </c>
      <c r="AB865" s="260" t="str" cm="1">
        <f t="array" ref="AB865">IFERROR(IF(A865="","",INDEX(근로조건!$A$5:$Z$1048576,MATCH(A865,근로조건!$A$5:$A$1048576,0)+0,17)-INDEX(근로조건!$A$5:$Z$1048576,MATCH(A865,근로조건!$A$5:$A$1048576,0)+0,11))*B865,"")</f>
        <v/>
      </c>
      <c r="AC865" s="260" t="str">
        <f t="shared" si="44"/>
        <v/>
      </c>
      <c r="AD865" s="260" t="str" cm="1">
        <f t="array" ref="AD865">IFERROR(IF(A865="","",INDEX(근로조건!$A$5:$L$1048576,MATCH(A865,근로조건!$A$5:$A$1048576,0)+0,12))*B865,"")</f>
        <v/>
      </c>
      <c r="AE865" s="261" t="str" cm="1">
        <f t="array" ref="AE865">IF(A865="","",INDEX(근로조건!$A$5:$AF$1048576,MATCH(A865,근로조건!$A$5:$A$1048576,0)+0,13))</f>
        <v/>
      </c>
      <c r="AF865" s="262" t="str" cm="1">
        <f t="array" ref="AF865">IF(A865="","",INDEX(근로조건!$A$5:$AF$1048576,MATCH(A865,근로조건!$A$5:$A$1048576,0)+0,14))</f>
        <v/>
      </c>
      <c r="AG865" s="261" t="str" cm="1">
        <f t="array" ref="AG865">IF(A865="","",INDEX(근로조건!$A$5:$AF$1048576,MATCH(A865,근로조건!$A$5:$A$1048576,0)+0,11))</f>
        <v/>
      </c>
      <c r="AH865" s="261" t="str" cm="1">
        <f t="array" ref="AH865">IF(A865="","",INDEX(근로조건!$A$5:$AF$1048576,MATCH(A865,근로조건!$A$5:$A$1048576,0)+0,19))</f>
        <v/>
      </c>
      <c r="AI865" s="262" t="str" cm="1">
        <f t="array" ref="AI865">IF(A865="","",INDEX(근로조건!$A$5:$AF$1048576,MATCH(A865,근로조건!$A$5:$A$1048576,0)+0,17))</f>
        <v/>
      </c>
      <c r="AJ865" s="253"/>
      <c r="AK865" s="253"/>
      <c r="AL865" s="253" t="str" cm="1">
        <f t="array" ref="AL865">IF(A865="","",INDEX(근로조건!$A$5:$AF$1048576,MATCH(A865,근로조건!$A$5:$A$1048576,0)+0,20))</f>
        <v/>
      </c>
      <c r="AM865" s="253"/>
      <c r="AN865" s="253"/>
      <c r="AO865" s="253"/>
      <c r="AP865" s="260"/>
      <c r="AQ865" s="123"/>
      <c r="AR865" s="166"/>
      <c r="AS865" s="267"/>
      <c r="AT865" s="266"/>
      <c r="AU865" s="266"/>
      <c r="AV865" s="266"/>
    </row>
    <row r="866" spans="1:48" x14ac:dyDescent="0.3">
      <c r="A866" s="52"/>
      <c r="B866" s="54"/>
      <c r="C866" s="53"/>
      <c r="D866" s="53"/>
      <c r="E866" s="53"/>
      <c r="F866" s="57"/>
      <c r="G866" s="57"/>
      <c r="H866" s="52"/>
      <c r="I866" s="53"/>
      <c r="J866" s="53"/>
      <c r="K866" s="95"/>
      <c r="L866" s="52"/>
      <c r="M866" s="52"/>
      <c r="N866" s="54"/>
      <c r="O866" s="254" t="str" cm="1">
        <f t="array" ref="O866">IF(A866="","",INDEX(근로조건!$A$5:$Y$1048576,MATCH(A866,근로조건!$A$5:$A$1048576,0)+0,15))</f>
        <v/>
      </c>
      <c r="P866" s="255" t="str" cm="1">
        <f t="array" ref="P866">IF(A866="","",INDEX(근로조건!$A$5:$Y$1048576,MATCH(A866,근로조건!$A$5:$A$1048576,0)+0,16))</f>
        <v/>
      </c>
      <c r="Q866" s="256" t="str" cm="1">
        <f t="array" ref="Q866">IF(A866="","",INDEX(근로조건!$A$5:$ZZ$1048576,MATCH(A866,근로조건!$A$5:$A$1048576,0)+0,21))</f>
        <v/>
      </c>
      <c r="R866" s="61"/>
      <c r="S866" s="61"/>
      <c r="T866" s="61"/>
      <c r="U866" s="61"/>
      <c r="V866" s="61"/>
      <c r="W866" s="61"/>
      <c r="X866" s="61"/>
      <c r="Y866" s="61"/>
      <c r="Z866" s="260" t="str">
        <f t="shared" si="42"/>
        <v/>
      </c>
      <c r="AA866" s="260" t="str">
        <f t="shared" si="43"/>
        <v/>
      </c>
      <c r="AB866" s="260" t="str" cm="1">
        <f t="array" ref="AB866">IFERROR(IF(A866="","",INDEX(근로조건!$A$5:$Z$1048576,MATCH(A866,근로조건!$A$5:$A$1048576,0)+0,17)-INDEX(근로조건!$A$5:$Z$1048576,MATCH(A866,근로조건!$A$5:$A$1048576,0)+0,11))*B866,"")</f>
        <v/>
      </c>
      <c r="AC866" s="260" t="str">
        <f t="shared" si="44"/>
        <v/>
      </c>
      <c r="AD866" s="260" t="str" cm="1">
        <f t="array" ref="AD866">IFERROR(IF(A866="","",INDEX(근로조건!$A$5:$L$1048576,MATCH(A866,근로조건!$A$5:$A$1048576,0)+0,12))*B866,"")</f>
        <v/>
      </c>
      <c r="AE866" s="261" t="str" cm="1">
        <f t="array" ref="AE866">IF(A866="","",INDEX(근로조건!$A$5:$AF$1048576,MATCH(A866,근로조건!$A$5:$A$1048576,0)+0,13))</f>
        <v/>
      </c>
      <c r="AF866" s="262" t="str" cm="1">
        <f t="array" ref="AF866">IF(A866="","",INDEX(근로조건!$A$5:$AF$1048576,MATCH(A866,근로조건!$A$5:$A$1048576,0)+0,14))</f>
        <v/>
      </c>
      <c r="AG866" s="261" t="str" cm="1">
        <f t="array" ref="AG866">IF(A866="","",INDEX(근로조건!$A$5:$AF$1048576,MATCH(A866,근로조건!$A$5:$A$1048576,0)+0,11))</f>
        <v/>
      </c>
      <c r="AH866" s="261" t="str" cm="1">
        <f t="array" ref="AH866">IF(A866="","",INDEX(근로조건!$A$5:$AF$1048576,MATCH(A866,근로조건!$A$5:$A$1048576,0)+0,19))</f>
        <v/>
      </c>
      <c r="AI866" s="262" t="str" cm="1">
        <f t="array" ref="AI866">IF(A866="","",INDEX(근로조건!$A$5:$AF$1048576,MATCH(A866,근로조건!$A$5:$A$1048576,0)+0,17))</f>
        <v/>
      </c>
      <c r="AJ866" s="253"/>
      <c r="AK866" s="253"/>
      <c r="AL866" s="253" t="str" cm="1">
        <f t="array" ref="AL866">IF(A866="","",INDEX(근로조건!$A$5:$AF$1048576,MATCH(A866,근로조건!$A$5:$A$1048576,0)+0,20))</f>
        <v/>
      </c>
      <c r="AM866" s="253"/>
      <c r="AN866" s="253"/>
      <c r="AO866" s="253"/>
      <c r="AP866" s="260"/>
      <c r="AQ866" s="123"/>
      <c r="AR866" s="166"/>
      <c r="AS866" s="267"/>
      <c r="AT866" s="266"/>
      <c r="AU866" s="266"/>
      <c r="AV866" s="266"/>
    </row>
    <row r="867" spans="1:48" x14ac:dyDescent="0.3">
      <c r="A867" s="52"/>
      <c r="B867" s="54"/>
      <c r="C867" s="53"/>
      <c r="D867" s="53"/>
      <c r="E867" s="53"/>
      <c r="F867" s="57"/>
      <c r="G867" s="57"/>
      <c r="H867" s="52"/>
      <c r="I867" s="53"/>
      <c r="J867" s="53"/>
      <c r="K867" s="95"/>
      <c r="L867" s="52"/>
      <c r="M867" s="52"/>
      <c r="N867" s="54"/>
      <c r="O867" s="254" t="str" cm="1">
        <f t="array" ref="O867">IF(A867="","",INDEX(근로조건!$A$5:$Y$1048576,MATCH(A867,근로조건!$A$5:$A$1048576,0)+0,15))</f>
        <v/>
      </c>
      <c r="P867" s="255" t="str" cm="1">
        <f t="array" ref="P867">IF(A867="","",INDEX(근로조건!$A$5:$Y$1048576,MATCH(A867,근로조건!$A$5:$A$1048576,0)+0,16))</f>
        <v/>
      </c>
      <c r="Q867" s="256" t="str" cm="1">
        <f t="array" ref="Q867">IF(A867="","",INDEX(근로조건!$A$5:$ZZ$1048576,MATCH(A867,근로조건!$A$5:$A$1048576,0)+0,21))</f>
        <v/>
      </c>
      <c r="R867" s="61"/>
      <c r="S867" s="61"/>
      <c r="T867" s="61"/>
      <c r="U867" s="61"/>
      <c r="V867" s="61"/>
      <c r="W867" s="61"/>
      <c r="X867" s="61"/>
      <c r="Y867" s="61"/>
      <c r="Z867" s="260" t="str">
        <f t="shared" si="42"/>
        <v/>
      </c>
      <c r="AA867" s="260" t="str">
        <f t="shared" si="43"/>
        <v/>
      </c>
      <c r="AB867" s="260" t="str" cm="1">
        <f t="array" ref="AB867">IFERROR(IF(A867="","",INDEX(근로조건!$A$5:$Z$1048576,MATCH(A867,근로조건!$A$5:$A$1048576,0)+0,17)-INDEX(근로조건!$A$5:$Z$1048576,MATCH(A867,근로조건!$A$5:$A$1048576,0)+0,11))*B867,"")</f>
        <v/>
      </c>
      <c r="AC867" s="260" t="str">
        <f t="shared" si="44"/>
        <v/>
      </c>
      <c r="AD867" s="260" t="str" cm="1">
        <f t="array" ref="AD867">IFERROR(IF(A867="","",INDEX(근로조건!$A$5:$L$1048576,MATCH(A867,근로조건!$A$5:$A$1048576,0)+0,12))*B867,"")</f>
        <v/>
      </c>
      <c r="AE867" s="261" t="str" cm="1">
        <f t="array" ref="AE867">IF(A867="","",INDEX(근로조건!$A$5:$AF$1048576,MATCH(A867,근로조건!$A$5:$A$1048576,0)+0,13))</f>
        <v/>
      </c>
      <c r="AF867" s="262" t="str" cm="1">
        <f t="array" ref="AF867">IF(A867="","",INDEX(근로조건!$A$5:$AF$1048576,MATCH(A867,근로조건!$A$5:$A$1048576,0)+0,14))</f>
        <v/>
      </c>
      <c r="AG867" s="261" t="str" cm="1">
        <f t="array" ref="AG867">IF(A867="","",INDEX(근로조건!$A$5:$AF$1048576,MATCH(A867,근로조건!$A$5:$A$1048576,0)+0,11))</f>
        <v/>
      </c>
      <c r="AH867" s="261" t="str" cm="1">
        <f t="array" ref="AH867">IF(A867="","",INDEX(근로조건!$A$5:$AF$1048576,MATCH(A867,근로조건!$A$5:$A$1048576,0)+0,19))</f>
        <v/>
      </c>
      <c r="AI867" s="262" t="str" cm="1">
        <f t="array" ref="AI867">IF(A867="","",INDEX(근로조건!$A$5:$AF$1048576,MATCH(A867,근로조건!$A$5:$A$1048576,0)+0,17))</f>
        <v/>
      </c>
      <c r="AJ867" s="253"/>
      <c r="AK867" s="253"/>
      <c r="AL867" s="253" t="str" cm="1">
        <f t="array" ref="AL867">IF(A867="","",INDEX(근로조건!$A$5:$AF$1048576,MATCH(A867,근로조건!$A$5:$A$1048576,0)+0,20))</f>
        <v/>
      </c>
      <c r="AM867" s="253"/>
      <c r="AN867" s="253"/>
      <c r="AO867" s="253"/>
      <c r="AP867" s="260"/>
      <c r="AQ867" s="123"/>
      <c r="AR867" s="166"/>
      <c r="AS867" s="267"/>
      <c r="AT867" s="266"/>
      <c r="AU867" s="266"/>
      <c r="AV867" s="266"/>
    </row>
    <row r="868" spans="1:48" x14ac:dyDescent="0.3">
      <c r="A868" s="52"/>
      <c r="B868" s="54"/>
      <c r="C868" s="53"/>
      <c r="D868" s="53"/>
      <c r="E868" s="53"/>
      <c r="F868" s="57"/>
      <c r="G868" s="57"/>
      <c r="H868" s="52"/>
      <c r="I868" s="53"/>
      <c r="J868" s="53"/>
      <c r="K868" s="95"/>
      <c r="L868" s="52"/>
      <c r="M868" s="52"/>
      <c r="N868" s="54"/>
      <c r="O868" s="254" t="str" cm="1">
        <f t="array" ref="O868">IF(A868="","",INDEX(근로조건!$A$5:$Y$1048576,MATCH(A868,근로조건!$A$5:$A$1048576,0)+0,15))</f>
        <v/>
      </c>
      <c r="P868" s="255" t="str" cm="1">
        <f t="array" ref="P868">IF(A868="","",INDEX(근로조건!$A$5:$Y$1048576,MATCH(A868,근로조건!$A$5:$A$1048576,0)+0,16))</f>
        <v/>
      </c>
      <c r="Q868" s="256" t="str" cm="1">
        <f t="array" ref="Q868">IF(A868="","",INDEX(근로조건!$A$5:$ZZ$1048576,MATCH(A868,근로조건!$A$5:$A$1048576,0)+0,21))</f>
        <v/>
      </c>
      <c r="R868" s="61"/>
      <c r="S868" s="61"/>
      <c r="T868" s="61"/>
      <c r="U868" s="61"/>
      <c r="V868" s="61"/>
      <c r="W868" s="61"/>
      <c r="X868" s="61"/>
      <c r="Y868" s="61"/>
      <c r="Z868" s="260" t="str">
        <f t="shared" si="42"/>
        <v/>
      </c>
      <c r="AA868" s="260" t="str">
        <f t="shared" si="43"/>
        <v/>
      </c>
      <c r="AB868" s="260" t="str" cm="1">
        <f t="array" ref="AB868">IFERROR(IF(A868="","",INDEX(근로조건!$A$5:$Z$1048576,MATCH(A868,근로조건!$A$5:$A$1048576,0)+0,17)-INDEX(근로조건!$A$5:$Z$1048576,MATCH(A868,근로조건!$A$5:$A$1048576,0)+0,11))*B868,"")</f>
        <v/>
      </c>
      <c r="AC868" s="260" t="str">
        <f t="shared" si="44"/>
        <v/>
      </c>
      <c r="AD868" s="260" t="str" cm="1">
        <f t="array" ref="AD868">IFERROR(IF(A868="","",INDEX(근로조건!$A$5:$L$1048576,MATCH(A868,근로조건!$A$5:$A$1048576,0)+0,12))*B868,"")</f>
        <v/>
      </c>
      <c r="AE868" s="261" t="str" cm="1">
        <f t="array" ref="AE868">IF(A868="","",INDEX(근로조건!$A$5:$AF$1048576,MATCH(A868,근로조건!$A$5:$A$1048576,0)+0,13))</f>
        <v/>
      </c>
      <c r="AF868" s="262" t="str" cm="1">
        <f t="array" ref="AF868">IF(A868="","",INDEX(근로조건!$A$5:$AF$1048576,MATCH(A868,근로조건!$A$5:$A$1048576,0)+0,14))</f>
        <v/>
      </c>
      <c r="AG868" s="261" t="str" cm="1">
        <f t="array" ref="AG868">IF(A868="","",INDEX(근로조건!$A$5:$AF$1048576,MATCH(A868,근로조건!$A$5:$A$1048576,0)+0,11))</f>
        <v/>
      </c>
      <c r="AH868" s="261" t="str" cm="1">
        <f t="array" ref="AH868">IF(A868="","",INDEX(근로조건!$A$5:$AF$1048576,MATCH(A868,근로조건!$A$5:$A$1048576,0)+0,19))</f>
        <v/>
      </c>
      <c r="AI868" s="262" t="str" cm="1">
        <f t="array" ref="AI868">IF(A868="","",INDEX(근로조건!$A$5:$AF$1048576,MATCH(A868,근로조건!$A$5:$A$1048576,0)+0,17))</f>
        <v/>
      </c>
      <c r="AJ868" s="253"/>
      <c r="AK868" s="253"/>
      <c r="AL868" s="253" t="str" cm="1">
        <f t="array" ref="AL868">IF(A868="","",INDEX(근로조건!$A$5:$AF$1048576,MATCH(A868,근로조건!$A$5:$A$1048576,0)+0,20))</f>
        <v/>
      </c>
      <c r="AM868" s="253"/>
      <c r="AN868" s="253"/>
      <c r="AO868" s="253"/>
      <c r="AP868" s="260"/>
      <c r="AQ868" s="123"/>
      <c r="AR868" s="166"/>
      <c r="AS868" s="267"/>
      <c r="AT868" s="266"/>
      <c r="AU868" s="266"/>
      <c r="AV868" s="266"/>
    </row>
    <row r="869" spans="1:48" x14ac:dyDescent="0.3">
      <c r="A869" s="52"/>
      <c r="B869" s="54"/>
      <c r="C869" s="53"/>
      <c r="D869" s="53"/>
      <c r="E869" s="53"/>
      <c r="F869" s="57"/>
      <c r="G869" s="57"/>
      <c r="H869" s="52"/>
      <c r="I869" s="53"/>
      <c r="J869" s="53"/>
      <c r="K869" s="95"/>
      <c r="L869" s="52"/>
      <c r="M869" s="52"/>
      <c r="N869" s="54"/>
      <c r="O869" s="254" t="str" cm="1">
        <f t="array" ref="O869">IF(A869="","",INDEX(근로조건!$A$5:$Y$1048576,MATCH(A869,근로조건!$A$5:$A$1048576,0)+0,15))</f>
        <v/>
      </c>
      <c r="P869" s="255" t="str" cm="1">
        <f t="array" ref="P869">IF(A869="","",INDEX(근로조건!$A$5:$Y$1048576,MATCH(A869,근로조건!$A$5:$A$1048576,0)+0,16))</f>
        <v/>
      </c>
      <c r="Q869" s="256" t="str" cm="1">
        <f t="array" ref="Q869">IF(A869="","",INDEX(근로조건!$A$5:$ZZ$1048576,MATCH(A869,근로조건!$A$5:$A$1048576,0)+0,21))</f>
        <v/>
      </c>
      <c r="R869" s="61"/>
      <c r="S869" s="61"/>
      <c r="T869" s="61"/>
      <c r="U869" s="61"/>
      <c r="V869" s="61"/>
      <c r="W869" s="61"/>
      <c r="X869" s="61"/>
      <c r="Y869" s="61"/>
      <c r="Z869" s="260" t="str">
        <f t="shared" si="42"/>
        <v/>
      </c>
      <c r="AA869" s="260" t="str">
        <f t="shared" si="43"/>
        <v/>
      </c>
      <c r="AB869" s="260" t="str" cm="1">
        <f t="array" ref="AB869">IFERROR(IF(A869="","",INDEX(근로조건!$A$5:$Z$1048576,MATCH(A869,근로조건!$A$5:$A$1048576,0)+0,17)-INDEX(근로조건!$A$5:$Z$1048576,MATCH(A869,근로조건!$A$5:$A$1048576,0)+0,11))*B869,"")</f>
        <v/>
      </c>
      <c r="AC869" s="260" t="str">
        <f t="shared" si="44"/>
        <v/>
      </c>
      <c r="AD869" s="260" t="str" cm="1">
        <f t="array" ref="AD869">IFERROR(IF(A869="","",INDEX(근로조건!$A$5:$L$1048576,MATCH(A869,근로조건!$A$5:$A$1048576,0)+0,12))*B869,"")</f>
        <v/>
      </c>
      <c r="AE869" s="261" t="str" cm="1">
        <f t="array" ref="AE869">IF(A869="","",INDEX(근로조건!$A$5:$AF$1048576,MATCH(A869,근로조건!$A$5:$A$1048576,0)+0,13))</f>
        <v/>
      </c>
      <c r="AF869" s="262" t="str" cm="1">
        <f t="array" ref="AF869">IF(A869="","",INDEX(근로조건!$A$5:$AF$1048576,MATCH(A869,근로조건!$A$5:$A$1048576,0)+0,14))</f>
        <v/>
      </c>
      <c r="AG869" s="261" t="str" cm="1">
        <f t="array" ref="AG869">IF(A869="","",INDEX(근로조건!$A$5:$AF$1048576,MATCH(A869,근로조건!$A$5:$A$1048576,0)+0,11))</f>
        <v/>
      </c>
      <c r="AH869" s="261" t="str" cm="1">
        <f t="array" ref="AH869">IF(A869="","",INDEX(근로조건!$A$5:$AF$1048576,MATCH(A869,근로조건!$A$5:$A$1048576,0)+0,19))</f>
        <v/>
      </c>
      <c r="AI869" s="262" t="str" cm="1">
        <f t="array" ref="AI869">IF(A869="","",INDEX(근로조건!$A$5:$AF$1048576,MATCH(A869,근로조건!$A$5:$A$1048576,0)+0,17))</f>
        <v/>
      </c>
      <c r="AJ869" s="253"/>
      <c r="AK869" s="253"/>
      <c r="AL869" s="253" t="str" cm="1">
        <f t="array" ref="AL869">IF(A869="","",INDEX(근로조건!$A$5:$AF$1048576,MATCH(A869,근로조건!$A$5:$A$1048576,0)+0,20))</f>
        <v/>
      </c>
      <c r="AM869" s="253"/>
      <c r="AN869" s="253"/>
      <c r="AO869" s="253"/>
      <c r="AP869" s="260"/>
      <c r="AQ869" s="123"/>
      <c r="AR869" s="166"/>
      <c r="AS869" s="267"/>
      <c r="AT869" s="266"/>
      <c r="AU869" s="266"/>
      <c r="AV869" s="266"/>
    </row>
    <row r="870" spans="1:48" x14ac:dyDescent="0.3">
      <c r="A870" s="52"/>
      <c r="B870" s="54"/>
      <c r="C870" s="53"/>
      <c r="D870" s="53"/>
      <c r="E870" s="53"/>
      <c r="F870" s="57"/>
      <c r="G870" s="57"/>
      <c r="H870" s="52"/>
      <c r="I870" s="53"/>
      <c r="J870" s="53"/>
      <c r="K870" s="95"/>
      <c r="L870" s="52"/>
      <c r="M870" s="52"/>
      <c r="N870" s="54"/>
      <c r="O870" s="254" t="str" cm="1">
        <f t="array" ref="O870">IF(A870="","",INDEX(근로조건!$A$5:$Y$1048576,MATCH(A870,근로조건!$A$5:$A$1048576,0)+0,15))</f>
        <v/>
      </c>
      <c r="P870" s="255" t="str" cm="1">
        <f t="array" ref="P870">IF(A870="","",INDEX(근로조건!$A$5:$Y$1048576,MATCH(A870,근로조건!$A$5:$A$1048576,0)+0,16))</f>
        <v/>
      </c>
      <c r="Q870" s="256" t="str" cm="1">
        <f t="array" ref="Q870">IF(A870="","",INDEX(근로조건!$A$5:$ZZ$1048576,MATCH(A870,근로조건!$A$5:$A$1048576,0)+0,21))</f>
        <v/>
      </c>
      <c r="R870" s="61"/>
      <c r="S870" s="61"/>
      <c r="T870" s="61"/>
      <c r="U870" s="61"/>
      <c r="V870" s="61"/>
      <c r="W870" s="61"/>
      <c r="X870" s="61"/>
      <c r="Y870" s="61"/>
      <c r="Z870" s="260" t="str">
        <f t="shared" si="42"/>
        <v/>
      </c>
      <c r="AA870" s="260" t="str">
        <f t="shared" si="43"/>
        <v/>
      </c>
      <c r="AB870" s="260" t="str" cm="1">
        <f t="array" ref="AB870">IFERROR(IF(A870="","",INDEX(근로조건!$A$5:$Z$1048576,MATCH(A870,근로조건!$A$5:$A$1048576,0)+0,17)-INDEX(근로조건!$A$5:$Z$1048576,MATCH(A870,근로조건!$A$5:$A$1048576,0)+0,11))*B870,"")</f>
        <v/>
      </c>
      <c r="AC870" s="260" t="str">
        <f t="shared" si="44"/>
        <v/>
      </c>
      <c r="AD870" s="260" t="str" cm="1">
        <f t="array" ref="AD870">IFERROR(IF(A870="","",INDEX(근로조건!$A$5:$L$1048576,MATCH(A870,근로조건!$A$5:$A$1048576,0)+0,12))*B870,"")</f>
        <v/>
      </c>
      <c r="AE870" s="261" t="str" cm="1">
        <f t="array" ref="AE870">IF(A870="","",INDEX(근로조건!$A$5:$AF$1048576,MATCH(A870,근로조건!$A$5:$A$1048576,0)+0,13))</f>
        <v/>
      </c>
      <c r="AF870" s="262" t="str" cm="1">
        <f t="array" ref="AF870">IF(A870="","",INDEX(근로조건!$A$5:$AF$1048576,MATCH(A870,근로조건!$A$5:$A$1048576,0)+0,14))</f>
        <v/>
      </c>
      <c r="AG870" s="261" t="str" cm="1">
        <f t="array" ref="AG870">IF(A870="","",INDEX(근로조건!$A$5:$AF$1048576,MATCH(A870,근로조건!$A$5:$A$1048576,0)+0,11))</f>
        <v/>
      </c>
      <c r="AH870" s="261" t="str" cm="1">
        <f t="array" ref="AH870">IF(A870="","",INDEX(근로조건!$A$5:$AF$1048576,MATCH(A870,근로조건!$A$5:$A$1048576,0)+0,19))</f>
        <v/>
      </c>
      <c r="AI870" s="262" t="str" cm="1">
        <f t="array" ref="AI870">IF(A870="","",INDEX(근로조건!$A$5:$AF$1048576,MATCH(A870,근로조건!$A$5:$A$1048576,0)+0,17))</f>
        <v/>
      </c>
      <c r="AJ870" s="253"/>
      <c r="AK870" s="253"/>
      <c r="AL870" s="253" t="str" cm="1">
        <f t="array" ref="AL870">IF(A870="","",INDEX(근로조건!$A$5:$AF$1048576,MATCH(A870,근로조건!$A$5:$A$1048576,0)+0,20))</f>
        <v/>
      </c>
      <c r="AM870" s="253"/>
      <c r="AN870" s="253"/>
      <c r="AO870" s="253"/>
      <c r="AP870" s="260"/>
      <c r="AQ870" s="123"/>
      <c r="AR870" s="166"/>
      <c r="AS870" s="267"/>
      <c r="AT870" s="266"/>
      <c r="AU870" s="266"/>
      <c r="AV870" s="266"/>
    </row>
    <row r="871" spans="1:48" x14ac:dyDescent="0.3">
      <c r="A871" s="52"/>
      <c r="B871" s="54"/>
      <c r="C871" s="53"/>
      <c r="D871" s="53"/>
      <c r="E871" s="53"/>
      <c r="F871" s="57"/>
      <c r="G871" s="57"/>
      <c r="H871" s="52"/>
      <c r="I871" s="53"/>
      <c r="J871" s="53"/>
      <c r="K871" s="95"/>
      <c r="L871" s="52"/>
      <c r="M871" s="52"/>
      <c r="N871" s="54"/>
      <c r="O871" s="254" t="str" cm="1">
        <f t="array" ref="O871">IF(A871="","",INDEX(근로조건!$A$5:$Y$1048576,MATCH(A871,근로조건!$A$5:$A$1048576,0)+0,15))</f>
        <v/>
      </c>
      <c r="P871" s="255" t="str" cm="1">
        <f t="array" ref="P871">IF(A871="","",INDEX(근로조건!$A$5:$Y$1048576,MATCH(A871,근로조건!$A$5:$A$1048576,0)+0,16))</f>
        <v/>
      </c>
      <c r="Q871" s="256" t="str" cm="1">
        <f t="array" ref="Q871">IF(A871="","",INDEX(근로조건!$A$5:$ZZ$1048576,MATCH(A871,근로조건!$A$5:$A$1048576,0)+0,21))</f>
        <v/>
      </c>
      <c r="R871" s="61"/>
      <c r="S871" s="61"/>
      <c r="T871" s="61"/>
      <c r="U871" s="61"/>
      <c r="V871" s="61"/>
      <c r="W871" s="61"/>
      <c r="X871" s="61"/>
      <c r="Y871" s="61"/>
      <c r="Z871" s="260" t="str">
        <f t="shared" si="42"/>
        <v/>
      </c>
      <c r="AA871" s="260" t="str">
        <f t="shared" si="43"/>
        <v/>
      </c>
      <c r="AB871" s="260" t="str" cm="1">
        <f t="array" ref="AB871">IFERROR(IF(A871="","",INDEX(근로조건!$A$5:$Z$1048576,MATCH(A871,근로조건!$A$5:$A$1048576,0)+0,17)-INDEX(근로조건!$A$5:$Z$1048576,MATCH(A871,근로조건!$A$5:$A$1048576,0)+0,11))*B871,"")</f>
        <v/>
      </c>
      <c r="AC871" s="260" t="str">
        <f t="shared" si="44"/>
        <v/>
      </c>
      <c r="AD871" s="260" t="str" cm="1">
        <f t="array" ref="AD871">IFERROR(IF(A871="","",INDEX(근로조건!$A$5:$L$1048576,MATCH(A871,근로조건!$A$5:$A$1048576,0)+0,12))*B871,"")</f>
        <v/>
      </c>
      <c r="AE871" s="261" t="str" cm="1">
        <f t="array" ref="AE871">IF(A871="","",INDEX(근로조건!$A$5:$AF$1048576,MATCH(A871,근로조건!$A$5:$A$1048576,0)+0,13))</f>
        <v/>
      </c>
      <c r="AF871" s="262" t="str" cm="1">
        <f t="array" ref="AF871">IF(A871="","",INDEX(근로조건!$A$5:$AF$1048576,MATCH(A871,근로조건!$A$5:$A$1048576,0)+0,14))</f>
        <v/>
      </c>
      <c r="AG871" s="261" t="str" cm="1">
        <f t="array" ref="AG871">IF(A871="","",INDEX(근로조건!$A$5:$AF$1048576,MATCH(A871,근로조건!$A$5:$A$1048576,0)+0,11))</f>
        <v/>
      </c>
      <c r="AH871" s="261" t="str" cm="1">
        <f t="array" ref="AH871">IF(A871="","",INDEX(근로조건!$A$5:$AF$1048576,MATCH(A871,근로조건!$A$5:$A$1048576,0)+0,19))</f>
        <v/>
      </c>
      <c r="AI871" s="262" t="str" cm="1">
        <f t="array" ref="AI871">IF(A871="","",INDEX(근로조건!$A$5:$AF$1048576,MATCH(A871,근로조건!$A$5:$A$1048576,0)+0,17))</f>
        <v/>
      </c>
      <c r="AJ871" s="253"/>
      <c r="AK871" s="253"/>
      <c r="AL871" s="253" t="str" cm="1">
        <f t="array" ref="AL871">IF(A871="","",INDEX(근로조건!$A$5:$AF$1048576,MATCH(A871,근로조건!$A$5:$A$1048576,0)+0,20))</f>
        <v/>
      </c>
      <c r="AM871" s="253"/>
      <c r="AN871" s="253"/>
      <c r="AO871" s="253"/>
      <c r="AP871" s="260"/>
      <c r="AQ871" s="123"/>
      <c r="AR871" s="166"/>
      <c r="AS871" s="267"/>
      <c r="AT871" s="266"/>
      <c r="AU871" s="266"/>
      <c r="AV871" s="266"/>
    </row>
    <row r="872" spans="1:48" x14ac:dyDescent="0.3">
      <c r="A872" s="52"/>
      <c r="B872" s="54"/>
      <c r="C872" s="53"/>
      <c r="D872" s="53"/>
      <c r="E872" s="53"/>
      <c r="F872" s="57"/>
      <c r="G872" s="57"/>
      <c r="H872" s="52"/>
      <c r="I872" s="53"/>
      <c r="J872" s="53"/>
      <c r="K872" s="95"/>
      <c r="L872" s="52"/>
      <c r="M872" s="52"/>
      <c r="N872" s="54"/>
      <c r="O872" s="254" t="str" cm="1">
        <f t="array" ref="O872">IF(A872="","",INDEX(근로조건!$A$5:$Y$1048576,MATCH(A872,근로조건!$A$5:$A$1048576,0)+0,15))</f>
        <v/>
      </c>
      <c r="P872" s="255" t="str" cm="1">
        <f t="array" ref="P872">IF(A872="","",INDEX(근로조건!$A$5:$Y$1048576,MATCH(A872,근로조건!$A$5:$A$1048576,0)+0,16))</f>
        <v/>
      </c>
      <c r="Q872" s="256" t="str" cm="1">
        <f t="array" ref="Q872">IF(A872="","",INDEX(근로조건!$A$5:$ZZ$1048576,MATCH(A872,근로조건!$A$5:$A$1048576,0)+0,21))</f>
        <v/>
      </c>
      <c r="R872" s="61"/>
      <c r="S872" s="61"/>
      <c r="T872" s="61"/>
      <c r="U872" s="61"/>
      <c r="V872" s="61"/>
      <c r="W872" s="61"/>
      <c r="X872" s="61"/>
      <c r="Y872" s="61"/>
      <c r="Z872" s="260" t="str">
        <f t="shared" si="42"/>
        <v/>
      </c>
      <c r="AA872" s="260" t="str">
        <f t="shared" si="43"/>
        <v/>
      </c>
      <c r="AB872" s="260" t="str" cm="1">
        <f t="array" ref="AB872">IFERROR(IF(A872="","",INDEX(근로조건!$A$5:$Z$1048576,MATCH(A872,근로조건!$A$5:$A$1048576,0)+0,17)-INDEX(근로조건!$A$5:$Z$1048576,MATCH(A872,근로조건!$A$5:$A$1048576,0)+0,11))*B872,"")</f>
        <v/>
      </c>
      <c r="AC872" s="260" t="str">
        <f t="shared" si="44"/>
        <v/>
      </c>
      <c r="AD872" s="260" t="str" cm="1">
        <f t="array" ref="AD872">IFERROR(IF(A872="","",INDEX(근로조건!$A$5:$L$1048576,MATCH(A872,근로조건!$A$5:$A$1048576,0)+0,12))*B872,"")</f>
        <v/>
      </c>
      <c r="AE872" s="261" t="str" cm="1">
        <f t="array" ref="AE872">IF(A872="","",INDEX(근로조건!$A$5:$AF$1048576,MATCH(A872,근로조건!$A$5:$A$1048576,0)+0,13))</f>
        <v/>
      </c>
      <c r="AF872" s="262" t="str" cm="1">
        <f t="array" ref="AF872">IF(A872="","",INDEX(근로조건!$A$5:$AF$1048576,MATCH(A872,근로조건!$A$5:$A$1048576,0)+0,14))</f>
        <v/>
      </c>
      <c r="AG872" s="261" t="str" cm="1">
        <f t="array" ref="AG872">IF(A872="","",INDEX(근로조건!$A$5:$AF$1048576,MATCH(A872,근로조건!$A$5:$A$1048576,0)+0,11))</f>
        <v/>
      </c>
      <c r="AH872" s="261" t="str" cm="1">
        <f t="array" ref="AH872">IF(A872="","",INDEX(근로조건!$A$5:$AF$1048576,MATCH(A872,근로조건!$A$5:$A$1048576,0)+0,19))</f>
        <v/>
      </c>
      <c r="AI872" s="262" t="str" cm="1">
        <f t="array" ref="AI872">IF(A872="","",INDEX(근로조건!$A$5:$AF$1048576,MATCH(A872,근로조건!$A$5:$A$1048576,0)+0,17))</f>
        <v/>
      </c>
      <c r="AJ872" s="253"/>
      <c r="AK872" s="253"/>
      <c r="AL872" s="253" t="str" cm="1">
        <f t="array" ref="AL872">IF(A872="","",INDEX(근로조건!$A$5:$AF$1048576,MATCH(A872,근로조건!$A$5:$A$1048576,0)+0,20))</f>
        <v/>
      </c>
      <c r="AM872" s="253"/>
      <c r="AN872" s="253"/>
      <c r="AO872" s="253"/>
      <c r="AP872" s="260"/>
      <c r="AQ872" s="123"/>
      <c r="AR872" s="166"/>
      <c r="AS872" s="267"/>
      <c r="AT872" s="266"/>
      <c r="AU872" s="266"/>
      <c r="AV872" s="266"/>
    </row>
    <row r="873" spans="1:48" x14ac:dyDescent="0.3">
      <c r="A873" s="52"/>
      <c r="B873" s="54"/>
      <c r="C873" s="53"/>
      <c r="D873" s="53"/>
      <c r="E873" s="53"/>
      <c r="F873" s="57"/>
      <c r="G873" s="57"/>
      <c r="H873" s="52"/>
      <c r="I873" s="53"/>
      <c r="J873" s="53"/>
      <c r="K873" s="95"/>
      <c r="L873" s="52"/>
      <c r="M873" s="52"/>
      <c r="N873" s="54"/>
      <c r="O873" s="254" t="str" cm="1">
        <f t="array" ref="O873">IF(A873="","",INDEX(근로조건!$A$5:$Y$1048576,MATCH(A873,근로조건!$A$5:$A$1048576,0)+0,15))</f>
        <v/>
      </c>
      <c r="P873" s="255" t="str" cm="1">
        <f t="array" ref="P873">IF(A873="","",INDEX(근로조건!$A$5:$Y$1048576,MATCH(A873,근로조건!$A$5:$A$1048576,0)+0,16))</f>
        <v/>
      </c>
      <c r="Q873" s="256" t="str" cm="1">
        <f t="array" ref="Q873">IF(A873="","",INDEX(근로조건!$A$5:$ZZ$1048576,MATCH(A873,근로조건!$A$5:$A$1048576,0)+0,21))</f>
        <v/>
      </c>
      <c r="R873" s="61"/>
      <c r="S873" s="61"/>
      <c r="T873" s="61"/>
      <c r="U873" s="61"/>
      <c r="V873" s="61"/>
      <c r="W873" s="61"/>
      <c r="X873" s="61"/>
      <c r="Y873" s="61"/>
      <c r="Z873" s="260" t="str">
        <f t="shared" si="42"/>
        <v/>
      </c>
      <c r="AA873" s="260" t="str">
        <f t="shared" si="43"/>
        <v/>
      </c>
      <c r="AB873" s="260" t="str" cm="1">
        <f t="array" ref="AB873">IFERROR(IF(A873="","",INDEX(근로조건!$A$5:$Z$1048576,MATCH(A873,근로조건!$A$5:$A$1048576,0)+0,17)-INDEX(근로조건!$A$5:$Z$1048576,MATCH(A873,근로조건!$A$5:$A$1048576,0)+0,11))*B873,"")</f>
        <v/>
      </c>
      <c r="AC873" s="260" t="str">
        <f t="shared" si="44"/>
        <v/>
      </c>
      <c r="AD873" s="260" t="str" cm="1">
        <f t="array" ref="AD873">IFERROR(IF(A873="","",INDEX(근로조건!$A$5:$L$1048576,MATCH(A873,근로조건!$A$5:$A$1048576,0)+0,12))*B873,"")</f>
        <v/>
      </c>
      <c r="AE873" s="261" t="str" cm="1">
        <f t="array" ref="AE873">IF(A873="","",INDEX(근로조건!$A$5:$AF$1048576,MATCH(A873,근로조건!$A$5:$A$1048576,0)+0,13))</f>
        <v/>
      </c>
      <c r="AF873" s="262" t="str" cm="1">
        <f t="array" ref="AF873">IF(A873="","",INDEX(근로조건!$A$5:$AF$1048576,MATCH(A873,근로조건!$A$5:$A$1048576,0)+0,14))</f>
        <v/>
      </c>
      <c r="AG873" s="261" t="str" cm="1">
        <f t="array" ref="AG873">IF(A873="","",INDEX(근로조건!$A$5:$AF$1048576,MATCH(A873,근로조건!$A$5:$A$1048576,0)+0,11))</f>
        <v/>
      </c>
      <c r="AH873" s="261" t="str" cm="1">
        <f t="array" ref="AH873">IF(A873="","",INDEX(근로조건!$A$5:$AF$1048576,MATCH(A873,근로조건!$A$5:$A$1048576,0)+0,19))</f>
        <v/>
      </c>
      <c r="AI873" s="262" t="str" cm="1">
        <f t="array" ref="AI873">IF(A873="","",INDEX(근로조건!$A$5:$AF$1048576,MATCH(A873,근로조건!$A$5:$A$1048576,0)+0,17))</f>
        <v/>
      </c>
      <c r="AJ873" s="253"/>
      <c r="AK873" s="253"/>
      <c r="AL873" s="253" t="str" cm="1">
        <f t="array" ref="AL873">IF(A873="","",INDEX(근로조건!$A$5:$AF$1048576,MATCH(A873,근로조건!$A$5:$A$1048576,0)+0,20))</f>
        <v/>
      </c>
      <c r="AM873" s="253"/>
      <c r="AN873" s="253"/>
      <c r="AO873" s="253"/>
      <c r="AP873" s="260"/>
      <c r="AQ873" s="123"/>
      <c r="AR873" s="166"/>
      <c r="AS873" s="267"/>
      <c r="AT873" s="266"/>
      <c r="AU873" s="266"/>
      <c r="AV873" s="266"/>
    </row>
    <row r="874" spans="1:48" x14ac:dyDescent="0.3">
      <c r="A874" s="52"/>
      <c r="B874" s="54"/>
      <c r="C874" s="53"/>
      <c r="D874" s="53"/>
      <c r="E874" s="53"/>
      <c r="F874" s="57"/>
      <c r="G874" s="57"/>
      <c r="H874" s="52"/>
      <c r="I874" s="53"/>
      <c r="J874" s="53"/>
      <c r="K874" s="95"/>
      <c r="L874" s="52"/>
      <c r="M874" s="52"/>
      <c r="N874" s="54"/>
      <c r="O874" s="254" t="str" cm="1">
        <f t="array" ref="O874">IF(A874="","",INDEX(근로조건!$A$5:$Y$1048576,MATCH(A874,근로조건!$A$5:$A$1048576,0)+0,15))</f>
        <v/>
      </c>
      <c r="P874" s="255" t="str" cm="1">
        <f t="array" ref="P874">IF(A874="","",INDEX(근로조건!$A$5:$Y$1048576,MATCH(A874,근로조건!$A$5:$A$1048576,0)+0,16))</f>
        <v/>
      </c>
      <c r="Q874" s="256" t="str" cm="1">
        <f t="array" ref="Q874">IF(A874="","",INDEX(근로조건!$A$5:$ZZ$1048576,MATCH(A874,근로조건!$A$5:$A$1048576,0)+0,21))</f>
        <v/>
      </c>
      <c r="R874" s="61"/>
      <c r="S874" s="61"/>
      <c r="T874" s="61"/>
      <c r="U874" s="61"/>
      <c r="V874" s="61"/>
      <c r="W874" s="61"/>
      <c r="X874" s="61"/>
      <c r="Y874" s="61"/>
      <c r="Z874" s="260" t="str">
        <f t="shared" si="42"/>
        <v/>
      </c>
      <c r="AA874" s="260" t="str">
        <f t="shared" si="43"/>
        <v/>
      </c>
      <c r="AB874" s="260" t="str" cm="1">
        <f t="array" ref="AB874">IFERROR(IF(A874="","",INDEX(근로조건!$A$5:$Z$1048576,MATCH(A874,근로조건!$A$5:$A$1048576,0)+0,17)-INDEX(근로조건!$A$5:$Z$1048576,MATCH(A874,근로조건!$A$5:$A$1048576,0)+0,11))*B874,"")</f>
        <v/>
      </c>
      <c r="AC874" s="260" t="str">
        <f t="shared" si="44"/>
        <v/>
      </c>
      <c r="AD874" s="260" t="str" cm="1">
        <f t="array" ref="AD874">IFERROR(IF(A874="","",INDEX(근로조건!$A$5:$L$1048576,MATCH(A874,근로조건!$A$5:$A$1048576,0)+0,12))*B874,"")</f>
        <v/>
      </c>
      <c r="AE874" s="261" t="str" cm="1">
        <f t="array" ref="AE874">IF(A874="","",INDEX(근로조건!$A$5:$AF$1048576,MATCH(A874,근로조건!$A$5:$A$1048576,0)+0,13))</f>
        <v/>
      </c>
      <c r="AF874" s="262" t="str" cm="1">
        <f t="array" ref="AF874">IF(A874="","",INDEX(근로조건!$A$5:$AF$1048576,MATCH(A874,근로조건!$A$5:$A$1048576,0)+0,14))</f>
        <v/>
      </c>
      <c r="AG874" s="261" t="str" cm="1">
        <f t="array" ref="AG874">IF(A874="","",INDEX(근로조건!$A$5:$AF$1048576,MATCH(A874,근로조건!$A$5:$A$1048576,0)+0,11))</f>
        <v/>
      </c>
      <c r="AH874" s="261" t="str" cm="1">
        <f t="array" ref="AH874">IF(A874="","",INDEX(근로조건!$A$5:$AF$1048576,MATCH(A874,근로조건!$A$5:$A$1048576,0)+0,19))</f>
        <v/>
      </c>
      <c r="AI874" s="262" t="str" cm="1">
        <f t="array" ref="AI874">IF(A874="","",INDEX(근로조건!$A$5:$AF$1048576,MATCH(A874,근로조건!$A$5:$A$1048576,0)+0,17))</f>
        <v/>
      </c>
      <c r="AJ874" s="253"/>
      <c r="AK874" s="253"/>
      <c r="AL874" s="253" t="str" cm="1">
        <f t="array" ref="AL874">IF(A874="","",INDEX(근로조건!$A$5:$AF$1048576,MATCH(A874,근로조건!$A$5:$A$1048576,0)+0,20))</f>
        <v/>
      </c>
      <c r="AM874" s="253"/>
      <c r="AN874" s="253"/>
      <c r="AO874" s="253"/>
      <c r="AP874" s="260"/>
      <c r="AQ874" s="123"/>
      <c r="AR874" s="166"/>
      <c r="AS874" s="267"/>
      <c r="AT874" s="266"/>
      <c r="AU874" s="266"/>
      <c r="AV874" s="266"/>
    </row>
    <row r="875" spans="1:48" x14ac:dyDescent="0.3">
      <c r="A875" s="52"/>
      <c r="B875" s="54"/>
      <c r="C875" s="53"/>
      <c r="D875" s="53"/>
      <c r="E875" s="53"/>
      <c r="F875" s="57"/>
      <c r="G875" s="57"/>
      <c r="H875" s="52"/>
      <c r="I875" s="53"/>
      <c r="J875" s="53"/>
      <c r="K875" s="95"/>
      <c r="L875" s="52"/>
      <c r="M875" s="52"/>
      <c r="N875" s="54"/>
      <c r="O875" s="254" t="str" cm="1">
        <f t="array" ref="O875">IF(A875="","",INDEX(근로조건!$A$5:$Y$1048576,MATCH(A875,근로조건!$A$5:$A$1048576,0)+0,15))</f>
        <v/>
      </c>
      <c r="P875" s="255" t="str" cm="1">
        <f t="array" ref="P875">IF(A875="","",INDEX(근로조건!$A$5:$Y$1048576,MATCH(A875,근로조건!$A$5:$A$1048576,0)+0,16))</f>
        <v/>
      </c>
      <c r="Q875" s="256" t="str" cm="1">
        <f t="array" ref="Q875">IF(A875="","",INDEX(근로조건!$A$5:$ZZ$1048576,MATCH(A875,근로조건!$A$5:$A$1048576,0)+0,21))</f>
        <v/>
      </c>
      <c r="R875" s="61"/>
      <c r="S875" s="61"/>
      <c r="T875" s="61"/>
      <c r="U875" s="61"/>
      <c r="V875" s="61"/>
      <c r="W875" s="61"/>
      <c r="X875" s="61"/>
      <c r="Y875" s="61"/>
      <c r="Z875" s="260" t="str">
        <f t="shared" si="42"/>
        <v/>
      </c>
      <c r="AA875" s="260" t="str">
        <f t="shared" si="43"/>
        <v/>
      </c>
      <c r="AB875" s="260" t="str" cm="1">
        <f t="array" ref="AB875">IFERROR(IF(A875="","",INDEX(근로조건!$A$5:$Z$1048576,MATCH(A875,근로조건!$A$5:$A$1048576,0)+0,17)-INDEX(근로조건!$A$5:$Z$1048576,MATCH(A875,근로조건!$A$5:$A$1048576,0)+0,11))*B875,"")</f>
        <v/>
      </c>
      <c r="AC875" s="260" t="str">
        <f t="shared" si="44"/>
        <v/>
      </c>
      <c r="AD875" s="260" t="str" cm="1">
        <f t="array" ref="AD875">IFERROR(IF(A875="","",INDEX(근로조건!$A$5:$L$1048576,MATCH(A875,근로조건!$A$5:$A$1048576,0)+0,12))*B875,"")</f>
        <v/>
      </c>
      <c r="AE875" s="261" t="str" cm="1">
        <f t="array" ref="AE875">IF(A875="","",INDEX(근로조건!$A$5:$AF$1048576,MATCH(A875,근로조건!$A$5:$A$1048576,0)+0,13))</f>
        <v/>
      </c>
      <c r="AF875" s="262" t="str" cm="1">
        <f t="array" ref="AF875">IF(A875="","",INDEX(근로조건!$A$5:$AF$1048576,MATCH(A875,근로조건!$A$5:$A$1048576,0)+0,14))</f>
        <v/>
      </c>
      <c r="AG875" s="261" t="str" cm="1">
        <f t="array" ref="AG875">IF(A875="","",INDEX(근로조건!$A$5:$AF$1048576,MATCH(A875,근로조건!$A$5:$A$1048576,0)+0,11))</f>
        <v/>
      </c>
      <c r="AH875" s="261" t="str" cm="1">
        <f t="array" ref="AH875">IF(A875="","",INDEX(근로조건!$A$5:$AF$1048576,MATCH(A875,근로조건!$A$5:$A$1048576,0)+0,19))</f>
        <v/>
      </c>
      <c r="AI875" s="262" t="str" cm="1">
        <f t="array" ref="AI875">IF(A875="","",INDEX(근로조건!$A$5:$AF$1048576,MATCH(A875,근로조건!$A$5:$A$1048576,0)+0,17))</f>
        <v/>
      </c>
      <c r="AJ875" s="253"/>
      <c r="AK875" s="253"/>
      <c r="AL875" s="253" t="str" cm="1">
        <f t="array" ref="AL875">IF(A875="","",INDEX(근로조건!$A$5:$AF$1048576,MATCH(A875,근로조건!$A$5:$A$1048576,0)+0,20))</f>
        <v/>
      </c>
      <c r="AM875" s="253"/>
      <c r="AN875" s="253"/>
      <c r="AO875" s="253"/>
      <c r="AP875" s="260"/>
      <c r="AQ875" s="123"/>
      <c r="AR875" s="166"/>
      <c r="AS875" s="267"/>
      <c r="AT875" s="266"/>
      <c r="AU875" s="266"/>
      <c r="AV875" s="266"/>
    </row>
    <row r="876" spans="1:48" x14ac:dyDescent="0.3">
      <c r="A876" s="52"/>
      <c r="B876" s="54"/>
      <c r="C876" s="53"/>
      <c r="D876" s="53"/>
      <c r="E876" s="53"/>
      <c r="F876" s="57"/>
      <c r="G876" s="57"/>
      <c r="H876" s="52"/>
      <c r="I876" s="53"/>
      <c r="J876" s="53"/>
      <c r="K876" s="95"/>
      <c r="L876" s="52"/>
      <c r="M876" s="52"/>
      <c r="N876" s="54"/>
      <c r="O876" s="254" t="str" cm="1">
        <f t="array" ref="O876">IF(A876="","",INDEX(근로조건!$A$5:$Y$1048576,MATCH(A876,근로조건!$A$5:$A$1048576,0)+0,15))</f>
        <v/>
      </c>
      <c r="P876" s="255" t="str" cm="1">
        <f t="array" ref="P876">IF(A876="","",INDEX(근로조건!$A$5:$Y$1048576,MATCH(A876,근로조건!$A$5:$A$1048576,0)+0,16))</f>
        <v/>
      </c>
      <c r="Q876" s="256" t="str" cm="1">
        <f t="array" ref="Q876">IF(A876="","",INDEX(근로조건!$A$5:$ZZ$1048576,MATCH(A876,근로조건!$A$5:$A$1048576,0)+0,21))</f>
        <v/>
      </c>
      <c r="R876" s="61"/>
      <c r="S876" s="61"/>
      <c r="T876" s="61"/>
      <c r="U876" s="61"/>
      <c r="V876" s="61"/>
      <c r="W876" s="61"/>
      <c r="X876" s="61"/>
      <c r="Y876" s="61"/>
      <c r="Z876" s="260" t="str">
        <f t="shared" si="42"/>
        <v/>
      </c>
      <c r="AA876" s="260" t="str">
        <f t="shared" si="43"/>
        <v/>
      </c>
      <c r="AB876" s="260" t="str" cm="1">
        <f t="array" ref="AB876">IFERROR(IF(A876="","",INDEX(근로조건!$A$5:$Z$1048576,MATCH(A876,근로조건!$A$5:$A$1048576,0)+0,17)-INDEX(근로조건!$A$5:$Z$1048576,MATCH(A876,근로조건!$A$5:$A$1048576,0)+0,11))*B876,"")</f>
        <v/>
      </c>
      <c r="AC876" s="260" t="str">
        <f t="shared" si="44"/>
        <v/>
      </c>
      <c r="AD876" s="260" t="str" cm="1">
        <f t="array" ref="AD876">IFERROR(IF(A876="","",INDEX(근로조건!$A$5:$L$1048576,MATCH(A876,근로조건!$A$5:$A$1048576,0)+0,12))*B876,"")</f>
        <v/>
      </c>
      <c r="AE876" s="261" t="str" cm="1">
        <f t="array" ref="AE876">IF(A876="","",INDEX(근로조건!$A$5:$AF$1048576,MATCH(A876,근로조건!$A$5:$A$1048576,0)+0,13))</f>
        <v/>
      </c>
      <c r="AF876" s="262" t="str" cm="1">
        <f t="array" ref="AF876">IF(A876="","",INDEX(근로조건!$A$5:$AF$1048576,MATCH(A876,근로조건!$A$5:$A$1048576,0)+0,14))</f>
        <v/>
      </c>
      <c r="AG876" s="261" t="str" cm="1">
        <f t="array" ref="AG876">IF(A876="","",INDEX(근로조건!$A$5:$AF$1048576,MATCH(A876,근로조건!$A$5:$A$1048576,0)+0,11))</f>
        <v/>
      </c>
      <c r="AH876" s="261" t="str" cm="1">
        <f t="array" ref="AH876">IF(A876="","",INDEX(근로조건!$A$5:$AF$1048576,MATCH(A876,근로조건!$A$5:$A$1048576,0)+0,19))</f>
        <v/>
      </c>
      <c r="AI876" s="262" t="str" cm="1">
        <f t="array" ref="AI876">IF(A876="","",INDEX(근로조건!$A$5:$AF$1048576,MATCH(A876,근로조건!$A$5:$A$1048576,0)+0,17))</f>
        <v/>
      </c>
      <c r="AJ876" s="253"/>
      <c r="AK876" s="253"/>
      <c r="AL876" s="253" t="str" cm="1">
        <f t="array" ref="AL876">IF(A876="","",INDEX(근로조건!$A$5:$AF$1048576,MATCH(A876,근로조건!$A$5:$A$1048576,0)+0,20))</f>
        <v/>
      </c>
      <c r="AM876" s="253"/>
      <c r="AN876" s="253"/>
      <c r="AO876" s="253"/>
      <c r="AP876" s="260"/>
      <c r="AQ876" s="123"/>
      <c r="AR876" s="166"/>
      <c r="AS876" s="267"/>
      <c r="AT876" s="266"/>
      <c r="AU876" s="266"/>
      <c r="AV876" s="266"/>
    </row>
    <row r="877" spans="1:48" x14ac:dyDescent="0.3">
      <c r="A877" s="52"/>
      <c r="B877" s="54"/>
      <c r="C877" s="53"/>
      <c r="D877" s="53"/>
      <c r="E877" s="53"/>
      <c r="F877" s="57"/>
      <c r="G877" s="57"/>
      <c r="H877" s="52"/>
      <c r="I877" s="53"/>
      <c r="J877" s="53"/>
      <c r="K877" s="95"/>
      <c r="L877" s="52"/>
      <c r="M877" s="52"/>
      <c r="N877" s="54"/>
      <c r="O877" s="254" t="str" cm="1">
        <f t="array" ref="O877">IF(A877="","",INDEX(근로조건!$A$5:$Y$1048576,MATCH(A877,근로조건!$A$5:$A$1048576,0)+0,15))</f>
        <v/>
      </c>
      <c r="P877" s="255" t="str" cm="1">
        <f t="array" ref="P877">IF(A877="","",INDEX(근로조건!$A$5:$Y$1048576,MATCH(A877,근로조건!$A$5:$A$1048576,0)+0,16))</f>
        <v/>
      </c>
      <c r="Q877" s="256" t="str" cm="1">
        <f t="array" ref="Q877">IF(A877="","",INDEX(근로조건!$A$5:$ZZ$1048576,MATCH(A877,근로조건!$A$5:$A$1048576,0)+0,21))</f>
        <v/>
      </c>
      <c r="R877" s="61"/>
      <c r="S877" s="61"/>
      <c r="T877" s="61"/>
      <c r="U877" s="61"/>
      <c r="V877" s="61"/>
      <c r="W877" s="61"/>
      <c r="X877" s="61"/>
      <c r="Y877" s="61"/>
      <c r="Z877" s="260" t="str">
        <f t="shared" si="42"/>
        <v/>
      </c>
      <c r="AA877" s="260" t="str">
        <f t="shared" si="43"/>
        <v/>
      </c>
      <c r="AB877" s="260" t="str" cm="1">
        <f t="array" ref="AB877">IFERROR(IF(A877="","",INDEX(근로조건!$A$5:$Z$1048576,MATCH(A877,근로조건!$A$5:$A$1048576,0)+0,17)-INDEX(근로조건!$A$5:$Z$1048576,MATCH(A877,근로조건!$A$5:$A$1048576,0)+0,11))*B877,"")</f>
        <v/>
      </c>
      <c r="AC877" s="260" t="str">
        <f t="shared" si="44"/>
        <v/>
      </c>
      <c r="AD877" s="260" t="str" cm="1">
        <f t="array" ref="AD877">IFERROR(IF(A877="","",INDEX(근로조건!$A$5:$L$1048576,MATCH(A877,근로조건!$A$5:$A$1048576,0)+0,12))*B877,"")</f>
        <v/>
      </c>
      <c r="AE877" s="261" t="str" cm="1">
        <f t="array" ref="AE877">IF(A877="","",INDEX(근로조건!$A$5:$AF$1048576,MATCH(A877,근로조건!$A$5:$A$1048576,0)+0,13))</f>
        <v/>
      </c>
      <c r="AF877" s="262" t="str" cm="1">
        <f t="array" ref="AF877">IF(A877="","",INDEX(근로조건!$A$5:$AF$1048576,MATCH(A877,근로조건!$A$5:$A$1048576,0)+0,14))</f>
        <v/>
      </c>
      <c r="AG877" s="261" t="str" cm="1">
        <f t="array" ref="AG877">IF(A877="","",INDEX(근로조건!$A$5:$AF$1048576,MATCH(A877,근로조건!$A$5:$A$1048576,0)+0,11))</f>
        <v/>
      </c>
      <c r="AH877" s="261" t="str" cm="1">
        <f t="array" ref="AH877">IF(A877="","",INDEX(근로조건!$A$5:$AF$1048576,MATCH(A877,근로조건!$A$5:$A$1048576,0)+0,19))</f>
        <v/>
      </c>
      <c r="AI877" s="262" t="str" cm="1">
        <f t="array" ref="AI877">IF(A877="","",INDEX(근로조건!$A$5:$AF$1048576,MATCH(A877,근로조건!$A$5:$A$1048576,0)+0,17))</f>
        <v/>
      </c>
      <c r="AJ877" s="253"/>
      <c r="AK877" s="253"/>
      <c r="AL877" s="253" t="str" cm="1">
        <f t="array" ref="AL877">IF(A877="","",INDEX(근로조건!$A$5:$AF$1048576,MATCH(A877,근로조건!$A$5:$A$1048576,0)+0,20))</f>
        <v/>
      </c>
      <c r="AM877" s="253"/>
      <c r="AN877" s="253"/>
      <c r="AO877" s="253"/>
      <c r="AP877" s="260"/>
      <c r="AQ877" s="123"/>
      <c r="AR877" s="166"/>
      <c r="AS877" s="267"/>
      <c r="AT877" s="266"/>
      <c r="AU877" s="266"/>
      <c r="AV877" s="266"/>
    </row>
    <row r="878" spans="1:48" x14ac:dyDescent="0.3">
      <c r="A878" s="52"/>
      <c r="B878" s="54"/>
      <c r="C878" s="53"/>
      <c r="D878" s="53"/>
      <c r="E878" s="53"/>
      <c r="F878" s="57"/>
      <c r="G878" s="57"/>
      <c r="H878" s="52"/>
      <c r="I878" s="53"/>
      <c r="J878" s="53"/>
      <c r="K878" s="95"/>
      <c r="L878" s="52"/>
      <c r="M878" s="52"/>
      <c r="N878" s="54"/>
      <c r="O878" s="254" t="str" cm="1">
        <f t="array" ref="O878">IF(A878="","",INDEX(근로조건!$A$5:$Y$1048576,MATCH(A878,근로조건!$A$5:$A$1048576,0)+0,15))</f>
        <v/>
      </c>
      <c r="P878" s="255" t="str" cm="1">
        <f t="array" ref="P878">IF(A878="","",INDEX(근로조건!$A$5:$Y$1048576,MATCH(A878,근로조건!$A$5:$A$1048576,0)+0,16))</f>
        <v/>
      </c>
      <c r="Q878" s="256" t="str" cm="1">
        <f t="array" ref="Q878">IF(A878="","",INDEX(근로조건!$A$5:$ZZ$1048576,MATCH(A878,근로조건!$A$5:$A$1048576,0)+0,21))</f>
        <v/>
      </c>
      <c r="R878" s="61"/>
      <c r="S878" s="61"/>
      <c r="T878" s="61"/>
      <c r="U878" s="61"/>
      <c r="V878" s="61"/>
      <c r="W878" s="61"/>
      <c r="X878" s="61"/>
      <c r="Y878" s="61"/>
      <c r="Z878" s="260" t="str">
        <f t="shared" si="42"/>
        <v/>
      </c>
      <c r="AA878" s="260" t="str">
        <f t="shared" si="43"/>
        <v/>
      </c>
      <c r="AB878" s="260" t="str" cm="1">
        <f t="array" ref="AB878">IFERROR(IF(A878="","",INDEX(근로조건!$A$5:$Z$1048576,MATCH(A878,근로조건!$A$5:$A$1048576,0)+0,17)-INDEX(근로조건!$A$5:$Z$1048576,MATCH(A878,근로조건!$A$5:$A$1048576,0)+0,11))*B878,"")</f>
        <v/>
      </c>
      <c r="AC878" s="260" t="str">
        <f t="shared" si="44"/>
        <v/>
      </c>
      <c r="AD878" s="260" t="str" cm="1">
        <f t="array" ref="AD878">IFERROR(IF(A878="","",INDEX(근로조건!$A$5:$L$1048576,MATCH(A878,근로조건!$A$5:$A$1048576,0)+0,12))*B878,"")</f>
        <v/>
      </c>
      <c r="AE878" s="261" t="str" cm="1">
        <f t="array" ref="AE878">IF(A878="","",INDEX(근로조건!$A$5:$AF$1048576,MATCH(A878,근로조건!$A$5:$A$1048576,0)+0,13))</f>
        <v/>
      </c>
      <c r="AF878" s="262" t="str" cm="1">
        <f t="array" ref="AF878">IF(A878="","",INDEX(근로조건!$A$5:$AF$1048576,MATCH(A878,근로조건!$A$5:$A$1048576,0)+0,14))</f>
        <v/>
      </c>
      <c r="AG878" s="261" t="str" cm="1">
        <f t="array" ref="AG878">IF(A878="","",INDEX(근로조건!$A$5:$AF$1048576,MATCH(A878,근로조건!$A$5:$A$1048576,0)+0,11))</f>
        <v/>
      </c>
      <c r="AH878" s="261" t="str" cm="1">
        <f t="array" ref="AH878">IF(A878="","",INDEX(근로조건!$A$5:$AF$1048576,MATCH(A878,근로조건!$A$5:$A$1048576,0)+0,19))</f>
        <v/>
      </c>
      <c r="AI878" s="262" t="str" cm="1">
        <f t="array" ref="AI878">IF(A878="","",INDEX(근로조건!$A$5:$AF$1048576,MATCH(A878,근로조건!$A$5:$A$1048576,0)+0,17))</f>
        <v/>
      </c>
      <c r="AJ878" s="253"/>
      <c r="AK878" s="253"/>
      <c r="AL878" s="253" t="str" cm="1">
        <f t="array" ref="AL878">IF(A878="","",INDEX(근로조건!$A$5:$AF$1048576,MATCH(A878,근로조건!$A$5:$A$1048576,0)+0,20))</f>
        <v/>
      </c>
      <c r="AM878" s="253"/>
      <c r="AN878" s="253"/>
      <c r="AO878" s="253"/>
      <c r="AP878" s="260"/>
      <c r="AQ878" s="123"/>
      <c r="AR878" s="166"/>
      <c r="AS878" s="267"/>
      <c r="AT878" s="266"/>
      <c r="AU878" s="266"/>
      <c r="AV878" s="266"/>
    </row>
    <row r="879" spans="1:48" x14ac:dyDescent="0.3">
      <c r="A879" s="52"/>
      <c r="B879" s="54"/>
      <c r="C879" s="53"/>
      <c r="D879" s="53"/>
      <c r="E879" s="53"/>
      <c r="F879" s="57"/>
      <c r="G879" s="57"/>
      <c r="H879" s="52"/>
      <c r="I879" s="53"/>
      <c r="J879" s="53"/>
      <c r="K879" s="95"/>
      <c r="L879" s="52"/>
      <c r="M879" s="52"/>
      <c r="N879" s="54"/>
      <c r="O879" s="254" t="str" cm="1">
        <f t="array" ref="O879">IF(A879="","",INDEX(근로조건!$A$5:$Y$1048576,MATCH(A879,근로조건!$A$5:$A$1048576,0)+0,15))</f>
        <v/>
      </c>
      <c r="P879" s="255" t="str" cm="1">
        <f t="array" ref="P879">IF(A879="","",INDEX(근로조건!$A$5:$Y$1048576,MATCH(A879,근로조건!$A$5:$A$1048576,0)+0,16))</f>
        <v/>
      </c>
      <c r="Q879" s="256" t="str" cm="1">
        <f t="array" ref="Q879">IF(A879="","",INDEX(근로조건!$A$5:$ZZ$1048576,MATCH(A879,근로조건!$A$5:$A$1048576,0)+0,21))</f>
        <v/>
      </c>
      <c r="R879" s="61"/>
      <c r="S879" s="61"/>
      <c r="T879" s="61"/>
      <c r="U879" s="61"/>
      <c r="V879" s="61"/>
      <c r="W879" s="61"/>
      <c r="X879" s="61"/>
      <c r="Y879" s="61"/>
      <c r="Z879" s="260" t="str">
        <f t="shared" si="42"/>
        <v/>
      </c>
      <c r="AA879" s="260" t="str">
        <f t="shared" si="43"/>
        <v/>
      </c>
      <c r="AB879" s="260" t="str" cm="1">
        <f t="array" ref="AB879">IFERROR(IF(A879="","",INDEX(근로조건!$A$5:$Z$1048576,MATCH(A879,근로조건!$A$5:$A$1048576,0)+0,17)-INDEX(근로조건!$A$5:$Z$1048576,MATCH(A879,근로조건!$A$5:$A$1048576,0)+0,11))*B879,"")</f>
        <v/>
      </c>
      <c r="AC879" s="260" t="str">
        <f t="shared" si="44"/>
        <v/>
      </c>
      <c r="AD879" s="260" t="str" cm="1">
        <f t="array" ref="AD879">IFERROR(IF(A879="","",INDEX(근로조건!$A$5:$L$1048576,MATCH(A879,근로조건!$A$5:$A$1048576,0)+0,12))*B879,"")</f>
        <v/>
      </c>
      <c r="AE879" s="261" t="str" cm="1">
        <f t="array" ref="AE879">IF(A879="","",INDEX(근로조건!$A$5:$AF$1048576,MATCH(A879,근로조건!$A$5:$A$1048576,0)+0,13))</f>
        <v/>
      </c>
      <c r="AF879" s="262" t="str" cm="1">
        <f t="array" ref="AF879">IF(A879="","",INDEX(근로조건!$A$5:$AF$1048576,MATCH(A879,근로조건!$A$5:$A$1048576,0)+0,14))</f>
        <v/>
      </c>
      <c r="AG879" s="261" t="str" cm="1">
        <f t="array" ref="AG879">IF(A879="","",INDEX(근로조건!$A$5:$AF$1048576,MATCH(A879,근로조건!$A$5:$A$1048576,0)+0,11))</f>
        <v/>
      </c>
      <c r="AH879" s="261" t="str" cm="1">
        <f t="array" ref="AH879">IF(A879="","",INDEX(근로조건!$A$5:$AF$1048576,MATCH(A879,근로조건!$A$5:$A$1048576,0)+0,19))</f>
        <v/>
      </c>
      <c r="AI879" s="262" t="str" cm="1">
        <f t="array" ref="AI879">IF(A879="","",INDEX(근로조건!$A$5:$AF$1048576,MATCH(A879,근로조건!$A$5:$A$1048576,0)+0,17))</f>
        <v/>
      </c>
      <c r="AJ879" s="253"/>
      <c r="AK879" s="253"/>
      <c r="AL879" s="253" t="str" cm="1">
        <f t="array" ref="AL879">IF(A879="","",INDEX(근로조건!$A$5:$AF$1048576,MATCH(A879,근로조건!$A$5:$A$1048576,0)+0,20))</f>
        <v/>
      </c>
      <c r="AM879" s="253"/>
      <c r="AN879" s="253"/>
      <c r="AO879" s="253"/>
      <c r="AP879" s="260"/>
      <c r="AQ879" s="123"/>
      <c r="AR879" s="166"/>
      <c r="AS879" s="267"/>
      <c r="AT879" s="266"/>
      <c r="AU879" s="266"/>
      <c r="AV879" s="266"/>
    </row>
    <row r="880" spans="1:48" x14ac:dyDescent="0.3">
      <c r="A880" s="52"/>
      <c r="B880" s="54"/>
      <c r="C880" s="53"/>
      <c r="D880" s="53"/>
      <c r="E880" s="53"/>
      <c r="F880" s="57"/>
      <c r="G880" s="57"/>
      <c r="H880" s="52"/>
      <c r="I880" s="53"/>
      <c r="J880" s="53"/>
      <c r="K880" s="95"/>
      <c r="L880" s="52"/>
      <c r="M880" s="52"/>
      <c r="N880" s="54"/>
      <c r="O880" s="254" t="str" cm="1">
        <f t="array" ref="O880">IF(A880="","",INDEX(근로조건!$A$5:$Y$1048576,MATCH(A880,근로조건!$A$5:$A$1048576,0)+0,15))</f>
        <v/>
      </c>
      <c r="P880" s="255" t="str" cm="1">
        <f t="array" ref="P880">IF(A880="","",INDEX(근로조건!$A$5:$Y$1048576,MATCH(A880,근로조건!$A$5:$A$1048576,0)+0,16))</f>
        <v/>
      </c>
      <c r="Q880" s="256" t="str" cm="1">
        <f t="array" ref="Q880">IF(A880="","",INDEX(근로조건!$A$5:$ZZ$1048576,MATCH(A880,근로조건!$A$5:$A$1048576,0)+0,21))</f>
        <v/>
      </c>
      <c r="R880" s="61"/>
      <c r="S880" s="61"/>
      <c r="T880" s="61"/>
      <c r="U880" s="61"/>
      <c r="V880" s="61"/>
      <c r="W880" s="61"/>
      <c r="X880" s="61"/>
      <c r="Y880" s="61"/>
      <c r="Z880" s="260" t="str">
        <f t="shared" si="42"/>
        <v/>
      </c>
      <c r="AA880" s="260" t="str">
        <f t="shared" si="43"/>
        <v/>
      </c>
      <c r="AB880" s="260" t="str" cm="1">
        <f t="array" ref="AB880">IFERROR(IF(A880="","",INDEX(근로조건!$A$5:$Z$1048576,MATCH(A880,근로조건!$A$5:$A$1048576,0)+0,17)-INDEX(근로조건!$A$5:$Z$1048576,MATCH(A880,근로조건!$A$5:$A$1048576,0)+0,11))*B880,"")</f>
        <v/>
      </c>
      <c r="AC880" s="260" t="str">
        <f t="shared" si="44"/>
        <v/>
      </c>
      <c r="AD880" s="260" t="str" cm="1">
        <f t="array" ref="AD880">IFERROR(IF(A880="","",INDEX(근로조건!$A$5:$L$1048576,MATCH(A880,근로조건!$A$5:$A$1048576,0)+0,12))*B880,"")</f>
        <v/>
      </c>
      <c r="AE880" s="261" t="str" cm="1">
        <f t="array" ref="AE880">IF(A880="","",INDEX(근로조건!$A$5:$AF$1048576,MATCH(A880,근로조건!$A$5:$A$1048576,0)+0,13))</f>
        <v/>
      </c>
      <c r="AF880" s="262" t="str" cm="1">
        <f t="array" ref="AF880">IF(A880="","",INDEX(근로조건!$A$5:$AF$1048576,MATCH(A880,근로조건!$A$5:$A$1048576,0)+0,14))</f>
        <v/>
      </c>
      <c r="AG880" s="261" t="str" cm="1">
        <f t="array" ref="AG880">IF(A880="","",INDEX(근로조건!$A$5:$AF$1048576,MATCH(A880,근로조건!$A$5:$A$1048576,0)+0,11))</f>
        <v/>
      </c>
      <c r="AH880" s="261" t="str" cm="1">
        <f t="array" ref="AH880">IF(A880="","",INDEX(근로조건!$A$5:$AF$1048576,MATCH(A880,근로조건!$A$5:$A$1048576,0)+0,19))</f>
        <v/>
      </c>
      <c r="AI880" s="262" t="str" cm="1">
        <f t="array" ref="AI880">IF(A880="","",INDEX(근로조건!$A$5:$AF$1048576,MATCH(A880,근로조건!$A$5:$A$1048576,0)+0,17))</f>
        <v/>
      </c>
      <c r="AJ880" s="253"/>
      <c r="AK880" s="253"/>
      <c r="AL880" s="253" t="str" cm="1">
        <f t="array" ref="AL880">IF(A880="","",INDEX(근로조건!$A$5:$AF$1048576,MATCH(A880,근로조건!$A$5:$A$1048576,0)+0,20))</f>
        <v/>
      </c>
      <c r="AM880" s="253"/>
      <c r="AN880" s="253"/>
      <c r="AO880" s="253"/>
      <c r="AP880" s="260"/>
      <c r="AQ880" s="123"/>
      <c r="AR880" s="166"/>
      <c r="AS880" s="267"/>
      <c r="AT880" s="266"/>
      <c r="AU880" s="266"/>
      <c r="AV880" s="266"/>
    </row>
    <row r="881" spans="1:48" x14ac:dyDescent="0.3">
      <c r="A881" s="52"/>
      <c r="B881" s="54"/>
      <c r="C881" s="53"/>
      <c r="D881" s="53"/>
      <c r="E881" s="53"/>
      <c r="F881" s="57"/>
      <c r="G881" s="57"/>
      <c r="H881" s="52"/>
      <c r="I881" s="53"/>
      <c r="J881" s="53"/>
      <c r="K881" s="95"/>
      <c r="L881" s="52"/>
      <c r="M881" s="52"/>
      <c r="N881" s="54"/>
      <c r="O881" s="254" t="str" cm="1">
        <f t="array" ref="O881">IF(A881="","",INDEX(근로조건!$A$5:$Y$1048576,MATCH(A881,근로조건!$A$5:$A$1048576,0)+0,15))</f>
        <v/>
      </c>
      <c r="P881" s="255" t="str" cm="1">
        <f t="array" ref="P881">IF(A881="","",INDEX(근로조건!$A$5:$Y$1048576,MATCH(A881,근로조건!$A$5:$A$1048576,0)+0,16))</f>
        <v/>
      </c>
      <c r="Q881" s="256" t="str" cm="1">
        <f t="array" ref="Q881">IF(A881="","",INDEX(근로조건!$A$5:$ZZ$1048576,MATCH(A881,근로조건!$A$5:$A$1048576,0)+0,21))</f>
        <v/>
      </c>
      <c r="R881" s="61"/>
      <c r="S881" s="61"/>
      <c r="T881" s="61"/>
      <c r="U881" s="61"/>
      <c r="V881" s="61"/>
      <c r="W881" s="61"/>
      <c r="X881" s="61"/>
      <c r="Y881" s="61"/>
      <c r="Z881" s="260" t="str">
        <f t="shared" si="42"/>
        <v/>
      </c>
      <c r="AA881" s="260" t="str">
        <f t="shared" si="43"/>
        <v/>
      </c>
      <c r="AB881" s="260" t="str" cm="1">
        <f t="array" ref="AB881">IFERROR(IF(A881="","",INDEX(근로조건!$A$5:$Z$1048576,MATCH(A881,근로조건!$A$5:$A$1048576,0)+0,17)-INDEX(근로조건!$A$5:$Z$1048576,MATCH(A881,근로조건!$A$5:$A$1048576,0)+0,11))*B881,"")</f>
        <v/>
      </c>
      <c r="AC881" s="260" t="str">
        <f t="shared" si="44"/>
        <v/>
      </c>
      <c r="AD881" s="260" t="str" cm="1">
        <f t="array" ref="AD881">IFERROR(IF(A881="","",INDEX(근로조건!$A$5:$L$1048576,MATCH(A881,근로조건!$A$5:$A$1048576,0)+0,12))*B881,"")</f>
        <v/>
      </c>
      <c r="AE881" s="261" t="str" cm="1">
        <f t="array" ref="AE881">IF(A881="","",INDEX(근로조건!$A$5:$AF$1048576,MATCH(A881,근로조건!$A$5:$A$1048576,0)+0,13))</f>
        <v/>
      </c>
      <c r="AF881" s="262" t="str" cm="1">
        <f t="array" ref="AF881">IF(A881="","",INDEX(근로조건!$A$5:$AF$1048576,MATCH(A881,근로조건!$A$5:$A$1048576,0)+0,14))</f>
        <v/>
      </c>
      <c r="AG881" s="261" t="str" cm="1">
        <f t="array" ref="AG881">IF(A881="","",INDEX(근로조건!$A$5:$AF$1048576,MATCH(A881,근로조건!$A$5:$A$1048576,0)+0,11))</f>
        <v/>
      </c>
      <c r="AH881" s="261" t="str" cm="1">
        <f t="array" ref="AH881">IF(A881="","",INDEX(근로조건!$A$5:$AF$1048576,MATCH(A881,근로조건!$A$5:$A$1048576,0)+0,19))</f>
        <v/>
      </c>
      <c r="AI881" s="262" t="str" cm="1">
        <f t="array" ref="AI881">IF(A881="","",INDEX(근로조건!$A$5:$AF$1048576,MATCH(A881,근로조건!$A$5:$A$1048576,0)+0,17))</f>
        <v/>
      </c>
      <c r="AJ881" s="253"/>
      <c r="AK881" s="253"/>
      <c r="AL881" s="253" t="str" cm="1">
        <f t="array" ref="AL881">IF(A881="","",INDEX(근로조건!$A$5:$AF$1048576,MATCH(A881,근로조건!$A$5:$A$1048576,0)+0,20))</f>
        <v/>
      </c>
      <c r="AM881" s="253"/>
      <c r="AN881" s="253"/>
      <c r="AO881" s="253"/>
      <c r="AP881" s="260"/>
      <c r="AQ881" s="123"/>
      <c r="AR881" s="166"/>
      <c r="AS881" s="267"/>
      <c r="AT881" s="266"/>
      <c r="AU881" s="266"/>
      <c r="AV881" s="266"/>
    </row>
    <row r="882" spans="1:48" x14ac:dyDescent="0.3">
      <c r="A882" s="52"/>
      <c r="B882" s="54"/>
      <c r="C882" s="53"/>
      <c r="D882" s="53"/>
      <c r="E882" s="53"/>
      <c r="F882" s="57"/>
      <c r="G882" s="57"/>
      <c r="H882" s="52"/>
      <c r="I882" s="53"/>
      <c r="J882" s="53"/>
      <c r="K882" s="95"/>
      <c r="L882" s="52"/>
      <c r="M882" s="52"/>
      <c r="N882" s="54"/>
      <c r="O882" s="254" t="str" cm="1">
        <f t="array" ref="O882">IF(A882="","",INDEX(근로조건!$A$5:$Y$1048576,MATCH(A882,근로조건!$A$5:$A$1048576,0)+0,15))</f>
        <v/>
      </c>
      <c r="P882" s="255" t="str" cm="1">
        <f t="array" ref="P882">IF(A882="","",INDEX(근로조건!$A$5:$Y$1048576,MATCH(A882,근로조건!$A$5:$A$1048576,0)+0,16))</f>
        <v/>
      </c>
      <c r="Q882" s="256" t="str" cm="1">
        <f t="array" ref="Q882">IF(A882="","",INDEX(근로조건!$A$5:$ZZ$1048576,MATCH(A882,근로조건!$A$5:$A$1048576,0)+0,21))</f>
        <v/>
      </c>
      <c r="R882" s="61"/>
      <c r="S882" s="61"/>
      <c r="T882" s="61"/>
      <c r="U882" s="61"/>
      <c r="V882" s="61"/>
      <c r="W882" s="61"/>
      <c r="X882" s="61"/>
      <c r="Y882" s="61"/>
      <c r="Z882" s="260" t="str">
        <f t="shared" si="42"/>
        <v/>
      </c>
      <c r="AA882" s="260" t="str">
        <f t="shared" si="43"/>
        <v/>
      </c>
      <c r="AB882" s="260" t="str" cm="1">
        <f t="array" ref="AB882">IFERROR(IF(A882="","",INDEX(근로조건!$A$5:$Z$1048576,MATCH(A882,근로조건!$A$5:$A$1048576,0)+0,17)-INDEX(근로조건!$A$5:$Z$1048576,MATCH(A882,근로조건!$A$5:$A$1048576,0)+0,11))*B882,"")</f>
        <v/>
      </c>
      <c r="AC882" s="260" t="str">
        <f t="shared" si="44"/>
        <v/>
      </c>
      <c r="AD882" s="260" t="str" cm="1">
        <f t="array" ref="AD882">IFERROR(IF(A882="","",INDEX(근로조건!$A$5:$L$1048576,MATCH(A882,근로조건!$A$5:$A$1048576,0)+0,12))*B882,"")</f>
        <v/>
      </c>
      <c r="AE882" s="261" t="str" cm="1">
        <f t="array" ref="AE882">IF(A882="","",INDEX(근로조건!$A$5:$AF$1048576,MATCH(A882,근로조건!$A$5:$A$1048576,0)+0,13))</f>
        <v/>
      </c>
      <c r="AF882" s="262" t="str" cm="1">
        <f t="array" ref="AF882">IF(A882="","",INDEX(근로조건!$A$5:$AF$1048576,MATCH(A882,근로조건!$A$5:$A$1048576,0)+0,14))</f>
        <v/>
      </c>
      <c r="AG882" s="261" t="str" cm="1">
        <f t="array" ref="AG882">IF(A882="","",INDEX(근로조건!$A$5:$AF$1048576,MATCH(A882,근로조건!$A$5:$A$1048576,0)+0,11))</f>
        <v/>
      </c>
      <c r="AH882" s="261" t="str" cm="1">
        <f t="array" ref="AH882">IF(A882="","",INDEX(근로조건!$A$5:$AF$1048576,MATCH(A882,근로조건!$A$5:$A$1048576,0)+0,19))</f>
        <v/>
      </c>
      <c r="AI882" s="262" t="str" cm="1">
        <f t="array" ref="AI882">IF(A882="","",INDEX(근로조건!$A$5:$AF$1048576,MATCH(A882,근로조건!$A$5:$A$1048576,0)+0,17))</f>
        <v/>
      </c>
      <c r="AJ882" s="253"/>
      <c r="AK882" s="253"/>
      <c r="AL882" s="253" t="str" cm="1">
        <f t="array" ref="AL882">IF(A882="","",INDEX(근로조건!$A$5:$AF$1048576,MATCH(A882,근로조건!$A$5:$A$1048576,0)+0,20))</f>
        <v/>
      </c>
      <c r="AM882" s="253"/>
      <c r="AN882" s="253"/>
      <c r="AO882" s="253"/>
      <c r="AP882" s="260"/>
      <c r="AQ882" s="123"/>
      <c r="AR882" s="166"/>
      <c r="AS882" s="267"/>
      <c r="AT882" s="266"/>
      <c r="AU882" s="266"/>
      <c r="AV882" s="266"/>
    </row>
    <row r="883" spans="1:48" x14ac:dyDescent="0.3">
      <c r="A883" s="52"/>
      <c r="B883" s="54"/>
      <c r="C883" s="53"/>
      <c r="D883" s="53"/>
      <c r="E883" s="53"/>
      <c r="F883" s="57"/>
      <c r="G883" s="57"/>
      <c r="H883" s="52"/>
      <c r="I883" s="53"/>
      <c r="J883" s="53"/>
      <c r="K883" s="95"/>
      <c r="L883" s="52"/>
      <c r="M883" s="52"/>
      <c r="N883" s="54"/>
      <c r="O883" s="254" t="str" cm="1">
        <f t="array" ref="O883">IF(A883="","",INDEX(근로조건!$A$5:$Y$1048576,MATCH(A883,근로조건!$A$5:$A$1048576,0)+0,15))</f>
        <v/>
      </c>
      <c r="P883" s="255" t="str" cm="1">
        <f t="array" ref="P883">IF(A883="","",INDEX(근로조건!$A$5:$Y$1048576,MATCH(A883,근로조건!$A$5:$A$1048576,0)+0,16))</f>
        <v/>
      </c>
      <c r="Q883" s="256" t="str" cm="1">
        <f t="array" ref="Q883">IF(A883="","",INDEX(근로조건!$A$5:$ZZ$1048576,MATCH(A883,근로조건!$A$5:$A$1048576,0)+0,21))</f>
        <v/>
      </c>
      <c r="R883" s="61"/>
      <c r="S883" s="61"/>
      <c r="T883" s="61"/>
      <c r="U883" s="61"/>
      <c r="V883" s="61"/>
      <c r="W883" s="61"/>
      <c r="X883" s="61"/>
      <c r="Y883" s="61"/>
      <c r="Z883" s="260" t="str">
        <f t="shared" si="42"/>
        <v/>
      </c>
      <c r="AA883" s="260" t="str">
        <f t="shared" si="43"/>
        <v/>
      </c>
      <c r="AB883" s="260" t="str" cm="1">
        <f t="array" ref="AB883">IFERROR(IF(A883="","",INDEX(근로조건!$A$5:$Z$1048576,MATCH(A883,근로조건!$A$5:$A$1048576,0)+0,17)-INDEX(근로조건!$A$5:$Z$1048576,MATCH(A883,근로조건!$A$5:$A$1048576,0)+0,11))*B883,"")</f>
        <v/>
      </c>
      <c r="AC883" s="260" t="str">
        <f t="shared" si="44"/>
        <v/>
      </c>
      <c r="AD883" s="260" t="str" cm="1">
        <f t="array" ref="AD883">IFERROR(IF(A883="","",INDEX(근로조건!$A$5:$L$1048576,MATCH(A883,근로조건!$A$5:$A$1048576,0)+0,12))*B883,"")</f>
        <v/>
      </c>
      <c r="AE883" s="261" t="str" cm="1">
        <f t="array" ref="AE883">IF(A883="","",INDEX(근로조건!$A$5:$AF$1048576,MATCH(A883,근로조건!$A$5:$A$1048576,0)+0,13))</f>
        <v/>
      </c>
      <c r="AF883" s="262" t="str" cm="1">
        <f t="array" ref="AF883">IF(A883="","",INDEX(근로조건!$A$5:$AF$1048576,MATCH(A883,근로조건!$A$5:$A$1048576,0)+0,14))</f>
        <v/>
      </c>
      <c r="AG883" s="261" t="str" cm="1">
        <f t="array" ref="AG883">IF(A883="","",INDEX(근로조건!$A$5:$AF$1048576,MATCH(A883,근로조건!$A$5:$A$1048576,0)+0,11))</f>
        <v/>
      </c>
      <c r="AH883" s="261" t="str" cm="1">
        <f t="array" ref="AH883">IF(A883="","",INDEX(근로조건!$A$5:$AF$1048576,MATCH(A883,근로조건!$A$5:$A$1048576,0)+0,19))</f>
        <v/>
      </c>
      <c r="AI883" s="262" t="str" cm="1">
        <f t="array" ref="AI883">IF(A883="","",INDEX(근로조건!$A$5:$AF$1048576,MATCH(A883,근로조건!$A$5:$A$1048576,0)+0,17))</f>
        <v/>
      </c>
      <c r="AJ883" s="253"/>
      <c r="AK883" s="253"/>
      <c r="AL883" s="253" t="str" cm="1">
        <f t="array" ref="AL883">IF(A883="","",INDEX(근로조건!$A$5:$AF$1048576,MATCH(A883,근로조건!$A$5:$A$1048576,0)+0,20))</f>
        <v/>
      </c>
      <c r="AM883" s="253"/>
      <c r="AN883" s="253"/>
      <c r="AO883" s="253"/>
      <c r="AP883" s="260"/>
      <c r="AQ883" s="123"/>
      <c r="AR883" s="166"/>
      <c r="AS883" s="267"/>
      <c r="AT883" s="266"/>
      <c r="AU883" s="266"/>
      <c r="AV883" s="266"/>
    </row>
    <row r="884" spans="1:48" x14ac:dyDescent="0.3">
      <c r="A884" s="52"/>
      <c r="B884" s="54"/>
      <c r="C884" s="53"/>
      <c r="D884" s="53"/>
      <c r="E884" s="53"/>
      <c r="F884" s="57"/>
      <c r="G884" s="57"/>
      <c r="H884" s="52"/>
      <c r="I884" s="53"/>
      <c r="J884" s="53"/>
      <c r="K884" s="95"/>
      <c r="L884" s="52"/>
      <c r="M884" s="52"/>
      <c r="N884" s="54"/>
      <c r="O884" s="254" t="str" cm="1">
        <f t="array" ref="O884">IF(A884="","",INDEX(근로조건!$A$5:$Y$1048576,MATCH(A884,근로조건!$A$5:$A$1048576,0)+0,15))</f>
        <v/>
      </c>
      <c r="P884" s="255" t="str" cm="1">
        <f t="array" ref="P884">IF(A884="","",INDEX(근로조건!$A$5:$Y$1048576,MATCH(A884,근로조건!$A$5:$A$1048576,0)+0,16))</f>
        <v/>
      </c>
      <c r="Q884" s="256" t="str" cm="1">
        <f t="array" ref="Q884">IF(A884="","",INDEX(근로조건!$A$5:$ZZ$1048576,MATCH(A884,근로조건!$A$5:$A$1048576,0)+0,21))</f>
        <v/>
      </c>
      <c r="R884" s="61"/>
      <c r="S884" s="61"/>
      <c r="T884" s="61"/>
      <c r="U884" s="61"/>
      <c r="V884" s="61"/>
      <c r="W884" s="61"/>
      <c r="X884" s="61"/>
      <c r="Y884" s="61"/>
      <c r="Z884" s="260" t="str">
        <f t="shared" si="42"/>
        <v/>
      </c>
      <c r="AA884" s="260" t="str">
        <f t="shared" si="43"/>
        <v/>
      </c>
      <c r="AB884" s="260" t="str" cm="1">
        <f t="array" ref="AB884">IFERROR(IF(A884="","",INDEX(근로조건!$A$5:$Z$1048576,MATCH(A884,근로조건!$A$5:$A$1048576,0)+0,17)-INDEX(근로조건!$A$5:$Z$1048576,MATCH(A884,근로조건!$A$5:$A$1048576,0)+0,11))*B884,"")</f>
        <v/>
      </c>
      <c r="AC884" s="260" t="str">
        <f t="shared" si="44"/>
        <v/>
      </c>
      <c r="AD884" s="260" t="str" cm="1">
        <f t="array" ref="AD884">IFERROR(IF(A884="","",INDEX(근로조건!$A$5:$L$1048576,MATCH(A884,근로조건!$A$5:$A$1048576,0)+0,12))*B884,"")</f>
        <v/>
      </c>
      <c r="AE884" s="261" t="str" cm="1">
        <f t="array" ref="AE884">IF(A884="","",INDEX(근로조건!$A$5:$AF$1048576,MATCH(A884,근로조건!$A$5:$A$1048576,0)+0,13))</f>
        <v/>
      </c>
      <c r="AF884" s="262" t="str" cm="1">
        <f t="array" ref="AF884">IF(A884="","",INDEX(근로조건!$A$5:$AF$1048576,MATCH(A884,근로조건!$A$5:$A$1048576,0)+0,14))</f>
        <v/>
      </c>
      <c r="AG884" s="261" t="str" cm="1">
        <f t="array" ref="AG884">IF(A884="","",INDEX(근로조건!$A$5:$AF$1048576,MATCH(A884,근로조건!$A$5:$A$1048576,0)+0,11))</f>
        <v/>
      </c>
      <c r="AH884" s="261" t="str" cm="1">
        <f t="array" ref="AH884">IF(A884="","",INDEX(근로조건!$A$5:$AF$1048576,MATCH(A884,근로조건!$A$5:$A$1048576,0)+0,19))</f>
        <v/>
      </c>
      <c r="AI884" s="262" t="str" cm="1">
        <f t="array" ref="AI884">IF(A884="","",INDEX(근로조건!$A$5:$AF$1048576,MATCH(A884,근로조건!$A$5:$A$1048576,0)+0,17))</f>
        <v/>
      </c>
      <c r="AJ884" s="253"/>
      <c r="AK884" s="253"/>
      <c r="AL884" s="253" t="str" cm="1">
        <f t="array" ref="AL884">IF(A884="","",INDEX(근로조건!$A$5:$AF$1048576,MATCH(A884,근로조건!$A$5:$A$1048576,0)+0,20))</f>
        <v/>
      </c>
      <c r="AM884" s="253"/>
      <c r="AN884" s="253"/>
      <c r="AO884" s="253"/>
      <c r="AP884" s="260"/>
      <c r="AQ884" s="123"/>
      <c r="AR884" s="166"/>
      <c r="AS884" s="267"/>
      <c r="AT884" s="266"/>
      <c r="AU884" s="266"/>
      <c r="AV884" s="266"/>
    </row>
    <row r="885" spans="1:48" x14ac:dyDescent="0.3">
      <c r="A885" s="52"/>
      <c r="B885" s="54"/>
      <c r="C885" s="53"/>
      <c r="D885" s="53"/>
      <c r="E885" s="53"/>
      <c r="F885" s="57"/>
      <c r="G885" s="57"/>
      <c r="H885" s="52"/>
      <c r="I885" s="53"/>
      <c r="J885" s="53"/>
      <c r="K885" s="95"/>
      <c r="L885" s="52"/>
      <c r="M885" s="52"/>
      <c r="N885" s="54"/>
      <c r="O885" s="254" t="str" cm="1">
        <f t="array" ref="O885">IF(A885="","",INDEX(근로조건!$A$5:$Y$1048576,MATCH(A885,근로조건!$A$5:$A$1048576,0)+0,15))</f>
        <v/>
      </c>
      <c r="P885" s="255" t="str" cm="1">
        <f t="array" ref="P885">IF(A885="","",INDEX(근로조건!$A$5:$Y$1048576,MATCH(A885,근로조건!$A$5:$A$1048576,0)+0,16))</f>
        <v/>
      </c>
      <c r="Q885" s="256" t="str" cm="1">
        <f t="array" ref="Q885">IF(A885="","",INDEX(근로조건!$A$5:$ZZ$1048576,MATCH(A885,근로조건!$A$5:$A$1048576,0)+0,21))</f>
        <v/>
      </c>
      <c r="R885" s="61"/>
      <c r="S885" s="61"/>
      <c r="T885" s="61"/>
      <c r="U885" s="61"/>
      <c r="V885" s="61"/>
      <c r="W885" s="61"/>
      <c r="X885" s="61"/>
      <c r="Y885" s="61"/>
      <c r="Z885" s="260" t="str">
        <f t="shared" si="42"/>
        <v/>
      </c>
      <c r="AA885" s="260" t="str">
        <f t="shared" si="43"/>
        <v/>
      </c>
      <c r="AB885" s="260" t="str" cm="1">
        <f t="array" ref="AB885">IFERROR(IF(A885="","",INDEX(근로조건!$A$5:$Z$1048576,MATCH(A885,근로조건!$A$5:$A$1048576,0)+0,17)-INDEX(근로조건!$A$5:$Z$1048576,MATCH(A885,근로조건!$A$5:$A$1048576,0)+0,11))*B885,"")</f>
        <v/>
      </c>
      <c r="AC885" s="260" t="str">
        <f t="shared" si="44"/>
        <v/>
      </c>
      <c r="AD885" s="260" t="str" cm="1">
        <f t="array" ref="AD885">IFERROR(IF(A885="","",INDEX(근로조건!$A$5:$L$1048576,MATCH(A885,근로조건!$A$5:$A$1048576,0)+0,12))*B885,"")</f>
        <v/>
      </c>
      <c r="AE885" s="261" t="str" cm="1">
        <f t="array" ref="AE885">IF(A885="","",INDEX(근로조건!$A$5:$AF$1048576,MATCH(A885,근로조건!$A$5:$A$1048576,0)+0,13))</f>
        <v/>
      </c>
      <c r="AF885" s="262" t="str" cm="1">
        <f t="array" ref="AF885">IF(A885="","",INDEX(근로조건!$A$5:$AF$1048576,MATCH(A885,근로조건!$A$5:$A$1048576,0)+0,14))</f>
        <v/>
      </c>
      <c r="AG885" s="261" t="str" cm="1">
        <f t="array" ref="AG885">IF(A885="","",INDEX(근로조건!$A$5:$AF$1048576,MATCH(A885,근로조건!$A$5:$A$1048576,0)+0,11))</f>
        <v/>
      </c>
      <c r="AH885" s="261" t="str" cm="1">
        <f t="array" ref="AH885">IF(A885="","",INDEX(근로조건!$A$5:$AF$1048576,MATCH(A885,근로조건!$A$5:$A$1048576,0)+0,19))</f>
        <v/>
      </c>
      <c r="AI885" s="262" t="str" cm="1">
        <f t="array" ref="AI885">IF(A885="","",INDEX(근로조건!$A$5:$AF$1048576,MATCH(A885,근로조건!$A$5:$A$1048576,0)+0,17))</f>
        <v/>
      </c>
      <c r="AJ885" s="253"/>
      <c r="AK885" s="253"/>
      <c r="AL885" s="253" t="str" cm="1">
        <f t="array" ref="AL885">IF(A885="","",INDEX(근로조건!$A$5:$AF$1048576,MATCH(A885,근로조건!$A$5:$A$1048576,0)+0,20))</f>
        <v/>
      </c>
      <c r="AM885" s="253"/>
      <c r="AN885" s="253"/>
      <c r="AO885" s="253"/>
      <c r="AP885" s="260"/>
      <c r="AQ885" s="123"/>
      <c r="AR885" s="166"/>
      <c r="AS885" s="267"/>
      <c r="AT885" s="266"/>
      <c r="AU885" s="266"/>
      <c r="AV885" s="266"/>
    </row>
    <row r="886" spans="1:48" x14ac:dyDescent="0.3">
      <c r="A886" s="52"/>
      <c r="B886" s="54"/>
      <c r="C886" s="53"/>
      <c r="D886" s="53"/>
      <c r="E886" s="53"/>
      <c r="F886" s="57"/>
      <c r="G886" s="57"/>
      <c r="H886" s="52"/>
      <c r="I886" s="53"/>
      <c r="J886" s="53"/>
      <c r="K886" s="95"/>
      <c r="L886" s="52"/>
      <c r="M886" s="52"/>
      <c r="N886" s="54"/>
      <c r="O886" s="254" t="str" cm="1">
        <f t="array" ref="O886">IF(A886="","",INDEX(근로조건!$A$5:$Y$1048576,MATCH(A886,근로조건!$A$5:$A$1048576,0)+0,15))</f>
        <v/>
      </c>
      <c r="P886" s="255" t="str" cm="1">
        <f t="array" ref="P886">IF(A886="","",INDEX(근로조건!$A$5:$Y$1048576,MATCH(A886,근로조건!$A$5:$A$1048576,0)+0,16))</f>
        <v/>
      </c>
      <c r="Q886" s="256" t="str" cm="1">
        <f t="array" ref="Q886">IF(A886="","",INDEX(근로조건!$A$5:$ZZ$1048576,MATCH(A886,근로조건!$A$5:$A$1048576,0)+0,21))</f>
        <v/>
      </c>
      <c r="R886" s="61"/>
      <c r="S886" s="61"/>
      <c r="T886" s="61"/>
      <c r="U886" s="61"/>
      <c r="V886" s="61"/>
      <c r="W886" s="61"/>
      <c r="X886" s="61"/>
      <c r="Y886" s="61"/>
      <c r="Z886" s="260" t="str">
        <f t="shared" si="42"/>
        <v/>
      </c>
      <c r="AA886" s="260" t="str">
        <f t="shared" si="43"/>
        <v/>
      </c>
      <c r="AB886" s="260" t="str" cm="1">
        <f t="array" ref="AB886">IFERROR(IF(A886="","",INDEX(근로조건!$A$5:$Z$1048576,MATCH(A886,근로조건!$A$5:$A$1048576,0)+0,17)-INDEX(근로조건!$A$5:$Z$1048576,MATCH(A886,근로조건!$A$5:$A$1048576,0)+0,11))*B886,"")</f>
        <v/>
      </c>
      <c r="AC886" s="260" t="str">
        <f t="shared" si="44"/>
        <v/>
      </c>
      <c r="AD886" s="260" t="str" cm="1">
        <f t="array" ref="AD886">IFERROR(IF(A886="","",INDEX(근로조건!$A$5:$L$1048576,MATCH(A886,근로조건!$A$5:$A$1048576,0)+0,12))*B886,"")</f>
        <v/>
      </c>
      <c r="AE886" s="261" t="str" cm="1">
        <f t="array" ref="AE886">IF(A886="","",INDEX(근로조건!$A$5:$AF$1048576,MATCH(A886,근로조건!$A$5:$A$1048576,0)+0,13))</f>
        <v/>
      </c>
      <c r="AF886" s="262" t="str" cm="1">
        <f t="array" ref="AF886">IF(A886="","",INDEX(근로조건!$A$5:$AF$1048576,MATCH(A886,근로조건!$A$5:$A$1048576,0)+0,14))</f>
        <v/>
      </c>
      <c r="AG886" s="261" t="str" cm="1">
        <f t="array" ref="AG886">IF(A886="","",INDEX(근로조건!$A$5:$AF$1048576,MATCH(A886,근로조건!$A$5:$A$1048576,0)+0,11))</f>
        <v/>
      </c>
      <c r="AH886" s="261" t="str" cm="1">
        <f t="array" ref="AH886">IF(A886="","",INDEX(근로조건!$A$5:$AF$1048576,MATCH(A886,근로조건!$A$5:$A$1048576,0)+0,19))</f>
        <v/>
      </c>
      <c r="AI886" s="262" t="str" cm="1">
        <f t="array" ref="AI886">IF(A886="","",INDEX(근로조건!$A$5:$AF$1048576,MATCH(A886,근로조건!$A$5:$A$1048576,0)+0,17))</f>
        <v/>
      </c>
      <c r="AJ886" s="253"/>
      <c r="AK886" s="253"/>
      <c r="AL886" s="253" t="str" cm="1">
        <f t="array" ref="AL886">IF(A886="","",INDEX(근로조건!$A$5:$AF$1048576,MATCH(A886,근로조건!$A$5:$A$1048576,0)+0,20))</f>
        <v/>
      </c>
      <c r="AM886" s="253"/>
      <c r="AN886" s="253"/>
      <c r="AO886" s="253"/>
      <c r="AP886" s="260"/>
      <c r="AQ886" s="123"/>
      <c r="AR886" s="166"/>
      <c r="AS886" s="267"/>
      <c r="AT886" s="266"/>
      <c r="AU886" s="266"/>
      <c r="AV886" s="266"/>
    </row>
    <row r="887" spans="1:48" x14ac:dyDescent="0.3">
      <c r="A887" s="52"/>
      <c r="B887" s="54"/>
      <c r="C887" s="53"/>
      <c r="D887" s="53"/>
      <c r="E887" s="53"/>
      <c r="F887" s="57"/>
      <c r="G887" s="57"/>
      <c r="H887" s="52"/>
      <c r="I887" s="53"/>
      <c r="J887" s="53"/>
      <c r="K887" s="95"/>
      <c r="L887" s="52"/>
      <c r="M887" s="52"/>
      <c r="N887" s="54"/>
      <c r="O887" s="254" t="str" cm="1">
        <f t="array" ref="O887">IF(A887="","",INDEX(근로조건!$A$5:$Y$1048576,MATCH(A887,근로조건!$A$5:$A$1048576,0)+0,15))</f>
        <v/>
      </c>
      <c r="P887" s="255" t="str" cm="1">
        <f t="array" ref="P887">IF(A887="","",INDEX(근로조건!$A$5:$Y$1048576,MATCH(A887,근로조건!$A$5:$A$1048576,0)+0,16))</f>
        <v/>
      </c>
      <c r="Q887" s="256" t="str" cm="1">
        <f t="array" ref="Q887">IF(A887="","",INDEX(근로조건!$A$5:$ZZ$1048576,MATCH(A887,근로조건!$A$5:$A$1048576,0)+0,21))</f>
        <v/>
      </c>
      <c r="R887" s="61"/>
      <c r="S887" s="61"/>
      <c r="T887" s="61"/>
      <c r="U887" s="61"/>
      <c r="V887" s="61"/>
      <c r="W887" s="61"/>
      <c r="X887" s="61"/>
      <c r="Y887" s="61"/>
      <c r="Z887" s="260" t="str">
        <f t="shared" si="42"/>
        <v/>
      </c>
      <c r="AA887" s="260" t="str">
        <f t="shared" si="43"/>
        <v/>
      </c>
      <c r="AB887" s="260" t="str" cm="1">
        <f t="array" ref="AB887">IFERROR(IF(A887="","",INDEX(근로조건!$A$5:$Z$1048576,MATCH(A887,근로조건!$A$5:$A$1048576,0)+0,17)-INDEX(근로조건!$A$5:$Z$1048576,MATCH(A887,근로조건!$A$5:$A$1048576,0)+0,11))*B887,"")</f>
        <v/>
      </c>
      <c r="AC887" s="260" t="str">
        <f t="shared" si="44"/>
        <v/>
      </c>
      <c r="AD887" s="260" t="str" cm="1">
        <f t="array" ref="AD887">IFERROR(IF(A887="","",INDEX(근로조건!$A$5:$L$1048576,MATCH(A887,근로조건!$A$5:$A$1048576,0)+0,12))*B887,"")</f>
        <v/>
      </c>
      <c r="AE887" s="261" t="str" cm="1">
        <f t="array" ref="AE887">IF(A887="","",INDEX(근로조건!$A$5:$AF$1048576,MATCH(A887,근로조건!$A$5:$A$1048576,0)+0,13))</f>
        <v/>
      </c>
      <c r="AF887" s="262" t="str" cm="1">
        <f t="array" ref="AF887">IF(A887="","",INDEX(근로조건!$A$5:$AF$1048576,MATCH(A887,근로조건!$A$5:$A$1048576,0)+0,14))</f>
        <v/>
      </c>
      <c r="AG887" s="261" t="str" cm="1">
        <f t="array" ref="AG887">IF(A887="","",INDEX(근로조건!$A$5:$AF$1048576,MATCH(A887,근로조건!$A$5:$A$1048576,0)+0,11))</f>
        <v/>
      </c>
      <c r="AH887" s="261" t="str" cm="1">
        <f t="array" ref="AH887">IF(A887="","",INDEX(근로조건!$A$5:$AF$1048576,MATCH(A887,근로조건!$A$5:$A$1048576,0)+0,19))</f>
        <v/>
      </c>
      <c r="AI887" s="262" t="str" cm="1">
        <f t="array" ref="AI887">IF(A887="","",INDEX(근로조건!$A$5:$AF$1048576,MATCH(A887,근로조건!$A$5:$A$1048576,0)+0,17))</f>
        <v/>
      </c>
      <c r="AJ887" s="253"/>
      <c r="AK887" s="253"/>
      <c r="AL887" s="253" t="str" cm="1">
        <f t="array" ref="AL887">IF(A887="","",INDEX(근로조건!$A$5:$AF$1048576,MATCH(A887,근로조건!$A$5:$A$1048576,0)+0,20))</f>
        <v/>
      </c>
      <c r="AM887" s="253"/>
      <c r="AN887" s="253"/>
      <c r="AO887" s="253"/>
      <c r="AP887" s="260"/>
      <c r="AQ887" s="123"/>
      <c r="AR887" s="166"/>
      <c r="AS887" s="267"/>
      <c r="AT887" s="266"/>
      <c r="AU887" s="266"/>
      <c r="AV887" s="266"/>
    </row>
    <row r="888" spans="1:48" x14ac:dyDescent="0.3">
      <c r="A888" s="52"/>
      <c r="B888" s="54"/>
      <c r="C888" s="53"/>
      <c r="D888" s="53"/>
      <c r="E888" s="53"/>
      <c r="F888" s="57"/>
      <c r="G888" s="57"/>
      <c r="H888" s="52"/>
      <c r="I888" s="53"/>
      <c r="J888" s="53"/>
      <c r="K888" s="95"/>
      <c r="L888" s="52"/>
      <c r="M888" s="52"/>
      <c r="N888" s="54"/>
      <c r="O888" s="254" t="str" cm="1">
        <f t="array" ref="O888">IF(A888="","",INDEX(근로조건!$A$5:$Y$1048576,MATCH(A888,근로조건!$A$5:$A$1048576,0)+0,15))</f>
        <v/>
      </c>
      <c r="P888" s="255" t="str" cm="1">
        <f t="array" ref="P888">IF(A888="","",INDEX(근로조건!$A$5:$Y$1048576,MATCH(A888,근로조건!$A$5:$A$1048576,0)+0,16))</f>
        <v/>
      </c>
      <c r="Q888" s="256" t="str" cm="1">
        <f t="array" ref="Q888">IF(A888="","",INDEX(근로조건!$A$5:$ZZ$1048576,MATCH(A888,근로조건!$A$5:$A$1048576,0)+0,21))</f>
        <v/>
      </c>
      <c r="R888" s="61"/>
      <c r="S888" s="61"/>
      <c r="T888" s="61"/>
      <c r="U888" s="61"/>
      <c r="V888" s="61"/>
      <c r="W888" s="61"/>
      <c r="X888" s="61"/>
      <c r="Y888" s="61"/>
      <c r="Z888" s="260" t="str">
        <f t="shared" si="42"/>
        <v/>
      </c>
      <c r="AA888" s="260" t="str">
        <f t="shared" si="43"/>
        <v/>
      </c>
      <c r="AB888" s="260" t="str" cm="1">
        <f t="array" ref="AB888">IFERROR(IF(A888="","",INDEX(근로조건!$A$5:$Z$1048576,MATCH(A888,근로조건!$A$5:$A$1048576,0)+0,17)-INDEX(근로조건!$A$5:$Z$1048576,MATCH(A888,근로조건!$A$5:$A$1048576,0)+0,11))*B888,"")</f>
        <v/>
      </c>
      <c r="AC888" s="260" t="str">
        <f t="shared" si="44"/>
        <v/>
      </c>
      <c r="AD888" s="260" t="str" cm="1">
        <f t="array" ref="AD888">IFERROR(IF(A888="","",INDEX(근로조건!$A$5:$L$1048576,MATCH(A888,근로조건!$A$5:$A$1048576,0)+0,12))*B888,"")</f>
        <v/>
      </c>
      <c r="AE888" s="261" t="str" cm="1">
        <f t="array" ref="AE888">IF(A888="","",INDEX(근로조건!$A$5:$AF$1048576,MATCH(A888,근로조건!$A$5:$A$1048576,0)+0,13))</f>
        <v/>
      </c>
      <c r="AF888" s="262" t="str" cm="1">
        <f t="array" ref="AF888">IF(A888="","",INDEX(근로조건!$A$5:$AF$1048576,MATCH(A888,근로조건!$A$5:$A$1048576,0)+0,14))</f>
        <v/>
      </c>
      <c r="AG888" s="261" t="str" cm="1">
        <f t="array" ref="AG888">IF(A888="","",INDEX(근로조건!$A$5:$AF$1048576,MATCH(A888,근로조건!$A$5:$A$1048576,0)+0,11))</f>
        <v/>
      </c>
      <c r="AH888" s="261" t="str" cm="1">
        <f t="array" ref="AH888">IF(A888="","",INDEX(근로조건!$A$5:$AF$1048576,MATCH(A888,근로조건!$A$5:$A$1048576,0)+0,19))</f>
        <v/>
      </c>
      <c r="AI888" s="262" t="str" cm="1">
        <f t="array" ref="AI888">IF(A888="","",INDEX(근로조건!$A$5:$AF$1048576,MATCH(A888,근로조건!$A$5:$A$1048576,0)+0,17))</f>
        <v/>
      </c>
      <c r="AJ888" s="253"/>
      <c r="AK888" s="253"/>
      <c r="AL888" s="253" t="str" cm="1">
        <f t="array" ref="AL888">IF(A888="","",INDEX(근로조건!$A$5:$AF$1048576,MATCH(A888,근로조건!$A$5:$A$1048576,0)+0,20))</f>
        <v/>
      </c>
      <c r="AM888" s="253"/>
      <c r="AN888" s="253"/>
      <c r="AO888" s="253"/>
      <c r="AP888" s="260"/>
      <c r="AQ888" s="123"/>
      <c r="AR888" s="166"/>
      <c r="AS888" s="267"/>
      <c r="AT888" s="266"/>
      <c r="AU888" s="266"/>
      <c r="AV888" s="266"/>
    </row>
    <row r="889" spans="1:48" x14ac:dyDescent="0.3">
      <c r="A889" s="52"/>
      <c r="B889" s="54"/>
      <c r="C889" s="53"/>
      <c r="D889" s="53"/>
      <c r="E889" s="53"/>
      <c r="F889" s="57"/>
      <c r="G889" s="57"/>
      <c r="H889" s="52"/>
      <c r="I889" s="53"/>
      <c r="J889" s="53"/>
      <c r="K889" s="95"/>
      <c r="L889" s="52"/>
      <c r="M889" s="52"/>
      <c r="N889" s="54"/>
      <c r="O889" s="254" t="str" cm="1">
        <f t="array" ref="O889">IF(A889="","",INDEX(근로조건!$A$5:$Y$1048576,MATCH(A889,근로조건!$A$5:$A$1048576,0)+0,15))</f>
        <v/>
      </c>
      <c r="P889" s="255" t="str" cm="1">
        <f t="array" ref="P889">IF(A889="","",INDEX(근로조건!$A$5:$Y$1048576,MATCH(A889,근로조건!$A$5:$A$1048576,0)+0,16))</f>
        <v/>
      </c>
      <c r="Q889" s="256" t="str" cm="1">
        <f t="array" ref="Q889">IF(A889="","",INDEX(근로조건!$A$5:$ZZ$1048576,MATCH(A889,근로조건!$A$5:$A$1048576,0)+0,21))</f>
        <v/>
      </c>
      <c r="R889" s="61"/>
      <c r="S889" s="61"/>
      <c r="T889" s="61"/>
      <c r="U889" s="61"/>
      <c r="V889" s="61"/>
      <c r="W889" s="61"/>
      <c r="X889" s="61"/>
      <c r="Y889" s="61"/>
      <c r="Z889" s="260" t="str">
        <f t="shared" si="42"/>
        <v/>
      </c>
      <c r="AA889" s="260" t="str">
        <f t="shared" si="43"/>
        <v/>
      </c>
      <c r="AB889" s="260" t="str" cm="1">
        <f t="array" ref="AB889">IFERROR(IF(A889="","",INDEX(근로조건!$A$5:$Z$1048576,MATCH(A889,근로조건!$A$5:$A$1048576,0)+0,17)-INDEX(근로조건!$A$5:$Z$1048576,MATCH(A889,근로조건!$A$5:$A$1048576,0)+0,11))*B889,"")</f>
        <v/>
      </c>
      <c r="AC889" s="260" t="str">
        <f t="shared" si="44"/>
        <v/>
      </c>
      <c r="AD889" s="260" t="str" cm="1">
        <f t="array" ref="AD889">IFERROR(IF(A889="","",INDEX(근로조건!$A$5:$L$1048576,MATCH(A889,근로조건!$A$5:$A$1048576,0)+0,12))*B889,"")</f>
        <v/>
      </c>
      <c r="AE889" s="261" t="str" cm="1">
        <f t="array" ref="AE889">IF(A889="","",INDEX(근로조건!$A$5:$AF$1048576,MATCH(A889,근로조건!$A$5:$A$1048576,0)+0,13))</f>
        <v/>
      </c>
      <c r="AF889" s="262" t="str" cm="1">
        <f t="array" ref="AF889">IF(A889="","",INDEX(근로조건!$A$5:$AF$1048576,MATCH(A889,근로조건!$A$5:$A$1048576,0)+0,14))</f>
        <v/>
      </c>
      <c r="AG889" s="261" t="str" cm="1">
        <f t="array" ref="AG889">IF(A889="","",INDEX(근로조건!$A$5:$AF$1048576,MATCH(A889,근로조건!$A$5:$A$1048576,0)+0,11))</f>
        <v/>
      </c>
      <c r="AH889" s="261" t="str" cm="1">
        <f t="array" ref="AH889">IF(A889="","",INDEX(근로조건!$A$5:$AF$1048576,MATCH(A889,근로조건!$A$5:$A$1048576,0)+0,19))</f>
        <v/>
      </c>
      <c r="AI889" s="262" t="str" cm="1">
        <f t="array" ref="AI889">IF(A889="","",INDEX(근로조건!$A$5:$AF$1048576,MATCH(A889,근로조건!$A$5:$A$1048576,0)+0,17))</f>
        <v/>
      </c>
      <c r="AJ889" s="253"/>
      <c r="AK889" s="253"/>
      <c r="AL889" s="253" t="str" cm="1">
        <f t="array" ref="AL889">IF(A889="","",INDEX(근로조건!$A$5:$AF$1048576,MATCH(A889,근로조건!$A$5:$A$1048576,0)+0,20))</f>
        <v/>
      </c>
      <c r="AM889" s="253"/>
      <c r="AN889" s="253"/>
      <c r="AO889" s="253"/>
      <c r="AP889" s="260"/>
      <c r="AQ889" s="123"/>
      <c r="AR889" s="166"/>
      <c r="AS889" s="267"/>
      <c r="AT889" s="266"/>
      <c r="AU889" s="266"/>
      <c r="AV889" s="266"/>
    </row>
    <row r="890" spans="1:48" x14ac:dyDescent="0.3">
      <c r="A890" s="52"/>
      <c r="B890" s="54"/>
      <c r="C890" s="53"/>
      <c r="D890" s="53"/>
      <c r="E890" s="53"/>
      <c r="F890" s="57"/>
      <c r="G890" s="57"/>
      <c r="H890" s="52"/>
      <c r="I890" s="53"/>
      <c r="J890" s="53"/>
      <c r="K890" s="95"/>
      <c r="L890" s="52"/>
      <c r="M890" s="52"/>
      <c r="N890" s="54"/>
      <c r="O890" s="254" t="str" cm="1">
        <f t="array" ref="O890">IF(A890="","",INDEX(근로조건!$A$5:$Y$1048576,MATCH(A890,근로조건!$A$5:$A$1048576,0)+0,15))</f>
        <v/>
      </c>
      <c r="P890" s="255" t="str" cm="1">
        <f t="array" ref="P890">IF(A890="","",INDEX(근로조건!$A$5:$Y$1048576,MATCH(A890,근로조건!$A$5:$A$1048576,0)+0,16))</f>
        <v/>
      </c>
      <c r="Q890" s="256" t="str" cm="1">
        <f t="array" ref="Q890">IF(A890="","",INDEX(근로조건!$A$5:$ZZ$1048576,MATCH(A890,근로조건!$A$5:$A$1048576,0)+0,21))</f>
        <v/>
      </c>
      <c r="R890" s="61"/>
      <c r="S890" s="61"/>
      <c r="T890" s="61"/>
      <c r="U890" s="61"/>
      <c r="V890" s="61"/>
      <c r="W890" s="61"/>
      <c r="X890" s="61"/>
      <c r="Y890" s="61"/>
      <c r="Z890" s="260" t="str">
        <f t="shared" si="42"/>
        <v/>
      </c>
      <c r="AA890" s="260" t="str">
        <f t="shared" si="43"/>
        <v/>
      </c>
      <c r="AB890" s="260" t="str" cm="1">
        <f t="array" ref="AB890">IFERROR(IF(A890="","",INDEX(근로조건!$A$5:$Z$1048576,MATCH(A890,근로조건!$A$5:$A$1048576,0)+0,17)-INDEX(근로조건!$A$5:$Z$1048576,MATCH(A890,근로조건!$A$5:$A$1048576,0)+0,11))*B890,"")</f>
        <v/>
      </c>
      <c r="AC890" s="260" t="str">
        <f t="shared" si="44"/>
        <v/>
      </c>
      <c r="AD890" s="260" t="str" cm="1">
        <f t="array" ref="AD890">IFERROR(IF(A890="","",INDEX(근로조건!$A$5:$L$1048576,MATCH(A890,근로조건!$A$5:$A$1048576,0)+0,12))*B890,"")</f>
        <v/>
      </c>
      <c r="AE890" s="261" t="str" cm="1">
        <f t="array" ref="AE890">IF(A890="","",INDEX(근로조건!$A$5:$AF$1048576,MATCH(A890,근로조건!$A$5:$A$1048576,0)+0,13))</f>
        <v/>
      </c>
      <c r="AF890" s="262" t="str" cm="1">
        <f t="array" ref="AF890">IF(A890="","",INDEX(근로조건!$A$5:$AF$1048576,MATCH(A890,근로조건!$A$5:$A$1048576,0)+0,14))</f>
        <v/>
      </c>
      <c r="AG890" s="261" t="str" cm="1">
        <f t="array" ref="AG890">IF(A890="","",INDEX(근로조건!$A$5:$AF$1048576,MATCH(A890,근로조건!$A$5:$A$1048576,0)+0,11))</f>
        <v/>
      </c>
      <c r="AH890" s="261" t="str" cm="1">
        <f t="array" ref="AH890">IF(A890="","",INDEX(근로조건!$A$5:$AF$1048576,MATCH(A890,근로조건!$A$5:$A$1048576,0)+0,19))</f>
        <v/>
      </c>
      <c r="AI890" s="262" t="str" cm="1">
        <f t="array" ref="AI890">IF(A890="","",INDEX(근로조건!$A$5:$AF$1048576,MATCH(A890,근로조건!$A$5:$A$1048576,0)+0,17))</f>
        <v/>
      </c>
      <c r="AJ890" s="253"/>
      <c r="AK890" s="253"/>
      <c r="AL890" s="253" t="str" cm="1">
        <f t="array" ref="AL890">IF(A890="","",INDEX(근로조건!$A$5:$AF$1048576,MATCH(A890,근로조건!$A$5:$A$1048576,0)+0,20))</f>
        <v/>
      </c>
      <c r="AM890" s="253"/>
      <c r="AN890" s="253"/>
      <c r="AO890" s="253"/>
      <c r="AP890" s="260"/>
      <c r="AQ890" s="123"/>
      <c r="AR890" s="166"/>
      <c r="AS890" s="267"/>
      <c r="AT890" s="266"/>
      <c r="AU890" s="266"/>
      <c r="AV890" s="266"/>
    </row>
    <row r="891" spans="1:48" x14ac:dyDescent="0.3">
      <c r="A891" s="52"/>
      <c r="B891" s="54"/>
      <c r="C891" s="53"/>
      <c r="D891" s="53"/>
      <c r="E891" s="53"/>
      <c r="F891" s="57"/>
      <c r="G891" s="57"/>
      <c r="H891" s="52"/>
      <c r="I891" s="53"/>
      <c r="J891" s="53"/>
      <c r="K891" s="95"/>
      <c r="L891" s="52"/>
      <c r="M891" s="52"/>
      <c r="N891" s="54"/>
      <c r="O891" s="254" t="str" cm="1">
        <f t="array" ref="O891">IF(A891="","",INDEX(근로조건!$A$5:$Y$1048576,MATCH(A891,근로조건!$A$5:$A$1048576,0)+0,15))</f>
        <v/>
      </c>
      <c r="P891" s="255" t="str" cm="1">
        <f t="array" ref="P891">IF(A891="","",INDEX(근로조건!$A$5:$Y$1048576,MATCH(A891,근로조건!$A$5:$A$1048576,0)+0,16))</f>
        <v/>
      </c>
      <c r="Q891" s="256" t="str" cm="1">
        <f t="array" ref="Q891">IF(A891="","",INDEX(근로조건!$A$5:$ZZ$1048576,MATCH(A891,근로조건!$A$5:$A$1048576,0)+0,21))</f>
        <v/>
      </c>
      <c r="R891" s="61"/>
      <c r="S891" s="61"/>
      <c r="T891" s="61"/>
      <c r="U891" s="61"/>
      <c r="V891" s="61"/>
      <c r="W891" s="61"/>
      <c r="X891" s="61"/>
      <c r="Y891" s="61"/>
      <c r="Z891" s="260" t="str">
        <f t="shared" si="42"/>
        <v/>
      </c>
      <c r="AA891" s="260" t="str">
        <f t="shared" si="43"/>
        <v/>
      </c>
      <c r="AB891" s="260" t="str" cm="1">
        <f t="array" ref="AB891">IFERROR(IF(A891="","",INDEX(근로조건!$A$5:$Z$1048576,MATCH(A891,근로조건!$A$5:$A$1048576,0)+0,17)-INDEX(근로조건!$A$5:$Z$1048576,MATCH(A891,근로조건!$A$5:$A$1048576,0)+0,11))*B891,"")</f>
        <v/>
      </c>
      <c r="AC891" s="260" t="str">
        <f t="shared" si="44"/>
        <v/>
      </c>
      <c r="AD891" s="260" t="str" cm="1">
        <f t="array" ref="AD891">IFERROR(IF(A891="","",INDEX(근로조건!$A$5:$L$1048576,MATCH(A891,근로조건!$A$5:$A$1048576,0)+0,12))*B891,"")</f>
        <v/>
      </c>
      <c r="AE891" s="261" t="str" cm="1">
        <f t="array" ref="AE891">IF(A891="","",INDEX(근로조건!$A$5:$AF$1048576,MATCH(A891,근로조건!$A$5:$A$1048576,0)+0,13))</f>
        <v/>
      </c>
      <c r="AF891" s="262" t="str" cm="1">
        <f t="array" ref="AF891">IF(A891="","",INDEX(근로조건!$A$5:$AF$1048576,MATCH(A891,근로조건!$A$5:$A$1048576,0)+0,14))</f>
        <v/>
      </c>
      <c r="AG891" s="261" t="str" cm="1">
        <f t="array" ref="AG891">IF(A891="","",INDEX(근로조건!$A$5:$AF$1048576,MATCH(A891,근로조건!$A$5:$A$1048576,0)+0,11))</f>
        <v/>
      </c>
      <c r="AH891" s="261" t="str" cm="1">
        <f t="array" ref="AH891">IF(A891="","",INDEX(근로조건!$A$5:$AF$1048576,MATCH(A891,근로조건!$A$5:$A$1048576,0)+0,19))</f>
        <v/>
      </c>
      <c r="AI891" s="262" t="str" cm="1">
        <f t="array" ref="AI891">IF(A891="","",INDEX(근로조건!$A$5:$AF$1048576,MATCH(A891,근로조건!$A$5:$A$1048576,0)+0,17))</f>
        <v/>
      </c>
      <c r="AJ891" s="253"/>
      <c r="AK891" s="253"/>
      <c r="AL891" s="253" t="str" cm="1">
        <f t="array" ref="AL891">IF(A891="","",INDEX(근로조건!$A$5:$AF$1048576,MATCH(A891,근로조건!$A$5:$A$1048576,0)+0,20))</f>
        <v/>
      </c>
      <c r="AM891" s="253"/>
      <c r="AN891" s="253"/>
      <c r="AO891" s="253"/>
      <c r="AP891" s="260"/>
      <c r="AQ891" s="123"/>
      <c r="AR891" s="166"/>
      <c r="AS891" s="267"/>
      <c r="AT891" s="266"/>
      <c r="AU891" s="266"/>
      <c r="AV891" s="266"/>
    </row>
    <row r="892" spans="1:48" x14ac:dyDescent="0.3">
      <c r="A892" s="52"/>
      <c r="B892" s="54"/>
      <c r="C892" s="53"/>
      <c r="D892" s="53"/>
      <c r="E892" s="53"/>
      <c r="F892" s="57"/>
      <c r="G892" s="57"/>
      <c r="H892" s="52"/>
      <c r="I892" s="53"/>
      <c r="J892" s="53"/>
      <c r="K892" s="95"/>
      <c r="L892" s="52"/>
      <c r="M892" s="52"/>
      <c r="N892" s="54"/>
      <c r="O892" s="254" t="str" cm="1">
        <f t="array" ref="O892">IF(A892="","",INDEX(근로조건!$A$5:$Y$1048576,MATCH(A892,근로조건!$A$5:$A$1048576,0)+0,15))</f>
        <v/>
      </c>
      <c r="P892" s="255" t="str" cm="1">
        <f t="array" ref="P892">IF(A892="","",INDEX(근로조건!$A$5:$Y$1048576,MATCH(A892,근로조건!$A$5:$A$1048576,0)+0,16))</f>
        <v/>
      </c>
      <c r="Q892" s="256" t="str" cm="1">
        <f t="array" ref="Q892">IF(A892="","",INDEX(근로조건!$A$5:$ZZ$1048576,MATCH(A892,근로조건!$A$5:$A$1048576,0)+0,21))</f>
        <v/>
      </c>
      <c r="R892" s="61"/>
      <c r="S892" s="61"/>
      <c r="T892" s="61"/>
      <c r="U892" s="61"/>
      <c r="V892" s="61"/>
      <c r="W892" s="61"/>
      <c r="X892" s="61"/>
      <c r="Y892" s="61"/>
      <c r="Z892" s="260" t="str">
        <f t="shared" si="42"/>
        <v/>
      </c>
      <c r="AA892" s="260" t="str">
        <f t="shared" si="43"/>
        <v/>
      </c>
      <c r="AB892" s="260" t="str" cm="1">
        <f t="array" ref="AB892">IFERROR(IF(A892="","",INDEX(근로조건!$A$5:$Z$1048576,MATCH(A892,근로조건!$A$5:$A$1048576,0)+0,17)-INDEX(근로조건!$A$5:$Z$1048576,MATCH(A892,근로조건!$A$5:$A$1048576,0)+0,11))*B892,"")</f>
        <v/>
      </c>
      <c r="AC892" s="260" t="str">
        <f t="shared" si="44"/>
        <v/>
      </c>
      <c r="AD892" s="260" t="str" cm="1">
        <f t="array" ref="AD892">IFERROR(IF(A892="","",INDEX(근로조건!$A$5:$L$1048576,MATCH(A892,근로조건!$A$5:$A$1048576,0)+0,12))*B892,"")</f>
        <v/>
      </c>
      <c r="AE892" s="261" t="str" cm="1">
        <f t="array" ref="AE892">IF(A892="","",INDEX(근로조건!$A$5:$AF$1048576,MATCH(A892,근로조건!$A$5:$A$1048576,0)+0,13))</f>
        <v/>
      </c>
      <c r="AF892" s="262" t="str" cm="1">
        <f t="array" ref="AF892">IF(A892="","",INDEX(근로조건!$A$5:$AF$1048576,MATCH(A892,근로조건!$A$5:$A$1048576,0)+0,14))</f>
        <v/>
      </c>
      <c r="AG892" s="261" t="str" cm="1">
        <f t="array" ref="AG892">IF(A892="","",INDEX(근로조건!$A$5:$AF$1048576,MATCH(A892,근로조건!$A$5:$A$1048576,0)+0,11))</f>
        <v/>
      </c>
      <c r="AH892" s="261" t="str" cm="1">
        <f t="array" ref="AH892">IF(A892="","",INDEX(근로조건!$A$5:$AF$1048576,MATCH(A892,근로조건!$A$5:$A$1048576,0)+0,19))</f>
        <v/>
      </c>
      <c r="AI892" s="262" t="str" cm="1">
        <f t="array" ref="AI892">IF(A892="","",INDEX(근로조건!$A$5:$AF$1048576,MATCH(A892,근로조건!$A$5:$A$1048576,0)+0,17))</f>
        <v/>
      </c>
      <c r="AJ892" s="253"/>
      <c r="AK892" s="253"/>
      <c r="AL892" s="253" t="str" cm="1">
        <f t="array" ref="AL892">IF(A892="","",INDEX(근로조건!$A$5:$AF$1048576,MATCH(A892,근로조건!$A$5:$A$1048576,0)+0,20))</f>
        <v/>
      </c>
      <c r="AM892" s="253"/>
      <c r="AN892" s="253"/>
      <c r="AO892" s="253"/>
      <c r="AP892" s="260"/>
      <c r="AQ892" s="123"/>
      <c r="AR892" s="166"/>
      <c r="AS892" s="267"/>
      <c r="AT892" s="266"/>
      <c r="AU892" s="266"/>
      <c r="AV892" s="266"/>
    </row>
    <row r="893" spans="1:48" x14ac:dyDescent="0.3">
      <c r="A893" s="52"/>
      <c r="B893" s="54"/>
      <c r="C893" s="53"/>
      <c r="D893" s="53"/>
      <c r="E893" s="53"/>
      <c r="F893" s="57"/>
      <c r="G893" s="57"/>
      <c r="H893" s="52"/>
      <c r="I893" s="53"/>
      <c r="J893" s="53"/>
      <c r="K893" s="95"/>
      <c r="L893" s="52"/>
      <c r="M893" s="52"/>
      <c r="N893" s="54"/>
      <c r="O893" s="254" t="str" cm="1">
        <f t="array" ref="O893">IF(A893="","",INDEX(근로조건!$A$5:$Y$1048576,MATCH(A893,근로조건!$A$5:$A$1048576,0)+0,15))</f>
        <v/>
      </c>
      <c r="P893" s="255" t="str" cm="1">
        <f t="array" ref="P893">IF(A893="","",INDEX(근로조건!$A$5:$Y$1048576,MATCH(A893,근로조건!$A$5:$A$1048576,0)+0,16))</f>
        <v/>
      </c>
      <c r="Q893" s="256" t="str" cm="1">
        <f t="array" ref="Q893">IF(A893="","",INDEX(근로조건!$A$5:$ZZ$1048576,MATCH(A893,근로조건!$A$5:$A$1048576,0)+0,21))</f>
        <v/>
      </c>
      <c r="R893" s="61"/>
      <c r="S893" s="61"/>
      <c r="T893" s="61"/>
      <c r="U893" s="61"/>
      <c r="V893" s="61"/>
      <c r="W893" s="61"/>
      <c r="X893" s="61"/>
      <c r="Y893" s="61"/>
      <c r="Z893" s="260" t="str">
        <f t="shared" si="42"/>
        <v/>
      </c>
      <c r="AA893" s="260" t="str">
        <f t="shared" si="43"/>
        <v/>
      </c>
      <c r="AB893" s="260" t="str" cm="1">
        <f t="array" ref="AB893">IFERROR(IF(A893="","",INDEX(근로조건!$A$5:$Z$1048576,MATCH(A893,근로조건!$A$5:$A$1048576,0)+0,17)-INDEX(근로조건!$A$5:$Z$1048576,MATCH(A893,근로조건!$A$5:$A$1048576,0)+0,11))*B893,"")</f>
        <v/>
      </c>
      <c r="AC893" s="260" t="str">
        <f t="shared" si="44"/>
        <v/>
      </c>
      <c r="AD893" s="260" t="str" cm="1">
        <f t="array" ref="AD893">IFERROR(IF(A893="","",INDEX(근로조건!$A$5:$L$1048576,MATCH(A893,근로조건!$A$5:$A$1048576,0)+0,12))*B893,"")</f>
        <v/>
      </c>
      <c r="AE893" s="261" t="str" cm="1">
        <f t="array" ref="AE893">IF(A893="","",INDEX(근로조건!$A$5:$AF$1048576,MATCH(A893,근로조건!$A$5:$A$1048576,0)+0,13))</f>
        <v/>
      </c>
      <c r="AF893" s="262" t="str" cm="1">
        <f t="array" ref="AF893">IF(A893="","",INDEX(근로조건!$A$5:$AF$1048576,MATCH(A893,근로조건!$A$5:$A$1048576,0)+0,14))</f>
        <v/>
      </c>
      <c r="AG893" s="261" t="str" cm="1">
        <f t="array" ref="AG893">IF(A893="","",INDEX(근로조건!$A$5:$AF$1048576,MATCH(A893,근로조건!$A$5:$A$1048576,0)+0,11))</f>
        <v/>
      </c>
      <c r="AH893" s="261" t="str" cm="1">
        <f t="array" ref="AH893">IF(A893="","",INDEX(근로조건!$A$5:$AF$1048576,MATCH(A893,근로조건!$A$5:$A$1048576,0)+0,19))</f>
        <v/>
      </c>
      <c r="AI893" s="262" t="str" cm="1">
        <f t="array" ref="AI893">IF(A893="","",INDEX(근로조건!$A$5:$AF$1048576,MATCH(A893,근로조건!$A$5:$A$1048576,0)+0,17))</f>
        <v/>
      </c>
      <c r="AJ893" s="253"/>
      <c r="AK893" s="253"/>
      <c r="AL893" s="253" t="str" cm="1">
        <f t="array" ref="AL893">IF(A893="","",INDEX(근로조건!$A$5:$AF$1048576,MATCH(A893,근로조건!$A$5:$A$1048576,0)+0,20))</f>
        <v/>
      </c>
      <c r="AM893" s="253"/>
      <c r="AN893" s="253"/>
      <c r="AO893" s="253"/>
      <c r="AP893" s="260"/>
      <c r="AQ893" s="123"/>
      <c r="AR893" s="166"/>
      <c r="AS893" s="267"/>
      <c r="AT893" s="266"/>
      <c r="AU893" s="266"/>
      <c r="AV893" s="266"/>
    </row>
    <row r="894" spans="1:48" x14ac:dyDescent="0.3">
      <c r="A894" s="52"/>
      <c r="B894" s="54"/>
      <c r="C894" s="53"/>
      <c r="D894" s="53"/>
      <c r="E894" s="53"/>
      <c r="F894" s="57"/>
      <c r="G894" s="57"/>
      <c r="H894" s="52"/>
      <c r="I894" s="53"/>
      <c r="J894" s="53"/>
      <c r="K894" s="95"/>
      <c r="L894" s="52"/>
      <c r="M894" s="52"/>
      <c r="N894" s="54"/>
      <c r="O894" s="254" t="str" cm="1">
        <f t="array" ref="O894">IF(A894="","",INDEX(근로조건!$A$5:$Y$1048576,MATCH(A894,근로조건!$A$5:$A$1048576,0)+0,15))</f>
        <v/>
      </c>
      <c r="P894" s="255" t="str" cm="1">
        <f t="array" ref="P894">IF(A894="","",INDEX(근로조건!$A$5:$Y$1048576,MATCH(A894,근로조건!$A$5:$A$1048576,0)+0,16))</f>
        <v/>
      </c>
      <c r="Q894" s="256" t="str" cm="1">
        <f t="array" ref="Q894">IF(A894="","",INDEX(근로조건!$A$5:$ZZ$1048576,MATCH(A894,근로조건!$A$5:$A$1048576,0)+0,21))</f>
        <v/>
      </c>
      <c r="R894" s="61"/>
      <c r="S894" s="61"/>
      <c r="T894" s="61"/>
      <c r="U894" s="61"/>
      <c r="V894" s="61"/>
      <c r="W894" s="61"/>
      <c r="X894" s="61"/>
      <c r="Y894" s="61"/>
      <c r="Z894" s="260" t="str">
        <f t="shared" si="42"/>
        <v/>
      </c>
      <c r="AA894" s="260" t="str">
        <f t="shared" si="43"/>
        <v/>
      </c>
      <c r="AB894" s="260" t="str" cm="1">
        <f t="array" ref="AB894">IFERROR(IF(A894="","",INDEX(근로조건!$A$5:$Z$1048576,MATCH(A894,근로조건!$A$5:$A$1048576,0)+0,17)-INDEX(근로조건!$A$5:$Z$1048576,MATCH(A894,근로조건!$A$5:$A$1048576,0)+0,11))*B894,"")</f>
        <v/>
      </c>
      <c r="AC894" s="260" t="str">
        <f t="shared" si="44"/>
        <v/>
      </c>
      <c r="AD894" s="260" t="str" cm="1">
        <f t="array" ref="AD894">IFERROR(IF(A894="","",INDEX(근로조건!$A$5:$L$1048576,MATCH(A894,근로조건!$A$5:$A$1048576,0)+0,12))*B894,"")</f>
        <v/>
      </c>
      <c r="AE894" s="261" t="str" cm="1">
        <f t="array" ref="AE894">IF(A894="","",INDEX(근로조건!$A$5:$AF$1048576,MATCH(A894,근로조건!$A$5:$A$1048576,0)+0,13))</f>
        <v/>
      </c>
      <c r="AF894" s="262" t="str" cm="1">
        <f t="array" ref="AF894">IF(A894="","",INDEX(근로조건!$A$5:$AF$1048576,MATCH(A894,근로조건!$A$5:$A$1048576,0)+0,14))</f>
        <v/>
      </c>
      <c r="AG894" s="261" t="str" cm="1">
        <f t="array" ref="AG894">IF(A894="","",INDEX(근로조건!$A$5:$AF$1048576,MATCH(A894,근로조건!$A$5:$A$1048576,0)+0,11))</f>
        <v/>
      </c>
      <c r="AH894" s="261" t="str" cm="1">
        <f t="array" ref="AH894">IF(A894="","",INDEX(근로조건!$A$5:$AF$1048576,MATCH(A894,근로조건!$A$5:$A$1048576,0)+0,19))</f>
        <v/>
      </c>
      <c r="AI894" s="262" t="str" cm="1">
        <f t="array" ref="AI894">IF(A894="","",INDEX(근로조건!$A$5:$AF$1048576,MATCH(A894,근로조건!$A$5:$A$1048576,0)+0,17))</f>
        <v/>
      </c>
      <c r="AJ894" s="253"/>
      <c r="AK894" s="253"/>
      <c r="AL894" s="253" t="str" cm="1">
        <f t="array" ref="AL894">IF(A894="","",INDEX(근로조건!$A$5:$AF$1048576,MATCH(A894,근로조건!$A$5:$A$1048576,0)+0,20))</f>
        <v/>
      </c>
      <c r="AM894" s="253"/>
      <c r="AN894" s="253"/>
      <c r="AO894" s="253"/>
      <c r="AP894" s="260"/>
      <c r="AQ894" s="123"/>
      <c r="AR894" s="166"/>
      <c r="AS894" s="267"/>
      <c r="AT894" s="266"/>
      <c r="AU894" s="266"/>
      <c r="AV894" s="266"/>
    </row>
    <row r="895" spans="1:48" x14ac:dyDescent="0.3">
      <c r="A895" s="52"/>
      <c r="B895" s="54"/>
      <c r="C895" s="53"/>
      <c r="D895" s="53"/>
      <c r="E895" s="53"/>
      <c r="F895" s="57"/>
      <c r="G895" s="57"/>
      <c r="H895" s="52"/>
      <c r="I895" s="53"/>
      <c r="J895" s="53"/>
      <c r="K895" s="95"/>
      <c r="L895" s="52"/>
      <c r="M895" s="52"/>
      <c r="N895" s="54"/>
      <c r="O895" s="254" t="str" cm="1">
        <f t="array" ref="O895">IF(A895="","",INDEX(근로조건!$A$5:$Y$1048576,MATCH(A895,근로조건!$A$5:$A$1048576,0)+0,15))</f>
        <v/>
      </c>
      <c r="P895" s="255" t="str" cm="1">
        <f t="array" ref="P895">IF(A895="","",INDEX(근로조건!$A$5:$Y$1048576,MATCH(A895,근로조건!$A$5:$A$1048576,0)+0,16))</f>
        <v/>
      </c>
      <c r="Q895" s="256" t="str" cm="1">
        <f t="array" ref="Q895">IF(A895="","",INDEX(근로조건!$A$5:$ZZ$1048576,MATCH(A895,근로조건!$A$5:$A$1048576,0)+0,21))</f>
        <v/>
      </c>
      <c r="R895" s="61"/>
      <c r="S895" s="61"/>
      <c r="T895" s="61"/>
      <c r="U895" s="61"/>
      <c r="V895" s="61"/>
      <c r="W895" s="61"/>
      <c r="X895" s="61"/>
      <c r="Y895" s="61"/>
      <c r="Z895" s="260" t="str">
        <f t="shared" si="42"/>
        <v/>
      </c>
      <c r="AA895" s="260" t="str">
        <f t="shared" si="43"/>
        <v/>
      </c>
      <c r="AB895" s="260" t="str" cm="1">
        <f t="array" ref="AB895">IFERROR(IF(A895="","",INDEX(근로조건!$A$5:$Z$1048576,MATCH(A895,근로조건!$A$5:$A$1048576,0)+0,17)-INDEX(근로조건!$A$5:$Z$1048576,MATCH(A895,근로조건!$A$5:$A$1048576,0)+0,11))*B895,"")</f>
        <v/>
      </c>
      <c r="AC895" s="260" t="str">
        <f t="shared" si="44"/>
        <v/>
      </c>
      <c r="AD895" s="260" t="str" cm="1">
        <f t="array" ref="AD895">IFERROR(IF(A895="","",INDEX(근로조건!$A$5:$L$1048576,MATCH(A895,근로조건!$A$5:$A$1048576,0)+0,12))*B895,"")</f>
        <v/>
      </c>
      <c r="AE895" s="261" t="str" cm="1">
        <f t="array" ref="AE895">IF(A895="","",INDEX(근로조건!$A$5:$AF$1048576,MATCH(A895,근로조건!$A$5:$A$1048576,0)+0,13))</f>
        <v/>
      </c>
      <c r="AF895" s="262" t="str" cm="1">
        <f t="array" ref="AF895">IF(A895="","",INDEX(근로조건!$A$5:$AF$1048576,MATCH(A895,근로조건!$A$5:$A$1048576,0)+0,14))</f>
        <v/>
      </c>
      <c r="AG895" s="261" t="str" cm="1">
        <f t="array" ref="AG895">IF(A895="","",INDEX(근로조건!$A$5:$AF$1048576,MATCH(A895,근로조건!$A$5:$A$1048576,0)+0,11))</f>
        <v/>
      </c>
      <c r="AH895" s="261" t="str" cm="1">
        <f t="array" ref="AH895">IF(A895="","",INDEX(근로조건!$A$5:$AF$1048576,MATCH(A895,근로조건!$A$5:$A$1048576,0)+0,19))</f>
        <v/>
      </c>
      <c r="AI895" s="262" t="str" cm="1">
        <f t="array" ref="AI895">IF(A895="","",INDEX(근로조건!$A$5:$AF$1048576,MATCH(A895,근로조건!$A$5:$A$1048576,0)+0,17))</f>
        <v/>
      </c>
      <c r="AJ895" s="253"/>
      <c r="AK895" s="253"/>
      <c r="AL895" s="253" t="str" cm="1">
        <f t="array" ref="AL895">IF(A895="","",INDEX(근로조건!$A$5:$AF$1048576,MATCH(A895,근로조건!$A$5:$A$1048576,0)+0,20))</f>
        <v/>
      </c>
      <c r="AM895" s="253"/>
      <c r="AN895" s="253"/>
      <c r="AO895" s="253"/>
      <c r="AP895" s="260"/>
      <c r="AQ895" s="123"/>
      <c r="AR895" s="166"/>
      <c r="AS895" s="267"/>
      <c r="AT895" s="266"/>
      <c r="AU895" s="266"/>
      <c r="AV895" s="266"/>
    </row>
    <row r="896" spans="1:48" x14ac:dyDescent="0.3">
      <c r="A896" s="52"/>
      <c r="B896" s="54"/>
      <c r="C896" s="53"/>
      <c r="D896" s="53"/>
      <c r="E896" s="53"/>
      <c r="F896" s="57"/>
      <c r="G896" s="57"/>
      <c r="H896" s="52"/>
      <c r="I896" s="53"/>
      <c r="J896" s="53"/>
      <c r="K896" s="95"/>
      <c r="L896" s="52"/>
      <c r="M896" s="52"/>
      <c r="N896" s="54"/>
      <c r="O896" s="254" t="str" cm="1">
        <f t="array" ref="O896">IF(A896="","",INDEX(근로조건!$A$5:$Y$1048576,MATCH(A896,근로조건!$A$5:$A$1048576,0)+0,15))</f>
        <v/>
      </c>
      <c r="P896" s="255" t="str" cm="1">
        <f t="array" ref="P896">IF(A896="","",INDEX(근로조건!$A$5:$Y$1048576,MATCH(A896,근로조건!$A$5:$A$1048576,0)+0,16))</f>
        <v/>
      </c>
      <c r="Q896" s="256" t="str" cm="1">
        <f t="array" ref="Q896">IF(A896="","",INDEX(근로조건!$A$5:$ZZ$1048576,MATCH(A896,근로조건!$A$5:$A$1048576,0)+0,21))</f>
        <v/>
      </c>
      <c r="R896" s="61"/>
      <c r="S896" s="61"/>
      <c r="T896" s="61"/>
      <c r="U896" s="61"/>
      <c r="V896" s="61"/>
      <c r="W896" s="61"/>
      <c r="X896" s="61"/>
      <c r="Y896" s="61"/>
      <c r="Z896" s="260" t="str">
        <f t="shared" si="42"/>
        <v/>
      </c>
      <c r="AA896" s="260" t="str">
        <f t="shared" si="43"/>
        <v/>
      </c>
      <c r="AB896" s="260" t="str" cm="1">
        <f t="array" ref="AB896">IFERROR(IF(A896="","",INDEX(근로조건!$A$5:$Z$1048576,MATCH(A896,근로조건!$A$5:$A$1048576,0)+0,17)-INDEX(근로조건!$A$5:$Z$1048576,MATCH(A896,근로조건!$A$5:$A$1048576,0)+0,11))*B896,"")</f>
        <v/>
      </c>
      <c r="AC896" s="260" t="str">
        <f t="shared" si="44"/>
        <v/>
      </c>
      <c r="AD896" s="260" t="str" cm="1">
        <f t="array" ref="AD896">IFERROR(IF(A896="","",INDEX(근로조건!$A$5:$L$1048576,MATCH(A896,근로조건!$A$5:$A$1048576,0)+0,12))*B896,"")</f>
        <v/>
      </c>
      <c r="AE896" s="261" t="str" cm="1">
        <f t="array" ref="AE896">IF(A896="","",INDEX(근로조건!$A$5:$AF$1048576,MATCH(A896,근로조건!$A$5:$A$1048576,0)+0,13))</f>
        <v/>
      </c>
      <c r="AF896" s="262" t="str" cm="1">
        <f t="array" ref="AF896">IF(A896="","",INDEX(근로조건!$A$5:$AF$1048576,MATCH(A896,근로조건!$A$5:$A$1048576,0)+0,14))</f>
        <v/>
      </c>
      <c r="AG896" s="261" t="str" cm="1">
        <f t="array" ref="AG896">IF(A896="","",INDEX(근로조건!$A$5:$AF$1048576,MATCH(A896,근로조건!$A$5:$A$1048576,0)+0,11))</f>
        <v/>
      </c>
      <c r="AH896" s="261" t="str" cm="1">
        <f t="array" ref="AH896">IF(A896="","",INDEX(근로조건!$A$5:$AF$1048576,MATCH(A896,근로조건!$A$5:$A$1048576,0)+0,19))</f>
        <v/>
      </c>
      <c r="AI896" s="262" t="str" cm="1">
        <f t="array" ref="AI896">IF(A896="","",INDEX(근로조건!$A$5:$AF$1048576,MATCH(A896,근로조건!$A$5:$A$1048576,0)+0,17))</f>
        <v/>
      </c>
      <c r="AJ896" s="253"/>
      <c r="AK896" s="253"/>
      <c r="AL896" s="253" t="str" cm="1">
        <f t="array" ref="AL896">IF(A896="","",INDEX(근로조건!$A$5:$AF$1048576,MATCH(A896,근로조건!$A$5:$A$1048576,0)+0,20))</f>
        <v/>
      </c>
      <c r="AM896" s="253"/>
      <c r="AN896" s="253"/>
      <c r="AO896" s="253"/>
      <c r="AP896" s="260"/>
      <c r="AQ896" s="123"/>
      <c r="AR896" s="166"/>
      <c r="AS896" s="267"/>
      <c r="AT896" s="266"/>
      <c r="AU896" s="266"/>
      <c r="AV896" s="266"/>
    </row>
    <row r="897" spans="1:48" x14ac:dyDescent="0.3">
      <c r="A897" s="52"/>
      <c r="B897" s="54"/>
      <c r="C897" s="53"/>
      <c r="D897" s="53"/>
      <c r="E897" s="53"/>
      <c r="F897" s="57"/>
      <c r="G897" s="57"/>
      <c r="H897" s="52"/>
      <c r="I897" s="53"/>
      <c r="J897" s="53"/>
      <c r="K897" s="95"/>
      <c r="L897" s="52"/>
      <c r="M897" s="52"/>
      <c r="N897" s="54"/>
      <c r="O897" s="254" t="str" cm="1">
        <f t="array" ref="O897">IF(A897="","",INDEX(근로조건!$A$5:$Y$1048576,MATCH(A897,근로조건!$A$5:$A$1048576,0)+0,15))</f>
        <v/>
      </c>
      <c r="P897" s="255" t="str" cm="1">
        <f t="array" ref="P897">IF(A897="","",INDEX(근로조건!$A$5:$Y$1048576,MATCH(A897,근로조건!$A$5:$A$1048576,0)+0,16))</f>
        <v/>
      </c>
      <c r="Q897" s="256" t="str" cm="1">
        <f t="array" ref="Q897">IF(A897="","",INDEX(근로조건!$A$5:$ZZ$1048576,MATCH(A897,근로조건!$A$5:$A$1048576,0)+0,21))</f>
        <v/>
      </c>
      <c r="R897" s="61"/>
      <c r="S897" s="61"/>
      <c r="T897" s="61"/>
      <c r="U897" s="61"/>
      <c r="V897" s="61"/>
      <c r="W897" s="61"/>
      <c r="X897" s="61"/>
      <c r="Y897" s="61"/>
      <c r="Z897" s="260" t="str">
        <f t="shared" si="42"/>
        <v/>
      </c>
      <c r="AA897" s="260" t="str">
        <f t="shared" si="43"/>
        <v/>
      </c>
      <c r="AB897" s="260" t="str" cm="1">
        <f t="array" ref="AB897">IFERROR(IF(A897="","",INDEX(근로조건!$A$5:$Z$1048576,MATCH(A897,근로조건!$A$5:$A$1048576,0)+0,17)-INDEX(근로조건!$A$5:$Z$1048576,MATCH(A897,근로조건!$A$5:$A$1048576,0)+0,11))*B897,"")</f>
        <v/>
      </c>
      <c r="AC897" s="260" t="str">
        <f t="shared" si="44"/>
        <v/>
      </c>
      <c r="AD897" s="260" t="str" cm="1">
        <f t="array" ref="AD897">IFERROR(IF(A897="","",INDEX(근로조건!$A$5:$L$1048576,MATCH(A897,근로조건!$A$5:$A$1048576,0)+0,12))*B897,"")</f>
        <v/>
      </c>
      <c r="AE897" s="261" t="str" cm="1">
        <f t="array" ref="AE897">IF(A897="","",INDEX(근로조건!$A$5:$AF$1048576,MATCH(A897,근로조건!$A$5:$A$1048576,0)+0,13))</f>
        <v/>
      </c>
      <c r="AF897" s="262" t="str" cm="1">
        <f t="array" ref="AF897">IF(A897="","",INDEX(근로조건!$A$5:$AF$1048576,MATCH(A897,근로조건!$A$5:$A$1048576,0)+0,14))</f>
        <v/>
      </c>
      <c r="AG897" s="261" t="str" cm="1">
        <f t="array" ref="AG897">IF(A897="","",INDEX(근로조건!$A$5:$AF$1048576,MATCH(A897,근로조건!$A$5:$A$1048576,0)+0,11))</f>
        <v/>
      </c>
      <c r="AH897" s="261" t="str" cm="1">
        <f t="array" ref="AH897">IF(A897="","",INDEX(근로조건!$A$5:$AF$1048576,MATCH(A897,근로조건!$A$5:$A$1048576,0)+0,19))</f>
        <v/>
      </c>
      <c r="AI897" s="262" t="str" cm="1">
        <f t="array" ref="AI897">IF(A897="","",INDEX(근로조건!$A$5:$AF$1048576,MATCH(A897,근로조건!$A$5:$A$1048576,0)+0,17))</f>
        <v/>
      </c>
      <c r="AJ897" s="253"/>
      <c r="AK897" s="253"/>
      <c r="AL897" s="253" t="str" cm="1">
        <f t="array" ref="AL897">IF(A897="","",INDEX(근로조건!$A$5:$AF$1048576,MATCH(A897,근로조건!$A$5:$A$1048576,0)+0,20))</f>
        <v/>
      </c>
      <c r="AM897" s="253"/>
      <c r="AN897" s="253"/>
      <c r="AO897" s="253"/>
      <c r="AP897" s="260"/>
      <c r="AQ897" s="123"/>
      <c r="AR897" s="166"/>
      <c r="AS897" s="267"/>
      <c r="AT897" s="266"/>
      <c r="AU897" s="266"/>
      <c r="AV897" s="266"/>
    </row>
    <row r="898" spans="1:48" x14ac:dyDescent="0.3">
      <c r="A898" s="52"/>
      <c r="B898" s="54"/>
      <c r="C898" s="53"/>
      <c r="D898" s="53"/>
      <c r="E898" s="53"/>
      <c r="F898" s="57"/>
      <c r="G898" s="57"/>
      <c r="H898" s="52"/>
      <c r="I898" s="53"/>
      <c r="J898" s="53"/>
      <c r="K898" s="95"/>
      <c r="L898" s="52"/>
      <c r="M898" s="52"/>
      <c r="N898" s="54"/>
      <c r="O898" s="254" t="str" cm="1">
        <f t="array" ref="O898">IF(A898="","",INDEX(근로조건!$A$5:$Y$1048576,MATCH(A898,근로조건!$A$5:$A$1048576,0)+0,15))</f>
        <v/>
      </c>
      <c r="P898" s="255" t="str" cm="1">
        <f t="array" ref="P898">IF(A898="","",INDEX(근로조건!$A$5:$Y$1048576,MATCH(A898,근로조건!$A$5:$A$1048576,0)+0,16))</f>
        <v/>
      </c>
      <c r="Q898" s="256" t="str" cm="1">
        <f t="array" ref="Q898">IF(A898="","",INDEX(근로조건!$A$5:$ZZ$1048576,MATCH(A898,근로조건!$A$5:$A$1048576,0)+0,21))</f>
        <v/>
      </c>
      <c r="R898" s="61"/>
      <c r="S898" s="61"/>
      <c r="T898" s="61"/>
      <c r="U898" s="61"/>
      <c r="V898" s="61"/>
      <c r="W898" s="61"/>
      <c r="X898" s="61"/>
      <c r="Y898" s="61"/>
      <c r="Z898" s="260" t="str">
        <f t="shared" si="42"/>
        <v/>
      </c>
      <c r="AA898" s="260" t="str">
        <f t="shared" si="43"/>
        <v/>
      </c>
      <c r="AB898" s="260" t="str" cm="1">
        <f t="array" ref="AB898">IFERROR(IF(A898="","",INDEX(근로조건!$A$5:$Z$1048576,MATCH(A898,근로조건!$A$5:$A$1048576,0)+0,17)-INDEX(근로조건!$A$5:$Z$1048576,MATCH(A898,근로조건!$A$5:$A$1048576,0)+0,11))*B898,"")</f>
        <v/>
      </c>
      <c r="AC898" s="260" t="str">
        <f t="shared" si="44"/>
        <v/>
      </c>
      <c r="AD898" s="260" t="str" cm="1">
        <f t="array" ref="AD898">IFERROR(IF(A898="","",INDEX(근로조건!$A$5:$L$1048576,MATCH(A898,근로조건!$A$5:$A$1048576,0)+0,12))*B898,"")</f>
        <v/>
      </c>
      <c r="AE898" s="261" t="str" cm="1">
        <f t="array" ref="AE898">IF(A898="","",INDEX(근로조건!$A$5:$AF$1048576,MATCH(A898,근로조건!$A$5:$A$1048576,0)+0,13))</f>
        <v/>
      </c>
      <c r="AF898" s="262" t="str" cm="1">
        <f t="array" ref="AF898">IF(A898="","",INDEX(근로조건!$A$5:$AF$1048576,MATCH(A898,근로조건!$A$5:$A$1048576,0)+0,14))</f>
        <v/>
      </c>
      <c r="AG898" s="261" t="str" cm="1">
        <f t="array" ref="AG898">IF(A898="","",INDEX(근로조건!$A$5:$AF$1048576,MATCH(A898,근로조건!$A$5:$A$1048576,0)+0,11))</f>
        <v/>
      </c>
      <c r="AH898" s="261" t="str" cm="1">
        <f t="array" ref="AH898">IF(A898="","",INDEX(근로조건!$A$5:$AF$1048576,MATCH(A898,근로조건!$A$5:$A$1048576,0)+0,19))</f>
        <v/>
      </c>
      <c r="AI898" s="262" t="str" cm="1">
        <f t="array" ref="AI898">IF(A898="","",INDEX(근로조건!$A$5:$AF$1048576,MATCH(A898,근로조건!$A$5:$A$1048576,0)+0,17))</f>
        <v/>
      </c>
      <c r="AJ898" s="253"/>
      <c r="AK898" s="253"/>
      <c r="AL898" s="253" t="str" cm="1">
        <f t="array" ref="AL898">IF(A898="","",INDEX(근로조건!$A$5:$AF$1048576,MATCH(A898,근로조건!$A$5:$A$1048576,0)+0,20))</f>
        <v/>
      </c>
      <c r="AM898" s="253"/>
      <c r="AN898" s="253"/>
      <c r="AO898" s="253"/>
      <c r="AP898" s="260"/>
      <c r="AQ898" s="123"/>
      <c r="AR898" s="166"/>
      <c r="AS898" s="267"/>
      <c r="AT898" s="266"/>
      <c r="AU898" s="266"/>
      <c r="AV898" s="266"/>
    </row>
    <row r="899" spans="1:48" x14ac:dyDescent="0.3">
      <c r="A899" s="52"/>
      <c r="B899" s="54"/>
      <c r="C899" s="53"/>
      <c r="D899" s="53"/>
      <c r="E899" s="53"/>
      <c r="F899" s="57"/>
      <c r="G899" s="57"/>
      <c r="H899" s="52"/>
      <c r="I899" s="53"/>
      <c r="J899" s="53"/>
      <c r="K899" s="95"/>
      <c r="L899" s="52"/>
      <c r="M899" s="52"/>
      <c r="N899" s="54"/>
      <c r="O899" s="254" t="str" cm="1">
        <f t="array" ref="O899">IF(A899="","",INDEX(근로조건!$A$5:$Y$1048576,MATCH(A899,근로조건!$A$5:$A$1048576,0)+0,15))</f>
        <v/>
      </c>
      <c r="P899" s="255" t="str" cm="1">
        <f t="array" ref="P899">IF(A899="","",INDEX(근로조건!$A$5:$Y$1048576,MATCH(A899,근로조건!$A$5:$A$1048576,0)+0,16))</f>
        <v/>
      </c>
      <c r="Q899" s="256" t="str" cm="1">
        <f t="array" ref="Q899">IF(A899="","",INDEX(근로조건!$A$5:$ZZ$1048576,MATCH(A899,근로조건!$A$5:$A$1048576,0)+0,21))</f>
        <v/>
      </c>
      <c r="R899" s="61"/>
      <c r="S899" s="61"/>
      <c r="T899" s="61"/>
      <c r="U899" s="61"/>
      <c r="V899" s="61"/>
      <c r="W899" s="61"/>
      <c r="X899" s="61"/>
      <c r="Y899" s="61"/>
      <c r="Z899" s="260" t="str">
        <f t="shared" si="42"/>
        <v/>
      </c>
      <c r="AA899" s="260" t="str">
        <f t="shared" si="43"/>
        <v/>
      </c>
      <c r="AB899" s="260" t="str" cm="1">
        <f t="array" ref="AB899">IFERROR(IF(A899="","",INDEX(근로조건!$A$5:$Z$1048576,MATCH(A899,근로조건!$A$5:$A$1048576,0)+0,17)-INDEX(근로조건!$A$5:$Z$1048576,MATCH(A899,근로조건!$A$5:$A$1048576,0)+0,11))*B899,"")</f>
        <v/>
      </c>
      <c r="AC899" s="260" t="str">
        <f t="shared" si="44"/>
        <v/>
      </c>
      <c r="AD899" s="260" t="str" cm="1">
        <f t="array" ref="AD899">IFERROR(IF(A899="","",INDEX(근로조건!$A$5:$L$1048576,MATCH(A899,근로조건!$A$5:$A$1048576,0)+0,12))*B899,"")</f>
        <v/>
      </c>
      <c r="AE899" s="261" t="str" cm="1">
        <f t="array" ref="AE899">IF(A899="","",INDEX(근로조건!$A$5:$AF$1048576,MATCH(A899,근로조건!$A$5:$A$1048576,0)+0,13))</f>
        <v/>
      </c>
      <c r="AF899" s="262" t="str" cm="1">
        <f t="array" ref="AF899">IF(A899="","",INDEX(근로조건!$A$5:$AF$1048576,MATCH(A899,근로조건!$A$5:$A$1048576,0)+0,14))</f>
        <v/>
      </c>
      <c r="AG899" s="261" t="str" cm="1">
        <f t="array" ref="AG899">IF(A899="","",INDEX(근로조건!$A$5:$AF$1048576,MATCH(A899,근로조건!$A$5:$A$1048576,0)+0,11))</f>
        <v/>
      </c>
      <c r="AH899" s="261" t="str" cm="1">
        <f t="array" ref="AH899">IF(A899="","",INDEX(근로조건!$A$5:$AF$1048576,MATCH(A899,근로조건!$A$5:$A$1048576,0)+0,19))</f>
        <v/>
      </c>
      <c r="AI899" s="262" t="str" cm="1">
        <f t="array" ref="AI899">IF(A899="","",INDEX(근로조건!$A$5:$AF$1048576,MATCH(A899,근로조건!$A$5:$A$1048576,0)+0,17))</f>
        <v/>
      </c>
      <c r="AJ899" s="253"/>
      <c r="AK899" s="253"/>
      <c r="AL899" s="253" t="str" cm="1">
        <f t="array" ref="AL899">IF(A899="","",INDEX(근로조건!$A$5:$AF$1048576,MATCH(A899,근로조건!$A$5:$A$1048576,0)+0,20))</f>
        <v/>
      </c>
      <c r="AM899" s="253"/>
      <c r="AN899" s="253"/>
      <c r="AO899" s="253"/>
      <c r="AP899" s="260"/>
      <c r="AQ899" s="123"/>
      <c r="AR899" s="166"/>
      <c r="AS899" s="267"/>
      <c r="AT899" s="266"/>
      <c r="AU899" s="266"/>
      <c r="AV899" s="266"/>
    </row>
    <row r="900" spans="1:48" x14ac:dyDescent="0.3">
      <c r="A900" s="52"/>
      <c r="B900" s="54"/>
      <c r="C900" s="53"/>
      <c r="D900" s="53"/>
      <c r="E900" s="53"/>
      <c r="F900" s="57"/>
      <c r="G900" s="57"/>
      <c r="H900" s="52"/>
      <c r="I900" s="53"/>
      <c r="J900" s="53"/>
      <c r="K900" s="95"/>
      <c r="L900" s="52"/>
      <c r="M900" s="52"/>
      <c r="N900" s="54"/>
      <c r="O900" s="254" t="str" cm="1">
        <f t="array" ref="O900">IF(A900="","",INDEX(근로조건!$A$5:$Y$1048576,MATCH(A900,근로조건!$A$5:$A$1048576,0)+0,15))</f>
        <v/>
      </c>
      <c r="P900" s="255" t="str" cm="1">
        <f t="array" ref="P900">IF(A900="","",INDEX(근로조건!$A$5:$Y$1048576,MATCH(A900,근로조건!$A$5:$A$1048576,0)+0,16))</f>
        <v/>
      </c>
      <c r="Q900" s="256" t="str" cm="1">
        <f t="array" ref="Q900">IF(A900="","",INDEX(근로조건!$A$5:$ZZ$1048576,MATCH(A900,근로조건!$A$5:$A$1048576,0)+0,21))</f>
        <v/>
      </c>
      <c r="R900" s="61"/>
      <c r="S900" s="61"/>
      <c r="T900" s="61"/>
      <c r="U900" s="61"/>
      <c r="V900" s="61"/>
      <c r="W900" s="61"/>
      <c r="X900" s="61"/>
      <c r="Y900" s="61"/>
      <c r="Z900" s="260" t="str">
        <f t="shared" si="42"/>
        <v/>
      </c>
      <c r="AA900" s="260" t="str">
        <f t="shared" si="43"/>
        <v/>
      </c>
      <c r="AB900" s="260" t="str" cm="1">
        <f t="array" ref="AB900">IFERROR(IF(A900="","",INDEX(근로조건!$A$5:$Z$1048576,MATCH(A900,근로조건!$A$5:$A$1048576,0)+0,17)-INDEX(근로조건!$A$5:$Z$1048576,MATCH(A900,근로조건!$A$5:$A$1048576,0)+0,11))*B900,"")</f>
        <v/>
      </c>
      <c r="AC900" s="260" t="str">
        <f t="shared" si="44"/>
        <v/>
      </c>
      <c r="AD900" s="260" t="str" cm="1">
        <f t="array" ref="AD900">IFERROR(IF(A900="","",INDEX(근로조건!$A$5:$L$1048576,MATCH(A900,근로조건!$A$5:$A$1048576,0)+0,12))*B900,"")</f>
        <v/>
      </c>
      <c r="AE900" s="261" t="str" cm="1">
        <f t="array" ref="AE900">IF(A900="","",INDEX(근로조건!$A$5:$AF$1048576,MATCH(A900,근로조건!$A$5:$A$1048576,0)+0,13))</f>
        <v/>
      </c>
      <c r="AF900" s="262" t="str" cm="1">
        <f t="array" ref="AF900">IF(A900="","",INDEX(근로조건!$A$5:$AF$1048576,MATCH(A900,근로조건!$A$5:$A$1048576,0)+0,14))</f>
        <v/>
      </c>
      <c r="AG900" s="261" t="str" cm="1">
        <f t="array" ref="AG900">IF(A900="","",INDEX(근로조건!$A$5:$AF$1048576,MATCH(A900,근로조건!$A$5:$A$1048576,0)+0,11))</f>
        <v/>
      </c>
      <c r="AH900" s="261" t="str" cm="1">
        <f t="array" ref="AH900">IF(A900="","",INDEX(근로조건!$A$5:$AF$1048576,MATCH(A900,근로조건!$A$5:$A$1048576,0)+0,19))</f>
        <v/>
      </c>
      <c r="AI900" s="262" t="str" cm="1">
        <f t="array" ref="AI900">IF(A900="","",INDEX(근로조건!$A$5:$AF$1048576,MATCH(A900,근로조건!$A$5:$A$1048576,0)+0,17))</f>
        <v/>
      </c>
      <c r="AJ900" s="253"/>
      <c r="AK900" s="253"/>
      <c r="AL900" s="253" t="str" cm="1">
        <f t="array" ref="AL900">IF(A900="","",INDEX(근로조건!$A$5:$AF$1048576,MATCH(A900,근로조건!$A$5:$A$1048576,0)+0,20))</f>
        <v/>
      </c>
      <c r="AM900" s="253"/>
      <c r="AN900" s="253"/>
      <c r="AO900" s="253"/>
      <c r="AP900" s="260"/>
      <c r="AQ900" s="123"/>
      <c r="AR900" s="166"/>
      <c r="AS900" s="267"/>
      <c r="AT900" s="266"/>
      <c r="AU900" s="266"/>
      <c r="AV900" s="266"/>
    </row>
    <row r="901" spans="1:48" x14ac:dyDescent="0.3">
      <c r="A901" s="52"/>
      <c r="B901" s="54"/>
      <c r="C901" s="53"/>
      <c r="D901" s="53"/>
      <c r="E901" s="53"/>
      <c r="F901" s="57"/>
      <c r="G901" s="57"/>
      <c r="H901" s="52"/>
      <c r="I901" s="53"/>
      <c r="J901" s="53"/>
      <c r="K901" s="95"/>
      <c r="L901" s="52"/>
      <c r="M901" s="52"/>
      <c r="N901" s="54"/>
      <c r="O901" s="254" t="str" cm="1">
        <f t="array" ref="O901">IF(A901="","",INDEX(근로조건!$A$5:$Y$1048576,MATCH(A901,근로조건!$A$5:$A$1048576,0)+0,15))</f>
        <v/>
      </c>
      <c r="P901" s="255" t="str" cm="1">
        <f t="array" ref="P901">IF(A901="","",INDEX(근로조건!$A$5:$Y$1048576,MATCH(A901,근로조건!$A$5:$A$1048576,0)+0,16))</f>
        <v/>
      </c>
      <c r="Q901" s="256" t="str" cm="1">
        <f t="array" ref="Q901">IF(A901="","",INDEX(근로조건!$A$5:$ZZ$1048576,MATCH(A901,근로조건!$A$5:$A$1048576,0)+0,21))</f>
        <v/>
      </c>
      <c r="R901" s="61"/>
      <c r="S901" s="61"/>
      <c r="T901" s="61"/>
      <c r="U901" s="61"/>
      <c r="V901" s="61"/>
      <c r="W901" s="61"/>
      <c r="X901" s="61"/>
      <c r="Y901" s="61"/>
      <c r="Z901" s="260" t="str">
        <f t="shared" si="42"/>
        <v/>
      </c>
      <c r="AA901" s="260" t="str">
        <f t="shared" si="43"/>
        <v/>
      </c>
      <c r="AB901" s="260" t="str" cm="1">
        <f t="array" ref="AB901">IFERROR(IF(A901="","",INDEX(근로조건!$A$5:$Z$1048576,MATCH(A901,근로조건!$A$5:$A$1048576,0)+0,17)-INDEX(근로조건!$A$5:$Z$1048576,MATCH(A901,근로조건!$A$5:$A$1048576,0)+0,11))*B901,"")</f>
        <v/>
      </c>
      <c r="AC901" s="260" t="str">
        <f t="shared" si="44"/>
        <v/>
      </c>
      <c r="AD901" s="260" t="str" cm="1">
        <f t="array" ref="AD901">IFERROR(IF(A901="","",INDEX(근로조건!$A$5:$L$1048576,MATCH(A901,근로조건!$A$5:$A$1048576,0)+0,12))*B901,"")</f>
        <v/>
      </c>
      <c r="AE901" s="261" t="str" cm="1">
        <f t="array" ref="AE901">IF(A901="","",INDEX(근로조건!$A$5:$AF$1048576,MATCH(A901,근로조건!$A$5:$A$1048576,0)+0,13))</f>
        <v/>
      </c>
      <c r="AF901" s="262" t="str" cm="1">
        <f t="array" ref="AF901">IF(A901="","",INDEX(근로조건!$A$5:$AF$1048576,MATCH(A901,근로조건!$A$5:$A$1048576,0)+0,14))</f>
        <v/>
      </c>
      <c r="AG901" s="261" t="str" cm="1">
        <f t="array" ref="AG901">IF(A901="","",INDEX(근로조건!$A$5:$AF$1048576,MATCH(A901,근로조건!$A$5:$A$1048576,0)+0,11))</f>
        <v/>
      </c>
      <c r="AH901" s="261" t="str" cm="1">
        <f t="array" ref="AH901">IF(A901="","",INDEX(근로조건!$A$5:$AF$1048576,MATCH(A901,근로조건!$A$5:$A$1048576,0)+0,19))</f>
        <v/>
      </c>
      <c r="AI901" s="262" t="str" cm="1">
        <f t="array" ref="AI901">IF(A901="","",INDEX(근로조건!$A$5:$AF$1048576,MATCH(A901,근로조건!$A$5:$A$1048576,0)+0,17))</f>
        <v/>
      </c>
      <c r="AJ901" s="253"/>
      <c r="AK901" s="253"/>
      <c r="AL901" s="253" t="str" cm="1">
        <f t="array" ref="AL901">IF(A901="","",INDEX(근로조건!$A$5:$AF$1048576,MATCH(A901,근로조건!$A$5:$A$1048576,0)+0,20))</f>
        <v/>
      </c>
      <c r="AM901" s="253"/>
      <c r="AN901" s="253"/>
      <c r="AO901" s="253"/>
      <c r="AP901" s="260"/>
      <c r="AQ901" s="123"/>
      <c r="AR901" s="166"/>
      <c r="AS901" s="267"/>
      <c r="AT901" s="266"/>
      <c r="AU901" s="266"/>
      <c r="AV901" s="266"/>
    </row>
    <row r="902" spans="1:48" x14ac:dyDescent="0.3">
      <c r="A902" s="52"/>
      <c r="B902" s="54"/>
      <c r="C902" s="53"/>
      <c r="D902" s="53"/>
      <c r="E902" s="53"/>
      <c r="F902" s="57"/>
      <c r="G902" s="57"/>
      <c r="H902" s="52"/>
      <c r="I902" s="53"/>
      <c r="J902" s="53"/>
      <c r="K902" s="95"/>
      <c r="L902" s="52"/>
      <c r="M902" s="52"/>
      <c r="N902" s="54"/>
      <c r="O902" s="254" t="str" cm="1">
        <f t="array" ref="O902">IF(A902="","",INDEX(근로조건!$A$5:$Y$1048576,MATCH(A902,근로조건!$A$5:$A$1048576,0)+0,15))</f>
        <v/>
      </c>
      <c r="P902" s="255" t="str" cm="1">
        <f t="array" ref="P902">IF(A902="","",INDEX(근로조건!$A$5:$Y$1048576,MATCH(A902,근로조건!$A$5:$A$1048576,0)+0,16))</f>
        <v/>
      </c>
      <c r="Q902" s="256" t="str" cm="1">
        <f t="array" ref="Q902">IF(A902="","",INDEX(근로조건!$A$5:$ZZ$1048576,MATCH(A902,근로조건!$A$5:$A$1048576,0)+0,21))</f>
        <v/>
      </c>
      <c r="R902" s="61"/>
      <c r="S902" s="61"/>
      <c r="T902" s="61"/>
      <c r="U902" s="61"/>
      <c r="V902" s="61"/>
      <c r="W902" s="61"/>
      <c r="X902" s="61"/>
      <c r="Y902" s="61"/>
      <c r="Z902" s="260" t="str">
        <f t="shared" ref="Z902:Z965" si="45">IF(AE902="","",SUM(AB902,AD902))</f>
        <v/>
      </c>
      <c r="AA902" s="260" t="str">
        <f t="shared" ref="AA902:AA965" si="46">IF(AE902="","",IF(AE902&gt;=8,8*B902,AE902*B902))</f>
        <v/>
      </c>
      <c r="AB902" s="260" t="str" cm="1">
        <f t="array" ref="AB902">IFERROR(IF(A902="","",INDEX(근로조건!$A$5:$Z$1048576,MATCH(A902,근로조건!$A$5:$A$1048576,0)+0,17)-INDEX(근로조건!$A$5:$Z$1048576,MATCH(A902,근로조건!$A$5:$A$1048576,0)+0,11))*B902,"")</f>
        <v/>
      </c>
      <c r="AC902" s="260" t="str">
        <f t="shared" ref="AC902:AC965" si="47">IFERROR(AD902/(365/7/12),"")</f>
        <v/>
      </c>
      <c r="AD902" s="260" t="str" cm="1">
        <f t="array" ref="AD902">IFERROR(IF(A902="","",INDEX(근로조건!$A$5:$L$1048576,MATCH(A902,근로조건!$A$5:$A$1048576,0)+0,12))*B902,"")</f>
        <v/>
      </c>
      <c r="AE902" s="261" t="str" cm="1">
        <f t="array" ref="AE902">IF(A902="","",INDEX(근로조건!$A$5:$AF$1048576,MATCH(A902,근로조건!$A$5:$A$1048576,0)+0,13))</f>
        <v/>
      </c>
      <c r="AF902" s="262" t="str" cm="1">
        <f t="array" ref="AF902">IF(A902="","",INDEX(근로조건!$A$5:$AF$1048576,MATCH(A902,근로조건!$A$5:$A$1048576,0)+0,14))</f>
        <v/>
      </c>
      <c r="AG902" s="261" t="str" cm="1">
        <f t="array" ref="AG902">IF(A902="","",INDEX(근로조건!$A$5:$AF$1048576,MATCH(A902,근로조건!$A$5:$A$1048576,0)+0,11))</f>
        <v/>
      </c>
      <c r="AH902" s="261" t="str" cm="1">
        <f t="array" ref="AH902">IF(A902="","",INDEX(근로조건!$A$5:$AF$1048576,MATCH(A902,근로조건!$A$5:$A$1048576,0)+0,19))</f>
        <v/>
      </c>
      <c r="AI902" s="262" t="str" cm="1">
        <f t="array" ref="AI902">IF(A902="","",INDEX(근로조건!$A$5:$AF$1048576,MATCH(A902,근로조건!$A$5:$A$1048576,0)+0,17))</f>
        <v/>
      </c>
      <c r="AJ902" s="253"/>
      <c r="AK902" s="253"/>
      <c r="AL902" s="253" t="str" cm="1">
        <f t="array" ref="AL902">IF(A902="","",INDEX(근로조건!$A$5:$AF$1048576,MATCH(A902,근로조건!$A$5:$A$1048576,0)+0,20))</f>
        <v/>
      </c>
      <c r="AM902" s="253"/>
      <c r="AN902" s="253"/>
      <c r="AO902" s="253"/>
      <c r="AP902" s="260"/>
      <c r="AQ902" s="123"/>
      <c r="AR902" s="166"/>
      <c r="AS902" s="267"/>
      <c r="AT902" s="266"/>
      <c r="AU902" s="266"/>
      <c r="AV902" s="266"/>
    </row>
    <row r="903" spans="1:48" x14ac:dyDescent="0.3">
      <c r="A903" s="52"/>
      <c r="B903" s="54"/>
      <c r="C903" s="53"/>
      <c r="D903" s="53"/>
      <c r="E903" s="53"/>
      <c r="F903" s="57"/>
      <c r="G903" s="57"/>
      <c r="H903" s="52"/>
      <c r="I903" s="53"/>
      <c r="J903" s="53"/>
      <c r="K903" s="95"/>
      <c r="L903" s="52"/>
      <c r="M903" s="52"/>
      <c r="N903" s="54"/>
      <c r="O903" s="254" t="str" cm="1">
        <f t="array" ref="O903">IF(A903="","",INDEX(근로조건!$A$5:$Y$1048576,MATCH(A903,근로조건!$A$5:$A$1048576,0)+0,15))</f>
        <v/>
      </c>
      <c r="P903" s="255" t="str" cm="1">
        <f t="array" ref="P903">IF(A903="","",INDEX(근로조건!$A$5:$Y$1048576,MATCH(A903,근로조건!$A$5:$A$1048576,0)+0,16))</f>
        <v/>
      </c>
      <c r="Q903" s="256" t="str" cm="1">
        <f t="array" ref="Q903">IF(A903="","",INDEX(근로조건!$A$5:$ZZ$1048576,MATCH(A903,근로조건!$A$5:$A$1048576,0)+0,21))</f>
        <v/>
      </c>
      <c r="R903" s="61"/>
      <c r="S903" s="61"/>
      <c r="T903" s="61"/>
      <c r="U903" s="61"/>
      <c r="V903" s="61"/>
      <c r="W903" s="61"/>
      <c r="X903" s="61"/>
      <c r="Y903" s="61"/>
      <c r="Z903" s="260" t="str">
        <f t="shared" si="45"/>
        <v/>
      </c>
      <c r="AA903" s="260" t="str">
        <f t="shared" si="46"/>
        <v/>
      </c>
      <c r="AB903" s="260" t="str" cm="1">
        <f t="array" ref="AB903">IFERROR(IF(A903="","",INDEX(근로조건!$A$5:$Z$1048576,MATCH(A903,근로조건!$A$5:$A$1048576,0)+0,17)-INDEX(근로조건!$A$5:$Z$1048576,MATCH(A903,근로조건!$A$5:$A$1048576,0)+0,11))*B903,"")</f>
        <v/>
      </c>
      <c r="AC903" s="260" t="str">
        <f t="shared" si="47"/>
        <v/>
      </c>
      <c r="AD903" s="260" t="str" cm="1">
        <f t="array" ref="AD903">IFERROR(IF(A903="","",INDEX(근로조건!$A$5:$L$1048576,MATCH(A903,근로조건!$A$5:$A$1048576,0)+0,12))*B903,"")</f>
        <v/>
      </c>
      <c r="AE903" s="261" t="str" cm="1">
        <f t="array" ref="AE903">IF(A903="","",INDEX(근로조건!$A$5:$AF$1048576,MATCH(A903,근로조건!$A$5:$A$1048576,0)+0,13))</f>
        <v/>
      </c>
      <c r="AF903" s="262" t="str" cm="1">
        <f t="array" ref="AF903">IF(A903="","",INDEX(근로조건!$A$5:$AF$1048576,MATCH(A903,근로조건!$A$5:$A$1048576,0)+0,14))</f>
        <v/>
      </c>
      <c r="AG903" s="261" t="str" cm="1">
        <f t="array" ref="AG903">IF(A903="","",INDEX(근로조건!$A$5:$AF$1048576,MATCH(A903,근로조건!$A$5:$A$1048576,0)+0,11))</f>
        <v/>
      </c>
      <c r="AH903" s="261" t="str" cm="1">
        <f t="array" ref="AH903">IF(A903="","",INDEX(근로조건!$A$5:$AF$1048576,MATCH(A903,근로조건!$A$5:$A$1048576,0)+0,19))</f>
        <v/>
      </c>
      <c r="AI903" s="262" t="str" cm="1">
        <f t="array" ref="AI903">IF(A903="","",INDEX(근로조건!$A$5:$AF$1048576,MATCH(A903,근로조건!$A$5:$A$1048576,0)+0,17))</f>
        <v/>
      </c>
      <c r="AJ903" s="253"/>
      <c r="AK903" s="253"/>
      <c r="AL903" s="253" t="str" cm="1">
        <f t="array" ref="AL903">IF(A903="","",INDEX(근로조건!$A$5:$AF$1048576,MATCH(A903,근로조건!$A$5:$A$1048576,0)+0,20))</f>
        <v/>
      </c>
      <c r="AM903" s="253"/>
      <c r="AN903" s="253"/>
      <c r="AO903" s="253"/>
      <c r="AP903" s="260"/>
      <c r="AQ903" s="123"/>
      <c r="AR903" s="166"/>
      <c r="AS903" s="267"/>
      <c r="AT903" s="266"/>
      <c r="AU903" s="266"/>
      <c r="AV903" s="266"/>
    </row>
    <row r="904" spans="1:48" x14ac:dyDescent="0.3">
      <c r="A904" s="52"/>
      <c r="B904" s="54"/>
      <c r="C904" s="53"/>
      <c r="D904" s="53"/>
      <c r="E904" s="53"/>
      <c r="F904" s="57"/>
      <c r="G904" s="57"/>
      <c r="H904" s="52"/>
      <c r="I904" s="53"/>
      <c r="J904" s="53"/>
      <c r="K904" s="95"/>
      <c r="L904" s="52"/>
      <c r="M904" s="52"/>
      <c r="N904" s="54"/>
      <c r="O904" s="254" t="str" cm="1">
        <f t="array" ref="O904">IF(A904="","",INDEX(근로조건!$A$5:$Y$1048576,MATCH(A904,근로조건!$A$5:$A$1048576,0)+0,15))</f>
        <v/>
      </c>
      <c r="P904" s="255" t="str" cm="1">
        <f t="array" ref="P904">IF(A904="","",INDEX(근로조건!$A$5:$Y$1048576,MATCH(A904,근로조건!$A$5:$A$1048576,0)+0,16))</f>
        <v/>
      </c>
      <c r="Q904" s="256" t="str" cm="1">
        <f t="array" ref="Q904">IF(A904="","",INDEX(근로조건!$A$5:$ZZ$1048576,MATCH(A904,근로조건!$A$5:$A$1048576,0)+0,21))</f>
        <v/>
      </c>
      <c r="R904" s="61"/>
      <c r="S904" s="61"/>
      <c r="T904" s="61"/>
      <c r="U904" s="61"/>
      <c r="V904" s="61"/>
      <c r="W904" s="61"/>
      <c r="X904" s="61"/>
      <c r="Y904" s="61"/>
      <c r="Z904" s="260" t="str">
        <f t="shared" si="45"/>
        <v/>
      </c>
      <c r="AA904" s="260" t="str">
        <f t="shared" si="46"/>
        <v/>
      </c>
      <c r="AB904" s="260" t="str" cm="1">
        <f t="array" ref="AB904">IFERROR(IF(A904="","",INDEX(근로조건!$A$5:$Z$1048576,MATCH(A904,근로조건!$A$5:$A$1048576,0)+0,17)-INDEX(근로조건!$A$5:$Z$1048576,MATCH(A904,근로조건!$A$5:$A$1048576,0)+0,11))*B904,"")</f>
        <v/>
      </c>
      <c r="AC904" s="260" t="str">
        <f t="shared" si="47"/>
        <v/>
      </c>
      <c r="AD904" s="260" t="str" cm="1">
        <f t="array" ref="AD904">IFERROR(IF(A904="","",INDEX(근로조건!$A$5:$L$1048576,MATCH(A904,근로조건!$A$5:$A$1048576,0)+0,12))*B904,"")</f>
        <v/>
      </c>
      <c r="AE904" s="261" t="str" cm="1">
        <f t="array" ref="AE904">IF(A904="","",INDEX(근로조건!$A$5:$AF$1048576,MATCH(A904,근로조건!$A$5:$A$1048576,0)+0,13))</f>
        <v/>
      </c>
      <c r="AF904" s="262" t="str" cm="1">
        <f t="array" ref="AF904">IF(A904="","",INDEX(근로조건!$A$5:$AF$1048576,MATCH(A904,근로조건!$A$5:$A$1048576,0)+0,14))</f>
        <v/>
      </c>
      <c r="AG904" s="261" t="str" cm="1">
        <f t="array" ref="AG904">IF(A904="","",INDEX(근로조건!$A$5:$AF$1048576,MATCH(A904,근로조건!$A$5:$A$1048576,0)+0,11))</f>
        <v/>
      </c>
      <c r="AH904" s="261" t="str" cm="1">
        <f t="array" ref="AH904">IF(A904="","",INDEX(근로조건!$A$5:$AF$1048576,MATCH(A904,근로조건!$A$5:$A$1048576,0)+0,19))</f>
        <v/>
      </c>
      <c r="AI904" s="262" t="str" cm="1">
        <f t="array" ref="AI904">IF(A904="","",INDEX(근로조건!$A$5:$AF$1048576,MATCH(A904,근로조건!$A$5:$A$1048576,0)+0,17))</f>
        <v/>
      </c>
      <c r="AJ904" s="253"/>
      <c r="AK904" s="253"/>
      <c r="AL904" s="253" t="str" cm="1">
        <f t="array" ref="AL904">IF(A904="","",INDEX(근로조건!$A$5:$AF$1048576,MATCH(A904,근로조건!$A$5:$A$1048576,0)+0,20))</f>
        <v/>
      </c>
      <c r="AM904" s="253"/>
      <c r="AN904" s="253"/>
      <c r="AO904" s="253"/>
      <c r="AP904" s="260"/>
      <c r="AQ904" s="123"/>
      <c r="AR904" s="166"/>
      <c r="AS904" s="267"/>
      <c r="AT904" s="266"/>
      <c r="AU904" s="266"/>
      <c r="AV904" s="266"/>
    </row>
    <row r="905" spans="1:48" x14ac:dyDescent="0.3">
      <c r="A905" s="52"/>
      <c r="B905" s="54"/>
      <c r="C905" s="53"/>
      <c r="D905" s="53"/>
      <c r="E905" s="53"/>
      <c r="F905" s="57"/>
      <c r="G905" s="57"/>
      <c r="H905" s="52"/>
      <c r="I905" s="53"/>
      <c r="J905" s="53"/>
      <c r="K905" s="95"/>
      <c r="L905" s="52"/>
      <c r="M905" s="52"/>
      <c r="N905" s="54"/>
      <c r="O905" s="254" t="str" cm="1">
        <f t="array" ref="O905">IF(A905="","",INDEX(근로조건!$A$5:$Y$1048576,MATCH(A905,근로조건!$A$5:$A$1048576,0)+0,15))</f>
        <v/>
      </c>
      <c r="P905" s="255" t="str" cm="1">
        <f t="array" ref="P905">IF(A905="","",INDEX(근로조건!$A$5:$Y$1048576,MATCH(A905,근로조건!$A$5:$A$1048576,0)+0,16))</f>
        <v/>
      </c>
      <c r="Q905" s="256" t="str" cm="1">
        <f t="array" ref="Q905">IF(A905="","",INDEX(근로조건!$A$5:$ZZ$1048576,MATCH(A905,근로조건!$A$5:$A$1048576,0)+0,21))</f>
        <v/>
      </c>
      <c r="R905" s="61"/>
      <c r="S905" s="61"/>
      <c r="T905" s="61"/>
      <c r="U905" s="61"/>
      <c r="V905" s="61"/>
      <c r="W905" s="61"/>
      <c r="X905" s="61"/>
      <c r="Y905" s="61"/>
      <c r="Z905" s="260" t="str">
        <f t="shared" si="45"/>
        <v/>
      </c>
      <c r="AA905" s="260" t="str">
        <f t="shared" si="46"/>
        <v/>
      </c>
      <c r="AB905" s="260" t="str" cm="1">
        <f t="array" ref="AB905">IFERROR(IF(A905="","",INDEX(근로조건!$A$5:$Z$1048576,MATCH(A905,근로조건!$A$5:$A$1048576,0)+0,17)-INDEX(근로조건!$A$5:$Z$1048576,MATCH(A905,근로조건!$A$5:$A$1048576,0)+0,11))*B905,"")</f>
        <v/>
      </c>
      <c r="AC905" s="260" t="str">
        <f t="shared" si="47"/>
        <v/>
      </c>
      <c r="AD905" s="260" t="str" cm="1">
        <f t="array" ref="AD905">IFERROR(IF(A905="","",INDEX(근로조건!$A$5:$L$1048576,MATCH(A905,근로조건!$A$5:$A$1048576,0)+0,12))*B905,"")</f>
        <v/>
      </c>
      <c r="AE905" s="261" t="str" cm="1">
        <f t="array" ref="AE905">IF(A905="","",INDEX(근로조건!$A$5:$AF$1048576,MATCH(A905,근로조건!$A$5:$A$1048576,0)+0,13))</f>
        <v/>
      </c>
      <c r="AF905" s="262" t="str" cm="1">
        <f t="array" ref="AF905">IF(A905="","",INDEX(근로조건!$A$5:$AF$1048576,MATCH(A905,근로조건!$A$5:$A$1048576,0)+0,14))</f>
        <v/>
      </c>
      <c r="AG905" s="261" t="str" cm="1">
        <f t="array" ref="AG905">IF(A905="","",INDEX(근로조건!$A$5:$AF$1048576,MATCH(A905,근로조건!$A$5:$A$1048576,0)+0,11))</f>
        <v/>
      </c>
      <c r="AH905" s="261" t="str" cm="1">
        <f t="array" ref="AH905">IF(A905="","",INDEX(근로조건!$A$5:$AF$1048576,MATCH(A905,근로조건!$A$5:$A$1048576,0)+0,19))</f>
        <v/>
      </c>
      <c r="AI905" s="262" t="str" cm="1">
        <f t="array" ref="AI905">IF(A905="","",INDEX(근로조건!$A$5:$AF$1048576,MATCH(A905,근로조건!$A$5:$A$1048576,0)+0,17))</f>
        <v/>
      </c>
      <c r="AJ905" s="253"/>
      <c r="AK905" s="253"/>
      <c r="AL905" s="253" t="str" cm="1">
        <f t="array" ref="AL905">IF(A905="","",INDEX(근로조건!$A$5:$AF$1048576,MATCH(A905,근로조건!$A$5:$A$1048576,0)+0,20))</f>
        <v/>
      </c>
      <c r="AM905" s="253"/>
      <c r="AN905" s="253"/>
      <c r="AO905" s="253"/>
      <c r="AP905" s="260"/>
      <c r="AQ905" s="123"/>
      <c r="AR905" s="166"/>
      <c r="AS905" s="267"/>
      <c r="AT905" s="266"/>
      <c r="AU905" s="266"/>
      <c r="AV905" s="266"/>
    </row>
    <row r="906" spans="1:48" x14ac:dyDescent="0.3">
      <c r="A906" s="52"/>
      <c r="B906" s="54"/>
      <c r="C906" s="53"/>
      <c r="D906" s="53"/>
      <c r="E906" s="53"/>
      <c r="F906" s="57"/>
      <c r="G906" s="57"/>
      <c r="H906" s="52"/>
      <c r="I906" s="53"/>
      <c r="J906" s="53"/>
      <c r="K906" s="95"/>
      <c r="L906" s="52"/>
      <c r="M906" s="52"/>
      <c r="N906" s="54"/>
      <c r="O906" s="254" t="str" cm="1">
        <f t="array" ref="O906">IF(A906="","",INDEX(근로조건!$A$5:$Y$1048576,MATCH(A906,근로조건!$A$5:$A$1048576,0)+0,15))</f>
        <v/>
      </c>
      <c r="P906" s="255" t="str" cm="1">
        <f t="array" ref="P906">IF(A906="","",INDEX(근로조건!$A$5:$Y$1048576,MATCH(A906,근로조건!$A$5:$A$1048576,0)+0,16))</f>
        <v/>
      </c>
      <c r="Q906" s="256" t="str" cm="1">
        <f t="array" ref="Q906">IF(A906="","",INDEX(근로조건!$A$5:$ZZ$1048576,MATCH(A906,근로조건!$A$5:$A$1048576,0)+0,21))</f>
        <v/>
      </c>
      <c r="R906" s="61"/>
      <c r="S906" s="61"/>
      <c r="T906" s="61"/>
      <c r="U906" s="61"/>
      <c r="V906" s="61"/>
      <c r="W906" s="61"/>
      <c r="X906" s="61"/>
      <c r="Y906" s="61"/>
      <c r="Z906" s="260" t="str">
        <f t="shared" si="45"/>
        <v/>
      </c>
      <c r="AA906" s="260" t="str">
        <f t="shared" si="46"/>
        <v/>
      </c>
      <c r="AB906" s="260" t="str" cm="1">
        <f t="array" ref="AB906">IFERROR(IF(A906="","",INDEX(근로조건!$A$5:$Z$1048576,MATCH(A906,근로조건!$A$5:$A$1048576,0)+0,17)-INDEX(근로조건!$A$5:$Z$1048576,MATCH(A906,근로조건!$A$5:$A$1048576,0)+0,11))*B906,"")</f>
        <v/>
      </c>
      <c r="AC906" s="260" t="str">
        <f t="shared" si="47"/>
        <v/>
      </c>
      <c r="AD906" s="260" t="str" cm="1">
        <f t="array" ref="AD906">IFERROR(IF(A906="","",INDEX(근로조건!$A$5:$L$1048576,MATCH(A906,근로조건!$A$5:$A$1048576,0)+0,12))*B906,"")</f>
        <v/>
      </c>
      <c r="AE906" s="261" t="str" cm="1">
        <f t="array" ref="AE906">IF(A906="","",INDEX(근로조건!$A$5:$AF$1048576,MATCH(A906,근로조건!$A$5:$A$1048576,0)+0,13))</f>
        <v/>
      </c>
      <c r="AF906" s="262" t="str" cm="1">
        <f t="array" ref="AF906">IF(A906="","",INDEX(근로조건!$A$5:$AF$1048576,MATCH(A906,근로조건!$A$5:$A$1048576,0)+0,14))</f>
        <v/>
      </c>
      <c r="AG906" s="261" t="str" cm="1">
        <f t="array" ref="AG906">IF(A906="","",INDEX(근로조건!$A$5:$AF$1048576,MATCH(A906,근로조건!$A$5:$A$1048576,0)+0,11))</f>
        <v/>
      </c>
      <c r="AH906" s="261" t="str" cm="1">
        <f t="array" ref="AH906">IF(A906="","",INDEX(근로조건!$A$5:$AF$1048576,MATCH(A906,근로조건!$A$5:$A$1048576,0)+0,19))</f>
        <v/>
      </c>
      <c r="AI906" s="262" t="str" cm="1">
        <f t="array" ref="AI906">IF(A906="","",INDEX(근로조건!$A$5:$AF$1048576,MATCH(A906,근로조건!$A$5:$A$1048576,0)+0,17))</f>
        <v/>
      </c>
      <c r="AJ906" s="253"/>
      <c r="AK906" s="253"/>
      <c r="AL906" s="253" t="str" cm="1">
        <f t="array" ref="AL906">IF(A906="","",INDEX(근로조건!$A$5:$AF$1048576,MATCH(A906,근로조건!$A$5:$A$1048576,0)+0,20))</f>
        <v/>
      </c>
      <c r="AM906" s="253"/>
      <c r="AN906" s="253"/>
      <c r="AO906" s="253"/>
      <c r="AP906" s="260"/>
      <c r="AQ906" s="123"/>
      <c r="AR906" s="166"/>
      <c r="AS906" s="267"/>
      <c r="AT906" s="266"/>
      <c r="AU906" s="266"/>
      <c r="AV906" s="266"/>
    </row>
    <row r="907" spans="1:48" x14ac:dyDescent="0.3">
      <c r="A907" s="52"/>
      <c r="B907" s="54"/>
      <c r="C907" s="53"/>
      <c r="D907" s="53"/>
      <c r="E907" s="53"/>
      <c r="F907" s="57"/>
      <c r="G907" s="57"/>
      <c r="H907" s="52"/>
      <c r="I907" s="53"/>
      <c r="J907" s="53"/>
      <c r="K907" s="95"/>
      <c r="L907" s="52"/>
      <c r="M907" s="52"/>
      <c r="N907" s="54"/>
      <c r="O907" s="254" t="str" cm="1">
        <f t="array" ref="O907">IF(A907="","",INDEX(근로조건!$A$5:$Y$1048576,MATCH(A907,근로조건!$A$5:$A$1048576,0)+0,15))</f>
        <v/>
      </c>
      <c r="P907" s="255" t="str" cm="1">
        <f t="array" ref="P907">IF(A907="","",INDEX(근로조건!$A$5:$Y$1048576,MATCH(A907,근로조건!$A$5:$A$1048576,0)+0,16))</f>
        <v/>
      </c>
      <c r="Q907" s="256" t="str" cm="1">
        <f t="array" ref="Q907">IF(A907="","",INDEX(근로조건!$A$5:$ZZ$1048576,MATCH(A907,근로조건!$A$5:$A$1048576,0)+0,21))</f>
        <v/>
      </c>
      <c r="R907" s="61"/>
      <c r="S907" s="61"/>
      <c r="T907" s="61"/>
      <c r="U907" s="61"/>
      <c r="V907" s="61"/>
      <c r="W907" s="61"/>
      <c r="X907" s="61"/>
      <c r="Y907" s="61"/>
      <c r="Z907" s="260" t="str">
        <f t="shared" si="45"/>
        <v/>
      </c>
      <c r="AA907" s="260" t="str">
        <f t="shared" si="46"/>
        <v/>
      </c>
      <c r="AB907" s="260" t="str" cm="1">
        <f t="array" ref="AB907">IFERROR(IF(A907="","",INDEX(근로조건!$A$5:$Z$1048576,MATCH(A907,근로조건!$A$5:$A$1048576,0)+0,17)-INDEX(근로조건!$A$5:$Z$1048576,MATCH(A907,근로조건!$A$5:$A$1048576,0)+0,11))*B907,"")</f>
        <v/>
      </c>
      <c r="AC907" s="260" t="str">
        <f t="shared" si="47"/>
        <v/>
      </c>
      <c r="AD907" s="260" t="str" cm="1">
        <f t="array" ref="AD907">IFERROR(IF(A907="","",INDEX(근로조건!$A$5:$L$1048576,MATCH(A907,근로조건!$A$5:$A$1048576,0)+0,12))*B907,"")</f>
        <v/>
      </c>
      <c r="AE907" s="261" t="str" cm="1">
        <f t="array" ref="AE907">IF(A907="","",INDEX(근로조건!$A$5:$AF$1048576,MATCH(A907,근로조건!$A$5:$A$1048576,0)+0,13))</f>
        <v/>
      </c>
      <c r="AF907" s="262" t="str" cm="1">
        <f t="array" ref="AF907">IF(A907="","",INDEX(근로조건!$A$5:$AF$1048576,MATCH(A907,근로조건!$A$5:$A$1048576,0)+0,14))</f>
        <v/>
      </c>
      <c r="AG907" s="261" t="str" cm="1">
        <f t="array" ref="AG907">IF(A907="","",INDEX(근로조건!$A$5:$AF$1048576,MATCH(A907,근로조건!$A$5:$A$1048576,0)+0,11))</f>
        <v/>
      </c>
      <c r="AH907" s="261" t="str" cm="1">
        <f t="array" ref="AH907">IF(A907="","",INDEX(근로조건!$A$5:$AF$1048576,MATCH(A907,근로조건!$A$5:$A$1048576,0)+0,19))</f>
        <v/>
      </c>
      <c r="AI907" s="262" t="str" cm="1">
        <f t="array" ref="AI907">IF(A907="","",INDEX(근로조건!$A$5:$AF$1048576,MATCH(A907,근로조건!$A$5:$A$1048576,0)+0,17))</f>
        <v/>
      </c>
      <c r="AJ907" s="253"/>
      <c r="AK907" s="253"/>
      <c r="AL907" s="253" t="str" cm="1">
        <f t="array" ref="AL907">IF(A907="","",INDEX(근로조건!$A$5:$AF$1048576,MATCH(A907,근로조건!$A$5:$A$1048576,0)+0,20))</f>
        <v/>
      </c>
      <c r="AM907" s="253"/>
      <c r="AN907" s="253"/>
      <c r="AO907" s="253"/>
      <c r="AP907" s="260"/>
      <c r="AQ907" s="123"/>
      <c r="AR907" s="166"/>
      <c r="AS907" s="267"/>
      <c r="AT907" s="266"/>
      <c r="AU907" s="266"/>
      <c r="AV907" s="266"/>
    </row>
    <row r="908" spans="1:48" x14ac:dyDescent="0.3">
      <c r="A908" s="52"/>
      <c r="B908" s="54"/>
      <c r="C908" s="53"/>
      <c r="D908" s="53"/>
      <c r="E908" s="53"/>
      <c r="F908" s="57"/>
      <c r="G908" s="57"/>
      <c r="H908" s="52"/>
      <c r="I908" s="53"/>
      <c r="J908" s="53"/>
      <c r="K908" s="95"/>
      <c r="L908" s="52"/>
      <c r="M908" s="52"/>
      <c r="N908" s="54"/>
      <c r="O908" s="254" t="str" cm="1">
        <f t="array" ref="O908">IF(A908="","",INDEX(근로조건!$A$5:$Y$1048576,MATCH(A908,근로조건!$A$5:$A$1048576,0)+0,15))</f>
        <v/>
      </c>
      <c r="P908" s="255" t="str" cm="1">
        <f t="array" ref="P908">IF(A908="","",INDEX(근로조건!$A$5:$Y$1048576,MATCH(A908,근로조건!$A$5:$A$1048576,0)+0,16))</f>
        <v/>
      </c>
      <c r="Q908" s="256" t="str" cm="1">
        <f t="array" ref="Q908">IF(A908="","",INDEX(근로조건!$A$5:$ZZ$1048576,MATCH(A908,근로조건!$A$5:$A$1048576,0)+0,21))</f>
        <v/>
      </c>
      <c r="R908" s="61"/>
      <c r="S908" s="61"/>
      <c r="T908" s="61"/>
      <c r="U908" s="61"/>
      <c r="V908" s="61"/>
      <c r="W908" s="61"/>
      <c r="X908" s="61"/>
      <c r="Y908" s="61"/>
      <c r="Z908" s="260" t="str">
        <f t="shared" si="45"/>
        <v/>
      </c>
      <c r="AA908" s="260" t="str">
        <f t="shared" si="46"/>
        <v/>
      </c>
      <c r="AB908" s="260" t="str" cm="1">
        <f t="array" ref="AB908">IFERROR(IF(A908="","",INDEX(근로조건!$A$5:$Z$1048576,MATCH(A908,근로조건!$A$5:$A$1048576,0)+0,17)-INDEX(근로조건!$A$5:$Z$1048576,MATCH(A908,근로조건!$A$5:$A$1048576,0)+0,11))*B908,"")</f>
        <v/>
      </c>
      <c r="AC908" s="260" t="str">
        <f t="shared" si="47"/>
        <v/>
      </c>
      <c r="AD908" s="260" t="str" cm="1">
        <f t="array" ref="AD908">IFERROR(IF(A908="","",INDEX(근로조건!$A$5:$L$1048576,MATCH(A908,근로조건!$A$5:$A$1048576,0)+0,12))*B908,"")</f>
        <v/>
      </c>
      <c r="AE908" s="261" t="str" cm="1">
        <f t="array" ref="AE908">IF(A908="","",INDEX(근로조건!$A$5:$AF$1048576,MATCH(A908,근로조건!$A$5:$A$1048576,0)+0,13))</f>
        <v/>
      </c>
      <c r="AF908" s="262" t="str" cm="1">
        <f t="array" ref="AF908">IF(A908="","",INDEX(근로조건!$A$5:$AF$1048576,MATCH(A908,근로조건!$A$5:$A$1048576,0)+0,14))</f>
        <v/>
      </c>
      <c r="AG908" s="261" t="str" cm="1">
        <f t="array" ref="AG908">IF(A908="","",INDEX(근로조건!$A$5:$AF$1048576,MATCH(A908,근로조건!$A$5:$A$1048576,0)+0,11))</f>
        <v/>
      </c>
      <c r="AH908" s="261" t="str" cm="1">
        <f t="array" ref="AH908">IF(A908="","",INDEX(근로조건!$A$5:$AF$1048576,MATCH(A908,근로조건!$A$5:$A$1048576,0)+0,19))</f>
        <v/>
      </c>
      <c r="AI908" s="262" t="str" cm="1">
        <f t="array" ref="AI908">IF(A908="","",INDEX(근로조건!$A$5:$AF$1048576,MATCH(A908,근로조건!$A$5:$A$1048576,0)+0,17))</f>
        <v/>
      </c>
      <c r="AJ908" s="253"/>
      <c r="AK908" s="253"/>
      <c r="AL908" s="253" t="str" cm="1">
        <f t="array" ref="AL908">IF(A908="","",INDEX(근로조건!$A$5:$AF$1048576,MATCH(A908,근로조건!$A$5:$A$1048576,0)+0,20))</f>
        <v/>
      </c>
      <c r="AM908" s="253"/>
      <c r="AN908" s="253"/>
      <c r="AO908" s="253"/>
      <c r="AP908" s="260"/>
      <c r="AQ908" s="123"/>
      <c r="AR908" s="166"/>
      <c r="AS908" s="267"/>
      <c r="AT908" s="266"/>
      <c r="AU908" s="266"/>
      <c r="AV908" s="266"/>
    </row>
    <row r="909" spans="1:48" x14ac:dyDescent="0.3">
      <c r="A909" s="52"/>
      <c r="B909" s="54"/>
      <c r="C909" s="53"/>
      <c r="D909" s="53"/>
      <c r="E909" s="53"/>
      <c r="F909" s="57"/>
      <c r="G909" s="57"/>
      <c r="H909" s="52"/>
      <c r="I909" s="53"/>
      <c r="J909" s="53"/>
      <c r="K909" s="95"/>
      <c r="L909" s="52"/>
      <c r="M909" s="52"/>
      <c r="N909" s="54"/>
      <c r="O909" s="254" t="str" cm="1">
        <f t="array" ref="O909">IF(A909="","",INDEX(근로조건!$A$5:$Y$1048576,MATCH(A909,근로조건!$A$5:$A$1048576,0)+0,15))</f>
        <v/>
      </c>
      <c r="P909" s="255" t="str" cm="1">
        <f t="array" ref="P909">IF(A909="","",INDEX(근로조건!$A$5:$Y$1048576,MATCH(A909,근로조건!$A$5:$A$1048576,0)+0,16))</f>
        <v/>
      </c>
      <c r="Q909" s="256" t="str" cm="1">
        <f t="array" ref="Q909">IF(A909="","",INDEX(근로조건!$A$5:$ZZ$1048576,MATCH(A909,근로조건!$A$5:$A$1048576,0)+0,21))</f>
        <v/>
      </c>
      <c r="R909" s="61"/>
      <c r="S909" s="61"/>
      <c r="T909" s="61"/>
      <c r="U909" s="61"/>
      <c r="V909" s="61"/>
      <c r="W909" s="61"/>
      <c r="X909" s="61"/>
      <c r="Y909" s="61"/>
      <c r="Z909" s="260" t="str">
        <f t="shared" si="45"/>
        <v/>
      </c>
      <c r="AA909" s="260" t="str">
        <f t="shared" si="46"/>
        <v/>
      </c>
      <c r="AB909" s="260" t="str" cm="1">
        <f t="array" ref="AB909">IFERROR(IF(A909="","",INDEX(근로조건!$A$5:$Z$1048576,MATCH(A909,근로조건!$A$5:$A$1048576,0)+0,17)-INDEX(근로조건!$A$5:$Z$1048576,MATCH(A909,근로조건!$A$5:$A$1048576,0)+0,11))*B909,"")</f>
        <v/>
      </c>
      <c r="AC909" s="260" t="str">
        <f t="shared" si="47"/>
        <v/>
      </c>
      <c r="AD909" s="260" t="str" cm="1">
        <f t="array" ref="AD909">IFERROR(IF(A909="","",INDEX(근로조건!$A$5:$L$1048576,MATCH(A909,근로조건!$A$5:$A$1048576,0)+0,12))*B909,"")</f>
        <v/>
      </c>
      <c r="AE909" s="261" t="str" cm="1">
        <f t="array" ref="AE909">IF(A909="","",INDEX(근로조건!$A$5:$AF$1048576,MATCH(A909,근로조건!$A$5:$A$1048576,0)+0,13))</f>
        <v/>
      </c>
      <c r="AF909" s="262" t="str" cm="1">
        <f t="array" ref="AF909">IF(A909="","",INDEX(근로조건!$A$5:$AF$1048576,MATCH(A909,근로조건!$A$5:$A$1048576,0)+0,14))</f>
        <v/>
      </c>
      <c r="AG909" s="261" t="str" cm="1">
        <f t="array" ref="AG909">IF(A909="","",INDEX(근로조건!$A$5:$AF$1048576,MATCH(A909,근로조건!$A$5:$A$1048576,0)+0,11))</f>
        <v/>
      </c>
      <c r="AH909" s="261" t="str" cm="1">
        <f t="array" ref="AH909">IF(A909="","",INDEX(근로조건!$A$5:$AF$1048576,MATCH(A909,근로조건!$A$5:$A$1048576,0)+0,19))</f>
        <v/>
      </c>
      <c r="AI909" s="262" t="str" cm="1">
        <f t="array" ref="AI909">IF(A909="","",INDEX(근로조건!$A$5:$AF$1048576,MATCH(A909,근로조건!$A$5:$A$1048576,0)+0,17))</f>
        <v/>
      </c>
      <c r="AJ909" s="253"/>
      <c r="AK909" s="253"/>
      <c r="AL909" s="253" t="str" cm="1">
        <f t="array" ref="AL909">IF(A909="","",INDEX(근로조건!$A$5:$AF$1048576,MATCH(A909,근로조건!$A$5:$A$1048576,0)+0,20))</f>
        <v/>
      </c>
      <c r="AM909" s="253"/>
      <c r="AN909" s="253"/>
      <c r="AO909" s="253"/>
      <c r="AP909" s="260"/>
      <c r="AQ909" s="123"/>
      <c r="AR909" s="166"/>
      <c r="AS909" s="267"/>
      <c r="AT909" s="266"/>
      <c r="AU909" s="266"/>
      <c r="AV909" s="266"/>
    </row>
    <row r="910" spans="1:48" x14ac:dyDescent="0.3">
      <c r="A910" s="52"/>
      <c r="B910" s="54"/>
      <c r="C910" s="53"/>
      <c r="D910" s="53"/>
      <c r="E910" s="53"/>
      <c r="F910" s="57"/>
      <c r="G910" s="57"/>
      <c r="H910" s="52"/>
      <c r="I910" s="53"/>
      <c r="J910" s="53"/>
      <c r="K910" s="95"/>
      <c r="L910" s="52"/>
      <c r="M910" s="52"/>
      <c r="N910" s="54"/>
      <c r="O910" s="254" t="str" cm="1">
        <f t="array" ref="O910">IF(A910="","",INDEX(근로조건!$A$5:$Y$1048576,MATCH(A910,근로조건!$A$5:$A$1048576,0)+0,15))</f>
        <v/>
      </c>
      <c r="P910" s="255" t="str" cm="1">
        <f t="array" ref="P910">IF(A910="","",INDEX(근로조건!$A$5:$Y$1048576,MATCH(A910,근로조건!$A$5:$A$1048576,0)+0,16))</f>
        <v/>
      </c>
      <c r="Q910" s="256" t="str" cm="1">
        <f t="array" ref="Q910">IF(A910="","",INDEX(근로조건!$A$5:$ZZ$1048576,MATCH(A910,근로조건!$A$5:$A$1048576,0)+0,21))</f>
        <v/>
      </c>
      <c r="R910" s="61"/>
      <c r="S910" s="61"/>
      <c r="T910" s="61"/>
      <c r="U910" s="61"/>
      <c r="V910" s="61"/>
      <c r="W910" s="61"/>
      <c r="X910" s="61"/>
      <c r="Y910" s="61"/>
      <c r="Z910" s="260" t="str">
        <f t="shared" si="45"/>
        <v/>
      </c>
      <c r="AA910" s="260" t="str">
        <f t="shared" si="46"/>
        <v/>
      </c>
      <c r="AB910" s="260" t="str" cm="1">
        <f t="array" ref="AB910">IFERROR(IF(A910="","",INDEX(근로조건!$A$5:$Z$1048576,MATCH(A910,근로조건!$A$5:$A$1048576,0)+0,17)-INDEX(근로조건!$A$5:$Z$1048576,MATCH(A910,근로조건!$A$5:$A$1048576,0)+0,11))*B910,"")</f>
        <v/>
      </c>
      <c r="AC910" s="260" t="str">
        <f t="shared" si="47"/>
        <v/>
      </c>
      <c r="AD910" s="260" t="str" cm="1">
        <f t="array" ref="AD910">IFERROR(IF(A910="","",INDEX(근로조건!$A$5:$L$1048576,MATCH(A910,근로조건!$A$5:$A$1048576,0)+0,12))*B910,"")</f>
        <v/>
      </c>
      <c r="AE910" s="261" t="str" cm="1">
        <f t="array" ref="AE910">IF(A910="","",INDEX(근로조건!$A$5:$AF$1048576,MATCH(A910,근로조건!$A$5:$A$1048576,0)+0,13))</f>
        <v/>
      </c>
      <c r="AF910" s="262" t="str" cm="1">
        <f t="array" ref="AF910">IF(A910="","",INDEX(근로조건!$A$5:$AF$1048576,MATCH(A910,근로조건!$A$5:$A$1048576,0)+0,14))</f>
        <v/>
      </c>
      <c r="AG910" s="261" t="str" cm="1">
        <f t="array" ref="AG910">IF(A910="","",INDEX(근로조건!$A$5:$AF$1048576,MATCH(A910,근로조건!$A$5:$A$1048576,0)+0,11))</f>
        <v/>
      </c>
      <c r="AH910" s="261" t="str" cm="1">
        <f t="array" ref="AH910">IF(A910="","",INDEX(근로조건!$A$5:$AF$1048576,MATCH(A910,근로조건!$A$5:$A$1048576,0)+0,19))</f>
        <v/>
      </c>
      <c r="AI910" s="262" t="str" cm="1">
        <f t="array" ref="AI910">IF(A910="","",INDEX(근로조건!$A$5:$AF$1048576,MATCH(A910,근로조건!$A$5:$A$1048576,0)+0,17))</f>
        <v/>
      </c>
      <c r="AJ910" s="253"/>
      <c r="AK910" s="253"/>
      <c r="AL910" s="253" t="str" cm="1">
        <f t="array" ref="AL910">IF(A910="","",INDEX(근로조건!$A$5:$AF$1048576,MATCH(A910,근로조건!$A$5:$A$1048576,0)+0,20))</f>
        <v/>
      </c>
      <c r="AM910" s="253"/>
      <c r="AN910" s="253"/>
      <c r="AO910" s="253"/>
      <c r="AP910" s="260"/>
      <c r="AQ910" s="123"/>
      <c r="AR910" s="166"/>
      <c r="AS910" s="267"/>
      <c r="AT910" s="266"/>
      <c r="AU910" s="266"/>
      <c r="AV910" s="266"/>
    </row>
    <row r="911" spans="1:48" x14ac:dyDescent="0.3">
      <c r="A911" s="52"/>
      <c r="B911" s="54"/>
      <c r="C911" s="53"/>
      <c r="D911" s="53"/>
      <c r="E911" s="53"/>
      <c r="F911" s="57"/>
      <c r="G911" s="57"/>
      <c r="H911" s="52"/>
      <c r="I911" s="53"/>
      <c r="J911" s="53"/>
      <c r="K911" s="95"/>
      <c r="L911" s="52"/>
      <c r="M911" s="52"/>
      <c r="N911" s="54"/>
      <c r="O911" s="254" t="str" cm="1">
        <f t="array" ref="O911">IF(A911="","",INDEX(근로조건!$A$5:$Y$1048576,MATCH(A911,근로조건!$A$5:$A$1048576,0)+0,15))</f>
        <v/>
      </c>
      <c r="P911" s="255" t="str" cm="1">
        <f t="array" ref="P911">IF(A911="","",INDEX(근로조건!$A$5:$Y$1048576,MATCH(A911,근로조건!$A$5:$A$1048576,0)+0,16))</f>
        <v/>
      </c>
      <c r="Q911" s="256" t="str" cm="1">
        <f t="array" ref="Q911">IF(A911="","",INDEX(근로조건!$A$5:$ZZ$1048576,MATCH(A911,근로조건!$A$5:$A$1048576,0)+0,21))</f>
        <v/>
      </c>
      <c r="R911" s="61"/>
      <c r="S911" s="61"/>
      <c r="T911" s="61"/>
      <c r="U911" s="61"/>
      <c r="V911" s="61"/>
      <c r="W911" s="61"/>
      <c r="X911" s="61"/>
      <c r="Y911" s="61"/>
      <c r="Z911" s="260" t="str">
        <f t="shared" si="45"/>
        <v/>
      </c>
      <c r="AA911" s="260" t="str">
        <f t="shared" si="46"/>
        <v/>
      </c>
      <c r="AB911" s="260" t="str" cm="1">
        <f t="array" ref="AB911">IFERROR(IF(A911="","",INDEX(근로조건!$A$5:$Z$1048576,MATCH(A911,근로조건!$A$5:$A$1048576,0)+0,17)-INDEX(근로조건!$A$5:$Z$1048576,MATCH(A911,근로조건!$A$5:$A$1048576,0)+0,11))*B911,"")</f>
        <v/>
      </c>
      <c r="AC911" s="260" t="str">
        <f t="shared" si="47"/>
        <v/>
      </c>
      <c r="AD911" s="260" t="str" cm="1">
        <f t="array" ref="AD911">IFERROR(IF(A911="","",INDEX(근로조건!$A$5:$L$1048576,MATCH(A911,근로조건!$A$5:$A$1048576,0)+0,12))*B911,"")</f>
        <v/>
      </c>
      <c r="AE911" s="261" t="str" cm="1">
        <f t="array" ref="AE911">IF(A911="","",INDEX(근로조건!$A$5:$AF$1048576,MATCH(A911,근로조건!$A$5:$A$1048576,0)+0,13))</f>
        <v/>
      </c>
      <c r="AF911" s="262" t="str" cm="1">
        <f t="array" ref="AF911">IF(A911="","",INDEX(근로조건!$A$5:$AF$1048576,MATCH(A911,근로조건!$A$5:$A$1048576,0)+0,14))</f>
        <v/>
      </c>
      <c r="AG911" s="261" t="str" cm="1">
        <f t="array" ref="AG911">IF(A911="","",INDEX(근로조건!$A$5:$AF$1048576,MATCH(A911,근로조건!$A$5:$A$1048576,0)+0,11))</f>
        <v/>
      </c>
      <c r="AH911" s="261" t="str" cm="1">
        <f t="array" ref="AH911">IF(A911="","",INDEX(근로조건!$A$5:$AF$1048576,MATCH(A911,근로조건!$A$5:$A$1048576,0)+0,19))</f>
        <v/>
      </c>
      <c r="AI911" s="262" t="str" cm="1">
        <f t="array" ref="AI911">IF(A911="","",INDEX(근로조건!$A$5:$AF$1048576,MATCH(A911,근로조건!$A$5:$A$1048576,0)+0,17))</f>
        <v/>
      </c>
      <c r="AJ911" s="253"/>
      <c r="AK911" s="253"/>
      <c r="AL911" s="253" t="str" cm="1">
        <f t="array" ref="AL911">IF(A911="","",INDEX(근로조건!$A$5:$AF$1048576,MATCH(A911,근로조건!$A$5:$A$1048576,0)+0,20))</f>
        <v/>
      </c>
      <c r="AM911" s="253"/>
      <c r="AN911" s="253"/>
      <c r="AO911" s="253"/>
      <c r="AP911" s="260"/>
      <c r="AQ911" s="123"/>
      <c r="AR911" s="166"/>
      <c r="AS911" s="267"/>
      <c r="AT911" s="266"/>
      <c r="AU911" s="266"/>
      <c r="AV911" s="266"/>
    </row>
    <row r="912" spans="1:48" x14ac:dyDescent="0.3">
      <c r="A912" s="52"/>
      <c r="B912" s="54"/>
      <c r="C912" s="53"/>
      <c r="D912" s="53"/>
      <c r="E912" s="53"/>
      <c r="F912" s="57"/>
      <c r="G912" s="57"/>
      <c r="H912" s="52"/>
      <c r="I912" s="53"/>
      <c r="J912" s="53"/>
      <c r="K912" s="95"/>
      <c r="L912" s="52"/>
      <c r="M912" s="52"/>
      <c r="N912" s="54"/>
      <c r="O912" s="254" t="str" cm="1">
        <f t="array" ref="O912">IF(A912="","",INDEX(근로조건!$A$5:$Y$1048576,MATCH(A912,근로조건!$A$5:$A$1048576,0)+0,15))</f>
        <v/>
      </c>
      <c r="P912" s="255" t="str" cm="1">
        <f t="array" ref="P912">IF(A912="","",INDEX(근로조건!$A$5:$Y$1048576,MATCH(A912,근로조건!$A$5:$A$1048576,0)+0,16))</f>
        <v/>
      </c>
      <c r="Q912" s="256" t="str" cm="1">
        <f t="array" ref="Q912">IF(A912="","",INDEX(근로조건!$A$5:$ZZ$1048576,MATCH(A912,근로조건!$A$5:$A$1048576,0)+0,21))</f>
        <v/>
      </c>
      <c r="R912" s="61"/>
      <c r="S912" s="61"/>
      <c r="T912" s="61"/>
      <c r="U912" s="61"/>
      <c r="V912" s="61"/>
      <c r="W912" s="61"/>
      <c r="X912" s="61"/>
      <c r="Y912" s="61"/>
      <c r="Z912" s="260" t="str">
        <f t="shared" si="45"/>
        <v/>
      </c>
      <c r="AA912" s="260" t="str">
        <f t="shared" si="46"/>
        <v/>
      </c>
      <c r="AB912" s="260" t="str" cm="1">
        <f t="array" ref="AB912">IFERROR(IF(A912="","",INDEX(근로조건!$A$5:$Z$1048576,MATCH(A912,근로조건!$A$5:$A$1048576,0)+0,17)-INDEX(근로조건!$A$5:$Z$1048576,MATCH(A912,근로조건!$A$5:$A$1048576,0)+0,11))*B912,"")</f>
        <v/>
      </c>
      <c r="AC912" s="260" t="str">
        <f t="shared" si="47"/>
        <v/>
      </c>
      <c r="AD912" s="260" t="str" cm="1">
        <f t="array" ref="AD912">IFERROR(IF(A912="","",INDEX(근로조건!$A$5:$L$1048576,MATCH(A912,근로조건!$A$5:$A$1048576,0)+0,12))*B912,"")</f>
        <v/>
      </c>
      <c r="AE912" s="261" t="str" cm="1">
        <f t="array" ref="AE912">IF(A912="","",INDEX(근로조건!$A$5:$AF$1048576,MATCH(A912,근로조건!$A$5:$A$1048576,0)+0,13))</f>
        <v/>
      </c>
      <c r="AF912" s="262" t="str" cm="1">
        <f t="array" ref="AF912">IF(A912="","",INDEX(근로조건!$A$5:$AF$1048576,MATCH(A912,근로조건!$A$5:$A$1048576,0)+0,14))</f>
        <v/>
      </c>
      <c r="AG912" s="261" t="str" cm="1">
        <f t="array" ref="AG912">IF(A912="","",INDEX(근로조건!$A$5:$AF$1048576,MATCH(A912,근로조건!$A$5:$A$1048576,0)+0,11))</f>
        <v/>
      </c>
      <c r="AH912" s="261" t="str" cm="1">
        <f t="array" ref="AH912">IF(A912="","",INDEX(근로조건!$A$5:$AF$1048576,MATCH(A912,근로조건!$A$5:$A$1048576,0)+0,19))</f>
        <v/>
      </c>
      <c r="AI912" s="262" t="str" cm="1">
        <f t="array" ref="AI912">IF(A912="","",INDEX(근로조건!$A$5:$AF$1048576,MATCH(A912,근로조건!$A$5:$A$1048576,0)+0,17))</f>
        <v/>
      </c>
      <c r="AJ912" s="253"/>
      <c r="AK912" s="253"/>
      <c r="AL912" s="253" t="str" cm="1">
        <f t="array" ref="AL912">IF(A912="","",INDEX(근로조건!$A$5:$AF$1048576,MATCH(A912,근로조건!$A$5:$A$1048576,0)+0,20))</f>
        <v/>
      </c>
      <c r="AM912" s="253"/>
      <c r="AN912" s="253"/>
      <c r="AO912" s="253"/>
      <c r="AP912" s="260"/>
      <c r="AQ912" s="123"/>
      <c r="AR912" s="166"/>
      <c r="AS912" s="267"/>
      <c r="AT912" s="266"/>
      <c r="AU912" s="266"/>
      <c r="AV912" s="266"/>
    </row>
    <row r="913" spans="1:48" x14ac:dyDescent="0.3">
      <c r="A913" s="52"/>
      <c r="B913" s="54"/>
      <c r="C913" s="53"/>
      <c r="D913" s="53"/>
      <c r="E913" s="53"/>
      <c r="F913" s="57"/>
      <c r="G913" s="57"/>
      <c r="H913" s="52"/>
      <c r="I913" s="53"/>
      <c r="J913" s="53"/>
      <c r="K913" s="95"/>
      <c r="L913" s="52"/>
      <c r="M913" s="52"/>
      <c r="N913" s="54"/>
      <c r="O913" s="254" t="str" cm="1">
        <f t="array" ref="O913">IF(A913="","",INDEX(근로조건!$A$5:$Y$1048576,MATCH(A913,근로조건!$A$5:$A$1048576,0)+0,15))</f>
        <v/>
      </c>
      <c r="P913" s="255" t="str" cm="1">
        <f t="array" ref="P913">IF(A913="","",INDEX(근로조건!$A$5:$Y$1048576,MATCH(A913,근로조건!$A$5:$A$1048576,0)+0,16))</f>
        <v/>
      </c>
      <c r="Q913" s="256" t="str" cm="1">
        <f t="array" ref="Q913">IF(A913="","",INDEX(근로조건!$A$5:$ZZ$1048576,MATCH(A913,근로조건!$A$5:$A$1048576,0)+0,21))</f>
        <v/>
      </c>
      <c r="R913" s="61"/>
      <c r="S913" s="61"/>
      <c r="T913" s="61"/>
      <c r="U913" s="61"/>
      <c r="V913" s="61"/>
      <c r="W913" s="61"/>
      <c r="X913" s="61"/>
      <c r="Y913" s="61"/>
      <c r="Z913" s="260" t="str">
        <f t="shared" si="45"/>
        <v/>
      </c>
      <c r="AA913" s="260" t="str">
        <f t="shared" si="46"/>
        <v/>
      </c>
      <c r="AB913" s="260" t="str" cm="1">
        <f t="array" ref="AB913">IFERROR(IF(A913="","",INDEX(근로조건!$A$5:$Z$1048576,MATCH(A913,근로조건!$A$5:$A$1048576,0)+0,17)-INDEX(근로조건!$A$5:$Z$1048576,MATCH(A913,근로조건!$A$5:$A$1048576,0)+0,11))*B913,"")</f>
        <v/>
      </c>
      <c r="AC913" s="260" t="str">
        <f t="shared" si="47"/>
        <v/>
      </c>
      <c r="AD913" s="260" t="str" cm="1">
        <f t="array" ref="AD913">IFERROR(IF(A913="","",INDEX(근로조건!$A$5:$L$1048576,MATCH(A913,근로조건!$A$5:$A$1048576,0)+0,12))*B913,"")</f>
        <v/>
      </c>
      <c r="AE913" s="261" t="str" cm="1">
        <f t="array" ref="AE913">IF(A913="","",INDEX(근로조건!$A$5:$AF$1048576,MATCH(A913,근로조건!$A$5:$A$1048576,0)+0,13))</f>
        <v/>
      </c>
      <c r="AF913" s="262" t="str" cm="1">
        <f t="array" ref="AF913">IF(A913="","",INDEX(근로조건!$A$5:$AF$1048576,MATCH(A913,근로조건!$A$5:$A$1048576,0)+0,14))</f>
        <v/>
      </c>
      <c r="AG913" s="261" t="str" cm="1">
        <f t="array" ref="AG913">IF(A913="","",INDEX(근로조건!$A$5:$AF$1048576,MATCH(A913,근로조건!$A$5:$A$1048576,0)+0,11))</f>
        <v/>
      </c>
      <c r="AH913" s="261" t="str" cm="1">
        <f t="array" ref="AH913">IF(A913="","",INDEX(근로조건!$A$5:$AF$1048576,MATCH(A913,근로조건!$A$5:$A$1048576,0)+0,19))</f>
        <v/>
      </c>
      <c r="AI913" s="262" t="str" cm="1">
        <f t="array" ref="AI913">IF(A913="","",INDEX(근로조건!$A$5:$AF$1048576,MATCH(A913,근로조건!$A$5:$A$1048576,0)+0,17))</f>
        <v/>
      </c>
      <c r="AJ913" s="253"/>
      <c r="AK913" s="253"/>
      <c r="AL913" s="253" t="str" cm="1">
        <f t="array" ref="AL913">IF(A913="","",INDEX(근로조건!$A$5:$AF$1048576,MATCH(A913,근로조건!$A$5:$A$1048576,0)+0,20))</f>
        <v/>
      </c>
      <c r="AM913" s="253"/>
      <c r="AN913" s="253"/>
      <c r="AO913" s="253"/>
      <c r="AP913" s="260"/>
      <c r="AQ913" s="123"/>
      <c r="AR913" s="166"/>
      <c r="AS913" s="267"/>
      <c r="AT913" s="266"/>
      <c r="AU913" s="266"/>
      <c r="AV913" s="266"/>
    </row>
    <row r="914" spans="1:48" x14ac:dyDescent="0.3">
      <c r="A914" s="52"/>
      <c r="B914" s="54"/>
      <c r="C914" s="53"/>
      <c r="D914" s="53"/>
      <c r="E914" s="53"/>
      <c r="F914" s="57"/>
      <c r="G914" s="57"/>
      <c r="H914" s="52"/>
      <c r="I914" s="53"/>
      <c r="J914" s="53"/>
      <c r="K914" s="95"/>
      <c r="L914" s="52"/>
      <c r="M914" s="52"/>
      <c r="N914" s="54"/>
      <c r="O914" s="254" t="str" cm="1">
        <f t="array" ref="O914">IF(A914="","",INDEX(근로조건!$A$5:$Y$1048576,MATCH(A914,근로조건!$A$5:$A$1048576,0)+0,15))</f>
        <v/>
      </c>
      <c r="P914" s="255" t="str" cm="1">
        <f t="array" ref="P914">IF(A914="","",INDEX(근로조건!$A$5:$Y$1048576,MATCH(A914,근로조건!$A$5:$A$1048576,0)+0,16))</f>
        <v/>
      </c>
      <c r="Q914" s="256" t="str" cm="1">
        <f t="array" ref="Q914">IF(A914="","",INDEX(근로조건!$A$5:$ZZ$1048576,MATCH(A914,근로조건!$A$5:$A$1048576,0)+0,21))</f>
        <v/>
      </c>
      <c r="R914" s="61"/>
      <c r="S914" s="61"/>
      <c r="T914" s="61"/>
      <c r="U914" s="61"/>
      <c r="V914" s="61"/>
      <c r="W914" s="61"/>
      <c r="X914" s="61"/>
      <c r="Y914" s="61"/>
      <c r="Z914" s="260" t="str">
        <f t="shared" si="45"/>
        <v/>
      </c>
      <c r="AA914" s="260" t="str">
        <f t="shared" si="46"/>
        <v/>
      </c>
      <c r="AB914" s="260" t="str" cm="1">
        <f t="array" ref="AB914">IFERROR(IF(A914="","",INDEX(근로조건!$A$5:$Z$1048576,MATCH(A914,근로조건!$A$5:$A$1048576,0)+0,17)-INDEX(근로조건!$A$5:$Z$1048576,MATCH(A914,근로조건!$A$5:$A$1048576,0)+0,11))*B914,"")</f>
        <v/>
      </c>
      <c r="AC914" s="260" t="str">
        <f t="shared" si="47"/>
        <v/>
      </c>
      <c r="AD914" s="260" t="str" cm="1">
        <f t="array" ref="AD914">IFERROR(IF(A914="","",INDEX(근로조건!$A$5:$L$1048576,MATCH(A914,근로조건!$A$5:$A$1048576,0)+0,12))*B914,"")</f>
        <v/>
      </c>
      <c r="AE914" s="261" t="str" cm="1">
        <f t="array" ref="AE914">IF(A914="","",INDEX(근로조건!$A$5:$AF$1048576,MATCH(A914,근로조건!$A$5:$A$1048576,0)+0,13))</f>
        <v/>
      </c>
      <c r="AF914" s="262" t="str" cm="1">
        <f t="array" ref="AF914">IF(A914="","",INDEX(근로조건!$A$5:$AF$1048576,MATCH(A914,근로조건!$A$5:$A$1048576,0)+0,14))</f>
        <v/>
      </c>
      <c r="AG914" s="261" t="str" cm="1">
        <f t="array" ref="AG914">IF(A914="","",INDEX(근로조건!$A$5:$AF$1048576,MATCH(A914,근로조건!$A$5:$A$1048576,0)+0,11))</f>
        <v/>
      </c>
      <c r="AH914" s="261" t="str" cm="1">
        <f t="array" ref="AH914">IF(A914="","",INDEX(근로조건!$A$5:$AF$1048576,MATCH(A914,근로조건!$A$5:$A$1048576,0)+0,19))</f>
        <v/>
      </c>
      <c r="AI914" s="262" t="str" cm="1">
        <f t="array" ref="AI914">IF(A914="","",INDEX(근로조건!$A$5:$AF$1048576,MATCH(A914,근로조건!$A$5:$A$1048576,0)+0,17))</f>
        <v/>
      </c>
      <c r="AJ914" s="253"/>
      <c r="AK914" s="253"/>
      <c r="AL914" s="253" t="str" cm="1">
        <f t="array" ref="AL914">IF(A914="","",INDEX(근로조건!$A$5:$AF$1048576,MATCH(A914,근로조건!$A$5:$A$1048576,0)+0,20))</f>
        <v/>
      </c>
      <c r="AM914" s="253"/>
      <c r="AN914" s="253"/>
      <c r="AO914" s="253"/>
      <c r="AP914" s="260"/>
      <c r="AQ914" s="123"/>
      <c r="AR914" s="166"/>
      <c r="AS914" s="267"/>
      <c r="AT914" s="266"/>
      <c r="AU914" s="266"/>
      <c r="AV914" s="266"/>
    </row>
    <row r="915" spans="1:48" x14ac:dyDescent="0.3">
      <c r="A915" s="52"/>
      <c r="B915" s="54"/>
      <c r="C915" s="53"/>
      <c r="D915" s="53"/>
      <c r="E915" s="53"/>
      <c r="F915" s="57"/>
      <c r="G915" s="57"/>
      <c r="H915" s="52"/>
      <c r="I915" s="53"/>
      <c r="J915" s="53"/>
      <c r="K915" s="95"/>
      <c r="L915" s="52"/>
      <c r="M915" s="52"/>
      <c r="N915" s="54"/>
      <c r="O915" s="254" t="str" cm="1">
        <f t="array" ref="O915">IF(A915="","",INDEX(근로조건!$A$5:$Y$1048576,MATCH(A915,근로조건!$A$5:$A$1048576,0)+0,15))</f>
        <v/>
      </c>
      <c r="P915" s="255" t="str" cm="1">
        <f t="array" ref="P915">IF(A915="","",INDEX(근로조건!$A$5:$Y$1048576,MATCH(A915,근로조건!$A$5:$A$1048576,0)+0,16))</f>
        <v/>
      </c>
      <c r="Q915" s="256" t="str" cm="1">
        <f t="array" ref="Q915">IF(A915="","",INDEX(근로조건!$A$5:$ZZ$1048576,MATCH(A915,근로조건!$A$5:$A$1048576,0)+0,21))</f>
        <v/>
      </c>
      <c r="R915" s="61"/>
      <c r="S915" s="61"/>
      <c r="T915" s="61"/>
      <c r="U915" s="61"/>
      <c r="V915" s="61"/>
      <c r="W915" s="61"/>
      <c r="X915" s="61"/>
      <c r="Y915" s="61"/>
      <c r="Z915" s="260" t="str">
        <f t="shared" si="45"/>
        <v/>
      </c>
      <c r="AA915" s="260" t="str">
        <f t="shared" si="46"/>
        <v/>
      </c>
      <c r="AB915" s="260" t="str" cm="1">
        <f t="array" ref="AB915">IFERROR(IF(A915="","",INDEX(근로조건!$A$5:$Z$1048576,MATCH(A915,근로조건!$A$5:$A$1048576,0)+0,17)-INDEX(근로조건!$A$5:$Z$1048576,MATCH(A915,근로조건!$A$5:$A$1048576,0)+0,11))*B915,"")</f>
        <v/>
      </c>
      <c r="AC915" s="260" t="str">
        <f t="shared" si="47"/>
        <v/>
      </c>
      <c r="AD915" s="260" t="str" cm="1">
        <f t="array" ref="AD915">IFERROR(IF(A915="","",INDEX(근로조건!$A$5:$L$1048576,MATCH(A915,근로조건!$A$5:$A$1048576,0)+0,12))*B915,"")</f>
        <v/>
      </c>
      <c r="AE915" s="261" t="str" cm="1">
        <f t="array" ref="AE915">IF(A915="","",INDEX(근로조건!$A$5:$AF$1048576,MATCH(A915,근로조건!$A$5:$A$1048576,0)+0,13))</f>
        <v/>
      </c>
      <c r="AF915" s="262" t="str" cm="1">
        <f t="array" ref="AF915">IF(A915="","",INDEX(근로조건!$A$5:$AF$1048576,MATCH(A915,근로조건!$A$5:$A$1048576,0)+0,14))</f>
        <v/>
      </c>
      <c r="AG915" s="261" t="str" cm="1">
        <f t="array" ref="AG915">IF(A915="","",INDEX(근로조건!$A$5:$AF$1048576,MATCH(A915,근로조건!$A$5:$A$1048576,0)+0,11))</f>
        <v/>
      </c>
      <c r="AH915" s="261" t="str" cm="1">
        <f t="array" ref="AH915">IF(A915="","",INDEX(근로조건!$A$5:$AF$1048576,MATCH(A915,근로조건!$A$5:$A$1048576,0)+0,19))</f>
        <v/>
      </c>
      <c r="AI915" s="262" t="str" cm="1">
        <f t="array" ref="AI915">IF(A915="","",INDEX(근로조건!$A$5:$AF$1048576,MATCH(A915,근로조건!$A$5:$A$1048576,0)+0,17))</f>
        <v/>
      </c>
      <c r="AJ915" s="253"/>
      <c r="AK915" s="253"/>
      <c r="AL915" s="253" t="str" cm="1">
        <f t="array" ref="AL915">IF(A915="","",INDEX(근로조건!$A$5:$AF$1048576,MATCH(A915,근로조건!$A$5:$A$1048576,0)+0,20))</f>
        <v/>
      </c>
      <c r="AM915" s="253"/>
      <c r="AN915" s="253"/>
      <c r="AO915" s="253"/>
      <c r="AP915" s="260"/>
      <c r="AQ915" s="123"/>
      <c r="AR915" s="166"/>
      <c r="AS915" s="267"/>
      <c r="AT915" s="266"/>
      <c r="AU915" s="266"/>
      <c r="AV915" s="266"/>
    </row>
    <row r="916" spans="1:48" x14ac:dyDescent="0.3">
      <c r="A916" s="52"/>
      <c r="B916" s="54"/>
      <c r="C916" s="53"/>
      <c r="D916" s="53"/>
      <c r="E916" s="53"/>
      <c r="F916" s="57"/>
      <c r="G916" s="57"/>
      <c r="H916" s="52"/>
      <c r="I916" s="53"/>
      <c r="J916" s="53"/>
      <c r="K916" s="95"/>
      <c r="L916" s="52"/>
      <c r="M916" s="52"/>
      <c r="N916" s="54"/>
      <c r="O916" s="254" t="str" cm="1">
        <f t="array" ref="O916">IF(A916="","",INDEX(근로조건!$A$5:$Y$1048576,MATCH(A916,근로조건!$A$5:$A$1048576,0)+0,15))</f>
        <v/>
      </c>
      <c r="P916" s="255" t="str" cm="1">
        <f t="array" ref="P916">IF(A916="","",INDEX(근로조건!$A$5:$Y$1048576,MATCH(A916,근로조건!$A$5:$A$1048576,0)+0,16))</f>
        <v/>
      </c>
      <c r="Q916" s="256" t="str" cm="1">
        <f t="array" ref="Q916">IF(A916="","",INDEX(근로조건!$A$5:$ZZ$1048576,MATCH(A916,근로조건!$A$5:$A$1048576,0)+0,21))</f>
        <v/>
      </c>
      <c r="R916" s="61"/>
      <c r="S916" s="61"/>
      <c r="T916" s="61"/>
      <c r="U916" s="61"/>
      <c r="V916" s="61"/>
      <c r="W916" s="61"/>
      <c r="X916" s="61"/>
      <c r="Y916" s="61"/>
      <c r="Z916" s="260" t="str">
        <f t="shared" si="45"/>
        <v/>
      </c>
      <c r="AA916" s="260" t="str">
        <f t="shared" si="46"/>
        <v/>
      </c>
      <c r="AB916" s="260" t="str" cm="1">
        <f t="array" ref="AB916">IFERROR(IF(A916="","",INDEX(근로조건!$A$5:$Z$1048576,MATCH(A916,근로조건!$A$5:$A$1048576,0)+0,17)-INDEX(근로조건!$A$5:$Z$1048576,MATCH(A916,근로조건!$A$5:$A$1048576,0)+0,11))*B916,"")</f>
        <v/>
      </c>
      <c r="AC916" s="260" t="str">
        <f t="shared" si="47"/>
        <v/>
      </c>
      <c r="AD916" s="260" t="str" cm="1">
        <f t="array" ref="AD916">IFERROR(IF(A916="","",INDEX(근로조건!$A$5:$L$1048576,MATCH(A916,근로조건!$A$5:$A$1048576,0)+0,12))*B916,"")</f>
        <v/>
      </c>
      <c r="AE916" s="261" t="str" cm="1">
        <f t="array" ref="AE916">IF(A916="","",INDEX(근로조건!$A$5:$AF$1048576,MATCH(A916,근로조건!$A$5:$A$1048576,0)+0,13))</f>
        <v/>
      </c>
      <c r="AF916" s="262" t="str" cm="1">
        <f t="array" ref="AF916">IF(A916="","",INDEX(근로조건!$A$5:$AF$1048576,MATCH(A916,근로조건!$A$5:$A$1048576,0)+0,14))</f>
        <v/>
      </c>
      <c r="AG916" s="261" t="str" cm="1">
        <f t="array" ref="AG916">IF(A916="","",INDEX(근로조건!$A$5:$AF$1048576,MATCH(A916,근로조건!$A$5:$A$1048576,0)+0,11))</f>
        <v/>
      </c>
      <c r="AH916" s="261" t="str" cm="1">
        <f t="array" ref="AH916">IF(A916="","",INDEX(근로조건!$A$5:$AF$1048576,MATCH(A916,근로조건!$A$5:$A$1048576,0)+0,19))</f>
        <v/>
      </c>
      <c r="AI916" s="262" t="str" cm="1">
        <f t="array" ref="AI916">IF(A916="","",INDEX(근로조건!$A$5:$AF$1048576,MATCH(A916,근로조건!$A$5:$A$1048576,0)+0,17))</f>
        <v/>
      </c>
      <c r="AJ916" s="253"/>
      <c r="AK916" s="253"/>
      <c r="AL916" s="253" t="str" cm="1">
        <f t="array" ref="AL916">IF(A916="","",INDEX(근로조건!$A$5:$AF$1048576,MATCH(A916,근로조건!$A$5:$A$1048576,0)+0,20))</f>
        <v/>
      </c>
      <c r="AM916" s="253"/>
      <c r="AN916" s="253"/>
      <c r="AO916" s="253"/>
      <c r="AP916" s="260"/>
      <c r="AQ916" s="123"/>
      <c r="AR916" s="166"/>
      <c r="AS916" s="267"/>
      <c r="AT916" s="266"/>
      <c r="AU916" s="266"/>
      <c r="AV916" s="266"/>
    </row>
    <row r="917" spans="1:48" x14ac:dyDescent="0.3">
      <c r="A917" s="52"/>
      <c r="B917" s="54"/>
      <c r="C917" s="53"/>
      <c r="D917" s="53"/>
      <c r="E917" s="53"/>
      <c r="F917" s="57"/>
      <c r="G917" s="57"/>
      <c r="H917" s="52"/>
      <c r="I917" s="53"/>
      <c r="J917" s="53"/>
      <c r="K917" s="95"/>
      <c r="L917" s="52"/>
      <c r="M917" s="52"/>
      <c r="N917" s="54"/>
      <c r="O917" s="254" t="str" cm="1">
        <f t="array" ref="O917">IF(A917="","",INDEX(근로조건!$A$5:$Y$1048576,MATCH(A917,근로조건!$A$5:$A$1048576,0)+0,15))</f>
        <v/>
      </c>
      <c r="P917" s="255" t="str" cm="1">
        <f t="array" ref="P917">IF(A917="","",INDEX(근로조건!$A$5:$Y$1048576,MATCH(A917,근로조건!$A$5:$A$1048576,0)+0,16))</f>
        <v/>
      </c>
      <c r="Q917" s="256" t="str" cm="1">
        <f t="array" ref="Q917">IF(A917="","",INDEX(근로조건!$A$5:$ZZ$1048576,MATCH(A917,근로조건!$A$5:$A$1048576,0)+0,21))</f>
        <v/>
      </c>
      <c r="R917" s="61"/>
      <c r="S917" s="61"/>
      <c r="T917" s="61"/>
      <c r="U917" s="61"/>
      <c r="V917" s="61"/>
      <c r="W917" s="61"/>
      <c r="X917" s="61"/>
      <c r="Y917" s="61"/>
      <c r="Z917" s="260" t="str">
        <f t="shared" si="45"/>
        <v/>
      </c>
      <c r="AA917" s="260" t="str">
        <f t="shared" si="46"/>
        <v/>
      </c>
      <c r="AB917" s="260" t="str" cm="1">
        <f t="array" ref="AB917">IFERROR(IF(A917="","",INDEX(근로조건!$A$5:$Z$1048576,MATCH(A917,근로조건!$A$5:$A$1048576,0)+0,17)-INDEX(근로조건!$A$5:$Z$1048576,MATCH(A917,근로조건!$A$5:$A$1048576,0)+0,11))*B917,"")</f>
        <v/>
      </c>
      <c r="AC917" s="260" t="str">
        <f t="shared" si="47"/>
        <v/>
      </c>
      <c r="AD917" s="260" t="str" cm="1">
        <f t="array" ref="AD917">IFERROR(IF(A917="","",INDEX(근로조건!$A$5:$L$1048576,MATCH(A917,근로조건!$A$5:$A$1048576,0)+0,12))*B917,"")</f>
        <v/>
      </c>
      <c r="AE917" s="261" t="str" cm="1">
        <f t="array" ref="AE917">IF(A917="","",INDEX(근로조건!$A$5:$AF$1048576,MATCH(A917,근로조건!$A$5:$A$1048576,0)+0,13))</f>
        <v/>
      </c>
      <c r="AF917" s="262" t="str" cm="1">
        <f t="array" ref="AF917">IF(A917="","",INDEX(근로조건!$A$5:$AF$1048576,MATCH(A917,근로조건!$A$5:$A$1048576,0)+0,14))</f>
        <v/>
      </c>
      <c r="AG917" s="261" t="str" cm="1">
        <f t="array" ref="AG917">IF(A917="","",INDEX(근로조건!$A$5:$AF$1048576,MATCH(A917,근로조건!$A$5:$A$1048576,0)+0,11))</f>
        <v/>
      </c>
      <c r="AH917" s="261" t="str" cm="1">
        <f t="array" ref="AH917">IF(A917="","",INDEX(근로조건!$A$5:$AF$1048576,MATCH(A917,근로조건!$A$5:$A$1048576,0)+0,19))</f>
        <v/>
      </c>
      <c r="AI917" s="262" t="str" cm="1">
        <f t="array" ref="AI917">IF(A917="","",INDEX(근로조건!$A$5:$AF$1048576,MATCH(A917,근로조건!$A$5:$A$1048576,0)+0,17))</f>
        <v/>
      </c>
      <c r="AJ917" s="253"/>
      <c r="AK917" s="253"/>
      <c r="AL917" s="253" t="str" cm="1">
        <f t="array" ref="AL917">IF(A917="","",INDEX(근로조건!$A$5:$AF$1048576,MATCH(A917,근로조건!$A$5:$A$1048576,0)+0,20))</f>
        <v/>
      </c>
      <c r="AM917" s="253"/>
      <c r="AN917" s="253"/>
      <c r="AO917" s="253"/>
      <c r="AP917" s="260"/>
      <c r="AQ917" s="123"/>
      <c r="AR917" s="166"/>
      <c r="AS917" s="267"/>
      <c r="AT917" s="266"/>
      <c r="AU917" s="266"/>
      <c r="AV917" s="266"/>
    </row>
    <row r="918" spans="1:48" x14ac:dyDescent="0.3">
      <c r="A918" s="52"/>
      <c r="B918" s="54"/>
      <c r="C918" s="53"/>
      <c r="D918" s="53"/>
      <c r="E918" s="53"/>
      <c r="F918" s="57"/>
      <c r="G918" s="57"/>
      <c r="H918" s="52"/>
      <c r="I918" s="53"/>
      <c r="J918" s="53"/>
      <c r="K918" s="95"/>
      <c r="L918" s="52"/>
      <c r="M918" s="52"/>
      <c r="N918" s="54"/>
      <c r="O918" s="254" t="str" cm="1">
        <f t="array" ref="O918">IF(A918="","",INDEX(근로조건!$A$5:$Y$1048576,MATCH(A918,근로조건!$A$5:$A$1048576,0)+0,15))</f>
        <v/>
      </c>
      <c r="P918" s="255" t="str" cm="1">
        <f t="array" ref="P918">IF(A918="","",INDEX(근로조건!$A$5:$Y$1048576,MATCH(A918,근로조건!$A$5:$A$1048576,0)+0,16))</f>
        <v/>
      </c>
      <c r="Q918" s="256" t="str" cm="1">
        <f t="array" ref="Q918">IF(A918="","",INDEX(근로조건!$A$5:$ZZ$1048576,MATCH(A918,근로조건!$A$5:$A$1048576,0)+0,21))</f>
        <v/>
      </c>
      <c r="R918" s="61"/>
      <c r="S918" s="61"/>
      <c r="T918" s="61"/>
      <c r="U918" s="61"/>
      <c r="V918" s="61"/>
      <c r="W918" s="61"/>
      <c r="X918" s="61"/>
      <c r="Y918" s="61"/>
      <c r="Z918" s="260" t="str">
        <f t="shared" si="45"/>
        <v/>
      </c>
      <c r="AA918" s="260" t="str">
        <f t="shared" si="46"/>
        <v/>
      </c>
      <c r="AB918" s="260" t="str" cm="1">
        <f t="array" ref="AB918">IFERROR(IF(A918="","",INDEX(근로조건!$A$5:$Z$1048576,MATCH(A918,근로조건!$A$5:$A$1048576,0)+0,17)-INDEX(근로조건!$A$5:$Z$1048576,MATCH(A918,근로조건!$A$5:$A$1048576,0)+0,11))*B918,"")</f>
        <v/>
      </c>
      <c r="AC918" s="260" t="str">
        <f t="shared" si="47"/>
        <v/>
      </c>
      <c r="AD918" s="260" t="str" cm="1">
        <f t="array" ref="AD918">IFERROR(IF(A918="","",INDEX(근로조건!$A$5:$L$1048576,MATCH(A918,근로조건!$A$5:$A$1048576,0)+0,12))*B918,"")</f>
        <v/>
      </c>
      <c r="AE918" s="261" t="str" cm="1">
        <f t="array" ref="AE918">IF(A918="","",INDEX(근로조건!$A$5:$AF$1048576,MATCH(A918,근로조건!$A$5:$A$1048576,0)+0,13))</f>
        <v/>
      </c>
      <c r="AF918" s="262" t="str" cm="1">
        <f t="array" ref="AF918">IF(A918="","",INDEX(근로조건!$A$5:$AF$1048576,MATCH(A918,근로조건!$A$5:$A$1048576,0)+0,14))</f>
        <v/>
      </c>
      <c r="AG918" s="261" t="str" cm="1">
        <f t="array" ref="AG918">IF(A918="","",INDEX(근로조건!$A$5:$AF$1048576,MATCH(A918,근로조건!$A$5:$A$1048576,0)+0,11))</f>
        <v/>
      </c>
      <c r="AH918" s="261" t="str" cm="1">
        <f t="array" ref="AH918">IF(A918="","",INDEX(근로조건!$A$5:$AF$1048576,MATCH(A918,근로조건!$A$5:$A$1048576,0)+0,19))</f>
        <v/>
      </c>
      <c r="AI918" s="262" t="str" cm="1">
        <f t="array" ref="AI918">IF(A918="","",INDEX(근로조건!$A$5:$AF$1048576,MATCH(A918,근로조건!$A$5:$A$1048576,0)+0,17))</f>
        <v/>
      </c>
      <c r="AJ918" s="253"/>
      <c r="AK918" s="253"/>
      <c r="AL918" s="253" t="str" cm="1">
        <f t="array" ref="AL918">IF(A918="","",INDEX(근로조건!$A$5:$AF$1048576,MATCH(A918,근로조건!$A$5:$A$1048576,0)+0,20))</f>
        <v/>
      </c>
      <c r="AM918" s="253"/>
      <c r="AN918" s="253"/>
      <c r="AO918" s="253"/>
      <c r="AP918" s="260"/>
      <c r="AQ918" s="123"/>
      <c r="AR918" s="166"/>
      <c r="AS918" s="267"/>
      <c r="AT918" s="266"/>
      <c r="AU918" s="266"/>
      <c r="AV918" s="266"/>
    </row>
    <row r="919" spans="1:48" x14ac:dyDescent="0.3">
      <c r="A919" s="52"/>
      <c r="B919" s="54"/>
      <c r="C919" s="53"/>
      <c r="D919" s="53"/>
      <c r="E919" s="53"/>
      <c r="F919" s="57"/>
      <c r="G919" s="57"/>
      <c r="H919" s="52"/>
      <c r="I919" s="53"/>
      <c r="J919" s="53"/>
      <c r="K919" s="95"/>
      <c r="L919" s="52"/>
      <c r="M919" s="52"/>
      <c r="N919" s="54"/>
      <c r="O919" s="254" t="str" cm="1">
        <f t="array" ref="O919">IF(A919="","",INDEX(근로조건!$A$5:$Y$1048576,MATCH(A919,근로조건!$A$5:$A$1048576,0)+0,15))</f>
        <v/>
      </c>
      <c r="P919" s="255" t="str" cm="1">
        <f t="array" ref="P919">IF(A919="","",INDEX(근로조건!$A$5:$Y$1048576,MATCH(A919,근로조건!$A$5:$A$1048576,0)+0,16))</f>
        <v/>
      </c>
      <c r="Q919" s="256" t="str" cm="1">
        <f t="array" ref="Q919">IF(A919="","",INDEX(근로조건!$A$5:$ZZ$1048576,MATCH(A919,근로조건!$A$5:$A$1048576,0)+0,21))</f>
        <v/>
      </c>
      <c r="R919" s="61"/>
      <c r="S919" s="61"/>
      <c r="T919" s="61"/>
      <c r="U919" s="61"/>
      <c r="V919" s="61"/>
      <c r="W919" s="61"/>
      <c r="X919" s="61"/>
      <c r="Y919" s="61"/>
      <c r="Z919" s="260" t="str">
        <f t="shared" si="45"/>
        <v/>
      </c>
      <c r="AA919" s="260" t="str">
        <f t="shared" si="46"/>
        <v/>
      </c>
      <c r="AB919" s="260" t="str" cm="1">
        <f t="array" ref="AB919">IFERROR(IF(A919="","",INDEX(근로조건!$A$5:$Z$1048576,MATCH(A919,근로조건!$A$5:$A$1048576,0)+0,17)-INDEX(근로조건!$A$5:$Z$1048576,MATCH(A919,근로조건!$A$5:$A$1048576,0)+0,11))*B919,"")</f>
        <v/>
      </c>
      <c r="AC919" s="260" t="str">
        <f t="shared" si="47"/>
        <v/>
      </c>
      <c r="AD919" s="260" t="str" cm="1">
        <f t="array" ref="AD919">IFERROR(IF(A919="","",INDEX(근로조건!$A$5:$L$1048576,MATCH(A919,근로조건!$A$5:$A$1048576,0)+0,12))*B919,"")</f>
        <v/>
      </c>
      <c r="AE919" s="261" t="str" cm="1">
        <f t="array" ref="AE919">IF(A919="","",INDEX(근로조건!$A$5:$AF$1048576,MATCH(A919,근로조건!$A$5:$A$1048576,0)+0,13))</f>
        <v/>
      </c>
      <c r="AF919" s="262" t="str" cm="1">
        <f t="array" ref="AF919">IF(A919="","",INDEX(근로조건!$A$5:$AF$1048576,MATCH(A919,근로조건!$A$5:$A$1048576,0)+0,14))</f>
        <v/>
      </c>
      <c r="AG919" s="261" t="str" cm="1">
        <f t="array" ref="AG919">IF(A919="","",INDEX(근로조건!$A$5:$AF$1048576,MATCH(A919,근로조건!$A$5:$A$1048576,0)+0,11))</f>
        <v/>
      </c>
      <c r="AH919" s="261" t="str" cm="1">
        <f t="array" ref="AH919">IF(A919="","",INDEX(근로조건!$A$5:$AF$1048576,MATCH(A919,근로조건!$A$5:$A$1048576,0)+0,19))</f>
        <v/>
      </c>
      <c r="AI919" s="262" t="str" cm="1">
        <f t="array" ref="AI919">IF(A919="","",INDEX(근로조건!$A$5:$AF$1048576,MATCH(A919,근로조건!$A$5:$A$1048576,0)+0,17))</f>
        <v/>
      </c>
      <c r="AJ919" s="253"/>
      <c r="AK919" s="253"/>
      <c r="AL919" s="253" t="str" cm="1">
        <f t="array" ref="AL919">IF(A919="","",INDEX(근로조건!$A$5:$AF$1048576,MATCH(A919,근로조건!$A$5:$A$1048576,0)+0,20))</f>
        <v/>
      </c>
      <c r="AM919" s="253"/>
      <c r="AN919" s="253"/>
      <c r="AO919" s="253"/>
      <c r="AP919" s="260"/>
      <c r="AQ919" s="123"/>
      <c r="AR919" s="166"/>
      <c r="AS919" s="267"/>
      <c r="AT919" s="266"/>
      <c r="AU919" s="266"/>
      <c r="AV919" s="266"/>
    </row>
    <row r="920" spans="1:48" x14ac:dyDescent="0.3">
      <c r="A920" s="52"/>
      <c r="B920" s="54"/>
      <c r="C920" s="53"/>
      <c r="D920" s="53"/>
      <c r="E920" s="53"/>
      <c r="F920" s="57"/>
      <c r="G920" s="57"/>
      <c r="H920" s="52"/>
      <c r="I920" s="53"/>
      <c r="J920" s="53"/>
      <c r="K920" s="95"/>
      <c r="L920" s="52"/>
      <c r="M920" s="52"/>
      <c r="N920" s="54"/>
      <c r="O920" s="254" t="str" cm="1">
        <f t="array" ref="O920">IF(A920="","",INDEX(근로조건!$A$5:$Y$1048576,MATCH(A920,근로조건!$A$5:$A$1048576,0)+0,15))</f>
        <v/>
      </c>
      <c r="P920" s="255" t="str" cm="1">
        <f t="array" ref="P920">IF(A920="","",INDEX(근로조건!$A$5:$Y$1048576,MATCH(A920,근로조건!$A$5:$A$1048576,0)+0,16))</f>
        <v/>
      </c>
      <c r="Q920" s="256" t="str" cm="1">
        <f t="array" ref="Q920">IF(A920="","",INDEX(근로조건!$A$5:$ZZ$1048576,MATCH(A920,근로조건!$A$5:$A$1048576,0)+0,21))</f>
        <v/>
      </c>
      <c r="R920" s="61"/>
      <c r="S920" s="61"/>
      <c r="T920" s="61"/>
      <c r="U920" s="61"/>
      <c r="V920" s="61"/>
      <c r="W920" s="61"/>
      <c r="X920" s="61"/>
      <c r="Y920" s="61"/>
      <c r="Z920" s="260" t="str">
        <f t="shared" si="45"/>
        <v/>
      </c>
      <c r="AA920" s="260" t="str">
        <f t="shared" si="46"/>
        <v/>
      </c>
      <c r="AB920" s="260" t="str" cm="1">
        <f t="array" ref="AB920">IFERROR(IF(A920="","",INDEX(근로조건!$A$5:$Z$1048576,MATCH(A920,근로조건!$A$5:$A$1048576,0)+0,17)-INDEX(근로조건!$A$5:$Z$1048576,MATCH(A920,근로조건!$A$5:$A$1048576,0)+0,11))*B920,"")</f>
        <v/>
      </c>
      <c r="AC920" s="260" t="str">
        <f t="shared" si="47"/>
        <v/>
      </c>
      <c r="AD920" s="260" t="str" cm="1">
        <f t="array" ref="AD920">IFERROR(IF(A920="","",INDEX(근로조건!$A$5:$L$1048576,MATCH(A920,근로조건!$A$5:$A$1048576,0)+0,12))*B920,"")</f>
        <v/>
      </c>
      <c r="AE920" s="261" t="str" cm="1">
        <f t="array" ref="AE920">IF(A920="","",INDEX(근로조건!$A$5:$AF$1048576,MATCH(A920,근로조건!$A$5:$A$1048576,0)+0,13))</f>
        <v/>
      </c>
      <c r="AF920" s="262" t="str" cm="1">
        <f t="array" ref="AF920">IF(A920="","",INDEX(근로조건!$A$5:$AF$1048576,MATCH(A920,근로조건!$A$5:$A$1048576,0)+0,14))</f>
        <v/>
      </c>
      <c r="AG920" s="261" t="str" cm="1">
        <f t="array" ref="AG920">IF(A920="","",INDEX(근로조건!$A$5:$AF$1048576,MATCH(A920,근로조건!$A$5:$A$1048576,0)+0,11))</f>
        <v/>
      </c>
      <c r="AH920" s="261" t="str" cm="1">
        <f t="array" ref="AH920">IF(A920="","",INDEX(근로조건!$A$5:$AF$1048576,MATCH(A920,근로조건!$A$5:$A$1048576,0)+0,19))</f>
        <v/>
      </c>
      <c r="AI920" s="262" t="str" cm="1">
        <f t="array" ref="AI920">IF(A920="","",INDEX(근로조건!$A$5:$AF$1048576,MATCH(A920,근로조건!$A$5:$A$1048576,0)+0,17))</f>
        <v/>
      </c>
      <c r="AJ920" s="253"/>
      <c r="AK920" s="253"/>
      <c r="AL920" s="253" t="str" cm="1">
        <f t="array" ref="AL920">IF(A920="","",INDEX(근로조건!$A$5:$AF$1048576,MATCH(A920,근로조건!$A$5:$A$1048576,0)+0,20))</f>
        <v/>
      </c>
      <c r="AM920" s="253"/>
      <c r="AN920" s="253"/>
      <c r="AO920" s="253"/>
      <c r="AP920" s="260"/>
      <c r="AQ920" s="123"/>
      <c r="AR920" s="166"/>
      <c r="AS920" s="267"/>
      <c r="AT920" s="266"/>
      <c r="AU920" s="266"/>
      <c r="AV920" s="266"/>
    </row>
    <row r="921" spans="1:48" x14ac:dyDescent="0.3">
      <c r="A921" s="52"/>
      <c r="B921" s="54"/>
      <c r="C921" s="53"/>
      <c r="D921" s="53"/>
      <c r="E921" s="53"/>
      <c r="F921" s="57"/>
      <c r="G921" s="57"/>
      <c r="H921" s="52"/>
      <c r="I921" s="53"/>
      <c r="J921" s="53"/>
      <c r="K921" s="95"/>
      <c r="L921" s="52"/>
      <c r="M921" s="52"/>
      <c r="N921" s="54"/>
      <c r="O921" s="254" t="str" cm="1">
        <f t="array" ref="O921">IF(A921="","",INDEX(근로조건!$A$5:$Y$1048576,MATCH(A921,근로조건!$A$5:$A$1048576,0)+0,15))</f>
        <v/>
      </c>
      <c r="P921" s="255" t="str" cm="1">
        <f t="array" ref="P921">IF(A921="","",INDEX(근로조건!$A$5:$Y$1048576,MATCH(A921,근로조건!$A$5:$A$1048576,0)+0,16))</f>
        <v/>
      </c>
      <c r="Q921" s="256" t="str" cm="1">
        <f t="array" ref="Q921">IF(A921="","",INDEX(근로조건!$A$5:$ZZ$1048576,MATCH(A921,근로조건!$A$5:$A$1048576,0)+0,21))</f>
        <v/>
      </c>
      <c r="R921" s="61"/>
      <c r="S921" s="61"/>
      <c r="T921" s="61"/>
      <c r="U921" s="61"/>
      <c r="V921" s="61"/>
      <c r="W921" s="61"/>
      <c r="X921" s="61"/>
      <c r="Y921" s="61"/>
      <c r="Z921" s="260" t="str">
        <f t="shared" si="45"/>
        <v/>
      </c>
      <c r="AA921" s="260" t="str">
        <f t="shared" si="46"/>
        <v/>
      </c>
      <c r="AB921" s="260" t="str" cm="1">
        <f t="array" ref="AB921">IFERROR(IF(A921="","",INDEX(근로조건!$A$5:$Z$1048576,MATCH(A921,근로조건!$A$5:$A$1048576,0)+0,17)-INDEX(근로조건!$A$5:$Z$1048576,MATCH(A921,근로조건!$A$5:$A$1048576,0)+0,11))*B921,"")</f>
        <v/>
      </c>
      <c r="AC921" s="260" t="str">
        <f t="shared" si="47"/>
        <v/>
      </c>
      <c r="AD921" s="260" t="str" cm="1">
        <f t="array" ref="AD921">IFERROR(IF(A921="","",INDEX(근로조건!$A$5:$L$1048576,MATCH(A921,근로조건!$A$5:$A$1048576,0)+0,12))*B921,"")</f>
        <v/>
      </c>
      <c r="AE921" s="261" t="str" cm="1">
        <f t="array" ref="AE921">IF(A921="","",INDEX(근로조건!$A$5:$AF$1048576,MATCH(A921,근로조건!$A$5:$A$1048576,0)+0,13))</f>
        <v/>
      </c>
      <c r="AF921" s="262" t="str" cm="1">
        <f t="array" ref="AF921">IF(A921="","",INDEX(근로조건!$A$5:$AF$1048576,MATCH(A921,근로조건!$A$5:$A$1048576,0)+0,14))</f>
        <v/>
      </c>
      <c r="AG921" s="261" t="str" cm="1">
        <f t="array" ref="AG921">IF(A921="","",INDEX(근로조건!$A$5:$AF$1048576,MATCH(A921,근로조건!$A$5:$A$1048576,0)+0,11))</f>
        <v/>
      </c>
      <c r="AH921" s="261" t="str" cm="1">
        <f t="array" ref="AH921">IF(A921="","",INDEX(근로조건!$A$5:$AF$1048576,MATCH(A921,근로조건!$A$5:$A$1048576,0)+0,19))</f>
        <v/>
      </c>
      <c r="AI921" s="262" t="str" cm="1">
        <f t="array" ref="AI921">IF(A921="","",INDEX(근로조건!$A$5:$AF$1048576,MATCH(A921,근로조건!$A$5:$A$1048576,0)+0,17))</f>
        <v/>
      </c>
      <c r="AJ921" s="253"/>
      <c r="AK921" s="253"/>
      <c r="AL921" s="253" t="str" cm="1">
        <f t="array" ref="AL921">IF(A921="","",INDEX(근로조건!$A$5:$AF$1048576,MATCH(A921,근로조건!$A$5:$A$1048576,0)+0,20))</f>
        <v/>
      </c>
      <c r="AM921" s="253"/>
      <c r="AN921" s="253"/>
      <c r="AO921" s="253"/>
      <c r="AP921" s="260"/>
      <c r="AQ921" s="123"/>
      <c r="AR921" s="166"/>
      <c r="AS921" s="267"/>
      <c r="AT921" s="266"/>
      <c r="AU921" s="266"/>
      <c r="AV921" s="266"/>
    </row>
    <row r="922" spans="1:48" x14ac:dyDescent="0.3">
      <c r="A922" s="52"/>
      <c r="B922" s="54"/>
      <c r="C922" s="53"/>
      <c r="D922" s="53"/>
      <c r="E922" s="53"/>
      <c r="F922" s="57"/>
      <c r="G922" s="57"/>
      <c r="H922" s="52"/>
      <c r="I922" s="53"/>
      <c r="J922" s="53"/>
      <c r="K922" s="95"/>
      <c r="L922" s="52"/>
      <c r="M922" s="52"/>
      <c r="N922" s="54"/>
      <c r="O922" s="254" t="str" cm="1">
        <f t="array" ref="O922">IF(A922="","",INDEX(근로조건!$A$5:$Y$1048576,MATCH(A922,근로조건!$A$5:$A$1048576,0)+0,15))</f>
        <v/>
      </c>
      <c r="P922" s="255" t="str" cm="1">
        <f t="array" ref="P922">IF(A922="","",INDEX(근로조건!$A$5:$Y$1048576,MATCH(A922,근로조건!$A$5:$A$1048576,0)+0,16))</f>
        <v/>
      </c>
      <c r="Q922" s="256" t="str" cm="1">
        <f t="array" ref="Q922">IF(A922="","",INDEX(근로조건!$A$5:$ZZ$1048576,MATCH(A922,근로조건!$A$5:$A$1048576,0)+0,21))</f>
        <v/>
      </c>
      <c r="R922" s="61"/>
      <c r="S922" s="61"/>
      <c r="T922" s="61"/>
      <c r="U922" s="61"/>
      <c r="V922" s="61"/>
      <c r="W922" s="61"/>
      <c r="X922" s="61"/>
      <c r="Y922" s="61"/>
      <c r="Z922" s="260" t="str">
        <f t="shared" si="45"/>
        <v/>
      </c>
      <c r="AA922" s="260" t="str">
        <f t="shared" si="46"/>
        <v/>
      </c>
      <c r="AB922" s="260" t="str" cm="1">
        <f t="array" ref="AB922">IFERROR(IF(A922="","",INDEX(근로조건!$A$5:$Z$1048576,MATCH(A922,근로조건!$A$5:$A$1048576,0)+0,17)-INDEX(근로조건!$A$5:$Z$1048576,MATCH(A922,근로조건!$A$5:$A$1048576,0)+0,11))*B922,"")</f>
        <v/>
      </c>
      <c r="AC922" s="260" t="str">
        <f t="shared" si="47"/>
        <v/>
      </c>
      <c r="AD922" s="260" t="str" cm="1">
        <f t="array" ref="AD922">IFERROR(IF(A922="","",INDEX(근로조건!$A$5:$L$1048576,MATCH(A922,근로조건!$A$5:$A$1048576,0)+0,12))*B922,"")</f>
        <v/>
      </c>
      <c r="AE922" s="261" t="str" cm="1">
        <f t="array" ref="AE922">IF(A922="","",INDEX(근로조건!$A$5:$AF$1048576,MATCH(A922,근로조건!$A$5:$A$1048576,0)+0,13))</f>
        <v/>
      </c>
      <c r="AF922" s="262" t="str" cm="1">
        <f t="array" ref="AF922">IF(A922="","",INDEX(근로조건!$A$5:$AF$1048576,MATCH(A922,근로조건!$A$5:$A$1048576,0)+0,14))</f>
        <v/>
      </c>
      <c r="AG922" s="261" t="str" cm="1">
        <f t="array" ref="AG922">IF(A922="","",INDEX(근로조건!$A$5:$AF$1048576,MATCH(A922,근로조건!$A$5:$A$1048576,0)+0,11))</f>
        <v/>
      </c>
      <c r="AH922" s="261" t="str" cm="1">
        <f t="array" ref="AH922">IF(A922="","",INDEX(근로조건!$A$5:$AF$1048576,MATCH(A922,근로조건!$A$5:$A$1048576,0)+0,19))</f>
        <v/>
      </c>
      <c r="AI922" s="262" t="str" cm="1">
        <f t="array" ref="AI922">IF(A922="","",INDEX(근로조건!$A$5:$AF$1048576,MATCH(A922,근로조건!$A$5:$A$1048576,0)+0,17))</f>
        <v/>
      </c>
      <c r="AJ922" s="253"/>
      <c r="AK922" s="253"/>
      <c r="AL922" s="253" t="str" cm="1">
        <f t="array" ref="AL922">IF(A922="","",INDEX(근로조건!$A$5:$AF$1048576,MATCH(A922,근로조건!$A$5:$A$1048576,0)+0,20))</f>
        <v/>
      </c>
      <c r="AM922" s="253"/>
      <c r="AN922" s="253"/>
      <c r="AO922" s="253"/>
      <c r="AP922" s="260"/>
      <c r="AQ922" s="123"/>
      <c r="AR922" s="166"/>
      <c r="AS922" s="267"/>
      <c r="AT922" s="266"/>
      <c r="AU922" s="266"/>
      <c r="AV922" s="266"/>
    </row>
    <row r="923" spans="1:48" x14ac:dyDescent="0.3">
      <c r="A923" s="52"/>
      <c r="B923" s="54"/>
      <c r="C923" s="53"/>
      <c r="D923" s="53"/>
      <c r="E923" s="53"/>
      <c r="F923" s="57"/>
      <c r="G923" s="57"/>
      <c r="H923" s="52"/>
      <c r="I923" s="53"/>
      <c r="J923" s="53"/>
      <c r="K923" s="95"/>
      <c r="L923" s="52"/>
      <c r="M923" s="52"/>
      <c r="N923" s="54"/>
      <c r="O923" s="254" t="str" cm="1">
        <f t="array" ref="O923">IF(A923="","",INDEX(근로조건!$A$5:$Y$1048576,MATCH(A923,근로조건!$A$5:$A$1048576,0)+0,15))</f>
        <v/>
      </c>
      <c r="P923" s="255" t="str" cm="1">
        <f t="array" ref="P923">IF(A923="","",INDEX(근로조건!$A$5:$Y$1048576,MATCH(A923,근로조건!$A$5:$A$1048576,0)+0,16))</f>
        <v/>
      </c>
      <c r="Q923" s="256" t="str" cm="1">
        <f t="array" ref="Q923">IF(A923="","",INDEX(근로조건!$A$5:$ZZ$1048576,MATCH(A923,근로조건!$A$5:$A$1048576,0)+0,21))</f>
        <v/>
      </c>
      <c r="R923" s="61"/>
      <c r="S923" s="61"/>
      <c r="T923" s="61"/>
      <c r="U923" s="61"/>
      <c r="V923" s="61"/>
      <c r="W923" s="61"/>
      <c r="X923" s="61"/>
      <c r="Y923" s="61"/>
      <c r="Z923" s="260" t="str">
        <f t="shared" si="45"/>
        <v/>
      </c>
      <c r="AA923" s="260" t="str">
        <f t="shared" si="46"/>
        <v/>
      </c>
      <c r="AB923" s="260" t="str" cm="1">
        <f t="array" ref="AB923">IFERROR(IF(A923="","",INDEX(근로조건!$A$5:$Z$1048576,MATCH(A923,근로조건!$A$5:$A$1048576,0)+0,17)-INDEX(근로조건!$A$5:$Z$1048576,MATCH(A923,근로조건!$A$5:$A$1048576,0)+0,11))*B923,"")</f>
        <v/>
      </c>
      <c r="AC923" s="260" t="str">
        <f t="shared" si="47"/>
        <v/>
      </c>
      <c r="AD923" s="260" t="str" cm="1">
        <f t="array" ref="AD923">IFERROR(IF(A923="","",INDEX(근로조건!$A$5:$L$1048576,MATCH(A923,근로조건!$A$5:$A$1048576,0)+0,12))*B923,"")</f>
        <v/>
      </c>
      <c r="AE923" s="261" t="str" cm="1">
        <f t="array" ref="AE923">IF(A923="","",INDEX(근로조건!$A$5:$AF$1048576,MATCH(A923,근로조건!$A$5:$A$1048576,0)+0,13))</f>
        <v/>
      </c>
      <c r="AF923" s="262" t="str" cm="1">
        <f t="array" ref="AF923">IF(A923="","",INDEX(근로조건!$A$5:$AF$1048576,MATCH(A923,근로조건!$A$5:$A$1048576,0)+0,14))</f>
        <v/>
      </c>
      <c r="AG923" s="261" t="str" cm="1">
        <f t="array" ref="AG923">IF(A923="","",INDEX(근로조건!$A$5:$AF$1048576,MATCH(A923,근로조건!$A$5:$A$1048576,0)+0,11))</f>
        <v/>
      </c>
      <c r="AH923" s="261" t="str" cm="1">
        <f t="array" ref="AH923">IF(A923="","",INDEX(근로조건!$A$5:$AF$1048576,MATCH(A923,근로조건!$A$5:$A$1048576,0)+0,19))</f>
        <v/>
      </c>
      <c r="AI923" s="262" t="str" cm="1">
        <f t="array" ref="AI923">IF(A923="","",INDEX(근로조건!$A$5:$AF$1048576,MATCH(A923,근로조건!$A$5:$A$1048576,0)+0,17))</f>
        <v/>
      </c>
      <c r="AJ923" s="253"/>
      <c r="AK923" s="253"/>
      <c r="AL923" s="253" t="str" cm="1">
        <f t="array" ref="AL923">IF(A923="","",INDEX(근로조건!$A$5:$AF$1048576,MATCH(A923,근로조건!$A$5:$A$1048576,0)+0,20))</f>
        <v/>
      </c>
      <c r="AM923" s="253"/>
      <c r="AN923" s="253"/>
      <c r="AO923" s="253"/>
      <c r="AP923" s="260"/>
      <c r="AQ923" s="123"/>
      <c r="AR923" s="166"/>
      <c r="AS923" s="267"/>
      <c r="AT923" s="266"/>
      <c r="AU923" s="266"/>
      <c r="AV923" s="266"/>
    </row>
    <row r="924" spans="1:48" x14ac:dyDescent="0.3">
      <c r="A924" s="52"/>
      <c r="B924" s="54"/>
      <c r="C924" s="53"/>
      <c r="D924" s="53"/>
      <c r="E924" s="53"/>
      <c r="F924" s="57"/>
      <c r="G924" s="57"/>
      <c r="H924" s="52"/>
      <c r="I924" s="53"/>
      <c r="J924" s="53"/>
      <c r="K924" s="95"/>
      <c r="L924" s="52"/>
      <c r="M924" s="52"/>
      <c r="N924" s="54"/>
      <c r="O924" s="254" t="str" cm="1">
        <f t="array" ref="O924">IF(A924="","",INDEX(근로조건!$A$5:$Y$1048576,MATCH(A924,근로조건!$A$5:$A$1048576,0)+0,15))</f>
        <v/>
      </c>
      <c r="P924" s="255" t="str" cm="1">
        <f t="array" ref="P924">IF(A924="","",INDEX(근로조건!$A$5:$Y$1048576,MATCH(A924,근로조건!$A$5:$A$1048576,0)+0,16))</f>
        <v/>
      </c>
      <c r="Q924" s="256" t="str" cm="1">
        <f t="array" ref="Q924">IF(A924="","",INDEX(근로조건!$A$5:$ZZ$1048576,MATCH(A924,근로조건!$A$5:$A$1048576,0)+0,21))</f>
        <v/>
      </c>
      <c r="R924" s="61"/>
      <c r="S924" s="61"/>
      <c r="T924" s="61"/>
      <c r="U924" s="61"/>
      <c r="V924" s="61"/>
      <c r="W924" s="61"/>
      <c r="X924" s="61"/>
      <c r="Y924" s="61"/>
      <c r="Z924" s="260" t="str">
        <f t="shared" si="45"/>
        <v/>
      </c>
      <c r="AA924" s="260" t="str">
        <f t="shared" si="46"/>
        <v/>
      </c>
      <c r="AB924" s="260" t="str" cm="1">
        <f t="array" ref="AB924">IFERROR(IF(A924="","",INDEX(근로조건!$A$5:$Z$1048576,MATCH(A924,근로조건!$A$5:$A$1048576,0)+0,17)-INDEX(근로조건!$A$5:$Z$1048576,MATCH(A924,근로조건!$A$5:$A$1048576,0)+0,11))*B924,"")</f>
        <v/>
      </c>
      <c r="AC924" s="260" t="str">
        <f t="shared" si="47"/>
        <v/>
      </c>
      <c r="AD924" s="260" t="str" cm="1">
        <f t="array" ref="AD924">IFERROR(IF(A924="","",INDEX(근로조건!$A$5:$L$1048576,MATCH(A924,근로조건!$A$5:$A$1048576,0)+0,12))*B924,"")</f>
        <v/>
      </c>
      <c r="AE924" s="261" t="str" cm="1">
        <f t="array" ref="AE924">IF(A924="","",INDEX(근로조건!$A$5:$AF$1048576,MATCH(A924,근로조건!$A$5:$A$1048576,0)+0,13))</f>
        <v/>
      </c>
      <c r="AF924" s="262" t="str" cm="1">
        <f t="array" ref="AF924">IF(A924="","",INDEX(근로조건!$A$5:$AF$1048576,MATCH(A924,근로조건!$A$5:$A$1048576,0)+0,14))</f>
        <v/>
      </c>
      <c r="AG924" s="261" t="str" cm="1">
        <f t="array" ref="AG924">IF(A924="","",INDEX(근로조건!$A$5:$AF$1048576,MATCH(A924,근로조건!$A$5:$A$1048576,0)+0,11))</f>
        <v/>
      </c>
      <c r="AH924" s="261" t="str" cm="1">
        <f t="array" ref="AH924">IF(A924="","",INDEX(근로조건!$A$5:$AF$1048576,MATCH(A924,근로조건!$A$5:$A$1048576,0)+0,19))</f>
        <v/>
      </c>
      <c r="AI924" s="262" t="str" cm="1">
        <f t="array" ref="AI924">IF(A924="","",INDEX(근로조건!$A$5:$AF$1048576,MATCH(A924,근로조건!$A$5:$A$1048576,0)+0,17))</f>
        <v/>
      </c>
      <c r="AJ924" s="253"/>
      <c r="AK924" s="253"/>
      <c r="AL924" s="253" t="str" cm="1">
        <f t="array" ref="AL924">IF(A924="","",INDEX(근로조건!$A$5:$AF$1048576,MATCH(A924,근로조건!$A$5:$A$1048576,0)+0,20))</f>
        <v/>
      </c>
      <c r="AM924" s="253"/>
      <c r="AN924" s="253"/>
      <c r="AO924" s="253"/>
      <c r="AP924" s="260"/>
      <c r="AQ924" s="123"/>
      <c r="AR924" s="166"/>
      <c r="AS924" s="267"/>
      <c r="AT924" s="266"/>
      <c r="AU924" s="266"/>
      <c r="AV924" s="266"/>
    </row>
    <row r="925" spans="1:48" x14ac:dyDescent="0.3">
      <c r="A925" s="52"/>
      <c r="B925" s="54"/>
      <c r="C925" s="53"/>
      <c r="D925" s="53"/>
      <c r="E925" s="53"/>
      <c r="F925" s="57"/>
      <c r="G925" s="57"/>
      <c r="H925" s="52"/>
      <c r="I925" s="53"/>
      <c r="J925" s="53"/>
      <c r="K925" s="95"/>
      <c r="L925" s="52"/>
      <c r="M925" s="52"/>
      <c r="N925" s="54"/>
      <c r="O925" s="254" t="str" cm="1">
        <f t="array" ref="O925">IF(A925="","",INDEX(근로조건!$A$5:$Y$1048576,MATCH(A925,근로조건!$A$5:$A$1048576,0)+0,15))</f>
        <v/>
      </c>
      <c r="P925" s="255" t="str" cm="1">
        <f t="array" ref="P925">IF(A925="","",INDEX(근로조건!$A$5:$Y$1048576,MATCH(A925,근로조건!$A$5:$A$1048576,0)+0,16))</f>
        <v/>
      </c>
      <c r="Q925" s="256" t="str" cm="1">
        <f t="array" ref="Q925">IF(A925="","",INDEX(근로조건!$A$5:$ZZ$1048576,MATCH(A925,근로조건!$A$5:$A$1048576,0)+0,21))</f>
        <v/>
      </c>
      <c r="R925" s="61"/>
      <c r="S925" s="61"/>
      <c r="T925" s="61"/>
      <c r="U925" s="61"/>
      <c r="V925" s="61"/>
      <c r="W925" s="61"/>
      <c r="X925" s="61"/>
      <c r="Y925" s="61"/>
      <c r="Z925" s="260" t="str">
        <f t="shared" si="45"/>
        <v/>
      </c>
      <c r="AA925" s="260" t="str">
        <f t="shared" si="46"/>
        <v/>
      </c>
      <c r="AB925" s="260" t="str" cm="1">
        <f t="array" ref="AB925">IFERROR(IF(A925="","",INDEX(근로조건!$A$5:$Z$1048576,MATCH(A925,근로조건!$A$5:$A$1048576,0)+0,17)-INDEX(근로조건!$A$5:$Z$1048576,MATCH(A925,근로조건!$A$5:$A$1048576,0)+0,11))*B925,"")</f>
        <v/>
      </c>
      <c r="AC925" s="260" t="str">
        <f t="shared" si="47"/>
        <v/>
      </c>
      <c r="AD925" s="260" t="str" cm="1">
        <f t="array" ref="AD925">IFERROR(IF(A925="","",INDEX(근로조건!$A$5:$L$1048576,MATCH(A925,근로조건!$A$5:$A$1048576,0)+0,12))*B925,"")</f>
        <v/>
      </c>
      <c r="AE925" s="261" t="str" cm="1">
        <f t="array" ref="AE925">IF(A925="","",INDEX(근로조건!$A$5:$AF$1048576,MATCH(A925,근로조건!$A$5:$A$1048576,0)+0,13))</f>
        <v/>
      </c>
      <c r="AF925" s="262" t="str" cm="1">
        <f t="array" ref="AF925">IF(A925="","",INDEX(근로조건!$A$5:$AF$1048576,MATCH(A925,근로조건!$A$5:$A$1048576,0)+0,14))</f>
        <v/>
      </c>
      <c r="AG925" s="261" t="str" cm="1">
        <f t="array" ref="AG925">IF(A925="","",INDEX(근로조건!$A$5:$AF$1048576,MATCH(A925,근로조건!$A$5:$A$1048576,0)+0,11))</f>
        <v/>
      </c>
      <c r="AH925" s="261" t="str" cm="1">
        <f t="array" ref="AH925">IF(A925="","",INDEX(근로조건!$A$5:$AF$1048576,MATCH(A925,근로조건!$A$5:$A$1048576,0)+0,19))</f>
        <v/>
      </c>
      <c r="AI925" s="262" t="str" cm="1">
        <f t="array" ref="AI925">IF(A925="","",INDEX(근로조건!$A$5:$AF$1048576,MATCH(A925,근로조건!$A$5:$A$1048576,0)+0,17))</f>
        <v/>
      </c>
      <c r="AJ925" s="253"/>
      <c r="AK925" s="253"/>
      <c r="AL925" s="253" t="str" cm="1">
        <f t="array" ref="AL925">IF(A925="","",INDEX(근로조건!$A$5:$AF$1048576,MATCH(A925,근로조건!$A$5:$A$1048576,0)+0,20))</f>
        <v/>
      </c>
      <c r="AM925" s="253"/>
      <c r="AN925" s="253"/>
      <c r="AO925" s="253"/>
      <c r="AP925" s="260"/>
      <c r="AQ925" s="123"/>
      <c r="AR925" s="166"/>
      <c r="AS925" s="267"/>
      <c r="AT925" s="266"/>
      <c r="AU925" s="266"/>
      <c r="AV925" s="266"/>
    </row>
    <row r="926" spans="1:48" x14ac:dyDescent="0.3">
      <c r="A926" s="52"/>
      <c r="B926" s="54"/>
      <c r="C926" s="53"/>
      <c r="D926" s="53"/>
      <c r="E926" s="53"/>
      <c r="F926" s="57"/>
      <c r="G926" s="57"/>
      <c r="H926" s="52"/>
      <c r="I926" s="53"/>
      <c r="J926" s="53"/>
      <c r="K926" s="95"/>
      <c r="L926" s="52"/>
      <c r="M926" s="52"/>
      <c r="N926" s="54"/>
      <c r="O926" s="254" t="str" cm="1">
        <f t="array" ref="O926">IF(A926="","",INDEX(근로조건!$A$5:$Y$1048576,MATCH(A926,근로조건!$A$5:$A$1048576,0)+0,15))</f>
        <v/>
      </c>
      <c r="P926" s="255" t="str" cm="1">
        <f t="array" ref="P926">IF(A926="","",INDEX(근로조건!$A$5:$Y$1048576,MATCH(A926,근로조건!$A$5:$A$1048576,0)+0,16))</f>
        <v/>
      </c>
      <c r="Q926" s="256" t="str" cm="1">
        <f t="array" ref="Q926">IF(A926="","",INDEX(근로조건!$A$5:$ZZ$1048576,MATCH(A926,근로조건!$A$5:$A$1048576,0)+0,21))</f>
        <v/>
      </c>
      <c r="R926" s="61"/>
      <c r="S926" s="61"/>
      <c r="T926" s="61"/>
      <c r="U926" s="61"/>
      <c r="V926" s="61"/>
      <c r="W926" s="61"/>
      <c r="X926" s="61"/>
      <c r="Y926" s="61"/>
      <c r="Z926" s="260" t="str">
        <f t="shared" si="45"/>
        <v/>
      </c>
      <c r="AA926" s="260" t="str">
        <f t="shared" si="46"/>
        <v/>
      </c>
      <c r="AB926" s="260" t="str" cm="1">
        <f t="array" ref="AB926">IFERROR(IF(A926="","",INDEX(근로조건!$A$5:$Z$1048576,MATCH(A926,근로조건!$A$5:$A$1048576,0)+0,17)-INDEX(근로조건!$A$5:$Z$1048576,MATCH(A926,근로조건!$A$5:$A$1048576,0)+0,11))*B926,"")</f>
        <v/>
      </c>
      <c r="AC926" s="260" t="str">
        <f t="shared" si="47"/>
        <v/>
      </c>
      <c r="AD926" s="260" t="str" cm="1">
        <f t="array" ref="AD926">IFERROR(IF(A926="","",INDEX(근로조건!$A$5:$L$1048576,MATCH(A926,근로조건!$A$5:$A$1048576,0)+0,12))*B926,"")</f>
        <v/>
      </c>
      <c r="AE926" s="261" t="str" cm="1">
        <f t="array" ref="AE926">IF(A926="","",INDEX(근로조건!$A$5:$AF$1048576,MATCH(A926,근로조건!$A$5:$A$1048576,0)+0,13))</f>
        <v/>
      </c>
      <c r="AF926" s="262" t="str" cm="1">
        <f t="array" ref="AF926">IF(A926="","",INDEX(근로조건!$A$5:$AF$1048576,MATCH(A926,근로조건!$A$5:$A$1048576,0)+0,14))</f>
        <v/>
      </c>
      <c r="AG926" s="261" t="str" cm="1">
        <f t="array" ref="AG926">IF(A926="","",INDEX(근로조건!$A$5:$AF$1048576,MATCH(A926,근로조건!$A$5:$A$1048576,0)+0,11))</f>
        <v/>
      </c>
      <c r="AH926" s="261" t="str" cm="1">
        <f t="array" ref="AH926">IF(A926="","",INDEX(근로조건!$A$5:$AF$1048576,MATCH(A926,근로조건!$A$5:$A$1048576,0)+0,19))</f>
        <v/>
      </c>
      <c r="AI926" s="262" t="str" cm="1">
        <f t="array" ref="AI926">IF(A926="","",INDEX(근로조건!$A$5:$AF$1048576,MATCH(A926,근로조건!$A$5:$A$1048576,0)+0,17))</f>
        <v/>
      </c>
      <c r="AJ926" s="253"/>
      <c r="AK926" s="253"/>
      <c r="AL926" s="253" t="str" cm="1">
        <f t="array" ref="AL926">IF(A926="","",INDEX(근로조건!$A$5:$AF$1048576,MATCH(A926,근로조건!$A$5:$A$1048576,0)+0,20))</f>
        <v/>
      </c>
      <c r="AM926" s="253"/>
      <c r="AN926" s="253"/>
      <c r="AO926" s="253"/>
      <c r="AP926" s="260"/>
      <c r="AQ926" s="123"/>
      <c r="AR926" s="166"/>
      <c r="AS926" s="267"/>
      <c r="AT926" s="266"/>
      <c r="AU926" s="266"/>
      <c r="AV926" s="266"/>
    </row>
    <row r="927" spans="1:48" x14ac:dyDescent="0.3">
      <c r="A927" s="52"/>
      <c r="B927" s="54"/>
      <c r="C927" s="53"/>
      <c r="D927" s="53"/>
      <c r="E927" s="53"/>
      <c r="F927" s="57"/>
      <c r="G927" s="57"/>
      <c r="H927" s="52"/>
      <c r="I927" s="53"/>
      <c r="J927" s="53"/>
      <c r="K927" s="95"/>
      <c r="L927" s="52"/>
      <c r="M927" s="52"/>
      <c r="N927" s="54"/>
      <c r="O927" s="254" t="str" cm="1">
        <f t="array" ref="O927">IF(A927="","",INDEX(근로조건!$A$5:$Y$1048576,MATCH(A927,근로조건!$A$5:$A$1048576,0)+0,15))</f>
        <v/>
      </c>
      <c r="P927" s="255" t="str" cm="1">
        <f t="array" ref="P927">IF(A927="","",INDEX(근로조건!$A$5:$Y$1048576,MATCH(A927,근로조건!$A$5:$A$1048576,0)+0,16))</f>
        <v/>
      </c>
      <c r="Q927" s="256" t="str" cm="1">
        <f t="array" ref="Q927">IF(A927="","",INDEX(근로조건!$A$5:$ZZ$1048576,MATCH(A927,근로조건!$A$5:$A$1048576,0)+0,21))</f>
        <v/>
      </c>
      <c r="R927" s="61"/>
      <c r="S927" s="61"/>
      <c r="T927" s="61"/>
      <c r="U927" s="61"/>
      <c r="V927" s="61"/>
      <c r="W927" s="61"/>
      <c r="X927" s="61"/>
      <c r="Y927" s="61"/>
      <c r="Z927" s="260" t="str">
        <f t="shared" si="45"/>
        <v/>
      </c>
      <c r="AA927" s="260" t="str">
        <f t="shared" si="46"/>
        <v/>
      </c>
      <c r="AB927" s="260" t="str" cm="1">
        <f t="array" ref="AB927">IFERROR(IF(A927="","",INDEX(근로조건!$A$5:$Z$1048576,MATCH(A927,근로조건!$A$5:$A$1048576,0)+0,17)-INDEX(근로조건!$A$5:$Z$1048576,MATCH(A927,근로조건!$A$5:$A$1048576,0)+0,11))*B927,"")</f>
        <v/>
      </c>
      <c r="AC927" s="260" t="str">
        <f t="shared" si="47"/>
        <v/>
      </c>
      <c r="AD927" s="260" t="str" cm="1">
        <f t="array" ref="AD927">IFERROR(IF(A927="","",INDEX(근로조건!$A$5:$L$1048576,MATCH(A927,근로조건!$A$5:$A$1048576,0)+0,12))*B927,"")</f>
        <v/>
      </c>
      <c r="AE927" s="261" t="str" cm="1">
        <f t="array" ref="AE927">IF(A927="","",INDEX(근로조건!$A$5:$AF$1048576,MATCH(A927,근로조건!$A$5:$A$1048576,0)+0,13))</f>
        <v/>
      </c>
      <c r="AF927" s="262" t="str" cm="1">
        <f t="array" ref="AF927">IF(A927="","",INDEX(근로조건!$A$5:$AF$1048576,MATCH(A927,근로조건!$A$5:$A$1048576,0)+0,14))</f>
        <v/>
      </c>
      <c r="AG927" s="261" t="str" cm="1">
        <f t="array" ref="AG927">IF(A927="","",INDEX(근로조건!$A$5:$AF$1048576,MATCH(A927,근로조건!$A$5:$A$1048576,0)+0,11))</f>
        <v/>
      </c>
      <c r="AH927" s="261" t="str" cm="1">
        <f t="array" ref="AH927">IF(A927="","",INDEX(근로조건!$A$5:$AF$1048576,MATCH(A927,근로조건!$A$5:$A$1048576,0)+0,19))</f>
        <v/>
      </c>
      <c r="AI927" s="262" t="str" cm="1">
        <f t="array" ref="AI927">IF(A927="","",INDEX(근로조건!$A$5:$AF$1048576,MATCH(A927,근로조건!$A$5:$A$1048576,0)+0,17))</f>
        <v/>
      </c>
      <c r="AJ927" s="253"/>
      <c r="AK927" s="253"/>
      <c r="AL927" s="253" t="str" cm="1">
        <f t="array" ref="AL927">IF(A927="","",INDEX(근로조건!$A$5:$AF$1048576,MATCH(A927,근로조건!$A$5:$A$1048576,0)+0,20))</f>
        <v/>
      </c>
      <c r="AM927" s="253"/>
      <c r="AN927" s="253"/>
      <c r="AO927" s="253"/>
      <c r="AP927" s="260"/>
      <c r="AQ927" s="123"/>
      <c r="AR927" s="166"/>
      <c r="AS927" s="267"/>
      <c r="AT927" s="266"/>
      <c r="AU927" s="266"/>
      <c r="AV927" s="266"/>
    </row>
    <row r="928" spans="1:48" x14ac:dyDescent="0.3">
      <c r="A928" s="52"/>
      <c r="B928" s="54"/>
      <c r="C928" s="53"/>
      <c r="D928" s="53"/>
      <c r="E928" s="53"/>
      <c r="F928" s="57"/>
      <c r="G928" s="57"/>
      <c r="H928" s="52"/>
      <c r="I928" s="53"/>
      <c r="J928" s="53"/>
      <c r="K928" s="95"/>
      <c r="L928" s="52"/>
      <c r="M928" s="52"/>
      <c r="N928" s="54"/>
      <c r="O928" s="254" t="str" cm="1">
        <f t="array" ref="O928">IF(A928="","",INDEX(근로조건!$A$5:$Y$1048576,MATCH(A928,근로조건!$A$5:$A$1048576,0)+0,15))</f>
        <v/>
      </c>
      <c r="P928" s="255" t="str" cm="1">
        <f t="array" ref="P928">IF(A928="","",INDEX(근로조건!$A$5:$Y$1048576,MATCH(A928,근로조건!$A$5:$A$1048576,0)+0,16))</f>
        <v/>
      </c>
      <c r="Q928" s="256" t="str" cm="1">
        <f t="array" ref="Q928">IF(A928="","",INDEX(근로조건!$A$5:$ZZ$1048576,MATCH(A928,근로조건!$A$5:$A$1048576,0)+0,21))</f>
        <v/>
      </c>
      <c r="R928" s="61"/>
      <c r="S928" s="61"/>
      <c r="T928" s="61"/>
      <c r="U928" s="61"/>
      <c r="V928" s="61"/>
      <c r="W928" s="61"/>
      <c r="X928" s="61"/>
      <c r="Y928" s="61"/>
      <c r="Z928" s="260" t="str">
        <f t="shared" si="45"/>
        <v/>
      </c>
      <c r="AA928" s="260" t="str">
        <f t="shared" si="46"/>
        <v/>
      </c>
      <c r="AB928" s="260" t="str" cm="1">
        <f t="array" ref="AB928">IFERROR(IF(A928="","",INDEX(근로조건!$A$5:$Z$1048576,MATCH(A928,근로조건!$A$5:$A$1048576,0)+0,17)-INDEX(근로조건!$A$5:$Z$1048576,MATCH(A928,근로조건!$A$5:$A$1048576,0)+0,11))*B928,"")</f>
        <v/>
      </c>
      <c r="AC928" s="260" t="str">
        <f t="shared" si="47"/>
        <v/>
      </c>
      <c r="AD928" s="260" t="str" cm="1">
        <f t="array" ref="AD928">IFERROR(IF(A928="","",INDEX(근로조건!$A$5:$L$1048576,MATCH(A928,근로조건!$A$5:$A$1048576,0)+0,12))*B928,"")</f>
        <v/>
      </c>
      <c r="AE928" s="261" t="str" cm="1">
        <f t="array" ref="AE928">IF(A928="","",INDEX(근로조건!$A$5:$AF$1048576,MATCH(A928,근로조건!$A$5:$A$1048576,0)+0,13))</f>
        <v/>
      </c>
      <c r="AF928" s="262" t="str" cm="1">
        <f t="array" ref="AF928">IF(A928="","",INDEX(근로조건!$A$5:$AF$1048576,MATCH(A928,근로조건!$A$5:$A$1048576,0)+0,14))</f>
        <v/>
      </c>
      <c r="AG928" s="261" t="str" cm="1">
        <f t="array" ref="AG928">IF(A928="","",INDEX(근로조건!$A$5:$AF$1048576,MATCH(A928,근로조건!$A$5:$A$1048576,0)+0,11))</f>
        <v/>
      </c>
      <c r="AH928" s="261" t="str" cm="1">
        <f t="array" ref="AH928">IF(A928="","",INDEX(근로조건!$A$5:$AF$1048576,MATCH(A928,근로조건!$A$5:$A$1048576,0)+0,19))</f>
        <v/>
      </c>
      <c r="AI928" s="262" t="str" cm="1">
        <f t="array" ref="AI928">IF(A928="","",INDEX(근로조건!$A$5:$AF$1048576,MATCH(A928,근로조건!$A$5:$A$1048576,0)+0,17))</f>
        <v/>
      </c>
      <c r="AJ928" s="253"/>
      <c r="AK928" s="253"/>
      <c r="AL928" s="253" t="str" cm="1">
        <f t="array" ref="AL928">IF(A928="","",INDEX(근로조건!$A$5:$AF$1048576,MATCH(A928,근로조건!$A$5:$A$1048576,0)+0,20))</f>
        <v/>
      </c>
      <c r="AM928" s="253"/>
      <c r="AN928" s="253"/>
      <c r="AO928" s="253"/>
      <c r="AP928" s="260"/>
      <c r="AQ928" s="123"/>
      <c r="AR928" s="166"/>
      <c r="AS928" s="267"/>
      <c r="AT928" s="266"/>
      <c r="AU928" s="266"/>
      <c r="AV928" s="266"/>
    </row>
    <row r="929" spans="1:48" x14ac:dyDescent="0.3">
      <c r="A929" s="52"/>
      <c r="B929" s="54"/>
      <c r="C929" s="53"/>
      <c r="D929" s="53"/>
      <c r="E929" s="53"/>
      <c r="F929" s="57"/>
      <c r="G929" s="57"/>
      <c r="H929" s="52"/>
      <c r="I929" s="53"/>
      <c r="J929" s="53"/>
      <c r="K929" s="95"/>
      <c r="L929" s="52"/>
      <c r="M929" s="52"/>
      <c r="N929" s="54"/>
      <c r="O929" s="254" t="str" cm="1">
        <f t="array" ref="O929">IF(A929="","",INDEX(근로조건!$A$5:$Y$1048576,MATCH(A929,근로조건!$A$5:$A$1048576,0)+0,15))</f>
        <v/>
      </c>
      <c r="P929" s="255" t="str" cm="1">
        <f t="array" ref="P929">IF(A929="","",INDEX(근로조건!$A$5:$Y$1048576,MATCH(A929,근로조건!$A$5:$A$1048576,0)+0,16))</f>
        <v/>
      </c>
      <c r="Q929" s="256" t="str" cm="1">
        <f t="array" ref="Q929">IF(A929="","",INDEX(근로조건!$A$5:$ZZ$1048576,MATCH(A929,근로조건!$A$5:$A$1048576,0)+0,21))</f>
        <v/>
      </c>
      <c r="R929" s="61"/>
      <c r="S929" s="61"/>
      <c r="T929" s="61"/>
      <c r="U929" s="61"/>
      <c r="V929" s="61"/>
      <c r="W929" s="61"/>
      <c r="X929" s="61"/>
      <c r="Y929" s="61"/>
      <c r="Z929" s="260" t="str">
        <f t="shared" si="45"/>
        <v/>
      </c>
      <c r="AA929" s="260" t="str">
        <f t="shared" si="46"/>
        <v/>
      </c>
      <c r="AB929" s="260" t="str" cm="1">
        <f t="array" ref="AB929">IFERROR(IF(A929="","",INDEX(근로조건!$A$5:$Z$1048576,MATCH(A929,근로조건!$A$5:$A$1048576,0)+0,17)-INDEX(근로조건!$A$5:$Z$1048576,MATCH(A929,근로조건!$A$5:$A$1048576,0)+0,11))*B929,"")</f>
        <v/>
      </c>
      <c r="AC929" s="260" t="str">
        <f t="shared" si="47"/>
        <v/>
      </c>
      <c r="AD929" s="260" t="str" cm="1">
        <f t="array" ref="AD929">IFERROR(IF(A929="","",INDEX(근로조건!$A$5:$L$1048576,MATCH(A929,근로조건!$A$5:$A$1048576,0)+0,12))*B929,"")</f>
        <v/>
      </c>
      <c r="AE929" s="261" t="str" cm="1">
        <f t="array" ref="AE929">IF(A929="","",INDEX(근로조건!$A$5:$AF$1048576,MATCH(A929,근로조건!$A$5:$A$1048576,0)+0,13))</f>
        <v/>
      </c>
      <c r="AF929" s="262" t="str" cm="1">
        <f t="array" ref="AF929">IF(A929="","",INDEX(근로조건!$A$5:$AF$1048576,MATCH(A929,근로조건!$A$5:$A$1048576,0)+0,14))</f>
        <v/>
      </c>
      <c r="AG929" s="261" t="str" cm="1">
        <f t="array" ref="AG929">IF(A929="","",INDEX(근로조건!$A$5:$AF$1048576,MATCH(A929,근로조건!$A$5:$A$1048576,0)+0,11))</f>
        <v/>
      </c>
      <c r="AH929" s="261" t="str" cm="1">
        <f t="array" ref="AH929">IF(A929="","",INDEX(근로조건!$A$5:$AF$1048576,MATCH(A929,근로조건!$A$5:$A$1048576,0)+0,19))</f>
        <v/>
      </c>
      <c r="AI929" s="262" t="str" cm="1">
        <f t="array" ref="AI929">IF(A929="","",INDEX(근로조건!$A$5:$AF$1048576,MATCH(A929,근로조건!$A$5:$A$1048576,0)+0,17))</f>
        <v/>
      </c>
      <c r="AJ929" s="253"/>
      <c r="AK929" s="253"/>
      <c r="AL929" s="253" t="str" cm="1">
        <f t="array" ref="AL929">IF(A929="","",INDEX(근로조건!$A$5:$AF$1048576,MATCH(A929,근로조건!$A$5:$A$1048576,0)+0,20))</f>
        <v/>
      </c>
      <c r="AM929" s="253"/>
      <c r="AN929" s="253"/>
      <c r="AO929" s="253"/>
      <c r="AP929" s="260"/>
      <c r="AQ929" s="123"/>
      <c r="AR929" s="166"/>
      <c r="AS929" s="267"/>
      <c r="AT929" s="266"/>
      <c r="AU929" s="266"/>
      <c r="AV929" s="266"/>
    </row>
    <row r="930" spans="1:48" x14ac:dyDescent="0.3">
      <c r="A930" s="52"/>
      <c r="B930" s="54"/>
      <c r="C930" s="53"/>
      <c r="D930" s="53"/>
      <c r="E930" s="53"/>
      <c r="F930" s="57"/>
      <c r="G930" s="57"/>
      <c r="H930" s="52"/>
      <c r="I930" s="53"/>
      <c r="J930" s="53"/>
      <c r="K930" s="95"/>
      <c r="L930" s="52"/>
      <c r="M930" s="52"/>
      <c r="N930" s="54"/>
      <c r="O930" s="254" t="str" cm="1">
        <f t="array" ref="O930">IF(A930="","",INDEX(근로조건!$A$5:$Y$1048576,MATCH(A930,근로조건!$A$5:$A$1048576,0)+0,15))</f>
        <v/>
      </c>
      <c r="P930" s="255" t="str" cm="1">
        <f t="array" ref="P930">IF(A930="","",INDEX(근로조건!$A$5:$Y$1048576,MATCH(A930,근로조건!$A$5:$A$1048576,0)+0,16))</f>
        <v/>
      </c>
      <c r="Q930" s="256" t="str" cm="1">
        <f t="array" ref="Q930">IF(A930="","",INDEX(근로조건!$A$5:$ZZ$1048576,MATCH(A930,근로조건!$A$5:$A$1048576,0)+0,21))</f>
        <v/>
      </c>
      <c r="R930" s="61"/>
      <c r="S930" s="61"/>
      <c r="T930" s="61"/>
      <c r="U930" s="61"/>
      <c r="V930" s="61"/>
      <c r="W930" s="61"/>
      <c r="X930" s="61"/>
      <c r="Y930" s="61"/>
      <c r="Z930" s="260" t="str">
        <f t="shared" si="45"/>
        <v/>
      </c>
      <c r="AA930" s="260" t="str">
        <f t="shared" si="46"/>
        <v/>
      </c>
      <c r="AB930" s="260" t="str" cm="1">
        <f t="array" ref="AB930">IFERROR(IF(A930="","",INDEX(근로조건!$A$5:$Z$1048576,MATCH(A930,근로조건!$A$5:$A$1048576,0)+0,17)-INDEX(근로조건!$A$5:$Z$1048576,MATCH(A930,근로조건!$A$5:$A$1048576,0)+0,11))*B930,"")</f>
        <v/>
      </c>
      <c r="AC930" s="260" t="str">
        <f t="shared" si="47"/>
        <v/>
      </c>
      <c r="AD930" s="260" t="str" cm="1">
        <f t="array" ref="AD930">IFERROR(IF(A930="","",INDEX(근로조건!$A$5:$L$1048576,MATCH(A930,근로조건!$A$5:$A$1048576,0)+0,12))*B930,"")</f>
        <v/>
      </c>
      <c r="AE930" s="261" t="str" cm="1">
        <f t="array" ref="AE930">IF(A930="","",INDEX(근로조건!$A$5:$AF$1048576,MATCH(A930,근로조건!$A$5:$A$1048576,0)+0,13))</f>
        <v/>
      </c>
      <c r="AF930" s="262" t="str" cm="1">
        <f t="array" ref="AF930">IF(A930="","",INDEX(근로조건!$A$5:$AF$1048576,MATCH(A930,근로조건!$A$5:$A$1048576,0)+0,14))</f>
        <v/>
      </c>
      <c r="AG930" s="261" t="str" cm="1">
        <f t="array" ref="AG930">IF(A930="","",INDEX(근로조건!$A$5:$AF$1048576,MATCH(A930,근로조건!$A$5:$A$1048576,0)+0,11))</f>
        <v/>
      </c>
      <c r="AH930" s="261" t="str" cm="1">
        <f t="array" ref="AH930">IF(A930="","",INDEX(근로조건!$A$5:$AF$1048576,MATCH(A930,근로조건!$A$5:$A$1048576,0)+0,19))</f>
        <v/>
      </c>
      <c r="AI930" s="262" t="str" cm="1">
        <f t="array" ref="AI930">IF(A930="","",INDEX(근로조건!$A$5:$AF$1048576,MATCH(A930,근로조건!$A$5:$A$1048576,0)+0,17))</f>
        <v/>
      </c>
      <c r="AJ930" s="253"/>
      <c r="AK930" s="253"/>
      <c r="AL930" s="253" t="str" cm="1">
        <f t="array" ref="AL930">IF(A930="","",INDEX(근로조건!$A$5:$AF$1048576,MATCH(A930,근로조건!$A$5:$A$1048576,0)+0,20))</f>
        <v/>
      </c>
      <c r="AM930" s="253"/>
      <c r="AN930" s="253"/>
      <c r="AO930" s="253"/>
      <c r="AP930" s="260"/>
      <c r="AQ930" s="123"/>
      <c r="AR930" s="166"/>
      <c r="AS930" s="267"/>
      <c r="AT930" s="266"/>
      <c r="AU930" s="266"/>
      <c r="AV930" s="266"/>
    </row>
    <row r="931" spans="1:48" x14ac:dyDescent="0.3">
      <c r="A931" s="52"/>
      <c r="B931" s="54"/>
      <c r="C931" s="53"/>
      <c r="D931" s="53"/>
      <c r="E931" s="53"/>
      <c r="F931" s="57"/>
      <c r="G931" s="57"/>
      <c r="H931" s="52"/>
      <c r="I931" s="53"/>
      <c r="J931" s="53"/>
      <c r="K931" s="95"/>
      <c r="L931" s="52"/>
      <c r="M931" s="52"/>
      <c r="N931" s="54"/>
      <c r="O931" s="254" t="str" cm="1">
        <f t="array" ref="O931">IF(A931="","",INDEX(근로조건!$A$5:$Y$1048576,MATCH(A931,근로조건!$A$5:$A$1048576,0)+0,15))</f>
        <v/>
      </c>
      <c r="P931" s="255" t="str" cm="1">
        <f t="array" ref="P931">IF(A931="","",INDEX(근로조건!$A$5:$Y$1048576,MATCH(A931,근로조건!$A$5:$A$1048576,0)+0,16))</f>
        <v/>
      </c>
      <c r="Q931" s="256" t="str" cm="1">
        <f t="array" ref="Q931">IF(A931="","",INDEX(근로조건!$A$5:$ZZ$1048576,MATCH(A931,근로조건!$A$5:$A$1048576,0)+0,21))</f>
        <v/>
      </c>
      <c r="R931" s="61"/>
      <c r="S931" s="61"/>
      <c r="T931" s="61"/>
      <c r="U931" s="61"/>
      <c r="V931" s="61"/>
      <c r="W931" s="61"/>
      <c r="X931" s="61"/>
      <c r="Y931" s="61"/>
      <c r="Z931" s="260" t="str">
        <f t="shared" si="45"/>
        <v/>
      </c>
      <c r="AA931" s="260" t="str">
        <f t="shared" si="46"/>
        <v/>
      </c>
      <c r="AB931" s="260" t="str" cm="1">
        <f t="array" ref="AB931">IFERROR(IF(A931="","",INDEX(근로조건!$A$5:$Z$1048576,MATCH(A931,근로조건!$A$5:$A$1048576,0)+0,17)-INDEX(근로조건!$A$5:$Z$1048576,MATCH(A931,근로조건!$A$5:$A$1048576,0)+0,11))*B931,"")</f>
        <v/>
      </c>
      <c r="AC931" s="260" t="str">
        <f t="shared" si="47"/>
        <v/>
      </c>
      <c r="AD931" s="260" t="str" cm="1">
        <f t="array" ref="AD931">IFERROR(IF(A931="","",INDEX(근로조건!$A$5:$L$1048576,MATCH(A931,근로조건!$A$5:$A$1048576,0)+0,12))*B931,"")</f>
        <v/>
      </c>
      <c r="AE931" s="261" t="str" cm="1">
        <f t="array" ref="AE931">IF(A931="","",INDEX(근로조건!$A$5:$AF$1048576,MATCH(A931,근로조건!$A$5:$A$1048576,0)+0,13))</f>
        <v/>
      </c>
      <c r="AF931" s="262" t="str" cm="1">
        <f t="array" ref="AF931">IF(A931="","",INDEX(근로조건!$A$5:$AF$1048576,MATCH(A931,근로조건!$A$5:$A$1048576,0)+0,14))</f>
        <v/>
      </c>
      <c r="AG931" s="261" t="str" cm="1">
        <f t="array" ref="AG931">IF(A931="","",INDEX(근로조건!$A$5:$AF$1048576,MATCH(A931,근로조건!$A$5:$A$1048576,0)+0,11))</f>
        <v/>
      </c>
      <c r="AH931" s="261" t="str" cm="1">
        <f t="array" ref="AH931">IF(A931="","",INDEX(근로조건!$A$5:$AF$1048576,MATCH(A931,근로조건!$A$5:$A$1048576,0)+0,19))</f>
        <v/>
      </c>
      <c r="AI931" s="262" t="str" cm="1">
        <f t="array" ref="AI931">IF(A931="","",INDEX(근로조건!$A$5:$AF$1048576,MATCH(A931,근로조건!$A$5:$A$1048576,0)+0,17))</f>
        <v/>
      </c>
      <c r="AJ931" s="253"/>
      <c r="AK931" s="253"/>
      <c r="AL931" s="253" t="str" cm="1">
        <f t="array" ref="AL931">IF(A931="","",INDEX(근로조건!$A$5:$AF$1048576,MATCH(A931,근로조건!$A$5:$A$1048576,0)+0,20))</f>
        <v/>
      </c>
      <c r="AM931" s="253"/>
      <c r="AN931" s="253"/>
      <c r="AO931" s="253"/>
      <c r="AP931" s="260"/>
      <c r="AQ931" s="123"/>
      <c r="AR931" s="166"/>
      <c r="AS931" s="267"/>
      <c r="AT931" s="266"/>
      <c r="AU931" s="266"/>
      <c r="AV931" s="266"/>
    </row>
    <row r="932" spans="1:48" x14ac:dyDescent="0.3">
      <c r="A932" s="52"/>
      <c r="B932" s="54"/>
      <c r="C932" s="53"/>
      <c r="D932" s="53"/>
      <c r="E932" s="53"/>
      <c r="F932" s="57"/>
      <c r="G932" s="57"/>
      <c r="H932" s="52"/>
      <c r="I932" s="53"/>
      <c r="J932" s="53"/>
      <c r="K932" s="95"/>
      <c r="L932" s="52"/>
      <c r="M932" s="52"/>
      <c r="N932" s="54"/>
      <c r="O932" s="254" t="str" cm="1">
        <f t="array" ref="O932">IF(A932="","",INDEX(근로조건!$A$5:$Y$1048576,MATCH(A932,근로조건!$A$5:$A$1048576,0)+0,15))</f>
        <v/>
      </c>
      <c r="P932" s="255" t="str" cm="1">
        <f t="array" ref="P932">IF(A932="","",INDEX(근로조건!$A$5:$Y$1048576,MATCH(A932,근로조건!$A$5:$A$1048576,0)+0,16))</f>
        <v/>
      </c>
      <c r="Q932" s="256" t="str" cm="1">
        <f t="array" ref="Q932">IF(A932="","",INDEX(근로조건!$A$5:$ZZ$1048576,MATCH(A932,근로조건!$A$5:$A$1048576,0)+0,21))</f>
        <v/>
      </c>
      <c r="R932" s="61"/>
      <c r="S932" s="61"/>
      <c r="T932" s="61"/>
      <c r="U932" s="61"/>
      <c r="V932" s="61"/>
      <c r="W932" s="61"/>
      <c r="X932" s="61"/>
      <c r="Y932" s="61"/>
      <c r="Z932" s="260" t="str">
        <f t="shared" si="45"/>
        <v/>
      </c>
      <c r="AA932" s="260" t="str">
        <f t="shared" si="46"/>
        <v/>
      </c>
      <c r="AB932" s="260" t="str" cm="1">
        <f t="array" ref="AB932">IFERROR(IF(A932="","",INDEX(근로조건!$A$5:$Z$1048576,MATCH(A932,근로조건!$A$5:$A$1048576,0)+0,17)-INDEX(근로조건!$A$5:$Z$1048576,MATCH(A932,근로조건!$A$5:$A$1048576,0)+0,11))*B932,"")</f>
        <v/>
      </c>
      <c r="AC932" s="260" t="str">
        <f t="shared" si="47"/>
        <v/>
      </c>
      <c r="AD932" s="260" t="str" cm="1">
        <f t="array" ref="AD932">IFERROR(IF(A932="","",INDEX(근로조건!$A$5:$L$1048576,MATCH(A932,근로조건!$A$5:$A$1048576,0)+0,12))*B932,"")</f>
        <v/>
      </c>
      <c r="AE932" s="261" t="str" cm="1">
        <f t="array" ref="AE932">IF(A932="","",INDEX(근로조건!$A$5:$AF$1048576,MATCH(A932,근로조건!$A$5:$A$1048576,0)+0,13))</f>
        <v/>
      </c>
      <c r="AF932" s="262" t="str" cm="1">
        <f t="array" ref="AF932">IF(A932="","",INDEX(근로조건!$A$5:$AF$1048576,MATCH(A932,근로조건!$A$5:$A$1048576,0)+0,14))</f>
        <v/>
      </c>
      <c r="AG932" s="261" t="str" cm="1">
        <f t="array" ref="AG932">IF(A932="","",INDEX(근로조건!$A$5:$AF$1048576,MATCH(A932,근로조건!$A$5:$A$1048576,0)+0,11))</f>
        <v/>
      </c>
      <c r="AH932" s="261" t="str" cm="1">
        <f t="array" ref="AH932">IF(A932="","",INDEX(근로조건!$A$5:$AF$1048576,MATCH(A932,근로조건!$A$5:$A$1048576,0)+0,19))</f>
        <v/>
      </c>
      <c r="AI932" s="262" t="str" cm="1">
        <f t="array" ref="AI932">IF(A932="","",INDEX(근로조건!$A$5:$AF$1048576,MATCH(A932,근로조건!$A$5:$A$1048576,0)+0,17))</f>
        <v/>
      </c>
      <c r="AJ932" s="253"/>
      <c r="AK932" s="253"/>
      <c r="AL932" s="253" t="str" cm="1">
        <f t="array" ref="AL932">IF(A932="","",INDEX(근로조건!$A$5:$AF$1048576,MATCH(A932,근로조건!$A$5:$A$1048576,0)+0,20))</f>
        <v/>
      </c>
      <c r="AM932" s="253"/>
      <c r="AN932" s="253"/>
      <c r="AO932" s="253"/>
      <c r="AP932" s="260"/>
      <c r="AQ932" s="123"/>
      <c r="AR932" s="166"/>
      <c r="AS932" s="267"/>
      <c r="AT932" s="266"/>
      <c r="AU932" s="266"/>
      <c r="AV932" s="266"/>
    </row>
    <row r="933" spans="1:48" x14ac:dyDescent="0.3">
      <c r="A933" s="52"/>
      <c r="B933" s="54"/>
      <c r="C933" s="53"/>
      <c r="D933" s="53"/>
      <c r="E933" s="53"/>
      <c r="F933" s="57"/>
      <c r="G933" s="57"/>
      <c r="H933" s="52"/>
      <c r="I933" s="53"/>
      <c r="J933" s="53"/>
      <c r="K933" s="95"/>
      <c r="L933" s="52"/>
      <c r="M933" s="52"/>
      <c r="N933" s="54"/>
      <c r="O933" s="254" t="str" cm="1">
        <f t="array" ref="O933">IF(A933="","",INDEX(근로조건!$A$5:$Y$1048576,MATCH(A933,근로조건!$A$5:$A$1048576,0)+0,15))</f>
        <v/>
      </c>
      <c r="P933" s="255" t="str" cm="1">
        <f t="array" ref="P933">IF(A933="","",INDEX(근로조건!$A$5:$Y$1048576,MATCH(A933,근로조건!$A$5:$A$1048576,0)+0,16))</f>
        <v/>
      </c>
      <c r="Q933" s="256" t="str" cm="1">
        <f t="array" ref="Q933">IF(A933="","",INDEX(근로조건!$A$5:$ZZ$1048576,MATCH(A933,근로조건!$A$5:$A$1048576,0)+0,21))</f>
        <v/>
      </c>
      <c r="R933" s="61"/>
      <c r="S933" s="61"/>
      <c r="T933" s="61"/>
      <c r="U933" s="61"/>
      <c r="V933" s="61"/>
      <c r="W933" s="61"/>
      <c r="X933" s="61"/>
      <c r="Y933" s="61"/>
      <c r="Z933" s="260" t="str">
        <f t="shared" si="45"/>
        <v/>
      </c>
      <c r="AA933" s="260" t="str">
        <f t="shared" si="46"/>
        <v/>
      </c>
      <c r="AB933" s="260" t="str" cm="1">
        <f t="array" ref="AB933">IFERROR(IF(A933="","",INDEX(근로조건!$A$5:$Z$1048576,MATCH(A933,근로조건!$A$5:$A$1048576,0)+0,17)-INDEX(근로조건!$A$5:$Z$1048576,MATCH(A933,근로조건!$A$5:$A$1048576,0)+0,11))*B933,"")</f>
        <v/>
      </c>
      <c r="AC933" s="260" t="str">
        <f t="shared" si="47"/>
        <v/>
      </c>
      <c r="AD933" s="260" t="str" cm="1">
        <f t="array" ref="AD933">IFERROR(IF(A933="","",INDEX(근로조건!$A$5:$L$1048576,MATCH(A933,근로조건!$A$5:$A$1048576,0)+0,12))*B933,"")</f>
        <v/>
      </c>
      <c r="AE933" s="261" t="str" cm="1">
        <f t="array" ref="AE933">IF(A933="","",INDEX(근로조건!$A$5:$AF$1048576,MATCH(A933,근로조건!$A$5:$A$1048576,0)+0,13))</f>
        <v/>
      </c>
      <c r="AF933" s="262" t="str" cm="1">
        <f t="array" ref="AF933">IF(A933="","",INDEX(근로조건!$A$5:$AF$1048576,MATCH(A933,근로조건!$A$5:$A$1048576,0)+0,14))</f>
        <v/>
      </c>
      <c r="AG933" s="261" t="str" cm="1">
        <f t="array" ref="AG933">IF(A933="","",INDEX(근로조건!$A$5:$AF$1048576,MATCH(A933,근로조건!$A$5:$A$1048576,0)+0,11))</f>
        <v/>
      </c>
      <c r="AH933" s="261" t="str" cm="1">
        <f t="array" ref="AH933">IF(A933="","",INDEX(근로조건!$A$5:$AF$1048576,MATCH(A933,근로조건!$A$5:$A$1048576,0)+0,19))</f>
        <v/>
      </c>
      <c r="AI933" s="262" t="str" cm="1">
        <f t="array" ref="AI933">IF(A933="","",INDEX(근로조건!$A$5:$AF$1048576,MATCH(A933,근로조건!$A$5:$A$1048576,0)+0,17))</f>
        <v/>
      </c>
      <c r="AJ933" s="253"/>
      <c r="AK933" s="253"/>
      <c r="AL933" s="253" t="str" cm="1">
        <f t="array" ref="AL933">IF(A933="","",INDEX(근로조건!$A$5:$AF$1048576,MATCH(A933,근로조건!$A$5:$A$1048576,0)+0,20))</f>
        <v/>
      </c>
      <c r="AM933" s="253"/>
      <c r="AN933" s="253"/>
      <c r="AO933" s="253"/>
      <c r="AP933" s="260"/>
      <c r="AQ933" s="123"/>
      <c r="AR933" s="166"/>
      <c r="AS933" s="267"/>
      <c r="AT933" s="266"/>
      <c r="AU933" s="266"/>
      <c r="AV933" s="266"/>
    </row>
    <row r="934" spans="1:48" x14ac:dyDescent="0.3">
      <c r="A934" s="52"/>
      <c r="B934" s="54"/>
      <c r="C934" s="53"/>
      <c r="D934" s="53"/>
      <c r="E934" s="53"/>
      <c r="F934" s="57"/>
      <c r="G934" s="57"/>
      <c r="H934" s="52"/>
      <c r="I934" s="53"/>
      <c r="J934" s="53"/>
      <c r="K934" s="95"/>
      <c r="L934" s="52"/>
      <c r="M934" s="52"/>
      <c r="N934" s="54"/>
      <c r="O934" s="254" t="str" cm="1">
        <f t="array" ref="O934">IF(A934="","",INDEX(근로조건!$A$5:$Y$1048576,MATCH(A934,근로조건!$A$5:$A$1048576,0)+0,15))</f>
        <v/>
      </c>
      <c r="P934" s="255" t="str" cm="1">
        <f t="array" ref="P934">IF(A934="","",INDEX(근로조건!$A$5:$Y$1048576,MATCH(A934,근로조건!$A$5:$A$1048576,0)+0,16))</f>
        <v/>
      </c>
      <c r="Q934" s="256" t="str" cm="1">
        <f t="array" ref="Q934">IF(A934="","",INDEX(근로조건!$A$5:$ZZ$1048576,MATCH(A934,근로조건!$A$5:$A$1048576,0)+0,21))</f>
        <v/>
      </c>
      <c r="R934" s="61"/>
      <c r="S934" s="61"/>
      <c r="T934" s="61"/>
      <c r="U934" s="61"/>
      <c r="V934" s="61"/>
      <c r="W934" s="61"/>
      <c r="X934" s="61"/>
      <c r="Y934" s="61"/>
      <c r="Z934" s="260" t="str">
        <f t="shared" si="45"/>
        <v/>
      </c>
      <c r="AA934" s="260" t="str">
        <f t="shared" si="46"/>
        <v/>
      </c>
      <c r="AB934" s="260" t="str" cm="1">
        <f t="array" ref="AB934">IFERROR(IF(A934="","",INDEX(근로조건!$A$5:$Z$1048576,MATCH(A934,근로조건!$A$5:$A$1048576,0)+0,17)-INDEX(근로조건!$A$5:$Z$1048576,MATCH(A934,근로조건!$A$5:$A$1048576,0)+0,11))*B934,"")</f>
        <v/>
      </c>
      <c r="AC934" s="260" t="str">
        <f t="shared" si="47"/>
        <v/>
      </c>
      <c r="AD934" s="260" t="str" cm="1">
        <f t="array" ref="AD934">IFERROR(IF(A934="","",INDEX(근로조건!$A$5:$L$1048576,MATCH(A934,근로조건!$A$5:$A$1048576,0)+0,12))*B934,"")</f>
        <v/>
      </c>
      <c r="AE934" s="261" t="str" cm="1">
        <f t="array" ref="AE934">IF(A934="","",INDEX(근로조건!$A$5:$AF$1048576,MATCH(A934,근로조건!$A$5:$A$1048576,0)+0,13))</f>
        <v/>
      </c>
      <c r="AF934" s="262" t="str" cm="1">
        <f t="array" ref="AF934">IF(A934="","",INDEX(근로조건!$A$5:$AF$1048576,MATCH(A934,근로조건!$A$5:$A$1048576,0)+0,14))</f>
        <v/>
      </c>
      <c r="AG934" s="261" t="str" cm="1">
        <f t="array" ref="AG934">IF(A934="","",INDEX(근로조건!$A$5:$AF$1048576,MATCH(A934,근로조건!$A$5:$A$1048576,0)+0,11))</f>
        <v/>
      </c>
      <c r="AH934" s="261" t="str" cm="1">
        <f t="array" ref="AH934">IF(A934="","",INDEX(근로조건!$A$5:$AF$1048576,MATCH(A934,근로조건!$A$5:$A$1048576,0)+0,19))</f>
        <v/>
      </c>
      <c r="AI934" s="262" t="str" cm="1">
        <f t="array" ref="AI934">IF(A934="","",INDEX(근로조건!$A$5:$AF$1048576,MATCH(A934,근로조건!$A$5:$A$1048576,0)+0,17))</f>
        <v/>
      </c>
      <c r="AJ934" s="253"/>
      <c r="AK934" s="253"/>
      <c r="AL934" s="253" t="str" cm="1">
        <f t="array" ref="AL934">IF(A934="","",INDEX(근로조건!$A$5:$AF$1048576,MATCH(A934,근로조건!$A$5:$A$1048576,0)+0,20))</f>
        <v/>
      </c>
      <c r="AM934" s="253"/>
      <c r="AN934" s="253"/>
      <c r="AO934" s="253"/>
      <c r="AP934" s="260"/>
      <c r="AQ934" s="123"/>
      <c r="AR934" s="166"/>
      <c r="AS934" s="267"/>
      <c r="AT934" s="266"/>
      <c r="AU934" s="266"/>
      <c r="AV934" s="266"/>
    </row>
    <row r="935" spans="1:48" x14ac:dyDescent="0.3">
      <c r="A935" s="52"/>
      <c r="B935" s="54"/>
      <c r="C935" s="53"/>
      <c r="D935" s="53"/>
      <c r="E935" s="53"/>
      <c r="F935" s="57"/>
      <c r="G935" s="57"/>
      <c r="H935" s="52"/>
      <c r="I935" s="53"/>
      <c r="J935" s="53"/>
      <c r="K935" s="95"/>
      <c r="L935" s="52"/>
      <c r="M935" s="52"/>
      <c r="N935" s="54"/>
      <c r="O935" s="254" t="str" cm="1">
        <f t="array" ref="O935">IF(A935="","",INDEX(근로조건!$A$5:$Y$1048576,MATCH(A935,근로조건!$A$5:$A$1048576,0)+0,15))</f>
        <v/>
      </c>
      <c r="P935" s="255" t="str" cm="1">
        <f t="array" ref="P935">IF(A935="","",INDEX(근로조건!$A$5:$Y$1048576,MATCH(A935,근로조건!$A$5:$A$1048576,0)+0,16))</f>
        <v/>
      </c>
      <c r="Q935" s="256" t="str" cm="1">
        <f t="array" ref="Q935">IF(A935="","",INDEX(근로조건!$A$5:$ZZ$1048576,MATCH(A935,근로조건!$A$5:$A$1048576,0)+0,21))</f>
        <v/>
      </c>
      <c r="R935" s="61"/>
      <c r="S935" s="61"/>
      <c r="T935" s="61"/>
      <c r="U935" s="61"/>
      <c r="V935" s="61"/>
      <c r="W935" s="61"/>
      <c r="X935" s="61"/>
      <c r="Y935" s="61"/>
      <c r="Z935" s="260" t="str">
        <f t="shared" si="45"/>
        <v/>
      </c>
      <c r="AA935" s="260" t="str">
        <f t="shared" si="46"/>
        <v/>
      </c>
      <c r="AB935" s="260" t="str" cm="1">
        <f t="array" ref="AB935">IFERROR(IF(A935="","",INDEX(근로조건!$A$5:$Z$1048576,MATCH(A935,근로조건!$A$5:$A$1048576,0)+0,17)-INDEX(근로조건!$A$5:$Z$1048576,MATCH(A935,근로조건!$A$5:$A$1048576,0)+0,11))*B935,"")</f>
        <v/>
      </c>
      <c r="AC935" s="260" t="str">
        <f t="shared" si="47"/>
        <v/>
      </c>
      <c r="AD935" s="260" t="str" cm="1">
        <f t="array" ref="AD935">IFERROR(IF(A935="","",INDEX(근로조건!$A$5:$L$1048576,MATCH(A935,근로조건!$A$5:$A$1048576,0)+0,12))*B935,"")</f>
        <v/>
      </c>
      <c r="AE935" s="261" t="str" cm="1">
        <f t="array" ref="AE935">IF(A935="","",INDEX(근로조건!$A$5:$AF$1048576,MATCH(A935,근로조건!$A$5:$A$1048576,0)+0,13))</f>
        <v/>
      </c>
      <c r="AF935" s="262" t="str" cm="1">
        <f t="array" ref="AF935">IF(A935="","",INDEX(근로조건!$A$5:$AF$1048576,MATCH(A935,근로조건!$A$5:$A$1048576,0)+0,14))</f>
        <v/>
      </c>
      <c r="AG935" s="261" t="str" cm="1">
        <f t="array" ref="AG935">IF(A935="","",INDEX(근로조건!$A$5:$AF$1048576,MATCH(A935,근로조건!$A$5:$A$1048576,0)+0,11))</f>
        <v/>
      </c>
      <c r="AH935" s="261" t="str" cm="1">
        <f t="array" ref="AH935">IF(A935="","",INDEX(근로조건!$A$5:$AF$1048576,MATCH(A935,근로조건!$A$5:$A$1048576,0)+0,19))</f>
        <v/>
      </c>
      <c r="AI935" s="262" t="str" cm="1">
        <f t="array" ref="AI935">IF(A935="","",INDEX(근로조건!$A$5:$AF$1048576,MATCH(A935,근로조건!$A$5:$A$1048576,0)+0,17))</f>
        <v/>
      </c>
      <c r="AJ935" s="253"/>
      <c r="AK935" s="253"/>
      <c r="AL935" s="253" t="str" cm="1">
        <f t="array" ref="AL935">IF(A935="","",INDEX(근로조건!$A$5:$AF$1048576,MATCH(A935,근로조건!$A$5:$A$1048576,0)+0,20))</f>
        <v/>
      </c>
      <c r="AM935" s="253"/>
      <c r="AN935" s="253"/>
      <c r="AO935" s="253"/>
      <c r="AP935" s="260"/>
      <c r="AQ935" s="123"/>
      <c r="AR935" s="166"/>
      <c r="AS935" s="267"/>
      <c r="AT935" s="266"/>
      <c r="AU935" s="266"/>
      <c r="AV935" s="266"/>
    </row>
    <row r="936" spans="1:48" x14ac:dyDescent="0.3">
      <c r="A936" s="52"/>
      <c r="B936" s="54"/>
      <c r="C936" s="53"/>
      <c r="D936" s="53"/>
      <c r="E936" s="53"/>
      <c r="F936" s="57"/>
      <c r="G936" s="57"/>
      <c r="H936" s="52"/>
      <c r="I936" s="53"/>
      <c r="J936" s="53"/>
      <c r="K936" s="95"/>
      <c r="L936" s="52"/>
      <c r="M936" s="52"/>
      <c r="N936" s="54"/>
      <c r="O936" s="254" t="str" cm="1">
        <f t="array" ref="O936">IF(A936="","",INDEX(근로조건!$A$5:$Y$1048576,MATCH(A936,근로조건!$A$5:$A$1048576,0)+0,15))</f>
        <v/>
      </c>
      <c r="P936" s="255" t="str" cm="1">
        <f t="array" ref="P936">IF(A936="","",INDEX(근로조건!$A$5:$Y$1048576,MATCH(A936,근로조건!$A$5:$A$1048576,0)+0,16))</f>
        <v/>
      </c>
      <c r="Q936" s="256" t="str" cm="1">
        <f t="array" ref="Q936">IF(A936="","",INDEX(근로조건!$A$5:$ZZ$1048576,MATCH(A936,근로조건!$A$5:$A$1048576,0)+0,21))</f>
        <v/>
      </c>
      <c r="R936" s="61"/>
      <c r="S936" s="61"/>
      <c r="T936" s="61"/>
      <c r="U936" s="61"/>
      <c r="V936" s="61"/>
      <c r="W936" s="61"/>
      <c r="X936" s="61"/>
      <c r="Y936" s="61"/>
      <c r="Z936" s="260" t="str">
        <f t="shared" si="45"/>
        <v/>
      </c>
      <c r="AA936" s="260" t="str">
        <f t="shared" si="46"/>
        <v/>
      </c>
      <c r="AB936" s="260" t="str" cm="1">
        <f t="array" ref="AB936">IFERROR(IF(A936="","",INDEX(근로조건!$A$5:$Z$1048576,MATCH(A936,근로조건!$A$5:$A$1048576,0)+0,17)-INDEX(근로조건!$A$5:$Z$1048576,MATCH(A936,근로조건!$A$5:$A$1048576,0)+0,11))*B936,"")</f>
        <v/>
      </c>
      <c r="AC936" s="260" t="str">
        <f t="shared" si="47"/>
        <v/>
      </c>
      <c r="AD936" s="260" t="str" cm="1">
        <f t="array" ref="AD936">IFERROR(IF(A936="","",INDEX(근로조건!$A$5:$L$1048576,MATCH(A936,근로조건!$A$5:$A$1048576,0)+0,12))*B936,"")</f>
        <v/>
      </c>
      <c r="AE936" s="261" t="str" cm="1">
        <f t="array" ref="AE936">IF(A936="","",INDEX(근로조건!$A$5:$AF$1048576,MATCH(A936,근로조건!$A$5:$A$1048576,0)+0,13))</f>
        <v/>
      </c>
      <c r="AF936" s="262" t="str" cm="1">
        <f t="array" ref="AF936">IF(A936="","",INDEX(근로조건!$A$5:$AF$1048576,MATCH(A936,근로조건!$A$5:$A$1048576,0)+0,14))</f>
        <v/>
      </c>
      <c r="AG936" s="261" t="str" cm="1">
        <f t="array" ref="AG936">IF(A936="","",INDEX(근로조건!$A$5:$AF$1048576,MATCH(A936,근로조건!$A$5:$A$1048576,0)+0,11))</f>
        <v/>
      </c>
      <c r="AH936" s="261" t="str" cm="1">
        <f t="array" ref="AH936">IF(A936="","",INDEX(근로조건!$A$5:$AF$1048576,MATCH(A936,근로조건!$A$5:$A$1048576,0)+0,19))</f>
        <v/>
      </c>
      <c r="AI936" s="262" t="str" cm="1">
        <f t="array" ref="AI936">IF(A936="","",INDEX(근로조건!$A$5:$AF$1048576,MATCH(A936,근로조건!$A$5:$A$1048576,0)+0,17))</f>
        <v/>
      </c>
      <c r="AJ936" s="253"/>
      <c r="AK936" s="253"/>
      <c r="AL936" s="253" t="str" cm="1">
        <f t="array" ref="AL936">IF(A936="","",INDEX(근로조건!$A$5:$AF$1048576,MATCH(A936,근로조건!$A$5:$A$1048576,0)+0,20))</f>
        <v/>
      </c>
      <c r="AM936" s="253"/>
      <c r="AN936" s="253"/>
      <c r="AO936" s="253"/>
      <c r="AP936" s="260"/>
      <c r="AQ936" s="123"/>
      <c r="AR936" s="166"/>
      <c r="AS936" s="267"/>
      <c r="AT936" s="266"/>
      <c r="AU936" s="266"/>
      <c r="AV936" s="266"/>
    </row>
    <row r="937" spans="1:48" x14ac:dyDescent="0.3">
      <c r="A937" s="52"/>
      <c r="B937" s="54"/>
      <c r="C937" s="53"/>
      <c r="D937" s="53"/>
      <c r="E937" s="53"/>
      <c r="F937" s="57"/>
      <c r="G937" s="57"/>
      <c r="H937" s="52"/>
      <c r="I937" s="53"/>
      <c r="J937" s="53"/>
      <c r="K937" s="95"/>
      <c r="L937" s="52"/>
      <c r="M937" s="52"/>
      <c r="N937" s="54"/>
      <c r="O937" s="254" t="str" cm="1">
        <f t="array" ref="O937">IF(A937="","",INDEX(근로조건!$A$5:$Y$1048576,MATCH(A937,근로조건!$A$5:$A$1048576,0)+0,15))</f>
        <v/>
      </c>
      <c r="P937" s="255" t="str" cm="1">
        <f t="array" ref="P937">IF(A937="","",INDEX(근로조건!$A$5:$Y$1048576,MATCH(A937,근로조건!$A$5:$A$1048576,0)+0,16))</f>
        <v/>
      </c>
      <c r="Q937" s="256" t="str" cm="1">
        <f t="array" ref="Q937">IF(A937="","",INDEX(근로조건!$A$5:$ZZ$1048576,MATCH(A937,근로조건!$A$5:$A$1048576,0)+0,21))</f>
        <v/>
      </c>
      <c r="R937" s="61"/>
      <c r="S937" s="61"/>
      <c r="T937" s="61"/>
      <c r="U937" s="61"/>
      <c r="V937" s="61"/>
      <c r="W937" s="61"/>
      <c r="X937" s="61"/>
      <c r="Y937" s="61"/>
      <c r="Z937" s="260" t="str">
        <f t="shared" si="45"/>
        <v/>
      </c>
      <c r="AA937" s="260" t="str">
        <f t="shared" si="46"/>
        <v/>
      </c>
      <c r="AB937" s="260" t="str" cm="1">
        <f t="array" ref="AB937">IFERROR(IF(A937="","",INDEX(근로조건!$A$5:$Z$1048576,MATCH(A937,근로조건!$A$5:$A$1048576,0)+0,17)-INDEX(근로조건!$A$5:$Z$1048576,MATCH(A937,근로조건!$A$5:$A$1048576,0)+0,11))*B937,"")</f>
        <v/>
      </c>
      <c r="AC937" s="260" t="str">
        <f t="shared" si="47"/>
        <v/>
      </c>
      <c r="AD937" s="260" t="str" cm="1">
        <f t="array" ref="AD937">IFERROR(IF(A937="","",INDEX(근로조건!$A$5:$L$1048576,MATCH(A937,근로조건!$A$5:$A$1048576,0)+0,12))*B937,"")</f>
        <v/>
      </c>
      <c r="AE937" s="261" t="str" cm="1">
        <f t="array" ref="AE937">IF(A937="","",INDEX(근로조건!$A$5:$AF$1048576,MATCH(A937,근로조건!$A$5:$A$1048576,0)+0,13))</f>
        <v/>
      </c>
      <c r="AF937" s="262" t="str" cm="1">
        <f t="array" ref="AF937">IF(A937="","",INDEX(근로조건!$A$5:$AF$1048576,MATCH(A937,근로조건!$A$5:$A$1048576,0)+0,14))</f>
        <v/>
      </c>
      <c r="AG937" s="261" t="str" cm="1">
        <f t="array" ref="AG937">IF(A937="","",INDEX(근로조건!$A$5:$AF$1048576,MATCH(A937,근로조건!$A$5:$A$1048576,0)+0,11))</f>
        <v/>
      </c>
      <c r="AH937" s="261" t="str" cm="1">
        <f t="array" ref="AH937">IF(A937="","",INDEX(근로조건!$A$5:$AF$1048576,MATCH(A937,근로조건!$A$5:$A$1048576,0)+0,19))</f>
        <v/>
      </c>
      <c r="AI937" s="262" t="str" cm="1">
        <f t="array" ref="AI937">IF(A937="","",INDEX(근로조건!$A$5:$AF$1048576,MATCH(A937,근로조건!$A$5:$A$1048576,0)+0,17))</f>
        <v/>
      </c>
      <c r="AJ937" s="253"/>
      <c r="AK937" s="253"/>
      <c r="AL937" s="253" t="str" cm="1">
        <f t="array" ref="AL937">IF(A937="","",INDEX(근로조건!$A$5:$AF$1048576,MATCH(A937,근로조건!$A$5:$A$1048576,0)+0,20))</f>
        <v/>
      </c>
      <c r="AM937" s="253"/>
      <c r="AN937" s="253"/>
      <c r="AO937" s="253"/>
      <c r="AP937" s="260"/>
      <c r="AQ937" s="123"/>
      <c r="AR937" s="166"/>
      <c r="AS937" s="267"/>
      <c r="AT937" s="266"/>
      <c r="AU937" s="266"/>
      <c r="AV937" s="266"/>
    </row>
    <row r="938" spans="1:48" x14ac:dyDescent="0.3">
      <c r="A938" s="52"/>
      <c r="B938" s="54"/>
      <c r="C938" s="53"/>
      <c r="D938" s="53"/>
      <c r="E938" s="53"/>
      <c r="F938" s="57"/>
      <c r="G938" s="57"/>
      <c r="H938" s="52"/>
      <c r="I938" s="53"/>
      <c r="J938" s="53"/>
      <c r="K938" s="95"/>
      <c r="L938" s="52"/>
      <c r="M938" s="52"/>
      <c r="N938" s="54"/>
      <c r="O938" s="254" t="str" cm="1">
        <f t="array" ref="O938">IF(A938="","",INDEX(근로조건!$A$5:$Y$1048576,MATCH(A938,근로조건!$A$5:$A$1048576,0)+0,15))</f>
        <v/>
      </c>
      <c r="P938" s="255" t="str" cm="1">
        <f t="array" ref="P938">IF(A938="","",INDEX(근로조건!$A$5:$Y$1048576,MATCH(A938,근로조건!$A$5:$A$1048576,0)+0,16))</f>
        <v/>
      </c>
      <c r="Q938" s="256" t="str" cm="1">
        <f t="array" ref="Q938">IF(A938="","",INDEX(근로조건!$A$5:$ZZ$1048576,MATCH(A938,근로조건!$A$5:$A$1048576,0)+0,21))</f>
        <v/>
      </c>
      <c r="R938" s="61"/>
      <c r="S938" s="61"/>
      <c r="T938" s="61"/>
      <c r="U938" s="61"/>
      <c r="V938" s="61"/>
      <c r="W938" s="61"/>
      <c r="X938" s="61"/>
      <c r="Y938" s="61"/>
      <c r="Z938" s="260" t="str">
        <f t="shared" si="45"/>
        <v/>
      </c>
      <c r="AA938" s="260" t="str">
        <f t="shared" si="46"/>
        <v/>
      </c>
      <c r="AB938" s="260" t="str" cm="1">
        <f t="array" ref="AB938">IFERROR(IF(A938="","",INDEX(근로조건!$A$5:$Z$1048576,MATCH(A938,근로조건!$A$5:$A$1048576,0)+0,17)-INDEX(근로조건!$A$5:$Z$1048576,MATCH(A938,근로조건!$A$5:$A$1048576,0)+0,11))*B938,"")</f>
        <v/>
      </c>
      <c r="AC938" s="260" t="str">
        <f t="shared" si="47"/>
        <v/>
      </c>
      <c r="AD938" s="260" t="str" cm="1">
        <f t="array" ref="AD938">IFERROR(IF(A938="","",INDEX(근로조건!$A$5:$L$1048576,MATCH(A938,근로조건!$A$5:$A$1048576,0)+0,12))*B938,"")</f>
        <v/>
      </c>
      <c r="AE938" s="261" t="str" cm="1">
        <f t="array" ref="AE938">IF(A938="","",INDEX(근로조건!$A$5:$AF$1048576,MATCH(A938,근로조건!$A$5:$A$1048576,0)+0,13))</f>
        <v/>
      </c>
      <c r="AF938" s="262" t="str" cm="1">
        <f t="array" ref="AF938">IF(A938="","",INDEX(근로조건!$A$5:$AF$1048576,MATCH(A938,근로조건!$A$5:$A$1048576,0)+0,14))</f>
        <v/>
      </c>
      <c r="AG938" s="261" t="str" cm="1">
        <f t="array" ref="AG938">IF(A938="","",INDEX(근로조건!$A$5:$AF$1048576,MATCH(A938,근로조건!$A$5:$A$1048576,0)+0,11))</f>
        <v/>
      </c>
      <c r="AH938" s="261" t="str" cm="1">
        <f t="array" ref="AH938">IF(A938="","",INDEX(근로조건!$A$5:$AF$1048576,MATCH(A938,근로조건!$A$5:$A$1048576,0)+0,19))</f>
        <v/>
      </c>
      <c r="AI938" s="262" t="str" cm="1">
        <f t="array" ref="AI938">IF(A938="","",INDEX(근로조건!$A$5:$AF$1048576,MATCH(A938,근로조건!$A$5:$A$1048576,0)+0,17))</f>
        <v/>
      </c>
      <c r="AJ938" s="253"/>
      <c r="AK938" s="253"/>
      <c r="AL938" s="253" t="str" cm="1">
        <f t="array" ref="AL938">IF(A938="","",INDEX(근로조건!$A$5:$AF$1048576,MATCH(A938,근로조건!$A$5:$A$1048576,0)+0,20))</f>
        <v/>
      </c>
      <c r="AM938" s="253"/>
      <c r="AN938" s="253"/>
      <c r="AO938" s="253"/>
      <c r="AP938" s="260"/>
      <c r="AQ938" s="123"/>
      <c r="AR938" s="166"/>
      <c r="AS938" s="267"/>
      <c r="AT938" s="266"/>
      <c r="AU938" s="266"/>
      <c r="AV938" s="266"/>
    </row>
    <row r="939" spans="1:48" x14ac:dyDescent="0.3">
      <c r="A939" s="52"/>
      <c r="B939" s="54"/>
      <c r="C939" s="53"/>
      <c r="D939" s="53"/>
      <c r="E939" s="53"/>
      <c r="F939" s="57"/>
      <c r="G939" s="57"/>
      <c r="H939" s="52"/>
      <c r="I939" s="53"/>
      <c r="J939" s="53"/>
      <c r="K939" s="95"/>
      <c r="L939" s="52"/>
      <c r="M939" s="52"/>
      <c r="N939" s="54"/>
      <c r="O939" s="254" t="str" cm="1">
        <f t="array" ref="O939">IF(A939="","",INDEX(근로조건!$A$5:$Y$1048576,MATCH(A939,근로조건!$A$5:$A$1048576,0)+0,15))</f>
        <v/>
      </c>
      <c r="P939" s="255" t="str" cm="1">
        <f t="array" ref="P939">IF(A939="","",INDEX(근로조건!$A$5:$Y$1048576,MATCH(A939,근로조건!$A$5:$A$1048576,0)+0,16))</f>
        <v/>
      </c>
      <c r="Q939" s="256" t="str" cm="1">
        <f t="array" ref="Q939">IF(A939="","",INDEX(근로조건!$A$5:$ZZ$1048576,MATCH(A939,근로조건!$A$5:$A$1048576,0)+0,21))</f>
        <v/>
      </c>
      <c r="R939" s="61"/>
      <c r="S939" s="61"/>
      <c r="T939" s="61"/>
      <c r="U939" s="61"/>
      <c r="V939" s="61"/>
      <c r="W939" s="61"/>
      <c r="X939" s="61"/>
      <c r="Y939" s="61"/>
      <c r="Z939" s="260" t="str">
        <f t="shared" si="45"/>
        <v/>
      </c>
      <c r="AA939" s="260" t="str">
        <f t="shared" si="46"/>
        <v/>
      </c>
      <c r="AB939" s="260" t="str" cm="1">
        <f t="array" ref="AB939">IFERROR(IF(A939="","",INDEX(근로조건!$A$5:$Z$1048576,MATCH(A939,근로조건!$A$5:$A$1048576,0)+0,17)-INDEX(근로조건!$A$5:$Z$1048576,MATCH(A939,근로조건!$A$5:$A$1048576,0)+0,11))*B939,"")</f>
        <v/>
      </c>
      <c r="AC939" s="260" t="str">
        <f t="shared" si="47"/>
        <v/>
      </c>
      <c r="AD939" s="260" t="str" cm="1">
        <f t="array" ref="AD939">IFERROR(IF(A939="","",INDEX(근로조건!$A$5:$L$1048576,MATCH(A939,근로조건!$A$5:$A$1048576,0)+0,12))*B939,"")</f>
        <v/>
      </c>
      <c r="AE939" s="261" t="str" cm="1">
        <f t="array" ref="AE939">IF(A939="","",INDEX(근로조건!$A$5:$AF$1048576,MATCH(A939,근로조건!$A$5:$A$1048576,0)+0,13))</f>
        <v/>
      </c>
      <c r="AF939" s="262" t="str" cm="1">
        <f t="array" ref="AF939">IF(A939="","",INDEX(근로조건!$A$5:$AF$1048576,MATCH(A939,근로조건!$A$5:$A$1048576,0)+0,14))</f>
        <v/>
      </c>
      <c r="AG939" s="261" t="str" cm="1">
        <f t="array" ref="AG939">IF(A939="","",INDEX(근로조건!$A$5:$AF$1048576,MATCH(A939,근로조건!$A$5:$A$1048576,0)+0,11))</f>
        <v/>
      </c>
      <c r="AH939" s="261" t="str" cm="1">
        <f t="array" ref="AH939">IF(A939="","",INDEX(근로조건!$A$5:$AF$1048576,MATCH(A939,근로조건!$A$5:$A$1048576,0)+0,19))</f>
        <v/>
      </c>
      <c r="AI939" s="262" t="str" cm="1">
        <f t="array" ref="AI939">IF(A939="","",INDEX(근로조건!$A$5:$AF$1048576,MATCH(A939,근로조건!$A$5:$A$1048576,0)+0,17))</f>
        <v/>
      </c>
      <c r="AJ939" s="253"/>
      <c r="AK939" s="253"/>
      <c r="AL939" s="253" t="str" cm="1">
        <f t="array" ref="AL939">IF(A939="","",INDEX(근로조건!$A$5:$AF$1048576,MATCH(A939,근로조건!$A$5:$A$1048576,0)+0,20))</f>
        <v/>
      </c>
      <c r="AM939" s="253"/>
      <c r="AN939" s="253"/>
      <c r="AO939" s="253"/>
      <c r="AP939" s="260"/>
      <c r="AQ939" s="123"/>
      <c r="AR939" s="166"/>
      <c r="AS939" s="267"/>
      <c r="AT939" s="266"/>
      <c r="AU939" s="266"/>
      <c r="AV939" s="266"/>
    </row>
    <row r="940" spans="1:48" x14ac:dyDescent="0.3">
      <c r="A940" s="52"/>
      <c r="B940" s="54"/>
      <c r="C940" s="53"/>
      <c r="D940" s="53"/>
      <c r="E940" s="53"/>
      <c r="F940" s="57"/>
      <c r="G940" s="57"/>
      <c r="H940" s="52"/>
      <c r="I940" s="53"/>
      <c r="J940" s="53"/>
      <c r="K940" s="95"/>
      <c r="L940" s="52"/>
      <c r="M940" s="52"/>
      <c r="N940" s="54"/>
      <c r="O940" s="254" t="str" cm="1">
        <f t="array" ref="O940">IF(A940="","",INDEX(근로조건!$A$5:$Y$1048576,MATCH(A940,근로조건!$A$5:$A$1048576,0)+0,15))</f>
        <v/>
      </c>
      <c r="P940" s="255" t="str" cm="1">
        <f t="array" ref="P940">IF(A940="","",INDEX(근로조건!$A$5:$Y$1048576,MATCH(A940,근로조건!$A$5:$A$1048576,0)+0,16))</f>
        <v/>
      </c>
      <c r="Q940" s="256" t="str" cm="1">
        <f t="array" ref="Q940">IF(A940="","",INDEX(근로조건!$A$5:$ZZ$1048576,MATCH(A940,근로조건!$A$5:$A$1048576,0)+0,21))</f>
        <v/>
      </c>
      <c r="R940" s="61"/>
      <c r="S940" s="61"/>
      <c r="T940" s="61"/>
      <c r="U940" s="61"/>
      <c r="V940" s="61"/>
      <c r="W940" s="61"/>
      <c r="X940" s="61"/>
      <c r="Y940" s="61"/>
      <c r="Z940" s="260" t="str">
        <f t="shared" si="45"/>
        <v/>
      </c>
      <c r="AA940" s="260" t="str">
        <f t="shared" si="46"/>
        <v/>
      </c>
      <c r="AB940" s="260" t="str" cm="1">
        <f t="array" ref="AB940">IFERROR(IF(A940="","",INDEX(근로조건!$A$5:$Z$1048576,MATCH(A940,근로조건!$A$5:$A$1048576,0)+0,17)-INDEX(근로조건!$A$5:$Z$1048576,MATCH(A940,근로조건!$A$5:$A$1048576,0)+0,11))*B940,"")</f>
        <v/>
      </c>
      <c r="AC940" s="260" t="str">
        <f t="shared" si="47"/>
        <v/>
      </c>
      <c r="AD940" s="260" t="str" cm="1">
        <f t="array" ref="AD940">IFERROR(IF(A940="","",INDEX(근로조건!$A$5:$L$1048576,MATCH(A940,근로조건!$A$5:$A$1048576,0)+0,12))*B940,"")</f>
        <v/>
      </c>
      <c r="AE940" s="261" t="str" cm="1">
        <f t="array" ref="AE940">IF(A940="","",INDEX(근로조건!$A$5:$AF$1048576,MATCH(A940,근로조건!$A$5:$A$1048576,0)+0,13))</f>
        <v/>
      </c>
      <c r="AF940" s="262" t="str" cm="1">
        <f t="array" ref="AF940">IF(A940="","",INDEX(근로조건!$A$5:$AF$1048576,MATCH(A940,근로조건!$A$5:$A$1048576,0)+0,14))</f>
        <v/>
      </c>
      <c r="AG940" s="261" t="str" cm="1">
        <f t="array" ref="AG940">IF(A940="","",INDEX(근로조건!$A$5:$AF$1048576,MATCH(A940,근로조건!$A$5:$A$1048576,0)+0,11))</f>
        <v/>
      </c>
      <c r="AH940" s="261" t="str" cm="1">
        <f t="array" ref="AH940">IF(A940="","",INDEX(근로조건!$A$5:$AF$1048576,MATCH(A940,근로조건!$A$5:$A$1048576,0)+0,19))</f>
        <v/>
      </c>
      <c r="AI940" s="262" t="str" cm="1">
        <f t="array" ref="AI940">IF(A940="","",INDEX(근로조건!$A$5:$AF$1048576,MATCH(A940,근로조건!$A$5:$A$1048576,0)+0,17))</f>
        <v/>
      </c>
      <c r="AJ940" s="253"/>
      <c r="AK940" s="253"/>
      <c r="AL940" s="253" t="str" cm="1">
        <f t="array" ref="AL940">IF(A940="","",INDEX(근로조건!$A$5:$AF$1048576,MATCH(A940,근로조건!$A$5:$A$1048576,0)+0,20))</f>
        <v/>
      </c>
      <c r="AM940" s="253"/>
      <c r="AN940" s="253"/>
      <c r="AO940" s="253"/>
      <c r="AP940" s="260"/>
      <c r="AQ940" s="123"/>
      <c r="AR940" s="166"/>
      <c r="AS940" s="267"/>
      <c r="AT940" s="266"/>
      <c r="AU940" s="266"/>
      <c r="AV940" s="266"/>
    </row>
    <row r="941" spans="1:48" x14ac:dyDescent="0.3">
      <c r="A941" s="52"/>
      <c r="B941" s="54"/>
      <c r="C941" s="53"/>
      <c r="D941" s="53"/>
      <c r="E941" s="53"/>
      <c r="F941" s="57"/>
      <c r="G941" s="57"/>
      <c r="H941" s="52"/>
      <c r="I941" s="53"/>
      <c r="J941" s="53"/>
      <c r="K941" s="95"/>
      <c r="L941" s="52"/>
      <c r="M941" s="52"/>
      <c r="N941" s="54"/>
      <c r="O941" s="254" t="str" cm="1">
        <f t="array" ref="O941">IF(A941="","",INDEX(근로조건!$A$5:$Y$1048576,MATCH(A941,근로조건!$A$5:$A$1048576,0)+0,15))</f>
        <v/>
      </c>
      <c r="P941" s="255" t="str" cm="1">
        <f t="array" ref="P941">IF(A941="","",INDEX(근로조건!$A$5:$Y$1048576,MATCH(A941,근로조건!$A$5:$A$1048576,0)+0,16))</f>
        <v/>
      </c>
      <c r="Q941" s="256" t="str" cm="1">
        <f t="array" ref="Q941">IF(A941="","",INDEX(근로조건!$A$5:$ZZ$1048576,MATCH(A941,근로조건!$A$5:$A$1048576,0)+0,21))</f>
        <v/>
      </c>
      <c r="R941" s="61"/>
      <c r="S941" s="61"/>
      <c r="T941" s="61"/>
      <c r="U941" s="61"/>
      <c r="V941" s="61"/>
      <c r="W941" s="61"/>
      <c r="X941" s="61"/>
      <c r="Y941" s="61"/>
      <c r="Z941" s="260" t="str">
        <f t="shared" si="45"/>
        <v/>
      </c>
      <c r="AA941" s="260" t="str">
        <f t="shared" si="46"/>
        <v/>
      </c>
      <c r="AB941" s="260" t="str" cm="1">
        <f t="array" ref="AB941">IFERROR(IF(A941="","",INDEX(근로조건!$A$5:$Z$1048576,MATCH(A941,근로조건!$A$5:$A$1048576,0)+0,17)-INDEX(근로조건!$A$5:$Z$1048576,MATCH(A941,근로조건!$A$5:$A$1048576,0)+0,11))*B941,"")</f>
        <v/>
      </c>
      <c r="AC941" s="260" t="str">
        <f t="shared" si="47"/>
        <v/>
      </c>
      <c r="AD941" s="260" t="str" cm="1">
        <f t="array" ref="AD941">IFERROR(IF(A941="","",INDEX(근로조건!$A$5:$L$1048576,MATCH(A941,근로조건!$A$5:$A$1048576,0)+0,12))*B941,"")</f>
        <v/>
      </c>
      <c r="AE941" s="261" t="str" cm="1">
        <f t="array" ref="AE941">IF(A941="","",INDEX(근로조건!$A$5:$AF$1048576,MATCH(A941,근로조건!$A$5:$A$1048576,0)+0,13))</f>
        <v/>
      </c>
      <c r="AF941" s="262" t="str" cm="1">
        <f t="array" ref="AF941">IF(A941="","",INDEX(근로조건!$A$5:$AF$1048576,MATCH(A941,근로조건!$A$5:$A$1048576,0)+0,14))</f>
        <v/>
      </c>
      <c r="AG941" s="261" t="str" cm="1">
        <f t="array" ref="AG941">IF(A941="","",INDEX(근로조건!$A$5:$AF$1048576,MATCH(A941,근로조건!$A$5:$A$1048576,0)+0,11))</f>
        <v/>
      </c>
      <c r="AH941" s="261" t="str" cm="1">
        <f t="array" ref="AH941">IF(A941="","",INDEX(근로조건!$A$5:$AF$1048576,MATCH(A941,근로조건!$A$5:$A$1048576,0)+0,19))</f>
        <v/>
      </c>
      <c r="AI941" s="262" t="str" cm="1">
        <f t="array" ref="AI941">IF(A941="","",INDEX(근로조건!$A$5:$AF$1048576,MATCH(A941,근로조건!$A$5:$A$1048576,0)+0,17))</f>
        <v/>
      </c>
      <c r="AJ941" s="253"/>
      <c r="AK941" s="253"/>
      <c r="AL941" s="253" t="str" cm="1">
        <f t="array" ref="AL941">IF(A941="","",INDEX(근로조건!$A$5:$AF$1048576,MATCH(A941,근로조건!$A$5:$A$1048576,0)+0,20))</f>
        <v/>
      </c>
      <c r="AM941" s="253"/>
      <c r="AN941" s="253"/>
      <c r="AO941" s="253"/>
      <c r="AP941" s="260"/>
      <c r="AQ941" s="123"/>
      <c r="AR941" s="166"/>
      <c r="AS941" s="267"/>
      <c r="AT941" s="266"/>
      <c r="AU941" s="266"/>
      <c r="AV941" s="266"/>
    </row>
    <row r="942" spans="1:48" x14ac:dyDescent="0.3">
      <c r="A942" s="52"/>
      <c r="B942" s="54"/>
      <c r="C942" s="53"/>
      <c r="D942" s="53"/>
      <c r="E942" s="53"/>
      <c r="F942" s="57"/>
      <c r="G942" s="57"/>
      <c r="H942" s="52"/>
      <c r="I942" s="53"/>
      <c r="J942" s="53"/>
      <c r="K942" s="95"/>
      <c r="L942" s="52"/>
      <c r="M942" s="52"/>
      <c r="N942" s="54"/>
      <c r="O942" s="254" t="str" cm="1">
        <f t="array" ref="O942">IF(A942="","",INDEX(근로조건!$A$5:$Y$1048576,MATCH(A942,근로조건!$A$5:$A$1048576,0)+0,15))</f>
        <v/>
      </c>
      <c r="P942" s="255" t="str" cm="1">
        <f t="array" ref="P942">IF(A942="","",INDEX(근로조건!$A$5:$Y$1048576,MATCH(A942,근로조건!$A$5:$A$1048576,0)+0,16))</f>
        <v/>
      </c>
      <c r="Q942" s="256" t="str" cm="1">
        <f t="array" ref="Q942">IF(A942="","",INDEX(근로조건!$A$5:$ZZ$1048576,MATCH(A942,근로조건!$A$5:$A$1048576,0)+0,21))</f>
        <v/>
      </c>
      <c r="R942" s="61"/>
      <c r="S942" s="61"/>
      <c r="T942" s="61"/>
      <c r="U942" s="61"/>
      <c r="V942" s="61"/>
      <c r="W942" s="61"/>
      <c r="X942" s="61"/>
      <c r="Y942" s="61"/>
      <c r="Z942" s="260" t="str">
        <f t="shared" si="45"/>
        <v/>
      </c>
      <c r="AA942" s="260" t="str">
        <f t="shared" si="46"/>
        <v/>
      </c>
      <c r="AB942" s="260" t="str" cm="1">
        <f t="array" ref="AB942">IFERROR(IF(A942="","",INDEX(근로조건!$A$5:$Z$1048576,MATCH(A942,근로조건!$A$5:$A$1048576,0)+0,17)-INDEX(근로조건!$A$5:$Z$1048576,MATCH(A942,근로조건!$A$5:$A$1048576,0)+0,11))*B942,"")</f>
        <v/>
      </c>
      <c r="AC942" s="260" t="str">
        <f t="shared" si="47"/>
        <v/>
      </c>
      <c r="AD942" s="260" t="str" cm="1">
        <f t="array" ref="AD942">IFERROR(IF(A942="","",INDEX(근로조건!$A$5:$L$1048576,MATCH(A942,근로조건!$A$5:$A$1048576,0)+0,12))*B942,"")</f>
        <v/>
      </c>
      <c r="AE942" s="261" t="str" cm="1">
        <f t="array" ref="AE942">IF(A942="","",INDEX(근로조건!$A$5:$AF$1048576,MATCH(A942,근로조건!$A$5:$A$1048576,0)+0,13))</f>
        <v/>
      </c>
      <c r="AF942" s="262" t="str" cm="1">
        <f t="array" ref="AF942">IF(A942="","",INDEX(근로조건!$A$5:$AF$1048576,MATCH(A942,근로조건!$A$5:$A$1048576,0)+0,14))</f>
        <v/>
      </c>
      <c r="AG942" s="261" t="str" cm="1">
        <f t="array" ref="AG942">IF(A942="","",INDEX(근로조건!$A$5:$AF$1048576,MATCH(A942,근로조건!$A$5:$A$1048576,0)+0,11))</f>
        <v/>
      </c>
      <c r="AH942" s="261" t="str" cm="1">
        <f t="array" ref="AH942">IF(A942="","",INDEX(근로조건!$A$5:$AF$1048576,MATCH(A942,근로조건!$A$5:$A$1048576,0)+0,19))</f>
        <v/>
      </c>
      <c r="AI942" s="262" t="str" cm="1">
        <f t="array" ref="AI942">IF(A942="","",INDEX(근로조건!$A$5:$AF$1048576,MATCH(A942,근로조건!$A$5:$A$1048576,0)+0,17))</f>
        <v/>
      </c>
      <c r="AJ942" s="253"/>
      <c r="AK942" s="253"/>
      <c r="AL942" s="253" t="str" cm="1">
        <f t="array" ref="AL942">IF(A942="","",INDEX(근로조건!$A$5:$AF$1048576,MATCH(A942,근로조건!$A$5:$A$1048576,0)+0,20))</f>
        <v/>
      </c>
      <c r="AM942" s="253"/>
      <c r="AN942" s="253"/>
      <c r="AO942" s="253"/>
      <c r="AP942" s="260"/>
      <c r="AQ942" s="123"/>
      <c r="AR942" s="166"/>
      <c r="AS942" s="267"/>
      <c r="AT942" s="266"/>
      <c r="AU942" s="266"/>
      <c r="AV942" s="266"/>
    </row>
    <row r="943" spans="1:48" x14ac:dyDescent="0.3">
      <c r="A943" s="52"/>
      <c r="B943" s="54"/>
      <c r="C943" s="53"/>
      <c r="D943" s="53"/>
      <c r="E943" s="53"/>
      <c r="F943" s="57"/>
      <c r="G943" s="57"/>
      <c r="H943" s="52"/>
      <c r="I943" s="53"/>
      <c r="J943" s="53"/>
      <c r="K943" s="95"/>
      <c r="L943" s="52"/>
      <c r="M943" s="52"/>
      <c r="N943" s="54"/>
      <c r="O943" s="254" t="str" cm="1">
        <f t="array" ref="O943">IF(A943="","",INDEX(근로조건!$A$5:$Y$1048576,MATCH(A943,근로조건!$A$5:$A$1048576,0)+0,15))</f>
        <v/>
      </c>
      <c r="P943" s="255" t="str" cm="1">
        <f t="array" ref="P943">IF(A943="","",INDEX(근로조건!$A$5:$Y$1048576,MATCH(A943,근로조건!$A$5:$A$1048576,0)+0,16))</f>
        <v/>
      </c>
      <c r="Q943" s="256" t="str" cm="1">
        <f t="array" ref="Q943">IF(A943="","",INDEX(근로조건!$A$5:$ZZ$1048576,MATCH(A943,근로조건!$A$5:$A$1048576,0)+0,21))</f>
        <v/>
      </c>
      <c r="R943" s="61"/>
      <c r="S943" s="61"/>
      <c r="T943" s="61"/>
      <c r="U943" s="61"/>
      <c r="V943" s="61"/>
      <c r="W943" s="61"/>
      <c r="X943" s="61"/>
      <c r="Y943" s="61"/>
      <c r="Z943" s="260" t="str">
        <f t="shared" si="45"/>
        <v/>
      </c>
      <c r="AA943" s="260" t="str">
        <f t="shared" si="46"/>
        <v/>
      </c>
      <c r="AB943" s="260" t="str" cm="1">
        <f t="array" ref="AB943">IFERROR(IF(A943="","",INDEX(근로조건!$A$5:$Z$1048576,MATCH(A943,근로조건!$A$5:$A$1048576,0)+0,17)-INDEX(근로조건!$A$5:$Z$1048576,MATCH(A943,근로조건!$A$5:$A$1048576,0)+0,11))*B943,"")</f>
        <v/>
      </c>
      <c r="AC943" s="260" t="str">
        <f t="shared" si="47"/>
        <v/>
      </c>
      <c r="AD943" s="260" t="str" cm="1">
        <f t="array" ref="AD943">IFERROR(IF(A943="","",INDEX(근로조건!$A$5:$L$1048576,MATCH(A943,근로조건!$A$5:$A$1048576,0)+0,12))*B943,"")</f>
        <v/>
      </c>
      <c r="AE943" s="261" t="str" cm="1">
        <f t="array" ref="AE943">IF(A943="","",INDEX(근로조건!$A$5:$AF$1048576,MATCH(A943,근로조건!$A$5:$A$1048576,0)+0,13))</f>
        <v/>
      </c>
      <c r="AF943" s="262" t="str" cm="1">
        <f t="array" ref="AF943">IF(A943="","",INDEX(근로조건!$A$5:$AF$1048576,MATCH(A943,근로조건!$A$5:$A$1048576,0)+0,14))</f>
        <v/>
      </c>
      <c r="AG943" s="261" t="str" cm="1">
        <f t="array" ref="AG943">IF(A943="","",INDEX(근로조건!$A$5:$AF$1048576,MATCH(A943,근로조건!$A$5:$A$1048576,0)+0,11))</f>
        <v/>
      </c>
      <c r="AH943" s="261" t="str" cm="1">
        <f t="array" ref="AH943">IF(A943="","",INDEX(근로조건!$A$5:$AF$1048576,MATCH(A943,근로조건!$A$5:$A$1048576,0)+0,19))</f>
        <v/>
      </c>
      <c r="AI943" s="262" t="str" cm="1">
        <f t="array" ref="AI943">IF(A943="","",INDEX(근로조건!$A$5:$AF$1048576,MATCH(A943,근로조건!$A$5:$A$1048576,0)+0,17))</f>
        <v/>
      </c>
      <c r="AJ943" s="253"/>
      <c r="AK943" s="253"/>
      <c r="AL943" s="253" t="str" cm="1">
        <f t="array" ref="AL943">IF(A943="","",INDEX(근로조건!$A$5:$AF$1048576,MATCH(A943,근로조건!$A$5:$A$1048576,0)+0,20))</f>
        <v/>
      </c>
      <c r="AM943" s="253"/>
      <c r="AN943" s="253"/>
      <c r="AO943" s="253"/>
      <c r="AP943" s="260"/>
      <c r="AQ943" s="123"/>
      <c r="AR943" s="166"/>
      <c r="AS943" s="267"/>
      <c r="AT943" s="266"/>
      <c r="AU943" s="266"/>
      <c r="AV943" s="266"/>
    </row>
    <row r="944" spans="1:48" x14ac:dyDescent="0.3">
      <c r="A944" s="52"/>
      <c r="B944" s="54"/>
      <c r="C944" s="53"/>
      <c r="D944" s="53"/>
      <c r="E944" s="53"/>
      <c r="F944" s="57"/>
      <c r="G944" s="57"/>
      <c r="H944" s="52"/>
      <c r="I944" s="53"/>
      <c r="J944" s="53"/>
      <c r="K944" s="95"/>
      <c r="L944" s="52"/>
      <c r="M944" s="52"/>
      <c r="N944" s="54"/>
      <c r="O944" s="254" t="str" cm="1">
        <f t="array" ref="O944">IF(A944="","",INDEX(근로조건!$A$5:$Y$1048576,MATCH(A944,근로조건!$A$5:$A$1048576,0)+0,15))</f>
        <v/>
      </c>
      <c r="P944" s="255" t="str" cm="1">
        <f t="array" ref="P944">IF(A944="","",INDEX(근로조건!$A$5:$Y$1048576,MATCH(A944,근로조건!$A$5:$A$1048576,0)+0,16))</f>
        <v/>
      </c>
      <c r="Q944" s="256" t="str" cm="1">
        <f t="array" ref="Q944">IF(A944="","",INDEX(근로조건!$A$5:$ZZ$1048576,MATCH(A944,근로조건!$A$5:$A$1048576,0)+0,21))</f>
        <v/>
      </c>
      <c r="R944" s="61"/>
      <c r="S944" s="61"/>
      <c r="T944" s="61"/>
      <c r="U944" s="61"/>
      <c r="V944" s="61"/>
      <c r="W944" s="61"/>
      <c r="X944" s="61"/>
      <c r="Y944" s="61"/>
      <c r="Z944" s="260" t="str">
        <f t="shared" si="45"/>
        <v/>
      </c>
      <c r="AA944" s="260" t="str">
        <f t="shared" si="46"/>
        <v/>
      </c>
      <c r="AB944" s="260" t="str" cm="1">
        <f t="array" ref="AB944">IFERROR(IF(A944="","",INDEX(근로조건!$A$5:$Z$1048576,MATCH(A944,근로조건!$A$5:$A$1048576,0)+0,17)-INDEX(근로조건!$A$5:$Z$1048576,MATCH(A944,근로조건!$A$5:$A$1048576,0)+0,11))*B944,"")</f>
        <v/>
      </c>
      <c r="AC944" s="260" t="str">
        <f t="shared" si="47"/>
        <v/>
      </c>
      <c r="AD944" s="260" t="str" cm="1">
        <f t="array" ref="AD944">IFERROR(IF(A944="","",INDEX(근로조건!$A$5:$L$1048576,MATCH(A944,근로조건!$A$5:$A$1048576,0)+0,12))*B944,"")</f>
        <v/>
      </c>
      <c r="AE944" s="261" t="str" cm="1">
        <f t="array" ref="AE944">IF(A944="","",INDEX(근로조건!$A$5:$AF$1048576,MATCH(A944,근로조건!$A$5:$A$1048576,0)+0,13))</f>
        <v/>
      </c>
      <c r="AF944" s="262" t="str" cm="1">
        <f t="array" ref="AF944">IF(A944="","",INDEX(근로조건!$A$5:$AF$1048576,MATCH(A944,근로조건!$A$5:$A$1048576,0)+0,14))</f>
        <v/>
      </c>
      <c r="AG944" s="261" t="str" cm="1">
        <f t="array" ref="AG944">IF(A944="","",INDEX(근로조건!$A$5:$AF$1048576,MATCH(A944,근로조건!$A$5:$A$1048576,0)+0,11))</f>
        <v/>
      </c>
      <c r="AH944" s="261" t="str" cm="1">
        <f t="array" ref="AH944">IF(A944="","",INDEX(근로조건!$A$5:$AF$1048576,MATCH(A944,근로조건!$A$5:$A$1048576,0)+0,19))</f>
        <v/>
      </c>
      <c r="AI944" s="262" t="str" cm="1">
        <f t="array" ref="AI944">IF(A944="","",INDEX(근로조건!$A$5:$AF$1048576,MATCH(A944,근로조건!$A$5:$A$1048576,0)+0,17))</f>
        <v/>
      </c>
      <c r="AJ944" s="253"/>
      <c r="AK944" s="253"/>
      <c r="AL944" s="253" t="str" cm="1">
        <f t="array" ref="AL944">IF(A944="","",INDEX(근로조건!$A$5:$AF$1048576,MATCH(A944,근로조건!$A$5:$A$1048576,0)+0,20))</f>
        <v/>
      </c>
      <c r="AM944" s="253"/>
      <c r="AN944" s="253"/>
      <c r="AO944" s="253"/>
      <c r="AP944" s="260"/>
      <c r="AQ944" s="123"/>
      <c r="AR944" s="166"/>
      <c r="AS944" s="267"/>
      <c r="AT944" s="266"/>
      <c r="AU944" s="266"/>
      <c r="AV944" s="266"/>
    </row>
    <row r="945" spans="1:48" x14ac:dyDescent="0.3">
      <c r="A945" s="52"/>
      <c r="B945" s="54"/>
      <c r="C945" s="53"/>
      <c r="D945" s="53"/>
      <c r="E945" s="53"/>
      <c r="F945" s="57"/>
      <c r="G945" s="57"/>
      <c r="H945" s="52"/>
      <c r="I945" s="53"/>
      <c r="J945" s="53"/>
      <c r="K945" s="95"/>
      <c r="L945" s="52"/>
      <c r="M945" s="52"/>
      <c r="N945" s="54"/>
      <c r="O945" s="254" t="str" cm="1">
        <f t="array" ref="O945">IF(A945="","",INDEX(근로조건!$A$5:$Y$1048576,MATCH(A945,근로조건!$A$5:$A$1048576,0)+0,15))</f>
        <v/>
      </c>
      <c r="P945" s="255" t="str" cm="1">
        <f t="array" ref="P945">IF(A945="","",INDEX(근로조건!$A$5:$Y$1048576,MATCH(A945,근로조건!$A$5:$A$1048576,0)+0,16))</f>
        <v/>
      </c>
      <c r="Q945" s="256" t="str" cm="1">
        <f t="array" ref="Q945">IF(A945="","",INDEX(근로조건!$A$5:$ZZ$1048576,MATCH(A945,근로조건!$A$5:$A$1048576,0)+0,21))</f>
        <v/>
      </c>
      <c r="R945" s="61"/>
      <c r="S945" s="61"/>
      <c r="T945" s="61"/>
      <c r="U945" s="61"/>
      <c r="V945" s="61"/>
      <c r="W945" s="61"/>
      <c r="X945" s="61"/>
      <c r="Y945" s="61"/>
      <c r="Z945" s="260" t="str">
        <f t="shared" si="45"/>
        <v/>
      </c>
      <c r="AA945" s="260" t="str">
        <f t="shared" si="46"/>
        <v/>
      </c>
      <c r="AB945" s="260" t="str" cm="1">
        <f t="array" ref="AB945">IFERROR(IF(A945="","",INDEX(근로조건!$A$5:$Z$1048576,MATCH(A945,근로조건!$A$5:$A$1048576,0)+0,17)-INDEX(근로조건!$A$5:$Z$1048576,MATCH(A945,근로조건!$A$5:$A$1048576,0)+0,11))*B945,"")</f>
        <v/>
      </c>
      <c r="AC945" s="260" t="str">
        <f t="shared" si="47"/>
        <v/>
      </c>
      <c r="AD945" s="260" t="str" cm="1">
        <f t="array" ref="AD945">IFERROR(IF(A945="","",INDEX(근로조건!$A$5:$L$1048576,MATCH(A945,근로조건!$A$5:$A$1048576,0)+0,12))*B945,"")</f>
        <v/>
      </c>
      <c r="AE945" s="261" t="str" cm="1">
        <f t="array" ref="AE945">IF(A945="","",INDEX(근로조건!$A$5:$AF$1048576,MATCH(A945,근로조건!$A$5:$A$1048576,0)+0,13))</f>
        <v/>
      </c>
      <c r="AF945" s="262" t="str" cm="1">
        <f t="array" ref="AF945">IF(A945="","",INDEX(근로조건!$A$5:$AF$1048576,MATCH(A945,근로조건!$A$5:$A$1048576,0)+0,14))</f>
        <v/>
      </c>
      <c r="AG945" s="261" t="str" cm="1">
        <f t="array" ref="AG945">IF(A945="","",INDEX(근로조건!$A$5:$AF$1048576,MATCH(A945,근로조건!$A$5:$A$1048576,0)+0,11))</f>
        <v/>
      </c>
      <c r="AH945" s="261" t="str" cm="1">
        <f t="array" ref="AH945">IF(A945="","",INDEX(근로조건!$A$5:$AF$1048576,MATCH(A945,근로조건!$A$5:$A$1048576,0)+0,19))</f>
        <v/>
      </c>
      <c r="AI945" s="262" t="str" cm="1">
        <f t="array" ref="AI945">IF(A945="","",INDEX(근로조건!$A$5:$AF$1048576,MATCH(A945,근로조건!$A$5:$A$1048576,0)+0,17))</f>
        <v/>
      </c>
      <c r="AJ945" s="253"/>
      <c r="AK945" s="253"/>
      <c r="AL945" s="253" t="str" cm="1">
        <f t="array" ref="AL945">IF(A945="","",INDEX(근로조건!$A$5:$AF$1048576,MATCH(A945,근로조건!$A$5:$A$1048576,0)+0,20))</f>
        <v/>
      </c>
      <c r="AM945" s="253"/>
      <c r="AN945" s="253"/>
      <c r="AO945" s="253"/>
      <c r="AP945" s="260"/>
      <c r="AQ945" s="123"/>
      <c r="AR945" s="166"/>
      <c r="AS945" s="267"/>
      <c r="AT945" s="266"/>
      <c r="AU945" s="266"/>
      <c r="AV945" s="266"/>
    </row>
    <row r="946" spans="1:48" x14ac:dyDescent="0.3">
      <c r="A946" s="52"/>
      <c r="B946" s="54"/>
      <c r="C946" s="53"/>
      <c r="D946" s="53"/>
      <c r="E946" s="53"/>
      <c r="F946" s="57"/>
      <c r="G946" s="57"/>
      <c r="H946" s="52"/>
      <c r="I946" s="53"/>
      <c r="J946" s="53"/>
      <c r="K946" s="95"/>
      <c r="L946" s="52"/>
      <c r="M946" s="52"/>
      <c r="N946" s="54"/>
      <c r="O946" s="254" t="str" cm="1">
        <f t="array" ref="O946">IF(A946="","",INDEX(근로조건!$A$5:$Y$1048576,MATCH(A946,근로조건!$A$5:$A$1048576,0)+0,15))</f>
        <v/>
      </c>
      <c r="P946" s="255" t="str" cm="1">
        <f t="array" ref="P946">IF(A946="","",INDEX(근로조건!$A$5:$Y$1048576,MATCH(A946,근로조건!$A$5:$A$1048576,0)+0,16))</f>
        <v/>
      </c>
      <c r="Q946" s="256" t="str" cm="1">
        <f t="array" ref="Q946">IF(A946="","",INDEX(근로조건!$A$5:$ZZ$1048576,MATCH(A946,근로조건!$A$5:$A$1048576,0)+0,21))</f>
        <v/>
      </c>
      <c r="R946" s="61"/>
      <c r="S946" s="61"/>
      <c r="T946" s="61"/>
      <c r="U946" s="61"/>
      <c r="V946" s="61"/>
      <c r="W946" s="61"/>
      <c r="X946" s="61"/>
      <c r="Y946" s="61"/>
      <c r="Z946" s="260" t="str">
        <f t="shared" si="45"/>
        <v/>
      </c>
      <c r="AA946" s="260" t="str">
        <f t="shared" si="46"/>
        <v/>
      </c>
      <c r="AB946" s="260" t="str" cm="1">
        <f t="array" ref="AB946">IFERROR(IF(A946="","",INDEX(근로조건!$A$5:$Z$1048576,MATCH(A946,근로조건!$A$5:$A$1048576,0)+0,17)-INDEX(근로조건!$A$5:$Z$1048576,MATCH(A946,근로조건!$A$5:$A$1048576,0)+0,11))*B946,"")</f>
        <v/>
      </c>
      <c r="AC946" s="260" t="str">
        <f t="shared" si="47"/>
        <v/>
      </c>
      <c r="AD946" s="260" t="str" cm="1">
        <f t="array" ref="AD946">IFERROR(IF(A946="","",INDEX(근로조건!$A$5:$L$1048576,MATCH(A946,근로조건!$A$5:$A$1048576,0)+0,12))*B946,"")</f>
        <v/>
      </c>
      <c r="AE946" s="261" t="str" cm="1">
        <f t="array" ref="AE946">IF(A946="","",INDEX(근로조건!$A$5:$AF$1048576,MATCH(A946,근로조건!$A$5:$A$1048576,0)+0,13))</f>
        <v/>
      </c>
      <c r="AF946" s="262" t="str" cm="1">
        <f t="array" ref="AF946">IF(A946="","",INDEX(근로조건!$A$5:$AF$1048576,MATCH(A946,근로조건!$A$5:$A$1048576,0)+0,14))</f>
        <v/>
      </c>
      <c r="AG946" s="261" t="str" cm="1">
        <f t="array" ref="AG946">IF(A946="","",INDEX(근로조건!$A$5:$AF$1048576,MATCH(A946,근로조건!$A$5:$A$1048576,0)+0,11))</f>
        <v/>
      </c>
      <c r="AH946" s="261" t="str" cm="1">
        <f t="array" ref="AH946">IF(A946="","",INDEX(근로조건!$A$5:$AF$1048576,MATCH(A946,근로조건!$A$5:$A$1048576,0)+0,19))</f>
        <v/>
      </c>
      <c r="AI946" s="262" t="str" cm="1">
        <f t="array" ref="AI946">IF(A946="","",INDEX(근로조건!$A$5:$AF$1048576,MATCH(A946,근로조건!$A$5:$A$1048576,0)+0,17))</f>
        <v/>
      </c>
      <c r="AJ946" s="253"/>
      <c r="AK946" s="253"/>
      <c r="AL946" s="253" t="str" cm="1">
        <f t="array" ref="AL946">IF(A946="","",INDEX(근로조건!$A$5:$AF$1048576,MATCH(A946,근로조건!$A$5:$A$1048576,0)+0,20))</f>
        <v/>
      </c>
      <c r="AM946" s="253"/>
      <c r="AN946" s="253"/>
      <c r="AO946" s="253"/>
      <c r="AP946" s="260"/>
      <c r="AQ946" s="123"/>
      <c r="AR946" s="166"/>
      <c r="AS946" s="267"/>
      <c r="AT946" s="266"/>
      <c r="AU946" s="266"/>
      <c r="AV946" s="266"/>
    </row>
    <row r="947" spans="1:48" x14ac:dyDescent="0.3">
      <c r="A947" s="52"/>
      <c r="B947" s="54"/>
      <c r="C947" s="53"/>
      <c r="D947" s="53"/>
      <c r="E947" s="53"/>
      <c r="F947" s="57"/>
      <c r="G947" s="57"/>
      <c r="H947" s="52"/>
      <c r="I947" s="53"/>
      <c r="J947" s="53"/>
      <c r="K947" s="95"/>
      <c r="L947" s="52"/>
      <c r="M947" s="52"/>
      <c r="N947" s="54"/>
      <c r="O947" s="254" t="str" cm="1">
        <f t="array" ref="O947">IF(A947="","",INDEX(근로조건!$A$5:$Y$1048576,MATCH(A947,근로조건!$A$5:$A$1048576,0)+0,15))</f>
        <v/>
      </c>
      <c r="P947" s="255" t="str" cm="1">
        <f t="array" ref="P947">IF(A947="","",INDEX(근로조건!$A$5:$Y$1048576,MATCH(A947,근로조건!$A$5:$A$1048576,0)+0,16))</f>
        <v/>
      </c>
      <c r="Q947" s="256" t="str" cm="1">
        <f t="array" ref="Q947">IF(A947="","",INDEX(근로조건!$A$5:$ZZ$1048576,MATCH(A947,근로조건!$A$5:$A$1048576,0)+0,21))</f>
        <v/>
      </c>
      <c r="R947" s="61"/>
      <c r="S947" s="61"/>
      <c r="T947" s="61"/>
      <c r="U947" s="61"/>
      <c r="V947" s="61"/>
      <c r="W947" s="61"/>
      <c r="X947" s="61"/>
      <c r="Y947" s="61"/>
      <c r="Z947" s="260" t="str">
        <f t="shared" si="45"/>
        <v/>
      </c>
      <c r="AA947" s="260" t="str">
        <f t="shared" si="46"/>
        <v/>
      </c>
      <c r="AB947" s="260" t="str" cm="1">
        <f t="array" ref="AB947">IFERROR(IF(A947="","",INDEX(근로조건!$A$5:$Z$1048576,MATCH(A947,근로조건!$A$5:$A$1048576,0)+0,17)-INDEX(근로조건!$A$5:$Z$1048576,MATCH(A947,근로조건!$A$5:$A$1048576,0)+0,11))*B947,"")</f>
        <v/>
      </c>
      <c r="AC947" s="260" t="str">
        <f t="shared" si="47"/>
        <v/>
      </c>
      <c r="AD947" s="260" t="str" cm="1">
        <f t="array" ref="AD947">IFERROR(IF(A947="","",INDEX(근로조건!$A$5:$L$1048576,MATCH(A947,근로조건!$A$5:$A$1048576,0)+0,12))*B947,"")</f>
        <v/>
      </c>
      <c r="AE947" s="261" t="str" cm="1">
        <f t="array" ref="AE947">IF(A947="","",INDEX(근로조건!$A$5:$AF$1048576,MATCH(A947,근로조건!$A$5:$A$1048576,0)+0,13))</f>
        <v/>
      </c>
      <c r="AF947" s="262" t="str" cm="1">
        <f t="array" ref="AF947">IF(A947="","",INDEX(근로조건!$A$5:$AF$1048576,MATCH(A947,근로조건!$A$5:$A$1048576,0)+0,14))</f>
        <v/>
      </c>
      <c r="AG947" s="261" t="str" cm="1">
        <f t="array" ref="AG947">IF(A947="","",INDEX(근로조건!$A$5:$AF$1048576,MATCH(A947,근로조건!$A$5:$A$1048576,0)+0,11))</f>
        <v/>
      </c>
      <c r="AH947" s="261" t="str" cm="1">
        <f t="array" ref="AH947">IF(A947="","",INDEX(근로조건!$A$5:$AF$1048576,MATCH(A947,근로조건!$A$5:$A$1048576,0)+0,19))</f>
        <v/>
      </c>
      <c r="AI947" s="262" t="str" cm="1">
        <f t="array" ref="AI947">IF(A947="","",INDEX(근로조건!$A$5:$AF$1048576,MATCH(A947,근로조건!$A$5:$A$1048576,0)+0,17))</f>
        <v/>
      </c>
      <c r="AJ947" s="253"/>
      <c r="AK947" s="253"/>
      <c r="AL947" s="253" t="str" cm="1">
        <f t="array" ref="AL947">IF(A947="","",INDEX(근로조건!$A$5:$AF$1048576,MATCH(A947,근로조건!$A$5:$A$1048576,0)+0,20))</f>
        <v/>
      </c>
      <c r="AM947" s="253"/>
      <c r="AN947" s="253"/>
      <c r="AO947" s="253"/>
      <c r="AP947" s="260"/>
      <c r="AQ947" s="123"/>
      <c r="AR947" s="166"/>
      <c r="AS947" s="267"/>
      <c r="AT947" s="266"/>
      <c r="AU947" s="266"/>
      <c r="AV947" s="266"/>
    </row>
    <row r="948" spans="1:48" x14ac:dyDescent="0.3">
      <c r="A948" s="52"/>
      <c r="B948" s="54"/>
      <c r="C948" s="53"/>
      <c r="D948" s="53"/>
      <c r="E948" s="53"/>
      <c r="F948" s="57"/>
      <c r="G948" s="57"/>
      <c r="H948" s="52"/>
      <c r="I948" s="53"/>
      <c r="J948" s="53"/>
      <c r="K948" s="95"/>
      <c r="L948" s="52"/>
      <c r="M948" s="52"/>
      <c r="N948" s="54"/>
      <c r="O948" s="254" t="str" cm="1">
        <f t="array" ref="O948">IF(A948="","",INDEX(근로조건!$A$5:$Y$1048576,MATCH(A948,근로조건!$A$5:$A$1048576,0)+0,15))</f>
        <v/>
      </c>
      <c r="P948" s="255" t="str" cm="1">
        <f t="array" ref="P948">IF(A948="","",INDEX(근로조건!$A$5:$Y$1048576,MATCH(A948,근로조건!$A$5:$A$1048576,0)+0,16))</f>
        <v/>
      </c>
      <c r="Q948" s="256" t="str" cm="1">
        <f t="array" ref="Q948">IF(A948="","",INDEX(근로조건!$A$5:$ZZ$1048576,MATCH(A948,근로조건!$A$5:$A$1048576,0)+0,21))</f>
        <v/>
      </c>
      <c r="R948" s="61"/>
      <c r="S948" s="61"/>
      <c r="T948" s="61"/>
      <c r="U948" s="61"/>
      <c r="V948" s="61"/>
      <c r="W948" s="61"/>
      <c r="X948" s="61"/>
      <c r="Y948" s="61"/>
      <c r="Z948" s="260" t="str">
        <f t="shared" si="45"/>
        <v/>
      </c>
      <c r="AA948" s="260" t="str">
        <f t="shared" si="46"/>
        <v/>
      </c>
      <c r="AB948" s="260" t="str" cm="1">
        <f t="array" ref="AB948">IFERROR(IF(A948="","",INDEX(근로조건!$A$5:$Z$1048576,MATCH(A948,근로조건!$A$5:$A$1048576,0)+0,17)-INDEX(근로조건!$A$5:$Z$1048576,MATCH(A948,근로조건!$A$5:$A$1048576,0)+0,11))*B948,"")</f>
        <v/>
      </c>
      <c r="AC948" s="260" t="str">
        <f t="shared" si="47"/>
        <v/>
      </c>
      <c r="AD948" s="260" t="str" cm="1">
        <f t="array" ref="AD948">IFERROR(IF(A948="","",INDEX(근로조건!$A$5:$L$1048576,MATCH(A948,근로조건!$A$5:$A$1048576,0)+0,12))*B948,"")</f>
        <v/>
      </c>
      <c r="AE948" s="261" t="str" cm="1">
        <f t="array" ref="AE948">IF(A948="","",INDEX(근로조건!$A$5:$AF$1048576,MATCH(A948,근로조건!$A$5:$A$1048576,0)+0,13))</f>
        <v/>
      </c>
      <c r="AF948" s="262" t="str" cm="1">
        <f t="array" ref="AF948">IF(A948="","",INDEX(근로조건!$A$5:$AF$1048576,MATCH(A948,근로조건!$A$5:$A$1048576,0)+0,14))</f>
        <v/>
      </c>
      <c r="AG948" s="261" t="str" cm="1">
        <f t="array" ref="AG948">IF(A948="","",INDEX(근로조건!$A$5:$AF$1048576,MATCH(A948,근로조건!$A$5:$A$1048576,0)+0,11))</f>
        <v/>
      </c>
      <c r="AH948" s="261" t="str" cm="1">
        <f t="array" ref="AH948">IF(A948="","",INDEX(근로조건!$A$5:$AF$1048576,MATCH(A948,근로조건!$A$5:$A$1048576,0)+0,19))</f>
        <v/>
      </c>
      <c r="AI948" s="262" t="str" cm="1">
        <f t="array" ref="AI948">IF(A948="","",INDEX(근로조건!$A$5:$AF$1048576,MATCH(A948,근로조건!$A$5:$A$1048576,0)+0,17))</f>
        <v/>
      </c>
      <c r="AJ948" s="253"/>
      <c r="AK948" s="253"/>
      <c r="AL948" s="253" t="str" cm="1">
        <f t="array" ref="AL948">IF(A948="","",INDEX(근로조건!$A$5:$AF$1048576,MATCH(A948,근로조건!$A$5:$A$1048576,0)+0,20))</f>
        <v/>
      </c>
      <c r="AM948" s="253"/>
      <c r="AN948" s="253"/>
      <c r="AO948" s="253"/>
      <c r="AP948" s="260"/>
      <c r="AQ948" s="123"/>
      <c r="AR948" s="166"/>
      <c r="AS948" s="267"/>
      <c r="AT948" s="266"/>
      <c r="AU948" s="266"/>
      <c r="AV948" s="266"/>
    </row>
    <row r="949" spans="1:48" x14ac:dyDescent="0.3">
      <c r="A949" s="52"/>
      <c r="B949" s="54"/>
      <c r="C949" s="53"/>
      <c r="D949" s="53"/>
      <c r="E949" s="53"/>
      <c r="F949" s="57"/>
      <c r="G949" s="57"/>
      <c r="H949" s="52"/>
      <c r="I949" s="53"/>
      <c r="J949" s="53"/>
      <c r="K949" s="95"/>
      <c r="L949" s="52"/>
      <c r="M949" s="52"/>
      <c r="N949" s="54"/>
      <c r="O949" s="254" t="str" cm="1">
        <f t="array" ref="O949">IF(A949="","",INDEX(근로조건!$A$5:$Y$1048576,MATCH(A949,근로조건!$A$5:$A$1048576,0)+0,15))</f>
        <v/>
      </c>
      <c r="P949" s="255" t="str" cm="1">
        <f t="array" ref="P949">IF(A949="","",INDEX(근로조건!$A$5:$Y$1048576,MATCH(A949,근로조건!$A$5:$A$1048576,0)+0,16))</f>
        <v/>
      </c>
      <c r="Q949" s="256" t="str" cm="1">
        <f t="array" ref="Q949">IF(A949="","",INDEX(근로조건!$A$5:$ZZ$1048576,MATCH(A949,근로조건!$A$5:$A$1048576,0)+0,21))</f>
        <v/>
      </c>
      <c r="R949" s="61"/>
      <c r="S949" s="61"/>
      <c r="T949" s="61"/>
      <c r="U949" s="61"/>
      <c r="V949" s="61"/>
      <c r="W949" s="61"/>
      <c r="X949" s="61"/>
      <c r="Y949" s="61"/>
      <c r="Z949" s="260" t="str">
        <f t="shared" si="45"/>
        <v/>
      </c>
      <c r="AA949" s="260" t="str">
        <f t="shared" si="46"/>
        <v/>
      </c>
      <c r="AB949" s="260" t="str" cm="1">
        <f t="array" ref="AB949">IFERROR(IF(A949="","",INDEX(근로조건!$A$5:$Z$1048576,MATCH(A949,근로조건!$A$5:$A$1048576,0)+0,17)-INDEX(근로조건!$A$5:$Z$1048576,MATCH(A949,근로조건!$A$5:$A$1048576,0)+0,11))*B949,"")</f>
        <v/>
      </c>
      <c r="AC949" s="260" t="str">
        <f t="shared" si="47"/>
        <v/>
      </c>
      <c r="AD949" s="260" t="str" cm="1">
        <f t="array" ref="AD949">IFERROR(IF(A949="","",INDEX(근로조건!$A$5:$L$1048576,MATCH(A949,근로조건!$A$5:$A$1048576,0)+0,12))*B949,"")</f>
        <v/>
      </c>
      <c r="AE949" s="261" t="str" cm="1">
        <f t="array" ref="AE949">IF(A949="","",INDEX(근로조건!$A$5:$AF$1048576,MATCH(A949,근로조건!$A$5:$A$1048576,0)+0,13))</f>
        <v/>
      </c>
      <c r="AF949" s="262" t="str" cm="1">
        <f t="array" ref="AF949">IF(A949="","",INDEX(근로조건!$A$5:$AF$1048576,MATCH(A949,근로조건!$A$5:$A$1048576,0)+0,14))</f>
        <v/>
      </c>
      <c r="AG949" s="261" t="str" cm="1">
        <f t="array" ref="AG949">IF(A949="","",INDEX(근로조건!$A$5:$AF$1048576,MATCH(A949,근로조건!$A$5:$A$1048576,0)+0,11))</f>
        <v/>
      </c>
      <c r="AH949" s="261" t="str" cm="1">
        <f t="array" ref="AH949">IF(A949="","",INDEX(근로조건!$A$5:$AF$1048576,MATCH(A949,근로조건!$A$5:$A$1048576,0)+0,19))</f>
        <v/>
      </c>
      <c r="AI949" s="262" t="str" cm="1">
        <f t="array" ref="AI949">IF(A949="","",INDEX(근로조건!$A$5:$AF$1048576,MATCH(A949,근로조건!$A$5:$A$1048576,0)+0,17))</f>
        <v/>
      </c>
      <c r="AJ949" s="253"/>
      <c r="AK949" s="253"/>
      <c r="AL949" s="253" t="str" cm="1">
        <f t="array" ref="AL949">IF(A949="","",INDEX(근로조건!$A$5:$AF$1048576,MATCH(A949,근로조건!$A$5:$A$1048576,0)+0,20))</f>
        <v/>
      </c>
      <c r="AM949" s="253"/>
      <c r="AN949" s="253"/>
      <c r="AO949" s="253"/>
      <c r="AP949" s="260"/>
      <c r="AQ949" s="123"/>
      <c r="AR949" s="166"/>
      <c r="AS949" s="267"/>
      <c r="AT949" s="266"/>
      <c r="AU949" s="266"/>
      <c r="AV949" s="266"/>
    </row>
    <row r="950" spans="1:48" x14ac:dyDescent="0.3">
      <c r="A950" s="52"/>
      <c r="B950" s="54"/>
      <c r="C950" s="53"/>
      <c r="D950" s="53"/>
      <c r="E950" s="53"/>
      <c r="F950" s="57"/>
      <c r="G950" s="57"/>
      <c r="H950" s="52"/>
      <c r="I950" s="53"/>
      <c r="J950" s="53"/>
      <c r="K950" s="95"/>
      <c r="L950" s="52"/>
      <c r="M950" s="52"/>
      <c r="N950" s="54"/>
      <c r="O950" s="254" t="str" cm="1">
        <f t="array" ref="O950">IF(A950="","",INDEX(근로조건!$A$5:$Y$1048576,MATCH(A950,근로조건!$A$5:$A$1048576,0)+0,15))</f>
        <v/>
      </c>
      <c r="P950" s="255" t="str" cm="1">
        <f t="array" ref="P950">IF(A950="","",INDEX(근로조건!$A$5:$Y$1048576,MATCH(A950,근로조건!$A$5:$A$1048576,0)+0,16))</f>
        <v/>
      </c>
      <c r="Q950" s="256" t="str" cm="1">
        <f t="array" ref="Q950">IF(A950="","",INDEX(근로조건!$A$5:$ZZ$1048576,MATCH(A950,근로조건!$A$5:$A$1048576,0)+0,21))</f>
        <v/>
      </c>
      <c r="R950" s="61"/>
      <c r="S950" s="61"/>
      <c r="T950" s="61"/>
      <c r="U950" s="61"/>
      <c r="V950" s="61"/>
      <c r="W950" s="61"/>
      <c r="X950" s="61"/>
      <c r="Y950" s="61"/>
      <c r="Z950" s="260" t="str">
        <f t="shared" si="45"/>
        <v/>
      </c>
      <c r="AA950" s="260" t="str">
        <f t="shared" si="46"/>
        <v/>
      </c>
      <c r="AB950" s="260" t="str" cm="1">
        <f t="array" ref="AB950">IFERROR(IF(A950="","",INDEX(근로조건!$A$5:$Z$1048576,MATCH(A950,근로조건!$A$5:$A$1048576,0)+0,17)-INDEX(근로조건!$A$5:$Z$1048576,MATCH(A950,근로조건!$A$5:$A$1048576,0)+0,11))*B950,"")</f>
        <v/>
      </c>
      <c r="AC950" s="260" t="str">
        <f t="shared" si="47"/>
        <v/>
      </c>
      <c r="AD950" s="260" t="str" cm="1">
        <f t="array" ref="AD950">IFERROR(IF(A950="","",INDEX(근로조건!$A$5:$L$1048576,MATCH(A950,근로조건!$A$5:$A$1048576,0)+0,12))*B950,"")</f>
        <v/>
      </c>
      <c r="AE950" s="261" t="str" cm="1">
        <f t="array" ref="AE950">IF(A950="","",INDEX(근로조건!$A$5:$AF$1048576,MATCH(A950,근로조건!$A$5:$A$1048576,0)+0,13))</f>
        <v/>
      </c>
      <c r="AF950" s="262" t="str" cm="1">
        <f t="array" ref="AF950">IF(A950="","",INDEX(근로조건!$A$5:$AF$1048576,MATCH(A950,근로조건!$A$5:$A$1048576,0)+0,14))</f>
        <v/>
      </c>
      <c r="AG950" s="261" t="str" cm="1">
        <f t="array" ref="AG950">IF(A950="","",INDEX(근로조건!$A$5:$AF$1048576,MATCH(A950,근로조건!$A$5:$A$1048576,0)+0,11))</f>
        <v/>
      </c>
      <c r="AH950" s="261" t="str" cm="1">
        <f t="array" ref="AH950">IF(A950="","",INDEX(근로조건!$A$5:$AF$1048576,MATCH(A950,근로조건!$A$5:$A$1048576,0)+0,19))</f>
        <v/>
      </c>
      <c r="AI950" s="262" t="str" cm="1">
        <f t="array" ref="AI950">IF(A950="","",INDEX(근로조건!$A$5:$AF$1048576,MATCH(A950,근로조건!$A$5:$A$1048576,0)+0,17))</f>
        <v/>
      </c>
      <c r="AJ950" s="253"/>
      <c r="AK950" s="253"/>
      <c r="AL950" s="253" t="str" cm="1">
        <f t="array" ref="AL950">IF(A950="","",INDEX(근로조건!$A$5:$AF$1048576,MATCH(A950,근로조건!$A$5:$A$1048576,0)+0,20))</f>
        <v/>
      </c>
      <c r="AM950" s="253"/>
      <c r="AN950" s="253"/>
      <c r="AO950" s="253"/>
      <c r="AP950" s="260"/>
      <c r="AQ950" s="123"/>
      <c r="AR950" s="166"/>
      <c r="AS950" s="267"/>
      <c r="AT950" s="266"/>
      <c r="AU950" s="266"/>
      <c r="AV950" s="266"/>
    </row>
    <row r="951" spans="1:48" x14ac:dyDescent="0.3">
      <c r="A951" s="52"/>
      <c r="B951" s="54"/>
      <c r="C951" s="53"/>
      <c r="D951" s="53"/>
      <c r="E951" s="53"/>
      <c r="F951" s="57"/>
      <c r="G951" s="57"/>
      <c r="H951" s="52"/>
      <c r="I951" s="53"/>
      <c r="J951" s="53"/>
      <c r="K951" s="95"/>
      <c r="L951" s="52"/>
      <c r="M951" s="52"/>
      <c r="N951" s="54"/>
      <c r="O951" s="254" t="str" cm="1">
        <f t="array" ref="O951">IF(A951="","",INDEX(근로조건!$A$5:$Y$1048576,MATCH(A951,근로조건!$A$5:$A$1048576,0)+0,15))</f>
        <v/>
      </c>
      <c r="P951" s="255" t="str" cm="1">
        <f t="array" ref="P951">IF(A951="","",INDEX(근로조건!$A$5:$Y$1048576,MATCH(A951,근로조건!$A$5:$A$1048576,0)+0,16))</f>
        <v/>
      </c>
      <c r="Q951" s="256" t="str" cm="1">
        <f t="array" ref="Q951">IF(A951="","",INDEX(근로조건!$A$5:$ZZ$1048576,MATCH(A951,근로조건!$A$5:$A$1048576,0)+0,21))</f>
        <v/>
      </c>
      <c r="R951" s="61"/>
      <c r="S951" s="61"/>
      <c r="T951" s="61"/>
      <c r="U951" s="61"/>
      <c r="V951" s="61"/>
      <c r="W951" s="61"/>
      <c r="X951" s="61"/>
      <c r="Y951" s="61"/>
      <c r="Z951" s="260" t="str">
        <f t="shared" si="45"/>
        <v/>
      </c>
      <c r="AA951" s="260" t="str">
        <f t="shared" si="46"/>
        <v/>
      </c>
      <c r="AB951" s="260" t="str" cm="1">
        <f t="array" ref="AB951">IFERROR(IF(A951="","",INDEX(근로조건!$A$5:$Z$1048576,MATCH(A951,근로조건!$A$5:$A$1048576,0)+0,17)-INDEX(근로조건!$A$5:$Z$1048576,MATCH(A951,근로조건!$A$5:$A$1048576,0)+0,11))*B951,"")</f>
        <v/>
      </c>
      <c r="AC951" s="260" t="str">
        <f t="shared" si="47"/>
        <v/>
      </c>
      <c r="AD951" s="260" t="str" cm="1">
        <f t="array" ref="AD951">IFERROR(IF(A951="","",INDEX(근로조건!$A$5:$L$1048576,MATCH(A951,근로조건!$A$5:$A$1048576,0)+0,12))*B951,"")</f>
        <v/>
      </c>
      <c r="AE951" s="261" t="str" cm="1">
        <f t="array" ref="AE951">IF(A951="","",INDEX(근로조건!$A$5:$AF$1048576,MATCH(A951,근로조건!$A$5:$A$1048576,0)+0,13))</f>
        <v/>
      </c>
      <c r="AF951" s="262" t="str" cm="1">
        <f t="array" ref="AF951">IF(A951="","",INDEX(근로조건!$A$5:$AF$1048576,MATCH(A951,근로조건!$A$5:$A$1048576,0)+0,14))</f>
        <v/>
      </c>
      <c r="AG951" s="261" t="str" cm="1">
        <f t="array" ref="AG951">IF(A951="","",INDEX(근로조건!$A$5:$AF$1048576,MATCH(A951,근로조건!$A$5:$A$1048576,0)+0,11))</f>
        <v/>
      </c>
      <c r="AH951" s="261" t="str" cm="1">
        <f t="array" ref="AH951">IF(A951="","",INDEX(근로조건!$A$5:$AF$1048576,MATCH(A951,근로조건!$A$5:$A$1048576,0)+0,19))</f>
        <v/>
      </c>
      <c r="AI951" s="262" t="str" cm="1">
        <f t="array" ref="AI951">IF(A951="","",INDEX(근로조건!$A$5:$AF$1048576,MATCH(A951,근로조건!$A$5:$A$1048576,0)+0,17))</f>
        <v/>
      </c>
      <c r="AJ951" s="253"/>
      <c r="AK951" s="253"/>
      <c r="AL951" s="253" t="str" cm="1">
        <f t="array" ref="AL951">IF(A951="","",INDEX(근로조건!$A$5:$AF$1048576,MATCH(A951,근로조건!$A$5:$A$1048576,0)+0,20))</f>
        <v/>
      </c>
      <c r="AM951" s="253"/>
      <c r="AN951" s="253"/>
      <c r="AO951" s="253"/>
      <c r="AP951" s="260"/>
      <c r="AQ951" s="123"/>
      <c r="AR951" s="166"/>
      <c r="AS951" s="267"/>
      <c r="AT951" s="266"/>
      <c r="AU951" s="266"/>
      <c r="AV951" s="266"/>
    </row>
    <row r="952" spans="1:48" x14ac:dyDescent="0.3">
      <c r="A952" s="52"/>
      <c r="B952" s="54"/>
      <c r="C952" s="53"/>
      <c r="D952" s="53"/>
      <c r="E952" s="53"/>
      <c r="F952" s="57"/>
      <c r="G952" s="57"/>
      <c r="H952" s="52"/>
      <c r="I952" s="53"/>
      <c r="J952" s="53"/>
      <c r="K952" s="95"/>
      <c r="L952" s="52"/>
      <c r="M952" s="52"/>
      <c r="N952" s="54"/>
      <c r="O952" s="254" t="str" cm="1">
        <f t="array" ref="O952">IF(A952="","",INDEX(근로조건!$A$5:$Y$1048576,MATCH(A952,근로조건!$A$5:$A$1048576,0)+0,15))</f>
        <v/>
      </c>
      <c r="P952" s="255" t="str" cm="1">
        <f t="array" ref="P952">IF(A952="","",INDEX(근로조건!$A$5:$Y$1048576,MATCH(A952,근로조건!$A$5:$A$1048576,0)+0,16))</f>
        <v/>
      </c>
      <c r="Q952" s="256" t="str" cm="1">
        <f t="array" ref="Q952">IF(A952="","",INDEX(근로조건!$A$5:$ZZ$1048576,MATCH(A952,근로조건!$A$5:$A$1048576,0)+0,21))</f>
        <v/>
      </c>
      <c r="R952" s="61"/>
      <c r="S952" s="61"/>
      <c r="T952" s="61"/>
      <c r="U952" s="61"/>
      <c r="V952" s="61"/>
      <c r="W952" s="61"/>
      <c r="X952" s="61"/>
      <c r="Y952" s="61"/>
      <c r="Z952" s="260" t="str">
        <f t="shared" si="45"/>
        <v/>
      </c>
      <c r="AA952" s="260" t="str">
        <f t="shared" si="46"/>
        <v/>
      </c>
      <c r="AB952" s="260" t="str" cm="1">
        <f t="array" ref="AB952">IFERROR(IF(A952="","",INDEX(근로조건!$A$5:$Z$1048576,MATCH(A952,근로조건!$A$5:$A$1048576,0)+0,17)-INDEX(근로조건!$A$5:$Z$1048576,MATCH(A952,근로조건!$A$5:$A$1048576,0)+0,11))*B952,"")</f>
        <v/>
      </c>
      <c r="AC952" s="260" t="str">
        <f t="shared" si="47"/>
        <v/>
      </c>
      <c r="AD952" s="260" t="str" cm="1">
        <f t="array" ref="AD952">IFERROR(IF(A952="","",INDEX(근로조건!$A$5:$L$1048576,MATCH(A952,근로조건!$A$5:$A$1048576,0)+0,12))*B952,"")</f>
        <v/>
      </c>
      <c r="AE952" s="261" t="str" cm="1">
        <f t="array" ref="AE952">IF(A952="","",INDEX(근로조건!$A$5:$AF$1048576,MATCH(A952,근로조건!$A$5:$A$1048576,0)+0,13))</f>
        <v/>
      </c>
      <c r="AF952" s="262" t="str" cm="1">
        <f t="array" ref="AF952">IF(A952="","",INDEX(근로조건!$A$5:$AF$1048576,MATCH(A952,근로조건!$A$5:$A$1048576,0)+0,14))</f>
        <v/>
      </c>
      <c r="AG952" s="261" t="str" cm="1">
        <f t="array" ref="AG952">IF(A952="","",INDEX(근로조건!$A$5:$AF$1048576,MATCH(A952,근로조건!$A$5:$A$1048576,0)+0,11))</f>
        <v/>
      </c>
      <c r="AH952" s="261" t="str" cm="1">
        <f t="array" ref="AH952">IF(A952="","",INDEX(근로조건!$A$5:$AF$1048576,MATCH(A952,근로조건!$A$5:$A$1048576,0)+0,19))</f>
        <v/>
      </c>
      <c r="AI952" s="262" t="str" cm="1">
        <f t="array" ref="AI952">IF(A952="","",INDEX(근로조건!$A$5:$AF$1048576,MATCH(A952,근로조건!$A$5:$A$1048576,0)+0,17))</f>
        <v/>
      </c>
      <c r="AJ952" s="253"/>
      <c r="AK952" s="253"/>
      <c r="AL952" s="253" t="str" cm="1">
        <f t="array" ref="AL952">IF(A952="","",INDEX(근로조건!$A$5:$AF$1048576,MATCH(A952,근로조건!$A$5:$A$1048576,0)+0,20))</f>
        <v/>
      </c>
      <c r="AM952" s="253"/>
      <c r="AN952" s="253"/>
      <c r="AO952" s="253"/>
      <c r="AP952" s="260"/>
      <c r="AQ952" s="123"/>
      <c r="AR952" s="166"/>
      <c r="AS952" s="267"/>
      <c r="AT952" s="266"/>
      <c r="AU952" s="266"/>
      <c r="AV952" s="266"/>
    </row>
    <row r="953" spans="1:48" x14ac:dyDescent="0.3">
      <c r="A953" s="52"/>
      <c r="B953" s="54"/>
      <c r="C953" s="53"/>
      <c r="D953" s="53"/>
      <c r="E953" s="53"/>
      <c r="F953" s="57"/>
      <c r="G953" s="57"/>
      <c r="H953" s="52"/>
      <c r="I953" s="53"/>
      <c r="J953" s="53"/>
      <c r="K953" s="95"/>
      <c r="L953" s="52"/>
      <c r="M953" s="52"/>
      <c r="N953" s="54"/>
      <c r="O953" s="254" t="str" cm="1">
        <f t="array" ref="O953">IF(A953="","",INDEX(근로조건!$A$5:$Y$1048576,MATCH(A953,근로조건!$A$5:$A$1048576,0)+0,15))</f>
        <v/>
      </c>
      <c r="P953" s="255" t="str" cm="1">
        <f t="array" ref="P953">IF(A953="","",INDEX(근로조건!$A$5:$Y$1048576,MATCH(A953,근로조건!$A$5:$A$1048576,0)+0,16))</f>
        <v/>
      </c>
      <c r="Q953" s="256" t="str" cm="1">
        <f t="array" ref="Q953">IF(A953="","",INDEX(근로조건!$A$5:$ZZ$1048576,MATCH(A953,근로조건!$A$5:$A$1048576,0)+0,21))</f>
        <v/>
      </c>
      <c r="R953" s="61"/>
      <c r="S953" s="61"/>
      <c r="T953" s="61"/>
      <c r="U953" s="61"/>
      <c r="V953" s="61"/>
      <c r="W953" s="61"/>
      <c r="X953" s="61"/>
      <c r="Y953" s="61"/>
      <c r="Z953" s="260" t="str">
        <f t="shared" si="45"/>
        <v/>
      </c>
      <c r="AA953" s="260" t="str">
        <f t="shared" si="46"/>
        <v/>
      </c>
      <c r="AB953" s="260" t="str" cm="1">
        <f t="array" ref="AB953">IFERROR(IF(A953="","",INDEX(근로조건!$A$5:$Z$1048576,MATCH(A953,근로조건!$A$5:$A$1048576,0)+0,17)-INDEX(근로조건!$A$5:$Z$1048576,MATCH(A953,근로조건!$A$5:$A$1048576,0)+0,11))*B953,"")</f>
        <v/>
      </c>
      <c r="AC953" s="260" t="str">
        <f t="shared" si="47"/>
        <v/>
      </c>
      <c r="AD953" s="260" t="str" cm="1">
        <f t="array" ref="AD953">IFERROR(IF(A953="","",INDEX(근로조건!$A$5:$L$1048576,MATCH(A953,근로조건!$A$5:$A$1048576,0)+0,12))*B953,"")</f>
        <v/>
      </c>
      <c r="AE953" s="261" t="str" cm="1">
        <f t="array" ref="AE953">IF(A953="","",INDEX(근로조건!$A$5:$AF$1048576,MATCH(A953,근로조건!$A$5:$A$1048576,0)+0,13))</f>
        <v/>
      </c>
      <c r="AF953" s="262" t="str" cm="1">
        <f t="array" ref="AF953">IF(A953="","",INDEX(근로조건!$A$5:$AF$1048576,MATCH(A953,근로조건!$A$5:$A$1048576,0)+0,14))</f>
        <v/>
      </c>
      <c r="AG953" s="261" t="str" cm="1">
        <f t="array" ref="AG953">IF(A953="","",INDEX(근로조건!$A$5:$AF$1048576,MATCH(A953,근로조건!$A$5:$A$1048576,0)+0,11))</f>
        <v/>
      </c>
      <c r="AH953" s="261" t="str" cm="1">
        <f t="array" ref="AH953">IF(A953="","",INDEX(근로조건!$A$5:$AF$1048576,MATCH(A953,근로조건!$A$5:$A$1048576,0)+0,19))</f>
        <v/>
      </c>
      <c r="AI953" s="262" t="str" cm="1">
        <f t="array" ref="AI953">IF(A953="","",INDEX(근로조건!$A$5:$AF$1048576,MATCH(A953,근로조건!$A$5:$A$1048576,0)+0,17))</f>
        <v/>
      </c>
      <c r="AJ953" s="253"/>
      <c r="AK953" s="253"/>
      <c r="AL953" s="253" t="str" cm="1">
        <f t="array" ref="AL953">IF(A953="","",INDEX(근로조건!$A$5:$AF$1048576,MATCH(A953,근로조건!$A$5:$A$1048576,0)+0,20))</f>
        <v/>
      </c>
      <c r="AM953" s="253"/>
      <c r="AN953" s="253"/>
      <c r="AO953" s="253"/>
      <c r="AP953" s="260"/>
      <c r="AQ953" s="123"/>
      <c r="AR953" s="166"/>
      <c r="AS953" s="267"/>
      <c r="AT953" s="266"/>
      <c r="AU953" s="266"/>
      <c r="AV953" s="266"/>
    </row>
    <row r="954" spans="1:48" x14ac:dyDescent="0.3">
      <c r="A954" s="52"/>
      <c r="B954" s="54"/>
      <c r="C954" s="53"/>
      <c r="D954" s="53"/>
      <c r="E954" s="53"/>
      <c r="F954" s="57"/>
      <c r="G954" s="57"/>
      <c r="H954" s="52"/>
      <c r="I954" s="53"/>
      <c r="J954" s="53"/>
      <c r="K954" s="95"/>
      <c r="L954" s="52"/>
      <c r="M954" s="52"/>
      <c r="N954" s="54"/>
      <c r="O954" s="254" t="str" cm="1">
        <f t="array" ref="O954">IF(A954="","",INDEX(근로조건!$A$5:$Y$1048576,MATCH(A954,근로조건!$A$5:$A$1048576,0)+0,15))</f>
        <v/>
      </c>
      <c r="P954" s="255" t="str" cm="1">
        <f t="array" ref="P954">IF(A954="","",INDEX(근로조건!$A$5:$Y$1048576,MATCH(A954,근로조건!$A$5:$A$1048576,0)+0,16))</f>
        <v/>
      </c>
      <c r="Q954" s="256" t="str" cm="1">
        <f t="array" ref="Q954">IF(A954="","",INDEX(근로조건!$A$5:$ZZ$1048576,MATCH(A954,근로조건!$A$5:$A$1048576,0)+0,21))</f>
        <v/>
      </c>
      <c r="R954" s="61"/>
      <c r="S954" s="61"/>
      <c r="T954" s="61"/>
      <c r="U954" s="61"/>
      <c r="V954" s="61"/>
      <c r="W954" s="61"/>
      <c r="X954" s="61"/>
      <c r="Y954" s="61"/>
      <c r="Z954" s="260" t="str">
        <f t="shared" si="45"/>
        <v/>
      </c>
      <c r="AA954" s="260" t="str">
        <f t="shared" si="46"/>
        <v/>
      </c>
      <c r="AB954" s="260" t="str" cm="1">
        <f t="array" ref="AB954">IFERROR(IF(A954="","",INDEX(근로조건!$A$5:$Z$1048576,MATCH(A954,근로조건!$A$5:$A$1048576,0)+0,17)-INDEX(근로조건!$A$5:$Z$1048576,MATCH(A954,근로조건!$A$5:$A$1048576,0)+0,11))*B954,"")</f>
        <v/>
      </c>
      <c r="AC954" s="260" t="str">
        <f t="shared" si="47"/>
        <v/>
      </c>
      <c r="AD954" s="260" t="str" cm="1">
        <f t="array" ref="AD954">IFERROR(IF(A954="","",INDEX(근로조건!$A$5:$L$1048576,MATCH(A954,근로조건!$A$5:$A$1048576,0)+0,12))*B954,"")</f>
        <v/>
      </c>
      <c r="AE954" s="261" t="str" cm="1">
        <f t="array" ref="AE954">IF(A954="","",INDEX(근로조건!$A$5:$AF$1048576,MATCH(A954,근로조건!$A$5:$A$1048576,0)+0,13))</f>
        <v/>
      </c>
      <c r="AF954" s="262" t="str" cm="1">
        <f t="array" ref="AF954">IF(A954="","",INDEX(근로조건!$A$5:$AF$1048576,MATCH(A954,근로조건!$A$5:$A$1048576,0)+0,14))</f>
        <v/>
      </c>
      <c r="AG954" s="261" t="str" cm="1">
        <f t="array" ref="AG954">IF(A954="","",INDEX(근로조건!$A$5:$AF$1048576,MATCH(A954,근로조건!$A$5:$A$1048576,0)+0,11))</f>
        <v/>
      </c>
      <c r="AH954" s="261" t="str" cm="1">
        <f t="array" ref="AH954">IF(A954="","",INDEX(근로조건!$A$5:$AF$1048576,MATCH(A954,근로조건!$A$5:$A$1048576,0)+0,19))</f>
        <v/>
      </c>
      <c r="AI954" s="262" t="str" cm="1">
        <f t="array" ref="AI954">IF(A954="","",INDEX(근로조건!$A$5:$AF$1048576,MATCH(A954,근로조건!$A$5:$A$1048576,0)+0,17))</f>
        <v/>
      </c>
      <c r="AJ954" s="253"/>
      <c r="AK954" s="253"/>
      <c r="AL954" s="253" t="str" cm="1">
        <f t="array" ref="AL954">IF(A954="","",INDEX(근로조건!$A$5:$AF$1048576,MATCH(A954,근로조건!$A$5:$A$1048576,0)+0,20))</f>
        <v/>
      </c>
      <c r="AM954" s="253"/>
      <c r="AN954" s="253"/>
      <c r="AO954" s="253"/>
      <c r="AP954" s="260"/>
      <c r="AQ954" s="123"/>
      <c r="AR954" s="166"/>
      <c r="AS954" s="267"/>
      <c r="AT954" s="266"/>
      <c r="AU954" s="266"/>
      <c r="AV954" s="266"/>
    </row>
    <row r="955" spans="1:48" x14ac:dyDescent="0.3">
      <c r="A955" s="52"/>
      <c r="B955" s="54"/>
      <c r="C955" s="53"/>
      <c r="D955" s="53"/>
      <c r="E955" s="53"/>
      <c r="F955" s="57"/>
      <c r="G955" s="57"/>
      <c r="H955" s="52"/>
      <c r="I955" s="53"/>
      <c r="J955" s="53"/>
      <c r="K955" s="95"/>
      <c r="L955" s="52"/>
      <c r="M955" s="52"/>
      <c r="N955" s="54"/>
      <c r="O955" s="254" t="str" cm="1">
        <f t="array" ref="O955">IF(A955="","",INDEX(근로조건!$A$5:$Y$1048576,MATCH(A955,근로조건!$A$5:$A$1048576,0)+0,15))</f>
        <v/>
      </c>
      <c r="P955" s="255" t="str" cm="1">
        <f t="array" ref="P955">IF(A955="","",INDEX(근로조건!$A$5:$Y$1048576,MATCH(A955,근로조건!$A$5:$A$1048576,0)+0,16))</f>
        <v/>
      </c>
      <c r="Q955" s="256" t="str" cm="1">
        <f t="array" ref="Q955">IF(A955="","",INDEX(근로조건!$A$5:$ZZ$1048576,MATCH(A955,근로조건!$A$5:$A$1048576,0)+0,21))</f>
        <v/>
      </c>
      <c r="R955" s="61"/>
      <c r="S955" s="61"/>
      <c r="T955" s="61"/>
      <c r="U955" s="61"/>
      <c r="V955" s="61"/>
      <c r="W955" s="61"/>
      <c r="X955" s="61"/>
      <c r="Y955" s="61"/>
      <c r="Z955" s="260" t="str">
        <f t="shared" si="45"/>
        <v/>
      </c>
      <c r="AA955" s="260" t="str">
        <f t="shared" si="46"/>
        <v/>
      </c>
      <c r="AB955" s="260" t="str" cm="1">
        <f t="array" ref="AB955">IFERROR(IF(A955="","",INDEX(근로조건!$A$5:$Z$1048576,MATCH(A955,근로조건!$A$5:$A$1048576,0)+0,17)-INDEX(근로조건!$A$5:$Z$1048576,MATCH(A955,근로조건!$A$5:$A$1048576,0)+0,11))*B955,"")</f>
        <v/>
      </c>
      <c r="AC955" s="260" t="str">
        <f t="shared" si="47"/>
        <v/>
      </c>
      <c r="AD955" s="260" t="str" cm="1">
        <f t="array" ref="AD955">IFERROR(IF(A955="","",INDEX(근로조건!$A$5:$L$1048576,MATCH(A955,근로조건!$A$5:$A$1048576,0)+0,12))*B955,"")</f>
        <v/>
      </c>
      <c r="AE955" s="261" t="str" cm="1">
        <f t="array" ref="AE955">IF(A955="","",INDEX(근로조건!$A$5:$AF$1048576,MATCH(A955,근로조건!$A$5:$A$1048576,0)+0,13))</f>
        <v/>
      </c>
      <c r="AF955" s="262" t="str" cm="1">
        <f t="array" ref="AF955">IF(A955="","",INDEX(근로조건!$A$5:$AF$1048576,MATCH(A955,근로조건!$A$5:$A$1048576,0)+0,14))</f>
        <v/>
      </c>
      <c r="AG955" s="261" t="str" cm="1">
        <f t="array" ref="AG955">IF(A955="","",INDEX(근로조건!$A$5:$AF$1048576,MATCH(A955,근로조건!$A$5:$A$1048576,0)+0,11))</f>
        <v/>
      </c>
      <c r="AH955" s="261" t="str" cm="1">
        <f t="array" ref="AH955">IF(A955="","",INDEX(근로조건!$A$5:$AF$1048576,MATCH(A955,근로조건!$A$5:$A$1048576,0)+0,19))</f>
        <v/>
      </c>
      <c r="AI955" s="262" t="str" cm="1">
        <f t="array" ref="AI955">IF(A955="","",INDEX(근로조건!$A$5:$AF$1048576,MATCH(A955,근로조건!$A$5:$A$1048576,0)+0,17))</f>
        <v/>
      </c>
      <c r="AJ955" s="253"/>
      <c r="AK955" s="253"/>
      <c r="AL955" s="253" t="str" cm="1">
        <f t="array" ref="AL955">IF(A955="","",INDEX(근로조건!$A$5:$AF$1048576,MATCH(A955,근로조건!$A$5:$A$1048576,0)+0,20))</f>
        <v/>
      </c>
      <c r="AM955" s="253"/>
      <c r="AN955" s="253"/>
      <c r="AO955" s="253"/>
      <c r="AP955" s="260"/>
      <c r="AQ955" s="123"/>
      <c r="AR955" s="166"/>
      <c r="AS955" s="267"/>
      <c r="AT955" s="266"/>
      <c r="AU955" s="266"/>
      <c r="AV955" s="266"/>
    </row>
    <row r="956" spans="1:48" x14ac:dyDescent="0.3">
      <c r="A956" s="52"/>
      <c r="B956" s="54"/>
      <c r="C956" s="53"/>
      <c r="D956" s="53"/>
      <c r="E956" s="53"/>
      <c r="F956" s="57"/>
      <c r="G956" s="57"/>
      <c r="H956" s="52"/>
      <c r="I956" s="53"/>
      <c r="J956" s="53"/>
      <c r="K956" s="95"/>
      <c r="L956" s="52"/>
      <c r="M956" s="52"/>
      <c r="N956" s="54"/>
      <c r="O956" s="254" t="str" cm="1">
        <f t="array" ref="O956">IF(A956="","",INDEX(근로조건!$A$5:$Y$1048576,MATCH(A956,근로조건!$A$5:$A$1048576,0)+0,15))</f>
        <v/>
      </c>
      <c r="P956" s="255" t="str" cm="1">
        <f t="array" ref="P956">IF(A956="","",INDEX(근로조건!$A$5:$Y$1048576,MATCH(A956,근로조건!$A$5:$A$1048576,0)+0,16))</f>
        <v/>
      </c>
      <c r="Q956" s="256" t="str" cm="1">
        <f t="array" ref="Q956">IF(A956="","",INDEX(근로조건!$A$5:$ZZ$1048576,MATCH(A956,근로조건!$A$5:$A$1048576,0)+0,21))</f>
        <v/>
      </c>
      <c r="R956" s="61"/>
      <c r="S956" s="61"/>
      <c r="T956" s="61"/>
      <c r="U956" s="61"/>
      <c r="V956" s="61"/>
      <c r="W956" s="61"/>
      <c r="X956" s="61"/>
      <c r="Y956" s="61"/>
      <c r="Z956" s="260" t="str">
        <f t="shared" si="45"/>
        <v/>
      </c>
      <c r="AA956" s="260" t="str">
        <f t="shared" si="46"/>
        <v/>
      </c>
      <c r="AB956" s="260" t="str" cm="1">
        <f t="array" ref="AB956">IFERROR(IF(A956="","",INDEX(근로조건!$A$5:$Z$1048576,MATCH(A956,근로조건!$A$5:$A$1048576,0)+0,17)-INDEX(근로조건!$A$5:$Z$1048576,MATCH(A956,근로조건!$A$5:$A$1048576,0)+0,11))*B956,"")</f>
        <v/>
      </c>
      <c r="AC956" s="260" t="str">
        <f t="shared" si="47"/>
        <v/>
      </c>
      <c r="AD956" s="260" t="str" cm="1">
        <f t="array" ref="AD956">IFERROR(IF(A956="","",INDEX(근로조건!$A$5:$L$1048576,MATCH(A956,근로조건!$A$5:$A$1048576,0)+0,12))*B956,"")</f>
        <v/>
      </c>
      <c r="AE956" s="261" t="str" cm="1">
        <f t="array" ref="AE956">IF(A956="","",INDEX(근로조건!$A$5:$AF$1048576,MATCH(A956,근로조건!$A$5:$A$1048576,0)+0,13))</f>
        <v/>
      </c>
      <c r="AF956" s="262" t="str" cm="1">
        <f t="array" ref="AF956">IF(A956="","",INDEX(근로조건!$A$5:$AF$1048576,MATCH(A956,근로조건!$A$5:$A$1048576,0)+0,14))</f>
        <v/>
      </c>
      <c r="AG956" s="261" t="str" cm="1">
        <f t="array" ref="AG956">IF(A956="","",INDEX(근로조건!$A$5:$AF$1048576,MATCH(A956,근로조건!$A$5:$A$1048576,0)+0,11))</f>
        <v/>
      </c>
      <c r="AH956" s="261" t="str" cm="1">
        <f t="array" ref="AH956">IF(A956="","",INDEX(근로조건!$A$5:$AF$1048576,MATCH(A956,근로조건!$A$5:$A$1048576,0)+0,19))</f>
        <v/>
      </c>
      <c r="AI956" s="262" t="str" cm="1">
        <f t="array" ref="AI956">IF(A956="","",INDEX(근로조건!$A$5:$AF$1048576,MATCH(A956,근로조건!$A$5:$A$1048576,0)+0,17))</f>
        <v/>
      </c>
      <c r="AJ956" s="253"/>
      <c r="AK956" s="253"/>
      <c r="AL956" s="253" t="str" cm="1">
        <f t="array" ref="AL956">IF(A956="","",INDEX(근로조건!$A$5:$AF$1048576,MATCH(A956,근로조건!$A$5:$A$1048576,0)+0,20))</f>
        <v/>
      </c>
      <c r="AM956" s="253"/>
      <c r="AN956" s="253"/>
      <c r="AO956" s="253"/>
      <c r="AP956" s="260"/>
      <c r="AQ956" s="123"/>
      <c r="AR956" s="166"/>
      <c r="AS956" s="267"/>
      <c r="AT956" s="266"/>
      <c r="AU956" s="266"/>
      <c r="AV956" s="266"/>
    </row>
    <row r="957" spans="1:48" x14ac:dyDescent="0.3">
      <c r="A957" s="52"/>
      <c r="B957" s="54"/>
      <c r="C957" s="53"/>
      <c r="D957" s="53"/>
      <c r="E957" s="53"/>
      <c r="F957" s="57"/>
      <c r="G957" s="57"/>
      <c r="H957" s="52"/>
      <c r="I957" s="53"/>
      <c r="J957" s="53"/>
      <c r="K957" s="95"/>
      <c r="L957" s="52"/>
      <c r="M957" s="52"/>
      <c r="N957" s="54"/>
      <c r="O957" s="254" t="str" cm="1">
        <f t="array" ref="O957">IF(A957="","",INDEX(근로조건!$A$5:$Y$1048576,MATCH(A957,근로조건!$A$5:$A$1048576,0)+0,15))</f>
        <v/>
      </c>
      <c r="P957" s="255" t="str" cm="1">
        <f t="array" ref="P957">IF(A957="","",INDEX(근로조건!$A$5:$Y$1048576,MATCH(A957,근로조건!$A$5:$A$1048576,0)+0,16))</f>
        <v/>
      </c>
      <c r="Q957" s="256" t="str" cm="1">
        <f t="array" ref="Q957">IF(A957="","",INDEX(근로조건!$A$5:$ZZ$1048576,MATCH(A957,근로조건!$A$5:$A$1048576,0)+0,21))</f>
        <v/>
      </c>
      <c r="R957" s="61"/>
      <c r="S957" s="61"/>
      <c r="T957" s="61"/>
      <c r="U957" s="61"/>
      <c r="V957" s="61"/>
      <c r="W957" s="61"/>
      <c r="X957" s="61"/>
      <c r="Y957" s="61"/>
      <c r="Z957" s="260" t="str">
        <f t="shared" si="45"/>
        <v/>
      </c>
      <c r="AA957" s="260" t="str">
        <f t="shared" si="46"/>
        <v/>
      </c>
      <c r="AB957" s="260" t="str" cm="1">
        <f t="array" ref="AB957">IFERROR(IF(A957="","",INDEX(근로조건!$A$5:$Z$1048576,MATCH(A957,근로조건!$A$5:$A$1048576,0)+0,17)-INDEX(근로조건!$A$5:$Z$1048576,MATCH(A957,근로조건!$A$5:$A$1048576,0)+0,11))*B957,"")</f>
        <v/>
      </c>
      <c r="AC957" s="260" t="str">
        <f t="shared" si="47"/>
        <v/>
      </c>
      <c r="AD957" s="260" t="str" cm="1">
        <f t="array" ref="AD957">IFERROR(IF(A957="","",INDEX(근로조건!$A$5:$L$1048576,MATCH(A957,근로조건!$A$5:$A$1048576,0)+0,12))*B957,"")</f>
        <v/>
      </c>
      <c r="AE957" s="261" t="str" cm="1">
        <f t="array" ref="AE957">IF(A957="","",INDEX(근로조건!$A$5:$AF$1048576,MATCH(A957,근로조건!$A$5:$A$1048576,0)+0,13))</f>
        <v/>
      </c>
      <c r="AF957" s="262" t="str" cm="1">
        <f t="array" ref="AF957">IF(A957="","",INDEX(근로조건!$A$5:$AF$1048576,MATCH(A957,근로조건!$A$5:$A$1048576,0)+0,14))</f>
        <v/>
      </c>
      <c r="AG957" s="261" t="str" cm="1">
        <f t="array" ref="AG957">IF(A957="","",INDEX(근로조건!$A$5:$AF$1048576,MATCH(A957,근로조건!$A$5:$A$1048576,0)+0,11))</f>
        <v/>
      </c>
      <c r="AH957" s="261" t="str" cm="1">
        <f t="array" ref="AH957">IF(A957="","",INDEX(근로조건!$A$5:$AF$1048576,MATCH(A957,근로조건!$A$5:$A$1048576,0)+0,19))</f>
        <v/>
      </c>
      <c r="AI957" s="262" t="str" cm="1">
        <f t="array" ref="AI957">IF(A957="","",INDEX(근로조건!$A$5:$AF$1048576,MATCH(A957,근로조건!$A$5:$A$1048576,0)+0,17))</f>
        <v/>
      </c>
      <c r="AJ957" s="253"/>
      <c r="AK957" s="253"/>
      <c r="AL957" s="253" t="str" cm="1">
        <f t="array" ref="AL957">IF(A957="","",INDEX(근로조건!$A$5:$AF$1048576,MATCH(A957,근로조건!$A$5:$A$1048576,0)+0,20))</f>
        <v/>
      </c>
      <c r="AM957" s="253"/>
      <c r="AN957" s="253"/>
      <c r="AO957" s="253"/>
      <c r="AP957" s="260"/>
      <c r="AQ957" s="123"/>
      <c r="AR957" s="166"/>
      <c r="AS957" s="267"/>
      <c r="AT957" s="266"/>
      <c r="AU957" s="266"/>
      <c r="AV957" s="266"/>
    </row>
    <row r="958" spans="1:48" x14ac:dyDescent="0.3">
      <c r="A958" s="52"/>
      <c r="B958" s="54"/>
      <c r="C958" s="53"/>
      <c r="D958" s="53"/>
      <c r="E958" s="53"/>
      <c r="F958" s="57"/>
      <c r="G958" s="57"/>
      <c r="H958" s="52"/>
      <c r="I958" s="53"/>
      <c r="J958" s="53"/>
      <c r="K958" s="95"/>
      <c r="L958" s="52"/>
      <c r="M958" s="52"/>
      <c r="N958" s="54"/>
      <c r="O958" s="254" t="str" cm="1">
        <f t="array" ref="O958">IF(A958="","",INDEX(근로조건!$A$5:$Y$1048576,MATCH(A958,근로조건!$A$5:$A$1048576,0)+0,15))</f>
        <v/>
      </c>
      <c r="P958" s="255" t="str" cm="1">
        <f t="array" ref="P958">IF(A958="","",INDEX(근로조건!$A$5:$Y$1048576,MATCH(A958,근로조건!$A$5:$A$1048576,0)+0,16))</f>
        <v/>
      </c>
      <c r="Q958" s="256" t="str" cm="1">
        <f t="array" ref="Q958">IF(A958="","",INDEX(근로조건!$A$5:$ZZ$1048576,MATCH(A958,근로조건!$A$5:$A$1048576,0)+0,21))</f>
        <v/>
      </c>
      <c r="R958" s="61"/>
      <c r="S958" s="61"/>
      <c r="T958" s="61"/>
      <c r="U958" s="61"/>
      <c r="V958" s="61"/>
      <c r="W958" s="61"/>
      <c r="X958" s="61"/>
      <c r="Y958" s="61"/>
      <c r="Z958" s="260" t="str">
        <f t="shared" si="45"/>
        <v/>
      </c>
      <c r="AA958" s="260" t="str">
        <f t="shared" si="46"/>
        <v/>
      </c>
      <c r="AB958" s="260" t="str" cm="1">
        <f t="array" ref="AB958">IFERROR(IF(A958="","",INDEX(근로조건!$A$5:$Z$1048576,MATCH(A958,근로조건!$A$5:$A$1048576,0)+0,17)-INDEX(근로조건!$A$5:$Z$1048576,MATCH(A958,근로조건!$A$5:$A$1048576,0)+0,11))*B958,"")</f>
        <v/>
      </c>
      <c r="AC958" s="260" t="str">
        <f t="shared" si="47"/>
        <v/>
      </c>
      <c r="AD958" s="260" t="str" cm="1">
        <f t="array" ref="AD958">IFERROR(IF(A958="","",INDEX(근로조건!$A$5:$L$1048576,MATCH(A958,근로조건!$A$5:$A$1048576,0)+0,12))*B958,"")</f>
        <v/>
      </c>
      <c r="AE958" s="261" t="str" cm="1">
        <f t="array" ref="AE958">IF(A958="","",INDEX(근로조건!$A$5:$AF$1048576,MATCH(A958,근로조건!$A$5:$A$1048576,0)+0,13))</f>
        <v/>
      </c>
      <c r="AF958" s="262" t="str" cm="1">
        <f t="array" ref="AF958">IF(A958="","",INDEX(근로조건!$A$5:$AF$1048576,MATCH(A958,근로조건!$A$5:$A$1048576,0)+0,14))</f>
        <v/>
      </c>
      <c r="AG958" s="261" t="str" cm="1">
        <f t="array" ref="AG958">IF(A958="","",INDEX(근로조건!$A$5:$AF$1048576,MATCH(A958,근로조건!$A$5:$A$1048576,0)+0,11))</f>
        <v/>
      </c>
      <c r="AH958" s="261" t="str" cm="1">
        <f t="array" ref="AH958">IF(A958="","",INDEX(근로조건!$A$5:$AF$1048576,MATCH(A958,근로조건!$A$5:$A$1048576,0)+0,19))</f>
        <v/>
      </c>
      <c r="AI958" s="262" t="str" cm="1">
        <f t="array" ref="AI958">IF(A958="","",INDEX(근로조건!$A$5:$AF$1048576,MATCH(A958,근로조건!$A$5:$A$1048576,0)+0,17))</f>
        <v/>
      </c>
      <c r="AJ958" s="253"/>
      <c r="AK958" s="253"/>
      <c r="AL958" s="253" t="str" cm="1">
        <f t="array" ref="AL958">IF(A958="","",INDEX(근로조건!$A$5:$AF$1048576,MATCH(A958,근로조건!$A$5:$A$1048576,0)+0,20))</f>
        <v/>
      </c>
      <c r="AM958" s="253"/>
      <c r="AN958" s="253"/>
      <c r="AO958" s="253"/>
      <c r="AP958" s="260"/>
      <c r="AQ958" s="123"/>
      <c r="AR958" s="166"/>
      <c r="AS958" s="267"/>
      <c r="AT958" s="266"/>
      <c r="AU958" s="266"/>
      <c r="AV958" s="266"/>
    </row>
    <row r="959" spans="1:48" x14ac:dyDescent="0.3">
      <c r="A959" s="52"/>
      <c r="B959" s="54"/>
      <c r="C959" s="53"/>
      <c r="D959" s="53"/>
      <c r="E959" s="53"/>
      <c r="F959" s="57"/>
      <c r="G959" s="57"/>
      <c r="H959" s="52"/>
      <c r="I959" s="53"/>
      <c r="J959" s="53"/>
      <c r="K959" s="95"/>
      <c r="L959" s="52"/>
      <c r="M959" s="52"/>
      <c r="N959" s="54"/>
      <c r="O959" s="254" t="str" cm="1">
        <f t="array" ref="O959">IF(A959="","",INDEX(근로조건!$A$5:$Y$1048576,MATCH(A959,근로조건!$A$5:$A$1048576,0)+0,15))</f>
        <v/>
      </c>
      <c r="P959" s="255" t="str" cm="1">
        <f t="array" ref="P959">IF(A959="","",INDEX(근로조건!$A$5:$Y$1048576,MATCH(A959,근로조건!$A$5:$A$1048576,0)+0,16))</f>
        <v/>
      </c>
      <c r="Q959" s="256" t="str" cm="1">
        <f t="array" ref="Q959">IF(A959="","",INDEX(근로조건!$A$5:$ZZ$1048576,MATCH(A959,근로조건!$A$5:$A$1048576,0)+0,21))</f>
        <v/>
      </c>
      <c r="R959" s="61"/>
      <c r="S959" s="61"/>
      <c r="T959" s="61"/>
      <c r="U959" s="61"/>
      <c r="V959" s="61"/>
      <c r="W959" s="61"/>
      <c r="X959" s="61"/>
      <c r="Y959" s="61"/>
      <c r="Z959" s="260" t="str">
        <f t="shared" si="45"/>
        <v/>
      </c>
      <c r="AA959" s="260" t="str">
        <f t="shared" si="46"/>
        <v/>
      </c>
      <c r="AB959" s="260" t="str" cm="1">
        <f t="array" ref="AB959">IFERROR(IF(A959="","",INDEX(근로조건!$A$5:$Z$1048576,MATCH(A959,근로조건!$A$5:$A$1048576,0)+0,17)-INDEX(근로조건!$A$5:$Z$1048576,MATCH(A959,근로조건!$A$5:$A$1048576,0)+0,11))*B959,"")</f>
        <v/>
      </c>
      <c r="AC959" s="260" t="str">
        <f t="shared" si="47"/>
        <v/>
      </c>
      <c r="AD959" s="260" t="str" cm="1">
        <f t="array" ref="AD959">IFERROR(IF(A959="","",INDEX(근로조건!$A$5:$L$1048576,MATCH(A959,근로조건!$A$5:$A$1048576,0)+0,12))*B959,"")</f>
        <v/>
      </c>
      <c r="AE959" s="261" t="str" cm="1">
        <f t="array" ref="AE959">IF(A959="","",INDEX(근로조건!$A$5:$AF$1048576,MATCH(A959,근로조건!$A$5:$A$1048576,0)+0,13))</f>
        <v/>
      </c>
      <c r="AF959" s="262" t="str" cm="1">
        <f t="array" ref="AF959">IF(A959="","",INDEX(근로조건!$A$5:$AF$1048576,MATCH(A959,근로조건!$A$5:$A$1048576,0)+0,14))</f>
        <v/>
      </c>
      <c r="AG959" s="261" t="str" cm="1">
        <f t="array" ref="AG959">IF(A959="","",INDEX(근로조건!$A$5:$AF$1048576,MATCH(A959,근로조건!$A$5:$A$1048576,0)+0,11))</f>
        <v/>
      </c>
      <c r="AH959" s="261" t="str" cm="1">
        <f t="array" ref="AH959">IF(A959="","",INDEX(근로조건!$A$5:$AF$1048576,MATCH(A959,근로조건!$A$5:$A$1048576,0)+0,19))</f>
        <v/>
      </c>
      <c r="AI959" s="262" t="str" cm="1">
        <f t="array" ref="AI959">IF(A959="","",INDEX(근로조건!$A$5:$AF$1048576,MATCH(A959,근로조건!$A$5:$A$1048576,0)+0,17))</f>
        <v/>
      </c>
      <c r="AJ959" s="253"/>
      <c r="AK959" s="253"/>
      <c r="AL959" s="253" t="str" cm="1">
        <f t="array" ref="AL959">IF(A959="","",INDEX(근로조건!$A$5:$AF$1048576,MATCH(A959,근로조건!$A$5:$A$1048576,0)+0,20))</f>
        <v/>
      </c>
      <c r="AM959" s="253"/>
      <c r="AN959" s="253"/>
      <c r="AO959" s="253"/>
      <c r="AP959" s="260"/>
      <c r="AQ959" s="123"/>
      <c r="AR959" s="166"/>
      <c r="AS959" s="267"/>
      <c r="AT959" s="266"/>
      <c r="AU959" s="266"/>
      <c r="AV959" s="266"/>
    </row>
    <row r="960" spans="1:48" x14ac:dyDescent="0.3">
      <c r="A960" s="52"/>
      <c r="B960" s="54"/>
      <c r="C960" s="53"/>
      <c r="D960" s="53"/>
      <c r="E960" s="53"/>
      <c r="F960" s="57"/>
      <c r="G960" s="57"/>
      <c r="H960" s="52"/>
      <c r="I960" s="53"/>
      <c r="J960" s="53"/>
      <c r="K960" s="95"/>
      <c r="L960" s="52"/>
      <c r="M960" s="52"/>
      <c r="N960" s="54"/>
      <c r="O960" s="254" t="str" cm="1">
        <f t="array" ref="O960">IF(A960="","",INDEX(근로조건!$A$5:$Y$1048576,MATCH(A960,근로조건!$A$5:$A$1048576,0)+0,15))</f>
        <v/>
      </c>
      <c r="P960" s="255" t="str" cm="1">
        <f t="array" ref="P960">IF(A960="","",INDEX(근로조건!$A$5:$Y$1048576,MATCH(A960,근로조건!$A$5:$A$1048576,0)+0,16))</f>
        <v/>
      </c>
      <c r="Q960" s="256" t="str" cm="1">
        <f t="array" ref="Q960">IF(A960="","",INDEX(근로조건!$A$5:$ZZ$1048576,MATCH(A960,근로조건!$A$5:$A$1048576,0)+0,21))</f>
        <v/>
      </c>
      <c r="R960" s="61"/>
      <c r="S960" s="61"/>
      <c r="T960" s="61"/>
      <c r="U960" s="61"/>
      <c r="V960" s="61"/>
      <c r="W960" s="61"/>
      <c r="X960" s="61"/>
      <c r="Y960" s="61"/>
      <c r="Z960" s="260" t="str">
        <f t="shared" si="45"/>
        <v/>
      </c>
      <c r="AA960" s="260" t="str">
        <f t="shared" si="46"/>
        <v/>
      </c>
      <c r="AB960" s="260" t="str" cm="1">
        <f t="array" ref="AB960">IFERROR(IF(A960="","",INDEX(근로조건!$A$5:$Z$1048576,MATCH(A960,근로조건!$A$5:$A$1048576,0)+0,17)-INDEX(근로조건!$A$5:$Z$1048576,MATCH(A960,근로조건!$A$5:$A$1048576,0)+0,11))*B960,"")</f>
        <v/>
      </c>
      <c r="AC960" s="260" t="str">
        <f t="shared" si="47"/>
        <v/>
      </c>
      <c r="AD960" s="260" t="str" cm="1">
        <f t="array" ref="AD960">IFERROR(IF(A960="","",INDEX(근로조건!$A$5:$L$1048576,MATCH(A960,근로조건!$A$5:$A$1048576,0)+0,12))*B960,"")</f>
        <v/>
      </c>
      <c r="AE960" s="261" t="str" cm="1">
        <f t="array" ref="AE960">IF(A960="","",INDEX(근로조건!$A$5:$AF$1048576,MATCH(A960,근로조건!$A$5:$A$1048576,0)+0,13))</f>
        <v/>
      </c>
      <c r="AF960" s="262" t="str" cm="1">
        <f t="array" ref="AF960">IF(A960="","",INDEX(근로조건!$A$5:$AF$1048576,MATCH(A960,근로조건!$A$5:$A$1048576,0)+0,14))</f>
        <v/>
      </c>
      <c r="AG960" s="261" t="str" cm="1">
        <f t="array" ref="AG960">IF(A960="","",INDEX(근로조건!$A$5:$AF$1048576,MATCH(A960,근로조건!$A$5:$A$1048576,0)+0,11))</f>
        <v/>
      </c>
      <c r="AH960" s="261" t="str" cm="1">
        <f t="array" ref="AH960">IF(A960="","",INDEX(근로조건!$A$5:$AF$1048576,MATCH(A960,근로조건!$A$5:$A$1048576,0)+0,19))</f>
        <v/>
      </c>
      <c r="AI960" s="262" t="str" cm="1">
        <f t="array" ref="AI960">IF(A960="","",INDEX(근로조건!$A$5:$AF$1048576,MATCH(A960,근로조건!$A$5:$A$1048576,0)+0,17))</f>
        <v/>
      </c>
      <c r="AJ960" s="253"/>
      <c r="AK960" s="253"/>
      <c r="AL960" s="253" t="str" cm="1">
        <f t="array" ref="AL960">IF(A960="","",INDEX(근로조건!$A$5:$AF$1048576,MATCH(A960,근로조건!$A$5:$A$1048576,0)+0,20))</f>
        <v/>
      </c>
      <c r="AM960" s="253"/>
      <c r="AN960" s="253"/>
      <c r="AO960" s="253"/>
      <c r="AP960" s="260"/>
      <c r="AQ960" s="123"/>
      <c r="AR960" s="166"/>
      <c r="AS960" s="267"/>
      <c r="AT960" s="266"/>
      <c r="AU960" s="266"/>
      <c r="AV960" s="266"/>
    </row>
    <row r="961" spans="1:48" x14ac:dyDescent="0.3">
      <c r="A961" s="52"/>
      <c r="B961" s="54"/>
      <c r="C961" s="53"/>
      <c r="D961" s="53"/>
      <c r="E961" s="53"/>
      <c r="F961" s="57"/>
      <c r="G961" s="57"/>
      <c r="H961" s="52"/>
      <c r="I961" s="53"/>
      <c r="J961" s="53"/>
      <c r="K961" s="95"/>
      <c r="L961" s="52"/>
      <c r="M961" s="52"/>
      <c r="N961" s="54"/>
      <c r="O961" s="254" t="str" cm="1">
        <f t="array" ref="O961">IF(A961="","",INDEX(근로조건!$A$5:$Y$1048576,MATCH(A961,근로조건!$A$5:$A$1048576,0)+0,15))</f>
        <v/>
      </c>
      <c r="P961" s="255" t="str" cm="1">
        <f t="array" ref="P961">IF(A961="","",INDEX(근로조건!$A$5:$Y$1048576,MATCH(A961,근로조건!$A$5:$A$1048576,0)+0,16))</f>
        <v/>
      </c>
      <c r="Q961" s="256" t="str" cm="1">
        <f t="array" ref="Q961">IF(A961="","",INDEX(근로조건!$A$5:$ZZ$1048576,MATCH(A961,근로조건!$A$5:$A$1048576,0)+0,21))</f>
        <v/>
      </c>
      <c r="R961" s="61"/>
      <c r="S961" s="61"/>
      <c r="T961" s="61"/>
      <c r="U961" s="61"/>
      <c r="V961" s="61"/>
      <c r="W961" s="61"/>
      <c r="X961" s="61"/>
      <c r="Y961" s="61"/>
      <c r="Z961" s="260" t="str">
        <f t="shared" si="45"/>
        <v/>
      </c>
      <c r="AA961" s="260" t="str">
        <f t="shared" si="46"/>
        <v/>
      </c>
      <c r="AB961" s="260" t="str" cm="1">
        <f t="array" ref="AB961">IFERROR(IF(A961="","",INDEX(근로조건!$A$5:$Z$1048576,MATCH(A961,근로조건!$A$5:$A$1048576,0)+0,17)-INDEX(근로조건!$A$5:$Z$1048576,MATCH(A961,근로조건!$A$5:$A$1048576,0)+0,11))*B961,"")</f>
        <v/>
      </c>
      <c r="AC961" s="260" t="str">
        <f t="shared" si="47"/>
        <v/>
      </c>
      <c r="AD961" s="260" t="str" cm="1">
        <f t="array" ref="AD961">IFERROR(IF(A961="","",INDEX(근로조건!$A$5:$L$1048576,MATCH(A961,근로조건!$A$5:$A$1048576,0)+0,12))*B961,"")</f>
        <v/>
      </c>
      <c r="AE961" s="261" t="str" cm="1">
        <f t="array" ref="AE961">IF(A961="","",INDEX(근로조건!$A$5:$AF$1048576,MATCH(A961,근로조건!$A$5:$A$1048576,0)+0,13))</f>
        <v/>
      </c>
      <c r="AF961" s="262" t="str" cm="1">
        <f t="array" ref="AF961">IF(A961="","",INDEX(근로조건!$A$5:$AF$1048576,MATCH(A961,근로조건!$A$5:$A$1048576,0)+0,14))</f>
        <v/>
      </c>
      <c r="AG961" s="261" t="str" cm="1">
        <f t="array" ref="AG961">IF(A961="","",INDEX(근로조건!$A$5:$AF$1048576,MATCH(A961,근로조건!$A$5:$A$1048576,0)+0,11))</f>
        <v/>
      </c>
      <c r="AH961" s="261" t="str" cm="1">
        <f t="array" ref="AH961">IF(A961="","",INDEX(근로조건!$A$5:$AF$1048576,MATCH(A961,근로조건!$A$5:$A$1048576,0)+0,19))</f>
        <v/>
      </c>
      <c r="AI961" s="262" t="str" cm="1">
        <f t="array" ref="AI961">IF(A961="","",INDEX(근로조건!$A$5:$AF$1048576,MATCH(A961,근로조건!$A$5:$A$1048576,0)+0,17))</f>
        <v/>
      </c>
      <c r="AJ961" s="253"/>
      <c r="AK961" s="253"/>
      <c r="AL961" s="253" t="str" cm="1">
        <f t="array" ref="AL961">IF(A961="","",INDEX(근로조건!$A$5:$AF$1048576,MATCH(A961,근로조건!$A$5:$A$1048576,0)+0,20))</f>
        <v/>
      </c>
      <c r="AM961" s="253"/>
      <c r="AN961" s="253"/>
      <c r="AO961" s="253"/>
      <c r="AP961" s="260"/>
      <c r="AQ961" s="123"/>
      <c r="AR961" s="166"/>
      <c r="AS961" s="267"/>
      <c r="AT961" s="266"/>
      <c r="AU961" s="266"/>
      <c r="AV961" s="266"/>
    </row>
    <row r="962" spans="1:48" x14ac:dyDescent="0.3">
      <c r="A962" s="52"/>
      <c r="B962" s="54"/>
      <c r="C962" s="53"/>
      <c r="D962" s="53"/>
      <c r="E962" s="53"/>
      <c r="F962" s="57"/>
      <c r="G962" s="57"/>
      <c r="H962" s="52"/>
      <c r="I962" s="53"/>
      <c r="J962" s="53"/>
      <c r="K962" s="95"/>
      <c r="L962" s="52"/>
      <c r="M962" s="52"/>
      <c r="N962" s="54"/>
      <c r="O962" s="254" t="str" cm="1">
        <f t="array" ref="O962">IF(A962="","",INDEX(근로조건!$A$5:$Y$1048576,MATCH(A962,근로조건!$A$5:$A$1048576,0)+0,15))</f>
        <v/>
      </c>
      <c r="P962" s="255" t="str" cm="1">
        <f t="array" ref="P962">IF(A962="","",INDEX(근로조건!$A$5:$Y$1048576,MATCH(A962,근로조건!$A$5:$A$1048576,0)+0,16))</f>
        <v/>
      </c>
      <c r="Q962" s="256" t="str" cm="1">
        <f t="array" ref="Q962">IF(A962="","",INDEX(근로조건!$A$5:$ZZ$1048576,MATCH(A962,근로조건!$A$5:$A$1048576,0)+0,21))</f>
        <v/>
      </c>
      <c r="R962" s="61"/>
      <c r="S962" s="61"/>
      <c r="T962" s="61"/>
      <c r="U962" s="61"/>
      <c r="V962" s="61"/>
      <c r="W962" s="61"/>
      <c r="X962" s="61"/>
      <c r="Y962" s="61"/>
      <c r="Z962" s="260" t="str">
        <f t="shared" si="45"/>
        <v/>
      </c>
      <c r="AA962" s="260" t="str">
        <f t="shared" si="46"/>
        <v/>
      </c>
      <c r="AB962" s="260" t="str" cm="1">
        <f t="array" ref="AB962">IFERROR(IF(A962="","",INDEX(근로조건!$A$5:$Z$1048576,MATCH(A962,근로조건!$A$5:$A$1048576,0)+0,17)-INDEX(근로조건!$A$5:$Z$1048576,MATCH(A962,근로조건!$A$5:$A$1048576,0)+0,11))*B962,"")</f>
        <v/>
      </c>
      <c r="AC962" s="260" t="str">
        <f t="shared" si="47"/>
        <v/>
      </c>
      <c r="AD962" s="260" t="str" cm="1">
        <f t="array" ref="AD962">IFERROR(IF(A962="","",INDEX(근로조건!$A$5:$L$1048576,MATCH(A962,근로조건!$A$5:$A$1048576,0)+0,12))*B962,"")</f>
        <v/>
      </c>
      <c r="AE962" s="261" t="str" cm="1">
        <f t="array" ref="AE962">IF(A962="","",INDEX(근로조건!$A$5:$AF$1048576,MATCH(A962,근로조건!$A$5:$A$1048576,0)+0,13))</f>
        <v/>
      </c>
      <c r="AF962" s="262" t="str" cm="1">
        <f t="array" ref="AF962">IF(A962="","",INDEX(근로조건!$A$5:$AF$1048576,MATCH(A962,근로조건!$A$5:$A$1048576,0)+0,14))</f>
        <v/>
      </c>
      <c r="AG962" s="261" t="str" cm="1">
        <f t="array" ref="AG962">IF(A962="","",INDEX(근로조건!$A$5:$AF$1048576,MATCH(A962,근로조건!$A$5:$A$1048576,0)+0,11))</f>
        <v/>
      </c>
      <c r="AH962" s="261" t="str" cm="1">
        <f t="array" ref="AH962">IF(A962="","",INDEX(근로조건!$A$5:$AF$1048576,MATCH(A962,근로조건!$A$5:$A$1048576,0)+0,19))</f>
        <v/>
      </c>
      <c r="AI962" s="262" t="str" cm="1">
        <f t="array" ref="AI962">IF(A962="","",INDEX(근로조건!$A$5:$AF$1048576,MATCH(A962,근로조건!$A$5:$A$1048576,0)+0,17))</f>
        <v/>
      </c>
      <c r="AJ962" s="253"/>
      <c r="AK962" s="253"/>
      <c r="AL962" s="253" t="str" cm="1">
        <f t="array" ref="AL962">IF(A962="","",INDEX(근로조건!$A$5:$AF$1048576,MATCH(A962,근로조건!$A$5:$A$1048576,0)+0,20))</f>
        <v/>
      </c>
      <c r="AM962" s="253"/>
      <c r="AN962" s="253"/>
      <c r="AO962" s="253"/>
      <c r="AP962" s="260"/>
      <c r="AQ962" s="123"/>
      <c r="AR962" s="166"/>
      <c r="AS962" s="267"/>
      <c r="AT962" s="266"/>
      <c r="AU962" s="266"/>
      <c r="AV962" s="266"/>
    </row>
    <row r="963" spans="1:48" x14ac:dyDescent="0.3">
      <c r="A963" s="52"/>
      <c r="B963" s="54"/>
      <c r="C963" s="53"/>
      <c r="D963" s="53"/>
      <c r="E963" s="53"/>
      <c r="F963" s="57"/>
      <c r="G963" s="57"/>
      <c r="H963" s="52"/>
      <c r="I963" s="53"/>
      <c r="J963" s="53"/>
      <c r="K963" s="95"/>
      <c r="L963" s="52"/>
      <c r="M963" s="52"/>
      <c r="N963" s="54"/>
      <c r="O963" s="254" t="str" cm="1">
        <f t="array" ref="O963">IF(A963="","",INDEX(근로조건!$A$5:$Y$1048576,MATCH(A963,근로조건!$A$5:$A$1048576,0)+0,15))</f>
        <v/>
      </c>
      <c r="P963" s="255" t="str" cm="1">
        <f t="array" ref="P963">IF(A963="","",INDEX(근로조건!$A$5:$Y$1048576,MATCH(A963,근로조건!$A$5:$A$1048576,0)+0,16))</f>
        <v/>
      </c>
      <c r="Q963" s="256" t="str" cm="1">
        <f t="array" ref="Q963">IF(A963="","",INDEX(근로조건!$A$5:$ZZ$1048576,MATCH(A963,근로조건!$A$5:$A$1048576,0)+0,21))</f>
        <v/>
      </c>
      <c r="R963" s="61"/>
      <c r="S963" s="61"/>
      <c r="T963" s="61"/>
      <c r="U963" s="61"/>
      <c r="V963" s="61"/>
      <c r="W963" s="61"/>
      <c r="X963" s="61"/>
      <c r="Y963" s="61"/>
      <c r="Z963" s="260" t="str">
        <f t="shared" si="45"/>
        <v/>
      </c>
      <c r="AA963" s="260" t="str">
        <f t="shared" si="46"/>
        <v/>
      </c>
      <c r="AB963" s="260" t="str" cm="1">
        <f t="array" ref="AB963">IFERROR(IF(A963="","",INDEX(근로조건!$A$5:$Z$1048576,MATCH(A963,근로조건!$A$5:$A$1048576,0)+0,17)-INDEX(근로조건!$A$5:$Z$1048576,MATCH(A963,근로조건!$A$5:$A$1048576,0)+0,11))*B963,"")</f>
        <v/>
      </c>
      <c r="AC963" s="260" t="str">
        <f t="shared" si="47"/>
        <v/>
      </c>
      <c r="AD963" s="260" t="str" cm="1">
        <f t="array" ref="AD963">IFERROR(IF(A963="","",INDEX(근로조건!$A$5:$L$1048576,MATCH(A963,근로조건!$A$5:$A$1048576,0)+0,12))*B963,"")</f>
        <v/>
      </c>
      <c r="AE963" s="261" t="str" cm="1">
        <f t="array" ref="AE963">IF(A963="","",INDEX(근로조건!$A$5:$AF$1048576,MATCH(A963,근로조건!$A$5:$A$1048576,0)+0,13))</f>
        <v/>
      </c>
      <c r="AF963" s="262" t="str" cm="1">
        <f t="array" ref="AF963">IF(A963="","",INDEX(근로조건!$A$5:$AF$1048576,MATCH(A963,근로조건!$A$5:$A$1048576,0)+0,14))</f>
        <v/>
      </c>
      <c r="AG963" s="261" t="str" cm="1">
        <f t="array" ref="AG963">IF(A963="","",INDEX(근로조건!$A$5:$AF$1048576,MATCH(A963,근로조건!$A$5:$A$1048576,0)+0,11))</f>
        <v/>
      </c>
      <c r="AH963" s="261" t="str" cm="1">
        <f t="array" ref="AH963">IF(A963="","",INDEX(근로조건!$A$5:$AF$1048576,MATCH(A963,근로조건!$A$5:$A$1048576,0)+0,19))</f>
        <v/>
      </c>
      <c r="AI963" s="262" t="str" cm="1">
        <f t="array" ref="AI963">IF(A963="","",INDEX(근로조건!$A$5:$AF$1048576,MATCH(A963,근로조건!$A$5:$A$1048576,0)+0,17))</f>
        <v/>
      </c>
      <c r="AJ963" s="253"/>
      <c r="AK963" s="253"/>
      <c r="AL963" s="253" t="str" cm="1">
        <f t="array" ref="AL963">IF(A963="","",INDEX(근로조건!$A$5:$AF$1048576,MATCH(A963,근로조건!$A$5:$A$1048576,0)+0,20))</f>
        <v/>
      </c>
      <c r="AM963" s="253"/>
      <c r="AN963" s="253"/>
      <c r="AO963" s="253"/>
      <c r="AP963" s="260"/>
      <c r="AQ963" s="123"/>
      <c r="AR963" s="166"/>
      <c r="AS963" s="267"/>
      <c r="AT963" s="266"/>
      <c r="AU963" s="266"/>
      <c r="AV963" s="266"/>
    </row>
    <row r="964" spans="1:48" x14ac:dyDescent="0.3">
      <c r="A964" s="52"/>
      <c r="B964" s="54"/>
      <c r="C964" s="53"/>
      <c r="D964" s="53"/>
      <c r="E964" s="53"/>
      <c r="F964" s="57"/>
      <c r="G964" s="57"/>
      <c r="H964" s="52"/>
      <c r="I964" s="53"/>
      <c r="J964" s="53"/>
      <c r="K964" s="95"/>
      <c r="L964" s="52"/>
      <c r="M964" s="52"/>
      <c r="N964" s="54"/>
      <c r="O964" s="254" t="str" cm="1">
        <f t="array" ref="O964">IF(A964="","",INDEX(근로조건!$A$5:$Y$1048576,MATCH(A964,근로조건!$A$5:$A$1048576,0)+0,15))</f>
        <v/>
      </c>
      <c r="P964" s="255" t="str" cm="1">
        <f t="array" ref="P964">IF(A964="","",INDEX(근로조건!$A$5:$Y$1048576,MATCH(A964,근로조건!$A$5:$A$1048576,0)+0,16))</f>
        <v/>
      </c>
      <c r="Q964" s="256" t="str" cm="1">
        <f t="array" ref="Q964">IF(A964="","",INDEX(근로조건!$A$5:$ZZ$1048576,MATCH(A964,근로조건!$A$5:$A$1048576,0)+0,21))</f>
        <v/>
      </c>
      <c r="R964" s="61"/>
      <c r="S964" s="61"/>
      <c r="T964" s="61"/>
      <c r="U964" s="61"/>
      <c r="V964" s="61"/>
      <c r="W964" s="61"/>
      <c r="X964" s="61"/>
      <c r="Y964" s="61"/>
      <c r="Z964" s="260" t="str">
        <f t="shared" si="45"/>
        <v/>
      </c>
      <c r="AA964" s="260" t="str">
        <f t="shared" si="46"/>
        <v/>
      </c>
      <c r="AB964" s="260" t="str" cm="1">
        <f t="array" ref="AB964">IFERROR(IF(A964="","",INDEX(근로조건!$A$5:$Z$1048576,MATCH(A964,근로조건!$A$5:$A$1048576,0)+0,17)-INDEX(근로조건!$A$5:$Z$1048576,MATCH(A964,근로조건!$A$5:$A$1048576,0)+0,11))*B964,"")</f>
        <v/>
      </c>
      <c r="AC964" s="260" t="str">
        <f t="shared" si="47"/>
        <v/>
      </c>
      <c r="AD964" s="260" t="str" cm="1">
        <f t="array" ref="AD964">IFERROR(IF(A964="","",INDEX(근로조건!$A$5:$L$1048576,MATCH(A964,근로조건!$A$5:$A$1048576,0)+0,12))*B964,"")</f>
        <v/>
      </c>
      <c r="AE964" s="261" t="str" cm="1">
        <f t="array" ref="AE964">IF(A964="","",INDEX(근로조건!$A$5:$AF$1048576,MATCH(A964,근로조건!$A$5:$A$1048576,0)+0,13))</f>
        <v/>
      </c>
      <c r="AF964" s="262" t="str" cm="1">
        <f t="array" ref="AF964">IF(A964="","",INDEX(근로조건!$A$5:$AF$1048576,MATCH(A964,근로조건!$A$5:$A$1048576,0)+0,14))</f>
        <v/>
      </c>
      <c r="AG964" s="261" t="str" cm="1">
        <f t="array" ref="AG964">IF(A964="","",INDEX(근로조건!$A$5:$AF$1048576,MATCH(A964,근로조건!$A$5:$A$1048576,0)+0,11))</f>
        <v/>
      </c>
      <c r="AH964" s="261" t="str" cm="1">
        <f t="array" ref="AH964">IF(A964="","",INDEX(근로조건!$A$5:$AF$1048576,MATCH(A964,근로조건!$A$5:$A$1048576,0)+0,19))</f>
        <v/>
      </c>
      <c r="AI964" s="262" t="str" cm="1">
        <f t="array" ref="AI964">IF(A964="","",INDEX(근로조건!$A$5:$AF$1048576,MATCH(A964,근로조건!$A$5:$A$1048576,0)+0,17))</f>
        <v/>
      </c>
      <c r="AJ964" s="253"/>
      <c r="AK964" s="253"/>
      <c r="AL964" s="253" t="str" cm="1">
        <f t="array" ref="AL964">IF(A964="","",INDEX(근로조건!$A$5:$AF$1048576,MATCH(A964,근로조건!$A$5:$A$1048576,0)+0,20))</f>
        <v/>
      </c>
      <c r="AM964" s="253"/>
      <c r="AN964" s="253"/>
      <c r="AO964" s="253"/>
      <c r="AP964" s="260"/>
      <c r="AQ964" s="123"/>
      <c r="AR964" s="166"/>
      <c r="AS964" s="267"/>
      <c r="AT964" s="266"/>
      <c r="AU964" s="266"/>
      <c r="AV964" s="266"/>
    </row>
    <row r="965" spans="1:48" x14ac:dyDescent="0.3">
      <c r="A965" s="52"/>
      <c r="B965" s="54"/>
      <c r="C965" s="53"/>
      <c r="D965" s="53"/>
      <c r="E965" s="53"/>
      <c r="F965" s="57"/>
      <c r="G965" s="57"/>
      <c r="H965" s="52"/>
      <c r="I965" s="53"/>
      <c r="J965" s="53"/>
      <c r="K965" s="95"/>
      <c r="L965" s="52"/>
      <c r="M965" s="52"/>
      <c r="N965" s="54"/>
      <c r="O965" s="254" t="str" cm="1">
        <f t="array" ref="O965">IF(A965="","",INDEX(근로조건!$A$5:$Y$1048576,MATCH(A965,근로조건!$A$5:$A$1048576,0)+0,15))</f>
        <v/>
      </c>
      <c r="P965" s="255" t="str" cm="1">
        <f t="array" ref="P965">IF(A965="","",INDEX(근로조건!$A$5:$Y$1048576,MATCH(A965,근로조건!$A$5:$A$1048576,0)+0,16))</f>
        <v/>
      </c>
      <c r="Q965" s="256" t="str" cm="1">
        <f t="array" ref="Q965">IF(A965="","",INDEX(근로조건!$A$5:$ZZ$1048576,MATCH(A965,근로조건!$A$5:$A$1048576,0)+0,21))</f>
        <v/>
      </c>
      <c r="R965" s="61"/>
      <c r="S965" s="61"/>
      <c r="T965" s="61"/>
      <c r="U965" s="61"/>
      <c r="V965" s="61"/>
      <c r="W965" s="61"/>
      <c r="X965" s="61"/>
      <c r="Y965" s="61"/>
      <c r="Z965" s="260" t="str">
        <f t="shared" si="45"/>
        <v/>
      </c>
      <c r="AA965" s="260" t="str">
        <f t="shared" si="46"/>
        <v/>
      </c>
      <c r="AB965" s="260" t="str" cm="1">
        <f t="array" ref="AB965">IFERROR(IF(A965="","",INDEX(근로조건!$A$5:$Z$1048576,MATCH(A965,근로조건!$A$5:$A$1048576,0)+0,17)-INDEX(근로조건!$A$5:$Z$1048576,MATCH(A965,근로조건!$A$5:$A$1048576,0)+0,11))*B965,"")</f>
        <v/>
      </c>
      <c r="AC965" s="260" t="str">
        <f t="shared" si="47"/>
        <v/>
      </c>
      <c r="AD965" s="260" t="str" cm="1">
        <f t="array" ref="AD965">IFERROR(IF(A965="","",INDEX(근로조건!$A$5:$L$1048576,MATCH(A965,근로조건!$A$5:$A$1048576,0)+0,12))*B965,"")</f>
        <v/>
      </c>
      <c r="AE965" s="261" t="str" cm="1">
        <f t="array" ref="AE965">IF(A965="","",INDEX(근로조건!$A$5:$AF$1048576,MATCH(A965,근로조건!$A$5:$A$1048576,0)+0,13))</f>
        <v/>
      </c>
      <c r="AF965" s="262" t="str" cm="1">
        <f t="array" ref="AF965">IF(A965="","",INDEX(근로조건!$A$5:$AF$1048576,MATCH(A965,근로조건!$A$5:$A$1048576,0)+0,14))</f>
        <v/>
      </c>
      <c r="AG965" s="261" t="str" cm="1">
        <f t="array" ref="AG965">IF(A965="","",INDEX(근로조건!$A$5:$AF$1048576,MATCH(A965,근로조건!$A$5:$A$1048576,0)+0,11))</f>
        <v/>
      </c>
      <c r="AH965" s="261" t="str" cm="1">
        <f t="array" ref="AH965">IF(A965="","",INDEX(근로조건!$A$5:$AF$1048576,MATCH(A965,근로조건!$A$5:$A$1048576,0)+0,19))</f>
        <v/>
      </c>
      <c r="AI965" s="262" t="str" cm="1">
        <f t="array" ref="AI965">IF(A965="","",INDEX(근로조건!$A$5:$AF$1048576,MATCH(A965,근로조건!$A$5:$A$1048576,0)+0,17))</f>
        <v/>
      </c>
      <c r="AJ965" s="253"/>
      <c r="AK965" s="253"/>
      <c r="AL965" s="253" t="str" cm="1">
        <f t="array" ref="AL965">IF(A965="","",INDEX(근로조건!$A$5:$AF$1048576,MATCH(A965,근로조건!$A$5:$A$1048576,0)+0,20))</f>
        <v/>
      </c>
      <c r="AM965" s="253"/>
      <c r="AN965" s="253"/>
      <c r="AO965" s="253"/>
      <c r="AP965" s="260"/>
      <c r="AQ965" s="123"/>
      <c r="AR965" s="166"/>
      <c r="AS965" s="267"/>
      <c r="AT965" s="266"/>
      <c r="AU965" s="266"/>
      <c r="AV965" s="266"/>
    </row>
    <row r="966" spans="1:48" x14ac:dyDescent="0.3">
      <c r="A966" s="52"/>
      <c r="B966" s="54"/>
      <c r="C966" s="53"/>
      <c r="D966" s="53"/>
      <c r="E966" s="53"/>
      <c r="F966" s="57"/>
      <c r="G966" s="57"/>
      <c r="H966" s="52"/>
      <c r="I966" s="53"/>
      <c r="J966" s="53"/>
      <c r="K966" s="95"/>
      <c r="L966" s="52"/>
      <c r="M966" s="52"/>
      <c r="N966" s="54"/>
      <c r="O966" s="254" t="str" cm="1">
        <f t="array" ref="O966">IF(A966="","",INDEX(근로조건!$A$5:$Y$1048576,MATCH(A966,근로조건!$A$5:$A$1048576,0)+0,15))</f>
        <v/>
      </c>
      <c r="P966" s="255" t="str" cm="1">
        <f t="array" ref="P966">IF(A966="","",INDEX(근로조건!$A$5:$Y$1048576,MATCH(A966,근로조건!$A$5:$A$1048576,0)+0,16))</f>
        <v/>
      </c>
      <c r="Q966" s="256" t="str" cm="1">
        <f t="array" ref="Q966">IF(A966="","",INDEX(근로조건!$A$5:$ZZ$1048576,MATCH(A966,근로조건!$A$5:$A$1048576,0)+0,21))</f>
        <v/>
      </c>
      <c r="R966" s="61"/>
      <c r="S966" s="61"/>
      <c r="T966" s="61"/>
      <c r="U966" s="61"/>
      <c r="V966" s="61"/>
      <c r="W966" s="61"/>
      <c r="X966" s="61"/>
      <c r="Y966" s="61"/>
      <c r="Z966" s="260" t="str">
        <f t="shared" ref="Z966:Z1029" si="48">IF(AE966="","",SUM(AB966,AD966))</f>
        <v/>
      </c>
      <c r="AA966" s="260" t="str">
        <f t="shared" ref="AA966:AA1029" si="49">IF(AE966="","",IF(AE966&gt;=8,8*B966,AE966*B966))</f>
        <v/>
      </c>
      <c r="AB966" s="260" t="str" cm="1">
        <f t="array" ref="AB966">IFERROR(IF(A966="","",INDEX(근로조건!$A$5:$Z$1048576,MATCH(A966,근로조건!$A$5:$A$1048576,0)+0,17)-INDEX(근로조건!$A$5:$Z$1048576,MATCH(A966,근로조건!$A$5:$A$1048576,0)+0,11))*B966,"")</f>
        <v/>
      </c>
      <c r="AC966" s="260" t="str">
        <f t="shared" ref="AC966:AC1029" si="50">IFERROR(AD966/(365/7/12),"")</f>
        <v/>
      </c>
      <c r="AD966" s="260" t="str" cm="1">
        <f t="array" ref="AD966">IFERROR(IF(A966="","",INDEX(근로조건!$A$5:$L$1048576,MATCH(A966,근로조건!$A$5:$A$1048576,0)+0,12))*B966,"")</f>
        <v/>
      </c>
      <c r="AE966" s="261" t="str" cm="1">
        <f t="array" ref="AE966">IF(A966="","",INDEX(근로조건!$A$5:$AF$1048576,MATCH(A966,근로조건!$A$5:$A$1048576,0)+0,13))</f>
        <v/>
      </c>
      <c r="AF966" s="262" t="str" cm="1">
        <f t="array" ref="AF966">IF(A966="","",INDEX(근로조건!$A$5:$AF$1048576,MATCH(A966,근로조건!$A$5:$A$1048576,0)+0,14))</f>
        <v/>
      </c>
      <c r="AG966" s="261" t="str" cm="1">
        <f t="array" ref="AG966">IF(A966="","",INDEX(근로조건!$A$5:$AF$1048576,MATCH(A966,근로조건!$A$5:$A$1048576,0)+0,11))</f>
        <v/>
      </c>
      <c r="AH966" s="261" t="str" cm="1">
        <f t="array" ref="AH966">IF(A966="","",INDEX(근로조건!$A$5:$AF$1048576,MATCH(A966,근로조건!$A$5:$A$1048576,0)+0,19))</f>
        <v/>
      </c>
      <c r="AI966" s="262" t="str" cm="1">
        <f t="array" ref="AI966">IF(A966="","",INDEX(근로조건!$A$5:$AF$1048576,MATCH(A966,근로조건!$A$5:$A$1048576,0)+0,17))</f>
        <v/>
      </c>
      <c r="AJ966" s="253"/>
      <c r="AK966" s="253"/>
      <c r="AL966" s="253" t="str" cm="1">
        <f t="array" ref="AL966">IF(A966="","",INDEX(근로조건!$A$5:$AF$1048576,MATCH(A966,근로조건!$A$5:$A$1048576,0)+0,20))</f>
        <v/>
      </c>
      <c r="AM966" s="253"/>
      <c r="AN966" s="253"/>
      <c r="AO966" s="253"/>
      <c r="AP966" s="260"/>
      <c r="AQ966" s="123"/>
      <c r="AR966" s="166"/>
      <c r="AS966" s="267"/>
      <c r="AT966" s="266"/>
      <c r="AU966" s="266"/>
      <c r="AV966" s="266"/>
    </row>
    <row r="967" spans="1:48" x14ac:dyDescent="0.3">
      <c r="A967" s="52"/>
      <c r="B967" s="54"/>
      <c r="C967" s="53"/>
      <c r="D967" s="53"/>
      <c r="E967" s="53"/>
      <c r="F967" s="57"/>
      <c r="G967" s="57"/>
      <c r="H967" s="52"/>
      <c r="I967" s="53"/>
      <c r="J967" s="53"/>
      <c r="K967" s="95"/>
      <c r="L967" s="52"/>
      <c r="M967" s="52"/>
      <c r="N967" s="54"/>
      <c r="O967" s="254" t="str" cm="1">
        <f t="array" ref="O967">IF(A967="","",INDEX(근로조건!$A$5:$Y$1048576,MATCH(A967,근로조건!$A$5:$A$1048576,0)+0,15))</f>
        <v/>
      </c>
      <c r="P967" s="255" t="str" cm="1">
        <f t="array" ref="P967">IF(A967="","",INDEX(근로조건!$A$5:$Y$1048576,MATCH(A967,근로조건!$A$5:$A$1048576,0)+0,16))</f>
        <v/>
      </c>
      <c r="Q967" s="256" t="str" cm="1">
        <f t="array" ref="Q967">IF(A967="","",INDEX(근로조건!$A$5:$ZZ$1048576,MATCH(A967,근로조건!$A$5:$A$1048576,0)+0,21))</f>
        <v/>
      </c>
      <c r="R967" s="61"/>
      <c r="S967" s="61"/>
      <c r="T967" s="61"/>
      <c r="U967" s="61"/>
      <c r="V967" s="61"/>
      <c r="W967" s="61"/>
      <c r="X967" s="61"/>
      <c r="Y967" s="61"/>
      <c r="Z967" s="260" t="str">
        <f t="shared" si="48"/>
        <v/>
      </c>
      <c r="AA967" s="260" t="str">
        <f t="shared" si="49"/>
        <v/>
      </c>
      <c r="AB967" s="260" t="str" cm="1">
        <f t="array" ref="AB967">IFERROR(IF(A967="","",INDEX(근로조건!$A$5:$Z$1048576,MATCH(A967,근로조건!$A$5:$A$1048576,0)+0,17)-INDEX(근로조건!$A$5:$Z$1048576,MATCH(A967,근로조건!$A$5:$A$1048576,0)+0,11))*B967,"")</f>
        <v/>
      </c>
      <c r="AC967" s="260" t="str">
        <f t="shared" si="50"/>
        <v/>
      </c>
      <c r="AD967" s="260" t="str" cm="1">
        <f t="array" ref="AD967">IFERROR(IF(A967="","",INDEX(근로조건!$A$5:$L$1048576,MATCH(A967,근로조건!$A$5:$A$1048576,0)+0,12))*B967,"")</f>
        <v/>
      </c>
      <c r="AE967" s="261" t="str" cm="1">
        <f t="array" ref="AE967">IF(A967="","",INDEX(근로조건!$A$5:$AF$1048576,MATCH(A967,근로조건!$A$5:$A$1048576,0)+0,13))</f>
        <v/>
      </c>
      <c r="AF967" s="262" t="str" cm="1">
        <f t="array" ref="AF967">IF(A967="","",INDEX(근로조건!$A$5:$AF$1048576,MATCH(A967,근로조건!$A$5:$A$1048576,0)+0,14))</f>
        <v/>
      </c>
      <c r="AG967" s="261" t="str" cm="1">
        <f t="array" ref="AG967">IF(A967="","",INDEX(근로조건!$A$5:$AF$1048576,MATCH(A967,근로조건!$A$5:$A$1048576,0)+0,11))</f>
        <v/>
      </c>
      <c r="AH967" s="261" t="str" cm="1">
        <f t="array" ref="AH967">IF(A967="","",INDEX(근로조건!$A$5:$AF$1048576,MATCH(A967,근로조건!$A$5:$A$1048576,0)+0,19))</f>
        <v/>
      </c>
      <c r="AI967" s="262" t="str" cm="1">
        <f t="array" ref="AI967">IF(A967="","",INDEX(근로조건!$A$5:$AF$1048576,MATCH(A967,근로조건!$A$5:$A$1048576,0)+0,17))</f>
        <v/>
      </c>
      <c r="AJ967" s="253"/>
      <c r="AK967" s="253"/>
      <c r="AL967" s="253" t="str" cm="1">
        <f t="array" ref="AL967">IF(A967="","",INDEX(근로조건!$A$5:$AF$1048576,MATCH(A967,근로조건!$A$5:$A$1048576,0)+0,20))</f>
        <v/>
      </c>
      <c r="AM967" s="253"/>
      <c r="AN967" s="253"/>
      <c r="AO967" s="253"/>
      <c r="AP967" s="260"/>
      <c r="AQ967" s="123"/>
      <c r="AR967" s="166"/>
      <c r="AS967" s="267"/>
      <c r="AT967" s="266"/>
      <c r="AU967" s="266"/>
      <c r="AV967" s="266"/>
    </row>
    <row r="968" spans="1:48" x14ac:dyDescent="0.3">
      <c r="A968" s="52"/>
      <c r="B968" s="54"/>
      <c r="C968" s="53"/>
      <c r="D968" s="53"/>
      <c r="E968" s="53"/>
      <c r="F968" s="57"/>
      <c r="G968" s="57"/>
      <c r="H968" s="52"/>
      <c r="I968" s="53"/>
      <c r="J968" s="53"/>
      <c r="K968" s="95"/>
      <c r="L968" s="52"/>
      <c r="M968" s="52"/>
      <c r="N968" s="54"/>
      <c r="O968" s="254" t="str" cm="1">
        <f t="array" ref="O968">IF(A968="","",INDEX(근로조건!$A$5:$Y$1048576,MATCH(A968,근로조건!$A$5:$A$1048576,0)+0,15))</f>
        <v/>
      </c>
      <c r="P968" s="255" t="str" cm="1">
        <f t="array" ref="P968">IF(A968="","",INDEX(근로조건!$A$5:$Y$1048576,MATCH(A968,근로조건!$A$5:$A$1048576,0)+0,16))</f>
        <v/>
      </c>
      <c r="Q968" s="256" t="str" cm="1">
        <f t="array" ref="Q968">IF(A968="","",INDEX(근로조건!$A$5:$ZZ$1048576,MATCH(A968,근로조건!$A$5:$A$1048576,0)+0,21))</f>
        <v/>
      </c>
      <c r="R968" s="61"/>
      <c r="S968" s="61"/>
      <c r="T968" s="61"/>
      <c r="U968" s="61"/>
      <c r="V968" s="61"/>
      <c r="W968" s="61"/>
      <c r="X968" s="61"/>
      <c r="Y968" s="61"/>
      <c r="Z968" s="260" t="str">
        <f t="shared" si="48"/>
        <v/>
      </c>
      <c r="AA968" s="260" t="str">
        <f t="shared" si="49"/>
        <v/>
      </c>
      <c r="AB968" s="260" t="str" cm="1">
        <f t="array" ref="AB968">IFERROR(IF(A968="","",INDEX(근로조건!$A$5:$Z$1048576,MATCH(A968,근로조건!$A$5:$A$1048576,0)+0,17)-INDEX(근로조건!$A$5:$Z$1048576,MATCH(A968,근로조건!$A$5:$A$1048576,0)+0,11))*B968,"")</f>
        <v/>
      </c>
      <c r="AC968" s="260" t="str">
        <f t="shared" si="50"/>
        <v/>
      </c>
      <c r="AD968" s="260" t="str" cm="1">
        <f t="array" ref="AD968">IFERROR(IF(A968="","",INDEX(근로조건!$A$5:$L$1048576,MATCH(A968,근로조건!$A$5:$A$1048576,0)+0,12))*B968,"")</f>
        <v/>
      </c>
      <c r="AE968" s="261" t="str" cm="1">
        <f t="array" ref="AE968">IF(A968="","",INDEX(근로조건!$A$5:$AF$1048576,MATCH(A968,근로조건!$A$5:$A$1048576,0)+0,13))</f>
        <v/>
      </c>
      <c r="AF968" s="262" t="str" cm="1">
        <f t="array" ref="AF968">IF(A968="","",INDEX(근로조건!$A$5:$AF$1048576,MATCH(A968,근로조건!$A$5:$A$1048576,0)+0,14))</f>
        <v/>
      </c>
      <c r="AG968" s="261" t="str" cm="1">
        <f t="array" ref="AG968">IF(A968="","",INDEX(근로조건!$A$5:$AF$1048576,MATCH(A968,근로조건!$A$5:$A$1048576,0)+0,11))</f>
        <v/>
      </c>
      <c r="AH968" s="261" t="str" cm="1">
        <f t="array" ref="AH968">IF(A968="","",INDEX(근로조건!$A$5:$AF$1048576,MATCH(A968,근로조건!$A$5:$A$1048576,0)+0,19))</f>
        <v/>
      </c>
      <c r="AI968" s="262" t="str" cm="1">
        <f t="array" ref="AI968">IF(A968="","",INDEX(근로조건!$A$5:$AF$1048576,MATCH(A968,근로조건!$A$5:$A$1048576,0)+0,17))</f>
        <v/>
      </c>
      <c r="AJ968" s="253"/>
      <c r="AK968" s="253"/>
      <c r="AL968" s="253" t="str" cm="1">
        <f t="array" ref="AL968">IF(A968="","",INDEX(근로조건!$A$5:$AF$1048576,MATCH(A968,근로조건!$A$5:$A$1048576,0)+0,20))</f>
        <v/>
      </c>
      <c r="AM968" s="253"/>
      <c r="AN968" s="253"/>
      <c r="AO968" s="253"/>
      <c r="AP968" s="260"/>
      <c r="AQ968" s="123"/>
      <c r="AR968" s="166"/>
      <c r="AS968" s="267"/>
      <c r="AT968" s="266"/>
      <c r="AU968" s="266"/>
      <c r="AV968" s="266"/>
    </row>
    <row r="969" spans="1:48" x14ac:dyDescent="0.3">
      <c r="A969" s="52"/>
      <c r="B969" s="54"/>
      <c r="C969" s="53"/>
      <c r="D969" s="53"/>
      <c r="E969" s="53"/>
      <c r="F969" s="57"/>
      <c r="G969" s="57"/>
      <c r="H969" s="52"/>
      <c r="I969" s="53"/>
      <c r="J969" s="53"/>
      <c r="K969" s="95"/>
      <c r="L969" s="52"/>
      <c r="M969" s="52"/>
      <c r="N969" s="54"/>
      <c r="O969" s="254" t="str" cm="1">
        <f t="array" ref="O969">IF(A969="","",INDEX(근로조건!$A$5:$Y$1048576,MATCH(A969,근로조건!$A$5:$A$1048576,0)+0,15))</f>
        <v/>
      </c>
      <c r="P969" s="255" t="str" cm="1">
        <f t="array" ref="P969">IF(A969="","",INDEX(근로조건!$A$5:$Y$1048576,MATCH(A969,근로조건!$A$5:$A$1048576,0)+0,16))</f>
        <v/>
      </c>
      <c r="Q969" s="256" t="str" cm="1">
        <f t="array" ref="Q969">IF(A969="","",INDEX(근로조건!$A$5:$ZZ$1048576,MATCH(A969,근로조건!$A$5:$A$1048576,0)+0,21))</f>
        <v/>
      </c>
      <c r="R969" s="61"/>
      <c r="S969" s="61"/>
      <c r="T969" s="61"/>
      <c r="U969" s="61"/>
      <c r="V969" s="61"/>
      <c r="W969" s="61"/>
      <c r="X969" s="61"/>
      <c r="Y969" s="61"/>
      <c r="Z969" s="260" t="str">
        <f t="shared" si="48"/>
        <v/>
      </c>
      <c r="AA969" s="260" t="str">
        <f t="shared" si="49"/>
        <v/>
      </c>
      <c r="AB969" s="260" t="str" cm="1">
        <f t="array" ref="AB969">IFERROR(IF(A969="","",INDEX(근로조건!$A$5:$Z$1048576,MATCH(A969,근로조건!$A$5:$A$1048576,0)+0,17)-INDEX(근로조건!$A$5:$Z$1048576,MATCH(A969,근로조건!$A$5:$A$1048576,0)+0,11))*B969,"")</f>
        <v/>
      </c>
      <c r="AC969" s="260" t="str">
        <f t="shared" si="50"/>
        <v/>
      </c>
      <c r="AD969" s="260" t="str" cm="1">
        <f t="array" ref="AD969">IFERROR(IF(A969="","",INDEX(근로조건!$A$5:$L$1048576,MATCH(A969,근로조건!$A$5:$A$1048576,0)+0,12))*B969,"")</f>
        <v/>
      </c>
      <c r="AE969" s="261" t="str" cm="1">
        <f t="array" ref="AE969">IF(A969="","",INDEX(근로조건!$A$5:$AF$1048576,MATCH(A969,근로조건!$A$5:$A$1048576,0)+0,13))</f>
        <v/>
      </c>
      <c r="AF969" s="262" t="str" cm="1">
        <f t="array" ref="AF969">IF(A969="","",INDEX(근로조건!$A$5:$AF$1048576,MATCH(A969,근로조건!$A$5:$A$1048576,0)+0,14))</f>
        <v/>
      </c>
      <c r="AG969" s="261" t="str" cm="1">
        <f t="array" ref="AG969">IF(A969="","",INDEX(근로조건!$A$5:$AF$1048576,MATCH(A969,근로조건!$A$5:$A$1048576,0)+0,11))</f>
        <v/>
      </c>
      <c r="AH969" s="261" t="str" cm="1">
        <f t="array" ref="AH969">IF(A969="","",INDEX(근로조건!$A$5:$AF$1048576,MATCH(A969,근로조건!$A$5:$A$1048576,0)+0,19))</f>
        <v/>
      </c>
      <c r="AI969" s="262" t="str" cm="1">
        <f t="array" ref="AI969">IF(A969="","",INDEX(근로조건!$A$5:$AF$1048576,MATCH(A969,근로조건!$A$5:$A$1048576,0)+0,17))</f>
        <v/>
      </c>
      <c r="AJ969" s="253"/>
      <c r="AK969" s="253"/>
      <c r="AL969" s="253" t="str" cm="1">
        <f t="array" ref="AL969">IF(A969="","",INDEX(근로조건!$A$5:$AF$1048576,MATCH(A969,근로조건!$A$5:$A$1048576,0)+0,20))</f>
        <v/>
      </c>
      <c r="AM969" s="253"/>
      <c r="AN969" s="253"/>
      <c r="AO969" s="253"/>
      <c r="AP969" s="260"/>
      <c r="AQ969" s="123"/>
      <c r="AR969" s="166"/>
      <c r="AS969" s="267"/>
      <c r="AT969" s="266"/>
      <c r="AU969" s="266"/>
      <c r="AV969" s="266"/>
    </row>
    <row r="970" spans="1:48" x14ac:dyDescent="0.3">
      <c r="A970" s="52"/>
      <c r="B970" s="54"/>
      <c r="C970" s="53"/>
      <c r="D970" s="53"/>
      <c r="E970" s="53"/>
      <c r="F970" s="57"/>
      <c r="G970" s="57"/>
      <c r="H970" s="52"/>
      <c r="I970" s="53"/>
      <c r="J970" s="53"/>
      <c r="K970" s="95"/>
      <c r="L970" s="52"/>
      <c r="M970" s="52"/>
      <c r="N970" s="54"/>
      <c r="O970" s="254" t="str" cm="1">
        <f t="array" ref="O970">IF(A970="","",INDEX(근로조건!$A$5:$Y$1048576,MATCH(A970,근로조건!$A$5:$A$1048576,0)+0,15))</f>
        <v/>
      </c>
      <c r="P970" s="255" t="str" cm="1">
        <f t="array" ref="P970">IF(A970="","",INDEX(근로조건!$A$5:$Y$1048576,MATCH(A970,근로조건!$A$5:$A$1048576,0)+0,16))</f>
        <v/>
      </c>
      <c r="Q970" s="256" t="str" cm="1">
        <f t="array" ref="Q970">IF(A970="","",INDEX(근로조건!$A$5:$ZZ$1048576,MATCH(A970,근로조건!$A$5:$A$1048576,0)+0,21))</f>
        <v/>
      </c>
      <c r="R970" s="61"/>
      <c r="S970" s="61"/>
      <c r="T970" s="61"/>
      <c r="U970" s="61"/>
      <c r="V970" s="61"/>
      <c r="W970" s="61"/>
      <c r="X970" s="61"/>
      <c r="Y970" s="61"/>
      <c r="Z970" s="260" t="str">
        <f t="shared" si="48"/>
        <v/>
      </c>
      <c r="AA970" s="260" t="str">
        <f t="shared" si="49"/>
        <v/>
      </c>
      <c r="AB970" s="260" t="str" cm="1">
        <f t="array" ref="AB970">IFERROR(IF(A970="","",INDEX(근로조건!$A$5:$Z$1048576,MATCH(A970,근로조건!$A$5:$A$1048576,0)+0,17)-INDEX(근로조건!$A$5:$Z$1048576,MATCH(A970,근로조건!$A$5:$A$1048576,0)+0,11))*B970,"")</f>
        <v/>
      </c>
      <c r="AC970" s="260" t="str">
        <f t="shared" si="50"/>
        <v/>
      </c>
      <c r="AD970" s="260" t="str" cm="1">
        <f t="array" ref="AD970">IFERROR(IF(A970="","",INDEX(근로조건!$A$5:$L$1048576,MATCH(A970,근로조건!$A$5:$A$1048576,0)+0,12))*B970,"")</f>
        <v/>
      </c>
      <c r="AE970" s="261" t="str" cm="1">
        <f t="array" ref="AE970">IF(A970="","",INDEX(근로조건!$A$5:$AF$1048576,MATCH(A970,근로조건!$A$5:$A$1048576,0)+0,13))</f>
        <v/>
      </c>
      <c r="AF970" s="262" t="str" cm="1">
        <f t="array" ref="AF970">IF(A970="","",INDEX(근로조건!$A$5:$AF$1048576,MATCH(A970,근로조건!$A$5:$A$1048576,0)+0,14))</f>
        <v/>
      </c>
      <c r="AG970" s="261" t="str" cm="1">
        <f t="array" ref="AG970">IF(A970="","",INDEX(근로조건!$A$5:$AF$1048576,MATCH(A970,근로조건!$A$5:$A$1048576,0)+0,11))</f>
        <v/>
      </c>
      <c r="AH970" s="261" t="str" cm="1">
        <f t="array" ref="AH970">IF(A970="","",INDEX(근로조건!$A$5:$AF$1048576,MATCH(A970,근로조건!$A$5:$A$1048576,0)+0,19))</f>
        <v/>
      </c>
      <c r="AI970" s="262" t="str" cm="1">
        <f t="array" ref="AI970">IF(A970="","",INDEX(근로조건!$A$5:$AF$1048576,MATCH(A970,근로조건!$A$5:$A$1048576,0)+0,17))</f>
        <v/>
      </c>
      <c r="AJ970" s="253"/>
      <c r="AK970" s="253"/>
      <c r="AL970" s="253" t="str" cm="1">
        <f t="array" ref="AL970">IF(A970="","",INDEX(근로조건!$A$5:$AF$1048576,MATCH(A970,근로조건!$A$5:$A$1048576,0)+0,20))</f>
        <v/>
      </c>
      <c r="AM970" s="253"/>
      <c r="AN970" s="253"/>
      <c r="AO970" s="253"/>
      <c r="AP970" s="260"/>
      <c r="AQ970" s="123"/>
      <c r="AR970" s="166"/>
      <c r="AS970" s="267"/>
      <c r="AT970" s="266"/>
      <c r="AU970" s="266"/>
      <c r="AV970" s="266"/>
    </row>
    <row r="971" spans="1:48" x14ac:dyDescent="0.3">
      <c r="A971" s="52"/>
      <c r="B971" s="54"/>
      <c r="C971" s="53"/>
      <c r="D971" s="53"/>
      <c r="E971" s="53"/>
      <c r="F971" s="57"/>
      <c r="G971" s="57"/>
      <c r="H971" s="52"/>
      <c r="I971" s="53"/>
      <c r="J971" s="53"/>
      <c r="K971" s="95"/>
      <c r="L971" s="52"/>
      <c r="M971" s="52"/>
      <c r="N971" s="54"/>
      <c r="O971" s="254" t="str" cm="1">
        <f t="array" ref="O971">IF(A971="","",INDEX(근로조건!$A$5:$Y$1048576,MATCH(A971,근로조건!$A$5:$A$1048576,0)+0,15))</f>
        <v/>
      </c>
      <c r="P971" s="255" t="str" cm="1">
        <f t="array" ref="P971">IF(A971="","",INDEX(근로조건!$A$5:$Y$1048576,MATCH(A971,근로조건!$A$5:$A$1048576,0)+0,16))</f>
        <v/>
      </c>
      <c r="Q971" s="256" t="str" cm="1">
        <f t="array" ref="Q971">IF(A971="","",INDEX(근로조건!$A$5:$ZZ$1048576,MATCH(A971,근로조건!$A$5:$A$1048576,0)+0,21))</f>
        <v/>
      </c>
      <c r="R971" s="61"/>
      <c r="S971" s="61"/>
      <c r="T971" s="61"/>
      <c r="U971" s="61"/>
      <c r="V971" s="61"/>
      <c r="W971" s="61"/>
      <c r="X971" s="61"/>
      <c r="Y971" s="61"/>
      <c r="Z971" s="260" t="str">
        <f t="shared" si="48"/>
        <v/>
      </c>
      <c r="AA971" s="260" t="str">
        <f t="shared" si="49"/>
        <v/>
      </c>
      <c r="AB971" s="260" t="str" cm="1">
        <f t="array" ref="AB971">IFERROR(IF(A971="","",INDEX(근로조건!$A$5:$Z$1048576,MATCH(A971,근로조건!$A$5:$A$1048576,0)+0,17)-INDEX(근로조건!$A$5:$Z$1048576,MATCH(A971,근로조건!$A$5:$A$1048576,0)+0,11))*B971,"")</f>
        <v/>
      </c>
      <c r="AC971" s="260" t="str">
        <f t="shared" si="50"/>
        <v/>
      </c>
      <c r="AD971" s="260" t="str" cm="1">
        <f t="array" ref="AD971">IFERROR(IF(A971="","",INDEX(근로조건!$A$5:$L$1048576,MATCH(A971,근로조건!$A$5:$A$1048576,0)+0,12))*B971,"")</f>
        <v/>
      </c>
      <c r="AE971" s="261" t="str" cm="1">
        <f t="array" ref="AE971">IF(A971="","",INDEX(근로조건!$A$5:$AF$1048576,MATCH(A971,근로조건!$A$5:$A$1048576,0)+0,13))</f>
        <v/>
      </c>
      <c r="AF971" s="262" t="str" cm="1">
        <f t="array" ref="AF971">IF(A971="","",INDEX(근로조건!$A$5:$AF$1048576,MATCH(A971,근로조건!$A$5:$A$1048576,0)+0,14))</f>
        <v/>
      </c>
      <c r="AG971" s="261" t="str" cm="1">
        <f t="array" ref="AG971">IF(A971="","",INDEX(근로조건!$A$5:$AF$1048576,MATCH(A971,근로조건!$A$5:$A$1048576,0)+0,11))</f>
        <v/>
      </c>
      <c r="AH971" s="261" t="str" cm="1">
        <f t="array" ref="AH971">IF(A971="","",INDEX(근로조건!$A$5:$AF$1048576,MATCH(A971,근로조건!$A$5:$A$1048576,0)+0,19))</f>
        <v/>
      </c>
      <c r="AI971" s="262" t="str" cm="1">
        <f t="array" ref="AI971">IF(A971="","",INDEX(근로조건!$A$5:$AF$1048576,MATCH(A971,근로조건!$A$5:$A$1048576,0)+0,17))</f>
        <v/>
      </c>
      <c r="AJ971" s="253"/>
      <c r="AK971" s="253"/>
      <c r="AL971" s="253" t="str" cm="1">
        <f t="array" ref="AL971">IF(A971="","",INDEX(근로조건!$A$5:$AF$1048576,MATCH(A971,근로조건!$A$5:$A$1048576,0)+0,20))</f>
        <v/>
      </c>
      <c r="AM971" s="253"/>
      <c r="AN971" s="253"/>
      <c r="AO971" s="253"/>
      <c r="AP971" s="260"/>
      <c r="AQ971" s="123"/>
      <c r="AR971" s="166"/>
      <c r="AS971" s="267"/>
      <c r="AT971" s="266"/>
      <c r="AU971" s="266"/>
      <c r="AV971" s="266"/>
    </row>
    <row r="972" spans="1:48" x14ac:dyDescent="0.3">
      <c r="A972" s="52"/>
      <c r="B972" s="54"/>
      <c r="C972" s="53"/>
      <c r="D972" s="53"/>
      <c r="E972" s="53"/>
      <c r="F972" s="57"/>
      <c r="G972" s="57"/>
      <c r="H972" s="52"/>
      <c r="I972" s="53"/>
      <c r="J972" s="53"/>
      <c r="K972" s="95"/>
      <c r="L972" s="52"/>
      <c r="M972" s="52"/>
      <c r="N972" s="54"/>
      <c r="O972" s="254" t="str" cm="1">
        <f t="array" ref="O972">IF(A972="","",INDEX(근로조건!$A$5:$Y$1048576,MATCH(A972,근로조건!$A$5:$A$1048576,0)+0,15))</f>
        <v/>
      </c>
      <c r="P972" s="255" t="str" cm="1">
        <f t="array" ref="P972">IF(A972="","",INDEX(근로조건!$A$5:$Y$1048576,MATCH(A972,근로조건!$A$5:$A$1048576,0)+0,16))</f>
        <v/>
      </c>
      <c r="Q972" s="256" t="str" cm="1">
        <f t="array" ref="Q972">IF(A972="","",INDEX(근로조건!$A$5:$ZZ$1048576,MATCH(A972,근로조건!$A$5:$A$1048576,0)+0,21))</f>
        <v/>
      </c>
      <c r="R972" s="61"/>
      <c r="S972" s="61"/>
      <c r="T972" s="61"/>
      <c r="U972" s="61"/>
      <c r="V972" s="61"/>
      <c r="W972" s="61"/>
      <c r="X972" s="61"/>
      <c r="Y972" s="61"/>
      <c r="Z972" s="260" t="str">
        <f t="shared" si="48"/>
        <v/>
      </c>
      <c r="AA972" s="260" t="str">
        <f t="shared" si="49"/>
        <v/>
      </c>
      <c r="AB972" s="260" t="str" cm="1">
        <f t="array" ref="AB972">IFERROR(IF(A972="","",INDEX(근로조건!$A$5:$Z$1048576,MATCH(A972,근로조건!$A$5:$A$1048576,0)+0,17)-INDEX(근로조건!$A$5:$Z$1048576,MATCH(A972,근로조건!$A$5:$A$1048576,0)+0,11))*B972,"")</f>
        <v/>
      </c>
      <c r="AC972" s="260" t="str">
        <f t="shared" si="50"/>
        <v/>
      </c>
      <c r="AD972" s="260" t="str" cm="1">
        <f t="array" ref="AD972">IFERROR(IF(A972="","",INDEX(근로조건!$A$5:$L$1048576,MATCH(A972,근로조건!$A$5:$A$1048576,0)+0,12))*B972,"")</f>
        <v/>
      </c>
      <c r="AE972" s="261" t="str" cm="1">
        <f t="array" ref="AE972">IF(A972="","",INDEX(근로조건!$A$5:$AF$1048576,MATCH(A972,근로조건!$A$5:$A$1048576,0)+0,13))</f>
        <v/>
      </c>
      <c r="AF972" s="262" t="str" cm="1">
        <f t="array" ref="AF972">IF(A972="","",INDEX(근로조건!$A$5:$AF$1048576,MATCH(A972,근로조건!$A$5:$A$1048576,0)+0,14))</f>
        <v/>
      </c>
      <c r="AG972" s="261" t="str" cm="1">
        <f t="array" ref="AG972">IF(A972="","",INDEX(근로조건!$A$5:$AF$1048576,MATCH(A972,근로조건!$A$5:$A$1048576,0)+0,11))</f>
        <v/>
      </c>
      <c r="AH972" s="261" t="str" cm="1">
        <f t="array" ref="AH972">IF(A972="","",INDEX(근로조건!$A$5:$AF$1048576,MATCH(A972,근로조건!$A$5:$A$1048576,0)+0,19))</f>
        <v/>
      </c>
      <c r="AI972" s="262" t="str" cm="1">
        <f t="array" ref="AI972">IF(A972="","",INDEX(근로조건!$A$5:$AF$1048576,MATCH(A972,근로조건!$A$5:$A$1048576,0)+0,17))</f>
        <v/>
      </c>
      <c r="AJ972" s="253"/>
      <c r="AK972" s="253"/>
      <c r="AL972" s="253" t="str" cm="1">
        <f t="array" ref="AL972">IF(A972="","",INDEX(근로조건!$A$5:$AF$1048576,MATCH(A972,근로조건!$A$5:$A$1048576,0)+0,20))</f>
        <v/>
      </c>
      <c r="AM972" s="253"/>
      <c r="AN972" s="253"/>
      <c r="AO972" s="253"/>
      <c r="AP972" s="260"/>
      <c r="AQ972" s="123"/>
      <c r="AR972" s="166"/>
      <c r="AS972" s="267"/>
      <c r="AT972" s="266"/>
      <c r="AU972" s="266"/>
      <c r="AV972" s="266"/>
    </row>
    <row r="973" spans="1:48" x14ac:dyDescent="0.3">
      <c r="A973" s="52"/>
      <c r="B973" s="54"/>
      <c r="C973" s="53"/>
      <c r="D973" s="53"/>
      <c r="E973" s="53"/>
      <c r="F973" s="57"/>
      <c r="G973" s="57"/>
      <c r="H973" s="52"/>
      <c r="I973" s="53"/>
      <c r="J973" s="53"/>
      <c r="K973" s="95"/>
      <c r="L973" s="52"/>
      <c r="M973" s="52"/>
      <c r="N973" s="54"/>
      <c r="O973" s="254" t="str" cm="1">
        <f t="array" ref="O973">IF(A973="","",INDEX(근로조건!$A$5:$Y$1048576,MATCH(A973,근로조건!$A$5:$A$1048576,0)+0,15))</f>
        <v/>
      </c>
      <c r="P973" s="255" t="str" cm="1">
        <f t="array" ref="P973">IF(A973="","",INDEX(근로조건!$A$5:$Y$1048576,MATCH(A973,근로조건!$A$5:$A$1048576,0)+0,16))</f>
        <v/>
      </c>
      <c r="Q973" s="256" t="str" cm="1">
        <f t="array" ref="Q973">IF(A973="","",INDEX(근로조건!$A$5:$ZZ$1048576,MATCH(A973,근로조건!$A$5:$A$1048576,0)+0,21))</f>
        <v/>
      </c>
      <c r="R973" s="61"/>
      <c r="S973" s="61"/>
      <c r="T973" s="61"/>
      <c r="U973" s="61"/>
      <c r="V973" s="61"/>
      <c r="W973" s="61"/>
      <c r="X973" s="61"/>
      <c r="Y973" s="61"/>
      <c r="Z973" s="260" t="str">
        <f t="shared" si="48"/>
        <v/>
      </c>
      <c r="AA973" s="260" t="str">
        <f t="shared" si="49"/>
        <v/>
      </c>
      <c r="AB973" s="260" t="str" cm="1">
        <f t="array" ref="AB973">IFERROR(IF(A973="","",INDEX(근로조건!$A$5:$Z$1048576,MATCH(A973,근로조건!$A$5:$A$1048576,0)+0,17)-INDEX(근로조건!$A$5:$Z$1048576,MATCH(A973,근로조건!$A$5:$A$1048576,0)+0,11))*B973,"")</f>
        <v/>
      </c>
      <c r="AC973" s="260" t="str">
        <f t="shared" si="50"/>
        <v/>
      </c>
      <c r="AD973" s="260" t="str" cm="1">
        <f t="array" ref="AD973">IFERROR(IF(A973="","",INDEX(근로조건!$A$5:$L$1048576,MATCH(A973,근로조건!$A$5:$A$1048576,0)+0,12))*B973,"")</f>
        <v/>
      </c>
      <c r="AE973" s="261" t="str" cm="1">
        <f t="array" ref="AE973">IF(A973="","",INDEX(근로조건!$A$5:$AF$1048576,MATCH(A973,근로조건!$A$5:$A$1048576,0)+0,13))</f>
        <v/>
      </c>
      <c r="AF973" s="262" t="str" cm="1">
        <f t="array" ref="AF973">IF(A973="","",INDEX(근로조건!$A$5:$AF$1048576,MATCH(A973,근로조건!$A$5:$A$1048576,0)+0,14))</f>
        <v/>
      </c>
      <c r="AG973" s="261" t="str" cm="1">
        <f t="array" ref="AG973">IF(A973="","",INDEX(근로조건!$A$5:$AF$1048576,MATCH(A973,근로조건!$A$5:$A$1048576,0)+0,11))</f>
        <v/>
      </c>
      <c r="AH973" s="261" t="str" cm="1">
        <f t="array" ref="AH973">IF(A973="","",INDEX(근로조건!$A$5:$AF$1048576,MATCH(A973,근로조건!$A$5:$A$1048576,0)+0,19))</f>
        <v/>
      </c>
      <c r="AI973" s="262" t="str" cm="1">
        <f t="array" ref="AI973">IF(A973="","",INDEX(근로조건!$A$5:$AF$1048576,MATCH(A973,근로조건!$A$5:$A$1048576,0)+0,17))</f>
        <v/>
      </c>
      <c r="AJ973" s="253"/>
      <c r="AK973" s="253"/>
      <c r="AL973" s="253" t="str" cm="1">
        <f t="array" ref="AL973">IF(A973="","",INDEX(근로조건!$A$5:$AF$1048576,MATCH(A973,근로조건!$A$5:$A$1048576,0)+0,20))</f>
        <v/>
      </c>
      <c r="AM973" s="253"/>
      <c r="AN973" s="253"/>
      <c r="AO973" s="253"/>
      <c r="AP973" s="260"/>
      <c r="AQ973" s="123"/>
      <c r="AR973" s="166"/>
      <c r="AS973" s="267"/>
      <c r="AT973" s="266"/>
      <c r="AU973" s="266"/>
      <c r="AV973" s="266"/>
    </row>
    <row r="974" spans="1:48" x14ac:dyDescent="0.3">
      <c r="A974" s="52"/>
      <c r="B974" s="54"/>
      <c r="C974" s="53"/>
      <c r="D974" s="53"/>
      <c r="E974" s="53"/>
      <c r="F974" s="57"/>
      <c r="G974" s="57"/>
      <c r="H974" s="52"/>
      <c r="I974" s="53"/>
      <c r="J974" s="53"/>
      <c r="K974" s="95"/>
      <c r="L974" s="52"/>
      <c r="M974" s="52"/>
      <c r="N974" s="54"/>
      <c r="O974" s="254" t="str" cm="1">
        <f t="array" ref="O974">IF(A974="","",INDEX(근로조건!$A$5:$Y$1048576,MATCH(A974,근로조건!$A$5:$A$1048576,0)+0,15))</f>
        <v/>
      </c>
      <c r="P974" s="255" t="str" cm="1">
        <f t="array" ref="P974">IF(A974="","",INDEX(근로조건!$A$5:$Y$1048576,MATCH(A974,근로조건!$A$5:$A$1048576,0)+0,16))</f>
        <v/>
      </c>
      <c r="Q974" s="256" t="str" cm="1">
        <f t="array" ref="Q974">IF(A974="","",INDEX(근로조건!$A$5:$ZZ$1048576,MATCH(A974,근로조건!$A$5:$A$1048576,0)+0,21))</f>
        <v/>
      </c>
      <c r="R974" s="61"/>
      <c r="S974" s="61"/>
      <c r="T974" s="61"/>
      <c r="U974" s="61"/>
      <c r="V974" s="61"/>
      <c r="W974" s="61"/>
      <c r="X974" s="61"/>
      <c r="Y974" s="61"/>
      <c r="Z974" s="260" t="str">
        <f t="shared" si="48"/>
        <v/>
      </c>
      <c r="AA974" s="260" t="str">
        <f t="shared" si="49"/>
        <v/>
      </c>
      <c r="AB974" s="260" t="str" cm="1">
        <f t="array" ref="AB974">IFERROR(IF(A974="","",INDEX(근로조건!$A$5:$Z$1048576,MATCH(A974,근로조건!$A$5:$A$1048576,0)+0,17)-INDEX(근로조건!$A$5:$Z$1048576,MATCH(A974,근로조건!$A$5:$A$1048576,0)+0,11))*B974,"")</f>
        <v/>
      </c>
      <c r="AC974" s="260" t="str">
        <f t="shared" si="50"/>
        <v/>
      </c>
      <c r="AD974" s="260" t="str" cm="1">
        <f t="array" ref="AD974">IFERROR(IF(A974="","",INDEX(근로조건!$A$5:$L$1048576,MATCH(A974,근로조건!$A$5:$A$1048576,0)+0,12))*B974,"")</f>
        <v/>
      </c>
      <c r="AE974" s="261" t="str" cm="1">
        <f t="array" ref="AE974">IF(A974="","",INDEX(근로조건!$A$5:$AF$1048576,MATCH(A974,근로조건!$A$5:$A$1048576,0)+0,13))</f>
        <v/>
      </c>
      <c r="AF974" s="262" t="str" cm="1">
        <f t="array" ref="AF974">IF(A974="","",INDEX(근로조건!$A$5:$AF$1048576,MATCH(A974,근로조건!$A$5:$A$1048576,0)+0,14))</f>
        <v/>
      </c>
      <c r="AG974" s="261" t="str" cm="1">
        <f t="array" ref="AG974">IF(A974="","",INDEX(근로조건!$A$5:$AF$1048576,MATCH(A974,근로조건!$A$5:$A$1048576,0)+0,11))</f>
        <v/>
      </c>
      <c r="AH974" s="261" t="str" cm="1">
        <f t="array" ref="AH974">IF(A974="","",INDEX(근로조건!$A$5:$AF$1048576,MATCH(A974,근로조건!$A$5:$A$1048576,0)+0,19))</f>
        <v/>
      </c>
      <c r="AI974" s="262" t="str" cm="1">
        <f t="array" ref="AI974">IF(A974="","",INDEX(근로조건!$A$5:$AF$1048576,MATCH(A974,근로조건!$A$5:$A$1048576,0)+0,17))</f>
        <v/>
      </c>
      <c r="AJ974" s="253"/>
      <c r="AK974" s="253"/>
      <c r="AL974" s="253" t="str" cm="1">
        <f t="array" ref="AL974">IF(A974="","",INDEX(근로조건!$A$5:$AF$1048576,MATCH(A974,근로조건!$A$5:$A$1048576,0)+0,20))</f>
        <v/>
      </c>
      <c r="AM974" s="253"/>
      <c r="AN974" s="253"/>
      <c r="AO974" s="253"/>
      <c r="AP974" s="260"/>
      <c r="AQ974" s="123"/>
      <c r="AR974" s="166"/>
      <c r="AS974" s="267"/>
      <c r="AT974" s="266"/>
      <c r="AU974" s="266"/>
      <c r="AV974" s="266"/>
    </row>
    <row r="975" spans="1:48" x14ac:dyDescent="0.3">
      <c r="A975" s="52"/>
      <c r="B975" s="54"/>
      <c r="C975" s="53"/>
      <c r="D975" s="53"/>
      <c r="E975" s="53"/>
      <c r="F975" s="57"/>
      <c r="G975" s="57"/>
      <c r="H975" s="52"/>
      <c r="I975" s="53"/>
      <c r="J975" s="53"/>
      <c r="K975" s="95"/>
      <c r="L975" s="52"/>
      <c r="M975" s="52"/>
      <c r="N975" s="54"/>
      <c r="O975" s="254" t="str" cm="1">
        <f t="array" ref="O975">IF(A975="","",INDEX(근로조건!$A$5:$Y$1048576,MATCH(A975,근로조건!$A$5:$A$1048576,0)+0,15))</f>
        <v/>
      </c>
      <c r="P975" s="255" t="str" cm="1">
        <f t="array" ref="P975">IF(A975="","",INDEX(근로조건!$A$5:$Y$1048576,MATCH(A975,근로조건!$A$5:$A$1048576,0)+0,16))</f>
        <v/>
      </c>
      <c r="Q975" s="256" t="str" cm="1">
        <f t="array" ref="Q975">IF(A975="","",INDEX(근로조건!$A$5:$ZZ$1048576,MATCH(A975,근로조건!$A$5:$A$1048576,0)+0,21))</f>
        <v/>
      </c>
      <c r="R975" s="61"/>
      <c r="S975" s="61"/>
      <c r="T975" s="61"/>
      <c r="U975" s="61"/>
      <c r="V975" s="61"/>
      <c r="W975" s="61"/>
      <c r="X975" s="61"/>
      <c r="Y975" s="61"/>
      <c r="Z975" s="260" t="str">
        <f t="shared" si="48"/>
        <v/>
      </c>
      <c r="AA975" s="260" t="str">
        <f t="shared" si="49"/>
        <v/>
      </c>
      <c r="AB975" s="260" t="str" cm="1">
        <f t="array" ref="AB975">IFERROR(IF(A975="","",INDEX(근로조건!$A$5:$Z$1048576,MATCH(A975,근로조건!$A$5:$A$1048576,0)+0,17)-INDEX(근로조건!$A$5:$Z$1048576,MATCH(A975,근로조건!$A$5:$A$1048576,0)+0,11))*B975,"")</f>
        <v/>
      </c>
      <c r="AC975" s="260" t="str">
        <f t="shared" si="50"/>
        <v/>
      </c>
      <c r="AD975" s="260" t="str" cm="1">
        <f t="array" ref="AD975">IFERROR(IF(A975="","",INDEX(근로조건!$A$5:$L$1048576,MATCH(A975,근로조건!$A$5:$A$1048576,0)+0,12))*B975,"")</f>
        <v/>
      </c>
      <c r="AE975" s="261" t="str" cm="1">
        <f t="array" ref="AE975">IF(A975="","",INDEX(근로조건!$A$5:$AF$1048576,MATCH(A975,근로조건!$A$5:$A$1048576,0)+0,13))</f>
        <v/>
      </c>
      <c r="AF975" s="262" t="str" cm="1">
        <f t="array" ref="AF975">IF(A975="","",INDEX(근로조건!$A$5:$AF$1048576,MATCH(A975,근로조건!$A$5:$A$1048576,0)+0,14))</f>
        <v/>
      </c>
      <c r="AG975" s="261" t="str" cm="1">
        <f t="array" ref="AG975">IF(A975="","",INDEX(근로조건!$A$5:$AF$1048576,MATCH(A975,근로조건!$A$5:$A$1048576,0)+0,11))</f>
        <v/>
      </c>
      <c r="AH975" s="261" t="str" cm="1">
        <f t="array" ref="AH975">IF(A975="","",INDEX(근로조건!$A$5:$AF$1048576,MATCH(A975,근로조건!$A$5:$A$1048576,0)+0,19))</f>
        <v/>
      </c>
      <c r="AI975" s="262" t="str" cm="1">
        <f t="array" ref="AI975">IF(A975="","",INDEX(근로조건!$A$5:$AF$1048576,MATCH(A975,근로조건!$A$5:$A$1048576,0)+0,17))</f>
        <v/>
      </c>
      <c r="AJ975" s="253"/>
      <c r="AK975" s="253"/>
      <c r="AL975" s="253" t="str" cm="1">
        <f t="array" ref="AL975">IF(A975="","",INDEX(근로조건!$A$5:$AF$1048576,MATCH(A975,근로조건!$A$5:$A$1048576,0)+0,20))</f>
        <v/>
      </c>
      <c r="AM975" s="253"/>
      <c r="AN975" s="253"/>
      <c r="AO975" s="253"/>
      <c r="AP975" s="260"/>
      <c r="AQ975" s="123"/>
      <c r="AR975" s="166"/>
      <c r="AS975" s="267"/>
      <c r="AT975" s="266"/>
      <c r="AU975" s="266"/>
      <c r="AV975" s="266"/>
    </row>
    <row r="976" spans="1:48" x14ac:dyDescent="0.3">
      <c r="A976" s="52"/>
      <c r="B976" s="54"/>
      <c r="C976" s="53"/>
      <c r="D976" s="53"/>
      <c r="E976" s="53"/>
      <c r="F976" s="57"/>
      <c r="G976" s="57"/>
      <c r="H976" s="52"/>
      <c r="I976" s="53"/>
      <c r="J976" s="53"/>
      <c r="K976" s="95"/>
      <c r="L976" s="52"/>
      <c r="M976" s="52"/>
      <c r="N976" s="54"/>
      <c r="O976" s="254" t="str" cm="1">
        <f t="array" ref="O976">IF(A976="","",INDEX(근로조건!$A$5:$Y$1048576,MATCH(A976,근로조건!$A$5:$A$1048576,0)+0,15))</f>
        <v/>
      </c>
      <c r="P976" s="255" t="str" cm="1">
        <f t="array" ref="P976">IF(A976="","",INDEX(근로조건!$A$5:$Y$1048576,MATCH(A976,근로조건!$A$5:$A$1048576,0)+0,16))</f>
        <v/>
      </c>
      <c r="Q976" s="256" t="str" cm="1">
        <f t="array" ref="Q976">IF(A976="","",INDEX(근로조건!$A$5:$ZZ$1048576,MATCH(A976,근로조건!$A$5:$A$1048576,0)+0,21))</f>
        <v/>
      </c>
      <c r="R976" s="61"/>
      <c r="S976" s="61"/>
      <c r="T976" s="61"/>
      <c r="U976" s="61"/>
      <c r="V976" s="61"/>
      <c r="W976" s="61"/>
      <c r="X976" s="61"/>
      <c r="Y976" s="61"/>
      <c r="Z976" s="260" t="str">
        <f t="shared" si="48"/>
        <v/>
      </c>
      <c r="AA976" s="260" t="str">
        <f t="shared" si="49"/>
        <v/>
      </c>
      <c r="AB976" s="260" t="str" cm="1">
        <f t="array" ref="AB976">IFERROR(IF(A976="","",INDEX(근로조건!$A$5:$Z$1048576,MATCH(A976,근로조건!$A$5:$A$1048576,0)+0,17)-INDEX(근로조건!$A$5:$Z$1048576,MATCH(A976,근로조건!$A$5:$A$1048576,0)+0,11))*B976,"")</f>
        <v/>
      </c>
      <c r="AC976" s="260" t="str">
        <f t="shared" si="50"/>
        <v/>
      </c>
      <c r="AD976" s="260" t="str" cm="1">
        <f t="array" ref="AD976">IFERROR(IF(A976="","",INDEX(근로조건!$A$5:$L$1048576,MATCH(A976,근로조건!$A$5:$A$1048576,0)+0,12))*B976,"")</f>
        <v/>
      </c>
      <c r="AE976" s="261" t="str" cm="1">
        <f t="array" ref="AE976">IF(A976="","",INDEX(근로조건!$A$5:$AF$1048576,MATCH(A976,근로조건!$A$5:$A$1048576,0)+0,13))</f>
        <v/>
      </c>
      <c r="AF976" s="262" t="str" cm="1">
        <f t="array" ref="AF976">IF(A976="","",INDEX(근로조건!$A$5:$AF$1048576,MATCH(A976,근로조건!$A$5:$A$1048576,0)+0,14))</f>
        <v/>
      </c>
      <c r="AG976" s="261" t="str" cm="1">
        <f t="array" ref="AG976">IF(A976="","",INDEX(근로조건!$A$5:$AF$1048576,MATCH(A976,근로조건!$A$5:$A$1048576,0)+0,11))</f>
        <v/>
      </c>
      <c r="AH976" s="261" t="str" cm="1">
        <f t="array" ref="AH976">IF(A976="","",INDEX(근로조건!$A$5:$AF$1048576,MATCH(A976,근로조건!$A$5:$A$1048576,0)+0,19))</f>
        <v/>
      </c>
      <c r="AI976" s="262" t="str" cm="1">
        <f t="array" ref="AI976">IF(A976="","",INDEX(근로조건!$A$5:$AF$1048576,MATCH(A976,근로조건!$A$5:$A$1048576,0)+0,17))</f>
        <v/>
      </c>
      <c r="AJ976" s="253"/>
      <c r="AK976" s="253"/>
      <c r="AL976" s="253" t="str" cm="1">
        <f t="array" ref="AL976">IF(A976="","",INDEX(근로조건!$A$5:$AF$1048576,MATCH(A976,근로조건!$A$5:$A$1048576,0)+0,20))</f>
        <v/>
      </c>
      <c r="AM976" s="253"/>
      <c r="AN976" s="253"/>
      <c r="AO976" s="253"/>
      <c r="AP976" s="260"/>
      <c r="AQ976" s="123"/>
      <c r="AR976" s="166"/>
      <c r="AS976" s="267"/>
      <c r="AT976" s="266"/>
      <c r="AU976" s="266"/>
      <c r="AV976" s="266"/>
    </row>
    <row r="977" spans="1:48" x14ac:dyDescent="0.3">
      <c r="A977" s="52"/>
      <c r="B977" s="54"/>
      <c r="C977" s="53"/>
      <c r="D977" s="53"/>
      <c r="E977" s="53"/>
      <c r="F977" s="57"/>
      <c r="G977" s="57"/>
      <c r="H977" s="52"/>
      <c r="I977" s="53"/>
      <c r="J977" s="53"/>
      <c r="K977" s="95"/>
      <c r="L977" s="52"/>
      <c r="M977" s="52"/>
      <c r="N977" s="54"/>
      <c r="O977" s="254" t="str" cm="1">
        <f t="array" ref="O977">IF(A977="","",INDEX(근로조건!$A$5:$Y$1048576,MATCH(A977,근로조건!$A$5:$A$1048576,0)+0,15))</f>
        <v/>
      </c>
      <c r="P977" s="255" t="str" cm="1">
        <f t="array" ref="P977">IF(A977="","",INDEX(근로조건!$A$5:$Y$1048576,MATCH(A977,근로조건!$A$5:$A$1048576,0)+0,16))</f>
        <v/>
      </c>
      <c r="Q977" s="256" t="str" cm="1">
        <f t="array" ref="Q977">IF(A977="","",INDEX(근로조건!$A$5:$ZZ$1048576,MATCH(A977,근로조건!$A$5:$A$1048576,0)+0,21))</f>
        <v/>
      </c>
      <c r="R977" s="61"/>
      <c r="S977" s="61"/>
      <c r="T977" s="61"/>
      <c r="U977" s="61"/>
      <c r="V977" s="61"/>
      <c r="W977" s="61"/>
      <c r="X977" s="61"/>
      <c r="Y977" s="61"/>
      <c r="Z977" s="260" t="str">
        <f t="shared" si="48"/>
        <v/>
      </c>
      <c r="AA977" s="260" t="str">
        <f t="shared" si="49"/>
        <v/>
      </c>
      <c r="AB977" s="260" t="str" cm="1">
        <f t="array" ref="AB977">IFERROR(IF(A977="","",INDEX(근로조건!$A$5:$Z$1048576,MATCH(A977,근로조건!$A$5:$A$1048576,0)+0,17)-INDEX(근로조건!$A$5:$Z$1048576,MATCH(A977,근로조건!$A$5:$A$1048576,0)+0,11))*B977,"")</f>
        <v/>
      </c>
      <c r="AC977" s="260" t="str">
        <f t="shared" si="50"/>
        <v/>
      </c>
      <c r="AD977" s="260" t="str" cm="1">
        <f t="array" ref="AD977">IFERROR(IF(A977="","",INDEX(근로조건!$A$5:$L$1048576,MATCH(A977,근로조건!$A$5:$A$1048576,0)+0,12))*B977,"")</f>
        <v/>
      </c>
      <c r="AE977" s="261" t="str" cm="1">
        <f t="array" ref="AE977">IF(A977="","",INDEX(근로조건!$A$5:$AF$1048576,MATCH(A977,근로조건!$A$5:$A$1048576,0)+0,13))</f>
        <v/>
      </c>
      <c r="AF977" s="262" t="str" cm="1">
        <f t="array" ref="AF977">IF(A977="","",INDEX(근로조건!$A$5:$AF$1048576,MATCH(A977,근로조건!$A$5:$A$1048576,0)+0,14))</f>
        <v/>
      </c>
      <c r="AG977" s="261" t="str" cm="1">
        <f t="array" ref="AG977">IF(A977="","",INDEX(근로조건!$A$5:$AF$1048576,MATCH(A977,근로조건!$A$5:$A$1048576,0)+0,11))</f>
        <v/>
      </c>
      <c r="AH977" s="261" t="str" cm="1">
        <f t="array" ref="AH977">IF(A977="","",INDEX(근로조건!$A$5:$AF$1048576,MATCH(A977,근로조건!$A$5:$A$1048576,0)+0,19))</f>
        <v/>
      </c>
      <c r="AI977" s="262" t="str" cm="1">
        <f t="array" ref="AI977">IF(A977="","",INDEX(근로조건!$A$5:$AF$1048576,MATCH(A977,근로조건!$A$5:$A$1048576,0)+0,17))</f>
        <v/>
      </c>
      <c r="AJ977" s="253"/>
      <c r="AK977" s="253"/>
      <c r="AL977" s="253" t="str" cm="1">
        <f t="array" ref="AL977">IF(A977="","",INDEX(근로조건!$A$5:$AF$1048576,MATCH(A977,근로조건!$A$5:$A$1048576,0)+0,20))</f>
        <v/>
      </c>
      <c r="AM977" s="253"/>
      <c r="AN977" s="253"/>
      <c r="AO977" s="253"/>
      <c r="AP977" s="260"/>
      <c r="AQ977" s="123"/>
      <c r="AR977" s="166"/>
      <c r="AS977" s="267"/>
      <c r="AT977" s="266"/>
      <c r="AU977" s="266"/>
      <c r="AV977" s="266"/>
    </row>
    <row r="978" spans="1:48" x14ac:dyDescent="0.3">
      <c r="A978" s="52"/>
      <c r="B978" s="54"/>
      <c r="C978" s="53"/>
      <c r="D978" s="53"/>
      <c r="E978" s="53"/>
      <c r="F978" s="57"/>
      <c r="G978" s="57"/>
      <c r="H978" s="52"/>
      <c r="I978" s="53"/>
      <c r="J978" s="53"/>
      <c r="K978" s="95"/>
      <c r="L978" s="52"/>
      <c r="M978" s="52"/>
      <c r="N978" s="54"/>
      <c r="O978" s="254" t="str" cm="1">
        <f t="array" ref="O978">IF(A978="","",INDEX(근로조건!$A$5:$Y$1048576,MATCH(A978,근로조건!$A$5:$A$1048576,0)+0,15))</f>
        <v/>
      </c>
      <c r="P978" s="255" t="str" cm="1">
        <f t="array" ref="P978">IF(A978="","",INDEX(근로조건!$A$5:$Y$1048576,MATCH(A978,근로조건!$A$5:$A$1048576,0)+0,16))</f>
        <v/>
      </c>
      <c r="Q978" s="256" t="str" cm="1">
        <f t="array" ref="Q978">IF(A978="","",INDEX(근로조건!$A$5:$ZZ$1048576,MATCH(A978,근로조건!$A$5:$A$1048576,0)+0,21))</f>
        <v/>
      </c>
      <c r="R978" s="61"/>
      <c r="S978" s="61"/>
      <c r="T978" s="61"/>
      <c r="U978" s="61"/>
      <c r="V978" s="61"/>
      <c r="W978" s="61"/>
      <c r="X978" s="61"/>
      <c r="Y978" s="61"/>
      <c r="Z978" s="260" t="str">
        <f t="shared" si="48"/>
        <v/>
      </c>
      <c r="AA978" s="260" t="str">
        <f t="shared" si="49"/>
        <v/>
      </c>
      <c r="AB978" s="260" t="str" cm="1">
        <f t="array" ref="AB978">IFERROR(IF(A978="","",INDEX(근로조건!$A$5:$Z$1048576,MATCH(A978,근로조건!$A$5:$A$1048576,0)+0,17)-INDEX(근로조건!$A$5:$Z$1048576,MATCH(A978,근로조건!$A$5:$A$1048576,0)+0,11))*B978,"")</f>
        <v/>
      </c>
      <c r="AC978" s="260" t="str">
        <f t="shared" si="50"/>
        <v/>
      </c>
      <c r="AD978" s="260" t="str" cm="1">
        <f t="array" ref="AD978">IFERROR(IF(A978="","",INDEX(근로조건!$A$5:$L$1048576,MATCH(A978,근로조건!$A$5:$A$1048576,0)+0,12))*B978,"")</f>
        <v/>
      </c>
      <c r="AE978" s="261" t="str" cm="1">
        <f t="array" ref="AE978">IF(A978="","",INDEX(근로조건!$A$5:$AF$1048576,MATCH(A978,근로조건!$A$5:$A$1048576,0)+0,13))</f>
        <v/>
      </c>
      <c r="AF978" s="262" t="str" cm="1">
        <f t="array" ref="AF978">IF(A978="","",INDEX(근로조건!$A$5:$AF$1048576,MATCH(A978,근로조건!$A$5:$A$1048576,0)+0,14))</f>
        <v/>
      </c>
      <c r="AG978" s="261" t="str" cm="1">
        <f t="array" ref="AG978">IF(A978="","",INDEX(근로조건!$A$5:$AF$1048576,MATCH(A978,근로조건!$A$5:$A$1048576,0)+0,11))</f>
        <v/>
      </c>
      <c r="AH978" s="261" t="str" cm="1">
        <f t="array" ref="AH978">IF(A978="","",INDEX(근로조건!$A$5:$AF$1048576,MATCH(A978,근로조건!$A$5:$A$1048576,0)+0,19))</f>
        <v/>
      </c>
      <c r="AI978" s="262" t="str" cm="1">
        <f t="array" ref="AI978">IF(A978="","",INDEX(근로조건!$A$5:$AF$1048576,MATCH(A978,근로조건!$A$5:$A$1048576,0)+0,17))</f>
        <v/>
      </c>
      <c r="AJ978" s="253"/>
      <c r="AK978" s="253"/>
      <c r="AL978" s="253" t="str" cm="1">
        <f t="array" ref="AL978">IF(A978="","",INDEX(근로조건!$A$5:$AF$1048576,MATCH(A978,근로조건!$A$5:$A$1048576,0)+0,20))</f>
        <v/>
      </c>
      <c r="AM978" s="253"/>
      <c r="AN978" s="253"/>
      <c r="AO978" s="253"/>
      <c r="AP978" s="260"/>
      <c r="AQ978" s="123"/>
      <c r="AR978" s="166"/>
      <c r="AS978" s="267"/>
      <c r="AT978" s="266"/>
      <c r="AU978" s="266"/>
      <c r="AV978" s="266"/>
    </row>
    <row r="979" spans="1:48" x14ac:dyDescent="0.3">
      <c r="A979" s="52"/>
      <c r="B979" s="54"/>
      <c r="C979" s="53"/>
      <c r="D979" s="53"/>
      <c r="E979" s="53"/>
      <c r="F979" s="57"/>
      <c r="G979" s="57"/>
      <c r="H979" s="52"/>
      <c r="I979" s="53"/>
      <c r="J979" s="53"/>
      <c r="K979" s="95"/>
      <c r="L979" s="52"/>
      <c r="M979" s="52"/>
      <c r="N979" s="54"/>
      <c r="O979" s="254" t="str" cm="1">
        <f t="array" ref="O979">IF(A979="","",INDEX(근로조건!$A$5:$Y$1048576,MATCH(A979,근로조건!$A$5:$A$1048576,0)+0,15))</f>
        <v/>
      </c>
      <c r="P979" s="255" t="str" cm="1">
        <f t="array" ref="P979">IF(A979="","",INDEX(근로조건!$A$5:$Y$1048576,MATCH(A979,근로조건!$A$5:$A$1048576,0)+0,16))</f>
        <v/>
      </c>
      <c r="Q979" s="256" t="str" cm="1">
        <f t="array" ref="Q979">IF(A979="","",INDEX(근로조건!$A$5:$ZZ$1048576,MATCH(A979,근로조건!$A$5:$A$1048576,0)+0,21))</f>
        <v/>
      </c>
      <c r="R979" s="61"/>
      <c r="S979" s="61"/>
      <c r="T979" s="61"/>
      <c r="U979" s="61"/>
      <c r="V979" s="61"/>
      <c r="W979" s="61"/>
      <c r="X979" s="61"/>
      <c r="Y979" s="61"/>
      <c r="Z979" s="260" t="str">
        <f t="shared" si="48"/>
        <v/>
      </c>
      <c r="AA979" s="260" t="str">
        <f t="shared" si="49"/>
        <v/>
      </c>
      <c r="AB979" s="260" t="str" cm="1">
        <f t="array" ref="AB979">IFERROR(IF(A979="","",INDEX(근로조건!$A$5:$Z$1048576,MATCH(A979,근로조건!$A$5:$A$1048576,0)+0,17)-INDEX(근로조건!$A$5:$Z$1048576,MATCH(A979,근로조건!$A$5:$A$1048576,0)+0,11))*B979,"")</f>
        <v/>
      </c>
      <c r="AC979" s="260" t="str">
        <f t="shared" si="50"/>
        <v/>
      </c>
      <c r="AD979" s="260" t="str" cm="1">
        <f t="array" ref="AD979">IFERROR(IF(A979="","",INDEX(근로조건!$A$5:$L$1048576,MATCH(A979,근로조건!$A$5:$A$1048576,0)+0,12))*B979,"")</f>
        <v/>
      </c>
      <c r="AE979" s="261" t="str" cm="1">
        <f t="array" ref="AE979">IF(A979="","",INDEX(근로조건!$A$5:$AF$1048576,MATCH(A979,근로조건!$A$5:$A$1048576,0)+0,13))</f>
        <v/>
      </c>
      <c r="AF979" s="262" t="str" cm="1">
        <f t="array" ref="AF979">IF(A979="","",INDEX(근로조건!$A$5:$AF$1048576,MATCH(A979,근로조건!$A$5:$A$1048576,0)+0,14))</f>
        <v/>
      </c>
      <c r="AG979" s="261" t="str" cm="1">
        <f t="array" ref="AG979">IF(A979="","",INDEX(근로조건!$A$5:$AF$1048576,MATCH(A979,근로조건!$A$5:$A$1048576,0)+0,11))</f>
        <v/>
      </c>
      <c r="AH979" s="261" t="str" cm="1">
        <f t="array" ref="AH979">IF(A979="","",INDEX(근로조건!$A$5:$AF$1048576,MATCH(A979,근로조건!$A$5:$A$1048576,0)+0,19))</f>
        <v/>
      </c>
      <c r="AI979" s="262" t="str" cm="1">
        <f t="array" ref="AI979">IF(A979="","",INDEX(근로조건!$A$5:$AF$1048576,MATCH(A979,근로조건!$A$5:$A$1048576,0)+0,17))</f>
        <v/>
      </c>
      <c r="AJ979" s="253"/>
      <c r="AK979" s="253"/>
      <c r="AL979" s="253" t="str" cm="1">
        <f t="array" ref="AL979">IF(A979="","",INDEX(근로조건!$A$5:$AF$1048576,MATCH(A979,근로조건!$A$5:$A$1048576,0)+0,20))</f>
        <v/>
      </c>
      <c r="AM979" s="253"/>
      <c r="AN979" s="253"/>
      <c r="AO979" s="253"/>
      <c r="AP979" s="260"/>
      <c r="AQ979" s="123"/>
      <c r="AR979" s="166"/>
      <c r="AS979" s="267"/>
      <c r="AT979" s="266"/>
      <c r="AU979" s="266"/>
      <c r="AV979" s="266"/>
    </row>
    <row r="980" spans="1:48" x14ac:dyDescent="0.3">
      <c r="A980" s="52"/>
      <c r="B980" s="54"/>
      <c r="C980" s="53"/>
      <c r="D980" s="53"/>
      <c r="E980" s="53"/>
      <c r="F980" s="57"/>
      <c r="G980" s="57"/>
      <c r="H980" s="52"/>
      <c r="I980" s="53"/>
      <c r="J980" s="53"/>
      <c r="K980" s="95"/>
      <c r="L980" s="52"/>
      <c r="M980" s="52"/>
      <c r="N980" s="54"/>
      <c r="O980" s="254" t="str" cm="1">
        <f t="array" ref="O980">IF(A980="","",INDEX(근로조건!$A$5:$Y$1048576,MATCH(A980,근로조건!$A$5:$A$1048576,0)+0,15))</f>
        <v/>
      </c>
      <c r="P980" s="255" t="str" cm="1">
        <f t="array" ref="P980">IF(A980="","",INDEX(근로조건!$A$5:$Y$1048576,MATCH(A980,근로조건!$A$5:$A$1048576,0)+0,16))</f>
        <v/>
      </c>
      <c r="Q980" s="256" t="str" cm="1">
        <f t="array" ref="Q980">IF(A980="","",INDEX(근로조건!$A$5:$ZZ$1048576,MATCH(A980,근로조건!$A$5:$A$1048576,0)+0,21))</f>
        <v/>
      </c>
      <c r="R980" s="61"/>
      <c r="S980" s="61"/>
      <c r="T980" s="61"/>
      <c r="U980" s="61"/>
      <c r="V980" s="61"/>
      <c r="W980" s="61"/>
      <c r="X980" s="61"/>
      <c r="Y980" s="61"/>
      <c r="Z980" s="260" t="str">
        <f t="shared" si="48"/>
        <v/>
      </c>
      <c r="AA980" s="260" t="str">
        <f t="shared" si="49"/>
        <v/>
      </c>
      <c r="AB980" s="260" t="str" cm="1">
        <f t="array" ref="AB980">IFERROR(IF(A980="","",INDEX(근로조건!$A$5:$Z$1048576,MATCH(A980,근로조건!$A$5:$A$1048576,0)+0,17)-INDEX(근로조건!$A$5:$Z$1048576,MATCH(A980,근로조건!$A$5:$A$1048576,0)+0,11))*B980,"")</f>
        <v/>
      </c>
      <c r="AC980" s="260" t="str">
        <f t="shared" si="50"/>
        <v/>
      </c>
      <c r="AD980" s="260" t="str" cm="1">
        <f t="array" ref="AD980">IFERROR(IF(A980="","",INDEX(근로조건!$A$5:$L$1048576,MATCH(A980,근로조건!$A$5:$A$1048576,0)+0,12))*B980,"")</f>
        <v/>
      </c>
      <c r="AE980" s="261" t="str" cm="1">
        <f t="array" ref="AE980">IF(A980="","",INDEX(근로조건!$A$5:$AF$1048576,MATCH(A980,근로조건!$A$5:$A$1048576,0)+0,13))</f>
        <v/>
      </c>
      <c r="AF980" s="262" t="str" cm="1">
        <f t="array" ref="AF980">IF(A980="","",INDEX(근로조건!$A$5:$AF$1048576,MATCH(A980,근로조건!$A$5:$A$1048576,0)+0,14))</f>
        <v/>
      </c>
      <c r="AG980" s="261" t="str" cm="1">
        <f t="array" ref="AG980">IF(A980="","",INDEX(근로조건!$A$5:$AF$1048576,MATCH(A980,근로조건!$A$5:$A$1048576,0)+0,11))</f>
        <v/>
      </c>
      <c r="AH980" s="261" t="str" cm="1">
        <f t="array" ref="AH980">IF(A980="","",INDEX(근로조건!$A$5:$AF$1048576,MATCH(A980,근로조건!$A$5:$A$1048576,0)+0,19))</f>
        <v/>
      </c>
      <c r="AI980" s="262" t="str" cm="1">
        <f t="array" ref="AI980">IF(A980="","",INDEX(근로조건!$A$5:$AF$1048576,MATCH(A980,근로조건!$A$5:$A$1048576,0)+0,17))</f>
        <v/>
      </c>
      <c r="AJ980" s="253"/>
      <c r="AK980" s="253"/>
      <c r="AL980" s="253" t="str" cm="1">
        <f t="array" ref="AL980">IF(A980="","",INDEX(근로조건!$A$5:$AF$1048576,MATCH(A980,근로조건!$A$5:$A$1048576,0)+0,20))</f>
        <v/>
      </c>
      <c r="AM980" s="253"/>
      <c r="AN980" s="253"/>
      <c r="AO980" s="253"/>
      <c r="AP980" s="260"/>
      <c r="AQ980" s="123"/>
      <c r="AR980" s="166"/>
      <c r="AS980" s="267"/>
      <c r="AT980" s="266"/>
      <c r="AU980" s="266"/>
      <c r="AV980" s="266"/>
    </row>
    <row r="981" spans="1:48" x14ac:dyDescent="0.3">
      <c r="A981" s="52"/>
      <c r="B981" s="54"/>
      <c r="C981" s="53"/>
      <c r="D981" s="53"/>
      <c r="E981" s="53"/>
      <c r="F981" s="57"/>
      <c r="G981" s="57"/>
      <c r="H981" s="52"/>
      <c r="I981" s="53"/>
      <c r="J981" s="53"/>
      <c r="K981" s="95"/>
      <c r="L981" s="52"/>
      <c r="M981" s="52"/>
      <c r="N981" s="54"/>
      <c r="O981" s="254" t="str" cm="1">
        <f t="array" ref="O981">IF(A981="","",INDEX(근로조건!$A$5:$Y$1048576,MATCH(A981,근로조건!$A$5:$A$1048576,0)+0,15))</f>
        <v/>
      </c>
      <c r="P981" s="255" t="str" cm="1">
        <f t="array" ref="P981">IF(A981="","",INDEX(근로조건!$A$5:$Y$1048576,MATCH(A981,근로조건!$A$5:$A$1048576,0)+0,16))</f>
        <v/>
      </c>
      <c r="Q981" s="256" t="str" cm="1">
        <f t="array" ref="Q981">IF(A981="","",INDEX(근로조건!$A$5:$ZZ$1048576,MATCH(A981,근로조건!$A$5:$A$1048576,0)+0,21))</f>
        <v/>
      </c>
      <c r="R981" s="61"/>
      <c r="S981" s="61"/>
      <c r="T981" s="61"/>
      <c r="U981" s="61"/>
      <c r="V981" s="61"/>
      <c r="W981" s="61"/>
      <c r="X981" s="61"/>
      <c r="Y981" s="61"/>
      <c r="Z981" s="260" t="str">
        <f t="shared" si="48"/>
        <v/>
      </c>
      <c r="AA981" s="260" t="str">
        <f t="shared" si="49"/>
        <v/>
      </c>
      <c r="AB981" s="260" t="str" cm="1">
        <f t="array" ref="AB981">IFERROR(IF(A981="","",INDEX(근로조건!$A$5:$Z$1048576,MATCH(A981,근로조건!$A$5:$A$1048576,0)+0,17)-INDEX(근로조건!$A$5:$Z$1048576,MATCH(A981,근로조건!$A$5:$A$1048576,0)+0,11))*B981,"")</f>
        <v/>
      </c>
      <c r="AC981" s="260" t="str">
        <f t="shared" si="50"/>
        <v/>
      </c>
      <c r="AD981" s="260" t="str" cm="1">
        <f t="array" ref="AD981">IFERROR(IF(A981="","",INDEX(근로조건!$A$5:$L$1048576,MATCH(A981,근로조건!$A$5:$A$1048576,0)+0,12))*B981,"")</f>
        <v/>
      </c>
      <c r="AE981" s="261" t="str" cm="1">
        <f t="array" ref="AE981">IF(A981="","",INDEX(근로조건!$A$5:$AF$1048576,MATCH(A981,근로조건!$A$5:$A$1048576,0)+0,13))</f>
        <v/>
      </c>
      <c r="AF981" s="262" t="str" cm="1">
        <f t="array" ref="AF981">IF(A981="","",INDEX(근로조건!$A$5:$AF$1048576,MATCH(A981,근로조건!$A$5:$A$1048576,0)+0,14))</f>
        <v/>
      </c>
      <c r="AG981" s="261" t="str" cm="1">
        <f t="array" ref="AG981">IF(A981="","",INDEX(근로조건!$A$5:$AF$1048576,MATCH(A981,근로조건!$A$5:$A$1048576,0)+0,11))</f>
        <v/>
      </c>
      <c r="AH981" s="261" t="str" cm="1">
        <f t="array" ref="AH981">IF(A981="","",INDEX(근로조건!$A$5:$AF$1048576,MATCH(A981,근로조건!$A$5:$A$1048576,0)+0,19))</f>
        <v/>
      </c>
      <c r="AI981" s="262" t="str" cm="1">
        <f t="array" ref="AI981">IF(A981="","",INDEX(근로조건!$A$5:$AF$1048576,MATCH(A981,근로조건!$A$5:$A$1048576,0)+0,17))</f>
        <v/>
      </c>
      <c r="AJ981" s="253"/>
      <c r="AK981" s="253"/>
      <c r="AL981" s="253" t="str" cm="1">
        <f t="array" ref="AL981">IF(A981="","",INDEX(근로조건!$A$5:$AF$1048576,MATCH(A981,근로조건!$A$5:$A$1048576,0)+0,20))</f>
        <v/>
      </c>
      <c r="AM981" s="253"/>
      <c r="AN981" s="253"/>
      <c r="AO981" s="253"/>
      <c r="AP981" s="260"/>
      <c r="AQ981" s="123"/>
      <c r="AR981" s="166"/>
      <c r="AS981" s="267"/>
      <c r="AT981" s="266"/>
      <c r="AU981" s="266"/>
      <c r="AV981" s="266"/>
    </row>
    <row r="982" spans="1:48" x14ac:dyDescent="0.3">
      <c r="A982" s="52"/>
      <c r="B982" s="54"/>
      <c r="C982" s="53"/>
      <c r="D982" s="53"/>
      <c r="E982" s="53"/>
      <c r="F982" s="57"/>
      <c r="G982" s="57"/>
      <c r="H982" s="52"/>
      <c r="I982" s="53"/>
      <c r="J982" s="53"/>
      <c r="K982" s="95"/>
      <c r="L982" s="52"/>
      <c r="M982" s="52"/>
      <c r="N982" s="54"/>
      <c r="O982" s="254" t="str" cm="1">
        <f t="array" ref="O982">IF(A982="","",INDEX(근로조건!$A$5:$Y$1048576,MATCH(A982,근로조건!$A$5:$A$1048576,0)+0,15))</f>
        <v/>
      </c>
      <c r="P982" s="255" t="str" cm="1">
        <f t="array" ref="P982">IF(A982="","",INDEX(근로조건!$A$5:$Y$1048576,MATCH(A982,근로조건!$A$5:$A$1048576,0)+0,16))</f>
        <v/>
      </c>
      <c r="Q982" s="256" t="str" cm="1">
        <f t="array" ref="Q982">IF(A982="","",INDEX(근로조건!$A$5:$ZZ$1048576,MATCH(A982,근로조건!$A$5:$A$1048576,0)+0,21))</f>
        <v/>
      </c>
      <c r="R982" s="61"/>
      <c r="S982" s="61"/>
      <c r="T982" s="61"/>
      <c r="U982" s="61"/>
      <c r="V982" s="61"/>
      <c r="W982" s="61"/>
      <c r="X982" s="61"/>
      <c r="Y982" s="61"/>
      <c r="Z982" s="260" t="str">
        <f t="shared" si="48"/>
        <v/>
      </c>
      <c r="AA982" s="260" t="str">
        <f t="shared" si="49"/>
        <v/>
      </c>
      <c r="AB982" s="260" t="str" cm="1">
        <f t="array" ref="AB982">IFERROR(IF(A982="","",INDEX(근로조건!$A$5:$Z$1048576,MATCH(A982,근로조건!$A$5:$A$1048576,0)+0,17)-INDEX(근로조건!$A$5:$Z$1048576,MATCH(A982,근로조건!$A$5:$A$1048576,0)+0,11))*B982,"")</f>
        <v/>
      </c>
      <c r="AC982" s="260" t="str">
        <f t="shared" si="50"/>
        <v/>
      </c>
      <c r="AD982" s="260" t="str" cm="1">
        <f t="array" ref="AD982">IFERROR(IF(A982="","",INDEX(근로조건!$A$5:$L$1048576,MATCH(A982,근로조건!$A$5:$A$1048576,0)+0,12))*B982,"")</f>
        <v/>
      </c>
      <c r="AE982" s="261" t="str" cm="1">
        <f t="array" ref="AE982">IF(A982="","",INDEX(근로조건!$A$5:$AF$1048576,MATCH(A982,근로조건!$A$5:$A$1048576,0)+0,13))</f>
        <v/>
      </c>
      <c r="AF982" s="262" t="str" cm="1">
        <f t="array" ref="AF982">IF(A982="","",INDEX(근로조건!$A$5:$AF$1048576,MATCH(A982,근로조건!$A$5:$A$1048576,0)+0,14))</f>
        <v/>
      </c>
      <c r="AG982" s="261" t="str" cm="1">
        <f t="array" ref="AG982">IF(A982="","",INDEX(근로조건!$A$5:$AF$1048576,MATCH(A982,근로조건!$A$5:$A$1048576,0)+0,11))</f>
        <v/>
      </c>
      <c r="AH982" s="261" t="str" cm="1">
        <f t="array" ref="AH982">IF(A982="","",INDEX(근로조건!$A$5:$AF$1048576,MATCH(A982,근로조건!$A$5:$A$1048576,0)+0,19))</f>
        <v/>
      </c>
      <c r="AI982" s="262" t="str" cm="1">
        <f t="array" ref="AI982">IF(A982="","",INDEX(근로조건!$A$5:$AF$1048576,MATCH(A982,근로조건!$A$5:$A$1048576,0)+0,17))</f>
        <v/>
      </c>
      <c r="AJ982" s="253"/>
      <c r="AK982" s="253"/>
      <c r="AL982" s="253" t="str" cm="1">
        <f t="array" ref="AL982">IF(A982="","",INDEX(근로조건!$A$5:$AF$1048576,MATCH(A982,근로조건!$A$5:$A$1048576,0)+0,20))</f>
        <v/>
      </c>
      <c r="AM982" s="253"/>
      <c r="AN982" s="253"/>
      <c r="AO982" s="253"/>
      <c r="AP982" s="260"/>
      <c r="AQ982" s="123"/>
      <c r="AR982" s="166"/>
      <c r="AS982" s="267"/>
      <c r="AT982" s="266"/>
      <c r="AU982" s="266"/>
      <c r="AV982" s="266"/>
    </row>
    <row r="983" spans="1:48" x14ac:dyDescent="0.3">
      <c r="A983" s="52"/>
      <c r="B983" s="54"/>
      <c r="C983" s="53"/>
      <c r="D983" s="53"/>
      <c r="E983" s="53"/>
      <c r="F983" s="57"/>
      <c r="G983" s="57"/>
      <c r="H983" s="52"/>
      <c r="I983" s="53"/>
      <c r="J983" s="53"/>
      <c r="K983" s="95"/>
      <c r="L983" s="52"/>
      <c r="M983" s="52"/>
      <c r="N983" s="54"/>
      <c r="O983" s="254" t="str" cm="1">
        <f t="array" ref="O983">IF(A983="","",INDEX(근로조건!$A$5:$Y$1048576,MATCH(A983,근로조건!$A$5:$A$1048576,0)+0,15))</f>
        <v/>
      </c>
      <c r="P983" s="255" t="str" cm="1">
        <f t="array" ref="P983">IF(A983="","",INDEX(근로조건!$A$5:$Y$1048576,MATCH(A983,근로조건!$A$5:$A$1048576,0)+0,16))</f>
        <v/>
      </c>
      <c r="Q983" s="256" t="str" cm="1">
        <f t="array" ref="Q983">IF(A983="","",INDEX(근로조건!$A$5:$ZZ$1048576,MATCH(A983,근로조건!$A$5:$A$1048576,0)+0,21))</f>
        <v/>
      </c>
      <c r="R983" s="61"/>
      <c r="S983" s="61"/>
      <c r="T983" s="61"/>
      <c r="U983" s="61"/>
      <c r="V983" s="61"/>
      <c r="W983" s="61"/>
      <c r="X983" s="61"/>
      <c r="Y983" s="61"/>
      <c r="Z983" s="260" t="str">
        <f t="shared" si="48"/>
        <v/>
      </c>
      <c r="AA983" s="260" t="str">
        <f t="shared" si="49"/>
        <v/>
      </c>
      <c r="AB983" s="260" t="str" cm="1">
        <f t="array" ref="AB983">IFERROR(IF(A983="","",INDEX(근로조건!$A$5:$Z$1048576,MATCH(A983,근로조건!$A$5:$A$1048576,0)+0,17)-INDEX(근로조건!$A$5:$Z$1048576,MATCH(A983,근로조건!$A$5:$A$1048576,0)+0,11))*B983,"")</f>
        <v/>
      </c>
      <c r="AC983" s="260" t="str">
        <f t="shared" si="50"/>
        <v/>
      </c>
      <c r="AD983" s="260" t="str" cm="1">
        <f t="array" ref="AD983">IFERROR(IF(A983="","",INDEX(근로조건!$A$5:$L$1048576,MATCH(A983,근로조건!$A$5:$A$1048576,0)+0,12))*B983,"")</f>
        <v/>
      </c>
      <c r="AE983" s="261" t="str" cm="1">
        <f t="array" ref="AE983">IF(A983="","",INDEX(근로조건!$A$5:$AF$1048576,MATCH(A983,근로조건!$A$5:$A$1048576,0)+0,13))</f>
        <v/>
      </c>
      <c r="AF983" s="262" t="str" cm="1">
        <f t="array" ref="AF983">IF(A983="","",INDEX(근로조건!$A$5:$AF$1048576,MATCH(A983,근로조건!$A$5:$A$1048576,0)+0,14))</f>
        <v/>
      </c>
      <c r="AG983" s="261" t="str" cm="1">
        <f t="array" ref="AG983">IF(A983="","",INDEX(근로조건!$A$5:$AF$1048576,MATCH(A983,근로조건!$A$5:$A$1048576,0)+0,11))</f>
        <v/>
      </c>
      <c r="AH983" s="261" t="str" cm="1">
        <f t="array" ref="AH983">IF(A983="","",INDEX(근로조건!$A$5:$AF$1048576,MATCH(A983,근로조건!$A$5:$A$1048576,0)+0,19))</f>
        <v/>
      </c>
      <c r="AI983" s="262" t="str" cm="1">
        <f t="array" ref="AI983">IF(A983="","",INDEX(근로조건!$A$5:$AF$1048576,MATCH(A983,근로조건!$A$5:$A$1048576,0)+0,17))</f>
        <v/>
      </c>
      <c r="AJ983" s="253"/>
      <c r="AK983" s="253"/>
      <c r="AL983" s="253" t="str" cm="1">
        <f t="array" ref="AL983">IF(A983="","",INDEX(근로조건!$A$5:$AF$1048576,MATCH(A983,근로조건!$A$5:$A$1048576,0)+0,20))</f>
        <v/>
      </c>
      <c r="AM983" s="253"/>
      <c r="AN983" s="253"/>
      <c r="AO983" s="253"/>
      <c r="AP983" s="260"/>
      <c r="AQ983" s="123"/>
      <c r="AR983" s="166"/>
      <c r="AS983" s="267"/>
      <c r="AT983" s="266"/>
      <c r="AU983" s="266"/>
      <c r="AV983" s="266"/>
    </row>
    <row r="984" spans="1:48" x14ac:dyDescent="0.3">
      <c r="A984" s="52"/>
      <c r="B984" s="54"/>
      <c r="C984" s="53"/>
      <c r="D984" s="53"/>
      <c r="E984" s="53"/>
      <c r="F984" s="57"/>
      <c r="G984" s="57"/>
      <c r="H984" s="52"/>
      <c r="I984" s="53"/>
      <c r="J984" s="53"/>
      <c r="K984" s="95"/>
      <c r="L984" s="52"/>
      <c r="M984" s="52"/>
      <c r="N984" s="54"/>
      <c r="O984" s="254" t="str" cm="1">
        <f t="array" ref="O984">IF(A984="","",INDEX(근로조건!$A$5:$Y$1048576,MATCH(A984,근로조건!$A$5:$A$1048576,0)+0,15))</f>
        <v/>
      </c>
      <c r="P984" s="255" t="str" cm="1">
        <f t="array" ref="P984">IF(A984="","",INDEX(근로조건!$A$5:$Y$1048576,MATCH(A984,근로조건!$A$5:$A$1048576,0)+0,16))</f>
        <v/>
      </c>
      <c r="Q984" s="256" t="str" cm="1">
        <f t="array" ref="Q984">IF(A984="","",INDEX(근로조건!$A$5:$ZZ$1048576,MATCH(A984,근로조건!$A$5:$A$1048576,0)+0,21))</f>
        <v/>
      </c>
      <c r="R984" s="61"/>
      <c r="S984" s="61"/>
      <c r="T984" s="61"/>
      <c r="U984" s="61"/>
      <c r="V984" s="61"/>
      <c r="W984" s="61"/>
      <c r="X984" s="61"/>
      <c r="Y984" s="61"/>
      <c r="Z984" s="260" t="str">
        <f t="shared" si="48"/>
        <v/>
      </c>
      <c r="AA984" s="260" t="str">
        <f t="shared" si="49"/>
        <v/>
      </c>
      <c r="AB984" s="260" t="str" cm="1">
        <f t="array" ref="AB984">IFERROR(IF(A984="","",INDEX(근로조건!$A$5:$Z$1048576,MATCH(A984,근로조건!$A$5:$A$1048576,0)+0,17)-INDEX(근로조건!$A$5:$Z$1048576,MATCH(A984,근로조건!$A$5:$A$1048576,0)+0,11))*B984,"")</f>
        <v/>
      </c>
      <c r="AC984" s="260" t="str">
        <f t="shared" si="50"/>
        <v/>
      </c>
      <c r="AD984" s="260" t="str" cm="1">
        <f t="array" ref="AD984">IFERROR(IF(A984="","",INDEX(근로조건!$A$5:$L$1048576,MATCH(A984,근로조건!$A$5:$A$1048576,0)+0,12))*B984,"")</f>
        <v/>
      </c>
      <c r="AE984" s="261" t="str" cm="1">
        <f t="array" ref="AE984">IF(A984="","",INDEX(근로조건!$A$5:$AF$1048576,MATCH(A984,근로조건!$A$5:$A$1048576,0)+0,13))</f>
        <v/>
      </c>
      <c r="AF984" s="262" t="str" cm="1">
        <f t="array" ref="AF984">IF(A984="","",INDEX(근로조건!$A$5:$AF$1048576,MATCH(A984,근로조건!$A$5:$A$1048576,0)+0,14))</f>
        <v/>
      </c>
      <c r="AG984" s="261" t="str" cm="1">
        <f t="array" ref="AG984">IF(A984="","",INDEX(근로조건!$A$5:$AF$1048576,MATCH(A984,근로조건!$A$5:$A$1048576,0)+0,11))</f>
        <v/>
      </c>
      <c r="AH984" s="261" t="str" cm="1">
        <f t="array" ref="AH984">IF(A984="","",INDEX(근로조건!$A$5:$AF$1048576,MATCH(A984,근로조건!$A$5:$A$1048576,0)+0,19))</f>
        <v/>
      </c>
      <c r="AI984" s="262" t="str" cm="1">
        <f t="array" ref="AI984">IF(A984="","",INDEX(근로조건!$A$5:$AF$1048576,MATCH(A984,근로조건!$A$5:$A$1048576,0)+0,17))</f>
        <v/>
      </c>
      <c r="AJ984" s="253"/>
      <c r="AK984" s="253"/>
      <c r="AL984" s="253" t="str" cm="1">
        <f t="array" ref="AL984">IF(A984="","",INDEX(근로조건!$A$5:$AF$1048576,MATCH(A984,근로조건!$A$5:$A$1048576,0)+0,20))</f>
        <v/>
      </c>
      <c r="AM984" s="253"/>
      <c r="AN984" s="253"/>
      <c r="AO984" s="253"/>
      <c r="AP984" s="260"/>
      <c r="AQ984" s="123"/>
      <c r="AR984" s="166"/>
      <c r="AS984" s="267"/>
      <c r="AT984" s="266"/>
      <c r="AU984" s="266"/>
      <c r="AV984" s="266"/>
    </row>
    <row r="985" spans="1:48" x14ac:dyDescent="0.3">
      <c r="A985" s="52"/>
      <c r="B985" s="54"/>
      <c r="C985" s="53"/>
      <c r="D985" s="53"/>
      <c r="E985" s="53"/>
      <c r="F985" s="57"/>
      <c r="G985" s="57"/>
      <c r="H985" s="52"/>
      <c r="I985" s="53"/>
      <c r="J985" s="53"/>
      <c r="K985" s="95"/>
      <c r="L985" s="52"/>
      <c r="M985" s="52"/>
      <c r="N985" s="54"/>
      <c r="O985" s="254" t="str" cm="1">
        <f t="array" ref="O985">IF(A985="","",INDEX(근로조건!$A$5:$Y$1048576,MATCH(A985,근로조건!$A$5:$A$1048576,0)+0,15))</f>
        <v/>
      </c>
      <c r="P985" s="255" t="str" cm="1">
        <f t="array" ref="P985">IF(A985="","",INDEX(근로조건!$A$5:$Y$1048576,MATCH(A985,근로조건!$A$5:$A$1048576,0)+0,16))</f>
        <v/>
      </c>
      <c r="Q985" s="256" t="str" cm="1">
        <f t="array" ref="Q985">IF(A985="","",INDEX(근로조건!$A$5:$ZZ$1048576,MATCH(A985,근로조건!$A$5:$A$1048576,0)+0,21))</f>
        <v/>
      </c>
      <c r="R985" s="61"/>
      <c r="S985" s="61"/>
      <c r="T985" s="61"/>
      <c r="U985" s="61"/>
      <c r="V985" s="61"/>
      <c r="W985" s="61"/>
      <c r="X985" s="61"/>
      <c r="Y985" s="61"/>
      <c r="Z985" s="260" t="str">
        <f t="shared" si="48"/>
        <v/>
      </c>
      <c r="AA985" s="260" t="str">
        <f t="shared" si="49"/>
        <v/>
      </c>
      <c r="AB985" s="260" t="str" cm="1">
        <f t="array" ref="AB985">IFERROR(IF(A985="","",INDEX(근로조건!$A$5:$Z$1048576,MATCH(A985,근로조건!$A$5:$A$1048576,0)+0,17)-INDEX(근로조건!$A$5:$Z$1048576,MATCH(A985,근로조건!$A$5:$A$1048576,0)+0,11))*B985,"")</f>
        <v/>
      </c>
      <c r="AC985" s="260" t="str">
        <f t="shared" si="50"/>
        <v/>
      </c>
      <c r="AD985" s="260" t="str" cm="1">
        <f t="array" ref="AD985">IFERROR(IF(A985="","",INDEX(근로조건!$A$5:$L$1048576,MATCH(A985,근로조건!$A$5:$A$1048576,0)+0,12))*B985,"")</f>
        <v/>
      </c>
      <c r="AE985" s="261" t="str" cm="1">
        <f t="array" ref="AE985">IF(A985="","",INDEX(근로조건!$A$5:$AF$1048576,MATCH(A985,근로조건!$A$5:$A$1048576,0)+0,13))</f>
        <v/>
      </c>
      <c r="AF985" s="262" t="str" cm="1">
        <f t="array" ref="AF985">IF(A985="","",INDEX(근로조건!$A$5:$AF$1048576,MATCH(A985,근로조건!$A$5:$A$1048576,0)+0,14))</f>
        <v/>
      </c>
      <c r="AG985" s="261" t="str" cm="1">
        <f t="array" ref="AG985">IF(A985="","",INDEX(근로조건!$A$5:$AF$1048576,MATCH(A985,근로조건!$A$5:$A$1048576,0)+0,11))</f>
        <v/>
      </c>
      <c r="AH985" s="261" t="str" cm="1">
        <f t="array" ref="AH985">IF(A985="","",INDEX(근로조건!$A$5:$AF$1048576,MATCH(A985,근로조건!$A$5:$A$1048576,0)+0,19))</f>
        <v/>
      </c>
      <c r="AI985" s="262" t="str" cm="1">
        <f t="array" ref="AI985">IF(A985="","",INDEX(근로조건!$A$5:$AF$1048576,MATCH(A985,근로조건!$A$5:$A$1048576,0)+0,17))</f>
        <v/>
      </c>
      <c r="AJ985" s="253"/>
      <c r="AK985" s="253"/>
      <c r="AL985" s="253" t="str" cm="1">
        <f t="array" ref="AL985">IF(A985="","",INDEX(근로조건!$A$5:$AF$1048576,MATCH(A985,근로조건!$A$5:$A$1048576,0)+0,20))</f>
        <v/>
      </c>
      <c r="AM985" s="253"/>
      <c r="AN985" s="253"/>
      <c r="AO985" s="253"/>
      <c r="AP985" s="260"/>
      <c r="AQ985" s="123"/>
      <c r="AR985" s="166"/>
      <c r="AS985" s="267"/>
      <c r="AT985" s="266"/>
      <c r="AU985" s="266"/>
      <c r="AV985" s="266"/>
    </row>
    <row r="986" spans="1:48" x14ac:dyDescent="0.3">
      <c r="A986" s="52"/>
      <c r="B986" s="54"/>
      <c r="C986" s="53"/>
      <c r="D986" s="53"/>
      <c r="E986" s="53"/>
      <c r="F986" s="57"/>
      <c r="G986" s="57"/>
      <c r="H986" s="52"/>
      <c r="I986" s="53"/>
      <c r="J986" s="53"/>
      <c r="K986" s="95"/>
      <c r="L986" s="52"/>
      <c r="M986" s="52"/>
      <c r="N986" s="54"/>
      <c r="O986" s="254" t="str" cm="1">
        <f t="array" ref="O986">IF(A986="","",INDEX(근로조건!$A$5:$Y$1048576,MATCH(A986,근로조건!$A$5:$A$1048576,0)+0,15))</f>
        <v/>
      </c>
      <c r="P986" s="255" t="str" cm="1">
        <f t="array" ref="P986">IF(A986="","",INDEX(근로조건!$A$5:$Y$1048576,MATCH(A986,근로조건!$A$5:$A$1048576,0)+0,16))</f>
        <v/>
      </c>
      <c r="Q986" s="256" t="str" cm="1">
        <f t="array" ref="Q986">IF(A986="","",INDEX(근로조건!$A$5:$ZZ$1048576,MATCH(A986,근로조건!$A$5:$A$1048576,0)+0,21))</f>
        <v/>
      </c>
      <c r="R986" s="61"/>
      <c r="S986" s="61"/>
      <c r="T986" s="61"/>
      <c r="U986" s="61"/>
      <c r="V986" s="61"/>
      <c r="W986" s="61"/>
      <c r="X986" s="61"/>
      <c r="Y986" s="61"/>
      <c r="Z986" s="260" t="str">
        <f t="shared" si="48"/>
        <v/>
      </c>
      <c r="AA986" s="260" t="str">
        <f t="shared" si="49"/>
        <v/>
      </c>
      <c r="AB986" s="260" t="str" cm="1">
        <f t="array" ref="AB986">IFERROR(IF(A986="","",INDEX(근로조건!$A$5:$Z$1048576,MATCH(A986,근로조건!$A$5:$A$1048576,0)+0,17)-INDEX(근로조건!$A$5:$Z$1048576,MATCH(A986,근로조건!$A$5:$A$1048576,0)+0,11))*B986,"")</f>
        <v/>
      </c>
      <c r="AC986" s="260" t="str">
        <f t="shared" si="50"/>
        <v/>
      </c>
      <c r="AD986" s="260" t="str" cm="1">
        <f t="array" ref="AD986">IFERROR(IF(A986="","",INDEX(근로조건!$A$5:$L$1048576,MATCH(A986,근로조건!$A$5:$A$1048576,0)+0,12))*B986,"")</f>
        <v/>
      </c>
      <c r="AE986" s="261" t="str" cm="1">
        <f t="array" ref="AE986">IF(A986="","",INDEX(근로조건!$A$5:$AF$1048576,MATCH(A986,근로조건!$A$5:$A$1048576,0)+0,13))</f>
        <v/>
      </c>
      <c r="AF986" s="262" t="str" cm="1">
        <f t="array" ref="AF986">IF(A986="","",INDEX(근로조건!$A$5:$AF$1048576,MATCH(A986,근로조건!$A$5:$A$1048576,0)+0,14))</f>
        <v/>
      </c>
      <c r="AG986" s="261" t="str" cm="1">
        <f t="array" ref="AG986">IF(A986="","",INDEX(근로조건!$A$5:$AF$1048576,MATCH(A986,근로조건!$A$5:$A$1048576,0)+0,11))</f>
        <v/>
      </c>
      <c r="AH986" s="261" t="str" cm="1">
        <f t="array" ref="AH986">IF(A986="","",INDEX(근로조건!$A$5:$AF$1048576,MATCH(A986,근로조건!$A$5:$A$1048576,0)+0,19))</f>
        <v/>
      </c>
      <c r="AI986" s="262" t="str" cm="1">
        <f t="array" ref="AI986">IF(A986="","",INDEX(근로조건!$A$5:$AF$1048576,MATCH(A986,근로조건!$A$5:$A$1048576,0)+0,17))</f>
        <v/>
      </c>
      <c r="AJ986" s="253"/>
      <c r="AK986" s="253"/>
      <c r="AL986" s="253" t="str" cm="1">
        <f t="array" ref="AL986">IF(A986="","",INDEX(근로조건!$A$5:$AF$1048576,MATCH(A986,근로조건!$A$5:$A$1048576,0)+0,20))</f>
        <v/>
      </c>
      <c r="AM986" s="253"/>
      <c r="AN986" s="253"/>
      <c r="AO986" s="253"/>
      <c r="AP986" s="260"/>
      <c r="AQ986" s="123"/>
      <c r="AR986" s="166"/>
      <c r="AS986" s="267"/>
      <c r="AT986" s="266"/>
      <c r="AU986" s="266"/>
      <c r="AV986" s="266"/>
    </row>
    <row r="987" spans="1:48" x14ac:dyDescent="0.3">
      <c r="A987" s="52"/>
      <c r="B987" s="54"/>
      <c r="C987" s="53"/>
      <c r="D987" s="53"/>
      <c r="E987" s="53"/>
      <c r="F987" s="57"/>
      <c r="G987" s="57"/>
      <c r="H987" s="52"/>
      <c r="I987" s="53"/>
      <c r="J987" s="53"/>
      <c r="K987" s="95"/>
      <c r="L987" s="52"/>
      <c r="M987" s="52"/>
      <c r="N987" s="54"/>
      <c r="O987" s="254" t="str" cm="1">
        <f t="array" ref="O987">IF(A987="","",INDEX(근로조건!$A$5:$Y$1048576,MATCH(A987,근로조건!$A$5:$A$1048576,0)+0,15))</f>
        <v/>
      </c>
      <c r="P987" s="255" t="str" cm="1">
        <f t="array" ref="P987">IF(A987="","",INDEX(근로조건!$A$5:$Y$1048576,MATCH(A987,근로조건!$A$5:$A$1048576,0)+0,16))</f>
        <v/>
      </c>
      <c r="Q987" s="256" t="str" cm="1">
        <f t="array" ref="Q987">IF(A987="","",INDEX(근로조건!$A$5:$ZZ$1048576,MATCH(A987,근로조건!$A$5:$A$1048576,0)+0,21))</f>
        <v/>
      </c>
      <c r="R987" s="61"/>
      <c r="S987" s="61"/>
      <c r="T987" s="61"/>
      <c r="U987" s="61"/>
      <c r="V987" s="61"/>
      <c r="W987" s="61"/>
      <c r="X987" s="61"/>
      <c r="Y987" s="61"/>
      <c r="Z987" s="260" t="str">
        <f t="shared" si="48"/>
        <v/>
      </c>
      <c r="AA987" s="260" t="str">
        <f t="shared" si="49"/>
        <v/>
      </c>
      <c r="AB987" s="260" t="str" cm="1">
        <f t="array" ref="AB987">IFERROR(IF(A987="","",INDEX(근로조건!$A$5:$Z$1048576,MATCH(A987,근로조건!$A$5:$A$1048576,0)+0,17)-INDEX(근로조건!$A$5:$Z$1048576,MATCH(A987,근로조건!$A$5:$A$1048576,0)+0,11))*B987,"")</f>
        <v/>
      </c>
      <c r="AC987" s="260" t="str">
        <f t="shared" si="50"/>
        <v/>
      </c>
      <c r="AD987" s="260" t="str" cm="1">
        <f t="array" ref="AD987">IFERROR(IF(A987="","",INDEX(근로조건!$A$5:$L$1048576,MATCH(A987,근로조건!$A$5:$A$1048576,0)+0,12))*B987,"")</f>
        <v/>
      </c>
      <c r="AE987" s="261" t="str" cm="1">
        <f t="array" ref="AE987">IF(A987="","",INDEX(근로조건!$A$5:$AF$1048576,MATCH(A987,근로조건!$A$5:$A$1048576,0)+0,13))</f>
        <v/>
      </c>
      <c r="AF987" s="262" t="str" cm="1">
        <f t="array" ref="AF987">IF(A987="","",INDEX(근로조건!$A$5:$AF$1048576,MATCH(A987,근로조건!$A$5:$A$1048576,0)+0,14))</f>
        <v/>
      </c>
      <c r="AG987" s="261" t="str" cm="1">
        <f t="array" ref="AG987">IF(A987="","",INDEX(근로조건!$A$5:$AF$1048576,MATCH(A987,근로조건!$A$5:$A$1048576,0)+0,11))</f>
        <v/>
      </c>
      <c r="AH987" s="261" t="str" cm="1">
        <f t="array" ref="AH987">IF(A987="","",INDEX(근로조건!$A$5:$AF$1048576,MATCH(A987,근로조건!$A$5:$A$1048576,0)+0,19))</f>
        <v/>
      </c>
      <c r="AI987" s="262" t="str" cm="1">
        <f t="array" ref="AI987">IF(A987="","",INDEX(근로조건!$A$5:$AF$1048576,MATCH(A987,근로조건!$A$5:$A$1048576,0)+0,17))</f>
        <v/>
      </c>
      <c r="AJ987" s="253"/>
      <c r="AK987" s="253"/>
      <c r="AL987" s="253" t="str" cm="1">
        <f t="array" ref="AL987">IF(A987="","",INDEX(근로조건!$A$5:$AF$1048576,MATCH(A987,근로조건!$A$5:$A$1048576,0)+0,20))</f>
        <v/>
      </c>
      <c r="AM987" s="253"/>
      <c r="AN987" s="253"/>
      <c r="AO987" s="253"/>
      <c r="AP987" s="260"/>
      <c r="AQ987" s="123"/>
      <c r="AR987" s="166"/>
      <c r="AS987" s="267"/>
      <c r="AT987" s="266"/>
      <c r="AU987" s="266"/>
      <c r="AV987" s="266"/>
    </row>
    <row r="988" spans="1:48" x14ac:dyDescent="0.3">
      <c r="A988" s="52"/>
      <c r="B988" s="54"/>
      <c r="C988" s="53"/>
      <c r="D988" s="53"/>
      <c r="E988" s="53"/>
      <c r="F988" s="57"/>
      <c r="G988" s="57"/>
      <c r="H988" s="52"/>
      <c r="I988" s="53"/>
      <c r="J988" s="53"/>
      <c r="K988" s="95"/>
      <c r="L988" s="52"/>
      <c r="M988" s="52"/>
      <c r="N988" s="54"/>
      <c r="O988" s="254" t="str" cm="1">
        <f t="array" ref="O988">IF(A988="","",INDEX(근로조건!$A$5:$Y$1048576,MATCH(A988,근로조건!$A$5:$A$1048576,0)+0,15))</f>
        <v/>
      </c>
      <c r="P988" s="255" t="str" cm="1">
        <f t="array" ref="P988">IF(A988="","",INDEX(근로조건!$A$5:$Y$1048576,MATCH(A988,근로조건!$A$5:$A$1048576,0)+0,16))</f>
        <v/>
      </c>
      <c r="Q988" s="256" t="str" cm="1">
        <f t="array" ref="Q988">IF(A988="","",INDEX(근로조건!$A$5:$ZZ$1048576,MATCH(A988,근로조건!$A$5:$A$1048576,0)+0,21))</f>
        <v/>
      </c>
      <c r="R988" s="61"/>
      <c r="S988" s="61"/>
      <c r="T988" s="61"/>
      <c r="U988" s="61"/>
      <c r="V988" s="61"/>
      <c r="W988" s="61"/>
      <c r="X988" s="61"/>
      <c r="Y988" s="61"/>
      <c r="Z988" s="260" t="str">
        <f t="shared" si="48"/>
        <v/>
      </c>
      <c r="AA988" s="260" t="str">
        <f t="shared" si="49"/>
        <v/>
      </c>
      <c r="AB988" s="260" t="str" cm="1">
        <f t="array" ref="AB988">IFERROR(IF(A988="","",INDEX(근로조건!$A$5:$Z$1048576,MATCH(A988,근로조건!$A$5:$A$1048576,0)+0,17)-INDEX(근로조건!$A$5:$Z$1048576,MATCH(A988,근로조건!$A$5:$A$1048576,0)+0,11))*B988,"")</f>
        <v/>
      </c>
      <c r="AC988" s="260" t="str">
        <f t="shared" si="50"/>
        <v/>
      </c>
      <c r="AD988" s="260" t="str" cm="1">
        <f t="array" ref="AD988">IFERROR(IF(A988="","",INDEX(근로조건!$A$5:$L$1048576,MATCH(A988,근로조건!$A$5:$A$1048576,0)+0,12))*B988,"")</f>
        <v/>
      </c>
      <c r="AE988" s="261" t="str" cm="1">
        <f t="array" ref="AE988">IF(A988="","",INDEX(근로조건!$A$5:$AF$1048576,MATCH(A988,근로조건!$A$5:$A$1048576,0)+0,13))</f>
        <v/>
      </c>
      <c r="AF988" s="262" t="str" cm="1">
        <f t="array" ref="AF988">IF(A988="","",INDEX(근로조건!$A$5:$AF$1048576,MATCH(A988,근로조건!$A$5:$A$1048576,0)+0,14))</f>
        <v/>
      </c>
      <c r="AG988" s="261" t="str" cm="1">
        <f t="array" ref="AG988">IF(A988="","",INDEX(근로조건!$A$5:$AF$1048576,MATCH(A988,근로조건!$A$5:$A$1048576,0)+0,11))</f>
        <v/>
      </c>
      <c r="AH988" s="261" t="str" cm="1">
        <f t="array" ref="AH988">IF(A988="","",INDEX(근로조건!$A$5:$AF$1048576,MATCH(A988,근로조건!$A$5:$A$1048576,0)+0,19))</f>
        <v/>
      </c>
      <c r="AI988" s="262" t="str" cm="1">
        <f t="array" ref="AI988">IF(A988="","",INDEX(근로조건!$A$5:$AF$1048576,MATCH(A988,근로조건!$A$5:$A$1048576,0)+0,17))</f>
        <v/>
      </c>
      <c r="AJ988" s="253"/>
      <c r="AK988" s="253"/>
      <c r="AL988" s="253" t="str" cm="1">
        <f t="array" ref="AL988">IF(A988="","",INDEX(근로조건!$A$5:$AF$1048576,MATCH(A988,근로조건!$A$5:$A$1048576,0)+0,20))</f>
        <v/>
      </c>
      <c r="AM988" s="253"/>
      <c r="AN988" s="253"/>
      <c r="AO988" s="253"/>
      <c r="AP988" s="260"/>
      <c r="AQ988" s="123"/>
      <c r="AR988" s="166"/>
      <c r="AS988" s="267"/>
      <c r="AT988" s="266"/>
      <c r="AU988" s="266"/>
      <c r="AV988" s="266"/>
    </row>
    <row r="989" spans="1:48" x14ac:dyDescent="0.3">
      <c r="A989" s="52"/>
      <c r="B989" s="54"/>
      <c r="C989" s="53"/>
      <c r="D989" s="53"/>
      <c r="E989" s="53"/>
      <c r="F989" s="57"/>
      <c r="G989" s="57"/>
      <c r="H989" s="52"/>
      <c r="I989" s="53"/>
      <c r="J989" s="53"/>
      <c r="K989" s="95"/>
      <c r="L989" s="52"/>
      <c r="M989" s="52"/>
      <c r="N989" s="54"/>
      <c r="O989" s="254" t="str" cm="1">
        <f t="array" ref="O989">IF(A989="","",INDEX(근로조건!$A$5:$Y$1048576,MATCH(A989,근로조건!$A$5:$A$1048576,0)+0,15))</f>
        <v/>
      </c>
      <c r="P989" s="255" t="str" cm="1">
        <f t="array" ref="P989">IF(A989="","",INDEX(근로조건!$A$5:$Y$1048576,MATCH(A989,근로조건!$A$5:$A$1048576,0)+0,16))</f>
        <v/>
      </c>
      <c r="Q989" s="256" t="str" cm="1">
        <f t="array" ref="Q989">IF(A989="","",INDEX(근로조건!$A$5:$ZZ$1048576,MATCH(A989,근로조건!$A$5:$A$1048576,0)+0,21))</f>
        <v/>
      </c>
      <c r="R989" s="61"/>
      <c r="S989" s="61"/>
      <c r="T989" s="61"/>
      <c r="U989" s="61"/>
      <c r="V989" s="61"/>
      <c r="W989" s="61"/>
      <c r="X989" s="61"/>
      <c r="Y989" s="61"/>
      <c r="Z989" s="260" t="str">
        <f t="shared" si="48"/>
        <v/>
      </c>
      <c r="AA989" s="260" t="str">
        <f t="shared" si="49"/>
        <v/>
      </c>
      <c r="AB989" s="260" t="str" cm="1">
        <f t="array" ref="AB989">IFERROR(IF(A989="","",INDEX(근로조건!$A$5:$Z$1048576,MATCH(A989,근로조건!$A$5:$A$1048576,0)+0,17)-INDEX(근로조건!$A$5:$Z$1048576,MATCH(A989,근로조건!$A$5:$A$1048576,0)+0,11))*B989,"")</f>
        <v/>
      </c>
      <c r="AC989" s="260" t="str">
        <f t="shared" si="50"/>
        <v/>
      </c>
      <c r="AD989" s="260" t="str" cm="1">
        <f t="array" ref="AD989">IFERROR(IF(A989="","",INDEX(근로조건!$A$5:$L$1048576,MATCH(A989,근로조건!$A$5:$A$1048576,0)+0,12))*B989,"")</f>
        <v/>
      </c>
      <c r="AE989" s="261" t="str" cm="1">
        <f t="array" ref="AE989">IF(A989="","",INDEX(근로조건!$A$5:$AF$1048576,MATCH(A989,근로조건!$A$5:$A$1048576,0)+0,13))</f>
        <v/>
      </c>
      <c r="AF989" s="262" t="str" cm="1">
        <f t="array" ref="AF989">IF(A989="","",INDEX(근로조건!$A$5:$AF$1048576,MATCH(A989,근로조건!$A$5:$A$1048576,0)+0,14))</f>
        <v/>
      </c>
      <c r="AG989" s="261" t="str" cm="1">
        <f t="array" ref="AG989">IF(A989="","",INDEX(근로조건!$A$5:$AF$1048576,MATCH(A989,근로조건!$A$5:$A$1048576,0)+0,11))</f>
        <v/>
      </c>
      <c r="AH989" s="261" t="str" cm="1">
        <f t="array" ref="AH989">IF(A989="","",INDEX(근로조건!$A$5:$AF$1048576,MATCH(A989,근로조건!$A$5:$A$1048576,0)+0,19))</f>
        <v/>
      </c>
      <c r="AI989" s="262" t="str" cm="1">
        <f t="array" ref="AI989">IF(A989="","",INDEX(근로조건!$A$5:$AF$1048576,MATCH(A989,근로조건!$A$5:$A$1048576,0)+0,17))</f>
        <v/>
      </c>
      <c r="AJ989" s="253"/>
      <c r="AK989" s="253"/>
      <c r="AL989" s="253" t="str" cm="1">
        <f t="array" ref="AL989">IF(A989="","",INDEX(근로조건!$A$5:$AF$1048576,MATCH(A989,근로조건!$A$5:$A$1048576,0)+0,20))</f>
        <v/>
      </c>
      <c r="AM989" s="253"/>
      <c r="AN989" s="253"/>
      <c r="AO989" s="253"/>
      <c r="AP989" s="260"/>
      <c r="AQ989" s="123"/>
      <c r="AR989" s="166"/>
      <c r="AS989" s="267"/>
      <c r="AT989" s="266"/>
      <c r="AU989" s="266"/>
      <c r="AV989" s="266"/>
    </row>
    <row r="990" spans="1:48" x14ac:dyDescent="0.3">
      <c r="A990" s="52"/>
      <c r="B990" s="54"/>
      <c r="C990" s="53"/>
      <c r="D990" s="53"/>
      <c r="E990" s="53"/>
      <c r="F990" s="57"/>
      <c r="G990" s="57"/>
      <c r="H990" s="52"/>
      <c r="I990" s="53"/>
      <c r="J990" s="53"/>
      <c r="K990" s="95"/>
      <c r="L990" s="52"/>
      <c r="M990" s="52"/>
      <c r="N990" s="54"/>
      <c r="O990" s="254" t="str" cm="1">
        <f t="array" ref="O990">IF(A990="","",INDEX(근로조건!$A$5:$Y$1048576,MATCH(A990,근로조건!$A$5:$A$1048576,0)+0,15))</f>
        <v/>
      </c>
      <c r="P990" s="255" t="str" cm="1">
        <f t="array" ref="P990">IF(A990="","",INDEX(근로조건!$A$5:$Y$1048576,MATCH(A990,근로조건!$A$5:$A$1048576,0)+0,16))</f>
        <v/>
      </c>
      <c r="Q990" s="256" t="str" cm="1">
        <f t="array" ref="Q990">IF(A990="","",INDEX(근로조건!$A$5:$ZZ$1048576,MATCH(A990,근로조건!$A$5:$A$1048576,0)+0,21))</f>
        <v/>
      </c>
      <c r="R990" s="61"/>
      <c r="S990" s="61"/>
      <c r="T990" s="61"/>
      <c r="U990" s="61"/>
      <c r="V990" s="61"/>
      <c r="W990" s="61"/>
      <c r="X990" s="61"/>
      <c r="Y990" s="61"/>
      <c r="Z990" s="260" t="str">
        <f t="shared" si="48"/>
        <v/>
      </c>
      <c r="AA990" s="260" t="str">
        <f t="shared" si="49"/>
        <v/>
      </c>
      <c r="AB990" s="260" t="str" cm="1">
        <f t="array" ref="AB990">IFERROR(IF(A990="","",INDEX(근로조건!$A$5:$Z$1048576,MATCH(A990,근로조건!$A$5:$A$1048576,0)+0,17)-INDEX(근로조건!$A$5:$Z$1048576,MATCH(A990,근로조건!$A$5:$A$1048576,0)+0,11))*B990,"")</f>
        <v/>
      </c>
      <c r="AC990" s="260" t="str">
        <f t="shared" si="50"/>
        <v/>
      </c>
      <c r="AD990" s="260" t="str" cm="1">
        <f t="array" ref="AD990">IFERROR(IF(A990="","",INDEX(근로조건!$A$5:$L$1048576,MATCH(A990,근로조건!$A$5:$A$1048576,0)+0,12))*B990,"")</f>
        <v/>
      </c>
      <c r="AE990" s="261" t="str" cm="1">
        <f t="array" ref="AE990">IF(A990="","",INDEX(근로조건!$A$5:$AF$1048576,MATCH(A990,근로조건!$A$5:$A$1048576,0)+0,13))</f>
        <v/>
      </c>
      <c r="AF990" s="262" t="str" cm="1">
        <f t="array" ref="AF990">IF(A990="","",INDEX(근로조건!$A$5:$AF$1048576,MATCH(A990,근로조건!$A$5:$A$1048576,0)+0,14))</f>
        <v/>
      </c>
      <c r="AG990" s="261" t="str" cm="1">
        <f t="array" ref="AG990">IF(A990="","",INDEX(근로조건!$A$5:$AF$1048576,MATCH(A990,근로조건!$A$5:$A$1048576,0)+0,11))</f>
        <v/>
      </c>
      <c r="AH990" s="261" t="str" cm="1">
        <f t="array" ref="AH990">IF(A990="","",INDEX(근로조건!$A$5:$AF$1048576,MATCH(A990,근로조건!$A$5:$A$1048576,0)+0,19))</f>
        <v/>
      </c>
      <c r="AI990" s="262" t="str" cm="1">
        <f t="array" ref="AI990">IF(A990="","",INDEX(근로조건!$A$5:$AF$1048576,MATCH(A990,근로조건!$A$5:$A$1048576,0)+0,17))</f>
        <v/>
      </c>
      <c r="AJ990" s="253"/>
      <c r="AK990" s="253"/>
      <c r="AL990" s="253" t="str" cm="1">
        <f t="array" ref="AL990">IF(A990="","",INDEX(근로조건!$A$5:$AF$1048576,MATCH(A990,근로조건!$A$5:$A$1048576,0)+0,20))</f>
        <v/>
      </c>
      <c r="AM990" s="253"/>
      <c r="AN990" s="253"/>
      <c r="AO990" s="253"/>
      <c r="AP990" s="260"/>
      <c r="AQ990" s="123"/>
      <c r="AR990" s="166"/>
      <c r="AS990" s="267"/>
      <c r="AT990" s="266"/>
      <c r="AU990" s="266"/>
      <c r="AV990" s="266"/>
    </row>
    <row r="991" spans="1:48" x14ac:dyDescent="0.3">
      <c r="A991" s="52"/>
      <c r="B991" s="54"/>
      <c r="C991" s="53"/>
      <c r="D991" s="53"/>
      <c r="E991" s="53"/>
      <c r="F991" s="57"/>
      <c r="G991" s="57"/>
      <c r="H991" s="52"/>
      <c r="I991" s="53"/>
      <c r="J991" s="53"/>
      <c r="K991" s="95"/>
      <c r="L991" s="52"/>
      <c r="M991" s="52"/>
      <c r="N991" s="54"/>
      <c r="O991" s="254" t="str" cm="1">
        <f t="array" ref="O991">IF(A991="","",INDEX(근로조건!$A$5:$Y$1048576,MATCH(A991,근로조건!$A$5:$A$1048576,0)+0,15))</f>
        <v/>
      </c>
      <c r="P991" s="255" t="str" cm="1">
        <f t="array" ref="P991">IF(A991="","",INDEX(근로조건!$A$5:$Y$1048576,MATCH(A991,근로조건!$A$5:$A$1048576,0)+0,16))</f>
        <v/>
      </c>
      <c r="Q991" s="256" t="str" cm="1">
        <f t="array" ref="Q991">IF(A991="","",INDEX(근로조건!$A$5:$ZZ$1048576,MATCH(A991,근로조건!$A$5:$A$1048576,0)+0,21))</f>
        <v/>
      </c>
      <c r="R991" s="61"/>
      <c r="S991" s="61"/>
      <c r="T991" s="61"/>
      <c r="U991" s="61"/>
      <c r="V991" s="61"/>
      <c r="W991" s="61"/>
      <c r="X991" s="61"/>
      <c r="Y991" s="61"/>
      <c r="Z991" s="260" t="str">
        <f t="shared" si="48"/>
        <v/>
      </c>
      <c r="AA991" s="260" t="str">
        <f t="shared" si="49"/>
        <v/>
      </c>
      <c r="AB991" s="260" t="str" cm="1">
        <f t="array" ref="AB991">IFERROR(IF(A991="","",INDEX(근로조건!$A$5:$Z$1048576,MATCH(A991,근로조건!$A$5:$A$1048576,0)+0,17)-INDEX(근로조건!$A$5:$Z$1048576,MATCH(A991,근로조건!$A$5:$A$1048576,0)+0,11))*B991,"")</f>
        <v/>
      </c>
      <c r="AC991" s="260" t="str">
        <f t="shared" si="50"/>
        <v/>
      </c>
      <c r="AD991" s="260" t="str" cm="1">
        <f t="array" ref="AD991">IFERROR(IF(A991="","",INDEX(근로조건!$A$5:$L$1048576,MATCH(A991,근로조건!$A$5:$A$1048576,0)+0,12))*B991,"")</f>
        <v/>
      </c>
      <c r="AE991" s="261" t="str" cm="1">
        <f t="array" ref="AE991">IF(A991="","",INDEX(근로조건!$A$5:$AF$1048576,MATCH(A991,근로조건!$A$5:$A$1048576,0)+0,13))</f>
        <v/>
      </c>
      <c r="AF991" s="262" t="str" cm="1">
        <f t="array" ref="AF991">IF(A991="","",INDEX(근로조건!$A$5:$AF$1048576,MATCH(A991,근로조건!$A$5:$A$1048576,0)+0,14))</f>
        <v/>
      </c>
      <c r="AG991" s="261" t="str" cm="1">
        <f t="array" ref="AG991">IF(A991="","",INDEX(근로조건!$A$5:$AF$1048576,MATCH(A991,근로조건!$A$5:$A$1048576,0)+0,11))</f>
        <v/>
      </c>
      <c r="AH991" s="261" t="str" cm="1">
        <f t="array" ref="AH991">IF(A991="","",INDEX(근로조건!$A$5:$AF$1048576,MATCH(A991,근로조건!$A$5:$A$1048576,0)+0,19))</f>
        <v/>
      </c>
      <c r="AI991" s="262" t="str" cm="1">
        <f t="array" ref="AI991">IF(A991="","",INDEX(근로조건!$A$5:$AF$1048576,MATCH(A991,근로조건!$A$5:$A$1048576,0)+0,17))</f>
        <v/>
      </c>
      <c r="AJ991" s="253"/>
      <c r="AK991" s="253"/>
      <c r="AL991" s="253" t="str" cm="1">
        <f t="array" ref="AL991">IF(A991="","",INDEX(근로조건!$A$5:$AF$1048576,MATCH(A991,근로조건!$A$5:$A$1048576,0)+0,20))</f>
        <v/>
      </c>
      <c r="AM991" s="253"/>
      <c r="AN991" s="253"/>
      <c r="AO991" s="253"/>
      <c r="AP991" s="260"/>
      <c r="AQ991" s="123"/>
      <c r="AR991" s="166"/>
      <c r="AS991" s="267"/>
      <c r="AT991" s="266"/>
      <c r="AU991" s="266"/>
      <c r="AV991" s="266"/>
    </row>
    <row r="992" spans="1:48" x14ac:dyDescent="0.3">
      <c r="A992" s="52"/>
      <c r="B992" s="54"/>
      <c r="C992" s="53"/>
      <c r="D992" s="53"/>
      <c r="E992" s="53"/>
      <c r="F992" s="57"/>
      <c r="G992" s="57"/>
      <c r="H992" s="52"/>
      <c r="I992" s="53"/>
      <c r="J992" s="53"/>
      <c r="K992" s="95"/>
      <c r="L992" s="52"/>
      <c r="M992" s="52"/>
      <c r="N992" s="54"/>
      <c r="O992" s="254" t="str" cm="1">
        <f t="array" ref="O992">IF(A992="","",INDEX(근로조건!$A$5:$Y$1048576,MATCH(A992,근로조건!$A$5:$A$1048576,0)+0,15))</f>
        <v/>
      </c>
      <c r="P992" s="255" t="str" cm="1">
        <f t="array" ref="P992">IF(A992="","",INDEX(근로조건!$A$5:$Y$1048576,MATCH(A992,근로조건!$A$5:$A$1048576,0)+0,16))</f>
        <v/>
      </c>
      <c r="Q992" s="256" t="str" cm="1">
        <f t="array" ref="Q992">IF(A992="","",INDEX(근로조건!$A$5:$ZZ$1048576,MATCH(A992,근로조건!$A$5:$A$1048576,0)+0,21))</f>
        <v/>
      </c>
      <c r="R992" s="61"/>
      <c r="S992" s="61"/>
      <c r="T992" s="61"/>
      <c r="U992" s="61"/>
      <c r="V992" s="61"/>
      <c r="W992" s="61"/>
      <c r="X992" s="61"/>
      <c r="Y992" s="61"/>
      <c r="Z992" s="260" t="str">
        <f t="shared" si="48"/>
        <v/>
      </c>
      <c r="AA992" s="260" t="str">
        <f t="shared" si="49"/>
        <v/>
      </c>
      <c r="AB992" s="260" t="str" cm="1">
        <f t="array" ref="AB992">IFERROR(IF(A992="","",INDEX(근로조건!$A$5:$Z$1048576,MATCH(A992,근로조건!$A$5:$A$1048576,0)+0,17)-INDEX(근로조건!$A$5:$Z$1048576,MATCH(A992,근로조건!$A$5:$A$1048576,0)+0,11))*B992,"")</f>
        <v/>
      </c>
      <c r="AC992" s="260" t="str">
        <f t="shared" si="50"/>
        <v/>
      </c>
      <c r="AD992" s="260" t="str" cm="1">
        <f t="array" ref="AD992">IFERROR(IF(A992="","",INDEX(근로조건!$A$5:$L$1048576,MATCH(A992,근로조건!$A$5:$A$1048576,0)+0,12))*B992,"")</f>
        <v/>
      </c>
      <c r="AE992" s="261" t="str" cm="1">
        <f t="array" ref="AE992">IF(A992="","",INDEX(근로조건!$A$5:$AF$1048576,MATCH(A992,근로조건!$A$5:$A$1048576,0)+0,13))</f>
        <v/>
      </c>
      <c r="AF992" s="262" t="str" cm="1">
        <f t="array" ref="AF992">IF(A992="","",INDEX(근로조건!$A$5:$AF$1048576,MATCH(A992,근로조건!$A$5:$A$1048576,0)+0,14))</f>
        <v/>
      </c>
      <c r="AG992" s="261" t="str" cm="1">
        <f t="array" ref="AG992">IF(A992="","",INDEX(근로조건!$A$5:$AF$1048576,MATCH(A992,근로조건!$A$5:$A$1048576,0)+0,11))</f>
        <v/>
      </c>
      <c r="AH992" s="261" t="str" cm="1">
        <f t="array" ref="AH992">IF(A992="","",INDEX(근로조건!$A$5:$AF$1048576,MATCH(A992,근로조건!$A$5:$A$1048576,0)+0,19))</f>
        <v/>
      </c>
      <c r="AI992" s="262" t="str" cm="1">
        <f t="array" ref="AI992">IF(A992="","",INDEX(근로조건!$A$5:$AF$1048576,MATCH(A992,근로조건!$A$5:$A$1048576,0)+0,17))</f>
        <v/>
      </c>
      <c r="AJ992" s="253"/>
      <c r="AK992" s="253"/>
      <c r="AL992" s="253" t="str" cm="1">
        <f t="array" ref="AL992">IF(A992="","",INDEX(근로조건!$A$5:$AF$1048576,MATCH(A992,근로조건!$A$5:$A$1048576,0)+0,20))</f>
        <v/>
      </c>
      <c r="AM992" s="253"/>
      <c r="AN992" s="253"/>
      <c r="AO992" s="253"/>
      <c r="AP992" s="260"/>
      <c r="AQ992" s="123"/>
      <c r="AR992" s="166"/>
      <c r="AS992" s="267"/>
      <c r="AT992" s="266"/>
      <c r="AU992" s="266"/>
      <c r="AV992" s="266"/>
    </row>
    <row r="993" spans="1:48" x14ac:dyDescent="0.3">
      <c r="A993" s="52"/>
      <c r="B993" s="54"/>
      <c r="C993" s="53"/>
      <c r="D993" s="53"/>
      <c r="E993" s="53"/>
      <c r="F993" s="57"/>
      <c r="G993" s="57"/>
      <c r="H993" s="52"/>
      <c r="I993" s="53"/>
      <c r="J993" s="53"/>
      <c r="K993" s="95"/>
      <c r="L993" s="52"/>
      <c r="M993" s="52"/>
      <c r="N993" s="54"/>
      <c r="O993" s="254" t="str" cm="1">
        <f t="array" ref="O993">IF(A993="","",INDEX(근로조건!$A$5:$Y$1048576,MATCH(A993,근로조건!$A$5:$A$1048576,0)+0,15))</f>
        <v/>
      </c>
      <c r="P993" s="255" t="str" cm="1">
        <f t="array" ref="P993">IF(A993="","",INDEX(근로조건!$A$5:$Y$1048576,MATCH(A993,근로조건!$A$5:$A$1048576,0)+0,16))</f>
        <v/>
      </c>
      <c r="Q993" s="256" t="str" cm="1">
        <f t="array" ref="Q993">IF(A993="","",INDEX(근로조건!$A$5:$ZZ$1048576,MATCH(A993,근로조건!$A$5:$A$1048576,0)+0,21))</f>
        <v/>
      </c>
      <c r="R993" s="61"/>
      <c r="S993" s="61"/>
      <c r="T993" s="61"/>
      <c r="U993" s="61"/>
      <c r="V993" s="61"/>
      <c r="W993" s="61"/>
      <c r="X993" s="61"/>
      <c r="Y993" s="61"/>
      <c r="Z993" s="260" t="str">
        <f t="shared" si="48"/>
        <v/>
      </c>
      <c r="AA993" s="260" t="str">
        <f t="shared" si="49"/>
        <v/>
      </c>
      <c r="AB993" s="260" t="str" cm="1">
        <f t="array" ref="AB993">IFERROR(IF(A993="","",INDEX(근로조건!$A$5:$Z$1048576,MATCH(A993,근로조건!$A$5:$A$1048576,0)+0,17)-INDEX(근로조건!$A$5:$Z$1048576,MATCH(A993,근로조건!$A$5:$A$1048576,0)+0,11))*B993,"")</f>
        <v/>
      </c>
      <c r="AC993" s="260" t="str">
        <f t="shared" si="50"/>
        <v/>
      </c>
      <c r="AD993" s="260" t="str" cm="1">
        <f t="array" ref="AD993">IFERROR(IF(A993="","",INDEX(근로조건!$A$5:$L$1048576,MATCH(A993,근로조건!$A$5:$A$1048576,0)+0,12))*B993,"")</f>
        <v/>
      </c>
      <c r="AE993" s="261" t="str" cm="1">
        <f t="array" ref="AE993">IF(A993="","",INDEX(근로조건!$A$5:$AF$1048576,MATCH(A993,근로조건!$A$5:$A$1048576,0)+0,13))</f>
        <v/>
      </c>
      <c r="AF993" s="262" t="str" cm="1">
        <f t="array" ref="AF993">IF(A993="","",INDEX(근로조건!$A$5:$AF$1048576,MATCH(A993,근로조건!$A$5:$A$1048576,0)+0,14))</f>
        <v/>
      </c>
      <c r="AG993" s="261" t="str" cm="1">
        <f t="array" ref="AG993">IF(A993="","",INDEX(근로조건!$A$5:$AF$1048576,MATCH(A993,근로조건!$A$5:$A$1048576,0)+0,11))</f>
        <v/>
      </c>
      <c r="AH993" s="261" t="str" cm="1">
        <f t="array" ref="AH993">IF(A993="","",INDEX(근로조건!$A$5:$AF$1048576,MATCH(A993,근로조건!$A$5:$A$1048576,0)+0,19))</f>
        <v/>
      </c>
      <c r="AI993" s="262" t="str" cm="1">
        <f t="array" ref="AI993">IF(A993="","",INDEX(근로조건!$A$5:$AF$1048576,MATCH(A993,근로조건!$A$5:$A$1048576,0)+0,17))</f>
        <v/>
      </c>
      <c r="AJ993" s="253"/>
      <c r="AK993" s="253"/>
      <c r="AL993" s="253" t="str" cm="1">
        <f t="array" ref="AL993">IF(A993="","",INDEX(근로조건!$A$5:$AF$1048576,MATCH(A993,근로조건!$A$5:$A$1048576,0)+0,20))</f>
        <v/>
      </c>
      <c r="AM993" s="253"/>
      <c r="AN993" s="253"/>
      <c r="AO993" s="253"/>
      <c r="AP993" s="260"/>
      <c r="AQ993" s="123"/>
      <c r="AR993" s="166"/>
      <c r="AS993" s="267"/>
      <c r="AT993" s="266"/>
      <c r="AU993" s="266"/>
      <c r="AV993" s="266"/>
    </row>
    <row r="994" spans="1:48" x14ac:dyDescent="0.3">
      <c r="A994" s="52"/>
      <c r="B994" s="54"/>
      <c r="C994" s="53"/>
      <c r="D994" s="53"/>
      <c r="E994" s="53"/>
      <c r="F994" s="57"/>
      <c r="G994" s="57"/>
      <c r="H994" s="52"/>
      <c r="I994" s="53"/>
      <c r="J994" s="53"/>
      <c r="K994" s="95"/>
      <c r="L994" s="52"/>
      <c r="M994" s="52"/>
      <c r="N994" s="54"/>
      <c r="O994" s="254" t="str" cm="1">
        <f t="array" ref="O994">IF(A994="","",INDEX(근로조건!$A$5:$Y$1048576,MATCH(A994,근로조건!$A$5:$A$1048576,0)+0,15))</f>
        <v/>
      </c>
      <c r="P994" s="255" t="str" cm="1">
        <f t="array" ref="P994">IF(A994="","",INDEX(근로조건!$A$5:$Y$1048576,MATCH(A994,근로조건!$A$5:$A$1048576,0)+0,16))</f>
        <v/>
      </c>
      <c r="Q994" s="256" t="str" cm="1">
        <f t="array" ref="Q994">IF(A994="","",INDEX(근로조건!$A$5:$ZZ$1048576,MATCH(A994,근로조건!$A$5:$A$1048576,0)+0,21))</f>
        <v/>
      </c>
      <c r="R994" s="61"/>
      <c r="S994" s="61"/>
      <c r="T994" s="61"/>
      <c r="U994" s="61"/>
      <c r="V994" s="61"/>
      <c r="W994" s="61"/>
      <c r="X994" s="61"/>
      <c r="Y994" s="61"/>
      <c r="Z994" s="260" t="str">
        <f t="shared" si="48"/>
        <v/>
      </c>
      <c r="AA994" s="260" t="str">
        <f t="shared" si="49"/>
        <v/>
      </c>
      <c r="AB994" s="260" t="str" cm="1">
        <f t="array" ref="AB994">IFERROR(IF(A994="","",INDEX(근로조건!$A$5:$Z$1048576,MATCH(A994,근로조건!$A$5:$A$1048576,0)+0,17)-INDEX(근로조건!$A$5:$Z$1048576,MATCH(A994,근로조건!$A$5:$A$1048576,0)+0,11))*B994,"")</f>
        <v/>
      </c>
      <c r="AC994" s="260" t="str">
        <f t="shared" si="50"/>
        <v/>
      </c>
      <c r="AD994" s="260" t="str" cm="1">
        <f t="array" ref="AD994">IFERROR(IF(A994="","",INDEX(근로조건!$A$5:$L$1048576,MATCH(A994,근로조건!$A$5:$A$1048576,0)+0,12))*B994,"")</f>
        <v/>
      </c>
      <c r="AE994" s="261" t="str" cm="1">
        <f t="array" ref="AE994">IF(A994="","",INDEX(근로조건!$A$5:$AF$1048576,MATCH(A994,근로조건!$A$5:$A$1048576,0)+0,13))</f>
        <v/>
      </c>
      <c r="AF994" s="262" t="str" cm="1">
        <f t="array" ref="AF994">IF(A994="","",INDEX(근로조건!$A$5:$AF$1048576,MATCH(A994,근로조건!$A$5:$A$1048576,0)+0,14))</f>
        <v/>
      </c>
      <c r="AG994" s="261" t="str" cm="1">
        <f t="array" ref="AG994">IF(A994="","",INDEX(근로조건!$A$5:$AF$1048576,MATCH(A994,근로조건!$A$5:$A$1048576,0)+0,11))</f>
        <v/>
      </c>
      <c r="AH994" s="261" t="str" cm="1">
        <f t="array" ref="AH994">IF(A994="","",INDEX(근로조건!$A$5:$AF$1048576,MATCH(A994,근로조건!$A$5:$A$1048576,0)+0,19))</f>
        <v/>
      </c>
      <c r="AI994" s="262" t="str" cm="1">
        <f t="array" ref="AI994">IF(A994="","",INDEX(근로조건!$A$5:$AF$1048576,MATCH(A994,근로조건!$A$5:$A$1048576,0)+0,17))</f>
        <v/>
      </c>
      <c r="AJ994" s="253"/>
      <c r="AK994" s="253"/>
      <c r="AL994" s="253" t="str" cm="1">
        <f t="array" ref="AL994">IF(A994="","",INDEX(근로조건!$A$5:$AF$1048576,MATCH(A994,근로조건!$A$5:$A$1048576,0)+0,20))</f>
        <v/>
      </c>
      <c r="AM994" s="253"/>
      <c r="AN994" s="253"/>
      <c r="AO994" s="253"/>
      <c r="AP994" s="260"/>
      <c r="AQ994" s="123"/>
      <c r="AR994" s="166"/>
      <c r="AS994" s="267"/>
      <c r="AT994" s="266"/>
      <c r="AU994" s="266"/>
      <c r="AV994" s="266"/>
    </row>
    <row r="995" spans="1:48" x14ac:dyDescent="0.3">
      <c r="A995" s="52"/>
      <c r="B995" s="54"/>
      <c r="C995" s="53"/>
      <c r="D995" s="53"/>
      <c r="E995" s="53"/>
      <c r="F995" s="57"/>
      <c r="G995" s="57"/>
      <c r="H995" s="52"/>
      <c r="I995" s="53"/>
      <c r="J995" s="53"/>
      <c r="K995" s="95"/>
      <c r="L995" s="52"/>
      <c r="M995" s="52"/>
      <c r="N995" s="54"/>
      <c r="O995" s="254" t="str" cm="1">
        <f t="array" ref="O995">IF(A995="","",INDEX(근로조건!$A$5:$Y$1048576,MATCH(A995,근로조건!$A$5:$A$1048576,0)+0,15))</f>
        <v/>
      </c>
      <c r="P995" s="255" t="str" cm="1">
        <f t="array" ref="P995">IF(A995="","",INDEX(근로조건!$A$5:$Y$1048576,MATCH(A995,근로조건!$A$5:$A$1048576,0)+0,16))</f>
        <v/>
      </c>
      <c r="Q995" s="256" t="str" cm="1">
        <f t="array" ref="Q995">IF(A995="","",INDEX(근로조건!$A$5:$ZZ$1048576,MATCH(A995,근로조건!$A$5:$A$1048576,0)+0,21))</f>
        <v/>
      </c>
      <c r="R995" s="61"/>
      <c r="S995" s="61"/>
      <c r="T995" s="61"/>
      <c r="U995" s="61"/>
      <c r="V995" s="61"/>
      <c r="W995" s="61"/>
      <c r="X995" s="61"/>
      <c r="Y995" s="61"/>
      <c r="Z995" s="260" t="str">
        <f t="shared" si="48"/>
        <v/>
      </c>
      <c r="AA995" s="260" t="str">
        <f t="shared" si="49"/>
        <v/>
      </c>
      <c r="AB995" s="260" t="str" cm="1">
        <f t="array" ref="AB995">IFERROR(IF(A995="","",INDEX(근로조건!$A$5:$Z$1048576,MATCH(A995,근로조건!$A$5:$A$1048576,0)+0,17)-INDEX(근로조건!$A$5:$Z$1048576,MATCH(A995,근로조건!$A$5:$A$1048576,0)+0,11))*B995,"")</f>
        <v/>
      </c>
      <c r="AC995" s="260" t="str">
        <f t="shared" si="50"/>
        <v/>
      </c>
      <c r="AD995" s="260" t="str" cm="1">
        <f t="array" ref="AD995">IFERROR(IF(A995="","",INDEX(근로조건!$A$5:$L$1048576,MATCH(A995,근로조건!$A$5:$A$1048576,0)+0,12))*B995,"")</f>
        <v/>
      </c>
      <c r="AE995" s="261" t="str" cm="1">
        <f t="array" ref="AE995">IF(A995="","",INDEX(근로조건!$A$5:$AF$1048576,MATCH(A995,근로조건!$A$5:$A$1048576,0)+0,13))</f>
        <v/>
      </c>
      <c r="AF995" s="262" t="str" cm="1">
        <f t="array" ref="AF995">IF(A995="","",INDEX(근로조건!$A$5:$AF$1048576,MATCH(A995,근로조건!$A$5:$A$1048576,0)+0,14))</f>
        <v/>
      </c>
      <c r="AG995" s="261" t="str" cm="1">
        <f t="array" ref="AG995">IF(A995="","",INDEX(근로조건!$A$5:$AF$1048576,MATCH(A995,근로조건!$A$5:$A$1048576,0)+0,11))</f>
        <v/>
      </c>
      <c r="AH995" s="261" t="str" cm="1">
        <f t="array" ref="AH995">IF(A995="","",INDEX(근로조건!$A$5:$AF$1048576,MATCH(A995,근로조건!$A$5:$A$1048576,0)+0,19))</f>
        <v/>
      </c>
      <c r="AI995" s="262" t="str" cm="1">
        <f t="array" ref="AI995">IF(A995="","",INDEX(근로조건!$A$5:$AF$1048576,MATCH(A995,근로조건!$A$5:$A$1048576,0)+0,17))</f>
        <v/>
      </c>
      <c r="AJ995" s="253"/>
      <c r="AK995" s="253"/>
      <c r="AL995" s="253" t="str" cm="1">
        <f t="array" ref="AL995">IF(A995="","",INDEX(근로조건!$A$5:$AF$1048576,MATCH(A995,근로조건!$A$5:$A$1048576,0)+0,20))</f>
        <v/>
      </c>
      <c r="AM995" s="253"/>
      <c r="AN995" s="253"/>
      <c r="AO995" s="253"/>
      <c r="AP995" s="260"/>
      <c r="AQ995" s="123"/>
      <c r="AR995" s="166"/>
      <c r="AS995" s="267"/>
      <c r="AT995" s="266"/>
      <c r="AU995" s="266"/>
      <c r="AV995" s="266"/>
    </row>
    <row r="996" spans="1:48" x14ac:dyDescent="0.3">
      <c r="A996" s="52"/>
      <c r="B996" s="54"/>
      <c r="C996" s="53"/>
      <c r="D996" s="53"/>
      <c r="E996" s="53"/>
      <c r="F996" s="57"/>
      <c r="G996" s="57"/>
      <c r="H996" s="52"/>
      <c r="I996" s="53"/>
      <c r="J996" s="53"/>
      <c r="K996" s="95"/>
      <c r="L996" s="52"/>
      <c r="M996" s="52"/>
      <c r="N996" s="54"/>
      <c r="O996" s="254" t="str" cm="1">
        <f t="array" ref="O996">IF(A996="","",INDEX(근로조건!$A$5:$Y$1048576,MATCH(A996,근로조건!$A$5:$A$1048576,0)+0,15))</f>
        <v/>
      </c>
      <c r="P996" s="255" t="str" cm="1">
        <f t="array" ref="P996">IF(A996="","",INDEX(근로조건!$A$5:$Y$1048576,MATCH(A996,근로조건!$A$5:$A$1048576,0)+0,16))</f>
        <v/>
      </c>
      <c r="Q996" s="256" t="str" cm="1">
        <f t="array" ref="Q996">IF(A996="","",INDEX(근로조건!$A$5:$ZZ$1048576,MATCH(A996,근로조건!$A$5:$A$1048576,0)+0,21))</f>
        <v/>
      </c>
      <c r="R996" s="61"/>
      <c r="S996" s="61"/>
      <c r="T996" s="61"/>
      <c r="U996" s="61"/>
      <c r="V996" s="61"/>
      <c r="W996" s="61"/>
      <c r="X996" s="61"/>
      <c r="Y996" s="61"/>
      <c r="Z996" s="260" t="str">
        <f t="shared" si="48"/>
        <v/>
      </c>
      <c r="AA996" s="260" t="str">
        <f t="shared" si="49"/>
        <v/>
      </c>
      <c r="AB996" s="260" t="str" cm="1">
        <f t="array" ref="AB996">IFERROR(IF(A996="","",INDEX(근로조건!$A$5:$Z$1048576,MATCH(A996,근로조건!$A$5:$A$1048576,0)+0,17)-INDEX(근로조건!$A$5:$Z$1048576,MATCH(A996,근로조건!$A$5:$A$1048576,0)+0,11))*B996,"")</f>
        <v/>
      </c>
      <c r="AC996" s="260" t="str">
        <f t="shared" si="50"/>
        <v/>
      </c>
      <c r="AD996" s="260" t="str" cm="1">
        <f t="array" ref="AD996">IFERROR(IF(A996="","",INDEX(근로조건!$A$5:$L$1048576,MATCH(A996,근로조건!$A$5:$A$1048576,0)+0,12))*B996,"")</f>
        <v/>
      </c>
      <c r="AE996" s="261" t="str" cm="1">
        <f t="array" ref="AE996">IF(A996="","",INDEX(근로조건!$A$5:$AF$1048576,MATCH(A996,근로조건!$A$5:$A$1048576,0)+0,13))</f>
        <v/>
      </c>
      <c r="AF996" s="262" t="str" cm="1">
        <f t="array" ref="AF996">IF(A996="","",INDEX(근로조건!$A$5:$AF$1048576,MATCH(A996,근로조건!$A$5:$A$1048576,0)+0,14))</f>
        <v/>
      </c>
      <c r="AG996" s="261" t="str" cm="1">
        <f t="array" ref="AG996">IF(A996="","",INDEX(근로조건!$A$5:$AF$1048576,MATCH(A996,근로조건!$A$5:$A$1048576,0)+0,11))</f>
        <v/>
      </c>
      <c r="AH996" s="261" t="str" cm="1">
        <f t="array" ref="AH996">IF(A996="","",INDEX(근로조건!$A$5:$AF$1048576,MATCH(A996,근로조건!$A$5:$A$1048576,0)+0,19))</f>
        <v/>
      </c>
      <c r="AI996" s="262" t="str" cm="1">
        <f t="array" ref="AI996">IF(A996="","",INDEX(근로조건!$A$5:$AF$1048576,MATCH(A996,근로조건!$A$5:$A$1048576,0)+0,17))</f>
        <v/>
      </c>
      <c r="AJ996" s="253"/>
      <c r="AK996" s="253"/>
      <c r="AL996" s="253" t="str" cm="1">
        <f t="array" ref="AL996">IF(A996="","",INDEX(근로조건!$A$5:$AF$1048576,MATCH(A996,근로조건!$A$5:$A$1048576,0)+0,20))</f>
        <v/>
      </c>
      <c r="AM996" s="253"/>
      <c r="AN996" s="253"/>
      <c r="AO996" s="253"/>
      <c r="AP996" s="260"/>
      <c r="AQ996" s="123"/>
      <c r="AR996" s="166"/>
      <c r="AS996" s="267"/>
      <c r="AT996" s="266"/>
      <c r="AU996" s="266"/>
      <c r="AV996" s="266"/>
    </row>
    <row r="997" spans="1:48" x14ac:dyDescent="0.3">
      <c r="A997" s="52"/>
      <c r="B997" s="54"/>
      <c r="C997" s="53"/>
      <c r="D997" s="53"/>
      <c r="E997" s="53"/>
      <c r="F997" s="57"/>
      <c r="G997" s="57"/>
      <c r="H997" s="52"/>
      <c r="I997" s="53"/>
      <c r="J997" s="53"/>
      <c r="K997" s="95"/>
      <c r="L997" s="52"/>
      <c r="M997" s="52"/>
      <c r="N997" s="54"/>
      <c r="O997" s="254" t="str" cm="1">
        <f t="array" ref="O997">IF(A997="","",INDEX(근로조건!$A$5:$Y$1048576,MATCH(A997,근로조건!$A$5:$A$1048576,0)+0,15))</f>
        <v/>
      </c>
      <c r="P997" s="255" t="str" cm="1">
        <f t="array" ref="P997">IF(A997="","",INDEX(근로조건!$A$5:$Y$1048576,MATCH(A997,근로조건!$A$5:$A$1048576,0)+0,16))</f>
        <v/>
      </c>
      <c r="Q997" s="256" t="str" cm="1">
        <f t="array" ref="Q997">IF(A997="","",INDEX(근로조건!$A$5:$ZZ$1048576,MATCH(A997,근로조건!$A$5:$A$1048576,0)+0,21))</f>
        <v/>
      </c>
      <c r="R997" s="61"/>
      <c r="S997" s="61"/>
      <c r="T997" s="61"/>
      <c r="U997" s="61"/>
      <c r="V997" s="61"/>
      <c r="W997" s="61"/>
      <c r="X997" s="61"/>
      <c r="Y997" s="61"/>
      <c r="Z997" s="260" t="str">
        <f t="shared" si="48"/>
        <v/>
      </c>
      <c r="AA997" s="260" t="str">
        <f t="shared" si="49"/>
        <v/>
      </c>
      <c r="AB997" s="260" t="str" cm="1">
        <f t="array" ref="AB997">IFERROR(IF(A997="","",INDEX(근로조건!$A$5:$Z$1048576,MATCH(A997,근로조건!$A$5:$A$1048576,0)+0,17)-INDEX(근로조건!$A$5:$Z$1048576,MATCH(A997,근로조건!$A$5:$A$1048576,0)+0,11))*B997,"")</f>
        <v/>
      </c>
      <c r="AC997" s="260" t="str">
        <f t="shared" si="50"/>
        <v/>
      </c>
      <c r="AD997" s="260" t="str" cm="1">
        <f t="array" ref="AD997">IFERROR(IF(A997="","",INDEX(근로조건!$A$5:$L$1048576,MATCH(A997,근로조건!$A$5:$A$1048576,0)+0,12))*B997,"")</f>
        <v/>
      </c>
      <c r="AE997" s="261" t="str" cm="1">
        <f t="array" ref="AE997">IF(A997="","",INDEX(근로조건!$A$5:$AF$1048576,MATCH(A997,근로조건!$A$5:$A$1048576,0)+0,13))</f>
        <v/>
      </c>
      <c r="AF997" s="262" t="str" cm="1">
        <f t="array" ref="AF997">IF(A997="","",INDEX(근로조건!$A$5:$AF$1048576,MATCH(A997,근로조건!$A$5:$A$1048576,0)+0,14))</f>
        <v/>
      </c>
      <c r="AG997" s="261" t="str" cm="1">
        <f t="array" ref="AG997">IF(A997="","",INDEX(근로조건!$A$5:$AF$1048576,MATCH(A997,근로조건!$A$5:$A$1048576,0)+0,11))</f>
        <v/>
      </c>
      <c r="AH997" s="261" t="str" cm="1">
        <f t="array" ref="AH997">IF(A997="","",INDEX(근로조건!$A$5:$AF$1048576,MATCH(A997,근로조건!$A$5:$A$1048576,0)+0,19))</f>
        <v/>
      </c>
      <c r="AI997" s="262" t="str" cm="1">
        <f t="array" ref="AI997">IF(A997="","",INDEX(근로조건!$A$5:$AF$1048576,MATCH(A997,근로조건!$A$5:$A$1048576,0)+0,17))</f>
        <v/>
      </c>
      <c r="AJ997" s="253"/>
      <c r="AK997" s="253"/>
      <c r="AL997" s="253" t="str" cm="1">
        <f t="array" ref="AL997">IF(A997="","",INDEX(근로조건!$A$5:$AF$1048576,MATCH(A997,근로조건!$A$5:$A$1048576,0)+0,20))</f>
        <v/>
      </c>
      <c r="AM997" s="253"/>
      <c r="AN997" s="253"/>
      <c r="AO997" s="253"/>
      <c r="AP997" s="260"/>
      <c r="AQ997" s="123"/>
      <c r="AR997" s="166"/>
      <c r="AS997" s="267"/>
      <c r="AT997" s="266"/>
      <c r="AU997" s="266"/>
      <c r="AV997" s="266"/>
    </row>
    <row r="998" spans="1:48" x14ac:dyDescent="0.3">
      <c r="A998" s="52"/>
      <c r="B998" s="54"/>
      <c r="C998" s="53"/>
      <c r="D998" s="53"/>
      <c r="E998" s="53"/>
      <c r="F998" s="57"/>
      <c r="G998" s="57"/>
      <c r="H998" s="52"/>
      <c r="I998" s="53"/>
      <c r="J998" s="53"/>
      <c r="K998" s="95"/>
      <c r="L998" s="52"/>
      <c r="M998" s="52"/>
      <c r="N998" s="54"/>
      <c r="O998" s="254" t="str" cm="1">
        <f t="array" ref="O998">IF(A998="","",INDEX(근로조건!$A$5:$Y$1048576,MATCH(A998,근로조건!$A$5:$A$1048576,0)+0,15))</f>
        <v/>
      </c>
      <c r="P998" s="255" t="str" cm="1">
        <f t="array" ref="P998">IF(A998="","",INDEX(근로조건!$A$5:$Y$1048576,MATCH(A998,근로조건!$A$5:$A$1048576,0)+0,16))</f>
        <v/>
      </c>
      <c r="Q998" s="256" t="str" cm="1">
        <f t="array" ref="Q998">IF(A998="","",INDEX(근로조건!$A$5:$ZZ$1048576,MATCH(A998,근로조건!$A$5:$A$1048576,0)+0,21))</f>
        <v/>
      </c>
      <c r="R998" s="61"/>
      <c r="S998" s="61"/>
      <c r="T998" s="61"/>
      <c r="U998" s="61"/>
      <c r="V998" s="61"/>
      <c r="W998" s="61"/>
      <c r="X998" s="61"/>
      <c r="Y998" s="61"/>
      <c r="Z998" s="260" t="str">
        <f t="shared" si="48"/>
        <v/>
      </c>
      <c r="AA998" s="260" t="str">
        <f t="shared" si="49"/>
        <v/>
      </c>
      <c r="AB998" s="260" t="str" cm="1">
        <f t="array" ref="AB998">IFERROR(IF(A998="","",INDEX(근로조건!$A$5:$Z$1048576,MATCH(A998,근로조건!$A$5:$A$1048576,0)+0,17)-INDEX(근로조건!$A$5:$Z$1048576,MATCH(A998,근로조건!$A$5:$A$1048576,0)+0,11))*B998,"")</f>
        <v/>
      </c>
      <c r="AC998" s="260" t="str">
        <f t="shared" si="50"/>
        <v/>
      </c>
      <c r="AD998" s="260" t="str" cm="1">
        <f t="array" ref="AD998">IFERROR(IF(A998="","",INDEX(근로조건!$A$5:$L$1048576,MATCH(A998,근로조건!$A$5:$A$1048576,0)+0,12))*B998,"")</f>
        <v/>
      </c>
      <c r="AE998" s="261" t="str" cm="1">
        <f t="array" ref="AE998">IF(A998="","",INDEX(근로조건!$A$5:$AF$1048576,MATCH(A998,근로조건!$A$5:$A$1048576,0)+0,13))</f>
        <v/>
      </c>
      <c r="AF998" s="262" t="str" cm="1">
        <f t="array" ref="AF998">IF(A998="","",INDEX(근로조건!$A$5:$AF$1048576,MATCH(A998,근로조건!$A$5:$A$1048576,0)+0,14))</f>
        <v/>
      </c>
      <c r="AG998" s="261" t="str" cm="1">
        <f t="array" ref="AG998">IF(A998="","",INDEX(근로조건!$A$5:$AF$1048576,MATCH(A998,근로조건!$A$5:$A$1048576,0)+0,11))</f>
        <v/>
      </c>
      <c r="AH998" s="261" t="str" cm="1">
        <f t="array" ref="AH998">IF(A998="","",INDEX(근로조건!$A$5:$AF$1048576,MATCH(A998,근로조건!$A$5:$A$1048576,0)+0,19))</f>
        <v/>
      </c>
      <c r="AI998" s="262" t="str" cm="1">
        <f t="array" ref="AI998">IF(A998="","",INDEX(근로조건!$A$5:$AF$1048576,MATCH(A998,근로조건!$A$5:$A$1048576,0)+0,17))</f>
        <v/>
      </c>
      <c r="AJ998" s="253"/>
      <c r="AK998" s="253"/>
      <c r="AL998" s="253" t="str" cm="1">
        <f t="array" ref="AL998">IF(A998="","",INDEX(근로조건!$A$5:$AF$1048576,MATCH(A998,근로조건!$A$5:$A$1048576,0)+0,20))</f>
        <v/>
      </c>
      <c r="AM998" s="253"/>
      <c r="AN998" s="253"/>
      <c r="AO998" s="253"/>
      <c r="AP998" s="260"/>
      <c r="AQ998" s="123"/>
      <c r="AR998" s="166"/>
      <c r="AS998" s="267"/>
      <c r="AT998" s="266"/>
      <c r="AU998" s="266"/>
      <c r="AV998" s="266"/>
    </row>
    <row r="999" spans="1:48" x14ac:dyDescent="0.3">
      <c r="A999" s="52"/>
      <c r="B999" s="54"/>
      <c r="C999" s="53"/>
      <c r="D999" s="53"/>
      <c r="E999" s="53"/>
      <c r="F999" s="57"/>
      <c r="G999" s="57"/>
      <c r="H999" s="52"/>
      <c r="I999" s="53"/>
      <c r="J999" s="53"/>
      <c r="K999" s="95"/>
      <c r="L999" s="52"/>
      <c r="M999" s="52"/>
      <c r="N999" s="54"/>
      <c r="O999" s="254" t="str" cm="1">
        <f t="array" ref="O999">IF(A999="","",INDEX(근로조건!$A$5:$Y$1048576,MATCH(A999,근로조건!$A$5:$A$1048576,0)+0,15))</f>
        <v/>
      </c>
      <c r="P999" s="255" t="str" cm="1">
        <f t="array" ref="P999">IF(A999="","",INDEX(근로조건!$A$5:$Y$1048576,MATCH(A999,근로조건!$A$5:$A$1048576,0)+0,16))</f>
        <v/>
      </c>
      <c r="Q999" s="256" t="str" cm="1">
        <f t="array" ref="Q999">IF(A999="","",INDEX(근로조건!$A$5:$ZZ$1048576,MATCH(A999,근로조건!$A$5:$A$1048576,0)+0,21))</f>
        <v/>
      </c>
      <c r="R999" s="61"/>
      <c r="S999" s="61"/>
      <c r="T999" s="61"/>
      <c r="U999" s="61"/>
      <c r="V999" s="61"/>
      <c r="W999" s="61"/>
      <c r="X999" s="61"/>
      <c r="Y999" s="61"/>
      <c r="Z999" s="260" t="str">
        <f t="shared" si="48"/>
        <v/>
      </c>
      <c r="AA999" s="260" t="str">
        <f t="shared" si="49"/>
        <v/>
      </c>
      <c r="AB999" s="260" t="str" cm="1">
        <f t="array" ref="AB999">IFERROR(IF(A999="","",INDEX(근로조건!$A$5:$Z$1048576,MATCH(A999,근로조건!$A$5:$A$1048576,0)+0,17)-INDEX(근로조건!$A$5:$Z$1048576,MATCH(A999,근로조건!$A$5:$A$1048576,0)+0,11))*B999,"")</f>
        <v/>
      </c>
      <c r="AC999" s="260" t="str">
        <f t="shared" si="50"/>
        <v/>
      </c>
      <c r="AD999" s="260" t="str" cm="1">
        <f t="array" ref="AD999">IFERROR(IF(A999="","",INDEX(근로조건!$A$5:$L$1048576,MATCH(A999,근로조건!$A$5:$A$1048576,0)+0,12))*B999,"")</f>
        <v/>
      </c>
      <c r="AE999" s="261" t="str" cm="1">
        <f t="array" ref="AE999">IF(A999="","",INDEX(근로조건!$A$5:$AF$1048576,MATCH(A999,근로조건!$A$5:$A$1048576,0)+0,13))</f>
        <v/>
      </c>
      <c r="AF999" s="262" t="str" cm="1">
        <f t="array" ref="AF999">IF(A999="","",INDEX(근로조건!$A$5:$AF$1048576,MATCH(A999,근로조건!$A$5:$A$1048576,0)+0,14))</f>
        <v/>
      </c>
      <c r="AG999" s="261" t="str" cm="1">
        <f t="array" ref="AG999">IF(A999="","",INDEX(근로조건!$A$5:$AF$1048576,MATCH(A999,근로조건!$A$5:$A$1048576,0)+0,11))</f>
        <v/>
      </c>
      <c r="AH999" s="261" t="str" cm="1">
        <f t="array" ref="AH999">IF(A999="","",INDEX(근로조건!$A$5:$AF$1048576,MATCH(A999,근로조건!$A$5:$A$1048576,0)+0,19))</f>
        <v/>
      </c>
      <c r="AI999" s="262" t="str" cm="1">
        <f t="array" ref="AI999">IF(A999="","",INDEX(근로조건!$A$5:$AF$1048576,MATCH(A999,근로조건!$A$5:$A$1048576,0)+0,17))</f>
        <v/>
      </c>
      <c r="AJ999" s="253"/>
      <c r="AK999" s="253"/>
      <c r="AL999" s="253" t="str" cm="1">
        <f t="array" ref="AL999">IF(A999="","",INDEX(근로조건!$A$5:$AF$1048576,MATCH(A999,근로조건!$A$5:$A$1048576,0)+0,20))</f>
        <v/>
      </c>
      <c r="AM999" s="253"/>
      <c r="AN999" s="253"/>
      <c r="AO999" s="253"/>
      <c r="AP999" s="260"/>
      <c r="AQ999" s="123"/>
      <c r="AR999" s="166"/>
      <c r="AS999" s="267"/>
      <c r="AT999" s="266"/>
      <c r="AU999" s="266"/>
      <c r="AV999" s="266"/>
    </row>
    <row r="1000" spans="1:48" x14ac:dyDescent="0.3">
      <c r="A1000" s="52"/>
      <c r="B1000" s="54"/>
      <c r="C1000" s="53"/>
      <c r="D1000" s="53"/>
      <c r="E1000" s="53"/>
      <c r="F1000" s="57"/>
      <c r="G1000" s="57"/>
      <c r="H1000" s="52"/>
      <c r="I1000" s="53"/>
      <c r="J1000" s="53"/>
      <c r="K1000" s="95"/>
      <c r="L1000" s="52"/>
      <c r="M1000" s="52"/>
      <c r="N1000" s="54"/>
      <c r="O1000" s="254" t="str" cm="1">
        <f t="array" ref="O1000">IF(A1000="","",INDEX(근로조건!$A$5:$Y$1048576,MATCH(A1000,근로조건!$A$5:$A$1048576,0)+0,15))</f>
        <v/>
      </c>
      <c r="P1000" s="255" t="str" cm="1">
        <f t="array" ref="P1000">IF(A1000="","",INDEX(근로조건!$A$5:$Y$1048576,MATCH(A1000,근로조건!$A$5:$A$1048576,0)+0,16))</f>
        <v/>
      </c>
      <c r="Q1000" s="256" t="str" cm="1">
        <f t="array" ref="Q1000">IF(A1000="","",INDEX(근로조건!$A$5:$ZZ$1048576,MATCH(A1000,근로조건!$A$5:$A$1048576,0)+0,21))</f>
        <v/>
      </c>
      <c r="R1000" s="61"/>
      <c r="S1000" s="61"/>
      <c r="T1000" s="61"/>
      <c r="U1000" s="61"/>
      <c r="V1000" s="61"/>
      <c r="W1000" s="61"/>
      <c r="X1000" s="61"/>
      <c r="Y1000" s="61"/>
      <c r="Z1000" s="260" t="str">
        <f t="shared" si="48"/>
        <v/>
      </c>
      <c r="AA1000" s="260" t="str">
        <f t="shared" si="49"/>
        <v/>
      </c>
      <c r="AB1000" s="260" t="str" cm="1">
        <f t="array" ref="AB1000">IFERROR(IF(A1000="","",INDEX(근로조건!$A$5:$Z$1048576,MATCH(A1000,근로조건!$A$5:$A$1048576,0)+0,17)-INDEX(근로조건!$A$5:$Z$1048576,MATCH(A1000,근로조건!$A$5:$A$1048576,0)+0,11))*B1000,"")</f>
        <v/>
      </c>
      <c r="AC1000" s="260" t="str">
        <f t="shared" si="50"/>
        <v/>
      </c>
      <c r="AD1000" s="260" t="str" cm="1">
        <f t="array" ref="AD1000">IFERROR(IF(A1000="","",INDEX(근로조건!$A$5:$L$1048576,MATCH(A1000,근로조건!$A$5:$A$1048576,0)+0,12))*B1000,"")</f>
        <v/>
      </c>
      <c r="AE1000" s="261" t="str" cm="1">
        <f t="array" ref="AE1000">IF(A1000="","",INDEX(근로조건!$A$5:$AF$1048576,MATCH(A1000,근로조건!$A$5:$A$1048576,0)+0,13))</f>
        <v/>
      </c>
      <c r="AF1000" s="262" t="str" cm="1">
        <f t="array" ref="AF1000">IF(A1000="","",INDEX(근로조건!$A$5:$AF$1048576,MATCH(A1000,근로조건!$A$5:$A$1048576,0)+0,14))</f>
        <v/>
      </c>
      <c r="AG1000" s="261" t="str" cm="1">
        <f t="array" ref="AG1000">IF(A1000="","",INDEX(근로조건!$A$5:$AF$1048576,MATCH(A1000,근로조건!$A$5:$A$1048576,0)+0,11))</f>
        <v/>
      </c>
      <c r="AH1000" s="261" t="str" cm="1">
        <f t="array" ref="AH1000">IF(A1000="","",INDEX(근로조건!$A$5:$AF$1048576,MATCH(A1000,근로조건!$A$5:$A$1048576,0)+0,19))</f>
        <v/>
      </c>
      <c r="AI1000" s="262" t="str" cm="1">
        <f t="array" ref="AI1000">IF(A1000="","",INDEX(근로조건!$A$5:$AF$1048576,MATCH(A1000,근로조건!$A$5:$A$1048576,0)+0,17))</f>
        <v/>
      </c>
      <c r="AJ1000" s="253"/>
      <c r="AK1000" s="253"/>
      <c r="AL1000" s="253" t="str" cm="1">
        <f t="array" ref="AL1000">IF(A1000="","",INDEX(근로조건!$A$5:$AF$1048576,MATCH(A1000,근로조건!$A$5:$A$1048576,0)+0,20))</f>
        <v/>
      </c>
      <c r="AM1000" s="253"/>
      <c r="AN1000" s="253"/>
      <c r="AO1000" s="253"/>
      <c r="AP1000" s="260"/>
      <c r="AQ1000" s="123"/>
      <c r="AR1000" s="166"/>
      <c r="AS1000" s="267"/>
      <c r="AT1000" s="266"/>
      <c r="AU1000" s="266"/>
      <c r="AV1000" s="266"/>
    </row>
    <row r="1001" spans="1:48" x14ac:dyDescent="0.3">
      <c r="A1001" s="52"/>
      <c r="B1001" s="54"/>
      <c r="C1001" s="53"/>
      <c r="D1001" s="53"/>
      <c r="E1001" s="53"/>
      <c r="F1001" s="57"/>
      <c r="G1001" s="57"/>
      <c r="H1001" s="52"/>
      <c r="I1001" s="53"/>
      <c r="J1001" s="53"/>
      <c r="K1001" s="95"/>
      <c r="L1001" s="52"/>
      <c r="M1001" s="52"/>
      <c r="N1001" s="54"/>
      <c r="O1001" s="254" t="str" cm="1">
        <f t="array" ref="O1001">IF(A1001="","",INDEX(근로조건!$A$5:$Y$1048576,MATCH(A1001,근로조건!$A$5:$A$1048576,0)+0,15))</f>
        <v/>
      </c>
      <c r="P1001" s="255" t="str" cm="1">
        <f t="array" ref="P1001">IF(A1001="","",INDEX(근로조건!$A$5:$Y$1048576,MATCH(A1001,근로조건!$A$5:$A$1048576,0)+0,16))</f>
        <v/>
      </c>
      <c r="Q1001" s="256" t="str" cm="1">
        <f t="array" ref="Q1001">IF(A1001="","",INDEX(근로조건!$A$5:$ZZ$1048576,MATCH(A1001,근로조건!$A$5:$A$1048576,0)+0,21))</f>
        <v/>
      </c>
      <c r="R1001" s="61"/>
      <c r="S1001" s="61"/>
      <c r="T1001" s="61"/>
      <c r="U1001" s="61"/>
      <c r="V1001" s="61"/>
      <c r="W1001" s="61"/>
      <c r="X1001" s="61"/>
      <c r="Y1001" s="61"/>
      <c r="Z1001" s="260" t="str">
        <f t="shared" si="48"/>
        <v/>
      </c>
      <c r="AA1001" s="260" t="str">
        <f t="shared" si="49"/>
        <v/>
      </c>
      <c r="AB1001" s="260" t="str" cm="1">
        <f t="array" ref="AB1001">IFERROR(IF(A1001="","",INDEX(근로조건!$A$5:$Z$1048576,MATCH(A1001,근로조건!$A$5:$A$1048576,0)+0,17)-INDEX(근로조건!$A$5:$Z$1048576,MATCH(A1001,근로조건!$A$5:$A$1048576,0)+0,11))*B1001,"")</f>
        <v/>
      </c>
      <c r="AC1001" s="260" t="str">
        <f t="shared" si="50"/>
        <v/>
      </c>
      <c r="AD1001" s="260" t="str" cm="1">
        <f t="array" ref="AD1001">IFERROR(IF(A1001="","",INDEX(근로조건!$A$5:$L$1048576,MATCH(A1001,근로조건!$A$5:$A$1048576,0)+0,12))*B1001,"")</f>
        <v/>
      </c>
      <c r="AE1001" s="261" t="str" cm="1">
        <f t="array" ref="AE1001">IF(A1001="","",INDEX(근로조건!$A$5:$AF$1048576,MATCH(A1001,근로조건!$A$5:$A$1048576,0)+0,13))</f>
        <v/>
      </c>
      <c r="AF1001" s="262" t="str" cm="1">
        <f t="array" ref="AF1001">IF(A1001="","",INDEX(근로조건!$A$5:$AF$1048576,MATCH(A1001,근로조건!$A$5:$A$1048576,0)+0,14))</f>
        <v/>
      </c>
      <c r="AG1001" s="261" t="str" cm="1">
        <f t="array" ref="AG1001">IF(A1001="","",INDEX(근로조건!$A$5:$AF$1048576,MATCH(A1001,근로조건!$A$5:$A$1048576,0)+0,11))</f>
        <v/>
      </c>
      <c r="AH1001" s="261" t="str" cm="1">
        <f t="array" ref="AH1001">IF(A1001="","",INDEX(근로조건!$A$5:$AF$1048576,MATCH(A1001,근로조건!$A$5:$A$1048576,0)+0,19))</f>
        <v/>
      </c>
      <c r="AI1001" s="262" t="str" cm="1">
        <f t="array" ref="AI1001">IF(A1001="","",INDEX(근로조건!$A$5:$AF$1048576,MATCH(A1001,근로조건!$A$5:$A$1048576,0)+0,17))</f>
        <v/>
      </c>
      <c r="AJ1001" s="253"/>
      <c r="AK1001" s="253"/>
      <c r="AL1001" s="253" t="str" cm="1">
        <f t="array" ref="AL1001">IF(A1001="","",INDEX(근로조건!$A$5:$AF$1048576,MATCH(A1001,근로조건!$A$5:$A$1048576,0)+0,20))</f>
        <v/>
      </c>
      <c r="AM1001" s="253"/>
      <c r="AN1001" s="253"/>
      <c r="AO1001" s="253"/>
      <c r="AP1001" s="260"/>
      <c r="AQ1001" s="123"/>
      <c r="AR1001" s="166"/>
      <c r="AS1001" s="267"/>
      <c r="AT1001" s="266"/>
      <c r="AU1001" s="266"/>
      <c r="AV1001" s="266"/>
    </row>
    <row r="1002" spans="1:48" x14ac:dyDescent="0.3">
      <c r="A1002" s="52"/>
      <c r="B1002" s="54"/>
      <c r="C1002" s="53"/>
      <c r="D1002" s="53"/>
      <c r="E1002" s="53"/>
      <c r="F1002" s="57"/>
      <c r="G1002" s="57"/>
      <c r="H1002" s="52"/>
      <c r="I1002" s="53"/>
      <c r="J1002" s="53"/>
      <c r="K1002" s="95"/>
      <c r="L1002" s="52"/>
      <c r="M1002" s="52"/>
      <c r="N1002" s="54"/>
      <c r="O1002" s="254" t="str" cm="1">
        <f t="array" ref="O1002">IF(A1002="","",INDEX(근로조건!$A$5:$Y$1048576,MATCH(A1002,근로조건!$A$5:$A$1048576,0)+0,15))</f>
        <v/>
      </c>
      <c r="P1002" s="255" t="str" cm="1">
        <f t="array" ref="P1002">IF(A1002="","",INDEX(근로조건!$A$5:$Y$1048576,MATCH(A1002,근로조건!$A$5:$A$1048576,0)+0,16))</f>
        <v/>
      </c>
      <c r="Q1002" s="256" t="str" cm="1">
        <f t="array" ref="Q1002">IF(A1002="","",INDEX(근로조건!$A$5:$ZZ$1048576,MATCH(A1002,근로조건!$A$5:$A$1048576,0)+0,21))</f>
        <v/>
      </c>
      <c r="R1002" s="61"/>
      <c r="S1002" s="61"/>
      <c r="T1002" s="61"/>
      <c r="U1002" s="61"/>
      <c r="V1002" s="61"/>
      <c r="W1002" s="61"/>
      <c r="X1002" s="61"/>
      <c r="Y1002" s="61"/>
      <c r="Z1002" s="260" t="str">
        <f t="shared" si="48"/>
        <v/>
      </c>
      <c r="AA1002" s="260" t="str">
        <f t="shared" si="49"/>
        <v/>
      </c>
      <c r="AB1002" s="260" t="str" cm="1">
        <f t="array" ref="AB1002">IFERROR(IF(A1002="","",INDEX(근로조건!$A$5:$Z$1048576,MATCH(A1002,근로조건!$A$5:$A$1048576,0)+0,17)-INDEX(근로조건!$A$5:$Z$1048576,MATCH(A1002,근로조건!$A$5:$A$1048576,0)+0,11))*B1002,"")</f>
        <v/>
      </c>
      <c r="AC1002" s="260" t="str">
        <f t="shared" si="50"/>
        <v/>
      </c>
      <c r="AD1002" s="260" t="str" cm="1">
        <f t="array" ref="AD1002">IFERROR(IF(A1002="","",INDEX(근로조건!$A$5:$L$1048576,MATCH(A1002,근로조건!$A$5:$A$1048576,0)+0,12))*B1002,"")</f>
        <v/>
      </c>
      <c r="AE1002" s="261" t="str" cm="1">
        <f t="array" ref="AE1002">IF(A1002="","",INDEX(근로조건!$A$5:$AF$1048576,MATCH(A1002,근로조건!$A$5:$A$1048576,0)+0,13))</f>
        <v/>
      </c>
      <c r="AF1002" s="262" t="str" cm="1">
        <f t="array" ref="AF1002">IF(A1002="","",INDEX(근로조건!$A$5:$AF$1048576,MATCH(A1002,근로조건!$A$5:$A$1048576,0)+0,14))</f>
        <v/>
      </c>
      <c r="AG1002" s="261" t="str" cm="1">
        <f t="array" ref="AG1002">IF(A1002="","",INDEX(근로조건!$A$5:$AF$1048576,MATCH(A1002,근로조건!$A$5:$A$1048576,0)+0,11))</f>
        <v/>
      </c>
      <c r="AH1002" s="261" t="str" cm="1">
        <f t="array" ref="AH1002">IF(A1002="","",INDEX(근로조건!$A$5:$AF$1048576,MATCH(A1002,근로조건!$A$5:$A$1048576,0)+0,19))</f>
        <v/>
      </c>
      <c r="AI1002" s="262" t="str" cm="1">
        <f t="array" ref="AI1002">IF(A1002="","",INDEX(근로조건!$A$5:$AF$1048576,MATCH(A1002,근로조건!$A$5:$A$1048576,0)+0,17))</f>
        <v/>
      </c>
      <c r="AJ1002" s="253"/>
      <c r="AK1002" s="253"/>
      <c r="AL1002" s="253" t="str" cm="1">
        <f t="array" ref="AL1002">IF(A1002="","",INDEX(근로조건!$A$5:$AF$1048576,MATCH(A1002,근로조건!$A$5:$A$1048576,0)+0,20))</f>
        <v/>
      </c>
      <c r="AM1002" s="253"/>
      <c r="AN1002" s="253"/>
      <c r="AO1002" s="253"/>
      <c r="AP1002" s="260"/>
      <c r="AQ1002" s="123"/>
      <c r="AR1002" s="166"/>
      <c r="AS1002" s="267"/>
      <c r="AT1002" s="266"/>
      <c r="AU1002" s="266"/>
      <c r="AV1002" s="266"/>
    </row>
    <row r="1003" spans="1:48" x14ac:dyDescent="0.3">
      <c r="A1003" s="52"/>
      <c r="B1003" s="54"/>
      <c r="C1003" s="53"/>
      <c r="D1003" s="53"/>
      <c r="E1003" s="53"/>
      <c r="F1003" s="57"/>
      <c r="G1003" s="57"/>
      <c r="H1003" s="52"/>
      <c r="I1003" s="53"/>
      <c r="J1003" s="53"/>
      <c r="K1003" s="95"/>
      <c r="L1003" s="52"/>
      <c r="M1003" s="52"/>
      <c r="N1003" s="54"/>
      <c r="O1003" s="254" t="str" cm="1">
        <f t="array" ref="O1003">IF(A1003="","",INDEX(근로조건!$A$5:$Y$1048576,MATCH(A1003,근로조건!$A$5:$A$1048576,0)+0,15))</f>
        <v/>
      </c>
      <c r="P1003" s="255" t="str" cm="1">
        <f t="array" ref="P1003">IF(A1003="","",INDEX(근로조건!$A$5:$Y$1048576,MATCH(A1003,근로조건!$A$5:$A$1048576,0)+0,16))</f>
        <v/>
      </c>
      <c r="Q1003" s="256" t="str" cm="1">
        <f t="array" ref="Q1003">IF(A1003="","",INDEX(근로조건!$A$5:$ZZ$1048576,MATCH(A1003,근로조건!$A$5:$A$1048576,0)+0,21))</f>
        <v/>
      </c>
      <c r="R1003" s="61"/>
      <c r="S1003" s="61"/>
      <c r="T1003" s="61"/>
      <c r="U1003" s="61"/>
      <c r="V1003" s="61"/>
      <c r="W1003" s="61"/>
      <c r="X1003" s="61"/>
      <c r="Y1003" s="61"/>
      <c r="Z1003" s="260" t="str">
        <f t="shared" si="48"/>
        <v/>
      </c>
      <c r="AA1003" s="260" t="str">
        <f t="shared" si="49"/>
        <v/>
      </c>
      <c r="AB1003" s="260" t="str" cm="1">
        <f t="array" ref="AB1003">IFERROR(IF(A1003="","",INDEX(근로조건!$A$5:$Z$1048576,MATCH(A1003,근로조건!$A$5:$A$1048576,0)+0,17)-INDEX(근로조건!$A$5:$Z$1048576,MATCH(A1003,근로조건!$A$5:$A$1048576,0)+0,11))*B1003,"")</f>
        <v/>
      </c>
      <c r="AC1003" s="260" t="str">
        <f t="shared" si="50"/>
        <v/>
      </c>
      <c r="AD1003" s="260" t="str" cm="1">
        <f t="array" ref="AD1003">IFERROR(IF(A1003="","",INDEX(근로조건!$A$5:$L$1048576,MATCH(A1003,근로조건!$A$5:$A$1048576,0)+0,12))*B1003,"")</f>
        <v/>
      </c>
      <c r="AE1003" s="261" t="str" cm="1">
        <f t="array" ref="AE1003">IF(A1003="","",INDEX(근로조건!$A$5:$AF$1048576,MATCH(A1003,근로조건!$A$5:$A$1048576,0)+0,13))</f>
        <v/>
      </c>
      <c r="AF1003" s="262" t="str" cm="1">
        <f t="array" ref="AF1003">IF(A1003="","",INDEX(근로조건!$A$5:$AF$1048576,MATCH(A1003,근로조건!$A$5:$A$1048576,0)+0,14))</f>
        <v/>
      </c>
      <c r="AG1003" s="261" t="str" cm="1">
        <f t="array" ref="AG1003">IF(A1003="","",INDEX(근로조건!$A$5:$AF$1048576,MATCH(A1003,근로조건!$A$5:$A$1048576,0)+0,11))</f>
        <v/>
      </c>
      <c r="AH1003" s="261" t="str" cm="1">
        <f t="array" ref="AH1003">IF(A1003="","",INDEX(근로조건!$A$5:$AF$1048576,MATCH(A1003,근로조건!$A$5:$A$1048576,0)+0,19))</f>
        <v/>
      </c>
      <c r="AI1003" s="262" t="str" cm="1">
        <f t="array" ref="AI1003">IF(A1003="","",INDEX(근로조건!$A$5:$AF$1048576,MATCH(A1003,근로조건!$A$5:$A$1048576,0)+0,17))</f>
        <v/>
      </c>
      <c r="AJ1003" s="253"/>
      <c r="AK1003" s="253"/>
      <c r="AL1003" s="253" t="str" cm="1">
        <f t="array" ref="AL1003">IF(A1003="","",INDEX(근로조건!$A$5:$AF$1048576,MATCH(A1003,근로조건!$A$5:$A$1048576,0)+0,20))</f>
        <v/>
      </c>
      <c r="AM1003" s="253"/>
      <c r="AN1003" s="253"/>
      <c r="AO1003" s="253"/>
      <c r="AP1003" s="260"/>
      <c r="AQ1003" s="123"/>
      <c r="AR1003" s="166"/>
      <c r="AS1003" s="267"/>
      <c r="AT1003" s="266"/>
      <c r="AU1003" s="266"/>
      <c r="AV1003" s="266"/>
    </row>
    <row r="1004" spans="1:48" x14ac:dyDescent="0.3">
      <c r="A1004" s="52"/>
      <c r="B1004" s="54"/>
      <c r="C1004" s="53"/>
      <c r="D1004" s="53"/>
      <c r="E1004" s="53"/>
      <c r="F1004" s="57"/>
      <c r="G1004" s="57"/>
      <c r="H1004" s="52"/>
      <c r="I1004" s="53"/>
      <c r="J1004" s="53"/>
      <c r="K1004" s="95"/>
      <c r="L1004" s="52"/>
      <c r="M1004" s="52"/>
      <c r="N1004" s="54"/>
      <c r="O1004" s="254" t="str" cm="1">
        <f t="array" ref="O1004">IF(A1004="","",INDEX(근로조건!$A$5:$Y$1048576,MATCH(A1004,근로조건!$A$5:$A$1048576,0)+0,15))</f>
        <v/>
      </c>
      <c r="P1004" s="255" t="str" cm="1">
        <f t="array" ref="P1004">IF(A1004="","",INDEX(근로조건!$A$5:$Y$1048576,MATCH(A1004,근로조건!$A$5:$A$1048576,0)+0,16))</f>
        <v/>
      </c>
      <c r="Q1004" s="256" t="str" cm="1">
        <f t="array" ref="Q1004">IF(A1004="","",INDEX(근로조건!$A$5:$ZZ$1048576,MATCH(A1004,근로조건!$A$5:$A$1048576,0)+0,21))</f>
        <v/>
      </c>
      <c r="R1004" s="61"/>
      <c r="S1004" s="61"/>
      <c r="T1004" s="61"/>
      <c r="U1004" s="61"/>
      <c r="V1004" s="61"/>
      <c r="W1004" s="61"/>
      <c r="X1004" s="61"/>
      <c r="Y1004" s="61"/>
      <c r="Z1004" s="260" t="str">
        <f t="shared" si="48"/>
        <v/>
      </c>
      <c r="AA1004" s="260" t="str">
        <f t="shared" si="49"/>
        <v/>
      </c>
      <c r="AB1004" s="260" t="str" cm="1">
        <f t="array" ref="AB1004">IFERROR(IF(A1004="","",INDEX(근로조건!$A$5:$Z$1048576,MATCH(A1004,근로조건!$A$5:$A$1048576,0)+0,17)-INDEX(근로조건!$A$5:$Z$1048576,MATCH(A1004,근로조건!$A$5:$A$1048576,0)+0,11))*B1004,"")</f>
        <v/>
      </c>
      <c r="AC1004" s="260" t="str">
        <f t="shared" si="50"/>
        <v/>
      </c>
      <c r="AD1004" s="260" t="str" cm="1">
        <f t="array" ref="AD1004">IFERROR(IF(A1004="","",INDEX(근로조건!$A$5:$L$1048576,MATCH(A1004,근로조건!$A$5:$A$1048576,0)+0,12))*B1004,"")</f>
        <v/>
      </c>
      <c r="AE1004" s="261" t="str" cm="1">
        <f t="array" ref="AE1004">IF(A1004="","",INDEX(근로조건!$A$5:$AF$1048576,MATCH(A1004,근로조건!$A$5:$A$1048576,0)+0,13))</f>
        <v/>
      </c>
      <c r="AF1004" s="262" t="str" cm="1">
        <f t="array" ref="AF1004">IF(A1004="","",INDEX(근로조건!$A$5:$AF$1048576,MATCH(A1004,근로조건!$A$5:$A$1048576,0)+0,14))</f>
        <v/>
      </c>
      <c r="AG1004" s="261" t="str" cm="1">
        <f t="array" ref="AG1004">IF(A1004="","",INDEX(근로조건!$A$5:$AF$1048576,MATCH(A1004,근로조건!$A$5:$A$1048576,0)+0,11))</f>
        <v/>
      </c>
      <c r="AH1004" s="261" t="str" cm="1">
        <f t="array" ref="AH1004">IF(A1004="","",INDEX(근로조건!$A$5:$AF$1048576,MATCH(A1004,근로조건!$A$5:$A$1048576,0)+0,19))</f>
        <v/>
      </c>
      <c r="AI1004" s="262" t="str" cm="1">
        <f t="array" ref="AI1004">IF(A1004="","",INDEX(근로조건!$A$5:$AF$1048576,MATCH(A1004,근로조건!$A$5:$A$1048576,0)+0,17))</f>
        <v/>
      </c>
      <c r="AJ1004" s="253"/>
      <c r="AK1004" s="253"/>
      <c r="AL1004" s="253" t="str" cm="1">
        <f t="array" ref="AL1004">IF(A1004="","",INDEX(근로조건!$A$5:$AF$1048576,MATCH(A1004,근로조건!$A$5:$A$1048576,0)+0,20))</f>
        <v/>
      </c>
      <c r="AM1004" s="253"/>
      <c r="AN1004" s="253"/>
      <c r="AO1004" s="253"/>
      <c r="AP1004" s="260"/>
      <c r="AQ1004" s="123"/>
      <c r="AR1004" s="166"/>
      <c r="AS1004" s="267"/>
      <c r="AT1004" s="266"/>
      <c r="AU1004" s="266"/>
      <c r="AV1004" s="266"/>
    </row>
    <row r="1005" spans="1:48" x14ac:dyDescent="0.3">
      <c r="A1005" s="52"/>
      <c r="B1005" s="54"/>
      <c r="C1005" s="53"/>
      <c r="D1005" s="53"/>
      <c r="E1005" s="53"/>
      <c r="F1005" s="57"/>
      <c r="G1005" s="57"/>
      <c r="H1005" s="52"/>
      <c r="I1005" s="53"/>
      <c r="J1005" s="53"/>
      <c r="K1005" s="95"/>
      <c r="L1005" s="52"/>
      <c r="M1005" s="52"/>
      <c r="N1005" s="54"/>
      <c r="O1005" s="254" t="str" cm="1">
        <f t="array" ref="O1005">IF(A1005="","",INDEX(근로조건!$A$5:$Y$1048576,MATCH(A1005,근로조건!$A$5:$A$1048576,0)+0,15))</f>
        <v/>
      </c>
      <c r="P1005" s="255" t="str" cm="1">
        <f t="array" ref="P1005">IF(A1005="","",INDEX(근로조건!$A$5:$Y$1048576,MATCH(A1005,근로조건!$A$5:$A$1048576,0)+0,16))</f>
        <v/>
      </c>
      <c r="Q1005" s="256" t="str" cm="1">
        <f t="array" ref="Q1005">IF(A1005="","",INDEX(근로조건!$A$5:$ZZ$1048576,MATCH(A1005,근로조건!$A$5:$A$1048576,0)+0,21))</f>
        <v/>
      </c>
      <c r="R1005" s="61"/>
      <c r="S1005" s="61"/>
      <c r="T1005" s="61"/>
      <c r="U1005" s="61"/>
      <c r="V1005" s="61"/>
      <c r="W1005" s="61"/>
      <c r="X1005" s="61"/>
      <c r="Y1005" s="61"/>
      <c r="Z1005" s="260" t="str">
        <f t="shared" si="48"/>
        <v/>
      </c>
      <c r="AA1005" s="260" t="str">
        <f t="shared" si="49"/>
        <v/>
      </c>
      <c r="AB1005" s="260" t="str" cm="1">
        <f t="array" ref="AB1005">IFERROR(IF(A1005="","",INDEX(근로조건!$A$5:$Z$1048576,MATCH(A1005,근로조건!$A$5:$A$1048576,0)+0,17)-INDEX(근로조건!$A$5:$Z$1048576,MATCH(A1005,근로조건!$A$5:$A$1048576,0)+0,11))*B1005,"")</f>
        <v/>
      </c>
      <c r="AC1005" s="260" t="str">
        <f t="shared" si="50"/>
        <v/>
      </c>
      <c r="AD1005" s="260" t="str" cm="1">
        <f t="array" ref="AD1005">IFERROR(IF(A1005="","",INDEX(근로조건!$A$5:$L$1048576,MATCH(A1005,근로조건!$A$5:$A$1048576,0)+0,12))*B1005,"")</f>
        <v/>
      </c>
      <c r="AE1005" s="261" t="str" cm="1">
        <f t="array" ref="AE1005">IF(A1005="","",INDEX(근로조건!$A$5:$AF$1048576,MATCH(A1005,근로조건!$A$5:$A$1048576,0)+0,13))</f>
        <v/>
      </c>
      <c r="AF1005" s="262" t="str" cm="1">
        <f t="array" ref="AF1005">IF(A1005="","",INDEX(근로조건!$A$5:$AF$1048576,MATCH(A1005,근로조건!$A$5:$A$1048576,0)+0,14))</f>
        <v/>
      </c>
      <c r="AG1005" s="261" t="str" cm="1">
        <f t="array" ref="AG1005">IF(A1005="","",INDEX(근로조건!$A$5:$AF$1048576,MATCH(A1005,근로조건!$A$5:$A$1048576,0)+0,11))</f>
        <v/>
      </c>
      <c r="AH1005" s="261" t="str" cm="1">
        <f t="array" ref="AH1005">IF(A1005="","",INDEX(근로조건!$A$5:$AF$1048576,MATCH(A1005,근로조건!$A$5:$A$1048576,0)+0,19))</f>
        <v/>
      </c>
      <c r="AI1005" s="262" t="str" cm="1">
        <f t="array" ref="AI1005">IF(A1005="","",INDEX(근로조건!$A$5:$AF$1048576,MATCH(A1005,근로조건!$A$5:$A$1048576,0)+0,17))</f>
        <v/>
      </c>
      <c r="AJ1005" s="253"/>
      <c r="AK1005" s="253"/>
      <c r="AL1005" s="253" t="str" cm="1">
        <f t="array" ref="AL1005">IF(A1005="","",INDEX(근로조건!$A$5:$AF$1048576,MATCH(A1005,근로조건!$A$5:$A$1048576,0)+0,20))</f>
        <v/>
      </c>
      <c r="AM1005" s="253"/>
      <c r="AN1005" s="253"/>
      <c r="AO1005" s="253"/>
      <c r="AP1005" s="260"/>
      <c r="AQ1005" s="123"/>
      <c r="AR1005" s="166"/>
      <c r="AS1005" s="267"/>
      <c r="AT1005" s="266"/>
      <c r="AU1005" s="266"/>
      <c r="AV1005" s="266"/>
    </row>
    <row r="1006" spans="1:48" x14ac:dyDescent="0.3">
      <c r="A1006" s="52"/>
      <c r="B1006" s="54"/>
      <c r="C1006" s="53"/>
      <c r="D1006" s="53"/>
      <c r="E1006" s="53"/>
      <c r="F1006" s="57"/>
      <c r="G1006" s="57"/>
      <c r="H1006" s="52"/>
      <c r="I1006" s="53"/>
      <c r="J1006" s="53"/>
      <c r="K1006" s="95"/>
      <c r="L1006" s="52"/>
      <c r="M1006" s="52"/>
      <c r="N1006" s="54"/>
      <c r="O1006" s="254" t="str" cm="1">
        <f t="array" ref="O1006">IF(A1006="","",INDEX(근로조건!$A$5:$Y$1048576,MATCH(A1006,근로조건!$A$5:$A$1048576,0)+0,15))</f>
        <v/>
      </c>
      <c r="P1006" s="255" t="str" cm="1">
        <f t="array" ref="P1006">IF(A1006="","",INDEX(근로조건!$A$5:$Y$1048576,MATCH(A1006,근로조건!$A$5:$A$1048576,0)+0,16))</f>
        <v/>
      </c>
      <c r="Q1006" s="256" t="str" cm="1">
        <f t="array" ref="Q1006">IF(A1006="","",INDEX(근로조건!$A$5:$ZZ$1048576,MATCH(A1006,근로조건!$A$5:$A$1048576,0)+0,21))</f>
        <v/>
      </c>
      <c r="R1006" s="61"/>
      <c r="S1006" s="61"/>
      <c r="T1006" s="61"/>
      <c r="U1006" s="61"/>
      <c r="V1006" s="61"/>
      <c r="W1006" s="61"/>
      <c r="X1006" s="61"/>
      <c r="Y1006" s="61"/>
      <c r="Z1006" s="260" t="str">
        <f t="shared" si="48"/>
        <v/>
      </c>
      <c r="AA1006" s="260" t="str">
        <f t="shared" si="49"/>
        <v/>
      </c>
      <c r="AB1006" s="260" t="str" cm="1">
        <f t="array" ref="AB1006">IFERROR(IF(A1006="","",INDEX(근로조건!$A$5:$Z$1048576,MATCH(A1006,근로조건!$A$5:$A$1048576,0)+0,17)-INDEX(근로조건!$A$5:$Z$1048576,MATCH(A1006,근로조건!$A$5:$A$1048576,0)+0,11))*B1006,"")</f>
        <v/>
      </c>
      <c r="AC1006" s="260" t="str">
        <f t="shared" si="50"/>
        <v/>
      </c>
      <c r="AD1006" s="260" t="str" cm="1">
        <f t="array" ref="AD1006">IFERROR(IF(A1006="","",INDEX(근로조건!$A$5:$L$1048576,MATCH(A1006,근로조건!$A$5:$A$1048576,0)+0,12))*B1006,"")</f>
        <v/>
      </c>
      <c r="AE1006" s="261" t="str" cm="1">
        <f t="array" ref="AE1006">IF(A1006="","",INDEX(근로조건!$A$5:$AF$1048576,MATCH(A1006,근로조건!$A$5:$A$1048576,0)+0,13))</f>
        <v/>
      </c>
      <c r="AF1006" s="262" t="str" cm="1">
        <f t="array" ref="AF1006">IF(A1006="","",INDEX(근로조건!$A$5:$AF$1048576,MATCH(A1006,근로조건!$A$5:$A$1048576,0)+0,14))</f>
        <v/>
      </c>
      <c r="AG1006" s="261" t="str" cm="1">
        <f t="array" ref="AG1006">IF(A1006="","",INDEX(근로조건!$A$5:$AF$1048576,MATCH(A1006,근로조건!$A$5:$A$1048576,0)+0,11))</f>
        <v/>
      </c>
      <c r="AH1006" s="261" t="str" cm="1">
        <f t="array" ref="AH1006">IF(A1006="","",INDEX(근로조건!$A$5:$AF$1048576,MATCH(A1006,근로조건!$A$5:$A$1048576,0)+0,19))</f>
        <v/>
      </c>
      <c r="AI1006" s="262" t="str" cm="1">
        <f t="array" ref="AI1006">IF(A1006="","",INDEX(근로조건!$A$5:$AF$1048576,MATCH(A1006,근로조건!$A$5:$A$1048576,0)+0,17))</f>
        <v/>
      </c>
      <c r="AJ1006" s="253"/>
      <c r="AK1006" s="253"/>
      <c r="AL1006" s="253" t="str" cm="1">
        <f t="array" ref="AL1006">IF(A1006="","",INDEX(근로조건!$A$5:$AF$1048576,MATCH(A1006,근로조건!$A$5:$A$1048576,0)+0,20))</f>
        <v/>
      </c>
      <c r="AM1006" s="253"/>
      <c r="AN1006" s="253"/>
      <c r="AO1006" s="253"/>
      <c r="AP1006" s="260"/>
      <c r="AQ1006" s="123"/>
      <c r="AR1006" s="166"/>
      <c r="AS1006" s="267"/>
      <c r="AT1006" s="266"/>
      <c r="AU1006" s="266"/>
      <c r="AV1006" s="266"/>
    </row>
    <row r="1007" spans="1:48" x14ac:dyDescent="0.3">
      <c r="A1007" s="52"/>
      <c r="B1007" s="54"/>
      <c r="C1007" s="53"/>
      <c r="D1007" s="53"/>
      <c r="E1007" s="53"/>
      <c r="F1007" s="57"/>
      <c r="G1007" s="57"/>
      <c r="H1007" s="52"/>
      <c r="I1007" s="53"/>
      <c r="J1007" s="53"/>
      <c r="K1007" s="95"/>
      <c r="L1007" s="52"/>
      <c r="M1007" s="52"/>
      <c r="N1007" s="54"/>
      <c r="O1007" s="254" t="str" cm="1">
        <f t="array" ref="O1007">IF(A1007="","",INDEX(근로조건!$A$5:$Y$1048576,MATCH(A1007,근로조건!$A$5:$A$1048576,0)+0,15))</f>
        <v/>
      </c>
      <c r="P1007" s="255" t="str" cm="1">
        <f t="array" ref="P1007">IF(A1007="","",INDEX(근로조건!$A$5:$Y$1048576,MATCH(A1007,근로조건!$A$5:$A$1048576,0)+0,16))</f>
        <v/>
      </c>
      <c r="Q1007" s="256" t="str" cm="1">
        <f t="array" ref="Q1007">IF(A1007="","",INDEX(근로조건!$A$5:$ZZ$1048576,MATCH(A1007,근로조건!$A$5:$A$1048576,0)+0,21))</f>
        <v/>
      </c>
      <c r="R1007" s="61"/>
      <c r="S1007" s="61"/>
      <c r="T1007" s="61"/>
      <c r="U1007" s="61"/>
      <c r="V1007" s="61"/>
      <c r="W1007" s="61"/>
      <c r="X1007" s="61"/>
      <c r="Y1007" s="61"/>
      <c r="Z1007" s="260" t="str">
        <f t="shared" si="48"/>
        <v/>
      </c>
      <c r="AA1007" s="260" t="str">
        <f t="shared" si="49"/>
        <v/>
      </c>
      <c r="AB1007" s="260" t="str" cm="1">
        <f t="array" ref="AB1007">IFERROR(IF(A1007="","",INDEX(근로조건!$A$5:$Z$1048576,MATCH(A1007,근로조건!$A$5:$A$1048576,0)+0,17)-INDEX(근로조건!$A$5:$Z$1048576,MATCH(A1007,근로조건!$A$5:$A$1048576,0)+0,11))*B1007,"")</f>
        <v/>
      </c>
      <c r="AC1007" s="260" t="str">
        <f t="shared" si="50"/>
        <v/>
      </c>
      <c r="AD1007" s="260" t="str" cm="1">
        <f t="array" ref="AD1007">IFERROR(IF(A1007="","",INDEX(근로조건!$A$5:$L$1048576,MATCH(A1007,근로조건!$A$5:$A$1048576,0)+0,12))*B1007,"")</f>
        <v/>
      </c>
      <c r="AE1007" s="261" t="str" cm="1">
        <f t="array" ref="AE1007">IF(A1007="","",INDEX(근로조건!$A$5:$AF$1048576,MATCH(A1007,근로조건!$A$5:$A$1048576,0)+0,13))</f>
        <v/>
      </c>
      <c r="AF1007" s="262" t="str" cm="1">
        <f t="array" ref="AF1007">IF(A1007="","",INDEX(근로조건!$A$5:$AF$1048576,MATCH(A1007,근로조건!$A$5:$A$1048576,0)+0,14))</f>
        <v/>
      </c>
      <c r="AG1007" s="261" t="str" cm="1">
        <f t="array" ref="AG1007">IF(A1007="","",INDEX(근로조건!$A$5:$AF$1048576,MATCH(A1007,근로조건!$A$5:$A$1048576,0)+0,11))</f>
        <v/>
      </c>
      <c r="AH1007" s="261" t="str" cm="1">
        <f t="array" ref="AH1007">IF(A1007="","",INDEX(근로조건!$A$5:$AF$1048576,MATCH(A1007,근로조건!$A$5:$A$1048576,0)+0,19))</f>
        <v/>
      </c>
      <c r="AI1007" s="262" t="str" cm="1">
        <f t="array" ref="AI1007">IF(A1007="","",INDEX(근로조건!$A$5:$AF$1048576,MATCH(A1007,근로조건!$A$5:$A$1048576,0)+0,17))</f>
        <v/>
      </c>
      <c r="AJ1007" s="253"/>
      <c r="AK1007" s="253"/>
      <c r="AL1007" s="253" t="str" cm="1">
        <f t="array" ref="AL1007">IF(A1007="","",INDEX(근로조건!$A$5:$AF$1048576,MATCH(A1007,근로조건!$A$5:$A$1048576,0)+0,20))</f>
        <v/>
      </c>
      <c r="AM1007" s="253"/>
      <c r="AN1007" s="253"/>
      <c r="AO1007" s="253"/>
      <c r="AP1007" s="260"/>
      <c r="AQ1007" s="123"/>
      <c r="AR1007" s="166"/>
      <c r="AS1007" s="267"/>
      <c r="AT1007" s="266"/>
      <c r="AU1007" s="266"/>
      <c r="AV1007" s="266"/>
    </row>
    <row r="1008" spans="1:48" x14ac:dyDescent="0.3">
      <c r="A1008" s="52"/>
      <c r="B1008" s="54"/>
      <c r="C1008" s="53"/>
      <c r="D1008" s="53"/>
      <c r="E1008" s="53"/>
      <c r="F1008" s="57"/>
      <c r="G1008" s="57"/>
      <c r="H1008" s="52"/>
      <c r="I1008" s="53"/>
      <c r="J1008" s="53"/>
      <c r="K1008" s="95"/>
      <c r="L1008" s="52"/>
      <c r="M1008" s="52"/>
      <c r="N1008" s="54"/>
      <c r="O1008" s="254" t="str" cm="1">
        <f t="array" ref="O1008">IF(A1008="","",INDEX(근로조건!$A$5:$Y$1048576,MATCH(A1008,근로조건!$A$5:$A$1048576,0)+0,15))</f>
        <v/>
      </c>
      <c r="P1008" s="255" t="str" cm="1">
        <f t="array" ref="P1008">IF(A1008="","",INDEX(근로조건!$A$5:$Y$1048576,MATCH(A1008,근로조건!$A$5:$A$1048576,0)+0,16))</f>
        <v/>
      </c>
      <c r="Q1008" s="256" t="str" cm="1">
        <f t="array" ref="Q1008">IF(A1008="","",INDEX(근로조건!$A$5:$ZZ$1048576,MATCH(A1008,근로조건!$A$5:$A$1048576,0)+0,21))</f>
        <v/>
      </c>
      <c r="R1008" s="61"/>
      <c r="S1008" s="61"/>
      <c r="T1008" s="61"/>
      <c r="U1008" s="61"/>
      <c r="V1008" s="61"/>
      <c r="W1008" s="61"/>
      <c r="X1008" s="61"/>
      <c r="Y1008" s="61"/>
      <c r="Z1008" s="260" t="str">
        <f t="shared" si="48"/>
        <v/>
      </c>
      <c r="AA1008" s="260" t="str">
        <f t="shared" si="49"/>
        <v/>
      </c>
      <c r="AB1008" s="260" t="str" cm="1">
        <f t="array" ref="AB1008">IFERROR(IF(A1008="","",INDEX(근로조건!$A$5:$Z$1048576,MATCH(A1008,근로조건!$A$5:$A$1048576,0)+0,17)-INDEX(근로조건!$A$5:$Z$1048576,MATCH(A1008,근로조건!$A$5:$A$1048576,0)+0,11))*B1008,"")</f>
        <v/>
      </c>
      <c r="AC1008" s="260" t="str">
        <f t="shared" si="50"/>
        <v/>
      </c>
      <c r="AD1008" s="260" t="str" cm="1">
        <f t="array" ref="AD1008">IFERROR(IF(A1008="","",INDEX(근로조건!$A$5:$L$1048576,MATCH(A1008,근로조건!$A$5:$A$1048576,0)+0,12))*B1008,"")</f>
        <v/>
      </c>
      <c r="AE1008" s="261" t="str" cm="1">
        <f t="array" ref="AE1008">IF(A1008="","",INDEX(근로조건!$A$5:$AF$1048576,MATCH(A1008,근로조건!$A$5:$A$1048576,0)+0,13))</f>
        <v/>
      </c>
      <c r="AF1008" s="262" t="str" cm="1">
        <f t="array" ref="AF1008">IF(A1008="","",INDEX(근로조건!$A$5:$AF$1048576,MATCH(A1008,근로조건!$A$5:$A$1048576,0)+0,14))</f>
        <v/>
      </c>
      <c r="AG1008" s="261" t="str" cm="1">
        <f t="array" ref="AG1008">IF(A1008="","",INDEX(근로조건!$A$5:$AF$1048576,MATCH(A1008,근로조건!$A$5:$A$1048576,0)+0,11))</f>
        <v/>
      </c>
      <c r="AH1008" s="261" t="str" cm="1">
        <f t="array" ref="AH1008">IF(A1008="","",INDEX(근로조건!$A$5:$AF$1048576,MATCH(A1008,근로조건!$A$5:$A$1048576,0)+0,19))</f>
        <v/>
      </c>
      <c r="AI1008" s="262" t="str" cm="1">
        <f t="array" ref="AI1008">IF(A1008="","",INDEX(근로조건!$A$5:$AF$1048576,MATCH(A1008,근로조건!$A$5:$A$1048576,0)+0,17))</f>
        <v/>
      </c>
      <c r="AJ1008" s="253"/>
      <c r="AK1008" s="253"/>
      <c r="AL1008" s="253" t="str" cm="1">
        <f t="array" ref="AL1008">IF(A1008="","",INDEX(근로조건!$A$5:$AF$1048576,MATCH(A1008,근로조건!$A$5:$A$1048576,0)+0,20))</f>
        <v/>
      </c>
      <c r="AM1008" s="253"/>
      <c r="AN1008" s="253"/>
      <c r="AO1008" s="253"/>
      <c r="AP1008" s="260"/>
      <c r="AQ1008" s="123"/>
      <c r="AR1008" s="166"/>
      <c r="AS1008" s="267"/>
      <c r="AT1008" s="266"/>
      <c r="AU1008" s="266"/>
      <c r="AV1008" s="266"/>
    </row>
    <row r="1009" spans="1:48" x14ac:dyDescent="0.3">
      <c r="A1009" s="52"/>
      <c r="B1009" s="54"/>
      <c r="C1009" s="53"/>
      <c r="D1009" s="53"/>
      <c r="E1009" s="53"/>
      <c r="F1009" s="57"/>
      <c r="G1009" s="57"/>
      <c r="H1009" s="52"/>
      <c r="I1009" s="53"/>
      <c r="J1009" s="53"/>
      <c r="K1009" s="95"/>
      <c r="L1009" s="52"/>
      <c r="M1009" s="52"/>
      <c r="N1009" s="54"/>
      <c r="O1009" s="254" t="str" cm="1">
        <f t="array" ref="O1009">IF(A1009="","",INDEX(근로조건!$A$5:$Y$1048576,MATCH(A1009,근로조건!$A$5:$A$1048576,0)+0,15))</f>
        <v/>
      </c>
      <c r="P1009" s="255" t="str" cm="1">
        <f t="array" ref="P1009">IF(A1009="","",INDEX(근로조건!$A$5:$Y$1048576,MATCH(A1009,근로조건!$A$5:$A$1048576,0)+0,16))</f>
        <v/>
      </c>
      <c r="Q1009" s="256" t="str" cm="1">
        <f t="array" ref="Q1009">IF(A1009="","",INDEX(근로조건!$A$5:$ZZ$1048576,MATCH(A1009,근로조건!$A$5:$A$1048576,0)+0,21))</f>
        <v/>
      </c>
      <c r="R1009" s="61"/>
      <c r="S1009" s="61"/>
      <c r="T1009" s="61"/>
      <c r="U1009" s="61"/>
      <c r="V1009" s="61"/>
      <c r="W1009" s="61"/>
      <c r="X1009" s="61"/>
      <c r="Y1009" s="61"/>
      <c r="Z1009" s="260" t="str">
        <f t="shared" si="48"/>
        <v/>
      </c>
      <c r="AA1009" s="260" t="str">
        <f t="shared" si="49"/>
        <v/>
      </c>
      <c r="AB1009" s="260" t="str" cm="1">
        <f t="array" ref="AB1009">IFERROR(IF(A1009="","",INDEX(근로조건!$A$5:$Z$1048576,MATCH(A1009,근로조건!$A$5:$A$1048576,0)+0,17)-INDEX(근로조건!$A$5:$Z$1048576,MATCH(A1009,근로조건!$A$5:$A$1048576,0)+0,11))*B1009,"")</f>
        <v/>
      </c>
      <c r="AC1009" s="260" t="str">
        <f t="shared" si="50"/>
        <v/>
      </c>
      <c r="AD1009" s="260" t="str" cm="1">
        <f t="array" ref="AD1009">IFERROR(IF(A1009="","",INDEX(근로조건!$A$5:$L$1048576,MATCH(A1009,근로조건!$A$5:$A$1048576,0)+0,12))*B1009,"")</f>
        <v/>
      </c>
      <c r="AE1009" s="261" t="str" cm="1">
        <f t="array" ref="AE1009">IF(A1009="","",INDEX(근로조건!$A$5:$AF$1048576,MATCH(A1009,근로조건!$A$5:$A$1048576,0)+0,13))</f>
        <v/>
      </c>
      <c r="AF1009" s="262" t="str" cm="1">
        <f t="array" ref="AF1009">IF(A1009="","",INDEX(근로조건!$A$5:$AF$1048576,MATCH(A1009,근로조건!$A$5:$A$1048576,0)+0,14))</f>
        <v/>
      </c>
      <c r="AG1009" s="261" t="str" cm="1">
        <f t="array" ref="AG1009">IF(A1009="","",INDEX(근로조건!$A$5:$AF$1048576,MATCH(A1009,근로조건!$A$5:$A$1048576,0)+0,11))</f>
        <v/>
      </c>
      <c r="AH1009" s="261" t="str" cm="1">
        <f t="array" ref="AH1009">IF(A1009="","",INDEX(근로조건!$A$5:$AF$1048576,MATCH(A1009,근로조건!$A$5:$A$1048576,0)+0,19))</f>
        <v/>
      </c>
      <c r="AI1009" s="262" t="str" cm="1">
        <f t="array" ref="AI1009">IF(A1009="","",INDEX(근로조건!$A$5:$AF$1048576,MATCH(A1009,근로조건!$A$5:$A$1048576,0)+0,17))</f>
        <v/>
      </c>
      <c r="AJ1009" s="253"/>
      <c r="AK1009" s="253"/>
      <c r="AL1009" s="253" t="str" cm="1">
        <f t="array" ref="AL1009">IF(A1009="","",INDEX(근로조건!$A$5:$AF$1048576,MATCH(A1009,근로조건!$A$5:$A$1048576,0)+0,20))</f>
        <v/>
      </c>
      <c r="AM1009" s="253"/>
      <c r="AN1009" s="253"/>
      <c r="AO1009" s="253"/>
      <c r="AP1009" s="260"/>
      <c r="AQ1009" s="123"/>
      <c r="AR1009" s="166"/>
      <c r="AS1009" s="267"/>
      <c r="AT1009" s="266"/>
      <c r="AU1009" s="266"/>
      <c r="AV1009" s="266"/>
    </row>
    <row r="1010" spans="1:48" x14ac:dyDescent="0.3">
      <c r="A1010" s="52"/>
      <c r="B1010" s="54"/>
      <c r="C1010" s="53"/>
      <c r="D1010" s="53"/>
      <c r="E1010" s="53"/>
      <c r="F1010" s="57"/>
      <c r="G1010" s="57"/>
      <c r="H1010" s="52"/>
      <c r="I1010" s="53"/>
      <c r="J1010" s="53"/>
      <c r="K1010" s="95"/>
      <c r="L1010" s="52"/>
      <c r="M1010" s="52"/>
      <c r="N1010" s="54"/>
      <c r="O1010" s="254" t="str" cm="1">
        <f t="array" ref="O1010">IF(A1010="","",INDEX(근로조건!$A$5:$Y$1048576,MATCH(A1010,근로조건!$A$5:$A$1048576,0)+0,15))</f>
        <v/>
      </c>
      <c r="P1010" s="255" t="str" cm="1">
        <f t="array" ref="P1010">IF(A1010="","",INDEX(근로조건!$A$5:$Y$1048576,MATCH(A1010,근로조건!$A$5:$A$1048576,0)+0,16))</f>
        <v/>
      </c>
      <c r="Q1010" s="256" t="str" cm="1">
        <f t="array" ref="Q1010">IF(A1010="","",INDEX(근로조건!$A$5:$ZZ$1048576,MATCH(A1010,근로조건!$A$5:$A$1048576,0)+0,21))</f>
        <v/>
      </c>
      <c r="R1010" s="61"/>
      <c r="S1010" s="61"/>
      <c r="T1010" s="61"/>
      <c r="U1010" s="61"/>
      <c r="V1010" s="61"/>
      <c r="W1010" s="61"/>
      <c r="X1010" s="61"/>
      <c r="Y1010" s="61"/>
      <c r="Z1010" s="260" t="str">
        <f t="shared" si="48"/>
        <v/>
      </c>
      <c r="AA1010" s="260" t="str">
        <f t="shared" si="49"/>
        <v/>
      </c>
      <c r="AB1010" s="260" t="str" cm="1">
        <f t="array" ref="AB1010">IFERROR(IF(A1010="","",INDEX(근로조건!$A$5:$Z$1048576,MATCH(A1010,근로조건!$A$5:$A$1048576,0)+0,17)-INDEX(근로조건!$A$5:$Z$1048576,MATCH(A1010,근로조건!$A$5:$A$1048576,0)+0,11))*B1010,"")</f>
        <v/>
      </c>
      <c r="AC1010" s="260" t="str">
        <f t="shared" si="50"/>
        <v/>
      </c>
      <c r="AD1010" s="260" t="str" cm="1">
        <f t="array" ref="AD1010">IFERROR(IF(A1010="","",INDEX(근로조건!$A$5:$L$1048576,MATCH(A1010,근로조건!$A$5:$A$1048576,0)+0,12))*B1010,"")</f>
        <v/>
      </c>
      <c r="AE1010" s="261" t="str" cm="1">
        <f t="array" ref="AE1010">IF(A1010="","",INDEX(근로조건!$A$5:$AF$1048576,MATCH(A1010,근로조건!$A$5:$A$1048576,0)+0,13))</f>
        <v/>
      </c>
      <c r="AF1010" s="262" t="str" cm="1">
        <f t="array" ref="AF1010">IF(A1010="","",INDEX(근로조건!$A$5:$AF$1048576,MATCH(A1010,근로조건!$A$5:$A$1048576,0)+0,14))</f>
        <v/>
      </c>
      <c r="AG1010" s="261" t="str" cm="1">
        <f t="array" ref="AG1010">IF(A1010="","",INDEX(근로조건!$A$5:$AF$1048576,MATCH(A1010,근로조건!$A$5:$A$1048576,0)+0,11))</f>
        <v/>
      </c>
      <c r="AH1010" s="261" t="str" cm="1">
        <f t="array" ref="AH1010">IF(A1010="","",INDEX(근로조건!$A$5:$AF$1048576,MATCH(A1010,근로조건!$A$5:$A$1048576,0)+0,19))</f>
        <v/>
      </c>
      <c r="AI1010" s="262" t="str" cm="1">
        <f t="array" ref="AI1010">IF(A1010="","",INDEX(근로조건!$A$5:$AF$1048576,MATCH(A1010,근로조건!$A$5:$A$1048576,0)+0,17))</f>
        <v/>
      </c>
      <c r="AJ1010" s="253"/>
      <c r="AK1010" s="253"/>
      <c r="AL1010" s="253" t="str" cm="1">
        <f t="array" ref="AL1010">IF(A1010="","",INDEX(근로조건!$A$5:$AF$1048576,MATCH(A1010,근로조건!$A$5:$A$1048576,0)+0,20))</f>
        <v/>
      </c>
      <c r="AM1010" s="253"/>
      <c r="AN1010" s="253"/>
      <c r="AO1010" s="253"/>
      <c r="AP1010" s="260"/>
      <c r="AQ1010" s="123"/>
      <c r="AR1010" s="166"/>
      <c r="AS1010" s="267"/>
      <c r="AT1010" s="266"/>
      <c r="AU1010" s="266"/>
      <c r="AV1010" s="266"/>
    </row>
    <row r="1011" spans="1:48" x14ac:dyDescent="0.3">
      <c r="A1011" s="52"/>
      <c r="B1011" s="54"/>
      <c r="C1011" s="53"/>
      <c r="D1011" s="53"/>
      <c r="E1011" s="53"/>
      <c r="F1011" s="57"/>
      <c r="G1011" s="57"/>
      <c r="H1011" s="52"/>
      <c r="I1011" s="53"/>
      <c r="J1011" s="53"/>
      <c r="K1011" s="95"/>
      <c r="L1011" s="52"/>
      <c r="M1011" s="52"/>
      <c r="N1011" s="54"/>
      <c r="O1011" s="254" t="str" cm="1">
        <f t="array" ref="O1011">IF(A1011="","",INDEX(근로조건!$A$5:$Y$1048576,MATCH(A1011,근로조건!$A$5:$A$1048576,0)+0,15))</f>
        <v/>
      </c>
      <c r="P1011" s="255" t="str" cm="1">
        <f t="array" ref="P1011">IF(A1011="","",INDEX(근로조건!$A$5:$Y$1048576,MATCH(A1011,근로조건!$A$5:$A$1048576,0)+0,16))</f>
        <v/>
      </c>
      <c r="Q1011" s="256" t="str" cm="1">
        <f t="array" ref="Q1011">IF(A1011="","",INDEX(근로조건!$A$5:$ZZ$1048576,MATCH(A1011,근로조건!$A$5:$A$1048576,0)+0,21))</f>
        <v/>
      </c>
      <c r="R1011" s="61"/>
      <c r="S1011" s="61"/>
      <c r="T1011" s="61"/>
      <c r="U1011" s="61"/>
      <c r="V1011" s="61"/>
      <c r="W1011" s="61"/>
      <c r="X1011" s="61"/>
      <c r="Y1011" s="61"/>
      <c r="Z1011" s="260" t="str">
        <f t="shared" si="48"/>
        <v/>
      </c>
      <c r="AA1011" s="260" t="str">
        <f t="shared" si="49"/>
        <v/>
      </c>
      <c r="AB1011" s="260" t="str" cm="1">
        <f t="array" ref="AB1011">IFERROR(IF(A1011="","",INDEX(근로조건!$A$5:$Z$1048576,MATCH(A1011,근로조건!$A$5:$A$1048576,0)+0,17)-INDEX(근로조건!$A$5:$Z$1048576,MATCH(A1011,근로조건!$A$5:$A$1048576,0)+0,11))*B1011,"")</f>
        <v/>
      </c>
      <c r="AC1011" s="260" t="str">
        <f t="shared" si="50"/>
        <v/>
      </c>
      <c r="AD1011" s="260" t="str" cm="1">
        <f t="array" ref="AD1011">IFERROR(IF(A1011="","",INDEX(근로조건!$A$5:$L$1048576,MATCH(A1011,근로조건!$A$5:$A$1048576,0)+0,12))*B1011,"")</f>
        <v/>
      </c>
      <c r="AE1011" s="261" t="str" cm="1">
        <f t="array" ref="AE1011">IF(A1011="","",INDEX(근로조건!$A$5:$AF$1048576,MATCH(A1011,근로조건!$A$5:$A$1048576,0)+0,13))</f>
        <v/>
      </c>
      <c r="AF1011" s="262" t="str" cm="1">
        <f t="array" ref="AF1011">IF(A1011="","",INDEX(근로조건!$A$5:$AF$1048576,MATCH(A1011,근로조건!$A$5:$A$1048576,0)+0,14))</f>
        <v/>
      </c>
      <c r="AG1011" s="261" t="str" cm="1">
        <f t="array" ref="AG1011">IF(A1011="","",INDEX(근로조건!$A$5:$AF$1048576,MATCH(A1011,근로조건!$A$5:$A$1048576,0)+0,11))</f>
        <v/>
      </c>
      <c r="AH1011" s="261" t="str" cm="1">
        <f t="array" ref="AH1011">IF(A1011="","",INDEX(근로조건!$A$5:$AF$1048576,MATCH(A1011,근로조건!$A$5:$A$1048576,0)+0,19))</f>
        <v/>
      </c>
      <c r="AI1011" s="262" t="str" cm="1">
        <f t="array" ref="AI1011">IF(A1011="","",INDEX(근로조건!$A$5:$AF$1048576,MATCH(A1011,근로조건!$A$5:$A$1048576,0)+0,17))</f>
        <v/>
      </c>
      <c r="AJ1011" s="253"/>
      <c r="AK1011" s="253"/>
      <c r="AL1011" s="253" t="str" cm="1">
        <f t="array" ref="AL1011">IF(A1011="","",INDEX(근로조건!$A$5:$AF$1048576,MATCH(A1011,근로조건!$A$5:$A$1048576,0)+0,20))</f>
        <v/>
      </c>
      <c r="AM1011" s="253"/>
      <c r="AN1011" s="253"/>
      <c r="AO1011" s="253"/>
      <c r="AP1011" s="260"/>
      <c r="AQ1011" s="123"/>
      <c r="AR1011" s="166"/>
      <c r="AS1011" s="267"/>
      <c r="AT1011" s="266"/>
      <c r="AU1011" s="266"/>
      <c r="AV1011" s="266"/>
    </row>
    <row r="1012" spans="1:48" x14ac:dyDescent="0.3">
      <c r="A1012" s="52"/>
      <c r="B1012" s="54"/>
      <c r="C1012" s="53"/>
      <c r="D1012" s="53"/>
      <c r="E1012" s="53"/>
      <c r="F1012" s="57"/>
      <c r="G1012" s="57"/>
      <c r="H1012" s="52"/>
      <c r="I1012" s="53"/>
      <c r="J1012" s="53"/>
      <c r="K1012" s="95"/>
      <c r="L1012" s="52"/>
      <c r="M1012" s="52"/>
      <c r="N1012" s="54"/>
      <c r="O1012" s="254" t="str" cm="1">
        <f t="array" ref="O1012">IF(A1012="","",INDEX(근로조건!$A$5:$Y$1048576,MATCH(A1012,근로조건!$A$5:$A$1048576,0)+0,15))</f>
        <v/>
      </c>
      <c r="P1012" s="255" t="str" cm="1">
        <f t="array" ref="P1012">IF(A1012="","",INDEX(근로조건!$A$5:$Y$1048576,MATCH(A1012,근로조건!$A$5:$A$1048576,0)+0,16))</f>
        <v/>
      </c>
      <c r="Q1012" s="256" t="str" cm="1">
        <f t="array" ref="Q1012">IF(A1012="","",INDEX(근로조건!$A$5:$ZZ$1048576,MATCH(A1012,근로조건!$A$5:$A$1048576,0)+0,21))</f>
        <v/>
      </c>
      <c r="R1012" s="61"/>
      <c r="S1012" s="61"/>
      <c r="T1012" s="61"/>
      <c r="U1012" s="61"/>
      <c r="V1012" s="61"/>
      <c r="W1012" s="61"/>
      <c r="X1012" s="61"/>
      <c r="Y1012" s="61"/>
      <c r="Z1012" s="260" t="str">
        <f t="shared" si="48"/>
        <v/>
      </c>
      <c r="AA1012" s="260" t="str">
        <f t="shared" si="49"/>
        <v/>
      </c>
      <c r="AB1012" s="260" t="str" cm="1">
        <f t="array" ref="AB1012">IFERROR(IF(A1012="","",INDEX(근로조건!$A$5:$Z$1048576,MATCH(A1012,근로조건!$A$5:$A$1048576,0)+0,17)-INDEX(근로조건!$A$5:$Z$1048576,MATCH(A1012,근로조건!$A$5:$A$1048576,0)+0,11))*B1012,"")</f>
        <v/>
      </c>
      <c r="AC1012" s="260" t="str">
        <f t="shared" si="50"/>
        <v/>
      </c>
      <c r="AD1012" s="260" t="str" cm="1">
        <f t="array" ref="AD1012">IFERROR(IF(A1012="","",INDEX(근로조건!$A$5:$L$1048576,MATCH(A1012,근로조건!$A$5:$A$1048576,0)+0,12))*B1012,"")</f>
        <v/>
      </c>
      <c r="AE1012" s="261" t="str" cm="1">
        <f t="array" ref="AE1012">IF(A1012="","",INDEX(근로조건!$A$5:$AF$1048576,MATCH(A1012,근로조건!$A$5:$A$1048576,0)+0,13))</f>
        <v/>
      </c>
      <c r="AF1012" s="262" t="str" cm="1">
        <f t="array" ref="AF1012">IF(A1012="","",INDEX(근로조건!$A$5:$AF$1048576,MATCH(A1012,근로조건!$A$5:$A$1048576,0)+0,14))</f>
        <v/>
      </c>
      <c r="AG1012" s="261" t="str" cm="1">
        <f t="array" ref="AG1012">IF(A1012="","",INDEX(근로조건!$A$5:$AF$1048576,MATCH(A1012,근로조건!$A$5:$A$1048576,0)+0,11))</f>
        <v/>
      </c>
      <c r="AH1012" s="261" t="str" cm="1">
        <f t="array" ref="AH1012">IF(A1012="","",INDEX(근로조건!$A$5:$AF$1048576,MATCH(A1012,근로조건!$A$5:$A$1048576,0)+0,19))</f>
        <v/>
      </c>
      <c r="AI1012" s="262" t="str" cm="1">
        <f t="array" ref="AI1012">IF(A1012="","",INDEX(근로조건!$A$5:$AF$1048576,MATCH(A1012,근로조건!$A$5:$A$1048576,0)+0,17))</f>
        <v/>
      </c>
      <c r="AJ1012" s="253"/>
      <c r="AK1012" s="253"/>
      <c r="AL1012" s="253" t="str" cm="1">
        <f t="array" ref="AL1012">IF(A1012="","",INDEX(근로조건!$A$5:$AF$1048576,MATCH(A1012,근로조건!$A$5:$A$1048576,0)+0,20))</f>
        <v/>
      </c>
      <c r="AM1012" s="253"/>
      <c r="AN1012" s="253"/>
      <c r="AO1012" s="253"/>
      <c r="AP1012" s="260"/>
      <c r="AQ1012" s="123"/>
      <c r="AR1012" s="166"/>
      <c r="AS1012" s="267"/>
      <c r="AT1012" s="266"/>
      <c r="AU1012" s="266"/>
      <c r="AV1012" s="266"/>
    </row>
    <row r="1013" spans="1:48" x14ac:dyDescent="0.3">
      <c r="A1013" s="52"/>
      <c r="B1013" s="54"/>
      <c r="C1013" s="53"/>
      <c r="D1013" s="53"/>
      <c r="E1013" s="53"/>
      <c r="F1013" s="57"/>
      <c r="G1013" s="57"/>
      <c r="H1013" s="52"/>
      <c r="I1013" s="53"/>
      <c r="J1013" s="53"/>
      <c r="K1013" s="95"/>
      <c r="L1013" s="52"/>
      <c r="M1013" s="52"/>
      <c r="N1013" s="54"/>
      <c r="O1013" s="254" t="str" cm="1">
        <f t="array" ref="O1013">IF(A1013="","",INDEX(근로조건!$A$5:$Y$1048576,MATCH(A1013,근로조건!$A$5:$A$1048576,0)+0,15))</f>
        <v/>
      </c>
      <c r="P1013" s="255" t="str" cm="1">
        <f t="array" ref="P1013">IF(A1013="","",INDEX(근로조건!$A$5:$Y$1048576,MATCH(A1013,근로조건!$A$5:$A$1048576,0)+0,16))</f>
        <v/>
      </c>
      <c r="Q1013" s="256" t="str" cm="1">
        <f t="array" ref="Q1013">IF(A1013="","",INDEX(근로조건!$A$5:$ZZ$1048576,MATCH(A1013,근로조건!$A$5:$A$1048576,0)+0,21))</f>
        <v/>
      </c>
      <c r="R1013" s="61"/>
      <c r="S1013" s="61"/>
      <c r="T1013" s="61"/>
      <c r="U1013" s="61"/>
      <c r="V1013" s="61"/>
      <c r="W1013" s="61"/>
      <c r="X1013" s="61"/>
      <c r="Y1013" s="61"/>
      <c r="Z1013" s="260" t="str">
        <f t="shared" si="48"/>
        <v/>
      </c>
      <c r="AA1013" s="260" t="str">
        <f t="shared" si="49"/>
        <v/>
      </c>
      <c r="AB1013" s="260" t="str" cm="1">
        <f t="array" ref="AB1013">IFERROR(IF(A1013="","",INDEX(근로조건!$A$5:$Z$1048576,MATCH(A1013,근로조건!$A$5:$A$1048576,0)+0,17)-INDEX(근로조건!$A$5:$Z$1048576,MATCH(A1013,근로조건!$A$5:$A$1048576,0)+0,11))*B1013,"")</f>
        <v/>
      </c>
      <c r="AC1013" s="260" t="str">
        <f t="shared" si="50"/>
        <v/>
      </c>
      <c r="AD1013" s="260" t="str" cm="1">
        <f t="array" ref="AD1013">IFERROR(IF(A1013="","",INDEX(근로조건!$A$5:$L$1048576,MATCH(A1013,근로조건!$A$5:$A$1048576,0)+0,12))*B1013,"")</f>
        <v/>
      </c>
      <c r="AE1013" s="261" t="str" cm="1">
        <f t="array" ref="AE1013">IF(A1013="","",INDEX(근로조건!$A$5:$AF$1048576,MATCH(A1013,근로조건!$A$5:$A$1048576,0)+0,13))</f>
        <v/>
      </c>
      <c r="AF1013" s="262" t="str" cm="1">
        <f t="array" ref="AF1013">IF(A1013="","",INDEX(근로조건!$A$5:$AF$1048576,MATCH(A1013,근로조건!$A$5:$A$1048576,0)+0,14))</f>
        <v/>
      </c>
      <c r="AG1013" s="261" t="str" cm="1">
        <f t="array" ref="AG1013">IF(A1013="","",INDEX(근로조건!$A$5:$AF$1048576,MATCH(A1013,근로조건!$A$5:$A$1048576,0)+0,11))</f>
        <v/>
      </c>
      <c r="AH1013" s="261" t="str" cm="1">
        <f t="array" ref="AH1013">IF(A1013="","",INDEX(근로조건!$A$5:$AF$1048576,MATCH(A1013,근로조건!$A$5:$A$1048576,0)+0,19))</f>
        <v/>
      </c>
      <c r="AI1013" s="262" t="str" cm="1">
        <f t="array" ref="AI1013">IF(A1013="","",INDEX(근로조건!$A$5:$AF$1048576,MATCH(A1013,근로조건!$A$5:$A$1048576,0)+0,17))</f>
        <v/>
      </c>
      <c r="AJ1013" s="253"/>
      <c r="AK1013" s="253"/>
      <c r="AL1013" s="253" t="str" cm="1">
        <f t="array" ref="AL1013">IF(A1013="","",INDEX(근로조건!$A$5:$AF$1048576,MATCH(A1013,근로조건!$A$5:$A$1048576,0)+0,20))</f>
        <v/>
      </c>
      <c r="AM1013" s="253"/>
      <c r="AN1013" s="253"/>
      <c r="AO1013" s="253"/>
      <c r="AP1013" s="260"/>
      <c r="AQ1013" s="123"/>
      <c r="AR1013" s="166"/>
      <c r="AS1013" s="267"/>
      <c r="AT1013" s="266"/>
      <c r="AU1013" s="266"/>
      <c r="AV1013" s="266"/>
    </row>
    <row r="1014" spans="1:48" x14ac:dyDescent="0.3">
      <c r="A1014" s="52"/>
      <c r="B1014" s="54"/>
      <c r="C1014" s="53"/>
      <c r="D1014" s="53"/>
      <c r="E1014" s="53"/>
      <c r="F1014" s="57"/>
      <c r="G1014" s="57"/>
      <c r="H1014" s="52"/>
      <c r="I1014" s="53"/>
      <c r="J1014" s="53"/>
      <c r="K1014" s="95"/>
      <c r="L1014" s="52"/>
      <c r="M1014" s="52"/>
      <c r="N1014" s="54"/>
      <c r="O1014" s="254" t="str" cm="1">
        <f t="array" ref="O1014">IF(A1014="","",INDEX(근로조건!$A$5:$Y$1048576,MATCH(A1014,근로조건!$A$5:$A$1048576,0)+0,15))</f>
        <v/>
      </c>
      <c r="P1014" s="255" t="str" cm="1">
        <f t="array" ref="P1014">IF(A1014="","",INDEX(근로조건!$A$5:$Y$1048576,MATCH(A1014,근로조건!$A$5:$A$1048576,0)+0,16))</f>
        <v/>
      </c>
      <c r="Q1014" s="256" t="str" cm="1">
        <f t="array" ref="Q1014">IF(A1014="","",INDEX(근로조건!$A$5:$ZZ$1048576,MATCH(A1014,근로조건!$A$5:$A$1048576,0)+0,21))</f>
        <v/>
      </c>
      <c r="R1014" s="61"/>
      <c r="S1014" s="61"/>
      <c r="T1014" s="61"/>
      <c r="U1014" s="61"/>
      <c r="V1014" s="61"/>
      <c r="W1014" s="61"/>
      <c r="X1014" s="61"/>
      <c r="Y1014" s="61"/>
      <c r="Z1014" s="260" t="str">
        <f t="shared" si="48"/>
        <v/>
      </c>
      <c r="AA1014" s="260" t="str">
        <f t="shared" si="49"/>
        <v/>
      </c>
      <c r="AB1014" s="260" t="str" cm="1">
        <f t="array" ref="AB1014">IFERROR(IF(A1014="","",INDEX(근로조건!$A$5:$Z$1048576,MATCH(A1014,근로조건!$A$5:$A$1048576,0)+0,17)-INDEX(근로조건!$A$5:$Z$1048576,MATCH(A1014,근로조건!$A$5:$A$1048576,0)+0,11))*B1014,"")</f>
        <v/>
      </c>
      <c r="AC1014" s="260" t="str">
        <f t="shared" si="50"/>
        <v/>
      </c>
      <c r="AD1014" s="260" t="str" cm="1">
        <f t="array" ref="AD1014">IFERROR(IF(A1014="","",INDEX(근로조건!$A$5:$L$1048576,MATCH(A1014,근로조건!$A$5:$A$1048576,0)+0,12))*B1014,"")</f>
        <v/>
      </c>
      <c r="AE1014" s="261" t="str" cm="1">
        <f t="array" ref="AE1014">IF(A1014="","",INDEX(근로조건!$A$5:$AF$1048576,MATCH(A1014,근로조건!$A$5:$A$1048576,0)+0,13))</f>
        <v/>
      </c>
      <c r="AF1014" s="262" t="str" cm="1">
        <f t="array" ref="AF1014">IF(A1014="","",INDEX(근로조건!$A$5:$AF$1048576,MATCH(A1014,근로조건!$A$5:$A$1048576,0)+0,14))</f>
        <v/>
      </c>
      <c r="AG1014" s="261" t="str" cm="1">
        <f t="array" ref="AG1014">IF(A1014="","",INDEX(근로조건!$A$5:$AF$1048576,MATCH(A1014,근로조건!$A$5:$A$1048576,0)+0,11))</f>
        <v/>
      </c>
      <c r="AH1014" s="261" t="str" cm="1">
        <f t="array" ref="AH1014">IF(A1014="","",INDEX(근로조건!$A$5:$AF$1048576,MATCH(A1014,근로조건!$A$5:$A$1048576,0)+0,19))</f>
        <v/>
      </c>
      <c r="AI1014" s="262" t="str" cm="1">
        <f t="array" ref="AI1014">IF(A1014="","",INDEX(근로조건!$A$5:$AF$1048576,MATCH(A1014,근로조건!$A$5:$A$1048576,0)+0,17))</f>
        <v/>
      </c>
      <c r="AJ1014" s="253"/>
      <c r="AK1014" s="253"/>
      <c r="AL1014" s="253" t="str" cm="1">
        <f t="array" ref="AL1014">IF(A1014="","",INDEX(근로조건!$A$5:$AF$1048576,MATCH(A1014,근로조건!$A$5:$A$1048576,0)+0,20))</f>
        <v/>
      </c>
      <c r="AM1014" s="253"/>
      <c r="AN1014" s="253"/>
      <c r="AO1014" s="253"/>
      <c r="AP1014" s="260"/>
      <c r="AQ1014" s="123"/>
      <c r="AR1014" s="166"/>
      <c r="AS1014" s="267"/>
      <c r="AT1014" s="266"/>
      <c r="AU1014" s="266"/>
      <c r="AV1014" s="266"/>
    </row>
    <row r="1015" spans="1:48" x14ac:dyDescent="0.3">
      <c r="A1015" s="52"/>
      <c r="B1015" s="54"/>
      <c r="C1015" s="53"/>
      <c r="D1015" s="53"/>
      <c r="E1015" s="53"/>
      <c r="F1015" s="57"/>
      <c r="G1015" s="57"/>
      <c r="H1015" s="52"/>
      <c r="I1015" s="53"/>
      <c r="J1015" s="53"/>
      <c r="K1015" s="95"/>
      <c r="L1015" s="52"/>
      <c r="M1015" s="52"/>
      <c r="N1015" s="54"/>
      <c r="O1015" s="254" t="str" cm="1">
        <f t="array" ref="O1015">IF(A1015="","",INDEX(근로조건!$A$5:$Y$1048576,MATCH(A1015,근로조건!$A$5:$A$1048576,0)+0,15))</f>
        <v/>
      </c>
      <c r="P1015" s="255" t="str" cm="1">
        <f t="array" ref="P1015">IF(A1015="","",INDEX(근로조건!$A$5:$Y$1048576,MATCH(A1015,근로조건!$A$5:$A$1048576,0)+0,16))</f>
        <v/>
      </c>
      <c r="Q1015" s="256" t="str" cm="1">
        <f t="array" ref="Q1015">IF(A1015="","",INDEX(근로조건!$A$5:$ZZ$1048576,MATCH(A1015,근로조건!$A$5:$A$1048576,0)+0,21))</f>
        <v/>
      </c>
      <c r="R1015" s="61"/>
      <c r="S1015" s="61"/>
      <c r="T1015" s="61"/>
      <c r="U1015" s="61"/>
      <c r="V1015" s="61"/>
      <c r="W1015" s="61"/>
      <c r="X1015" s="61"/>
      <c r="Y1015" s="61"/>
      <c r="Z1015" s="260" t="str">
        <f t="shared" si="48"/>
        <v/>
      </c>
      <c r="AA1015" s="260" t="str">
        <f t="shared" si="49"/>
        <v/>
      </c>
      <c r="AB1015" s="260" t="str" cm="1">
        <f t="array" ref="AB1015">IFERROR(IF(A1015="","",INDEX(근로조건!$A$5:$Z$1048576,MATCH(A1015,근로조건!$A$5:$A$1048576,0)+0,17)-INDEX(근로조건!$A$5:$Z$1048576,MATCH(A1015,근로조건!$A$5:$A$1048576,0)+0,11))*B1015,"")</f>
        <v/>
      </c>
      <c r="AC1015" s="260" t="str">
        <f t="shared" si="50"/>
        <v/>
      </c>
      <c r="AD1015" s="260" t="str" cm="1">
        <f t="array" ref="AD1015">IFERROR(IF(A1015="","",INDEX(근로조건!$A$5:$L$1048576,MATCH(A1015,근로조건!$A$5:$A$1048576,0)+0,12))*B1015,"")</f>
        <v/>
      </c>
      <c r="AE1015" s="261" t="str" cm="1">
        <f t="array" ref="AE1015">IF(A1015="","",INDEX(근로조건!$A$5:$AF$1048576,MATCH(A1015,근로조건!$A$5:$A$1048576,0)+0,13))</f>
        <v/>
      </c>
      <c r="AF1015" s="262" t="str" cm="1">
        <f t="array" ref="AF1015">IF(A1015="","",INDEX(근로조건!$A$5:$AF$1048576,MATCH(A1015,근로조건!$A$5:$A$1048576,0)+0,14))</f>
        <v/>
      </c>
      <c r="AG1015" s="261" t="str" cm="1">
        <f t="array" ref="AG1015">IF(A1015="","",INDEX(근로조건!$A$5:$AF$1048576,MATCH(A1015,근로조건!$A$5:$A$1048576,0)+0,11))</f>
        <v/>
      </c>
      <c r="AH1015" s="261" t="str" cm="1">
        <f t="array" ref="AH1015">IF(A1015="","",INDEX(근로조건!$A$5:$AF$1048576,MATCH(A1015,근로조건!$A$5:$A$1048576,0)+0,19))</f>
        <v/>
      </c>
      <c r="AI1015" s="262" t="str" cm="1">
        <f t="array" ref="AI1015">IF(A1015="","",INDEX(근로조건!$A$5:$AF$1048576,MATCH(A1015,근로조건!$A$5:$A$1048576,0)+0,17))</f>
        <v/>
      </c>
      <c r="AJ1015" s="253"/>
      <c r="AK1015" s="253"/>
      <c r="AL1015" s="253" t="str" cm="1">
        <f t="array" ref="AL1015">IF(A1015="","",INDEX(근로조건!$A$5:$AF$1048576,MATCH(A1015,근로조건!$A$5:$A$1048576,0)+0,20))</f>
        <v/>
      </c>
      <c r="AM1015" s="253"/>
      <c r="AN1015" s="253"/>
      <c r="AO1015" s="253"/>
      <c r="AP1015" s="260"/>
      <c r="AQ1015" s="123"/>
      <c r="AR1015" s="166"/>
      <c r="AS1015" s="267"/>
      <c r="AT1015" s="266"/>
      <c r="AU1015" s="266"/>
      <c r="AV1015" s="266"/>
    </row>
    <row r="1016" spans="1:48" x14ac:dyDescent="0.3">
      <c r="A1016" s="52"/>
      <c r="B1016" s="54"/>
      <c r="C1016" s="53"/>
      <c r="D1016" s="53"/>
      <c r="E1016" s="53"/>
      <c r="F1016" s="57"/>
      <c r="G1016" s="57"/>
      <c r="H1016" s="52"/>
      <c r="I1016" s="53"/>
      <c r="J1016" s="53"/>
      <c r="K1016" s="95"/>
      <c r="L1016" s="52"/>
      <c r="M1016" s="52"/>
      <c r="N1016" s="54"/>
      <c r="O1016" s="254" t="str" cm="1">
        <f t="array" ref="O1016">IF(A1016="","",INDEX(근로조건!$A$5:$Y$1048576,MATCH(A1016,근로조건!$A$5:$A$1048576,0)+0,15))</f>
        <v/>
      </c>
      <c r="P1016" s="255" t="str" cm="1">
        <f t="array" ref="P1016">IF(A1016="","",INDEX(근로조건!$A$5:$Y$1048576,MATCH(A1016,근로조건!$A$5:$A$1048576,0)+0,16))</f>
        <v/>
      </c>
      <c r="Q1016" s="256" t="str" cm="1">
        <f t="array" ref="Q1016">IF(A1016="","",INDEX(근로조건!$A$5:$ZZ$1048576,MATCH(A1016,근로조건!$A$5:$A$1048576,0)+0,21))</f>
        <v/>
      </c>
      <c r="R1016" s="61"/>
      <c r="S1016" s="61"/>
      <c r="T1016" s="61"/>
      <c r="U1016" s="61"/>
      <c r="V1016" s="61"/>
      <c r="W1016" s="61"/>
      <c r="X1016" s="61"/>
      <c r="Y1016" s="61"/>
      <c r="Z1016" s="260" t="str">
        <f t="shared" si="48"/>
        <v/>
      </c>
      <c r="AA1016" s="260" t="str">
        <f t="shared" si="49"/>
        <v/>
      </c>
      <c r="AB1016" s="260" t="str" cm="1">
        <f t="array" ref="AB1016">IFERROR(IF(A1016="","",INDEX(근로조건!$A$5:$Z$1048576,MATCH(A1016,근로조건!$A$5:$A$1048576,0)+0,17)-INDEX(근로조건!$A$5:$Z$1048576,MATCH(A1016,근로조건!$A$5:$A$1048576,0)+0,11))*B1016,"")</f>
        <v/>
      </c>
      <c r="AC1016" s="260" t="str">
        <f t="shared" si="50"/>
        <v/>
      </c>
      <c r="AD1016" s="260" t="str" cm="1">
        <f t="array" ref="AD1016">IFERROR(IF(A1016="","",INDEX(근로조건!$A$5:$L$1048576,MATCH(A1016,근로조건!$A$5:$A$1048576,0)+0,12))*B1016,"")</f>
        <v/>
      </c>
      <c r="AE1016" s="261" t="str" cm="1">
        <f t="array" ref="AE1016">IF(A1016="","",INDEX(근로조건!$A$5:$AF$1048576,MATCH(A1016,근로조건!$A$5:$A$1048576,0)+0,13))</f>
        <v/>
      </c>
      <c r="AF1016" s="262" t="str" cm="1">
        <f t="array" ref="AF1016">IF(A1016="","",INDEX(근로조건!$A$5:$AF$1048576,MATCH(A1016,근로조건!$A$5:$A$1048576,0)+0,14))</f>
        <v/>
      </c>
      <c r="AG1016" s="261" t="str" cm="1">
        <f t="array" ref="AG1016">IF(A1016="","",INDEX(근로조건!$A$5:$AF$1048576,MATCH(A1016,근로조건!$A$5:$A$1048576,0)+0,11))</f>
        <v/>
      </c>
      <c r="AH1016" s="261" t="str" cm="1">
        <f t="array" ref="AH1016">IF(A1016="","",INDEX(근로조건!$A$5:$AF$1048576,MATCH(A1016,근로조건!$A$5:$A$1048576,0)+0,19))</f>
        <v/>
      </c>
      <c r="AI1016" s="262" t="str" cm="1">
        <f t="array" ref="AI1016">IF(A1016="","",INDEX(근로조건!$A$5:$AF$1048576,MATCH(A1016,근로조건!$A$5:$A$1048576,0)+0,17))</f>
        <v/>
      </c>
      <c r="AJ1016" s="253"/>
      <c r="AK1016" s="253"/>
      <c r="AL1016" s="253" t="str" cm="1">
        <f t="array" ref="AL1016">IF(A1016="","",INDEX(근로조건!$A$5:$AF$1048576,MATCH(A1016,근로조건!$A$5:$A$1048576,0)+0,20))</f>
        <v/>
      </c>
      <c r="AM1016" s="253"/>
      <c r="AN1016" s="253"/>
      <c r="AO1016" s="253"/>
      <c r="AP1016" s="260"/>
      <c r="AQ1016" s="123"/>
      <c r="AR1016" s="166"/>
      <c r="AS1016" s="267"/>
      <c r="AT1016" s="266"/>
      <c r="AU1016" s="266"/>
      <c r="AV1016" s="266"/>
    </row>
    <row r="1017" spans="1:48" x14ac:dyDescent="0.3">
      <c r="A1017" s="52"/>
      <c r="B1017" s="54"/>
      <c r="C1017" s="53"/>
      <c r="D1017" s="53"/>
      <c r="E1017" s="53"/>
      <c r="F1017" s="57"/>
      <c r="G1017" s="57"/>
      <c r="H1017" s="52"/>
      <c r="I1017" s="53"/>
      <c r="J1017" s="53"/>
      <c r="K1017" s="95"/>
      <c r="L1017" s="52"/>
      <c r="M1017" s="52"/>
      <c r="N1017" s="54"/>
      <c r="O1017" s="254" t="str" cm="1">
        <f t="array" ref="O1017">IF(A1017="","",INDEX(근로조건!$A$5:$Y$1048576,MATCH(A1017,근로조건!$A$5:$A$1048576,0)+0,15))</f>
        <v/>
      </c>
      <c r="P1017" s="255" t="str" cm="1">
        <f t="array" ref="P1017">IF(A1017="","",INDEX(근로조건!$A$5:$Y$1048576,MATCH(A1017,근로조건!$A$5:$A$1048576,0)+0,16))</f>
        <v/>
      </c>
      <c r="Q1017" s="256" t="str" cm="1">
        <f t="array" ref="Q1017">IF(A1017="","",INDEX(근로조건!$A$5:$ZZ$1048576,MATCH(A1017,근로조건!$A$5:$A$1048576,0)+0,21))</f>
        <v/>
      </c>
      <c r="R1017" s="61"/>
      <c r="S1017" s="61"/>
      <c r="T1017" s="61"/>
      <c r="U1017" s="61"/>
      <c r="V1017" s="61"/>
      <c r="W1017" s="61"/>
      <c r="X1017" s="61"/>
      <c r="Y1017" s="61"/>
      <c r="Z1017" s="260" t="str">
        <f t="shared" si="48"/>
        <v/>
      </c>
      <c r="AA1017" s="260" t="str">
        <f t="shared" si="49"/>
        <v/>
      </c>
      <c r="AB1017" s="260" t="str" cm="1">
        <f t="array" ref="AB1017">IFERROR(IF(A1017="","",INDEX(근로조건!$A$5:$Z$1048576,MATCH(A1017,근로조건!$A$5:$A$1048576,0)+0,17)-INDEX(근로조건!$A$5:$Z$1048576,MATCH(A1017,근로조건!$A$5:$A$1048576,0)+0,11))*B1017,"")</f>
        <v/>
      </c>
      <c r="AC1017" s="260" t="str">
        <f t="shared" si="50"/>
        <v/>
      </c>
      <c r="AD1017" s="260" t="str" cm="1">
        <f t="array" ref="AD1017">IFERROR(IF(A1017="","",INDEX(근로조건!$A$5:$L$1048576,MATCH(A1017,근로조건!$A$5:$A$1048576,0)+0,12))*B1017,"")</f>
        <v/>
      </c>
      <c r="AE1017" s="261" t="str" cm="1">
        <f t="array" ref="AE1017">IF(A1017="","",INDEX(근로조건!$A$5:$AF$1048576,MATCH(A1017,근로조건!$A$5:$A$1048576,0)+0,13))</f>
        <v/>
      </c>
      <c r="AF1017" s="262" t="str" cm="1">
        <f t="array" ref="AF1017">IF(A1017="","",INDEX(근로조건!$A$5:$AF$1048576,MATCH(A1017,근로조건!$A$5:$A$1048576,0)+0,14))</f>
        <v/>
      </c>
      <c r="AG1017" s="261" t="str" cm="1">
        <f t="array" ref="AG1017">IF(A1017="","",INDEX(근로조건!$A$5:$AF$1048576,MATCH(A1017,근로조건!$A$5:$A$1048576,0)+0,11))</f>
        <v/>
      </c>
      <c r="AH1017" s="261" t="str" cm="1">
        <f t="array" ref="AH1017">IF(A1017="","",INDEX(근로조건!$A$5:$AF$1048576,MATCH(A1017,근로조건!$A$5:$A$1048576,0)+0,19))</f>
        <v/>
      </c>
      <c r="AI1017" s="262" t="str" cm="1">
        <f t="array" ref="AI1017">IF(A1017="","",INDEX(근로조건!$A$5:$AF$1048576,MATCH(A1017,근로조건!$A$5:$A$1048576,0)+0,17))</f>
        <v/>
      </c>
      <c r="AJ1017" s="253"/>
      <c r="AK1017" s="253"/>
      <c r="AL1017" s="253" t="str" cm="1">
        <f t="array" ref="AL1017">IF(A1017="","",INDEX(근로조건!$A$5:$AF$1048576,MATCH(A1017,근로조건!$A$5:$A$1048576,0)+0,20))</f>
        <v/>
      </c>
      <c r="AM1017" s="253"/>
      <c r="AN1017" s="253"/>
      <c r="AO1017" s="253"/>
      <c r="AP1017" s="260"/>
      <c r="AQ1017" s="123"/>
      <c r="AR1017" s="166"/>
      <c r="AS1017" s="267"/>
      <c r="AT1017" s="266"/>
      <c r="AU1017" s="266"/>
      <c r="AV1017" s="266"/>
    </row>
    <row r="1018" spans="1:48" x14ac:dyDescent="0.3">
      <c r="A1018" s="52"/>
      <c r="B1018" s="54"/>
      <c r="C1018" s="53"/>
      <c r="D1018" s="53"/>
      <c r="E1018" s="53"/>
      <c r="F1018" s="57"/>
      <c r="G1018" s="57"/>
      <c r="H1018" s="52"/>
      <c r="I1018" s="53"/>
      <c r="J1018" s="53"/>
      <c r="K1018" s="95"/>
      <c r="L1018" s="52"/>
      <c r="M1018" s="52"/>
      <c r="N1018" s="54"/>
      <c r="O1018" s="254" t="str" cm="1">
        <f t="array" ref="O1018">IF(A1018="","",INDEX(근로조건!$A$5:$Y$1048576,MATCH(A1018,근로조건!$A$5:$A$1048576,0)+0,15))</f>
        <v/>
      </c>
      <c r="P1018" s="255" t="str" cm="1">
        <f t="array" ref="P1018">IF(A1018="","",INDEX(근로조건!$A$5:$Y$1048576,MATCH(A1018,근로조건!$A$5:$A$1048576,0)+0,16))</f>
        <v/>
      </c>
      <c r="Q1018" s="256" t="str" cm="1">
        <f t="array" ref="Q1018">IF(A1018="","",INDEX(근로조건!$A$5:$ZZ$1048576,MATCH(A1018,근로조건!$A$5:$A$1048576,0)+0,21))</f>
        <v/>
      </c>
      <c r="R1018" s="61"/>
      <c r="S1018" s="61"/>
      <c r="T1018" s="61"/>
      <c r="U1018" s="61"/>
      <c r="V1018" s="61"/>
      <c r="W1018" s="61"/>
      <c r="X1018" s="61"/>
      <c r="Y1018" s="61"/>
      <c r="Z1018" s="260" t="str">
        <f t="shared" si="48"/>
        <v/>
      </c>
      <c r="AA1018" s="260" t="str">
        <f t="shared" si="49"/>
        <v/>
      </c>
      <c r="AB1018" s="260" t="str" cm="1">
        <f t="array" ref="AB1018">IFERROR(IF(A1018="","",INDEX(근로조건!$A$5:$Z$1048576,MATCH(A1018,근로조건!$A$5:$A$1048576,0)+0,17)-INDEX(근로조건!$A$5:$Z$1048576,MATCH(A1018,근로조건!$A$5:$A$1048576,0)+0,11))*B1018,"")</f>
        <v/>
      </c>
      <c r="AC1018" s="260" t="str">
        <f t="shared" si="50"/>
        <v/>
      </c>
      <c r="AD1018" s="260" t="str" cm="1">
        <f t="array" ref="AD1018">IFERROR(IF(A1018="","",INDEX(근로조건!$A$5:$L$1048576,MATCH(A1018,근로조건!$A$5:$A$1048576,0)+0,12))*B1018,"")</f>
        <v/>
      </c>
      <c r="AE1018" s="261" t="str" cm="1">
        <f t="array" ref="AE1018">IF(A1018="","",INDEX(근로조건!$A$5:$AF$1048576,MATCH(A1018,근로조건!$A$5:$A$1048576,0)+0,13))</f>
        <v/>
      </c>
      <c r="AF1018" s="262" t="str" cm="1">
        <f t="array" ref="AF1018">IF(A1018="","",INDEX(근로조건!$A$5:$AF$1048576,MATCH(A1018,근로조건!$A$5:$A$1048576,0)+0,14))</f>
        <v/>
      </c>
      <c r="AG1018" s="261" t="str" cm="1">
        <f t="array" ref="AG1018">IF(A1018="","",INDEX(근로조건!$A$5:$AF$1048576,MATCH(A1018,근로조건!$A$5:$A$1048576,0)+0,11))</f>
        <v/>
      </c>
      <c r="AH1018" s="261" t="str" cm="1">
        <f t="array" ref="AH1018">IF(A1018="","",INDEX(근로조건!$A$5:$AF$1048576,MATCH(A1018,근로조건!$A$5:$A$1048576,0)+0,19))</f>
        <v/>
      </c>
      <c r="AI1018" s="262" t="str" cm="1">
        <f t="array" ref="AI1018">IF(A1018="","",INDEX(근로조건!$A$5:$AF$1048576,MATCH(A1018,근로조건!$A$5:$A$1048576,0)+0,17))</f>
        <v/>
      </c>
      <c r="AJ1018" s="253"/>
      <c r="AK1018" s="253"/>
      <c r="AL1018" s="253" t="str" cm="1">
        <f t="array" ref="AL1018">IF(A1018="","",INDEX(근로조건!$A$5:$AF$1048576,MATCH(A1018,근로조건!$A$5:$A$1048576,0)+0,20))</f>
        <v/>
      </c>
      <c r="AM1018" s="253"/>
      <c r="AN1018" s="253"/>
      <c r="AO1018" s="253"/>
      <c r="AP1018" s="260"/>
      <c r="AQ1018" s="123"/>
      <c r="AR1018" s="166"/>
      <c r="AS1018" s="267"/>
      <c r="AT1018" s="266"/>
      <c r="AU1018" s="266"/>
      <c r="AV1018" s="266"/>
    </row>
    <row r="1019" spans="1:48" x14ac:dyDescent="0.3">
      <c r="A1019" s="52"/>
      <c r="B1019" s="54"/>
      <c r="C1019" s="53"/>
      <c r="D1019" s="53"/>
      <c r="E1019" s="53"/>
      <c r="F1019" s="57"/>
      <c r="G1019" s="57"/>
      <c r="H1019" s="52"/>
      <c r="I1019" s="53"/>
      <c r="J1019" s="53"/>
      <c r="K1019" s="95"/>
      <c r="L1019" s="52"/>
      <c r="M1019" s="52"/>
      <c r="N1019" s="54"/>
      <c r="O1019" s="254" t="str" cm="1">
        <f t="array" ref="O1019">IF(A1019="","",INDEX(근로조건!$A$5:$Y$1048576,MATCH(A1019,근로조건!$A$5:$A$1048576,0)+0,15))</f>
        <v/>
      </c>
      <c r="P1019" s="255" t="str" cm="1">
        <f t="array" ref="P1019">IF(A1019="","",INDEX(근로조건!$A$5:$Y$1048576,MATCH(A1019,근로조건!$A$5:$A$1048576,0)+0,16))</f>
        <v/>
      </c>
      <c r="Q1019" s="256" t="str" cm="1">
        <f t="array" ref="Q1019">IF(A1019="","",INDEX(근로조건!$A$5:$ZZ$1048576,MATCH(A1019,근로조건!$A$5:$A$1048576,0)+0,21))</f>
        <v/>
      </c>
      <c r="R1019" s="61"/>
      <c r="S1019" s="61"/>
      <c r="T1019" s="61"/>
      <c r="U1019" s="61"/>
      <c r="V1019" s="61"/>
      <c r="W1019" s="61"/>
      <c r="X1019" s="61"/>
      <c r="Y1019" s="61"/>
      <c r="Z1019" s="260" t="str">
        <f t="shared" si="48"/>
        <v/>
      </c>
      <c r="AA1019" s="260" t="str">
        <f t="shared" si="49"/>
        <v/>
      </c>
      <c r="AB1019" s="260" t="str" cm="1">
        <f t="array" ref="AB1019">IFERROR(IF(A1019="","",INDEX(근로조건!$A$5:$Z$1048576,MATCH(A1019,근로조건!$A$5:$A$1048576,0)+0,17)-INDEX(근로조건!$A$5:$Z$1048576,MATCH(A1019,근로조건!$A$5:$A$1048576,0)+0,11))*B1019,"")</f>
        <v/>
      </c>
      <c r="AC1019" s="260" t="str">
        <f t="shared" si="50"/>
        <v/>
      </c>
      <c r="AD1019" s="260" t="str" cm="1">
        <f t="array" ref="AD1019">IFERROR(IF(A1019="","",INDEX(근로조건!$A$5:$L$1048576,MATCH(A1019,근로조건!$A$5:$A$1048576,0)+0,12))*B1019,"")</f>
        <v/>
      </c>
      <c r="AE1019" s="261" t="str" cm="1">
        <f t="array" ref="AE1019">IF(A1019="","",INDEX(근로조건!$A$5:$AF$1048576,MATCH(A1019,근로조건!$A$5:$A$1048576,0)+0,13))</f>
        <v/>
      </c>
      <c r="AF1019" s="262" t="str" cm="1">
        <f t="array" ref="AF1019">IF(A1019="","",INDEX(근로조건!$A$5:$AF$1048576,MATCH(A1019,근로조건!$A$5:$A$1048576,0)+0,14))</f>
        <v/>
      </c>
      <c r="AG1019" s="261" t="str" cm="1">
        <f t="array" ref="AG1019">IF(A1019="","",INDEX(근로조건!$A$5:$AF$1048576,MATCH(A1019,근로조건!$A$5:$A$1048576,0)+0,11))</f>
        <v/>
      </c>
      <c r="AH1019" s="261" t="str" cm="1">
        <f t="array" ref="AH1019">IF(A1019="","",INDEX(근로조건!$A$5:$AF$1048576,MATCH(A1019,근로조건!$A$5:$A$1048576,0)+0,19))</f>
        <v/>
      </c>
      <c r="AI1019" s="262" t="str" cm="1">
        <f t="array" ref="AI1019">IF(A1019="","",INDEX(근로조건!$A$5:$AF$1048576,MATCH(A1019,근로조건!$A$5:$A$1048576,0)+0,17))</f>
        <v/>
      </c>
      <c r="AJ1019" s="253"/>
      <c r="AK1019" s="253"/>
      <c r="AL1019" s="253" t="str" cm="1">
        <f t="array" ref="AL1019">IF(A1019="","",INDEX(근로조건!$A$5:$AF$1048576,MATCH(A1019,근로조건!$A$5:$A$1048576,0)+0,20))</f>
        <v/>
      </c>
      <c r="AM1019" s="253"/>
      <c r="AN1019" s="253"/>
      <c r="AO1019" s="253"/>
      <c r="AP1019" s="260"/>
      <c r="AQ1019" s="123"/>
      <c r="AR1019" s="166"/>
      <c r="AS1019" s="267"/>
      <c r="AT1019" s="266"/>
      <c r="AU1019" s="266"/>
      <c r="AV1019" s="266"/>
    </row>
    <row r="1020" spans="1:48" x14ac:dyDescent="0.3">
      <c r="A1020" s="52"/>
      <c r="B1020" s="54"/>
      <c r="C1020" s="53"/>
      <c r="D1020" s="53"/>
      <c r="E1020" s="53"/>
      <c r="F1020" s="57"/>
      <c r="G1020" s="57"/>
      <c r="H1020" s="52"/>
      <c r="I1020" s="53"/>
      <c r="J1020" s="53"/>
      <c r="K1020" s="95"/>
      <c r="L1020" s="52"/>
      <c r="M1020" s="52"/>
      <c r="N1020" s="54"/>
      <c r="O1020" s="254" t="str" cm="1">
        <f t="array" ref="O1020">IF(A1020="","",INDEX(근로조건!$A$5:$Y$1048576,MATCH(A1020,근로조건!$A$5:$A$1048576,0)+0,15))</f>
        <v/>
      </c>
      <c r="P1020" s="255" t="str" cm="1">
        <f t="array" ref="P1020">IF(A1020="","",INDEX(근로조건!$A$5:$Y$1048576,MATCH(A1020,근로조건!$A$5:$A$1048576,0)+0,16))</f>
        <v/>
      </c>
      <c r="Q1020" s="256" t="str" cm="1">
        <f t="array" ref="Q1020">IF(A1020="","",INDEX(근로조건!$A$5:$ZZ$1048576,MATCH(A1020,근로조건!$A$5:$A$1048576,0)+0,21))</f>
        <v/>
      </c>
      <c r="R1020" s="61"/>
      <c r="S1020" s="61"/>
      <c r="T1020" s="61"/>
      <c r="U1020" s="61"/>
      <c r="V1020" s="61"/>
      <c r="W1020" s="61"/>
      <c r="X1020" s="61"/>
      <c r="Y1020" s="61"/>
      <c r="Z1020" s="260" t="str">
        <f t="shared" si="48"/>
        <v/>
      </c>
      <c r="AA1020" s="260" t="str">
        <f t="shared" si="49"/>
        <v/>
      </c>
      <c r="AB1020" s="260" t="str" cm="1">
        <f t="array" ref="AB1020">IFERROR(IF(A1020="","",INDEX(근로조건!$A$5:$Z$1048576,MATCH(A1020,근로조건!$A$5:$A$1048576,0)+0,17)-INDEX(근로조건!$A$5:$Z$1048576,MATCH(A1020,근로조건!$A$5:$A$1048576,0)+0,11))*B1020,"")</f>
        <v/>
      </c>
      <c r="AC1020" s="260" t="str">
        <f t="shared" si="50"/>
        <v/>
      </c>
      <c r="AD1020" s="260" t="str" cm="1">
        <f t="array" ref="AD1020">IFERROR(IF(A1020="","",INDEX(근로조건!$A$5:$L$1048576,MATCH(A1020,근로조건!$A$5:$A$1048576,0)+0,12))*B1020,"")</f>
        <v/>
      </c>
      <c r="AE1020" s="261" t="str" cm="1">
        <f t="array" ref="AE1020">IF(A1020="","",INDEX(근로조건!$A$5:$AF$1048576,MATCH(A1020,근로조건!$A$5:$A$1048576,0)+0,13))</f>
        <v/>
      </c>
      <c r="AF1020" s="262" t="str" cm="1">
        <f t="array" ref="AF1020">IF(A1020="","",INDEX(근로조건!$A$5:$AF$1048576,MATCH(A1020,근로조건!$A$5:$A$1048576,0)+0,14))</f>
        <v/>
      </c>
      <c r="AG1020" s="261" t="str" cm="1">
        <f t="array" ref="AG1020">IF(A1020="","",INDEX(근로조건!$A$5:$AF$1048576,MATCH(A1020,근로조건!$A$5:$A$1048576,0)+0,11))</f>
        <v/>
      </c>
      <c r="AH1020" s="261" t="str" cm="1">
        <f t="array" ref="AH1020">IF(A1020="","",INDEX(근로조건!$A$5:$AF$1048576,MATCH(A1020,근로조건!$A$5:$A$1048576,0)+0,19))</f>
        <v/>
      </c>
      <c r="AI1020" s="262" t="str" cm="1">
        <f t="array" ref="AI1020">IF(A1020="","",INDEX(근로조건!$A$5:$AF$1048576,MATCH(A1020,근로조건!$A$5:$A$1048576,0)+0,17))</f>
        <v/>
      </c>
      <c r="AJ1020" s="253"/>
      <c r="AK1020" s="253"/>
      <c r="AL1020" s="253" t="str" cm="1">
        <f t="array" ref="AL1020">IF(A1020="","",INDEX(근로조건!$A$5:$AF$1048576,MATCH(A1020,근로조건!$A$5:$A$1048576,0)+0,20))</f>
        <v/>
      </c>
      <c r="AM1020" s="253"/>
      <c r="AN1020" s="253"/>
      <c r="AO1020" s="253"/>
      <c r="AP1020" s="260"/>
      <c r="AQ1020" s="123"/>
      <c r="AR1020" s="166"/>
      <c r="AS1020" s="267"/>
      <c r="AT1020" s="266"/>
      <c r="AU1020" s="266"/>
      <c r="AV1020" s="266"/>
    </row>
    <row r="1021" spans="1:48" x14ac:dyDescent="0.3">
      <c r="A1021" s="52"/>
      <c r="B1021" s="54"/>
      <c r="C1021" s="53"/>
      <c r="D1021" s="53"/>
      <c r="E1021" s="53"/>
      <c r="F1021" s="57"/>
      <c r="G1021" s="57"/>
      <c r="H1021" s="52"/>
      <c r="I1021" s="53"/>
      <c r="J1021" s="53"/>
      <c r="K1021" s="95"/>
      <c r="L1021" s="52"/>
      <c r="M1021" s="52"/>
      <c r="N1021" s="54"/>
      <c r="O1021" s="254" t="str" cm="1">
        <f t="array" ref="O1021">IF(A1021="","",INDEX(근로조건!$A$5:$Y$1048576,MATCH(A1021,근로조건!$A$5:$A$1048576,0)+0,15))</f>
        <v/>
      </c>
      <c r="P1021" s="255" t="str" cm="1">
        <f t="array" ref="P1021">IF(A1021="","",INDEX(근로조건!$A$5:$Y$1048576,MATCH(A1021,근로조건!$A$5:$A$1048576,0)+0,16))</f>
        <v/>
      </c>
      <c r="Q1021" s="256" t="str" cm="1">
        <f t="array" ref="Q1021">IF(A1021="","",INDEX(근로조건!$A$5:$ZZ$1048576,MATCH(A1021,근로조건!$A$5:$A$1048576,0)+0,21))</f>
        <v/>
      </c>
      <c r="R1021" s="61"/>
      <c r="S1021" s="61"/>
      <c r="T1021" s="61"/>
      <c r="U1021" s="61"/>
      <c r="V1021" s="61"/>
      <c r="W1021" s="61"/>
      <c r="X1021" s="61"/>
      <c r="Y1021" s="61"/>
      <c r="Z1021" s="260" t="str">
        <f t="shared" si="48"/>
        <v/>
      </c>
      <c r="AA1021" s="260" t="str">
        <f t="shared" si="49"/>
        <v/>
      </c>
      <c r="AB1021" s="260" t="str" cm="1">
        <f t="array" ref="AB1021">IFERROR(IF(A1021="","",INDEX(근로조건!$A$5:$Z$1048576,MATCH(A1021,근로조건!$A$5:$A$1048576,0)+0,17)-INDEX(근로조건!$A$5:$Z$1048576,MATCH(A1021,근로조건!$A$5:$A$1048576,0)+0,11))*B1021,"")</f>
        <v/>
      </c>
      <c r="AC1021" s="260" t="str">
        <f t="shared" si="50"/>
        <v/>
      </c>
      <c r="AD1021" s="260" t="str" cm="1">
        <f t="array" ref="AD1021">IFERROR(IF(A1021="","",INDEX(근로조건!$A$5:$L$1048576,MATCH(A1021,근로조건!$A$5:$A$1048576,0)+0,12))*B1021,"")</f>
        <v/>
      </c>
      <c r="AE1021" s="261" t="str" cm="1">
        <f t="array" ref="AE1021">IF(A1021="","",INDEX(근로조건!$A$5:$AF$1048576,MATCH(A1021,근로조건!$A$5:$A$1048576,0)+0,13))</f>
        <v/>
      </c>
      <c r="AF1021" s="262" t="str" cm="1">
        <f t="array" ref="AF1021">IF(A1021="","",INDEX(근로조건!$A$5:$AF$1048576,MATCH(A1021,근로조건!$A$5:$A$1048576,0)+0,14))</f>
        <v/>
      </c>
      <c r="AG1021" s="261" t="str" cm="1">
        <f t="array" ref="AG1021">IF(A1021="","",INDEX(근로조건!$A$5:$AF$1048576,MATCH(A1021,근로조건!$A$5:$A$1048576,0)+0,11))</f>
        <v/>
      </c>
      <c r="AH1021" s="261" t="str" cm="1">
        <f t="array" ref="AH1021">IF(A1021="","",INDEX(근로조건!$A$5:$AF$1048576,MATCH(A1021,근로조건!$A$5:$A$1048576,0)+0,19))</f>
        <v/>
      </c>
      <c r="AI1021" s="262" t="str" cm="1">
        <f t="array" ref="AI1021">IF(A1021="","",INDEX(근로조건!$A$5:$AF$1048576,MATCH(A1021,근로조건!$A$5:$A$1048576,0)+0,17))</f>
        <v/>
      </c>
      <c r="AJ1021" s="253"/>
      <c r="AK1021" s="253"/>
      <c r="AL1021" s="253" t="str" cm="1">
        <f t="array" ref="AL1021">IF(A1021="","",INDEX(근로조건!$A$5:$AF$1048576,MATCH(A1021,근로조건!$A$5:$A$1048576,0)+0,20))</f>
        <v/>
      </c>
      <c r="AM1021" s="253"/>
      <c r="AN1021" s="253"/>
      <c r="AO1021" s="253"/>
      <c r="AP1021" s="260"/>
      <c r="AQ1021" s="123"/>
      <c r="AR1021" s="166"/>
      <c r="AS1021" s="267"/>
      <c r="AT1021" s="266"/>
      <c r="AU1021" s="266"/>
      <c r="AV1021" s="266"/>
    </row>
    <row r="1022" spans="1:48" x14ac:dyDescent="0.3">
      <c r="A1022" s="52"/>
      <c r="B1022" s="54"/>
      <c r="C1022" s="53"/>
      <c r="D1022" s="53"/>
      <c r="E1022" s="53"/>
      <c r="F1022" s="57"/>
      <c r="G1022" s="57"/>
      <c r="H1022" s="52"/>
      <c r="I1022" s="53"/>
      <c r="J1022" s="53"/>
      <c r="K1022" s="95"/>
      <c r="L1022" s="52"/>
      <c r="M1022" s="52"/>
      <c r="N1022" s="54"/>
      <c r="O1022" s="254" t="str" cm="1">
        <f t="array" ref="O1022">IF(A1022="","",INDEX(근로조건!$A$5:$Y$1048576,MATCH(A1022,근로조건!$A$5:$A$1048576,0)+0,15))</f>
        <v/>
      </c>
      <c r="P1022" s="255" t="str" cm="1">
        <f t="array" ref="P1022">IF(A1022="","",INDEX(근로조건!$A$5:$Y$1048576,MATCH(A1022,근로조건!$A$5:$A$1048576,0)+0,16))</f>
        <v/>
      </c>
      <c r="Q1022" s="256" t="str" cm="1">
        <f t="array" ref="Q1022">IF(A1022="","",INDEX(근로조건!$A$5:$ZZ$1048576,MATCH(A1022,근로조건!$A$5:$A$1048576,0)+0,21))</f>
        <v/>
      </c>
      <c r="R1022" s="61"/>
      <c r="S1022" s="61"/>
      <c r="T1022" s="61"/>
      <c r="U1022" s="61"/>
      <c r="V1022" s="61"/>
      <c r="W1022" s="61"/>
      <c r="X1022" s="61"/>
      <c r="Y1022" s="61"/>
      <c r="Z1022" s="260" t="str">
        <f t="shared" si="48"/>
        <v/>
      </c>
      <c r="AA1022" s="260" t="str">
        <f t="shared" si="49"/>
        <v/>
      </c>
      <c r="AB1022" s="260" t="str" cm="1">
        <f t="array" ref="AB1022">IFERROR(IF(A1022="","",INDEX(근로조건!$A$5:$Z$1048576,MATCH(A1022,근로조건!$A$5:$A$1048576,0)+0,17)-INDEX(근로조건!$A$5:$Z$1048576,MATCH(A1022,근로조건!$A$5:$A$1048576,0)+0,11))*B1022,"")</f>
        <v/>
      </c>
      <c r="AC1022" s="260" t="str">
        <f t="shared" si="50"/>
        <v/>
      </c>
      <c r="AD1022" s="260" t="str" cm="1">
        <f t="array" ref="AD1022">IFERROR(IF(A1022="","",INDEX(근로조건!$A$5:$L$1048576,MATCH(A1022,근로조건!$A$5:$A$1048576,0)+0,12))*B1022,"")</f>
        <v/>
      </c>
      <c r="AE1022" s="261" t="str" cm="1">
        <f t="array" ref="AE1022">IF(A1022="","",INDEX(근로조건!$A$5:$AF$1048576,MATCH(A1022,근로조건!$A$5:$A$1048576,0)+0,13))</f>
        <v/>
      </c>
      <c r="AF1022" s="262" t="str" cm="1">
        <f t="array" ref="AF1022">IF(A1022="","",INDEX(근로조건!$A$5:$AF$1048576,MATCH(A1022,근로조건!$A$5:$A$1048576,0)+0,14))</f>
        <v/>
      </c>
      <c r="AG1022" s="261" t="str" cm="1">
        <f t="array" ref="AG1022">IF(A1022="","",INDEX(근로조건!$A$5:$AF$1048576,MATCH(A1022,근로조건!$A$5:$A$1048576,0)+0,11))</f>
        <v/>
      </c>
      <c r="AH1022" s="261" t="str" cm="1">
        <f t="array" ref="AH1022">IF(A1022="","",INDEX(근로조건!$A$5:$AF$1048576,MATCH(A1022,근로조건!$A$5:$A$1048576,0)+0,19))</f>
        <v/>
      </c>
      <c r="AI1022" s="262" t="str" cm="1">
        <f t="array" ref="AI1022">IF(A1022="","",INDEX(근로조건!$A$5:$AF$1048576,MATCH(A1022,근로조건!$A$5:$A$1048576,0)+0,17))</f>
        <v/>
      </c>
      <c r="AJ1022" s="253"/>
      <c r="AK1022" s="253"/>
      <c r="AL1022" s="253" t="str" cm="1">
        <f t="array" ref="AL1022">IF(A1022="","",INDEX(근로조건!$A$5:$AF$1048576,MATCH(A1022,근로조건!$A$5:$A$1048576,0)+0,20))</f>
        <v/>
      </c>
      <c r="AM1022" s="253"/>
      <c r="AN1022" s="253"/>
      <c r="AO1022" s="253"/>
      <c r="AP1022" s="260"/>
      <c r="AQ1022" s="123"/>
      <c r="AR1022" s="166"/>
      <c r="AS1022" s="267"/>
      <c r="AT1022" s="266"/>
      <c r="AU1022" s="266"/>
      <c r="AV1022" s="266"/>
    </row>
    <row r="1023" spans="1:48" x14ac:dyDescent="0.3">
      <c r="A1023" s="52"/>
      <c r="B1023" s="54"/>
      <c r="C1023" s="53"/>
      <c r="D1023" s="53"/>
      <c r="E1023" s="53"/>
      <c r="F1023" s="57"/>
      <c r="G1023" s="57"/>
      <c r="H1023" s="52"/>
      <c r="I1023" s="53"/>
      <c r="J1023" s="53"/>
      <c r="K1023" s="95"/>
      <c r="L1023" s="52"/>
      <c r="M1023" s="52"/>
      <c r="N1023" s="54"/>
      <c r="O1023" s="254" t="str" cm="1">
        <f t="array" ref="O1023">IF(A1023="","",INDEX(근로조건!$A$5:$Y$1048576,MATCH(A1023,근로조건!$A$5:$A$1048576,0)+0,15))</f>
        <v/>
      </c>
      <c r="P1023" s="255" t="str" cm="1">
        <f t="array" ref="P1023">IF(A1023="","",INDEX(근로조건!$A$5:$Y$1048576,MATCH(A1023,근로조건!$A$5:$A$1048576,0)+0,16))</f>
        <v/>
      </c>
      <c r="Q1023" s="256" t="str" cm="1">
        <f t="array" ref="Q1023">IF(A1023="","",INDEX(근로조건!$A$5:$ZZ$1048576,MATCH(A1023,근로조건!$A$5:$A$1048576,0)+0,21))</f>
        <v/>
      </c>
      <c r="R1023" s="61"/>
      <c r="S1023" s="61"/>
      <c r="T1023" s="61"/>
      <c r="U1023" s="61"/>
      <c r="V1023" s="61"/>
      <c r="W1023" s="61"/>
      <c r="X1023" s="61"/>
      <c r="Y1023" s="61"/>
      <c r="Z1023" s="260" t="str">
        <f t="shared" si="48"/>
        <v/>
      </c>
      <c r="AA1023" s="260" t="str">
        <f t="shared" si="49"/>
        <v/>
      </c>
      <c r="AB1023" s="260" t="str" cm="1">
        <f t="array" ref="AB1023">IFERROR(IF(A1023="","",INDEX(근로조건!$A$5:$Z$1048576,MATCH(A1023,근로조건!$A$5:$A$1048576,0)+0,17)-INDEX(근로조건!$A$5:$Z$1048576,MATCH(A1023,근로조건!$A$5:$A$1048576,0)+0,11))*B1023,"")</f>
        <v/>
      </c>
      <c r="AC1023" s="260" t="str">
        <f t="shared" si="50"/>
        <v/>
      </c>
      <c r="AD1023" s="260" t="str" cm="1">
        <f t="array" ref="AD1023">IFERROR(IF(A1023="","",INDEX(근로조건!$A$5:$L$1048576,MATCH(A1023,근로조건!$A$5:$A$1048576,0)+0,12))*B1023,"")</f>
        <v/>
      </c>
      <c r="AE1023" s="261" t="str" cm="1">
        <f t="array" ref="AE1023">IF(A1023="","",INDEX(근로조건!$A$5:$AF$1048576,MATCH(A1023,근로조건!$A$5:$A$1048576,0)+0,13))</f>
        <v/>
      </c>
      <c r="AF1023" s="262" t="str" cm="1">
        <f t="array" ref="AF1023">IF(A1023="","",INDEX(근로조건!$A$5:$AF$1048576,MATCH(A1023,근로조건!$A$5:$A$1048576,0)+0,14))</f>
        <v/>
      </c>
      <c r="AG1023" s="261" t="str" cm="1">
        <f t="array" ref="AG1023">IF(A1023="","",INDEX(근로조건!$A$5:$AF$1048576,MATCH(A1023,근로조건!$A$5:$A$1048576,0)+0,11))</f>
        <v/>
      </c>
      <c r="AH1023" s="261" t="str" cm="1">
        <f t="array" ref="AH1023">IF(A1023="","",INDEX(근로조건!$A$5:$AF$1048576,MATCH(A1023,근로조건!$A$5:$A$1048576,0)+0,19))</f>
        <v/>
      </c>
      <c r="AI1023" s="262" t="str" cm="1">
        <f t="array" ref="AI1023">IF(A1023="","",INDEX(근로조건!$A$5:$AF$1048576,MATCH(A1023,근로조건!$A$5:$A$1048576,0)+0,17))</f>
        <v/>
      </c>
      <c r="AJ1023" s="253"/>
      <c r="AK1023" s="253"/>
      <c r="AL1023" s="253" t="str" cm="1">
        <f t="array" ref="AL1023">IF(A1023="","",INDEX(근로조건!$A$5:$AF$1048576,MATCH(A1023,근로조건!$A$5:$A$1048576,0)+0,20))</f>
        <v/>
      </c>
      <c r="AM1023" s="253"/>
      <c r="AN1023" s="253"/>
      <c r="AO1023" s="253"/>
      <c r="AP1023" s="260"/>
      <c r="AQ1023" s="123"/>
      <c r="AR1023" s="166"/>
      <c r="AS1023" s="267"/>
      <c r="AT1023" s="266"/>
      <c r="AU1023" s="266"/>
      <c r="AV1023" s="266"/>
    </row>
    <row r="1024" spans="1:48" x14ac:dyDescent="0.3">
      <c r="A1024" s="52"/>
      <c r="B1024" s="54"/>
      <c r="C1024" s="53"/>
      <c r="D1024" s="53"/>
      <c r="E1024" s="53"/>
      <c r="F1024" s="57"/>
      <c r="G1024" s="57"/>
      <c r="H1024" s="52"/>
      <c r="I1024" s="53"/>
      <c r="J1024" s="53"/>
      <c r="K1024" s="95"/>
      <c r="L1024" s="52"/>
      <c r="M1024" s="52"/>
      <c r="N1024" s="54"/>
      <c r="O1024" s="254" t="str" cm="1">
        <f t="array" ref="O1024">IF(A1024="","",INDEX(근로조건!$A$5:$Y$1048576,MATCH(A1024,근로조건!$A$5:$A$1048576,0)+0,15))</f>
        <v/>
      </c>
      <c r="P1024" s="255" t="str" cm="1">
        <f t="array" ref="P1024">IF(A1024="","",INDEX(근로조건!$A$5:$Y$1048576,MATCH(A1024,근로조건!$A$5:$A$1048576,0)+0,16))</f>
        <v/>
      </c>
      <c r="Q1024" s="256" t="str" cm="1">
        <f t="array" ref="Q1024">IF(A1024="","",INDEX(근로조건!$A$5:$ZZ$1048576,MATCH(A1024,근로조건!$A$5:$A$1048576,0)+0,21))</f>
        <v/>
      </c>
      <c r="R1024" s="61"/>
      <c r="S1024" s="61"/>
      <c r="T1024" s="61"/>
      <c r="U1024" s="61"/>
      <c r="V1024" s="61"/>
      <c r="W1024" s="61"/>
      <c r="X1024" s="61"/>
      <c r="Y1024" s="61"/>
      <c r="Z1024" s="260" t="str">
        <f t="shared" si="48"/>
        <v/>
      </c>
      <c r="AA1024" s="260" t="str">
        <f t="shared" si="49"/>
        <v/>
      </c>
      <c r="AB1024" s="260" t="str" cm="1">
        <f t="array" ref="AB1024">IFERROR(IF(A1024="","",INDEX(근로조건!$A$5:$Z$1048576,MATCH(A1024,근로조건!$A$5:$A$1048576,0)+0,17)-INDEX(근로조건!$A$5:$Z$1048576,MATCH(A1024,근로조건!$A$5:$A$1048576,0)+0,11))*B1024,"")</f>
        <v/>
      </c>
      <c r="AC1024" s="260" t="str">
        <f t="shared" si="50"/>
        <v/>
      </c>
      <c r="AD1024" s="260" t="str" cm="1">
        <f t="array" ref="AD1024">IFERROR(IF(A1024="","",INDEX(근로조건!$A$5:$L$1048576,MATCH(A1024,근로조건!$A$5:$A$1048576,0)+0,12))*B1024,"")</f>
        <v/>
      </c>
      <c r="AE1024" s="261" t="str" cm="1">
        <f t="array" ref="AE1024">IF(A1024="","",INDEX(근로조건!$A$5:$AF$1048576,MATCH(A1024,근로조건!$A$5:$A$1048576,0)+0,13))</f>
        <v/>
      </c>
      <c r="AF1024" s="262" t="str" cm="1">
        <f t="array" ref="AF1024">IF(A1024="","",INDEX(근로조건!$A$5:$AF$1048576,MATCH(A1024,근로조건!$A$5:$A$1048576,0)+0,14))</f>
        <v/>
      </c>
      <c r="AG1024" s="261" t="str" cm="1">
        <f t="array" ref="AG1024">IF(A1024="","",INDEX(근로조건!$A$5:$AF$1048576,MATCH(A1024,근로조건!$A$5:$A$1048576,0)+0,11))</f>
        <v/>
      </c>
      <c r="AH1024" s="261" t="str" cm="1">
        <f t="array" ref="AH1024">IF(A1024="","",INDEX(근로조건!$A$5:$AF$1048576,MATCH(A1024,근로조건!$A$5:$A$1048576,0)+0,19))</f>
        <v/>
      </c>
      <c r="AI1024" s="262" t="str" cm="1">
        <f t="array" ref="AI1024">IF(A1024="","",INDEX(근로조건!$A$5:$AF$1048576,MATCH(A1024,근로조건!$A$5:$A$1048576,0)+0,17))</f>
        <v/>
      </c>
      <c r="AJ1024" s="253"/>
      <c r="AK1024" s="253"/>
      <c r="AL1024" s="253" t="str" cm="1">
        <f t="array" ref="AL1024">IF(A1024="","",INDEX(근로조건!$A$5:$AF$1048576,MATCH(A1024,근로조건!$A$5:$A$1048576,0)+0,20))</f>
        <v/>
      </c>
      <c r="AM1024" s="253"/>
      <c r="AN1024" s="253"/>
      <c r="AO1024" s="253"/>
      <c r="AP1024" s="260"/>
      <c r="AQ1024" s="123"/>
      <c r="AR1024" s="166"/>
      <c r="AS1024" s="267"/>
      <c r="AT1024" s="266"/>
      <c r="AU1024" s="266"/>
      <c r="AV1024" s="266"/>
    </row>
    <row r="1025" spans="1:48" x14ac:dyDescent="0.3">
      <c r="A1025" s="52"/>
      <c r="B1025" s="54"/>
      <c r="C1025" s="53"/>
      <c r="D1025" s="53"/>
      <c r="E1025" s="53"/>
      <c r="F1025" s="57"/>
      <c r="G1025" s="57"/>
      <c r="H1025" s="52"/>
      <c r="I1025" s="53"/>
      <c r="J1025" s="53"/>
      <c r="K1025" s="95"/>
      <c r="L1025" s="52"/>
      <c r="M1025" s="52"/>
      <c r="N1025" s="54"/>
      <c r="O1025" s="254" t="str" cm="1">
        <f t="array" ref="O1025">IF(A1025="","",INDEX(근로조건!$A$5:$Y$1048576,MATCH(A1025,근로조건!$A$5:$A$1048576,0)+0,15))</f>
        <v/>
      </c>
      <c r="P1025" s="255" t="str" cm="1">
        <f t="array" ref="P1025">IF(A1025="","",INDEX(근로조건!$A$5:$Y$1048576,MATCH(A1025,근로조건!$A$5:$A$1048576,0)+0,16))</f>
        <v/>
      </c>
      <c r="Q1025" s="256" t="str" cm="1">
        <f t="array" ref="Q1025">IF(A1025="","",INDEX(근로조건!$A$5:$ZZ$1048576,MATCH(A1025,근로조건!$A$5:$A$1048576,0)+0,21))</f>
        <v/>
      </c>
      <c r="R1025" s="61"/>
      <c r="S1025" s="61"/>
      <c r="T1025" s="61"/>
      <c r="U1025" s="61"/>
      <c r="V1025" s="61"/>
      <c r="W1025" s="61"/>
      <c r="X1025" s="61"/>
      <c r="Y1025" s="61"/>
      <c r="Z1025" s="260" t="str">
        <f t="shared" si="48"/>
        <v/>
      </c>
      <c r="AA1025" s="260" t="str">
        <f t="shared" si="49"/>
        <v/>
      </c>
      <c r="AB1025" s="260" t="str" cm="1">
        <f t="array" ref="AB1025">IFERROR(IF(A1025="","",INDEX(근로조건!$A$5:$Z$1048576,MATCH(A1025,근로조건!$A$5:$A$1048576,0)+0,17)-INDEX(근로조건!$A$5:$Z$1048576,MATCH(A1025,근로조건!$A$5:$A$1048576,0)+0,11))*B1025,"")</f>
        <v/>
      </c>
      <c r="AC1025" s="260" t="str">
        <f t="shared" si="50"/>
        <v/>
      </c>
      <c r="AD1025" s="260" t="str" cm="1">
        <f t="array" ref="AD1025">IFERROR(IF(A1025="","",INDEX(근로조건!$A$5:$L$1048576,MATCH(A1025,근로조건!$A$5:$A$1048576,0)+0,12))*B1025,"")</f>
        <v/>
      </c>
      <c r="AE1025" s="261" t="str" cm="1">
        <f t="array" ref="AE1025">IF(A1025="","",INDEX(근로조건!$A$5:$AF$1048576,MATCH(A1025,근로조건!$A$5:$A$1048576,0)+0,13))</f>
        <v/>
      </c>
      <c r="AF1025" s="262" t="str" cm="1">
        <f t="array" ref="AF1025">IF(A1025="","",INDEX(근로조건!$A$5:$AF$1048576,MATCH(A1025,근로조건!$A$5:$A$1048576,0)+0,14))</f>
        <v/>
      </c>
      <c r="AG1025" s="261" t="str" cm="1">
        <f t="array" ref="AG1025">IF(A1025="","",INDEX(근로조건!$A$5:$AF$1048576,MATCH(A1025,근로조건!$A$5:$A$1048576,0)+0,11))</f>
        <v/>
      </c>
      <c r="AH1025" s="261" t="str" cm="1">
        <f t="array" ref="AH1025">IF(A1025="","",INDEX(근로조건!$A$5:$AF$1048576,MATCH(A1025,근로조건!$A$5:$A$1048576,0)+0,19))</f>
        <v/>
      </c>
      <c r="AI1025" s="262" t="str" cm="1">
        <f t="array" ref="AI1025">IF(A1025="","",INDEX(근로조건!$A$5:$AF$1048576,MATCH(A1025,근로조건!$A$5:$A$1048576,0)+0,17))</f>
        <v/>
      </c>
      <c r="AJ1025" s="253"/>
      <c r="AK1025" s="253"/>
      <c r="AL1025" s="253" t="str" cm="1">
        <f t="array" ref="AL1025">IF(A1025="","",INDEX(근로조건!$A$5:$AF$1048576,MATCH(A1025,근로조건!$A$5:$A$1048576,0)+0,20))</f>
        <v/>
      </c>
      <c r="AM1025" s="253"/>
      <c r="AN1025" s="253"/>
      <c r="AO1025" s="253"/>
      <c r="AP1025" s="260"/>
      <c r="AQ1025" s="123"/>
      <c r="AR1025" s="166"/>
      <c r="AS1025" s="267"/>
      <c r="AT1025" s="266"/>
      <c r="AU1025" s="266"/>
      <c r="AV1025" s="266"/>
    </row>
    <row r="1026" spans="1:48" x14ac:dyDescent="0.3">
      <c r="A1026" s="52"/>
      <c r="B1026" s="54"/>
      <c r="C1026" s="53"/>
      <c r="D1026" s="53"/>
      <c r="E1026" s="53"/>
      <c r="F1026" s="57"/>
      <c r="G1026" s="57"/>
      <c r="H1026" s="52"/>
      <c r="I1026" s="53"/>
      <c r="J1026" s="53"/>
      <c r="K1026" s="95"/>
      <c r="L1026" s="52"/>
      <c r="M1026" s="52"/>
      <c r="N1026" s="54"/>
      <c r="O1026" s="254" t="str" cm="1">
        <f t="array" ref="O1026">IF(A1026="","",INDEX(근로조건!$A$5:$Y$1048576,MATCH(A1026,근로조건!$A$5:$A$1048576,0)+0,15))</f>
        <v/>
      </c>
      <c r="P1026" s="255" t="str" cm="1">
        <f t="array" ref="P1026">IF(A1026="","",INDEX(근로조건!$A$5:$Y$1048576,MATCH(A1026,근로조건!$A$5:$A$1048576,0)+0,16))</f>
        <v/>
      </c>
      <c r="Q1026" s="256" t="str" cm="1">
        <f t="array" ref="Q1026">IF(A1026="","",INDEX(근로조건!$A$5:$ZZ$1048576,MATCH(A1026,근로조건!$A$5:$A$1048576,0)+0,21))</f>
        <v/>
      </c>
      <c r="R1026" s="61"/>
      <c r="S1026" s="61"/>
      <c r="T1026" s="61"/>
      <c r="U1026" s="61"/>
      <c r="V1026" s="61"/>
      <c r="W1026" s="61"/>
      <c r="X1026" s="61"/>
      <c r="Y1026" s="61"/>
      <c r="Z1026" s="260" t="str">
        <f t="shared" si="48"/>
        <v/>
      </c>
      <c r="AA1026" s="260" t="str">
        <f t="shared" si="49"/>
        <v/>
      </c>
      <c r="AB1026" s="260" t="str" cm="1">
        <f t="array" ref="AB1026">IFERROR(IF(A1026="","",INDEX(근로조건!$A$5:$Z$1048576,MATCH(A1026,근로조건!$A$5:$A$1048576,0)+0,17)-INDEX(근로조건!$A$5:$Z$1048576,MATCH(A1026,근로조건!$A$5:$A$1048576,0)+0,11))*B1026,"")</f>
        <v/>
      </c>
      <c r="AC1026" s="260" t="str">
        <f t="shared" si="50"/>
        <v/>
      </c>
      <c r="AD1026" s="260" t="str" cm="1">
        <f t="array" ref="AD1026">IFERROR(IF(A1026="","",INDEX(근로조건!$A$5:$L$1048576,MATCH(A1026,근로조건!$A$5:$A$1048576,0)+0,12))*B1026,"")</f>
        <v/>
      </c>
      <c r="AE1026" s="261" t="str" cm="1">
        <f t="array" ref="AE1026">IF(A1026="","",INDEX(근로조건!$A$5:$AF$1048576,MATCH(A1026,근로조건!$A$5:$A$1048576,0)+0,13))</f>
        <v/>
      </c>
      <c r="AF1026" s="262" t="str" cm="1">
        <f t="array" ref="AF1026">IF(A1026="","",INDEX(근로조건!$A$5:$AF$1048576,MATCH(A1026,근로조건!$A$5:$A$1048576,0)+0,14))</f>
        <v/>
      </c>
      <c r="AG1026" s="261" t="str" cm="1">
        <f t="array" ref="AG1026">IF(A1026="","",INDEX(근로조건!$A$5:$AF$1048576,MATCH(A1026,근로조건!$A$5:$A$1048576,0)+0,11))</f>
        <v/>
      </c>
      <c r="AH1026" s="261" t="str" cm="1">
        <f t="array" ref="AH1026">IF(A1026="","",INDEX(근로조건!$A$5:$AF$1048576,MATCH(A1026,근로조건!$A$5:$A$1048576,0)+0,19))</f>
        <v/>
      </c>
      <c r="AI1026" s="262" t="str" cm="1">
        <f t="array" ref="AI1026">IF(A1026="","",INDEX(근로조건!$A$5:$AF$1048576,MATCH(A1026,근로조건!$A$5:$A$1048576,0)+0,17))</f>
        <v/>
      </c>
      <c r="AJ1026" s="253"/>
      <c r="AK1026" s="253"/>
      <c r="AL1026" s="253" t="str" cm="1">
        <f t="array" ref="AL1026">IF(A1026="","",INDEX(근로조건!$A$5:$AF$1048576,MATCH(A1026,근로조건!$A$5:$A$1048576,0)+0,20))</f>
        <v/>
      </c>
      <c r="AM1026" s="253"/>
      <c r="AN1026" s="253"/>
      <c r="AO1026" s="253"/>
      <c r="AP1026" s="260"/>
      <c r="AQ1026" s="123"/>
      <c r="AR1026" s="166"/>
      <c r="AS1026" s="267"/>
      <c r="AT1026" s="266"/>
      <c r="AU1026" s="266"/>
      <c r="AV1026" s="266"/>
    </row>
    <row r="1027" spans="1:48" x14ac:dyDescent="0.3">
      <c r="A1027" s="52"/>
      <c r="B1027" s="54"/>
      <c r="C1027" s="53"/>
      <c r="D1027" s="53"/>
      <c r="E1027" s="53"/>
      <c r="F1027" s="57"/>
      <c r="G1027" s="57"/>
      <c r="H1027" s="52"/>
      <c r="I1027" s="53"/>
      <c r="J1027" s="53"/>
      <c r="K1027" s="95"/>
      <c r="L1027" s="52"/>
      <c r="M1027" s="52"/>
      <c r="N1027" s="54"/>
      <c r="O1027" s="254" t="str" cm="1">
        <f t="array" ref="O1027">IF(A1027="","",INDEX(근로조건!$A$5:$Y$1048576,MATCH(A1027,근로조건!$A$5:$A$1048576,0)+0,15))</f>
        <v/>
      </c>
      <c r="P1027" s="255" t="str" cm="1">
        <f t="array" ref="P1027">IF(A1027="","",INDEX(근로조건!$A$5:$Y$1048576,MATCH(A1027,근로조건!$A$5:$A$1048576,0)+0,16))</f>
        <v/>
      </c>
      <c r="Q1027" s="256" t="str" cm="1">
        <f t="array" ref="Q1027">IF(A1027="","",INDEX(근로조건!$A$5:$ZZ$1048576,MATCH(A1027,근로조건!$A$5:$A$1048576,0)+0,21))</f>
        <v/>
      </c>
      <c r="R1027" s="61"/>
      <c r="S1027" s="61"/>
      <c r="T1027" s="61"/>
      <c r="U1027" s="61"/>
      <c r="V1027" s="61"/>
      <c r="W1027" s="61"/>
      <c r="X1027" s="61"/>
      <c r="Y1027" s="61"/>
      <c r="Z1027" s="260" t="str">
        <f t="shared" si="48"/>
        <v/>
      </c>
      <c r="AA1027" s="260" t="str">
        <f t="shared" si="49"/>
        <v/>
      </c>
      <c r="AB1027" s="260" t="str" cm="1">
        <f t="array" ref="AB1027">IFERROR(IF(A1027="","",INDEX(근로조건!$A$5:$Z$1048576,MATCH(A1027,근로조건!$A$5:$A$1048576,0)+0,17)-INDEX(근로조건!$A$5:$Z$1048576,MATCH(A1027,근로조건!$A$5:$A$1048576,0)+0,11))*B1027,"")</f>
        <v/>
      </c>
      <c r="AC1027" s="260" t="str">
        <f t="shared" si="50"/>
        <v/>
      </c>
      <c r="AD1027" s="260" t="str" cm="1">
        <f t="array" ref="AD1027">IFERROR(IF(A1027="","",INDEX(근로조건!$A$5:$L$1048576,MATCH(A1027,근로조건!$A$5:$A$1048576,0)+0,12))*B1027,"")</f>
        <v/>
      </c>
      <c r="AE1027" s="261" t="str" cm="1">
        <f t="array" ref="AE1027">IF(A1027="","",INDEX(근로조건!$A$5:$AF$1048576,MATCH(A1027,근로조건!$A$5:$A$1048576,0)+0,13))</f>
        <v/>
      </c>
      <c r="AF1027" s="262" t="str" cm="1">
        <f t="array" ref="AF1027">IF(A1027="","",INDEX(근로조건!$A$5:$AF$1048576,MATCH(A1027,근로조건!$A$5:$A$1048576,0)+0,14))</f>
        <v/>
      </c>
      <c r="AG1027" s="261" t="str" cm="1">
        <f t="array" ref="AG1027">IF(A1027="","",INDEX(근로조건!$A$5:$AF$1048576,MATCH(A1027,근로조건!$A$5:$A$1048576,0)+0,11))</f>
        <v/>
      </c>
      <c r="AH1027" s="261" t="str" cm="1">
        <f t="array" ref="AH1027">IF(A1027="","",INDEX(근로조건!$A$5:$AF$1048576,MATCH(A1027,근로조건!$A$5:$A$1048576,0)+0,19))</f>
        <v/>
      </c>
      <c r="AI1027" s="262" t="str" cm="1">
        <f t="array" ref="AI1027">IF(A1027="","",INDEX(근로조건!$A$5:$AF$1048576,MATCH(A1027,근로조건!$A$5:$A$1048576,0)+0,17))</f>
        <v/>
      </c>
      <c r="AJ1027" s="253"/>
      <c r="AK1027" s="253"/>
      <c r="AL1027" s="253" t="str" cm="1">
        <f t="array" ref="AL1027">IF(A1027="","",INDEX(근로조건!$A$5:$AF$1048576,MATCH(A1027,근로조건!$A$5:$A$1048576,0)+0,20))</f>
        <v/>
      </c>
      <c r="AM1027" s="253"/>
      <c r="AN1027" s="253"/>
      <c r="AO1027" s="253"/>
      <c r="AP1027" s="260"/>
      <c r="AQ1027" s="123"/>
      <c r="AR1027" s="166"/>
      <c r="AS1027" s="267"/>
      <c r="AT1027" s="266"/>
      <c r="AU1027" s="266"/>
      <c r="AV1027" s="266"/>
    </row>
    <row r="1028" spans="1:48" x14ac:dyDescent="0.3">
      <c r="A1028" s="52"/>
      <c r="B1028" s="54"/>
      <c r="C1028" s="53"/>
      <c r="D1028" s="53"/>
      <c r="E1028" s="53"/>
      <c r="F1028" s="57"/>
      <c r="G1028" s="57"/>
      <c r="H1028" s="52"/>
      <c r="I1028" s="53"/>
      <c r="J1028" s="53"/>
      <c r="K1028" s="95"/>
      <c r="L1028" s="52"/>
      <c r="M1028" s="52"/>
      <c r="N1028" s="54"/>
      <c r="O1028" s="254" t="str" cm="1">
        <f t="array" ref="O1028">IF(A1028="","",INDEX(근로조건!$A$5:$Y$1048576,MATCH(A1028,근로조건!$A$5:$A$1048576,0)+0,15))</f>
        <v/>
      </c>
      <c r="P1028" s="255" t="str" cm="1">
        <f t="array" ref="P1028">IF(A1028="","",INDEX(근로조건!$A$5:$Y$1048576,MATCH(A1028,근로조건!$A$5:$A$1048576,0)+0,16))</f>
        <v/>
      </c>
      <c r="Q1028" s="256" t="str" cm="1">
        <f t="array" ref="Q1028">IF(A1028="","",INDEX(근로조건!$A$5:$ZZ$1048576,MATCH(A1028,근로조건!$A$5:$A$1048576,0)+0,21))</f>
        <v/>
      </c>
      <c r="R1028" s="61"/>
      <c r="S1028" s="61"/>
      <c r="T1028" s="61"/>
      <c r="U1028" s="61"/>
      <c r="V1028" s="61"/>
      <c r="W1028" s="61"/>
      <c r="X1028" s="61"/>
      <c r="Y1028" s="61"/>
      <c r="Z1028" s="260" t="str">
        <f t="shared" si="48"/>
        <v/>
      </c>
      <c r="AA1028" s="260" t="str">
        <f t="shared" si="49"/>
        <v/>
      </c>
      <c r="AB1028" s="260" t="str" cm="1">
        <f t="array" ref="AB1028">IFERROR(IF(A1028="","",INDEX(근로조건!$A$5:$Z$1048576,MATCH(A1028,근로조건!$A$5:$A$1048576,0)+0,17)-INDEX(근로조건!$A$5:$Z$1048576,MATCH(A1028,근로조건!$A$5:$A$1048576,0)+0,11))*B1028,"")</f>
        <v/>
      </c>
      <c r="AC1028" s="260" t="str">
        <f t="shared" si="50"/>
        <v/>
      </c>
      <c r="AD1028" s="260" t="str" cm="1">
        <f t="array" ref="AD1028">IFERROR(IF(A1028="","",INDEX(근로조건!$A$5:$L$1048576,MATCH(A1028,근로조건!$A$5:$A$1048576,0)+0,12))*B1028,"")</f>
        <v/>
      </c>
      <c r="AE1028" s="261" t="str" cm="1">
        <f t="array" ref="AE1028">IF(A1028="","",INDEX(근로조건!$A$5:$AF$1048576,MATCH(A1028,근로조건!$A$5:$A$1048576,0)+0,13))</f>
        <v/>
      </c>
      <c r="AF1028" s="262" t="str" cm="1">
        <f t="array" ref="AF1028">IF(A1028="","",INDEX(근로조건!$A$5:$AF$1048576,MATCH(A1028,근로조건!$A$5:$A$1048576,0)+0,14))</f>
        <v/>
      </c>
      <c r="AG1028" s="261" t="str" cm="1">
        <f t="array" ref="AG1028">IF(A1028="","",INDEX(근로조건!$A$5:$AF$1048576,MATCH(A1028,근로조건!$A$5:$A$1048576,0)+0,11))</f>
        <v/>
      </c>
      <c r="AH1028" s="261" t="str" cm="1">
        <f t="array" ref="AH1028">IF(A1028="","",INDEX(근로조건!$A$5:$AF$1048576,MATCH(A1028,근로조건!$A$5:$A$1048576,0)+0,19))</f>
        <v/>
      </c>
      <c r="AI1028" s="262" t="str" cm="1">
        <f t="array" ref="AI1028">IF(A1028="","",INDEX(근로조건!$A$5:$AF$1048576,MATCH(A1028,근로조건!$A$5:$A$1048576,0)+0,17))</f>
        <v/>
      </c>
      <c r="AJ1028" s="253"/>
      <c r="AK1028" s="253"/>
      <c r="AL1028" s="253" t="str" cm="1">
        <f t="array" ref="AL1028">IF(A1028="","",INDEX(근로조건!$A$5:$AF$1048576,MATCH(A1028,근로조건!$A$5:$A$1048576,0)+0,20))</f>
        <v/>
      </c>
      <c r="AM1028" s="253"/>
      <c r="AN1028" s="253"/>
      <c r="AO1028" s="253"/>
      <c r="AP1028" s="260"/>
      <c r="AQ1028" s="123"/>
      <c r="AR1028" s="166"/>
      <c r="AS1028" s="267"/>
      <c r="AT1028" s="266"/>
      <c r="AU1028" s="266"/>
      <c r="AV1028" s="266"/>
    </row>
    <row r="1029" spans="1:48" x14ac:dyDescent="0.3">
      <c r="A1029" s="52"/>
      <c r="B1029" s="54"/>
      <c r="C1029" s="53"/>
      <c r="D1029" s="53"/>
      <c r="E1029" s="53"/>
      <c r="F1029" s="57"/>
      <c r="G1029" s="57"/>
      <c r="H1029" s="52"/>
      <c r="I1029" s="53"/>
      <c r="J1029" s="53"/>
      <c r="K1029" s="95"/>
      <c r="L1029" s="52"/>
      <c r="M1029" s="52"/>
      <c r="N1029" s="54"/>
      <c r="O1029" s="254" t="str" cm="1">
        <f t="array" ref="O1029">IF(A1029="","",INDEX(근로조건!$A$5:$Y$1048576,MATCH(A1029,근로조건!$A$5:$A$1048576,0)+0,15))</f>
        <v/>
      </c>
      <c r="P1029" s="255" t="str" cm="1">
        <f t="array" ref="P1029">IF(A1029="","",INDEX(근로조건!$A$5:$Y$1048576,MATCH(A1029,근로조건!$A$5:$A$1048576,0)+0,16))</f>
        <v/>
      </c>
      <c r="Q1029" s="256" t="str" cm="1">
        <f t="array" ref="Q1029">IF(A1029="","",INDEX(근로조건!$A$5:$ZZ$1048576,MATCH(A1029,근로조건!$A$5:$A$1048576,0)+0,21))</f>
        <v/>
      </c>
      <c r="R1029" s="61"/>
      <c r="S1029" s="61"/>
      <c r="T1029" s="61"/>
      <c r="U1029" s="61"/>
      <c r="V1029" s="61"/>
      <c r="W1029" s="61"/>
      <c r="X1029" s="61"/>
      <c r="Y1029" s="61"/>
      <c r="Z1029" s="260" t="str">
        <f t="shared" si="48"/>
        <v/>
      </c>
      <c r="AA1029" s="260" t="str">
        <f t="shared" si="49"/>
        <v/>
      </c>
      <c r="AB1029" s="260" t="str" cm="1">
        <f t="array" ref="AB1029">IFERROR(IF(A1029="","",INDEX(근로조건!$A$5:$Z$1048576,MATCH(A1029,근로조건!$A$5:$A$1048576,0)+0,17)-INDEX(근로조건!$A$5:$Z$1048576,MATCH(A1029,근로조건!$A$5:$A$1048576,0)+0,11))*B1029,"")</f>
        <v/>
      </c>
      <c r="AC1029" s="260" t="str">
        <f t="shared" si="50"/>
        <v/>
      </c>
      <c r="AD1029" s="260" t="str" cm="1">
        <f t="array" ref="AD1029">IFERROR(IF(A1029="","",INDEX(근로조건!$A$5:$L$1048576,MATCH(A1029,근로조건!$A$5:$A$1048576,0)+0,12))*B1029,"")</f>
        <v/>
      </c>
      <c r="AE1029" s="261" t="str" cm="1">
        <f t="array" ref="AE1029">IF(A1029="","",INDEX(근로조건!$A$5:$AF$1048576,MATCH(A1029,근로조건!$A$5:$A$1048576,0)+0,13))</f>
        <v/>
      </c>
      <c r="AF1029" s="262" t="str" cm="1">
        <f t="array" ref="AF1029">IF(A1029="","",INDEX(근로조건!$A$5:$AF$1048576,MATCH(A1029,근로조건!$A$5:$A$1048576,0)+0,14))</f>
        <v/>
      </c>
      <c r="AG1029" s="261" t="str" cm="1">
        <f t="array" ref="AG1029">IF(A1029="","",INDEX(근로조건!$A$5:$AF$1048576,MATCH(A1029,근로조건!$A$5:$A$1048576,0)+0,11))</f>
        <v/>
      </c>
      <c r="AH1029" s="261" t="str" cm="1">
        <f t="array" ref="AH1029">IF(A1029="","",INDEX(근로조건!$A$5:$AF$1048576,MATCH(A1029,근로조건!$A$5:$A$1048576,0)+0,19))</f>
        <v/>
      </c>
      <c r="AI1029" s="262" t="str" cm="1">
        <f t="array" ref="AI1029">IF(A1029="","",INDEX(근로조건!$A$5:$AF$1048576,MATCH(A1029,근로조건!$A$5:$A$1048576,0)+0,17))</f>
        <v/>
      </c>
      <c r="AJ1029" s="253"/>
      <c r="AK1029" s="253"/>
      <c r="AL1029" s="253" t="str" cm="1">
        <f t="array" ref="AL1029">IF(A1029="","",INDEX(근로조건!$A$5:$AF$1048576,MATCH(A1029,근로조건!$A$5:$A$1048576,0)+0,20))</f>
        <v/>
      </c>
      <c r="AM1029" s="253"/>
      <c r="AN1029" s="253"/>
      <c r="AO1029" s="253"/>
      <c r="AP1029" s="260"/>
      <c r="AQ1029" s="123"/>
      <c r="AR1029" s="166"/>
      <c r="AS1029" s="267"/>
      <c r="AT1029" s="266"/>
      <c r="AU1029" s="266"/>
      <c r="AV1029" s="266"/>
    </row>
    <row r="1030" spans="1:48" x14ac:dyDescent="0.3">
      <c r="A1030" s="52"/>
      <c r="B1030" s="54"/>
      <c r="C1030" s="53"/>
      <c r="D1030" s="53"/>
      <c r="E1030" s="53"/>
      <c r="F1030" s="57"/>
      <c r="G1030" s="57"/>
      <c r="H1030" s="52"/>
      <c r="I1030" s="53"/>
      <c r="J1030" s="53"/>
      <c r="K1030" s="95"/>
      <c r="L1030" s="52"/>
      <c r="M1030" s="52"/>
      <c r="N1030" s="54"/>
      <c r="O1030" s="254" t="str" cm="1">
        <f t="array" ref="O1030">IF(A1030="","",INDEX(근로조건!$A$5:$Y$1048576,MATCH(A1030,근로조건!$A$5:$A$1048576,0)+0,15))</f>
        <v/>
      </c>
      <c r="P1030" s="255" t="str" cm="1">
        <f t="array" ref="P1030">IF(A1030="","",INDEX(근로조건!$A$5:$Y$1048576,MATCH(A1030,근로조건!$A$5:$A$1048576,0)+0,16))</f>
        <v/>
      </c>
      <c r="Q1030" s="256" t="str" cm="1">
        <f t="array" ref="Q1030">IF(A1030="","",INDEX(근로조건!$A$5:$ZZ$1048576,MATCH(A1030,근로조건!$A$5:$A$1048576,0)+0,21))</f>
        <v/>
      </c>
      <c r="R1030" s="61"/>
      <c r="S1030" s="61"/>
      <c r="T1030" s="61"/>
      <c r="U1030" s="61"/>
      <c r="V1030" s="61"/>
      <c r="W1030" s="61"/>
      <c r="X1030" s="61"/>
      <c r="Y1030" s="61"/>
      <c r="Z1030" s="260" t="str">
        <f t="shared" ref="Z1030:Z1093" si="51">IF(AE1030="","",SUM(AB1030,AD1030))</f>
        <v/>
      </c>
      <c r="AA1030" s="260" t="str">
        <f t="shared" ref="AA1030:AA1093" si="52">IF(AE1030="","",IF(AE1030&gt;=8,8*B1030,AE1030*B1030))</f>
        <v/>
      </c>
      <c r="AB1030" s="260" t="str" cm="1">
        <f t="array" ref="AB1030">IFERROR(IF(A1030="","",INDEX(근로조건!$A$5:$Z$1048576,MATCH(A1030,근로조건!$A$5:$A$1048576,0)+0,17)-INDEX(근로조건!$A$5:$Z$1048576,MATCH(A1030,근로조건!$A$5:$A$1048576,0)+0,11))*B1030,"")</f>
        <v/>
      </c>
      <c r="AC1030" s="260" t="str">
        <f t="shared" ref="AC1030:AC1093" si="53">IFERROR(AD1030/(365/7/12),"")</f>
        <v/>
      </c>
      <c r="AD1030" s="260" t="str" cm="1">
        <f t="array" ref="AD1030">IFERROR(IF(A1030="","",INDEX(근로조건!$A$5:$L$1048576,MATCH(A1030,근로조건!$A$5:$A$1048576,0)+0,12))*B1030,"")</f>
        <v/>
      </c>
      <c r="AE1030" s="261" t="str" cm="1">
        <f t="array" ref="AE1030">IF(A1030="","",INDEX(근로조건!$A$5:$AF$1048576,MATCH(A1030,근로조건!$A$5:$A$1048576,0)+0,13))</f>
        <v/>
      </c>
      <c r="AF1030" s="262" t="str" cm="1">
        <f t="array" ref="AF1030">IF(A1030="","",INDEX(근로조건!$A$5:$AF$1048576,MATCH(A1030,근로조건!$A$5:$A$1048576,0)+0,14))</f>
        <v/>
      </c>
      <c r="AG1030" s="261" t="str" cm="1">
        <f t="array" ref="AG1030">IF(A1030="","",INDEX(근로조건!$A$5:$AF$1048576,MATCH(A1030,근로조건!$A$5:$A$1048576,0)+0,11))</f>
        <v/>
      </c>
      <c r="AH1030" s="261" t="str" cm="1">
        <f t="array" ref="AH1030">IF(A1030="","",INDEX(근로조건!$A$5:$AF$1048576,MATCH(A1030,근로조건!$A$5:$A$1048576,0)+0,19))</f>
        <v/>
      </c>
      <c r="AI1030" s="262" t="str" cm="1">
        <f t="array" ref="AI1030">IF(A1030="","",INDEX(근로조건!$A$5:$AF$1048576,MATCH(A1030,근로조건!$A$5:$A$1048576,0)+0,17))</f>
        <v/>
      </c>
      <c r="AJ1030" s="253"/>
      <c r="AK1030" s="253"/>
      <c r="AL1030" s="253" t="str" cm="1">
        <f t="array" ref="AL1030">IF(A1030="","",INDEX(근로조건!$A$5:$AF$1048576,MATCH(A1030,근로조건!$A$5:$A$1048576,0)+0,20))</f>
        <v/>
      </c>
      <c r="AM1030" s="253"/>
      <c r="AN1030" s="253"/>
      <c r="AO1030" s="253"/>
      <c r="AP1030" s="260"/>
      <c r="AQ1030" s="123"/>
      <c r="AR1030" s="166"/>
      <c r="AS1030" s="267"/>
      <c r="AT1030" s="266"/>
      <c r="AU1030" s="266"/>
      <c r="AV1030" s="266"/>
    </row>
    <row r="1031" spans="1:48" x14ac:dyDescent="0.3">
      <c r="A1031" s="52"/>
      <c r="B1031" s="54"/>
      <c r="C1031" s="53"/>
      <c r="D1031" s="53"/>
      <c r="E1031" s="53"/>
      <c r="F1031" s="57"/>
      <c r="G1031" s="57"/>
      <c r="H1031" s="52"/>
      <c r="I1031" s="53"/>
      <c r="J1031" s="53"/>
      <c r="K1031" s="95"/>
      <c r="L1031" s="52"/>
      <c r="M1031" s="52"/>
      <c r="N1031" s="54"/>
      <c r="O1031" s="254" t="str" cm="1">
        <f t="array" ref="O1031">IF(A1031="","",INDEX(근로조건!$A$5:$Y$1048576,MATCH(A1031,근로조건!$A$5:$A$1048576,0)+0,15))</f>
        <v/>
      </c>
      <c r="P1031" s="255" t="str" cm="1">
        <f t="array" ref="P1031">IF(A1031="","",INDEX(근로조건!$A$5:$Y$1048576,MATCH(A1031,근로조건!$A$5:$A$1048576,0)+0,16))</f>
        <v/>
      </c>
      <c r="Q1031" s="256" t="str" cm="1">
        <f t="array" ref="Q1031">IF(A1031="","",INDEX(근로조건!$A$5:$ZZ$1048576,MATCH(A1031,근로조건!$A$5:$A$1048576,0)+0,21))</f>
        <v/>
      </c>
      <c r="R1031" s="61"/>
      <c r="S1031" s="61"/>
      <c r="T1031" s="61"/>
      <c r="U1031" s="61"/>
      <c r="V1031" s="61"/>
      <c r="W1031" s="61"/>
      <c r="X1031" s="61"/>
      <c r="Y1031" s="61"/>
      <c r="Z1031" s="260" t="str">
        <f t="shared" si="51"/>
        <v/>
      </c>
      <c r="AA1031" s="260" t="str">
        <f t="shared" si="52"/>
        <v/>
      </c>
      <c r="AB1031" s="260" t="str" cm="1">
        <f t="array" ref="AB1031">IFERROR(IF(A1031="","",INDEX(근로조건!$A$5:$Z$1048576,MATCH(A1031,근로조건!$A$5:$A$1048576,0)+0,17)-INDEX(근로조건!$A$5:$Z$1048576,MATCH(A1031,근로조건!$A$5:$A$1048576,0)+0,11))*B1031,"")</f>
        <v/>
      </c>
      <c r="AC1031" s="260" t="str">
        <f t="shared" si="53"/>
        <v/>
      </c>
      <c r="AD1031" s="260" t="str" cm="1">
        <f t="array" ref="AD1031">IFERROR(IF(A1031="","",INDEX(근로조건!$A$5:$L$1048576,MATCH(A1031,근로조건!$A$5:$A$1048576,0)+0,12))*B1031,"")</f>
        <v/>
      </c>
      <c r="AE1031" s="261" t="str" cm="1">
        <f t="array" ref="AE1031">IF(A1031="","",INDEX(근로조건!$A$5:$AF$1048576,MATCH(A1031,근로조건!$A$5:$A$1048576,0)+0,13))</f>
        <v/>
      </c>
      <c r="AF1031" s="262" t="str" cm="1">
        <f t="array" ref="AF1031">IF(A1031="","",INDEX(근로조건!$A$5:$AF$1048576,MATCH(A1031,근로조건!$A$5:$A$1048576,0)+0,14))</f>
        <v/>
      </c>
      <c r="AG1031" s="261" t="str" cm="1">
        <f t="array" ref="AG1031">IF(A1031="","",INDEX(근로조건!$A$5:$AF$1048576,MATCH(A1031,근로조건!$A$5:$A$1048576,0)+0,11))</f>
        <v/>
      </c>
      <c r="AH1031" s="261" t="str" cm="1">
        <f t="array" ref="AH1031">IF(A1031="","",INDEX(근로조건!$A$5:$AF$1048576,MATCH(A1031,근로조건!$A$5:$A$1048576,0)+0,19))</f>
        <v/>
      </c>
      <c r="AI1031" s="262" t="str" cm="1">
        <f t="array" ref="AI1031">IF(A1031="","",INDEX(근로조건!$A$5:$AF$1048576,MATCH(A1031,근로조건!$A$5:$A$1048576,0)+0,17))</f>
        <v/>
      </c>
      <c r="AJ1031" s="253"/>
      <c r="AK1031" s="253"/>
      <c r="AL1031" s="253" t="str" cm="1">
        <f t="array" ref="AL1031">IF(A1031="","",INDEX(근로조건!$A$5:$AF$1048576,MATCH(A1031,근로조건!$A$5:$A$1048576,0)+0,20))</f>
        <v/>
      </c>
      <c r="AM1031" s="253"/>
      <c r="AN1031" s="253"/>
      <c r="AO1031" s="253"/>
      <c r="AP1031" s="260"/>
      <c r="AQ1031" s="123"/>
      <c r="AR1031" s="166"/>
      <c r="AS1031" s="267"/>
      <c r="AT1031" s="266"/>
      <c r="AU1031" s="266"/>
      <c r="AV1031" s="266"/>
    </row>
    <row r="1032" spans="1:48" x14ac:dyDescent="0.3">
      <c r="A1032" s="52"/>
      <c r="B1032" s="54"/>
      <c r="C1032" s="53"/>
      <c r="D1032" s="53"/>
      <c r="E1032" s="53"/>
      <c r="F1032" s="57"/>
      <c r="G1032" s="57"/>
      <c r="H1032" s="52"/>
      <c r="I1032" s="53"/>
      <c r="J1032" s="53"/>
      <c r="K1032" s="95"/>
      <c r="L1032" s="52"/>
      <c r="M1032" s="52"/>
      <c r="N1032" s="54"/>
      <c r="O1032" s="254" t="str" cm="1">
        <f t="array" ref="O1032">IF(A1032="","",INDEX(근로조건!$A$5:$Y$1048576,MATCH(A1032,근로조건!$A$5:$A$1048576,0)+0,15))</f>
        <v/>
      </c>
      <c r="P1032" s="255" t="str" cm="1">
        <f t="array" ref="P1032">IF(A1032="","",INDEX(근로조건!$A$5:$Y$1048576,MATCH(A1032,근로조건!$A$5:$A$1048576,0)+0,16))</f>
        <v/>
      </c>
      <c r="Q1032" s="256" t="str" cm="1">
        <f t="array" ref="Q1032">IF(A1032="","",INDEX(근로조건!$A$5:$ZZ$1048576,MATCH(A1032,근로조건!$A$5:$A$1048576,0)+0,21))</f>
        <v/>
      </c>
      <c r="R1032" s="61"/>
      <c r="S1032" s="61"/>
      <c r="T1032" s="61"/>
      <c r="U1032" s="61"/>
      <c r="V1032" s="61"/>
      <c r="W1032" s="61"/>
      <c r="X1032" s="61"/>
      <c r="Y1032" s="61"/>
      <c r="Z1032" s="260" t="str">
        <f t="shared" si="51"/>
        <v/>
      </c>
      <c r="AA1032" s="260" t="str">
        <f t="shared" si="52"/>
        <v/>
      </c>
      <c r="AB1032" s="260" t="str" cm="1">
        <f t="array" ref="AB1032">IFERROR(IF(A1032="","",INDEX(근로조건!$A$5:$Z$1048576,MATCH(A1032,근로조건!$A$5:$A$1048576,0)+0,17)-INDEX(근로조건!$A$5:$Z$1048576,MATCH(A1032,근로조건!$A$5:$A$1048576,0)+0,11))*B1032,"")</f>
        <v/>
      </c>
      <c r="AC1032" s="260" t="str">
        <f t="shared" si="53"/>
        <v/>
      </c>
      <c r="AD1032" s="260" t="str" cm="1">
        <f t="array" ref="AD1032">IFERROR(IF(A1032="","",INDEX(근로조건!$A$5:$L$1048576,MATCH(A1032,근로조건!$A$5:$A$1048576,0)+0,12))*B1032,"")</f>
        <v/>
      </c>
      <c r="AE1032" s="261" t="str" cm="1">
        <f t="array" ref="AE1032">IF(A1032="","",INDEX(근로조건!$A$5:$AF$1048576,MATCH(A1032,근로조건!$A$5:$A$1048576,0)+0,13))</f>
        <v/>
      </c>
      <c r="AF1032" s="262" t="str" cm="1">
        <f t="array" ref="AF1032">IF(A1032="","",INDEX(근로조건!$A$5:$AF$1048576,MATCH(A1032,근로조건!$A$5:$A$1048576,0)+0,14))</f>
        <v/>
      </c>
      <c r="AG1032" s="261" t="str" cm="1">
        <f t="array" ref="AG1032">IF(A1032="","",INDEX(근로조건!$A$5:$AF$1048576,MATCH(A1032,근로조건!$A$5:$A$1048576,0)+0,11))</f>
        <v/>
      </c>
      <c r="AH1032" s="261" t="str" cm="1">
        <f t="array" ref="AH1032">IF(A1032="","",INDEX(근로조건!$A$5:$AF$1048576,MATCH(A1032,근로조건!$A$5:$A$1048576,0)+0,19))</f>
        <v/>
      </c>
      <c r="AI1032" s="262" t="str" cm="1">
        <f t="array" ref="AI1032">IF(A1032="","",INDEX(근로조건!$A$5:$AF$1048576,MATCH(A1032,근로조건!$A$5:$A$1048576,0)+0,17))</f>
        <v/>
      </c>
      <c r="AJ1032" s="253"/>
      <c r="AK1032" s="253"/>
      <c r="AL1032" s="253" t="str" cm="1">
        <f t="array" ref="AL1032">IF(A1032="","",INDEX(근로조건!$A$5:$AF$1048576,MATCH(A1032,근로조건!$A$5:$A$1048576,0)+0,20))</f>
        <v/>
      </c>
      <c r="AM1032" s="253"/>
      <c r="AN1032" s="253"/>
      <c r="AO1032" s="253"/>
      <c r="AP1032" s="260"/>
      <c r="AQ1032" s="123"/>
      <c r="AR1032" s="166"/>
      <c r="AS1032" s="267"/>
      <c r="AT1032" s="266"/>
      <c r="AU1032" s="266"/>
      <c r="AV1032" s="266"/>
    </row>
    <row r="1033" spans="1:48" x14ac:dyDescent="0.3">
      <c r="A1033" s="52"/>
      <c r="B1033" s="54"/>
      <c r="C1033" s="53"/>
      <c r="D1033" s="53"/>
      <c r="E1033" s="53"/>
      <c r="F1033" s="57"/>
      <c r="G1033" s="57"/>
      <c r="H1033" s="52"/>
      <c r="I1033" s="53"/>
      <c r="J1033" s="53"/>
      <c r="K1033" s="95"/>
      <c r="L1033" s="52"/>
      <c r="M1033" s="52"/>
      <c r="N1033" s="54"/>
      <c r="O1033" s="254" t="str" cm="1">
        <f t="array" ref="O1033">IF(A1033="","",INDEX(근로조건!$A$5:$Y$1048576,MATCH(A1033,근로조건!$A$5:$A$1048576,0)+0,15))</f>
        <v/>
      </c>
      <c r="P1033" s="255" t="str" cm="1">
        <f t="array" ref="P1033">IF(A1033="","",INDEX(근로조건!$A$5:$Y$1048576,MATCH(A1033,근로조건!$A$5:$A$1048576,0)+0,16))</f>
        <v/>
      </c>
      <c r="Q1033" s="256" t="str" cm="1">
        <f t="array" ref="Q1033">IF(A1033="","",INDEX(근로조건!$A$5:$ZZ$1048576,MATCH(A1033,근로조건!$A$5:$A$1048576,0)+0,21))</f>
        <v/>
      </c>
      <c r="R1033" s="61"/>
      <c r="S1033" s="61"/>
      <c r="T1033" s="61"/>
      <c r="U1033" s="61"/>
      <c r="V1033" s="61"/>
      <c r="W1033" s="61"/>
      <c r="X1033" s="61"/>
      <c r="Y1033" s="61"/>
      <c r="Z1033" s="260" t="str">
        <f t="shared" si="51"/>
        <v/>
      </c>
      <c r="AA1033" s="260" t="str">
        <f t="shared" si="52"/>
        <v/>
      </c>
      <c r="AB1033" s="260" t="str" cm="1">
        <f t="array" ref="AB1033">IFERROR(IF(A1033="","",INDEX(근로조건!$A$5:$Z$1048576,MATCH(A1033,근로조건!$A$5:$A$1048576,0)+0,17)-INDEX(근로조건!$A$5:$Z$1048576,MATCH(A1033,근로조건!$A$5:$A$1048576,0)+0,11))*B1033,"")</f>
        <v/>
      </c>
      <c r="AC1033" s="260" t="str">
        <f t="shared" si="53"/>
        <v/>
      </c>
      <c r="AD1033" s="260" t="str" cm="1">
        <f t="array" ref="AD1033">IFERROR(IF(A1033="","",INDEX(근로조건!$A$5:$L$1048576,MATCH(A1033,근로조건!$A$5:$A$1048576,0)+0,12))*B1033,"")</f>
        <v/>
      </c>
      <c r="AE1033" s="261" t="str" cm="1">
        <f t="array" ref="AE1033">IF(A1033="","",INDEX(근로조건!$A$5:$AF$1048576,MATCH(A1033,근로조건!$A$5:$A$1048576,0)+0,13))</f>
        <v/>
      </c>
      <c r="AF1033" s="262" t="str" cm="1">
        <f t="array" ref="AF1033">IF(A1033="","",INDEX(근로조건!$A$5:$AF$1048576,MATCH(A1033,근로조건!$A$5:$A$1048576,0)+0,14))</f>
        <v/>
      </c>
      <c r="AG1033" s="261" t="str" cm="1">
        <f t="array" ref="AG1033">IF(A1033="","",INDEX(근로조건!$A$5:$AF$1048576,MATCH(A1033,근로조건!$A$5:$A$1048576,0)+0,11))</f>
        <v/>
      </c>
      <c r="AH1033" s="261" t="str" cm="1">
        <f t="array" ref="AH1033">IF(A1033="","",INDEX(근로조건!$A$5:$AF$1048576,MATCH(A1033,근로조건!$A$5:$A$1048576,0)+0,19))</f>
        <v/>
      </c>
      <c r="AI1033" s="262" t="str" cm="1">
        <f t="array" ref="AI1033">IF(A1033="","",INDEX(근로조건!$A$5:$AF$1048576,MATCH(A1033,근로조건!$A$5:$A$1048576,0)+0,17))</f>
        <v/>
      </c>
      <c r="AJ1033" s="253"/>
      <c r="AK1033" s="253"/>
      <c r="AL1033" s="253" t="str" cm="1">
        <f t="array" ref="AL1033">IF(A1033="","",INDEX(근로조건!$A$5:$AF$1048576,MATCH(A1033,근로조건!$A$5:$A$1048576,0)+0,20))</f>
        <v/>
      </c>
      <c r="AM1033" s="253"/>
      <c r="AN1033" s="253"/>
      <c r="AO1033" s="253"/>
      <c r="AP1033" s="260"/>
      <c r="AQ1033" s="123"/>
      <c r="AR1033" s="166"/>
      <c r="AS1033" s="267"/>
      <c r="AT1033" s="266"/>
      <c r="AU1033" s="266"/>
      <c r="AV1033" s="266"/>
    </row>
    <row r="1034" spans="1:48" x14ac:dyDescent="0.3">
      <c r="A1034" s="52"/>
      <c r="B1034" s="54"/>
      <c r="C1034" s="53"/>
      <c r="D1034" s="53"/>
      <c r="E1034" s="53"/>
      <c r="F1034" s="57"/>
      <c r="G1034" s="57"/>
      <c r="H1034" s="52"/>
      <c r="I1034" s="53"/>
      <c r="J1034" s="53"/>
      <c r="K1034" s="95"/>
      <c r="L1034" s="52"/>
      <c r="M1034" s="52"/>
      <c r="N1034" s="54"/>
      <c r="O1034" s="254" t="str" cm="1">
        <f t="array" ref="O1034">IF(A1034="","",INDEX(근로조건!$A$5:$Y$1048576,MATCH(A1034,근로조건!$A$5:$A$1048576,0)+0,15))</f>
        <v/>
      </c>
      <c r="P1034" s="255" t="str" cm="1">
        <f t="array" ref="P1034">IF(A1034="","",INDEX(근로조건!$A$5:$Y$1048576,MATCH(A1034,근로조건!$A$5:$A$1048576,0)+0,16))</f>
        <v/>
      </c>
      <c r="Q1034" s="256" t="str" cm="1">
        <f t="array" ref="Q1034">IF(A1034="","",INDEX(근로조건!$A$5:$ZZ$1048576,MATCH(A1034,근로조건!$A$5:$A$1048576,0)+0,21))</f>
        <v/>
      </c>
      <c r="R1034" s="61"/>
      <c r="S1034" s="61"/>
      <c r="T1034" s="61"/>
      <c r="U1034" s="61"/>
      <c r="V1034" s="61"/>
      <c r="W1034" s="61"/>
      <c r="X1034" s="61"/>
      <c r="Y1034" s="61"/>
      <c r="Z1034" s="260" t="str">
        <f t="shared" si="51"/>
        <v/>
      </c>
      <c r="AA1034" s="260" t="str">
        <f t="shared" si="52"/>
        <v/>
      </c>
      <c r="AB1034" s="260" t="str" cm="1">
        <f t="array" ref="AB1034">IFERROR(IF(A1034="","",INDEX(근로조건!$A$5:$Z$1048576,MATCH(A1034,근로조건!$A$5:$A$1048576,0)+0,17)-INDEX(근로조건!$A$5:$Z$1048576,MATCH(A1034,근로조건!$A$5:$A$1048576,0)+0,11))*B1034,"")</f>
        <v/>
      </c>
      <c r="AC1034" s="260" t="str">
        <f t="shared" si="53"/>
        <v/>
      </c>
      <c r="AD1034" s="260" t="str" cm="1">
        <f t="array" ref="AD1034">IFERROR(IF(A1034="","",INDEX(근로조건!$A$5:$L$1048576,MATCH(A1034,근로조건!$A$5:$A$1048576,0)+0,12))*B1034,"")</f>
        <v/>
      </c>
      <c r="AE1034" s="261" t="str" cm="1">
        <f t="array" ref="AE1034">IF(A1034="","",INDEX(근로조건!$A$5:$AF$1048576,MATCH(A1034,근로조건!$A$5:$A$1048576,0)+0,13))</f>
        <v/>
      </c>
      <c r="AF1034" s="262" t="str" cm="1">
        <f t="array" ref="AF1034">IF(A1034="","",INDEX(근로조건!$A$5:$AF$1048576,MATCH(A1034,근로조건!$A$5:$A$1048576,0)+0,14))</f>
        <v/>
      </c>
      <c r="AG1034" s="261" t="str" cm="1">
        <f t="array" ref="AG1034">IF(A1034="","",INDEX(근로조건!$A$5:$AF$1048576,MATCH(A1034,근로조건!$A$5:$A$1048576,0)+0,11))</f>
        <v/>
      </c>
      <c r="AH1034" s="261" t="str" cm="1">
        <f t="array" ref="AH1034">IF(A1034="","",INDEX(근로조건!$A$5:$AF$1048576,MATCH(A1034,근로조건!$A$5:$A$1048576,0)+0,19))</f>
        <v/>
      </c>
      <c r="AI1034" s="262" t="str" cm="1">
        <f t="array" ref="AI1034">IF(A1034="","",INDEX(근로조건!$A$5:$AF$1048576,MATCH(A1034,근로조건!$A$5:$A$1048576,0)+0,17))</f>
        <v/>
      </c>
      <c r="AJ1034" s="253"/>
      <c r="AK1034" s="253"/>
      <c r="AL1034" s="253" t="str" cm="1">
        <f t="array" ref="AL1034">IF(A1034="","",INDEX(근로조건!$A$5:$AF$1048576,MATCH(A1034,근로조건!$A$5:$A$1048576,0)+0,20))</f>
        <v/>
      </c>
      <c r="AM1034" s="253"/>
      <c r="AN1034" s="253"/>
      <c r="AO1034" s="253"/>
      <c r="AP1034" s="260"/>
      <c r="AQ1034" s="123"/>
      <c r="AR1034" s="166"/>
      <c r="AS1034" s="267"/>
      <c r="AT1034" s="266"/>
      <c r="AU1034" s="266"/>
      <c r="AV1034" s="266"/>
    </row>
    <row r="1035" spans="1:48" x14ac:dyDescent="0.3">
      <c r="A1035" s="52"/>
      <c r="B1035" s="54"/>
      <c r="C1035" s="53"/>
      <c r="D1035" s="53"/>
      <c r="E1035" s="53"/>
      <c r="F1035" s="57"/>
      <c r="G1035" s="57"/>
      <c r="H1035" s="52"/>
      <c r="I1035" s="53"/>
      <c r="J1035" s="53"/>
      <c r="K1035" s="95"/>
      <c r="L1035" s="52"/>
      <c r="M1035" s="52"/>
      <c r="N1035" s="54"/>
      <c r="O1035" s="254" t="str" cm="1">
        <f t="array" ref="O1035">IF(A1035="","",INDEX(근로조건!$A$5:$Y$1048576,MATCH(A1035,근로조건!$A$5:$A$1048576,0)+0,15))</f>
        <v/>
      </c>
      <c r="P1035" s="255" t="str" cm="1">
        <f t="array" ref="P1035">IF(A1035="","",INDEX(근로조건!$A$5:$Y$1048576,MATCH(A1035,근로조건!$A$5:$A$1048576,0)+0,16))</f>
        <v/>
      </c>
      <c r="Q1035" s="256" t="str" cm="1">
        <f t="array" ref="Q1035">IF(A1035="","",INDEX(근로조건!$A$5:$ZZ$1048576,MATCH(A1035,근로조건!$A$5:$A$1048576,0)+0,21))</f>
        <v/>
      </c>
      <c r="R1035" s="61"/>
      <c r="S1035" s="61"/>
      <c r="T1035" s="61"/>
      <c r="U1035" s="61"/>
      <c r="V1035" s="61"/>
      <c r="W1035" s="61"/>
      <c r="X1035" s="61"/>
      <c r="Y1035" s="61"/>
      <c r="Z1035" s="260" t="str">
        <f t="shared" si="51"/>
        <v/>
      </c>
      <c r="AA1035" s="260" t="str">
        <f t="shared" si="52"/>
        <v/>
      </c>
      <c r="AB1035" s="260" t="str" cm="1">
        <f t="array" ref="AB1035">IFERROR(IF(A1035="","",INDEX(근로조건!$A$5:$Z$1048576,MATCH(A1035,근로조건!$A$5:$A$1048576,0)+0,17)-INDEX(근로조건!$A$5:$Z$1048576,MATCH(A1035,근로조건!$A$5:$A$1048576,0)+0,11))*B1035,"")</f>
        <v/>
      </c>
      <c r="AC1035" s="260" t="str">
        <f t="shared" si="53"/>
        <v/>
      </c>
      <c r="AD1035" s="260" t="str" cm="1">
        <f t="array" ref="AD1035">IFERROR(IF(A1035="","",INDEX(근로조건!$A$5:$L$1048576,MATCH(A1035,근로조건!$A$5:$A$1048576,0)+0,12))*B1035,"")</f>
        <v/>
      </c>
      <c r="AE1035" s="261" t="str" cm="1">
        <f t="array" ref="AE1035">IF(A1035="","",INDEX(근로조건!$A$5:$AF$1048576,MATCH(A1035,근로조건!$A$5:$A$1048576,0)+0,13))</f>
        <v/>
      </c>
      <c r="AF1035" s="262" t="str" cm="1">
        <f t="array" ref="AF1035">IF(A1035="","",INDEX(근로조건!$A$5:$AF$1048576,MATCH(A1035,근로조건!$A$5:$A$1048576,0)+0,14))</f>
        <v/>
      </c>
      <c r="AG1035" s="261" t="str" cm="1">
        <f t="array" ref="AG1035">IF(A1035="","",INDEX(근로조건!$A$5:$AF$1048576,MATCH(A1035,근로조건!$A$5:$A$1048576,0)+0,11))</f>
        <v/>
      </c>
      <c r="AH1035" s="261" t="str" cm="1">
        <f t="array" ref="AH1035">IF(A1035="","",INDEX(근로조건!$A$5:$AF$1048576,MATCH(A1035,근로조건!$A$5:$A$1048576,0)+0,19))</f>
        <v/>
      </c>
      <c r="AI1035" s="262" t="str" cm="1">
        <f t="array" ref="AI1035">IF(A1035="","",INDEX(근로조건!$A$5:$AF$1048576,MATCH(A1035,근로조건!$A$5:$A$1048576,0)+0,17))</f>
        <v/>
      </c>
      <c r="AJ1035" s="253"/>
      <c r="AK1035" s="253"/>
      <c r="AL1035" s="253" t="str" cm="1">
        <f t="array" ref="AL1035">IF(A1035="","",INDEX(근로조건!$A$5:$AF$1048576,MATCH(A1035,근로조건!$A$5:$A$1048576,0)+0,20))</f>
        <v/>
      </c>
      <c r="AM1035" s="253"/>
      <c r="AN1035" s="253"/>
      <c r="AO1035" s="253"/>
      <c r="AP1035" s="260"/>
      <c r="AQ1035" s="123"/>
      <c r="AR1035" s="166"/>
      <c r="AS1035" s="267"/>
      <c r="AT1035" s="266"/>
      <c r="AU1035" s="266"/>
      <c r="AV1035" s="266"/>
    </row>
    <row r="1036" spans="1:48" x14ac:dyDescent="0.3">
      <c r="A1036" s="52"/>
      <c r="B1036" s="54"/>
      <c r="C1036" s="53"/>
      <c r="D1036" s="53"/>
      <c r="E1036" s="53"/>
      <c r="F1036" s="57"/>
      <c r="G1036" s="57"/>
      <c r="H1036" s="52"/>
      <c r="I1036" s="53"/>
      <c r="J1036" s="53"/>
      <c r="K1036" s="95"/>
      <c r="L1036" s="52"/>
      <c r="M1036" s="52"/>
      <c r="N1036" s="54"/>
      <c r="O1036" s="254" t="str" cm="1">
        <f t="array" ref="O1036">IF(A1036="","",INDEX(근로조건!$A$5:$Y$1048576,MATCH(A1036,근로조건!$A$5:$A$1048576,0)+0,15))</f>
        <v/>
      </c>
      <c r="P1036" s="255" t="str" cm="1">
        <f t="array" ref="P1036">IF(A1036="","",INDEX(근로조건!$A$5:$Y$1048576,MATCH(A1036,근로조건!$A$5:$A$1048576,0)+0,16))</f>
        <v/>
      </c>
      <c r="Q1036" s="256" t="str" cm="1">
        <f t="array" ref="Q1036">IF(A1036="","",INDEX(근로조건!$A$5:$ZZ$1048576,MATCH(A1036,근로조건!$A$5:$A$1048576,0)+0,21))</f>
        <v/>
      </c>
      <c r="R1036" s="61"/>
      <c r="S1036" s="61"/>
      <c r="T1036" s="61"/>
      <c r="U1036" s="61"/>
      <c r="V1036" s="61"/>
      <c r="W1036" s="61"/>
      <c r="X1036" s="61"/>
      <c r="Y1036" s="61"/>
      <c r="Z1036" s="260" t="str">
        <f t="shared" si="51"/>
        <v/>
      </c>
      <c r="AA1036" s="260" t="str">
        <f t="shared" si="52"/>
        <v/>
      </c>
      <c r="AB1036" s="260" t="str" cm="1">
        <f t="array" ref="AB1036">IFERROR(IF(A1036="","",INDEX(근로조건!$A$5:$Z$1048576,MATCH(A1036,근로조건!$A$5:$A$1048576,0)+0,17)-INDEX(근로조건!$A$5:$Z$1048576,MATCH(A1036,근로조건!$A$5:$A$1048576,0)+0,11))*B1036,"")</f>
        <v/>
      </c>
      <c r="AC1036" s="260" t="str">
        <f t="shared" si="53"/>
        <v/>
      </c>
      <c r="AD1036" s="260" t="str" cm="1">
        <f t="array" ref="AD1036">IFERROR(IF(A1036="","",INDEX(근로조건!$A$5:$L$1048576,MATCH(A1036,근로조건!$A$5:$A$1048576,0)+0,12))*B1036,"")</f>
        <v/>
      </c>
      <c r="AE1036" s="261" t="str" cm="1">
        <f t="array" ref="AE1036">IF(A1036="","",INDEX(근로조건!$A$5:$AF$1048576,MATCH(A1036,근로조건!$A$5:$A$1048576,0)+0,13))</f>
        <v/>
      </c>
      <c r="AF1036" s="262" t="str" cm="1">
        <f t="array" ref="AF1036">IF(A1036="","",INDEX(근로조건!$A$5:$AF$1048576,MATCH(A1036,근로조건!$A$5:$A$1048576,0)+0,14))</f>
        <v/>
      </c>
      <c r="AG1036" s="261" t="str" cm="1">
        <f t="array" ref="AG1036">IF(A1036="","",INDEX(근로조건!$A$5:$AF$1048576,MATCH(A1036,근로조건!$A$5:$A$1048576,0)+0,11))</f>
        <v/>
      </c>
      <c r="AH1036" s="261" t="str" cm="1">
        <f t="array" ref="AH1036">IF(A1036="","",INDEX(근로조건!$A$5:$AF$1048576,MATCH(A1036,근로조건!$A$5:$A$1048576,0)+0,19))</f>
        <v/>
      </c>
      <c r="AI1036" s="262" t="str" cm="1">
        <f t="array" ref="AI1036">IF(A1036="","",INDEX(근로조건!$A$5:$AF$1048576,MATCH(A1036,근로조건!$A$5:$A$1048576,0)+0,17))</f>
        <v/>
      </c>
      <c r="AJ1036" s="253"/>
      <c r="AK1036" s="253"/>
      <c r="AL1036" s="253" t="str" cm="1">
        <f t="array" ref="AL1036">IF(A1036="","",INDEX(근로조건!$A$5:$AF$1048576,MATCH(A1036,근로조건!$A$5:$A$1048576,0)+0,20))</f>
        <v/>
      </c>
      <c r="AM1036" s="253"/>
      <c r="AN1036" s="253"/>
      <c r="AO1036" s="253"/>
      <c r="AP1036" s="260"/>
      <c r="AQ1036" s="123"/>
      <c r="AR1036" s="166"/>
      <c r="AS1036" s="267"/>
      <c r="AT1036" s="266"/>
      <c r="AU1036" s="266"/>
      <c r="AV1036" s="266"/>
    </row>
    <row r="1037" spans="1:48" x14ac:dyDescent="0.3">
      <c r="A1037" s="52"/>
      <c r="B1037" s="54"/>
      <c r="C1037" s="53"/>
      <c r="D1037" s="53"/>
      <c r="E1037" s="53"/>
      <c r="F1037" s="57"/>
      <c r="G1037" s="57"/>
      <c r="H1037" s="52"/>
      <c r="I1037" s="53"/>
      <c r="J1037" s="53"/>
      <c r="K1037" s="95"/>
      <c r="L1037" s="52"/>
      <c r="M1037" s="52"/>
      <c r="N1037" s="54"/>
      <c r="O1037" s="254" t="str" cm="1">
        <f t="array" ref="O1037">IF(A1037="","",INDEX(근로조건!$A$5:$Y$1048576,MATCH(A1037,근로조건!$A$5:$A$1048576,0)+0,15))</f>
        <v/>
      </c>
      <c r="P1037" s="255" t="str" cm="1">
        <f t="array" ref="P1037">IF(A1037="","",INDEX(근로조건!$A$5:$Y$1048576,MATCH(A1037,근로조건!$A$5:$A$1048576,0)+0,16))</f>
        <v/>
      </c>
      <c r="Q1037" s="256" t="str" cm="1">
        <f t="array" ref="Q1037">IF(A1037="","",INDEX(근로조건!$A$5:$ZZ$1048576,MATCH(A1037,근로조건!$A$5:$A$1048576,0)+0,21))</f>
        <v/>
      </c>
      <c r="R1037" s="61"/>
      <c r="S1037" s="61"/>
      <c r="T1037" s="61"/>
      <c r="U1037" s="61"/>
      <c r="V1037" s="61"/>
      <c r="W1037" s="61"/>
      <c r="X1037" s="61"/>
      <c r="Y1037" s="61"/>
      <c r="Z1037" s="260" t="str">
        <f t="shared" si="51"/>
        <v/>
      </c>
      <c r="AA1037" s="260" t="str">
        <f t="shared" si="52"/>
        <v/>
      </c>
      <c r="AB1037" s="260" t="str" cm="1">
        <f t="array" ref="AB1037">IFERROR(IF(A1037="","",INDEX(근로조건!$A$5:$Z$1048576,MATCH(A1037,근로조건!$A$5:$A$1048576,0)+0,17)-INDEX(근로조건!$A$5:$Z$1048576,MATCH(A1037,근로조건!$A$5:$A$1048576,0)+0,11))*B1037,"")</f>
        <v/>
      </c>
      <c r="AC1037" s="260" t="str">
        <f t="shared" si="53"/>
        <v/>
      </c>
      <c r="AD1037" s="260" t="str" cm="1">
        <f t="array" ref="AD1037">IFERROR(IF(A1037="","",INDEX(근로조건!$A$5:$L$1048576,MATCH(A1037,근로조건!$A$5:$A$1048576,0)+0,12))*B1037,"")</f>
        <v/>
      </c>
      <c r="AE1037" s="261" t="str" cm="1">
        <f t="array" ref="AE1037">IF(A1037="","",INDEX(근로조건!$A$5:$AF$1048576,MATCH(A1037,근로조건!$A$5:$A$1048576,0)+0,13))</f>
        <v/>
      </c>
      <c r="AF1037" s="262" t="str" cm="1">
        <f t="array" ref="AF1037">IF(A1037="","",INDEX(근로조건!$A$5:$AF$1048576,MATCH(A1037,근로조건!$A$5:$A$1048576,0)+0,14))</f>
        <v/>
      </c>
      <c r="AG1037" s="261" t="str" cm="1">
        <f t="array" ref="AG1037">IF(A1037="","",INDEX(근로조건!$A$5:$AF$1048576,MATCH(A1037,근로조건!$A$5:$A$1048576,0)+0,11))</f>
        <v/>
      </c>
      <c r="AH1037" s="261" t="str" cm="1">
        <f t="array" ref="AH1037">IF(A1037="","",INDEX(근로조건!$A$5:$AF$1048576,MATCH(A1037,근로조건!$A$5:$A$1048576,0)+0,19))</f>
        <v/>
      </c>
      <c r="AI1037" s="262" t="str" cm="1">
        <f t="array" ref="AI1037">IF(A1037="","",INDEX(근로조건!$A$5:$AF$1048576,MATCH(A1037,근로조건!$A$5:$A$1048576,0)+0,17))</f>
        <v/>
      </c>
      <c r="AJ1037" s="253"/>
      <c r="AK1037" s="253"/>
      <c r="AL1037" s="253" t="str" cm="1">
        <f t="array" ref="AL1037">IF(A1037="","",INDEX(근로조건!$A$5:$AF$1048576,MATCH(A1037,근로조건!$A$5:$A$1048576,0)+0,20))</f>
        <v/>
      </c>
      <c r="AM1037" s="253"/>
      <c r="AN1037" s="253"/>
      <c r="AO1037" s="253"/>
      <c r="AP1037" s="260"/>
      <c r="AQ1037" s="123"/>
      <c r="AR1037" s="166"/>
      <c r="AS1037" s="267"/>
      <c r="AT1037" s="266"/>
      <c r="AU1037" s="266"/>
      <c r="AV1037" s="266"/>
    </row>
    <row r="1038" spans="1:48" x14ac:dyDescent="0.3">
      <c r="A1038" s="52"/>
      <c r="B1038" s="54"/>
      <c r="C1038" s="53"/>
      <c r="D1038" s="53"/>
      <c r="E1038" s="53"/>
      <c r="F1038" s="57"/>
      <c r="G1038" s="57"/>
      <c r="H1038" s="52"/>
      <c r="I1038" s="53"/>
      <c r="J1038" s="53"/>
      <c r="K1038" s="95"/>
      <c r="L1038" s="52"/>
      <c r="M1038" s="52"/>
      <c r="N1038" s="54"/>
      <c r="O1038" s="254" t="str" cm="1">
        <f t="array" ref="O1038">IF(A1038="","",INDEX(근로조건!$A$5:$Y$1048576,MATCH(A1038,근로조건!$A$5:$A$1048576,0)+0,15))</f>
        <v/>
      </c>
      <c r="P1038" s="255" t="str" cm="1">
        <f t="array" ref="P1038">IF(A1038="","",INDEX(근로조건!$A$5:$Y$1048576,MATCH(A1038,근로조건!$A$5:$A$1048576,0)+0,16))</f>
        <v/>
      </c>
      <c r="Q1038" s="256" t="str" cm="1">
        <f t="array" ref="Q1038">IF(A1038="","",INDEX(근로조건!$A$5:$ZZ$1048576,MATCH(A1038,근로조건!$A$5:$A$1048576,0)+0,21))</f>
        <v/>
      </c>
      <c r="R1038" s="61"/>
      <c r="S1038" s="61"/>
      <c r="T1038" s="61"/>
      <c r="U1038" s="61"/>
      <c r="V1038" s="61"/>
      <c r="W1038" s="61"/>
      <c r="X1038" s="61"/>
      <c r="Y1038" s="61"/>
      <c r="Z1038" s="260" t="str">
        <f t="shared" si="51"/>
        <v/>
      </c>
      <c r="AA1038" s="260" t="str">
        <f t="shared" si="52"/>
        <v/>
      </c>
      <c r="AB1038" s="260" t="str" cm="1">
        <f t="array" ref="AB1038">IFERROR(IF(A1038="","",INDEX(근로조건!$A$5:$Z$1048576,MATCH(A1038,근로조건!$A$5:$A$1048576,0)+0,17)-INDEX(근로조건!$A$5:$Z$1048576,MATCH(A1038,근로조건!$A$5:$A$1048576,0)+0,11))*B1038,"")</f>
        <v/>
      </c>
      <c r="AC1038" s="260" t="str">
        <f t="shared" si="53"/>
        <v/>
      </c>
      <c r="AD1038" s="260" t="str" cm="1">
        <f t="array" ref="AD1038">IFERROR(IF(A1038="","",INDEX(근로조건!$A$5:$L$1048576,MATCH(A1038,근로조건!$A$5:$A$1048576,0)+0,12))*B1038,"")</f>
        <v/>
      </c>
      <c r="AE1038" s="261" t="str" cm="1">
        <f t="array" ref="AE1038">IF(A1038="","",INDEX(근로조건!$A$5:$AF$1048576,MATCH(A1038,근로조건!$A$5:$A$1048576,0)+0,13))</f>
        <v/>
      </c>
      <c r="AF1038" s="262" t="str" cm="1">
        <f t="array" ref="AF1038">IF(A1038="","",INDEX(근로조건!$A$5:$AF$1048576,MATCH(A1038,근로조건!$A$5:$A$1048576,0)+0,14))</f>
        <v/>
      </c>
      <c r="AG1038" s="261" t="str" cm="1">
        <f t="array" ref="AG1038">IF(A1038="","",INDEX(근로조건!$A$5:$AF$1048576,MATCH(A1038,근로조건!$A$5:$A$1048576,0)+0,11))</f>
        <v/>
      </c>
      <c r="AH1038" s="261" t="str" cm="1">
        <f t="array" ref="AH1038">IF(A1038="","",INDEX(근로조건!$A$5:$AF$1048576,MATCH(A1038,근로조건!$A$5:$A$1048576,0)+0,19))</f>
        <v/>
      </c>
      <c r="AI1038" s="262" t="str" cm="1">
        <f t="array" ref="AI1038">IF(A1038="","",INDEX(근로조건!$A$5:$AF$1048576,MATCH(A1038,근로조건!$A$5:$A$1048576,0)+0,17))</f>
        <v/>
      </c>
      <c r="AJ1038" s="253"/>
      <c r="AK1038" s="253"/>
      <c r="AL1038" s="253" t="str" cm="1">
        <f t="array" ref="AL1038">IF(A1038="","",INDEX(근로조건!$A$5:$AF$1048576,MATCH(A1038,근로조건!$A$5:$A$1048576,0)+0,20))</f>
        <v/>
      </c>
      <c r="AM1038" s="253"/>
      <c r="AN1038" s="253"/>
      <c r="AO1038" s="253"/>
      <c r="AP1038" s="260"/>
      <c r="AQ1038" s="123"/>
      <c r="AR1038" s="166"/>
      <c r="AS1038" s="267"/>
      <c r="AT1038" s="266"/>
      <c r="AU1038" s="266"/>
      <c r="AV1038" s="266"/>
    </row>
    <row r="1039" spans="1:48" x14ac:dyDescent="0.3">
      <c r="A1039" s="52"/>
      <c r="B1039" s="54"/>
      <c r="C1039" s="53"/>
      <c r="D1039" s="53"/>
      <c r="E1039" s="53"/>
      <c r="F1039" s="57"/>
      <c r="G1039" s="57"/>
      <c r="H1039" s="52"/>
      <c r="I1039" s="53"/>
      <c r="J1039" s="53"/>
      <c r="K1039" s="95"/>
      <c r="L1039" s="52"/>
      <c r="M1039" s="52"/>
      <c r="N1039" s="54"/>
      <c r="O1039" s="254" t="str" cm="1">
        <f t="array" ref="O1039">IF(A1039="","",INDEX(근로조건!$A$5:$Y$1048576,MATCH(A1039,근로조건!$A$5:$A$1048576,0)+0,15))</f>
        <v/>
      </c>
      <c r="P1039" s="255" t="str" cm="1">
        <f t="array" ref="P1039">IF(A1039="","",INDEX(근로조건!$A$5:$Y$1048576,MATCH(A1039,근로조건!$A$5:$A$1048576,0)+0,16))</f>
        <v/>
      </c>
      <c r="Q1039" s="256" t="str" cm="1">
        <f t="array" ref="Q1039">IF(A1039="","",INDEX(근로조건!$A$5:$ZZ$1048576,MATCH(A1039,근로조건!$A$5:$A$1048576,0)+0,21))</f>
        <v/>
      </c>
      <c r="R1039" s="61"/>
      <c r="S1039" s="61"/>
      <c r="T1039" s="61"/>
      <c r="U1039" s="61"/>
      <c r="V1039" s="61"/>
      <c r="W1039" s="61"/>
      <c r="X1039" s="61"/>
      <c r="Y1039" s="61"/>
      <c r="Z1039" s="260" t="str">
        <f t="shared" si="51"/>
        <v/>
      </c>
      <c r="AA1039" s="260" t="str">
        <f t="shared" si="52"/>
        <v/>
      </c>
      <c r="AB1039" s="260" t="str" cm="1">
        <f t="array" ref="AB1039">IFERROR(IF(A1039="","",INDEX(근로조건!$A$5:$Z$1048576,MATCH(A1039,근로조건!$A$5:$A$1048576,0)+0,17)-INDEX(근로조건!$A$5:$Z$1048576,MATCH(A1039,근로조건!$A$5:$A$1048576,0)+0,11))*B1039,"")</f>
        <v/>
      </c>
      <c r="AC1039" s="260" t="str">
        <f t="shared" si="53"/>
        <v/>
      </c>
      <c r="AD1039" s="260" t="str" cm="1">
        <f t="array" ref="AD1039">IFERROR(IF(A1039="","",INDEX(근로조건!$A$5:$L$1048576,MATCH(A1039,근로조건!$A$5:$A$1048576,0)+0,12))*B1039,"")</f>
        <v/>
      </c>
      <c r="AE1039" s="261" t="str" cm="1">
        <f t="array" ref="AE1039">IF(A1039="","",INDEX(근로조건!$A$5:$AF$1048576,MATCH(A1039,근로조건!$A$5:$A$1048576,0)+0,13))</f>
        <v/>
      </c>
      <c r="AF1039" s="262" t="str" cm="1">
        <f t="array" ref="AF1039">IF(A1039="","",INDEX(근로조건!$A$5:$AF$1048576,MATCH(A1039,근로조건!$A$5:$A$1048576,0)+0,14))</f>
        <v/>
      </c>
      <c r="AG1039" s="261" t="str" cm="1">
        <f t="array" ref="AG1039">IF(A1039="","",INDEX(근로조건!$A$5:$AF$1048576,MATCH(A1039,근로조건!$A$5:$A$1048576,0)+0,11))</f>
        <v/>
      </c>
      <c r="AH1039" s="261" t="str" cm="1">
        <f t="array" ref="AH1039">IF(A1039="","",INDEX(근로조건!$A$5:$AF$1048576,MATCH(A1039,근로조건!$A$5:$A$1048576,0)+0,19))</f>
        <v/>
      </c>
      <c r="AI1039" s="262" t="str" cm="1">
        <f t="array" ref="AI1039">IF(A1039="","",INDEX(근로조건!$A$5:$AF$1048576,MATCH(A1039,근로조건!$A$5:$A$1048576,0)+0,17))</f>
        <v/>
      </c>
      <c r="AJ1039" s="253"/>
      <c r="AK1039" s="253"/>
      <c r="AL1039" s="253" t="str" cm="1">
        <f t="array" ref="AL1039">IF(A1039="","",INDEX(근로조건!$A$5:$AF$1048576,MATCH(A1039,근로조건!$A$5:$A$1048576,0)+0,20))</f>
        <v/>
      </c>
      <c r="AM1039" s="253"/>
      <c r="AN1039" s="253"/>
      <c r="AO1039" s="253"/>
      <c r="AP1039" s="260"/>
      <c r="AQ1039" s="123"/>
      <c r="AR1039" s="166"/>
      <c r="AS1039" s="267"/>
      <c r="AT1039" s="266"/>
      <c r="AU1039" s="266"/>
      <c r="AV1039" s="266"/>
    </row>
    <row r="1040" spans="1:48" x14ac:dyDescent="0.3">
      <c r="A1040" s="52"/>
      <c r="B1040" s="54"/>
      <c r="C1040" s="53"/>
      <c r="D1040" s="53"/>
      <c r="E1040" s="53"/>
      <c r="F1040" s="57"/>
      <c r="G1040" s="57"/>
      <c r="H1040" s="52"/>
      <c r="I1040" s="53"/>
      <c r="J1040" s="53"/>
      <c r="K1040" s="95"/>
      <c r="L1040" s="52"/>
      <c r="M1040" s="52"/>
      <c r="N1040" s="54"/>
      <c r="O1040" s="254" t="str" cm="1">
        <f t="array" ref="O1040">IF(A1040="","",INDEX(근로조건!$A$5:$Y$1048576,MATCH(A1040,근로조건!$A$5:$A$1048576,0)+0,15))</f>
        <v/>
      </c>
      <c r="P1040" s="255" t="str" cm="1">
        <f t="array" ref="P1040">IF(A1040="","",INDEX(근로조건!$A$5:$Y$1048576,MATCH(A1040,근로조건!$A$5:$A$1048576,0)+0,16))</f>
        <v/>
      </c>
      <c r="Q1040" s="256" t="str" cm="1">
        <f t="array" ref="Q1040">IF(A1040="","",INDEX(근로조건!$A$5:$ZZ$1048576,MATCH(A1040,근로조건!$A$5:$A$1048576,0)+0,21))</f>
        <v/>
      </c>
      <c r="R1040" s="61"/>
      <c r="S1040" s="61"/>
      <c r="T1040" s="61"/>
      <c r="U1040" s="61"/>
      <c r="V1040" s="61"/>
      <c r="W1040" s="61"/>
      <c r="X1040" s="61"/>
      <c r="Y1040" s="61"/>
      <c r="Z1040" s="260" t="str">
        <f t="shared" si="51"/>
        <v/>
      </c>
      <c r="AA1040" s="260" t="str">
        <f t="shared" si="52"/>
        <v/>
      </c>
      <c r="AB1040" s="260" t="str" cm="1">
        <f t="array" ref="AB1040">IFERROR(IF(A1040="","",INDEX(근로조건!$A$5:$Z$1048576,MATCH(A1040,근로조건!$A$5:$A$1048576,0)+0,17)-INDEX(근로조건!$A$5:$Z$1048576,MATCH(A1040,근로조건!$A$5:$A$1048576,0)+0,11))*B1040,"")</f>
        <v/>
      </c>
      <c r="AC1040" s="260" t="str">
        <f t="shared" si="53"/>
        <v/>
      </c>
      <c r="AD1040" s="260" t="str" cm="1">
        <f t="array" ref="AD1040">IFERROR(IF(A1040="","",INDEX(근로조건!$A$5:$L$1048576,MATCH(A1040,근로조건!$A$5:$A$1048576,0)+0,12))*B1040,"")</f>
        <v/>
      </c>
      <c r="AE1040" s="261" t="str" cm="1">
        <f t="array" ref="AE1040">IF(A1040="","",INDEX(근로조건!$A$5:$AF$1048576,MATCH(A1040,근로조건!$A$5:$A$1048576,0)+0,13))</f>
        <v/>
      </c>
      <c r="AF1040" s="262" t="str" cm="1">
        <f t="array" ref="AF1040">IF(A1040="","",INDEX(근로조건!$A$5:$AF$1048576,MATCH(A1040,근로조건!$A$5:$A$1048576,0)+0,14))</f>
        <v/>
      </c>
      <c r="AG1040" s="261" t="str" cm="1">
        <f t="array" ref="AG1040">IF(A1040="","",INDEX(근로조건!$A$5:$AF$1048576,MATCH(A1040,근로조건!$A$5:$A$1048576,0)+0,11))</f>
        <v/>
      </c>
      <c r="AH1040" s="261" t="str" cm="1">
        <f t="array" ref="AH1040">IF(A1040="","",INDEX(근로조건!$A$5:$AF$1048576,MATCH(A1040,근로조건!$A$5:$A$1048576,0)+0,19))</f>
        <v/>
      </c>
      <c r="AI1040" s="262" t="str" cm="1">
        <f t="array" ref="AI1040">IF(A1040="","",INDEX(근로조건!$A$5:$AF$1048576,MATCH(A1040,근로조건!$A$5:$A$1048576,0)+0,17))</f>
        <v/>
      </c>
      <c r="AJ1040" s="253"/>
      <c r="AK1040" s="253"/>
      <c r="AL1040" s="253" t="str" cm="1">
        <f t="array" ref="AL1040">IF(A1040="","",INDEX(근로조건!$A$5:$AF$1048576,MATCH(A1040,근로조건!$A$5:$A$1048576,0)+0,20))</f>
        <v/>
      </c>
      <c r="AM1040" s="253"/>
      <c r="AN1040" s="253"/>
      <c r="AO1040" s="253"/>
      <c r="AP1040" s="260"/>
      <c r="AQ1040" s="123"/>
      <c r="AR1040" s="166"/>
      <c r="AS1040" s="267"/>
      <c r="AT1040" s="266"/>
      <c r="AU1040" s="266"/>
      <c r="AV1040" s="266"/>
    </row>
    <row r="1041" spans="1:48" x14ac:dyDescent="0.3">
      <c r="A1041" s="52"/>
      <c r="B1041" s="54"/>
      <c r="C1041" s="53"/>
      <c r="D1041" s="53"/>
      <c r="E1041" s="53"/>
      <c r="F1041" s="57"/>
      <c r="G1041" s="57"/>
      <c r="H1041" s="52"/>
      <c r="I1041" s="53"/>
      <c r="J1041" s="53"/>
      <c r="K1041" s="95"/>
      <c r="L1041" s="52"/>
      <c r="M1041" s="52"/>
      <c r="N1041" s="54"/>
      <c r="O1041" s="254" t="str" cm="1">
        <f t="array" ref="O1041">IF(A1041="","",INDEX(근로조건!$A$5:$Y$1048576,MATCH(A1041,근로조건!$A$5:$A$1048576,0)+0,15))</f>
        <v/>
      </c>
      <c r="P1041" s="255" t="str" cm="1">
        <f t="array" ref="P1041">IF(A1041="","",INDEX(근로조건!$A$5:$Y$1048576,MATCH(A1041,근로조건!$A$5:$A$1048576,0)+0,16))</f>
        <v/>
      </c>
      <c r="Q1041" s="256" t="str" cm="1">
        <f t="array" ref="Q1041">IF(A1041="","",INDEX(근로조건!$A$5:$ZZ$1048576,MATCH(A1041,근로조건!$A$5:$A$1048576,0)+0,21))</f>
        <v/>
      </c>
      <c r="R1041" s="61"/>
      <c r="S1041" s="61"/>
      <c r="T1041" s="61"/>
      <c r="U1041" s="61"/>
      <c r="V1041" s="61"/>
      <c r="W1041" s="61"/>
      <c r="X1041" s="61"/>
      <c r="Y1041" s="61"/>
      <c r="Z1041" s="260" t="str">
        <f t="shared" si="51"/>
        <v/>
      </c>
      <c r="AA1041" s="260" t="str">
        <f t="shared" si="52"/>
        <v/>
      </c>
      <c r="AB1041" s="260" t="str" cm="1">
        <f t="array" ref="AB1041">IFERROR(IF(A1041="","",INDEX(근로조건!$A$5:$Z$1048576,MATCH(A1041,근로조건!$A$5:$A$1048576,0)+0,17)-INDEX(근로조건!$A$5:$Z$1048576,MATCH(A1041,근로조건!$A$5:$A$1048576,0)+0,11))*B1041,"")</f>
        <v/>
      </c>
      <c r="AC1041" s="260" t="str">
        <f t="shared" si="53"/>
        <v/>
      </c>
      <c r="AD1041" s="260" t="str" cm="1">
        <f t="array" ref="AD1041">IFERROR(IF(A1041="","",INDEX(근로조건!$A$5:$L$1048576,MATCH(A1041,근로조건!$A$5:$A$1048576,0)+0,12))*B1041,"")</f>
        <v/>
      </c>
      <c r="AE1041" s="261" t="str" cm="1">
        <f t="array" ref="AE1041">IF(A1041="","",INDEX(근로조건!$A$5:$AF$1048576,MATCH(A1041,근로조건!$A$5:$A$1048576,0)+0,13))</f>
        <v/>
      </c>
      <c r="AF1041" s="262" t="str" cm="1">
        <f t="array" ref="AF1041">IF(A1041="","",INDEX(근로조건!$A$5:$AF$1048576,MATCH(A1041,근로조건!$A$5:$A$1048576,0)+0,14))</f>
        <v/>
      </c>
      <c r="AG1041" s="261" t="str" cm="1">
        <f t="array" ref="AG1041">IF(A1041="","",INDEX(근로조건!$A$5:$AF$1048576,MATCH(A1041,근로조건!$A$5:$A$1048576,0)+0,11))</f>
        <v/>
      </c>
      <c r="AH1041" s="261" t="str" cm="1">
        <f t="array" ref="AH1041">IF(A1041="","",INDEX(근로조건!$A$5:$AF$1048576,MATCH(A1041,근로조건!$A$5:$A$1048576,0)+0,19))</f>
        <v/>
      </c>
      <c r="AI1041" s="262" t="str" cm="1">
        <f t="array" ref="AI1041">IF(A1041="","",INDEX(근로조건!$A$5:$AF$1048576,MATCH(A1041,근로조건!$A$5:$A$1048576,0)+0,17))</f>
        <v/>
      </c>
      <c r="AJ1041" s="253"/>
      <c r="AK1041" s="253"/>
      <c r="AL1041" s="253" t="str" cm="1">
        <f t="array" ref="AL1041">IF(A1041="","",INDEX(근로조건!$A$5:$AF$1048576,MATCH(A1041,근로조건!$A$5:$A$1048576,0)+0,20))</f>
        <v/>
      </c>
      <c r="AM1041" s="253"/>
      <c r="AN1041" s="253"/>
      <c r="AO1041" s="253"/>
      <c r="AP1041" s="260"/>
      <c r="AQ1041" s="123"/>
      <c r="AR1041" s="166"/>
      <c r="AS1041" s="267"/>
      <c r="AT1041" s="266"/>
      <c r="AU1041" s="266"/>
      <c r="AV1041" s="266"/>
    </row>
    <row r="1042" spans="1:48" x14ac:dyDescent="0.3">
      <c r="A1042" s="52"/>
      <c r="B1042" s="54"/>
      <c r="C1042" s="53"/>
      <c r="D1042" s="53"/>
      <c r="E1042" s="53"/>
      <c r="F1042" s="57"/>
      <c r="G1042" s="57"/>
      <c r="H1042" s="52"/>
      <c r="I1042" s="53"/>
      <c r="J1042" s="53"/>
      <c r="K1042" s="95"/>
      <c r="L1042" s="52"/>
      <c r="M1042" s="52"/>
      <c r="N1042" s="54"/>
      <c r="O1042" s="254" t="str" cm="1">
        <f t="array" ref="O1042">IF(A1042="","",INDEX(근로조건!$A$5:$Y$1048576,MATCH(A1042,근로조건!$A$5:$A$1048576,0)+0,15))</f>
        <v/>
      </c>
      <c r="P1042" s="255" t="str" cm="1">
        <f t="array" ref="P1042">IF(A1042="","",INDEX(근로조건!$A$5:$Y$1048576,MATCH(A1042,근로조건!$A$5:$A$1048576,0)+0,16))</f>
        <v/>
      </c>
      <c r="Q1042" s="256" t="str" cm="1">
        <f t="array" ref="Q1042">IF(A1042="","",INDEX(근로조건!$A$5:$ZZ$1048576,MATCH(A1042,근로조건!$A$5:$A$1048576,0)+0,21))</f>
        <v/>
      </c>
      <c r="R1042" s="61"/>
      <c r="S1042" s="61"/>
      <c r="T1042" s="61"/>
      <c r="U1042" s="61"/>
      <c r="V1042" s="61"/>
      <c r="W1042" s="61"/>
      <c r="X1042" s="61"/>
      <c r="Y1042" s="61"/>
      <c r="Z1042" s="260" t="str">
        <f t="shared" si="51"/>
        <v/>
      </c>
      <c r="AA1042" s="260" t="str">
        <f t="shared" si="52"/>
        <v/>
      </c>
      <c r="AB1042" s="260" t="str" cm="1">
        <f t="array" ref="AB1042">IFERROR(IF(A1042="","",INDEX(근로조건!$A$5:$Z$1048576,MATCH(A1042,근로조건!$A$5:$A$1048576,0)+0,17)-INDEX(근로조건!$A$5:$Z$1048576,MATCH(A1042,근로조건!$A$5:$A$1048576,0)+0,11))*B1042,"")</f>
        <v/>
      </c>
      <c r="AC1042" s="260" t="str">
        <f t="shared" si="53"/>
        <v/>
      </c>
      <c r="AD1042" s="260" t="str" cm="1">
        <f t="array" ref="AD1042">IFERROR(IF(A1042="","",INDEX(근로조건!$A$5:$L$1048576,MATCH(A1042,근로조건!$A$5:$A$1048576,0)+0,12))*B1042,"")</f>
        <v/>
      </c>
      <c r="AE1042" s="261" t="str" cm="1">
        <f t="array" ref="AE1042">IF(A1042="","",INDEX(근로조건!$A$5:$AF$1048576,MATCH(A1042,근로조건!$A$5:$A$1048576,0)+0,13))</f>
        <v/>
      </c>
      <c r="AF1042" s="262" t="str" cm="1">
        <f t="array" ref="AF1042">IF(A1042="","",INDEX(근로조건!$A$5:$AF$1048576,MATCH(A1042,근로조건!$A$5:$A$1048576,0)+0,14))</f>
        <v/>
      </c>
      <c r="AG1042" s="261" t="str" cm="1">
        <f t="array" ref="AG1042">IF(A1042="","",INDEX(근로조건!$A$5:$AF$1048576,MATCH(A1042,근로조건!$A$5:$A$1048576,0)+0,11))</f>
        <v/>
      </c>
      <c r="AH1042" s="261" t="str" cm="1">
        <f t="array" ref="AH1042">IF(A1042="","",INDEX(근로조건!$A$5:$AF$1048576,MATCH(A1042,근로조건!$A$5:$A$1048576,0)+0,19))</f>
        <v/>
      </c>
      <c r="AI1042" s="262" t="str" cm="1">
        <f t="array" ref="AI1042">IF(A1042="","",INDEX(근로조건!$A$5:$AF$1048576,MATCH(A1042,근로조건!$A$5:$A$1048576,0)+0,17))</f>
        <v/>
      </c>
      <c r="AJ1042" s="253"/>
      <c r="AK1042" s="253"/>
      <c r="AL1042" s="253" t="str" cm="1">
        <f t="array" ref="AL1042">IF(A1042="","",INDEX(근로조건!$A$5:$AF$1048576,MATCH(A1042,근로조건!$A$5:$A$1048576,0)+0,20))</f>
        <v/>
      </c>
      <c r="AM1042" s="253"/>
      <c r="AN1042" s="253"/>
      <c r="AO1042" s="253"/>
      <c r="AP1042" s="260"/>
      <c r="AQ1042" s="123"/>
      <c r="AR1042" s="166"/>
      <c r="AS1042" s="267"/>
      <c r="AT1042" s="266"/>
      <c r="AU1042" s="266"/>
      <c r="AV1042" s="266"/>
    </row>
    <row r="1043" spans="1:48" x14ac:dyDescent="0.3">
      <c r="A1043" s="52"/>
      <c r="B1043" s="54"/>
      <c r="C1043" s="53"/>
      <c r="D1043" s="53"/>
      <c r="E1043" s="53"/>
      <c r="F1043" s="57"/>
      <c r="G1043" s="57"/>
      <c r="H1043" s="52"/>
      <c r="I1043" s="53"/>
      <c r="J1043" s="53"/>
      <c r="K1043" s="95"/>
      <c r="L1043" s="52"/>
      <c r="M1043" s="52"/>
      <c r="N1043" s="54"/>
      <c r="O1043" s="254" t="str" cm="1">
        <f t="array" ref="O1043">IF(A1043="","",INDEX(근로조건!$A$5:$Y$1048576,MATCH(A1043,근로조건!$A$5:$A$1048576,0)+0,15))</f>
        <v/>
      </c>
      <c r="P1043" s="255" t="str" cm="1">
        <f t="array" ref="P1043">IF(A1043="","",INDEX(근로조건!$A$5:$Y$1048576,MATCH(A1043,근로조건!$A$5:$A$1048576,0)+0,16))</f>
        <v/>
      </c>
      <c r="Q1043" s="256" t="str" cm="1">
        <f t="array" ref="Q1043">IF(A1043="","",INDEX(근로조건!$A$5:$ZZ$1048576,MATCH(A1043,근로조건!$A$5:$A$1048576,0)+0,21))</f>
        <v/>
      </c>
      <c r="R1043" s="61"/>
      <c r="S1043" s="61"/>
      <c r="T1043" s="61"/>
      <c r="U1043" s="61"/>
      <c r="V1043" s="61"/>
      <c r="W1043" s="61"/>
      <c r="X1043" s="61"/>
      <c r="Y1043" s="61"/>
      <c r="Z1043" s="260" t="str">
        <f t="shared" si="51"/>
        <v/>
      </c>
      <c r="AA1043" s="260" t="str">
        <f t="shared" si="52"/>
        <v/>
      </c>
      <c r="AB1043" s="260" t="str" cm="1">
        <f t="array" ref="AB1043">IFERROR(IF(A1043="","",INDEX(근로조건!$A$5:$Z$1048576,MATCH(A1043,근로조건!$A$5:$A$1048576,0)+0,17)-INDEX(근로조건!$A$5:$Z$1048576,MATCH(A1043,근로조건!$A$5:$A$1048576,0)+0,11))*B1043,"")</f>
        <v/>
      </c>
      <c r="AC1043" s="260" t="str">
        <f t="shared" si="53"/>
        <v/>
      </c>
      <c r="AD1043" s="260" t="str" cm="1">
        <f t="array" ref="AD1043">IFERROR(IF(A1043="","",INDEX(근로조건!$A$5:$L$1048576,MATCH(A1043,근로조건!$A$5:$A$1048576,0)+0,12))*B1043,"")</f>
        <v/>
      </c>
      <c r="AE1043" s="261" t="str" cm="1">
        <f t="array" ref="AE1043">IF(A1043="","",INDEX(근로조건!$A$5:$AF$1048576,MATCH(A1043,근로조건!$A$5:$A$1048576,0)+0,13))</f>
        <v/>
      </c>
      <c r="AF1043" s="262" t="str" cm="1">
        <f t="array" ref="AF1043">IF(A1043="","",INDEX(근로조건!$A$5:$AF$1048576,MATCH(A1043,근로조건!$A$5:$A$1048576,0)+0,14))</f>
        <v/>
      </c>
      <c r="AG1043" s="261" t="str" cm="1">
        <f t="array" ref="AG1043">IF(A1043="","",INDEX(근로조건!$A$5:$AF$1048576,MATCH(A1043,근로조건!$A$5:$A$1048576,0)+0,11))</f>
        <v/>
      </c>
      <c r="AH1043" s="261" t="str" cm="1">
        <f t="array" ref="AH1043">IF(A1043="","",INDEX(근로조건!$A$5:$AF$1048576,MATCH(A1043,근로조건!$A$5:$A$1048576,0)+0,19))</f>
        <v/>
      </c>
      <c r="AI1043" s="262" t="str" cm="1">
        <f t="array" ref="AI1043">IF(A1043="","",INDEX(근로조건!$A$5:$AF$1048576,MATCH(A1043,근로조건!$A$5:$A$1048576,0)+0,17))</f>
        <v/>
      </c>
      <c r="AJ1043" s="253"/>
      <c r="AK1043" s="253"/>
      <c r="AL1043" s="253" t="str" cm="1">
        <f t="array" ref="AL1043">IF(A1043="","",INDEX(근로조건!$A$5:$AF$1048576,MATCH(A1043,근로조건!$A$5:$A$1048576,0)+0,20))</f>
        <v/>
      </c>
      <c r="AM1043" s="253"/>
      <c r="AN1043" s="253"/>
      <c r="AO1043" s="253"/>
      <c r="AP1043" s="260"/>
      <c r="AQ1043" s="123"/>
      <c r="AR1043" s="166"/>
      <c r="AS1043" s="267"/>
      <c r="AT1043" s="266"/>
      <c r="AU1043" s="266"/>
      <c r="AV1043" s="266"/>
    </row>
    <row r="1044" spans="1:48" x14ac:dyDescent="0.3">
      <c r="A1044" s="52"/>
      <c r="B1044" s="54"/>
      <c r="C1044" s="53"/>
      <c r="D1044" s="53"/>
      <c r="E1044" s="53"/>
      <c r="F1044" s="57"/>
      <c r="G1044" s="57"/>
      <c r="H1044" s="52"/>
      <c r="I1044" s="53"/>
      <c r="J1044" s="53"/>
      <c r="K1044" s="95"/>
      <c r="L1044" s="52"/>
      <c r="M1044" s="52"/>
      <c r="N1044" s="54"/>
      <c r="O1044" s="254" t="str" cm="1">
        <f t="array" ref="O1044">IF(A1044="","",INDEX(근로조건!$A$5:$Y$1048576,MATCH(A1044,근로조건!$A$5:$A$1048576,0)+0,15))</f>
        <v/>
      </c>
      <c r="P1044" s="255" t="str" cm="1">
        <f t="array" ref="P1044">IF(A1044="","",INDEX(근로조건!$A$5:$Y$1048576,MATCH(A1044,근로조건!$A$5:$A$1048576,0)+0,16))</f>
        <v/>
      </c>
      <c r="Q1044" s="256" t="str" cm="1">
        <f t="array" ref="Q1044">IF(A1044="","",INDEX(근로조건!$A$5:$ZZ$1048576,MATCH(A1044,근로조건!$A$5:$A$1048576,0)+0,21))</f>
        <v/>
      </c>
      <c r="R1044" s="61"/>
      <c r="S1044" s="61"/>
      <c r="T1044" s="61"/>
      <c r="U1044" s="61"/>
      <c r="V1044" s="61"/>
      <c r="W1044" s="61"/>
      <c r="X1044" s="61"/>
      <c r="Y1044" s="61"/>
      <c r="Z1044" s="260" t="str">
        <f t="shared" si="51"/>
        <v/>
      </c>
      <c r="AA1044" s="260" t="str">
        <f t="shared" si="52"/>
        <v/>
      </c>
      <c r="AB1044" s="260" t="str" cm="1">
        <f t="array" ref="AB1044">IFERROR(IF(A1044="","",INDEX(근로조건!$A$5:$Z$1048576,MATCH(A1044,근로조건!$A$5:$A$1048576,0)+0,17)-INDEX(근로조건!$A$5:$Z$1048576,MATCH(A1044,근로조건!$A$5:$A$1048576,0)+0,11))*B1044,"")</f>
        <v/>
      </c>
      <c r="AC1044" s="260" t="str">
        <f t="shared" si="53"/>
        <v/>
      </c>
      <c r="AD1044" s="260" t="str" cm="1">
        <f t="array" ref="AD1044">IFERROR(IF(A1044="","",INDEX(근로조건!$A$5:$L$1048576,MATCH(A1044,근로조건!$A$5:$A$1048576,0)+0,12))*B1044,"")</f>
        <v/>
      </c>
      <c r="AE1044" s="261" t="str" cm="1">
        <f t="array" ref="AE1044">IF(A1044="","",INDEX(근로조건!$A$5:$AF$1048576,MATCH(A1044,근로조건!$A$5:$A$1048576,0)+0,13))</f>
        <v/>
      </c>
      <c r="AF1044" s="262" t="str" cm="1">
        <f t="array" ref="AF1044">IF(A1044="","",INDEX(근로조건!$A$5:$AF$1048576,MATCH(A1044,근로조건!$A$5:$A$1048576,0)+0,14))</f>
        <v/>
      </c>
      <c r="AG1044" s="261" t="str" cm="1">
        <f t="array" ref="AG1044">IF(A1044="","",INDEX(근로조건!$A$5:$AF$1048576,MATCH(A1044,근로조건!$A$5:$A$1048576,0)+0,11))</f>
        <v/>
      </c>
      <c r="AH1044" s="261" t="str" cm="1">
        <f t="array" ref="AH1044">IF(A1044="","",INDEX(근로조건!$A$5:$AF$1048576,MATCH(A1044,근로조건!$A$5:$A$1048576,0)+0,19))</f>
        <v/>
      </c>
      <c r="AI1044" s="262" t="str" cm="1">
        <f t="array" ref="AI1044">IF(A1044="","",INDEX(근로조건!$A$5:$AF$1048576,MATCH(A1044,근로조건!$A$5:$A$1048576,0)+0,17))</f>
        <v/>
      </c>
      <c r="AJ1044" s="253"/>
      <c r="AK1044" s="253"/>
      <c r="AL1044" s="253" t="str" cm="1">
        <f t="array" ref="AL1044">IF(A1044="","",INDEX(근로조건!$A$5:$AF$1048576,MATCH(A1044,근로조건!$A$5:$A$1048576,0)+0,20))</f>
        <v/>
      </c>
      <c r="AM1044" s="253"/>
      <c r="AN1044" s="253"/>
      <c r="AO1044" s="253"/>
      <c r="AP1044" s="260"/>
      <c r="AQ1044" s="123"/>
      <c r="AR1044" s="166"/>
      <c r="AS1044" s="267"/>
      <c r="AT1044" s="266"/>
      <c r="AU1044" s="266"/>
      <c r="AV1044" s="266"/>
    </row>
    <row r="1045" spans="1:48" x14ac:dyDescent="0.3">
      <c r="A1045" s="52"/>
      <c r="B1045" s="54"/>
      <c r="C1045" s="53"/>
      <c r="D1045" s="53"/>
      <c r="E1045" s="53"/>
      <c r="F1045" s="57"/>
      <c r="G1045" s="57"/>
      <c r="H1045" s="52"/>
      <c r="I1045" s="53"/>
      <c r="J1045" s="53"/>
      <c r="K1045" s="95"/>
      <c r="L1045" s="52"/>
      <c r="M1045" s="52"/>
      <c r="N1045" s="54"/>
      <c r="O1045" s="254" t="str" cm="1">
        <f t="array" ref="O1045">IF(A1045="","",INDEX(근로조건!$A$5:$Y$1048576,MATCH(A1045,근로조건!$A$5:$A$1048576,0)+0,15))</f>
        <v/>
      </c>
      <c r="P1045" s="255" t="str" cm="1">
        <f t="array" ref="P1045">IF(A1045="","",INDEX(근로조건!$A$5:$Y$1048576,MATCH(A1045,근로조건!$A$5:$A$1048576,0)+0,16))</f>
        <v/>
      </c>
      <c r="Q1045" s="256" t="str" cm="1">
        <f t="array" ref="Q1045">IF(A1045="","",INDEX(근로조건!$A$5:$ZZ$1048576,MATCH(A1045,근로조건!$A$5:$A$1048576,0)+0,21))</f>
        <v/>
      </c>
      <c r="R1045" s="61"/>
      <c r="S1045" s="61"/>
      <c r="T1045" s="61"/>
      <c r="U1045" s="61"/>
      <c r="V1045" s="61"/>
      <c r="W1045" s="61"/>
      <c r="X1045" s="61"/>
      <c r="Y1045" s="61"/>
      <c r="Z1045" s="260" t="str">
        <f t="shared" si="51"/>
        <v/>
      </c>
      <c r="AA1045" s="260" t="str">
        <f t="shared" si="52"/>
        <v/>
      </c>
      <c r="AB1045" s="260" t="str" cm="1">
        <f t="array" ref="AB1045">IFERROR(IF(A1045="","",INDEX(근로조건!$A$5:$Z$1048576,MATCH(A1045,근로조건!$A$5:$A$1048576,0)+0,17)-INDEX(근로조건!$A$5:$Z$1048576,MATCH(A1045,근로조건!$A$5:$A$1048576,0)+0,11))*B1045,"")</f>
        <v/>
      </c>
      <c r="AC1045" s="260" t="str">
        <f t="shared" si="53"/>
        <v/>
      </c>
      <c r="AD1045" s="260" t="str" cm="1">
        <f t="array" ref="AD1045">IFERROR(IF(A1045="","",INDEX(근로조건!$A$5:$L$1048576,MATCH(A1045,근로조건!$A$5:$A$1048576,0)+0,12))*B1045,"")</f>
        <v/>
      </c>
      <c r="AE1045" s="261" t="str" cm="1">
        <f t="array" ref="AE1045">IF(A1045="","",INDEX(근로조건!$A$5:$AF$1048576,MATCH(A1045,근로조건!$A$5:$A$1048576,0)+0,13))</f>
        <v/>
      </c>
      <c r="AF1045" s="262" t="str" cm="1">
        <f t="array" ref="AF1045">IF(A1045="","",INDEX(근로조건!$A$5:$AF$1048576,MATCH(A1045,근로조건!$A$5:$A$1048576,0)+0,14))</f>
        <v/>
      </c>
      <c r="AG1045" s="261" t="str" cm="1">
        <f t="array" ref="AG1045">IF(A1045="","",INDEX(근로조건!$A$5:$AF$1048576,MATCH(A1045,근로조건!$A$5:$A$1048576,0)+0,11))</f>
        <v/>
      </c>
      <c r="AH1045" s="261" t="str" cm="1">
        <f t="array" ref="AH1045">IF(A1045="","",INDEX(근로조건!$A$5:$AF$1048576,MATCH(A1045,근로조건!$A$5:$A$1048576,0)+0,19))</f>
        <v/>
      </c>
      <c r="AI1045" s="262" t="str" cm="1">
        <f t="array" ref="AI1045">IF(A1045="","",INDEX(근로조건!$A$5:$AF$1048576,MATCH(A1045,근로조건!$A$5:$A$1048576,0)+0,17))</f>
        <v/>
      </c>
      <c r="AJ1045" s="253"/>
      <c r="AK1045" s="253"/>
      <c r="AL1045" s="253" t="str" cm="1">
        <f t="array" ref="AL1045">IF(A1045="","",INDEX(근로조건!$A$5:$AF$1048576,MATCH(A1045,근로조건!$A$5:$A$1048576,0)+0,20))</f>
        <v/>
      </c>
      <c r="AM1045" s="253"/>
      <c r="AN1045" s="253"/>
      <c r="AO1045" s="253"/>
      <c r="AP1045" s="260"/>
      <c r="AQ1045" s="123"/>
      <c r="AR1045" s="166"/>
      <c r="AS1045" s="267"/>
      <c r="AT1045" s="266"/>
      <c r="AU1045" s="266"/>
      <c r="AV1045" s="266"/>
    </row>
    <row r="1046" spans="1:48" x14ac:dyDescent="0.3">
      <c r="A1046" s="52"/>
      <c r="B1046" s="54"/>
      <c r="C1046" s="53"/>
      <c r="D1046" s="53"/>
      <c r="E1046" s="53"/>
      <c r="F1046" s="57"/>
      <c r="G1046" s="57"/>
      <c r="H1046" s="52"/>
      <c r="I1046" s="53"/>
      <c r="J1046" s="53"/>
      <c r="K1046" s="95"/>
      <c r="L1046" s="52"/>
      <c r="M1046" s="52"/>
      <c r="N1046" s="54"/>
      <c r="O1046" s="254" t="str" cm="1">
        <f t="array" ref="O1046">IF(A1046="","",INDEX(근로조건!$A$5:$Y$1048576,MATCH(A1046,근로조건!$A$5:$A$1048576,0)+0,15))</f>
        <v/>
      </c>
      <c r="P1046" s="255" t="str" cm="1">
        <f t="array" ref="P1046">IF(A1046="","",INDEX(근로조건!$A$5:$Y$1048576,MATCH(A1046,근로조건!$A$5:$A$1048576,0)+0,16))</f>
        <v/>
      </c>
      <c r="Q1046" s="256" t="str" cm="1">
        <f t="array" ref="Q1046">IF(A1046="","",INDEX(근로조건!$A$5:$ZZ$1048576,MATCH(A1046,근로조건!$A$5:$A$1048576,0)+0,21))</f>
        <v/>
      </c>
      <c r="R1046" s="61"/>
      <c r="S1046" s="61"/>
      <c r="T1046" s="61"/>
      <c r="U1046" s="61"/>
      <c r="V1046" s="61"/>
      <c r="W1046" s="61"/>
      <c r="X1046" s="61"/>
      <c r="Y1046" s="61"/>
      <c r="Z1046" s="260" t="str">
        <f t="shared" si="51"/>
        <v/>
      </c>
      <c r="AA1046" s="260" t="str">
        <f t="shared" si="52"/>
        <v/>
      </c>
      <c r="AB1046" s="260" t="str" cm="1">
        <f t="array" ref="AB1046">IFERROR(IF(A1046="","",INDEX(근로조건!$A$5:$Z$1048576,MATCH(A1046,근로조건!$A$5:$A$1048576,0)+0,17)-INDEX(근로조건!$A$5:$Z$1048576,MATCH(A1046,근로조건!$A$5:$A$1048576,0)+0,11))*B1046,"")</f>
        <v/>
      </c>
      <c r="AC1046" s="260" t="str">
        <f t="shared" si="53"/>
        <v/>
      </c>
      <c r="AD1046" s="260" t="str" cm="1">
        <f t="array" ref="AD1046">IFERROR(IF(A1046="","",INDEX(근로조건!$A$5:$L$1048576,MATCH(A1046,근로조건!$A$5:$A$1048576,0)+0,12))*B1046,"")</f>
        <v/>
      </c>
      <c r="AE1046" s="261" t="str" cm="1">
        <f t="array" ref="AE1046">IF(A1046="","",INDEX(근로조건!$A$5:$AF$1048576,MATCH(A1046,근로조건!$A$5:$A$1048576,0)+0,13))</f>
        <v/>
      </c>
      <c r="AF1046" s="262" t="str" cm="1">
        <f t="array" ref="AF1046">IF(A1046="","",INDEX(근로조건!$A$5:$AF$1048576,MATCH(A1046,근로조건!$A$5:$A$1048576,0)+0,14))</f>
        <v/>
      </c>
      <c r="AG1046" s="261" t="str" cm="1">
        <f t="array" ref="AG1046">IF(A1046="","",INDEX(근로조건!$A$5:$AF$1048576,MATCH(A1046,근로조건!$A$5:$A$1048576,0)+0,11))</f>
        <v/>
      </c>
      <c r="AH1046" s="261" t="str" cm="1">
        <f t="array" ref="AH1046">IF(A1046="","",INDEX(근로조건!$A$5:$AF$1048576,MATCH(A1046,근로조건!$A$5:$A$1048576,0)+0,19))</f>
        <v/>
      </c>
      <c r="AI1046" s="262" t="str" cm="1">
        <f t="array" ref="AI1046">IF(A1046="","",INDEX(근로조건!$A$5:$AF$1048576,MATCH(A1046,근로조건!$A$5:$A$1048576,0)+0,17))</f>
        <v/>
      </c>
      <c r="AJ1046" s="253"/>
      <c r="AK1046" s="253"/>
      <c r="AL1046" s="253" t="str" cm="1">
        <f t="array" ref="AL1046">IF(A1046="","",INDEX(근로조건!$A$5:$AF$1048576,MATCH(A1046,근로조건!$A$5:$A$1048576,0)+0,20))</f>
        <v/>
      </c>
      <c r="AM1046" s="253"/>
      <c r="AN1046" s="253"/>
      <c r="AO1046" s="253"/>
      <c r="AP1046" s="260"/>
      <c r="AQ1046" s="123"/>
      <c r="AR1046" s="166"/>
      <c r="AS1046" s="267"/>
      <c r="AT1046" s="266"/>
      <c r="AU1046" s="266"/>
      <c r="AV1046" s="266"/>
    </row>
    <row r="1047" spans="1:48" x14ac:dyDescent="0.3">
      <c r="A1047" s="52"/>
      <c r="B1047" s="54"/>
      <c r="C1047" s="53"/>
      <c r="D1047" s="53"/>
      <c r="E1047" s="53"/>
      <c r="F1047" s="57"/>
      <c r="G1047" s="57"/>
      <c r="H1047" s="52"/>
      <c r="I1047" s="53"/>
      <c r="J1047" s="53"/>
      <c r="K1047" s="95"/>
      <c r="L1047" s="52"/>
      <c r="M1047" s="52"/>
      <c r="N1047" s="54"/>
      <c r="O1047" s="254" t="str" cm="1">
        <f t="array" ref="O1047">IF(A1047="","",INDEX(근로조건!$A$5:$Y$1048576,MATCH(A1047,근로조건!$A$5:$A$1048576,0)+0,15))</f>
        <v/>
      </c>
      <c r="P1047" s="255" t="str" cm="1">
        <f t="array" ref="P1047">IF(A1047="","",INDEX(근로조건!$A$5:$Y$1048576,MATCH(A1047,근로조건!$A$5:$A$1048576,0)+0,16))</f>
        <v/>
      </c>
      <c r="Q1047" s="256" t="str" cm="1">
        <f t="array" ref="Q1047">IF(A1047="","",INDEX(근로조건!$A$5:$ZZ$1048576,MATCH(A1047,근로조건!$A$5:$A$1048576,0)+0,21))</f>
        <v/>
      </c>
      <c r="R1047" s="61"/>
      <c r="S1047" s="61"/>
      <c r="T1047" s="61"/>
      <c r="U1047" s="61"/>
      <c r="V1047" s="61"/>
      <c r="W1047" s="61"/>
      <c r="X1047" s="61"/>
      <c r="Y1047" s="61"/>
      <c r="Z1047" s="260" t="str">
        <f t="shared" si="51"/>
        <v/>
      </c>
      <c r="AA1047" s="260" t="str">
        <f t="shared" si="52"/>
        <v/>
      </c>
      <c r="AB1047" s="260" t="str" cm="1">
        <f t="array" ref="AB1047">IFERROR(IF(A1047="","",INDEX(근로조건!$A$5:$Z$1048576,MATCH(A1047,근로조건!$A$5:$A$1048576,0)+0,17)-INDEX(근로조건!$A$5:$Z$1048576,MATCH(A1047,근로조건!$A$5:$A$1048576,0)+0,11))*B1047,"")</f>
        <v/>
      </c>
      <c r="AC1047" s="260" t="str">
        <f t="shared" si="53"/>
        <v/>
      </c>
      <c r="AD1047" s="260" t="str" cm="1">
        <f t="array" ref="AD1047">IFERROR(IF(A1047="","",INDEX(근로조건!$A$5:$L$1048576,MATCH(A1047,근로조건!$A$5:$A$1048576,0)+0,12))*B1047,"")</f>
        <v/>
      </c>
      <c r="AE1047" s="261" t="str" cm="1">
        <f t="array" ref="AE1047">IF(A1047="","",INDEX(근로조건!$A$5:$AF$1048576,MATCH(A1047,근로조건!$A$5:$A$1048576,0)+0,13))</f>
        <v/>
      </c>
      <c r="AF1047" s="262" t="str" cm="1">
        <f t="array" ref="AF1047">IF(A1047="","",INDEX(근로조건!$A$5:$AF$1048576,MATCH(A1047,근로조건!$A$5:$A$1048576,0)+0,14))</f>
        <v/>
      </c>
      <c r="AG1047" s="261" t="str" cm="1">
        <f t="array" ref="AG1047">IF(A1047="","",INDEX(근로조건!$A$5:$AF$1048576,MATCH(A1047,근로조건!$A$5:$A$1048576,0)+0,11))</f>
        <v/>
      </c>
      <c r="AH1047" s="261" t="str" cm="1">
        <f t="array" ref="AH1047">IF(A1047="","",INDEX(근로조건!$A$5:$AF$1048576,MATCH(A1047,근로조건!$A$5:$A$1048576,0)+0,19))</f>
        <v/>
      </c>
      <c r="AI1047" s="262" t="str" cm="1">
        <f t="array" ref="AI1047">IF(A1047="","",INDEX(근로조건!$A$5:$AF$1048576,MATCH(A1047,근로조건!$A$5:$A$1048576,0)+0,17))</f>
        <v/>
      </c>
      <c r="AJ1047" s="253"/>
      <c r="AK1047" s="253"/>
      <c r="AL1047" s="253" t="str" cm="1">
        <f t="array" ref="AL1047">IF(A1047="","",INDEX(근로조건!$A$5:$AF$1048576,MATCH(A1047,근로조건!$A$5:$A$1048576,0)+0,20))</f>
        <v/>
      </c>
      <c r="AM1047" s="253"/>
      <c r="AN1047" s="253"/>
      <c r="AO1047" s="253"/>
      <c r="AP1047" s="260"/>
      <c r="AQ1047" s="123"/>
      <c r="AR1047" s="166"/>
      <c r="AS1047" s="267"/>
      <c r="AT1047" s="266"/>
      <c r="AU1047" s="266"/>
      <c r="AV1047" s="266"/>
    </row>
    <row r="1048" spans="1:48" x14ac:dyDescent="0.3">
      <c r="A1048" s="52"/>
      <c r="B1048" s="54"/>
      <c r="C1048" s="53"/>
      <c r="D1048" s="53"/>
      <c r="E1048" s="53"/>
      <c r="F1048" s="57"/>
      <c r="G1048" s="57"/>
      <c r="H1048" s="52"/>
      <c r="I1048" s="53"/>
      <c r="J1048" s="53"/>
      <c r="K1048" s="95"/>
      <c r="L1048" s="52"/>
      <c r="M1048" s="52"/>
      <c r="N1048" s="54"/>
      <c r="O1048" s="254" t="str" cm="1">
        <f t="array" ref="O1048">IF(A1048="","",INDEX(근로조건!$A$5:$Y$1048576,MATCH(A1048,근로조건!$A$5:$A$1048576,0)+0,15))</f>
        <v/>
      </c>
      <c r="P1048" s="255" t="str" cm="1">
        <f t="array" ref="P1048">IF(A1048="","",INDEX(근로조건!$A$5:$Y$1048576,MATCH(A1048,근로조건!$A$5:$A$1048576,0)+0,16))</f>
        <v/>
      </c>
      <c r="Q1048" s="256" t="str" cm="1">
        <f t="array" ref="Q1048">IF(A1048="","",INDEX(근로조건!$A$5:$ZZ$1048576,MATCH(A1048,근로조건!$A$5:$A$1048576,0)+0,21))</f>
        <v/>
      </c>
      <c r="R1048" s="61"/>
      <c r="S1048" s="61"/>
      <c r="T1048" s="61"/>
      <c r="U1048" s="61"/>
      <c r="V1048" s="61"/>
      <c r="W1048" s="61"/>
      <c r="X1048" s="61"/>
      <c r="Y1048" s="61"/>
      <c r="Z1048" s="260" t="str">
        <f t="shared" si="51"/>
        <v/>
      </c>
      <c r="AA1048" s="260" t="str">
        <f t="shared" si="52"/>
        <v/>
      </c>
      <c r="AB1048" s="260" t="str" cm="1">
        <f t="array" ref="AB1048">IFERROR(IF(A1048="","",INDEX(근로조건!$A$5:$Z$1048576,MATCH(A1048,근로조건!$A$5:$A$1048576,0)+0,17)-INDEX(근로조건!$A$5:$Z$1048576,MATCH(A1048,근로조건!$A$5:$A$1048576,0)+0,11))*B1048,"")</f>
        <v/>
      </c>
      <c r="AC1048" s="260" t="str">
        <f t="shared" si="53"/>
        <v/>
      </c>
      <c r="AD1048" s="260" t="str" cm="1">
        <f t="array" ref="AD1048">IFERROR(IF(A1048="","",INDEX(근로조건!$A$5:$L$1048576,MATCH(A1048,근로조건!$A$5:$A$1048576,0)+0,12))*B1048,"")</f>
        <v/>
      </c>
      <c r="AE1048" s="261" t="str" cm="1">
        <f t="array" ref="AE1048">IF(A1048="","",INDEX(근로조건!$A$5:$AF$1048576,MATCH(A1048,근로조건!$A$5:$A$1048576,0)+0,13))</f>
        <v/>
      </c>
      <c r="AF1048" s="262" t="str" cm="1">
        <f t="array" ref="AF1048">IF(A1048="","",INDEX(근로조건!$A$5:$AF$1048576,MATCH(A1048,근로조건!$A$5:$A$1048576,0)+0,14))</f>
        <v/>
      </c>
      <c r="AG1048" s="261" t="str" cm="1">
        <f t="array" ref="AG1048">IF(A1048="","",INDEX(근로조건!$A$5:$AF$1048576,MATCH(A1048,근로조건!$A$5:$A$1048576,0)+0,11))</f>
        <v/>
      </c>
      <c r="AH1048" s="261" t="str" cm="1">
        <f t="array" ref="AH1048">IF(A1048="","",INDEX(근로조건!$A$5:$AF$1048576,MATCH(A1048,근로조건!$A$5:$A$1048576,0)+0,19))</f>
        <v/>
      </c>
      <c r="AI1048" s="262" t="str" cm="1">
        <f t="array" ref="AI1048">IF(A1048="","",INDEX(근로조건!$A$5:$AF$1048576,MATCH(A1048,근로조건!$A$5:$A$1048576,0)+0,17))</f>
        <v/>
      </c>
      <c r="AJ1048" s="253"/>
      <c r="AK1048" s="253"/>
      <c r="AL1048" s="253" t="str" cm="1">
        <f t="array" ref="AL1048">IF(A1048="","",INDEX(근로조건!$A$5:$AF$1048576,MATCH(A1048,근로조건!$A$5:$A$1048576,0)+0,20))</f>
        <v/>
      </c>
      <c r="AM1048" s="253"/>
      <c r="AN1048" s="253"/>
      <c r="AO1048" s="253"/>
      <c r="AP1048" s="260"/>
      <c r="AQ1048" s="123"/>
      <c r="AR1048" s="166"/>
      <c r="AS1048" s="267"/>
      <c r="AT1048" s="266"/>
      <c r="AU1048" s="266"/>
      <c r="AV1048" s="266"/>
    </row>
    <row r="1049" spans="1:48" x14ac:dyDescent="0.3">
      <c r="A1049" s="52"/>
      <c r="B1049" s="54"/>
      <c r="C1049" s="53"/>
      <c r="D1049" s="53"/>
      <c r="E1049" s="53"/>
      <c r="F1049" s="57"/>
      <c r="G1049" s="57"/>
      <c r="H1049" s="52"/>
      <c r="I1049" s="53"/>
      <c r="J1049" s="53"/>
      <c r="K1049" s="95"/>
      <c r="L1049" s="52"/>
      <c r="M1049" s="52"/>
      <c r="N1049" s="54"/>
      <c r="O1049" s="254" t="str" cm="1">
        <f t="array" ref="O1049">IF(A1049="","",INDEX(근로조건!$A$5:$Y$1048576,MATCH(A1049,근로조건!$A$5:$A$1048576,0)+0,15))</f>
        <v/>
      </c>
      <c r="P1049" s="255" t="str" cm="1">
        <f t="array" ref="P1049">IF(A1049="","",INDEX(근로조건!$A$5:$Y$1048576,MATCH(A1049,근로조건!$A$5:$A$1048576,0)+0,16))</f>
        <v/>
      </c>
      <c r="Q1049" s="256" t="str" cm="1">
        <f t="array" ref="Q1049">IF(A1049="","",INDEX(근로조건!$A$5:$ZZ$1048576,MATCH(A1049,근로조건!$A$5:$A$1048576,0)+0,21))</f>
        <v/>
      </c>
      <c r="R1049" s="61"/>
      <c r="S1049" s="61"/>
      <c r="T1049" s="61"/>
      <c r="U1049" s="61"/>
      <c r="V1049" s="61"/>
      <c r="W1049" s="61"/>
      <c r="X1049" s="61"/>
      <c r="Y1049" s="61"/>
      <c r="Z1049" s="260" t="str">
        <f t="shared" si="51"/>
        <v/>
      </c>
      <c r="AA1049" s="260" t="str">
        <f t="shared" si="52"/>
        <v/>
      </c>
      <c r="AB1049" s="260" t="str" cm="1">
        <f t="array" ref="AB1049">IFERROR(IF(A1049="","",INDEX(근로조건!$A$5:$Z$1048576,MATCH(A1049,근로조건!$A$5:$A$1048576,0)+0,17)-INDEX(근로조건!$A$5:$Z$1048576,MATCH(A1049,근로조건!$A$5:$A$1048576,0)+0,11))*B1049,"")</f>
        <v/>
      </c>
      <c r="AC1049" s="260" t="str">
        <f t="shared" si="53"/>
        <v/>
      </c>
      <c r="AD1049" s="260" t="str" cm="1">
        <f t="array" ref="AD1049">IFERROR(IF(A1049="","",INDEX(근로조건!$A$5:$L$1048576,MATCH(A1049,근로조건!$A$5:$A$1048576,0)+0,12))*B1049,"")</f>
        <v/>
      </c>
      <c r="AE1049" s="261" t="str" cm="1">
        <f t="array" ref="AE1049">IF(A1049="","",INDEX(근로조건!$A$5:$AF$1048576,MATCH(A1049,근로조건!$A$5:$A$1048576,0)+0,13))</f>
        <v/>
      </c>
      <c r="AF1049" s="262" t="str" cm="1">
        <f t="array" ref="AF1049">IF(A1049="","",INDEX(근로조건!$A$5:$AF$1048576,MATCH(A1049,근로조건!$A$5:$A$1048576,0)+0,14))</f>
        <v/>
      </c>
      <c r="AG1049" s="261" t="str" cm="1">
        <f t="array" ref="AG1049">IF(A1049="","",INDEX(근로조건!$A$5:$AF$1048576,MATCH(A1049,근로조건!$A$5:$A$1048576,0)+0,11))</f>
        <v/>
      </c>
      <c r="AH1049" s="261" t="str" cm="1">
        <f t="array" ref="AH1049">IF(A1049="","",INDEX(근로조건!$A$5:$AF$1048576,MATCH(A1049,근로조건!$A$5:$A$1048576,0)+0,19))</f>
        <v/>
      </c>
      <c r="AI1049" s="262" t="str" cm="1">
        <f t="array" ref="AI1049">IF(A1049="","",INDEX(근로조건!$A$5:$AF$1048576,MATCH(A1049,근로조건!$A$5:$A$1048576,0)+0,17))</f>
        <v/>
      </c>
      <c r="AJ1049" s="253"/>
      <c r="AK1049" s="253"/>
      <c r="AL1049" s="253" t="str" cm="1">
        <f t="array" ref="AL1049">IF(A1049="","",INDEX(근로조건!$A$5:$AF$1048576,MATCH(A1049,근로조건!$A$5:$A$1048576,0)+0,20))</f>
        <v/>
      </c>
      <c r="AM1049" s="253"/>
      <c r="AN1049" s="253"/>
      <c r="AO1049" s="253"/>
      <c r="AP1049" s="260"/>
      <c r="AQ1049" s="123"/>
      <c r="AR1049" s="166"/>
      <c r="AS1049" s="267"/>
      <c r="AT1049" s="266"/>
      <c r="AU1049" s="266"/>
      <c r="AV1049" s="266"/>
    </row>
    <row r="1050" spans="1:48" x14ac:dyDescent="0.3">
      <c r="A1050" s="52"/>
      <c r="B1050" s="54"/>
      <c r="C1050" s="53"/>
      <c r="D1050" s="53"/>
      <c r="E1050" s="53"/>
      <c r="F1050" s="57"/>
      <c r="G1050" s="57"/>
      <c r="H1050" s="52"/>
      <c r="I1050" s="53"/>
      <c r="J1050" s="53"/>
      <c r="K1050" s="95"/>
      <c r="L1050" s="52"/>
      <c r="M1050" s="52"/>
      <c r="N1050" s="54"/>
      <c r="O1050" s="254" t="str" cm="1">
        <f t="array" ref="O1050">IF(A1050="","",INDEX(근로조건!$A$5:$Y$1048576,MATCH(A1050,근로조건!$A$5:$A$1048576,0)+0,15))</f>
        <v/>
      </c>
      <c r="P1050" s="255" t="str" cm="1">
        <f t="array" ref="P1050">IF(A1050="","",INDEX(근로조건!$A$5:$Y$1048576,MATCH(A1050,근로조건!$A$5:$A$1048576,0)+0,16))</f>
        <v/>
      </c>
      <c r="Q1050" s="256" t="str" cm="1">
        <f t="array" ref="Q1050">IF(A1050="","",INDEX(근로조건!$A$5:$ZZ$1048576,MATCH(A1050,근로조건!$A$5:$A$1048576,0)+0,21))</f>
        <v/>
      </c>
      <c r="R1050" s="61"/>
      <c r="S1050" s="61"/>
      <c r="T1050" s="61"/>
      <c r="U1050" s="61"/>
      <c r="V1050" s="61"/>
      <c r="W1050" s="61"/>
      <c r="X1050" s="61"/>
      <c r="Y1050" s="61"/>
      <c r="Z1050" s="260" t="str">
        <f t="shared" si="51"/>
        <v/>
      </c>
      <c r="AA1050" s="260" t="str">
        <f t="shared" si="52"/>
        <v/>
      </c>
      <c r="AB1050" s="260" t="str" cm="1">
        <f t="array" ref="AB1050">IFERROR(IF(A1050="","",INDEX(근로조건!$A$5:$Z$1048576,MATCH(A1050,근로조건!$A$5:$A$1048576,0)+0,17)-INDEX(근로조건!$A$5:$Z$1048576,MATCH(A1050,근로조건!$A$5:$A$1048576,0)+0,11))*B1050,"")</f>
        <v/>
      </c>
      <c r="AC1050" s="260" t="str">
        <f t="shared" si="53"/>
        <v/>
      </c>
      <c r="AD1050" s="260" t="str" cm="1">
        <f t="array" ref="AD1050">IFERROR(IF(A1050="","",INDEX(근로조건!$A$5:$L$1048576,MATCH(A1050,근로조건!$A$5:$A$1048576,0)+0,12))*B1050,"")</f>
        <v/>
      </c>
      <c r="AE1050" s="261" t="str" cm="1">
        <f t="array" ref="AE1050">IF(A1050="","",INDEX(근로조건!$A$5:$AF$1048576,MATCH(A1050,근로조건!$A$5:$A$1048576,0)+0,13))</f>
        <v/>
      </c>
      <c r="AF1050" s="262" t="str" cm="1">
        <f t="array" ref="AF1050">IF(A1050="","",INDEX(근로조건!$A$5:$AF$1048576,MATCH(A1050,근로조건!$A$5:$A$1048576,0)+0,14))</f>
        <v/>
      </c>
      <c r="AG1050" s="261" t="str" cm="1">
        <f t="array" ref="AG1050">IF(A1050="","",INDEX(근로조건!$A$5:$AF$1048576,MATCH(A1050,근로조건!$A$5:$A$1048576,0)+0,11))</f>
        <v/>
      </c>
      <c r="AH1050" s="261" t="str" cm="1">
        <f t="array" ref="AH1050">IF(A1050="","",INDEX(근로조건!$A$5:$AF$1048576,MATCH(A1050,근로조건!$A$5:$A$1048576,0)+0,19))</f>
        <v/>
      </c>
      <c r="AI1050" s="262" t="str" cm="1">
        <f t="array" ref="AI1050">IF(A1050="","",INDEX(근로조건!$A$5:$AF$1048576,MATCH(A1050,근로조건!$A$5:$A$1048576,0)+0,17))</f>
        <v/>
      </c>
      <c r="AJ1050" s="253"/>
      <c r="AK1050" s="253"/>
      <c r="AL1050" s="253" t="str" cm="1">
        <f t="array" ref="AL1050">IF(A1050="","",INDEX(근로조건!$A$5:$AF$1048576,MATCH(A1050,근로조건!$A$5:$A$1048576,0)+0,20))</f>
        <v/>
      </c>
      <c r="AM1050" s="253"/>
      <c r="AN1050" s="253"/>
      <c r="AO1050" s="253"/>
      <c r="AP1050" s="260"/>
      <c r="AQ1050" s="123"/>
      <c r="AR1050" s="166"/>
      <c r="AS1050" s="267"/>
      <c r="AT1050" s="266"/>
      <c r="AU1050" s="266"/>
      <c r="AV1050" s="266"/>
    </row>
    <row r="1051" spans="1:48" x14ac:dyDescent="0.3">
      <c r="A1051" s="52"/>
      <c r="B1051" s="54"/>
      <c r="C1051" s="53"/>
      <c r="D1051" s="53"/>
      <c r="E1051" s="53"/>
      <c r="F1051" s="57"/>
      <c r="G1051" s="57"/>
      <c r="H1051" s="52"/>
      <c r="I1051" s="53"/>
      <c r="J1051" s="53"/>
      <c r="K1051" s="95"/>
      <c r="L1051" s="52"/>
      <c r="M1051" s="52"/>
      <c r="N1051" s="54"/>
      <c r="O1051" s="254" t="str" cm="1">
        <f t="array" ref="O1051">IF(A1051="","",INDEX(근로조건!$A$5:$Y$1048576,MATCH(A1051,근로조건!$A$5:$A$1048576,0)+0,15))</f>
        <v/>
      </c>
      <c r="P1051" s="255" t="str" cm="1">
        <f t="array" ref="P1051">IF(A1051="","",INDEX(근로조건!$A$5:$Y$1048576,MATCH(A1051,근로조건!$A$5:$A$1048576,0)+0,16))</f>
        <v/>
      </c>
      <c r="Q1051" s="256" t="str" cm="1">
        <f t="array" ref="Q1051">IF(A1051="","",INDEX(근로조건!$A$5:$ZZ$1048576,MATCH(A1051,근로조건!$A$5:$A$1048576,0)+0,21))</f>
        <v/>
      </c>
      <c r="R1051" s="61"/>
      <c r="S1051" s="61"/>
      <c r="T1051" s="61"/>
      <c r="U1051" s="61"/>
      <c r="V1051" s="61"/>
      <c r="W1051" s="61"/>
      <c r="X1051" s="61"/>
      <c r="Y1051" s="61"/>
      <c r="Z1051" s="260" t="str">
        <f t="shared" si="51"/>
        <v/>
      </c>
      <c r="AA1051" s="260" t="str">
        <f t="shared" si="52"/>
        <v/>
      </c>
      <c r="AB1051" s="260" t="str" cm="1">
        <f t="array" ref="AB1051">IFERROR(IF(A1051="","",INDEX(근로조건!$A$5:$Z$1048576,MATCH(A1051,근로조건!$A$5:$A$1048576,0)+0,17)-INDEX(근로조건!$A$5:$Z$1048576,MATCH(A1051,근로조건!$A$5:$A$1048576,0)+0,11))*B1051,"")</f>
        <v/>
      </c>
      <c r="AC1051" s="260" t="str">
        <f t="shared" si="53"/>
        <v/>
      </c>
      <c r="AD1051" s="260" t="str" cm="1">
        <f t="array" ref="AD1051">IFERROR(IF(A1051="","",INDEX(근로조건!$A$5:$L$1048576,MATCH(A1051,근로조건!$A$5:$A$1048576,0)+0,12))*B1051,"")</f>
        <v/>
      </c>
      <c r="AE1051" s="261" t="str" cm="1">
        <f t="array" ref="AE1051">IF(A1051="","",INDEX(근로조건!$A$5:$AF$1048576,MATCH(A1051,근로조건!$A$5:$A$1048576,0)+0,13))</f>
        <v/>
      </c>
      <c r="AF1051" s="262" t="str" cm="1">
        <f t="array" ref="AF1051">IF(A1051="","",INDEX(근로조건!$A$5:$AF$1048576,MATCH(A1051,근로조건!$A$5:$A$1048576,0)+0,14))</f>
        <v/>
      </c>
      <c r="AG1051" s="261" t="str" cm="1">
        <f t="array" ref="AG1051">IF(A1051="","",INDEX(근로조건!$A$5:$AF$1048576,MATCH(A1051,근로조건!$A$5:$A$1048576,0)+0,11))</f>
        <v/>
      </c>
      <c r="AH1051" s="261" t="str" cm="1">
        <f t="array" ref="AH1051">IF(A1051="","",INDEX(근로조건!$A$5:$AF$1048576,MATCH(A1051,근로조건!$A$5:$A$1048576,0)+0,19))</f>
        <v/>
      </c>
      <c r="AI1051" s="262" t="str" cm="1">
        <f t="array" ref="AI1051">IF(A1051="","",INDEX(근로조건!$A$5:$AF$1048576,MATCH(A1051,근로조건!$A$5:$A$1048576,0)+0,17))</f>
        <v/>
      </c>
      <c r="AJ1051" s="253"/>
      <c r="AK1051" s="253"/>
      <c r="AL1051" s="253" t="str" cm="1">
        <f t="array" ref="AL1051">IF(A1051="","",INDEX(근로조건!$A$5:$AF$1048576,MATCH(A1051,근로조건!$A$5:$A$1048576,0)+0,20))</f>
        <v/>
      </c>
      <c r="AM1051" s="253"/>
      <c r="AN1051" s="253"/>
      <c r="AO1051" s="253"/>
      <c r="AP1051" s="260"/>
      <c r="AQ1051" s="123"/>
      <c r="AR1051" s="166"/>
      <c r="AS1051" s="267"/>
      <c r="AT1051" s="266"/>
      <c r="AU1051" s="266"/>
      <c r="AV1051" s="266"/>
    </row>
    <row r="1052" spans="1:48" x14ac:dyDescent="0.3">
      <c r="A1052" s="52"/>
      <c r="B1052" s="54"/>
      <c r="C1052" s="53"/>
      <c r="D1052" s="53"/>
      <c r="E1052" s="53"/>
      <c r="F1052" s="57"/>
      <c r="G1052" s="57"/>
      <c r="H1052" s="52"/>
      <c r="I1052" s="53"/>
      <c r="J1052" s="53"/>
      <c r="K1052" s="95"/>
      <c r="L1052" s="52"/>
      <c r="M1052" s="52"/>
      <c r="N1052" s="54"/>
      <c r="O1052" s="254" t="str" cm="1">
        <f t="array" ref="O1052">IF(A1052="","",INDEX(근로조건!$A$5:$Y$1048576,MATCH(A1052,근로조건!$A$5:$A$1048576,0)+0,15))</f>
        <v/>
      </c>
      <c r="P1052" s="255" t="str" cm="1">
        <f t="array" ref="P1052">IF(A1052="","",INDEX(근로조건!$A$5:$Y$1048576,MATCH(A1052,근로조건!$A$5:$A$1048576,0)+0,16))</f>
        <v/>
      </c>
      <c r="Q1052" s="256" t="str" cm="1">
        <f t="array" ref="Q1052">IF(A1052="","",INDEX(근로조건!$A$5:$ZZ$1048576,MATCH(A1052,근로조건!$A$5:$A$1048576,0)+0,21))</f>
        <v/>
      </c>
      <c r="R1052" s="61"/>
      <c r="S1052" s="61"/>
      <c r="T1052" s="61"/>
      <c r="U1052" s="61"/>
      <c r="V1052" s="61"/>
      <c r="W1052" s="61"/>
      <c r="X1052" s="61"/>
      <c r="Y1052" s="61"/>
      <c r="Z1052" s="260" t="str">
        <f t="shared" si="51"/>
        <v/>
      </c>
      <c r="AA1052" s="260" t="str">
        <f t="shared" si="52"/>
        <v/>
      </c>
      <c r="AB1052" s="260" t="str" cm="1">
        <f t="array" ref="AB1052">IFERROR(IF(A1052="","",INDEX(근로조건!$A$5:$Z$1048576,MATCH(A1052,근로조건!$A$5:$A$1048576,0)+0,17)-INDEX(근로조건!$A$5:$Z$1048576,MATCH(A1052,근로조건!$A$5:$A$1048576,0)+0,11))*B1052,"")</f>
        <v/>
      </c>
      <c r="AC1052" s="260" t="str">
        <f t="shared" si="53"/>
        <v/>
      </c>
      <c r="AD1052" s="260" t="str" cm="1">
        <f t="array" ref="AD1052">IFERROR(IF(A1052="","",INDEX(근로조건!$A$5:$L$1048576,MATCH(A1052,근로조건!$A$5:$A$1048576,0)+0,12))*B1052,"")</f>
        <v/>
      </c>
      <c r="AE1052" s="261" t="str" cm="1">
        <f t="array" ref="AE1052">IF(A1052="","",INDEX(근로조건!$A$5:$AF$1048576,MATCH(A1052,근로조건!$A$5:$A$1048576,0)+0,13))</f>
        <v/>
      </c>
      <c r="AF1052" s="262" t="str" cm="1">
        <f t="array" ref="AF1052">IF(A1052="","",INDEX(근로조건!$A$5:$AF$1048576,MATCH(A1052,근로조건!$A$5:$A$1048576,0)+0,14))</f>
        <v/>
      </c>
      <c r="AG1052" s="261" t="str" cm="1">
        <f t="array" ref="AG1052">IF(A1052="","",INDEX(근로조건!$A$5:$AF$1048576,MATCH(A1052,근로조건!$A$5:$A$1048576,0)+0,11))</f>
        <v/>
      </c>
      <c r="AH1052" s="261" t="str" cm="1">
        <f t="array" ref="AH1052">IF(A1052="","",INDEX(근로조건!$A$5:$AF$1048576,MATCH(A1052,근로조건!$A$5:$A$1048576,0)+0,19))</f>
        <v/>
      </c>
      <c r="AI1052" s="262" t="str" cm="1">
        <f t="array" ref="AI1052">IF(A1052="","",INDEX(근로조건!$A$5:$AF$1048576,MATCH(A1052,근로조건!$A$5:$A$1048576,0)+0,17))</f>
        <v/>
      </c>
      <c r="AJ1052" s="253"/>
      <c r="AK1052" s="253"/>
      <c r="AL1052" s="253" t="str" cm="1">
        <f t="array" ref="AL1052">IF(A1052="","",INDEX(근로조건!$A$5:$AF$1048576,MATCH(A1052,근로조건!$A$5:$A$1048576,0)+0,20))</f>
        <v/>
      </c>
      <c r="AM1052" s="253"/>
      <c r="AN1052" s="253"/>
      <c r="AO1052" s="253"/>
      <c r="AP1052" s="260"/>
      <c r="AQ1052" s="123"/>
      <c r="AR1052" s="166"/>
      <c r="AS1052" s="267"/>
      <c r="AT1052" s="266"/>
      <c r="AU1052" s="266"/>
      <c r="AV1052" s="266"/>
    </row>
    <row r="1053" spans="1:48" x14ac:dyDescent="0.3">
      <c r="A1053" s="52"/>
      <c r="B1053" s="54"/>
      <c r="C1053" s="53"/>
      <c r="D1053" s="53"/>
      <c r="E1053" s="53"/>
      <c r="F1053" s="57"/>
      <c r="G1053" s="57"/>
      <c r="H1053" s="52"/>
      <c r="I1053" s="53"/>
      <c r="J1053" s="53"/>
      <c r="K1053" s="95"/>
      <c r="L1053" s="52"/>
      <c r="M1053" s="52"/>
      <c r="N1053" s="54"/>
      <c r="O1053" s="254" t="str" cm="1">
        <f t="array" ref="O1053">IF(A1053="","",INDEX(근로조건!$A$5:$Y$1048576,MATCH(A1053,근로조건!$A$5:$A$1048576,0)+0,15))</f>
        <v/>
      </c>
      <c r="P1053" s="255" t="str" cm="1">
        <f t="array" ref="P1053">IF(A1053="","",INDEX(근로조건!$A$5:$Y$1048576,MATCH(A1053,근로조건!$A$5:$A$1048576,0)+0,16))</f>
        <v/>
      </c>
      <c r="Q1053" s="256" t="str" cm="1">
        <f t="array" ref="Q1053">IF(A1053="","",INDEX(근로조건!$A$5:$ZZ$1048576,MATCH(A1053,근로조건!$A$5:$A$1048576,0)+0,21))</f>
        <v/>
      </c>
      <c r="R1053" s="61"/>
      <c r="S1053" s="61"/>
      <c r="T1053" s="61"/>
      <c r="U1053" s="61"/>
      <c r="V1053" s="61"/>
      <c r="W1053" s="61"/>
      <c r="X1053" s="61"/>
      <c r="Y1053" s="61"/>
      <c r="Z1053" s="260" t="str">
        <f t="shared" si="51"/>
        <v/>
      </c>
      <c r="AA1053" s="260" t="str">
        <f t="shared" si="52"/>
        <v/>
      </c>
      <c r="AB1053" s="260" t="str" cm="1">
        <f t="array" ref="AB1053">IFERROR(IF(A1053="","",INDEX(근로조건!$A$5:$Z$1048576,MATCH(A1053,근로조건!$A$5:$A$1048576,0)+0,17)-INDEX(근로조건!$A$5:$Z$1048576,MATCH(A1053,근로조건!$A$5:$A$1048576,0)+0,11))*B1053,"")</f>
        <v/>
      </c>
      <c r="AC1053" s="260" t="str">
        <f t="shared" si="53"/>
        <v/>
      </c>
      <c r="AD1053" s="260" t="str" cm="1">
        <f t="array" ref="AD1053">IFERROR(IF(A1053="","",INDEX(근로조건!$A$5:$L$1048576,MATCH(A1053,근로조건!$A$5:$A$1048576,0)+0,12))*B1053,"")</f>
        <v/>
      </c>
      <c r="AE1053" s="261" t="str" cm="1">
        <f t="array" ref="AE1053">IF(A1053="","",INDEX(근로조건!$A$5:$AF$1048576,MATCH(A1053,근로조건!$A$5:$A$1048576,0)+0,13))</f>
        <v/>
      </c>
      <c r="AF1053" s="262" t="str" cm="1">
        <f t="array" ref="AF1053">IF(A1053="","",INDEX(근로조건!$A$5:$AF$1048576,MATCH(A1053,근로조건!$A$5:$A$1048576,0)+0,14))</f>
        <v/>
      </c>
      <c r="AG1053" s="261" t="str" cm="1">
        <f t="array" ref="AG1053">IF(A1053="","",INDEX(근로조건!$A$5:$AF$1048576,MATCH(A1053,근로조건!$A$5:$A$1048576,0)+0,11))</f>
        <v/>
      </c>
      <c r="AH1053" s="261" t="str" cm="1">
        <f t="array" ref="AH1053">IF(A1053="","",INDEX(근로조건!$A$5:$AF$1048576,MATCH(A1053,근로조건!$A$5:$A$1048576,0)+0,19))</f>
        <v/>
      </c>
      <c r="AI1053" s="262" t="str" cm="1">
        <f t="array" ref="AI1053">IF(A1053="","",INDEX(근로조건!$A$5:$AF$1048576,MATCH(A1053,근로조건!$A$5:$A$1048576,0)+0,17))</f>
        <v/>
      </c>
      <c r="AJ1053" s="253"/>
      <c r="AK1053" s="253"/>
      <c r="AL1053" s="253" t="str" cm="1">
        <f t="array" ref="AL1053">IF(A1053="","",INDEX(근로조건!$A$5:$AF$1048576,MATCH(A1053,근로조건!$A$5:$A$1048576,0)+0,20))</f>
        <v/>
      </c>
      <c r="AM1053" s="253"/>
      <c r="AN1053" s="253"/>
      <c r="AO1053" s="253"/>
      <c r="AP1053" s="260"/>
      <c r="AQ1053" s="123"/>
      <c r="AR1053" s="166"/>
      <c r="AS1053" s="267"/>
      <c r="AT1053" s="266"/>
      <c r="AU1053" s="266"/>
      <c r="AV1053" s="266"/>
    </row>
    <row r="1054" spans="1:48" x14ac:dyDescent="0.3">
      <c r="A1054" s="52"/>
      <c r="B1054" s="54"/>
      <c r="C1054" s="53"/>
      <c r="D1054" s="53"/>
      <c r="E1054" s="53"/>
      <c r="F1054" s="57"/>
      <c r="G1054" s="57"/>
      <c r="H1054" s="52"/>
      <c r="I1054" s="53"/>
      <c r="J1054" s="53"/>
      <c r="K1054" s="95"/>
      <c r="L1054" s="52"/>
      <c r="M1054" s="52"/>
      <c r="N1054" s="54"/>
      <c r="O1054" s="254" t="str" cm="1">
        <f t="array" ref="O1054">IF(A1054="","",INDEX(근로조건!$A$5:$Y$1048576,MATCH(A1054,근로조건!$A$5:$A$1048576,0)+0,15))</f>
        <v/>
      </c>
      <c r="P1054" s="255" t="str" cm="1">
        <f t="array" ref="P1054">IF(A1054="","",INDEX(근로조건!$A$5:$Y$1048576,MATCH(A1054,근로조건!$A$5:$A$1048576,0)+0,16))</f>
        <v/>
      </c>
      <c r="Q1054" s="256" t="str" cm="1">
        <f t="array" ref="Q1054">IF(A1054="","",INDEX(근로조건!$A$5:$ZZ$1048576,MATCH(A1054,근로조건!$A$5:$A$1048576,0)+0,21))</f>
        <v/>
      </c>
      <c r="R1054" s="61"/>
      <c r="S1054" s="61"/>
      <c r="T1054" s="61"/>
      <c r="U1054" s="61"/>
      <c r="V1054" s="61"/>
      <c r="W1054" s="61"/>
      <c r="X1054" s="61"/>
      <c r="Y1054" s="61"/>
      <c r="Z1054" s="260" t="str">
        <f t="shared" si="51"/>
        <v/>
      </c>
      <c r="AA1054" s="260" t="str">
        <f t="shared" si="52"/>
        <v/>
      </c>
      <c r="AB1054" s="260" t="str" cm="1">
        <f t="array" ref="AB1054">IFERROR(IF(A1054="","",INDEX(근로조건!$A$5:$Z$1048576,MATCH(A1054,근로조건!$A$5:$A$1048576,0)+0,17)-INDEX(근로조건!$A$5:$Z$1048576,MATCH(A1054,근로조건!$A$5:$A$1048576,0)+0,11))*B1054,"")</f>
        <v/>
      </c>
      <c r="AC1054" s="260" t="str">
        <f t="shared" si="53"/>
        <v/>
      </c>
      <c r="AD1054" s="260" t="str" cm="1">
        <f t="array" ref="AD1054">IFERROR(IF(A1054="","",INDEX(근로조건!$A$5:$L$1048576,MATCH(A1054,근로조건!$A$5:$A$1048576,0)+0,12))*B1054,"")</f>
        <v/>
      </c>
      <c r="AE1054" s="261" t="str" cm="1">
        <f t="array" ref="AE1054">IF(A1054="","",INDEX(근로조건!$A$5:$AF$1048576,MATCH(A1054,근로조건!$A$5:$A$1048576,0)+0,13))</f>
        <v/>
      </c>
      <c r="AF1054" s="262" t="str" cm="1">
        <f t="array" ref="AF1054">IF(A1054="","",INDEX(근로조건!$A$5:$AF$1048576,MATCH(A1054,근로조건!$A$5:$A$1048576,0)+0,14))</f>
        <v/>
      </c>
      <c r="AG1054" s="261" t="str" cm="1">
        <f t="array" ref="AG1054">IF(A1054="","",INDEX(근로조건!$A$5:$AF$1048576,MATCH(A1054,근로조건!$A$5:$A$1048576,0)+0,11))</f>
        <v/>
      </c>
      <c r="AH1054" s="261" t="str" cm="1">
        <f t="array" ref="AH1054">IF(A1054="","",INDEX(근로조건!$A$5:$AF$1048576,MATCH(A1054,근로조건!$A$5:$A$1048576,0)+0,19))</f>
        <v/>
      </c>
      <c r="AI1054" s="262" t="str" cm="1">
        <f t="array" ref="AI1054">IF(A1054="","",INDEX(근로조건!$A$5:$AF$1048576,MATCH(A1054,근로조건!$A$5:$A$1048576,0)+0,17))</f>
        <v/>
      </c>
      <c r="AJ1054" s="253"/>
      <c r="AK1054" s="253"/>
      <c r="AL1054" s="253" t="str" cm="1">
        <f t="array" ref="AL1054">IF(A1054="","",INDEX(근로조건!$A$5:$AF$1048576,MATCH(A1054,근로조건!$A$5:$A$1048576,0)+0,20))</f>
        <v/>
      </c>
      <c r="AM1054" s="253"/>
      <c r="AN1054" s="253"/>
      <c r="AO1054" s="253"/>
      <c r="AP1054" s="260"/>
      <c r="AQ1054" s="123"/>
      <c r="AR1054" s="166"/>
      <c r="AS1054" s="267"/>
      <c r="AT1054" s="266"/>
      <c r="AU1054" s="266"/>
      <c r="AV1054" s="266"/>
    </row>
    <row r="1055" spans="1:48" x14ac:dyDescent="0.3">
      <c r="A1055" s="52"/>
      <c r="B1055" s="54"/>
      <c r="C1055" s="53"/>
      <c r="D1055" s="53"/>
      <c r="E1055" s="53"/>
      <c r="F1055" s="57"/>
      <c r="G1055" s="57"/>
      <c r="H1055" s="52"/>
      <c r="I1055" s="53"/>
      <c r="J1055" s="53"/>
      <c r="K1055" s="95"/>
      <c r="L1055" s="52"/>
      <c r="M1055" s="52"/>
      <c r="N1055" s="54"/>
      <c r="O1055" s="254" t="str" cm="1">
        <f t="array" ref="O1055">IF(A1055="","",INDEX(근로조건!$A$5:$Y$1048576,MATCH(A1055,근로조건!$A$5:$A$1048576,0)+0,15))</f>
        <v/>
      </c>
      <c r="P1055" s="255" t="str" cm="1">
        <f t="array" ref="P1055">IF(A1055="","",INDEX(근로조건!$A$5:$Y$1048576,MATCH(A1055,근로조건!$A$5:$A$1048576,0)+0,16))</f>
        <v/>
      </c>
      <c r="Q1055" s="256" t="str" cm="1">
        <f t="array" ref="Q1055">IF(A1055="","",INDEX(근로조건!$A$5:$ZZ$1048576,MATCH(A1055,근로조건!$A$5:$A$1048576,0)+0,21))</f>
        <v/>
      </c>
      <c r="R1055" s="61"/>
      <c r="S1055" s="61"/>
      <c r="T1055" s="61"/>
      <c r="U1055" s="61"/>
      <c r="V1055" s="61"/>
      <c r="W1055" s="61"/>
      <c r="X1055" s="61"/>
      <c r="Y1055" s="61"/>
      <c r="Z1055" s="260" t="str">
        <f t="shared" si="51"/>
        <v/>
      </c>
      <c r="AA1055" s="260" t="str">
        <f t="shared" si="52"/>
        <v/>
      </c>
      <c r="AB1055" s="260" t="str" cm="1">
        <f t="array" ref="AB1055">IFERROR(IF(A1055="","",INDEX(근로조건!$A$5:$Z$1048576,MATCH(A1055,근로조건!$A$5:$A$1048576,0)+0,17)-INDEX(근로조건!$A$5:$Z$1048576,MATCH(A1055,근로조건!$A$5:$A$1048576,0)+0,11))*B1055,"")</f>
        <v/>
      </c>
      <c r="AC1055" s="260" t="str">
        <f t="shared" si="53"/>
        <v/>
      </c>
      <c r="AD1055" s="260" t="str" cm="1">
        <f t="array" ref="AD1055">IFERROR(IF(A1055="","",INDEX(근로조건!$A$5:$L$1048576,MATCH(A1055,근로조건!$A$5:$A$1048576,0)+0,12))*B1055,"")</f>
        <v/>
      </c>
      <c r="AE1055" s="261" t="str" cm="1">
        <f t="array" ref="AE1055">IF(A1055="","",INDEX(근로조건!$A$5:$AF$1048576,MATCH(A1055,근로조건!$A$5:$A$1048576,0)+0,13))</f>
        <v/>
      </c>
      <c r="AF1055" s="262" t="str" cm="1">
        <f t="array" ref="AF1055">IF(A1055="","",INDEX(근로조건!$A$5:$AF$1048576,MATCH(A1055,근로조건!$A$5:$A$1048576,0)+0,14))</f>
        <v/>
      </c>
      <c r="AG1055" s="261" t="str" cm="1">
        <f t="array" ref="AG1055">IF(A1055="","",INDEX(근로조건!$A$5:$AF$1048576,MATCH(A1055,근로조건!$A$5:$A$1048576,0)+0,11))</f>
        <v/>
      </c>
      <c r="AH1055" s="261" t="str" cm="1">
        <f t="array" ref="AH1055">IF(A1055="","",INDEX(근로조건!$A$5:$AF$1048576,MATCH(A1055,근로조건!$A$5:$A$1048576,0)+0,19))</f>
        <v/>
      </c>
      <c r="AI1055" s="262" t="str" cm="1">
        <f t="array" ref="AI1055">IF(A1055="","",INDEX(근로조건!$A$5:$AF$1048576,MATCH(A1055,근로조건!$A$5:$A$1048576,0)+0,17))</f>
        <v/>
      </c>
      <c r="AJ1055" s="253"/>
      <c r="AK1055" s="253"/>
      <c r="AL1055" s="253" t="str" cm="1">
        <f t="array" ref="AL1055">IF(A1055="","",INDEX(근로조건!$A$5:$AF$1048576,MATCH(A1055,근로조건!$A$5:$A$1048576,0)+0,20))</f>
        <v/>
      </c>
      <c r="AM1055" s="253"/>
      <c r="AN1055" s="253"/>
      <c r="AO1055" s="253"/>
      <c r="AP1055" s="260"/>
      <c r="AQ1055" s="123"/>
      <c r="AR1055" s="166"/>
      <c r="AS1055" s="267"/>
      <c r="AT1055" s="266"/>
      <c r="AU1055" s="266"/>
      <c r="AV1055" s="266"/>
    </row>
    <row r="1056" spans="1:48" x14ac:dyDescent="0.3">
      <c r="A1056" s="52"/>
      <c r="B1056" s="54"/>
      <c r="C1056" s="53"/>
      <c r="D1056" s="53"/>
      <c r="E1056" s="53"/>
      <c r="F1056" s="57"/>
      <c r="G1056" s="57"/>
      <c r="H1056" s="52"/>
      <c r="I1056" s="53"/>
      <c r="J1056" s="53"/>
      <c r="K1056" s="95"/>
      <c r="L1056" s="52"/>
      <c r="M1056" s="52"/>
      <c r="N1056" s="54"/>
      <c r="O1056" s="254" t="str" cm="1">
        <f t="array" ref="O1056">IF(A1056="","",INDEX(근로조건!$A$5:$Y$1048576,MATCH(A1056,근로조건!$A$5:$A$1048576,0)+0,15))</f>
        <v/>
      </c>
      <c r="P1056" s="255" t="str" cm="1">
        <f t="array" ref="P1056">IF(A1056="","",INDEX(근로조건!$A$5:$Y$1048576,MATCH(A1056,근로조건!$A$5:$A$1048576,0)+0,16))</f>
        <v/>
      </c>
      <c r="Q1056" s="256" t="str" cm="1">
        <f t="array" ref="Q1056">IF(A1056="","",INDEX(근로조건!$A$5:$ZZ$1048576,MATCH(A1056,근로조건!$A$5:$A$1048576,0)+0,21))</f>
        <v/>
      </c>
      <c r="R1056" s="61"/>
      <c r="S1056" s="61"/>
      <c r="T1056" s="61"/>
      <c r="U1056" s="61"/>
      <c r="V1056" s="61"/>
      <c r="W1056" s="61"/>
      <c r="X1056" s="61"/>
      <c r="Y1056" s="61"/>
      <c r="Z1056" s="260" t="str">
        <f t="shared" si="51"/>
        <v/>
      </c>
      <c r="AA1056" s="260" t="str">
        <f t="shared" si="52"/>
        <v/>
      </c>
      <c r="AB1056" s="260" t="str" cm="1">
        <f t="array" ref="AB1056">IFERROR(IF(A1056="","",INDEX(근로조건!$A$5:$Z$1048576,MATCH(A1056,근로조건!$A$5:$A$1048576,0)+0,17)-INDEX(근로조건!$A$5:$Z$1048576,MATCH(A1056,근로조건!$A$5:$A$1048576,0)+0,11))*B1056,"")</f>
        <v/>
      </c>
      <c r="AC1056" s="260" t="str">
        <f t="shared" si="53"/>
        <v/>
      </c>
      <c r="AD1056" s="260" t="str" cm="1">
        <f t="array" ref="AD1056">IFERROR(IF(A1056="","",INDEX(근로조건!$A$5:$L$1048576,MATCH(A1056,근로조건!$A$5:$A$1048576,0)+0,12))*B1056,"")</f>
        <v/>
      </c>
      <c r="AE1056" s="261" t="str" cm="1">
        <f t="array" ref="AE1056">IF(A1056="","",INDEX(근로조건!$A$5:$AF$1048576,MATCH(A1056,근로조건!$A$5:$A$1048576,0)+0,13))</f>
        <v/>
      </c>
      <c r="AF1056" s="262" t="str" cm="1">
        <f t="array" ref="AF1056">IF(A1056="","",INDEX(근로조건!$A$5:$AF$1048576,MATCH(A1056,근로조건!$A$5:$A$1048576,0)+0,14))</f>
        <v/>
      </c>
      <c r="AG1056" s="261" t="str" cm="1">
        <f t="array" ref="AG1056">IF(A1056="","",INDEX(근로조건!$A$5:$AF$1048576,MATCH(A1056,근로조건!$A$5:$A$1048576,0)+0,11))</f>
        <v/>
      </c>
      <c r="AH1056" s="261" t="str" cm="1">
        <f t="array" ref="AH1056">IF(A1056="","",INDEX(근로조건!$A$5:$AF$1048576,MATCH(A1056,근로조건!$A$5:$A$1048576,0)+0,19))</f>
        <v/>
      </c>
      <c r="AI1056" s="262" t="str" cm="1">
        <f t="array" ref="AI1056">IF(A1056="","",INDEX(근로조건!$A$5:$AF$1048576,MATCH(A1056,근로조건!$A$5:$A$1048576,0)+0,17))</f>
        <v/>
      </c>
      <c r="AJ1056" s="253"/>
      <c r="AK1056" s="253"/>
      <c r="AL1056" s="253" t="str" cm="1">
        <f t="array" ref="AL1056">IF(A1056="","",INDEX(근로조건!$A$5:$AF$1048576,MATCH(A1056,근로조건!$A$5:$A$1048576,0)+0,20))</f>
        <v/>
      </c>
      <c r="AM1056" s="253"/>
      <c r="AN1056" s="253"/>
      <c r="AO1056" s="253"/>
      <c r="AP1056" s="260"/>
      <c r="AQ1056" s="123"/>
      <c r="AR1056" s="166"/>
      <c r="AS1056" s="267"/>
      <c r="AT1056" s="266"/>
      <c r="AU1056" s="266"/>
      <c r="AV1056" s="266"/>
    </row>
    <row r="1057" spans="1:48" x14ac:dyDescent="0.3">
      <c r="A1057" s="52"/>
      <c r="B1057" s="54"/>
      <c r="C1057" s="53"/>
      <c r="D1057" s="53"/>
      <c r="E1057" s="53"/>
      <c r="F1057" s="57"/>
      <c r="G1057" s="57"/>
      <c r="H1057" s="52"/>
      <c r="I1057" s="53"/>
      <c r="J1057" s="53"/>
      <c r="K1057" s="95"/>
      <c r="L1057" s="52"/>
      <c r="M1057" s="52"/>
      <c r="N1057" s="54"/>
      <c r="O1057" s="254" t="str" cm="1">
        <f t="array" ref="O1057">IF(A1057="","",INDEX(근로조건!$A$5:$Y$1048576,MATCH(A1057,근로조건!$A$5:$A$1048576,0)+0,15))</f>
        <v/>
      </c>
      <c r="P1057" s="255" t="str" cm="1">
        <f t="array" ref="P1057">IF(A1057="","",INDEX(근로조건!$A$5:$Y$1048576,MATCH(A1057,근로조건!$A$5:$A$1048576,0)+0,16))</f>
        <v/>
      </c>
      <c r="Q1057" s="256" t="str" cm="1">
        <f t="array" ref="Q1057">IF(A1057="","",INDEX(근로조건!$A$5:$ZZ$1048576,MATCH(A1057,근로조건!$A$5:$A$1048576,0)+0,21))</f>
        <v/>
      </c>
      <c r="R1057" s="61"/>
      <c r="S1057" s="61"/>
      <c r="T1057" s="61"/>
      <c r="U1057" s="61"/>
      <c r="V1057" s="61"/>
      <c r="W1057" s="61"/>
      <c r="X1057" s="61"/>
      <c r="Y1057" s="61"/>
      <c r="Z1057" s="260" t="str">
        <f t="shared" si="51"/>
        <v/>
      </c>
      <c r="AA1057" s="260" t="str">
        <f t="shared" si="52"/>
        <v/>
      </c>
      <c r="AB1057" s="260" t="str" cm="1">
        <f t="array" ref="AB1057">IFERROR(IF(A1057="","",INDEX(근로조건!$A$5:$Z$1048576,MATCH(A1057,근로조건!$A$5:$A$1048576,0)+0,17)-INDEX(근로조건!$A$5:$Z$1048576,MATCH(A1057,근로조건!$A$5:$A$1048576,0)+0,11))*B1057,"")</f>
        <v/>
      </c>
      <c r="AC1057" s="260" t="str">
        <f t="shared" si="53"/>
        <v/>
      </c>
      <c r="AD1057" s="260" t="str" cm="1">
        <f t="array" ref="AD1057">IFERROR(IF(A1057="","",INDEX(근로조건!$A$5:$L$1048576,MATCH(A1057,근로조건!$A$5:$A$1048576,0)+0,12))*B1057,"")</f>
        <v/>
      </c>
      <c r="AE1057" s="261" t="str" cm="1">
        <f t="array" ref="AE1057">IF(A1057="","",INDEX(근로조건!$A$5:$AF$1048576,MATCH(A1057,근로조건!$A$5:$A$1048576,0)+0,13))</f>
        <v/>
      </c>
      <c r="AF1057" s="262" t="str" cm="1">
        <f t="array" ref="AF1057">IF(A1057="","",INDEX(근로조건!$A$5:$AF$1048576,MATCH(A1057,근로조건!$A$5:$A$1048576,0)+0,14))</f>
        <v/>
      </c>
      <c r="AG1057" s="261" t="str" cm="1">
        <f t="array" ref="AG1057">IF(A1057="","",INDEX(근로조건!$A$5:$AF$1048576,MATCH(A1057,근로조건!$A$5:$A$1048576,0)+0,11))</f>
        <v/>
      </c>
      <c r="AH1057" s="261" t="str" cm="1">
        <f t="array" ref="AH1057">IF(A1057="","",INDEX(근로조건!$A$5:$AF$1048576,MATCH(A1057,근로조건!$A$5:$A$1048576,0)+0,19))</f>
        <v/>
      </c>
      <c r="AI1057" s="262" t="str" cm="1">
        <f t="array" ref="AI1057">IF(A1057="","",INDEX(근로조건!$A$5:$AF$1048576,MATCH(A1057,근로조건!$A$5:$A$1048576,0)+0,17))</f>
        <v/>
      </c>
      <c r="AJ1057" s="253"/>
      <c r="AK1057" s="253"/>
      <c r="AL1057" s="253" t="str" cm="1">
        <f t="array" ref="AL1057">IF(A1057="","",INDEX(근로조건!$A$5:$AF$1048576,MATCH(A1057,근로조건!$A$5:$A$1048576,0)+0,20))</f>
        <v/>
      </c>
      <c r="AM1057" s="253"/>
      <c r="AN1057" s="253"/>
      <c r="AO1057" s="253"/>
      <c r="AP1057" s="260"/>
      <c r="AQ1057" s="123"/>
      <c r="AR1057" s="166"/>
      <c r="AS1057" s="267"/>
      <c r="AT1057" s="266"/>
      <c r="AU1057" s="266"/>
      <c r="AV1057" s="266"/>
    </row>
    <row r="1058" spans="1:48" x14ac:dyDescent="0.3">
      <c r="A1058" s="52"/>
      <c r="B1058" s="54"/>
      <c r="C1058" s="53"/>
      <c r="D1058" s="53"/>
      <c r="E1058" s="53"/>
      <c r="F1058" s="57"/>
      <c r="G1058" s="57"/>
      <c r="H1058" s="52"/>
      <c r="I1058" s="53"/>
      <c r="J1058" s="53"/>
      <c r="K1058" s="95"/>
      <c r="L1058" s="52"/>
      <c r="M1058" s="52"/>
      <c r="N1058" s="54"/>
      <c r="O1058" s="254" t="str" cm="1">
        <f t="array" ref="O1058">IF(A1058="","",INDEX(근로조건!$A$5:$Y$1048576,MATCH(A1058,근로조건!$A$5:$A$1048576,0)+0,15))</f>
        <v/>
      </c>
      <c r="P1058" s="255" t="str" cm="1">
        <f t="array" ref="P1058">IF(A1058="","",INDEX(근로조건!$A$5:$Y$1048576,MATCH(A1058,근로조건!$A$5:$A$1048576,0)+0,16))</f>
        <v/>
      </c>
      <c r="Q1058" s="256" t="str" cm="1">
        <f t="array" ref="Q1058">IF(A1058="","",INDEX(근로조건!$A$5:$ZZ$1048576,MATCH(A1058,근로조건!$A$5:$A$1048576,0)+0,21))</f>
        <v/>
      </c>
      <c r="R1058" s="61"/>
      <c r="S1058" s="61"/>
      <c r="T1058" s="61"/>
      <c r="U1058" s="61"/>
      <c r="V1058" s="61"/>
      <c r="W1058" s="61"/>
      <c r="X1058" s="61"/>
      <c r="Y1058" s="61"/>
      <c r="Z1058" s="260" t="str">
        <f t="shared" si="51"/>
        <v/>
      </c>
      <c r="AA1058" s="260" t="str">
        <f t="shared" si="52"/>
        <v/>
      </c>
      <c r="AB1058" s="260" t="str" cm="1">
        <f t="array" ref="AB1058">IFERROR(IF(A1058="","",INDEX(근로조건!$A$5:$Z$1048576,MATCH(A1058,근로조건!$A$5:$A$1048576,0)+0,17)-INDEX(근로조건!$A$5:$Z$1048576,MATCH(A1058,근로조건!$A$5:$A$1048576,0)+0,11))*B1058,"")</f>
        <v/>
      </c>
      <c r="AC1058" s="260" t="str">
        <f t="shared" si="53"/>
        <v/>
      </c>
      <c r="AD1058" s="260" t="str" cm="1">
        <f t="array" ref="AD1058">IFERROR(IF(A1058="","",INDEX(근로조건!$A$5:$L$1048576,MATCH(A1058,근로조건!$A$5:$A$1048576,0)+0,12))*B1058,"")</f>
        <v/>
      </c>
      <c r="AE1058" s="261" t="str" cm="1">
        <f t="array" ref="AE1058">IF(A1058="","",INDEX(근로조건!$A$5:$AF$1048576,MATCH(A1058,근로조건!$A$5:$A$1048576,0)+0,13))</f>
        <v/>
      </c>
      <c r="AF1058" s="262" t="str" cm="1">
        <f t="array" ref="AF1058">IF(A1058="","",INDEX(근로조건!$A$5:$AF$1048576,MATCH(A1058,근로조건!$A$5:$A$1048576,0)+0,14))</f>
        <v/>
      </c>
      <c r="AG1058" s="261" t="str" cm="1">
        <f t="array" ref="AG1058">IF(A1058="","",INDEX(근로조건!$A$5:$AF$1048576,MATCH(A1058,근로조건!$A$5:$A$1048576,0)+0,11))</f>
        <v/>
      </c>
      <c r="AH1058" s="261" t="str" cm="1">
        <f t="array" ref="AH1058">IF(A1058="","",INDEX(근로조건!$A$5:$AF$1048576,MATCH(A1058,근로조건!$A$5:$A$1048576,0)+0,19))</f>
        <v/>
      </c>
      <c r="AI1058" s="262" t="str" cm="1">
        <f t="array" ref="AI1058">IF(A1058="","",INDEX(근로조건!$A$5:$AF$1048576,MATCH(A1058,근로조건!$A$5:$A$1048576,0)+0,17))</f>
        <v/>
      </c>
      <c r="AJ1058" s="253"/>
      <c r="AK1058" s="253"/>
      <c r="AL1058" s="253" t="str" cm="1">
        <f t="array" ref="AL1058">IF(A1058="","",INDEX(근로조건!$A$5:$AF$1048576,MATCH(A1058,근로조건!$A$5:$A$1048576,0)+0,20))</f>
        <v/>
      </c>
      <c r="AM1058" s="253"/>
      <c r="AN1058" s="253"/>
      <c r="AO1058" s="253"/>
      <c r="AP1058" s="260"/>
      <c r="AQ1058" s="123"/>
      <c r="AR1058" s="166"/>
      <c r="AS1058" s="267"/>
      <c r="AT1058" s="266"/>
      <c r="AU1058" s="266"/>
      <c r="AV1058" s="266"/>
    </row>
    <row r="1059" spans="1:48" x14ac:dyDescent="0.3">
      <c r="A1059" s="52"/>
      <c r="B1059" s="54"/>
      <c r="C1059" s="53"/>
      <c r="D1059" s="53"/>
      <c r="E1059" s="53"/>
      <c r="F1059" s="57"/>
      <c r="G1059" s="57"/>
      <c r="H1059" s="52"/>
      <c r="I1059" s="53"/>
      <c r="J1059" s="53"/>
      <c r="K1059" s="95"/>
      <c r="L1059" s="52"/>
      <c r="M1059" s="52"/>
      <c r="N1059" s="54"/>
      <c r="O1059" s="254" t="str" cm="1">
        <f t="array" ref="O1059">IF(A1059="","",INDEX(근로조건!$A$5:$Y$1048576,MATCH(A1059,근로조건!$A$5:$A$1048576,0)+0,15))</f>
        <v/>
      </c>
      <c r="P1059" s="255" t="str" cm="1">
        <f t="array" ref="P1059">IF(A1059="","",INDEX(근로조건!$A$5:$Y$1048576,MATCH(A1059,근로조건!$A$5:$A$1048576,0)+0,16))</f>
        <v/>
      </c>
      <c r="Q1059" s="256" t="str" cm="1">
        <f t="array" ref="Q1059">IF(A1059="","",INDEX(근로조건!$A$5:$ZZ$1048576,MATCH(A1059,근로조건!$A$5:$A$1048576,0)+0,21))</f>
        <v/>
      </c>
      <c r="R1059" s="61"/>
      <c r="S1059" s="61"/>
      <c r="T1059" s="61"/>
      <c r="U1059" s="61"/>
      <c r="V1059" s="61"/>
      <c r="W1059" s="61"/>
      <c r="X1059" s="61"/>
      <c r="Y1059" s="61"/>
      <c r="Z1059" s="260" t="str">
        <f t="shared" si="51"/>
        <v/>
      </c>
      <c r="AA1059" s="260" t="str">
        <f t="shared" si="52"/>
        <v/>
      </c>
      <c r="AB1059" s="260" t="str" cm="1">
        <f t="array" ref="AB1059">IFERROR(IF(A1059="","",INDEX(근로조건!$A$5:$Z$1048576,MATCH(A1059,근로조건!$A$5:$A$1048576,0)+0,17)-INDEX(근로조건!$A$5:$Z$1048576,MATCH(A1059,근로조건!$A$5:$A$1048576,0)+0,11))*B1059,"")</f>
        <v/>
      </c>
      <c r="AC1059" s="260" t="str">
        <f t="shared" si="53"/>
        <v/>
      </c>
      <c r="AD1059" s="260" t="str" cm="1">
        <f t="array" ref="AD1059">IFERROR(IF(A1059="","",INDEX(근로조건!$A$5:$L$1048576,MATCH(A1059,근로조건!$A$5:$A$1048576,0)+0,12))*B1059,"")</f>
        <v/>
      </c>
      <c r="AE1059" s="261" t="str" cm="1">
        <f t="array" ref="AE1059">IF(A1059="","",INDEX(근로조건!$A$5:$AF$1048576,MATCH(A1059,근로조건!$A$5:$A$1048576,0)+0,13))</f>
        <v/>
      </c>
      <c r="AF1059" s="262" t="str" cm="1">
        <f t="array" ref="AF1059">IF(A1059="","",INDEX(근로조건!$A$5:$AF$1048576,MATCH(A1059,근로조건!$A$5:$A$1048576,0)+0,14))</f>
        <v/>
      </c>
      <c r="AG1059" s="261" t="str" cm="1">
        <f t="array" ref="AG1059">IF(A1059="","",INDEX(근로조건!$A$5:$AF$1048576,MATCH(A1059,근로조건!$A$5:$A$1048576,0)+0,11))</f>
        <v/>
      </c>
      <c r="AH1059" s="261" t="str" cm="1">
        <f t="array" ref="AH1059">IF(A1059="","",INDEX(근로조건!$A$5:$AF$1048576,MATCH(A1059,근로조건!$A$5:$A$1048576,0)+0,19))</f>
        <v/>
      </c>
      <c r="AI1059" s="262" t="str" cm="1">
        <f t="array" ref="AI1059">IF(A1059="","",INDEX(근로조건!$A$5:$AF$1048576,MATCH(A1059,근로조건!$A$5:$A$1048576,0)+0,17))</f>
        <v/>
      </c>
      <c r="AJ1059" s="253"/>
      <c r="AK1059" s="253"/>
      <c r="AL1059" s="253" t="str" cm="1">
        <f t="array" ref="AL1059">IF(A1059="","",INDEX(근로조건!$A$5:$AF$1048576,MATCH(A1059,근로조건!$A$5:$A$1048576,0)+0,20))</f>
        <v/>
      </c>
      <c r="AM1059" s="253"/>
      <c r="AN1059" s="253"/>
      <c r="AO1059" s="253"/>
      <c r="AP1059" s="260"/>
      <c r="AQ1059" s="123"/>
      <c r="AR1059" s="166"/>
      <c r="AS1059" s="267"/>
      <c r="AT1059" s="266"/>
      <c r="AU1059" s="266"/>
      <c r="AV1059" s="266"/>
    </row>
    <row r="1060" spans="1:48" x14ac:dyDescent="0.3">
      <c r="A1060" s="52"/>
      <c r="B1060" s="54"/>
      <c r="C1060" s="53"/>
      <c r="D1060" s="53"/>
      <c r="E1060" s="53"/>
      <c r="F1060" s="57"/>
      <c r="G1060" s="57"/>
      <c r="H1060" s="52"/>
      <c r="I1060" s="53"/>
      <c r="J1060" s="53"/>
      <c r="K1060" s="95"/>
      <c r="L1060" s="52"/>
      <c r="M1060" s="52"/>
      <c r="N1060" s="54"/>
      <c r="O1060" s="254" t="str" cm="1">
        <f t="array" ref="O1060">IF(A1060="","",INDEX(근로조건!$A$5:$Y$1048576,MATCH(A1060,근로조건!$A$5:$A$1048576,0)+0,15))</f>
        <v/>
      </c>
      <c r="P1060" s="255" t="str" cm="1">
        <f t="array" ref="P1060">IF(A1060="","",INDEX(근로조건!$A$5:$Y$1048576,MATCH(A1060,근로조건!$A$5:$A$1048576,0)+0,16))</f>
        <v/>
      </c>
      <c r="Q1060" s="256" t="str" cm="1">
        <f t="array" ref="Q1060">IF(A1060="","",INDEX(근로조건!$A$5:$ZZ$1048576,MATCH(A1060,근로조건!$A$5:$A$1048576,0)+0,21))</f>
        <v/>
      </c>
      <c r="R1060" s="61"/>
      <c r="S1060" s="61"/>
      <c r="T1060" s="61"/>
      <c r="U1060" s="61"/>
      <c r="V1060" s="61"/>
      <c r="W1060" s="61"/>
      <c r="X1060" s="61"/>
      <c r="Y1060" s="61"/>
      <c r="Z1060" s="260" t="str">
        <f t="shared" si="51"/>
        <v/>
      </c>
      <c r="AA1060" s="260" t="str">
        <f t="shared" si="52"/>
        <v/>
      </c>
      <c r="AB1060" s="260" t="str" cm="1">
        <f t="array" ref="AB1060">IFERROR(IF(A1060="","",INDEX(근로조건!$A$5:$Z$1048576,MATCH(A1060,근로조건!$A$5:$A$1048576,0)+0,17)-INDEX(근로조건!$A$5:$Z$1048576,MATCH(A1060,근로조건!$A$5:$A$1048576,0)+0,11))*B1060,"")</f>
        <v/>
      </c>
      <c r="AC1060" s="260" t="str">
        <f t="shared" si="53"/>
        <v/>
      </c>
      <c r="AD1060" s="260" t="str" cm="1">
        <f t="array" ref="AD1060">IFERROR(IF(A1060="","",INDEX(근로조건!$A$5:$L$1048576,MATCH(A1060,근로조건!$A$5:$A$1048576,0)+0,12))*B1060,"")</f>
        <v/>
      </c>
      <c r="AE1060" s="261" t="str" cm="1">
        <f t="array" ref="AE1060">IF(A1060="","",INDEX(근로조건!$A$5:$AF$1048576,MATCH(A1060,근로조건!$A$5:$A$1048576,0)+0,13))</f>
        <v/>
      </c>
      <c r="AF1060" s="262" t="str" cm="1">
        <f t="array" ref="AF1060">IF(A1060="","",INDEX(근로조건!$A$5:$AF$1048576,MATCH(A1060,근로조건!$A$5:$A$1048576,0)+0,14))</f>
        <v/>
      </c>
      <c r="AG1060" s="261" t="str" cm="1">
        <f t="array" ref="AG1060">IF(A1060="","",INDEX(근로조건!$A$5:$AF$1048576,MATCH(A1060,근로조건!$A$5:$A$1048576,0)+0,11))</f>
        <v/>
      </c>
      <c r="AH1060" s="261" t="str" cm="1">
        <f t="array" ref="AH1060">IF(A1060="","",INDEX(근로조건!$A$5:$AF$1048576,MATCH(A1060,근로조건!$A$5:$A$1048576,0)+0,19))</f>
        <v/>
      </c>
      <c r="AI1060" s="262" t="str" cm="1">
        <f t="array" ref="AI1060">IF(A1060="","",INDEX(근로조건!$A$5:$AF$1048576,MATCH(A1060,근로조건!$A$5:$A$1048576,0)+0,17))</f>
        <v/>
      </c>
      <c r="AJ1060" s="253"/>
      <c r="AK1060" s="253"/>
      <c r="AL1060" s="253" t="str" cm="1">
        <f t="array" ref="AL1060">IF(A1060="","",INDEX(근로조건!$A$5:$AF$1048576,MATCH(A1060,근로조건!$A$5:$A$1048576,0)+0,20))</f>
        <v/>
      </c>
      <c r="AM1060" s="253"/>
      <c r="AN1060" s="253"/>
      <c r="AO1060" s="253"/>
      <c r="AP1060" s="260"/>
      <c r="AQ1060" s="123"/>
      <c r="AR1060" s="166"/>
      <c r="AS1060" s="267"/>
      <c r="AT1060" s="266"/>
      <c r="AU1060" s="266"/>
      <c r="AV1060" s="266"/>
    </row>
    <row r="1061" spans="1:48" x14ac:dyDescent="0.3">
      <c r="A1061" s="52"/>
      <c r="B1061" s="54"/>
      <c r="C1061" s="53"/>
      <c r="D1061" s="53"/>
      <c r="E1061" s="53"/>
      <c r="F1061" s="57"/>
      <c r="G1061" s="57"/>
      <c r="H1061" s="52"/>
      <c r="I1061" s="53"/>
      <c r="J1061" s="53"/>
      <c r="K1061" s="95"/>
      <c r="L1061" s="52"/>
      <c r="M1061" s="52"/>
      <c r="N1061" s="54"/>
      <c r="O1061" s="254" t="str" cm="1">
        <f t="array" ref="O1061">IF(A1061="","",INDEX(근로조건!$A$5:$Y$1048576,MATCH(A1061,근로조건!$A$5:$A$1048576,0)+0,15))</f>
        <v/>
      </c>
      <c r="P1061" s="255" t="str" cm="1">
        <f t="array" ref="P1061">IF(A1061="","",INDEX(근로조건!$A$5:$Y$1048576,MATCH(A1061,근로조건!$A$5:$A$1048576,0)+0,16))</f>
        <v/>
      </c>
      <c r="Q1061" s="256" t="str" cm="1">
        <f t="array" ref="Q1061">IF(A1061="","",INDEX(근로조건!$A$5:$ZZ$1048576,MATCH(A1061,근로조건!$A$5:$A$1048576,0)+0,21))</f>
        <v/>
      </c>
      <c r="R1061" s="61"/>
      <c r="S1061" s="61"/>
      <c r="T1061" s="61"/>
      <c r="U1061" s="61"/>
      <c r="V1061" s="61"/>
      <c r="W1061" s="61"/>
      <c r="X1061" s="61"/>
      <c r="Y1061" s="61"/>
      <c r="Z1061" s="260" t="str">
        <f t="shared" si="51"/>
        <v/>
      </c>
      <c r="AA1061" s="260" t="str">
        <f t="shared" si="52"/>
        <v/>
      </c>
      <c r="AB1061" s="260" t="str" cm="1">
        <f t="array" ref="AB1061">IFERROR(IF(A1061="","",INDEX(근로조건!$A$5:$Z$1048576,MATCH(A1061,근로조건!$A$5:$A$1048576,0)+0,17)-INDEX(근로조건!$A$5:$Z$1048576,MATCH(A1061,근로조건!$A$5:$A$1048576,0)+0,11))*B1061,"")</f>
        <v/>
      </c>
      <c r="AC1061" s="260" t="str">
        <f t="shared" si="53"/>
        <v/>
      </c>
      <c r="AD1061" s="260" t="str" cm="1">
        <f t="array" ref="AD1061">IFERROR(IF(A1061="","",INDEX(근로조건!$A$5:$L$1048576,MATCH(A1061,근로조건!$A$5:$A$1048576,0)+0,12))*B1061,"")</f>
        <v/>
      </c>
      <c r="AE1061" s="261" t="str" cm="1">
        <f t="array" ref="AE1061">IF(A1061="","",INDEX(근로조건!$A$5:$AF$1048576,MATCH(A1061,근로조건!$A$5:$A$1048576,0)+0,13))</f>
        <v/>
      </c>
      <c r="AF1061" s="262" t="str" cm="1">
        <f t="array" ref="AF1061">IF(A1061="","",INDEX(근로조건!$A$5:$AF$1048576,MATCH(A1061,근로조건!$A$5:$A$1048576,0)+0,14))</f>
        <v/>
      </c>
      <c r="AG1061" s="261" t="str" cm="1">
        <f t="array" ref="AG1061">IF(A1061="","",INDEX(근로조건!$A$5:$AF$1048576,MATCH(A1061,근로조건!$A$5:$A$1048576,0)+0,11))</f>
        <v/>
      </c>
      <c r="AH1061" s="261" t="str" cm="1">
        <f t="array" ref="AH1061">IF(A1061="","",INDEX(근로조건!$A$5:$AF$1048576,MATCH(A1061,근로조건!$A$5:$A$1048576,0)+0,19))</f>
        <v/>
      </c>
      <c r="AI1061" s="262" t="str" cm="1">
        <f t="array" ref="AI1061">IF(A1061="","",INDEX(근로조건!$A$5:$AF$1048576,MATCH(A1061,근로조건!$A$5:$A$1048576,0)+0,17))</f>
        <v/>
      </c>
      <c r="AJ1061" s="253"/>
      <c r="AK1061" s="253"/>
      <c r="AL1061" s="253" t="str" cm="1">
        <f t="array" ref="AL1061">IF(A1061="","",INDEX(근로조건!$A$5:$AF$1048576,MATCH(A1061,근로조건!$A$5:$A$1048576,0)+0,20))</f>
        <v/>
      </c>
      <c r="AM1061" s="253"/>
      <c r="AN1061" s="253"/>
      <c r="AO1061" s="253"/>
      <c r="AP1061" s="260"/>
      <c r="AQ1061" s="123"/>
      <c r="AR1061" s="166"/>
      <c r="AS1061" s="267"/>
      <c r="AT1061" s="266"/>
      <c r="AU1061" s="266"/>
      <c r="AV1061" s="266"/>
    </row>
    <row r="1062" spans="1:48" x14ac:dyDescent="0.3">
      <c r="A1062" s="52"/>
      <c r="B1062" s="54"/>
      <c r="C1062" s="53"/>
      <c r="D1062" s="53"/>
      <c r="E1062" s="53"/>
      <c r="F1062" s="57"/>
      <c r="G1062" s="57"/>
      <c r="H1062" s="52"/>
      <c r="I1062" s="53"/>
      <c r="J1062" s="53"/>
      <c r="K1062" s="95"/>
      <c r="L1062" s="52"/>
      <c r="M1062" s="52"/>
      <c r="N1062" s="54"/>
      <c r="O1062" s="254" t="str" cm="1">
        <f t="array" ref="O1062">IF(A1062="","",INDEX(근로조건!$A$5:$Y$1048576,MATCH(A1062,근로조건!$A$5:$A$1048576,0)+0,15))</f>
        <v/>
      </c>
      <c r="P1062" s="255" t="str" cm="1">
        <f t="array" ref="P1062">IF(A1062="","",INDEX(근로조건!$A$5:$Y$1048576,MATCH(A1062,근로조건!$A$5:$A$1048576,0)+0,16))</f>
        <v/>
      </c>
      <c r="Q1062" s="256" t="str" cm="1">
        <f t="array" ref="Q1062">IF(A1062="","",INDEX(근로조건!$A$5:$ZZ$1048576,MATCH(A1062,근로조건!$A$5:$A$1048576,0)+0,21))</f>
        <v/>
      </c>
      <c r="R1062" s="61"/>
      <c r="S1062" s="61"/>
      <c r="T1062" s="61"/>
      <c r="U1062" s="61"/>
      <c r="V1062" s="61"/>
      <c r="W1062" s="61"/>
      <c r="X1062" s="61"/>
      <c r="Y1062" s="61"/>
      <c r="Z1062" s="260" t="str">
        <f t="shared" si="51"/>
        <v/>
      </c>
      <c r="AA1062" s="260" t="str">
        <f t="shared" si="52"/>
        <v/>
      </c>
      <c r="AB1062" s="260" t="str" cm="1">
        <f t="array" ref="AB1062">IFERROR(IF(A1062="","",INDEX(근로조건!$A$5:$Z$1048576,MATCH(A1062,근로조건!$A$5:$A$1048576,0)+0,17)-INDEX(근로조건!$A$5:$Z$1048576,MATCH(A1062,근로조건!$A$5:$A$1048576,0)+0,11))*B1062,"")</f>
        <v/>
      </c>
      <c r="AC1062" s="260" t="str">
        <f t="shared" si="53"/>
        <v/>
      </c>
      <c r="AD1062" s="260" t="str" cm="1">
        <f t="array" ref="AD1062">IFERROR(IF(A1062="","",INDEX(근로조건!$A$5:$L$1048576,MATCH(A1062,근로조건!$A$5:$A$1048576,0)+0,12))*B1062,"")</f>
        <v/>
      </c>
      <c r="AE1062" s="261" t="str" cm="1">
        <f t="array" ref="AE1062">IF(A1062="","",INDEX(근로조건!$A$5:$AF$1048576,MATCH(A1062,근로조건!$A$5:$A$1048576,0)+0,13))</f>
        <v/>
      </c>
      <c r="AF1062" s="262" t="str" cm="1">
        <f t="array" ref="AF1062">IF(A1062="","",INDEX(근로조건!$A$5:$AF$1048576,MATCH(A1062,근로조건!$A$5:$A$1048576,0)+0,14))</f>
        <v/>
      </c>
      <c r="AG1062" s="261" t="str" cm="1">
        <f t="array" ref="AG1062">IF(A1062="","",INDEX(근로조건!$A$5:$AF$1048576,MATCH(A1062,근로조건!$A$5:$A$1048576,0)+0,11))</f>
        <v/>
      </c>
      <c r="AH1062" s="261" t="str" cm="1">
        <f t="array" ref="AH1062">IF(A1062="","",INDEX(근로조건!$A$5:$AF$1048576,MATCH(A1062,근로조건!$A$5:$A$1048576,0)+0,19))</f>
        <v/>
      </c>
      <c r="AI1062" s="262" t="str" cm="1">
        <f t="array" ref="AI1062">IF(A1062="","",INDEX(근로조건!$A$5:$AF$1048576,MATCH(A1062,근로조건!$A$5:$A$1048576,0)+0,17))</f>
        <v/>
      </c>
      <c r="AJ1062" s="253"/>
      <c r="AK1062" s="253"/>
      <c r="AL1062" s="253" t="str" cm="1">
        <f t="array" ref="AL1062">IF(A1062="","",INDEX(근로조건!$A$5:$AF$1048576,MATCH(A1062,근로조건!$A$5:$A$1048576,0)+0,20))</f>
        <v/>
      </c>
      <c r="AM1062" s="253"/>
      <c r="AN1062" s="253"/>
      <c r="AO1062" s="253"/>
      <c r="AP1062" s="260"/>
      <c r="AQ1062" s="123"/>
      <c r="AR1062" s="166"/>
      <c r="AS1062" s="267"/>
      <c r="AT1062" s="266"/>
      <c r="AU1062" s="266"/>
      <c r="AV1062" s="266"/>
    </row>
    <row r="1063" spans="1:48" x14ac:dyDescent="0.3">
      <c r="A1063" s="52"/>
      <c r="B1063" s="54"/>
      <c r="C1063" s="53"/>
      <c r="D1063" s="53"/>
      <c r="E1063" s="53"/>
      <c r="F1063" s="57"/>
      <c r="G1063" s="57"/>
      <c r="H1063" s="52"/>
      <c r="I1063" s="53"/>
      <c r="J1063" s="53"/>
      <c r="K1063" s="95"/>
      <c r="L1063" s="52"/>
      <c r="M1063" s="52"/>
      <c r="N1063" s="54"/>
      <c r="O1063" s="254" t="str" cm="1">
        <f t="array" ref="O1063">IF(A1063="","",INDEX(근로조건!$A$5:$Y$1048576,MATCH(A1063,근로조건!$A$5:$A$1048576,0)+0,15))</f>
        <v/>
      </c>
      <c r="P1063" s="255" t="str" cm="1">
        <f t="array" ref="P1063">IF(A1063="","",INDEX(근로조건!$A$5:$Y$1048576,MATCH(A1063,근로조건!$A$5:$A$1048576,0)+0,16))</f>
        <v/>
      </c>
      <c r="Q1063" s="256" t="str" cm="1">
        <f t="array" ref="Q1063">IF(A1063="","",INDEX(근로조건!$A$5:$ZZ$1048576,MATCH(A1063,근로조건!$A$5:$A$1048576,0)+0,21))</f>
        <v/>
      </c>
      <c r="R1063" s="61"/>
      <c r="S1063" s="61"/>
      <c r="T1063" s="61"/>
      <c r="U1063" s="61"/>
      <c r="V1063" s="61"/>
      <c r="W1063" s="61"/>
      <c r="X1063" s="61"/>
      <c r="Y1063" s="61"/>
      <c r="Z1063" s="260" t="str">
        <f t="shared" si="51"/>
        <v/>
      </c>
      <c r="AA1063" s="260" t="str">
        <f t="shared" si="52"/>
        <v/>
      </c>
      <c r="AB1063" s="260" t="str" cm="1">
        <f t="array" ref="AB1063">IFERROR(IF(A1063="","",INDEX(근로조건!$A$5:$Z$1048576,MATCH(A1063,근로조건!$A$5:$A$1048576,0)+0,17)-INDEX(근로조건!$A$5:$Z$1048576,MATCH(A1063,근로조건!$A$5:$A$1048576,0)+0,11))*B1063,"")</f>
        <v/>
      </c>
      <c r="AC1063" s="260" t="str">
        <f t="shared" si="53"/>
        <v/>
      </c>
      <c r="AD1063" s="260" t="str" cm="1">
        <f t="array" ref="AD1063">IFERROR(IF(A1063="","",INDEX(근로조건!$A$5:$L$1048576,MATCH(A1063,근로조건!$A$5:$A$1048576,0)+0,12))*B1063,"")</f>
        <v/>
      </c>
      <c r="AE1063" s="261" t="str" cm="1">
        <f t="array" ref="AE1063">IF(A1063="","",INDEX(근로조건!$A$5:$AF$1048576,MATCH(A1063,근로조건!$A$5:$A$1048576,0)+0,13))</f>
        <v/>
      </c>
      <c r="AF1063" s="262" t="str" cm="1">
        <f t="array" ref="AF1063">IF(A1063="","",INDEX(근로조건!$A$5:$AF$1048576,MATCH(A1063,근로조건!$A$5:$A$1048576,0)+0,14))</f>
        <v/>
      </c>
      <c r="AG1063" s="261" t="str" cm="1">
        <f t="array" ref="AG1063">IF(A1063="","",INDEX(근로조건!$A$5:$AF$1048576,MATCH(A1063,근로조건!$A$5:$A$1048576,0)+0,11))</f>
        <v/>
      </c>
      <c r="AH1063" s="261" t="str" cm="1">
        <f t="array" ref="AH1063">IF(A1063="","",INDEX(근로조건!$A$5:$AF$1048576,MATCH(A1063,근로조건!$A$5:$A$1048576,0)+0,19))</f>
        <v/>
      </c>
      <c r="AI1063" s="262" t="str" cm="1">
        <f t="array" ref="AI1063">IF(A1063="","",INDEX(근로조건!$A$5:$AF$1048576,MATCH(A1063,근로조건!$A$5:$A$1048576,0)+0,17))</f>
        <v/>
      </c>
      <c r="AJ1063" s="253"/>
      <c r="AK1063" s="253"/>
      <c r="AL1063" s="253" t="str" cm="1">
        <f t="array" ref="AL1063">IF(A1063="","",INDEX(근로조건!$A$5:$AF$1048576,MATCH(A1063,근로조건!$A$5:$A$1048576,0)+0,20))</f>
        <v/>
      </c>
      <c r="AM1063" s="253"/>
      <c r="AN1063" s="253"/>
      <c r="AO1063" s="253"/>
      <c r="AP1063" s="260"/>
      <c r="AQ1063" s="123"/>
      <c r="AR1063" s="166"/>
      <c r="AS1063" s="267"/>
      <c r="AT1063" s="266"/>
      <c r="AU1063" s="266"/>
      <c r="AV1063" s="266"/>
    </row>
    <row r="1064" spans="1:48" x14ac:dyDescent="0.3">
      <c r="A1064" s="52"/>
      <c r="B1064" s="54"/>
      <c r="C1064" s="53"/>
      <c r="D1064" s="53"/>
      <c r="E1064" s="53"/>
      <c r="F1064" s="57"/>
      <c r="G1064" s="57"/>
      <c r="H1064" s="52"/>
      <c r="I1064" s="53"/>
      <c r="J1064" s="53"/>
      <c r="K1064" s="95"/>
      <c r="L1064" s="52"/>
      <c r="M1064" s="52"/>
      <c r="N1064" s="54"/>
      <c r="O1064" s="254" t="str" cm="1">
        <f t="array" ref="O1064">IF(A1064="","",INDEX(근로조건!$A$5:$Y$1048576,MATCH(A1064,근로조건!$A$5:$A$1048576,0)+0,15))</f>
        <v/>
      </c>
      <c r="P1064" s="255" t="str" cm="1">
        <f t="array" ref="P1064">IF(A1064="","",INDEX(근로조건!$A$5:$Y$1048576,MATCH(A1064,근로조건!$A$5:$A$1048576,0)+0,16))</f>
        <v/>
      </c>
      <c r="Q1064" s="256" t="str" cm="1">
        <f t="array" ref="Q1064">IF(A1064="","",INDEX(근로조건!$A$5:$ZZ$1048576,MATCH(A1064,근로조건!$A$5:$A$1048576,0)+0,21))</f>
        <v/>
      </c>
      <c r="R1064" s="61"/>
      <c r="S1064" s="61"/>
      <c r="T1064" s="61"/>
      <c r="U1064" s="61"/>
      <c r="V1064" s="61"/>
      <c r="W1064" s="61"/>
      <c r="X1064" s="61"/>
      <c r="Y1064" s="61"/>
      <c r="Z1064" s="260" t="str">
        <f t="shared" si="51"/>
        <v/>
      </c>
      <c r="AA1064" s="260" t="str">
        <f t="shared" si="52"/>
        <v/>
      </c>
      <c r="AB1064" s="260" t="str" cm="1">
        <f t="array" ref="AB1064">IFERROR(IF(A1064="","",INDEX(근로조건!$A$5:$Z$1048576,MATCH(A1064,근로조건!$A$5:$A$1048576,0)+0,17)-INDEX(근로조건!$A$5:$Z$1048576,MATCH(A1064,근로조건!$A$5:$A$1048576,0)+0,11))*B1064,"")</f>
        <v/>
      </c>
      <c r="AC1064" s="260" t="str">
        <f t="shared" si="53"/>
        <v/>
      </c>
      <c r="AD1064" s="260" t="str" cm="1">
        <f t="array" ref="AD1064">IFERROR(IF(A1064="","",INDEX(근로조건!$A$5:$L$1048576,MATCH(A1064,근로조건!$A$5:$A$1048576,0)+0,12))*B1064,"")</f>
        <v/>
      </c>
      <c r="AE1064" s="261" t="str" cm="1">
        <f t="array" ref="AE1064">IF(A1064="","",INDEX(근로조건!$A$5:$AF$1048576,MATCH(A1064,근로조건!$A$5:$A$1048576,0)+0,13))</f>
        <v/>
      </c>
      <c r="AF1064" s="262" t="str" cm="1">
        <f t="array" ref="AF1064">IF(A1064="","",INDEX(근로조건!$A$5:$AF$1048576,MATCH(A1064,근로조건!$A$5:$A$1048576,0)+0,14))</f>
        <v/>
      </c>
      <c r="AG1064" s="261" t="str" cm="1">
        <f t="array" ref="AG1064">IF(A1064="","",INDEX(근로조건!$A$5:$AF$1048576,MATCH(A1064,근로조건!$A$5:$A$1048576,0)+0,11))</f>
        <v/>
      </c>
      <c r="AH1064" s="261" t="str" cm="1">
        <f t="array" ref="AH1064">IF(A1064="","",INDEX(근로조건!$A$5:$AF$1048576,MATCH(A1064,근로조건!$A$5:$A$1048576,0)+0,19))</f>
        <v/>
      </c>
      <c r="AI1064" s="262" t="str" cm="1">
        <f t="array" ref="AI1064">IF(A1064="","",INDEX(근로조건!$A$5:$AF$1048576,MATCH(A1064,근로조건!$A$5:$A$1048576,0)+0,17))</f>
        <v/>
      </c>
      <c r="AJ1064" s="253"/>
      <c r="AK1064" s="253"/>
      <c r="AL1064" s="253" t="str" cm="1">
        <f t="array" ref="AL1064">IF(A1064="","",INDEX(근로조건!$A$5:$AF$1048576,MATCH(A1064,근로조건!$A$5:$A$1048576,0)+0,20))</f>
        <v/>
      </c>
      <c r="AM1064" s="253"/>
      <c r="AN1064" s="253"/>
      <c r="AO1064" s="253"/>
      <c r="AP1064" s="260"/>
      <c r="AQ1064" s="123"/>
      <c r="AR1064" s="166"/>
      <c r="AS1064" s="267"/>
      <c r="AT1064" s="266"/>
      <c r="AU1064" s="266"/>
      <c r="AV1064" s="266"/>
    </row>
    <row r="1065" spans="1:48" x14ac:dyDescent="0.3">
      <c r="A1065" s="52"/>
      <c r="B1065" s="54"/>
      <c r="C1065" s="53"/>
      <c r="D1065" s="53"/>
      <c r="E1065" s="53"/>
      <c r="F1065" s="57"/>
      <c r="G1065" s="57"/>
      <c r="H1065" s="52"/>
      <c r="I1065" s="53"/>
      <c r="J1065" s="53"/>
      <c r="K1065" s="95"/>
      <c r="L1065" s="52"/>
      <c r="M1065" s="52"/>
      <c r="N1065" s="54"/>
      <c r="O1065" s="254" t="str" cm="1">
        <f t="array" ref="O1065">IF(A1065="","",INDEX(근로조건!$A$5:$Y$1048576,MATCH(A1065,근로조건!$A$5:$A$1048576,0)+0,15))</f>
        <v/>
      </c>
      <c r="P1065" s="255" t="str" cm="1">
        <f t="array" ref="P1065">IF(A1065="","",INDEX(근로조건!$A$5:$Y$1048576,MATCH(A1065,근로조건!$A$5:$A$1048576,0)+0,16))</f>
        <v/>
      </c>
      <c r="Q1065" s="256" t="str" cm="1">
        <f t="array" ref="Q1065">IF(A1065="","",INDEX(근로조건!$A$5:$ZZ$1048576,MATCH(A1065,근로조건!$A$5:$A$1048576,0)+0,21))</f>
        <v/>
      </c>
      <c r="R1065" s="61"/>
      <c r="S1065" s="61"/>
      <c r="T1065" s="61"/>
      <c r="U1065" s="61"/>
      <c r="V1065" s="61"/>
      <c r="W1065" s="61"/>
      <c r="X1065" s="61"/>
      <c r="Y1065" s="61"/>
      <c r="Z1065" s="260" t="str">
        <f t="shared" si="51"/>
        <v/>
      </c>
      <c r="AA1065" s="260" t="str">
        <f t="shared" si="52"/>
        <v/>
      </c>
      <c r="AB1065" s="260" t="str" cm="1">
        <f t="array" ref="AB1065">IFERROR(IF(A1065="","",INDEX(근로조건!$A$5:$Z$1048576,MATCH(A1065,근로조건!$A$5:$A$1048576,0)+0,17)-INDEX(근로조건!$A$5:$Z$1048576,MATCH(A1065,근로조건!$A$5:$A$1048576,0)+0,11))*B1065,"")</f>
        <v/>
      </c>
      <c r="AC1065" s="260" t="str">
        <f t="shared" si="53"/>
        <v/>
      </c>
      <c r="AD1065" s="260" t="str" cm="1">
        <f t="array" ref="AD1065">IFERROR(IF(A1065="","",INDEX(근로조건!$A$5:$L$1048576,MATCH(A1065,근로조건!$A$5:$A$1048576,0)+0,12))*B1065,"")</f>
        <v/>
      </c>
      <c r="AE1065" s="261" t="str" cm="1">
        <f t="array" ref="AE1065">IF(A1065="","",INDEX(근로조건!$A$5:$AF$1048576,MATCH(A1065,근로조건!$A$5:$A$1048576,0)+0,13))</f>
        <v/>
      </c>
      <c r="AF1065" s="262" t="str" cm="1">
        <f t="array" ref="AF1065">IF(A1065="","",INDEX(근로조건!$A$5:$AF$1048576,MATCH(A1065,근로조건!$A$5:$A$1048576,0)+0,14))</f>
        <v/>
      </c>
      <c r="AG1065" s="261" t="str" cm="1">
        <f t="array" ref="AG1065">IF(A1065="","",INDEX(근로조건!$A$5:$AF$1048576,MATCH(A1065,근로조건!$A$5:$A$1048576,0)+0,11))</f>
        <v/>
      </c>
      <c r="AH1065" s="261" t="str" cm="1">
        <f t="array" ref="AH1065">IF(A1065="","",INDEX(근로조건!$A$5:$AF$1048576,MATCH(A1065,근로조건!$A$5:$A$1048576,0)+0,19))</f>
        <v/>
      </c>
      <c r="AI1065" s="262" t="str" cm="1">
        <f t="array" ref="AI1065">IF(A1065="","",INDEX(근로조건!$A$5:$AF$1048576,MATCH(A1065,근로조건!$A$5:$A$1048576,0)+0,17))</f>
        <v/>
      </c>
      <c r="AJ1065" s="253"/>
      <c r="AK1065" s="253"/>
      <c r="AL1065" s="253" t="str" cm="1">
        <f t="array" ref="AL1065">IF(A1065="","",INDEX(근로조건!$A$5:$AF$1048576,MATCH(A1065,근로조건!$A$5:$A$1048576,0)+0,20))</f>
        <v/>
      </c>
      <c r="AM1065" s="253"/>
      <c r="AN1065" s="253"/>
      <c r="AO1065" s="253"/>
      <c r="AP1065" s="260"/>
      <c r="AQ1065" s="123"/>
      <c r="AR1065" s="166"/>
      <c r="AS1065" s="267"/>
      <c r="AT1065" s="266"/>
      <c r="AU1065" s="266"/>
      <c r="AV1065" s="266"/>
    </row>
    <row r="1066" spans="1:48" x14ac:dyDescent="0.3">
      <c r="A1066" s="52"/>
      <c r="B1066" s="54"/>
      <c r="C1066" s="53"/>
      <c r="D1066" s="53"/>
      <c r="E1066" s="53"/>
      <c r="F1066" s="57"/>
      <c r="G1066" s="57"/>
      <c r="H1066" s="52"/>
      <c r="I1066" s="53"/>
      <c r="J1066" s="53"/>
      <c r="K1066" s="95"/>
      <c r="L1066" s="52"/>
      <c r="M1066" s="52"/>
      <c r="N1066" s="54"/>
      <c r="O1066" s="254" t="str" cm="1">
        <f t="array" ref="O1066">IF(A1066="","",INDEX(근로조건!$A$5:$Y$1048576,MATCH(A1066,근로조건!$A$5:$A$1048576,0)+0,15))</f>
        <v/>
      </c>
      <c r="P1066" s="255" t="str" cm="1">
        <f t="array" ref="P1066">IF(A1066="","",INDEX(근로조건!$A$5:$Y$1048576,MATCH(A1066,근로조건!$A$5:$A$1048576,0)+0,16))</f>
        <v/>
      </c>
      <c r="Q1066" s="256" t="str" cm="1">
        <f t="array" ref="Q1066">IF(A1066="","",INDEX(근로조건!$A$5:$ZZ$1048576,MATCH(A1066,근로조건!$A$5:$A$1048576,0)+0,21))</f>
        <v/>
      </c>
      <c r="R1066" s="61"/>
      <c r="S1066" s="61"/>
      <c r="T1066" s="61"/>
      <c r="U1066" s="61"/>
      <c r="V1066" s="61"/>
      <c r="W1066" s="61"/>
      <c r="X1066" s="61"/>
      <c r="Y1066" s="61"/>
      <c r="Z1066" s="260" t="str">
        <f t="shared" si="51"/>
        <v/>
      </c>
      <c r="AA1066" s="260" t="str">
        <f t="shared" si="52"/>
        <v/>
      </c>
      <c r="AB1066" s="260" t="str" cm="1">
        <f t="array" ref="AB1066">IFERROR(IF(A1066="","",INDEX(근로조건!$A$5:$Z$1048576,MATCH(A1066,근로조건!$A$5:$A$1048576,0)+0,17)-INDEX(근로조건!$A$5:$Z$1048576,MATCH(A1066,근로조건!$A$5:$A$1048576,0)+0,11))*B1066,"")</f>
        <v/>
      </c>
      <c r="AC1066" s="260" t="str">
        <f t="shared" si="53"/>
        <v/>
      </c>
      <c r="AD1066" s="260" t="str" cm="1">
        <f t="array" ref="AD1066">IFERROR(IF(A1066="","",INDEX(근로조건!$A$5:$L$1048576,MATCH(A1066,근로조건!$A$5:$A$1048576,0)+0,12))*B1066,"")</f>
        <v/>
      </c>
      <c r="AE1066" s="261" t="str" cm="1">
        <f t="array" ref="AE1066">IF(A1066="","",INDEX(근로조건!$A$5:$AF$1048576,MATCH(A1066,근로조건!$A$5:$A$1048576,0)+0,13))</f>
        <v/>
      </c>
      <c r="AF1066" s="262" t="str" cm="1">
        <f t="array" ref="AF1066">IF(A1066="","",INDEX(근로조건!$A$5:$AF$1048576,MATCH(A1066,근로조건!$A$5:$A$1048576,0)+0,14))</f>
        <v/>
      </c>
      <c r="AG1066" s="261" t="str" cm="1">
        <f t="array" ref="AG1066">IF(A1066="","",INDEX(근로조건!$A$5:$AF$1048576,MATCH(A1066,근로조건!$A$5:$A$1048576,0)+0,11))</f>
        <v/>
      </c>
      <c r="AH1066" s="261" t="str" cm="1">
        <f t="array" ref="AH1066">IF(A1066="","",INDEX(근로조건!$A$5:$AF$1048576,MATCH(A1066,근로조건!$A$5:$A$1048576,0)+0,19))</f>
        <v/>
      </c>
      <c r="AI1066" s="262" t="str" cm="1">
        <f t="array" ref="AI1066">IF(A1066="","",INDEX(근로조건!$A$5:$AF$1048576,MATCH(A1066,근로조건!$A$5:$A$1048576,0)+0,17))</f>
        <v/>
      </c>
      <c r="AJ1066" s="253"/>
      <c r="AK1066" s="253"/>
      <c r="AL1066" s="253" t="str" cm="1">
        <f t="array" ref="AL1066">IF(A1066="","",INDEX(근로조건!$A$5:$AF$1048576,MATCH(A1066,근로조건!$A$5:$A$1048576,0)+0,20))</f>
        <v/>
      </c>
      <c r="AM1066" s="253"/>
      <c r="AN1066" s="253"/>
      <c r="AO1066" s="253"/>
      <c r="AP1066" s="260"/>
      <c r="AQ1066" s="123"/>
      <c r="AR1066" s="166"/>
      <c r="AS1066" s="267"/>
      <c r="AT1066" s="266"/>
      <c r="AU1066" s="266"/>
      <c r="AV1066" s="266"/>
    </row>
    <row r="1067" spans="1:48" x14ac:dyDescent="0.3">
      <c r="A1067" s="52"/>
      <c r="B1067" s="54"/>
      <c r="C1067" s="53"/>
      <c r="D1067" s="53"/>
      <c r="E1067" s="53"/>
      <c r="F1067" s="57"/>
      <c r="G1067" s="57"/>
      <c r="H1067" s="52"/>
      <c r="I1067" s="53"/>
      <c r="J1067" s="53"/>
      <c r="K1067" s="95"/>
      <c r="L1067" s="52"/>
      <c r="M1067" s="52"/>
      <c r="N1067" s="54"/>
      <c r="O1067" s="254" t="str" cm="1">
        <f t="array" ref="O1067">IF(A1067="","",INDEX(근로조건!$A$5:$Y$1048576,MATCH(A1067,근로조건!$A$5:$A$1048576,0)+0,15))</f>
        <v/>
      </c>
      <c r="P1067" s="255" t="str" cm="1">
        <f t="array" ref="P1067">IF(A1067="","",INDEX(근로조건!$A$5:$Y$1048576,MATCH(A1067,근로조건!$A$5:$A$1048576,0)+0,16))</f>
        <v/>
      </c>
      <c r="Q1067" s="256" t="str" cm="1">
        <f t="array" ref="Q1067">IF(A1067="","",INDEX(근로조건!$A$5:$ZZ$1048576,MATCH(A1067,근로조건!$A$5:$A$1048576,0)+0,21))</f>
        <v/>
      </c>
      <c r="R1067" s="61"/>
      <c r="S1067" s="61"/>
      <c r="T1067" s="61"/>
      <c r="U1067" s="61"/>
      <c r="V1067" s="61"/>
      <c r="W1067" s="61"/>
      <c r="X1067" s="61"/>
      <c r="Y1067" s="61"/>
      <c r="Z1067" s="260" t="str">
        <f t="shared" si="51"/>
        <v/>
      </c>
      <c r="AA1067" s="260" t="str">
        <f t="shared" si="52"/>
        <v/>
      </c>
      <c r="AB1067" s="260" t="str" cm="1">
        <f t="array" ref="AB1067">IFERROR(IF(A1067="","",INDEX(근로조건!$A$5:$Z$1048576,MATCH(A1067,근로조건!$A$5:$A$1048576,0)+0,17)-INDEX(근로조건!$A$5:$Z$1048576,MATCH(A1067,근로조건!$A$5:$A$1048576,0)+0,11))*B1067,"")</f>
        <v/>
      </c>
      <c r="AC1067" s="260" t="str">
        <f t="shared" si="53"/>
        <v/>
      </c>
      <c r="AD1067" s="260" t="str" cm="1">
        <f t="array" ref="AD1067">IFERROR(IF(A1067="","",INDEX(근로조건!$A$5:$L$1048576,MATCH(A1067,근로조건!$A$5:$A$1048576,0)+0,12))*B1067,"")</f>
        <v/>
      </c>
      <c r="AE1067" s="261" t="str" cm="1">
        <f t="array" ref="AE1067">IF(A1067="","",INDEX(근로조건!$A$5:$AF$1048576,MATCH(A1067,근로조건!$A$5:$A$1048576,0)+0,13))</f>
        <v/>
      </c>
      <c r="AF1067" s="262" t="str" cm="1">
        <f t="array" ref="AF1067">IF(A1067="","",INDEX(근로조건!$A$5:$AF$1048576,MATCH(A1067,근로조건!$A$5:$A$1048576,0)+0,14))</f>
        <v/>
      </c>
      <c r="AG1067" s="261" t="str" cm="1">
        <f t="array" ref="AG1067">IF(A1067="","",INDEX(근로조건!$A$5:$AF$1048576,MATCH(A1067,근로조건!$A$5:$A$1048576,0)+0,11))</f>
        <v/>
      </c>
      <c r="AH1067" s="261" t="str" cm="1">
        <f t="array" ref="AH1067">IF(A1067="","",INDEX(근로조건!$A$5:$AF$1048576,MATCH(A1067,근로조건!$A$5:$A$1048576,0)+0,19))</f>
        <v/>
      </c>
      <c r="AI1067" s="262" t="str" cm="1">
        <f t="array" ref="AI1067">IF(A1067="","",INDEX(근로조건!$A$5:$AF$1048576,MATCH(A1067,근로조건!$A$5:$A$1048576,0)+0,17))</f>
        <v/>
      </c>
      <c r="AJ1067" s="253"/>
      <c r="AK1067" s="253"/>
      <c r="AL1067" s="253" t="str" cm="1">
        <f t="array" ref="AL1067">IF(A1067="","",INDEX(근로조건!$A$5:$AF$1048576,MATCH(A1067,근로조건!$A$5:$A$1048576,0)+0,20))</f>
        <v/>
      </c>
      <c r="AM1067" s="253"/>
      <c r="AN1067" s="253"/>
      <c r="AO1067" s="253"/>
      <c r="AP1067" s="260"/>
      <c r="AQ1067" s="123"/>
      <c r="AR1067" s="166"/>
      <c r="AS1067" s="267"/>
      <c r="AT1067" s="266"/>
      <c r="AU1067" s="266"/>
      <c r="AV1067" s="266"/>
    </row>
    <row r="1068" spans="1:48" x14ac:dyDescent="0.3">
      <c r="A1068" s="52"/>
      <c r="B1068" s="54"/>
      <c r="C1068" s="53"/>
      <c r="D1068" s="53"/>
      <c r="E1068" s="53"/>
      <c r="F1068" s="57"/>
      <c r="G1068" s="57"/>
      <c r="H1068" s="52"/>
      <c r="I1068" s="53"/>
      <c r="J1068" s="53"/>
      <c r="K1068" s="95"/>
      <c r="L1068" s="52"/>
      <c r="M1068" s="52"/>
      <c r="N1068" s="54"/>
      <c r="O1068" s="254" t="str" cm="1">
        <f t="array" ref="O1068">IF(A1068="","",INDEX(근로조건!$A$5:$Y$1048576,MATCH(A1068,근로조건!$A$5:$A$1048576,0)+0,15))</f>
        <v/>
      </c>
      <c r="P1068" s="255" t="str" cm="1">
        <f t="array" ref="P1068">IF(A1068="","",INDEX(근로조건!$A$5:$Y$1048576,MATCH(A1068,근로조건!$A$5:$A$1048576,0)+0,16))</f>
        <v/>
      </c>
      <c r="Q1068" s="256" t="str" cm="1">
        <f t="array" ref="Q1068">IF(A1068="","",INDEX(근로조건!$A$5:$ZZ$1048576,MATCH(A1068,근로조건!$A$5:$A$1048576,0)+0,21))</f>
        <v/>
      </c>
      <c r="R1068" s="61"/>
      <c r="S1068" s="61"/>
      <c r="T1068" s="61"/>
      <c r="U1068" s="61"/>
      <c r="V1068" s="61"/>
      <c r="W1068" s="61"/>
      <c r="X1068" s="61"/>
      <c r="Y1068" s="61"/>
      <c r="Z1068" s="260" t="str">
        <f t="shared" si="51"/>
        <v/>
      </c>
      <c r="AA1068" s="260" t="str">
        <f t="shared" si="52"/>
        <v/>
      </c>
      <c r="AB1068" s="260" t="str" cm="1">
        <f t="array" ref="AB1068">IFERROR(IF(A1068="","",INDEX(근로조건!$A$5:$Z$1048576,MATCH(A1068,근로조건!$A$5:$A$1048576,0)+0,17)-INDEX(근로조건!$A$5:$Z$1048576,MATCH(A1068,근로조건!$A$5:$A$1048576,0)+0,11))*B1068,"")</f>
        <v/>
      </c>
      <c r="AC1068" s="260" t="str">
        <f t="shared" si="53"/>
        <v/>
      </c>
      <c r="AD1068" s="260" t="str" cm="1">
        <f t="array" ref="AD1068">IFERROR(IF(A1068="","",INDEX(근로조건!$A$5:$L$1048576,MATCH(A1068,근로조건!$A$5:$A$1048576,0)+0,12))*B1068,"")</f>
        <v/>
      </c>
      <c r="AE1068" s="261" t="str" cm="1">
        <f t="array" ref="AE1068">IF(A1068="","",INDEX(근로조건!$A$5:$AF$1048576,MATCH(A1068,근로조건!$A$5:$A$1048576,0)+0,13))</f>
        <v/>
      </c>
      <c r="AF1068" s="262" t="str" cm="1">
        <f t="array" ref="AF1068">IF(A1068="","",INDEX(근로조건!$A$5:$AF$1048576,MATCH(A1068,근로조건!$A$5:$A$1048576,0)+0,14))</f>
        <v/>
      </c>
      <c r="AG1068" s="261" t="str" cm="1">
        <f t="array" ref="AG1068">IF(A1068="","",INDEX(근로조건!$A$5:$AF$1048576,MATCH(A1068,근로조건!$A$5:$A$1048576,0)+0,11))</f>
        <v/>
      </c>
      <c r="AH1068" s="261" t="str" cm="1">
        <f t="array" ref="AH1068">IF(A1068="","",INDEX(근로조건!$A$5:$AF$1048576,MATCH(A1068,근로조건!$A$5:$A$1048576,0)+0,19))</f>
        <v/>
      </c>
      <c r="AI1068" s="262" t="str" cm="1">
        <f t="array" ref="AI1068">IF(A1068="","",INDEX(근로조건!$A$5:$AF$1048576,MATCH(A1068,근로조건!$A$5:$A$1048576,0)+0,17))</f>
        <v/>
      </c>
      <c r="AJ1068" s="253"/>
      <c r="AK1068" s="253"/>
      <c r="AL1068" s="253" t="str" cm="1">
        <f t="array" ref="AL1068">IF(A1068="","",INDEX(근로조건!$A$5:$AF$1048576,MATCH(A1068,근로조건!$A$5:$A$1048576,0)+0,20))</f>
        <v/>
      </c>
      <c r="AM1068" s="253"/>
      <c r="AN1068" s="253"/>
      <c r="AO1068" s="253"/>
      <c r="AP1068" s="260"/>
      <c r="AQ1068" s="123"/>
      <c r="AR1068" s="166"/>
      <c r="AS1068" s="267"/>
      <c r="AT1068" s="266"/>
      <c r="AU1068" s="266"/>
      <c r="AV1068" s="266"/>
    </row>
    <row r="1069" spans="1:48" x14ac:dyDescent="0.3">
      <c r="A1069" s="52"/>
      <c r="B1069" s="54"/>
      <c r="C1069" s="53"/>
      <c r="D1069" s="53"/>
      <c r="E1069" s="53"/>
      <c r="F1069" s="57"/>
      <c r="G1069" s="57"/>
      <c r="H1069" s="52"/>
      <c r="I1069" s="53"/>
      <c r="J1069" s="53"/>
      <c r="K1069" s="95"/>
      <c r="L1069" s="52"/>
      <c r="M1069" s="52"/>
      <c r="N1069" s="54"/>
      <c r="O1069" s="254" t="str" cm="1">
        <f t="array" ref="O1069">IF(A1069="","",INDEX(근로조건!$A$5:$Y$1048576,MATCH(A1069,근로조건!$A$5:$A$1048576,0)+0,15))</f>
        <v/>
      </c>
      <c r="P1069" s="255" t="str" cm="1">
        <f t="array" ref="P1069">IF(A1069="","",INDEX(근로조건!$A$5:$Y$1048576,MATCH(A1069,근로조건!$A$5:$A$1048576,0)+0,16))</f>
        <v/>
      </c>
      <c r="Q1069" s="256" t="str" cm="1">
        <f t="array" ref="Q1069">IF(A1069="","",INDEX(근로조건!$A$5:$ZZ$1048576,MATCH(A1069,근로조건!$A$5:$A$1048576,0)+0,21))</f>
        <v/>
      </c>
      <c r="R1069" s="61"/>
      <c r="S1069" s="61"/>
      <c r="T1069" s="61"/>
      <c r="U1069" s="61"/>
      <c r="V1069" s="61"/>
      <c r="W1069" s="61"/>
      <c r="X1069" s="61"/>
      <c r="Y1069" s="61"/>
      <c r="Z1069" s="260" t="str">
        <f t="shared" si="51"/>
        <v/>
      </c>
      <c r="AA1069" s="260" t="str">
        <f t="shared" si="52"/>
        <v/>
      </c>
      <c r="AB1069" s="260" t="str" cm="1">
        <f t="array" ref="AB1069">IFERROR(IF(A1069="","",INDEX(근로조건!$A$5:$Z$1048576,MATCH(A1069,근로조건!$A$5:$A$1048576,0)+0,17)-INDEX(근로조건!$A$5:$Z$1048576,MATCH(A1069,근로조건!$A$5:$A$1048576,0)+0,11))*B1069,"")</f>
        <v/>
      </c>
      <c r="AC1069" s="260" t="str">
        <f t="shared" si="53"/>
        <v/>
      </c>
      <c r="AD1069" s="260" t="str" cm="1">
        <f t="array" ref="AD1069">IFERROR(IF(A1069="","",INDEX(근로조건!$A$5:$L$1048576,MATCH(A1069,근로조건!$A$5:$A$1048576,0)+0,12))*B1069,"")</f>
        <v/>
      </c>
      <c r="AE1069" s="261" t="str" cm="1">
        <f t="array" ref="AE1069">IF(A1069="","",INDEX(근로조건!$A$5:$AF$1048576,MATCH(A1069,근로조건!$A$5:$A$1048576,0)+0,13))</f>
        <v/>
      </c>
      <c r="AF1069" s="262" t="str" cm="1">
        <f t="array" ref="AF1069">IF(A1069="","",INDEX(근로조건!$A$5:$AF$1048576,MATCH(A1069,근로조건!$A$5:$A$1048576,0)+0,14))</f>
        <v/>
      </c>
      <c r="AG1069" s="261" t="str" cm="1">
        <f t="array" ref="AG1069">IF(A1069="","",INDEX(근로조건!$A$5:$AF$1048576,MATCH(A1069,근로조건!$A$5:$A$1048576,0)+0,11))</f>
        <v/>
      </c>
      <c r="AH1069" s="261" t="str" cm="1">
        <f t="array" ref="AH1069">IF(A1069="","",INDEX(근로조건!$A$5:$AF$1048576,MATCH(A1069,근로조건!$A$5:$A$1048576,0)+0,19))</f>
        <v/>
      </c>
      <c r="AI1069" s="262" t="str" cm="1">
        <f t="array" ref="AI1069">IF(A1069="","",INDEX(근로조건!$A$5:$AF$1048576,MATCH(A1069,근로조건!$A$5:$A$1048576,0)+0,17))</f>
        <v/>
      </c>
      <c r="AJ1069" s="253"/>
      <c r="AK1069" s="253"/>
      <c r="AL1069" s="253" t="str" cm="1">
        <f t="array" ref="AL1069">IF(A1069="","",INDEX(근로조건!$A$5:$AF$1048576,MATCH(A1069,근로조건!$A$5:$A$1048576,0)+0,20))</f>
        <v/>
      </c>
      <c r="AM1069" s="253"/>
      <c r="AN1069" s="253"/>
      <c r="AO1069" s="253"/>
      <c r="AP1069" s="260"/>
      <c r="AQ1069" s="123"/>
      <c r="AR1069" s="166"/>
      <c r="AS1069" s="267"/>
      <c r="AT1069" s="266"/>
      <c r="AU1069" s="266"/>
      <c r="AV1069" s="266"/>
    </row>
    <row r="1070" spans="1:48" x14ac:dyDescent="0.3">
      <c r="A1070" s="52"/>
      <c r="B1070" s="54"/>
      <c r="C1070" s="53"/>
      <c r="D1070" s="53"/>
      <c r="E1070" s="53"/>
      <c r="F1070" s="57"/>
      <c r="G1070" s="57"/>
      <c r="H1070" s="52"/>
      <c r="I1070" s="53"/>
      <c r="J1070" s="53"/>
      <c r="K1070" s="95"/>
      <c r="L1070" s="52"/>
      <c r="M1070" s="52"/>
      <c r="N1070" s="54"/>
      <c r="O1070" s="254" t="str" cm="1">
        <f t="array" ref="O1070">IF(A1070="","",INDEX(근로조건!$A$5:$Y$1048576,MATCH(A1070,근로조건!$A$5:$A$1048576,0)+0,15))</f>
        <v/>
      </c>
      <c r="P1070" s="255" t="str" cm="1">
        <f t="array" ref="P1070">IF(A1070="","",INDEX(근로조건!$A$5:$Y$1048576,MATCH(A1070,근로조건!$A$5:$A$1048576,0)+0,16))</f>
        <v/>
      </c>
      <c r="Q1070" s="256" t="str" cm="1">
        <f t="array" ref="Q1070">IF(A1070="","",INDEX(근로조건!$A$5:$ZZ$1048576,MATCH(A1070,근로조건!$A$5:$A$1048576,0)+0,21))</f>
        <v/>
      </c>
      <c r="R1070" s="61"/>
      <c r="S1070" s="61"/>
      <c r="T1070" s="61"/>
      <c r="U1070" s="61"/>
      <c r="V1070" s="61"/>
      <c r="W1070" s="61"/>
      <c r="X1070" s="61"/>
      <c r="Y1070" s="61"/>
      <c r="Z1070" s="260" t="str">
        <f t="shared" si="51"/>
        <v/>
      </c>
      <c r="AA1070" s="260" t="str">
        <f t="shared" si="52"/>
        <v/>
      </c>
      <c r="AB1070" s="260" t="str" cm="1">
        <f t="array" ref="AB1070">IFERROR(IF(A1070="","",INDEX(근로조건!$A$5:$Z$1048576,MATCH(A1070,근로조건!$A$5:$A$1048576,0)+0,17)-INDEX(근로조건!$A$5:$Z$1048576,MATCH(A1070,근로조건!$A$5:$A$1048576,0)+0,11))*B1070,"")</f>
        <v/>
      </c>
      <c r="AC1070" s="260" t="str">
        <f t="shared" si="53"/>
        <v/>
      </c>
      <c r="AD1070" s="260" t="str" cm="1">
        <f t="array" ref="AD1070">IFERROR(IF(A1070="","",INDEX(근로조건!$A$5:$L$1048576,MATCH(A1070,근로조건!$A$5:$A$1048576,0)+0,12))*B1070,"")</f>
        <v/>
      </c>
      <c r="AE1070" s="261" t="str" cm="1">
        <f t="array" ref="AE1070">IF(A1070="","",INDEX(근로조건!$A$5:$AF$1048576,MATCH(A1070,근로조건!$A$5:$A$1048576,0)+0,13))</f>
        <v/>
      </c>
      <c r="AF1070" s="262" t="str" cm="1">
        <f t="array" ref="AF1070">IF(A1070="","",INDEX(근로조건!$A$5:$AF$1048576,MATCH(A1070,근로조건!$A$5:$A$1048576,0)+0,14))</f>
        <v/>
      </c>
      <c r="AG1070" s="261" t="str" cm="1">
        <f t="array" ref="AG1070">IF(A1070="","",INDEX(근로조건!$A$5:$AF$1048576,MATCH(A1070,근로조건!$A$5:$A$1048576,0)+0,11))</f>
        <v/>
      </c>
      <c r="AH1070" s="261" t="str" cm="1">
        <f t="array" ref="AH1070">IF(A1070="","",INDEX(근로조건!$A$5:$AF$1048576,MATCH(A1070,근로조건!$A$5:$A$1048576,0)+0,19))</f>
        <v/>
      </c>
      <c r="AI1070" s="262" t="str" cm="1">
        <f t="array" ref="AI1070">IF(A1070="","",INDEX(근로조건!$A$5:$AF$1048576,MATCH(A1070,근로조건!$A$5:$A$1048576,0)+0,17))</f>
        <v/>
      </c>
      <c r="AJ1070" s="253"/>
      <c r="AK1070" s="253"/>
      <c r="AL1070" s="253" t="str" cm="1">
        <f t="array" ref="AL1070">IF(A1070="","",INDEX(근로조건!$A$5:$AF$1048576,MATCH(A1070,근로조건!$A$5:$A$1048576,0)+0,20))</f>
        <v/>
      </c>
      <c r="AM1070" s="253"/>
      <c r="AN1070" s="253"/>
      <c r="AO1070" s="253"/>
      <c r="AP1070" s="260"/>
      <c r="AQ1070" s="123"/>
      <c r="AR1070" s="166"/>
      <c r="AS1070" s="267"/>
      <c r="AT1070" s="266"/>
      <c r="AU1070" s="266"/>
      <c r="AV1070" s="266"/>
    </row>
    <row r="1071" spans="1:48" x14ac:dyDescent="0.3">
      <c r="A1071" s="52"/>
      <c r="B1071" s="54"/>
      <c r="C1071" s="53"/>
      <c r="D1071" s="53"/>
      <c r="E1071" s="53"/>
      <c r="F1071" s="57"/>
      <c r="G1071" s="57"/>
      <c r="H1071" s="52"/>
      <c r="I1071" s="53"/>
      <c r="J1071" s="53"/>
      <c r="K1071" s="95"/>
      <c r="L1071" s="52"/>
      <c r="M1071" s="52"/>
      <c r="N1071" s="54"/>
      <c r="O1071" s="254" t="str" cm="1">
        <f t="array" ref="O1071">IF(A1071="","",INDEX(근로조건!$A$5:$Y$1048576,MATCH(A1071,근로조건!$A$5:$A$1048576,0)+0,15))</f>
        <v/>
      </c>
      <c r="P1071" s="255" t="str" cm="1">
        <f t="array" ref="P1071">IF(A1071="","",INDEX(근로조건!$A$5:$Y$1048576,MATCH(A1071,근로조건!$A$5:$A$1048576,0)+0,16))</f>
        <v/>
      </c>
      <c r="Q1071" s="256" t="str" cm="1">
        <f t="array" ref="Q1071">IF(A1071="","",INDEX(근로조건!$A$5:$ZZ$1048576,MATCH(A1071,근로조건!$A$5:$A$1048576,0)+0,21))</f>
        <v/>
      </c>
      <c r="R1071" s="61"/>
      <c r="S1071" s="61"/>
      <c r="T1071" s="61"/>
      <c r="U1071" s="61"/>
      <c r="V1071" s="61"/>
      <c r="W1071" s="61"/>
      <c r="X1071" s="61"/>
      <c r="Y1071" s="61"/>
      <c r="Z1071" s="260" t="str">
        <f t="shared" si="51"/>
        <v/>
      </c>
      <c r="AA1071" s="260" t="str">
        <f t="shared" si="52"/>
        <v/>
      </c>
      <c r="AB1071" s="260" t="str" cm="1">
        <f t="array" ref="AB1071">IFERROR(IF(A1071="","",INDEX(근로조건!$A$5:$Z$1048576,MATCH(A1071,근로조건!$A$5:$A$1048576,0)+0,17)-INDEX(근로조건!$A$5:$Z$1048576,MATCH(A1071,근로조건!$A$5:$A$1048576,0)+0,11))*B1071,"")</f>
        <v/>
      </c>
      <c r="AC1071" s="260" t="str">
        <f t="shared" si="53"/>
        <v/>
      </c>
      <c r="AD1071" s="260" t="str" cm="1">
        <f t="array" ref="AD1071">IFERROR(IF(A1071="","",INDEX(근로조건!$A$5:$L$1048576,MATCH(A1071,근로조건!$A$5:$A$1048576,0)+0,12))*B1071,"")</f>
        <v/>
      </c>
      <c r="AE1071" s="261" t="str" cm="1">
        <f t="array" ref="AE1071">IF(A1071="","",INDEX(근로조건!$A$5:$AF$1048576,MATCH(A1071,근로조건!$A$5:$A$1048576,0)+0,13))</f>
        <v/>
      </c>
      <c r="AF1071" s="262" t="str" cm="1">
        <f t="array" ref="AF1071">IF(A1071="","",INDEX(근로조건!$A$5:$AF$1048576,MATCH(A1071,근로조건!$A$5:$A$1048576,0)+0,14))</f>
        <v/>
      </c>
      <c r="AG1071" s="261" t="str" cm="1">
        <f t="array" ref="AG1071">IF(A1071="","",INDEX(근로조건!$A$5:$AF$1048576,MATCH(A1071,근로조건!$A$5:$A$1048576,0)+0,11))</f>
        <v/>
      </c>
      <c r="AH1071" s="261" t="str" cm="1">
        <f t="array" ref="AH1071">IF(A1071="","",INDEX(근로조건!$A$5:$AF$1048576,MATCH(A1071,근로조건!$A$5:$A$1048576,0)+0,19))</f>
        <v/>
      </c>
      <c r="AI1071" s="262" t="str" cm="1">
        <f t="array" ref="AI1071">IF(A1071="","",INDEX(근로조건!$A$5:$AF$1048576,MATCH(A1071,근로조건!$A$5:$A$1048576,0)+0,17))</f>
        <v/>
      </c>
      <c r="AJ1071" s="253"/>
      <c r="AK1071" s="253"/>
      <c r="AL1071" s="253" t="str" cm="1">
        <f t="array" ref="AL1071">IF(A1071="","",INDEX(근로조건!$A$5:$AF$1048576,MATCH(A1071,근로조건!$A$5:$A$1048576,0)+0,20))</f>
        <v/>
      </c>
      <c r="AM1071" s="253"/>
      <c r="AN1071" s="253"/>
      <c r="AO1071" s="253"/>
      <c r="AP1071" s="260"/>
      <c r="AQ1071" s="123"/>
      <c r="AR1071" s="166"/>
      <c r="AS1071" s="267"/>
      <c r="AT1071" s="266"/>
      <c r="AU1071" s="266"/>
      <c r="AV1071" s="266"/>
    </row>
    <row r="1072" spans="1:48" x14ac:dyDescent="0.3">
      <c r="A1072" s="52"/>
      <c r="B1072" s="54"/>
      <c r="C1072" s="53"/>
      <c r="D1072" s="53"/>
      <c r="E1072" s="53"/>
      <c r="F1072" s="57"/>
      <c r="G1072" s="57"/>
      <c r="H1072" s="52"/>
      <c r="I1072" s="53"/>
      <c r="J1072" s="53"/>
      <c r="K1072" s="95"/>
      <c r="L1072" s="52"/>
      <c r="M1072" s="52"/>
      <c r="N1072" s="54"/>
      <c r="O1072" s="254" t="str" cm="1">
        <f t="array" ref="O1072">IF(A1072="","",INDEX(근로조건!$A$5:$Y$1048576,MATCH(A1072,근로조건!$A$5:$A$1048576,0)+0,15))</f>
        <v/>
      </c>
      <c r="P1072" s="255" t="str" cm="1">
        <f t="array" ref="P1072">IF(A1072="","",INDEX(근로조건!$A$5:$Y$1048576,MATCH(A1072,근로조건!$A$5:$A$1048576,0)+0,16))</f>
        <v/>
      </c>
      <c r="Q1072" s="256" t="str" cm="1">
        <f t="array" ref="Q1072">IF(A1072="","",INDEX(근로조건!$A$5:$ZZ$1048576,MATCH(A1072,근로조건!$A$5:$A$1048576,0)+0,21))</f>
        <v/>
      </c>
      <c r="R1072" s="61"/>
      <c r="S1072" s="61"/>
      <c r="T1072" s="61"/>
      <c r="U1072" s="61"/>
      <c r="V1072" s="61"/>
      <c r="W1072" s="61"/>
      <c r="X1072" s="61"/>
      <c r="Y1072" s="61"/>
      <c r="Z1072" s="260" t="str">
        <f t="shared" si="51"/>
        <v/>
      </c>
      <c r="AA1072" s="260" t="str">
        <f t="shared" si="52"/>
        <v/>
      </c>
      <c r="AB1072" s="260" t="str" cm="1">
        <f t="array" ref="AB1072">IFERROR(IF(A1072="","",INDEX(근로조건!$A$5:$Z$1048576,MATCH(A1072,근로조건!$A$5:$A$1048576,0)+0,17)-INDEX(근로조건!$A$5:$Z$1048576,MATCH(A1072,근로조건!$A$5:$A$1048576,0)+0,11))*B1072,"")</f>
        <v/>
      </c>
      <c r="AC1072" s="260" t="str">
        <f t="shared" si="53"/>
        <v/>
      </c>
      <c r="AD1072" s="260" t="str" cm="1">
        <f t="array" ref="AD1072">IFERROR(IF(A1072="","",INDEX(근로조건!$A$5:$L$1048576,MATCH(A1072,근로조건!$A$5:$A$1048576,0)+0,12))*B1072,"")</f>
        <v/>
      </c>
      <c r="AE1072" s="261" t="str" cm="1">
        <f t="array" ref="AE1072">IF(A1072="","",INDEX(근로조건!$A$5:$AF$1048576,MATCH(A1072,근로조건!$A$5:$A$1048576,0)+0,13))</f>
        <v/>
      </c>
      <c r="AF1072" s="262" t="str" cm="1">
        <f t="array" ref="AF1072">IF(A1072="","",INDEX(근로조건!$A$5:$AF$1048576,MATCH(A1072,근로조건!$A$5:$A$1048576,0)+0,14))</f>
        <v/>
      </c>
      <c r="AG1072" s="261" t="str" cm="1">
        <f t="array" ref="AG1072">IF(A1072="","",INDEX(근로조건!$A$5:$AF$1048576,MATCH(A1072,근로조건!$A$5:$A$1048576,0)+0,11))</f>
        <v/>
      </c>
      <c r="AH1072" s="261" t="str" cm="1">
        <f t="array" ref="AH1072">IF(A1072="","",INDEX(근로조건!$A$5:$AF$1048576,MATCH(A1072,근로조건!$A$5:$A$1048576,0)+0,19))</f>
        <v/>
      </c>
      <c r="AI1072" s="262" t="str" cm="1">
        <f t="array" ref="AI1072">IF(A1072="","",INDEX(근로조건!$A$5:$AF$1048576,MATCH(A1072,근로조건!$A$5:$A$1048576,0)+0,17))</f>
        <v/>
      </c>
      <c r="AJ1072" s="253"/>
      <c r="AK1072" s="253"/>
      <c r="AL1072" s="253" t="str" cm="1">
        <f t="array" ref="AL1072">IF(A1072="","",INDEX(근로조건!$A$5:$AF$1048576,MATCH(A1072,근로조건!$A$5:$A$1048576,0)+0,20))</f>
        <v/>
      </c>
      <c r="AM1072" s="253"/>
      <c r="AN1072" s="253"/>
      <c r="AO1072" s="253"/>
      <c r="AP1072" s="260"/>
      <c r="AQ1072" s="123"/>
      <c r="AR1072" s="166"/>
      <c r="AS1072" s="267"/>
      <c r="AT1072" s="266"/>
      <c r="AU1072" s="266"/>
      <c r="AV1072" s="266"/>
    </row>
    <row r="1073" spans="1:48" x14ac:dyDescent="0.3">
      <c r="A1073" s="52"/>
      <c r="B1073" s="54"/>
      <c r="C1073" s="53"/>
      <c r="D1073" s="53"/>
      <c r="E1073" s="53"/>
      <c r="F1073" s="57"/>
      <c r="G1073" s="57"/>
      <c r="H1073" s="52"/>
      <c r="I1073" s="53"/>
      <c r="J1073" s="53"/>
      <c r="K1073" s="95"/>
      <c r="L1073" s="52"/>
      <c r="M1073" s="52"/>
      <c r="N1073" s="54"/>
      <c r="O1073" s="254" t="str" cm="1">
        <f t="array" ref="O1073">IF(A1073="","",INDEX(근로조건!$A$5:$Y$1048576,MATCH(A1073,근로조건!$A$5:$A$1048576,0)+0,15))</f>
        <v/>
      </c>
      <c r="P1073" s="255" t="str" cm="1">
        <f t="array" ref="P1073">IF(A1073="","",INDEX(근로조건!$A$5:$Y$1048576,MATCH(A1073,근로조건!$A$5:$A$1048576,0)+0,16))</f>
        <v/>
      </c>
      <c r="Q1073" s="256" t="str" cm="1">
        <f t="array" ref="Q1073">IF(A1073="","",INDEX(근로조건!$A$5:$ZZ$1048576,MATCH(A1073,근로조건!$A$5:$A$1048576,0)+0,21))</f>
        <v/>
      </c>
      <c r="R1073" s="61"/>
      <c r="S1073" s="61"/>
      <c r="T1073" s="61"/>
      <c r="U1073" s="61"/>
      <c r="V1073" s="61"/>
      <c r="W1073" s="61"/>
      <c r="X1073" s="61"/>
      <c r="Y1073" s="61"/>
      <c r="Z1073" s="260" t="str">
        <f t="shared" si="51"/>
        <v/>
      </c>
      <c r="AA1073" s="260" t="str">
        <f t="shared" si="52"/>
        <v/>
      </c>
      <c r="AB1073" s="260" t="str" cm="1">
        <f t="array" ref="AB1073">IFERROR(IF(A1073="","",INDEX(근로조건!$A$5:$Z$1048576,MATCH(A1073,근로조건!$A$5:$A$1048576,0)+0,17)-INDEX(근로조건!$A$5:$Z$1048576,MATCH(A1073,근로조건!$A$5:$A$1048576,0)+0,11))*B1073,"")</f>
        <v/>
      </c>
      <c r="AC1073" s="260" t="str">
        <f t="shared" si="53"/>
        <v/>
      </c>
      <c r="AD1073" s="260" t="str" cm="1">
        <f t="array" ref="AD1073">IFERROR(IF(A1073="","",INDEX(근로조건!$A$5:$L$1048576,MATCH(A1073,근로조건!$A$5:$A$1048576,0)+0,12))*B1073,"")</f>
        <v/>
      </c>
      <c r="AE1073" s="261" t="str" cm="1">
        <f t="array" ref="AE1073">IF(A1073="","",INDEX(근로조건!$A$5:$AF$1048576,MATCH(A1073,근로조건!$A$5:$A$1048576,0)+0,13))</f>
        <v/>
      </c>
      <c r="AF1073" s="262" t="str" cm="1">
        <f t="array" ref="AF1073">IF(A1073="","",INDEX(근로조건!$A$5:$AF$1048576,MATCH(A1073,근로조건!$A$5:$A$1048576,0)+0,14))</f>
        <v/>
      </c>
      <c r="AG1073" s="261" t="str" cm="1">
        <f t="array" ref="AG1073">IF(A1073="","",INDEX(근로조건!$A$5:$AF$1048576,MATCH(A1073,근로조건!$A$5:$A$1048576,0)+0,11))</f>
        <v/>
      </c>
      <c r="AH1073" s="261" t="str" cm="1">
        <f t="array" ref="AH1073">IF(A1073="","",INDEX(근로조건!$A$5:$AF$1048576,MATCH(A1073,근로조건!$A$5:$A$1048576,0)+0,19))</f>
        <v/>
      </c>
      <c r="AI1073" s="262" t="str" cm="1">
        <f t="array" ref="AI1073">IF(A1073="","",INDEX(근로조건!$A$5:$AF$1048576,MATCH(A1073,근로조건!$A$5:$A$1048576,0)+0,17))</f>
        <v/>
      </c>
      <c r="AJ1073" s="253"/>
      <c r="AK1073" s="253"/>
      <c r="AL1073" s="253" t="str" cm="1">
        <f t="array" ref="AL1073">IF(A1073="","",INDEX(근로조건!$A$5:$AF$1048576,MATCH(A1073,근로조건!$A$5:$A$1048576,0)+0,20))</f>
        <v/>
      </c>
      <c r="AM1073" s="253"/>
      <c r="AN1073" s="253"/>
      <c r="AO1073" s="253"/>
      <c r="AP1073" s="260"/>
      <c r="AQ1073" s="123"/>
      <c r="AR1073" s="166"/>
      <c r="AS1073" s="267"/>
      <c r="AT1073" s="266"/>
      <c r="AU1073" s="266"/>
      <c r="AV1073" s="266"/>
    </row>
    <row r="1074" spans="1:48" x14ac:dyDescent="0.3">
      <c r="A1074" s="52"/>
      <c r="B1074" s="54"/>
      <c r="C1074" s="53"/>
      <c r="D1074" s="53"/>
      <c r="E1074" s="53"/>
      <c r="F1074" s="57"/>
      <c r="G1074" s="57"/>
      <c r="H1074" s="52"/>
      <c r="I1074" s="53"/>
      <c r="J1074" s="53"/>
      <c r="K1074" s="95"/>
      <c r="L1074" s="52"/>
      <c r="M1074" s="52"/>
      <c r="N1074" s="54"/>
      <c r="O1074" s="254" t="str" cm="1">
        <f t="array" ref="O1074">IF(A1074="","",INDEX(근로조건!$A$5:$Y$1048576,MATCH(A1074,근로조건!$A$5:$A$1048576,0)+0,15))</f>
        <v/>
      </c>
      <c r="P1074" s="255" t="str" cm="1">
        <f t="array" ref="P1074">IF(A1074="","",INDEX(근로조건!$A$5:$Y$1048576,MATCH(A1074,근로조건!$A$5:$A$1048576,0)+0,16))</f>
        <v/>
      </c>
      <c r="Q1074" s="256" t="str" cm="1">
        <f t="array" ref="Q1074">IF(A1074="","",INDEX(근로조건!$A$5:$ZZ$1048576,MATCH(A1074,근로조건!$A$5:$A$1048576,0)+0,21))</f>
        <v/>
      </c>
      <c r="R1074" s="61"/>
      <c r="S1074" s="61"/>
      <c r="T1074" s="61"/>
      <c r="U1074" s="61"/>
      <c r="V1074" s="61"/>
      <c r="W1074" s="61"/>
      <c r="X1074" s="61"/>
      <c r="Y1074" s="61"/>
      <c r="Z1074" s="260" t="str">
        <f t="shared" si="51"/>
        <v/>
      </c>
      <c r="AA1074" s="260" t="str">
        <f t="shared" si="52"/>
        <v/>
      </c>
      <c r="AB1074" s="260" t="str" cm="1">
        <f t="array" ref="AB1074">IFERROR(IF(A1074="","",INDEX(근로조건!$A$5:$Z$1048576,MATCH(A1074,근로조건!$A$5:$A$1048576,0)+0,17)-INDEX(근로조건!$A$5:$Z$1048576,MATCH(A1074,근로조건!$A$5:$A$1048576,0)+0,11))*B1074,"")</f>
        <v/>
      </c>
      <c r="AC1074" s="260" t="str">
        <f t="shared" si="53"/>
        <v/>
      </c>
      <c r="AD1074" s="260" t="str" cm="1">
        <f t="array" ref="AD1074">IFERROR(IF(A1074="","",INDEX(근로조건!$A$5:$L$1048576,MATCH(A1074,근로조건!$A$5:$A$1048576,0)+0,12))*B1074,"")</f>
        <v/>
      </c>
      <c r="AE1074" s="261" t="str" cm="1">
        <f t="array" ref="AE1074">IF(A1074="","",INDEX(근로조건!$A$5:$AF$1048576,MATCH(A1074,근로조건!$A$5:$A$1048576,0)+0,13))</f>
        <v/>
      </c>
      <c r="AF1074" s="262" t="str" cm="1">
        <f t="array" ref="AF1074">IF(A1074="","",INDEX(근로조건!$A$5:$AF$1048576,MATCH(A1074,근로조건!$A$5:$A$1048576,0)+0,14))</f>
        <v/>
      </c>
      <c r="AG1074" s="261" t="str" cm="1">
        <f t="array" ref="AG1074">IF(A1074="","",INDEX(근로조건!$A$5:$AF$1048576,MATCH(A1074,근로조건!$A$5:$A$1048576,0)+0,11))</f>
        <v/>
      </c>
      <c r="AH1074" s="261" t="str" cm="1">
        <f t="array" ref="AH1074">IF(A1074="","",INDEX(근로조건!$A$5:$AF$1048576,MATCH(A1074,근로조건!$A$5:$A$1048576,0)+0,19))</f>
        <v/>
      </c>
      <c r="AI1074" s="262" t="str" cm="1">
        <f t="array" ref="AI1074">IF(A1074="","",INDEX(근로조건!$A$5:$AF$1048576,MATCH(A1074,근로조건!$A$5:$A$1048576,0)+0,17))</f>
        <v/>
      </c>
      <c r="AJ1074" s="253"/>
      <c r="AK1074" s="253"/>
      <c r="AL1074" s="253" t="str" cm="1">
        <f t="array" ref="AL1074">IF(A1074="","",INDEX(근로조건!$A$5:$AF$1048576,MATCH(A1074,근로조건!$A$5:$A$1048576,0)+0,20))</f>
        <v/>
      </c>
      <c r="AM1074" s="253"/>
      <c r="AN1074" s="253"/>
      <c r="AO1074" s="253"/>
      <c r="AP1074" s="260"/>
      <c r="AQ1074" s="123"/>
      <c r="AR1074" s="166"/>
      <c r="AS1074" s="267"/>
      <c r="AT1074" s="266"/>
      <c r="AU1074" s="266"/>
      <c r="AV1074" s="266"/>
    </row>
    <row r="1075" spans="1:48" x14ac:dyDescent="0.3">
      <c r="A1075" s="52"/>
      <c r="B1075" s="54"/>
      <c r="C1075" s="53"/>
      <c r="D1075" s="53"/>
      <c r="E1075" s="53"/>
      <c r="F1075" s="57"/>
      <c r="G1075" s="57"/>
      <c r="H1075" s="52"/>
      <c r="I1075" s="53"/>
      <c r="J1075" s="53"/>
      <c r="K1075" s="95"/>
      <c r="L1075" s="52"/>
      <c r="M1075" s="52"/>
      <c r="N1075" s="54"/>
      <c r="O1075" s="254" t="str" cm="1">
        <f t="array" ref="O1075">IF(A1075="","",INDEX(근로조건!$A$5:$Y$1048576,MATCH(A1075,근로조건!$A$5:$A$1048576,0)+0,15))</f>
        <v/>
      </c>
      <c r="P1075" s="255" t="str" cm="1">
        <f t="array" ref="P1075">IF(A1075="","",INDEX(근로조건!$A$5:$Y$1048576,MATCH(A1075,근로조건!$A$5:$A$1048576,0)+0,16))</f>
        <v/>
      </c>
      <c r="Q1075" s="256" t="str" cm="1">
        <f t="array" ref="Q1075">IF(A1075="","",INDEX(근로조건!$A$5:$ZZ$1048576,MATCH(A1075,근로조건!$A$5:$A$1048576,0)+0,21))</f>
        <v/>
      </c>
      <c r="R1075" s="61"/>
      <c r="S1075" s="61"/>
      <c r="T1075" s="61"/>
      <c r="U1075" s="61"/>
      <c r="V1075" s="61"/>
      <c r="W1075" s="61"/>
      <c r="X1075" s="61"/>
      <c r="Y1075" s="61"/>
      <c r="Z1075" s="260" t="str">
        <f t="shared" si="51"/>
        <v/>
      </c>
      <c r="AA1075" s="260" t="str">
        <f t="shared" si="52"/>
        <v/>
      </c>
      <c r="AB1075" s="260" t="str" cm="1">
        <f t="array" ref="AB1075">IFERROR(IF(A1075="","",INDEX(근로조건!$A$5:$Z$1048576,MATCH(A1075,근로조건!$A$5:$A$1048576,0)+0,17)-INDEX(근로조건!$A$5:$Z$1048576,MATCH(A1075,근로조건!$A$5:$A$1048576,0)+0,11))*B1075,"")</f>
        <v/>
      </c>
      <c r="AC1075" s="260" t="str">
        <f t="shared" si="53"/>
        <v/>
      </c>
      <c r="AD1075" s="260" t="str" cm="1">
        <f t="array" ref="AD1075">IFERROR(IF(A1075="","",INDEX(근로조건!$A$5:$L$1048576,MATCH(A1075,근로조건!$A$5:$A$1048576,0)+0,12))*B1075,"")</f>
        <v/>
      </c>
      <c r="AE1075" s="261" t="str" cm="1">
        <f t="array" ref="AE1075">IF(A1075="","",INDEX(근로조건!$A$5:$AF$1048576,MATCH(A1075,근로조건!$A$5:$A$1048576,0)+0,13))</f>
        <v/>
      </c>
      <c r="AF1075" s="262" t="str" cm="1">
        <f t="array" ref="AF1075">IF(A1075="","",INDEX(근로조건!$A$5:$AF$1048576,MATCH(A1075,근로조건!$A$5:$A$1048576,0)+0,14))</f>
        <v/>
      </c>
      <c r="AG1075" s="261" t="str" cm="1">
        <f t="array" ref="AG1075">IF(A1075="","",INDEX(근로조건!$A$5:$AF$1048576,MATCH(A1075,근로조건!$A$5:$A$1048576,0)+0,11))</f>
        <v/>
      </c>
      <c r="AH1075" s="261" t="str" cm="1">
        <f t="array" ref="AH1075">IF(A1075="","",INDEX(근로조건!$A$5:$AF$1048576,MATCH(A1075,근로조건!$A$5:$A$1048576,0)+0,19))</f>
        <v/>
      </c>
      <c r="AI1075" s="262" t="str" cm="1">
        <f t="array" ref="AI1075">IF(A1075="","",INDEX(근로조건!$A$5:$AF$1048576,MATCH(A1075,근로조건!$A$5:$A$1048576,0)+0,17))</f>
        <v/>
      </c>
      <c r="AJ1075" s="253"/>
      <c r="AK1075" s="253"/>
      <c r="AL1075" s="253" t="str" cm="1">
        <f t="array" ref="AL1075">IF(A1075="","",INDEX(근로조건!$A$5:$AF$1048576,MATCH(A1075,근로조건!$A$5:$A$1048576,0)+0,20))</f>
        <v/>
      </c>
      <c r="AM1075" s="253"/>
      <c r="AN1075" s="253"/>
      <c r="AO1075" s="253"/>
      <c r="AP1075" s="260"/>
      <c r="AQ1075" s="123"/>
      <c r="AR1075" s="166"/>
      <c r="AS1075" s="267"/>
      <c r="AT1075" s="266"/>
      <c r="AU1075" s="266"/>
      <c r="AV1075" s="266"/>
    </row>
    <row r="1076" spans="1:48" x14ac:dyDescent="0.3">
      <c r="A1076" s="52"/>
      <c r="B1076" s="54"/>
      <c r="C1076" s="53"/>
      <c r="D1076" s="53"/>
      <c r="E1076" s="53"/>
      <c r="F1076" s="57"/>
      <c r="G1076" s="57"/>
      <c r="H1076" s="52"/>
      <c r="I1076" s="53"/>
      <c r="J1076" s="53"/>
      <c r="K1076" s="95"/>
      <c r="L1076" s="52"/>
      <c r="M1076" s="52"/>
      <c r="N1076" s="54"/>
      <c r="O1076" s="254" t="str" cm="1">
        <f t="array" ref="O1076">IF(A1076="","",INDEX(근로조건!$A$5:$Y$1048576,MATCH(A1076,근로조건!$A$5:$A$1048576,0)+0,15))</f>
        <v/>
      </c>
      <c r="P1076" s="255" t="str" cm="1">
        <f t="array" ref="P1076">IF(A1076="","",INDEX(근로조건!$A$5:$Y$1048576,MATCH(A1076,근로조건!$A$5:$A$1048576,0)+0,16))</f>
        <v/>
      </c>
      <c r="Q1076" s="256" t="str" cm="1">
        <f t="array" ref="Q1076">IF(A1076="","",INDEX(근로조건!$A$5:$ZZ$1048576,MATCH(A1076,근로조건!$A$5:$A$1048576,0)+0,21))</f>
        <v/>
      </c>
      <c r="R1076" s="61"/>
      <c r="S1076" s="61"/>
      <c r="T1076" s="61"/>
      <c r="U1076" s="61"/>
      <c r="V1076" s="61"/>
      <c r="W1076" s="61"/>
      <c r="X1076" s="61"/>
      <c r="Y1076" s="61"/>
      <c r="Z1076" s="260" t="str">
        <f t="shared" si="51"/>
        <v/>
      </c>
      <c r="AA1076" s="260" t="str">
        <f t="shared" si="52"/>
        <v/>
      </c>
      <c r="AB1076" s="260" t="str" cm="1">
        <f t="array" ref="AB1076">IFERROR(IF(A1076="","",INDEX(근로조건!$A$5:$Z$1048576,MATCH(A1076,근로조건!$A$5:$A$1048576,0)+0,17)-INDEX(근로조건!$A$5:$Z$1048576,MATCH(A1076,근로조건!$A$5:$A$1048576,0)+0,11))*B1076,"")</f>
        <v/>
      </c>
      <c r="AC1076" s="260" t="str">
        <f t="shared" si="53"/>
        <v/>
      </c>
      <c r="AD1076" s="260" t="str" cm="1">
        <f t="array" ref="AD1076">IFERROR(IF(A1076="","",INDEX(근로조건!$A$5:$L$1048576,MATCH(A1076,근로조건!$A$5:$A$1048576,0)+0,12))*B1076,"")</f>
        <v/>
      </c>
      <c r="AE1076" s="261" t="str" cm="1">
        <f t="array" ref="AE1076">IF(A1076="","",INDEX(근로조건!$A$5:$AF$1048576,MATCH(A1076,근로조건!$A$5:$A$1048576,0)+0,13))</f>
        <v/>
      </c>
      <c r="AF1076" s="262" t="str" cm="1">
        <f t="array" ref="AF1076">IF(A1076="","",INDEX(근로조건!$A$5:$AF$1048576,MATCH(A1076,근로조건!$A$5:$A$1048576,0)+0,14))</f>
        <v/>
      </c>
      <c r="AG1076" s="261" t="str" cm="1">
        <f t="array" ref="AG1076">IF(A1076="","",INDEX(근로조건!$A$5:$AF$1048576,MATCH(A1076,근로조건!$A$5:$A$1048576,0)+0,11))</f>
        <v/>
      </c>
      <c r="AH1076" s="261" t="str" cm="1">
        <f t="array" ref="AH1076">IF(A1076="","",INDEX(근로조건!$A$5:$AF$1048576,MATCH(A1076,근로조건!$A$5:$A$1048576,0)+0,19))</f>
        <v/>
      </c>
      <c r="AI1076" s="262" t="str" cm="1">
        <f t="array" ref="AI1076">IF(A1076="","",INDEX(근로조건!$A$5:$AF$1048576,MATCH(A1076,근로조건!$A$5:$A$1048576,0)+0,17))</f>
        <v/>
      </c>
      <c r="AJ1076" s="253"/>
      <c r="AK1076" s="253"/>
      <c r="AL1076" s="253" t="str" cm="1">
        <f t="array" ref="AL1076">IF(A1076="","",INDEX(근로조건!$A$5:$AF$1048576,MATCH(A1076,근로조건!$A$5:$A$1048576,0)+0,20))</f>
        <v/>
      </c>
      <c r="AM1076" s="253"/>
      <c r="AN1076" s="253"/>
      <c r="AO1076" s="253"/>
      <c r="AP1076" s="260"/>
      <c r="AQ1076" s="123"/>
      <c r="AR1076" s="166"/>
      <c r="AS1076" s="267"/>
      <c r="AT1076" s="266"/>
      <c r="AU1076" s="266"/>
      <c r="AV1076" s="266"/>
    </row>
    <row r="1077" spans="1:48" x14ac:dyDescent="0.3">
      <c r="A1077" s="52"/>
      <c r="B1077" s="54"/>
      <c r="C1077" s="53"/>
      <c r="D1077" s="53"/>
      <c r="E1077" s="53"/>
      <c r="F1077" s="57"/>
      <c r="G1077" s="57"/>
      <c r="H1077" s="52"/>
      <c r="I1077" s="53"/>
      <c r="J1077" s="53"/>
      <c r="K1077" s="95"/>
      <c r="L1077" s="52"/>
      <c r="M1077" s="52"/>
      <c r="N1077" s="54"/>
      <c r="O1077" s="254" t="str" cm="1">
        <f t="array" ref="O1077">IF(A1077="","",INDEX(근로조건!$A$5:$Y$1048576,MATCH(A1077,근로조건!$A$5:$A$1048576,0)+0,15))</f>
        <v/>
      </c>
      <c r="P1077" s="255" t="str" cm="1">
        <f t="array" ref="P1077">IF(A1077="","",INDEX(근로조건!$A$5:$Y$1048576,MATCH(A1077,근로조건!$A$5:$A$1048576,0)+0,16))</f>
        <v/>
      </c>
      <c r="Q1077" s="256" t="str" cm="1">
        <f t="array" ref="Q1077">IF(A1077="","",INDEX(근로조건!$A$5:$ZZ$1048576,MATCH(A1077,근로조건!$A$5:$A$1048576,0)+0,21))</f>
        <v/>
      </c>
      <c r="R1077" s="61"/>
      <c r="S1077" s="61"/>
      <c r="T1077" s="61"/>
      <c r="U1077" s="61"/>
      <c r="V1077" s="61"/>
      <c r="W1077" s="61"/>
      <c r="X1077" s="61"/>
      <c r="Y1077" s="61"/>
      <c r="Z1077" s="260" t="str">
        <f t="shared" si="51"/>
        <v/>
      </c>
      <c r="AA1077" s="260" t="str">
        <f t="shared" si="52"/>
        <v/>
      </c>
      <c r="AB1077" s="260" t="str" cm="1">
        <f t="array" ref="AB1077">IFERROR(IF(A1077="","",INDEX(근로조건!$A$5:$Z$1048576,MATCH(A1077,근로조건!$A$5:$A$1048576,0)+0,17)-INDEX(근로조건!$A$5:$Z$1048576,MATCH(A1077,근로조건!$A$5:$A$1048576,0)+0,11))*B1077,"")</f>
        <v/>
      </c>
      <c r="AC1077" s="260" t="str">
        <f t="shared" si="53"/>
        <v/>
      </c>
      <c r="AD1077" s="260" t="str" cm="1">
        <f t="array" ref="AD1077">IFERROR(IF(A1077="","",INDEX(근로조건!$A$5:$L$1048576,MATCH(A1077,근로조건!$A$5:$A$1048576,0)+0,12))*B1077,"")</f>
        <v/>
      </c>
      <c r="AE1077" s="261" t="str" cm="1">
        <f t="array" ref="AE1077">IF(A1077="","",INDEX(근로조건!$A$5:$AF$1048576,MATCH(A1077,근로조건!$A$5:$A$1048576,0)+0,13))</f>
        <v/>
      </c>
      <c r="AF1077" s="262" t="str" cm="1">
        <f t="array" ref="AF1077">IF(A1077="","",INDEX(근로조건!$A$5:$AF$1048576,MATCH(A1077,근로조건!$A$5:$A$1048576,0)+0,14))</f>
        <v/>
      </c>
      <c r="AG1077" s="261" t="str" cm="1">
        <f t="array" ref="AG1077">IF(A1077="","",INDEX(근로조건!$A$5:$AF$1048576,MATCH(A1077,근로조건!$A$5:$A$1048576,0)+0,11))</f>
        <v/>
      </c>
      <c r="AH1077" s="261" t="str" cm="1">
        <f t="array" ref="AH1077">IF(A1077="","",INDEX(근로조건!$A$5:$AF$1048576,MATCH(A1077,근로조건!$A$5:$A$1048576,0)+0,19))</f>
        <v/>
      </c>
      <c r="AI1077" s="262" t="str" cm="1">
        <f t="array" ref="AI1077">IF(A1077="","",INDEX(근로조건!$A$5:$AF$1048576,MATCH(A1077,근로조건!$A$5:$A$1048576,0)+0,17))</f>
        <v/>
      </c>
      <c r="AJ1077" s="253"/>
      <c r="AK1077" s="253"/>
      <c r="AL1077" s="253" t="str" cm="1">
        <f t="array" ref="AL1077">IF(A1077="","",INDEX(근로조건!$A$5:$AF$1048576,MATCH(A1077,근로조건!$A$5:$A$1048576,0)+0,20))</f>
        <v/>
      </c>
      <c r="AM1077" s="253"/>
      <c r="AN1077" s="253"/>
      <c r="AO1077" s="253"/>
      <c r="AP1077" s="260"/>
      <c r="AQ1077" s="123"/>
      <c r="AR1077" s="166"/>
      <c r="AS1077" s="267"/>
      <c r="AT1077" s="266"/>
      <c r="AU1077" s="266"/>
      <c r="AV1077" s="266"/>
    </row>
    <row r="1078" spans="1:48" x14ac:dyDescent="0.3">
      <c r="A1078" s="52"/>
      <c r="B1078" s="54"/>
      <c r="C1078" s="53"/>
      <c r="D1078" s="53"/>
      <c r="E1078" s="53"/>
      <c r="F1078" s="57"/>
      <c r="G1078" s="57"/>
      <c r="H1078" s="52"/>
      <c r="I1078" s="53"/>
      <c r="J1078" s="53"/>
      <c r="K1078" s="95"/>
      <c r="L1078" s="52"/>
      <c r="M1078" s="52"/>
      <c r="N1078" s="54"/>
      <c r="O1078" s="254" t="str" cm="1">
        <f t="array" ref="O1078">IF(A1078="","",INDEX(근로조건!$A$5:$Y$1048576,MATCH(A1078,근로조건!$A$5:$A$1048576,0)+0,15))</f>
        <v/>
      </c>
      <c r="P1078" s="255" t="str" cm="1">
        <f t="array" ref="P1078">IF(A1078="","",INDEX(근로조건!$A$5:$Y$1048576,MATCH(A1078,근로조건!$A$5:$A$1048576,0)+0,16))</f>
        <v/>
      </c>
      <c r="Q1078" s="256" t="str" cm="1">
        <f t="array" ref="Q1078">IF(A1078="","",INDEX(근로조건!$A$5:$ZZ$1048576,MATCH(A1078,근로조건!$A$5:$A$1048576,0)+0,21))</f>
        <v/>
      </c>
      <c r="R1078" s="61"/>
      <c r="S1078" s="61"/>
      <c r="T1078" s="61"/>
      <c r="U1078" s="61"/>
      <c r="V1078" s="61"/>
      <c r="W1078" s="61"/>
      <c r="X1078" s="61"/>
      <c r="Y1078" s="61"/>
      <c r="Z1078" s="260" t="str">
        <f t="shared" si="51"/>
        <v/>
      </c>
      <c r="AA1078" s="260" t="str">
        <f t="shared" si="52"/>
        <v/>
      </c>
      <c r="AB1078" s="260" t="str" cm="1">
        <f t="array" ref="AB1078">IFERROR(IF(A1078="","",INDEX(근로조건!$A$5:$Z$1048576,MATCH(A1078,근로조건!$A$5:$A$1048576,0)+0,17)-INDEX(근로조건!$A$5:$Z$1048576,MATCH(A1078,근로조건!$A$5:$A$1048576,0)+0,11))*B1078,"")</f>
        <v/>
      </c>
      <c r="AC1078" s="260" t="str">
        <f t="shared" si="53"/>
        <v/>
      </c>
      <c r="AD1078" s="260" t="str" cm="1">
        <f t="array" ref="AD1078">IFERROR(IF(A1078="","",INDEX(근로조건!$A$5:$L$1048576,MATCH(A1078,근로조건!$A$5:$A$1048576,0)+0,12))*B1078,"")</f>
        <v/>
      </c>
      <c r="AE1078" s="261" t="str" cm="1">
        <f t="array" ref="AE1078">IF(A1078="","",INDEX(근로조건!$A$5:$AF$1048576,MATCH(A1078,근로조건!$A$5:$A$1048576,0)+0,13))</f>
        <v/>
      </c>
      <c r="AF1078" s="262" t="str" cm="1">
        <f t="array" ref="AF1078">IF(A1078="","",INDEX(근로조건!$A$5:$AF$1048576,MATCH(A1078,근로조건!$A$5:$A$1048576,0)+0,14))</f>
        <v/>
      </c>
      <c r="AG1078" s="261" t="str" cm="1">
        <f t="array" ref="AG1078">IF(A1078="","",INDEX(근로조건!$A$5:$AF$1048576,MATCH(A1078,근로조건!$A$5:$A$1048576,0)+0,11))</f>
        <v/>
      </c>
      <c r="AH1078" s="261" t="str" cm="1">
        <f t="array" ref="AH1078">IF(A1078="","",INDEX(근로조건!$A$5:$AF$1048576,MATCH(A1078,근로조건!$A$5:$A$1048576,0)+0,19))</f>
        <v/>
      </c>
      <c r="AI1078" s="262" t="str" cm="1">
        <f t="array" ref="AI1078">IF(A1078="","",INDEX(근로조건!$A$5:$AF$1048576,MATCH(A1078,근로조건!$A$5:$A$1048576,0)+0,17))</f>
        <v/>
      </c>
      <c r="AJ1078" s="253"/>
      <c r="AK1078" s="253"/>
      <c r="AL1078" s="253" t="str" cm="1">
        <f t="array" ref="AL1078">IF(A1078="","",INDEX(근로조건!$A$5:$AF$1048576,MATCH(A1078,근로조건!$A$5:$A$1048576,0)+0,20))</f>
        <v/>
      </c>
      <c r="AM1078" s="253"/>
      <c r="AN1078" s="253"/>
      <c r="AO1078" s="253"/>
      <c r="AP1078" s="260"/>
      <c r="AQ1078" s="123"/>
      <c r="AR1078" s="166"/>
      <c r="AS1078" s="267"/>
      <c r="AT1078" s="266"/>
      <c r="AU1078" s="266"/>
      <c r="AV1078" s="266"/>
    </row>
    <row r="1079" spans="1:48" x14ac:dyDescent="0.3">
      <c r="A1079" s="52"/>
      <c r="B1079" s="54"/>
      <c r="C1079" s="53"/>
      <c r="D1079" s="53"/>
      <c r="E1079" s="53"/>
      <c r="F1079" s="57"/>
      <c r="G1079" s="57"/>
      <c r="H1079" s="52"/>
      <c r="I1079" s="53"/>
      <c r="J1079" s="53"/>
      <c r="K1079" s="95"/>
      <c r="L1079" s="52"/>
      <c r="M1079" s="52"/>
      <c r="N1079" s="54"/>
      <c r="O1079" s="254" t="str" cm="1">
        <f t="array" ref="O1079">IF(A1079="","",INDEX(근로조건!$A$5:$Y$1048576,MATCH(A1079,근로조건!$A$5:$A$1048576,0)+0,15))</f>
        <v/>
      </c>
      <c r="P1079" s="255" t="str" cm="1">
        <f t="array" ref="P1079">IF(A1079="","",INDEX(근로조건!$A$5:$Y$1048576,MATCH(A1079,근로조건!$A$5:$A$1048576,0)+0,16))</f>
        <v/>
      </c>
      <c r="Q1079" s="256" t="str" cm="1">
        <f t="array" ref="Q1079">IF(A1079="","",INDEX(근로조건!$A$5:$ZZ$1048576,MATCH(A1079,근로조건!$A$5:$A$1048576,0)+0,21))</f>
        <v/>
      </c>
      <c r="R1079" s="61"/>
      <c r="S1079" s="61"/>
      <c r="T1079" s="61"/>
      <c r="U1079" s="61"/>
      <c r="V1079" s="61"/>
      <c r="W1079" s="61"/>
      <c r="X1079" s="61"/>
      <c r="Y1079" s="61"/>
      <c r="Z1079" s="260" t="str">
        <f t="shared" si="51"/>
        <v/>
      </c>
      <c r="AA1079" s="260" t="str">
        <f t="shared" si="52"/>
        <v/>
      </c>
      <c r="AB1079" s="260" t="str" cm="1">
        <f t="array" ref="AB1079">IFERROR(IF(A1079="","",INDEX(근로조건!$A$5:$Z$1048576,MATCH(A1079,근로조건!$A$5:$A$1048576,0)+0,17)-INDEX(근로조건!$A$5:$Z$1048576,MATCH(A1079,근로조건!$A$5:$A$1048576,0)+0,11))*B1079,"")</f>
        <v/>
      </c>
      <c r="AC1079" s="260" t="str">
        <f t="shared" si="53"/>
        <v/>
      </c>
      <c r="AD1079" s="260" t="str" cm="1">
        <f t="array" ref="AD1079">IFERROR(IF(A1079="","",INDEX(근로조건!$A$5:$L$1048576,MATCH(A1079,근로조건!$A$5:$A$1048576,0)+0,12))*B1079,"")</f>
        <v/>
      </c>
      <c r="AE1079" s="261" t="str" cm="1">
        <f t="array" ref="AE1079">IF(A1079="","",INDEX(근로조건!$A$5:$AF$1048576,MATCH(A1079,근로조건!$A$5:$A$1048576,0)+0,13))</f>
        <v/>
      </c>
      <c r="AF1079" s="262" t="str" cm="1">
        <f t="array" ref="AF1079">IF(A1079="","",INDEX(근로조건!$A$5:$AF$1048576,MATCH(A1079,근로조건!$A$5:$A$1048576,0)+0,14))</f>
        <v/>
      </c>
      <c r="AG1079" s="261" t="str" cm="1">
        <f t="array" ref="AG1079">IF(A1079="","",INDEX(근로조건!$A$5:$AF$1048576,MATCH(A1079,근로조건!$A$5:$A$1048576,0)+0,11))</f>
        <v/>
      </c>
      <c r="AH1079" s="261" t="str" cm="1">
        <f t="array" ref="AH1079">IF(A1079="","",INDEX(근로조건!$A$5:$AF$1048576,MATCH(A1079,근로조건!$A$5:$A$1048576,0)+0,19))</f>
        <v/>
      </c>
      <c r="AI1079" s="262" t="str" cm="1">
        <f t="array" ref="AI1079">IF(A1079="","",INDEX(근로조건!$A$5:$AF$1048576,MATCH(A1079,근로조건!$A$5:$A$1048576,0)+0,17))</f>
        <v/>
      </c>
      <c r="AJ1079" s="253"/>
      <c r="AK1079" s="253"/>
      <c r="AL1079" s="253" t="str" cm="1">
        <f t="array" ref="AL1079">IF(A1079="","",INDEX(근로조건!$A$5:$AF$1048576,MATCH(A1079,근로조건!$A$5:$A$1048576,0)+0,20))</f>
        <v/>
      </c>
      <c r="AM1079" s="253"/>
      <c r="AN1079" s="253"/>
      <c r="AO1079" s="253"/>
      <c r="AP1079" s="260"/>
      <c r="AQ1079" s="123"/>
      <c r="AR1079" s="166"/>
      <c r="AS1079" s="267"/>
      <c r="AT1079" s="266"/>
      <c r="AU1079" s="266"/>
      <c r="AV1079" s="266"/>
    </row>
    <row r="1080" spans="1:48" x14ac:dyDescent="0.3">
      <c r="A1080" s="52"/>
      <c r="B1080" s="54"/>
      <c r="C1080" s="53"/>
      <c r="D1080" s="53"/>
      <c r="E1080" s="53"/>
      <c r="F1080" s="57"/>
      <c r="G1080" s="57"/>
      <c r="H1080" s="52"/>
      <c r="I1080" s="53"/>
      <c r="J1080" s="53"/>
      <c r="K1080" s="95"/>
      <c r="L1080" s="52"/>
      <c r="M1080" s="52"/>
      <c r="N1080" s="54"/>
      <c r="O1080" s="254" t="str" cm="1">
        <f t="array" ref="O1080">IF(A1080="","",INDEX(근로조건!$A$5:$Y$1048576,MATCH(A1080,근로조건!$A$5:$A$1048576,0)+0,15))</f>
        <v/>
      </c>
      <c r="P1080" s="255" t="str" cm="1">
        <f t="array" ref="P1080">IF(A1080="","",INDEX(근로조건!$A$5:$Y$1048576,MATCH(A1080,근로조건!$A$5:$A$1048576,0)+0,16))</f>
        <v/>
      </c>
      <c r="Q1080" s="256" t="str" cm="1">
        <f t="array" ref="Q1080">IF(A1080="","",INDEX(근로조건!$A$5:$ZZ$1048576,MATCH(A1080,근로조건!$A$5:$A$1048576,0)+0,21))</f>
        <v/>
      </c>
      <c r="R1080" s="61"/>
      <c r="S1080" s="61"/>
      <c r="T1080" s="61"/>
      <c r="U1080" s="61"/>
      <c r="V1080" s="61"/>
      <c r="W1080" s="61"/>
      <c r="X1080" s="61"/>
      <c r="Y1080" s="61"/>
      <c r="Z1080" s="260" t="str">
        <f t="shared" si="51"/>
        <v/>
      </c>
      <c r="AA1080" s="260" t="str">
        <f t="shared" si="52"/>
        <v/>
      </c>
      <c r="AB1080" s="260" t="str" cm="1">
        <f t="array" ref="AB1080">IFERROR(IF(A1080="","",INDEX(근로조건!$A$5:$Z$1048576,MATCH(A1080,근로조건!$A$5:$A$1048576,0)+0,17)-INDEX(근로조건!$A$5:$Z$1048576,MATCH(A1080,근로조건!$A$5:$A$1048576,0)+0,11))*B1080,"")</f>
        <v/>
      </c>
      <c r="AC1080" s="260" t="str">
        <f t="shared" si="53"/>
        <v/>
      </c>
      <c r="AD1080" s="260" t="str" cm="1">
        <f t="array" ref="AD1080">IFERROR(IF(A1080="","",INDEX(근로조건!$A$5:$L$1048576,MATCH(A1080,근로조건!$A$5:$A$1048576,0)+0,12))*B1080,"")</f>
        <v/>
      </c>
      <c r="AE1080" s="261" t="str" cm="1">
        <f t="array" ref="AE1080">IF(A1080="","",INDEX(근로조건!$A$5:$AF$1048576,MATCH(A1080,근로조건!$A$5:$A$1048576,0)+0,13))</f>
        <v/>
      </c>
      <c r="AF1080" s="262" t="str" cm="1">
        <f t="array" ref="AF1080">IF(A1080="","",INDEX(근로조건!$A$5:$AF$1048576,MATCH(A1080,근로조건!$A$5:$A$1048576,0)+0,14))</f>
        <v/>
      </c>
      <c r="AG1080" s="261" t="str" cm="1">
        <f t="array" ref="AG1080">IF(A1080="","",INDEX(근로조건!$A$5:$AF$1048576,MATCH(A1080,근로조건!$A$5:$A$1048576,0)+0,11))</f>
        <v/>
      </c>
      <c r="AH1080" s="261" t="str" cm="1">
        <f t="array" ref="AH1080">IF(A1080="","",INDEX(근로조건!$A$5:$AF$1048576,MATCH(A1080,근로조건!$A$5:$A$1048576,0)+0,19))</f>
        <v/>
      </c>
      <c r="AI1080" s="262" t="str" cm="1">
        <f t="array" ref="AI1080">IF(A1080="","",INDEX(근로조건!$A$5:$AF$1048576,MATCH(A1080,근로조건!$A$5:$A$1048576,0)+0,17))</f>
        <v/>
      </c>
      <c r="AJ1080" s="253"/>
      <c r="AK1080" s="253"/>
      <c r="AL1080" s="253" t="str" cm="1">
        <f t="array" ref="AL1080">IF(A1080="","",INDEX(근로조건!$A$5:$AF$1048576,MATCH(A1080,근로조건!$A$5:$A$1048576,0)+0,20))</f>
        <v/>
      </c>
      <c r="AM1080" s="253"/>
      <c r="AN1080" s="253"/>
      <c r="AO1080" s="253"/>
      <c r="AP1080" s="260"/>
      <c r="AQ1080" s="123"/>
      <c r="AR1080" s="166"/>
      <c r="AS1080" s="267"/>
      <c r="AT1080" s="266"/>
      <c r="AU1080" s="266"/>
      <c r="AV1080" s="266"/>
    </row>
    <row r="1081" spans="1:48" x14ac:dyDescent="0.3">
      <c r="A1081" s="52"/>
      <c r="B1081" s="54"/>
      <c r="C1081" s="53"/>
      <c r="D1081" s="53"/>
      <c r="E1081" s="53"/>
      <c r="F1081" s="57"/>
      <c r="G1081" s="57"/>
      <c r="H1081" s="52"/>
      <c r="I1081" s="53"/>
      <c r="J1081" s="53"/>
      <c r="K1081" s="95"/>
      <c r="L1081" s="52"/>
      <c r="M1081" s="52"/>
      <c r="N1081" s="54"/>
      <c r="O1081" s="254" t="str" cm="1">
        <f t="array" ref="O1081">IF(A1081="","",INDEX(근로조건!$A$5:$Y$1048576,MATCH(A1081,근로조건!$A$5:$A$1048576,0)+0,15))</f>
        <v/>
      </c>
      <c r="P1081" s="255" t="str" cm="1">
        <f t="array" ref="P1081">IF(A1081="","",INDEX(근로조건!$A$5:$Y$1048576,MATCH(A1081,근로조건!$A$5:$A$1048576,0)+0,16))</f>
        <v/>
      </c>
      <c r="Q1081" s="256" t="str" cm="1">
        <f t="array" ref="Q1081">IF(A1081="","",INDEX(근로조건!$A$5:$ZZ$1048576,MATCH(A1081,근로조건!$A$5:$A$1048576,0)+0,21))</f>
        <v/>
      </c>
      <c r="R1081" s="61"/>
      <c r="S1081" s="61"/>
      <c r="T1081" s="61"/>
      <c r="U1081" s="61"/>
      <c r="V1081" s="61"/>
      <c r="W1081" s="61"/>
      <c r="X1081" s="61"/>
      <c r="Y1081" s="61"/>
      <c r="Z1081" s="260" t="str">
        <f t="shared" si="51"/>
        <v/>
      </c>
      <c r="AA1081" s="260" t="str">
        <f t="shared" si="52"/>
        <v/>
      </c>
      <c r="AB1081" s="260" t="str" cm="1">
        <f t="array" ref="AB1081">IFERROR(IF(A1081="","",INDEX(근로조건!$A$5:$Z$1048576,MATCH(A1081,근로조건!$A$5:$A$1048576,0)+0,17)-INDEX(근로조건!$A$5:$Z$1048576,MATCH(A1081,근로조건!$A$5:$A$1048576,0)+0,11))*B1081,"")</f>
        <v/>
      </c>
      <c r="AC1081" s="260" t="str">
        <f t="shared" si="53"/>
        <v/>
      </c>
      <c r="AD1081" s="260" t="str" cm="1">
        <f t="array" ref="AD1081">IFERROR(IF(A1081="","",INDEX(근로조건!$A$5:$L$1048576,MATCH(A1081,근로조건!$A$5:$A$1048576,0)+0,12))*B1081,"")</f>
        <v/>
      </c>
      <c r="AE1081" s="261" t="str" cm="1">
        <f t="array" ref="AE1081">IF(A1081="","",INDEX(근로조건!$A$5:$AF$1048576,MATCH(A1081,근로조건!$A$5:$A$1048576,0)+0,13))</f>
        <v/>
      </c>
      <c r="AF1081" s="262" t="str" cm="1">
        <f t="array" ref="AF1081">IF(A1081="","",INDEX(근로조건!$A$5:$AF$1048576,MATCH(A1081,근로조건!$A$5:$A$1048576,0)+0,14))</f>
        <v/>
      </c>
      <c r="AG1081" s="261" t="str" cm="1">
        <f t="array" ref="AG1081">IF(A1081="","",INDEX(근로조건!$A$5:$AF$1048576,MATCH(A1081,근로조건!$A$5:$A$1048576,0)+0,11))</f>
        <v/>
      </c>
      <c r="AH1081" s="261" t="str" cm="1">
        <f t="array" ref="AH1081">IF(A1081="","",INDEX(근로조건!$A$5:$AF$1048576,MATCH(A1081,근로조건!$A$5:$A$1048576,0)+0,19))</f>
        <v/>
      </c>
      <c r="AI1081" s="262" t="str" cm="1">
        <f t="array" ref="AI1081">IF(A1081="","",INDEX(근로조건!$A$5:$AF$1048576,MATCH(A1081,근로조건!$A$5:$A$1048576,0)+0,17))</f>
        <v/>
      </c>
      <c r="AJ1081" s="253"/>
      <c r="AK1081" s="253"/>
      <c r="AL1081" s="253" t="str" cm="1">
        <f t="array" ref="AL1081">IF(A1081="","",INDEX(근로조건!$A$5:$AF$1048576,MATCH(A1081,근로조건!$A$5:$A$1048576,0)+0,20))</f>
        <v/>
      </c>
      <c r="AM1081" s="253"/>
      <c r="AN1081" s="253"/>
      <c r="AO1081" s="253"/>
      <c r="AP1081" s="260"/>
      <c r="AQ1081" s="123"/>
      <c r="AR1081" s="166"/>
      <c r="AS1081" s="267"/>
      <c r="AT1081" s="266"/>
      <c r="AU1081" s="266"/>
      <c r="AV1081" s="266"/>
    </row>
    <row r="1082" spans="1:48" x14ac:dyDescent="0.3">
      <c r="A1082" s="52"/>
      <c r="B1082" s="54"/>
      <c r="C1082" s="53"/>
      <c r="D1082" s="53"/>
      <c r="E1082" s="53"/>
      <c r="F1082" s="57"/>
      <c r="G1082" s="57"/>
      <c r="H1082" s="52"/>
      <c r="I1082" s="53"/>
      <c r="J1082" s="53"/>
      <c r="K1082" s="95"/>
      <c r="L1082" s="52"/>
      <c r="M1082" s="52"/>
      <c r="N1082" s="54"/>
      <c r="O1082" s="254" t="str" cm="1">
        <f t="array" ref="O1082">IF(A1082="","",INDEX(근로조건!$A$5:$Y$1048576,MATCH(A1082,근로조건!$A$5:$A$1048576,0)+0,15))</f>
        <v/>
      </c>
      <c r="P1082" s="255" t="str" cm="1">
        <f t="array" ref="P1082">IF(A1082="","",INDEX(근로조건!$A$5:$Y$1048576,MATCH(A1082,근로조건!$A$5:$A$1048576,0)+0,16))</f>
        <v/>
      </c>
      <c r="Q1082" s="256" t="str" cm="1">
        <f t="array" ref="Q1082">IF(A1082="","",INDEX(근로조건!$A$5:$ZZ$1048576,MATCH(A1082,근로조건!$A$5:$A$1048576,0)+0,21))</f>
        <v/>
      </c>
      <c r="R1082" s="61"/>
      <c r="S1082" s="61"/>
      <c r="T1082" s="61"/>
      <c r="U1082" s="61"/>
      <c r="V1082" s="61"/>
      <c r="W1082" s="61"/>
      <c r="X1082" s="61"/>
      <c r="Y1082" s="61"/>
      <c r="Z1082" s="260" t="str">
        <f t="shared" si="51"/>
        <v/>
      </c>
      <c r="AA1082" s="260" t="str">
        <f t="shared" si="52"/>
        <v/>
      </c>
      <c r="AB1082" s="260" t="str" cm="1">
        <f t="array" ref="AB1082">IFERROR(IF(A1082="","",INDEX(근로조건!$A$5:$Z$1048576,MATCH(A1082,근로조건!$A$5:$A$1048576,0)+0,17)-INDEX(근로조건!$A$5:$Z$1048576,MATCH(A1082,근로조건!$A$5:$A$1048576,0)+0,11))*B1082,"")</f>
        <v/>
      </c>
      <c r="AC1082" s="260" t="str">
        <f t="shared" si="53"/>
        <v/>
      </c>
      <c r="AD1082" s="260" t="str" cm="1">
        <f t="array" ref="AD1082">IFERROR(IF(A1082="","",INDEX(근로조건!$A$5:$L$1048576,MATCH(A1082,근로조건!$A$5:$A$1048576,0)+0,12))*B1082,"")</f>
        <v/>
      </c>
      <c r="AE1082" s="261" t="str" cm="1">
        <f t="array" ref="AE1082">IF(A1082="","",INDEX(근로조건!$A$5:$AF$1048576,MATCH(A1082,근로조건!$A$5:$A$1048576,0)+0,13))</f>
        <v/>
      </c>
      <c r="AF1082" s="262" t="str" cm="1">
        <f t="array" ref="AF1082">IF(A1082="","",INDEX(근로조건!$A$5:$AF$1048576,MATCH(A1082,근로조건!$A$5:$A$1048576,0)+0,14))</f>
        <v/>
      </c>
      <c r="AG1082" s="261" t="str" cm="1">
        <f t="array" ref="AG1082">IF(A1082="","",INDEX(근로조건!$A$5:$AF$1048576,MATCH(A1082,근로조건!$A$5:$A$1048576,0)+0,11))</f>
        <v/>
      </c>
      <c r="AH1082" s="261" t="str" cm="1">
        <f t="array" ref="AH1082">IF(A1082="","",INDEX(근로조건!$A$5:$AF$1048576,MATCH(A1082,근로조건!$A$5:$A$1048576,0)+0,19))</f>
        <v/>
      </c>
      <c r="AI1082" s="262" t="str" cm="1">
        <f t="array" ref="AI1082">IF(A1082="","",INDEX(근로조건!$A$5:$AF$1048576,MATCH(A1082,근로조건!$A$5:$A$1048576,0)+0,17))</f>
        <v/>
      </c>
      <c r="AJ1082" s="253"/>
      <c r="AK1082" s="253"/>
      <c r="AL1082" s="253" t="str" cm="1">
        <f t="array" ref="AL1082">IF(A1082="","",INDEX(근로조건!$A$5:$AF$1048576,MATCH(A1082,근로조건!$A$5:$A$1048576,0)+0,20))</f>
        <v/>
      </c>
      <c r="AM1082" s="253"/>
      <c r="AN1082" s="253"/>
      <c r="AO1082" s="253"/>
      <c r="AP1082" s="260"/>
      <c r="AQ1082" s="123"/>
      <c r="AR1082" s="166"/>
      <c r="AS1082" s="267"/>
      <c r="AT1082" s="266"/>
      <c r="AU1082" s="266"/>
      <c r="AV1082" s="266"/>
    </row>
    <row r="1083" spans="1:48" x14ac:dyDescent="0.3">
      <c r="A1083" s="52"/>
      <c r="B1083" s="54"/>
      <c r="C1083" s="53"/>
      <c r="D1083" s="53"/>
      <c r="E1083" s="53"/>
      <c r="F1083" s="57"/>
      <c r="G1083" s="57"/>
      <c r="H1083" s="52"/>
      <c r="I1083" s="53"/>
      <c r="J1083" s="53"/>
      <c r="K1083" s="95"/>
      <c r="L1083" s="52"/>
      <c r="M1083" s="52"/>
      <c r="N1083" s="54"/>
      <c r="O1083" s="254" t="str" cm="1">
        <f t="array" ref="O1083">IF(A1083="","",INDEX(근로조건!$A$5:$Y$1048576,MATCH(A1083,근로조건!$A$5:$A$1048576,0)+0,15))</f>
        <v/>
      </c>
      <c r="P1083" s="255" t="str" cm="1">
        <f t="array" ref="P1083">IF(A1083="","",INDEX(근로조건!$A$5:$Y$1048576,MATCH(A1083,근로조건!$A$5:$A$1048576,0)+0,16))</f>
        <v/>
      </c>
      <c r="Q1083" s="256" t="str" cm="1">
        <f t="array" ref="Q1083">IF(A1083="","",INDEX(근로조건!$A$5:$ZZ$1048576,MATCH(A1083,근로조건!$A$5:$A$1048576,0)+0,21))</f>
        <v/>
      </c>
      <c r="R1083" s="61"/>
      <c r="S1083" s="61"/>
      <c r="T1083" s="61"/>
      <c r="U1083" s="61"/>
      <c r="V1083" s="61"/>
      <c r="W1083" s="61"/>
      <c r="X1083" s="61"/>
      <c r="Y1083" s="61"/>
      <c r="Z1083" s="260" t="str">
        <f t="shared" si="51"/>
        <v/>
      </c>
      <c r="AA1083" s="260" t="str">
        <f t="shared" si="52"/>
        <v/>
      </c>
      <c r="AB1083" s="260" t="str" cm="1">
        <f t="array" ref="AB1083">IFERROR(IF(A1083="","",INDEX(근로조건!$A$5:$Z$1048576,MATCH(A1083,근로조건!$A$5:$A$1048576,0)+0,17)-INDEX(근로조건!$A$5:$Z$1048576,MATCH(A1083,근로조건!$A$5:$A$1048576,0)+0,11))*B1083,"")</f>
        <v/>
      </c>
      <c r="AC1083" s="260" t="str">
        <f t="shared" si="53"/>
        <v/>
      </c>
      <c r="AD1083" s="260" t="str" cm="1">
        <f t="array" ref="AD1083">IFERROR(IF(A1083="","",INDEX(근로조건!$A$5:$L$1048576,MATCH(A1083,근로조건!$A$5:$A$1048576,0)+0,12))*B1083,"")</f>
        <v/>
      </c>
      <c r="AE1083" s="261" t="str" cm="1">
        <f t="array" ref="AE1083">IF(A1083="","",INDEX(근로조건!$A$5:$AF$1048576,MATCH(A1083,근로조건!$A$5:$A$1048576,0)+0,13))</f>
        <v/>
      </c>
      <c r="AF1083" s="262" t="str" cm="1">
        <f t="array" ref="AF1083">IF(A1083="","",INDEX(근로조건!$A$5:$AF$1048576,MATCH(A1083,근로조건!$A$5:$A$1048576,0)+0,14))</f>
        <v/>
      </c>
      <c r="AG1083" s="261" t="str" cm="1">
        <f t="array" ref="AG1083">IF(A1083="","",INDEX(근로조건!$A$5:$AF$1048576,MATCH(A1083,근로조건!$A$5:$A$1048576,0)+0,11))</f>
        <v/>
      </c>
      <c r="AH1083" s="261" t="str" cm="1">
        <f t="array" ref="AH1083">IF(A1083="","",INDEX(근로조건!$A$5:$AF$1048576,MATCH(A1083,근로조건!$A$5:$A$1048576,0)+0,19))</f>
        <v/>
      </c>
      <c r="AI1083" s="262" t="str" cm="1">
        <f t="array" ref="AI1083">IF(A1083="","",INDEX(근로조건!$A$5:$AF$1048576,MATCH(A1083,근로조건!$A$5:$A$1048576,0)+0,17))</f>
        <v/>
      </c>
      <c r="AJ1083" s="253"/>
      <c r="AK1083" s="253"/>
      <c r="AL1083" s="253" t="str" cm="1">
        <f t="array" ref="AL1083">IF(A1083="","",INDEX(근로조건!$A$5:$AF$1048576,MATCH(A1083,근로조건!$A$5:$A$1048576,0)+0,20))</f>
        <v/>
      </c>
      <c r="AM1083" s="253"/>
      <c r="AN1083" s="253"/>
      <c r="AO1083" s="253"/>
      <c r="AP1083" s="260"/>
      <c r="AQ1083" s="123"/>
      <c r="AR1083" s="166"/>
      <c r="AS1083" s="267"/>
      <c r="AT1083" s="266"/>
      <c r="AU1083" s="266"/>
      <c r="AV1083" s="266"/>
    </row>
    <row r="1084" spans="1:48" x14ac:dyDescent="0.3">
      <c r="A1084" s="52"/>
      <c r="B1084" s="54"/>
      <c r="C1084" s="53"/>
      <c r="D1084" s="53"/>
      <c r="E1084" s="53"/>
      <c r="F1084" s="57"/>
      <c r="G1084" s="57"/>
      <c r="H1084" s="52"/>
      <c r="I1084" s="53"/>
      <c r="J1084" s="53"/>
      <c r="K1084" s="95"/>
      <c r="L1084" s="52"/>
      <c r="M1084" s="52"/>
      <c r="N1084" s="54"/>
      <c r="O1084" s="254" t="str" cm="1">
        <f t="array" ref="O1084">IF(A1084="","",INDEX(근로조건!$A$5:$Y$1048576,MATCH(A1084,근로조건!$A$5:$A$1048576,0)+0,15))</f>
        <v/>
      </c>
      <c r="P1084" s="255" t="str" cm="1">
        <f t="array" ref="P1084">IF(A1084="","",INDEX(근로조건!$A$5:$Y$1048576,MATCH(A1084,근로조건!$A$5:$A$1048576,0)+0,16))</f>
        <v/>
      </c>
      <c r="Q1084" s="256" t="str" cm="1">
        <f t="array" ref="Q1084">IF(A1084="","",INDEX(근로조건!$A$5:$ZZ$1048576,MATCH(A1084,근로조건!$A$5:$A$1048576,0)+0,21))</f>
        <v/>
      </c>
      <c r="R1084" s="61"/>
      <c r="S1084" s="61"/>
      <c r="T1084" s="61"/>
      <c r="U1084" s="61"/>
      <c r="V1084" s="61"/>
      <c r="W1084" s="61"/>
      <c r="X1084" s="61"/>
      <c r="Y1084" s="61"/>
      <c r="Z1084" s="260" t="str">
        <f t="shared" si="51"/>
        <v/>
      </c>
      <c r="AA1084" s="260" t="str">
        <f t="shared" si="52"/>
        <v/>
      </c>
      <c r="AB1084" s="260" t="str" cm="1">
        <f t="array" ref="AB1084">IFERROR(IF(A1084="","",INDEX(근로조건!$A$5:$Z$1048576,MATCH(A1084,근로조건!$A$5:$A$1048576,0)+0,17)-INDEX(근로조건!$A$5:$Z$1048576,MATCH(A1084,근로조건!$A$5:$A$1048576,0)+0,11))*B1084,"")</f>
        <v/>
      </c>
      <c r="AC1084" s="260" t="str">
        <f t="shared" si="53"/>
        <v/>
      </c>
      <c r="AD1084" s="260" t="str" cm="1">
        <f t="array" ref="AD1084">IFERROR(IF(A1084="","",INDEX(근로조건!$A$5:$L$1048576,MATCH(A1084,근로조건!$A$5:$A$1048576,0)+0,12))*B1084,"")</f>
        <v/>
      </c>
      <c r="AE1084" s="261" t="str" cm="1">
        <f t="array" ref="AE1084">IF(A1084="","",INDEX(근로조건!$A$5:$AF$1048576,MATCH(A1084,근로조건!$A$5:$A$1048576,0)+0,13))</f>
        <v/>
      </c>
      <c r="AF1084" s="262" t="str" cm="1">
        <f t="array" ref="AF1084">IF(A1084="","",INDEX(근로조건!$A$5:$AF$1048576,MATCH(A1084,근로조건!$A$5:$A$1048576,0)+0,14))</f>
        <v/>
      </c>
      <c r="AG1084" s="261" t="str" cm="1">
        <f t="array" ref="AG1084">IF(A1084="","",INDEX(근로조건!$A$5:$AF$1048576,MATCH(A1084,근로조건!$A$5:$A$1048576,0)+0,11))</f>
        <v/>
      </c>
      <c r="AH1084" s="261" t="str" cm="1">
        <f t="array" ref="AH1084">IF(A1084="","",INDEX(근로조건!$A$5:$AF$1048576,MATCH(A1084,근로조건!$A$5:$A$1048576,0)+0,19))</f>
        <v/>
      </c>
      <c r="AI1084" s="262" t="str" cm="1">
        <f t="array" ref="AI1084">IF(A1084="","",INDEX(근로조건!$A$5:$AF$1048576,MATCH(A1084,근로조건!$A$5:$A$1048576,0)+0,17))</f>
        <v/>
      </c>
      <c r="AJ1084" s="253"/>
      <c r="AK1084" s="253"/>
      <c r="AL1084" s="253" t="str" cm="1">
        <f t="array" ref="AL1084">IF(A1084="","",INDEX(근로조건!$A$5:$AF$1048576,MATCH(A1084,근로조건!$A$5:$A$1048576,0)+0,20))</f>
        <v/>
      </c>
      <c r="AM1084" s="253"/>
      <c r="AN1084" s="253"/>
      <c r="AO1084" s="253"/>
      <c r="AP1084" s="260"/>
      <c r="AQ1084" s="123"/>
      <c r="AR1084" s="166"/>
      <c r="AS1084" s="267"/>
      <c r="AT1084" s="266"/>
      <c r="AU1084" s="266"/>
      <c r="AV1084" s="266"/>
    </row>
    <row r="1085" spans="1:48" x14ac:dyDescent="0.3">
      <c r="A1085" s="52"/>
      <c r="B1085" s="54"/>
      <c r="C1085" s="53"/>
      <c r="D1085" s="53"/>
      <c r="E1085" s="53"/>
      <c r="F1085" s="57"/>
      <c r="G1085" s="57"/>
      <c r="H1085" s="52"/>
      <c r="I1085" s="53"/>
      <c r="J1085" s="53"/>
      <c r="K1085" s="95"/>
      <c r="L1085" s="52"/>
      <c r="M1085" s="52"/>
      <c r="N1085" s="54"/>
      <c r="O1085" s="254" t="str" cm="1">
        <f t="array" ref="O1085">IF(A1085="","",INDEX(근로조건!$A$5:$Y$1048576,MATCH(A1085,근로조건!$A$5:$A$1048576,0)+0,15))</f>
        <v/>
      </c>
      <c r="P1085" s="255" t="str" cm="1">
        <f t="array" ref="P1085">IF(A1085="","",INDEX(근로조건!$A$5:$Y$1048576,MATCH(A1085,근로조건!$A$5:$A$1048576,0)+0,16))</f>
        <v/>
      </c>
      <c r="Q1085" s="256" t="str" cm="1">
        <f t="array" ref="Q1085">IF(A1085="","",INDEX(근로조건!$A$5:$ZZ$1048576,MATCH(A1085,근로조건!$A$5:$A$1048576,0)+0,21))</f>
        <v/>
      </c>
      <c r="R1085" s="61"/>
      <c r="S1085" s="61"/>
      <c r="T1085" s="61"/>
      <c r="U1085" s="61"/>
      <c r="V1085" s="61"/>
      <c r="W1085" s="61"/>
      <c r="X1085" s="61"/>
      <c r="Y1085" s="61"/>
      <c r="Z1085" s="260" t="str">
        <f t="shared" si="51"/>
        <v/>
      </c>
      <c r="AA1085" s="260" t="str">
        <f t="shared" si="52"/>
        <v/>
      </c>
      <c r="AB1085" s="260" t="str" cm="1">
        <f t="array" ref="AB1085">IFERROR(IF(A1085="","",INDEX(근로조건!$A$5:$Z$1048576,MATCH(A1085,근로조건!$A$5:$A$1048576,0)+0,17)-INDEX(근로조건!$A$5:$Z$1048576,MATCH(A1085,근로조건!$A$5:$A$1048576,0)+0,11))*B1085,"")</f>
        <v/>
      </c>
      <c r="AC1085" s="260" t="str">
        <f t="shared" si="53"/>
        <v/>
      </c>
      <c r="AD1085" s="260" t="str" cm="1">
        <f t="array" ref="AD1085">IFERROR(IF(A1085="","",INDEX(근로조건!$A$5:$L$1048576,MATCH(A1085,근로조건!$A$5:$A$1048576,0)+0,12))*B1085,"")</f>
        <v/>
      </c>
      <c r="AE1085" s="261" t="str" cm="1">
        <f t="array" ref="AE1085">IF(A1085="","",INDEX(근로조건!$A$5:$AF$1048576,MATCH(A1085,근로조건!$A$5:$A$1048576,0)+0,13))</f>
        <v/>
      </c>
      <c r="AF1085" s="262" t="str" cm="1">
        <f t="array" ref="AF1085">IF(A1085="","",INDEX(근로조건!$A$5:$AF$1048576,MATCH(A1085,근로조건!$A$5:$A$1048576,0)+0,14))</f>
        <v/>
      </c>
      <c r="AG1085" s="261" t="str" cm="1">
        <f t="array" ref="AG1085">IF(A1085="","",INDEX(근로조건!$A$5:$AF$1048576,MATCH(A1085,근로조건!$A$5:$A$1048576,0)+0,11))</f>
        <v/>
      </c>
      <c r="AH1085" s="261" t="str" cm="1">
        <f t="array" ref="AH1085">IF(A1085="","",INDEX(근로조건!$A$5:$AF$1048576,MATCH(A1085,근로조건!$A$5:$A$1048576,0)+0,19))</f>
        <v/>
      </c>
      <c r="AI1085" s="262" t="str" cm="1">
        <f t="array" ref="AI1085">IF(A1085="","",INDEX(근로조건!$A$5:$AF$1048576,MATCH(A1085,근로조건!$A$5:$A$1048576,0)+0,17))</f>
        <v/>
      </c>
      <c r="AJ1085" s="253"/>
      <c r="AK1085" s="253"/>
      <c r="AL1085" s="253" t="str" cm="1">
        <f t="array" ref="AL1085">IF(A1085="","",INDEX(근로조건!$A$5:$AF$1048576,MATCH(A1085,근로조건!$A$5:$A$1048576,0)+0,20))</f>
        <v/>
      </c>
      <c r="AM1085" s="253"/>
      <c r="AN1085" s="253"/>
      <c r="AO1085" s="253"/>
      <c r="AP1085" s="260"/>
      <c r="AQ1085" s="123"/>
      <c r="AR1085" s="166"/>
      <c r="AS1085" s="267"/>
      <c r="AT1085" s="266"/>
      <c r="AU1085" s="266"/>
      <c r="AV1085" s="266"/>
    </row>
    <row r="1086" spans="1:48" x14ac:dyDescent="0.3">
      <c r="A1086" s="52"/>
      <c r="B1086" s="54"/>
      <c r="C1086" s="53"/>
      <c r="D1086" s="53"/>
      <c r="E1086" s="53"/>
      <c r="F1086" s="57"/>
      <c r="G1086" s="57"/>
      <c r="H1086" s="52"/>
      <c r="I1086" s="53"/>
      <c r="J1086" s="53"/>
      <c r="K1086" s="95"/>
      <c r="L1086" s="52"/>
      <c r="M1086" s="52"/>
      <c r="N1086" s="54"/>
      <c r="O1086" s="254" t="str" cm="1">
        <f t="array" ref="O1086">IF(A1086="","",INDEX(근로조건!$A$5:$Y$1048576,MATCH(A1086,근로조건!$A$5:$A$1048576,0)+0,15))</f>
        <v/>
      </c>
      <c r="P1086" s="255" t="str" cm="1">
        <f t="array" ref="P1086">IF(A1086="","",INDEX(근로조건!$A$5:$Y$1048576,MATCH(A1086,근로조건!$A$5:$A$1048576,0)+0,16))</f>
        <v/>
      </c>
      <c r="Q1086" s="256" t="str" cm="1">
        <f t="array" ref="Q1086">IF(A1086="","",INDEX(근로조건!$A$5:$ZZ$1048576,MATCH(A1086,근로조건!$A$5:$A$1048576,0)+0,21))</f>
        <v/>
      </c>
      <c r="R1086" s="61"/>
      <c r="S1086" s="61"/>
      <c r="T1086" s="61"/>
      <c r="U1086" s="61"/>
      <c r="V1086" s="61"/>
      <c r="W1086" s="61"/>
      <c r="X1086" s="61"/>
      <c r="Y1086" s="61"/>
      <c r="Z1086" s="260" t="str">
        <f t="shared" si="51"/>
        <v/>
      </c>
      <c r="AA1086" s="260" t="str">
        <f t="shared" si="52"/>
        <v/>
      </c>
      <c r="AB1086" s="260" t="str" cm="1">
        <f t="array" ref="AB1086">IFERROR(IF(A1086="","",INDEX(근로조건!$A$5:$Z$1048576,MATCH(A1086,근로조건!$A$5:$A$1048576,0)+0,17)-INDEX(근로조건!$A$5:$Z$1048576,MATCH(A1086,근로조건!$A$5:$A$1048576,0)+0,11))*B1086,"")</f>
        <v/>
      </c>
      <c r="AC1086" s="260" t="str">
        <f t="shared" si="53"/>
        <v/>
      </c>
      <c r="AD1086" s="260" t="str" cm="1">
        <f t="array" ref="AD1086">IFERROR(IF(A1086="","",INDEX(근로조건!$A$5:$L$1048576,MATCH(A1086,근로조건!$A$5:$A$1048576,0)+0,12))*B1086,"")</f>
        <v/>
      </c>
      <c r="AE1086" s="261" t="str" cm="1">
        <f t="array" ref="AE1086">IF(A1086="","",INDEX(근로조건!$A$5:$AF$1048576,MATCH(A1086,근로조건!$A$5:$A$1048576,0)+0,13))</f>
        <v/>
      </c>
      <c r="AF1086" s="262" t="str" cm="1">
        <f t="array" ref="AF1086">IF(A1086="","",INDEX(근로조건!$A$5:$AF$1048576,MATCH(A1086,근로조건!$A$5:$A$1048576,0)+0,14))</f>
        <v/>
      </c>
      <c r="AG1086" s="261" t="str" cm="1">
        <f t="array" ref="AG1086">IF(A1086="","",INDEX(근로조건!$A$5:$AF$1048576,MATCH(A1086,근로조건!$A$5:$A$1048576,0)+0,11))</f>
        <v/>
      </c>
      <c r="AH1086" s="261" t="str" cm="1">
        <f t="array" ref="AH1086">IF(A1086="","",INDEX(근로조건!$A$5:$AF$1048576,MATCH(A1086,근로조건!$A$5:$A$1048576,0)+0,19))</f>
        <v/>
      </c>
      <c r="AI1086" s="262" t="str" cm="1">
        <f t="array" ref="AI1086">IF(A1086="","",INDEX(근로조건!$A$5:$AF$1048576,MATCH(A1086,근로조건!$A$5:$A$1048576,0)+0,17))</f>
        <v/>
      </c>
      <c r="AJ1086" s="253"/>
      <c r="AK1086" s="253"/>
      <c r="AL1086" s="253" t="str" cm="1">
        <f t="array" ref="AL1086">IF(A1086="","",INDEX(근로조건!$A$5:$AF$1048576,MATCH(A1086,근로조건!$A$5:$A$1048576,0)+0,20))</f>
        <v/>
      </c>
      <c r="AM1086" s="253"/>
      <c r="AN1086" s="253"/>
      <c r="AO1086" s="253"/>
      <c r="AP1086" s="260"/>
      <c r="AQ1086" s="123"/>
      <c r="AR1086" s="166"/>
      <c r="AS1086" s="267"/>
      <c r="AT1086" s="266"/>
      <c r="AU1086" s="266"/>
      <c r="AV1086" s="266"/>
    </row>
    <row r="1087" spans="1:48" x14ac:dyDescent="0.3">
      <c r="A1087" s="52"/>
      <c r="B1087" s="54"/>
      <c r="C1087" s="53"/>
      <c r="D1087" s="53"/>
      <c r="E1087" s="53"/>
      <c r="F1087" s="57"/>
      <c r="G1087" s="57"/>
      <c r="H1087" s="52"/>
      <c r="I1087" s="53"/>
      <c r="J1087" s="53"/>
      <c r="K1087" s="95"/>
      <c r="L1087" s="52"/>
      <c r="M1087" s="52"/>
      <c r="N1087" s="54"/>
      <c r="O1087" s="254" t="str" cm="1">
        <f t="array" ref="O1087">IF(A1087="","",INDEX(근로조건!$A$5:$Y$1048576,MATCH(A1087,근로조건!$A$5:$A$1048576,0)+0,15))</f>
        <v/>
      </c>
      <c r="P1087" s="255" t="str" cm="1">
        <f t="array" ref="P1087">IF(A1087="","",INDEX(근로조건!$A$5:$Y$1048576,MATCH(A1087,근로조건!$A$5:$A$1048576,0)+0,16))</f>
        <v/>
      </c>
      <c r="Q1087" s="256" t="str" cm="1">
        <f t="array" ref="Q1087">IF(A1087="","",INDEX(근로조건!$A$5:$ZZ$1048576,MATCH(A1087,근로조건!$A$5:$A$1048576,0)+0,21))</f>
        <v/>
      </c>
      <c r="R1087" s="61"/>
      <c r="S1087" s="61"/>
      <c r="T1087" s="61"/>
      <c r="U1087" s="61"/>
      <c r="V1087" s="61"/>
      <c r="W1087" s="61"/>
      <c r="X1087" s="61"/>
      <c r="Y1087" s="61"/>
      <c r="Z1087" s="260" t="str">
        <f t="shared" si="51"/>
        <v/>
      </c>
      <c r="AA1087" s="260" t="str">
        <f t="shared" si="52"/>
        <v/>
      </c>
      <c r="AB1087" s="260" t="str" cm="1">
        <f t="array" ref="AB1087">IFERROR(IF(A1087="","",INDEX(근로조건!$A$5:$Z$1048576,MATCH(A1087,근로조건!$A$5:$A$1048576,0)+0,17)-INDEX(근로조건!$A$5:$Z$1048576,MATCH(A1087,근로조건!$A$5:$A$1048576,0)+0,11))*B1087,"")</f>
        <v/>
      </c>
      <c r="AC1087" s="260" t="str">
        <f t="shared" si="53"/>
        <v/>
      </c>
      <c r="AD1087" s="260" t="str" cm="1">
        <f t="array" ref="AD1087">IFERROR(IF(A1087="","",INDEX(근로조건!$A$5:$L$1048576,MATCH(A1087,근로조건!$A$5:$A$1048576,0)+0,12))*B1087,"")</f>
        <v/>
      </c>
      <c r="AE1087" s="261" t="str" cm="1">
        <f t="array" ref="AE1087">IF(A1087="","",INDEX(근로조건!$A$5:$AF$1048576,MATCH(A1087,근로조건!$A$5:$A$1048576,0)+0,13))</f>
        <v/>
      </c>
      <c r="AF1087" s="262" t="str" cm="1">
        <f t="array" ref="AF1087">IF(A1087="","",INDEX(근로조건!$A$5:$AF$1048576,MATCH(A1087,근로조건!$A$5:$A$1048576,0)+0,14))</f>
        <v/>
      </c>
      <c r="AG1087" s="261" t="str" cm="1">
        <f t="array" ref="AG1087">IF(A1087="","",INDEX(근로조건!$A$5:$AF$1048576,MATCH(A1087,근로조건!$A$5:$A$1048576,0)+0,11))</f>
        <v/>
      </c>
      <c r="AH1087" s="261" t="str" cm="1">
        <f t="array" ref="AH1087">IF(A1087="","",INDEX(근로조건!$A$5:$AF$1048576,MATCH(A1087,근로조건!$A$5:$A$1048576,0)+0,19))</f>
        <v/>
      </c>
      <c r="AI1087" s="262" t="str" cm="1">
        <f t="array" ref="AI1087">IF(A1087="","",INDEX(근로조건!$A$5:$AF$1048576,MATCH(A1087,근로조건!$A$5:$A$1048576,0)+0,17))</f>
        <v/>
      </c>
      <c r="AJ1087" s="253"/>
      <c r="AK1087" s="253"/>
      <c r="AL1087" s="253" t="str" cm="1">
        <f t="array" ref="AL1087">IF(A1087="","",INDEX(근로조건!$A$5:$AF$1048576,MATCH(A1087,근로조건!$A$5:$A$1048576,0)+0,20))</f>
        <v/>
      </c>
      <c r="AM1087" s="253"/>
      <c r="AN1087" s="253"/>
      <c r="AO1087" s="253"/>
      <c r="AP1087" s="260"/>
      <c r="AQ1087" s="123"/>
      <c r="AR1087" s="166"/>
      <c r="AS1087" s="267"/>
      <c r="AT1087" s="266"/>
      <c r="AU1087" s="266"/>
      <c r="AV1087" s="266"/>
    </row>
    <row r="1088" spans="1:48" x14ac:dyDescent="0.3">
      <c r="A1088" s="52"/>
      <c r="B1088" s="54"/>
      <c r="C1088" s="53"/>
      <c r="D1088" s="53"/>
      <c r="E1088" s="53"/>
      <c r="F1088" s="57"/>
      <c r="G1088" s="57"/>
      <c r="H1088" s="52"/>
      <c r="I1088" s="53"/>
      <c r="J1088" s="53"/>
      <c r="K1088" s="95"/>
      <c r="L1088" s="52"/>
      <c r="M1088" s="52"/>
      <c r="N1088" s="54"/>
      <c r="O1088" s="254" t="str" cm="1">
        <f t="array" ref="O1088">IF(A1088="","",INDEX(근로조건!$A$5:$Y$1048576,MATCH(A1088,근로조건!$A$5:$A$1048576,0)+0,15))</f>
        <v/>
      </c>
      <c r="P1088" s="255" t="str" cm="1">
        <f t="array" ref="P1088">IF(A1088="","",INDEX(근로조건!$A$5:$Y$1048576,MATCH(A1088,근로조건!$A$5:$A$1048576,0)+0,16))</f>
        <v/>
      </c>
      <c r="Q1088" s="256" t="str" cm="1">
        <f t="array" ref="Q1088">IF(A1088="","",INDEX(근로조건!$A$5:$ZZ$1048576,MATCH(A1088,근로조건!$A$5:$A$1048576,0)+0,21))</f>
        <v/>
      </c>
      <c r="R1088" s="61"/>
      <c r="S1088" s="61"/>
      <c r="T1088" s="61"/>
      <c r="U1088" s="61"/>
      <c r="V1088" s="61"/>
      <c r="W1088" s="61"/>
      <c r="X1088" s="61"/>
      <c r="Y1088" s="61"/>
      <c r="Z1088" s="260" t="str">
        <f t="shared" si="51"/>
        <v/>
      </c>
      <c r="AA1088" s="260" t="str">
        <f t="shared" si="52"/>
        <v/>
      </c>
      <c r="AB1088" s="260" t="str" cm="1">
        <f t="array" ref="AB1088">IFERROR(IF(A1088="","",INDEX(근로조건!$A$5:$Z$1048576,MATCH(A1088,근로조건!$A$5:$A$1048576,0)+0,17)-INDEX(근로조건!$A$5:$Z$1048576,MATCH(A1088,근로조건!$A$5:$A$1048576,0)+0,11))*B1088,"")</f>
        <v/>
      </c>
      <c r="AC1088" s="260" t="str">
        <f t="shared" si="53"/>
        <v/>
      </c>
      <c r="AD1088" s="260" t="str" cm="1">
        <f t="array" ref="AD1088">IFERROR(IF(A1088="","",INDEX(근로조건!$A$5:$L$1048576,MATCH(A1088,근로조건!$A$5:$A$1048576,0)+0,12))*B1088,"")</f>
        <v/>
      </c>
      <c r="AE1088" s="261" t="str" cm="1">
        <f t="array" ref="AE1088">IF(A1088="","",INDEX(근로조건!$A$5:$AF$1048576,MATCH(A1088,근로조건!$A$5:$A$1048576,0)+0,13))</f>
        <v/>
      </c>
      <c r="AF1088" s="262" t="str" cm="1">
        <f t="array" ref="AF1088">IF(A1088="","",INDEX(근로조건!$A$5:$AF$1048576,MATCH(A1088,근로조건!$A$5:$A$1048576,0)+0,14))</f>
        <v/>
      </c>
      <c r="AG1088" s="261" t="str" cm="1">
        <f t="array" ref="AG1088">IF(A1088="","",INDEX(근로조건!$A$5:$AF$1048576,MATCH(A1088,근로조건!$A$5:$A$1048576,0)+0,11))</f>
        <v/>
      </c>
      <c r="AH1088" s="261" t="str" cm="1">
        <f t="array" ref="AH1088">IF(A1088="","",INDEX(근로조건!$A$5:$AF$1048576,MATCH(A1088,근로조건!$A$5:$A$1048576,0)+0,19))</f>
        <v/>
      </c>
      <c r="AI1088" s="262" t="str" cm="1">
        <f t="array" ref="AI1088">IF(A1088="","",INDEX(근로조건!$A$5:$AF$1048576,MATCH(A1088,근로조건!$A$5:$A$1048576,0)+0,17))</f>
        <v/>
      </c>
      <c r="AJ1088" s="253"/>
      <c r="AK1088" s="253"/>
      <c r="AL1088" s="253" t="str" cm="1">
        <f t="array" ref="AL1088">IF(A1088="","",INDEX(근로조건!$A$5:$AF$1048576,MATCH(A1088,근로조건!$A$5:$A$1048576,0)+0,20))</f>
        <v/>
      </c>
      <c r="AM1088" s="253"/>
      <c r="AN1088" s="253"/>
      <c r="AO1088" s="253"/>
      <c r="AP1088" s="260"/>
      <c r="AQ1088" s="123"/>
      <c r="AR1088" s="166"/>
      <c r="AS1088" s="267"/>
      <c r="AT1088" s="266"/>
      <c r="AU1088" s="266"/>
      <c r="AV1088" s="266"/>
    </row>
    <row r="1089" spans="1:48" x14ac:dyDescent="0.3">
      <c r="A1089" s="52"/>
      <c r="B1089" s="54"/>
      <c r="C1089" s="53"/>
      <c r="D1089" s="53"/>
      <c r="E1089" s="53"/>
      <c r="F1089" s="57"/>
      <c r="G1089" s="57"/>
      <c r="H1089" s="52"/>
      <c r="I1089" s="53"/>
      <c r="J1089" s="53"/>
      <c r="K1089" s="95"/>
      <c r="L1089" s="52"/>
      <c r="M1089" s="52"/>
      <c r="N1089" s="54"/>
      <c r="O1089" s="254" t="str" cm="1">
        <f t="array" ref="O1089">IF(A1089="","",INDEX(근로조건!$A$5:$Y$1048576,MATCH(A1089,근로조건!$A$5:$A$1048576,0)+0,15))</f>
        <v/>
      </c>
      <c r="P1089" s="255" t="str" cm="1">
        <f t="array" ref="P1089">IF(A1089="","",INDEX(근로조건!$A$5:$Y$1048576,MATCH(A1089,근로조건!$A$5:$A$1048576,0)+0,16))</f>
        <v/>
      </c>
      <c r="Q1089" s="256" t="str" cm="1">
        <f t="array" ref="Q1089">IF(A1089="","",INDEX(근로조건!$A$5:$ZZ$1048576,MATCH(A1089,근로조건!$A$5:$A$1048576,0)+0,21))</f>
        <v/>
      </c>
      <c r="R1089" s="61"/>
      <c r="S1089" s="61"/>
      <c r="T1089" s="61"/>
      <c r="U1089" s="61"/>
      <c r="V1089" s="61"/>
      <c r="W1089" s="61"/>
      <c r="X1089" s="61"/>
      <c r="Y1089" s="61"/>
      <c r="Z1089" s="260" t="str">
        <f t="shared" si="51"/>
        <v/>
      </c>
      <c r="AA1089" s="260" t="str">
        <f t="shared" si="52"/>
        <v/>
      </c>
      <c r="AB1089" s="260" t="str" cm="1">
        <f t="array" ref="AB1089">IFERROR(IF(A1089="","",INDEX(근로조건!$A$5:$Z$1048576,MATCH(A1089,근로조건!$A$5:$A$1048576,0)+0,17)-INDEX(근로조건!$A$5:$Z$1048576,MATCH(A1089,근로조건!$A$5:$A$1048576,0)+0,11))*B1089,"")</f>
        <v/>
      </c>
      <c r="AC1089" s="260" t="str">
        <f t="shared" si="53"/>
        <v/>
      </c>
      <c r="AD1089" s="260" t="str" cm="1">
        <f t="array" ref="AD1089">IFERROR(IF(A1089="","",INDEX(근로조건!$A$5:$L$1048576,MATCH(A1089,근로조건!$A$5:$A$1048576,0)+0,12))*B1089,"")</f>
        <v/>
      </c>
      <c r="AE1089" s="261" t="str" cm="1">
        <f t="array" ref="AE1089">IF(A1089="","",INDEX(근로조건!$A$5:$AF$1048576,MATCH(A1089,근로조건!$A$5:$A$1048576,0)+0,13))</f>
        <v/>
      </c>
      <c r="AF1089" s="262" t="str" cm="1">
        <f t="array" ref="AF1089">IF(A1089="","",INDEX(근로조건!$A$5:$AF$1048576,MATCH(A1089,근로조건!$A$5:$A$1048576,0)+0,14))</f>
        <v/>
      </c>
      <c r="AG1089" s="261" t="str" cm="1">
        <f t="array" ref="AG1089">IF(A1089="","",INDEX(근로조건!$A$5:$AF$1048576,MATCH(A1089,근로조건!$A$5:$A$1048576,0)+0,11))</f>
        <v/>
      </c>
      <c r="AH1089" s="261" t="str" cm="1">
        <f t="array" ref="AH1089">IF(A1089="","",INDEX(근로조건!$A$5:$AF$1048576,MATCH(A1089,근로조건!$A$5:$A$1048576,0)+0,19))</f>
        <v/>
      </c>
      <c r="AI1089" s="262" t="str" cm="1">
        <f t="array" ref="AI1089">IF(A1089="","",INDEX(근로조건!$A$5:$AF$1048576,MATCH(A1089,근로조건!$A$5:$A$1048576,0)+0,17))</f>
        <v/>
      </c>
      <c r="AJ1089" s="253"/>
      <c r="AK1089" s="253"/>
      <c r="AL1089" s="253" t="str" cm="1">
        <f t="array" ref="AL1089">IF(A1089="","",INDEX(근로조건!$A$5:$AF$1048576,MATCH(A1089,근로조건!$A$5:$A$1048576,0)+0,20))</f>
        <v/>
      </c>
      <c r="AM1089" s="253"/>
      <c r="AN1089" s="253"/>
      <c r="AO1089" s="253"/>
      <c r="AP1089" s="260"/>
      <c r="AQ1089" s="123"/>
      <c r="AR1089" s="166"/>
      <c r="AS1089" s="267"/>
      <c r="AT1089" s="266"/>
      <c r="AU1089" s="266"/>
      <c r="AV1089" s="266"/>
    </row>
    <row r="1090" spans="1:48" x14ac:dyDescent="0.3">
      <c r="A1090" s="52"/>
      <c r="B1090" s="54"/>
      <c r="C1090" s="53"/>
      <c r="D1090" s="53"/>
      <c r="E1090" s="53"/>
      <c r="F1090" s="57"/>
      <c r="G1090" s="57"/>
      <c r="H1090" s="52"/>
      <c r="I1090" s="53"/>
      <c r="J1090" s="53"/>
      <c r="K1090" s="95"/>
      <c r="L1090" s="52"/>
      <c r="M1090" s="52"/>
      <c r="N1090" s="54"/>
      <c r="O1090" s="254" t="str" cm="1">
        <f t="array" ref="O1090">IF(A1090="","",INDEX(근로조건!$A$5:$Y$1048576,MATCH(A1090,근로조건!$A$5:$A$1048576,0)+0,15))</f>
        <v/>
      </c>
      <c r="P1090" s="255" t="str" cm="1">
        <f t="array" ref="P1090">IF(A1090="","",INDEX(근로조건!$A$5:$Y$1048576,MATCH(A1090,근로조건!$A$5:$A$1048576,0)+0,16))</f>
        <v/>
      </c>
      <c r="Q1090" s="256" t="str" cm="1">
        <f t="array" ref="Q1090">IF(A1090="","",INDEX(근로조건!$A$5:$ZZ$1048576,MATCH(A1090,근로조건!$A$5:$A$1048576,0)+0,21))</f>
        <v/>
      </c>
      <c r="R1090" s="61"/>
      <c r="S1090" s="61"/>
      <c r="T1090" s="61"/>
      <c r="U1090" s="61"/>
      <c r="V1090" s="61"/>
      <c r="W1090" s="61"/>
      <c r="X1090" s="61"/>
      <c r="Y1090" s="61"/>
      <c r="Z1090" s="260" t="str">
        <f t="shared" si="51"/>
        <v/>
      </c>
      <c r="AA1090" s="260" t="str">
        <f t="shared" si="52"/>
        <v/>
      </c>
      <c r="AB1090" s="260" t="str" cm="1">
        <f t="array" ref="AB1090">IFERROR(IF(A1090="","",INDEX(근로조건!$A$5:$Z$1048576,MATCH(A1090,근로조건!$A$5:$A$1048576,0)+0,17)-INDEX(근로조건!$A$5:$Z$1048576,MATCH(A1090,근로조건!$A$5:$A$1048576,0)+0,11))*B1090,"")</f>
        <v/>
      </c>
      <c r="AC1090" s="260" t="str">
        <f t="shared" si="53"/>
        <v/>
      </c>
      <c r="AD1090" s="260" t="str" cm="1">
        <f t="array" ref="AD1090">IFERROR(IF(A1090="","",INDEX(근로조건!$A$5:$L$1048576,MATCH(A1090,근로조건!$A$5:$A$1048576,0)+0,12))*B1090,"")</f>
        <v/>
      </c>
      <c r="AE1090" s="261" t="str" cm="1">
        <f t="array" ref="AE1090">IF(A1090="","",INDEX(근로조건!$A$5:$AF$1048576,MATCH(A1090,근로조건!$A$5:$A$1048576,0)+0,13))</f>
        <v/>
      </c>
      <c r="AF1090" s="262" t="str" cm="1">
        <f t="array" ref="AF1090">IF(A1090="","",INDEX(근로조건!$A$5:$AF$1048576,MATCH(A1090,근로조건!$A$5:$A$1048576,0)+0,14))</f>
        <v/>
      </c>
      <c r="AG1090" s="261" t="str" cm="1">
        <f t="array" ref="AG1090">IF(A1090="","",INDEX(근로조건!$A$5:$AF$1048576,MATCH(A1090,근로조건!$A$5:$A$1048576,0)+0,11))</f>
        <v/>
      </c>
      <c r="AH1090" s="261" t="str" cm="1">
        <f t="array" ref="AH1090">IF(A1090="","",INDEX(근로조건!$A$5:$AF$1048576,MATCH(A1090,근로조건!$A$5:$A$1048576,0)+0,19))</f>
        <v/>
      </c>
      <c r="AI1090" s="262" t="str" cm="1">
        <f t="array" ref="AI1090">IF(A1090="","",INDEX(근로조건!$A$5:$AF$1048576,MATCH(A1090,근로조건!$A$5:$A$1048576,0)+0,17))</f>
        <v/>
      </c>
      <c r="AJ1090" s="253"/>
      <c r="AK1090" s="253"/>
      <c r="AL1090" s="253" t="str" cm="1">
        <f t="array" ref="AL1090">IF(A1090="","",INDEX(근로조건!$A$5:$AF$1048576,MATCH(A1090,근로조건!$A$5:$A$1048576,0)+0,20))</f>
        <v/>
      </c>
      <c r="AM1090" s="253"/>
      <c r="AN1090" s="253"/>
      <c r="AO1090" s="253"/>
      <c r="AP1090" s="260"/>
      <c r="AQ1090" s="123"/>
      <c r="AR1090" s="166"/>
      <c r="AS1090" s="267"/>
      <c r="AT1090" s="266"/>
      <c r="AU1090" s="266"/>
      <c r="AV1090" s="266"/>
    </row>
    <row r="1091" spans="1:48" x14ac:dyDescent="0.3">
      <c r="A1091" s="52"/>
      <c r="B1091" s="54"/>
      <c r="C1091" s="53"/>
      <c r="D1091" s="53"/>
      <c r="E1091" s="53"/>
      <c r="F1091" s="57"/>
      <c r="G1091" s="57"/>
      <c r="H1091" s="52"/>
      <c r="I1091" s="53"/>
      <c r="J1091" s="53"/>
      <c r="K1091" s="95"/>
      <c r="L1091" s="52"/>
      <c r="M1091" s="52"/>
      <c r="N1091" s="54"/>
      <c r="O1091" s="254" t="str" cm="1">
        <f t="array" ref="O1091">IF(A1091="","",INDEX(근로조건!$A$5:$Y$1048576,MATCH(A1091,근로조건!$A$5:$A$1048576,0)+0,15))</f>
        <v/>
      </c>
      <c r="P1091" s="255" t="str" cm="1">
        <f t="array" ref="P1091">IF(A1091="","",INDEX(근로조건!$A$5:$Y$1048576,MATCH(A1091,근로조건!$A$5:$A$1048576,0)+0,16))</f>
        <v/>
      </c>
      <c r="Q1091" s="256" t="str" cm="1">
        <f t="array" ref="Q1091">IF(A1091="","",INDEX(근로조건!$A$5:$ZZ$1048576,MATCH(A1091,근로조건!$A$5:$A$1048576,0)+0,21))</f>
        <v/>
      </c>
      <c r="R1091" s="61"/>
      <c r="S1091" s="61"/>
      <c r="T1091" s="61"/>
      <c r="U1091" s="61"/>
      <c r="V1091" s="61"/>
      <c r="W1091" s="61"/>
      <c r="X1091" s="61"/>
      <c r="Y1091" s="61"/>
      <c r="Z1091" s="260" t="str">
        <f t="shared" si="51"/>
        <v/>
      </c>
      <c r="AA1091" s="260" t="str">
        <f t="shared" si="52"/>
        <v/>
      </c>
      <c r="AB1091" s="260" t="str" cm="1">
        <f t="array" ref="AB1091">IFERROR(IF(A1091="","",INDEX(근로조건!$A$5:$Z$1048576,MATCH(A1091,근로조건!$A$5:$A$1048576,0)+0,17)-INDEX(근로조건!$A$5:$Z$1048576,MATCH(A1091,근로조건!$A$5:$A$1048576,0)+0,11))*B1091,"")</f>
        <v/>
      </c>
      <c r="AC1091" s="260" t="str">
        <f t="shared" si="53"/>
        <v/>
      </c>
      <c r="AD1091" s="260" t="str" cm="1">
        <f t="array" ref="AD1091">IFERROR(IF(A1091="","",INDEX(근로조건!$A$5:$L$1048576,MATCH(A1091,근로조건!$A$5:$A$1048576,0)+0,12))*B1091,"")</f>
        <v/>
      </c>
      <c r="AE1091" s="261" t="str" cm="1">
        <f t="array" ref="AE1091">IF(A1091="","",INDEX(근로조건!$A$5:$AF$1048576,MATCH(A1091,근로조건!$A$5:$A$1048576,0)+0,13))</f>
        <v/>
      </c>
      <c r="AF1091" s="262" t="str" cm="1">
        <f t="array" ref="AF1091">IF(A1091="","",INDEX(근로조건!$A$5:$AF$1048576,MATCH(A1091,근로조건!$A$5:$A$1048576,0)+0,14))</f>
        <v/>
      </c>
      <c r="AG1091" s="261" t="str" cm="1">
        <f t="array" ref="AG1091">IF(A1091="","",INDEX(근로조건!$A$5:$AF$1048576,MATCH(A1091,근로조건!$A$5:$A$1048576,0)+0,11))</f>
        <v/>
      </c>
      <c r="AH1091" s="261" t="str" cm="1">
        <f t="array" ref="AH1091">IF(A1091="","",INDEX(근로조건!$A$5:$AF$1048576,MATCH(A1091,근로조건!$A$5:$A$1048576,0)+0,19))</f>
        <v/>
      </c>
      <c r="AI1091" s="262" t="str" cm="1">
        <f t="array" ref="AI1091">IF(A1091="","",INDEX(근로조건!$A$5:$AF$1048576,MATCH(A1091,근로조건!$A$5:$A$1048576,0)+0,17))</f>
        <v/>
      </c>
      <c r="AJ1091" s="253"/>
      <c r="AK1091" s="253"/>
      <c r="AL1091" s="253" t="str" cm="1">
        <f t="array" ref="AL1091">IF(A1091="","",INDEX(근로조건!$A$5:$AF$1048576,MATCH(A1091,근로조건!$A$5:$A$1048576,0)+0,20))</f>
        <v/>
      </c>
      <c r="AM1091" s="253"/>
      <c r="AN1091" s="253"/>
      <c r="AO1091" s="253"/>
      <c r="AP1091" s="260"/>
      <c r="AQ1091" s="123"/>
      <c r="AR1091" s="166"/>
      <c r="AS1091" s="267"/>
      <c r="AT1091" s="266"/>
      <c r="AU1091" s="266"/>
      <c r="AV1091" s="266"/>
    </row>
    <row r="1092" spans="1:48" x14ac:dyDescent="0.3">
      <c r="A1092" s="52"/>
      <c r="B1092" s="54"/>
      <c r="C1092" s="53"/>
      <c r="D1092" s="53"/>
      <c r="E1092" s="53"/>
      <c r="F1092" s="57"/>
      <c r="G1092" s="57"/>
      <c r="H1092" s="52"/>
      <c r="I1092" s="53"/>
      <c r="J1092" s="53"/>
      <c r="K1092" s="95"/>
      <c r="L1092" s="52"/>
      <c r="M1092" s="52"/>
      <c r="N1092" s="54"/>
      <c r="O1092" s="254" t="str" cm="1">
        <f t="array" ref="O1092">IF(A1092="","",INDEX(근로조건!$A$5:$Y$1048576,MATCH(A1092,근로조건!$A$5:$A$1048576,0)+0,15))</f>
        <v/>
      </c>
      <c r="P1092" s="255" t="str" cm="1">
        <f t="array" ref="P1092">IF(A1092="","",INDEX(근로조건!$A$5:$Y$1048576,MATCH(A1092,근로조건!$A$5:$A$1048576,0)+0,16))</f>
        <v/>
      </c>
      <c r="Q1092" s="256" t="str" cm="1">
        <f t="array" ref="Q1092">IF(A1092="","",INDEX(근로조건!$A$5:$ZZ$1048576,MATCH(A1092,근로조건!$A$5:$A$1048576,0)+0,21))</f>
        <v/>
      </c>
      <c r="R1092" s="61"/>
      <c r="S1092" s="61"/>
      <c r="T1092" s="61"/>
      <c r="U1092" s="61"/>
      <c r="V1092" s="61"/>
      <c r="W1092" s="61"/>
      <c r="X1092" s="61"/>
      <c r="Y1092" s="61"/>
      <c r="Z1092" s="260" t="str">
        <f t="shared" si="51"/>
        <v/>
      </c>
      <c r="AA1092" s="260" t="str">
        <f t="shared" si="52"/>
        <v/>
      </c>
      <c r="AB1092" s="260" t="str" cm="1">
        <f t="array" ref="AB1092">IFERROR(IF(A1092="","",INDEX(근로조건!$A$5:$Z$1048576,MATCH(A1092,근로조건!$A$5:$A$1048576,0)+0,17)-INDEX(근로조건!$A$5:$Z$1048576,MATCH(A1092,근로조건!$A$5:$A$1048576,0)+0,11))*B1092,"")</f>
        <v/>
      </c>
      <c r="AC1092" s="260" t="str">
        <f t="shared" si="53"/>
        <v/>
      </c>
      <c r="AD1092" s="260" t="str" cm="1">
        <f t="array" ref="AD1092">IFERROR(IF(A1092="","",INDEX(근로조건!$A$5:$L$1048576,MATCH(A1092,근로조건!$A$5:$A$1048576,0)+0,12))*B1092,"")</f>
        <v/>
      </c>
      <c r="AE1092" s="261" t="str" cm="1">
        <f t="array" ref="AE1092">IF(A1092="","",INDEX(근로조건!$A$5:$AF$1048576,MATCH(A1092,근로조건!$A$5:$A$1048576,0)+0,13))</f>
        <v/>
      </c>
      <c r="AF1092" s="262" t="str" cm="1">
        <f t="array" ref="AF1092">IF(A1092="","",INDEX(근로조건!$A$5:$AF$1048576,MATCH(A1092,근로조건!$A$5:$A$1048576,0)+0,14))</f>
        <v/>
      </c>
      <c r="AG1092" s="261" t="str" cm="1">
        <f t="array" ref="AG1092">IF(A1092="","",INDEX(근로조건!$A$5:$AF$1048576,MATCH(A1092,근로조건!$A$5:$A$1048576,0)+0,11))</f>
        <v/>
      </c>
      <c r="AH1092" s="261" t="str" cm="1">
        <f t="array" ref="AH1092">IF(A1092="","",INDEX(근로조건!$A$5:$AF$1048576,MATCH(A1092,근로조건!$A$5:$A$1048576,0)+0,19))</f>
        <v/>
      </c>
      <c r="AI1092" s="262" t="str" cm="1">
        <f t="array" ref="AI1092">IF(A1092="","",INDEX(근로조건!$A$5:$AF$1048576,MATCH(A1092,근로조건!$A$5:$A$1048576,0)+0,17))</f>
        <v/>
      </c>
      <c r="AJ1092" s="253"/>
      <c r="AK1092" s="253"/>
      <c r="AL1092" s="253" t="str" cm="1">
        <f t="array" ref="AL1092">IF(A1092="","",INDEX(근로조건!$A$5:$AF$1048576,MATCH(A1092,근로조건!$A$5:$A$1048576,0)+0,20))</f>
        <v/>
      </c>
      <c r="AM1092" s="253"/>
      <c r="AN1092" s="253"/>
      <c r="AO1092" s="253"/>
      <c r="AP1092" s="260"/>
      <c r="AQ1092" s="123"/>
      <c r="AR1092" s="166"/>
      <c r="AS1092" s="267"/>
      <c r="AT1092" s="266"/>
      <c r="AU1092" s="266"/>
      <c r="AV1092" s="266"/>
    </row>
    <row r="1093" spans="1:48" x14ac:dyDescent="0.3">
      <c r="A1093" s="52"/>
      <c r="B1093" s="54"/>
      <c r="C1093" s="53"/>
      <c r="D1093" s="53"/>
      <c r="E1093" s="53"/>
      <c r="F1093" s="57"/>
      <c r="G1093" s="57"/>
      <c r="H1093" s="52"/>
      <c r="I1093" s="53"/>
      <c r="J1093" s="53"/>
      <c r="K1093" s="95"/>
      <c r="L1093" s="52"/>
      <c r="M1093" s="52"/>
      <c r="N1093" s="54"/>
      <c r="O1093" s="254" t="str" cm="1">
        <f t="array" ref="O1093">IF(A1093="","",INDEX(근로조건!$A$5:$Y$1048576,MATCH(A1093,근로조건!$A$5:$A$1048576,0)+0,15))</f>
        <v/>
      </c>
      <c r="P1093" s="255" t="str" cm="1">
        <f t="array" ref="P1093">IF(A1093="","",INDEX(근로조건!$A$5:$Y$1048576,MATCH(A1093,근로조건!$A$5:$A$1048576,0)+0,16))</f>
        <v/>
      </c>
      <c r="Q1093" s="256" t="str" cm="1">
        <f t="array" ref="Q1093">IF(A1093="","",INDEX(근로조건!$A$5:$ZZ$1048576,MATCH(A1093,근로조건!$A$5:$A$1048576,0)+0,21))</f>
        <v/>
      </c>
      <c r="R1093" s="61"/>
      <c r="S1093" s="61"/>
      <c r="T1093" s="61"/>
      <c r="U1093" s="61"/>
      <c r="V1093" s="61"/>
      <c r="W1093" s="61"/>
      <c r="X1093" s="61"/>
      <c r="Y1093" s="61"/>
      <c r="Z1093" s="260" t="str">
        <f t="shared" si="51"/>
        <v/>
      </c>
      <c r="AA1093" s="260" t="str">
        <f t="shared" si="52"/>
        <v/>
      </c>
      <c r="AB1093" s="260" t="str" cm="1">
        <f t="array" ref="AB1093">IFERROR(IF(A1093="","",INDEX(근로조건!$A$5:$Z$1048576,MATCH(A1093,근로조건!$A$5:$A$1048576,0)+0,17)-INDEX(근로조건!$A$5:$Z$1048576,MATCH(A1093,근로조건!$A$5:$A$1048576,0)+0,11))*B1093,"")</f>
        <v/>
      </c>
      <c r="AC1093" s="260" t="str">
        <f t="shared" si="53"/>
        <v/>
      </c>
      <c r="AD1093" s="260" t="str" cm="1">
        <f t="array" ref="AD1093">IFERROR(IF(A1093="","",INDEX(근로조건!$A$5:$L$1048576,MATCH(A1093,근로조건!$A$5:$A$1048576,0)+0,12))*B1093,"")</f>
        <v/>
      </c>
      <c r="AE1093" s="261" t="str" cm="1">
        <f t="array" ref="AE1093">IF(A1093="","",INDEX(근로조건!$A$5:$AF$1048576,MATCH(A1093,근로조건!$A$5:$A$1048576,0)+0,13))</f>
        <v/>
      </c>
      <c r="AF1093" s="262" t="str" cm="1">
        <f t="array" ref="AF1093">IF(A1093="","",INDEX(근로조건!$A$5:$AF$1048576,MATCH(A1093,근로조건!$A$5:$A$1048576,0)+0,14))</f>
        <v/>
      </c>
      <c r="AG1093" s="261" t="str" cm="1">
        <f t="array" ref="AG1093">IF(A1093="","",INDEX(근로조건!$A$5:$AF$1048576,MATCH(A1093,근로조건!$A$5:$A$1048576,0)+0,11))</f>
        <v/>
      </c>
      <c r="AH1093" s="261" t="str" cm="1">
        <f t="array" ref="AH1093">IF(A1093="","",INDEX(근로조건!$A$5:$AF$1048576,MATCH(A1093,근로조건!$A$5:$A$1048576,0)+0,19))</f>
        <v/>
      </c>
      <c r="AI1093" s="262" t="str" cm="1">
        <f t="array" ref="AI1093">IF(A1093="","",INDEX(근로조건!$A$5:$AF$1048576,MATCH(A1093,근로조건!$A$5:$A$1048576,0)+0,17))</f>
        <v/>
      </c>
      <c r="AJ1093" s="253"/>
      <c r="AK1093" s="253"/>
      <c r="AL1093" s="253" t="str" cm="1">
        <f t="array" ref="AL1093">IF(A1093="","",INDEX(근로조건!$A$5:$AF$1048576,MATCH(A1093,근로조건!$A$5:$A$1048576,0)+0,20))</f>
        <v/>
      </c>
      <c r="AM1093" s="253"/>
      <c r="AN1093" s="253"/>
      <c r="AO1093" s="253"/>
      <c r="AP1093" s="260"/>
      <c r="AQ1093" s="123"/>
      <c r="AR1093" s="166"/>
      <c r="AS1093" s="267"/>
      <c r="AT1093" s="266"/>
      <c r="AU1093" s="266"/>
      <c r="AV1093" s="266"/>
    </row>
    <row r="1094" spans="1:48" x14ac:dyDescent="0.3">
      <c r="A1094" s="52"/>
      <c r="B1094" s="54"/>
      <c r="C1094" s="53"/>
      <c r="D1094" s="53"/>
      <c r="E1094" s="53"/>
      <c r="F1094" s="57"/>
      <c r="G1094" s="57"/>
      <c r="H1094" s="52"/>
      <c r="I1094" s="53"/>
      <c r="J1094" s="53"/>
      <c r="K1094" s="95"/>
      <c r="L1094" s="52"/>
      <c r="M1094" s="52"/>
      <c r="N1094" s="54"/>
      <c r="O1094" s="254" t="str" cm="1">
        <f t="array" ref="O1094">IF(A1094="","",INDEX(근로조건!$A$5:$Y$1048576,MATCH(A1094,근로조건!$A$5:$A$1048576,0)+0,15))</f>
        <v/>
      </c>
      <c r="P1094" s="255" t="str" cm="1">
        <f t="array" ref="P1094">IF(A1094="","",INDEX(근로조건!$A$5:$Y$1048576,MATCH(A1094,근로조건!$A$5:$A$1048576,0)+0,16))</f>
        <v/>
      </c>
      <c r="Q1094" s="256" t="str" cm="1">
        <f t="array" ref="Q1094">IF(A1094="","",INDEX(근로조건!$A$5:$ZZ$1048576,MATCH(A1094,근로조건!$A$5:$A$1048576,0)+0,21))</f>
        <v/>
      </c>
      <c r="R1094" s="61"/>
      <c r="S1094" s="61"/>
      <c r="T1094" s="61"/>
      <c r="U1094" s="61"/>
      <c r="V1094" s="61"/>
      <c r="W1094" s="61"/>
      <c r="X1094" s="61"/>
      <c r="Y1094" s="61"/>
      <c r="Z1094" s="260" t="str">
        <f t="shared" ref="Z1094:Z1157" si="54">IF(AE1094="","",SUM(AB1094,AD1094))</f>
        <v/>
      </c>
      <c r="AA1094" s="260" t="str">
        <f t="shared" ref="AA1094:AA1157" si="55">IF(AE1094="","",IF(AE1094&gt;=8,8*B1094,AE1094*B1094))</f>
        <v/>
      </c>
      <c r="AB1094" s="260" t="str" cm="1">
        <f t="array" ref="AB1094">IFERROR(IF(A1094="","",INDEX(근로조건!$A$5:$Z$1048576,MATCH(A1094,근로조건!$A$5:$A$1048576,0)+0,17)-INDEX(근로조건!$A$5:$Z$1048576,MATCH(A1094,근로조건!$A$5:$A$1048576,0)+0,11))*B1094,"")</f>
        <v/>
      </c>
      <c r="AC1094" s="260" t="str">
        <f t="shared" ref="AC1094:AC1157" si="56">IFERROR(AD1094/(365/7/12),"")</f>
        <v/>
      </c>
      <c r="AD1094" s="260" t="str" cm="1">
        <f t="array" ref="AD1094">IFERROR(IF(A1094="","",INDEX(근로조건!$A$5:$L$1048576,MATCH(A1094,근로조건!$A$5:$A$1048576,0)+0,12))*B1094,"")</f>
        <v/>
      </c>
      <c r="AE1094" s="261" t="str" cm="1">
        <f t="array" ref="AE1094">IF(A1094="","",INDEX(근로조건!$A$5:$AF$1048576,MATCH(A1094,근로조건!$A$5:$A$1048576,0)+0,13))</f>
        <v/>
      </c>
      <c r="AF1094" s="262" t="str" cm="1">
        <f t="array" ref="AF1094">IF(A1094="","",INDEX(근로조건!$A$5:$AF$1048576,MATCH(A1094,근로조건!$A$5:$A$1048576,0)+0,14))</f>
        <v/>
      </c>
      <c r="AG1094" s="261" t="str" cm="1">
        <f t="array" ref="AG1094">IF(A1094="","",INDEX(근로조건!$A$5:$AF$1048576,MATCH(A1094,근로조건!$A$5:$A$1048576,0)+0,11))</f>
        <v/>
      </c>
      <c r="AH1094" s="261" t="str" cm="1">
        <f t="array" ref="AH1094">IF(A1094="","",INDEX(근로조건!$A$5:$AF$1048576,MATCH(A1094,근로조건!$A$5:$A$1048576,0)+0,19))</f>
        <v/>
      </c>
      <c r="AI1094" s="262" t="str" cm="1">
        <f t="array" ref="AI1094">IF(A1094="","",INDEX(근로조건!$A$5:$AF$1048576,MATCH(A1094,근로조건!$A$5:$A$1048576,0)+0,17))</f>
        <v/>
      </c>
      <c r="AJ1094" s="253"/>
      <c r="AK1094" s="253"/>
      <c r="AL1094" s="253" t="str" cm="1">
        <f t="array" ref="AL1094">IF(A1094="","",INDEX(근로조건!$A$5:$AF$1048576,MATCH(A1094,근로조건!$A$5:$A$1048576,0)+0,20))</f>
        <v/>
      </c>
      <c r="AM1094" s="253"/>
      <c r="AN1094" s="253"/>
      <c r="AO1094" s="253"/>
      <c r="AP1094" s="260"/>
      <c r="AQ1094" s="123"/>
      <c r="AR1094" s="166"/>
      <c r="AS1094" s="267"/>
      <c r="AT1094" s="266"/>
      <c r="AU1094" s="266"/>
      <c r="AV1094" s="266"/>
    </row>
    <row r="1095" spans="1:48" x14ac:dyDescent="0.3">
      <c r="A1095" s="52"/>
      <c r="B1095" s="54"/>
      <c r="C1095" s="53"/>
      <c r="D1095" s="53"/>
      <c r="E1095" s="53"/>
      <c r="F1095" s="57"/>
      <c r="G1095" s="57"/>
      <c r="H1095" s="52"/>
      <c r="I1095" s="53"/>
      <c r="J1095" s="53"/>
      <c r="K1095" s="95"/>
      <c r="L1095" s="52"/>
      <c r="M1095" s="52"/>
      <c r="N1095" s="54"/>
      <c r="O1095" s="254" t="str" cm="1">
        <f t="array" ref="O1095">IF(A1095="","",INDEX(근로조건!$A$5:$Y$1048576,MATCH(A1095,근로조건!$A$5:$A$1048576,0)+0,15))</f>
        <v/>
      </c>
      <c r="P1095" s="255" t="str" cm="1">
        <f t="array" ref="P1095">IF(A1095="","",INDEX(근로조건!$A$5:$Y$1048576,MATCH(A1095,근로조건!$A$5:$A$1048576,0)+0,16))</f>
        <v/>
      </c>
      <c r="Q1095" s="256" t="str" cm="1">
        <f t="array" ref="Q1095">IF(A1095="","",INDEX(근로조건!$A$5:$ZZ$1048576,MATCH(A1095,근로조건!$A$5:$A$1048576,0)+0,21))</f>
        <v/>
      </c>
      <c r="R1095" s="61"/>
      <c r="S1095" s="61"/>
      <c r="T1095" s="61"/>
      <c r="U1095" s="61"/>
      <c r="V1095" s="61"/>
      <c r="W1095" s="61"/>
      <c r="X1095" s="61"/>
      <c r="Y1095" s="61"/>
      <c r="Z1095" s="260" t="str">
        <f t="shared" si="54"/>
        <v/>
      </c>
      <c r="AA1095" s="260" t="str">
        <f t="shared" si="55"/>
        <v/>
      </c>
      <c r="AB1095" s="260" t="str" cm="1">
        <f t="array" ref="AB1095">IFERROR(IF(A1095="","",INDEX(근로조건!$A$5:$Z$1048576,MATCH(A1095,근로조건!$A$5:$A$1048576,0)+0,17)-INDEX(근로조건!$A$5:$Z$1048576,MATCH(A1095,근로조건!$A$5:$A$1048576,0)+0,11))*B1095,"")</f>
        <v/>
      </c>
      <c r="AC1095" s="260" t="str">
        <f t="shared" si="56"/>
        <v/>
      </c>
      <c r="AD1095" s="260" t="str" cm="1">
        <f t="array" ref="AD1095">IFERROR(IF(A1095="","",INDEX(근로조건!$A$5:$L$1048576,MATCH(A1095,근로조건!$A$5:$A$1048576,0)+0,12))*B1095,"")</f>
        <v/>
      </c>
      <c r="AE1095" s="261" t="str" cm="1">
        <f t="array" ref="AE1095">IF(A1095="","",INDEX(근로조건!$A$5:$AF$1048576,MATCH(A1095,근로조건!$A$5:$A$1048576,0)+0,13))</f>
        <v/>
      </c>
      <c r="AF1095" s="262" t="str" cm="1">
        <f t="array" ref="AF1095">IF(A1095="","",INDEX(근로조건!$A$5:$AF$1048576,MATCH(A1095,근로조건!$A$5:$A$1048576,0)+0,14))</f>
        <v/>
      </c>
      <c r="AG1095" s="261" t="str" cm="1">
        <f t="array" ref="AG1095">IF(A1095="","",INDEX(근로조건!$A$5:$AF$1048576,MATCH(A1095,근로조건!$A$5:$A$1048576,0)+0,11))</f>
        <v/>
      </c>
      <c r="AH1095" s="261" t="str" cm="1">
        <f t="array" ref="AH1095">IF(A1095="","",INDEX(근로조건!$A$5:$AF$1048576,MATCH(A1095,근로조건!$A$5:$A$1048576,0)+0,19))</f>
        <v/>
      </c>
      <c r="AI1095" s="262" t="str" cm="1">
        <f t="array" ref="AI1095">IF(A1095="","",INDEX(근로조건!$A$5:$AF$1048576,MATCH(A1095,근로조건!$A$5:$A$1048576,0)+0,17))</f>
        <v/>
      </c>
      <c r="AJ1095" s="253"/>
      <c r="AK1095" s="253"/>
      <c r="AL1095" s="253" t="str" cm="1">
        <f t="array" ref="AL1095">IF(A1095="","",INDEX(근로조건!$A$5:$AF$1048576,MATCH(A1095,근로조건!$A$5:$A$1048576,0)+0,20))</f>
        <v/>
      </c>
      <c r="AM1095" s="253"/>
      <c r="AN1095" s="253"/>
      <c r="AO1095" s="253"/>
      <c r="AP1095" s="260"/>
      <c r="AQ1095" s="123"/>
      <c r="AR1095" s="166"/>
      <c r="AS1095" s="267"/>
      <c r="AT1095" s="266"/>
      <c r="AU1095" s="266"/>
      <c r="AV1095" s="266"/>
    </row>
    <row r="1096" spans="1:48" x14ac:dyDescent="0.3">
      <c r="A1096" s="52"/>
      <c r="B1096" s="54"/>
      <c r="C1096" s="53"/>
      <c r="D1096" s="53"/>
      <c r="E1096" s="53"/>
      <c r="F1096" s="57"/>
      <c r="G1096" s="57"/>
      <c r="H1096" s="52"/>
      <c r="I1096" s="53"/>
      <c r="J1096" s="53"/>
      <c r="K1096" s="95"/>
      <c r="L1096" s="52"/>
      <c r="M1096" s="52"/>
      <c r="N1096" s="54"/>
      <c r="O1096" s="254" t="str" cm="1">
        <f t="array" ref="O1096">IF(A1096="","",INDEX(근로조건!$A$5:$Y$1048576,MATCH(A1096,근로조건!$A$5:$A$1048576,0)+0,15))</f>
        <v/>
      </c>
      <c r="P1096" s="255" t="str" cm="1">
        <f t="array" ref="P1096">IF(A1096="","",INDEX(근로조건!$A$5:$Y$1048576,MATCH(A1096,근로조건!$A$5:$A$1048576,0)+0,16))</f>
        <v/>
      </c>
      <c r="Q1096" s="256" t="str" cm="1">
        <f t="array" ref="Q1096">IF(A1096="","",INDEX(근로조건!$A$5:$ZZ$1048576,MATCH(A1096,근로조건!$A$5:$A$1048576,0)+0,21))</f>
        <v/>
      </c>
      <c r="R1096" s="61"/>
      <c r="S1096" s="61"/>
      <c r="T1096" s="61"/>
      <c r="U1096" s="61"/>
      <c r="V1096" s="61"/>
      <c r="W1096" s="61"/>
      <c r="X1096" s="61"/>
      <c r="Y1096" s="61"/>
      <c r="Z1096" s="260" t="str">
        <f t="shared" si="54"/>
        <v/>
      </c>
      <c r="AA1096" s="260" t="str">
        <f t="shared" si="55"/>
        <v/>
      </c>
      <c r="AB1096" s="260" t="str" cm="1">
        <f t="array" ref="AB1096">IFERROR(IF(A1096="","",INDEX(근로조건!$A$5:$Z$1048576,MATCH(A1096,근로조건!$A$5:$A$1048576,0)+0,17)-INDEX(근로조건!$A$5:$Z$1048576,MATCH(A1096,근로조건!$A$5:$A$1048576,0)+0,11))*B1096,"")</f>
        <v/>
      </c>
      <c r="AC1096" s="260" t="str">
        <f t="shared" si="56"/>
        <v/>
      </c>
      <c r="AD1096" s="260" t="str" cm="1">
        <f t="array" ref="AD1096">IFERROR(IF(A1096="","",INDEX(근로조건!$A$5:$L$1048576,MATCH(A1096,근로조건!$A$5:$A$1048576,0)+0,12))*B1096,"")</f>
        <v/>
      </c>
      <c r="AE1096" s="261" t="str" cm="1">
        <f t="array" ref="AE1096">IF(A1096="","",INDEX(근로조건!$A$5:$AF$1048576,MATCH(A1096,근로조건!$A$5:$A$1048576,0)+0,13))</f>
        <v/>
      </c>
      <c r="AF1096" s="262" t="str" cm="1">
        <f t="array" ref="AF1096">IF(A1096="","",INDEX(근로조건!$A$5:$AF$1048576,MATCH(A1096,근로조건!$A$5:$A$1048576,0)+0,14))</f>
        <v/>
      </c>
      <c r="AG1096" s="261" t="str" cm="1">
        <f t="array" ref="AG1096">IF(A1096="","",INDEX(근로조건!$A$5:$AF$1048576,MATCH(A1096,근로조건!$A$5:$A$1048576,0)+0,11))</f>
        <v/>
      </c>
      <c r="AH1096" s="261" t="str" cm="1">
        <f t="array" ref="AH1096">IF(A1096="","",INDEX(근로조건!$A$5:$AF$1048576,MATCH(A1096,근로조건!$A$5:$A$1048576,0)+0,19))</f>
        <v/>
      </c>
      <c r="AI1096" s="262" t="str" cm="1">
        <f t="array" ref="AI1096">IF(A1096="","",INDEX(근로조건!$A$5:$AF$1048576,MATCH(A1096,근로조건!$A$5:$A$1048576,0)+0,17))</f>
        <v/>
      </c>
      <c r="AJ1096" s="253"/>
      <c r="AK1096" s="253"/>
      <c r="AL1096" s="253" t="str" cm="1">
        <f t="array" ref="AL1096">IF(A1096="","",INDEX(근로조건!$A$5:$AF$1048576,MATCH(A1096,근로조건!$A$5:$A$1048576,0)+0,20))</f>
        <v/>
      </c>
      <c r="AM1096" s="253"/>
      <c r="AN1096" s="253"/>
      <c r="AO1096" s="253"/>
      <c r="AP1096" s="260"/>
      <c r="AQ1096" s="123"/>
      <c r="AR1096" s="166"/>
      <c r="AS1096" s="267"/>
      <c r="AT1096" s="266"/>
      <c r="AU1096" s="266"/>
      <c r="AV1096" s="266"/>
    </row>
    <row r="1097" spans="1:48" x14ac:dyDescent="0.3">
      <c r="A1097" s="52"/>
      <c r="B1097" s="54"/>
      <c r="C1097" s="53"/>
      <c r="D1097" s="53"/>
      <c r="E1097" s="53"/>
      <c r="F1097" s="57"/>
      <c r="G1097" s="57"/>
      <c r="H1097" s="52"/>
      <c r="I1097" s="53"/>
      <c r="J1097" s="53"/>
      <c r="K1097" s="95"/>
      <c r="L1097" s="52"/>
      <c r="M1097" s="52"/>
      <c r="N1097" s="54"/>
      <c r="O1097" s="254" t="str" cm="1">
        <f t="array" ref="O1097">IF(A1097="","",INDEX(근로조건!$A$5:$Y$1048576,MATCH(A1097,근로조건!$A$5:$A$1048576,0)+0,15))</f>
        <v/>
      </c>
      <c r="P1097" s="255" t="str" cm="1">
        <f t="array" ref="P1097">IF(A1097="","",INDEX(근로조건!$A$5:$Y$1048576,MATCH(A1097,근로조건!$A$5:$A$1048576,0)+0,16))</f>
        <v/>
      </c>
      <c r="Q1097" s="256" t="str" cm="1">
        <f t="array" ref="Q1097">IF(A1097="","",INDEX(근로조건!$A$5:$ZZ$1048576,MATCH(A1097,근로조건!$A$5:$A$1048576,0)+0,21))</f>
        <v/>
      </c>
      <c r="R1097" s="61"/>
      <c r="S1097" s="61"/>
      <c r="T1097" s="61"/>
      <c r="U1097" s="61"/>
      <c r="V1097" s="61"/>
      <c r="W1097" s="61"/>
      <c r="X1097" s="61"/>
      <c r="Y1097" s="61"/>
      <c r="Z1097" s="260" t="str">
        <f t="shared" si="54"/>
        <v/>
      </c>
      <c r="AA1097" s="260" t="str">
        <f t="shared" si="55"/>
        <v/>
      </c>
      <c r="AB1097" s="260" t="str" cm="1">
        <f t="array" ref="AB1097">IFERROR(IF(A1097="","",INDEX(근로조건!$A$5:$Z$1048576,MATCH(A1097,근로조건!$A$5:$A$1048576,0)+0,17)-INDEX(근로조건!$A$5:$Z$1048576,MATCH(A1097,근로조건!$A$5:$A$1048576,0)+0,11))*B1097,"")</f>
        <v/>
      </c>
      <c r="AC1097" s="260" t="str">
        <f t="shared" si="56"/>
        <v/>
      </c>
      <c r="AD1097" s="260" t="str" cm="1">
        <f t="array" ref="AD1097">IFERROR(IF(A1097="","",INDEX(근로조건!$A$5:$L$1048576,MATCH(A1097,근로조건!$A$5:$A$1048576,0)+0,12))*B1097,"")</f>
        <v/>
      </c>
      <c r="AE1097" s="261" t="str" cm="1">
        <f t="array" ref="AE1097">IF(A1097="","",INDEX(근로조건!$A$5:$AF$1048576,MATCH(A1097,근로조건!$A$5:$A$1048576,0)+0,13))</f>
        <v/>
      </c>
      <c r="AF1097" s="262" t="str" cm="1">
        <f t="array" ref="AF1097">IF(A1097="","",INDEX(근로조건!$A$5:$AF$1048576,MATCH(A1097,근로조건!$A$5:$A$1048576,0)+0,14))</f>
        <v/>
      </c>
      <c r="AG1097" s="261" t="str" cm="1">
        <f t="array" ref="AG1097">IF(A1097="","",INDEX(근로조건!$A$5:$AF$1048576,MATCH(A1097,근로조건!$A$5:$A$1048576,0)+0,11))</f>
        <v/>
      </c>
      <c r="AH1097" s="261" t="str" cm="1">
        <f t="array" ref="AH1097">IF(A1097="","",INDEX(근로조건!$A$5:$AF$1048576,MATCH(A1097,근로조건!$A$5:$A$1048576,0)+0,19))</f>
        <v/>
      </c>
      <c r="AI1097" s="262" t="str" cm="1">
        <f t="array" ref="AI1097">IF(A1097="","",INDEX(근로조건!$A$5:$AF$1048576,MATCH(A1097,근로조건!$A$5:$A$1048576,0)+0,17))</f>
        <v/>
      </c>
      <c r="AJ1097" s="253"/>
      <c r="AK1097" s="253"/>
      <c r="AL1097" s="253" t="str" cm="1">
        <f t="array" ref="AL1097">IF(A1097="","",INDEX(근로조건!$A$5:$AF$1048576,MATCH(A1097,근로조건!$A$5:$A$1048576,0)+0,20))</f>
        <v/>
      </c>
      <c r="AM1097" s="253"/>
      <c r="AN1097" s="253"/>
      <c r="AO1097" s="253"/>
      <c r="AP1097" s="260"/>
      <c r="AQ1097" s="123"/>
      <c r="AR1097" s="166"/>
      <c r="AS1097" s="267"/>
      <c r="AT1097" s="266"/>
      <c r="AU1097" s="266"/>
      <c r="AV1097" s="266"/>
    </row>
    <row r="1098" spans="1:48" x14ac:dyDescent="0.3">
      <c r="A1098" s="52"/>
      <c r="B1098" s="54"/>
      <c r="C1098" s="53"/>
      <c r="D1098" s="53"/>
      <c r="E1098" s="53"/>
      <c r="F1098" s="57"/>
      <c r="G1098" s="57"/>
      <c r="H1098" s="52"/>
      <c r="I1098" s="53"/>
      <c r="J1098" s="53"/>
      <c r="K1098" s="95"/>
      <c r="L1098" s="52"/>
      <c r="M1098" s="52"/>
      <c r="N1098" s="54"/>
      <c r="O1098" s="254" t="str" cm="1">
        <f t="array" ref="O1098">IF(A1098="","",INDEX(근로조건!$A$5:$Y$1048576,MATCH(A1098,근로조건!$A$5:$A$1048576,0)+0,15))</f>
        <v/>
      </c>
      <c r="P1098" s="255" t="str" cm="1">
        <f t="array" ref="P1098">IF(A1098="","",INDEX(근로조건!$A$5:$Y$1048576,MATCH(A1098,근로조건!$A$5:$A$1048576,0)+0,16))</f>
        <v/>
      </c>
      <c r="Q1098" s="256" t="str" cm="1">
        <f t="array" ref="Q1098">IF(A1098="","",INDEX(근로조건!$A$5:$ZZ$1048576,MATCH(A1098,근로조건!$A$5:$A$1048576,0)+0,21))</f>
        <v/>
      </c>
      <c r="R1098" s="61"/>
      <c r="S1098" s="61"/>
      <c r="T1098" s="61"/>
      <c r="U1098" s="61"/>
      <c r="V1098" s="61"/>
      <c r="W1098" s="61"/>
      <c r="X1098" s="61"/>
      <c r="Y1098" s="61"/>
      <c r="Z1098" s="260" t="str">
        <f t="shared" si="54"/>
        <v/>
      </c>
      <c r="AA1098" s="260" t="str">
        <f t="shared" si="55"/>
        <v/>
      </c>
      <c r="AB1098" s="260" t="str" cm="1">
        <f t="array" ref="AB1098">IFERROR(IF(A1098="","",INDEX(근로조건!$A$5:$Z$1048576,MATCH(A1098,근로조건!$A$5:$A$1048576,0)+0,17)-INDEX(근로조건!$A$5:$Z$1048576,MATCH(A1098,근로조건!$A$5:$A$1048576,0)+0,11))*B1098,"")</f>
        <v/>
      </c>
      <c r="AC1098" s="260" t="str">
        <f t="shared" si="56"/>
        <v/>
      </c>
      <c r="AD1098" s="260" t="str" cm="1">
        <f t="array" ref="AD1098">IFERROR(IF(A1098="","",INDEX(근로조건!$A$5:$L$1048576,MATCH(A1098,근로조건!$A$5:$A$1048576,0)+0,12))*B1098,"")</f>
        <v/>
      </c>
      <c r="AE1098" s="261" t="str" cm="1">
        <f t="array" ref="AE1098">IF(A1098="","",INDEX(근로조건!$A$5:$AF$1048576,MATCH(A1098,근로조건!$A$5:$A$1048576,0)+0,13))</f>
        <v/>
      </c>
      <c r="AF1098" s="262" t="str" cm="1">
        <f t="array" ref="AF1098">IF(A1098="","",INDEX(근로조건!$A$5:$AF$1048576,MATCH(A1098,근로조건!$A$5:$A$1048576,0)+0,14))</f>
        <v/>
      </c>
      <c r="AG1098" s="261" t="str" cm="1">
        <f t="array" ref="AG1098">IF(A1098="","",INDEX(근로조건!$A$5:$AF$1048576,MATCH(A1098,근로조건!$A$5:$A$1048576,0)+0,11))</f>
        <v/>
      </c>
      <c r="AH1098" s="261" t="str" cm="1">
        <f t="array" ref="AH1098">IF(A1098="","",INDEX(근로조건!$A$5:$AF$1048576,MATCH(A1098,근로조건!$A$5:$A$1048576,0)+0,19))</f>
        <v/>
      </c>
      <c r="AI1098" s="262" t="str" cm="1">
        <f t="array" ref="AI1098">IF(A1098="","",INDEX(근로조건!$A$5:$AF$1048576,MATCH(A1098,근로조건!$A$5:$A$1048576,0)+0,17))</f>
        <v/>
      </c>
      <c r="AJ1098" s="253"/>
      <c r="AK1098" s="253"/>
      <c r="AL1098" s="253" t="str" cm="1">
        <f t="array" ref="AL1098">IF(A1098="","",INDEX(근로조건!$A$5:$AF$1048576,MATCH(A1098,근로조건!$A$5:$A$1048576,0)+0,20))</f>
        <v/>
      </c>
      <c r="AM1098" s="253"/>
      <c r="AN1098" s="253"/>
      <c r="AO1098" s="253"/>
      <c r="AP1098" s="260"/>
      <c r="AQ1098" s="123"/>
      <c r="AR1098" s="166"/>
      <c r="AS1098" s="267"/>
      <c r="AT1098" s="266"/>
      <c r="AU1098" s="266"/>
      <c r="AV1098" s="266"/>
    </row>
    <row r="1099" spans="1:48" x14ac:dyDescent="0.3">
      <c r="A1099" s="52"/>
      <c r="B1099" s="54"/>
      <c r="C1099" s="53"/>
      <c r="D1099" s="53"/>
      <c r="E1099" s="53"/>
      <c r="F1099" s="57"/>
      <c r="G1099" s="57"/>
      <c r="H1099" s="52"/>
      <c r="I1099" s="53"/>
      <c r="J1099" s="53"/>
      <c r="K1099" s="95"/>
      <c r="L1099" s="52"/>
      <c r="M1099" s="52"/>
      <c r="N1099" s="54"/>
      <c r="O1099" s="254" t="str" cm="1">
        <f t="array" ref="O1099">IF(A1099="","",INDEX(근로조건!$A$5:$Y$1048576,MATCH(A1099,근로조건!$A$5:$A$1048576,0)+0,15))</f>
        <v/>
      </c>
      <c r="P1099" s="255" t="str" cm="1">
        <f t="array" ref="P1099">IF(A1099="","",INDEX(근로조건!$A$5:$Y$1048576,MATCH(A1099,근로조건!$A$5:$A$1048576,0)+0,16))</f>
        <v/>
      </c>
      <c r="Q1099" s="256" t="str" cm="1">
        <f t="array" ref="Q1099">IF(A1099="","",INDEX(근로조건!$A$5:$ZZ$1048576,MATCH(A1099,근로조건!$A$5:$A$1048576,0)+0,21))</f>
        <v/>
      </c>
      <c r="R1099" s="61"/>
      <c r="S1099" s="61"/>
      <c r="T1099" s="61"/>
      <c r="U1099" s="61"/>
      <c r="V1099" s="61"/>
      <c r="W1099" s="61"/>
      <c r="X1099" s="61"/>
      <c r="Y1099" s="61"/>
      <c r="Z1099" s="260" t="str">
        <f t="shared" si="54"/>
        <v/>
      </c>
      <c r="AA1099" s="260" t="str">
        <f t="shared" si="55"/>
        <v/>
      </c>
      <c r="AB1099" s="260" t="str" cm="1">
        <f t="array" ref="AB1099">IFERROR(IF(A1099="","",INDEX(근로조건!$A$5:$Z$1048576,MATCH(A1099,근로조건!$A$5:$A$1048576,0)+0,17)-INDEX(근로조건!$A$5:$Z$1048576,MATCH(A1099,근로조건!$A$5:$A$1048576,0)+0,11))*B1099,"")</f>
        <v/>
      </c>
      <c r="AC1099" s="260" t="str">
        <f t="shared" si="56"/>
        <v/>
      </c>
      <c r="AD1099" s="260" t="str" cm="1">
        <f t="array" ref="AD1099">IFERROR(IF(A1099="","",INDEX(근로조건!$A$5:$L$1048576,MATCH(A1099,근로조건!$A$5:$A$1048576,0)+0,12))*B1099,"")</f>
        <v/>
      </c>
      <c r="AE1099" s="261" t="str" cm="1">
        <f t="array" ref="AE1099">IF(A1099="","",INDEX(근로조건!$A$5:$AF$1048576,MATCH(A1099,근로조건!$A$5:$A$1048576,0)+0,13))</f>
        <v/>
      </c>
      <c r="AF1099" s="262" t="str" cm="1">
        <f t="array" ref="AF1099">IF(A1099="","",INDEX(근로조건!$A$5:$AF$1048576,MATCH(A1099,근로조건!$A$5:$A$1048576,0)+0,14))</f>
        <v/>
      </c>
      <c r="AG1099" s="261" t="str" cm="1">
        <f t="array" ref="AG1099">IF(A1099="","",INDEX(근로조건!$A$5:$AF$1048576,MATCH(A1099,근로조건!$A$5:$A$1048576,0)+0,11))</f>
        <v/>
      </c>
      <c r="AH1099" s="261" t="str" cm="1">
        <f t="array" ref="AH1099">IF(A1099="","",INDEX(근로조건!$A$5:$AF$1048576,MATCH(A1099,근로조건!$A$5:$A$1048576,0)+0,19))</f>
        <v/>
      </c>
      <c r="AI1099" s="262" t="str" cm="1">
        <f t="array" ref="AI1099">IF(A1099="","",INDEX(근로조건!$A$5:$AF$1048576,MATCH(A1099,근로조건!$A$5:$A$1048576,0)+0,17))</f>
        <v/>
      </c>
      <c r="AJ1099" s="253"/>
      <c r="AK1099" s="253"/>
      <c r="AL1099" s="253" t="str" cm="1">
        <f t="array" ref="AL1099">IF(A1099="","",INDEX(근로조건!$A$5:$AF$1048576,MATCH(A1099,근로조건!$A$5:$A$1048576,0)+0,20))</f>
        <v/>
      </c>
      <c r="AM1099" s="253"/>
      <c r="AN1099" s="253"/>
      <c r="AO1099" s="253"/>
      <c r="AP1099" s="260"/>
      <c r="AQ1099" s="123"/>
      <c r="AR1099" s="166"/>
      <c r="AS1099" s="267"/>
      <c r="AT1099" s="266"/>
      <c r="AU1099" s="266"/>
      <c r="AV1099" s="266"/>
    </row>
    <row r="1100" spans="1:48" x14ac:dyDescent="0.3">
      <c r="A1100" s="52"/>
      <c r="B1100" s="54"/>
      <c r="C1100" s="53"/>
      <c r="D1100" s="53"/>
      <c r="E1100" s="53"/>
      <c r="F1100" s="57"/>
      <c r="G1100" s="57"/>
      <c r="H1100" s="52"/>
      <c r="I1100" s="53"/>
      <c r="J1100" s="53"/>
      <c r="K1100" s="95"/>
      <c r="L1100" s="52"/>
      <c r="M1100" s="52"/>
      <c r="N1100" s="54"/>
      <c r="O1100" s="254" t="str" cm="1">
        <f t="array" ref="O1100">IF(A1100="","",INDEX(근로조건!$A$5:$Y$1048576,MATCH(A1100,근로조건!$A$5:$A$1048576,0)+0,15))</f>
        <v/>
      </c>
      <c r="P1100" s="255" t="str" cm="1">
        <f t="array" ref="P1100">IF(A1100="","",INDEX(근로조건!$A$5:$Y$1048576,MATCH(A1100,근로조건!$A$5:$A$1048576,0)+0,16))</f>
        <v/>
      </c>
      <c r="Q1100" s="256" t="str" cm="1">
        <f t="array" ref="Q1100">IF(A1100="","",INDEX(근로조건!$A$5:$ZZ$1048576,MATCH(A1100,근로조건!$A$5:$A$1048576,0)+0,21))</f>
        <v/>
      </c>
      <c r="R1100" s="61"/>
      <c r="S1100" s="61"/>
      <c r="T1100" s="61"/>
      <c r="U1100" s="61"/>
      <c r="V1100" s="61"/>
      <c r="W1100" s="61"/>
      <c r="X1100" s="61"/>
      <c r="Y1100" s="61"/>
      <c r="Z1100" s="260" t="str">
        <f t="shared" si="54"/>
        <v/>
      </c>
      <c r="AA1100" s="260" t="str">
        <f t="shared" si="55"/>
        <v/>
      </c>
      <c r="AB1100" s="260" t="str" cm="1">
        <f t="array" ref="AB1100">IFERROR(IF(A1100="","",INDEX(근로조건!$A$5:$Z$1048576,MATCH(A1100,근로조건!$A$5:$A$1048576,0)+0,17)-INDEX(근로조건!$A$5:$Z$1048576,MATCH(A1100,근로조건!$A$5:$A$1048576,0)+0,11))*B1100,"")</f>
        <v/>
      </c>
      <c r="AC1100" s="260" t="str">
        <f t="shared" si="56"/>
        <v/>
      </c>
      <c r="AD1100" s="260" t="str" cm="1">
        <f t="array" ref="AD1100">IFERROR(IF(A1100="","",INDEX(근로조건!$A$5:$L$1048576,MATCH(A1100,근로조건!$A$5:$A$1048576,0)+0,12))*B1100,"")</f>
        <v/>
      </c>
      <c r="AE1100" s="261" t="str" cm="1">
        <f t="array" ref="AE1100">IF(A1100="","",INDEX(근로조건!$A$5:$AF$1048576,MATCH(A1100,근로조건!$A$5:$A$1048576,0)+0,13))</f>
        <v/>
      </c>
      <c r="AF1100" s="262" t="str" cm="1">
        <f t="array" ref="AF1100">IF(A1100="","",INDEX(근로조건!$A$5:$AF$1048576,MATCH(A1100,근로조건!$A$5:$A$1048576,0)+0,14))</f>
        <v/>
      </c>
      <c r="AG1100" s="261" t="str" cm="1">
        <f t="array" ref="AG1100">IF(A1100="","",INDEX(근로조건!$A$5:$AF$1048576,MATCH(A1100,근로조건!$A$5:$A$1048576,0)+0,11))</f>
        <v/>
      </c>
      <c r="AH1100" s="261" t="str" cm="1">
        <f t="array" ref="AH1100">IF(A1100="","",INDEX(근로조건!$A$5:$AF$1048576,MATCH(A1100,근로조건!$A$5:$A$1048576,0)+0,19))</f>
        <v/>
      </c>
      <c r="AI1100" s="262" t="str" cm="1">
        <f t="array" ref="AI1100">IF(A1100="","",INDEX(근로조건!$A$5:$AF$1048576,MATCH(A1100,근로조건!$A$5:$A$1048576,0)+0,17))</f>
        <v/>
      </c>
      <c r="AJ1100" s="253"/>
      <c r="AK1100" s="253"/>
      <c r="AL1100" s="253" t="str" cm="1">
        <f t="array" ref="AL1100">IF(A1100="","",INDEX(근로조건!$A$5:$AF$1048576,MATCH(A1100,근로조건!$A$5:$A$1048576,0)+0,20))</f>
        <v/>
      </c>
      <c r="AM1100" s="253"/>
      <c r="AN1100" s="253"/>
      <c r="AO1100" s="253"/>
      <c r="AP1100" s="260"/>
      <c r="AQ1100" s="123"/>
      <c r="AR1100" s="166"/>
      <c r="AS1100" s="267"/>
      <c r="AT1100" s="266"/>
      <c r="AU1100" s="266"/>
      <c r="AV1100" s="266"/>
    </row>
    <row r="1101" spans="1:48" x14ac:dyDescent="0.3">
      <c r="A1101" s="52"/>
      <c r="B1101" s="54"/>
      <c r="C1101" s="53"/>
      <c r="D1101" s="53"/>
      <c r="E1101" s="53"/>
      <c r="F1101" s="57"/>
      <c r="G1101" s="57"/>
      <c r="H1101" s="52"/>
      <c r="I1101" s="53"/>
      <c r="J1101" s="53"/>
      <c r="K1101" s="95"/>
      <c r="L1101" s="52"/>
      <c r="M1101" s="52"/>
      <c r="N1101" s="54"/>
      <c r="O1101" s="254" t="str" cm="1">
        <f t="array" ref="O1101">IF(A1101="","",INDEX(근로조건!$A$5:$Y$1048576,MATCH(A1101,근로조건!$A$5:$A$1048576,0)+0,15))</f>
        <v/>
      </c>
      <c r="P1101" s="255" t="str" cm="1">
        <f t="array" ref="P1101">IF(A1101="","",INDEX(근로조건!$A$5:$Y$1048576,MATCH(A1101,근로조건!$A$5:$A$1048576,0)+0,16))</f>
        <v/>
      </c>
      <c r="Q1101" s="256" t="str" cm="1">
        <f t="array" ref="Q1101">IF(A1101="","",INDEX(근로조건!$A$5:$ZZ$1048576,MATCH(A1101,근로조건!$A$5:$A$1048576,0)+0,21))</f>
        <v/>
      </c>
      <c r="R1101" s="61"/>
      <c r="S1101" s="61"/>
      <c r="T1101" s="61"/>
      <c r="U1101" s="61"/>
      <c r="V1101" s="61"/>
      <c r="W1101" s="61"/>
      <c r="X1101" s="61"/>
      <c r="Y1101" s="61"/>
      <c r="Z1101" s="260" t="str">
        <f t="shared" si="54"/>
        <v/>
      </c>
      <c r="AA1101" s="260" t="str">
        <f t="shared" si="55"/>
        <v/>
      </c>
      <c r="AB1101" s="260" t="str" cm="1">
        <f t="array" ref="AB1101">IFERROR(IF(A1101="","",INDEX(근로조건!$A$5:$Z$1048576,MATCH(A1101,근로조건!$A$5:$A$1048576,0)+0,17)-INDEX(근로조건!$A$5:$Z$1048576,MATCH(A1101,근로조건!$A$5:$A$1048576,0)+0,11))*B1101,"")</f>
        <v/>
      </c>
      <c r="AC1101" s="260" t="str">
        <f t="shared" si="56"/>
        <v/>
      </c>
      <c r="AD1101" s="260" t="str" cm="1">
        <f t="array" ref="AD1101">IFERROR(IF(A1101="","",INDEX(근로조건!$A$5:$L$1048576,MATCH(A1101,근로조건!$A$5:$A$1048576,0)+0,12))*B1101,"")</f>
        <v/>
      </c>
      <c r="AE1101" s="261" t="str" cm="1">
        <f t="array" ref="AE1101">IF(A1101="","",INDEX(근로조건!$A$5:$AF$1048576,MATCH(A1101,근로조건!$A$5:$A$1048576,0)+0,13))</f>
        <v/>
      </c>
      <c r="AF1101" s="262" t="str" cm="1">
        <f t="array" ref="AF1101">IF(A1101="","",INDEX(근로조건!$A$5:$AF$1048576,MATCH(A1101,근로조건!$A$5:$A$1048576,0)+0,14))</f>
        <v/>
      </c>
      <c r="AG1101" s="261" t="str" cm="1">
        <f t="array" ref="AG1101">IF(A1101="","",INDEX(근로조건!$A$5:$AF$1048576,MATCH(A1101,근로조건!$A$5:$A$1048576,0)+0,11))</f>
        <v/>
      </c>
      <c r="AH1101" s="261" t="str" cm="1">
        <f t="array" ref="AH1101">IF(A1101="","",INDEX(근로조건!$A$5:$AF$1048576,MATCH(A1101,근로조건!$A$5:$A$1048576,0)+0,19))</f>
        <v/>
      </c>
      <c r="AI1101" s="262" t="str" cm="1">
        <f t="array" ref="AI1101">IF(A1101="","",INDEX(근로조건!$A$5:$AF$1048576,MATCH(A1101,근로조건!$A$5:$A$1048576,0)+0,17))</f>
        <v/>
      </c>
      <c r="AJ1101" s="253"/>
      <c r="AK1101" s="253"/>
      <c r="AL1101" s="253" t="str" cm="1">
        <f t="array" ref="AL1101">IF(A1101="","",INDEX(근로조건!$A$5:$AF$1048576,MATCH(A1101,근로조건!$A$5:$A$1048576,0)+0,20))</f>
        <v/>
      </c>
      <c r="AM1101" s="253"/>
      <c r="AN1101" s="253"/>
      <c r="AO1101" s="253"/>
      <c r="AP1101" s="260"/>
      <c r="AQ1101" s="123"/>
      <c r="AR1101" s="166"/>
      <c r="AS1101" s="267"/>
      <c r="AT1101" s="266"/>
      <c r="AU1101" s="266"/>
      <c r="AV1101" s="266"/>
    </row>
    <row r="1102" spans="1:48" x14ac:dyDescent="0.3">
      <c r="A1102" s="52"/>
      <c r="B1102" s="54"/>
      <c r="C1102" s="53"/>
      <c r="D1102" s="53"/>
      <c r="E1102" s="53"/>
      <c r="F1102" s="57"/>
      <c r="G1102" s="57"/>
      <c r="H1102" s="52"/>
      <c r="I1102" s="53"/>
      <c r="J1102" s="53"/>
      <c r="K1102" s="95"/>
      <c r="L1102" s="52"/>
      <c r="M1102" s="52"/>
      <c r="N1102" s="54"/>
      <c r="O1102" s="254" t="str" cm="1">
        <f t="array" ref="O1102">IF(A1102="","",INDEX(근로조건!$A$5:$Y$1048576,MATCH(A1102,근로조건!$A$5:$A$1048576,0)+0,15))</f>
        <v/>
      </c>
      <c r="P1102" s="255" t="str" cm="1">
        <f t="array" ref="P1102">IF(A1102="","",INDEX(근로조건!$A$5:$Y$1048576,MATCH(A1102,근로조건!$A$5:$A$1048576,0)+0,16))</f>
        <v/>
      </c>
      <c r="Q1102" s="256" t="str" cm="1">
        <f t="array" ref="Q1102">IF(A1102="","",INDEX(근로조건!$A$5:$ZZ$1048576,MATCH(A1102,근로조건!$A$5:$A$1048576,0)+0,21))</f>
        <v/>
      </c>
      <c r="R1102" s="61"/>
      <c r="S1102" s="61"/>
      <c r="T1102" s="61"/>
      <c r="U1102" s="61"/>
      <c r="V1102" s="61"/>
      <c r="W1102" s="61"/>
      <c r="X1102" s="61"/>
      <c r="Y1102" s="61"/>
      <c r="Z1102" s="260" t="str">
        <f t="shared" si="54"/>
        <v/>
      </c>
      <c r="AA1102" s="260" t="str">
        <f t="shared" si="55"/>
        <v/>
      </c>
      <c r="AB1102" s="260" t="str" cm="1">
        <f t="array" ref="AB1102">IFERROR(IF(A1102="","",INDEX(근로조건!$A$5:$Z$1048576,MATCH(A1102,근로조건!$A$5:$A$1048576,0)+0,17)-INDEX(근로조건!$A$5:$Z$1048576,MATCH(A1102,근로조건!$A$5:$A$1048576,0)+0,11))*B1102,"")</f>
        <v/>
      </c>
      <c r="AC1102" s="260" t="str">
        <f t="shared" si="56"/>
        <v/>
      </c>
      <c r="AD1102" s="260" t="str" cm="1">
        <f t="array" ref="AD1102">IFERROR(IF(A1102="","",INDEX(근로조건!$A$5:$L$1048576,MATCH(A1102,근로조건!$A$5:$A$1048576,0)+0,12))*B1102,"")</f>
        <v/>
      </c>
      <c r="AE1102" s="261" t="str" cm="1">
        <f t="array" ref="AE1102">IF(A1102="","",INDEX(근로조건!$A$5:$AF$1048576,MATCH(A1102,근로조건!$A$5:$A$1048576,0)+0,13))</f>
        <v/>
      </c>
      <c r="AF1102" s="262" t="str" cm="1">
        <f t="array" ref="AF1102">IF(A1102="","",INDEX(근로조건!$A$5:$AF$1048576,MATCH(A1102,근로조건!$A$5:$A$1048576,0)+0,14))</f>
        <v/>
      </c>
      <c r="AG1102" s="261" t="str" cm="1">
        <f t="array" ref="AG1102">IF(A1102="","",INDEX(근로조건!$A$5:$AF$1048576,MATCH(A1102,근로조건!$A$5:$A$1048576,0)+0,11))</f>
        <v/>
      </c>
      <c r="AH1102" s="261" t="str" cm="1">
        <f t="array" ref="AH1102">IF(A1102="","",INDEX(근로조건!$A$5:$AF$1048576,MATCH(A1102,근로조건!$A$5:$A$1048576,0)+0,19))</f>
        <v/>
      </c>
      <c r="AI1102" s="262" t="str" cm="1">
        <f t="array" ref="AI1102">IF(A1102="","",INDEX(근로조건!$A$5:$AF$1048576,MATCH(A1102,근로조건!$A$5:$A$1048576,0)+0,17))</f>
        <v/>
      </c>
      <c r="AJ1102" s="253"/>
      <c r="AK1102" s="253"/>
      <c r="AL1102" s="253" t="str" cm="1">
        <f t="array" ref="AL1102">IF(A1102="","",INDEX(근로조건!$A$5:$AF$1048576,MATCH(A1102,근로조건!$A$5:$A$1048576,0)+0,20))</f>
        <v/>
      </c>
      <c r="AM1102" s="253"/>
      <c r="AN1102" s="253"/>
      <c r="AO1102" s="253"/>
      <c r="AP1102" s="260"/>
      <c r="AQ1102" s="123"/>
      <c r="AR1102" s="166"/>
      <c r="AS1102" s="267"/>
      <c r="AT1102" s="266"/>
      <c r="AU1102" s="266"/>
      <c r="AV1102" s="266"/>
    </row>
    <row r="1103" spans="1:48" x14ac:dyDescent="0.3">
      <c r="A1103" s="52"/>
      <c r="B1103" s="54"/>
      <c r="C1103" s="53"/>
      <c r="D1103" s="53"/>
      <c r="E1103" s="53"/>
      <c r="F1103" s="57"/>
      <c r="G1103" s="57"/>
      <c r="H1103" s="52"/>
      <c r="I1103" s="53"/>
      <c r="J1103" s="53"/>
      <c r="K1103" s="95"/>
      <c r="L1103" s="52"/>
      <c r="M1103" s="52"/>
      <c r="N1103" s="54"/>
      <c r="O1103" s="254" t="str" cm="1">
        <f t="array" ref="O1103">IF(A1103="","",INDEX(근로조건!$A$5:$Y$1048576,MATCH(A1103,근로조건!$A$5:$A$1048576,0)+0,15))</f>
        <v/>
      </c>
      <c r="P1103" s="255" t="str" cm="1">
        <f t="array" ref="P1103">IF(A1103="","",INDEX(근로조건!$A$5:$Y$1048576,MATCH(A1103,근로조건!$A$5:$A$1048576,0)+0,16))</f>
        <v/>
      </c>
      <c r="Q1103" s="256" t="str" cm="1">
        <f t="array" ref="Q1103">IF(A1103="","",INDEX(근로조건!$A$5:$ZZ$1048576,MATCH(A1103,근로조건!$A$5:$A$1048576,0)+0,21))</f>
        <v/>
      </c>
      <c r="R1103" s="61"/>
      <c r="S1103" s="61"/>
      <c r="T1103" s="61"/>
      <c r="U1103" s="61"/>
      <c r="V1103" s="61"/>
      <c r="W1103" s="61"/>
      <c r="X1103" s="61"/>
      <c r="Y1103" s="61"/>
      <c r="Z1103" s="260" t="str">
        <f t="shared" si="54"/>
        <v/>
      </c>
      <c r="AA1103" s="260" t="str">
        <f t="shared" si="55"/>
        <v/>
      </c>
      <c r="AB1103" s="260" t="str" cm="1">
        <f t="array" ref="AB1103">IFERROR(IF(A1103="","",INDEX(근로조건!$A$5:$Z$1048576,MATCH(A1103,근로조건!$A$5:$A$1048576,0)+0,17)-INDEX(근로조건!$A$5:$Z$1048576,MATCH(A1103,근로조건!$A$5:$A$1048576,0)+0,11))*B1103,"")</f>
        <v/>
      </c>
      <c r="AC1103" s="260" t="str">
        <f t="shared" si="56"/>
        <v/>
      </c>
      <c r="AD1103" s="260" t="str" cm="1">
        <f t="array" ref="AD1103">IFERROR(IF(A1103="","",INDEX(근로조건!$A$5:$L$1048576,MATCH(A1103,근로조건!$A$5:$A$1048576,0)+0,12))*B1103,"")</f>
        <v/>
      </c>
      <c r="AE1103" s="261" t="str" cm="1">
        <f t="array" ref="AE1103">IF(A1103="","",INDEX(근로조건!$A$5:$AF$1048576,MATCH(A1103,근로조건!$A$5:$A$1048576,0)+0,13))</f>
        <v/>
      </c>
      <c r="AF1103" s="262" t="str" cm="1">
        <f t="array" ref="AF1103">IF(A1103="","",INDEX(근로조건!$A$5:$AF$1048576,MATCH(A1103,근로조건!$A$5:$A$1048576,0)+0,14))</f>
        <v/>
      </c>
      <c r="AG1103" s="261" t="str" cm="1">
        <f t="array" ref="AG1103">IF(A1103="","",INDEX(근로조건!$A$5:$AF$1048576,MATCH(A1103,근로조건!$A$5:$A$1048576,0)+0,11))</f>
        <v/>
      </c>
      <c r="AH1103" s="261" t="str" cm="1">
        <f t="array" ref="AH1103">IF(A1103="","",INDEX(근로조건!$A$5:$AF$1048576,MATCH(A1103,근로조건!$A$5:$A$1048576,0)+0,19))</f>
        <v/>
      </c>
      <c r="AI1103" s="262" t="str" cm="1">
        <f t="array" ref="AI1103">IF(A1103="","",INDEX(근로조건!$A$5:$AF$1048576,MATCH(A1103,근로조건!$A$5:$A$1048576,0)+0,17))</f>
        <v/>
      </c>
      <c r="AJ1103" s="253"/>
      <c r="AK1103" s="253"/>
      <c r="AL1103" s="253" t="str" cm="1">
        <f t="array" ref="AL1103">IF(A1103="","",INDEX(근로조건!$A$5:$AF$1048576,MATCH(A1103,근로조건!$A$5:$A$1048576,0)+0,20))</f>
        <v/>
      </c>
      <c r="AM1103" s="253"/>
      <c r="AN1103" s="253"/>
      <c r="AO1103" s="253"/>
      <c r="AP1103" s="260"/>
      <c r="AQ1103" s="123"/>
      <c r="AR1103" s="166"/>
      <c r="AS1103" s="267"/>
      <c r="AT1103" s="266"/>
      <c r="AU1103" s="266"/>
      <c r="AV1103" s="266"/>
    </row>
    <row r="1104" spans="1:48" x14ac:dyDescent="0.3">
      <c r="A1104" s="52"/>
      <c r="B1104" s="54"/>
      <c r="C1104" s="53"/>
      <c r="D1104" s="53"/>
      <c r="E1104" s="53"/>
      <c r="F1104" s="57"/>
      <c r="G1104" s="57"/>
      <c r="H1104" s="52"/>
      <c r="I1104" s="53"/>
      <c r="J1104" s="53"/>
      <c r="K1104" s="95"/>
      <c r="L1104" s="52"/>
      <c r="M1104" s="52"/>
      <c r="N1104" s="54"/>
      <c r="O1104" s="254" t="str" cm="1">
        <f t="array" ref="O1104">IF(A1104="","",INDEX(근로조건!$A$5:$Y$1048576,MATCH(A1104,근로조건!$A$5:$A$1048576,0)+0,15))</f>
        <v/>
      </c>
      <c r="P1104" s="255" t="str" cm="1">
        <f t="array" ref="P1104">IF(A1104="","",INDEX(근로조건!$A$5:$Y$1048576,MATCH(A1104,근로조건!$A$5:$A$1048576,0)+0,16))</f>
        <v/>
      </c>
      <c r="Q1104" s="256" t="str" cm="1">
        <f t="array" ref="Q1104">IF(A1104="","",INDEX(근로조건!$A$5:$ZZ$1048576,MATCH(A1104,근로조건!$A$5:$A$1048576,0)+0,21))</f>
        <v/>
      </c>
      <c r="R1104" s="61"/>
      <c r="S1104" s="61"/>
      <c r="T1104" s="61"/>
      <c r="U1104" s="61"/>
      <c r="V1104" s="61"/>
      <c r="W1104" s="61"/>
      <c r="X1104" s="61"/>
      <c r="Y1104" s="61"/>
      <c r="Z1104" s="260" t="str">
        <f t="shared" si="54"/>
        <v/>
      </c>
      <c r="AA1104" s="260" t="str">
        <f t="shared" si="55"/>
        <v/>
      </c>
      <c r="AB1104" s="260" t="str" cm="1">
        <f t="array" ref="AB1104">IFERROR(IF(A1104="","",INDEX(근로조건!$A$5:$Z$1048576,MATCH(A1104,근로조건!$A$5:$A$1048576,0)+0,17)-INDEX(근로조건!$A$5:$Z$1048576,MATCH(A1104,근로조건!$A$5:$A$1048576,0)+0,11))*B1104,"")</f>
        <v/>
      </c>
      <c r="AC1104" s="260" t="str">
        <f t="shared" si="56"/>
        <v/>
      </c>
      <c r="AD1104" s="260" t="str" cm="1">
        <f t="array" ref="AD1104">IFERROR(IF(A1104="","",INDEX(근로조건!$A$5:$L$1048576,MATCH(A1104,근로조건!$A$5:$A$1048576,0)+0,12))*B1104,"")</f>
        <v/>
      </c>
      <c r="AE1104" s="261" t="str" cm="1">
        <f t="array" ref="AE1104">IF(A1104="","",INDEX(근로조건!$A$5:$AF$1048576,MATCH(A1104,근로조건!$A$5:$A$1048576,0)+0,13))</f>
        <v/>
      </c>
      <c r="AF1104" s="262" t="str" cm="1">
        <f t="array" ref="AF1104">IF(A1104="","",INDEX(근로조건!$A$5:$AF$1048576,MATCH(A1104,근로조건!$A$5:$A$1048576,0)+0,14))</f>
        <v/>
      </c>
      <c r="AG1104" s="261" t="str" cm="1">
        <f t="array" ref="AG1104">IF(A1104="","",INDEX(근로조건!$A$5:$AF$1048576,MATCH(A1104,근로조건!$A$5:$A$1048576,0)+0,11))</f>
        <v/>
      </c>
      <c r="AH1104" s="261" t="str" cm="1">
        <f t="array" ref="AH1104">IF(A1104="","",INDEX(근로조건!$A$5:$AF$1048576,MATCH(A1104,근로조건!$A$5:$A$1048576,0)+0,19))</f>
        <v/>
      </c>
      <c r="AI1104" s="262" t="str" cm="1">
        <f t="array" ref="AI1104">IF(A1104="","",INDEX(근로조건!$A$5:$AF$1048576,MATCH(A1104,근로조건!$A$5:$A$1048576,0)+0,17))</f>
        <v/>
      </c>
      <c r="AJ1104" s="253"/>
      <c r="AK1104" s="253"/>
      <c r="AL1104" s="253" t="str" cm="1">
        <f t="array" ref="AL1104">IF(A1104="","",INDEX(근로조건!$A$5:$AF$1048576,MATCH(A1104,근로조건!$A$5:$A$1048576,0)+0,20))</f>
        <v/>
      </c>
      <c r="AM1104" s="253"/>
      <c r="AN1104" s="253"/>
      <c r="AO1104" s="253"/>
      <c r="AP1104" s="260"/>
      <c r="AQ1104" s="123"/>
      <c r="AR1104" s="166"/>
      <c r="AS1104" s="267"/>
      <c r="AT1104" s="266"/>
      <c r="AU1104" s="266"/>
      <c r="AV1104" s="266"/>
    </row>
    <row r="1105" spans="1:48" x14ac:dyDescent="0.3">
      <c r="A1105" s="52"/>
      <c r="B1105" s="54"/>
      <c r="C1105" s="53"/>
      <c r="D1105" s="53"/>
      <c r="E1105" s="53"/>
      <c r="F1105" s="57"/>
      <c r="G1105" s="57"/>
      <c r="H1105" s="52"/>
      <c r="I1105" s="53"/>
      <c r="J1105" s="53"/>
      <c r="K1105" s="95"/>
      <c r="L1105" s="52"/>
      <c r="M1105" s="52"/>
      <c r="N1105" s="54"/>
      <c r="O1105" s="254" t="str" cm="1">
        <f t="array" ref="O1105">IF(A1105="","",INDEX(근로조건!$A$5:$Y$1048576,MATCH(A1105,근로조건!$A$5:$A$1048576,0)+0,15))</f>
        <v/>
      </c>
      <c r="P1105" s="255" t="str" cm="1">
        <f t="array" ref="P1105">IF(A1105="","",INDEX(근로조건!$A$5:$Y$1048576,MATCH(A1105,근로조건!$A$5:$A$1048576,0)+0,16))</f>
        <v/>
      </c>
      <c r="Q1105" s="256" t="str" cm="1">
        <f t="array" ref="Q1105">IF(A1105="","",INDEX(근로조건!$A$5:$ZZ$1048576,MATCH(A1105,근로조건!$A$5:$A$1048576,0)+0,21))</f>
        <v/>
      </c>
      <c r="R1105" s="61"/>
      <c r="S1105" s="61"/>
      <c r="T1105" s="61"/>
      <c r="U1105" s="61"/>
      <c r="V1105" s="61"/>
      <c r="W1105" s="61"/>
      <c r="X1105" s="61"/>
      <c r="Y1105" s="61"/>
      <c r="Z1105" s="260" t="str">
        <f t="shared" si="54"/>
        <v/>
      </c>
      <c r="AA1105" s="260" t="str">
        <f t="shared" si="55"/>
        <v/>
      </c>
      <c r="AB1105" s="260" t="str" cm="1">
        <f t="array" ref="AB1105">IFERROR(IF(A1105="","",INDEX(근로조건!$A$5:$Z$1048576,MATCH(A1105,근로조건!$A$5:$A$1048576,0)+0,17)-INDEX(근로조건!$A$5:$Z$1048576,MATCH(A1105,근로조건!$A$5:$A$1048576,0)+0,11))*B1105,"")</f>
        <v/>
      </c>
      <c r="AC1105" s="260" t="str">
        <f t="shared" si="56"/>
        <v/>
      </c>
      <c r="AD1105" s="260" t="str" cm="1">
        <f t="array" ref="AD1105">IFERROR(IF(A1105="","",INDEX(근로조건!$A$5:$L$1048576,MATCH(A1105,근로조건!$A$5:$A$1048576,0)+0,12))*B1105,"")</f>
        <v/>
      </c>
      <c r="AE1105" s="261" t="str" cm="1">
        <f t="array" ref="AE1105">IF(A1105="","",INDEX(근로조건!$A$5:$AF$1048576,MATCH(A1105,근로조건!$A$5:$A$1048576,0)+0,13))</f>
        <v/>
      </c>
      <c r="AF1105" s="262" t="str" cm="1">
        <f t="array" ref="AF1105">IF(A1105="","",INDEX(근로조건!$A$5:$AF$1048576,MATCH(A1105,근로조건!$A$5:$A$1048576,0)+0,14))</f>
        <v/>
      </c>
      <c r="AG1105" s="261" t="str" cm="1">
        <f t="array" ref="AG1105">IF(A1105="","",INDEX(근로조건!$A$5:$AF$1048576,MATCH(A1105,근로조건!$A$5:$A$1048576,0)+0,11))</f>
        <v/>
      </c>
      <c r="AH1105" s="261" t="str" cm="1">
        <f t="array" ref="AH1105">IF(A1105="","",INDEX(근로조건!$A$5:$AF$1048576,MATCH(A1105,근로조건!$A$5:$A$1048576,0)+0,19))</f>
        <v/>
      </c>
      <c r="AI1105" s="262" t="str" cm="1">
        <f t="array" ref="AI1105">IF(A1105="","",INDEX(근로조건!$A$5:$AF$1048576,MATCH(A1105,근로조건!$A$5:$A$1048576,0)+0,17))</f>
        <v/>
      </c>
      <c r="AJ1105" s="253"/>
      <c r="AK1105" s="253"/>
      <c r="AL1105" s="253" t="str" cm="1">
        <f t="array" ref="AL1105">IF(A1105="","",INDEX(근로조건!$A$5:$AF$1048576,MATCH(A1105,근로조건!$A$5:$A$1048576,0)+0,20))</f>
        <v/>
      </c>
      <c r="AM1105" s="253"/>
      <c r="AN1105" s="253"/>
      <c r="AO1105" s="253"/>
      <c r="AP1105" s="260"/>
      <c r="AQ1105" s="123"/>
      <c r="AR1105" s="166"/>
      <c r="AS1105" s="267"/>
      <c r="AT1105" s="266"/>
      <c r="AU1105" s="266"/>
      <c r="AV1105" s="266"/>
    </row>
    <row r="1106" spans="1:48" x14ac:dyDescent="0.3">
      <c r="A1106" s="52"/>
      <c r="B1106" s="54"/>
      <c r="C1106" s="53"/>
      <c r="D1106" s="53"/>
      <c r="E1106" s="53"/>
      <c r="F1106" s="57"/>
      <c r="G1106" s="57"/>
      <c r="H1106" s="52"/>
      <c r="I1106" s="53"/>
      <c r="J1106" s="53"/>
      <c r="K1106" s="95"/>
      <c r="L1106" s="52"/>
      <c r="M1106" s="52"/>
      <c r="N1106" s="54"/>
      <c r="O1106" s="254" t="str" cm="1">
        <f t="array" ref="O1106">IF(A1106="","",INDEX(근로조건!$A$5:$Y$1048576,MATCH(A1106,근로조건!$A$5:$A$1048576,0)+0,15))</f>
        <v/>
      </c>
      <c r="P1106" s="255" t="str" cm="1">
        <f t="array" ref="P1106">IF(A1106="","",INDEX(근로조건!$A$5:$Y$1048576,MATCH(A1106,근로조건!$A$5:$A$1048576,0)+0,16))</f>
        <v/>
      </c>
      <c r="Q1106" s="256" t="str" cm="1">
        <f t="array" ref="Q1106">IF(A1106="","",INDEX(근로조건!$A$5:$ZZ$1048576,MATCH(A1106,근로조건!$A$5:$A$1048576,0)+0,21))</f>
        <v/>
      </c>
      <c r="R1106" s="61"/>
      <c r="S1106" s="61"/>
      <c r="T1106" s="61"/>
      <c r="U1106" s="61"/>
      <c r="V1106" s="61"/>
      <c r="W1106" s="61"/>
      <c r="X1106" s="61"/>
      <c r="Y1106" s="61"/>
      <c r="Z1106" s="260" t="str">
        <f t="shared" si="54"/>
        <v/>
      </c>
      <c r="AA1106" s="260" t="str">
        <f t="shared" si="55"/>
        <v/>
      </c>
      <c r="AB1106" s="260" t="str" cm="1">
        <f t="array" ref="AB1106">IFERROR(IF(A1106="","",INDEX(근로조건!$A$5:$Z$1048576,MATCH(A1106,근로조건!$A$5:$A$1048576,0)+0,17)-INDEX(근로조건!$A$5:$Z$1048576,MATCH(A1106,근로조건!$A$5:$A$1048576,0)+0,11))*B1106,"")</f>
        <v/>
      </c>
      <c r="AC1106" s="260" t="str">
        <f t="shared" si="56"/>
        <v/>
      </c>
      <c r="AD1106" s="260" t="str" cm="1">
        <f t="array" ref="AD1106">IFERROR(IF(A1106="","",INDEX(근로조건!$A$5:$L$1048576,MATCH(A1106,근로조건!$A$5:$A$1048576,0)+0,12))*B1106,"")</f>
        <v/>
      </c>
      <c r="AE1106" s="261" t="str" cm="1">
        <f t="array" ref="AE1106">IF(A1106="","",INDEX(근로조건!$A$5:$AF$1048576,MATCH(A1106,근로조건!$A$5:$A$1048576,0)+0,13))</f>
        <v/>
      </c>
      <c r="AF1106" s="262" t="str" cm="1">
        <f t="array" ref="AF1106">IF(A1106="","",INDEX(근로조건!$A$5:$AF$1048576,MATCH(A1106,근로조건!$A$5:$A$1048576,0)+0,14))</f>
        <v/>
      </c>
      <c r="AG1106" s="261" t="str" cm="1">
        <f t="array" ref="AG1106">IF(A1106="","",INDEX(근로조건!$A$5:$AF$1048576,MATCH(A1106,근로조건!$A$5:$A$1048576,0)+0,11))</f>
        <v/>
      </c>
      <c r="AH1106" s="261" t="str" cm="1">
        <f t="array" ref="AH1106">IF(A1106="","",INDEX(근로조건!$A$5:$AF$1048576,MATCH(A1106,근로조건!$A$5:$A$1048576,0)+0,19))</f>
        <v/>
      </c>
      <c r="AI1106" s="262" t="str" cm="1">
        <f t="array" ref="AI1106">IF(A1106="","",INDEX(근로조건!$A$5:$AF$1048576,MATCH(A1106,근로조건!$A$5:$A$1048576,0)+0,17))</f>
        <v/>
      </c>
      <c r="AJ1106" s="253"/>
      <c r="AK1106" s="253"/>
      <c r="AL1106" s="253" t="str" cm="1">
        <f t="array" ref="AL1106">IF(A1106="","",INDEX(근로조건!$A$5:$AF$1048576,MATCH(A1106,근로조건!$A$5:$A$1048576,0)+0,20))</f>
        <v/>
      </c>
      <c r="AM1106" s="253"/>
      <c r="AN1106" s="253"/>
      <c r="AO1106" s="253"/>
      <c r="AP1106" s="260"/>
      <c r="AQ1106" s="123"/>
      <c r="AR1106" s="166"/>
      <c r="AS1106" s="267"/>
      <c r="AT1106" s="266"/>
      <c r="AU1106" s="266"/>
      <c r="AV1106" s="266"/>
    </row>
    <row r="1107" spans="1:48" x14ac:dyDescent="0.3">
      <c r="A1107" s="52"/>
      <c r="B1107" s="54"/>
      <c r="C1107" s="53"/>
      <c r="D1107" s="53"/>
      <c r="E1107" s="53"/>
      <c r="F1107" s="57"/>
      <c r="G1107" s="57"/>
      <c r="H1107" s="52"/>
      <c r="I1107" s="53"/>
      <c r="J1107" s="53"/>
      <c r="K1107" s="95"/>
      <c r="L1107" s="52"/>
      <c r="M1107" s="52"/>
      <c r="N1107" s="54"/>
      <c r="O1107" s="254" t="str" cm="1">
        <f t="array" ref="O1107">IF(A1107="","",INDEX(근로조건!$A$5:$Y$1048576,MATCH(A1107,근로조건!$A$5:$A$1048576,0)+0,15))</f>
        <v/>
      </c>
      <c r="P1107" s="255" t="str" cm="1">
        <f t="array" ref="P1107">IF(A1107="","",INDEX(근로조건!$A$5:$Y$1048576,MATCH(A1107,근로조건!$A$5:$A$1048576,0)+0,16))</f>
        <v/>
      </c>
      <c r="Q1107" s="256" t="str" cm="1">
        <f t="array" ref="Q1107">IF(A1107="","",INDEX(근로조건!$A$5:$ZZ$1048576,MATCH(A1107,근로조건!$A$5:$A$1048576,0)+0,21))</f>
        <v/>
      </c>
      <c r="R1107" s="61"/>
      <c r="S1107" s="61"/>
      <c r="T1107" s="61"/>
      <c r="U1107" s="61"/>
      <c r="V1107" s="61"/>
      <c r="W1107" s="61"/>
      <c r="X1107" s="61"/>
      <c r="Y1107" s="61"/>
      <c r="Z1107" s="260" t="str">
        <f t="shared" si="54"/>
        <v/>
      </c>
      <c r="AA1107" s="260" t="str">
        <f t="shared" si="55"/>
        <v/>
      </c>
      <c r="AB1107" s="260" t="str" cm="1">
        <f t="array" ref="AB1107">IFERROR(IF(A1107="","",INDEX(근로조건!$A$5:$Z$1048576,MATCH(A1107,근로조건!$A$5:$A$1048576,0)+0,17)-INDEX(근로조건!$A$5:$Z$1048576,MATCH(A1107,근로조건!$A$5:$A$1048576,0)+0,11))*B1107,"")</f>
        <v/>
      </c>
      <c r="AC1107" s="260" t="str">
        <f t="shared" si="56"/>
        <v/>
      </c>
      <c r="AD1107" s="260" t="str" cm="1">
        <f t="array" ref="AD1107">IFERROR(IF(A1107="","",INDEX(근로조건!$A$5:$L$1048576,MATCH(A1107,근로조건!$A$5:$A$1048576,0)+0,12))*B1107,"")</f>
        <v/>
      </c>
      <c r="AE1107" s="261" t="str" cm="1">
        <f t="array" ref="AE1107">IF(A1107="","",INDEX(근로조건!$A$5:$AF$1048576,MATCH(A1107,근로조건!$A$5:$A$1048576,0)+0,13))</f>
        <v/>
      </c>
      <c r="AF1107" s="262" t="str" cm="1">
        <f t="array" ref="AF1107">IF(A1107="","",INDEX(근로조건!$A$5:$AF$1048576,MATCH(A1107,근로조건!$A$5:$A$1048576,0)+0,14))</f>
        <v/>
      </c>
      <c r="AG1107" s="261" t="str" cm="1">
        <f t="array" ref="AG1107">IF(A1107="","",INDEX(근로조건!$A$5:$AF$1048576,MATCH(A1107,근로조건!$A$5:$A$1048576,0)+0,11))</f>
        <v/>
      </c>
      <c r="AH1107" s="261" t="str" cm="1">
        <f t="array" ref="AH1107">IF(A1107="","",INDEX(근로조건!$A$5:$AF$1048576,MATCH(A1107,근로조건!$A$5:$A$1048576,0)+0,19))</f>
        <v/>
      </c>
      <c r="AI1107" s="262" t="str" cm="1">
        <f t="array" ref="AI1107">IF(A1107="","",INDEX(근로조건!$A$5:$AF$1048576,MATCH(A1107,근로조건!$A$5:$A$1048576,0)+0,17))</f>
        <v/>
      </c>
      <c r="AJ1107" s="253"/>
      <c r="AK1107" s="253"/>
      <c r="AL1107" s="253" t="str" cm="1">
        <f t="array" ref="AL1107">IF(A1107="","",INDEX(근로조건!$A$5:$AF$1048576,MATCH(A1107,근로조건!$A$5:$A$1048576,0)+0,20))</f>
        <v/>
      </c>
      <c r="AM1107" s="253"/>
      <c r="AN1107" s="253"/>
      <c r="AO1107" s="253"/>
      <c r="AP1107" s="260"/>
      <c r="AQ1107" s="123"/>
      <c r="AR1107" s="166"/>
      <c r="AS1107" s="267"/>
      <c r="AT1107" s="266"/>
      <c r="AU1107" s="266"/>
      <c r="AV1107" s="266"/>
    </row>
    <row r="1108" spans="1:48" x14ac:dyDescent="0.3">
      <c r="A1108" s="52"/>
      <c r="B1108" s="54"/>
      <c r="C1108" s="53"/>
      <c r="D1108" s="53"/>
      <c r="E1108" s="53"/>
      <c r="F1108" s="57"/>
      <c r="G1108" s="57"/>
      <c r="H1108" s="52"/>
      <c r="I1108" s="53"/>
      <c r="J1108" s="53"/>
      <c r="K1108" s="95"/>
      <c r="L1108" s="52"/>
      <c r="M1108" s="52"/>
      <c r="N1108" s="54"/>
      <c r="O1108" s="254" t="str" cm="1">
        <f t="array" ref="O1108">IF(A1108="","",INDEX(근로조건!$A$5:$Y$1048576,MATCH(A1108,근로조건!$A$5:$A$1048576,0)+0,15))</f>
        <v/>
      </c>
      <c r="P1108" s="255" t="str" cm="1">
        <f t="array" ref="P1108">IF(A1108="","",INDEX(근로조건!$A$5:$Y$1048576,MATCH(A1108,근로조건!$A$5:$A$1048576,0)+0,16))</f>
        <v/>
      </c>
      <c r="Q1108" s="256" t="str" cm="1">
        <f t="array" ref="Q1108">IF(A1108="","",INDEX(근로조건!$A$5:$ZZ$1048576,MATCH(A1108,근로조건!$A$5:$A$1048576,0)+0,21))</f>
        <v/>
      </c>
      <c r="R1108" s="61"/>
      <c r="S1108" s="61"/>
      <c r="T1108" s="61"/>
      <c r="U1108" s="61"/>
      <c r="V1108" s="61"/>
      <c r="W1108" s="61"/>
      <c r="X1108" s="61"/>
      <c r="Y1108" s="61"/>
      <c r="Z1108" s="260" t="str">
        <f t="shared" si="54"/>
        <v/>
      </c>
      <c r="AA1108" s="260" t="str">
        <f t="shared" si="55"/>
        <v/>
      </c>
      <c r="AB1108" s="260" t="str" cm="1">
        <f t="array" ref="AB1108">IFERROR(IF(A1108="","",INDEX(근로조건!$A$5:$Z$1048576,MATCH(A1108,근로조건!$A$5:$A$1048576,0)+0,17)-INDEX(근로조건!$A$5:$Z$1048576,MATCH(A1108,근로조건!$A$5:$A$1048576,0)+0,11))*B1108,"")</f>
        <v/>
      </c>
      <c r="AC1108" s="260" t="str">
        <f t="shared" si="56"/>
        <v/>
      </c>
      <c r="AD1108" s="260" t="str" cm="1">
        <f t="array" ref="AD1108">IFERROR(IF(A1108="","",INDEX(근로조건!$A$5:$L$1048576,MATCH(A1108,근로조건!$A$5:$A$1048576,0)+0,12))*B1108,"")</f>
        <v/>
      </c>
      <c r="AE1108" s="261" t="str" cm="1">
        <f t="array" ref="AE1108">IF(A1108="","",INDEX(근로조건!$A$5:$AF$1048576,MATCH(A1108,근로조건!$A$5:$A$1048576,0)+0,13))</f>
        <v/>
      </c>
      <c r="AF1108" s="262" t="str" cm="1">
        <f t="array" ref="AF1108">IF(A1108="","",INDEX(근로조건!$A$5:$AF$1048576,MATCH(A1108,근로조건!$A$5:$A$1048576,0)+0,14))</f>
        <v/>
      </c>
      <c r="AG1108" s="261" t="str" cm="1">
        <f t="array" ref="AG1108">IF(A1108="","",INDEX(근로조건!$A$5:$AF$1048576,MATCH(A1108,근로조건!$A$5:$A$1048576,0)+0,11))</f>
        <v/>
      </c>
      <c r="AH1108" s="261" t="str" cm="1">
        <f t="array" ref="AH1108">IF(A1108="","",INDEX(근로조건!$A$5:$AF$1048576,MATCH(A1108,근로조건!$A$5:$A$1048576,0)+0,19))</f>
        <v/>
      </c>
      <c r="AI1108" s="262" t="str" cm="1">
        <f t="array" ref="AI1108">IF(A1108="","",INDEX(근로조건!$A$5:$AF$1048576,MATCH(A1108,근로조건!$A$5:$A$1048576,0)+0,17))</f>
        <v/>
      </c>
      <c r="AJ1108" s="253"/>
      <c r="AK1108" s="253"/>
      <c r="AL1108" s="253" t="str" cm="1">
        <f t="array" ref="AL1108">IF(A1108="","",INDEX(근로조건!$A$5:$AF$1048576,MATCH(A1108,근로조건!$A$5:$A$1048576,0)+0,20))</f>
        <v/>
      </c>
      <c r="AM1108" s="253"/>
      <c r="AN1108" s="253"/>
      <c r="AO1108" s="253"/>
      <c r="AP1108" s="260"/>
      <c r="AQ1108" s="123"/>
      <c r="AR1108" s="166"/>
      <c r="AS1108" s="267"/>
      <c r="AT1108" s="266"/>
      <c r="AU1108" s="266"/>
      <c r="AV1108" s="266"/>
    </row>
    <row r="1109" spans="1:48" x14ac:dyDescent="0.3">
      <c r="A1109" s="52"/>
      <c r="B1109" s="54"/>
      <c r="C1109" s="53"/>
      <c r="D1109" s="53"/>
      <c r="E1109" s="53"/>
      <c r="F1109" s="57"/>
      <c r="G1109" s="57"/>
      <c r="H1109" s="52"/>
      <c r="I1109" s="53"/>
      <c r="J1109" s="53"/>
      <c r="K1109" s="95"/>
      <c r="L1109" s="52"/>
      <c r="M1109" s="52"/>
      <c r="N1109" s="54"/>
      <c r="O1109" s="254" t="str" cm="1">
        <f t="array" ref="O1109">IF(A1109="","",INDEX(근로조건!$A$5:$Y$1048576,MATCH(A1109,근로조건!$A$5:$A$1048576,0)+0,15))</f>
        <v/>
      </c>
      <c r="P1109" s="255" t="str" cm="1">
        <f t="array" ref="P1109">IF(A1109="","",INDEX(근로조건!$A$5:$Y$1048576,MATCH(A1109,근로조건!$A$5:$A$1048576,0)+0,16))</f>
        <v/>
      </c>
      <c r="Q1109" s="256" t="str" cm="1">
        <f t="array" ref="Q1109">IF(A1109="","",INDEX(근로조건!$A$5:$ZZ$1048576,MATCH(A1109,근로조건!$A$5:$A$1048576,0)+0,21))</f>
        <v/>
      </c>
      <c r="R1109" s="61"/>
      <c r="S1109" s="61"/>
      <c r="T1109" s="61"/>
      <c r="U1109" s="61"/>
      <c r="V1109" s="61"/>
      <c r="W1109" s="61"/>
      <c r="X1109" s="61"/>
      <c r="Y1109" s="61"/>
      <c r="Z1109" s="260" t="str">
        <f t="shared" si="54"/>
        <v/>
      </c>
      <c r="AA1109" s="260" t="str">
        <f t="shared" si="55"/>
        <v/>
      </c>
      <c r="AB1109" s="260" t="str" cm="1">
        <f t="array" ref="AB1109">IFERROR(IF(A1109="","",INDEX(근로조건!$A$5:$Z$1048576,MATCH(A1109,근로조건!$A$5:$A$1048576,0)+0,17)-INDEX(근로조건!$A$5:$Z$1048576,MATCH(A1109,근로조건!$A$5:$A$1048576,0)+0,11))*B1109,"")</f>
        <v/>
      </c>
      <c r="AC1109" s="260" t="str">
        <f t="shared" si="56"/>
        <v/>
      </c>
      <c r="AD1109" s="260" t="str" cm="1">
        <f t="array" ref="AD1109">IFERROR(IF(A1109="","",INDEX(근로조건!$A$5:$L$1048576,MATCH(A1109,근로조건!$A$5:$A$1048576,0)+0,12))*B1109,"")</f>
        <v/>
      </c>
      <c r="AE1109" s="261" t="str" cm="1">
        <f t="array" ref="AE1109">IF(A1109="","",INDEX(근로조건!$A$5:$AF$1048576,MATCH(A1109,근로조건!$A$5:$A$1048576,0)+0,13))</f>
        <v/>
      </c>
      <c r="AF1109" s="262" t="str" cm="1">
        <f t="array" ref="AF1109">IF(A1109="","",INDEX(근로조건!$A$5:$AF$1048576,MATCH(A1109,근로조건!$A$5:$A$1048576,0)+0,14))</f>
        <v/>
      </c>
      <c r="AG1109" s="261" t="str" cm="1">
        <f t="array" ref="AG1109">IF(A1109="","",INDEX(근로조건!$A$5:$AF$1048576,MATCH(A1109,근로조건!$A$5:$A$1048576,0)+0,11))</f>
        <v/>
      </c>
      <c r="AH1109" s="261" t="str" cm="1">
        <f t="array" ref="AH1109">IF(A1109="","",INDEX(근로조건!$A$5:$AF$1048576,MATCH(A1109,근로조건!$A$5:$A$1048576,0)+0,19))</f>
        <v/>
      </c>
      <c r="AI1109" s="262" t="str" cm="1">
        <f t="array" ref="AI1109">IF(A1109="","",INDEX(근로조건!$A$5:$AF$1048576,MATCH(A1109,근로조건!$A$5:$A$1048576,0)+0,17))</f>
        <v/>
      </c>
      <c r="AJ1109" s="253"/>
      <c r="AK1109" s="253"/>
      <c r="AL1109" s="253" t="str" cm="1">
        <f t="array" ref="AL1109">IF(A1109="","",INDEX(근로조건!$A$5:$AF$1048576,MATCH(A1109,근로조건!$A$5:$A$1048576,0)+0,20))</f>
        <v/>
      </c>
      <c r="AM1109" s="253"/>
      <c r="AN1109" s="253"/>
      <c r="AO1109" s="253"/>
      <c r="AP1109" s="260"/>
      <c r="AQ1109" s="123"/>
      <c r="AR1109" s="166"/>
      <c r="AS1109" s="267"/>
      <c r="AT1109" s="266"/>
      <c r="AU1109" s="266"/>
      <c r="AV1109" s="266"/>
    </row>
    <row r="1110" spans="1:48" x14ac:dyDescent="0.3">
      <c r="A1110" s="52"/>
      <c r="B1110" s="54"/>
      <c r="C1110" s="53"/>
      <c r="D1110" s="53"/>
      <c r="E1110" s="53"/>
      <c r="F1110" s="57"/>
      <c r="G1110" s="57"/>
      <c r="H1110" s="52"/>
      <c r="I1110" s="53"/>
      <c r="J1110" s="53"/>
      <c r="K1110" s="95"/>
      <c r="L1110" s="52"/>
      <c r="M1110" s="52"/>
      <c r="N1110" s="54"/>
      <c r="O1110" s="254" t="str" cm="1">
        <f t="array" ref="O1110">IF(A1110="","",INDEX(근로조건!$A$5:$Y$1048576,MATCH(A1110,근로조건!$A$5:$A$1048576,0)+0,15))</f>
        <v/>
      </c>
      <c r="P1110" s="255" t="str" cm="1">
        <f t="array" ref="P1110">IF(A1110="","",INDEX(근로조건!$A$5:$Y$1048576,MATCH(A1110,근로조건!$A$5:$A$1048576,0)+0,16))</f>
        <v/>
      </c>
      <c r="Q1110" s="256" t="str" cm="1">
        <f t="array" ref="Q1110">IF(A1110="","",INDEX(근로조건!$A$5:$ZZ$1048576,MATCH(A1110,근로조건!$A$5:$A$1048576,0)+0,21))</f>
        <v/>
      </c>
      <c r="R1110" s="61"/>
      <c r="S1110" s="61"/>
      <c r="T1110" s="61"/>
      <c r="U1110" s="61"/>
      <c r="V1110" s="61"/>
      <c r="W1110" s="61"/>
      <c r="X1110" s="61"/>
      <c r="Y1110" s="61"/>
      <c r="Z1110" s="260" t="str">
        <f t="shared" si="54"/>
        <v/>
      </c>
      <c r="AA1110" s="260" t="str">
        <f t="shared" si="55"/>
        <v/>
      </c>
      <c r="AB1110" s="260" t="str" cm="1">
        <f t="array" ref="AB1110">IFERROR(IF(A1110="","",INDEX(근로조건!$A$5:$Z$1048576,MATCH(A1110,근로조건!$A$5:$A$1048576,0)+0,17)-INDEX(근로조건!$A$5:$Z$1048576,MATCH(A1110,근로조건!$A$5:$A$1048576,0)+0,11))*B1110,"")</f>
        <v/>
      </c>
      <c r="AC1110" s="260" t="str">
        <f t="shared" si="56"/>
        <v/>
      </c>
      <c r="AD1110" s="260" t="str" cm="1">
        <f t="array" ref="AD1110">IFERROR(IF(A1110="","",INDEX(근로조건!$A$5:$L$1048576,MATCH(A1110,근로조건!$A$5:$A$1048576,0)+0,12))*B1110,"")</f>
        <v/>
      </c>
      <c r="AE1110" s="261" t="str" cm="1">
        <f t="array" ref="AE1110">IF(A1110="","",INDEX(근로조건!$A$5:$AF$1048576,MATCH(A1110,근로조건!$A$5:$A$1048576,0)+0,13))</f>
        <v/>
      </c>
      <c r="AF1110" s="262" t="str" cm="1">
        <f t="array" ref="AF1110">IF(A1110="","",INDEX(근로조건!$A$5:$AF$1048576,MATCH(A1110,근로조건!$A$5:$A$1048576,0)+0,14))</f>
        <v/>
      </c>
      <c r="AG1110" s="261" t="str" cm="1">
        <f t="array" ref="AG1110">IF(A1110="","",INDEX(근로조건!$A$5:$AF$1048576,MATCH(A1110,근로조건!$A$5:$A$1048576,0)+0,11))</f>
        <v/>
      </c>
      <c r="AH1110" s="261" t="str" cm="1">
        <f t="array" ref="AH1110">IF(A1110="","",INDEX(근로조건!$A$5:$AF$1048576,MATCH(A1110,근로조건!$A$5:$A$1048576,0)+0,19))</f>
        <v/>
      </c>
      <c r="AI1110" s="262" t="str" cm="1">
        <f t="array" ref="AI1110">IF(A1110="","",INDEX(근로조건!$A$5:$AF$1048576,MATCH(A1110,근로조건!$A$5:$A$1048576,0)+0,17))</f>
        <v/>
      </c>
      <c r="AJ1110" s="253"/>
      <c r="AK1110" s="253"/>
      <c r="AL1110" s="253" t="str" cm="1">
        <f t="array" ref="AL1110">IF(A1110="","",INDEX(근로조건!$A$5:$AF$1048576,MATCH(A1110,근로조건!$A$5:$A$1048576,0)+0,20))</f>
        <v/>
      </c>
      <c r="AM1110" s="253"/>
      <c r="AN1110" s="253"/>
      <c r="AO1110" s="253"/>
      <c r="AP1110" s="260"/>
      <c r="AQ1110" s="123"/>
      <c r="AR1110" s="166"/>
      <c r="AS1110" s="267"/>
      <c r="AT1110" s="266"/>
      <c r="AU1110" s="266"/>
      <c r="AV1110" s="266"/>
    </row>
    <row r="1111" spans="1:48" x14ac:dyDescent="0.3">
      <c r="A1111" s="52"/>
      <c r="B1111" s="54"/>
      <c r="C1111" s="53"/>
      <c r="D1111" s="53"/>
      <c r="E1111" s="53"/>
      <c r="F1111" s="57"/>
      <c r="G1111" s="57"/>
      <c r="H1111" s="52"/>
      <c r="I1111" s="53"/>
      <c r="J1111" s="53"/>
      <c r="K1111" s="95"/>
      <c r="L1111" s="52"/>
      <c r="M1111" s="52"/>
      <c r="N1111" s="54"/>
      <c r="O1111" s="254" t="str" cm="1">
        <f t="array" ref="O1111">IF(A1111="","",INDEX(근로조건!$A$5:$Y$1048576,MATCH(A1111,근로조건!$A$5:$A$1048576,0)+0,15))</f>
        <v/>
      </c>
      <c r="P1111" s="255" t="str" cm="1">
        <f t="array" ref="P1111">IF(A1111="","",INDEX(근로조건!$A$5:$Y$1048576,MATCH(A1111,근로조건!$A$5:$A$1048576,0)+0,16))</f>
        <v/>
      </c>
      <c r="Q1111" s="256" t="str" cm="1">
        <f t="array" ref="Q1111">IF(A1111="","",INDEX(근로조건!$A$5:$ZZ$1048576,MATCH(A1111,근로조건!$A$5:$A$1048576,0)+0,21))</f>
        <v/>
      </c>
      <c r="R1111" s="61"/>
      <c r="S1111" s="61"/>
      <c r="T1111" s="61"/>
      <c r="U1111" s="61"/>
      <c r="V1111" s="61"/>
      <c r="W1111" s="61"/>
      <c r="X1111" s="61"/>
      <c r="Y1111" s="61"/>
      <c r="Z1111" s="260" t="str">
        <f t="shared" si="54"/>
        <v/>
      </c>
      <c r="AA1111" s="260" t="str">
        <f t="shared" si="55"/>
        <v/>
      </c>
      <c r="AB1111" s="260" t="str" cm="1">
        <f t="array" ref="AB1111">IFERROR(IF(A1111="","",INDEX(근로조건!$A$5:$Z$1048576,MATCH(A1111,근로조건!$A$5:$A$1048576,0)+0,17)-INDEX(근로조건!$A$5:$Z$1048576,MATCH(A1111,근로조건!$A$5:$A$1048576,0)+0,11))*B1111,"")</f>
        <v/>
      </c>
      <c r="AC1111" s="260" t="str">
        <f t="shared" si="56"/>
        <v/>
      </c>
      <c r="AD1111" s="260" t="str" cm="1">
        <f t="array" ref="AD1111">IFERROR(IF(A1111="","",INDEX(근로조건!$A$5:$L$1048576,MATCH(A1111,근로조건!$A$5:$A$1048576,0)+0,12))*B1111,"")</f>
        <v/>
      </c>
      <c r="AE1111" s="261" t="str" cm="1">
        <f t="array" ref="AE1111">IF(A1111="","",INDEX(근로조건!$A$5:$AF$1048576,MATCH(A1111,근로조건!$A$5:$A$1048576,0)+0,13))</f>
        <v/>
      </c>
      <c r="AF1111" s="262" t="str" cm="1">
        <f t="array" ref="AF1111">IF(A1111="","",INDEX(근로조건!$A$5:$AF$1048576,MATCH(A1111,근로조건!$A$5:$A$1048576,0)+0,14))</f>
        <v/>
      </c>
      <c r="AG1111" s="261" t="str" cm="1">
        <f t="array" ref="AG1111">IF(A1111="","",INDEX(근로조건!$A$5:$AF$1048576,MATCH(A1111,근로조건!$A$5:$A$1048576,0)+0,11))</f>
        <v/>
      </c>
      <c r="AH1111" s="261" t="str" cm="1">
        <f t="array" ref="AH1111">IF(A1111="","",INDEX(근로조건!$A$5:$AF$1048576,MATCH(A1111,근로조건!$A$5:$A$1048576,0)+0,19))</f>
        <v/>
      </c>
      <c r="AI1111" s="262" t="str" cm="1">
        <f t="array" ref="AI1111">IF(A1111="","",INDEX(근로조건!$A$5:$AF$1048576,MATCH(A1111,근로조건!$A$5:$A$1048576,0)+0,17))</f>
        <v/>
      </c>
      <c r="AJ1111" s="253"/>
      <c r="AK1111" s="253"/>
      <c r="AL1111" s="253" t="str" cm="1">
        <f t="array" ref="AL1111">IF(A1111="","",INDEX(근로조건!$A$5:$AF$1048576,MATCH(A1111,근로조건!$A$5:$A$1048576,0)+0,20))</f>
        <v/>
      </c>
      <c r="AM1111" s="253"/>
      <c r="AN1111" s="253"/>
      <c r="AO1111" s="253"/>
      <c r="AP1111" s="260"/>
      <c r="AQ1111" s="123"/>
      <c r="AR1111" s="166"/>
      <c r="AS1111" s="267"/>
      <c r="AT1111" s="266"/>
      <c r="AU1111" s="266"/>
      <c r="AV1111" s="266"/>
    </row>
    <row r="1112" spans="1:48" x14ac:dyDescent="0.3">
      <c r="A1112" s="52"/>
      <c r="B1112" s="54"/>
      <c r="C1112" s="53"/>
      <c r="D1112" s="53"/>
      <c r="E1112" s="53"/>
      <c r="F1112" s="57"/>
      <c r="G1112" s="57"/>
      <c r="H1112" s="52"/>
      <c r="I1112" s="53"/>
      <c r="J1112" s="53"/>
      <c r="K1112" s="95"/>
      <c r="L1112" s="52"/>
      <c r="M1112" s="52"/>
      <c r="N1112" s="54"/>
      <c r="O1112" s="254" t="str" cm="1">
        <f t="array" ref="O1112">IF(A1112="","",INDEX(근로조건!$A$5:$Y$1048576,MATCH(A1112,근로조건!$A$5:$A$1048576,0)+0,15))</f>
        <v/>
      </c>
      <c r="P1112" s="255" t="str" cm="1">
        <f t="array" ref="P1112">IF(A1112="","",INDEX(근로조건!$A$5:$Y$1048576,MATCH(A1112,근로조건!$A$5:$A$1048576,0)+0,16))</f>
        <v/>
      </c>
      <c r="Q1112" s="256" t="str" cm="1">
        <f t="array" ref="Q1112">IF(A1112="","",INDEX(근로조건!$A$5:$ZZ$1048576,MATCH(A1112,근로조건!$A$5:$A$1048576,0)+0,21))</f>
        <v/>
      </c>
      <c r="R1112" s="61"/>
      <c r="S1112" s="61"/>
      <c r="T1112" s="61"/>
      <c r="U1112" s="61"/>
      <c r="V1112" s="61"/>
      <c r="W1112" s="61"/>
      <c r="X1112" s="61"/>
      <c r="Y1112" s="61"/>
      <c r="Z1112" s="260" t="str">
        <f t="shared" si="54"/>
        <v/>
      </c>
      <c r="AA1112" s="260" t="str">
        <f t="shared" si="55"/>
        <v/>
      </c>
      <c r="AB1112" s="260" t="str" cm="1">
        <f t="array" ref="AB1112">IFERROR(IF(A1112="","",INDEX(근로조건!$A$5:$Z$1048576,MATCH(A1112,근로조건!$A$5:$A$1048576,0)+0,17)-INDEX(근로조건!$A$5:$Z$1048576,MATCH(A1112,근로조건!$A$5:$A$1048576,0)+0,11))*B1112,"")</f>
        <v/>
      </c>
      <c r="AC1112" s="260" t="str">
        <f t="shared" si="56"/>
        <v/>
      </c>
      <c r="AD1112" s="260" t="str" cm="1">
        <f t="array" ref="AD1112">IFERROR(IF(A1112="","",INDEX(근로조건!$A$5:$L$1048576,MATCH(A1112,근로조건!$A$5:$A$1048576,0)+0,12))*B1112,"")</f>
        <v/>
      </c>
      <c r="AE1112" s="261" t="str" cm="1">
        <f t="array" ref="AE1112">IF(A1112="","",INDEX(근로조건!$A$5:$AF$1048576,MATCH(A1112,근로조건!$A$5:$A$1048576,0)+0,13))</f>
        <v/>
      </c>
      <c r="AF1112" s="262" t="str" cm="1">
        <f t="array" ref="AF1112">IF(A1112="","",INDEX(근로조건!$A$5:$AF$1048576,MATCH(A1112,근로조건!$A$5:$A$1048576,0)+0,14))</f>
        <v/>
      </c>
      <c r="AG1112" s="261" t="str" cm="1">
        <f t="array" ref="AG1112">IF(A1112="","",INDEX(근로조건!$A$5:$AF$1048576,MATCH(A1112,근로조건!$A$5:$A$1048576,0)+0,11))</f>
        <v/>
      </c>
      <c r="AH1112" s="261" t="str" cm="1">
        <f t="array" ref="AH1112">IF(A1112="","",INDEX(근로조건!$A$5:$AF$1048576,MATCH(A1112,근로조건!$A$5:$A$1048576,0)+0,19))</f>
        <v/>
      </c>
      <c r="AI1112" s="262" t="str" cm="1">
        <f t="array" ref="AI1112">IF(A1112="","",INDEX(근로조건!$A$5:$AF$1048576,MATCH(A1112,근로조건!$A$5:$A$1048576,0)+0,17))</f>
        <v/>
      </c>
      <c r="AJ1112" s="253"/>
      <c r="AK1112" s="253"/>
      <c r="AL1112" s="253" t="str" cm="1">
        <f t="array" ref="AL1112">IF(A1112="","",INDEX(근로조건!$A$5:$AF$1048576,MATCH(A1112,근로조건!$A$5:$A$1048576,0)+0,20))</f>
        <v/>
      </c>
      <c r="AM1112" s="253"/>
      <c r="AN1112" s="253"/>
      <c r="AO1112" s="253"/>
      <c r="AP1112" s="260"/>
      <c r="AQ1112" s="123"/>
      <c r="AR1112" s="166"/>
      <c r="AS1112" s="267"/>
      <c r="AT1112" s="266"/>
      <c r="AU1112" s="266"/>
      <c r="AV1112" s="266"/>
    </row>
    <row r="1113" spans="1:48" x14ac:dyDescent="0.3">
      <c r="A1113" s="52"/>
      <c r="B1113" s="54"/>
      <c r="C1113" s="53"/>
      <c r="D1113" s="53"/>
      <c r="E1113" s="53"/>
      <c r="F1113" s="57"/>
      <c r="G1113" s="57"/>
      <c r="H1113" s="52"/>
      <c r="I1113" s="53"/>
      <c r="J1113" s="53"/>
      <c r="K1113" s="95"/>
      <c r="L1113" s="52"/>
      <c r="M1113" s="52"/>
      <c r="N1113" s="54"/>
      <c r="O1113" s="254" t="str" cm="1">
        <f t="array" ref="O1113">IF(A1113="","",INDEX(근로조건!$A$5:$Y$1048576,MATCH(A1113,근로조건!$A$5:$A$1048576,0)+0,15))</f>
        <v/>
      </c>
      <c r="P1113" s="255" t="str" cm="1">
        <f t="array" ref="P1113">IF(A1113="","",INDEX(근로조건!$A$5:$Y$1048576,MATCH(A1113,근로조건!$A$5:$A$1048576,0)+0,16))</f>
        <v/>
      </c>
      <c r="Q1113" s="256" t="str" cm="1">
        <f t="array" ref="Q1113">IF(A1113="","",INDEX(근로조건!$A$5:$ZZ$1048576,MATCH(A1113,근로조건!$A$5:$A$1048576,0)+0,21))</f>
        <v/>
      </c>
      <c r="R1113" s="61"/>
      <c r="S1113" s="61"/>
      <c r="T1113" s="61"/>
      <c r="U1113" s="61"/>
      <c r="V1113" s="61"/>
      <c r="W1113" s="61"/>
      <c r="X1113" s="61"/>
      <c r="Y1113" s="61"/>
      <c r="Z1113" s="260" t="str">
        <f t="shared" si="54"/>
        <v/>
      </c>
      <c r="AA1113" s="260" t="str">
        <f t="shared" si="55"/>
        <v/>
      </c>
      <c r="AB1113" s="260" t="str" cm="1">
        <f t="array" ref="AB1113">IFERROR(IF(A1113="","",INDEX(근로조건!$A$5:$Z$1048576,MATCH(A1113,근로조건!$A$5:$A$1048576,0)+0,17)-INDEX(근로조건!$A$5:$Z$1048576,MATCH(A1113,근로조건!$A$5:$A$1048576,0)+0,11))*B1113,"")</f>
        <v/>
      </c>
      <c r="AC1113" s="260" t="str">
        <f t="shared" si="56"/>
        <v/>
      </c>
      <c r="AD1113" s="260" t="str" cm="1">
        <f t="array" ref="AD1113">IFERROR(IF(A1113="","",INDEX(근로조건!$A$5:$L$1048576,MATCH(A1113,근로조건!$A$5:$A$1048576,0)+0,12))*B1113,"")</f>
        <v/>
      </c>
      <c r="AE1113" s="261" t="str" cm="1">
        <f t="array" ref="AE1113">IF(A1113="","",INDEX(근로조건!$A$5:$AF$1048576,MATCH(A1113,근로조건!$A$5:$A$1048576,0)+0,13))</f>
        <v/>
      </c>
      <c r="AF1113" s="262" t="str" cm="1">
        <f t="array" ref="AF1113">IF(A1113="","",INDEX(근로조건!$A$5:$AF$1048576,MATCH(A1113,근로조건!$A$5:$A$1048576,0)+0,14))</f>
        <v/>
      </c>
      <c r="AG1113" s="261" t="str" cm="1">
        <f t="array" ref="AG1113">IF(A1113="","",INDEX(근로조건!$A$5:$AF$1048576,MATCH(A1113,근로조건!$A$5:$A$1048576,0)+0,11))</f>
        <v/>
      </c>
      <c r="AH1113" s="261" t="str" cm="1">
        <f t="array" ref="AH1113">IF(A1113="","",INDEX(근로조건!$A$5:$AF$1048576,MATCH(A1113,근로조건!$A$5:$A$1048576,0)+0,19))</f>
        <v/>
      </c>
      <c r="AI1113" s="262" t="str" cm="1">
        <f t="array" ref="AI1113">IF(A1113="","",INDEX(근로조건!$A$5:$AF$1048576,MATCH(A1113,근로조건!$A$5:$A$1048576,0)+0,17))</f>
        <v/>
      </c>
      <c r="AJ1113" s="253"/>
      <c r="AK1113" s="253"/>
      <c r="AL1113" s="253" t="str" cm="1">
        <f t="array" ref="AL1113">IF(A1113="","",INDEX(근로조건!$A$5:$AF$1048576,MATCH(A1113,근로조건!$A$5:$A$1048576,0)+0,20))</f>
        <v/>
      </c>
      <c r="AM1113" s="253"/>
      <c r="AN1113" s="253"/>
      <c r="AO1113" s="253"/>
      <c r="AP1113" s="260"/>
      <c r="AQ1113" s="123"/>
      <c r="AR1113" s="166"/>
      <c r="AS1113" s="267"/>
      <c r="AT1113" s="266"/>
      <c r="AU1113" s="266"/>
      <c r="AV1113" s="266"/>
    </row>
    <row r="1114" spans="1:48" x14ac:dyDescent="0.3">
      <c r="A1114" s="52"/>
      <c r="B1114" s="54"/>
      <c r="C1114" s="53"/>
      <c r="D1114" s="53"/>
      <c r="E1114" s="53"/>
      <c r="F1114" s="57"/>
      <c r="G1114" s="57"/>
      <c r="H1114" s="52"/>
      <c r="I1114" s="53"/>
      <c r="J1114" s="53"/>
      <c r="K1114" s="95"/>
      <c r="L1114" s="52"/>
      <c r="M1114" s="52"/>
      <c r="N1114" s="54"/>
      <c r="O1114" s="254" t="str" cm="1">
        <f t="array" ref="O1114">IF(A1114="","",INDEX(근로조건!$A$5:$Y$1048576,MATCH(A1114,근로조건!$A$5:$A$1048576,0)+0,15))</f>
        <v/>
      </c>
      <c r="P1114" s="255" t="str" cm="1">
        <f t="array" ref="P1114">IF(A1114="","",INDEX(근로조건!$A$5:$Y$1048576,MATCH(A1114,근로조건!$A$5:$A$1048576,0)+0,16))</f>
        <v/>
      </c>
      <c r="Q1114" s="256" t="str" cm="1">
        <f t="array" ref="Q1114">IF(A1114="","",INDEX(근로조건!$A$5:$ZZ$1048576,MATCH(A1114,근로조건!$A$5:$A$1048576,0)+0,21))</f>
        <v/>
      </c>
      <c r="R1114" s="61"/>
      <c r="S1114" s="61"/>
      <c r="T1114" s="61"/>
      <c r="U1114" s="61"/>
      <c r="V1114" s="61"/>
      <c r="W1114" s="61"/>
      <c r="X1114" s="61"/>
      <c r="Y1114" s="61"/>
      <c r="Z1114" s="260" t="str">
        <f t="shared" si="54"/>
        <v/>
      </c>
      <c r="AA1114" s="260" t="str">
        <f t="shared" si="55"/>
        <v/>
      </c>
      <c r="AB1114" s="260" t="str" cm="1">
        <f t="array" ref="AB1114">IFERROR(IF(A1114="","",INDEX(근로조건!$A$5:$Z$1048576,MATCH(A1114,근로조건!$A$5:$A$1048576,0)+0,17)-INDEX(근로조건!$A$5:$Z$1048576,MATCH(A1114,근로조건!$A$5:$A$1048576,0)+0,11))*B1114,"")</f>
        <v/>
      </c>
      <c r="AC1114" s="260" t="str">
        <f t="shared" si="56"/>
        <v/>
      </c>
      <c r="AD1114" s="260" t="str" cm="1">
        <f t="array" ref="AD1114">IFERROR(IF(A1114="","",INDEX(근로조건!$A$5:$L$1048576,MATCH(A1114,근로조건!$A$5:$A$1048576,0)+0,12))*B1114,"")</f>
        <v/>
      </c>
      <c r="AE1114" s="261" t="str" cm="1">
        <f t="array" ref="AE1114">IF(A1114="","",INDEX(근로조건!$A$5:$AF$1048576,MATCH(A1114,근로조건!$A$5:$A$1048576,0)+0,13))</f>
        <v/>
      </c>
      <c r="AF1114" s="262" t="str" cm="1">
        <f t="array" ref="AF1114">IF(A1114="","",INDEX(근로조건!$A$5:$AF$1048576,MATCH(A1114,근로조건!$A$5:$A$1048576,0)+0,14))</f>
        <v/>
      </c>
      <c r="AG1114" s="261" t="str" cm="1">
        <f t="array" ref="AG1114">IF(A1114="","",INDEX(근로조건!$A$5:$AF$1048576,MATCH(A1114,근로조건!$A$5:$A$1048576,0)+0,11))</f>
        <v/>
      </c>
      <c r="AH1114" s="261" t="str" cm="1">
        <f t="array" ref="AH1114">IF(A1114="","",INDEX(근로조건!$A$5:$AF$1048576,MATCH(A1114,근로조건!$A$5:$A$1048576,0)+0,19))</f>
        <v/>
      </c>
      <c r="AI1114" s="262" t="str" cm="1">
        <f t="array" ref="AI1114">IF(A1114="","",INDEX(근로조건!$A$5:$AF$1048576,MATCH(A1114,근로조건!$A$5:$A$1048576,0)+0,17))</f>
        <v/>
      </c>
      <c r="AJ1114" s="253"/>
      <c r="AK1114" s="253"/>
      <c r="AL1114" s="253" t="str" cm="1">
        <f t="array" ref="AL1114">IF(A1114="","",INDEX(근로조건!$A$5:$AF$1048576,MATCH(A1114,근로조건!$A$5:$A$1048576,0)+0,20))</f>
        <v/>
      </c>
      <c r="AM1114" s="253"/>
      <c r="AN1114" s="253"/>
      <c r="AO1114" s="253"/>
      <c r="AP1114" s="260"/>
      <c r="AQ1114" s="123"/>
      <c r="AR1114" s="166"/>
      <c r="AS1114" s="267"/>
      <c r="AT1114" s="266"/>
      <c r="AU1114" s="266"/>
      <c r="AV1114" s="266"/>
    </row>
    <row r="1115" spans="1:48" x14ac:dyDescent="0.3">
      <c r="A1115" s="52"/>
      <c r="B1115" s="54"/>
      <c r="C1115" s="53"/>
      <c r="D1115" s="53"/>
      <c r="E1115" s="53"/>
      <c r="F1115" s="57"/>
      <c r="G1115" s="57"/>
      <c r="H1115" s="52"/>
      <c r="I1115" s="53"/>
      <c r="J1115" s="53"/>
      <c r="K1115" s="95"/>
      <c r="L1115" s="52"/>
      <c r="M1115" s="52"/>
      <c r="N1115" s="54"/>
      <c r="O1115" s="254" t="str" cm="1">
        <f t="array" ref="O1115">IF(A1115="","",INDEX(근로조건!$A$5:$Y$1048576,MATCH(A1115,근로조건!$A$5:$A$1048576,0)+0,15))</f>
        <v/>
      </c>
      <c r="P1115" s="255" t="str" cm="1">
        <f t="array" ref="P1115">IF(A1115="","",INDEX(근로조건!$A$5:$Y$1048576,MATCH(A1115,근로조건!$A$5:$A$1048576,0)+0,16))</f>
        <v/>
      </c>
      <c r="Q1115" s="256" t="str" cm="1">
        <f t="array" ref="Q1115">IF(A1115="","",INDEX(근로조건!$A$5:$ZZ$1048576,MATCH(A1115,근로조건!$A$5:$A$1048576,0)+0,21))</f>
        <v/>
      </c>
      <c r="R1115" s="61"/>
      <c r="S1115" s="61"/>
      <c r="T1115" s="61"/>
      <c r="U1115" s="61"/>
      <c r="V1115" s="61"/>
      <c r="W1115" s="61"/>
      <c r="X1115" s="61"/>
      <c r="Y1115" s="61"/>
      <c r="Z1115" s="260" t="str">
        <f t="shared" si="54"/>
        <v/>
      </c>
      <c r="AA1115" s="260" t="str">
        <f t="shared" si="55"/>
        <v/>
      </c>
      <c r="AB1115" s="260" t="str" cm="1">
        <f t="array" ref="AB1115">IFERROR(IF(A1115="","",INDEX(근로조건!$A$5:$Z$1048576,MATCH(A1115,근로조건!$A$5:$A$1048576,0)+0,17)-INDEX(근로조건!$A$5:$Z$1048576,MATCH(A1115,근로조건!$A$5:$A$1048576,0)+0,11))*B1115,"")</f>
        <v/>
      </c>
      <c r="AC1115" s="260" t="str">
        <f t="shared" si="56"/>
        <v/>
      </c>
      <c r="AD1115" s="260" t="str" cm="1">
        <f t="array" ref="AD1115">IFERROR(IF(A1115="","",INDEX(근로조건!$A$5:$L$1048576,MATCH(A1115,근로조건!$A$5:$A$1048576,0)+0,12))*B1115,"")</f>
        <v/>
      </c>
      <c r="AE1115" s="261" t="str" cm="1">
        <f t="array" ref="AE1115">IF(A1115="","",INDEX(근로조건!$A$5:$AF$1048576,MATCH(A1115,근로조건!$A$5:$A$1048576,0)+0,13))</f>
        <v/>
      </c>
      <c r="AF1115" s="262" t="str" cm="1">
        <f t="array" ref="AF1115">IF(A1115="","",INDEX(근로조건!$A$5:$AF$1048576,MATCH(A1115,근로조건!$A$5:$A$1048576,0)+0,14))</f>
        <v/>
      </c>
      <c r="AG1115" s="261" t="str" cm="1">
        <f t="array" ref="AG1115">IF(A1115="","",INDEX(근로조건!$A$5:$AF$1048576,MATCH(A1115,근로조건!$A$5:$A$1048576,0)+0,11))</f>
        <v/>
      </c>
      <c r="AH1115" s="261" t="str" cm="1">
        <f t="array" ref="AH1115">IF(A1115="","",INDEX(근로조건!$A$5:$AF$1048576,MATCH(A1115,근로조건!$A$5:$A$1048576,0)+0,19))</f>
        <v/>
      </c>
      <c r="AI1115" s="262" t="str" cm="1">
        <f t="array" ref="AI1115">IF(A1115="","",INDEX(근로조건!$A$5:$AF$1048576,MATCH(A1115,근로조건!$A$5:$A$1048576,0)+0,17))</f>
        <v/>
      </c>
      <c r="AJ1115" s="253"/>
      <c r="AK1115" s="253"/>
      <c r="AL1115" s="253" t="str" cm="1">
        <f t="array" ref="AL1115">IF(A1115="","",INDEX(근로조건!$A$5:$AF$1048576,MATCH(A1115,근로조건!$A$5:$A$1048576,0)+0,20))</f>
        <v/>
      </c>
      <c r="AM1115" s="253"/>
      <c r="AN1115" s="253"/>
      <c r="AO1115" s="253"/>
      <c r="AP1115" s="260"/>
      <c r="AQ1115" s="123"/>
      <c r="AR1115" s="166"/>
      <c r="AS1115" s="267"/>
      <c r="AT1115" s="266"/>
      <c r="AU1115" s="266"/>
      <c r="AV1115" s="266"/>
    </row>
    <row r="1116" spans="1:48" x14ac:dyDescent="0.3">
      <c r="A1116" s="52"/>
      <c r="B1116" s="54"/>
      <c r="C1116" s="53"/>
      <c r="D1116" s="53"/>
      <c r="E1116" s="53"/>
      <c r="F1116" s="57"/>
      <c r="G1116" s="57"/>
      <c r="H1116" s="52"/>
      <c r="I1116" s="53"/>
      <c r="J1116" s="53"/>
      <c r="K1116" s="95"/>
      <c r="L1116" s="52"/>
      <c r="M1116" s="52"/>
      <c r="N1116" s="54"/>
      <c r="O1116" s="254" t="str" cm="1">
        <f t="array" ref="O1116">IF(A1116="","",INDEX(근로조건!$A$5:$Y$1048576,MATCH(A1116,근로조건!$A$5:$A$1048576,0)+0,15))</f>
        <v/>
      </c>
      <c r="P1116" s="255" t="str" cm="1">
        <f t="array" ref="P1116">IF(A1116="","",INDEX(근로조건!$A$5:$Y$1048576,MATCH(A1116,근로조건!$A$5:$A$1048576,0)+0,16))</f>
        <v/>
      </c>
      <c r="Q1116" s="256" t="str" cm="1">
        <f t="array" ref="Q1116">IF(A1116="","",INDEX(근로조건!$A$5:$ZZ$1048576,MATCH(A1116,근로조건!$A$5:$A$1048576,0)+0,21))</f>
        <v/>
      </c>
      <c r="R1116" s="61"/>
      <c r="S1116" s="61"/>
      <c r="T1116" s="61"/>
      <c r="U1116" s="61"/>
      <c r="V1116" s="61"/>
      <c r="W1116" s="61"/>
      <c r="X1116" s="61"/>
      <c r="Y1116" s="61"/>
      <c r="Z1116" s="260" t="str">
        <f t="shared" si="54"/>
        <v/>
      </c>
      <c r="AA1116" s="260" t="str">
        <f t="shared" si="55"/>
        <v/>
      </c>
      <c r="AB1116" s="260" t="str" cm="1">
        <f t="array" ref="AB1116">IFERROR(IF(A1116="","",INDEX(근로조건!$A$5:$Z$1048576,MATCH(A1116,근로조건!$A$5:$A$1048576,0)+0,17)-INDEX(근로조건!$A$5:$Z$1048576,MATCH(A1116,근로조건!$A$5:$A$1048576,0)+0,11))*B1116,"")</f>
        <v/>
      </c>
      <c r="AC1116" s="260" t="str">
        <f t="shared" si="56"/>
        <v/>
      </c>
      <c r="AD1116" s="260" t="str" cm="1">
        <f t="array" ref="AD1116">IFERROR(IF(A1116="","",INDEX(근로조건!$A$5:$L$1048576,MATCH(A1116,근로조건!$A$5:$A$1048576,0)+0,12))*B1116,"")</f>
        <v/>
      </c>
      <c r="AE1116" s="261" t="str" cm="1">
        <f t="array" ref="AE1116">IF(A1116="","",INDEX(근로조건!$A$5:$AF$1048576,MATCH(A1116,근로조건!$A$5:$A$1048576,0)+0,13))</f>
        <v/>
      </c>
      <c r="AF1116" s="262" t="str" cm="1">
        <f t="array" ref="AF1116">IF(A1116="","",INDEX(근로조건!$A$5:$AF$1048576,MATCH(A1116,근로조건!$A$5:$A$1048576,0)+0,14))</f>
        <v/>
      </c>
      <c r="AG1116" s="261" t="str" cm="1">
        <f t="array" ref="AG1116">IF(A1116="","",INDEX(근로조건!$A$5:$AF$1048576,MATCH(A1116,근로조건!$A$5:$A$1048576,0)+0,11))</f>
        <v/>
      </c>
      <c r="AH1116" s="261" t="str" cm="1">
        <f t="array" ref="AH1116">IF(A1116="","",INDEX(근로조건!$A$5:$AF$1048576,MATCH(A1116,근로조건!$A$5:$A$1048576,0)+0,19))</f>
        <v/>
      </c>
      <c r="AI1116" s="262" t="str" cm="1">
        <f t="array" ref="AI1116">IF(A1116="","",INDEX(근로조건!$A$5:$AF$1048576,MATCH(A1116,근로조건!$A$5:$A$1048576,0)+0,17))</f>
        <v/>
      </c>
      <c r="AJ1116" s="253"/>
      <c r="AK1116" s="253"/>
      <c r="AL1116" s="253" t="str" cm="1">
        <f t="array" ref="AL1116">IF(A1116="","",INDEX(근로조건!$A$5:$AF$1048576,MATCH(A1116,근로조건!$A$5:$A$1048576,0)+0,20))</f>
        <v/>
      </c>
      <c r="AM1116" s="253"/>
      <c r="AN1116" s="253"/>
      <c r="AO1116" s="253"/>
      <c r="AP1116" s="260"/>
      <c r="AQ1116" s="123"/>
      <c r="AR1116" s="166"/>
      <c r="AS1116" s="267"/>
      <c r="AT1116" s="266"/>
      <c r="AU1116" s="266"/>
      <c r="AV1116" s="266"/>
    </row>
    <row r="1117" spans="1:48" x14ac:dyDescent="0.3">
      <c r="A1117" s="52"/>
      <c r="B1117" s="54"/>
      <c r="C1117" s="53"/>
      <c r="D1117" s="53"/>
      <c r="E1117" s="53"/>
      <c r="F1117" s="57"/>
      <c r="G1117" s="57"/>
      <c r="H1117" s="52"/>
      <c r="I1117" s="53"/>
      <c r="J1117" s="53"/>
      <c r="K1117" s="95"/>
      <c r="L1117" s="52"/>
      <c r="M1117" s="52"/>
      <c r="N1117" s="54"/>
      <c r="O1117" s="254" t="str" cm="1">
        <f t="array" ref="O1117">IF(A1117="","",INDEX(근로조건!$A$5:$Y$1048576,MATCH(A1117,근로조건!$A$5:$A$1048576,0)+0,15))</f>
        <v/>
      </c>
      <c r="P1117" s="255" t="str" cm="1">
        <f t="array" ref="P1117">IF(A1117="","",INDEX(근로조건!$A$5:$Y$1048576,MATCH(A1117,근로조건!$A$5:$A$1048576,0)+0,16))</f>
        <v/>
      </c>
      <c r="Q1117" s="256" t="str" cm="1">
        <f t="array" ref="Q1117">IF(A1117="","",INDEX(근로조건!$A$5:$ZZ$1048576,MATCH(A1117,근로조건!$A$5:$A$1048576,0)+0,21))</f>
        <v/>
      </c>
      <c r="R1117" s="61"/>
      <c r="S1117" s="61"/>
      <c r="T1117" s="61"/>
      <c r="U1117" s="61"/>
      <c r="V1117" s="61"/>
      <c r="W1117" s="61"/>
      <c r="X1117" s="61"/>
      <c r="Y1117" s="61"/>
      <c r="Z1117" s="260" t="str">
        <f t="shared" si="54"/>
        <v/>
      </c>
      <c r="AA1117" s="260" t="str">
        <f t="shared" si="55"/>
        <v/>
      </c>
      <c r="AB1117" s="260" t="str" cm="1">
        <f t="array" ref="AB1117">IFERROR(IF(A1117="","",INDEX(근로조건!$A$5:$Z$1048576,MATCH(A1117,근로조건!$A$5:$A$1048576,0)+0,17)-INDEX(근로조건!$A$5:$Z$1048576,MATCH(A1117,근로조건!$A$5:$A$1048576,0)+0,11))*B1117,"")</f>
        <v/>
      </c>
      <c r="AC1117" s="260" t="str">
        <f t="shared" si="56"/>
        <v/>
      </c>
      <c r="AD1117" s="260" t="str" cm="1">
        <f t="array" ref="AD1117">IFERROR(IF(A1117="","",INDEX(근로조건!$A$5:$L$1048576,MATCH(A1117,근로조건!$A$5:$A$1048576,0)+0,12))*B1117,"")</f>
        <v/>
      </c>
      <c r="AE1117" s="261" t="str" cm="1">
        <f t="array" ref="AE1117">IF(A1117="","",INDEX(근로조건!$A$5:$AF$1048576,MATCH(A1117,근로조건!$A$5:$A$1048576,0)+0,13))</f>
        <v/>
      </c>
      <c r="AF1117" s="262" t="str" cm="1">
        <f t="array" ref="AF1117">IF(A1117="","",INDEX(근로조건!$A$5:$AF$1048576,MATCH(A1117,근로조건!$A$5:$A$1048576,0)+0,14))</f>
        <v/>
      </c>
      <c r="AG1117" s="261" t="str" cm="1">
        <f t="array" ref="AG1117">IF(A1117="","",INDEX(근로조건!$A$5:$AF$1048576,MATCH(A1117,근로조건!$A$5:$A$1048576,0)+0,11))</f>
        <v/>
      </c>
      <c r="AH1117" s="261" t="str" cm="1">
        <f t="array" ref="AH1117">IF(A1117="","",INDEX(근로조건!$A$5:$AF$1048576,MATCH(A1117,근로조건!$A$5:$A$1048576,0)+0,19))</f>
        <v/>
      </c>
      <c r="AI1117" s="262" t="str" cm="1">
        <f t="array" ref="AI1117">IF(A1117="","",INDEX(근로조건!$A$5:$AF$1048576,MATCH(A1117,근로조건!$A$5:$A$1048576,0)+0,17))</f>
        <v/>
      </c>
      <c r="AJ1117" s="253"/>
      <c r="AK1117" s="253"/>
      <c r="AL1117" s="253" t="str" cm="1">
        <f t="array" ref="AL1117">IF(A1117="","",INDEX(근로조건!$A$5:$AF$1048576,MATCH(A1117,근로조건!$A$5:$A$1048576,0)+0,20))</f>
        <v/>
      </c>
      <c r="AM1117" s="253"/>
      <c r="AN1117" s="253"/>
      <c r="AO1117" s="253"/>
      <c r="AP1117" s="260"/>
      <c r="AQ1117" s="123"/>
      <c r="AR1117" s="166"/>
      <c r="AS1117" s="267"/>
      <c r="AT1117" s="266"/>
      <c r="AU1117" s="266"/>
      <c r="AV1117" s="266"/>
    </row>
    <row r="1118" spans="1:48" x14ac:dyDescent="0.3">
      <c r="A1118" s="52"/>
      <c r="B1118" s="54"/>
      <c r="C1118" s="53"/>
      <c r="D1118" s="53"/>
      <c r="E1118" s="53"/>
      <c r="F1118" s="57"/>
      <c r="G1118" s="57"/>
      <c r="H1118" s="52"/>
      <c r="I1118" s="53"/>
      <c r="J1118" s="53"/>
      <c r="K1118" s="95"/>
      <c r="L1118" s="52"/>
      <c r="M1118" s="52"/>
      <c r="N1118" s="54"/>
      <c r="O1118" s="254" t="str" cm="1">
        <f t="array" ref="O1118">IF(A1118="","",INDEX(근로조건!$A$5:$Y$1048576,MATCH(A1118,근로조건!$A$5:$A$1048576,0)+0,15))</f>
        <v/>
      </c>
      <c r="P1118" s="255" t="str" cm="1">
        <f t="array" ref="P1118">IF(A1118="","",INDEX(근로조건!$A$5:$Y$1048576,MATCH(A1118,근로조건!$A$5:$A$1048576,0)+0,16))</f>
        <v/>
      </c>
      <c r="Q1118" s="256" t="str" cm="1">
        <f t="array" ref="Q1118">IF(A1118="","",INDEX(근로조건!$A$5:$ZZ$1048576,MATCH(A1118,근로조건!$A$5:$A$1048576,0)+0,21))</f>
        <v/>
      </c>
      <c r="R1118" s="61"/>
      <c r="S1118" s="61"/>
      <c r="T1118" s="61"/>
      <c r="U1118" s="61"/>
      <c r="V1118" s="61"/>
      <c r="W1118" s="61"/>
      <c r="X1118" s="61"/>
      <c r="Y1118" s="61"/>
      <c r="Z1118" s="260" t="str">
        <f t="shared" si="54"/>
        <v/>
      </c>
      <c r="AA1118" s="260" t="str">
        <f t="shared" si="55"/>
        <v/>
      </c>
      <c r="AB1118" s="260" t="str" cm="1">
        <f t="array" ref="AB1118">IFERROR(IF(A1118="","",INDEX(근로조건!$A$5:$Z$1048576,MATCH(A1118,근로조건!$A$5:$A$1048576,0)+0,17)-INDEX(근로조건!$A$5:$Z$1048576,MATCH(A1118,근로조건!$A$5:$A$1048576,0)+0,11))*B1118,"")</f>
        <v/>
      </c>
      <c r="AC1118" s="260" t="str">
        <f t="shared" si="56"/>
        <v/>
      </c>
      <c r="AD1118" s="260" t="str" cm="1">
        <f t="array" ref="AD1118">IFERROR(IF(A1118="","",INDEX(근로조건!$A$5:$L$1048576,MATCH(A1118,근로조건!$A$5:$A$1048576,0)+0,12))*B1118,"")</f>
        <v/>
      </c>
      <c r="AE1118" s="261" t="str" cm="1">
        <f t="array" ref="AE1118">IF(A1118="","",INDEX(근로조건!$A$5:$AF$1048576,MATCH(A1118,근로조건!$A$5:$A$1048576,0)+0,13))</f>
        <v/>
      </c>
      <c r="AF1118" s="262" t="str" cm="1">
        <f t="array" ref="AF1118">IF(A1118="","",INDEX(근로조건!$A$5:$AF$1048576,MATCH(A1118,근로조건!$A$5:$A$1048576,0)+0,14))</f>
        <v/>
      </c>
      <c r="AG1118" s="261" t="str" cm="1">
        <f t="array" ref="AG1118">IF(A1118="","",INDEX(근로조건!$A$5:$AF$1048576,MATCH(A1118,근로조건!$A$5:$A$1048576,0)+0,11))</f>
        <v/>
      </c>
      <c r="AH1118" s="261" t="str" cm="1">
        <f t="array" ref="AH1118">IF(A1118="","",INDEX(근로조건!$A$5:$AF$1048576,MATCH(A1118,근로조건!$A$5:$A$1048576,0)+0,19))</f>
        <v/>
      </c>
      <c r="AI1118" s="262" t="str" cm="1">
        <f t="array" ref="AI1118">IF(A1118="","",INDEX(근로조건!$A$5:$AF$1048576,MATCH(A1118,근로조건!$A$5:$A$1048576,0)+0,17))</f>
        <v/>
      </c>
      <c r="AJ1118" s="253"/>
      <c r="AK1118" s="253"/>
      <c r="AL1118" s="253" t="str" cm="1">
        <f t="array" ref="AL1118">IF(A1118="","",INDEX(근로조건!$A$5:$AF$1048576,MATCH(A1118,근로조건!$A$5:$A$1048576,0)+0,20))</f>
        <v/>
      </c>
      <c r="AM1118" s="253"/>
      <c r="AN1118" s="253"/>
      <c r="AO1118" s="253"/>
      <c r="AP1118" s="260"/>
      <c r="AQ1118" s="123"/>
      <c r="AR1118" s="166"/>
      <c r="AS1118" s="267"/>
      <c r="AT1118" s="266"/>
      <c r="AU1118" s="266"/>
      <c r="AV1118" s="266"/>
    </row>
    <row r="1119" spans="1:48" x14ac:dyDescent="0.3">
      <c r="A1119" s="52"/>
      <c r="B1119" s="54"/>
      <c r="C1119" s="53"/>
      <c r="D1119" s="53"/>
      <c r="E1119" s="53"/>
      <c r="F1119" s="57"/>
      <c r="G1119" s="57"/>
      <c r="H1119" s="52"/>
      <c r="I1119" s="53"/>
      <c r="J1119" s="53"/>
      <c r="K1119" s="95"/>
      <c r="L1119" s="52"/>
      <c r="M1119" s="52"/>
      <c r="N1119" s="54"/>
      <c r="O1119" s="254" t="str" cm="1">
        <f t="array" ref="O1119">IF(A1119="","",INDEX(근로조건!$A$5:$Y$1048576,MATCH(A1119,근로조건!$A$5:$A$1048576,0)+0,15))</f>
        <v/>
      </c>
      <c r="P1119" s="255" t="str" cm="1">
        <f t="array" ref="P1119">IF(A1119="","",INDEX(근로조건!$A$5:$Y$1048576,MATCH(A1119,근로조건!$A$5:$A$1048576,0)+0,16))</f>
        <v/>
      </c>
      <c r="Q1119" s="256" t="str" cm="1">
        <f t="array" ref="Q1119">IF(A1119="","",INDEX(근로조건!$A$5:$ZZ$1048576,MATCH(A1119,근로조건!$A$5:$A$1048576,0)+0,21))</f>
        <v/>
      </c>
      <c r="R1119" s="61"/>
      <c r="S1119" s="61"/>
      <c r="T1119" s="61"/>
      <c r="U1119" s="61"/>
      <c r="V1119" s="61"/>
      <c r="W1119" s="61"/>
      <c r="X1119" s="61"/>
      <c r="Y1119" s="61"/>
      <c r="Z1119" s="260" t="str">
        <f t="shared" si="54"/>
        <v/>
      </c>
      <c r="AA1119" s="260" t="str">
        <f t="shared" si="55"/>
        <v/>
      </c>
      <c r="AB1119" s="260" t="str" cm="1">
        <f t="array" ref="AB1119">IFERROR(IF(A1119="","",INDEX(근로조건!$A$5:$Z$1048576,MATCH(A1119,근로조건!$A$5:$A$1048576,0)+0,17)-INDEX(근로조건!$A$5:$Z$1048576,MATCH(A1119,근로조건!$A$5:$A$1048576,0)+0,11))*B1119,"")</f>
        <v/>
      </c>
      <c r="AC1119" s="260" t="str">
        <f t="shared" si="56"/>
        <v/>
      </c>
      <c r="AD1119" s="260" t="str" cm="1">
        <f t="array" ref="AD1119">IFERROR(IF(A1119="","",INDEX(근로조건!$A$5:$L$1048576,MATCH(A1119,근로조건!$A$5:$A$1048576,0)+0,12))*B1119,"")</f>
        <v/>
      </c>
      <c r="AE1119" s="261" t="str" cm="1">
        <f t="array" ref="AE1119">IF(A1119="","",INDEX(근로조건!$A$5:$AF$1048576,MATCH(A1119,근로조건!$A$5:$A$1048576,0)+0,13))</f>
        <v/>
      </c>
      <c r="AF1119" s="262" t="str" cm="1">
        <f t="array" ref="AF1119">IF(A1119="","",INDEX(근로조건!$A$5:$AF$1048576,MATCH(A1119,근로조건!$A$5:$A$1048576,0)+0,14))</f>
        <v/>
      </c>
      <c r="AG1119" s="261" t="str" cm="1">
        <f t="array" ref="AG1119">IF(A1119="","",INDEX(근로조건!$A$5:$AF$1048576,MATCH(A1119,근로조건!$A$5:$A$1048576,0)+0,11))</f>
        <v/>
      </c>
      <c r="AH1119" s="261" t="str" cm="1">
        <f t="array" ref="AH1119">IF(A1119="","",INDEX(근로조건!$A$5:$AF$1048576,MATCH(A1119,근로조건!$A$5:$A$1048576,0)+0,19))</f>
        <v/>
      </c>
      <c r="AI1119" s="262" t="str" cm="1">
        <f t="array" ref="AI1119">IF(A1119="","",INDEX(근로조건!$A$5:$AF$1048576,MATCH(A1119,근로조건!$A$5:$A$1048576,0)+0,17))</f>
        <v/>
      </c>
      <c r="AJ1119" s="253"/>
      <c r="AK1119" s="253"/>
      <c r="AL1119" s="253" t="str" cm="1">
        <f t="array" ref="AL1119">IF(A1119="","",INDEX(근로조건!$A$5:$AF$1048576,MATCH(A1119,근로조건!$A$5:$A$1048576,0)+0,20))</f>
        <v/>
      </c>
      <c r="AM1119" s="253"/>
      <c r="AN1119" s="253"/>
      <c r="AO1119" s="253"/>
      <c r="AP1119" s="260"/>
      <c r="AQ1119" s="123"/>
      <c r="AR1119" s="166"/>
      <c r="AS1119" s="267"/>
      <c r="AT1119" s="266"/>
      <c r="AU1119" s="266"/>
      <c r="AV1119" s="266"/>
    </row>
    <row r="1120" spans="1:48" x14ac:dyDescent="0.3">
      <c r="A1120" s="52"/>
      <c r="B1120" s="54"/>
      <c r="C1120" s="53"/>
      <c r="D1120" s="53"/>
      <c r="E1120" s="53"/>
      <c r="F1120" s="57"/>
      <c r="G1120" s="57"/>
      <c r="H1120" s="52"/>
      <c r="I1120" s="53"/>
      <c r="J1120" s="53"/>
      <c r="K1120" s="95"/>
      <c r="L1120" s="52"/>
      <c r="M1120" s="52"/>
      <c r="N1120" s="54"/>
      <c r="O1120" s="254" t="str" cm="1">
        <f t="array" ref="O1120">IF(A1120="","",INDEX(근로조건!$A$5:$Y$1048576,MATCH(A1120,근로조건!$A$5:$A$1048576,0)+0,15))</f>
        <v/>
      </c>
      <c r="P1120" s="255" t="str" cm="1">
        <f t="array" ref="P1120">IF(A1120="","",INDEX(근로조건!$A$5:$Y$1048576,MATCH(A1120,근로조건!$A$5:$A$1048576,0)+0,16))</f>
        <v/>
      </c>
      <c r="Q1120" s="256" t="str" cm="1">
        <f t="array" ref="Q1120">IF(A1120="","",INDEX(근로조건!$A$5:$ZZ$1048576,MATCH(A1120,근로조건!$A$5:$A$1048576,0)+0,21))</f>
        <v/>
      </c>
      <c r="R1120" s="61"/>
      <c r="S1120" s="61"/>
      <c r="T1120" s="61"/>
      <c r="U1120" s="61"/>
      <c r="V1120" s="61"/>
      <c r="W1120" s="61"/>
      <c r="X1120" s="61"/>
      <c r="Y1120" s="61"/>
      <c r="Z1120" s="260" t="str">
        <f t="shared" si="54"/>
        <v/>
      </c>
      <c r="AA1120" s="260" t="str">
        <f t="shared" si="55"/>
        <v/>
      </c>
      <c r="AB1120" s="260" t="str" cm="1">
        <f t="array" ref="AB1120">IFERROR(IF(A1120="","",INDEX(근로조건!$A$5:$Z$1048576,MATCH(A1120,근로조건!$A$5:$A$1048576,0)+0,17)-INDEX(근로조건!$A$5:$Z$1048576,MATCH(A1120,근로조건!$A$5:$A$1048576,0)+0,11))*B1120,"")</f>
        <v/>
      </c>
      <c r="AC1120" s="260" t="str">
        <f t="shared" si="56"/>
        <v/>
      </c>
      <c r="AD1120" s="260" t="str" cm="1">
        <f t="array" ref="AD1120">IFERROR(IF(A1120="","",INDEX(근로조건!$A$5:$L$1048576,MATCH(A1120,근로조건!$A$5:$A$1048576,0)+0,12))*B1120,"")</f>
        <v/>
      </c>
      <c r="AE1120" s="261" t="str" cm="1">
        <f t="array" ref="AE1120">IF(A1120="","",INDEX(근로조건!$A$5:$AF$1048576,MATCH(A1120,근로조건!$A$5:$A$1048576,0)+0,13))</f>
        <v/>
      </c>
      <c r="AF1120" s="262" t="str" cm="1">
        <f t="array" ref="AF1120">IF(A1120="","",INDEX(근로조건!$A$5:$AF$1048576,MATCH(A1120,근로조건!$A$5:$A$1048576,0)+0,14))</f>
        <v/>
      </c>
      <c r="AG1120" s="261" t="str" cm="1">
        <f t="array" ref="AG1120">IF(A1120="","",INDEX(근로조건!$A$5:$AF$1048576,MATCH(A1120,근로조건!$A$5:$A$1048576,0)+0,11))</f>
        <v/>
      </c>
      <c r="AH1120" s="261" t="str" cm="1">
        <f t="array" ref="AH1120">IF(A1120="","",INDEX(근로조건!$A$5:$AF$1048576,MATCH(A1120,근로조건!$A$5:$A$1048576,0)+0,19))</f>
        <v/>
      </c>
      <c r="AI1120" s="262" t="str" cm="1">
        <f t="array" ref="AI1120">IF(A1120="","",INDEX(근로조건!$A$5:$AF$1048576,MATCH(A1120,근로조건!$A$5:$A$1048576,0)+0,17))</f>
        <v/>
      </c>
      <c r="AJ1120" s="253"/>
      <c r="AK1120" s="253"/>
      <c r="AL1120" s="253" t="str" cm="1">
        <f t="array" ref="AL1120">IF(A1120="","",INDEX(근로조건!$A$5:$AF$1048576,MATCH(A1120,근로조건!$A$5:$A$1048576,0)+0,20))</f>
        <v/>
      </c>
      <c r="AM1120" s="253"/>
      <c r="AN1120" s="253"/>
      <c r="AO1120" s="253"/>
      <c r="AP1120" s="260"/>
      <c r="AQ1120" s="123"/>
      <c r="AR1120" s="166"/>
      <c r="AS1120" s="267"/>
      <c r="AT1120" s="266"/>
      <c r="AU1120" s="266"/>
      <c r="AV1120" s="266"/>
    </row>
    <row r="1121" spans="1:48" x14ac:dyDescent="0.3">
      <c r="A1121" s="52"/>
      <c r="B1121" s="54"/>
      <c r="C1121" s="53"/>
      <c r="D1121" s="53"/>
      <c r="E1121" s="53"/>
      <c r="F1121" s="57"/>
      <c r="G1121" s="57"/>
      <c r="H1121" s="52"/>
      <c r="I1121" s="53"/>
      <c r="J1121" s="53"/>
      <c r="K1121" s="95"/>
      <c r="L1121" s="52"/>
      <c r="M1121" s="52"/>
      <c r="N1121" s="54"/>
      <c r="O1121" s="254" t="str" cm="1">
        <f t="array" ref="O1121">IF(A1121="","",INDEX(근로조건!$A$5:$Y$1048576,MATCH(A1121,근로조건!$A$5:$A$1048576,0)+0,15))</f>
        <v/>
      </c>
      <c r="P1121" s="255" t="str" cm="1">
        <f t="array" ref="P1121">IF(A1121="","",INDEX(근로조건!$A$5:$Y$1048576,MATCH(A1121,근로조건!$A$5:$A$1048576,0)+0,16))</f>
        <v/>
      </c>
      <c r="Q1121" s="256" t="str" cm="1">
        <f t="array" ref="Q1121">IF(A1121="","",INDEX(근로조건!$A$5:$ZZ$1048576,MATCH(A1121,근로조건!$A$5:$A$1048576,0)+0,21))</f>
        <v/>
      </c>
      <c r="R1121" s="61"/>
      <c r="S1121" s="61"/>
      <c r="T1121" s="61"/>
      <c r="U1121" s="61"/>
      <c r="V1121" s="61"/>
      <c r="W1121" s="61"/>
      <c r="X1121" s="61"/>
      <c r="Y1121" s="61"/>
      <c r="Z1121" s="260" t="str">
        <f t="shared" si="54"/>
        <v/>
      </c>
      <c r="AA1121" s="260" t="str">
        <f t="shared" si="55"/>
        <v/>
      </c>
      <c r="AB1121" s="260" t="str" cm="1">
        <f t="array" ref="AB1121">IFERROR(IF(A1121="","",INDEX(근로조건!$A$5:$Z$1048576,MATCH(A1121,근로조건!$A$5:$A$1048576,0)+0,17)-INDEX(근로조건!$A$5:$Z$1048576,MATCH(A1121,근로조건!$A$5:$A$1048576,0)+0,11))*B1121,"")</f>
        <v/>
      </c>
      <c r="AC1121" s="260" t="str">
        <f t="shared" si="56"/>
        <v/>
      </c>
      <c r="AD1121" s="260" t="str" cm="1">
        <f t="array" ref="AD1121">IFERROR(IF(A1121="","",INDEX(근로조건!$A$5:$L$1048576,MATCH(A1121,근로조건!$A$5:$A$1048576,0)+0,12))*B1121,"")</f>
        <v/>
      </c>
      <c r="AE1121" s="261" t="str" cm="1">
        <f t="array" ref="AE1121">IF(A1121="","",INDEX(근로조건!$A$5:$AF$1048576,MATCH(A1121,근로조건!$A$5:$A$1048576,0)+0,13))</f>
        <v/>
      </c>
      <c r="AF1121" s="262" t="str" cm="1">
        <f t="array" ref="AF1121">IF(A1121="","",INDEX(근로조건!$A$5:$AF$1048576,MATCH(A1121,근로조건!$A$5:$A$1048576,0)+0,14))</f>
        <v/>
      </c>
      <c r="AG1121" s="261" t="str" cm="1">
        <f t="array" ref="AG1121">IF(A1121="","",INDEX(근로조건!$A$5:$AF$1048576,MATCH(A1121,근로조건!$A$5:$A$1048576,0)+0,11))</f>
        <v/>
      </c>
      <c r="AH1121" s="261" t="str" cm="1">
        <f t="array" ref="AH1121">IF(A1121="","",INDEX(근로조건!$A$5:$AF$1048576,MATCH(A1121,근로조건!$A$5:$A$1048576,0)+0,19))</f>
        <v/>
      </c>
      <c r="AI1121" s="262" t="str" cm="1">
        <f t="array" ref="AI1121">IF(A1121="","",INDEX(근로조건!$A$5:$AF$1048576,MATCH(A1121,근로조건!$A$5:$A$1048576,0)+0,17))</f>
        <v/>
      </c>
      <c r="AJ1121" s="253"/>
      <c r="AK1121" s="253"/>
      <c r="AL1121" s="253" t="str" cm="1">
        <f t="array" ref="AL1121">IF(A1121="","",INDEX(근로조건!$A$5:$AF$1048576,MATCH(A1121,근로조건!$A$5:$A$1048576,0)+0,20))</f>
        <v/>
      </c>
      <c r="AM1121" s="253"/>
      <c r="AN1121" s="253"/>
      <c r="AO1121" s="253"/>
      <c r="AP1121" s="260"/>
      <c r="AQ1121" s="123"/>
      <c r="AR1121" s="166"/>
      <c r="AS1121" s="267"/>
      <c r="AT1121" s="266"/>
      <c r="AU1121" s="266"/>
      <c r="AV1121" s="266"/>
    </row>
    <row r="1122" spans="1:48" x14ac:dyDescent="0.3">
      <c r="A1122" s="52"/>
      <c r="B1122" s="54"/>
      <c r="C1122" s="53"/>
      <c r="D1122" s="53"/>
      <c r="E1122" s="53"/>
      <c r="F1122" s="57"/>
      <c r="G1122" s="57"/>
      <c r="H1122" s="52"/>
      <c r="I1122" s="53"/>
      <c r="J1122" s="53"/>
      <c r="K1122" s="95"/>
      <c r="L1122" s="52"/>
      <c r="M1122" s="52"/>
      <c r="N1122" s="54"/>
      <c r="O1122" s="254" t="str" cm="1">
        <f t="array" ref="O1122">IF(A1122="","",INDEX(근로조건!$A$5:$Y$1048576,MATCH(A1122,근로조건!$A$5:$A$1048576,0)+0,15))</f>
        <v/>
      </c>
      <c r="P1122" s="255" t="str" cm="1">
        <f t="array" ref="P1122">IF(A1122="","",INDEX(근로조건!$A$5:$Y$1048576,MATCH(A1122,근로조건!$A$5:$A$1048576,0)+0,16))</f>
        <v/>
      </c>
      <c r="Q1122" s="256" t="str" cm="1">
        <f t="array" ref="Q1122">IF(A1122="","",INDEX(근로조건!$A$5:$ZZ$1048576,MATCH(A1122,근로조건!$A$5:$A$1048576,0)+0,21))</f>
        <v/>
      </c>
      <c r="R1122" s="61"/>
      <c r="S1122" s="61"/>
      <c r="T1122" s="61"/>
      <c r="U1122" s="61"/>
      <c r="V1122" s="61"/>
      <c r="W1122" s="61"/>
      <c r="X1122" s="61"/>
      <c r="Y1122" s="61"/>
      <c r="Z1122" s="260" t="str">
        <f t="shared" si="54"/>
        <v/>
      </c>
      <c r="AA1122" s="260" t="str">
        <f t="shared" si="55"/>
        <v/>
      </c>
      <c r="AB1122" s="260" t="str" cm="1">
        <f t="array" ref="AB1122">IFERROR(IF(A1122="","",INDEX(근로조건!$A$5:$Z$1048576,MATCH(A1122,근로조건!$A$5:$A$1048576,0)+0,17)-INDEX(근로조건!$A$5:$Z$1048576,MATCH(A1122,근로조건!$A$5:$A$1048576,0)+0,11))*B1122,"")</f>
        <v/>
      </c>
      <c r="AC1122" s="260" t="str">
        <f t="shared" si="56"/>
        <v/>
      </c>
      <c r="AD1122" s="260" t="str" cm="1">
        <f t="array" ref="AD1122">IFERROR(IF(A1122="","",INDEX(근로조건!$A$5:$L$1048576,MATCH(A1122,근로조건!$A$5:$A$1048576,0)+0,12))*B1122,"")</f>
        <v/>
      </c>
      <c r="AE1122" s="261" t="str" cm="1">
        <f t="array" ref="AE1122">IF(A1122="","",INDEX(근로조건!$A$5:$AF$1048576,MATCH(A1122,근로조건!$A$5:$A$1048576,0)+0,13))</f>
        <v/>
      </c>
      <c r="AF1122" s="262" t="str" cm="1">
        <f t="array" ref="AF1122">IF(A1122="","",INDEX(근로조건!$A$5:$AF$1048576,MATCH(A1122,근로조건!$A$5:$A$1048576,0)+0,14))</f>
        <v/>
      </c>
      <c r="AG1122" s="261" t="str" cm="1">
        <f t="array" ref="AG1122">IF(A1122="","",INDEX(근로조건!$A$5:$AF$1048576,MATCH(A1122,근로조건!$A$5:$A$1048576,0)+0,11))</f>
        <v/>
      </c>
      <c r="AH1122" s="261" t="str" cm="1">
        <f t="array" ref="AH1122">IF(A1122="","",INDEX(근로조건!$A$5:$AF$1048576,MATCH(A1122,근로조건!$A$5:$A$1048576,0)+0,19))</f>
        <v/>
      </c>
      <c r="AI1122" s="262" t="str" cm="1">
        <f t="array" ref="AI1122">IF(A1122="","",INDEX(근로조건!$A$5:$AF$1048576,MATCH(A1122,근로조건!$A$5:$A$1048576,0)+0,17))</f>
        <v/>
      </c>
      <c r="AJ1122" s="253"/>
      <c r="AK1122" s="253"/>
      <c r="AL1122" s="253" t="str" cm="1">
        <f t="array" ref="AL1122">IF(A1122="","",INDEX(근로조건!$A$5:$AF$1048576,MATCH(A1122,근로조건!$A$5:$A$1048576,0)+0,20))</f>
        <v/>
      </c>
      <c r="AM1122" s="253"/>
      <c r="AN1122" s="253"/>
      <c r="AO1122" s="253"/>
      <c r="AP1122" s="260"/>
      <c r="AQ1122" s="123"/>
      <c r="AR1122" s="166"/>
      <c r="AS1122" s="267"/>
      <c r="AT1122" s="266"/>
      <c r="AU1122" s="266"/>
      <c r="AV1122" s="266"/>
    </row>
    <row r="1123" spans="1:48" x14ac:dyDescent="0.3">
      <c r="A1123" s="52"/>
      <c r="B1123" s="54"/>
      <c r="C1123" s="53"/>
      <c r="D1123" s="53"/>
      <c r="E1123" s="53"/>
      <c r="F1123" s="57"/>
      <c r="G1123" s="57"/>
      <c r="H1123" s="52"/>
      <c r="I1123" s="53"/>
      <c r="J1123" s="53"/>
      <c r="K1123" s="95"/>
      <c r="L1123" s="52"/>
      <c r="M1123" s="52"/>
      <c r="N1123" s="54"/>
      <c r="O1123" s="254" t="str" cm="1">
        <f t="array" ref="O1123">IF(A1123="","",INDEX(근로조건!$A$5:$Y$1048576,MATCH(A1123,근로조건!$A$5:$A$1048576,0)+0,15))</f>
        <v/>
      </c>
      <c r="P1123" s="255" t="str" cm="1">
        <f t="array" ref="P1123">IF(A1123="","",INDEX(근로조건!$A$5:$Y$1048576,MATCH(A1123,근로조건!$A$5:$A$1048576,0)+0,16))</f>
        <v/>
      </c>
      <c r="Q1123" s="256" t="str" cm="1">
        <f t="array" ref="Q1123">IF(A1123="","",INDEX(근로조건!$A$5:$ZZ$1048576,MATCH(A1123,근로조건!$A$5:$A$1048576,0)+0,21))</f>
        <v/>
      </c>
      <c r="R1123" s="61"/>
      <c r="S1123" s="61"/>
      <c r="T1123" s="61"/>
      <c r="U1123" s="61"/>
      <c r="V1123" s="61"/>
      <c r="W1123" s="61"/>
      <c r="X1123" s="61"/>
      <c r="Y1123" s="61"/>
      <c r="Z1123" s="260" t="str">
        <f t="shared" si="54"/>
        <v/>
      </c>
      <c r="AA1123" s="260" t="str">
        <f t="shared" si="55"/>
        <v/>
      </c>
      <c r="AB1123" s="260" t="str" cm="1">
        <f t="array" ref="AB1123">IFERROR(IF(A1123="","",INDEX(근로조건!$A$5:$Z$1048576,MATCH(A1123,근로조건!$A$5:$A$1048576,0)+0,17)-INDEX(근로조건!$A$5:$Z$1048576,MATCH(A1123,근로조건!$A$5:$A$1048576,0)+0,11))*B1123,"")</f>
        <v/>
      </c>
      <c r="AC1123" s="260" t="str">
        <f t="shared" si="56"/>
        <v/>
      </c>
      <c r="AD1123" s="260" t="str" cm="1">
        <f t="array" ref="AD1123">IFERROR(IF(A1123="","",INDEX(근로조건!$A$5:$L$1048576,MATCH(A1123,근로조건!$A$5:$A$1048576,0)+0,12))*B1123,"")</f>
        <v/>
      </c>
      <c r="AE1123" s="261" t="str" cm="1">
        <f t="array" ref="AE1123">IF(A1123="","",INDEX(근로조건!$A$5:$AF$1048576,MATCH(A1123,근로조건!$A$5:$A$1048576,0)+0,13))</f>
        <v/>
      </c>
      <c r="AF1123" s="262" t="str" cm="1">
        <f t="array" ref="AF1123">IF(A1123="","",INDEX(근로조건!$A$5:$AF$1048576,MATCH(A1123,근로조건!$A$5:$A$1048576,0)+0,14))</f>
        <v/>
      </c>
      <c r="AG1123" s="261" t="str" cm="1">
        <f t="array" ref="AG1123">IF(A1123="","",INDEX(근로조건!$A$5:$AF$1048576,MATCH(A1123,근로조건!$A$5:$A$1048576,0)+0,11))</f>
        <v/>
      </c>
      <c r="AH1123" s="261" t="str" cm="1">
        <f t="array" ref="AH1123">IF(A1123="","",INDEX(근로조건!$A$5:$AF$1048576,MATCH(A1123,근로조건!$A$5:$A$1048576,0)+0,19))</f>
        <v/>
      </c>
      <c r="AI1123" s="262" t="str" cm="1">
        <f t="array" ref="AI1123">IF(A1123="","",INDEX(근로조건!$A$5:$AF$1048576,MATCH(A1123,근로조건!$A$5:$A$1048576,0)+0,17))</f>
        <v/>
      </c>
      <c r="AJ1123" s="253"/>
      <c r="AK1123" s="253"/>
      <c r="AL1123" s="253" t="str" cm="1">
        <f t="array" ref="AL1123">IF(A1123="","",INDEX(근로조건!$A$5:$AF$1048576,MATCH(A1123,근로조건!$A$5:$A$1048576,0)+0,20))</f>
        <v/>
      </c>
      <c r="AM1123" s="253"/>
      <c r="AN1123" s="253"/>
      <c r="AO1123" s="253"/>
      <c r="AP1123" s="260"/>
      <c r="AQ1123" s="123"/>
      <c r="AR1123" s="166"/>
      <c r="AS1123" s="267"/>
      <c r="AT1123" s="266"/>
      <c r="AU1123" s="266"/>
      <c r="AV1123" s="266"/>
    </row>
    <row r="1124" spans="1:48" x14ac:dyDescent="0.3">
      <c r="A1124" s="52"/>
      <c r="B1124" s="54"/>
      <c r="C1124" s="53"/>
      <c r="D1124" s="53"/>
      <c r="E1124" s="53"/>
      <c r="F1124" s="57"/>
      <c r="G1124" s="57"/>
      <c r="H1124" s="52"/>
      <c r="I1124" s="53"/>
      <c r="J1124" s="53"/>
      <c r="K1124" s="95"/>
      <c r="L1124" s="52"/>
      <c r="M1124" s="52"/>
      <c r="N1124" s="54"/>
      <c r="O1124" s="254" t="str" cm="1">
        <f t="array" ref="O1124">IF(A1124="","",INDEX(근로조건!$A$5:$Y$1048576,MATCH(A1124,근로조건!$A$5:$A$1048576,0)+0,15))</f>
        <v/>
      </c>
      <c r="P1124" s="255" t="str" cm="1">
        <f t="array" ref="P1124">IF(A1124="","",INDEX(근로조건!$A$5:$Y$1048576,MATCH(A1124,근로조건!$A$5:$A$1048576,0)+0,16))</f>
        <v/>
      </c>
      <c r="Q1124" s="256" t="str" cm="1">
        <f t="array" ref="Q1124">IF(A1124="","",INDEX(근로조건!$A$5:$ZZ$1048576,MATCH(A1124,근로조건!$A$5:$A$1048576,0)+0,21))</f>
        <v/>
      </c>
      <c r="R1124" s="61"/>
      <c r="S1124" s="61"/>
      <c r="T1124" s="61"/>
      <c r="U1124" s="61"/>
      <c r="V1124" s="61"/>
      <c r="W1124" s="61"/>
      <c r="X1124" s="61"/>
      <c r="Y1124" s="61"/>
      <c r="Z1124" s="260" t="str">
        <f t="shared" si="54"/>
        <v/>
      </c>
      <c r="AA1124" s="260" t="str">
        <f t="shared" si="55"/>
        <v/>
      </c>
      <c r="AB1124" s="260" t="str" cm="1">
        <f t="array" ref="AB1124">IFERROR(IF(A1124="","",INDEX(근로조건!$A$5:$Z$1048576,MATCH(A1124,근로조건!$A$5:$A$1048576,0)+0,17)-INDEX(근로조건!$A$5:$Z$1048576,MATCH(A1124,근로조건!$A$5:$A$1048576,0)+0,11))*B1124,"")</f>
        <v/>
      </c>
      <c r="AC1124" s="260" t="str">
        <f t="shared" si="56"/>
        <v/>
      </c>
      <c r="AD1124" s="260" t="str" cm="1">
        <f t="array" ref="AD1124">IFERROR(IF(A1124="","",INDEX(근로조건!$A$5:$L$1048576,MATCH(A1124,근로조건!$A$5:$A$1048576,0)+0,12))*B1124,"")</f>
        <v/>
      </c>
      <c r="AE1124" s="261" t="str" cm="1">
        <f t="array" ref="AE1124">IF(A1124="","",INDEX(근로조건!$A$5:$AF$1048576,MATCH(A1124,근로조건!$A$5:$A$1048576,0)+0,13))</f>
        <v/>
      </c>
      <c r="AF1124" s="262" t="str" cm="1">
        <f t="array" ref="AF1124">IF(A1124="","",INDEX(근로조건!$A$5:$AF$1048576,MATCH(A1124,근로조건!$A$5:$A$1048576,0)+0,14))</f>
        <v/>
      </c>
      <c r="AG1124" s="261" t="str" cm="1">
        <f t="array" ref="AG1124">IF(A1124="","",INDEX(근로조건!$A$5:$AF$1048576,MATCH(A1124,근로조건!$A$5:$A$1048576,0)+0,11))</f>
        <v/>
      </c>
      <c r="AH1124" s="261" t="str" cm="1">
        <f t="array" ref="AH1124">IF(A1124="","",INDEX(근로조건!$A$5:$AF$1048576,MATCH(A1124,근로조건!$A$5:$A$1048576,0)+0,19))</f>
        <v/>
      </c>
      <c r="AI1124" s="262" t="str" cm="1">
        <f t="array" ref="AI1124">IF(A1124="","",INDEX(근로조건!$A$5:$AF$1048576,MATCH(A1124,근로조건!$A$5:$A$1048576,0)+0,17))</f>
        <v/>
      </c>
      <c r="AJ1124" s="253"/>
      <c r="AK1124" s="253"/>
      <c r="AL1124" s="253" t="str" cm="1">
        <f t="array" ref="AL1124">IF(A1124="","",INDEX(근로조건!$A$5:$AF$1048576,MATCH(A1124,근로조건!$A$5:$A$1048576,0)+0,20))</f>
        <v/>
      </c>
      <c r="AM1124" s="253"/>
      <c r="AN1124" s="253"/>
      <c r="AO1124" s="253"/>
      <c r="AP1124" s="260"/>
      <c r="AQ1124" s="123"/>
      <c r="AR1124" s="166"/>
      <c r="AS1124" s="267"/>
      <c r="AT1124" s="266"/>
      <c r="AU1124" s="266"/>
      <c r="AV1124" s="266"/>
    </row>
    <row r="1125" spans="1:48" x14ac:dyDescent="0.3">
      <c r="A1125" s="52"/>
      <c r="B1125" s="54"/>
      <c r="C1125" s="53"/>
      <c r="D1125" s="53"/>
      <c r="E1125" s="53"/>
      <c r="F1125" s="57"/>
      <c r="G1125" s="57"/>
      <c r="H1125" s="52"/>
      <c r="I1125" s="53"/>
      <c r="J1125" s="53"/>
      <c r="K1125" s="95"/>
      <c r="L1125" s="52"/>
      <c r="M1125" s="52"/>
      <c r="N1125" s="54"/>
      <c r="O1125" s="254" t="str" cm="1">
        <f t="array" ref="O1125">IF(A1125="","",INDEX(근로조건!$A$5:$Y$1048576,MATCH(A1125,근로조건!$A$5:$A$1048576,0)+0,15))</f>
        <v/>
      </c>
      <c r="P1125" s="255" t="str" cm="1">
        <f t="array" ref="P1125">IF(A1125="","",INDEX(근로조건!$A$5:$Y$1048576,MATCH(A1125,근로조건!$A$5:$A$1048576,0)+0,16))</f>
        <v/>
      </c>
      <c r="Q1125" s="256" t="str" cm="1">
        <f t="array" ref="Q1125">IF(A1125="","",INDEX(근로조건!$A$5:$ZZ$1048576,MATCH(A1125,근로조건!$A$5:$A$1048576,0)+0,21))</f>
        <v/>
      </c>
      <c r="R1125" s="61"/>
      <c r="S1125" s="61"/>
      <c r="T1125" s="61"/>
      <c r="U1125" s="61"/>
      <c r="V1125" s="61"/>
      <c r="W1125" s="61"/>
      <c r="X1125" s="61"/>
      <c r="Y1125" s="61"/>
      <c r="Z1125" s="260" t="str">
        <f t="shared" si="54"/>
        <v/>
      </c>
      <c r="AA1125" s="260" t="str">
        <f t="shared" si="55"/>
        <v/>
      </c>
      <c r="AB1125" s="260" t="str" cm="1">
        <f t="array" ref="AB1125">IFERROR(IF(A1125="","",INDEX(근로조건!$A$5:$Z$1048576,MATCH(A1125,근로조건!$A$5:$A$1048576,0)+0,17)-INDEX(근로조건!$A$5:$Z$1048576,MATCH(A1125,근로조건!$A$5:$A$1048576,0)+0,11))*B1125,"")</f>
        <v/>
      </c>
      <c r="AC1125" s="260" t="str">
        <f t="shared" si="56"/>
        <v/>
      </c>
      <c r="AD1125" s="260" t="str" cm="1">
        <f t="array" ref="AD1125">IFERROR(IF(A1125="","",INDEX(근로조건!$A$5:$L$1048576,MATCH(A1125,근로조건!$A$5:$A$1048576,0)+0,12))*B1125,"")</f>
        <v/>
      </c>
      <c r="AE1125" s="261" t="str" cm="1">
        <f t="array" ref="AE1125">IF(A1125="","",INDEX(근로조건!$A$5:$AF$1048576,MATCH(A1125,근로조건!$A$5:$A$1048576,0)+0,13))</f>
        <v/>
      </c>
      <c r="AF1125" s="262" t="str" cm="1">
        <f t="array" ref="AF1125">IF(A1125="","",INDEX(근로조건!$A$5:$AF$1048576,MATCH(A1125,근로조건!$A$5:$A$1048576,0)+0,14))</f>
        <v/>
      </c>
      <c r="AG1125" s="261" t="str" cm="1">
        <f t="array" ref="AG1125">IF(A1125="","",INDEX(근로조건!$A$5:$AF$1048576,MATCH(A1125,근로조건!$A$5:$A$1048576,0)+0,11))</f>
        <v/>
      </c>
      <c r="AH1125" s="261" t="str" cm="1">
        <f t="array" ref="AH1125">IF(A1125="","",INDEX(근로조건!$A$5:$AF$1048576,MATCH(A1125,근로조건!$A$5:$A$1048576,0)+0,19))</f>
        <v/>
      </c>
      <c r="AI1125" s="262" t="str" cm="1">
        <f t="array" ref="AI1125">IF(A1125="","",INDEX(근로조건!$A$5:$AF$1048576,MATCH(A1125,근로조건!$A$5:$A$1048576,0)+0,17))</f>
        <v/>
      </c>
      <c r="AJ1125" s="253"/>
      <c r="AK1125" s="253"/>
      <c r="AL1125" s="253" t="str" cm="1">
        <f t="array" ref="AL1125">IF(A1125="","",INDEX(근로조건!$A$5:$AF$1048576,MATCH(A1125,근로조건!$A$5:$A$1048576,0)+0,20))</f>
        <v/>
      </c>
      <c r="AM1125" s="253"/>
      <c r="AN1125" s="253"/>
      <c r="AO1125" s="253"/>
      <c r="AP1125" s="260"/>
      <c r="AQ1125" s="123"/>
      <c r="AR1125" s="166"/>
      <c r="AS1125" s="267"/>
      <c r="AT1125" s="266"/>
      <c r="AU1125" s="266"/>
      <c r="AV1125" s="266"/>
    </row>
    <row r="1126" spans="1:48" x14ac:dyDescent="0.3">
      <c r="A1126" s="52"/>
      <c r="B1126" s="54"/>
      <c r="C1126" s="53"/>
      <c r="D1126" s="53"/>
      <c r="E1126" s="53"/>
      <c r="F1126" s="57"/>
      <c r="G1126" s="57"/>
      <c r="H1126" s="52"/>
      <c r="I1126" s="53"/>
      <c r="J1126" s="53"/>
      <c r="K1126" s="95"/>
      <c r="L1126" s="52"/>
      <c r="M1126" s="52"/>
      <c r="N1126" s="54"/>
      <c r="O1126" s="254" t="str" cm="1">
        <f t="array" ref="O1126">IF(A1126="","",INDEX(근로조건!$A$5:$Y$1048576,MATCH(A1126,근로조건!$A$5:$A$1048576,0)+0,15))</f>
        <v/>
      </c>
      <c r="P1126" s="255" t="str" cm="1">
        <f t="array" ref="P1126">IF(A1126="","",INDEX(근로조건!$A$5:$Y$1048576,MATCH(A1126,근로조건!$A$5:$A$1048576,0)+0,16))</f>
        <v/>
      </c>
      <c r="Q1126" s="256" t="str" cm="1">
        <f t="array" ref="Q1126">IF(A1126="","",INDEX(근로조건!$A$5:$ZZ$1048576,MATCH(A1126,근로조건!$A$5:$A$1048576,0)+0,21))</f>
        <v/>
      </c>
      <c r="R1126" s="61"/>
      <c r="S1126" s="61"/>
      <c r="T1126" s="61"/>
      <c r="U1126" s="61"/>
      <c r="V1126" s="61"/>
      <c r="W1126" s="61"/>
      <c r="X1126" s="61"/>
      <c r="Y1126" s="61"/>
      <c r="Z1126" s="260" t="str">
        <f t="shared" si="54"/>
        <v/>
      </c>
      <c r="AA1126" s="260" t="str">
        <f t="shared" si="55"/>
        <v/>
      </c>
      <c r="AB1126" s="260" t="str" cm="1">
        <f t="array" ref="AB1126">IFERROR(IF(A1126="","",INDEX(근로조건!$A$5:$Z$1048576,MATCH(A1126,근로조건!$A$5:$A$1048576,0)+0,17)-INDEX(근로조건!$A$5:$Z$1048576,MATCH(A1126,근로조건!$A$5:$A$1048576,0)+0,11))*B1126,"")</f>
        <v/>
      </c>
      <c r="AC1126" s="260" t="str">
        <f t="shared" si="56"/>
        <v/>
      </c>
      <c r="AD1126" s="260" t="str" cm="1">
        <f t="array" ref="AD1126">IFERROR(IF(A1126="","",INDEX(근로조건!$A$5:$L$1048576,MATCH(A1126,근로조건!$A$5:$A$1048576,0)+0,12))*B1126,"")</f>
        <v/>
      </c>
      <c r="AE1126" s="261" t="str" cm="1">
        <f t="array" ref="AE1126">IF(A1126="","",INDEX(근로조건!$A$5:$AF$1048576,MATCH(A1126,근로조건!$A$5:$A$1048576,0)+0,13))</f>
        <v/>
      </c>
      <c r="AF1126" s="262" t="str" cm="1">
        <f t="array" ref="AF1126">IF(A1126="","",INDEX(근로조건!$A$5:$AF$1048576,MATCH(A1126,근로조건!$A$5:$A$1048576,0)+0,14))</f>
        <v/>
      </c>
      <c r="AG1126" s="261" t="str" cm="1">
        <f t="array" ref="AG1126">IF(A1126="","",INDEX(근로조건!$A$5:$AF$1048576,MATCH(A1126,근로조건!$A$5:$A$1048576,0)+0,11))</f>
        <v/>
      </c>
      <c r="AH1126" s="261" t="str" cm="1">
        <f t="array" ref="AH1126">IF(A1126="","",INDEX(근로조건!$A$5:$AF$1048576,MATCH(A1126,근로조건!$A$5:$A$1048576,0)+0,19))</f>
        <v/>
      </c>
      <c r="AI1126" s="262" t="str" cm="1">
        <f t="array" ref="AI1126">IF(A1126="","",INDEX(근로조건!$A$5:$AF$1048576,MATCH(A1126,근로조건!$A$5:$A$1048576,0)+0,17))</f>
        <v/>
      </c>
      <c r="AJ1126" s="253"/>
      <c r="AK1126" s="253"/>
      <c r="AL1126" s="253" t="str" cm="1">
        <f t="array" ref="AL1126">IF(A1126="","",INDEX(근로조건!$A$5:$AF$1048576,MATCH(A1126,근로조건!$A$5:$A$1048576,0)+0,20))</f>
        <v/>
      </c>
      <c r="AM1126" s="253"/>
      <c r="AN1126" s="253"/>
      <c r="AO1126" s="253"/>
      <c r="AP1126" s="260"/>
      <c r="AQ1126" s="123"/>
      <c r="AR1126" s="166"/>
      <c r="AS1126" s="267"/>
      <c r="AT1126" s="266"/>
      <c r="AU1126" s="266"/>
      <c r="AV1126" s="266"/>
    </row>
    <row r="1127" spans="1:48" x14ac:dyDescent="0.3">
      <c r="A1127" s="52"/>
      <c r="B1127" s="54"/>
      <c r="C1127" s="53"/>
      <c r="D1127" s="53"/>
      <c r="E1127" s="53"/>
      <c r="F1127" s="57"/>
      <c r="G1127" s="57"/>
      <c r="H1127" s="52"/>
      <c r="I1127" s="53"/>
      <c r="J1127" s="53"/>
      <c r="K1127" s="95"/>
      <c r="L1127" s="52"/>
      <c r="M1127" s="52"/>
      <c r="N1127" s="54"/>
      <c r="O1127" s="254" t="str" cm="1">
        <f t="array" ref="O1127">IF(A1127="","",INDEX(근로조건!$A$5:$Y$1048576,MATCH(A1127,근로조건!$A$5:$A$1048576,0)+0,15))</f>
        <v/>
      </c>
      <c r="P1127" s="255" t="str" cm="1">
        <f t="array" ref="P1127">IF(A1127="","",INDEX(근로조건!$A$5:$Y$1048576,MATCH(A1127,근로조건!$A$5:$A$1048576,0)+0,16))</f>
        <v/>
      </c>
      <c r="Q1127" s="256" t="str" cm="1">
        <f t="array" ref="Q1127">IF(A1127="","",INDEX(근로조건!$A$5:$ZZ$1048576,MATCH(A1127,근로조건!$A$5:$A$1048576,0)+0,21))</f>
        <v/>
      </c>
      <c r="R1127" s="61"/>
      <c r="S1127" s="61"/>
      <c r="T1127" s="61"/>
      <c r="U1127" s="61"/>
      <c r="V1127" s="61"/>
      <c r="W1127" s="61"/>
      <c r="X1127" s="61"/>
      <c r="Y1127" s="61"/>
      <c r="Z1127" s="260" t="str">
        <f t="shared" si="54"/>
        <v/>
      </c>
      <c r="AA1127" s="260" t="str">
        <f t="shared" si="55"/>
        <v/>
      </c>
      <c r="AB1127" s="260" t="str" cm="1">
        <f t="array" ref="AB1127">IFERROR(IF(A1127="","",INDEX(근로조건!$A$5:$Z$1048576,MATCH(A1127,근로조건!$A$5:$A$1048576,0)+0,17)-INDEX(근로조건!$A$5:$Z$1048576,MATCH(A1127,근로조건!$A$5:$A$1048576,0)+0,11))*B1127,"")</f>
        <v/>
      </c>
      <c r="AC1127" s="260" t="str">
        <f t="shared" si="56"/>
        <v/>
      </c>
      <c r="AD1127" s="260" t="str" cm="1">
        <f t="array" ref="AD1127">IFERROR(IF(A1127="","",INDEX(근로조건!$A$5:$L$1048576,MATCH(A1127,근로조건!$A$5:$A$1048576,0)+0,12))*B1127,"")</f>
        <v/>
      </c>
      <c r="AE1127" s="261" t="str" cm="1">
        <f t="array" ref="AE1127">IF(A1127="","",INDEX(근로조건!$A$5:$AF$1048576,MATCH(A1127,근로조건!$A$5:$A$1048576,0)+0,13))</f>
        <v/>
      </c>
      <c r="AF1127" s="262" t="str" cm="1">
        <f t="array" ref="AF1127">IF(A1127="","",INDEX(근로조건!$A$5:$AF$1048576,MATCH(A1127,근로조건!$A$5:$A$1048576,0)+0,14))</f>
        <v/>
      </c>
      <c r="AG1127" s="261" t="str" cm="1">
        <f t="array" ref="AG1127">IF(A1127="","",INDEX(근로조건!$A$5:$AF$1048576,MATCH(A1127,근로조건!$A$5:$A$1048576,0)+0,11))</f>
        <v/>
      </c>
      <c r="AH1127" s="261" t="str" cm="1">
        <f t="array" ref="AH1127">IF(A1127="","",INDEX(근로조건!$A$5:$AF$1048576,MATCH(A1127,근로조건!$A$5:$A$1048576,0)+0,19))</f>
        <v/>
      </c>
      <c r="AI1127" s="262" t="str" cm="1">
        <f t="array" ref="AI1127">IF(A1127="","",INDEX(근로조건!$A$5:$AF$1048576,MATCH(A1127,근로조건!$A$5:$A$1048576,0)+0,17))</f>
        <v/>
      </c>
      <c r="AJ1127" s="253"/>
      <c r="AK1127" s="253"/>
      <c r="AL1127" s="253" t="str" cm="1">
        <f t="array" ref="AL1127">IF(A1127="","",INDEX(근로조건!$A$5:$AF$1048576,MATCH(A1127,근로조건!$A$5:$A$1048576,0)+0,20))</f>
        <v/>
      </c>
      <c r="AM1127" s="253"/>
      <c r="AN1127" s="253"/>
      <c r="AO1127" s="253"/>
      <c r="AP1127" s="260"/>
      <c r="AQ1127" s="123"/>
      <c r="AR1127" s="166"/>
      <c r="AS1127" s="267"/>
      <c r="AT1127" s="266"/>
      <c r="AU1127" s="266"/>
      <c r="AV1127" s="266"/>
    </row>
    <row r="1128" spans="1:48" x14ac:dyDescent="0.3">
      <c r="A1128" s="52"/>
      <c r="B1128" s="54"/>
      <c r="C1128" s="53"/>
      <c r="D1128" s="53"/>
      <c r="E1128" s="53"/>
      <c r="F1128" s="57"/>
      <c r="G1128" s="57"/>
      <c r="H1128" s="52"/>
      <c r="I1128" s="53"/>
      <c r="J1128" s="53"/>
      <c r="K1128" s="95"/>
      <c r="L1128" s="52"/>
      <c r="M1128" s="52"/>
      <c r="N1128" s="54"/>
      <c r="O1128" s="254" t="str" cm="1">
        <f t="array" ref="O1128">IF(A1128="","",INDEX(근로조건!$A$5:$Y$1048576,MATCH(A1128,근로조건!$A$5:$A$1048576,0)+0,15))</f>
        <v/>
      </c>
      <c r="P1128" s="255" t="str" cm="1">
        <f t="array" ref="P1128">IF(A1128="","",INDEX(근로조건!$A$5:$Y$1048576,MATCH(A1128,근로조건!$A$5:$A$1048576,0)+0,16))</f>
        <v/>
      </c>
      <c r="Q1128" s="256" t="str" cm="1">
        <f t="array" ref="Q1128">IF(A1128="","",INDEX(근로조건!$A$5:$ZZ$1048576,MATCH(A1128,근로조건!$A$5:$A$1048576,0)+0,21))</f>
        <v/>
      </c>
      <c r="R1128" s="61"/>
      <c r="S1128" s="61"/>
      <c r="T1128" s="61"/>
      <c r="U1128" s="61"/>
      <c r="V1128" s="61"/>
      <c r="W1128" s="61"/>
      <c r="X1128" s="61"/>
      <c r="Y1128" s="61"/>
      <c r="Z1128" s="260" t="str">
        <f t="shared" si="54"/>
        <v/>
      </c>
      <c r="AA1128" s="260" t="str">
        <f t="shared" si="55"/>
        <v/>
      </c>
      <c r="AB1128" s="260" t="str" cm="1">
        <f t="array" ref="AB1128">IFERROR(IF(A1128="","",INDEX(근로조건!$A$5:$Z$1048576,MATCH(A1128,근로조건!$A$5:$A$1048576,0)+0,17)-INDEX(근로조건!$A$5:$Z$1048576,MATCH(A1128,근로조건!$A$5:$A$1048576,0)+0,11))*B1128,"")</f>
        <v/>
      </c>
      <c r="AC1128" s="260" t="str">
        <f t="shared" si="56"/>
        <v/>
      </c>
      <c r="AD1128" s="260" t="str" cm="1">
        <f t="array" ref="AD1128">IFERROR(IF(A1128="","",INDEX(근로조건!$A$5:$L$1048576,MATCH(A1128,근로조건!$A$5:$A$1048576,0)+0,12))*B1128,"")</f>
        <v/>
      </c>
      <c r="AE1128" s="261" t="str" cm="1">
        <f t="array" ref="AE1128">IF(A1128="","",INDEX(근로조건!$A$5:$AF$1048576,MATCH(A1128,근로조건!$A$5:$A$1048576,0)+0,13))</f>
        <v/>
      </c>
      <c r="AF1128" s="262" t="str" cm="1">
        <f t="array" ref="AF1128">IF(A1128="","",INDEX(근로조건!$A$5:$AF$1048576,MATCH(A1128,근로조건!$A$5:$A$1048576,0)+0,14))</f>
        <v/>
      </c>
      <c r="AG1128" s="261" t="str" cm="1">
        <f t="array" ref="AG1128">IF(A1128="","",INDEX(근로조건!$A$5:$AF$1048576,MATCH(A1128,근로조건!$A$5:$A$1048576,0)+0,11))</f>
        <v/>
      </c>
      <c r="AH1128" s="261" t="str" cm="1">
        <f t="array" ref="AH1128">IF(A1128="","",INDEX(근로조건!$A$5:$AF$1048576,MATCH(A1128,근로조건!$A$5:$A$1048576,0)+0,19))</f>
        <v/>
      </c>
      <c r="AI1128" s="262" t="str" cm="1">
        <f t="array" ref="AI1128">IF(A1128="","",INDEX(근로조건!$A$5:$AF$1048576,MATCH(A1128,근로조건!$A$5:$A$1048576,0)+0,17))</f>
        <v/>
      </c>
      <c r="AJ1128" s="253"/>
      <c r="AK1128" s="253"/>
      <c r="AL1128" s="253" t="str" cm="1">
        <f t="array" ref="AL1128">IF(A1128="","",INDEX(근로조건!$A$5:$AF$1048576,MATCH(A1128,근로조건!$A$5:$A$1048576,0)+0,20))</f>
        <v/>
      </c>
      <c r="AM1128" s="253"/>
      <c r="AN1128" s="253"/>
      <c r="AO1128" s="253"/>
      <c r="AP1128" s="260"/>
      <c r="AQ1128" s="123"/>
      <c r="AR1128" s="166"/>
      <c r="AS1128" s="267"/>
      <c r="AT1128" s="266"/>
      <c r="AU1128" s="266"/>
      <c r="AV1128" s="266"/>
    </row>
    <row r="1129" spans="1:48" x14ac:dyDescent="0.3">
      <c r="A1129" s="52"/>
      <c r="B1129" s="54"/>
      <c r="C1129" s="53"/>
      <c r="D1129" s="53"/>
      <c r="E1129" s="53"/>
      <c r="F1129" s="57"/>
      <c r="G1129" s="57"/>
      <c r="H1129" s="52"/>
      <c r="I1129" s="53"/>
      <c r="J1129" s="53"/>
      <c r="K1129" s="95"/>
      <c r="L1129" s="52"/>
      <c r="M1129" s="52"/>
      <c r="N1129" s="54"/>
      <c r="O1129" s="254" t="str" cm="1">
        <f t="array" ref="O1129">IF(A1129="","",INDEX(근로조건!$A$5:$Y$1048576,MATCH(A1129,근로조건!$A$5:$A$1048576,0)+0,15))</f>
        <v/>
      </c>
      <c r="P1129" s="255" t="str" cm="1">
        <f t="array" ref="P1129">IF(A1129="","",INDEX(근로조건!$A$5:$Y$1048576,MATCH(A1129,근로조건!$A$5:$A$1048576,0)+0,16))</f>
        <v/>
      </c>
      <c r="Q1129" s="256" t="str" cm="1">
        <f t="array" ref="Q1129">IF(A1129="","",INDEX(근로조건!$A$5:$ZZ$1048576,MATCH(A1129,근로조건!$A$5:$A$1048576,0)+0,21))</f>
        <v/>
      </c>
      <c r="R1129" s="61"/>
      <c r="S1129" s="61"/>
      <c r="T1129" s="61"/>
      <c r="U1129" s="61"/>
      <c r="V1129" s="61"/>
      <c r="W1129" s="61"/>
      <c r="X1129" s="61"/>
      <c r="Y1129" s="61"/>
      <c r="Z1129" s="260" t="str">
        <f t="shared" si="54"/>
        <v/>
      </c>
      <c r="AA1129" s="260" t="str">
        <f t="shared" si="55"/>
        <v/>
      </c>
      <c r="AB1129" s="260" t="str" cm="1">
        <f t="array" ref="AB1129">IFERROR(IF(A1129="","",INDEX(근로조건!$A$5:$Z$1048576,MATCH(A1129,근로조건!$A$5:$A$1048576,0)+0,17)-INDEX(근로조건!$A$5:$Z$1048576,MATCH(A1129,근로조건!$A$5:$A$1048576,0)+0,11))*B1129,"")</f>
        <v/>
      </c>
      <c r="AC1129" s="260" t="str">
        <f t="shared" si="56"/>
        <v/>
      </c>
      <c r="AD1129" s="260" t="str" cm="1">
        <f t="array" ref="AD1129">IFERROR(IF(A1129="","",INDEX(근로조건!$A$5:$L$1048576,MATCH(A1129,근로조건!$A$5:$A$1048576,0)+0,12))*B1129,"")</f>
        <v/>
      </c>
      <c r="AE1129" s="261" t="str" cm="1">
        <f t="array" ref="AE1129">IF(A1129="","",INDEX(근로조건!$A$5:$AF$1048576,MATCH(A1129,근로조건!$A$5:$A$1048576,0)+0,13))</f>
        <v/>
      </c>
      <c r="AF1129" s="262" t="str" cm="1">
        <f t="array" ref="AF1129">IF(A1129="","",INDEX(근로조건!$A$5:$AF$1048576,MATCH(A1129,근로조건!$A$5:$A$1048576,0)+0,14))</f>
        <v/>
      </c>
      <c r="AG1129" s="261" t="str" cm="1">
        <f t="array" ref="AG1129">IF(A1129="","",INDEX(근로조건!$A$5:$AF$1048576,MATCH(A1129,근로조건!$A$5:$A$1048576,0)+0,11))</f>
        <v/>
      </c>
      <c r="AH1129" s="261" t="str" cm="1">
        <f t="array" ref="AH1129">IF(A1129="","",INDEX(근로조건!$A$5:$AF$1048576,MATCH(A1129,근로조건!$A$5:$A$1048576,0)+0,19))</f>
        <v/>
      </c>
      <c r="AI1129" s="262" t="str" cm="1">
        <f t="array" ref="AI1129">IF(A1129="","",INDEX(근로조건!$A$5:$AF$1048576,MATCH(A1129,근로조건!$A$5:$A$1048576,0)+0,17))</f>
        <v/>
      </c>
      <c r="AJ1129" s="253"/>
      <c r="AK1129" s="253"/>
      <c r="AL1129" s="253" t="str" cm="1">
        <f t="array" ref="AL1129">IF(A1129="","",INDEX(근로조건!$A$5:$AF$1048576,MATCH(A1129,근로조건!$A$5:$A$1048576,0)+0,20))</f>
        <v/>
      </c>
      <c r="AM1129" s="253"/>
      <c r="AN1129" s="253"/>
      <c r="AO1129" s="253"/>
      <c r="AP1129" s="260"/>
      <c r="AQ1129" s="123"/>
      <c r="AR1129" s="166"/>
      <c r="AS1129" s="267"/>
      <c r="AT1129" s="266"/>
      <c r="AU1129" s="266"/>
      <c r="AV1129" s="266"/>
    </row>
    <row r="1130" spans="1:48" x14ac:dyDescent="0.3">
      <c r="A1130" s="52"/>
      <c r="B1130" s="54"/>
      <c r="C1130" s="53"/>
      <c r="D1130" s="53"/>
      <c r="E1130" s="53"/>
      <c r="F1130" s="57"/>
      <c r="G1130" s="57"/>
      <c r="H1130" s="52"/>
      <c r="I1130" s="53"/>
      <c r="J1130" s="53"/>
      <c r="K1130" s="95"/>
      <c r="L1130" s="52"/>
      <c r="M1130" s="52"/>
      <c r="N1130" s="54"/>
      <c r="O1130" s="254" t="str" cm="1">
        <f t="array" ref="O1130">IF(A1130="","",INDEX(근로조건!$A$5:$Y$1048576,MATCH(A1130,근로조건!$A$5:$A$1048576,0)+0,15))</f>
        <v/>
      </c>
      <c r="P1130" s="255" t="str" cm="1">
        <f t="array" ref="P1130">IF(A1130="","",INDEX(근로조건!$A$5:$Y$1048576,MATCH(A1130,근로조건!$A$5:$A$1048576,0)+0,16))</f>
        <v/>
      </c>
      <c r="Q1130" s="256" t="str" cm="1">
        <f t="array" ref="Q1130">IF(A1130="","",INDEX(근로조건!$A$5:$ZZ$1048576,MATCH(A1130,근로조건!$A$5:$A$1048576,0)+0,21))</f>
        <v/>
      </c>
      <c r="R1130" s="61"/>
      <c r="S1130" s="61"/>
      <c r="T1130" s="61"/>
      <c r="U1130" s="61"/>
      <c r="V1130" s="61"/>
      <c r="W1130" s="61"/>
      <c r="X1130" s="61"/>
      <c r="Y1130" s="61"/>
      <c r="Z1130" s="260" t="str">
        <f t="shared" si="54"/>
        <v/>
      </c>
      <c r="AA1130" s="260" t="str">
        <f t="shared" si="55"/>
        <v/>
      </c>
      <c r="AB1130" s="260" t="str" cm="1">
        <f t="array" ref="AB1130">IFERROR(IF(A1130="","",INDEX(근로조건!$A$5:$Z$1048576,MATCH(A1130,근로조건!$A$5:$A$1048576,0)+0,17)-INDEX(근로조건!$A$5:$Z$1048576,MATCH(A1130,근로조건!$A$5:$A$1048576,0)+0,11))*B1130,"")</f>
        <v/>
      </c>
      <c r="AC1130" s="260" t="str">
        <f t="shared" si="56"/>
        <v/>
      </c>
      <c r="AD1130" s="260" t="str" cm="1">
        <f t="array" ref="AD1130">IFERROR(IF(A1130="","",INDEX(근로조건!$A$5:$L$1048576,MATCH(A1130,근로조건!$A$5:$A$1048576,0)+0,12))*B1130,"")</f>
        <v/>
      </c>
      <c r="AE1130" s="261" t="str" cm="1">
        <f t="array" ref="AE1130">IF(A1130="","",INDEX(근로조건!$A$5:$AF$1048576,MATCH(A1130,근로조건!$A$5:$A$1048576,0)+0,13))</f>
        <v/>
      </c>
      <c r="AF1130" s="262" t="str" cm="1">
        <f t="array" ref="AF1130">IF(A1130="","",INDEX(근로조건!$A$5:$AF$1048576,MATCH(A1130,근로조건!$A$5:$A$1048576,0)+0,14))</f>
        <v/>
      </c>
      <c r="AG1130" s="261" t="str" cm="1">
        <f t="array" ref="AG1130">IF(A1130="","",INDEX(근로조건!$A$5:$AF$1048576,MATCH(A1130,근로조건!$A$5:$A$1048576,0)+0,11))</f>
        <v/>
      </c>
      <c r="AH1130" s="261" t="str" cm="1">
        <f t="array" ref="AH1130">IF(A1130="","",INDEX(근로조건!$A$5:$AF$1048576,MATCH(A1130,근로조건!$A$5:$A$1048576,0)+0,19))</f>
        <v/>
      </c>
      <c r="AI1130" s="262" t="str" cm="1">
        <f t="array" ref="AI1130">IF(A1130="","",INDEX(근로조건!$A$5:$AF$1048576,MATCH(A1130,근로조건!$A$5:$A$1048576,0)+0,17))</f>
        <v/>
      </c>
      <c r="AJ1130" s="253"/>
      <c r="AK1130" s="253"/>
      <c r="AL1130" s="253" t="str" cm="1">
        <f t="array" ref="AL1130">IF(A1130="","",INDEX(근로조건!$A$5:$AF$1048576,MATCH(A1130,근로조건!$A$5:$A$1048576,0)+0,20))</f>
        <v/>
      </c>
      <c r="AM1130" s="253"/>
      <c r="AN1130" s="253"/>
      <c r="AO1130" s="253"/>
      <c r="AP1130" s="260"/>
      <c r="AQ1130" s="123"/>
      <c r="AR1130" s="166"/>
      <c r="AS1130" s="267"/>
      <c r="AT1130" s="266"/>
      <c r="AU1130" s="266"/>
      <c r="AV1130" s="266"/>
    </row>
    <row r="1131" spans="1:48" x14ac:dyDescent="0.3">
      <c r="A1131" s="52"/>
      <c r="B1131" s="54"/>
      <c r="C1131" s="53"/>
      <c r="D1131" s="53"/>
      <c r="E1131" s="53"/>
      <c r="F1131" s="57"/>
      <c r="G1131" s="57"/>
      <c r="H1131" s="52"/>
      <c r="I1131" s="53"/>
      <c r="J1131" s="53"/>
      <c r="K1131" s="95"/>
      <c r="L1131" s="52"/>
      <c r="M1131" s="52"/>
      <c r="N1131" s="54"/>
      <c r="O1131" s="254" t="str" cm="1">
        <f t="array" ref="O1131">IF(A1131="","",INDEX(근로조건!$A$5:$Y$1048576,MATCH(A1131,근로조건!$A$5:$A$1048576,0)+0,15))</f>
        <v/>
      </c>
      <c r="P1131" s="255" t="str" cm="1">
        <f t="array" ref="P1131">IF(A1131="","",INDEX(근로조건!$A$5:$Y$1048576,MATCH(A1131,근로조건!$A$5:$A$1048576,0)+0,16))</f>
        <v/>
      </c>
      <c r="Q1131" s="256" t="str" cm="1">
        <f t="array" ref="Q1131">IF(A1131="","",INDEX(근로조건!$A$5:$ZZ$1048576,MATCH(A1131,근로조건!$A$5:$A$1048576,0)+0,21))</f>
        <v/>
      </c>
      <c r="R1131" s="61"/>
      <c r="S1131" s="61"/>
      <c r="T1131" s="61"/>
      <c r="U1131" s="61"/>
      <c r="V1131" s="61"/>
      <c r="W1131" s="61"/>
      <c r="X1131" s="61"/>
      <c r="Y1131" s="61"/>
      <c r="Z1131" s="260" t="str">
        <f t="shared" si="54"/>
        <v/>
      </c>
      <c r="AA1131" s="260" t="str">
        <f t="shared" si="55"/>
        <v/>
      </c>
      <c r="AB1131" s="260" t="str" cm="1">
        <f t="array" ref="AB1131">IFERROR(IF(A1131="","",INDEX(근로조건!$A$5:$Z$1048576,MATCH(A1131,근로조건!$A$5:$A$1048576,0)+0,17)-INDEX(근로조건!$A$5:$Z$1048576,MATCH(A1131,근로조건!$A$5:$A$1048576,0)+0,11))*B1131,"")</f>
        <v/>
      </c>
      <c r="AC1131" s="260" t="str">
        <f t="shared" si="56"/>
        <v/>
      </c>
      <c r="AD1131" s="260" t="str" cm="1">
        <f t="array" ref="AD1131">IFERROR(IF(A1131="","",INDEX(근로조건!$A$5:$L$1048576,MATCH(A1131,근로조건!$A$5:$A$1048576,0)+0,12))*B1131,"")</f>
        <v/>
      </c>
      <c r="AE1131" s="261" t="str" cm="1">
        <f t="array" ref="AE1131">IF(A1131="","",INDEX(근로조건!$A$5:$AF$1048576,MATCH(A1131,근로조건!$A$5:$A$1048576,0)+0,13))</f>
        <v/>
      </c>
      <c r="AF1131" s="262" t="str" cm="1">
        <f t="array" ref="AF1131">IF(A1131="","",INDEX(근로조건!$A$5:$AF$1048576,MATCH(A1131,근로조건!$A$5:$A$1048576,0)+0,14))</f>
        <v/>
      </c>
      <c r="AG1131" s="261" t="str" cm="1">
        <f t="array" ref="AG1131">IF(A1131="","",INDEX(근로조건!$A$5:$AF$1048576,MATCH(A1131,근로조건!$A$5:$A$1048576,0)+0,11))</f>
        <v/>
      </c>
      <c r="AH1131" s="261" t="str" cm="1">
        <f t="array" ref="AH1131">IF(A1131="","",INDEX(근로조건!$A$5:$AF$1048576,MATCH(A1131,근로조건!$A$5:$A$1048576,0)+0,19))</f>
        <v/>
      </c>
      <c r="AI1131" s="262" t="str" cm="1">
        <f t="array" ref="AI1131">IF(A1131="","",INDEX(근로조건!$A$5:$AF$1048576,MATCH(A1131,근로조건!$A$5:$A$1048576,0)+0,17))</f>
        <v/>
      </c>
      <c r="AJ1131" s="253"/>
      <c r="AK1131" s="253"/>
      <c r="AL1131" s="253" t="str" cm="1">
        <f t="array" ref="AL1131">IF(A1131="","",INDEX(근로조건!$A$5:$AF$1048576,MATCH(A1131,근로조건!$A$5:$A$1048576,0)+0,20))</f>
        <v/>
      </c>
      <c r="AM1131" s="253"/>
      <c r="AN1131" s="253"/>
      <c r="AO1131" s="253"/>
      <c r="AP1131" s="260"/>
      <c r="AQ1131" s="123"/>
      <c r="AR1131" s="166"/>
      <c r="AS1131" s="267"/>
      <c r="AT1131" s="266"/>
      <c r="AU1131" s="266"/>
      <c r="AV1131" s="266"/>
    </row>
    <row r="1132" spans="1:48" x14ac:dyDescent="0.3">
      <c r="A1132" s="52"/>
      <c r="B1132" s="54"/>
      <c r="C1132" s="53"/>
      <c r="D1132" s="53"/>
      <c r="E1132" s="53"/>
      <c r="F1132" s="57"/>
      <c r="G1132" s="57"/>
      <c r="H1132" s="52"/>
      <c r="I1132" s="53"/>
      <c r="J1132" s="53"/>
      <c r="K1132" s="95"/>
      <c r="L1132" s="52"/>
      <c r="M1132" s="52"/>
      <c r="N1132" s="54"/>
      <c r="O1132" s="254" t="str" cm="1">
        <f t="array" ref="O1132">IF(A1132="","",INDEX(근로조건!$A$5:$Y$1048576,MATCH(A1132,근로조건!$A$5:$A$1048576,0)+0,15))</f>
        <v/>
      </c>
      <c r="P1132" s="255" t="str" cm="1">
        <f t="array" ref="P1132">IF(A1132="","",INDEX(근로조건!$A$5:$Y$1048576,MATCH(A1132,근로조건!$A$5:$A$1048576,0)+0,16))</f>
        <v/>
      </c>
      <c r="Q1132" s="256" t="str" cm="1">
        <f t="array" ref="Q1132">IF(A1132="","",INDEX(근로조건!$A$5:$ZZ$1048576,MATCH(A1132,근로조건!$A$5:$A$1048576,0)+0,21))</f>
        <v/>
      </c>
      <c r="R1132" s="61"/>
      <c r="S1132" s="61"/>
      <c r="T1132" s="61"/>
      <c r="U1132" s="61"/>
      <c r="V1132" s="61"/>
      <c r="W1132" s="61"/>
      <c r="X1132" s="61"/>
      <c r="Y1132" s="61"/>
      <c r="Z1132" s="260" t="str">
        <f t="shared" si="54"/>
        <v/>
      </c>
      <c r="AA1132" s="260" t="str">
        <f t="shared" si="55"/>
        <v/>
      </c>
      <c r="AB1132" s="260" t="str" cm="1">
        <f t="array" ref="AB1132">IFERROR(IF(A1132="","",INDEX(근로조건!$A$5:$Z$1048576,MATCH(A1132,근로조건!$A$5:$A$1048576,0)+0,17)-INDEX(근로조건!$A$5:$Z$1048576,MATCH(A1132,근로조건!$A$5:$A$1048576,0)+0,11))*B1132,"")</f>
        <v/>
      </c>
      <c r="AC1132" s="260" t="str">
        <f t="shared" si="56"/>
        <v/>
      </c>
      <c r="AD1132" s="260" t="str" cm="1">
        <f t="array" ref="AD1132">IFERROR(IF(A1132="","",INDEX(근로조건!$A$5:$L$1048576,MATCH(A1132,근로조건!$A$5:$A$1048576,0)+0,12))*B1132,"")</f>
        <v/>
      </c>
      <c r="AE1132" s="261" t="str" cm="1">
        <f t="array" ref="AE1132">IF(A1132="","",INDEX(근로조건!$A$5:$AF$1048576,MATCH(A1132,근로조건!$A$5:$A$1048576,0)+0,13))</f>
        <v/>
      </c>
      <c r="AF1132" s="262" t="str" cm="1">
        <f t="array" ref="AF1132">IF(A1132="","",INDEX(근로조건!$A$5:$AF$1048576,MATCH(A1132,근로조건!$A$5:$A$1048576,0)+0,14))</f>
        <v/>
      </c>
      <c r="AG1132" s="261" t="str" cm="1">
        <f t="array" ref="AG1132">IF(A1132="","",INDEX(근로조건!$A$5:$AF$1048576,MATCH(A1132,근로조건!$A$5:$A$1048576,0)+0,11))</f>
        <v/>
      </c>
      <c r="AH1132" s="261" t="str" cm="1">
        <f t="array" ref="AH1132">IF(A1132="","",INDEX(근로조건!$A$5:$AF$1048576,MATCH(A1132,근로조건!$A$5:$A$1048576,0)+0,19))</f>
        <v/>
      </c>
      <c r="AI1132" s="262" t="str" cm="1">
        <f t="array" ref="AI1132">IF(A1132="","",INDEX(근로조건!$A$5:$AF$1048576,MATCH(A1132,근로조건!$A$5:$A$1048576,0)+0,17))</f>
        <v/>
      </c>
      <c r="AJ1132" s="253"/>
      <c r="AK1132" s="253"/>
      <c r="AL1132" s="253" t="str" cm="1">
        <f t="array" ref="AL1132">IF(A1132="","",INDEX(근로조건!$A$5:$AF$1048576,MATCH(A1132,근로조건!$A$5:$A$1048576,0)+0,20))</f>
        <v/>
      </c>
      <c r="AM1132" s="253"/>
      <c r="AN1132" s="253"/>
      <c r="AO1132" s="253"/>
      <c r="AP1132" s="260"/>
      <c r="AQ1132" s="123"/>
      <c r="AR1132" s="166"/>
      <c r="AS1132" s="267"/>
      <c r="AT1132" s="266"/>
      <c r="AU1132" s="266"/>
      <c r="AV1132" s="266"/>
    </row>
    <row r="1133" spans="1:48" x14ac:dyDescent="0.3">
      <c r="A1133" s="52"/>
      <c r="B1133" s="54"/>
      <c r="C1133" s="53"/>
      <c r="D1133" s="53"/>
      <c r="E1133" s="53"/>
      <c r="F1133" s="57"/>
      <c r="G1133" s="57"/>
      <c r="H1133" s="52"/>
      <c r="I1133" s="53"/>
      <c r="J1133" s="53"/>
      <c r="K1133" s="95"/>
      <c r="L1133" s="52"/>
      <c r="M1133" s="52"/>
      <c r="N1133" s="54"/>
      <c r="O1133" s="254" t="str" cm="1">
        <f t="array" ref="O1133">IF(A1133="","",INDEX(근로조건!$A$5:$Y$1048576,MATCH(A1133,근로조건!$A$5:$A$1048576,0)+0,15))</f>
        <v/>
      </c>
      <c r="P1133" s="255" t="str" cm="1">
        <f t="array" ref="P1133">IF(A1133="","",INDEX(근로조건!$A$5:$Y$1048576,MATCH(A1133,근로조건!$A$5:$A$1048576,0)+0,16))</f>
        <v/>
      </c>
      <c r="Q1133" s="256" t="str" cm="1">
        <f t="array" ref="Q1133">IF(A1133="","",INDEX(근로조건!$A$5:$ZZ$1048576,MATCH(A1133,근로조건!$A$5:$A$1048576,0)+0,21))</f>
        <v/>
      </c>
      <c r="R1133" s="61"/>
      <c r="S1133" s="61"/>
      <c r="T1133" s="61"/>
      <c r="U1133" s="61"/>
      <c r="V1133" s="61"/>
      <c r="W1133" s="61"/>
      <c r="X1133" s="61"/>
      <c r="Y1133" s="61"/>
      <c r="Z1133" s="260" t="str">
        <f t="shared" si="54"/>
        <v/>
      </c>
      <c r="AA1133" s="260" t="str">
        <f t="shared" si="55"/>
        <v/>
      </c>
      <c r="AB1133" s="260" t="str" cm="1">
        <f t="array" ref="AB1133">IFERROR(IF(A1133="","",INDEX(근로조건!$A$5:$Z$1048576,MATCH(A1133,근로조건!$A$5:$A$1048576,0)+0,17)-INDEX(근로조건!$A$5:$Z$1048576,MATCH(A1133,근로조건!$A$5:$A$1048576,0)+0,11))*B1133,"")</f>
        <v/>
      </c>
      <c r="AC1133" s="260" t="str">
        <f t="shared" si="56"/>
        <v/>
      </c>
      <c r="AD1133" s="260" t="str" cm="1">
        <f t="array" ref="AD1133">IFERROR(IF(A1133="","",INDEX(근로조건!$A$5:$L$1048576,MATCH(A1133,근로조건!$A$5:$A$1048576,0)+0,12))*B1133,"")</f>
        <v/>
      </c>
      <c r="AE1133" s="261" t="str" cm="1">
        <f t="array" ref="AE1133">IF(A1133="","",INDEX(근로조건!$A$5:$AF$1048576,MATCH(A1133,근로조건!$A$5:$A$1048576,0)+0,13))</f>
        <v/>
      </c>
      <c r="AF1133" s="262" t="str" cm="1">
        <f t="array" ref="AF1133">IF(A1133="","",INDEX(근로조건!$A$5:$AF$1048576,MATCH(A1133,근로조건!$A$5:$A$1048576,0)+0,14))</f>
        <v/>
      </c>
      <c r="AG1133" s="261" t="str" cm="1">
        <f t="array" ref="AG1133">IF(A1133="","",INDEX(근로조건!$A$5:$AF$1048576,MATCH(A1133,근로조건!$A$5:$A$1048576,0)+0,11))</f>
        <v/>
      </c>
      <c r="AH1133" s="261" t="str" cm="1">
        <f t="array" ref="AH1133">IF(A1133="","",INDEX(근로조건!$A$5:$AF$1048576,MATCH(A1133,근로조건!$A$5:$A$1048576,0)+0,19))</f>
        <v/>
      </c>
      <c r="AI1133" s="262" t="str" cm="1">
        <f t="array" ref="AI1133">IF(A1133="","",INDEX(근로조건!$A$5:$AF$1048576,MATCH(A1133,근로조건!$A$5:$A$1048576,0)+0,17))</f>
        <v/>
      </c>
      <c r="AJ1133" s="253"/>
      <c r="AK1133" s="253"/>
      <c r="AL1133" s="253" t="str" cm="1">
        <f t="array" ref="AL1133">IF(A1133="","",INDEX(근로조건!$A$5:$AF$1048576,MATCH(A1133,근로조건!$A$5:$A$1048576,0)+0,20))</f>
        <v/>
      </c>
      <c r="AM1133" s="253"/>
      <c r="AN1133" s="253"/>
      <c r="AO1133" s="253"/>
      <c r="AP1133" s="260"/>
      <c r="AQ1133" s="123"/>
      <c r="AR1133" s="166"/>
      <c r="AS1133" s="267"/>
      <c r="AT1133" s="266"/>
      <c r="AU1133" s="266"/>
      <c r="AV1133" s="266"/>
    </row>
    <row r="1134" spans="1:48" x14ac:dyDescent="0.3">
      <c r="A1134" s="52"/>
      <c r="B1134" s="54"/>
      <c r="C1134" s="53"/>
      <c r="D1134" s="53"/>
      <c r="E1134" s="53"/>
      <c r="F1134" s="57"/>
      <c r="G1134" s="57"/>
      <c r="H1134" s="52"/>
      <c r="I1134" s="53"/>
      <c r="J1134" s="53"/>
      <c r="K1134" s="95"/>
      <c r="L1134" s="52"/>
      <c r="M1134" s="52"/>
      <c r="N1134" s="54"/>
      <c r="O1134" s="254" t="str" cm="1">
        <f t="array" ref="O1134">IF(A1134="","",INDEX(근로조건!$A$5:$Y$1048576,MATCH(A1134,근로조건!$A$5:$A$1048576,0)+0,15))</f>
        <v/>
      </c>
      <c r="P1134" s="255" t="str" cm="1">
        <f t="array" ref="P1134">IF(A1134="","",INDEX(근로조건!$A$5:$Y$1048576,MATCH(A1134,근로조건!$A$5:$A$1048576,0)+0,16))</f>
        <v/>
      </c>
      <c r="Q1134" s="256" t="str" cm="1">
        <f t="array" ref="Q1134">IF(A1134="","",INDEX(근로조건!$A$5:$ZZ$1048576,MATCH(A1134,근로조건!$A$5:$A$1048576,0)+0,21))</f>
        <v/>
      </c>
      <c r="R1134" s="61"/>
      <c r="S1134" s="61"/>
      <c r="T1134" s="61"/>
      <c r="U1134" s="61"/>
      <c r="V1134" s="61"/>
      <c r="W1134" s="61"/>
      <c r="X1134" s="61"/>
      <c r="Y1134" s="61"/>
      <c r="Z1134" s="260" t="str">
        <f t="shared" si="54"/>
        <v/>
      </c>
      <c r="AA1134" s="260" t="str">
        <f t="shared" si="55"/>
        <v/>
      </c>
      <c r="AB1134" s="260" t="str" cm="1">
        <f t="array" ref="AB1134">IFERROR(IF(A1134="","",INDEX(근로조건!$A$5:$Z$1048576,MATCH(A1134,근로조건!$A$5:$A$1048576,0)+0,17)-INDEX(근로조건!$A$5:$Z$1048576,MATCH(A1134,근로조건!$A$5:$A$1048576,0)+0,11))*B1134,"")</f>
        <v/>
      </c>
      <c r="AC1134" s="260" t="str">
        <f t="shared" si="56"/>
        <v/>
      </c>
      <c r="AD1134" s="260" t="str" cm="1">
        <f t="array" ref="AD1134">IFERROR(IF(A1134="","",INDEX(근로조건!$A$5:$L$1048576,MATCH(A1134,근로조건!$A$5:$A$1048576,0)+0,12))*B1134,"")</f>
        <v/>
      </c>
      <c r="AE1134" s="261" t="str" cm="1">
        <f t="array" ref="AE1134">IF(A1134="","",INDEX(근로조건!$A$5:$AF$1048576,MATCH(A1134,근로조건!$A$5:$A$1048576,0)+0,13))</f>
        <v/>
      </c>
      <c r="AF1134" s="262" t="str" cm="1">
        <f t="array" ref="AF1134">IF(A1134="","",INDEX(근로조건!$A$5:$AF$1048576,MATCH(A1134,근로조건!$A$5:$A$1048576,0)+0,14))</f>
        <v/>
      </c>
      <c r="AG1134" s="261" t="str" cm="1">
        <f t="array" ref="AG1134">IF(A1134="","",INDEX(근로조건!$A$5:$AF$1048576,MATCH(A1134,근로조건!$A$5:$A$1048576,0)+0,11))</f>
        <v/>
      </c>
      <c r="AH1134" s="261" t="str" cm="1">
        <f t="array" ref="AH1134">IF(A1134="","",INDEX(근로조건!$A$5:$AF$1048576,MATCH(A1134,근로조건!$A$5:$A$1048576,0)+0,19))</f>
        <v/>
      </c>
      <c r="AI1134" s="262" t="str" cm="1">
        <f t="array" ref="AI1134">IF(A1134="","",INDEX(근로조건!$A$5:$AF$1048576,MATCH(A1134,근로조건!$A$5:$A$1048576,0)+0,17))</f>
        <v/>
      </c>
      <c r="AJ1134" s="253"/>
      <c r="AK1134" s="253"/>
      <c r="AL1134" s="253" t="str" cm="1">
        <f t="array" ref="AL1134">IF(A1134="","",INDEX(근로조건!$A$5:$AF$1048576,MATCH(A1134,근로조건!$A$5:$A$1048576,0)+0,20))</f>
        <v/>
      </c>
      <c r="AM1134" s="253"/>
      <c r="AN1134" s="253"/>
      <c r="AO1134" s="253"/>
      <c r="AP1134" s="260"/>
      <c r="AQ1134" s="123"/>
      <c r="AR1134" s="166"/>
      <c r="AS1134" s="267"/>
      <c r="AT1134" s="266"/>
      <c r="AU1134" s="266"/>
      <c r="AV1134" s="266"/>
    </row>
    <row r="1135" spans="1:48" x14ac:dyDescent="0.3">
      <c r="A1135" s="52"/>
      <c r="B1135" s="54"/>
      <c r="C1135" s="53"/>
      <c r="D1135" s="53"/>
      <c r="E1135" s="53"/>
      <c r="F1135" s="57"/>
      <c r="G1135" s="57"/>
      <c r="H1135" s="52"/>
      <c r="I1135" s="53"/>
      <c r="J1135" s="53"/>
      <c r="K1135" s="95"/>
      <c r="L1135" s="52"/>
      <c r="M1135" s="52"/>
      <c r="N1135" s="54"/>
      <c r="O1135" s="254" t="str" cm="1">
        <f t="array" ref="O1135">IF(A1135="","",INDEX(근로조건!$A$5:$Y$1048576,MATCH(A1135,근로조건!$A$5:$A$1048576,0)+0,15))</f>
        <v/>
      </c>
      <c r="P1135" s="255" t="str" cm="1">
        <f t="array" ref="P1135">IF(A1135="","",INDEX(근로조건!$A$5:$Y$1048576,MATCH(A1135,근로조건!$A$5:$A$1048576,0)+0,16))</f>
        <v/>
      </c>
      <c r="Q1135" s="256" t="str" cm="1">
        <f t="array" ref="Q1135">IF(A1135="","",INDEX(근로조건!$A$5:$ZZ$1048576,MATCH(A1135,근로조건!$A$5:$A$1048576,0)+0,21))</f>
        <v/>
      </c>
      <c r="R1135" s="61"/>
      <c r="S1135" s="61"/>
      <c r="T1135" s="61"/>
      <c r="U1135" s="61"/>
      <c r="V1135" s="61"/>
      <c r="W1135" s="61"/>
      <c r="X1135" s="61"/>
      <c r="Y1135" s="61"/>
      <c r="Z1135" s="260" t="str">
        <f t="shared" si="54"/>
        <v/>
      </c>
      <c r="AA1135" s="260" t="str">
        <f t="shared" si="55"/>
        <v/>
      </c>
      <c r="AB1135" s="260" t="str" cm="1">
        <f t="array" ref="AB1135">IFERROR(IF(A1135="","",INDEX(근로조건!$A$5:$Z$1048576,MATCH(A1135,근로조건!$A$5:$A$1048576,0)+0,17)-INDEX(근로조건!$A$5:$Z$1048576,MATCH(A1135,근로조건!$A$5:$A$1048576,0)+0,11))*B1135,"")</f>
        <v/>
      </c>
      <c r="AC1135" s="260" t="str">
        <f t="shared" si="56"/>
        <v/>
      </c>
      <c r="AD1135" s="260" t="str" cm="1">
        <f t="array" ref="AD1135">IFERROR(IF(A1135="","",INDEX(근로조건!$A$5:$L$1048576,MATCH(A1135,근로조건!$A$5:$A$1048576,0)+0,12))*B1135,"")</f>
        <v/>
      </c>
      <c r="AE1135" s="261" t="str" cm="1">
        <f t="array" ref="AE1135">IF(A1135="","",INDEX(근로조건!$A$5:$AF$1048576,MATCH(A1135,근로조건!$A$5:$A$1048576,0)+0,13))</f>
        <v/>
      </c>
      <c r="AF1135" s="262" t="str" cm="1">
        <f t="array" ref="AF1135">IF(A1135="","",INDEX(근로조건!$A$5:$AF$1048576,MATCH(A1135,근로조건!$A$5:$A$1048576,0)+0,14))</f>
        <v/>
      </c>
      <c r="AG1135" s="261" t="str" cm="1">
        <f t="array" ref="AG1135">IF(A1135="","",INDEX(근로조건!$A$5:$AF$1048576,MATCH(A1135,근로조건!$A$5:$A$1048576,0)+0,11))</f>
        <v/>
      </c>
      <c r="AH1135" s="261" t="str" cm="1">
        <f t="array" ref="AH1135">IF(A1135="","",INDEX(근로조건!$A$5:$AF$1048576,MATCH(A1135,근로조건!$A$5:$A$1048576,0)+0,19))</f>
        <v/>
      </c>
      <c r="AI1135" s="262" t="str" cm="1">
        <f t="array" ref="AI1135">IF(A1135="","",INDEX(근로조건!$A$5:$AF$1048576,MATCH(A1135,근로조건!$A$5:$A$1048576,0)+0,17))</f>
        <v/>
      </c>
      <c r="AJ1135" s="253"/>
      <c r="AK1135" s="253"/>
      <c r="AL1135" s="253" t="str" cm="1">
        <f t="array" ref="AL1135">IF(A1135="","",INDEX(근로조건!$A$5:$AF$1048576,MATCH(A1135,근로조건!$A$5:$A$1048576,0)+0,20))</f>
        <v/>
      </c>
      <c r="AM1135" s="253"/>
      <c r="AN1135" s="253"/>
      <c r="AO1135" s="253"/>
      <c r="AP1135" s="260"/>
      <c r="AQ1135" s="123"/>
      <c r="AR1135" s="166"/>
      <c r="AS1135" s="267"/>
      <c r="AT1135" s="266"/>
      <c r="AU1135" s="266"/>
      <c r="AV1135" s="266"/>
    </row>
    <row r="1136" spans="1:48" x14ac:dyDescent="0.3">
      <c r="A1136" s="52"/>
      <c r="B1136" s="54"/>
      <c r="C1136" s="53"/>
      <c r="D1136" s="53"/>
      <c r="E1136" s="53"/>
      <c r="F1136" s="57"/>
      <c r="G1136" s="57"/>
      <c r="H1136" s="52"/>
      <c r="I1136" s="53"/>
      <c r="J1136" s="53"/>
      <c r="K1136" s="95"/>
      <c r="L1136" s="52"/>
      <c r="M1136" s="52"/>
      <c r="N1136" s="54"/>
      <c r="O1136" s="254" t="str" cm="1">
        <f t="array" ref="O1136">IF(A1136="","",INDEX(근로조건!$A$5:$Y$1048576,MATCH(A1136,근로조건!$A$5:$A$1048576,0)+0,15))</f>
        <v/>
      </c>
      <c r="P1136" s="255" t="str" cm="1">
        <f t="array" ref="P1136">IF(A1136="","",INDEX(근로조건!$A$5:$Y$1048576,MATCH(A1136,근로조건!$A$5:$A$1048576,0)+0,16))</f>
        <v/>
      </c>
      <c r="Q1136" s="256" t="str" cm="1">
        <f t="array" ref="Q1136">IF(A1136="","",INDEX(근로조건!$A$5:$ZZ$1048576,MATCH(A1136,근로조건!$A$5:$A$1048576,0)+0,21))</f>
        <v/>
      </c>
      <c r="R1136" s="61"/>
      <c r="S1136" s="61"/>
      <c r="T1136" s="61"/>
      <c r="U1136" s="61"/>
      <c r="V1136" s="61"/>
      <c r="W1136" s="61"/>
      <c r="X1136" s="61"/>
      <c r="Y1136" s="61"/>
      <c r="Z1136" s="260" t="str">
        <f t="shared" si="54"/>
        <v/>
      </c>
      <c r="AA1136" s="260" t="str">
        <f t="shared" si="55"/>
        <v/>
      </c>
      <c r="AB1136" s="260" t="str" cm="1">
        <f t="array" ref="AB1136">IFERROR(IF(A1136="","",INDEX(근로조건!$A$5:$Z$1048576,MATCH(A1136,근로조건!$A$5:$A$1048576,0)+0,17)-INDEX(근로조건!$A$5:$Z$1048576,MATCH(A1136,근로조건!$A$5:$A$1048576,0)+0,11))*B1136,"")</f>
        <v/>
      </c>
      <c r="AC1136" s="260" t="str">
        <f t="shared" si="56"/>
        <v/>
      </c>
      <c r="AD1136" s="260" t="str" cm="1">
        <f t="array" ref="AD1136">IFERROR(IF(A1136="","",INDEX(근로조건!$A$5:$L$1048576,MATCH(A1136,근로조건!$A$5:$A$1048576,0)+0,12))*B1136,"")</f>
        <v/>
      </c>
      <c r="AE1136" s="261" t="str" cm="1">
        <f t="array" ref="AE1136">IF(A1136="","",INDEX(근로조건!$A$5:$AF$1048576,MATCH(A1136,근로조건!$A$5:$A$1048576,0)+0,13))</f>
        <v/>
      </c>
      <c r="AF1136" s="262" t="str" cm="1">
        <f t="array" ref="AF1136">IF(A1136="","",INDEX(근로조건!$A$5:$AF$1048576,MATCH(A1136,근로조건!$A$5:$A$1048576,0)+0,14))</f>
        <v/>
      </c>
      <c r="AG1136" s="261" t="str" cm="1">
        <f t="array" ref="AG1136">IF(A1136="","",INDEX(근로조건!$A$5:$AF$1048576,MATCH(A1136,근로조건!$A$5:$A$1048576,0)+0,11))</f>
        <v/>
      </c>
      <c r="AH1136" s="261" t="str" cm="1">
        <f t="array" ref="AH1136">IF(A1136="","",INDEX(근로조건!$A$5:$AF$1048576,MATCH(A1136,근로조건!$A$5:$A$1048576,0)+0,19))</f>
        <v/>
      </c>
      <c r="AI1136" s="262" t="str" cm="1">
        <f t="array" ref="AI1136">IF(A1136="","",INDEX(근로조건!$A$5:$AF$1048576,MATCH(A1136,근로조건!$A$5:$A$1048576,0)+0,17))</f>
        <v/>
      </c>
      <c r="AJ1136" s="253"/>
      <c r="AK1136" s="253"/>
      <c r="AL1136" s="253" t="str" cm="1">
        <f t="array" ref="AL1136">IF(A1136="","",INDEX(근로조건!$A$5:$AF$1048576,MATCH(A1136,근로조건!$A$5:$A$1048576,0)+0,20))</f>
        <v/>
      </c>
      <c r="AM1136" s="253"/>
      <c r="AN1136" s="253"/>
      <c r="AO1136" s="253"/>
      <c r="AP1136" s="260"/>
      <c r="AQ1136" s="123"/>
      <c r="AR1136" s="166"/>
      <c r="AS1136" s="267"/>
      <c r="AT1136" s="266"/>
      <c r="AU1136" s="266"/>
      <c r="AV1136" s="266"/>
    </row>
    <row r="1137" spans="1:48" x14ac:dyDescent="0.3">
      <c r="A1137" s="52"/>
      <c r="B1137" s="54"/>
      <c r="C1137" s="53"/>
      <c r="D1137" s="53"/>
      <c r="E1137" s="53"/>
      <c r="F1137" s="57"/>
      <c r="G1137" s="57"/>
      <c r="H1137" s="52"/>
      <c r="I1137" s="53"/>
      <c r="J1137" s="53"/>
      <c r="K1137" s="95"/>
      <c r="L1137" s="52"/>
      <c r="M1137" s="52"/>
      <c r="N1137" s="54"/>
      <c r="O1137" s="254" t="str" cm="1">
        <f t="array" ref="O1137">IF(A1137="","",INDEX(근로조건!$A$5:$Y$1048576,MATCH(A1137,근로조건!$A$5:$A$1048576,0)+0,15))</f>
        <v/>
      </c>
      <c r="P1137" s="255" t="str" cm="1">
        <f t="array" ref="P1137">IF(A1137="","",INDEX(근로조건!$A$5:$Y$1048576,MATCH(A1137,근로조건!$A$5:$A$1048576,0)+0,16))</f>
        <v/>
      </c>
      <c r="Q1137" s="256" t="str" cm="1">
        <f t="array" ref="Q1137">IF(A1137="","",INDEX(근로조건!$A$5:$ZZ$1048576,MATCH(A1137,근로조건!$A$5:$A$1048576,0)+0,21))</f>
        <v/>
      </c>
      <c r="R1137" s="61"/>
      <c r="S1137" s="61"/>
      <c r="T1137" s="61"/>
      <c r="U1137" s="61"/>
      <c r="V1137" s="61"/>
      <c r="W1137" s="61"/>
      <c r="X1137" s="61"/>
      <c r="Y1137" s="61"/>
      <c r="Z1137" s="260" t="str">
        <f t="shared" si="54"/>
        <v/>
      </c>
      <c r="AA1137" s="260" t="str">
        <f t="shared" si="55"/>
        <v/>
      </c>
      <c r="AB1137" s="260" t="str" cm="1">
        <f t="array" ref="AB1137">IFERROR(IF(A1137="","",INDEX(근로조건!$A$5:$Z$1048576,MATCH(A1137,근로조건!$A$5:$A$1048576,0)+0,17)-INDEX(근로조건!$A$5:$Z$1048576,MATCH(A1137,근로조건!$A$5:$A$1048576,0)+0,11))*B1137,"")</f>
        <v/>
      </c>
      <c r="AC1137" s="260" t="str">
        <f t="shared" si="56"/>
        <v/>
      </c>
      <c r="AD1137" s="260" t="str" cm="1">
        <f t="array" ref="AD1137">IFERROR(IF(A1137="","",INDEX(근로조건!$A$5:$L$1048576,MATCH(A1137,근로조건!$A$5:$A$1048576,0)+0,12))*B1137,"")</f>
        <v/>
      </c>
      <c r="AE1137" s="261" t="str" cm="1">
        <f t="array" ref="AE1137">IF(A1137="","",INDEX(근로조건!$A$5:$AF$1048576,MATCH(A1137,근로조건!$A$5:$A$1048576,0)+0,13))</f>
        <v/>
      </c>
      <c r="AF1137" s="262" t="str" cm="1">
        <f t="array" ref="AF1137">IF(A1137="","",INDEX(근로조건!$A$5:$AF$1048576,MATCH(A1137,근로조건!$A$5:$A$1048576,0)+0,14))</f>
        <v/>
      </c>
      <c r="AG1137" s="261" t="str" cm="1">
        <f t="array" ref="AG1137">IF(A1137="","",INDEX(근로조건!$A$5:$AF$1048576,MATCH(A1137,근로조건!$A$5:$A$1048576,0)+0,11))</f>
        <v/>
      </c>
      <c r="AH1137" s="261" t="str" cm="1">
        <f t="array" ref="AH1137">IF(A1137="","",INDEX(근로조건!$A$5:$AF$1048576,MATCH(A1137,근로조건!$A$5:$A$1048576,0)+0,19))</f>
        <v/>
      </c>
      <c r="AI1137" s="262" t="str" cm="1">
        <f t="array" ref="AI1137">IF(A1137="","",INDEX(근로조건!$A$5:$AF$1048576,MATCH(A1137,근로조건!$A$5:$A$1048576,0)+0,17))</f>
        <v/>
      </c>
      <c r="AJ1137" s="253"/>
      <c r="AK1137" s="253"/>
      <c r="AL1137" s="253" t="str" cm="1">
        <f t="array" ref="AL1137">IF(A1137="","",INDEX(근로조건!$A$5:$AF$1048576,MATCH(A1137,근로조건!$A$5:$A$1048576,0)+0,20))</f>
        <v/>
      </c>
      <c r="AM1137" s="253"/>
      <c r="AN1137" s="253"/>
      <c r="AO1137" s="253"/>
      <c r="AP1137" s="260"/>
      <c r="AQ1137" s="123"/>
      <c r="AR1137" s="166"/>
      <c r="AS1137" s="267"/>
      <c r="AT1137" s="266"/>
      <c r="AU1137" s="266"/>
      <c r="AV1137" s="266"/>
    </row>
    <row r="1138" spans="1:48" x14ac:dyDescent="0.3">
      <c r="A1138" s="52"/>
      <c r="B1138" s="54"/>
      <c r="C1138" s="53"/>
      <c r="D1138" s="53"/>
      <c r="E1138" s="53"/>
      <c r="F1138" s="57"/>
      <c r="G1138" s="57"/>
      <c r="H1138" s="52"/>
      <c r="I1138" s="53"/>
      <c r="J1138" s="53"/>
      <c r="K1138" s="95"/>
      <c r="L1138" s="52"/>
      <c r="M1138" s="52"/>
      <c r="N1138" s="54"/>
      <c r="O1138" s="254" t="str" cm="1">
        <f t="array" ref="O1138">IF(A1138="","",INDEX(근로조건!$A$5:$Y$1048576,MATCH(A1138,근로조건!$A$5:$A$1048576,0)+0,15))</f>
        <v/>
      </c>
      <c r="P1138" s="255" t="str" cm="1">
        <f t="array" ref="P1138">IF(A1138="","",INDEX(근로조건!$A$5:$Y$1048576,MATCH(A1138,근로조건!$A$5:$A$1048576,0)+0,16))</f>
        <v/>
      </c>
      <c r="Q1138" s="256" t="str" cm="1">
        <f t="array" ref="Q1138">IF(A1138="","",INDEX(근로조건!$A$5:$ZZ$1048576,MATCH(A1138,근로조건!$A$5:$A$1048576,0)+0,21))</f>
        <v/>
      </c>
      <c r="R1138" s="61"/>
      <c r="S1138" s="61"/>
      <c r="T1138" s="61"/>
      <c r="U1138" s="61"/>
      <c r="V1138" s="61"/>
      <c r="W1138" s="61"/>
      <c r="X1138" s="61"/>
      <c r="Y1138" s="61"/>
      <c r="Z1138" s="260" t="str">
        <f t="shared" si="54"/>
        <v/>
      </c>
      <c r="AA1138" s="260" t="str">
        <f t="shared" si="55"/>
        <v/>
      </c>
      <c r="AB1138" s="260" t="str" cm="1">
        <f t="array" ref="AB1138">IFERROR(IF(A1138="","",INDEX(근로조건!$A$5:$Z$1048576,MATCH(A1138,근로조건!$A$5:$A$1048576,0)+0,17)-INDEX(근로조건!$A$5:$Z$1048576,MATCH(A1138,근로조건!$A$5:$A$1048576,0)+0,11))*B1138,"")</f>
        <v/>
      </c>
      <c r="AC1138" s="260" t="str">
        <f t="shared" si="56"/>
        <v/>
      </c>
      <c r="AD1138" s="260" t="str" cm="1">
        <f t="array" ref="AD1138">IFERROR(IF(A1138="","",INDEX(근로조건!$A$5:$L$1048576,MATCH(A1138,근로조건!$A$5:$A$1048576,0)+0,12))*B1138,"")</f>
        <v/>
      </c>
      <c r="AE1138" s="261" t="str" cm="1">
        <f t="array" ref="AE1138">IF(A1138="","",INDEX(근로조건!$A$5:$AF$1048576,MATCH(A1138,근로조건!$A$5:$A$1048576,0)+0,13))</f>
        <v/>
      </c>
      <c r="AF1138" s="262" t="str" cm="1">
        <f t="array" ref="AF1138">IF(A1138="","",INDEX(근로조건!$A$5:$AF$1048576,MATCH(A1138,근로조건!$A$5:$A$1048576,0)+0,14))</f>
        <v/>
      </c>
      <c r="AG1138" s="261" t="str" cm="1">
        <f t="array" ref="AG1138">IF(A1138="","",INDEX(근로조건!$A$5:$AF$1048576,MATCH(A1138,근로조건!$A$5:$A$1048576,0)+0,11))</f>
        <v/>
      </c>
      <c r="AH1138" s="261" t="str" cm="1">
        <f t="array" ref="AH1138">IF(A1138="","",INDEX(근로조건!$A$5:$AF$1048576,MATCH(A1138,근로조건!$A$5:$A$1048576,0)+0,19))</f>
        <v/>
      </c>
      <c r="AI1138" s="262" t="str" cm="1">
        <f t="array" ref="AI1138">IF(A1138="","",INDEX(근로조건!$A$5:$AF$1048576,MATCH(A1138,근로조건!$A$5:$A$1048576,0)+0,17))</f>
        <v/>
      </c>
      <c r="AJ1138" s="253"/>
      <c r="AK1138" s="253"/>
      <c r="AL1138" s="253" t="str" cm="1">
        <f t="array" ref="AL1138">IF(A1138="","",INDEX(근로조건!$A$5:$AF$1048576,MATCH(A1138,근로조건!$A$5:$A$1048576,0)+0,20))</f>
        <v/>
      </c>
      <c r="AM1138" s="253"/>
      <c r="AN1138" s="253"/>
      <c r="AO1138" s="253"/>
      <c r="AP1138" s="260"/>
      <c r="AQ1138" s="123"/>
      <c r="AR1138" s="166"/>
      <c r="AS1138" s="267"/>
      <c r="AT1138" s="266"/>
      <c r="AU1138" s="266"/>
      <c r="AV1138" s="266"/>
    </row>
    <row r="1139" spans="1:48" x14ac:dyDescent="0.3">
      <c r="A1139" s="52"/>
      <c r="B1139" s="54"/>
      <c r="C1139" s="53"/>
      <c r="D1139" s="53"/>
      <c r="E1139" s="53"/>
      <c r="F1139" s="57"/>
      <c r="G1139" s="57"/>
      <c r="H1139" s="52"/>
      <c r="I1139" s="53"/>
      <c r="J1139" s="53"/>
      <c r="K1139" s="95"/>
      <c r="L1139" s="52"/>
      <c r="M1139" s="52"/>
      <c r="N1139" s="54"/>
      <c r="O1139" s="254" t="str" cm="1">
        <f t="array" ref="O1139">IF(A1139="","",INDEX(근로조건!$A$5:$Y$1048576,MATCH(A1139,근로조건!$A$5:$A$1048576,0)+0,15))</f>
        <v/>
      </c>
      <c r="P1139" s="255" t="str" cm="1">
        <f t="array" ref="P1139">IF(A1139="","",INDEX(근로조건!$A$5:$Y$1048576,MATCH(A1139,근로조건!$A$5:$A$1048576,0)+0,16))</f>
        <v/>
      </c>
      <c r="Q1139" s="256" t="str" cm="1">
        <f t="array" ref="Q1139">IF(A1139="","",INDEX(근로조건!$A$5:$ZZ$1048576,MATCH(A1139,근로조건!$A$5:$A$1048576,0)+0,21))</f>
        <v/>
      </c>
      <c r="R1139" s="61"/>
      <c r="S1139" s="61"/>
      <c r="T1139" s="61"/>
      <c r="U1139" s="61"/>
      <c r="V1139" s="61"/>
      <c r="W1139" s="61"/>
      <c r="X1139" s="61"/>
      <c r="Y1139" s="61"/>
      <c r="Z1139" s="260" t="str">
        <f t="shared" si="54"/>
        <v/>
      </c>
      <c r="AA1139" s="260" t="str">
        <f t="shared" si="55"/>
        <v/>
      </c>
      <c r="AB1139" s="260" t="str" cm="1">
        <f t="array" ref="AB1139">IFERROR(IF(A1139="","",INDEX(근로조건!$A$5:$Z$1048576,MATCH(A1139,근로조건!$A$5:$A$1048576,0)+0,17)-INDEX(근로조건!$A$5:$Z$1048576,MATCH(A1139,근로조건!$A$5:$A$1048576,0)+0,11))*B1139,"")</f>
        <v/>
      </c>
      <c r="AC1139" s="260" t="str">
        <f t="shared" si="56"/>
        <v/>
      </c>
      <c r="AD1139" s="260" t="str" cm="1">
        <f t="array" ref="AD1139">IFERROR(IF(A1139="","",INDEX(근로조건!$A$5:$L$1048576,MATCH(A1139,근로조건!$A$5:$A$1048576,0)+0,12))*B1139,"")</f>
        <v/>
      </c>
      <c r="AE1139" s="261" t="str" cm="1">
        <f t="array" ref="AE1139">IF(A1139="","",INDEX(근로조건!$A$5:$AF$1048576,MATCH(A1139,근로조건!$A$5:$A$1048576,0)+0,13))</f>
        <v/>
      </c>
      <c r="AF1139" s="262" t="str" cm="1">
        <f t="array" ref="AF1139">IF(A1139="","",INDEX(근로조건!$A$5:$AF$1048576,MATCH(A1139,근로조건!$A$5:$A$1048576,0)+0,14))</f>
        <v/>
      </c>
      <c r="AG1139" s="261" t="str" cm="1">
        <f t="array" ref="AG1139">IF(A1139="","",INDEX(근로조건!$A$5:$AF$1048576,MATCH(A1139,근로조건!$A$5:$A$1048576,0)+0,11))</f>
        <v/>
      </c>
      <c r="AH1139" s="261" t="str" cm="1">
        <f t="array" ref="AH1139">IF(A1139="","",INDEX(근로조건!$A$5:$AF$1048576,MATCH(A1139,근로조건!$A$5:$A$1048576,0)+0,19))</f>
        <v/>
      </c>
      <c r="AI1139" s="262" t="str" cm="1">
        <f t="array" ref="AI1139">IF(A1139="","",INDEX(근로조건!$A$5:$AF$1048576,MATCH(A1139,근로조건!$A$5:$A$1048576,0)+0,17))</f>
        <v/>
      </c>
      <c r="AJ1139" s="253"/>
      <c r="AK1139" s="253"/>
      <c r="AL1139" s="253" t="str" cm="1">
        <f t="array" ref="AL1139">IF(A1139="","",INDEX(근로조건!$A$5:$AF$1048576,MATCH(A1139,근로조건!$A$5:$A$1048576,0)+0,20))</f>
        <v/>
      </c>
      <c r="AM1139" s="253"/>
      <c r="AN1139" s="253"/>
      <c r="AO1139" s="253"/>
      <c r="AP1139" s="260"/>
      <c r="AQ1139" s="123"/>
      <c r="AR1139" s="166"/>
      <c r="AS1139" s="267"/>
      <c r="AT1139" s="266"/>
      <c r="AU1139" s="266"/>
      <c r="AV1139" s="266"/>
    </row>
    <row r="1140" spans="1:48" x14ac:dyDescent="0.3">
      <c r="A1140" s="52"/>
      <c r="B1140" s="54"/>
      <c r="C1140" s="53"/>
      <c r="D1140" s="53"/>
      <c r="E1140" s="53"/>
      <c r="F1140" s="57"/>
      <c r="G1140" s="57"/>
      <c r="H1140" s="52"/>
      <c r="I1140" s="53"/>
      <c r="J1140" s="53"/>
      <c r="K1140" s="95"/>
      <c r="L1140" s="52"/>
      <c r="M1140" s="52"/>
      <c r="N1140" s="54"/>
      <c r="O1140" s="254" t="str" cm="1">
        <f t="array" ref="O1140">IF(A1140="","",INDEX(근로조건!$A$5:$Y$1048576,MATCH(A1140,근로조건!$A$5:$A$1048576,0)+0,15))</f>
        <v/>
      </c>
      <c r="P1140" s="255" t="str" cm="1">
        <f t="array" ref="P1140">IF(A1140="","",INDEX(근로조건!$A$5:$Y$1048576,MATCH(A1140,근로조건!$A$5:$A$1048576,0)+0,16))</f>
        <v/>
      </c>
      <c r="Q1140" s="256" t="str" cm="1">
        <f t="array" ref="Q1140">IF(A1140="","",INDEX(근로조건!$A$5:$ZZ$1048576,MATCH(A1140,근로조건!$A$5:$A$1048576,0)+0,21))</f>
        <v/>
      </c>
      <c r="R1140" s="61"/>
      <c r="S1140" s="61"/>
      <c r="T1140" s="61"/>
      <c r="U1140" s="61"/>
      <c r="V1140" s="61"/>
      <c r="W1140" s="61"/>
      <c r="X1140" s="61"/>
      <c r="Y1140" s="61"/>
      <c r="Z1140" s="260" t="str">
        <f t="shared" si="54"/>
        <v/>
      </c>
      <c r="AA1140" s="260" t="str">
        <f t="shared" si="55"/>
        <v/>
      </c>
      <c r="AB1140" s="260" t="str" cm="1">
        <f t="array" ref="AB1140">IFERROR(IF(A1140="","",INDEX(근로조건!$A$5:$Z$1048576,MATCH(A1140,근로조건!$A$5:$A$1048576,0)+0,17)-INDEX(근로조건!$A$5:$Z$1048576,MATCH(A1140,근로조건!$A$5:$A$1048576,0)+0,11))*B1140,"")</f>
        <v/>
      </c>
      <c r="AC1140" s="260" t="str">
        <f t="shared" si="56"/>
        <v/>
      </c>
      <c r="AD1140" s="260" t="str" cm="1">
        <f t="array" ref="AD1140">IFERROR(IF(A1140="","",INDEX(근로조건!$A$5:$L$1048576,MATCH(A1140,근로조건!$A$5:$A$1048576,0)+0,12))*B1140,"")</f>
        <v/>
      </c>
      <c r="AE1140" s="261" t="str" cm="1">
        <f t="array" ref="AE1140">IF(A1140="","",INDEX(근로조건!$A$5:$AF$1048576,MATCH(A1140,근로조건!$A$5:$A$1048576,0)+0,13))</f>
        <v/>
      </c>
      <c r="AF1140" s="262" t="str" cm="1">
        <f t="array" ref="AF1140">IF(A1140="","",INDEX(근로조건!$A$5:$AF$1048576,MATCH(A1140,근로조건!$A$5:$A$1048576,0)+0,14))</f>
        <v/>
      </c>
      <c r="AG1140" s="261" t="str" cm="1">
        <f t="array" ref="AG1140">IF(A1140="","",INDEX(근로조건!$A$5:$AF$1048576,MATCH(A1140,근로조건!$A$5:$A$1048576,0)+0,11))</f>
        <v/>
      </c>
      <c r="AH1140" s="261" t="str" cm="1">
        <f t="array" ref="AH1140">IF(A1140="","",INDEX(근로조건!$A$5:$AF$1048576,MATCH(A1140,근로조건!$A$5:$A$1048576,0)+0,19))</f>
        <v/>
      </c>
      <c r="AI1140" s="262" t="str" cm="1">
        <f t="array" ref="AI1140">IF(A1140="","",INDEX(근로조건!$A$5:$AF$1048576,MATCH(A1140,근로조건!$A$5:$A$1048576,0)+0,17))</f>
        <v/>
      </c>
      <c r="AJ1140" s="253"/>
      <c r="AK1140" s="253"/>
      <c r="AL1140" s="253" t="str" cm="1">
        <f t="array" ref="AL1140">IF(A1140="","",INDEX(근로조건!$A$5:$AF$1048576,MATCH(A1140,근로조건!$A$5:$A$1048576,0)+0,20))</f>
        <v/>
      </c>
      <c r="AM1140" s="253"/>
      <c r="AN1140" s="253"/>
      <c r="AO1140" s="253"/>
      <c r="AP1140" s="260"/>
      <c r="AQ1140" s="123"/>
      <c r="AR1140" s="166"/>
      <c r="AS1140" s="267"/>
      <c r="AT1140" s="266"/>
      <c r="AU1140" s="266"/>
      <c r="AV1140" s="266"/>
    </row>
    <row r="1141" spans="1:48" x14ac:dyDescent="0.3">
      <c r="A1141" s="52"/>
      <c r="B1141" s="54"/>
      <c r="C1141" s="53"/>
      <c r="D1141" s="53"/>
      <c r="E1141" s="53"/>
      <c r="F1141" s="57"/>
      <c r="G1141" s="57"/>
      <c r="H1141" s="52"/>
      <c r="I1141" s="53"/>
      <c r="J1141" s="53"/>
      <c r="K1141" s="95"/>
      <c r="L1141" s="52"/>
      <c r="M1141" s="52"/>
      <c r="N1141" s="54"/>
      <c r="O1141" s="254" t="str" cm="1">
        <f t="array" ref="O1141">IF(A1141="","",INDEX(근로조건!$A$5:$Y$1048576,MATCH(A1141,근로조건!$A$5:$A$1048576,0)+0,15))</f>
        <v/>
      </c>
      <c r="P1141" s="255" t="str" cm="1">
        <f t="array" ref="P1141">IF(A1141="","",INDEX(근로조건!$A$5:$Y$1048576,MATCH(A1141,근로조건!$A$5:$A$1048576,0)+0,16))</f>
        <v/>
      </c>
      <c r="Q1141" s="256" t="str" cm="1">
        <f t="array" ref="Q1141">IF(A1141="","",INDEX(근로조건!$A$5:$ZZ$1048576,MATCH(A1141,근로조건!$A$5:$A$1048576,0)+0,21))</f>
        <v/>
      </c>
      <c r="R1141" s="61"/>
      <c r="S1141" s="61"/>
      <c r="T1141" s="61"/>
      <c r="U1141" s="61"/>
      <c r="V1141" s="61"/>
      <c r="W1141" s="61"/>
      <c r="X1141" s="61"/>
      <c r="Y1141" s="61"/>
      <c r="Z1141" s="260" t="str">
        <f t="shared" si="54"/>
        <v/>
      </c>
      <c r="AA1141" s="260" t="str">
        <f t="shared" si="55"/>
        <v/>
      </c>
      <c r="AB1141" s="260" t="str" cm="1">
        <f t="array" ref="AB1141">IFERROR(IF(A1141="","",INDEX(근로조건!$A$5:$Z$1048576,MATCH(A1141,근로조건!$A$5:$A$1048576,0)+0,17)-INDEX(근로조건!$A$5:$Z$1048576,MATCH(A1141,근로조건!$A$5:$A$1048576,0)+0,11))*B1141,"")</f>
        <v/>
      </c>
      <c r="AC1141" s="260" t="str">
        <f t="shared" si="56"/>
        <v/>
      </c>
      <c r="AD1141" s="260" t="str" cm="1">
        <f t="array" ref="AD1141">IFERROR(IF(A1141="","",INDEX(근로조건!$A$5:$L$1048576,MATCH(A1141,근로조건!$A$5:$A$1048576,0)+0,12))*B1141,"")</f>
        <v/>
      </c>
      <c r="AE1141" s="261" t="str" cm="1">
        <f t="array" ref="AE1141">IF(A1141="","",INDEX(근로조건!$A$5:$AF$1048576,MATCH(A1141,근로조건!$A$5:$A$1048576,0)+0,13))</f>
        <v/>
      </c>
      <c r="AF1141" s="262" t="str" cm="1">
        <f t="array" ref="AF1141">IF(A1141="","",INDEX(근로조건!$A$5:$AF$1048576,MATCH(A1141,근로조건!$A$5:$A$1048576,0)+0,14))</f>
        <v/>
      </c>
      <c r="AG1141" s="261" t="str" cm="1">
        <f t="array" ref="AG1141">IF(A1141="","",INDEX(근로조건!$A$5:$AF$1048576,MATCH(A1141,근로조건!$A$5:$A$1048576,0)+0,11))</f>
        <v/>
      </c>
      <c r="AH1141" s="261" t="str" cm="1">
        <f t="array" ref="AH1141">IF(A1141="","",INDEX(근로조건!$A$5:$AF$1048576,MATCH(A1141,근로조건!$A$5:$A$1048576,0)+0,19))</f>
        <v/>
      </c>
      <c r="AI1141" s="262" t="str" cm="1">
        <f t="array" ref="AI1141">IF(A1141="","",INDEX(근로조건!$A$5:$AF$1048576,MATCH(A1141,근로조건!$A$5:$A$1048576,0)+0,17))</f>
        <v/>
      </c>
      <c r="AJ1141" s="253"/>
      <c r="AK1141" s="253"/>
      <c r="AL1141" s="253" t="str" cm="1">
        <f t="array" ref="AL1141">IF(A1141="","",INDEX(근로조건!$A$5:$AF$1048576,MATCH(A1141,근로조건!$A$5:$A$1048576,0)+0,20))</f>
        <v/>
      </c>
      <c r="AM1141" s="253"/>
      <c r="AN1141" s="253"/>
      <c r="AO1141" s="253"/>
      <c r="AP1141" s="260"/>
      <c r="AQ1141" s="123"/>
      <c r="AR1141" s="166"/>
      <c r="AS1141" s="267"/>
      <c r="AT1141" s="266"/>
      <c r="AU1141" s="266"/>
      <c r="AV1141" s="266"/>
    </row>
    <row r="1142" spans="1:48" x14ac:dyDescent="0.3">
      <c r="A1142" s="52"/>
      <c r="B1142" s="54"/>
      <c r="C1142" s="53"/>
      <c r="D1142" s="53"/>
      <c r="E1142" s="53"/>
      <c r="F1142" s="57"/>
      <c r="G1142" s="57"/>
      <c r="H1142" s="52"/>
      <c r="I1142" s="53"/>
      <c r="J1142" s="53"/>
      <c r="K1142" s="95"/>
      <c r="L1142" s="52"/>
      <c r="M1142" s="52"/>
      <c r="N1142" s="54"/>
      <c r="O1142" s="254" t="str" cm="1">
        <f t="array" ref="O1142">IF(A1142="","",INDEX(근로조건!$A$5:$Y$1048576,MATCH(A1142,근로조건!$A$5:$A$1048576,0)+0,15))</f>
        <v/>
      </c>
      <c r="P1142" s="255" t="str" cm="1">
        <f t="array" ref="P1142">IF(A1142="","",INDEX(근로조건!$A$5:$Y$1048576,MATCH(A1142,근로조건!$A$5:$A$1048576,0)+0,16))</f>
        <v/>
      </c>
      <c r="Q1142" s="256" t="str" cm="1">
        <f t="array" ref="Q1142">IF(A1142="","",INDEX(근로조건!$A$5:$ZZ$1048576,MATCH(A1142,근로조건!$A$5:$A$1048576,0)+0,21))</f>
        <v/>
      </c>
      <c r="R1142" s="61"/>
      <c r="S1142" s="61"/>
      <c r="T1142" s="61"/>
      <c r="U1142" s="61"/>
      <c r="V1142" s="61"/>
      <c r="W1142" s="61"/>
      <c r="X1142" s="61"/>
      <c r="Y1142" s="61"/>
      <c r="Z1142" s="260" t="str">
        <f t="shared" si="54"/>
        <v/>
      </c>
      <c r="AA1142" s="260" t="str">
        <f t="shared" si="55"/>
        <v/>
      </c>
      <c r="AB1142" s="260" t="str" cm="1">
        <f t="array" ref="AB1142">IFERROR(IF(A1142="","",INDEX(근로조건!$A$5:$Z$1048576,MATCH(A1142,근로조건!$A$5:$A$1048576,0)+0,17)-INDEX(근로조건!$A$5:$Z$1048576,MATCH(A1142,근로조건!$A$5:$A$1048576,0)+0,11))*B1142,"")</f>
        <v/>
      </c>
      <c r="AC1142" s="260" t="str">
        <f t="shared" si="56"/>
        <v/>
      </c>
      <c r="AD1142" s="260" t="str" cm="1">
        <f t="array" ref="AD1142">IFERROR(IF(A1142="","",INDEX(근로조건!$A$5:$L$1048576,MATCH(A1142,근로조건!$A$5:$A$1048576,0)+0,12))*B1142,"")</f>
        <v/>
      </c>
      <c r="AE1142" s="261" t="str" cm="1">
        <f t="array" ref="AE1142">IF(A1142="","",INDEX(근로조건!$A$5:$AF$1048576,MATCH(A1142,근로조건!$A$5:$A$1048576,0)+0,13))</f>
        <v/>
      </c>
      <c r="AF1142" s="262" t="str" cm="1">
        <f t="array" ref="AF1142">IF(A1142="","",INDEX(근로조건!$A$5:$AF$1048576,MATCH(A1142,근로조건!$A$5:$A$1048576,0)+0,14))</f>
        <v/>
      </c>
      <c r="AG1142" s="261" t="str" cm="1">
        <f t="array" ref="AG1142">IF(A1142="","",INDEX(근로조건!$A$5:$AF$1048576,MATCH(A1142,근로조건!$A$5:$A$1048576,0)+0,11))</f>
        <v/>
      </c>
      <c r="AH1142" s="261" t="str" cm="1">
        <f t="array" ref="AH1142">IF(A1142="","",INDEX(근로조건!$A$5:$AF$1048576,MATCH(A1142,근로조건!$A$5:$A$1048576,0)+0,19))</f>
        <v/>
      </c>
      <c r="AI1142" s="262" t="str" cm="1">
        <f t="array" ref="AI1142">IF(A1142="","",INDEX(근로조건!$A$5:$AF$1048576,MATCH(A1142,근로조건!$A$5:$A$1048576,0)+0,17))</f>
        <v/>
      </c>
      <c r="AJ1142" s="253"/>
      <c r="AK1142" s="253"/>
      <c r="AL1142" s="253" t="str" cm="1">
        <f t="array" ref="AL1142">IF(A1142="","",INDEX(근로조건!$A$5:$AF$1048576,MATCH(A1142,근로조건!$A$5:$A$1048576,0)+0,20))</f>
        <v/>
      </c>
      <c r="AM1142" s="253"/>
      <c r="AN1142" s="253"/>
      <c r="AO1142" s="253"/>
      <c r="AP1142" s="260"/>
      <c r="AQ1142" s="123"/>
      <c r="AR1142" s="166"/>
      <c r="AS1142" s="267"/>
      <c r="AT1142" s="266"/>
      <c r="AU1142" s="266"/>
      <c r="AV1142" s="266"/>
    </row>
    <row r="1143" spans="1:48" x14ac:dyDescent="0.3">
      <c r="A1143" s="52"/>
      <c r="B1143" s="54"/>
      <c r="C1143" s="53"/>
      <c r="D1143" s="53"/>
      <c r="E1143" s="53"/>
      <c r="F1143" s="57"/>
      <c r="G1143" s="57"/>
      <c r="H1143" s="52"/>
      <c r="I1143" s="53"/>
      <c r="J1143" s="53"/>
      <c r="K1143" s="95"/>
      <c r="L1143" s="52"/>
      <c r="M1143" s="52"/>
      <c r="N1143" s="54"/>
      <c r="O1143" s="254" t="str" cm="1">
        <f t="array" ref="O1143">IF(A1143="","",INDEX(근로조건!$A$5:$Y$1048576,MATCH(A1143,근로조건!$A$5:$A$1048576,0)+0,15))</f>
        <v/>
      </c>
      <c r="P1143" s="255" t="str" cm="1">
        <f t="array" ref="P1143">IF(A1143="","",INDEX(근로조건!$A$5:$Y$1048576,MATCH(A1143,근로조건!$A$5:$A$1048576,0)+0,16))</f>
        <v/>
      </c>
      <c r="Q1143" s="256" t="str" cm="1">
        <f t="array" ref="Q1143">IF(A1143="","",INDEX(근로조건!$A$5:$ZZ$1048576,MATCH(A1143,근로조건!$A$5:$A$1048576,0)+0,21))</f>
        <v/>
      </c>
      <c r="R1143" s="61"/>
      <c r="S1143" s="61"/>
      <c r="T1143" s="61"/>
      <c r="U1143" s="61"/>
      <c r="V1143" s="61"/>
      <c r="W1143" s="61"/>
      <c r="X1143" s="61"/>
      <c r="Y1143" s="61"/>
      <c r="Z1143" s="260" t="str">
        <f t="shared" si="54"/>
        <v/>
      </c>
      <c r="AA1143" s="260" t="str">
        <f t="shared" si="55"/>
        <v/>
      </c>
      <c r="AB1143" s="260" t="str" cm="1">
        <f t="array" ref="AB1143">IFERROR(IF(A1143="","",INDEX(근로조건!$A$5:$Z$1048576,MATCH(A1143,근로조건!$A$5:$A$1048576,0)+0,17)-INDEX(근로조건!$A$5:$Z$1048576,MATCH(A1143,근로조건!$A$5:$A$1048576,0)+0,11))*B1143,"")</f>
        <v/>
      </c>
      <c r="AC1143" s="260" t="str">
        <f t="shared" si="56"/>
        <v/>
      </c>
      <c r="AD1143" s="260" t="str" cm="1">
        <f t="array" ref="AD1143">IFERROR(IF(A1143="","",INDEX(근로조건!$A$5:$L$1048576,MATCH(A1143,근로조건!$A$5:$A$1048576,0)+0,12))*B1143,"")</f>
        <v/>
      </c>
      <c r="AE1143" s="261" t="str" cm="1">
        <f t="array" ref="AE1143">IF(A1143="","",INDEX(근로조건!$A$5:$AF$1048576,MATCH(A1143,근로조건!$A$5:$A$1048576,0)+0,13))</f>
        <v/>
      </c>
      <c r="AF1143" s="262" t="str" cm="1">
        <f t="array" ref="AF1143">IF(A1143="","",INDEX(근로조건!$A$5:$AF$1048576,MATCH(A1143,근로조건!$A$5:$A$1048576,0)+0,14))</f>
        <v/>
      </c>
      <c r="AG1143" s="261" t="str" cm="1">
        <f t="array" ref="AG1143">IF(A1143="","",INDEX(근로조건!$A$5:$AF$1048576,MATCH(A1143,근로조건!$A$5:$A$1048576,0)+0,11))</f>
        <v/>
      </c>
      <c r="AH1143" s="261" t="str" cm="1">
        <f t="array" ref="AH1143">IF(A1143="","",INDEX(근로조건!$A$5:$AF$1048576,MATCH(A1143,근로조건!$A$5:$A$1048576,0)+0,19))</f>
        <v/>
      </c>
      <c r="AI1143" s="262" t="str" cm="1">
        <f t="array" ref="AI1143">IF(A1143="","",INDEX(근로조건!$A$5:$AF$1048576,MATCH(A1143,근로조건!$A$5:$A$1048576,0)+0,17))</f>
        <v/>
      </c>
      <c r="AJ1143" s="253"/>
      <c r="AK1143" s="253"/>
      <c r="AL1143" s="253" t="str" cm="1">
        <f t="array" ref="AL1143">IF(A1143="","",INDEX(근로조건!$A$5:$AF$1048576,MATCH(A1143,근로조건!$A$5:$A$1048576,0)+0,20))</f>
        <v/>
      </c>
      <c r="AM1143" s="253"/>
      <c r="AN1143" s="253"/>
      <c r="AO1143" s="253"/>
      <c r="AP1143" s="260"/>
      <c r="AQ1143" s="123"/>
      <c r="AR1143" s="166"/>
      <c r="AS1143" s="267"/>
      <c r="AT1143" s="266"/>
      <c r="AU1143" s="266"/>
      <c r="AV1143" s="266"/>
    </row>
    <row r="1144" spans="1:48" x14ac:dyDescent="0.3">
      <c r="A1144" s="52"/>
      <c r="B1144" s="54"/>
      <c r="C1144" s="53"/>
      <c r="D1144" s="53"/>
      <c r="E1144" s="53"/>
      <c r="F1144" s="57"/>
      <c r="G1144" s="57"/>
      <c r="H1144" s="52"/>
      <c r="I1144" s="53"/>
      <c r="J1144" s="53"/>
      <c r="K1144" s="95"/>
      <c r="L1144" s="52"/>
      <c r="M1144" s="52"/>
      <c r="N1144" s="54"/>
      <c r="O1144" s="254" t="str" cm="1">
        <f t="array" ref="O1144">IF(A1144="","",INDEX(근로조건!$A$5:$Y$1048576,MATCH(A1144,근로조건!$A$5:$A$1048576,0)+0,15))</f>
        <v/>
      </c>
      <c r="P1144" s="255" t="str" cm="1">
        <f t="array" ref="P1144">IF(A1144="","",INDEX(근로조건!$A$5:$Y$1048576,MATCH(A1144,근로조건!$A$5:$A$1048576,0)+0,16))</f>
        <v/>
      </c>
      <c r="Q1144" s="256" t="str" cm="1">
        <f t="array" ref="Q1144">IF(A1144="","",INDEX(근로조건!$A$5:$ZZ$1048576,MATCH(A1144,근로조건!$A$5:$A$1048576,0)+0,21))</f>
        <v/>
      </c>
      <c r="R1144" s="61"/>
      <c r="S1144" s="61"/>
      <c r="T1144" s="61"/>
      <c r="U1144" s="61"/>
      <c r="V1144" s="61"/>
      <c r="W1144" s="61"/>
      <c r="X1144" s="61"/>
      <c r="Y1144" s="61"/>
      <c r="Z1144" s="260" t="str">
        <f t="shared" si="54"/>
        <v/>
      </c>
      <c r="AA1144" s="260" t="str">
        <f t="shared" si="55"/>
        <v/>
      </c>
      <c r="AB1144" s="260" t="str" cm="1">
        <f t="array" ref="AB1144">IFERROR(IF(A1144="","",INDEX(근로조건!$A$5:$Z$1048576,MATCH(A1144,근로조건!$A$5:$A$1048576,0)+0,17)-INDEX(근로조건!$A$5:$Z$1048576,MATCH(A1144,근로조건!$A$5:$A$1048576,0)+0,11))*B1144,"")</f>
        <v/>
      </c>
      <c r="AC1144" s="260" t="str">
        <f t="shared" si="56"/>
        <v/>
      </c>
      <c r="AD1144" s="260" t="str" cm="1">
        <f t="array" ref="AD1144">IFERROR(IF(A1144="","",INDEX(근로조건!$A$5:$L$1048576,MATCH(A1144,근로조건!$A$5:$A$1048576,0)+0,12))*B1144,"")</f>
        <v/>
      </c>
      <c r="AE1144" s="261" t="str" cm="1">
        <f t="array" ref="AE1144">IF(A1144="","",INDEX(근로조건!$A$5:$AF$1048576,MATCH(A1144,근로조건!$A$5:$A$1048576,0)+0,13))</f>
        <v/>
      </c>
      <c r="AF1144" s="262" t="str" cm="1">
        <f t="array" ref="AF1144">IF(A1144="","",INDEX(근로조건!$A$5:$AF$1048576,MATCH(A1144,근로조건!$A$5:$A$1048576,0)+0,14))</f>
        <v/>
      </c>
      <c r="AG1144" s="261" t="str" cm="1">
        <f t="array" ref="AG1144">IF(A1144="","",INDEX(근로조건!$A$5:$AF$1048576,MATCH(A1144,근로조건!$A$5:$A$1048576,0)+0,11))</f>
        <v/>
      </c>
      <c r="AH1144" s="261" t="str" cm="1">
        <f t="array" ref="AH1144">IF(A1144="","",INDEX(근로조건!$A$5:$AF$1048576,MATCH(A1144,근로조건!$A$5:$A$1048576,0)+0,19))</f>
        <v/>
      </c>
      <c r="AI1144" s="262" t="str" cm="1">
        <f t="array" ref="AI1144">IF(A1144="","",INDEX(근로조건!$A$5:$AF$1048576,MATCH(A1144,근로조건!$A$5:$A$1048576,0)+0,17))</f>
        <v/>
      </c>
      <c r="AJ1144" s="253"/>
      <c r="AK1144" s="253"/>
      <c r="AL1144" s="253" t="str" cm="1">
        <f t="array" ref="AL1144">IF(A1144="","",INDEX(근로조건!$A$5:$AF$1048576,MATCH(A1144,근로조건!$A$5:$A$1048576,0)+0,20))</f>
        <v/>
      </c>
      <c r="AM1144" s="253"/>
      <c r="AN1144" s="253"/>
      <c r="AO1144" s="253"/>
      <c r="AP1144" s="260"/>
      <c r="AQ1144" s="123"/>
      <c r="AR1144" s="166"/>
      <c r="AS1144" s="267"/>
      <c r="AT1144" s="266"/>
      <c r="AU1144" s="266"/>
      <c r="AV1144" s="266"/>
    </row>
    <row r="1145" spans="1:48" x14ac:dyDescent="0.3">
      <c r="A1145" s="52"/>
      <c r="B1145" s="54"/>
      <c r="C1145" s="53"/>
      <c r="D1145" s="53"/>
      <c r="E1145" s="53"/>
      <c r="F1145" s="57"/>
      <c r="G1145" s="57"/>
      <c r="H1145" s="52"/>
      <c r="I1145" s="53"/>
      <c r="J1145" s="53"/>
      <c r="K1145" s="95"/>
      <c r="L1145" s="52"/>
      <c r="M1145" s="52"/>
      <c r="N1145" s="54"/>
      <c r="O1145" s="254" t="str" cm="1">
        <f t="array" ref="O1145">IF(A1145="","",INDEX(근로조건!$A$5:$Y$1048576,MATCH(A1145,근로조건!$A$5:$A$1048576,0)+0,15))</f>
        <v/>
      </c>
      <c r="P1145" s="255" t="str" cm="1">
        <f t="array" ref="P1145">IF(A1145="","",INDEX(근로조건!$A$5:$Y$1048576,MATCH(A1145,근로조건!$A$5:$A$1048576,0)+0,16))</f>
        <v/>
      </c>
      <c r="Q1145" s="256" t="str" cm="1">
        <f t="array" ref="Q1145">IF(A1145="","",INDEX(근로조건!$A$5:$ZZ$1048576,MATCH(A1145,근로조건!$A$5:$A$1048576,0)+0,21))</f>
        <v/>
      </c>
      <c r="R1145" s="61"/>
      <c r="S1145" s="61"/>
      <c r="T1145" s="61"/>
      <c r="U1145" s="61"/>
      <c r="V1145" s="61"/>
      <c r="W1145" s="61"/>
      <c r="X1145" s="61"/>
      <c r="Y1145" s="61"/>
      <c r="Z1145" s="260" t="str">
        <f t="shared" si="54"/>
        <v/>
      </c>
      <c r="AA1145" s="260" t="str">
        <f t="shared" si="55"/>
        <v/>
      </c>
      <c r="AB1145" s="260" t="str" cm="1">
        <f t="array" ref="AB1145">IFERROR(IF(A1145="","",INDEX(근로조건!$A$5:$Z$1048576,MATCH(A1145,근로조건!$A$5:$A$1048576,0)+0,17)-INDEX(근로조건!$A$5:$Z$1048576,MATCH(A1145,근로조건!$A$5:$A$1048576,0)+0,11))*B1145,"")</f>
        <v/>
      </c>
      <c r="AC1145" s="260" t="str">
        <f t="shared" si="56"/>
        <v/>
      </c>
      <c r="AD1145" s="260" t="str" cm="1">
        <f t="array" ref="AD1145">IFERROR(IF(A1145="","",INDEX(근로조건!$A$5:$L$1048576,MATCH(A1145,근로조건!$A$5:$A$1048576,0)+0,12))*B1145,"")</f>
        <v/>
      </c>
      <c r="AE1145" s="261" t="str" cm="1">
        <f t="array" ref="AE1145">IF(A1145="","",INDEX(근로조건!$A$5:$AF$1048576,MATCH(A1145,근로조건!$A$5:$A$1048576,0)+0,13))</f>
        <v/>
      </c>
      <c r="AF1145" s="262" t="str" cm="1">
        <f t="array" ref="AF1145">IF(A1145="","",INDEX(근로조건!$A$5:$AF$1048576,MATCH(A1145,근로조건!$A$5:$A$1048576,0)+0,14))</f>
        <v/>
      </c>
      <c r="AG1145" s="261" t="str" cm="1">
        <f t="array" ref="AG1145">IF(A1145="","",INDEX(근로조건!$A$5:$AF$1048576,MATCH(A1145,근로조건!$A$5:$A$1048576,0)+0,11))</f>
        <v/>
      </c>
      <c r="AH1145" s="261" t="str" cm="1">
        <f t="array" ref="AH1145">IF(A1145="","",INDEX(근로조건!$A$5:$AF$1048576,MATCH(A1145,근로조건!$A$5:$A$1048576,0)+0,19))</f>
        <v/>
      </c>
      <c r="AI1145" s="262" t="str" cm="1">
        <f t="array" ref="AI1145">IF(A1145="","",INDEX(근로조건!$A$5:$AF$1048576,MATCH(A1145,근로조건!$A$5:$A$1048576,0)+0,17))</f>
        <v/>
      </c>
      <c r="AJ1145" s="253"/>
      <c r="AK1145" s="253"/>
      <c r="AL1145" s="253" t="str" cm="1">
        <f t="array" ref="AL1145">IF(A1145="","",INDEX(근로조건!$A$5:$AF$1048576,MATCH(A1145,근로조건!$A$5:$A$1048576,0)+0,20))</f>
        <v/>
      </c>
      <c r="AM1145" s="253"/>
      <c r="AN1145" s="253"/>
      <c r="AO1145" s="253"/>
      <c r="AP1145" s="260"/>
      <c r="AQ1145" s="123"/>
      <c r="AR1145" s="166"/>
      <c r="AS1145" s="267"/>
      <c r="AT1145" s="266"/>
      <c r="AU1145" s="266"/>
      <c r="AV1145" s="266"/>
    </row>
    <row r="1146" spans="1:48" x14ac:dyDescent="0.3">
      <c r="A1146" s="52"/>
      <c r="B1146" s="54"/>
      <c r="C1146" s="53"/>
      <c r="D1146" s="53"/>
      <c r="E1146" s="53"/>
      <c r="F1146" s="57"/>
      <c r="G1146" s="57"/>
      <c r="H1146" s="52"/>
      <c r="I1146" s="53"/>
      <c r="J1146" s="53"/>
      <c r="K1146" s="95"/>
      <c r="L1146" s="52"/>
      <c r="M1146" s="52"/>
      <c r="N1146" s="54"/>
      <c r="O1146" s="254" t="str" cm="1">
        <f t="array" ref="O1146">IF(A1146="","",INDEX(근로조건!$A$5:$Y$1048576,MATCH(A1146,근로조건!$A$5:$A$1048576,0)+0,15))</f>
        <v/>
      </c>
      <c r="P1146" s="255" t="str" cm="1">
        <f t="array" ref="P1146">IF(A1146="","",INDEX(근로조건!$A$5:$Y$1048576,MATCH(A1146,근로조건!$A$5:$A$1048576,0)+0,16))</f>
        <v/>
      </c>
      <c r="Q1146" s="256" t="str" cm="1">
        <f t="array" ref="Q1146">IF(A1146="","",INDEX(근로조건!$A$5:$ZZ$1048576,MATCH(A1146,근로조건!$A$5:$A$1048576,0)+0,21))</f>
        <v/>
      </c>
      <c r="R1146" s="61"/>
      <c r="S1146" s="61"/>
      <c r="T1146" s="61"/>
      <c r="U1146" s="61"/>
      <c r="V1146" s="61"/>
      <c r="W1146" s="61"/>
      <c r="X1146" s="61"/>
      <c r="Y1146" s="61"/>
      <c r="Z1146" s="260" t="str">
        <f t="shared" si="54"/>
        <v/>
      </c>
      <c r="AA1146" s="260" t="str">
        <f t="shared" si="55"/>
        <v/>
      </c>
      <c r="AB1146" s="260" t="str" cm="1">
        <f t="array" ref="AB1146">IFERROR(IF(A1146="","",INDEX(근로조건!$A$5:$Z$1048576,MATCH(A1146,근로조건!$A$5:$A$1048576,0)+0,17)-INDEX(근로조건!$A$5:$Z$1048576,MATCH(A1146,근로조건!$A$5:$A$1048576,0)+0,11))*B1146,"")</f>
        <v/>
      </c>
      <c r="AC1146" s="260" t="str">
        <f t="shared" si="56"/>
        <v/>
      </c>
      <c r="AD1146" s="260" t="str" cm="1">
        <f t="array" ref="AD1146">IFERROR(IF(A1146="","",INDEX(근로조건!$A$5:$L$1048576,MATCH(A1146,근로조건!$A$5:$A$1048576,0)+0,12))*B1146,"")</f>
        <v/>
      </c>
      <c r="AE1146" s="261" t="str" cm="1">
        <f t="array" ref="AE1146">IF(A1146="","",INDEX(근로조건!$A$5:$AF$1048576,MATCH(A1146,근로조건!$A$5:$A$1048576,0)+0,13))</f>
        <v/>
      </c>
      <c r="AF1146" s="262" t="str" cm="1">
        <f t="array" ref="AF1146">IF(A1146="","",INDEX(근로조건!$A$5:$AF$1048576,MATCH(A1146,근로조건!$A$5:$A$1048576,0)+0,14))</f>
        <v/>
      </c>
      <c r="AG1146" s="261" t="str" cm="1">
        <f t="array" ref="AG1146">IF(A1146="","",INDEX(근로조건!$A$5:$AF$1048576,MATCH(A1146,근로조건!$A$5:$A$1048576,0)+0,11))</f>
        <v/>
      </c>
      <c r="AH1146" s="261" t="str" cm="1">
        <f t="array" ref="AH1146">IF(A1146="","",INDEX(근로조건!$A$5:$AF$1048576,MATCH(A1146,근로조건!$A$5:$A$1048576,0)+0,19))</f>
        <v/>
      </c>
      <c r="AI1146" s="262" t="str" cm="1">
        <f t="array" ref="AI1146">IF(A1146="","",INDEX(근로조건!$A$5:$AF$1048576,MATCH(A1146,근로조건!$A$5:$A$1048576,0)+0,17))</f>
        <v/>
      </c>
      <c r="AJ1146" s="253"/>
      <c r="AK1146" s="253"/>
      <c r="AL1146" s="253" t="str" cm="1">
        <f t="array" ref="AL1146">IF(A1146="","",INDEX(근로조건!$A$5:$AF$1048576,MATCH(A1146,근로조건!$A$5:$A$1048576,0)+0,20))</f>
        <v/>
      </c>
      <c r="AM1146" s="253"/>
      <c r="AN1146" s="253"/>
      <c r="AO1146" s="253"/>
      <c r="AP1146" s="260"/>
      <c r="AQ1146" s="123"/>
      <c r="AR1146" s="166"/>
      <c r="AS1146" s="267"/>
      <c r="AT1146" s="266"/>
      <c r="AU1146" s="266"/>
      <c r="AV1146" s="266"/>
    </row>
    <row r="1147" spans="1:48" x14ac:dyDescent="0.3">
      <c r="A1147" s="52"/>
      <c r="B1147" s="54"/>
      <c r="C1147" s="53"/>
      <c r="D1147" s="53"/>
      <c r="E1147" s="53"/>
      <c r="F1147" s="57"/>
      <c r="G1147" s="57"/>
      <c r="H1147" s="52"/>
      <c r="I1147" s="53"/>
      <c r="J1147" s="53"/>
      <c r="K1147" s="95"/>
      <c r="L1147" s="52"/>
      <c r="M1147" s="52"/>
      <c r="N1147" s="54"/>
      <c r="O1147" s="254" t="str" cm="1">
        <f t="array" ref="O1147">IF(A1147="","",INDEX(근로조건!$A$5:$Y$1048576,MATCH(A1147,근로조건!$A$5:$A$1048576,0)+0,15))</f>
        <v/>
      </c>
      <c r="P1147" s="255" t="str" cm="1">
        <f t="array" ref="P1147">IF(A1147="","",INDEX(근로조건!$A$5:$Y$1048576,MATCH(A1147,근로조건!$A$5:$A$1048576,0)+0,16))</f>
        <v/>
      </c>
      <c r="Q1147" s="256" t="str" cm="1">
        <f t="array" ref="Q1147">IF(A1147="","",INDEX(근로조건!$A$5:$ZZ$1048576,MATCH(A1147,근로조건!$A$5:$A$1048576,0)+0,21))</f>
        <v/>
      </c>
      <c r="R1147" s="61"/>
      <c r="S1147" s="61"/>
      <c r="T1147" s="61"/>
      <c r="U1147" s="61"/>
      <c r="V1147" s="61"/>
      <c r="W1147" s="61"/>
      <c r="X1147" s="61"/>
      <c r="Y1147" s="61"/>
      <c r="Z1147" s="260" t="str">
        <f t="shared" si="54"/>
        <v/>
      </c>
      <c r="AA1147" s="260" t="str">
        <f t="shared" si="55"/>
        <v/>
      </c>
      <c r="AB1147" s="260" t="str" cm="1">
        <f t="array" ref="AB1147">IFERROR(IF(A1147="","",INDEX(근로조건!$A$5:$Z$1048576,MATCH(A1147,근로조건!$A$5:$A$1048576,0)+0,17)-INDEX(근로조건!$A$5:$Z$1048576,MATCH(A1147,근로조건!$A$5:$A$1048576,0)+0,11))*B1147,"")</f>
        <v/>
      </c>
      <c r="AC1147" s="260" t="str">
        <f t="shared" si="56"/>
        <v/>
      </c>
      <c r="AD1147" s="260" t="str" cm="1">
        <f t="array" ref="AD1147">IFERROR(IF(A1147="","",INDEX(근로조건!$A$5:$L$1048576,MATCH(A1147,근로조건!$A$5:$A$1048576,0)+0,12))*B1147,"")</f>
        <v/>
      </c>
      <c r="AE1147" s="261" t="str" cm="1">
        <f t="array" ref="AE1147">IF(A1147="","",INDEX(근로조건!$A$5:$AF$1048576,MATCH(A1147,근로조건!$A$5:$A$1048576,0)+0,13))</f>
        <v/>
      </c>
      <c r="AF1147" s="262" t="str" cm="1">
        <f t="array" ref="AF1147">IF(A1147="","",INDEX(근로조건!$A$5:$AF$1048576,MATCH(A1147,근로조건!$A$5:$A$1048576,0)+0,14))</f>
        <v/>
      </c>
      <c r="AG1147" s="261" t="str" cm="1">
        <f t="array" ref="AG1147">IF(A1147="","",INDEX(근로조건!$A$5:$AF$1048576,MATCH(A1147,근로조건!$A$5:$A$1048576,0)+0,11))</f>
        <v/>
      </c>
      <c r="AH1147" s="261" t="str" cm="1">
        <f t="array" ref="AH1147">IF(A1147="","",INDEX(근로조건!$A$5:$AF$1048576,MATCH(A1147,근로조건!$A$5:$A$1048576,0)+0,19))</f>
        <v/>
      </c>
      <c r="AI1147" s="262" t="str" cm="1">
        <f t="array" ref="AI1147">IF(A1147="","",INDEX(근로조건!$A$5:$AF$1048576,MATCH(A1147,근로조건!$A$5:$A$1048576,0)+0,17))</f>
        <v/>
      </c>
      <c r="AJ1147" s="253"/>
      <c r="AK1147" s="253"/>
      <c r="AL1147" s="253" t="str" cm="1">
        <f t="array" ref="AL1147">IF(A1147="","",INDEX(근로조건!$A$5:$AF$1048576,MATCH(A1147,근로조건!$A$5:$A$1048576,0)+0,20))</f>
        <v/>
      </c>
      <c r="AM1147" s="253"/>
      <c r="AN1147" s="253"/>
      <c r="AO1147" s="253"/>
      <c r="AP1147" s="260"/>
      <c r="AQ1147" s="123"/>
      <c r="AR1147" s="166"/>
      <c r="AS1147" s="267"/>
      <c r="AT1147" s="266"/>
      <c r="AU1147" s="266"/>
      <c r="AV1147" s="266"/>
    </row>
    <row r="1148" spans="1:48" x14ac:dyDescent="0.3">
      <c r="A1148" s="52"/>
      <c r="B1148" s="54"/>
      <c r="C1148" s="53"/>
      <c r="D1148" s="53"/>
      <c r="E1148" s="53"/>
      <c r="F1148" s="57"/>
      <c r="G1148" s="57"/>
      <c r="H1148" s="52"/>
      <c r="I1148" s="53"/>
      <c r="J1148" s="53"/>
      <c r="K1148" s="95"/>
      <c r="L1148" s="52"/>
      <c r="M1148" s="52"/>
      <c r="N1148" s="54"/>
      <c r="O1148" s="254" t="str" cm="1">
        <f t="array" ref="O1148">IF(A1148="","",INDEX(근로조건!$A$5:$Y$1048576,MATCH(A1148,근로조건!$A$5:$A$1048576,0)+0,15))</f>
        <v/>
      </c>
      <c r="P1148" s="255" t="str" cm="1">
        <f t="array" ref="P1148">IF(A1148="","",INDEX(근로조건!$A$5:$Y$1048576,MATCH(A1148,근로조건!$A$5:$A$1048576,0)+0,16))</f>
        <v/>
      </c>
      <c r="Q1148" s="256" t="str" cm="1">
        <f t="array" ref="Q1148">IF(A1148="","",INDEX(근로조건!$A$5:$ZZ$1048576,MATCH(A1148,근로조건!$A$5:$A$1048576,0)+0,21))</f>
        <v/>
      </c>
      <c r="R1148" s="61"/>
      <c r="S1148" s="61"/>
      <c r="T1148" s="61"/>
      <c r="U1148" s="61"/>
      <c r="V1148" s="61"/>
      <c r="W1148" s="61"/>
      <c r="X1148" s="61"/>
      <c r="Y1148" s="61"/>
      <c r="Z1148" s="260" t="str">
        <f t="shared" si="54"/>
        <v/>
      </c>
      <c r="AA1148" s="260" t="str">
        <f t="shared" si="55"/>
        <v/>
      </c>
      <c r="AB1148" s="260" t="str" cm="1">
        <f t="array" ref="AB1148">IFERROR(IF(A1148="","",INDEX(근로조건!$A$5:$Z$1048576,MATCH(A1148,근로조건!$A$5:$A$1048576,0)+0,17)-INDEX(근로조건!$A$5:$Z$1048576,MATCH(A1148,근로조건!$A$5:$A$1048576,0)+0,11))*B1148,"")</f>
        <v/>
      </c>
      <c r="AC1148" s="260" t="str">
        <f t="shared" si="56"/>
        <v/>
      </c>
      <c r="AD1148" s="260" t="str" cm="1">
        <f t="array" ref="AD1148">IFERROR(IF(A1148="","",INDEX(근로조건!$A$5:$L$1048576,MATCH(A1148,근로조건!$A$5:$A$1048576,0)+0,12))*B1148,"")</f>
        <v/>
      </c>
      <c r="AE1148" s="261" t="str" cm="1">
        <f t="array" ref="AE1148">IF(A1148="","",INDEX(근로조건!$A$5:$AF$1048576,MATCH(A1148,근로조건!$A$5:$A$1048576,0)+0,13))</f>
        <v/>
      </c>
      <c r="AF1148" s="262" t="str" cm="1">
        <f t="array" ref="AF1148">IF(A1148="","",INDEX(근로조건!$A$5:$AF$1048576,MATCH(A1148,근로조건!$A$5:$A$1048576,0)+0,14))</f>
        <v/>
      </c>
      <c r="AG1148" s="261" t="str" cm="1">
        <f t="array" ref="AG1148">IF(A1148="","",INDEX(근로조건!$A$5:$AF$1048576,MATCH(A1148,근로조건!$A$5:$A$1048576,0)+0,11))</f>
        <v/>
      </c>
      <c r="AH1148" s="261" t="str" cm="1">
        <f t="array" ref="AH1148">IF(A1148="","",INDEX(근로조건!$A$5:$AF$1048576,MATCH(A1148,근로조건!$A$5:$A$1048576,0)+0,19))</f>
        <v/>
      </c>
      <c r="AI1148" s="262" t="str" cm="1">
        <f t="array" ref="AI1148">IF(A1148="","",INDEX(근로조건!$A$5:$AF$1048576,MATCH(A1148,근로조건!$A$5:$A$1048576,0)+0,17))</f>
        <v/>
      </c>
      <c r="AJ1148" s="253"/>
      <c r="AK1148" s="253"/>
      <c r="AL1148" s="253" t="str" cm="1">
        <f t="array" ref="AL1148">IF(A1148="","",INDEX(근로조건!$A$5:$AF$1048576,MATCH(A1148,근로조건!$A$5:$A$1048576,0)+0,20))</f>
        <v/>
      </c>
      <c r="AM1148" s="253"/>
      <c r="AN1148" s="253"/>
      <c r="AO1148" s="253"/>
      <c r="AP1148" s="260"/>
      <c r="AQ1148" s="123"/>
      <c r="AR1148" s="166"/>
      <c r="AS1148" s="267"/>
      <c r="AT1148" s="266"/>
      <c r="AU1148" s="266"/>
      <c r="AV1148" s="266"/>
    </row>
    <row r="1149" spans="1:48" x14ac:dyDescent="0.3">
      <c r="A1149" s="52"/>
      <c r="B1149" s="54"/>
      <c r="C1149" s="53"/>
      <c r="D1149" s="53"/>
      <c r="E1149" s="53"/>
      <c r="F1149" s="57"/>
      <c r="G1149" s="57"/>
      <c r="H1149" s="52"/>
      <c r="I1149" s="53"/>
      <c r="J1149" s="53"/>
      <c r="K1149" s="95"/>
      <c r="L1149" s="52"/>
      <c r="M1149" s="52"/>
      <c r="N1149" s="54"/>
      <c r="O1149" s="254" t="str" cm="1">
        <f t="array" ref="O1149">IF(A1149="","",INDEX(근로조건!$A$5:$Y$1048576,MATCH(A1149,근로조건!$A$5:$A$1048576,0)+0,15))</f>
        <v/>
      </c>
      <c r="P1149" s="255" t="str" cm="1">
        <f t="array" ref="P1149">IF(A1149="","",INDEX(근로조건!$A$5:$Y$1048576,MATCH(A1149,근로조건!$A$5:$A$1048576,0)+0,16))</f>
        <v/>
      </c>
      <c r="Q1149" s="256" t="str" cm="1">
        <f t="array" ref="Q1149">IF(A1149="","",INDEX(근로조건!$A$5:$ZZ$1048576,MATCH(A1149,근로조건!$A$5:$A$1048576,0)+0,21))</f>
        <v/>
      </c>
      <c r="R1149" s="61"/>
      <c r="S1149" s="61"/>
      <c r="T1149" s="61"/>
      <c r="U1149" s="61"/>
      <c r="V1149" s="61"/>
      <c r="W1149" s="61"/>
      <c r="X1149" s="61"/>
      <c r="Y1149" s="61"/>
      <c r="Z1149" s="260" t="str">
        <f t="shared" si="54"/>
        <v/>
      </c>
      <c r="AA1149" s="260" t="str">
        <f t="shared" si="55"/>
        <v/>
      </c>
      <c r="AB1149" s="260" t="str" cm="1">
        <f t="array" ref="AB1149">IFERROR(IF(A1149="","",INDEX(근로조건!$A$5:$Z$1048576,MATCH(A1149,근로조건!$A$5:$A$1048576,0)+0,17)-INDEX(근로조건!$A$5:$Z$1048576,MATCH(A1149,근로조건!$A$5:$A$1048576,0)+0,11))*B1149,"")</f>
        <v/>
      </c>
      <c r="AC1149" s="260" t="str">
        <f t="shared" si="56"/>
        <v/>
      </c>
      <c r="AD1149" s="260" t="str" cm="1">
        <f t="array" ref="AD1149">IFERROR(IF(A1149="","",INDEX(근로조건!$A$5:$L$1048576,MATCH(A1149,근로조건!$A$5:$A$1048576,0)+0,12))*B1149,"")</f>
        <v/>
      </c>
      <c r="AE1149" s="261" t="str" cm="1">
        <f t="array" ref="AE1149">IF(A1149="","",INDEX(근로조건!$A$5:$AF$1048576,MATCH(A1149,근로조건!$A$5:$A$1048576,0)+0,13))</f>
        <v/>
      </c>
      <c r="AF1149" s="262" t="str" cm="1">
        <f t="array" ref="AF1149">IF(A1149="","",INDEX(근로조건!$A$5:$AF$1048576,MATCH(A1149,근로조건!$A$5:$A$1048576,0)+0,14))</f>
        <v/>
      </c>
      <c r="AG1149" s="261" t="str" cm="1">
        <f t="array" ref="AG1149">IF(A1149="","",INDEX(근로조건!$A$5:$AF$1048576,MATCH(A1149,근로조건!$A$5:$A$1048576,0)+0,11))</f>
        <v/>
      </c>
      <c r="AH1149" s="261" t="str" cm="1">
        <f t="array" ref="AH1149">IF(A1149="","",INDEX(근로조건!$A$5:$AF$1048576,MATCH(A1149,근로조건!$A$5:$A$1048576,0)+0,19))</f>
        <v/>
      </c>
      <c r="AI1149" s="262" t="str" cm="1">
        <f t="array" ref="AI1149">IF(A1149="","",INDEX(근로조건!$A$5:$AF$1048576,MATCH(A1149,근로조건!$A$5:$A$1048576,0)+0,17))</f>
        <v/>
      </c>
      <c r="AJ1149" s="253"/>
      <c r="AK1149" s="253"/>
      <c r="AL1149" s="253" t="str" cm="1">
        <f t="array" ref="AL1149">IF(A1149="","",INDEX(근로조건!$A$5:$AF$1048576,MATCH(A1149,근로조건!$A$5:$A$1048576,0)+0,20))</f>
        <v/>
      </c>
      <c r="AM1149" s="253"/>
      <c r="AN1149" s="253"/>
      <c r="AO1149" s="253"/>
      <c r="AP1149" s="260"/>
      <c r="AQ1149" s="123"/>
      <c r="AR1149" s="166"/>
      <c r="AS1149" s="267"/>
      <c r="AT1149" s="266"/>
      <c r="AU1149" s="266"/>
      <c r="AV1149" s="266"/>
    </row>
    <row r="1150" spans="1:48" x14ac:dyDescent="0.3">
      <c r="A1150" s="52"/>
      <c r="B1150" s="54"/>
      <c r="C1150" s="53"/>
      <c r="D1150" s="53"/>
      <c r="E1150" s="53"/>
      <c r="F1150" s="57"/>
      <c r="G1150" s="57"/>
      <c r="H1150" s="52"/>
      <c r="I1150" s="53"/>
      <c r="J1150" s="53"/>
      <c r="K1150" s="95"/>
      <c r="L1150" s="52"/>
      <c r="M1150" s="52"/>
      <c r="N1150" s="54"/>
      <c r="O1150" s="254" t="str" cm="1">
        <f t="array" ref="O1150">IF(A1150="","",INDEX(근로조건!$A$5:$Y$1048576,MATCH(A1150,근로조건!$A$5:$A$1048576,0)+0,15))</f>
        <v/>
      </c>
      <c r="P1150" s="255" t="str" cm="1">
        <f t="array" ref="P1150">IF(A1150="","",INDEX(근로조건!$A$5:$Y$1048576,MATCH(A1150,근로조건!$A$5:$A$1048576,0)+0,16))</f>
        <v/>
      </c>
      <c r="Q1150" s="256" t="str" cm="1">
        <f t="array" ref="Q1150">IF(A1150="","",INDEX(근로조건!$A$5:$ZZ$1048576,MATCH(A1150,근로조건!$A$5:$A$1048576,0)+0,21))</f>
        <v/>
      </c>
      <c r="R1150" s="61"/>
      <c r="S1150" s="61"/>
      <c r="T1150" s="61"/>
      <c r="U1150" s="61"/>
      <c r="V1150" s="61"/>
      <c r="W1150" s="61"/>
      <c r="X1150" s="61"/>
      <c r="Y1150" s="61"/>
      <c r="Z1150" s="260" t="str">
        <f t="shared" si="54"/>
        <v/>
      </c>
      <c r="AA1150" s="260" t="str">
        <f t="shared" si="55"/>
        <v/>
      </c>
      <c r="AB1150" s="260" t="str" cm="1">
        <f t="array" ref="AB1150">IFERROR(IF(A1150="","",INDEX(근로조건!$A$5:$Z$1048576,MATCH(A1150,근로조건!$A$5:$A$1048576,0)+0,17)-INDEX(근로조건!$A$5:$Z$1048576,MATCH(A1150,근로조건!$A$5:$A$1048576,0)+0,11))*B1150,"")</f>
        <v/>
      </c>
      <c r="AC1150" s="260" t="str">
        <f t="shared" si="56"/>
        <v/>
      </c>
      <c r="AD1150" s="260" t="str" cm="1">
        <f t="array" ref="AD1150">IFERROR(IF(A1150="","",INDEX(근로조건!$A$5:$L$1048576,MATCH(A1150,근로조건!$A$5:$A$1048576,0)+0,12))*B1150,"")</f>
        <v/>
      </c>
      <c r="AE1150" s="261" t="str" cm="1">
        <f t="array" ref="AE1150">IF(A1150="","",INDEX(근로조건!$A$5:$AF$1048576,MATCH(A1150,근로조건!$A$5:$A$1048576,0)+0,13))</f>
        <v/>
      </c>
      <c r="AF1150" s="262" t="str" cm="1">
        <f t="array" ref="AF1150">IF(A1150="","",INDEX(근로조건!$A$5:$AF$1048576,MATCH(A1150,근로조건!$A$5:$A$1048576,0)+0,14))</f>
        <v/>
      </c>
      <c r="AG1150" s="261" t="str" cm="1">
        <f t="array" ref="AG1150">IF(A1150="","",INDEX(근로조건!$A$5:$AF$1048576,MATCH(A1150,근로조건!$A$5:$A$1048576,0)+0,11))</f>
        <v/>
      </c>
      <c r="AH1150" s="261" t="str" cm="1">
        <f t="array" ref="AH1150">IF(A1150="","",INDEX(근로조건!$A$5:$AF$1048576,MATCH(A1150,근로조건!$A$5:$A$1048576,0)+0,19))</f>
        <v/>
      </c>
      <c r="AI1150" s="262" t="str" cm="1">
        <f t="array" ref="AI1150">IF(A1150="","",INDEX(근로조건!$A$5:$AF$1048576,MATCH(A1150,근로조건!$A$5:$A$1048576,0)+0,17))</f>
        <v/>
      </c>
      <c r="AJ1150" s="253"/>
      <c r="AK1150" s="253"/>
      <c r="AL1150" s="253" t="str" cm="1">
        <f t="array" ref="AL1150">IF(A1150="","",INDEX(근로조건!$A$5:$AF$1048576,MATCH(A1150,근로조건!$A$5:$A$1048576,0)+0,20))</f>
        <v/>
      </c>
      <c r="AM1150" s="253"/>
      <c r="AN1150" s="253"/>
      <c r="AO1150" s="253"/>
      <c r="AP1150" s="260"/>
      <c r="AQ1150" s="123"/>
      <c r="AR1150" s="166"/>
      <c r="AS1150" s="267"/>
      <c r="AT1150" s="266"/>
      <c r="AU1150" s="266"/>
      <c r="AV1150" s="266"/>
    </row>
    <row r="1151" spans="1:48" x14ac:dyDescent="0.3">
      <c r="A1151" s="52"/>
      <c r="B1151" s="54"/>
      <c r="C1151" s="53"/>
      <c r="D1151" s="53"/>
      <c r="E1151" s="53"/>
      <c r="F1151" s="57"/>
      <c r="G1151" s="57"/>
      <c r="H1151" s="52"/>
      <c r="I1151" s="53"/>
      <c r="J1151" s="53"/>
      <c r="K1151" s="95"/>
      <c r="L1151" s="52"/>
      <c r="M1151" s="52"/>
      <c r="N1151" s="54"/>
      <c r="O1151" s="254" t="str" cm="1">
        <f t="array" ref="O1151">IF(A1151="","",INDEX(근로조건!$A$5:$Y$1048576,MATCH(A1151,근로조건!$A$5:$A$1048576,0)+0,15))</f>
        <v/>
      </c>
      <c r="P1151" s="255" t="str" cm="1">
        <f t="array" ref="P1151">IF(A1151="","",INDEX(근로조건!$A$5:$Y$1048576,MATCH(A1151,근로조건!$A$5:$A$1048576,0)+0,16))</f>
        <v/>
      </c>
      <c r="Q1151" s="256" t="str" cm="1">
        <f t="array" ref="Q1151">IF(A1151="","",INDEX(근로조건!$A$5:$ZZ$1048576,MATCH(A1151,근로조건!$A$5:$A$1048576,0)+0,21))</f>
        <v/>
      </c>
      <c r="R1151" s="61"/>
      <c r="S1151" s="61"/>
      <c r="T1151" s="61"/>
      <c r="U1151" s="61"/>
      <c r="V1151" s="61"/>
      <c r="W1151" s="61"/>
      <c r="X1151" s="61"/>
      <c r="Y1151" s="61"/>
      <c r="Z1151" s="260" t="str">
        <f t="shared" si="54"/>
        <v/>
      </c>
      <c r="AA1151" s="260" t="str">
        <f t="shared" si="55"/>
        <v/>
      </c>
      <c r="AB1151" s="260" t="str" cm="1">
        <f t="array" ref="AB1151">IFERROR(IF(A1151="","",INDEX(근로조건!$A$5:$Z$1048576,MATCH(A1151,근로조건!$A$5:$A$1048576,0)+0,17)-INDEX(근로조건!$A$5:$Z$1048576,MATCH(A1151,근로조건!$A$5:$A$1048576,0)+0,11))*B1151,"")</f>
        <v/>
      </c>
      <c r="AC1151" s="260" t="str">
        <f t="shared" si="56"/>
        <v/>
      </c>
      <c r="AD1151" s="260" t="str" cm="1">
        <f t="array" ref="AD1151">IFERROR(IF(A1151="","",INDEX(근로조건!$A$5:$L$1048576,MATCH(A1151,근로조건!$A$5:$A$1048576,0)+0,12))*B1151,"")</f>
        <v/>
      </c>
      <c r="AE1151" s="261" t="str" cm="1">
        <f t="array" ref="AE1151">IF(A1151="","",INDEX(근로조건!$A$5:$AF$1048576,MATCH(A1151,근로조건!$A$5:$A$1048576,0)+0,13))</f>
        <v/>
      </c>
      <c r="AF1151" s="262" t="str" cm="1">
        <f t="array" ref="AF1151">IF(A1151="","",INDEX(근로조건!$A$5:$AF$1048576,MATCH(A1151,근로조건!$A$5:$A$1048576,0)+0,14))</f>
        <v/>
      </c>
      <c r="AG1151" s="261" t="str" cm="1">
        <f t="array" ref="AG1151">IF(A1151="","",INDEX(근로조건!$A$5:$AF$1048576,MATCH(A1151,근로조건!$A$5:$A$1048576,0)+0,11))</f>
        <v/>
      </c>
      <c r="AH1151" s="261" t="str" cm="1">
        <f t="array" ref="AH1151">IF(A1151="","",INDEX(근로조건!$A$5:$AF$1048576,MATCH(A1151,근로조건!$A$5:$A$1048576,0)+0,19))</f>
        <v/>
      </c>
      <c r="AI1151" s="262" t="str" cm="1">
        <f t="array" ref="AI1151">IF(A1151="","",INDEX(근로조건!$A$5:$AF$1048576,MATCH(A1151,근로조건!$A$5:$A$1048576,0)+0,17))</f>
        <v/>
      </c>
      <c r="AJ1151" s="253"/>
      <c r="AK1151" s="253"/>
      <c r="AL1151" s="253" t="str" cm="1">
        <f t="array" ref="AL1151">IF(A1151="","",INDEX(근로조건!$A$5:$AF$1048576,MATCH(A1151,근로조건!$A$5:$A$1048576,0)+0,20))</f>
        <v/>
      </c>
      <c r="AM1151" s="253"/>
      <c r="AN1151" s="253"/>
      <c r="AO1151" s="253"/>
      <c r="AP1151" s="260"/>
      <c r="AQ1151" s="123"/>
      <c r="AR1151" s="166"/>
      <c r="AS1151" s="267"/>
      <c r="AT1151" s="266"/>
      <c r="AU1151" s="266"/>
      <c r="AV1151" s="266"/>
    </row>
    <row r="1152" spans="1:48" x14ac:dyDescent="0.3">
      <c r="A1152" s="52"/>
      <c r="B1152" s="54"/>
      <c r="C1152" s="53"/>
      <c r="D1152" s="53"/>
      <c r="E1152" s="53"/>
      <c r="F1152" s="57"/>
      <c r="G1152" s="57"/>
      <c r="H1152" s="52"/>
      <c r="I1152" s="53"/>
      <c r="J1152" s="53"/>
      <c r="K1152" s="95"/>
      <c r="L1152" s="52"/>
      <c r="M1152" s="52"/>
      <c r="N1152" s="54"/>
      <c r="O1152" s="254" t="str" cm="1">
        <f t="array" ref="O1152">IF(A1152="","",INDEX(근로조건!$A$5:$Y$1048576,MATCH(A1152,근로조건!$A$5:$A$1048576,0)+0,15))</f>
        <v/>
      </c>
      <c r="P1152" s="255" t="str" cm="1">
        <f t="array" ref="P1152">IF(A1152="","",INDEX(근로조건!$A$5:$Y$1048576,MATCH(A1152,근로조건!$A$5:$A$1048576,0)+0,16))</f>
        <v/>
      </c>
      <c r="Q1152" s="256" t="str" cm="1">
        <f t="array" ref="Q1152">IF(A1152="","",INDEX(근로조건!$A$5:$ZZ$1048576,MATCH(A1152,근로조건!$A$5:$A$1048576,0)+0,21))</f>
        <v/>
      </c>
      <c r="R1152" s="61"/>
      <c r="S1152" s="61"/>
      <c r="T1152" s="61"/>
      <c r="U1152" s="61"/>
      <c r="V1152" s="61"/>
      <c r="W1152" s="61"/>
      <c r="X1152" s="61"/>
      <c r="Y1152" s="61"/>
      <c r="Z1152" s="260" t="str">
        <f t="shared" si="54"/>
        <v/>
      </c>
      <c r="AA1152" s="260" t="str">
        <f t="shared" si="55"/>
        <v/>
      </c>
      <c r="AB1152" s="260" t="str" cm="1">
        <f t="array" ref="AB1152">IFERROR(IF(A1152="","",INDEX(근로조건!$A$5:$Z$1048576,MATCH(A1152,근로조건!$A$5:$A$1048576,0)+0,17)-INDEX(근로조건!$A$5:$Z$1048576,MATCH(A1152,근로조건!$A$5:$A$1048576,0)+0,11))*B1152,"")</f>
        <v/>
      </c>
      <c r="AC1152" s="260" t="str">
        <f t="shared" si="56"/>
        <v/>
      </c>
      <c r="AD1152" s="260" t="str" cm="1">
        <f t="array" ref="AD1152">IFERROR(IF(A1152="","",INDEX(근로조건!$A$5:$L$1048576,MATCH(A1152,근로조건!$A$5:$A$1048576,0)+0,12))*B1152,"")</f>
        <v/>
      </c>
      <c r="AE1152" s="261" t="str" cm="1">
        <f t="array" ref="AE1152">IF(A1152="","",INDEX(근로조건!$A$5:$AF$1048576,MATCH(A1152,근로조건!$A$5:$A$1048576,0)+0,13))</f>
        <v/>
      </c>
      <c r="AF1152" s="262" t="str" cm="1">
        <f t="array" ref="AF1152">IF(A1152="","",INDEX(근로조건!$A$5:$AF$1048576,MATCH(A1152,근로조건!$A$5:$A$1048576,0)+0,14))</f>
        <v/>
      </c>
      <c r="AG1152" s="261" t="str" cm="1">
        <f t="array" ref="AG1152">IF(A1152="","",INDEX(근로조건!$A$5:$AF$1048576,MATCH(A1152,근로조건!$A$5:$A$1048576,0)+0,11))</f>
        <v/>
      </c>
      <c r="AH1152" s="261" t="str" cm="1">
        <f t="array" ref="AH1152">IF(A1152="","",INDEX(근로조건!$A$5:$AF$1048576,MATCH(A1152,근로조건!$A$5:$A$1048576,0)+0,19))</f>
        <v/>
      </c>
      <c r="AI1152" s="262" t="str" cm="1">
        <f t="array" ref="AI1152">IF(A1152="","",INDEX(근로조건!$A$5:$AF$1048576,MATCH(A1152,근로조건!$A$5:$A$1048576,0)+0,17))</f>
        <v/>
      </c>
      <c r="AJ1152" s="253"/>
      <c r="AK1152" s="253"/>
      <c r="AL1152" s="253" t="str" cm="1">
        <f t="array" ref="AL1152">IF(A1152="","",INDEX(근로조건!$A$5:$AF$1048576,MATCH(A1152,근로조건!$A$5:$A$1048576,0)+0,20))</f>
        <v/>
      </c>
      <c r="AM1152" s="253"/>
      <c r="AN1152" s="253"/>
      <c r="AO1152" s="253"/>
      <c r="AP1152" s="260"/>
      <c r="AQ1152" s="123"/>
      <c r="AR1152" s="166"/>
      <c r="AS1152" s="267"/>
      <c r="AT1152" s="266"/>
      <c r="AU1152" s="266"/>
      <c r="AV1152" s="266"/>
    </row>
    <row r="1153" spans="1:48" x14ac:dyDescent="0.3">
      <c r="A1153" s="52"/>
      <c r="B1153" s="54"/>
      <c r="C1153" s="53"/>
      <c r="D1153" s="53"/>
      <c r="E1153" s="53"/>
      <c r="F1153" s="57"/>
      <c r="G1153" s="57"/>
      <c r="H1153" s="52"/>
      <c r="I1153" s="53"/>
      <c r="J1153" s="53"/>
      <c r="K1153" s="95"/>
      <c r="L1153" s="52"/>
      <c r="M1153" s="52"/>
      <c r="N1153" s="54"/>
      <c r="O1153" s="254" t="str" cm="1">
        <f t="array" ref="O1153">IF(A1153="","",INDEX(근로조건!$A$5:$Y$1048576,MATCH(A1153,근로조건!$A$5:$A$1048576,0)+0,15))</f>
        <v/>
      </c>
      <c r="P1153" s="255" t="str" cm="1">
        <f t="array" ref="P1153">IF(A1153="","",INDEX(근로조건!$A$5:$Y$1048576,MATCH(A1153,근로조건!$A$5:$A$1048576,0)+0,16))</f>
        <v/>
      </c>
      <c r="Q1153" s="256" t="str" cm="1">
        <f t="array" ref="Q1153">IF(A1153="","",INDEX(근로조건!$A$5:$ZZ$1048576,MATCH(A1153,근로조건!$A$5:$A$1048576,0)+0,21))</f>
        <v/>
      </c>
      <c r="R1153" s="61"/>
      <c r="S1153" s="61"/>
      <c r="T1153" s="61"/>
      <c r="U1153" s="61"/>
      <c r="V1153" s="61"/>
      <c r="W1153" s="61"/>
      <c r="X1153" s="61"/>
      <c r="Y1153" s="61"/>
      <c r="Z1153" s="260" t="str">
        <f t="shared" si="54"/>
        <v/>
      </c>
      <c r="AA1153" s="260" t="str">
        <f t="shared" si="55"/>
        <v/>
      </c>
      <c r="AB1153" s="260" t="str" cm="1">
        <f t="array" ref="AB1153">IFERROR(IF(A1153="","",INDEX(근로조건!$A$5:$Z$1048576,MATCH(A1153,근로조건!$A$5:$A$1048576,0)+0,17)-INDEX(근로조건!$A$5:$Z$1048576,MATCH(A1153,근로조건!$A$5:$A$1048576,0)+0,11))*B1153,"")</f>
        <v/>
      </c>
      <c r="AC1153" s="260" t="str">
        <f t="shared" si="56"/>
        <v/>
      </c>
      <c r="AD1153" s="260" t="str" cm="1">
        <f t="array" ref="AD1153">IFERROR(IF(A1153="","",INDEX(근로조건!$A$5:$L$1048576,MATCH(A1153,근로조건!$A$5:$A$1048576,0)+0,12))*B1153,"")</f>
        <v/>
      </c>
      <c r="AE1153" s="261" t="str" cm="1">
        <f t="array" ref="AE1153">IF(A1153="","",INDEX(근로조건!$A$5:$AF$1048576,MATCH(A1153,근로조건!$A$5:$A$1048576,0)+0,13))</f>
        <v/>
      </c>
      <c r="AF1153" s="262" t="str" cm="1">
        <f t="array" ref="AF1153">IF(A1153="","",INDEX(근로조건!$A$5:$AF$1048576,MATCH(A1153,근로조건!$A$5:$A$1048576,0)+0,14))</f>
        <v/>
      </c>
      <c r="AG1153" s="261" t="str" cm="1">
        <f t="array" ref="AG1153">IF(A1153="","",INDEX(근로조건!$A$5:$AF$1048576,MATCH(A1153,근로조건!$A$5:$A$1048576,0)+0,11))</f>
        <v/>
      </c>
      <c r="AH1153" s="261" t="str" cm="1">
        <f t="array" ref="AH1153">IF(A1153="","",INDEX(근로조건!$A$5:$AF$1048576,MATCH(A1153,근로조건!$A$5:$A$1048576,0)+0,19))</f>
        <v/>
      </c>
      <c r="AI1153" s="262" t="str" cm="1">
        <f t="array" ref="AI1153">IF(A1153="","",INDEX(근로조건!$A$5:$AF$1048576,MATCH(A1153,근로조건!$A$5:$A$1048576,0)+0,17))</f>
        <v/>
      </c>
      <c r="AJ1153" s="253"/>
      <c r="AK1153" s="253"/>
      <c r="AL1153" s="253" t="str" cm="1">
        <f t="array" ref="AL1153">IF(A1153="","",INDEX(근로조건!$A$5:$AF$1048576,MATCH(A1153,근로조건!$A$5:$A$1048576,0)+0,20))</f>
        <v/>
      </c>
      <c r="AM1153" s="253"/>
      <c r="AN1153" s="253"/>
      <c r="AO1153" s="253"/>
      <c r="AP1153" s="260"/>
      <c r="AQ1153" s="123"/>
      <c r="AR1153" s="166"/>
      <c r="AS1153" s="267"/>
      <c r="AT1153" s="266"/>
      <c r="AU1153" s="266"/>
      <c r="AV1153" s="266"/>
    </row>
    <row r="1154" spans="1:48" x14ac:dyDescent="0.3">
      <c r="A1154" s="52"/>
      <c r="B1154" s="54"/>
      <c r="C1154" s="53"/>
      <c r="D1154" s="53"/>
      <c r="E1154" s="53"/>
      <c r="F1154" s="57"/>
      <c r="G1154" s="57"/>
      <c r="H1154" s="52"/>
      <c r="I1154" s="53"/>
      <c r="J1154" s="53"/>
      <c r="K1154" s="95"/>
      <c r="L1154" s="52"/>
      <c r="M1154" s="52"/>
      <c r="N1154" s="54"/>
      <c r="O1154" s="254" t="str" cm="1">
        <f t="array" ref="O1154">IF(A1154="","",INDEX(근로조건!$A$5:$Y$1048576,MATCH(A1154,근로조건!$A$5:$A$1048576,0)+0,15))</f>
        <v/>
      </c>
      <c r="P1154" s="255" t="str" cm="1">
        <f t="array" ref="P1154">IF(A1154="","",INDEX(근로조건!$A$5:$Y$1048576,MATCH(A1154,근로조건!$A$5:$A$1048576,0)+0,16))</f>
        <v/>
      </c>
      <c r="Q1154" s="256" t="str" cm="1">
        <f t="array" ref="Q1154">IF(A1154="","",INDEX(근로조건!$A$5:$ZZ$1048576,MATCH(A1154,근로조건!$A$5:$A$1048576,0)+0,21))</f>
        <v/>
      </c>
      <c r="R1154" s="61"/>
      <c r="S1154" s="61"/>
      <c r="T1154" s="61"/>
      <c r="U1154" s="61"/>
      <c r="V1154" s="61"/>
      <c r="W1154" s="61"/>
      <c r="X1154" s="61"/>
      <c r="Y1154" s="61"/>
      <c r="Z1154" s="260" t="str">
        <f t="shared" si="54"/>
        <v/>
      </c>
      <c r="AA1154" s="260" t="str">
        <f t="shared" si="55"/>
        <v/>
      </c>
      <c r="AB1154" s="260" t="str" cm="1">
        <f t="array" ref="AB1154">IFERROR(IF(A1154="","",INDEX(근로조건!$A$5:$Z$1048576,MATCH(A1154,근로조건!$A$5:$A$1048576,0)+0,17)-INDEX(근로조건!$A$5:$Z$1048576,MATCH(A1154,근로조건!$A$5:$A$1048576,0)+0,11))*B1154,"")</f>
        <v/>
      </c>
      <c r="AC1154" s="260" t="str">
        <f t="shared" si="56"/>
        <v/>
      </c>
      <c r="AD1154" s="260" t="str" cm="1">
        <f t="array" ref="AD1154">IFERROR(IF(A1154="","",INDEX(근로조건!$A$5:$L$1048576,MATCH(A1154,근로조건!$A$5:$A$1048576,0)+0,12))*B1154,"")</f>
        <v/>
      </c>
      <c r="AE1154" s="261" t="str" cm="1">
        <f t="array" ref="AE1154">IF(A1154="","",INDEX(근로조건!$A$5:$AF$1048576,MATCH(A1154,근로조건!$A$5:$A$1048576,0)+0,13))</f>
        <v/>
      </c>
      <c r="AF1154" s="262" t="str" cm="1">
        <f t="array" ref="AF1154">IF(A1154="","",INDEX(근로조건!$A$5:$AF$1048576,MATCH(A1154,근로조건!$A$5:$A$1048576,0)+0,14))</f>
        <v/>
      </c>
      <c r="AG1154" s="261" t="str" cm="1">
        <f t="array" ref="AG1154">IF(A1154="","",INDEX(근로조건!$A$5:$AF$1048576,MATCH(A1154,근로조건!$A$5:$A$1048576,0)+0,11))</f>
        <v/>
      </c>
      <c r="AH1154" s="261" t="str" cm="1">
        <f t="array" ref="AH1154">IF(A1154="","",INDEX(근로조건!$A$5:$AF$1048576,MATCH(A1154,근로조건!$A$5:$A$1048576,0)+0,19))</f>
        <v/>
      </c>
      <c r="AI1154" s="262" t="str" cm="1">
        <f t="array" ref="AI1154">IF(A1154="","",INDEX(근로조건!$A$5:$AF$1048576,MATCH(A1154,근로조건!$A$5:$A$1048576,0)+0,17))</f>
        <v/>
      </c>
      <c r="AJ1154" s="253"/>
      <c r="AK1154" s="253"/>
      <c r="AL1154" s="253" t="str" cm="1">
        <f t="array" ref="AL1154">IF(A1154="","",INDEX(근로조건!$A$5:$AF$1048576,MATCH(A1154,근로조건!$A$5:$A$1048576,0)+0,20))</f>
        <v/>
      </c>
      <c r="AM1154" s="253"/>
      <c r="AN1154" s="253"/>
      <c r="AO1154" s="253"/>
      <c r="AP1154" s="260"/>
      <c r="AQ1154" s="123"/>
      <c r="AR1154" s="166"/>
      <c r="AS1154" s="267"/>
      <c r="AT1154" s="266"/>
      <c r="AU1154" s="266"/>
      <c r="AV1154" s="266"/>
    </row>
    <row r="1155" spans="1:48" x14ac:dyDescent="0.3">
      <c r="A1155" s="52"/>
      <c r="B1155" s="54"/>
      <c r="C1155" s="53"/>
      <c r="D1155" s="53"/>
      <c r="E1155" s="53"/>
      <c r="F1155" s="57"/>
      <c r="G1155" s="57"/>
      <c r="H1155" s="52"/>
      <c r="I1155" s="53"/>
      <c r="J1155" s="53"/>
      <c r="K1155" s="95"/>
      <c r="L1155" s="52"/>
      <c r="M1155" s="52"/>
      <c r="N1155" s="54"/>
      <c r="O1155" s="254" t="str" cm="1">
        <f t="array" ref="O1155">IF(A1155="","",INDEX(근로조건!$A$5:$Y$1048576,MATCH(A1155,근로조건!$A$5:$A$1048576,0)+0,15))</f>
        <v/>
      </c>
      <c r="P1155" s="255" t="str" cm="1">
        <f t="array" ref="P1155">IF(A1155="","",INDEX(근로조건!$A$5:$Y$1048576,MATCH(A1155,근로조건!$A$5:$A$1048576,0)+0,16))</f>
        <v/>
      </c>
      <c r="Q1155" s="256" t="str" cm="1">
        <f t="array" ref="Q1155">IF(A1155="","",INDEX(근로조건!$A$5:$ZZ$1048576,MATCH(A1155,근로조건!$A$5:$A$1048576,0)+0,21))</f>
        <v/>
      </c>
      <c r="R1155" s="61"/>
      <c r="S1155" s="61"/>
      <c r="T1155" s="61"/>
      <c r="U1155" s="61"/>
      <c r="V1155" s="61"/>
      <c r="W1155" s="61"/>
      <c r="X1155" s="61"/>
      <c r="Y1155" s="61"/>
      <c r="Z1155" s="260" t="str">
        <f t="shared" si="54"/>
        <v/>
      </c>
      <c r="AA1155" s="260" t="str">
        <f t="shared" si="55"/>
        <v/>
      </c>
      <c r="AB1155" s="260" t="str" cm="1">
        <f t="array" ref="AB1155">IFERROR(IF(A1155="","",INDEX(근로조건!$A$5:$Z$1048576,MATCH(A1155,근로조건!$A$5:$A$1048576,0)+0,17)-INDEX(근로조건!$A$5:$Z$1048576,MATCH(A1155,근로조건!$A$5:$A$1048576,0)+0,11))*B1155,"")</f>
        <v/>
      </c>
      <c r="AC1155" s="260" t="str">
        <f t="shared" si="56"/>
        <v/>
      </c>
      <c r="AD1155" s="260" t="str" cm="1">
        <f t="array" ref="AD1155">IFERROR(IF(A1155="","",INDEX(근로조건!$A$5:$L$1048576,MATCH(A1155,근로조건!$A$5:$A$1048576,0)+0,12))*B1155,"")</f>
        <v/>
      </c>
      <c r="AE1155" s="261" t="str" cm="1">
        <f t="array" ref="AE1155">IF(A1155="","",INDEX(근로조건!$A$5:$AF$1048576,MATCH(A1155,근로조건!$A$5:$A$1048576,0)+0,13))</f>
        <v/>
      </c>
      <c r="AF1155" s="262" t="str" cm="1">
        <f t="array" ref="AF1155">IF(A1155="","",INDEX(근로조건!$A$5:$AF$1048576,MATCH(A1155,근로조건!$A$5:$A$1048576,0)+0,14))</f>
        <v/>
      </c>
      <c r="AG1155" s="261" t="str" cm="1">
        <f t="array" ref="AG1155">IF(A1155="","",INDEX(근로조건!$A$5:$AF$1048576,MATCH(A1155,근로조건!$A$5:$A$1048576,0)+0,11))</f>
        <v/>
      </c>
      <c r="AH1155" s="261" t="str" cm="1">
        <f t="array" ref="AH1155">IF(A1155="","",INDEX(근로조건!$A$5:$AF$1048576,MATCH(A1155,근로조건!$A$5:$A$1048576,0)+0,19))</f>
        <v/>
      </c>
      <c r="AI1155" s="262" t="str" cm="1">
        <f t="array" ref="AI1155">IF(A1155="","",INDEX(근로조건!$A$5:$AF$1048576,MATCH(A1155,근로조건!$A$5:$A$1048576,0)+0,17))</f>
        <v/>
      </c>
      <c r="AJ1155" s="253"/>
      <c r="AK1155" s="253"/>
      <c r="AL1155" s="253" t="str" cm="1">
        <f t="array" ref="AL1155">IF(A1155="","",INDEX(근로조건!$A$5:$AF$1048576,MATCH(A1155,근로조건!$A$5:$A$1048576,0)+0,20))</f>
        <v/>
      </c>
      <c r="AM1155" s="253"/>
      <c r="AN1155" s="253"/>
      <c r="AO1155" s="253"/>
      <c r="AP1155" s="260"/>
      <c r="AQ1155" s="123"/>
      <c r="AR1155" s="166"/>
      <c r="AS1155" s="267"/>
      <c r="AT1155" s="266"/>
      <c r="AU1155" s="266"/>
      <c r="AV1155" s="266"/>
    </row>
    <row r="1156" spans="1:48" x14ac:dyDescent="0.3">
      <c r="A1156" s="52"/>
      <c r="B1156" s="54"/>
      <c r="C1156" s="53"/>
      <c r="D1156" s="53"/>
      <c r="E1156" s="53"/>
      <c r="F1156" s="57"/>
      <c r="G1156" s="57"/>
      <c r="H1156" s="52"/>
      <c r="I1156" s="53"/>
      <c r="J1156" s="53"/>
      <c r="K1156" s="95"/>
      <c r="L1156" s="52"/>
      <c r="M1156" s="52"/>
      <c r="N1156" s="54"/>
      <c r="O1156" s="254" t="str" cm="1">
        <f t="array" ref="O1156">IF(A1156="","",INDEX(근로조건!$A$5:$Y$1048576,MATCH(A1156,근로조건!$A$5:$A$1048576,0)+0,15))</f>
        <v/>
      </c>
      <c r="P1156" s="255" t="str" cm="1">
        <f t="array" ref="P1156">IF(A1156="","",INDEX(근로조건!$A$5:$Y$1048576,MATCH(A1156,근로조건!$A$5:$A$1048576,0)+0,16))</f>
        <v/>
      </c>
      <c r="Q1156" s="256" t="str" cm="1">
        <f t="array" ref="Q1156">IF(A1156="","",INDEX(근로조건!$A$5:$ZZ$1048576,MATCH(A1156,근로조건!$A$5:$A$1048576,0)+0,21))</f>
        <v/>
      </c>
      <c r="R1156" s="61"/>
      <c r="S1156" s="61"/>
      <c r="T1156" s="61"/>
      <c r="U1156" s="61"/>
      <c r="V1156" s="61"/>
      <c r="W1156" s="61"/>
      <c r="X1156" s="61"/>
      <c r="Y1156" s="61"/>
      <c r="Z1156" s="260" t="str">
        <f t="shared" si="54"/>
        <v/>
      </c>
      <c r="AA1156" s="260" t="str">
        <f t="shared" si="55"/>
        <v/>
      </c>
      <c r="AB1156" s="260" t="str" cm="1">
        <f t="array" ref="AB1156">IFERROR(IF(A1156="","",INDEX(근로조건!$A$5:$Z$1048576,MATCH(A1156,근로조건!$A$5:$A$1048576,0)+0,17)-INDEX(근로조건!$A$5:$Z$1048576,MATCH(A1156,근로조건!$A$5:$A$1048576,0)+0,11))*B1156,"")</f>
        <v/>
      </c>
      <c r="AC1156" s="260" t="str">
        <f t="shared" si="56"/>
        <v/>
      </c>
      <c r="AD1156" s="260" t="str" cm="1">
        <f t="array" ref="AD1156">IFERROR(IF(A1156="","",INDEX(근로조건!$A$5:$L$1048576,MATCH(A1156,근로조건!$A$5:$A$1048576,0)+0,12))*B1156,"")</f>
        <v/>
      </c>
      <c r="AE1156" s="261" t="str" cm="1">
        <f t="array" ref="AE1156">IF(A1156="","",INDEX(근로조건!$A$5:$AF$1048576,MATCH(A1156,근로조건!$A$5:$A$1048576,0)+0,13))</f>
        <v/>
      </c>
      <c r="AF1156" s="262" t="str" cm="1">
        <f t="array" ref="AF1156">IF(A1156="","",INDEX(근로조건!$A$5:$AF$1048576,MATCH(A1156,근로조건!$A$5:$A$1048576,0)+0,14))</f>
        <v/>
      </c>
      <c r="AG1156" s="261" t="str" cm="1">
        <f t="array" ref="AG1156">IF(A1156="","",INDEX(근로조건!$A$5:$AF$1048576,MATCH(A1156,근로조건!$A$5:$A$1048576,0)+0,11))</f>
        <v/>
      </c>
      <c r="AH1156" s="261" t="str" cm="1">
        <f t="array" ref="AH1156">IF(A1156="","",INDEX(근로조건!$A$5:$AF$1048576,MATCH(A1156,근로조건!$A$5:$A$1048576,0)+0,19))</f>
        <v/>
      </c>
      <c r="AI1156" s="262" t="str" cm="1">
        <f t="array" ref="AI1156">IF(A1156="","",INDEX(근로조건!$A$5:$AF$1048576,MATCH(A1156,근로조건!$A$5:$A$1048576,0)+0,17))</f>
        <v/>
      </c>
      <c r="AJ1156" s="253"/>
      <c r="AK1156" s="253"/>
      <c r="AL1156" s="253" t="str" cm="1">
        <f t="array" ref="AL1156">IF(A1156="","",INDEX(근로조건!$A$5:$AF$1048576,MATCH(A1156,근로조건!$A$5:$A$1048576,0)+0,20))</f>
        <v/>
      </c>
      <c r="AM1156" s="253"/>
      <c r="AN1156" s="253"/>
      <c r="AO1156" s="253"/>
      <c r="AP1156" s="260"/>
      <c r="AQ1156" s="123"/>
      <c r="AR1156" s="166"/>
      <c r="AS1156" s="267"/>
      <c r="AT1156" s="266"/>
      <c r="AU1156" s="266"/>
      <c r="AV1156" s="266"/>
    </row>
    <row r="1157" spans="1:48" x14ac:dyDescent="0.3">
      <c r="A1157" s="52"/>
      <c r="B1157" s="54"/>
      <c r="C1157" s="53"/>
      <c r="D1157" s="53"/>
      <c r="E1157" s="53"/>
      <c r="F1157" s="57"/>
      <c r="G1157" s="57"/>
      <c r="H1157" s="52"/>
      <c r="I1157" s="53"/>
      <c r="J1157" s="53"/>
      <c r="K1157" s="95"/>
      <c r="L1157" s="52"/>
      <c r="M1157" s="52"/>
      <c r="N1157" s="54"/>
      <c r="O1157" s="254" t="str" cm="1">
        <f t="array" ref="O1157">IF(A1157="","",INDEX(근로조건!$A$5:$Y$1048576,MATCH(A1157,근로조건!$A$5:$A$1048576,0)+0,15))</f>
        <v/>
      </c>
      <c r="P1157" s="255" t="str" cm="1">
        <f t="array" ref="P1157">IF(A1157="","",INDEX(근로조건!$A$5:$Y$1048576,MATCH(A1157,근로조건!$A$5:$A$1048576,0)+0,16))</f>
        <v/>
      </c>
      <c r="Q1157" s="256" t="str" cm="1">
        <f t="array" ref="Q1157">IF(A1157="","",INDEX(근로조건!$A$5:$ZZ$1048576,MATCH(A1157,근로조건!$A$5:$A$1048576,0)+0,21))</f>
        <v/>
      </c>
      <c r="R1157" s="61"/>
      <c r="S1157" s="61"/>
      <c r="T1157" s="61"/>
      <c r="U1157" s="61"/>
      <c r="V1157" s="61"/>
      <c r="W1157" s="61"/>
      <c r="X1157" s="61"/>
      <c r="Y1157" s="61"/>
      <c r="Z1157" s="260" t="str">
        <f t="shared" si="54"/>
        <v/>
      </c>
      <c r="AA1157" s="260" t="str">
        <f t="shared" si="55"/>
        <v/>
      </c>
      <c r="AB1157" s="260" t="str" cm="1">
        <f t="array" ref="AB1157">IFERROR(IF(A1157="","",INDEX(근로조건!$A$5:$Z$1048576,MATCH(A1157,근로조건!$A$5:$A$1048576,0)+0,17)-INDEX(근로조건!$A$5:$Z$1048576,MATCH(A1157,근로조건!$A$5:$A$1048576,0)+0,11))*B1157,"")</f>
        <v/>
      </c>
      <c r="AC1157" s="260" t="str">
        <f t="shared" si="56"/>
        <v/>
      </c>
      <c r="AD1157" s="260" t="str" cm="1">
        <f t="array" ref="AD1157">IFERROR(IF(A1157="","",INDEX(근로조건!$A$5:$L$1048576,MATCH(A1157,근로조건!$A$5:$A$1048576,0)+0,12))*B1157,"")</f>
        <v/>
      </c>
      <c r="AE1157" s="261" t="str" cm="1">
        <f t="array" ref="AE1157">IF(A1157="","",INDEX(근로조건!$A$5:$AF$1048576,MATCH(A1157,근로조건!$A$5:$A$1048576,0)+0,13))</f>
        <v/>
      </c>
      <c r="AF1157" s="262" t="str" cm="1">
        <f t="array" ref="AF1157">IF(A1157="","",INDEX(근로조건!$A$5:$AF$1048576,MATCH(A1157,근로조건!$A$5:$A$1048576,0)+0,14))</f>
        <v/>
      </c>
      <c r="AG1157" s="261" t="str" cm="1">
        <f t="array" ref="AG1157">IF(A1157="","",INDEX(근로조건!$A$5:$AF$1048576,MATCH(A1157,근로조건!$A$5:$A$1048576,0)+0,11))</f>
        <v/>
      </c>
      <c r="AH1157" s="261" t="str" cm="1">
        <f t="array" ref="AH1157">IF(A1157="","",INDEX(근로조건!$A$5:$AF$1048576,MATCH(A1157,근로조건!$A$5:$A$1048576,0)+0,19))</f>
        <v/>
      </c>
      <c r="AI1157" s="262" t="str" cm="1">
        <f t="array" ref="AI1157">IF(A1157="","",INDEX(근로조건!$A$5:$AF$1048576,MATCH(A1157,근로조건!$A$5:$A$1048576,0)+0,17))</f>
        <v/>
      </c>
      <c r="AJ1157" s="253"/>
      <c r="AK1157" s="253"/>
      <c r="AL1157" s="253" t="str" cm="1">
        <f t="array" ref="AL1157">IF(A1157="","",INDEX(근로조건!$A$5:$AF$1048576,MATCH(A1157,근로조건!$A$5:$A$1048576,0)+0,20))</f>
        <v/>
      </c>
      <c r="AM1157" s="253"/>
      <c r="AN1157" s="253"/>
      <c r="AO1157" s="253"/>
      <c r="AP1157" s="260"/>
      <c r="AQ1157" s="123"/>
      <c r="AR1157" s="166"/>
      <c r="AS1157" s="267"/>
      <c r="AT1157" s="266"/>
      <c r="AU1157" s="266"/>
      <c r="AV1157" s="266"/>
    </row>
    <row r="1158" spans="1:48" x14ac:dyDescent="0.3">
      <c r="A1158" s="52"/>
      <c r="B1158" s="54"/>
      <c r="C1158" s="53"/>
      <c r="D1158" s="53"/>
      <c r="E1158" s="53"/>
      <c r="F1158" s="57"/>
      <c r="G1158" s="57"/>
      <c r="H1158" s="52"/>
      <c r="I1158" s="53"/>
      <c r="J1158" s="53"/>
      <c r="K1158" s="95"/>
      <c r="L1158" s="52"/>
      <c r="M1158" s="52"/>
      <c r="N1158" s="54"/>
      <c r="O1158" s="254" t="str" cm="1">
        <f t="array" ref="O1158">IF(A1158="","",INDEX(근로조건!$A$5:$Y$1048576,MATCH(A1158,근로조건!$A$5:$A$1048576,0)+0,15))</f>
        <v/>
      </c>
      <c r="P1158" s="255" t="str" cm="1">
        <f t="array" ref="P1158">IF(A1158="","",INDEX(근로조건!$A$5:$Y$1048576,MATCH(A1158,근로조건!$A$5:$A$1048576,0)+0,16))</f>
        <v/>
      </c>
      <c r="Q1158" s="256" t="str" cm="1">
        <f t="array" ref="Q1158">IF(A1158="","",INDEX(근로조건!$A$5:$ZZ$1048576,MATCH(A1158,근로조건!$A$5:$A$1048576,0)+0,21))</f>
        <v/>
      </c>
      <c r="R1158" s="61"/>
      <c r="S1158" s="61"/>
      <c r="T1158" s="61"/>
      <c r="U1158" s="61"/>
      <c r="V1158" s="61"/>
      <c r="W1158" s="61"/>
      <c r="X1158" s="61"/>
      <c r="Y1158" s="61"/>
      <c r="Z1158" s="260" t="str">
        <f t="shared" ref="Z1158:Z1221" si="57">IF(AE1158="","",SUM(AB1158,AD1158))</f>
        <v/>
      </c>
      <c r="AA1158" s="260" t="str">
        <f t="shared" ref="AA1158:AA1221" si="58">IF(AE1158="","",IF(AE1158&gt;=8,8*B1158,AE1158*B1158))</f>
        <v/>
      </c>
      <c r="AB1158" s="260" t="str" cm="1">
        <f t="array" ref="AB1158">IFERROR(IF(A1158="","",INDEX(근로조건!$A$5:$Z$1048576,MATCH(A1158,근로조건!$A$5:$A$1048576,0)+0,17)-INDEX(근로조건!$A$5:$Z$1048576,MATCH(A1158,근로조건!$A$5:$A$1048576,0)+0,11))*B1158,"")</f>
        <v/>
      </c>
      <c r="AC1158" s="260" t="str">
        <f t="shared" ref="AC1158:AC1221" si="59">IFERROR(AD1158/(365/7/12),"")</f>
        <v/>
      </c>
      <c r="AD1158" s="260" t="str" cm="1">
        <f t="array" ref="AD1158">IFERROR(IF(A1158="","",INDEX(근로조건!$A$5:$L$1048576,MATCH(A1158,근로조건!$A$5:$A$1048576,0)+0,12))*B1158,"")</f>
        <v/>
      </c>
      <c r="AE1158" s="261" t="str" cm="1">
        <f t="array" ref="AE1158">IF(A1158="","",INDEX(근로조건!$A$5:$AF$1048576,MATCH(A1158,근로조건!$A$5:$A$1048576,0)+0,13))</f>
        <v/>
      </c>
      <c r="AF1158" s="262" t="str" cm="1">
        <f t="array" ref="AF1158">IF(A1158="","",INDEX(근로조건!$A$5:$AF$1048576,MATCH(A1158,근로조건!$A$5:$A$1048576,0)+0,14))</f>
        <v/>
      </c>
      <c r="AG1158" s="261" t="str" cm="1">
        <f t="array" ref="AG1158">IF(A1158="","",INDEX(근로조건!$A$5:$AF$1048576,MATCH(A1158,근로조건!$A$5:$A$1048576,0)+0,11))</f>
        <v/>
      </c>
      <c r="AH1158" s="261" t="str" cm="1">
        <f t="array" ref="AH1158">IF(A1158="","",INDEX(근로조건!$A$5:$AF$1048576,MATCH(A1158,근로조건!$A$5:$A$1048576,0)+0,19))</f>
        <v/>
      </c>
      <c r="AI1158" s="262" t="str" cm="1">
        <f t="array" ref="AI1158">IF(A1158="","",INDEX(근로조건!$A$5:$AF$1048576,MATCH(A1158,근로조건!$A$5:$A$1048576,0)+0,17))</f>
        <v/>
      </c>
      <c r="AJ1158" s="253"/>
      <c r="AK1158" s="253"/>
      <c r="AL1158" s="253" t="str" cm="1">
        <f t="array" ref="AL1158">IF(A1158="","",INDEX(근로조건!$A$5:$AF$1048576,MATCH(A1158,근로조건!$A$5:$A$1048576,0)+0,20))</f>
        <v/>
      </c>
      <c r="AM1158" s="253"/>
      <c r="AN1158" s="253"/>
      <c r="AO1158" s="253"/>
      <c r="AP1158" s="260"/>
      <c r="AQ1158" s="123"/>
      <c r="AR1158" s="166"/>
      <c r="AS1158" s="267"/>
      <c r="AT1158" s="266"/>
      <c r="AU1158" s="266"/>
      <c r="AV1158" s="266"/>
    </row>
    <row r="1159" spans="1:48" x14ac:dyDescent="0.3">
      <c r="A1159" s="52"/>
      <c r="B1159" s="54"/>
      <c r="C1159" s="53"/>
      <c r="D1159" s="53"/>
      <c r="E1159" s="53"/>
      <c r="F1159" s="57"/>
      <c r="G1159" s="57"/>
      <c r="H1159" s="52"/>
      <c r="I1159" s="53"/>
      <c r="J1159" s="53"/>
      <c r="K1159" s="95"/>
      <c r="L1159" s="52"/>
      <c r="M1159" s="52"/>
      <c r="N1159" s="54"/>
      <c r="O1159" s="254" t="str" cm="1">
        <f t="array" ref="O1159">IF(A1159="","",INDEX(근로조건!$A$5:$Y$1048576,MATCH(A1159,근로조건!$A$5:$A$1048576,0)+0,15))</f>
        <v/>
      </c>
      <c r="P1159" s="255" t="str" cm="1">
        <f t="array" ref="P1159">IF(A1159="","",INDEX(근로조건!$A$5:$Y$1048576,MATCH(A1159,근로조건!$A$5:$A$1048576,0)+0,16))</f>
        <v/>
      </c>
      <c r="Q1159" s="256" t="str" cm="1">
        <f t="array" ref="Q1159">IF(A1159="","",INDEX(근로조건!$A$5:$ZZ$1048576,MATCH(A1159,근로조건!$A$5:$A$1048576,0)+0,21))</f>
        <v/>
      </c>
      <c r="R1159" s="61"/>
      <c r="S1159" s="61"/>
      <c r="T1159" s="61"/>
      <c r="U1159" s="61"/>
      <c r="V1159" s="61"/>
      <c r="W1159" s="61"/>
      <c r="X1159" s="61"/>
      <c r="Y1159" s="61"/>
      <c r="Z1159" s="260" t="str">
        <f t="shared" si="57"/>
        <v/>
      </c>
      <c r="AA1159" s="260" t="str">
        <f t="shared" si="58"/>
        <v/>
      </c>
      <c r="AB1159" s="260" t="str" cm="1">
        <f t="array" ref="AB1159">IFERROR(IF(A1159="","",INDEX(근로조건!$A$5:$Z$1048576,MATCH(A1159,근로조건!$A$5:$A$1048576,0)+0,17)-INDEX(근로조건!$A$5:$Z$1048576,MATCH(A1159,근로조건!$A$5:$A$1048576,0)+0,11))*B1159,"")</f>
        <v/>
      </c>
      <c r="AC1159" s="260" t="str">
        <f t="shared" si="59"/>
        <v/>
      </c>
      <c r="AD1159" s="260" t="str" cm="1">
        <f t="array" ref="AD1159">IFERROR(IF(A1159="","",INDEX(근로조건!$A$5:$L$1048576,MATCH(A1159,근로조건!$A$5:$A$1048576,0)+0,12))*B1159,"")</f>
        <v/>
      </c>
      <c r="AE1159" s="261" t="str" cm="1">
        <f t="array" ref="AE1159">IF(A1159="","",INDEX(근로조건!$A$5:$AF$1048576,MATCH(A1159,근로조건!$A$5:$A$1048576,0)+0,13))</f>
        <v/>
      </c>
      <c r="AF1159" s="262" t="str" cm="1">
        <f t="array" ref="AF1159">IF(A1159="","",INDEX(근로조건!$A$5:$AF$1048576,MATCH(A1159,근로조건!$A$5:$A$1048576,0)+0,14))</f>
        <v/>
      </c>
      <c r="AG1159" s="261" t="str" cm="1">
        <f t="array" ref="AG1159">IF(A1159="","",INDEX(근로조건!$A$5:$AF$1048576,MATCH(A1159,근로조건!$A$5:$A$1048576,0)+0,11))</f>
        <v/>
      </c>
      <c r="AH1159" s="261" t="str" cm="1">
        <f t="array" ref="AH1159">IF(A1159="","",INDEX(근로조건!$A$5:$AF$1048576,MATCH(A1159,근로조건!$A$5:$A$1048576,0)+0,19))</f>
        <v/>
      </c>
      <c r="AI1159" s="262" t="str" cm="1">
        <f t="array" ref="AI1159">IF(A1159="","",INDEX(근로조건!$A$5:$AF$1048576,MATCH(A1159,근로조건!$A$5:$A$1048576,0)+0,17))</f>
        <v/>
      </c>
      <c r="AJ1159" s="253"/>
      <c r="AK1159" s="253"/>
      <c r="AL1159" s="253" t="str" cm="1">
        <f t="array" ref="AL1159">IF(A1159="","",INDEX(근로조건!$A$5:$AF$1048576,MATCH(A1159,근로조건!$A$5:$A$1048576,0)+0,20))</f>
        <v/>
      </c>
      <c r="AM1159" s="253"/>
      <c r="AN1159" s="253"/>
      <c r="AO1159" s="253"/>
      <c r="AP1159" s="260"/>
      <c r="AQ1159" s="123"/>
      <c r="AR1159" s="166"/>
      <c r="AS1159" s="267"/>
      <c r="AT1159" s="266"/>
      <c r="AU1159" s="266"/>
      <c r="AV1159" s="266"/>
    </row>
    <row r="1160" spans="1:48" x14ac:dyDescent="0.3">
      <c r="A1160" s="52"/>
      <c r="B1160" s="54"/>
      <c r="C1160" s="53"/>
      <c r="D1160" s="53"/>
      <c r="E1160" s="53"/>
      <c r="F1160" s="57"/>
      <c r="G1160" s="57"/>
      <c r="H1160" s="52"/>
      <c r="I1160" s="53"/>
      <c r="J1160" s="53"/>
      <c r="K1160" s="95"/>
      <c r="L1160" s="52"/>
      <c r="M1160" s="52"/>
      <c r="N1160" s="54"/>
      <c r="O1160" s="254" t="str" cm="1">
        <f t="array" ref="O1160">IF(A1160="","",INDEX(근로조건!$A$5:$Y$1048576,MATCH(A1160,근로조건!$A$5:$A$1048576,0)+0,15))</f>
        <v/>
      </c>
      <c r="P1160" s="255" t="str" cm="1">
        <f t="array" ref="P1160">IF(A1160="","",INDEX(근로조건!$A$5:$Y$1048576,MATCH(A1160,근로조건!$A$5:$A$1048576,0)+0,16))</f>
        <v/>
      </c>
      <c r="Q1160" s="256" t="str" cm="1">
        <f t="array" ref="Q1160">IF(A1160="","",INDEX(근로조건!$A$5:$ZZ$1048576,MATCH(A1160,근로조건!$A$5:$A$1048576,0)+0,21))</f>
        <v/>
      </c>
      <c r="R1160" s="61"/>
      <c r="S1160" s="61"/>
      <c r="T1160" s="61"/>
      <c r="U1160" s="61"/>
      <c r="V1160" s="61"/>
      <c r="W1160" s="61"/>
      <c r="X1160" s="61"/>
      <c r="Y1160" s="61"/>
      <c r="Z1160" s="260" t="str">
        <f t="shared" si="57"/>
        <v/>
      </c>
      <c r="AA1160" s="260" t="str">
        <f t="shared" si="58"/>
        <v/>
      </c>
      <c r="AB1160" s="260" t="str" cm="1">
        <f t="array" ref="AB1160">IFERROR(IF(A1160="","",INDEX(근로조건!$A$5:$Z$1048576,MATCH(A1160,근로조건!$A$5:$A$1048576,0)+0,17)-INDEX(근로조건!$A$5:$Z$1048576,MATCH(A1160,근로조건!$A$5:$A$1048576,0)+0,11))*B1160,"")</f>
        <v/>
      </c>
      <c r="AC1160" s="260" t="str">
        <f t="shared" si="59"/>
        <v/>
      </c>
      <c r="AD1160" s="260" t="str" cm="1">
        <f t="array" ref="AD1160">IFERROR(IF(A1160="","",INDEX(근로조건!$A$5:$L$1048576,MATCH(A1160,근로조건!$A$5:$A$1048576,0)+0,12))*B1160,"")</f>
        <v/>
      </c>
      <c r="AE1160" s="261" t="str" cm="1">
        <f t="array" ref="AE1160">IF(A1160="","",INDEX(근로조건!$A$5:$AF$1048576,MATCH(A1160,근로조건!$A$5:$A$1048576,0)+0,13))</f>
        <v/>
      </c>
      <c r="AF1160" s="262" t="str" cm="1">
        <f t="array" ref="AF1160">IF(A1160="","",INDEX(근로조건!$A$5:$AF$1048576,MATCH(A1160,근로조건!$A$5:$A$1048576,0)+0,14))</f>
        <v/>
      </c>
      <c r="AG1160" s="261" t="str" cm="1">
        <f t="array" ref="AG1160">IF(A1160="","",INDEX(근로조건!$A$5:$AF$1048576,MATCH(A1160,근로조건!$A$5:$A$1048576,0)+0,11))</f>
        <v/>
      </c>
      <c r="AH1160" s="261" t="str" cm="1">
        <f t="array" ref="AH1160">IF(A1160="","",INDEX(근로조건!$A$5:$AF$1048576,MATCH(A1160,근로조건!$A$5:$A$1048576,0)+0,19))</f>
        <v/>
      </c>
      <c r="AI1160" s="262" t="str" cm="1">
        <f t="array" ref="AI1160">IF(A1160="","",INDEX(근로조건!$A$5:$AF$1048576,MATCH(A1160,근로조건!$A$5:$A$1048576,0)+0,17))</f>
        <v/>
      </c>
      <c r="AJ1160" s="253"/>
      <c r="AK1160" s="253"/>
      <c r="AL1160" s="253" t="str" cm="1">
        <f t="array" ref="AL1160">IF(A1160="","",INDEX(근로조건!$A$5:$AF$1048576,MATCH(A1160,근로조건!$A$5:$A$1048576,0)+0,20))</f>
        <v/>
      </c>
      <c r="AM1160" s="253"/>
      <c r="AN1160" s="253"/>
      <c r="AO1160" s="253"/>
      <c r="AP1160" s="260"/>
      <c r="AQ1160" s="123"/>
      <c r="AR1160" s="166"/>
      <c r="AS1160" s="267"/>
      <c r="AT1160" s="266"/>
      <c r="AU1160" s="266"/>
      <c r="AV1160" s="266"/>
    </row>
    <row r="1161" spans="1:48" x14ac:dyDescent="0.3">
      <c r="A1161" s="52"/>
      <c r="B1161" s="54"/>
      <c r="C1161" s="53"/>
      <c r="D1161" s="53"/>
      <c r="E1161" s="53"/>
      <c r="F1161" s="57"/>
      <c r="G1161" s="57"/>
      <c r="H1161" s="52"/>
      <c r="I1161" s="53"/>
      <c r="J1161" s="53"/>
      <c r="K1161" s="95"/>
      <c r="L1161" s="52"/>
      <c r="M1161" s="52"/>
      <c r="N1161" s="54"/>
      <c r="O1161" s="254" t="str" cm="1">
        <f t="array" ref="O1161">IF(A1161="","",INDEX(근로조건!$A$5:$Y$1048576,MATCH(A1161,근로조건!$A$5:$A$1048576,0)+0,15))</f>
        <v/>
      </c>
      <c r="P1161" s="255" t="str" cm="1">
        <f t="array" ref="P1161">IF(A1161="","",INDEX(근로조건!$A$5:$Y$1048576,MATCH(A1161,근로조건!$A$5:$A$1048576,0)+0,16))</f>
        <v/>
      </c>
      <c r="Q1161" s="256" t="str" cm="1">
        <f t="array" ref="Q1161">IF(A1161="","",INDEX(근로조건!$A$5:$ZZ$1048576,MATCH(A1161,근로조건!$A$5:$A$1048576,0)+0,21))</f>
        <v/>
      </c>
      <c r="R1161" s="61"/>
      <c r="S1161" s="61"/>
      <c r="T1161" s="61"/>
      <c r="U1161" s="61"/>
      <c r="V1161" s="61"/>
      <c r="W1161" s="61"/>
      <c r="X1161" s="61"/>
      <c r="Y1161" s="61"/>
      <c r="Z1161" s="260" t="str">
        <f t="shared" si="57"/>
        <v/>
      </c>
      <c r="AA1161" s="260" t="str">
        <f t="shared" si="58"/>
        <v/>
      </c>
      <c r="AB1161" s="260" t="str" cm="1">
        <f t="array" ref="AB1161">IFERROR(IF(A1161="","",INDEX(근로조건!$A$5:$Z$1048576,MATCH(A1161,근로조건!$A$5:$A$1048576,0)+0,17)-INDEX(근로조건!$A$5:$Z$1048576,MATCH(A1161,근로조건!$A$5:$A$1048576,0)+0,11))*B1161,"")</f>
        <v/>
      </c>
      <c r="AC1161" s="260" t="str">
        <f t="shared" si="59"/>
        <v/>
      </c>
      <c r="AD1161" s="260" t="str" cm="1">
        <f t="array" ref="AD1161">IFERROR(IF(A1161="","",INDEX(근로조건!$A$5:$L$1048576,MATCH(A1161,근로조건!$A$5:$A$1048576,0)+0,12))*B1161,"")</f>
        <v/>
      </c>
      <c r="AE1161" s="261" t="str" cm="1">
        <f t="array" ref="AE1161">IF(A1161="","",INDEX(근로조건!$A$5:$AF$1048576,MATCH(A1161,근로조건!$A$5:$A$1048576,0)+0,13))</f>
        <v/>
      </c>
      <c r="AF1161" s="262" t="str" cm="1">
        <f t="array" ref="AF1161">IF(A1161="","",INDEX(근로조건!$A$5:$AF$1048576,MATCH(A1161,근로조건!$A$5:$A$1048576,0)+0,14))</f>
        <v/>
      </c>
      <c r="AG1161" s="261" t="str" cm="1">
        <f t="array" ref="AG1161">IF(A1161="","",INDEX(근로조건!$A$5:$AF$1048576,MATCH(A1161,근로조건!$A$5:$A$1048576,0)+0,11))</f>
        <v/>
      </c>
      <c r="AH1161" s="261" t="str" cm="1">
        <f t="array" ref="AH1161">IF(A1161="","",INDEX(근로조건!$A$5:$AF$1048576,MATCH(A1161,근로조건!$A$5:$A$1048576,0)+0,19))</f>
        <v/>
      </c>
      <c r="AI1161" s="262" t="str" cm="1">
        <f t="array" ref="AI1161">IF(A1161="","",INDEX(근로조건!$A$5:$AF$1048576,MATCH(A1161,근로조건!$A$5:$A$1048576,0)+0,17))</f>
        <v/>
      </c>
      <c r="AJ1161" s="253"/>
      <c r="AK1161" s="253"/>
      <c r="AL1161" s="253" t="str" cm="1">
        <f t="array" ref="AL1161">IF(A1161="","",INDEX(근로조건!$A$5:$AF$1048576,MATCH(A1161,근로조건!$A$5:$A$1048576,0)+0,20))</f>
        <v/>
      </c>
      <c r="AM1161" s="253"/>
      <c r="AN1161" s="253"/>
      <c r="AO1161" s="253"/>
      <c r="AP1161" s="260"/>
      <c r="AQ1161" s="123"/>
      <c r="AR1161" s="166"/>
      <c r="AS1161" s="267"/>
      <c r="AT1161" s="266"/>
      <c r="AU1161" s="266"/>
      <c r="AV1161" s="266"/>
    </row>
    <row r="1162" spans="1:48" x14ac:dyDescent="0.3">
      <c r="A1162" s="52"/>
      <c r="B1162" s="54"/>
      <c r="C1162" s="53"/>
      <c r="D1162" s="53"/>
      <c r="E1162" s="53"/>
      <c r="F1162" s="57"/>
      <c r="G1162" s="57"/>
      <c r="H1162" s="52"/>
      <c r="I1162" s="53"/>
      <c r="J1162" s="53"/>
      <c r="K1162" s="95"/>
      <c r="L1162" s="52"/>
      <c r="M1162" s="52"/>
      <c r="N1162" s="54"/>
      <c r="O1162" s="254" t="str" cm="1">
        <f t="array" ref="O1162">IF(A1162="","",INDEX(근로조건!$A$5:$Y$1048576,MATCH(A1162,근로조건!$A$5:$A$1048576,0)+0,15))</f>
        <v/>
      </c>
      <c r="P1162" s="255" t="str" cm="1">
        <f t="array" ref="P1162">IF(A1162="","",INDEX(근로조건!$A$5:$Y$1048576,MATCH(A1162,근로조건!$A$5:$A$1048576,0)+0,16))</f>
        <v/>
      </c>
      <c r="Q1162" s="256" t="str" cm="1">
        <f t="array" ref="Q1162">IF(A1162="","",INDEX(근로조건!$A$5:$ZZ$1048576,MATCH(A1162,근로조건!$A$5:$A$1048576,0)+0,21))</f>
        <v/>
      </c>
      <c r="R1162" s="61"/>
      <c r="S1162" s="61"/>
      <c r="T1162" s="61"/>
      <c r="U1162" s="61"/>
      <c r="V1162" s="61"/>
      <c r="W1162" s="61"/>
      <c r="X1162" s="61"/>
      <c r="Y1162" s="61"/>
      <c r="Z1162" s="260" t="str">
        <f t="shared" si="57"/>
        <v/>
      </c>
      <c r="AA1162" s="260" t="str">
        <f t="shared" si="58"/>
        <v/>
      </c>
      <c r="AB1162" s="260" t="str" cm="1">
        <f t="array" ref="AB1162">IFERROR(IF(A1162="","",INDEX(근로조건!$A$5:$Z$1048576,MATCH(A1162,근로조건!$A$5:$A$1048576,0)+0,17)-INDEX(근로조건!$A$5:$Z$1048576,MATCH(A1162,근로조건!$A$5:$A$1048576,0)+0,11))*B1162,"")</f>
        <v/>
      </c>
      <c r="AC1162" s="260" t="str">
        <f t="shared" si="59"/>
        <v/>
      </c>
      <c r="AD1162" s="260" t="str" cm="1">
        <f t="array" ref="AD1162">IFERROR(IF(A1162="","",INDEX(근로조건!$A$5:$L$1048576,MATCH(A1162,근로조건!$A$5:$A$1048576,0)+0,12))*B1162,"")</f>
        <v/>
      </c>
      <c r="AE1162" s="261" t="str" cm="1">
        <f t="array" ref="AE1162">IF(A1162="","",INDEX(근로조건!$A$5:$AF$1048576,MATCH(A1162,근로조건!$A$5:$A$1048576,0)+0,13))</f>
        <v/>
      </c>
      <c r="AF1162" s="262" t="str" cm="1">
        <f t="array" ref="AF1162">IF(A1162="","",INDEX(근로조건!$A$5:$AF$1048576,MATCH(A1162,근로조건!$A$5:$A$1048576,0)+0,14))</f>
        <v/>
      </c>
      <c r="AG1162" s="261" t="str" cm="1">
        <f t="array" ref="AG1162">IF(A1162="","",INDEX(근로조건!$A$5:$AF$1048576,MATCH(A1162,근로조건!$A$5:$A$1048576,0)+0,11))</f>
        <v/>
      </c>
      <c r="AH1162" s="261" t="str" cm="1">
        <f t="array" ref="AH1162">IF(A1162="","",INDEX(근로조건!$A$5:$AF$1048576,MATCH(A1162,근로조건!$A$5:$A$1048576,0)+0,19))</f>
        <v/>
      </c>
      <c r="AI1162" s="262" t="str" cm="1">
        <f t="array" ref="AI1162">IF(A1162="","",INDEX(근로조건!$A$5:$AF$1048576,MATCH(A1162,근로조건!$A$5:$A$1048576,0)+0,17))</f>
        <v/>
      </c>
      <c r="AJ1162" s="253"/>
      <c r="AK1162" s="253"/>
      <c r="AL1162" s="253" t="str" cm="1">
        <f t="array" ref="AL1162">IF(A1162="","",INDEX(근로조건!$A$5:$AF$1048576,MATCH(A1162,근로조건!$A$5:$A$1048576,0)+0,20))</f>
        <v/>
      </c>
      <c r="AM1162" s="253"/>
      <c r="AN1162" s="253"/>
      <c r="AO1162" s="253"/>
      <c r="AP1162" s="260"/>
      <c r="AQ1162" s="123"/>
      <c r="AR1162" s="166"/>
      <c r="AS1162" s="267"/>
      <c r="AT1162" s="266"/>
      <c r="AU1162" s="266"/>
      <c r="AV1162" s="266"/>
    </row>
    <row r="1163" spans="1:48" x14ac:dyDescent="0.3">
      <c r="A1163" s="52"/>
      <c r="B1163" s="54"/>
      <c r="C1163" s="53"/>
      <c r="D1163" s="53"/>
      <c r="E1163" s="53"/>
      <c r="F1163" s="57"/>
      <c r="G1163" s="57"/>
      <c r="H1163" s="52"/>
      <c r="I1163" s="53"/>
      <c r="J1163" s="53"/>
      <c r="K1163" s="95"/>
      <c r="L1163" s="52"/>
      <c r="M1163" s="52"/>
      <c r="N1163" s="54"/>
      <c r="O1163" s="254" t="str" cm="1">
        <f t="array" ref="O1163">IF(A1163="","",INDEX(근로조건!$A$5:$Y$1048576,MATCH(A1163,근로조건!$A$5:$A$1048576,0)+0,15))</f>
        <v/>
      </c>
      <c r="P1163" s="255" t="str" cm="1">
        <f t="array" ref="P1163">IF(A1163="","",INDEX(근로조건!$A$5:$Y$1048576,MATCH(A1163,근로조건!$A$5:$A$1048576,0)+0,16))</f>
        <v/>
      </c>
      <c r="Q1163" s="256" t="str" cm="1">
        <f t="array" ref="Q1163">IF(A1163="","",INDEX(근로조건!$A$5:$ZZ$1048576,MATCH(A1163,근로조건!$A$5:$A$1048576,0)+0,21))</f>
        <v/>
      </c>
      <c r="R1163" s="61"/>
      <c r="S1163" s="61"/>
      <c r="T1163" s="61"/>
      <c r="U1163" s="61"/>
      <c r="V1163" s="61"/>
      <c r="W1163" s="61"/>
      <c r="X1163" s="61"/>
      <c r="Y1163" s="61"/>
      <c r="Z1163" s="260" t="str">
        <f t="shared" si="57"/>
        <v/>
      </c>
      <c r="AA1163" s="260" t="str">
        <f t="shared" si="58"/>
        <v/>
      </c>
      <c r="AB1163" s="260" t="str" cm="1">
        <f t="array" ref="AB1163">IFERROR(IF(A1163="","",INDEX(근로조건!$A$5:$Z$1048576,MATCH(A1163,근로조건!$A$5:$A$1048576,0)+0,17)-INDEX(근로조건!$A$5:$Z$1048576,MATCH(A1163,근로조건!$A$5:$A$1048576,0)+0,11))*B1163,"")</f>
        <v/>
      </c>
      <c r="AC1163" s="260" t="str">
        <f t="shared" si="59"/>
        <v/>
      </c>
      <c r="AD1163" s="260" t="str" cm="1">
        <f t="array" ref="AD1163">IFERROR(IF(A1163="","",INDEX(근로조건!$A$5:$L$1048576,MATCH(A1163,근로조건!$A$5:$A$1048576,0)+0,12))*B1163,"")</f>
        <v/>
      </c>
      <c r="AE1163" s="261" t="str" cm="1">
        <f t="array" ref="AE1163">IF(A1163="","",INDEX(근로조건!$A$5:$AF$1048576,MATCH(A1163,근로조건!$A$5:$A$1048576,0)+0,13))</f>
        <v/>
      </c>
      <c r="AF1163" s="262" t="str" cm="1">
        <f t="array" ref="AF1163">IF(A1163="","",INDEX(근로조건!$A$5:$AF$1048576,MATCH(A1163,근로조건!$A$5:$A$1048576,0)+0,14))</f>
        <v/>
      </c>
      <c r="AG1163" s="261" t="str" cm="1">
        <f t="array" ref="AG1163">IF(A1163="","",INDEX(근로조건!$A$5:$AF$1048576,MATCH(A1163,근로조건!$A$5:$A$1048576,0)+0,11))</f>
        <v/>
      </c>
      <c r="AH1163" s="261" t="str" cm="1">
        <f t="array" ref="AH1163">IF(A1163="","",INDEX(근로조건!$A$5:$AF$1048576,MATCH(A1163,근로조건!$A$5:$A$1048576,0)+0,19))</f>
        <v/>
      </c>
      <c r="AI1163" s="262" t="str" cm="1">
        <f t="array" ref="AI1163">IF(A1163="","",INDEX(근로조건!$A$5:$AF$1048576,MATCH(A1163,근로조건!$A$5:$A$1048576,0)+0,17))</f>
        <v/>
      </c>
      <c r="AJ1163" s="253"/>
      <c r="AK1163" s="253"/>
      <c r="AL1163" s="253" t="str" cm="1">
        <f t="array" ref="AL1163">IF(A1163="","",INDEX(근로조건!$A$5:$AF$1048576,MATCH(A1163,근로조건!$A$5:$A$1048576,0)+0,20))</f>
        <v/>
      </c>
      <c r="AM1163" s="253"/>
      <c r="AN1163" s="253"/>
      <c r="AO1163" s="253"/>
      <c r="AP1163" s="260"/>
      <c r="AQ1163" s="123"/>
      <c r="AR1163" s="166"/>
      <c r="AS1163" s="267"/>
      <c r="AT1163" s="266"/>
      <c r="AU1163" s="266"/>
      <c r="AV1163" s="266"/>
    </row>
    <row r="1164" spans="1:48" x14ac:dyDescent="0.3">
      <c r="A1164" s="52"/>
      <c r="B1164" s="54"/>
      <c r="C1164" s="53"/>
      <c r="D1164" s="53"/>
      <c r="E1164" s="53"/>
      <c r="F1164" s="57"/>
      <c r="G1164" s="57"/>
      <c r="H1164" s="52"/>
      <c r="I1164" s="53"/>
      <c r="J1164" s="53"/>
      <c r="K1164" s="95"/>
      <c r="L1164" s="52"/>
      <c r="M1164" s="52"/>
      <c r="N1164" s="54"/>
      <c r="O1164" s="254" t="str" cm="1">
        <f t="array" ref="O1164">IF(A1164="","",INDEX(근로조건!$A$5:$Y$1048576,MATCH(A1164,근로조건!$A$5:$A$1048576,0)+0,15))</f>
        <v/>
      </c>
      <c r="P1164" s="255" t="str" cm="1">
        <f t="array" ref="P1164">IF(A1164="","",INDEX(근로조건!$A$5:$Y$1048576,MATCH(A1164,근로조건!$A$5:$A$1048576,0)+0,16))</f>
        <v/>
      </c>
      <c r="Q1164" s="256" t="str" cm="1">
        <f t="array" ref="Q1164">IF(A1164="","",INDEX(근로조건!$A$5:$ZZ$1048576,MATCH(A1164,근로조건!$A$5:$A$1048576,0)+0,21))</f>
        <v/>
      </c>
      <c r="R1164" s="61"/>
      <c r="S1164" s="61"/>
      <c r="T1164" s="61"/>
      <c r="U1164" s="61"/>
      <c r="V1164" s="61"/>
      <c r="W1164" s="61"/>
      <c r="X1164" s="61"/>
      <c r="Y1164" s="61"/>
      <c r="Z1164" s="260" t="str">
        <f t="shared" si="57"/>
        <v/>
      </c>
      <c r="AA1164" s="260" t="str">
        <f t="shared" si="58"/>
        <v/>
      </c>
      <c r="AB1164" s="260" t="str" cm="1">
        <f t="array" ref="AB1164">IFERROR(IF(A1164="","",INDEX(근로조건!$A$5:$Z$1048576,MATCH(A1164,근로조건!$A$5:$A$1048576,0)+0,17)-INDEX(근로조건!$A$5:$Z$1048576,MATCH(A1164,근로조건!$A$5:$A$1048576,0)+0,11))*B1164,"")</f>
        <v/>
      </c>
      <c r="AC1164" s="260" t="str">
        <f t="shared" si="59"/>
        <v/>
      </c>
      <c r="AD1164" s="260" t="str" cm="1">
        <f t="array" ref="AD1164">IFERROR(IF(A1164="","",INDEX(근로조건!$A$5:$L$1048576,MATCH(A1164,근로조건!$A$5:$A$1048576,0)+0,12))*B1164,"")</f>
        <v/>
      </c>
      <c r="AE1164" s="261" t="str" cm="1">
        <f t="array" ref="AE1164">IF(A1164="","",INDEX(근로조건!$A$5:$AF$1048576,MATCH(A1164,근로조건!$A$5:$A$1048576,0)+0,13))</f>
        <v/>
      </c>
      <c r="AF1164" s="262" t="str" cm="1">
        <f t="array" ref="AF1164">IF(A1164="","",INDEX(근로조건!$A$5:$AF$1048576,MATCH(A1164,근로조건!$A$5:$A$1048576,0)+0,14))</f>
        <v/>
      </c>
      <c r="AG1164" s="261" t="str" cm="1">
        <f t="array" ref="AG1164">IF(A1164="","",INDEX(근로조건!$A$5:$AF$1048576,MATCH(A1164,근로조건!$A$5:$A$1048576,0)+0,11))</f>
        <v/>
      </c>
      <c r="AH1164" s="261" t="str" cm="1">
        <f t="array" ref="AH1164">IF(A1164="","",INDEX(근로조건!$A$5:$AF$1048576,MATCH(A1164,근로조건!$A$5:$A$1048576,0)+0,19))</f>
        <v/>
      </c>
      <c r="AI1164" s="262" t="str" cm="1">
        <f t="array" ref="AI1164">IF(A1164="","",INDEX(근로조건!$A$5:$AF$1048576,MATCH(A1164,근로조건!$A$5:$A$1048576,0)+0,17))</f>
        <v/>
      </c>
      <c r="AJ1164" s="253"/>
      <c r="AK1164" s="253"/>
      <c r="AL1164" s="253" t="str" cm="1">
        <f t="array" ref="AL1164">IF(A1164="","",INDEX(근로조건!$A$5:$AF$1048576,MATCH(A1164,근로조건!$A$5:$A$1048576,0)+0,20))</f>
        <v/>
      </c>
      <c r="AM1164" s="253"/>
      <c r="AN1164" s="253"/>
      <c r="AO1164" s="253"/>
      <c r="AP1164" s="260"/>
      <c r="AQ1164" s="123"/>
      <c r="AR1164" s="166"/>
      <c r="AS1164" s="267"/>
      <c r="AT1164" s="266"/>
      <c r="AU1164" s="266"/>
      <c r="AV1164" s="266"/>
    </row>
    <row r="1165" spans="1:48" x14ac:dyDescent="0.3">
      <c r="A1165" s="52"/>
      <c r="B1165" s="54"/>
      <c r="C1165" s="53"/>
      <c r="D1165" s="53"/>
      <c r="E1165" s="53"/>
      <c r="F1165" s="57"/>
      <c r="G1165" s="57"/>
      <c r="H1165" s="52"/>
      <c r="I1165" s="53"/>
      <c r="J1165" s="53"/>
      <c r="K1165" s="95"/>
      <c r="L1165" s="52"/>
      <c r="M1165" s="52"/>
      <c r="N1165" s="54"/>
      <c r="O1165" s="254" t="str" cm="1">
        <f t="array" ref="O1165">IF(A1165="","",INDEX(근로조건!$A$5:$Y$1048576,MATCH(A1165,근로조건!$A$5:$A$1048576,0)+0,15))</f>
        <v/>
      </c>
      <c r="P1165" s="255" t="str" cm="1">
        <f t="array" ref="P1165">IF(A1165="","",INDEX(근로조건!$A$5:$Y$1048576,MATCH(A1165,근로조건!$A$5:$A$1048576,0)+0,16))</f>
        <v/>
      </c>
      <c r="Q1165" s="256" t="str" cm="1">
        <f t="array" ref="Q1165">IF(A1165="","",INDEX(근로조건!$A$5:$ZZ$1048576,MATCH(A1165,근로조건!$A$5:$A$1048576,0)+0,21))</f>
        <v/>
      </c>
      <c r="R1165" s="61"/>
      <c r="S1165" s="61"/>
      <c r="T1165" s="61"/>
      <c r="U1165" s="61"/>
      <c r="V1165" s="61"/>
      <c r="W1165" s="61"/>
      <c r="X1165" s="61"/>
      <c r="Y1165" s="61"/>
      <c r="Z1165" s="260" t="str">
        <f t="shared" si="57"/>
        <v/>
      </c>
      <c r="AA1165" s="260" t="str">
        <f t="shared" si="58"/>
        <v/>
      </c>
      <c r="AB1165" s="260" t="str" cm="1">
        <f t="array" ref="AB1165">IFERROR(IF(A1165="","",INDEX(근로조건!$A$5:$Z$1048576,MATCH(A1165,근로조건!$A$5:$A$1048576,0)+0,17)-INDEX(근로조건!$A$5:$Z$1048576,MATCH(A1165,근로조건!$A$5:$A$1048576,0)+0,11))*B1165,"")</f>
        <v/>
      </c>
      <c r="AC1165" s="260" t="str">
        <f t="shared" si="59"/>
        <v/>
      </c>
      <c r="AD1165" s="260" t="str" cm="1">
        <f t="array" ref="AD1165">IFERROR(IF(A1165="","",INDEX(근로조건!$A$5:$L$1048576,MATCH(A1165,근로조건!$A$5:$A$1048576,0)+0,12))*B1165,"")</f>
        <v/>
      </c>
      <c r="AE1165" s="261" t="str" cm="1">
        <f t="array" ref="AE1165">IF(A1165="","",INDEX(근로조건!$A$5:$AF$1048576,MATCH(A1165,근로조건!$A$5:$A$1048576,0)+0,13))</f>
        <v/>
      </c>
      <c r="AF1165" s="262" t="str" cm="1">
        <f t="array" ref="AF1165">IF(A1165="","",INDEX(근로조건!$A$5:$AF$1048576,MATCH(A1165,근로조건!$A$5:$A$1048576,0)+0,14))</f>
        <v/>
      </c>
      <c r="AG1165" s="261" t="str" cm="1">
        <f t="array" ref="AG1165">IF(A1165="","",INDEX(근로조건!$A$5:$AF$1048576,MATCH(A1165,근로조건!$A$5:$A$1048576,0)+0,11))</f>
        <v/>
      </c>
      <c r="AH1165" s="261" t="str" cm="1">
        <f t="array" ref="AH1165">IF(A1165="","",INDEX(근로조건!$A$5:$AF$1048576,MATCH(A1165,근로조건!$A$5:$A$1048576,0)+0,19))</f>
        <v/>
      </c>
      <c r="AI1165" s="262" t="str" cm="1">
        <f t="array" ref="AI1165">IF(A1165="","",INDEX(근로조건!$A$5:$AF$1048576,MATCH(A1165,근로조건!$A$5:$A$1048576,0)+0,17))</f>
        <v/>
      </c>
      <c r="AJ1165" s="253"/>
      <c r="AK1165" s="253"/>
      <c r="AL1165" s="253" t="str" cm="1">
        <f t="array" ref="AL1165">IF(A1165="","",INDEX(근로조건!$A$5:$AF$1048576,MATCH(A1165,근로조건!$A$5:$A$1048576,0)+0,20))</f>
        <v/>
      </c>
      <c r="AM1165" s="253"/>
      <c r="AN1165" s="253"/>
      <c r="AO1165" s="253"/>
      <c r="AP1165" s="260"/>
      <c r="AQ1165" s="123"/>
      <c r="AR1165" s="166"/>
      <c r="AS1165" s="267"/>
      <c r="AT1165" s="266"/>
      <c r="AU1165" s="266"/>
      <c r="AV1165" s="266"/>
    </row>
    <row r="1166" spans="1:48" x14ac:dyDescent="0.3">
      <c r="A1166" s="52"/>
      <c r="B1166" s="54"/>
      <c r="C1166" s="53"/>
      <c r="D1166" s="53"/>
      <c r="E1166" s="53"/>
      <c r="F1166" s="57"/>
      <c r="G1166" s="57"/>
      <c r="H1166" s="52"/>
      <c r="I1166" s="53"/>
      <c r="J1166" s="53"/>
      <c r="K1166" s="95"/>
      <c r="L1166" s="52"/>
      <c r="M1166" s="52"/>
      <c r="N1166" s="54"/>
      <c r="O1166" s="254" t="str" cm="1">
        <f t="array" ref="O1166">IF(A1166="","",INDEX(근로조건!$A$5:$Y$1048576,MATCH(A1166,근로조건!$A$5:$A$1048576,0)+0,15))</f>
        <v/>
      </c>
      <c r="P1166" s="255" t="str" cm="1">
        <f t="array" ref="P1166">IF(A1166="","",INDEX(근로조건!$A$5:$Y$1048576,MATCH(A1166,근로조건!$A$5:$A$1048576,0)+0,16))</f>
        <v/>
      </c>
      <c r="Q1166" s="256" t="str" cm="1">
        <f t="array" ref="Q1166">IF(A1166="","",INDEX(근로조건!$A$5:$ZZ$1048576,MATCH(A1166,근로조건!$A$5:$A$1048576,0)+0,21))</f>
        <v/>
      </c>
      <c r="R1166" s="61"/>
      <c r="S1166" s="61"/>
      <c r="T1166" s="61"/>
      <c r="U1166" s="61"/>
      <c r="V1166" s="61"/>
      <c r="W1166" s="61"/>
      <c r="X1166" s="61"/>
      <c r="Y1166" s="61"/>
      <c r="Z1166" s="260" t="str">
        <f t="shared" si="57"/>
        <v/>
      </c>
      <c r="AA1166" s="260" t="str">
        <f t="shared" si="58"/>
        <v/>
      </c>
      <c r="AB1166" s="260" t="str" cm="1">
        <f t="array" ref="AB1166">IFERROR(IF(A1166="","",INDEX(근로조건!$A$5:$Z$1048576,MATCH(A1166,근로조건!$A$5:$A$1048576,0)+0,17)-INDEX(근로조건!$A$5:$Z$1048576,MATCH(A1166,근로조건!$A$5:$A$1048576,0)+0,11))*B1166,"")</f>
        <v/>
      </c>
      <c r="AC1166" s="260" t="str">
        <f t="shared" si="59"/>
        <v/>
      </c>
      <c r="AD1166" s="260" t="str" cm="1">
        <f t="array" ref="AD1166">IFERROR(IF(A1166="","",INDEX(근로조건!$A$5:$L$1048576,MATCH(A1166,근로조건!$A$5:$A$1048576,0)+0,12))*B1166,"")</f>
        <v/>
      </c>
      <c r="AE1166" s="261" t="str" cm="1">
        <f t="array" ref="AE1166">IF(A1166="","",INDEX(근로조건!$A$5:$AF$1048576,MATCH(A1166,근로조건!$A$5:$A$1048576,0)+0,13))</f>
        <v/>
      </c>
      <c r="AF1166" s="262" t="str" cm="1">
        <f t="array" ref="AF1166">IF(A1166="","",INDEX(근로조건!$A$5:$AF$1048576,MATCH(A1166,근로조건!$A$5:$A$1048576,0)+0,14))</f>
        <v/>
      </c>
      <c r="AG1166" s="261" t="str" cm="1">
        <f t="array" ref="AG1166">IF(A1166="","",INDEX(근로조건!$A$5:$AF$1048576,MATCH(A1166,근로조건!$A$5:$A$1048576,0)+0,11))</f>
        <v/>
      </c>
      <c r="AH1166" s="261" t="str" cm="1">
        <f t="array" ref="AH1166">IF(A1166="","",INDEX(근로조건!$A$5:$AF$1048576,MATCH(A1166,근로조건!$A$5:$A$1048576,0)+0,19))</f>
        <v/>
      </c>
      <c r="AI1166" s="262" t="str" cm="1">
        <f t="array" ref="AI1166">IF(A1166="","",INDEX(근로조건!$A$5:$AF$1048576,MATCH(A1166,근로조건!$A$5:$A$1048576,0)+0,17))</f>
        <v/>
      </c>
      <c r="AJ1166" s="253"/>
      <c r="AK1166" s="253"/>
      <c r="AL1166" s="253" t="str" cm="1">
        <f t="array" ref="AL1166">IF(A1166="","",INDEX(근로조건!$A$5:$AF$1048576,MATCH(A1166,근로조건!$A$5:$A$1048576,0)+0,20))</f>
        <v/>
      </c>
      <c r="AM1166" s="253"/>
      <c r="AN1166" s="253"/>
      <c r="AO1166" s="253"/>
      <c r="AP1166" s="260"/>
      <c r="AQ1166" s="123"/>
      <c r="AR1166" s="166"/>
      <c r="AS1166" s="267"/>
      <c r="AT1166" s="266"/>
      <c r="AU1166" s="266"/>
      <c r="AV1166" s="266"/>
    </row>
    <row r="1167" spans="1:48" x14ac:dyDescent="0.3">
      <c r="A1167" s="52"/>
      <c r="B1167" s="54"/>
      <c r="C1167" s="53"/>
      <c r="D1167" s="53"/>
      <c r="E1167" s="53"/>
      <c r="F1167" s="57"/>
      <c r="G1167" s="57"/>
      <c r="H1167" s="52"/>
      <c r="I1167" s="53"/>
      <c r="J1167" s="53"/>
      <c r="K1167" s="95"/>
      <c r="L1167" s="52"/>
      <c r="M1167" s="52"/>
      <c r="N1167" s="54"/>
      <c r="O1167" s="254" t="str" cm="1">
        <f t="array" ref="O1167">IF(A1167="","",INDEX(근로조건!$A$5:$Y$1048576,MATCH(A1167,근로조건!$A$5:$A$1048576,0)+0,15))</f>
        <v/>
      </c>
      <c r="P1167" s="255" t="str" cm="1">
        <f t="array" ref="P1167">IF(A1167="","",INDEX(근로조건!$A$5:$Y$1048576,MATCH(A1167,근로조건!$A$5:$A$1048576,0)+0,16))</f>
        <v/>
      </c>
      <c r="Q1167" s="256" t="str" cm="1">
        <f t="array" ref="Q1167">IF(A1167="","",INDEX(근로조건!$A$5:$ZZ$1048576,MATCH(A1167,근로조건!$A$5:$A$1048576,0)+0,21))</f>
        <v/>
      </c>
      <c r="R1167" s="61"/>
      <c r="S1167" s="61"/>
      <c r="T1167" s="61"/>
      <c r="U1167" s="61"/>
      <c r="V1167" s="61"/>
      <c r="W1167" s="61"/>
      <c r="X1167" s="61"/>
      <c r="Y1167" s="61"/>
      <c r="Z1167" s="260" t="str">
        <f t="shared" si="57"/>
        <v/>
      </c>
      <c r="AA1167" s="260" t="str">
        <f t="shared" si="58"/>
        <v/>
      </c>
      <c r="AB1167" s="260" t="str" cm="1">
        <f t="array" ref="AB1167">IFERROR(IF(A1167="","",INDEX(근로조건!$A$5:$Z$1048576,MATCH(A1167,근로조건!$A$5:$A$1048576,0)+0,17)-INDEX(근로조건!$A$5:$Z$1048576,MATCH(A1167,근로조건!$A$5:$A$1048576,0)+0,11))*B1167,"")</f>
        <v/>
      </c>
      <c r="AC1167" s="260" t="str">
        <f t="shared" si="59"/>
        <v/>
      </c>
      <c r="AD1167" s="260" t="str" cm="1">
        <f t="array" ref="AD1167">IFERROR(IF(A1167="","",INDEX(근로조건!$A$5:$L$1048576,MATCH(A1167,근로조건!$A$5:$A$1048576,0)+0,12))*B1167,"")</f>
        <v/>
      </c>
      <c r="AE1167" s="261" t="str" cm="1">
        <f t="array" ref="AE1167">IF(A1167="","",INDEX(근로조건!$A$5:$AF$1048576,MATCH(A1167,근로조건!$A$5:$A$1048576,0)+0,13))</f>
        <v/>
      </c>
      <c r="AF1167" s="262" t="str" cm="1">
        <f t="array" ref="AF1167">IF(A1167="","",INDEX(근로조건!$A$5:$AF$1048576,MATCH(A1167,근로조건!$A$5:$A$1048576,0)+0,14))</f>
        <v/>
      </c>
      <c r="AG1167" s="261" t="str" cm="1">
        <f t="array" ref="AG1167">IF(A1167="","",INDEX(근로조건!$A$5:$AF$1048576,MATCH(A1167,근로조건!$A$5:$A$1048576,0)+0,11))</f>
        <v/>
      </c>
      <c r="AH1167" s="261" t="str" cm="1">
        <f t="array" ref="AH1167">IF(A1167="","",INDEX(근로조건!$A$5:$AF$1048576,MATCH(A1167,근로조건!$A$5:$A$1048576,0)+0,19))</f>
        <v/>
      </c>
      <c r="AI1167" s="262" t="str" cm="1">
        <f t="array" ref="AI1167">IF(A1167="","",INDEX(근로조건!$A$5:$AF$1048576,MATCH(A1167,근로조건!$A$5:$A$1048576,0)+0,17))</f>
        <v/>
      </c>
      <c r="AJ1167" s="253"/>
      <c r="AK1167" s="253"/>
      <c r="AL1167" s="253" t="str" cm="1">
        <f t="array" ref="AL1167">IF(A1167="","",INDEX(근로조건!$A$5:$AF$1048576,MATCH(A1167,근로조건!$A$5:$A$1048576,0)+0,20))</f>
        <v/>
      </c>
      <c r="AM1167" s="253"/>
      <c r="AN1167" s="253"/>
      <c r="AO1167" s="253"/>
      <c r="AP1167" s="260"/>
      <c r="AQ1167" s="123"/>
      <c r="AR1167" s="166"/>
      <c r="AS1167" s="267"/>
      <c r="AT1167" s="266"/>
      <c r="AU1167" s="266"/>
      <c r="AV1167" s="266"/>
    </row>
    <row r="1168" spans="1:48" x14ac:dyDescent="0.3">
      <c r="A1168" s="52"/>
      <c r="B1168" s="54"/>
      <c r="C1168" s="53"/>
      <c r="D1168" s="53"/>
      <c r="E1168" s="53"/>
      <c r="F1168" s="57"/>
      <c r="G1168" s="57"/>
      <c r="H1168" s="52"/>
      <c r="I1168" s="53"/>
      <c r="J1168" s="53"/>
      <c r="K1168" s="95"/>
      <c r="L1168" s="52"/>
      <c r="M1168" s="52"/>
      <c r="N1168" s="54"/>
      <c r="O1168" s="254" t="str" cm="1">
        <f t="array" ref="O1168">IF(A1168="","",INDEX(근로조건!$A$5:$Y$1048576,MATCH(A1168,근로조건!$A$5:$A$1048576,0)+0,15))</f>
        <v/>
      </c>
      <c r="P1168" s="255" t="str" cm="1">
        <f t="array" ref="P1168">IF(A1168="","",INDEX(근로조건!$A$5:$Y$1048576,MATCH(A1168,근로조건!$A$5:$A$1048576,0)+0,16))</f>
        <v/>
      </c>
      <c r="Q1168" s="256" t="str" cm="1">
        <f t="array" ref="Q1168">IF(A1168="","",INDEX(근로조건!$A$5:$ZZ$1048576,MATCH(A1168,근로조건!$A$5:$A$1048576,0)+0,21))</f>
        <v/>
      </c>
      <c r="R1168" s="61"/>
      <c r="S1168" s="61"/>
      <c r="T1168" s="61"/>
      <c r="U1168" s="61"/>
      <c r="V1168" s="61"/>
      <c r="W1168" s="61"/>
      <c r="X1168" s="61"/>
      <c r="Y1168" s="61"/>
      <c r="Z1168" s="260" t="str">
        <f t="shared" si="57"/>
        <v/>
      </c>
      <c r="AA1168" s="260" t="str">
        <f t="shared" si="58"/>
        <v/>
      </c>
      <c r="AB1168" s="260" t="str" cm="1">
        <f t="array" ref="AB1168">IFERROR(IF(A1168="","",INDEX(근로조건!$A$5:$Z$1048576,MATCH(A1168,근로조건!$A$5:$A$1048576,0)+0,17)-INDEX(근로조건!$A$5:$Z$1048576,MATCH(A1168,근로조건!$A$5:$A$1048576,0)+0,11))*B1168,"")</f>
        <v/>
      </c>
      <c r="AC1168" s="260" t="str">
        <f t="shared" si="59"/>
        <v/>
      </c>
      <c r="AD1168" s="260" t="str" cm="1">
        <f t="array" ref="AD1168">IFERROR(IF(A1168="","",INDEX(근로조건!$A$5:$L$1048576,MATCH(A1168,근로조건!$A$5:$A$1048576,0)+0,12))*B1168,"")</f>
        <v/>
      </c>
      <c r="AE1168" s="261" t="str" cm="1">
        <f t="array" ref="AE1168">IF(A1168="","",INDEX(근로조건!$A$5:$AF$1048576,MATCH(A1168,근로조건!$A$5:$A$1048576,0)+0,13))</f>
        <v/>
      </c>
      <c r="AF1168" s="262" t="str" cm="1">
        <f t="array" ref="AF1168">IF(A1168="","",INDEX(근로조건!$A$5:$AF$1048576,MATCH(A1168,근로조건!$A$5:$A$1048576,0)+0,14))</f>
        <v/>
      </c>
      <c r="AG1168" s="261" t="str" cm="1">
        <f t="array" ref="AG1168">IF(A1168="","",INDEX(근로조건!$A$5:$AF$1048576,MATCH(A1168,근로조건!$A$5:$A$1048576,0)+0,11))</f>
        <v/>
      </c>
      <c r="AH1168" s="261" t="str" cm="1">
        <f t="array" ref="AH1168">IF(A1168="","",INDEX(근로조건!$A$5:$AF$1048576,MATCH(A1168,근로조건!$A$5:$A$1048576,0)+0,19))</f>
        <v/>
      </c>
      <c r="AI1168" s="262" t="str" cm="1">
        <f t="array" ref="AI1168">IF(A1168="","",INDEX(근로조건!$A$5:$AF$1048576,MATCH(A1168,근로조건!$A$5:$A$1048576,0)+0,17))</f>
        <v/>
      </c>
      <c r="AJ1168" s="253"/>
      <c r="AK1168" s="253"/>
      <c r="AL1168" s="253" t="str" cm="1">
        <f t="array" ref="AL1168">IF(A1168="","",INDEX(근로조건!$A$5:$AF$1048576,MATCH(A1168,근로조건!$A$5:$A$1048576,0)+0,20))</f>
        <v/>
      </c>
      <c r="AM1168" s="253"/>
      <c r="AN1168" s="253"/>
      <c r="AO1168" s="253"/>
      <c r="AP1168" s="260"/>
      <c r="AQ1168" s="123"/>
      <c r="AR1168" s="166"/>
      <c r="AS1168" s="267"/>
      <c r="AT1168" s="266"/>
      <c r="AU1168" s="266"/>
      <c r="AV1168" s="266"/>
    </row>
    <row r="1169" spans="1:48" x14ac:dyDescent="0.3">
      <c r="A1169" s="52"/>
      <c r="B1169" s="54"/>
      <c r="C1169" s="53"/>
      <c r="D1169" s="53"/>
      <c r="E1169" s="53"/>
      <c r="F1169" s="57"/>
      <c r="G1169" s="57"/>
      <c r="H1169" s="52"/>
      <c r="I1169" s="53"/>
      <c r="J1169" s="53"/>
      <c r="K1169" s="95"/>
      <c r="L1169" s="52"/>
      <c r="M1169" s="52"/>
      <c r="N1169" s="54"/>
      <c r="O1169" s="254" t="str" cm="1">
        <f t="array" ref="O1169">IF(A1169="","",INDEX(근로조건!$A$5:$Y$1048576,MATCH(A1169,근로조건!$A$5:$A$1048576,0)+0,15))</f>
        <v/>
      </c>
      <c r="P1169" s="255" t="str" cm="1">
        <f t="array" ref="P1169">IF(A1169="","",INDEX(근로조건!$A$5:$Y$1048576,MATCH(A1169,근로조건!$A$5:$A$1048576,0)+0,16))</f>
        <v/>
      </c>
      <c r="Q1169" s="256" t="str" cm="1">
        <f t="array" ref="Q1169">IF(A1169="","",INDEX(근로조건!$A$5:$ZZ$1048576,MATCH(A1169,근로조건!$A$5:$A$1048576,0)+0,21))</f>
        <v/>
      </c>
      <c r="R1169" s="61"/>
      <c r="S1169" s="61"/>
      <c r="T1169" s="61"/>
      <c r="U1169" s="61"/>
      <c r="V1169" s="61"/>
      <c r="W1169" s="61"/>
      <c r="X1169" s="61"/>
      <c r="Y1169" s="61"/>
      <c r="Z1169" s="260" t="str">
        <f t="shared" si="57"/>
        <v/>
      </c>
      <c r="AA1169" s="260" t="str">
        <f t="shared" si="58"/>
        <v/>
      </c>
      <c r="AB1169" s="260" t="str" cm="1">
        <f t="array" ref="AB1169">IFERROR(IF(A1169="","",INDEX(근로조건!$A$5:$Z$1048576,MATCH(A1169,근로조건!$A$5:$A$1048576,0)+0,17)-INDEX(근로조건!$A$5:$Z$1048576,MATCH(A1169,근로조건!$A$5:$A$1048576,0)+0,11))*B1169,"")</f>
        <v/>
      </c>
      <c r="AC1169" s="260" t="str">
        <f t="shared" si="59"/>
        <v/>
      </c>
      <c r="AD1169" s="260" t="str" cm="1">
        <f t="array" ref="AD1169">IFERROR(IF(A1169="","",INDEX(근로조건!$A$5:$L$1048576,MATCH(A1169,근로조건!$A$5:$A$1048576,0)+0,12))*B1169,"")</f>
        <v/>
      </c>
      <c r="AE1169" s="261" t="str" cm="1">
        <f t="array" ref="AE1169">IF(A1169="","",INDEX(근로조건!$A$5:$AF$1048576,MATCH(A1169,근로조건!$A$5:$A$1048576,0)+0,13))</f>
        <v/>
      </c>
      <c r="AF1169" s="262" t="str" cm="1">
        <f t="array" ref="AF1169">IF(A1169="","",INDEX(근로조건!$A$5:$AF$1048576,MATCH(A1169,근로조건!$A$5:$A$1048576,0)+0,14))</f>
        <v/>
      </c>
      <c r="AG1169" s="261" t="str" cm="1">
        <f t="array" ref="AG1169">IF(A1169="","",INDEX(근로조건!$A$5:$AF$1048576,MATCH(A1169,근로조건!$A$5:$A$1048576,0)+0,11))</f>
        <v/>
      </c>
      <c r="AH1169" s="261" t="str" cm="1">
        <f t="array" ref="AH1169">IF(A1169="","",INDEX(근로조건!$A$5:$AF$1048576,MATCH(A1169,근로조건!$A$5:$A$1048576,0)+0,19))</f>
        <v/>
      </c>
      <c r="AI1169" s="262" t="str" cm="1">
        <f t="array" ref="AI1169">IF(A1169="","",INDEX(근로조건!$A$5:$AF$1048576,MATCH(A1169,근로조건!$A$5:$A$1048576,0)+0,17))</f>
        <v/>
      </c>
      <c r="AJ1169" s="253"/>
      <c r="AK1169" s="253"/>
      <c r="AL1169" s="253" t="str" cm="1">
        <f t="array" ref="AL1169">IF(A1169="","",INDEX(근로조건!$A$5:$AF$1048576,MATCH(A1169,근로조건!$A$5:$A$1048576,0)+0,20))</f>
        <v/>
      </c>
      <c r="AM1169" s="253"/>
      <c r="AN1169" s="253"/>
      <c r="AO1169" s="253"/>
      <c r="AP1169" s="260"/>
      <c r="AQ1169" s="123"/>
      <c r="AR1169" s="166"/>
      <c r="AS1169" s="267"/>
      <c r="AT1169" s="266"/>
      <c r="AU1169" s="266"/>
      <c r="AV1169" s="266"/>
    </row>
    <row r="1170" spans="1:48" x14ac:dyDescent="0.3">
      <c r="A1170" s="52"/>
      <c r="B1170" s="54"/>
      <c r="C1170" s="53"/>
      <c r="D1170" s="53"/>
      <c r="E1170" s="53"/>
      <c r="F1170" s="57"/>
      <c r="G1170" s="57"/>
      <c r="H1170" s="52"/>
      <c r="I1170" s="53"/>
      <c r="J1170" s="53"/>
      <c r="K1170" s="95"/>
      <c r="L1170" s="52"/>
      <c r="M1170" s="52"/>
      <c r="N1170" s="54"/>
      <c r="O1170" s="254" t="str" cm="1">
        <f t="array" ref="O1170">IF(A1170="","",INDEX(근로조건!$A$5:$Y$1048576,MATCH(A1170,근로조건!$A$5:$A$1048576,0)+0,15))</f>
        <v/>
      </c>
      <c r="P1170" s="255" t="str" cm="1">
        <f t="array" ref="P1170">IF(A1170="","",INDEX(근로조건!$A$5:$Y$1048576,MATCH(A1170,근로조건!$A$5:$A$1048576,0)+0,16))</f>
        <v/>
      </c>
      <c r="Q1170" s="256" t="str" cm="1">
        <f t="array" ref="Q1170">IF(A1170="","",INDEX(근로조건!$A$5:$ZZ$1048576,MATCH(A1170,근로조건!$A$5:$A$1048576,0)+0,21))</f>
        <v/>
      </c>
      <c r="R1170" s="61"/>
      <c r="S1170" s="61"/>
      <c r="T1170" s="61"/>
      <c r="U1170" s="61"/>
      <c r="V1170" s="61"/>
      <c r="W1170" s="61"/>
      <c r="X1170" s="61"/>
      <c r="Y1170" s="61"/>
      <c r="Z1170" s="260" t="str">
        <f t="shared" si="57"/>
        <v/>
      </c>
      <c r="AA1170" s="260" t="str">
        <f t="shared" si="58"/>
        <v/>
      </c>
      <c r="AB1170" s="260" t="str" cm="1">
        <f t="array" ref="AB1170">IFERROR(IF(A1170="","",INDEX(근로조건!$A$5:$Z$1048576,MATCH(A1170,근로조건!$A$5:$A$1048576,0)+0,17)-INDEX(근로조건!$A$5:$Z$1048576,MATCH(A1170,근로조건!$A$5:$A$1048576,0)+0,11))*B1170,"")</f>
        <v/>
      </c>
      <c r="AC1170" s="260" t="str">
        <f t="shared" si="59"/>
        <v/>
      </c>
      <c r="AD1170" s="260" t="str" cm="1">
        <f t="array" ref="AD1170">IFERROR(IF(A1170="","",INDEX(근로조건!$A$5:$L$1048576,MATCH(A1170,근로조건!$A$5:$A$1048576,0)+0,12))*B1170,"")</f>
        <v/>
      </c>
      <c r="AE1170" s="261" t="str" cm="1">
        <f t="array" ref="AE1170">IF(A1170="","",INDEX(근로조건!$A$5:$AF$1048576,MATCH(A1170,근로조건!$A$5:$A$1048576,0)+0,13))</f>
        <v/>
      </c>
      <c r="AF1170" s="262" t="str" cm="1">
        <f t="array" ref="AF1170">IF(A1170="","",INDEX(근로조건!$A$5:$AF$1048576,MATCH(A1170,근로조건!$A$5:$A$1048576,0)+0,14))</f>
        <v/>
      </c>
      <c r="AG1170" s="261" t="str" cm="1">
        <f t="array" ref="AG1170">IF(A1170="","",INDEX(근로조건!$A$5:$AF$1048576,MATCH(A1170,근로조건!$A$5:$A$1048576,0)+0,11))</f>
        <v/>
      </c>
      <c r="AH1170" s="261" t="str" cm="1">
        <f t="array" ref="AH1170">IF(A1170="","",INDEX(근로조건!$A$5:$AF$1048576,MATCH(A1170,근로조건!$A$5:$A$1048576,0)+0,19))</f>
        <v/>
      </c>
      <c r="AI1170" s="262" t="str" cm="1">
        <f t="array" ref="AI1170">IF(A1170="","",INDEX(근로조건!$A$5:$AF$1048576,MATCH(A1170,근로조건!$A$5:$A$1048576,0)+0,17))</f>
        <v/>
      </c>
      <c r="AJ1170" s="253"/>
      <c r="AK1170" s="253"/>
      <c r="AL1170" s="253" t="str" cm="1">
        <f t="array" ref="AL1170">IF(A1170="","",INDEX(근로조건!$A$5:$AF$1048576,MATCH(A1170,근로조건!$A$5:$A$1048576,0)+0,20))</f>
        <v/>
      </c>
      <c r="AM1170" s="253"/>
      <c r="AN1170" s="253"/>
      <c r="AO1170" s="253"/>
      <c r="AP1170" s="260"/>
      <c r="AQ1170" s="123"/>
      <c r="AR1170" s="166"/>
      <c r="AS1170" s="267"/>
      <c r="AT1170" s="266"/>
      <c r="AU1170" s="266"/>
      <c r="AV1170" s="266"/>
    </row>
    <row r="1171" spans="1:48" x14ac:dyDescent="0.3">
      <c r="A1171" s="52"/>
      <c r="B1171" s="54"/>
      <c r="C1171" s="53"/>
      <c r="D1171" s="53"/>
      <c r="E1171" s="53"/>
      <c r="F1171" s="57"/>
      <c r="G1171" s="57"/>
      <c r="H1171" s="52"/>
      <c r="I1171" s="53"/>
      <c r="J1171" s="53"/>
      <c r="K1171" s="95"/>
      <c r="L1171" s="52"/>
      <c r="M1171" s="52"/>
      <c r="N1171" s="54"/>
      <c r="O1171" s="254" t="str" cm="1">
        <f t="array" ref="O1171">IF(A1171="","",INDEX(근로조건!$A$5:$Y$1048576,MATCH(A1171,근로조건!$A$5:$A$1048576,0)+0,15))</f>
        <v/>
      </c>
      <c r="P1171" s="255" t="str" cm="1">
        <f t="array" ref="P1171">IF(A1171="","",INDEX(근로조건!$A$5:$Y$1048576,MATCH(A1171,근로조건!$A$5:$A$1048576,0)+0,16))</f>
        <v/>
      </c>
      <c r="Q1171" s="256" t="str" cm="1">
        <f t="array" ref="Q1171">IF(A1171="","",INDEX(근로조건!$A$5:$ZZ$1048576,MATCH(A1171,근로조건!$A$5:$A$1048576,0)+0,21))</f>
        <v/>
      </c>
      <c r="R1171" s="61"/>
      <c r="S1171" s="61"/>
      <c r="T1171" s="61"/>
      <c r="U1171" s="61"/>
      <c r="V1171" s="61"/>
      <c r="W1171" s="61"/>
      <c r="X1171" s="61"/>
      <c r="Y1171" s="61"/>
      <c r="Z1171" s="260" t="str">
        <f t="shared" si="57"/>
        <v/>
      </c>
      <c r="AA1171" s="260" t="str">
        <f t="shared" si="58"/>
        <v/>
      </c>
      <c r="AB1171" s="260" t="str" cm="1">
        <f t="array" ref="AB1171">IFERROR(IF(A1171="","",INDEX(근로조건!$A$5:$Z$1048576,MATCH(A1171,근로조건!$A$5:$A$1048576,0)+0,17)-INDEX(근로조건!$A$5:$Z$1048576,MATCH(A1171,근로조건!$A$5:$A$1048576,0)+0,11))*B1171,"")</f>
        <v/>
      </c>
      <c r="AC1171" s="260" t="str">
        <f t="shared" si="59"/>
        <v/>
      </c>
      <c r="AD1171" s="260" t="str" cm="1">
        <f t="array" ref="AD1171">IFERROR(IF(A1171="","",INDEX(근로조건!$A$5:$L$1048576,MATCH(A1171,근로조건!$A$5:$A$1048576,0)+0,12))*B1171,"")</f>
        <v/>
      </c>
      <c r="AE1171" s="261" t="str" cm="1">
        <f t="array" ref="AE1171">IF(A1171="","",INDEX(근로조건!$A$5:$AF$1048576,MATCH(A1171,근로조건!$A$5:$A$1048576,0)+0,13))</f>
        <v/>
      </c>
      <c r="AF1171" s="262" t="str" cm="1">
        <f t="array" ref="AF1171">IF(A1171="","",INDEX(근로조건!$A$5:$AF$1048576,MATCH(A1171,근로조건!$A$5:$A$1048576,0)+0,14))</f>
        <v/>
      </c>
      <c r="AG1171" s="261" t="str" cm="1">
        <f t="array" ref="AG1171">IF(A1171="","",INDEX(근로조건!$A$5:$AF$1048576,MATCH(A1171,근로조건!$A$5:$A$1048576,0)+0,11))</f>
        <v/>
      </c>
      <c r="AH1171" s="261" t="str" cm="1">
        <f t="array" ref="AH1171">IF(A1171="","",INDEX(근로조건!$A$5:$AF$1048576,MATCH(A1171,근로조건!$A$5:$A$1048576,0)+0,19))</f>
        <v/>
      </c>
      <c r="AI1171" s="262" t="str" cm="1">
        <f t="array" ref="AI1171">IF(A1171="","",INDEX(근로조건!$A$5:$AF$1048576,MATCH(A1171,근로조건!$A$5:$A$1048576,0)+0,17))</f>
        <v/>
      </c>
      <c r="AJ1171" s="253"/>
      <c r="AK1171" s="253"/>
      <c r="AL1171" s="253" t="str" cm="1">
        <f t="array" ref="AL1171">IF(A1171="","",INDEX(근로조건!$A$5:$AF$1048576,MATCH(A1171,근로조건!$A$5:$A$1048576,0)+0,20))</f>
        <v/>
      </c>
      <c r="AM1171" s="253"/>
      <c r="AN1171" s="253"/>
      <c r="AO1171" s="253"/>
      <c r="AP1171" s="260"/>
      <c r="AQ1171" s="123"/>
      <c r="AR1171" s="166"/>
      <c r="AS1171" s="267"/>
      <c r="AT1171" s="266"/>
      <c r="AU1171" s="266"/>
      <c r="AV1171" s="266"/>
    </row>
    <row r="1172" spans="1:48" x14ac:dyDescent="0.3">
      <c r="A1172" s="52"/>
      <c r="B1172" s="54"/>
      <c r="C1172" s="53"/>
      <c r="D1172" s="53"/>
      <c r="E1172" s="53"/>
      <c r="F1172" s="57"/>
      <c r="G1172" s="57"/>
      <c r="H1172" s="52"/>
      <c r="I1172" s="53"/>
      <c r="J1172" s="53"/>
      <c r="K1172" s="95"/>
      <c r="L1172" s="52"/>
      <c r="M1172" s="52"/>
      <c r="N1172" s="54"/>
      <c r="O1172" s="254" t="str" cm="1">
        <f t="array" ref="O1172">IF(A1172="","",INDEX(근로조건!$A$5:$Y$1048576,MATCH(A1172,근로조건!$A$5:$A$1048576,0)+0,15))</f>
        <v/>
      </c>
      <c r="P1172" s="255" t="str" cm="1">
        <f t="array" ref="P1172">IF(A1172="","",INDEX(근로조건!$A$5:$Y$1048576,MATCH(A1172,근로조건!$A$5:$A$1048576,0)+0,16))</f>
        <v/>
      </c>
      <c r="Q1172" s="256" t="str" cm="1">
        <f t="array" ref="Q1172">IF(A1172="","",INDEX(근로조건!$A$5:$ZZ$1048576,MATCH(A1172,근로조건!$A$5:$A$1048576,0)+0,21))</f>
        <v/>
      </c>
      <c r="R1172" s="61"/>
      <c r="S1172" s="61"/>
      <c r="T1172" s="61"/>
      <c r="U1172" s="61"/>
      <c r="V1172" s="61"/>
      <c r="W1172" s="61"/>
      <c r="X1172" s="61"/>
      <c r="Y1172" s="61"/>
      <c r="Z1172" s="260" t="str">
        <f t="shared" si="57"/>
        <v/>
      </c>
      <c r="AA1172" s="260" t="str">
        <f t="shared" si="58"/>
        <v/>
      </c>
      <c r="AB1172" s="260" t="str" cm="1">
        <f t="array" ref="AB1172">IFERROR(IF(A1172="","",INDEX(근로조건!$A$5:$Z$1048576,MATCH(A1172,근로조건!$A$5:$A$1048576,0)+0,17)-INDEX(근로조건!$A$5:$Z$1048576,MATCH(A1172,근로조건!$A$5:$A$1048576,0)+0,11))*B1172,"")</f>
        <v/>
      </c>
      <c r="AC1172" s="260" t="str">
        <f t="shared" si="59"/>
        <v/>
      </c>
      <c r="AD1172" s="260" t="str" cm="1">
        <f t="array" ref="AD1172">IFERROR(IF(A1172="","",INDEX(근로조건!$A$5:$L$1048576,MATCH(A1172,근로조건!$A$5:$A$1048576,0)+0,12))*B1172,"")</f>
        <v/>
      </c>
      <c r="AE1172" s="261" t="str" cm="1">
        <f t="array" ref="AE1172">IF(A1172="","",INDEX(근로조건!$A$5:$AF$1048576,MATCH(A1172,근로조건!$A$5:$A$1048576,0)+0,13))</f>
        <v/>
      </c>
      <c r="AF1172" s="262" t="str" cm="1">
        <f t="array" ref="AF1172">IF(A1172="","",INDEX(근로조건!$A$5:$AF$1048576,MATCH(A1172,근로조건!$A$5:$A$1048576,0)+0,14))</f>
        <v/>
      </c>
      <c r="AG1172" s="261" t="str" cm="1">
        <f t="array" ref="AG1172">IF(A1172="","",INDEX(근로조건!$A$5:$AF$1048576,MATCH(A1172,근로조건!$A$5:$A$1048576,0)+0,11))</f>
        <v/>
      </c>
      <c r="AH1172" s="261" t="str" cm="1">
        <f t="array" ref="AH1172">IF(A1172="","",INDEX(근로조건!$A$5:$AF$1048576,MATCH(A1172,근로조건!$A$5:$A$1048576,0)+0,19))</f>
        <v/>
      </c>
      <c r="AI1172" s="262" t="str" cm="1">
        <f t="array" ref="AI1172">IF(A1172="","",INDEX(근로조건!$A$5:$AF$1048576,MATCH(A1172,근로조건!$A$5:$A$1048576,0)+0,17))</f>
        <v/>
      </c>
      <c r="AJ1172" s="253"/>
      <c r="AK1172" s="253"/>
      <c r="AL1172" s="253" t="str" cm="1">
        <f t="array" ref="AL1172">IF(A1172="","",INDEX(근로조건!$A$5:$AF$1048576,MATCH(A1172,근로조건!$A$5:$A$1048576,0)+0,20))</f>
        <v/>
      </c>
      <c r="AM1172" s="253"/>
      <c r="AN1172" s="253"/>
      <c r="AO1172" s="253"/>
      <c r="AP1172" s="260"/>
      <c r="AQ1172" s="123"/>
      <c r="AR1172" s="166"/>
      <c r="AS1172" s="267"/>
      <c r="AT1172" s="266"/>
      <c r="AU1172" s="266"/>
      <c r="AV1172" s="266"/>
    </row>
    <row r="1173" spans="1:48" x14ac:dyDescent="0.3">
      <c r="A1173" s="52"/>
      <c r="B1173" s="54"/>
      <c r="C1173" s="53"/>
      <c r="D1173" s="53"/>
      <c r="E1173" s="53"/>
      <c r="F1173" s="57"/>
      <c r="G1173" s="57"/>
      <c r="H1173" s="52"/>
      <c r="I1173" s="53"/>
      <c r="J1173" s="53"/>
      <c r="K1173" s="95"/>
      <c r="L1173" s="52"/>
      <c r="M1173" s="52"/>
      <c r="N1173" s="54"/>
      <c r="O1173" s="254" t="str" cm="1">
        <f t="array" ref="O1173">IF(A1173="","",INDEX(근로조건!$A$5:$Y$1048576,MATCH(A1173,근로조건!$A$5:$A$1048576,0)+0,15))</f>
        <v/>
      </c>
      <c r="P1173" s="255" t="str" cm="1">
        <f t="array" ref="P1173">IF(A1173="","",INDEX(근로조건!$A$5:$Y$1048576,MATCH(A1173,근로조건!$A$5:$A$1048576,0)+0,16))</f>
        <v/>
      </c>
      <c r="Q1173" s="256" t="str" cm="1">
        <f t="array" ref="Q1173">IF(A1173="","",INDEX(근로조건!$A$5:$ZZ$1048576,MATCH(A1173,근로조건!$A$5:$A$1048576,0)+0,21))</f>
        <v/>
      </c>
      <c r="R1173" s="61"/>
      <c r="S1173" s="61"/>
      <c r="T1173" s="61"/>
      <c r="U1173" s="61"/>
      <c r="V1173" s="61"/>
      <c r="W1173" s="61"/>
      <c r="X1173" s="61"/>
      <c r="Y1173" s="61"/>
      <c r="Z1173" s="260" t="str">
        <f t="shared" si="57"/>
        <v/>
      </c>
      <c r="AA1173" s="260" t="str">
        <f t="shared" si="58"/>
        <v/>
      </c>
      <c r="AB1173" s="260" t="str" cm="1">
        <f t="array" ref="AB1173">IFERROR(IF(A1173="","",INDEX(근로조건!$A$5:$Z$1048576,MATCH(A1173,근로조건!$A$5:$A$1048576,0)+0,17)-INDEX(근로조건!$A$5:$Z$1048576,MATCH(A1173,근로조건!$A$5:$A$1048576,0)+0,11))*B1173,"")</f>
        <v/>
      </c>
      <c r="AC1173" s="260" t="str">
        <f t="shared" si="59"/>
        <v/>
      </c>
      <c r="AD1173" s="260" t="str" cm="1">
        <f t="array" ref="AD1173">IFERROR(IF(A1173="","",INDEX(근로조건!$A$5:$L$1048576,MATCH(A1173,근로조건!$A$5:$A$1048576,0)+0,12))*B1173,"")</f>
        <v/>
      </c>
      <c r="AE1173" s="261" t="str" cm="1">
        <f t="array" ref="AE1173">IF(A1173="","",INDEX(근로조건!$A$5:$AF$1048576,MATCH(A1173,근로조건!$A$5:$A$1048576,0)+0,13))</f>
        <v/>
      </c>
      <c r="AF1173" s="262" t="str" cm="1">
        <f t="array" ref="AF1173">IF(A1173="","",INDEX(근로조건!$A$5:$AF$1048576,MATCH(A1173,근로조건!$A$5:$A$1048576,0)+0,14))</f>
        <v/>
      </c>
      <c r="AG1173" s="261" t="str" cm="1">
        <f t="array" ref="AG1173">IF(A1173="","",INDEX(근로조건!$A$5:$AF$1048576,MATCH(A1173,근로조건!$A$5:$A$1048576,0)+0,11))</f>
        <v/>
      </c>
      <c r="AH1173" s="261" t="str" cm="1">
        <f t="array" ref="AH1173">IF(A1173="","",INDEX(근로조건!$A$5:$AF$1048576,MATCH(A1173,근로조건!$A$5:$A$1048576,0)+0,19))</f>
        <v/>
      </c>
      <c r="AI1173" s="262" t="str" cm="1">
        <f t="array" ref="AI1173">IF(A1173="","",INDEX(근로조건!$A$5:$AF$1048576,MATCH(A1173,근로조건!$A$5:$A$1048576,0)+0,17))</f>
        <v/>
      </c>
      <c r="AJ1173" s="253"/>
      <c r="AK1173" s="253"/>
      <c r="AL1173" s="253" t="str" cm="1">
        <f t="array" ref="AL1173">IF(A1173="","",INDEX(근로조건!$A$5:$AF$1048576,MATCH(A1173,근로조건!$A$5:$A$1048576,0)+0,20))</f>
        <v/>
      </c>
      <c r="AM1173" s="253"/>
      <c r="AN1173" s="253"/>
      <c r="AO1173" s="253"/>
      <c r="AP1173" s="260"/>
      <c r="AQ1173" s="123"/>
      <c r="AR1173" s="166"/>
      <c r="AS1173" s="267"/>
      <c r="AT1173" s="266"/>
      <c r="AU1173" s="266"/>
      <c r="AV1173" s="266"/>
    </row>
    <row r="1174" spans="1:48" x14ac:dyDescent="0.3">
      <c r="A1174" s="52"/>
      <c r="B1174" s="54"/>
      <c r="C1174" s="53"/>
      <c r="D1174" s="53"/>
      <c r="E1174" s="53"/>
      <c r="F1174" s="57"/>
      <c r="G1174" s="57"/>
      <c r="H1174" s="52"/>
      <c r="I1174" s="53"/>
      <c r="J1174" s="53"/>
      <c r="K1174" s="95"/>
      <c r="L1174" s="52"/>
      <c r="M1174" s="52"/>
      <c r="N1174" s="54"/>
      <c r="O1174" s="254" t="str" cm="1">
        <f t="array" ref="O1174">IF(A1174="","",INDEX(근로조건!$A$5:$Y$1048576,MATCH(A1174,근로조건!$A$5:$A$1048576,0)+0,15))</f>
        <v/>
      </c>
      <c r="P1174" s="255" t="str" cm="1">
        <f t="array" ref="P1174">IF(A1174="","",INDEX(근로조건!$A$5:$Y$1048576,MATCH(A1174,근로조건!$A$5:$A$1048576,0)+0,16))</f>
        <v/>
      </c>
      <c r="Q1174" s="256" t="str" cm="1">
        <f t="array" ref="Q1174">IF(A1174="","",INDEX(근로조건!$A$5:$ZZ$1048576,MATCH(A1174,근로조건!$A$5:$A$1048576,0)+0,21))</f>
        <v/>
      </c>
      <c r="R1174" s="61"/>
      <c r="S1174" s="61"/>
      <c r="T1174" s="61"/>
      <c r="U1174" s="61"/>
      <c r="V1174" s="61"/>
      <c r="W1174" s="61"/>
      <c r="X1174" s="61"/>
      <c r="Y1174" s="61"/>
      <c r="Z1174" s="260" t="str">
        <f t="shared" si="57"/>
        <v/>
      </c>
      <c r="AA1174" s="260" t="str">
        <f t="shared" si="58"/>
        <v/>
      </c>
      <c r="AB1174" s="260" t="str" cm="1">
        <f t="array" ref="AB1174">IFERROR(IF(A1174="","",INDEX(근로조건!$A$5:$Z$1048576,MATCH(A1174,근로조건!$A$5:$A$1048576,0)+0,17)-INDEX(근로조건!$A$5:$Z$1048576,MATCH(A1174,근로조건!$A$5:$A$1048576,0)+0,11))*B1174,"")</f>
        <v/>
      </c>
      <c r="AC1174" s="260" t="str">
        <f t="shared" si="59"/>
        <v/>
      </c>
      <c r="AD1174" s="260" t="str" cm="1">
        <f t="array" ref="AD1174">IFERROR(IF(A1174="","",INDEX(근로조건!$A$5:$L$1048576,MATCH(A1174,근로조건!$A$5:$A$1048576,0)+0,12))*B1174,"")</f>
        <v/>
      </c>
      <c r="AE1174" s="261" t="str" cm="1">
        <f t="array" ref="AE1174">IF(A1174="","",INDEX(근로조건!$A$5:$AF$1048576,MATCH(A1174,근로조건!$A$5:$A$1048576,0)+0,13))</f>
        <v/>
      </c>
      <c r="AF1174" s="262" t="str" cm="1">
        <f t="array" ref="AF1174">IF(A1174="","",INDEX(근로조건!$A$5:$AF$1048576,MATCH(A1174,근로조건!$A$5:$A$1048576,0)+0,14))</f>
        <v/>
      </c>
      <c r="AG1174" s="261" t="str" cm="1">
        <f t="array" ref="AG1174">IF(A1174="","",INDEX(근로조건!$A$5:$AF$1048576,MATCH(A1174,근로조건!$A$5:$A$1048576,0)+0,11))</f>
        <v/>
      </c>
      <c r="AH1174" s="261" t="str" cm="1">
        <f t="array" ref="AH1174">IF(A1174="","",INDEX(근로조건!$A$5:$AF$1048576,MATCH(A1174,근로조건!$A$5:$A$1048576,0)+0,19))</f>
        <v/>
      </c>
      <c r="AI1174" s="262" t="str" cm="1">
        <f t="array" ref="AI1174">IF(A1174="","",INDEX(근로조건!$A$5:$AF$1048576,MATCH(A1174,근로조건!$A$5:$A$1048576,0)+0,17))</f>
        <v/>
      </c>
      <c r="AJ1174" s="253"/>
      <c r="AK1174" s="253"/>
      <c r="AL1174" s="253" t="str" cm="1">
        <f t="array" ref="AL1174">IF(A1174="","",INDEX(근로조건!$A$5:$AF$1048576,MATCH(A1174,근로조건!$A$5:$A$1048576,0)+0,20))</f>
        <v/>
      </c>
      <c r="AM1174" s="253"/>
      <c r="AN1174" s="253"/>
      <c r="AO1174" s="253"/>
      <c r="AP1174" s="260"/>
      <c r="AQ1174" s="123"/>
      <c r="AR1174" s="166"/>
      <c r="AS1174" s="267"/>
      <c r="AT1174" s="266"/>
      <c r="AU1174" s="266"/>
      <c r="AV1174" s="266"/>
    </row>
    <row r="1175" spans="1:48" x14ac:dyDescent="0.3">
      <c r="A1175" s="52"/>
      <c r="B1175" s="54"/>
      <c r="C1175" s="53"/>
      <c r="D1175" s="53"/>
      <c r="E1175" s="53"/>
      <c r="F1175" s="57"/>
      <c r="G1175" s="57"/>
      <c r="H1175" s="52"/>
      <c r="I1175" s="53"/>
      <c r="J1175" s="53"/>
      <c r="K1175" s="95"/>
      <c r="L1175" s="52"/>
      <c r="M1175" s="52"/>
      <c r="N1175" s="54"/>
      <c r="O1175" s="254" t="str" cm="1">
        <f t="array" ref="O1175">IF(A1175="","",INDEX(근로조건!$A$5:$Y$1048576,MATCH(A1175,근로조건!$A$5:$A$1048576,0)+0,15))</f>
        <v/>
      </c>
      <c r="P1175" s="255" t="str" cm="1">
        <f t="array" ref="P1175">IF(A1175="","",INDEX(근로조건!$A$5:$Y$1048576,MATCH(A1175,근로조건!$A$5:$A$1048576,0)+0,16))</f>
        <v/>
      </c>
      <c r="Q1175" s="256" t="str" cm="1">
        <f t="array" ref="Q1175">IF(A1175="","",INDEX(근로조건!$A$5:$ZZ$1048576,MATCH(A1175,근로조건!$A$5:$A$1048576,0)+0,21))</f>
        <v/>
      </c>
      <c r="R1175" s="61"/>
      <c r="S1175" s="61"/>
      <c r="T1175" s="61"/>
      <c r="U1175" s="61"/>
      <c r="V1175" s="61"/>
      <c r="W1175" s="61"/>
      <c r="X1175" s="61"/>
      <c r="Y1175" s="61"/>
      <c r="Z1175" s="260" t="str">
        <f t="shared" si="57"/>
        <v/>
      </c>
      <c r="AA1175" s="260" t="str">
        <f t="shared" si="58"/>
        <v/>
      </c>
      <c r="AB1175" s="260" t="str" cm="1">
        <f t="array" ref="AB1175">IFERROR(IF(A1175="","",INDEX(근로조건!$A$5:$Z$1048576,MATCH(A1175,근로조건!$A$5:$A$1048576,0)+0,17)-INDEX(근로조건!$A$5:$Z$1048576,MATCH(A1175,근로조건!$A$5:$A$1048576,0)+0,11))*B1175,"")</f>
        <v/>
      </c>
      <c r="AC1175" s="260" t="str">
        <f t="shared" si="59"/>
        <v/>
      </c>
      <c r="AD1175" s="260" t="str" cm="1">
        <f t="array" ref="AD1175">IFERROR(IF(A1175="","",INDEX(근로조건!$A$5:$L$1048576,MATCH(A1175,근로조건!$A$5:$A$1048576,0)+0,12))*B1175,"")</f>
        <v/>
      </c>
      <c r="AE1175" s="261" t="str" cm="1">
        <f t="array" ref="AE1175">IF(A1175="","",INDEX(근로조건!$A$5:$AF$1048576,MATCH(A1175,근로조건!$A$5:$A$1048576,0)+0,13))</f>
        <v/>
      </c>
      <c r="AF1175" s="262" t="str" cm="1">
        <f t="array" ref="AF1175">IF(A1175="","",INDEX(근로조건!$A$5:$AF$1048576,MATCH(A1175,근로조건!$A$5:$A$1048576,0)+0,14))</f>
        <v/>
      </c>
      <c r="AG1175" s="261" t="str" cm="1">
        <f t="array" ref="AG1175">IF(A1175="","",INDEX(근로조건!$A$5:$AF$1048576,MATCH(A1175,근로조건!$A$5:$A$1048576,0)+0,11))</f>
        <v/>
      </c>
      <c r="AH1175" s="261" t="str" cm="1">
        <f t="array" ref="AH1175">IF(A1175="","",INDEX(근로조건!$A$5:$AF$1048576,MATCH(A1175,근로조건!$A$5:$A$1048576,0)+0,19))</f>
        <v/>
      </c>
      <c r="AI1175" s="262" t="str" cm="1">
        <f t="array" ref="AI1175">IF(A1175="","",INDEX(근로조건!$A$5:$AF$1048576,MATCH(A1175,근로조건!$A$5:$A$1048576,0)+0,17))</f>
        <v/>
      </c>
      <c r="AJ1175" s="253"/>
      <c r="AK1175" s="253"/>
      <c r="AL1175" s="253" t="str" cm="1">
        <f t="array" ref="AL1175">IF(A1175="","",INDEX(근로조건!$A$5:$AF$1048576,MATCH(A1175,근로조건!$A$5:$A$1048576,0)+0,20))</f>
        <v/>
      </c>
      <c r="AM1175" s="253"/>
      <c r="AN1175" s="253"/>
      <c r="AO1175" s="253"/>
      <c r="AP1175" s="260"/>
      <c r="AQ1175" s="123"/>
      <c r="AR1175" s="166"/>
      <c r="AS1175" s="267"/>
      <c r="AT1175" s="266"/>
      <c r="AU1175" s="266"/>
      <c r="AV1175" s="266"/>
    </row>
    <row r="1176" spans="1:48" x14ac:dyDescent="0.3">
      <c r="A1176" s="52"/>
      <c r="B1176" s="54"/>
      <c r="C1176" s="53"/>
      <c r="D1176" s="53"/>
      <c r="E1176" s="53"/>
      <c r="F1176" s="57"/>
      <c r="G1176" s="57"/>
      <c r="H1176" s="52"/>
      <c r="I1176" s="53"/>
      <c r="J1176" s="53"/>
      <c r="K1176" s="95"/>
      <c r="L1176" s="52"/>
      <c r="M1176" s="52"/>
      <c r="N1176" s="54"/>
      <c r="O1176" s="254" t="str" cm="1">
        <f t="array" ref="O1176">IF(A1176="","",INDEX(근로조건!$A$5:$Y$1048576,MATCH(A1176,근로조건!$A$5:$A$1048576,0)+0,15))</f>
        <v/>
      </c>
      <c r="P1176" s="255" t="str" cm="1">
        <f t="array" ref="P1176">IF(A1176="","",INDEX(근로조건!$A$5:$Y$1048576,MATCH(A1176,근로조건!$A$5:$A$1048576,0)+0,16))</f>
        <v/>
      </c>
      <c r="Q1176" s="256" t="str" cm="1">
        <f t="array" ref="Q1176">IF(A1176="","",INDEX(근로조건!$A$5:$ZZ$1048576,MATCH(A1176,근로조건!$A$5:$A$1048576,0)+0,21))</f>
        <v/>
      </c>
      <c r="R1176" s="61"/>
      <c r="S1176" s="61"/>
      <c r="T1176" s="61"/>
      <c r="U1176" s="61"/>
      <c r="V1176" s="61"/>
      <c r="W1176" s="61"/>
      <c r="X1176" s="61"/>
      <c r="Y1176" s="61"/>
      <c r="Z1176" s="260" t="str">
        <f t="shared" si="57"/>
        <v/>
      </c>
      <c r="AA1176" s="260" t="str">
        <f t="shared" si="58"/>
        <v/>
      </c>
      <c r="AB1176" s="260" t="str" cm="1">
        <f t="array" ref="AB1176">IFERROR(IF(A1176="","",INDEX(근로조건!$A$5:$Z$1048576,MATCH(A1176,근로조건!$A$5:$A$1048576,0)+0,17)-INDEX(근로조건!$A$5:$Z$1048576,MATCH(A1176,근로조건!$A$5:$A$1048576,0)+0,11))*B1176,"")</f>
        <v/>
      </c>
      <c r="AC1176" s="260" t="str">
        <f t="shared" si="59"/>
        <v/>
      </c>
      <c r="AD1176" s="260" t="str" cm="1">
        <f t="array" ref="AD1176">IFERROR(IF(A1176="","",INDEX(근로조건!$A$5:$L$1048576,MATCH(A1176,근로조건!$A$5:$A$1048576,0)+0,12))*B1176,"")</f>
        <v/>
      </c>
      <c r="AE1176" s="261" t="str" cm="1">
        <f t="array" ref="AE1176">IF(A1176="","",INDEX(근로조건!$A$5:$AF$1048576,MATCH(A1176,근로조건!$A$5:$A$1048576,0)+0,13))</f>
        <v/>
      </c>
      <c r="AF1176" s="262" t="str" cm="1">
        <f t="array" ref="AF1176">IF(A1176="","",INDEX(근로조건!$A$5:$AF$1048576,MATCH(A1176,근로조건!$A$5:$A$1048576,0)+0,14))</f>
        <v/>
      </c>
      <c r="AG1176" s="261" t="str" cm="1">
        <f t="array" ref="AG1176">IF(A1176="","",INDEX(근로조건!$A$5:$AF$1048576,MATCH(A1176,근로조건!$A$5:$A$1048576,0)+0,11))</f>
        <v/>
      </c>
      <c r="AH1176" s="261" t="str" cm="1">
        <f t="array" ref="AH1176">IF(A1176="","",INDEX(근로조건!$A$5:$AF$1048576,MATCH(A1176,근로조건!$A$5:$A$1048576,0)+0,19))</f>
        <v/>
      </c>
      <c r="AI1176" s="262" t="str" cm="1">
        <f t="array" ref="AI1176">IF(A1176="","",INDEX(근로조건!$A$5:$AF$1048576,MATCH(A1176,근로조건!$A$5:$A$1048576,0)+0,17))</f>
        <v/>
      </c>
      <c r="AJ1176" s="253"/>
      <c r="AK1176" s="253"/>
      <c r="AL1176" s="253" t="str" cm="1">
        <f t="array" ref="AL1176">IF(A1176="","",INDEX(근로조건!$A$5:$AF$1048576,MATCH(A1176,근로조건!$A$5:$A$1048576,0)+0,20))</f>
        <v/>
      </c>
      <c r="AM1176" s="253"/>
      <c r="AN1176" s="253"/>
      <c r="AO1176" s="253"/>
      <c r="AP1176" s="260"/>
      <c r="AQ1176" s="123"/>
      <c r="AR1176" s="166"/>
      <c r="AS1176" s="267"/>
      <c r="AT1176" s="266"/>
      <c r="AU1176" s="266"/>
      <c r="AV1176" s="266"/>
    </row>
    <row r="1177" spans="1:48" x14ac:dyDescent="0.3">
      <c r="A1177" s="52"/>
      <c r="B1177" s="54"/>
      <c r="C1177" s="53"/>
      <c r="D1177" s="53"/>
      <c r="E1177" s="53"/>
      <c r="F1177" s="57"/>
      <c r="G1177" s="57"/>
      <c r="H1177" s="52"/>
      <c r="I1177" s="53"/>
      <c r="J1177" s="53"/>
      <c r="K1177" s="95"/>
      <c r="L1177" s="52"/>
      <c r="M1177" s="52"/>
      <c r="N1177" s="54"/>
      <c r="O1177" s="254" t="str" cm="1">
        <f t="array" ref="O1177">IF(A1177="","",INDEX(근로조건!$A$5:$Y$1048576,MATCH(A1177,근로조건!$A$5:$A$1048576,0)+0,15))</f>
        <v/>
      </c>
      <c r="P1177" s="255" t="str" cm="1">
        <f t="array" ref="P1177">IF(A1177="","",INDEX(근로조건!$A$5:$Y$1048576,MATCH(A1177,근로조건!$A$5:$A$1048576,0)+0,16))</f>
        <v/>
      </c>
      <c r="Q1177" s="256" t="str" cm="1">
        <f t="array" ref="Q1177">IF(A1177="","",INDEX(근로조건!$A$5:$ZZ$1048576,MATCH(A1177,근로조건!$A$5:$A$1048576,0)+0,21))</f>
        <v/>
      </c>
      <c r="R1177" s="61"/>
      <c r="S1177" s="61"/>
      <c r="T1177" s="61"/>
      <c r="U1177" s="61"/>
      <c r="V1177" s="61"/>
      <c r="W1177" s="61"/>
      <c r="X1177" s="61"/>
      <c r="Y1177" s="61"/>
      <c r="Z1177" s="260" t="str">
        <f t="shared" si="57"/>
        <v/>
      </c>
      <c r="AA1177" s="260" t="str">
        <f t="shared" si="58"/>
        <v/>
      </c>
      <c r="AB1177" s="260" t="str" cm="1">
        <f t="array" ref="AB1177">IFERROR(IF(A1177="","",INDEX(근로조건!$A$5:$Z$1048576,MATCH(A1177,근로조건!$A$5:$A$1048576,0)+0,17)-INDEX(근로조건!$A$5:$Z$1048576,MATCH(A1177,근로조건!$A$5:$A$1048576,0)+0,11))*B1177,"")</f>
        <v/>
      </c>
      <c r="AC1177" s="260" t="str">
        <f t="shared" si="59"/>
        <v/>
      </c>
      <c r="AD1177" s="260" t="str" cm="1">
        <f t="array" ref="AD1177">IFERROR(IF(A1177="","",INDEX(근로조건!$A$5:$L$1048576,MATCH(A1177,근로조건!$A$5:$A$1048576,0)+0,12))*B1177,"")</f>
        <v/>
      </c>
      <c r="AE1177" s="261" t="str" cm="1">
        <f t="array" ref="AE1177">IF(A1177="","",INDEX(근로조건!$A$5:$AF$1048576,MATCH(A1177,근로조건!$A$5:$A$1048576,0)+0,13))</f>
        <v/>
      </c>
      <c r="AF1177" s="262" t="str" cm="1">
        <f t="array" ref="AF1177">IF(A1177="","",INDEX(근로조건!$A$5:$AF$1048576,MATCH(A1177,근로조건!$A$5:$A$1048576,0)+0,14))</f>
        <v/>
      </c>
      <c r="AG1177" s="261" t="str" cm="1">
        <f t="array" ref="AG1177">IF(A1177="","",INDEX(근로조건!$A$5:$AF$1048576,MATCH(A1177,근로조건!$A$5:$A$1048576,0)+0,11))</f>
        <v/>
      </c>
      <c r="AH1177" s="261" t="str" cm="1">
        <f t="array" ref="AH1177">IF(A1177="","",INDEX(근로조건!$A$5:$AF$1048576,MATCH(A1177,근로조건!$A$5:$A$1048576,0)+0,19))</f>
        <v/>
      </c>
      <c r="AI1177" s="262" t="str" cm="1">
        <f t="array" ref="AI1177">IF(A1177="","",INDEX(근로조건!$A$5:$AF$1048576,MATCH(A1177,근로조건!$A$5:$A$1048576,0)+0,17))</f>
        <v/>
      </c>
      <c r="AJ1177" s="253"/>
      <c r="AK1177" s="253"/>
      <c r="AL1177" s="253" t="str" cm="1">
        <f t="array" ref="AL1177">IF(A1177="","",INDEX(근로조건!$A$5:$AF$1048576,MATCH(A1177,근로조건!$A$5:$A$1048576,0)+0,20))</f>
        <v/>
      </c>
      <c r="AM1177" s="253"/>
      <c r="AN1177" s="253"/>
      <c r="AO1177" s="253"/>
      <c r="AP1177" s="260"/>
      <c r="AQ1177" s="123"/>
      <c r="AR1177" s="166"/>
      <c r="AS1177" s="267"/>
      <c r="AT1177" s="266"/>
      <c r="AU1177" s="266"/>
      <c r="AV1177" s="266"/>
    </row>
    <row r="1178" spans="1:48" x14ac:dyDescent="0.3">
      <c r="A1178" s="52"/>
      <c r="B1178" s="54"/>
      <c r="C1178" s="53"/>
      <c r="D1178" s="53"/>
      <c r="E1178" s="53"/>
      <c r="F1178" s="57"/>
      <c r="G1178" s="57"/>
      <c r="H1178" s="52"/>
      <c r="I1178" s="53"/>
      <c r="J1178" s="53"/>
      <c r="K1178" s="95"/>
      <c r="L1178" s="52"/>
      <c r="M1178" s="52"/>
      <c r="N1178" s="54"/>
      <c r="O1178" s="254" t="str" cm="1">
        <f t="array" ref="O1178">IF(A1178="","",INDEX(근로조건!$A$5:$Y$1048576,MATCH(A1178,근로조건!$A$5:$A$1048576,0)+0,15))</f>
        <v/>
      </c>
      <c r="P1178" s="255" t="str" cm="1">
        <f t="array" ref="P1178">IF(A1178="","",INDEX(근로조건!$A$5:$Y$1048576,MATCH(A1178,근로조건!$A$5:$A$1048576,0)+0,16))</f>
        <v/>
      </c>
      <c r="Q1178" s="256" t="str" cm="1">
        <f t="array" ref="Q1178">IF(A1178="","",INDEX(근로조건!$A$5:$ZZ$1048576,MATCH(A1178,근로조건!$A$5:$A$1048576,0)+0,21))</f>
        <v/>
      </c>
      <c r="R1178" s="61"/>
      <c r="S1178" s="61"/>
      <c r="T1178" s="61"/>
      <c r="U1178" s="61"/>
      <c r="V1178" s="61"/>
      <c r="W1178" s="61"/>
      <c r="X1178" s="61"/>
      <c r="Y1178" s="61"/>
      <c r="Z1178" s="260" t="str">
        <f t="shared" si="57"/>
        <v/>
      </c>
      <c r="AA1178" s="260" t="str">
        <f t="shared" si="58"/>
        <v/>
      </c>
      <c r="AB1178" s="260" t="str" cm="1">
        <f t="array" ref="AB1178">IFERROR(IF(A1178="","",INDEX(근로조건!$A$5:$Z$1048576,MATCH(A1178,근로조건!$A$5:$A$1048576,0)+0,17)-INDEX(근로조건!$A$5:$Z$1048576,MATCH(A1178,근로조건!$A$5:$A$1048576,0)+0,11))*B1178,"")</f>
        <v/>
      </c>
      <c r="AC1178" s="260" t="str">
        <f t="shared" si="59"/>
        <v/>
      </c>
      <c r="AD1178" s="260" t="str" cm="1">
        <f t="array" ref="AD1178">IFERROR(IF(A1178="","",INDEX(근로조건!$A$5:$L$1048576,MATCH(A1178,근로조건!$A$5:$A$1048576,0)+0,12))*B1178,"")</f>
        <v/>
      </c>
      <c r="AE1178" s="261" t="str" cm="1">
        <f t="array" ref="AE1178">IF(A1178="","",INDEX(근로조건!$A$5:$AF$1048576,MATCH(A1178,근로조건!$A$5:$A$1048576,0)+0,13))</f>
        <v/>
      </c>
      <c r="AF1178" s="262" t="str" cm="1">
        <f t="array" ref="AF1178">IF(A1178="","",INDEX(근로조건!$A$5:$AF$1048576,MATCH(A1178,근로조건!$A$5:$A$1048576,0)+0,14))</f>
        <v/>
      </c>
      <c r="AG1178" s="261" t="str" cm="1">
        <f t="array" ref="AG1178">IF(A1178="","",INDEX(근로조건!$A$5:$AF$1048576,MATCH(A1178,근로조건!$A$5:$A$1048576,0)+0,11))</f>
        <v/>
      </c>
      <c r="AH1178" s="261" t="str" cm="1">
        <f t="array" ref="AH1178">IF(A1178="","",INDEX(근로조건!$A$5:$AF$1048576,MATCH(A1178,근로조건!$A$5:$A$1048576,0)+0,19))</f>
        <v/>
      </c>
      <c r="AI1178" s="262" t="str" cm="1">
        <f t="array" ref="AI1178">IF(A1178="","",INDEX(근로조건!$A$5:$AF$1048576,MATCH(A1178,근로조건!$A$5:$A$1048576,0)+0,17))</f>
        <v/>
      </c>
      <c r="AJ1178" s="253"/>
      <c r="AK1178" s="253"/>
      <c r="AL1178" s="253" t="str" cm="1">
        <f t="array" ref="AL1178">IF(A1178="","",INDEX(근로조건!$A$5:$AF$1048576,MATCH(A1178,근로조건!$A$5:$A$1048576,0)+0,20))</f>
        <v/>
      </c>
      <c r="AM1178" s="253"/>
      <c r="AN1178" s="253"/>
      <c r="AO1178" s="253"/>
      <c r="AP1178" s="260"/>
      <c r="AQ1178" s="123"/>
      <c r="AR1178" s="166"/>
      <c r="AS1178" s="267"/>
      <c r="AT1178" s="266"/>
      <c r="AU1178" s="266"/>
      <c r="AV1178" s="266"/>
    </row>
    <row r="1179" spans="1:48" x14ac:dyDescent="0.3">
      <c r="A1179" s="52"/>
      <c r="B1179" s="54"/>
      <c r="C1179" s="53"/>
      <c r="D1179" s="53"/>
      <c r="E1179" s="53"/>
      <c r="F1179" s="57"/>
      <c r="G1179" s="57"/>
      <c r="H1179" s="52"/>
      <c r="I1179" s="53"/>
      <c r="J1179" s="53"/>
      <c r="K1179" s="95"/>
      <c r="L1179" s="52"/>
      <c r="M1179" s="52"/>
      <c r="N1179" s="54"/>
      <c r="O1179" s="254" t="str" cm="1">
        <f t="array" ref="O1179">IF(A1179="","",INDEX(근로조건!$A$5:$Y$1048576,MATCH(A1179,근로조건!$A$5:$A$1048576,0)+0,15))</f>
        <v/>
      </c>
      <c r="P1179" s="255" t="str" cm="1">
        <f t="array" ref="P1179">IF(A1179="","",INDEX(근로조건!$A$5:$Y$1048576,MATCH(A1179,근로조건!$A$5:$A$1048576,0)+0,16))</f>
        <v/>
      </c>
      <c r="Q1179" s="256" t="str" cm="1">
        <f t="array" ref="Q1179">IF(A1179="","",INDEX(근로조건!$A$5:$ZZ$1048576,MATCH(A1179,근로조건!$A$5:$A$1048576,0)+0,21))</f>
        <v/>
      </c>
      <c r="R1179" s="61"/>
      <c r="S1179" s="61"/>
      <c r="T1179" s="61"/>
      <c r="U1179" s="61"/>
      <c r="V1179" s="61"/>
      <c r="W1179" s="61"/>
      <c r="X1179" s="61"/>
      <c r="Y1179" s="61"/>
      <c r="Z1179" s="260" t="str">
        <f t="shared" si="57"/>
        <v/>
      </c>
      <c r="AA1179" s="260" t="str">
        <f t="shared" si="58"/>
        <v/>
      </c>
      <c r="AB1179" s="260" t="str" cm="1">
        <f t="array" ref="AB1179">IFERROR(IF(A1179="","",INDEX(근로조건!$A$5:$Z$1048576,MATCH(A1179,근로조건!$A$5:$A$1048576,0)+0,17)-INDEX(근로조건!$A$5:$Z$1048576,MATCH(A1179,근로조건!$A$5:$A$1048576,0)+0,11))*B1179,"")</f>
        <v/>
      </c>
      <c r="AC1179" s="260" t="str">
        <f t="shared" si="59"/>
        <v/>
      </c>
      <c r="AD1179" s="260" t="str" cm="1">
        <f t="array" ref="AD1179">IFERROR(IF(A1179="","",INDEX(근로조건!$A$5:$L$1048576,MATCH(A1179,근로조건!$A$5:$A$1048576,0)+0,12))*B1179,"")</f>
        <v/>
      </c>
      <c r="AE1179" s="261" t="str" cm="1">
        <f t="array" ref="AE1179">IF(A1179="","",INDEX(근로조건!$A$5:$AF$1048576,MATCH(A1179,근로조건!$A$5:$A$1048576,0)+0,13))</f>
        <v/>
      </c>
      <c r="AF1179" s="262" t="str" cm="1">
        <f t="array" ref="AF1179">IF(A1179="","",INDEX(근로조건!$A$5:$AF$1048576,MATCH(A1179,근로조건!$A$5:$A$1048576,0)+0,14))</f>
        <v/>
      </c>
      <c r="AG1179" s="261" t="str" cm="1">
        <f t="array" ref="AG1179">IF(A1179="","",INDEX(근로조건!$A$5:$AF$1048576,MATCH(A1179,근로조건!$A$5:$A$1048576,0)+0,11))</f>
        <v/>
      </c>
      <c r="AH1179" s="261" t="str" cm="1">
        <f t="array" ref="AH1179">IF(A1179="","",INDEX(근로조건!$A$5:$AF$1048576,MATCH(A1179,근로조건!$A$5:$A$1048576,0)+0,19))</f>
        <v/>
      </c>
      <c r="AI1179" s="262" t="str" cm="1">
        <f t="array" ref="AI1179">IF(A1179="","",INDEX(근로조건!$A$5:$AF$1048576,MATCH(A1179,근로조건!$A$5:$A$1048576,0)+0,17))</f>
        <v/>
      </c>
      <c r="AJ1179" s="253"/>
      <c r="AK1179" s="253"/>
      <c r="AL1179" s="253" t="str" cm="1">
        <f t="array" ref="AL1179">IF(A1179="","",INDEX(근로조건!$A$5:$AF$1048576,MATCH(A1179,근로조건!$A$5:$A$1048576,0)+0,20))</f>
        <v/>
      </c>
      <c r="AM1179" s="253"/>
      <c r="AN1179" s="253"/>
      <c r="AO1179" s="253"/>
      <c r="AP1179" s="260"/>
      <c r="AQ1179" s="123"/>
      <c r="AR1179" s="166"/>
      <c r="AS1179" s="267"/>
      <c r="AT1179" s="266"/>
      <c r="AU1179" s="266"/>
      <c r="AV1179" s="266"/>
    </row>
    <row r="1180" spans="1:48" x14ac:dyDescent="0.3">
      <c r="A1180" s="52"/>
      <c r="B1180" s="54"/>
      <c r="C1180" s="53"/>
      <c r="D1180" s="53"/>
      <c r="E1180" s="53"/>
      <c r="F1180" s="57"/>
      <c r="G1180" s="57"/>
      <c r="H1180" s="52"/>
      <c r="I1180" s="53"/>
      <c r="J1180" s="53"/>
      <c r="K1180" s="95"/>
      <c r="L1180" s="52"/>
      <c r="M1180" s="52"/>
      <c r="N1180" s="54"/>
      <c r="O1180" s="254" t="str" cm="1">
        <f t="array" ref="O1180">IF(A1180="","",INDEX(근로조건!$A$5:$Y$1048576,MATCH(A1180,근로조건!$A$5:$A$1048576,0)+0,15))</f>
        <v/>
      </c>
      <c r="P1180" s="255" t="str" cm="1">
        <f t="array" ref="P1180">IF(A1180="","",INDEX(근로조건!$A$5:$Y$1048576,MATCH(A1180,근로조건!$A$5:$A$1048576,0)+0,16))</f>
        <v/>
      </c>
      <c r="Q1180" s="256" t="str" cm="1">
        <f t="array" ref="Q1180">IF(A1180="","",INDEX(근로조건!$A$5:$ZZ$1048576,MATCH(A1180,근로조건!$A$5:$A$1048576,0)+0,21))</f>
        <v/>
      </c>
      <c r="R1180" s="61"/>
      <c r="S1180" s="61"/>
      <c r="T1180" s="61"/>
      <c r="U1180" s="61"/>
      <c r="V1180" s="61"/>
      <c r="W1180" s="61"/>
      <c r="X1180" s="61"/>
      <c r="Y1180" s="61"/>
      <c r="Z1180" s="260" t="str">
        <f t="shared" si="57"/>
        <v/>
      </c>
      <c r="AA1180" s="260" t="str">
        <f t="shared" si="58"/>
        <v/>
      </c>
      <c r="AB1180" s="260" t="str" cm="1">
        <f t="array" ref="AB1180">IFERROR(IF(A1180="","",INDEX(근로조건!$A$5:$Z$1048576,MATCH(A1180,근로조건!$A$5:$A$1048576,0)+0,17)-INDEX(근로조건!$A$5:$Z$1048576,MATCH(A1180,근로조건!$A$5:$A$1048576,0)+0,11))*B1180,"")</f>
        <v/>
      </c>
      <c r="AC1180" s="260" t="str">
        <f t="shared" si="59"/>
        <v/>
      </c>
      <c r="AD1180" s="260" t="str" cm="1">
        <f t="array" ref="AD1180">IFERROR(IF(A1180="","",INDEX(근로조건!$A$5:$L$1048576,MATCH(A1180,근로조건!$A$5:$A$1048576,0)+0,12))*B1180,"")</f>
        <v/>
      </c>
      <c r="AE1180" s="261" t="str" cm="1">
        <f t="array" ref="AE1180">IF(A1180="","",INDEX(근로조건!$A$5:$AF$1048576,MATCH(A1180,근로조건!$A$5:$A$1048576,0)+0,13))</f>
        <v/>
      </c>
      <c r="AF1180" s="262" t="str" cm="1">
        <f t="array" ref="AF1180">IF(A1180="","",INDEX(근로조건!$A$5:$AF$1048576,MATCH(A1180,근로조건!$A$5:$A$1048576,0)+0,14))</f>
        <v/>
      </c>
      <c r="AG1180" s="261" t="str" cm="1">
        <f t="array" ref="AG1180">IF(A1180="","",INDEX(근로조건!$A$5:$AF$1048576,MATCH(A1180,근로조건!$A$5:$A$1048576,0)+0,11))</f>
        <v/>
      </c>
      <c r="AH1180" s="261" t="str" cm="1">
        <f t="array" ref="AH1180">IF(A1180="","",INDEX(근로조건!$A$5:$AF$1048576,MATCH(A1180,근로조건!$A$5:$A$1048576,0)+0,19))</f>
        <v/>
      </c>
      <c r="AI1180" s="262" t="str" cm="1">
        <f t="array" ref="AI1180">IF(A1180="","",INDEX(근로조건!$A$5:$AF$1048576,MATCH(A1180,근로조건!$A$5:$A$1048576,0)+0,17))</f>
        <v/>
      </c>
      <c r="AJ1180" s="253"/>
      <c r="AK1180" s="253"/>
      <c r="AL1180" s="253" t="str" cm="1">
        <f t="array" ref="AL1180">IF(A1180="","",INDEX(근로조건!$A$5:$AF$1048576,MATCH(A1180,근로조건!$A$5:$A$1048576,0)+0,20))</f>
        <v/>
      </c>
      <c r="AM1180" s="253"/>
      <c r="AN1180" s="253"/>
      <c r="AO1180" s="253"/>
      <c r="AP1180" s="260"/>
      <c r="AQ1180" s="123"/>
      <c r="AR1180" s="166"/>
      <c r="AS1180" s="267"/>
      <c r="AT1180" s="266"/>
      <c r="AU1180" s="266"/>
      <c r="AV1180" s="266"/>
    </row>
    <row r="1181" spans="1:48" x14ac:dyDescent="0.3">
      <c r="A1181" s="52"/>
      <c r="B1181" s="54"/>
      <c r="C1181" s="53"/>
      <c r="D1181" s="53"/>
      <c r="E1181" s="53"/>
      <c r="F1181" s="57"/>
      <c r="G1181" s="57"/>
      <c r="H1181" s="52"/>
      <c r="I1181" s="53"/>
      <c r="J1181" s="53"/>
      <c r="K1181" s="95"/>
      <c r="L1181" s="52"/>
      <c r="M1181" s="52"/>
      <c r="N1181" s="54"/>
      <c r="O1181" s="254" t="str" cm="1">
        <f t="array" ref="O1181">IF(A1181="","",INDEX(근로조건!$A$5:$Y$1048576,MATCH(A1181,근로조건!$A$5:$A$1048576,0)+0,15))</f>
        <v/>
      </c>
      <c r="P1181" s="255" t="str" cm="1">
        <f t="array" ref="P1181">IF(A1181="","",INDEX(근로조건!$A$5:$Y$1048576,MATCH(A1181,근로조건!$A$5:$A$1048576,0)+0,16))</f>
        <v/>
      </c>
      <c r="Q1181" s="256" t="str" cm="1">
        <f t="array" ref="Q1181">IF(A1181="","",INDEX(근로조건!$A$5:$ZZ$1048576,MATCH(A1181,근로조건!$A$5:$A$1048576,0)+0,21))</f>
        <v/>
      </c>
      <c r="R1181" s="61"/>
      <c r="S1181" s="61"/>
      <c r="T1181" s="61"/>
      <c r="U1181" s="61"/>
      <c r="V1181" s="61"/>
      <c r="W1181" s="61"/>
      <c r="X1181" s="61"/>
      <c r="Y1181" s="61"/>
      <c r="Z1181" s="260" t="str">
        <f t="shared" si="57"/>
        <v/>
      </c>
      <c r="AA1181" s="260" t="str">
        <f t="shared" si="58"/>
        <v/>
      </c>
      <c r="AB1181" s="260" t="str" cm="1">
        <f t="array" ref="AB1181">IFERROR(IF(A1181="","",INDEX(근로조건!$A$5:$Z$1048576,MATCH(A1181,근로조건!$A$5:$A$1048576,0)+0,17)-INDEX(근로조건!$A$5:$Z$1048576,MATCH(A1181,근로조건!$A$5:$A$1048576,0)+0,11))*B1181,"")</f>
        <v/>
      </c>
      <c r="AC1181" s="260" t="str">
        <f t="shared" si="59"/>
        <v/>
      </c>
      <c r="AD1181" s="260" t="str" cm="1">
        <f t="array" ref="AD1181">IFERROR(IF(A1181="","",INDEX(근로조건!$A$5:$L$1048576,MATCH(A1181,근로조건!$A$5:$A$1048576,0)+0,12))*B1181,"")</f>
        <v/>
      </c>
      <c r="AE1181" s="261" t="str" cm="1">
        <f t="array" ref="AE1181">IF(A1181="","",INDEX(근로조건!$A$5:$AF$1048576,MATCH(A1181,근로조건!$A$5:$A$1048576,0)+0,13))</f>
        <v/>
      </c>
      <c r="AF1181" s="262" t="str" cm="1">
        <f t="array" ref="AF1181">IF(A1181="","",INDEX(근로조건!$A$5:$AF$1048576,MATCH(A1181,근로조건!$A$5:$A$1048576,0)+0,14))</f>
        <v/>
      </c>
      <c r="AG1181" s="261" t="str" cm="1">
        <f t="array" ref="AG1181">IF(A1181="","",INDEX(근로조건!$A$5:$AF$1048576,MATCH(A1181,근로조건!$A$5:$A$1048576,0)+0,11))</f>
        <v/>
      </c>
      <c r="AH1181" s="261" t="str" cm="1">
        <f t="array" ref="AH1181">IF(A1181="","",INDEX(근로조건!$A$5:$AF$1048576,MATCH(A1181,근로조건!$A$5:$A$1048576,0)+0,19))</f>
        <v/>
      </c>
      <c r="AI1181" s="262" t="str" cm="1">
        <f t="array" ref="AI1181">IF(A1181="","",INDEX(근로조건!$A$5:$AF$1048576,MATCH(A1181,근로조건!$A$5:$A$1048576,0)+0,17))</f>
        <v/>
      </c>
      <c r="AJ1181" s="253"/>
      <c r="AK1181" s="253"/>
      <c r="AL1181" s="253" t="str" cm="1">
        <f t="array" ref="AL1181">IF(A1181="","",INDEX(근로조건!$A$5:$AF$1048576,MATCH(A1181,근로조건!$A$5:$A$1048576,0)+0,20))</f>
        <v/>
      </c>
      <c r="AM1181" s="253"/>
      <c r="AN1181" s="253"/>
      <c r="AO1181" s="253"/>
      <c r="AP1181" s="260"/>
      <c r="AQ1181" s="123"/>
      <c r="AR1181" s="166"/>
      <c r="AS1181" s="267"/>
      <c r="AT1181" s="266"/>
      <c r="AU1181" s="266"/>
      <c r="AV1181" s="266"/>
    </row>
    <row r="1182" spans="1:48" x14ac:dyDescent="0.3">
      <c r="A1182" s="52"/>
      <c r="B1182" s="54"/>
      <c r="C1182" s="53"/>
      <c r="D1182" s="53"/>
      <c r="E1182" s="53"/>
      <c r="F1182" s="57"/>
      <c r="G1182" s="57"/>
      <c r="H1182" s="52"/>
      <c r="I1182" s="53"/>
      <c r="J1182" s="53"/>
      <c r="K1182" s="95"/>
      <c r="L1182" s="52"/>
      <c r="M1182" s="52"/>
      <c r="N1182" s="54"/>
      <c r="O1182" s="254" t="str" cm="1">
        <f t="array" ref="O1182">IF(A1182="","",INDEX(근로조건!$A$5:$Y$1048576,MATCH(A1182,근로조건!$A$5:$A$1048576,0)+0,15))</f>
        <v/>
      </c>
      <c r="P1182" s="255" t="str" cm="1">
        <f t="array" ref="P1182">IF(A1182="","",INDEX(근로조건!$A$5:$Y$1048576,MATCH(A1182,근로조건!$A$5:$A$1048576,0)+0,16))</f>
        <v/>
      </c>
      <c r="Q1182" s="256" t="str" cm="1">
        <f t="array" ref="Q1182">IF(A1182="","",INDEX(근로조건!$A$5:$ZZ$1048576,MATCH(A1182,근로조건!$A$5:$A$1048576,0)+0,21))</f>
        <v/>
      </c>
      <c r="R1182" s="61"/>
      <c r="S1182" s="61"/>
      <c r="T1182" s="61"/>
      <c r="U1182" s="61"/>
      <c r="V1182" s="61"/>
      <c r="W1182" s="61"/>
      <c r="X1182" s="61"/>
      <c r="Y1182" s="61"/>
      <c r="Z1182" s="260" t="str">
        <f t="shared" si="57"/>
        <v/>
      </c>
      <c r="AA1182" s="260" t="str">
        <f t="shared" si="58"/>
        <v/>
      </c>
      <c r="AB1182" s="260" t="str" cm="1">
        <f t="array" ref="AB1182">IFERROR(IF(A1182="","",INDEX(근로조건!$A$5:$Z$1048576,MATCH(A1182,근로조건!$A$5:$A$1048576,0)+0,17)-INDEX(근로조건!$A$5:$Z$1048576,MATCH(A1182,근로조건!$A$5:$A$1048576,0)+0,11))*B1182,"")</f>
        <v/>
      </c>
      <c r="AC1182" s="260" t="str">
        <f t="shared" si="59"/>
        <v/>
      </c>
      <c r="AD1182" s="260" t="str" cm="1">
        <f t="array" ref="AD1182">IFERROR(IF(A1182="","",INDEX(근로조건!$A$5:$L$1048576,MATCH(A1182,근로조건!$A$5:$A$1048576,0)+0,12))*B1182,"")</f>
        <v/>
      </c>
      <c r="AE1182" s="261" t="str" cm="1">
        <f t="array" ref="AE1182">IF(A1182="","",INDEX(근로조건!$A$5:$AF$1048576,MATCH(A1182,근로조건!$A$5:$A$1048576,0)+0,13))</f>
        <v/>
      </c>
      <c r="AF1182" s="262" t="str" cm="1">
        <f t="array" ref="AF1182">IF(A1182="","",INDEX(근로조건!$A$5:$AF$1048576,MATCH(A1182,근로조건!$A$5:$A$1048576,0)+0,14))</f>
        <v/>
      </c>
      <c r="AG1182" s="261" t="str" cm="1">
        <f t="array" ref="AG1182">IF(A1182="","",INDEX(근로조건!$A$5:$AF$1048576,MATCH(A1182,근로조건!$A$5:$A$1048576,0)+0,11))</f>
        <v/>
      </c>
      <c r="AH1182" s="261" t="str" cm="1">
        <f t="array" ref="AH1182">IF(A1182="","",INDEX(근로조건!$A$5:$AF$1048576,MATCH(A1182,근로조건!$A$5:$A$1048576,0)+0,19))</f>
        <v/>
      </c>
      <c r="AI1182" s="262" t="str" cm="1">
        <f t="array" ref="AI1182">IF(A1182="","",INDEX(근로조건!$A$5:$AF$1048576,MATCH(A1182,근로조건!$A$5:$A$1048576,0)+0,17))</f>
        <v/>
      </c>
      <c r="AJ1182" s="253"/>
      <c r="AK1182" s="253"/>
      <c r="AL1182" s="253" t="str" cm="1">
        <f t="array" ref="AL1182">IF(A1182="","",INDEX(근로조건!$A$5:$AF$1048576,MATCH(A1182,근로조건!$A$5:$A$1048576,0)+0,20))</f>
        <v/>
      </c>
      <c r="AM1182" s="253"/>
      <c r="AN1182" s="253"/>
      <c r="AO1182" s="253"/>
      <c r="AP1182" s="260"/>
      <c r="AQ1182" s="123"/>
      <c r="AR1182" s="166"/>
      <c r="AS1182" s="267"/>
      <c r="AT1182" s="266"/>
      <c r="AU1182" s="266"/>
      <c r="AV1182" s="266"/>
    </row>
    <row r="1183" spans="1:48" x14ac:dyDescent="0.3">
      <c r="A1183" s="52"/>
      <c r="B1183" s="54"/>
      <c r="C1183" s="53"/>
      <c r="D1183" s="53"/>
      <c r="E1183" s="53"/>
      <c r="F1183" s="57"/>
      <c r="G1183" s="57"/>
      <c r="H1183" s="52"/>
      <c r="I1183" s="53"/>
      <c r="J1183" s="53"/>
      <c r="K1183" s="95"/>
      <c r="L1183" s="52"/>
      <c r="M1183" s="52"/>
      <c r="N1183" s="54"/>
      <c r="O1183" s="254" t="str" cm="1">
        <f t="array" ref="O1183">IF(A1183="","",INDEX(근로조건!$A$5:$Y$1048576,MATCH(A1183,근로조건!$A$5:$A$1048576,0)+0,15))</f>
        <v/>
      </c>
      <c r="P1183" s="255" t="str" cm="1">
        <f t="array" ref="P1183">IF(A1183="","",INDEX(근로조건!$A$5:$Y$1048576,MATCH(A1183,근로조건!$A$5:$A$1048576,0)+0,16))</f>
        <v/>
      </c>
      <c r="Q1183" s="256" t="str" cm="1">
        <f t="array" ref="Q1183">IF(A1183="","",INDEX(근로조건!$A$5:$ZZ$1048576,MATCH(A1183,근로조건!$A$5:$A$1048576,0)+0,21))</f>
        <v/>
      </c>
      <c r="R1183" s="61"/>
      <c r="S1183" s="61"/>
      <c r="T1183" s="61"/>
      <c r="U1183" s="61"/>
      <c r="V1183" s="61"/>
      <c r="W1183" s="61"/>
      <c r="X1183" s="61"/>
      <c r="Y1183" s="61"/>
      <c r="Z1183" s="260" t="str">
        <f t="shared" si="57"/>
        <v/>
      </c>
      <c r="AA1183" s="260" t="str">
        <f t="shared" si="58"/>
        <v/>
      </c>
      <c r="AB1183" s="260" t="str" cm="1">
        <f t="array" ref="AB1183">IFERROR(IF(A1183="","",INDEX(근로조건!$A$5:$Z$1048576,MATCH(A1183,근로조건!$A$5:$A$1048576,0)+0,17)-INDEX(근로조건!$A$5:$Z$1048576,MATCH(A1183,근로조건!$A$5:$A$1048576,0)+0,11))*B1183,"")</f>
        <v/>
      </c>
      <c r="AC1183" s="260" t="str">
        <f t="shared" si="59"/>
        <v/>
      </c>
      <c r="AD1183" s="260" t="str" cm="1">
        <f t="array" ref="AD1183">IFERROR(IF(A1183="","",INDEX(근로조건!$A$5:$L$1048576,MATCH(A1183,근로조건!$A$5:$A$1048576,0)+0,12))*B1183,"")</f>
        <v/>
      </c>
      <c r="AE1183" s="261" t="str" cm="1">
        <f t="array" ref="AE1183">IF(A1183="","",INDEX(근로조건!$A$5:$AF$1048576,MATCH(A1183,근로조건!$A$5:$A$1048576,0)+0,13))</f>
        <v/>
      </c>
      <c r="AF1183" s="262" t="str" cm="1">
        <f t="array" ref="AF1183">IF(A1183="","",INDEX(근로조건!$A$5:$AF$1048576,MATCH(A1183,근로조건!$A$5:$A$1048576,0)+0,14))</f>
        <v/>
      </c>
      <c r="AG1183" s="261" t="str" cm="1">
        <f t="array" ref="AG1183">IF(A1183="","",INDEX(근로조건!$A$5:$AF$1048576,MATCH(A1183,근로조건!$A$5:$A$1048576,0)+0,11))</f>
        <v/>
      </c>
      <c r="AH1183" s="261" t="str" cm="1">
        <f t="array" ref="AH1183">IF(A1183="","",INDEX(근로조건!$A$5:$AF$1048576,MATCH(A1183,근로조건!$A$5:$A$1048576,0)+0,19))</f>
        <v/>
      </c>
      <c r="AI1183" s="262" t="str" cm="1">
        <f t="array" ref="AI1183">IF(A1183="","",INDEX(근로조건!$A$5:$AF$1048576,MATCH(A1183,근로조건!$A$5:$A$1048576,0)+0,17))</f>
        <v/>
      </c>
      <c r="AJ1183" s="253"/>
      <c r="AK1183" s="253"/>
      <c r="AL1183" s="253" t="str" cm="1">
        <f t="array" ref="AL1183">IF(A1183="","",INDEX(근로조건!$A$5:$AF$1048576,MATCH(A1183,근로조건!$A$5:$A$1048576,0)+0,20))</f>
        <v/>
      </c>
      <c r="AM1183" s="253"/>
      <c r="AN1183" s="253"/>
      <c r="AO1183" s="253"/>
      <c r="AP1183" s="260"/>
      <c r="AQ1183" s="123"/>
      <c r="AR1183" s="166"/>
      <c r="AS1183" s="267"/>
      <c r="AT1183" s="266"/>
      <c r="AU1183" s="266"/>
      <c r="AV1183" s="266"/>
    </row>
    <row r="1184" spans="1:48" x14ac:dyDescent="0.3">
      <c r="A1184" s="52"/>
      <c r="B1184" s="54"/>
      <c r="C1184" s="53"/>
      <c r="D1184" s="53"/>
      <c r="E1184" s="53"/>
      <c r="F1184" s="57"/>
      <c r="G1184" s="57"/>
      <c r="H1184" s="52"/>
      <c r="I1184" s="53"/>
      <c r="J1184" s="53"/>
      <c r="K1184" s="95"/>
      <c r="L1184" s="52"/>
      <c r="M1184" s="52"/>
      <c r="N1184" s="54"/>
      <c r="O1184" s="254" t="str" cm="1">
        <f t="array" ref="O1184">IF(A1184="","",INDEX(근로조건!$A$5:$Y$1048576,MATCH(A1184,근로조건!$A$5:$A$1048576,0)+0,15))</f>
        <v/>
      </c>
      <c r="P1184" s="255" t="str" cm="1">
        <f t="array" ref="P1184">IF(A1184="","",INDEX(근로조건!$A$5:$Y$1048576,MATCH(A1184,근로조건!$A$5:$A$1048576,0)+0,16))</f>
        <v/>
      </c>
      <c r="Q1184" s="256" t="str" cm="1">
        <f t="array" ref="Q1184">IF(A1184="","",INDEX(근로조건!$A$5:$ZZ$1048576,MATCH(A1184,근로조건!$A$5:$A$1048576,0)+0,21))</f>
        <v/>
      </c>
      <c r="R1184" s="61"/>
      <c r="S1184" s="61"/>
      <c r="T1184" s="61"/>
      <c r="U1184" s="61"/>
      <c r="V1184" s="61"/>
      <c r="W1184" s="61"/>
      <c r="X1184" s="61"/>
      <c r="Y1184" s="61"/>
      <c r="Z1184" s="260" t="str">
        <f t="shared" si="57"/>
        <v/>
      </c>
      <c r="AA1184" s="260" t="str">
        <f t="shared" si="58"/>
        <v/>
      </c>
      <c r="AB1184" s="260" t="str" cm="1">
        <f t="array" ref="AB1184">IFERROR(IF(A1184="","",INDEX(근로조건!$A$5:$Z$1048576,MATCH(A1184,근로조건!$A$5:$A$1048576,0)+0,17)-INDEX(근로조건!$A$5:$Z$1048576,MATCH(A1184,근로조건!$A$5:$A$1048576,0)+0,11))*B1184,"")</f>
        <v/>
      </c>
      <c r="AC1184" s="260" t="str">
        <f t="shared" si="59"/>
        <v/>
      </c>
      <c r="AD1184" s="260" t="str" cm="1">
        <f t="array" ref="AD1184">IFERROR(IF(A1184="","",INDEX(근로조건!$A$5:$L$1048576,MATCH(A1184,근로조건!$A$5:$A$1048576,0)+0,12))*B1184,"")</f>
        <v/>
      </c>
      <c r="AE1184" s="261" t="str" cm="1">
        <f t="array" ref="AE1184">IF(A1184="","",INDEX(근로조건!$A$5:$AF$1048576,MATCH(A1184,근로조건!$A$5:$A$1048576,0)+0,13))</f>
        <v/>
      </c>
      <c r="AF1184" s="262" t="str" cm="1">
        <f t="array" ref="AF1184">IF(A1184="","",INDEX(근로조건!$A$5:$AF$1048576,MATCH(A1184,근로조건!$A$5:$A$1048576,0)+0,14))</f>
        <v/>
      </c>
      <c r="AG1184" s="261" t="str" cm="1">
        <f t="array" ref="AG1184">IF(A1184="","",INDEX(근로조건!$A$5:$AF$1048576,MATCH(A1184,근로조건!$A$5:$A$1048576,0)+0,11))</f>
        <v/>
      </c>
      <c r="AH1184" s="261" t="str" cm="1">
        <f t="array" ref="AH1184">IF(A1184="","",INDEX(근로조건!$A$5:$AF$1048576,MATCH(A1184,근로조건!$A$5:$A$1048576,0)+0,19))</f>
        <v/>
      </c>
      <c r="AI1184" s="262" t="str" cm="1">
        <f t="array" ref="AI1184">IF(A1184="","",INDEX(근로조건!$A$5:$AF$1048576,MATCH(A1184,근로조건!$A$5:$A$1048576,0)+0,17))</f>
        <v/>
      </c>
      <c r="AJ1184" s="253"/>
      <c r="AK1184" s="253"/>
      <c r="AL1184" s="253" t="str" cm="1">
        <f t="array" ref="AL1184">IF(A1184="","",INDEX(근로조건!$A$5:$AF$1048576,MATCH(A1184,근로조건!$A$5:$A$1048576,0)+0,20))</f>
        <v/>
      </c>
      <c r="AM1184" s="253"/>
      <c r="AN1184" s="253"/>
      <c r="AO1184" s="253"/>
      <c r="AP1184" s="260"/>
      <c r="AQ1184" s="123"/>
      <c r="AR1184" s="166"/>
      <c r="AS1184" s="267"/>
      <c r="AT1184" s="266"/>
      <c r="AU1184" s="266"/>
      <c r="AV1184" s="266"/>
    </row>
    <row r="1185" spans="1:48" x14ac:dyDescent="0.3">
      <c r="A1185" s="52"/>
      <c r="B1185" s="54"/>
      <c r="C1185" s="53"/>
      <c r="D1185" s="53"/>
      <c r="E1185" s="53"/>
      <c r="F1185" s="57"/>
      <c r="G1185" s="57"/>
      <c r="H1185" s="52"/>
      <c r="I1185" s="53"/>
      <c r="J1185" s="53"/>
      <c r="K1185" s="95"/>
      <c r="L1185" s="52"/>
      <c r="M1185" s="52"/>
      <c r="N1185" s="54"/>
      <c r="O1185" s="254" t="str" cm="1">
        <f t="array" ref="O1185">IF(A1185="","",INDEX(근로조건!$A$5:$Y$1048576,MATCH(A1185,근로조건!$A$5:$A$1048576,0)+0,15))</f>
        <v/>
      </c>
      <c r="P1185" s="255" t="str" cm="1">
        <f t="array" ref="P1185">IF(A1185="","",INDEX(근로조건!$A$5:$Y$1048576,MATCH(A1185,근로조건!$A$5:$A$1048576,0)+0,16))</f>
        <v/>
      </c>
      <c r="Q1185" s="256" t="str" cm="1">
        <f t="array" ref="Q1185">IF(A1185="","",INDEX(근로조건!$A$5:$ZZ$1048576,MATCH(A1185,근로조건!$A$5:$A$1048576,0)+0,21))</f>
        <v/>
      </c>
      <c r="R1185" s="61"/>
      <c r="S1185" s="61"/>
      <c r="T1185" s="61"/>
      <c r="U1185" s="61"/>
      <c r="V1185" s="61"/>
      <c r="W1185" s="61"/>
      <c r="X1185" s="61"/>
      <c r="Y1185" s="61"/>
      <c r="Z1185" s="260" t="str">
        <f t="shared" si="57"/>
        <v/>
      </c>
      <c r="AA1185" s="260" t="str">
        <f t="shared" si="58"/>
        <v/>
      </c>
      <c r="AB1185" s="260" t="str" cm="1">
        <f t="array" ref="AB1185">IFERROR(IF(A1185="","",INDEX(근로조건!$A$5:$Z$1048576,MATCH(A1185,근로조건!$A$5:$A$1048576,0)+0,17)-INDEX(근로조건!$A$5:$Z$1048576,MATCH(A1185,근로조건!$A$5:$A$1048576,0)+0,11))*B1185,"")</f>
        <v/>
      </c>
      <c r="AC1185" s="260" t="str">
        <f t="shared" si="59"/>
        <v/>
      </c>
      <c r="AD1185" s="260" t="str" cm="1">
        <f t="array" ref="AD1185">IFERROR(IF(A1185="","",INDEX(근로조건!$A$5:$L$1048576,MATCH(A1185,근로조건!$A$5:$A$1048576,0)+0,12))*B1185,"")</f>
        <v/>
      </c>
      <c r="AE1185" s="261" t="str" cm="1">
        <f t="array" ref="AE1185">IF(A1185="","",INDEX(근로조건!$A$5:$AF$1048576,MATCH(A1185,근로조건!$A$5:$A$1048576,0)+0,13))</f>
        <v/>
      </c>
      <c r="AF1185" s="262" t="str" cm="1">
        <f t="array" ref="AF1185">IF(A1185="","",INDEX(근로조건!$A$5:$AF$1048576,MATCH(A1185,근로조건!$A$5:$A$1048576,0)+0,14))</f>
        <v/>
      </c>
      <c r="AG1185" s="261" t="str" cm="1">
        <f t="array" ref="AG1185">IF(A1185="","",INDEX(근로조건!$A$5:$AF$1048576,MATCH(A1185,근로조건!$A$5:$A$1048576,0)+0,11))</f>
        <v/>
      </c>
      <c r="AH1185" s="261" t="str" cm="1">
        <f t="array" ref="AH1185">IF(A1185="","",INDEX(근로조건!$A$5:$AF$1048576,MATCH(A1185,근로조건!$A$5:$A$1048576,0)+0,19))</f>
        <v/>
      </c>
      <c r="AI1185" s="262" t="str" cm="1">
        <f t="array" ref="AI1185">IF(A1185="","",INDEX(근로조건!$A$5:$AF$1048576,MATCH(A1185,근로조건!$A$5:$A$1048576,0)+0,17))</f>
        <v/>
      </c>
      <c r="AJ1185" s="253"/>
      <c r="AK1185" s="253"/>
      <c r="AL1185" s="253" t="str" cm="1">
        <f t="array" ref="AL1185">IF(A1185="","",INDEX(근로조건!$A$5:$AF$1048576,MATCH(A1185,근로조건!$A$5:$A$1048576,0)+0,20))</f>
        <v/>
      </c>
      <c r="AM1185" s="253"/>
      <c r="AN1185" s="253"/>
      <c r="AO1185" s="253"/>
      <c r="AP1185" s="260"/>
      <c r="AQ1185" s="123"/>
      <c r="AR1185" s="166"/>
      <c r="AS1185" s="267"/>
      <c r="AT1185" s="266"/>
      <c r="AU1185" s="266"/>
      <c r="AV1185" s="266"/>
    </row>
    <row r="1186" spans="1:48" x14ac:dyDescent="0.3">
      <c r="A1186" s="52"/>
      <c r="B1186" s="54"/>
      <c r="C1186" s="53"/>
      <c r="D1186" s="53"/>
      <c r="E1186" s="53"/>
      <c r="F1186" s="57"/>
      <c r="G1186" s="57"/>
      <c r="H1186" s="52"/>
      <c r="I1186" s="53"/>
      <c r="J1186" s="53"/>
      <c r="K1186" s="95"/>
      <c r="L1186" s="52"/>
      <c r="M1186" s="52"/>
      <c r="N1186" s="54"/>
      <c r="O1186" s="254" t="str" cm="1">
        <f t="array" ref="O1186">IF(A1186="","",INDEX(근로조건!$A$5:$Y$1048576,MATCH(A1186,근로조건!$A$5:$A$1048576,0)+0,15))</f>
        <v/>
      </c>
      <c r="P1186" s="255" t="str" cm="1">
        <f t="array" ref="P1186">IF(A1186="","",INDEX(근로조건!$A$5:$Y$1048576,MATCH(A1186,근로조건!$A$5:$A$1048576,0)+0,16))</f>
        <v/>
      </c>
      <c r="Q1186" s="256" t="str" cm="1">
        <f t="array" ref="Q1186">IF(A1186="","",INDEX(근로조건!$A$5:$ZZ$1048576,MATCH(A1186,근로조건!$A$5:$A$1048576,0)+0,21))</f>
        <v/>
      </c>
      <c r="R1186" s="61"/>
      <c r="S1186" s="61"/>
      <c r="T1186" s="61"/>
      <c r="U1186" s="61"/>
      <c r="V1186" s="61"/>
      <c r="W1186" s="61"/>
      <c r="X1186" s="61"/>
      <c r="Y1186" s="61"/>
      <c r="Z1186" s="260" t="str">
        <f t="shared" si="57"/>
        <v/>
      </c>
      <c r="AA1186" s="260" t="str">
        <f t="shared" si="58"/>
        <v/>
      </c>
      <c r="AB1186" s="260" t="str" cm="1">
        <f t="array" ref="AB1186">IFERROR(IF(A1186="","",INDEX(근로조건!$A$5:$Z$1048576,MATCH(A1186,근로조건!$A$5:$A$1048576,0)+0,17)-INDEX(근로조건!$A$5:$Z$1048576,MATCH(A1186,근로조건!$A$5:$A$1048576,0)+0,11))*B1186,"")</f>
        <v/>
      </c>
      <c r="AC1186" s="260" t="str">
        <f t="shared" si="59"/>
        <v/>
      </c>
      <c r="AD1186" s="260" t="str" cm="1">
        <f t="array" ref="AD1186">IFERROR(IF(A1186="","",INDEX(근로조건!$A$5:$L$1048576,MATCH(A1186,근로조건!$A$5:$A$1048576,0)+0,12))*B1186,"")</f>
        <v/>
      </c>
      <c r="AE1186" s="261" t="str" cm="1">
        <f t="array" ref="AE1186">IF(A1186="","",INDEX(근로조건!$A$5:$AF$1048576,MATCH(A1186,근로조건!$A$5:$A$1048576,0)+0,13))</f>
        <v/>
      </c>
      <c r="AF1186" s="262" t="str" cm="1">
        <f t="array" ref="AF1186">IF(A1186="","",INDEX(근로조건!$A$5:$AF$1048576,MATCH(A1186,근로조건!$A$5:$A$1048576,0)+0,14))</f>
        <v/>
      </c>
      <c r="AG1186" s="261" t="str" cm="1">
        <f t="array" ref="AG1186">IF(A1186="","",INDEX(근로조건!$A$5:$AF$1048576,MATCH(A1186,근로조건!$A$5:$A$1048576,0)+0,11))</f>
        <v/>
      </c>
      <c r="AH1186" s="261" t="str" cm="1">
        <f t="array" ref="AH1186">IF(A1186="","",INDEX(근로조건!$A$5:$AF$1048576,MATCH(A1186,근로조건!$A$5:$A$1048576,0)+0,19))</f>
        <v/>
      </c>
      <c r="AI1186" s="262" t="str" cm="1">
        <f t="array" ref="AI1186">IF(A1186="","",INDEX(근로조건!$A$5:$AF$1048576,MATCH(A1186,근로조건!$A$5:$A$1048576,0)+0,17))</f>
        <v/>
      </c>
      <c r="AJ1186" s="253"/>
      <c r="AK1186" s="253"/>
      <c r="AL1186" s="253" t="str" cm="1">
        <f t="array" ref="AL1186">IF(A1186="","",INDEX(근로조건!$A$5:$AF$1048576,MATCH(A1186,근로조건!$A$5:$A$1048576,0)+0,20))</f>
        <v/>
      </c>
      <c r="AM1186" s="253"/>
      <c r="AN1186" s="253"/>
      <c r="AO1186" s="253"/>
      <c r="AP1186" s="260"/>
      <c r="AQ1186" s="123"/>
      <c r="AR1186" s="166"/>
      <c r="AS1186" s="267"/>
      <c r="AT1186" s="266"/>
      <c r="AU1186" s="266"/>
      <c r="AV1186" s="266"/>
    </row>
    <row r="1187" spans="1:48" x14ac:dyDescent="0.3">
      <c r="A1187" s="52"/>
      <c r="B1187" s="54"/>
      <c r="C1187" s="53"/>
      <c r="D1187" s="53"/>
      <c r="E1187" s="53"/>
      <c r="F1187" s="57"/>
      <c r="G1187" s="57"/>
      <c r="H1187" s="52"/>
      <c r="I1187" s="53"/>
      <c r="J1187" s="53"/>
      <c r="K1187" s="95"/>
      <c r="L1187" s="52"/>
      <c r="M1187" s="52"/>
      <c r="N1187" s="54"/>
      <c r="O1187" s="254" t="str" cm="1">
        <f t="array" ref="O1187">IF(A1187="","",INDEX(근로조건!$A$5:$Y$1048576,MATCH(A1187,근로조건!$A$5:$A$1048576,0)+0,15))</f>
        <v/>
      </c>
      <c r="P1187" s="255" t="str" cm="1">
        <f t="array" ref="P1187">IF(A1187="","",INDEX(근로조건!$A$5:$Y$1048576,MATCH(A1187,근로조건!$A$5:$A$1048576,0)+0,16))</f>
        <v/>
      </c>
      <c r="Q1187" s="256" t="str" cm="1">
        <f t="array" ref="Q1187">IF(A1187="","",INDEX(근로조건!$A$5:$ZZ$1048576,MATCH(A1187,근로조건!$A$5:$A$1048576,0)+0,21))</f>
        <v/>
      </c>
      <c r="R1187" s="61"/>
      <c r="S1187" s="61"/>
      <c r="T1187" s="61"/>
      <c r="U1187" s="61"/>
      <c r="V1187" s="61"/>
      <c r="W1187" s="61"/>
      <c r="X1187" s="61"/>
      <c r="Y1187" s="61"/>
      <c r="Z1187" s="260" t="str">
        <f t="shared" si="57"/>
        <v/>
      </c>
      <c r="AA1187" s="260" t="str">
        <f t="shared" si="58"/>
        <v/>
      </c>
      <c r="AB1187" s="260" t="str" cm="1">
        <f t="array" ref="AB1187">IFERROR(IF(A1187="","",INDEX(근로조건!$A$5:$Z$1048576,MATCH(A1187,근로조건!$A$5:$A$1048576,0)+0,17)-INDEX(근로조건!$A$5:$Z$1048576,MATCH(A1187,근로조건!$A$5:$A$1048576,0)+0,11))*B1187,"")</f>
        <v/>
      </c>
      <c r="AC1187" s="260" t="str">
        <f t="shared" si="59"/>
        <v/>
      </c>
      <c r="AD1187" s="260" t="str" cm="1">
        <f t="array" ref="AD1187">IFERROR(IF(A1187="","",INDEX(근로조건!$A$5:$L$1048576,MATCH(A1187,근로조건!$A$5:$A$1048576,0)+0,12))*B1187,"")</f>
        <v/>
      </c>
      <c r="AE1187" s="261" t="str" cm="1">
        <f t="array" ref="AE1187">IF(A1187="","",INDEX(근로조건!$A$5:$AF$1048576,MATCH(A1187,근로조건!$A$5:$A$1048576,0)+0,13))</f>
        <v/>
      </c>
      <c r="AF1187" s="262" t="str" cm="1">
        <f t="array" ref="AF1187">IF(A1187="","",INDEX(근로조건!$A$5:$AF$1048576,MATCH(A1187,근로조건!$A$5:$A$1048576,0)+0,14))</f>
        <v/>
      </c>
      <c r="AG1187" s="261" t="str" cm="1">
        <f t="array" ref="AG1187">IF(A1187="","",INDEX(근로조건!$A$5:$AF$1048576,MATCH(A1187,근로조건!$A$5:$A$1048576,0)+0,11))</f>
        <v/>
      </c>
      <c r="AH1187" s="261" t="str" cm="1">
        <f t="array" ref="AH1187">IF(A1187="","",INDEX(근로조건!$A$5:$AF$1048576,MATCH(A1187,근로조건!$A$5:$A$1048576,0)+0,19))</f>
        <v/>
      </c>
      <c r="AI1187" s="262" t="str" cm="1">
        <f t="array" ref="AI1187">IF(A1187="","",INDEX(근로조건!$A$5:$AF$1048576,MATCH(A1187,근로조건!$A$5:$A$1048576,0)+0,17))</f>
        <v/>
      </c>
      <c r="AJ1187" s="253"/>
      <c r="AK1187" s="253"/>
      <c r="AL1187" s="253" t="str" cm="1">
        <f t="array" ref="AL1187">IF(A1187="","",INDEX(근로조건!$A$5:$AF$1048576,MATCH(A1187,근로조건!$A$5:$A$1048576,0)+0,20))</f>
        <v/>
      </c>
      <c r="AM1187" s="253"/>
      <c r="AN1187" s="253"/>
      <c r="AO1187" s="253"/>
      <c r="AP1187" s="260"/>
      <c r="AQ1187" s="123"/>
      <c r="AR1187" s="166"/>
      <c r="AS1187" s="267"/>
      <c r="AT1187" s="266"/>
      <c r="AU1187" s="266"/>
      <c r="AV1187" s="266"/>
    </row>
    <row r="1188" spans="1:48" x14ac:dyDescent="0.3">
      <c r="A1188" s="52"/>
      <c r="B1188" s="54"/>
      <c r="C1188" s="53"/>
      <c r="D1188" s="53"/>
      <c r="E1188" s="53"/>
      <c r="F1188" s="57"/>
      <c r="G1188" s="57"/>
      <c r="H1188" s="52"/>
      <c r="I1188" s="53"/>
      <c r="J1188" s="53"/>
      <c r="K1188" s="95"/>
      <c r="L1188" s="52"/>
      <c r="M1188" s="52"/>
      <c r="N1188" s="54"/>
      <c r="O1188" s="254" t="str" cm="1">
        <f t="array" ref="O1188">IF(A1188="","",INDEX(근로조건!$A$5:$Y$1048576,MATCH(A1188,근로조건!$A$5:$A$1048576,0)+0,15))</f>
        <v/>
      </c>
      <c r="P1188" s="255" t="str" cm="1">
        <f t="array" ref="P1188">IF(A1188="","",INDEX(근로조건!$A$5:$Y$1048576,MATCH(A1188,근로조건!$A$5:$A$1048576,0)+0,16))</f>
        <v/>
      </c>
      <c r="Q1188" s="256" t="str" cm="1">
        <f t="array" ref="Q1188">IF(A1188="","",INDEX(근로조건!$A$5:$ZZ$1048576,MATCH(A1188,근로조건!$A$5:$A$1048576,0)+0,21))</f>
        <v/>
      </c>
      <c r="R1188" s="61"/>
      <c r="S1188" s="61"/>
      <c r="T1188" s="61"/>
      <c r="U1188" s="61"/>
      <c r="V1188" s="61"/>
      <c r="W1188" s="61"/>
      <c r="X1188" s="61"/>
      <c r="Y1188" s="61"/>
      <c r="Z1188" s="260" t="str">
        <f t="shared" si="57"/>
        <v/>
      </c>
      <c r="AA1188" s="260" t="str">
        <f t="shared" si="58"/>
        <v/>
      </c>
      <c r="AB1188" s="260" t="str" cm="1">
        <f t="array" ref="AB1188">IFERROR(IF(A1188="","",INDEX(근로조건!$A$5:$Z$1048576,MATCH(A1188,근로조건!$A$5:$A$1048576,0)+0,17)-INDEX(근로조건!$A$5:$Z$1048576,MATCH(A1188,근로조건!$A$5:$A$1048576,0)+0,11))*B1188,"")</f>
        <v/>
      </c>
      <c r="AC1188" s="260" t="str">
        <f t="shared" si="59"/>
        <v/>
      </c>
      <c r="AD1188" s="260" t="str" cm="1">
        <f t="array" ref="AD1188">IFERROR(IF(A1188="","",INDEX(근로조건!$A$5:$L$1048576,MATCH(A1188,근로조건!$A$5:$A$1048576,0)+0,12))*B1188,"")</f>
        <v/>
      </c>
      <c r="AE1188" s="261" t="str" cm="1">
        <f t="array" ref="AE1188">IF(A1188="","",INDEX(근로조건!$A$5:$AF$1048576,MATCH(A1188,근로조건!$A$5:$A$1048576,0)+0,13))</f>
        <v/>
      </c>
      <c r="AF1188" s="262" t="str" cm="1">
        <f t="array" ref="AF1188">IF(A1188="","",INDEX(근로조건!$A$5:$AF$1048576,MATCH(A1188,근로조건!$A$5:$A$1048576,0)+0,14))</f>
        <v/>
      </c>
      <c r="AG1188" s="261" t="str" cm="1">
        <f t="array" ref="AG1188">IF(A1188="","",INDEX(근로조건!$A$5:$AF$1048576,MATCH(A1188,근로조건!$A$5:$A$1048576,0)+0,11))</f>
        <v/>
      </c>
      <c r="AH1188" s="261" t="str" cm="1">
        <f t="array" ref="AH1188">IF(A1188="","",INDEX(근로조건!$A$5:$AF$1048576,MATCH(A1188,근로조건!$A$5:$A$1048576,0)+0,19))</f>
        <v/>
      </c>
      <c r="AI1188" s="262" t="str" cm="1">
        <f t="array" ref="AI1188">IF(A1188="","",INDEX(근로조건!$A$5:$AF$1048576,MATCH(A1188,근로조건!$A$5:$A$1048576,0)+0,17))</f>
        <v/>
      </c>
      <c r="AJ1188" s="253"/>
      <c r="AK1188" s="253"/>
      <c r="AL1188" s="253" t="str" cm="1">
        <f t="array" ref="AL1188">IF(A1188="","",INDEX(근로조건!$A$5:$AF$1048576,MATCH(A1188,근로조건!$A$5:$A$1048576,0)+0,20))</f>
        <v/>
      </c>
      <c r="AM1188" s="253"/>
      <c r="AN1188" s="253"/>
      <c r="AO1188" s="253"/>
      <c r="AP1188" s="260"/>
      <c r="AQ1188" s="123"/>
      <c r="AR1188" s="166"/>
      <c r="AS1188" s="267"/>
      <c r="AT1188" s="266"/>
      <c r="AU1188" s="266"/>
      <c r="AV1188" s="266"/>
    </row>
    <row r="1189" spans="1:48" x14ac:dyDescent="0.3">
      <c r="A1189" s="52"/>
      <c r="B1189" s="54"/>
      <c r="C1189" s="53"/>
      <c r="D1189" s="53"/>
      <c r="E1189" s="53"/>
      <c r="F1189" s="57"/>
      <c r="G1189" s="57"/>
      <c r="H1189" s="52"/>
      <c r="I1189" s="53"/>
      <c r="J1189" s="53"/>
      <c r="K1189" s="95"/>
      <c r="L1189" s="52"/>
      <c r="M1189" s="52"/>
      <c r="N1189" s="54"/>
      <c r="O1189" s="254" t="str" cm="1">
        <f t="array" ref="O1189">IF(A1189="","",INDEX(근로조건!$A$5:$Y$1048576,MATCH(A1189,근로조건!$A$5:$A$1048576,0)+0,15))</f>
        <v/>
      </c>
      <c r="P1189" s="255" t="str" cm="1">
        <f t="array" ref="P1189">IF(A1189="","",INDEX(근로조건!$A$5:$Y$1048576,MATCH(A1189,근로조건!$A$5:$A$1048576,0)+0,16))</f>
        <v/>
      </c>
      <c r="Q1189" s="256" t="str" cm="1">
        <f t="array" ref="Q1189">IF(A1189="","",INDEX(근로조건!$A$5:$ZZ$1048576,MATCH(A1189,근로조건!$A$5:$A$1048576,0)+0,21))</f>
        <v/>
      </c>
      <c r="R1189" s="61"/>
      <c r="S1189" s="61"/>
      <c r="T1189" s="61"/>
      <c r="U1189" s="61"/>
      <c r="V1189" s="61"/>
      <c r="W1189" s="61"/>
      <c r="X1189" s="61"/>
      <c r="Y1189" s="61"/>
      <c r="Z1189" s="260" t="str">
        <f t="shared" si="57"/>
        <v/>
      </c>
      <c r="AA1189" s="260" t="str">
        <f t="shared" si="58"/>
        <v/>
      </c>
      <c r="AB1189" s="260" t="str" cm="1">
        <f t="array" ref="AB1189">IFERROR(IF(A1189="","",INDEX(근로조건!$A$5:$Z$1048576,MATCH(A1189,근로조건!$A$5:$A$1048576,0)+0,17)-INDEX(근로조건!$A$5:$Z$1048576,MATCH(A1189,근로조건!$A$5:$A$1048576,0)+0,11))*B1189,"")</f>
        <v/>
      </c>
      <c r="AC1189" s="260" t="str">
        <f t="shared" si="59"/>
        <v/>
      </c>
      <c r="AD1189" s="260" t="str" cm="1">
        <f t="array" ref="AD1189">IFERROR(IF(A1189="","",INDEX(근로조건!$A$5:$L$1048576,MATCH(A1189,근로조건!$A$5:$A$1048576,0)+0,12))*B1189,"")</f>
        <v/>
      </c>
      <c r="AE1189" s="261" t="str" cm="1">
        <f t="array" ref="AE1189">IF(A1189="","",INDEX(근로조건!$A$5:$AF$1048576,MATCH(A1189,근로조건!$A$5:$A$1048576,0)+0,13))</f>
        <v/>
      </c>
      <c r="AF1189" s="262" t="str" cm="1">
        <f t="array" ref="AF1189">IF(A1189="","",INDEX(근로조건!$A$5:$AF$1048576,MATCH(A1189,근로조건!$A$5:$A$1048576,0)+0,14))</f>
        <v/>
      </c>
      <c r="AG1189" s="261" t="str" cm="1">
        <f t="array" ref="AG1189">IF(A1189="","",INDEX(근로조건!$A$5:$AF$1048576,MATCH(A1189,근로조건!$A$5:$A$1048576,0)+0,11))</f>
        <v/>
      </c>
      <c r="AH1189" s="261" t="str" cm="1">
        <f t="array" ref="AH1189">IF(A1189="","",INDEX(근로조건!$A$5:$AF$1048576,MATCH(A1189,근로조건!$A$5:$A$1048576,0)+0,19))</f>
        <v/>
      </c>
      <c r="AI1189" s="262" t="str" cm="1">
        <f t="array" ref="AI1189">IF(A1189="","",INDEX(근로조건!$A$5:$AF$1048576,MATCH(A1189,근로조건!$A$5:$A$1048576,0)+0,17))</f>
        <v/>
      </c>
      <c r="AJ1189" s="253"/>
      <c r="AK1189" s="253"/>
      <c r="AL1189" s="253" t="str" cm="1">
        <f t="array" ref="AL1189">IF(A1189="","",INDEX(근로조건!$A$5:$AF$1048576,MATCH(A1189,근로조건!$A$5:$A$1048576,0)+0,20))</f>
        <v/>
      </c>
      <c r="AM1189" s="253"/>
      <c r="AN1189" s="253"/>
      <c r="AO1189" s="253"/>
      <c r="AP1189" s="260"/>
      <c r="AQ1189" s="123"/>
      <c r="AR1189" s="166"/>
      <c r="AS1189" s="267"/>
      <c r="AT1189" s="266"/>
      <c r="AU1189" s="266"/>
      <c r="AV1189" s="266"/>
    </row>
    <row r="1190" spans="1:48" x14ac:dyDescent="0.3">
      <c r="A1190" s="52"/>
      <c r="B1190" s="54"/>
      <c r="C1190" s="53"/>
      <c r="D1190" s="53"/>
      <c r="E1190" s="53"/>
      <c r="F1190" s="57"/>
      <c r="G1190" s="57"/>
      <c r="H1190" s="52"/>
      <c r="I1190" s="53"/>
      <c r="J1190" s="53"/>
      <c r="K1190" s="95"/>
      <c r="L1190" s="52"/>
      <c r="M1190" s="52"/>
      <c r="N1190" s="54"/>
      <c r="O1190" s="254" t="str" cm="1">
        <f t="array" ref="O1190">IF(A1190="","",INDEX(근로조건!$A$5:$Y$1048576,MATCH(A1190,근로조건!$A$5:$A$1048576,0)+0,15))</f>
        <v/>
      </c>
      <c r="P1190" s="255" t="str" cm="1">
        <f t="array" ref="P1190">IF(A1190="","",INDEX(근로조건!$A$5:$Y$1048576,MATCH(A1190,근로조건!$A$5:$A$1048576,0)+0,16))</f>
        <v/>
      </c>
      <c r="Q1190" s="256" t="str" cm="1">
        <f t="array" ref="Q1190">IF(A1190="","",INDEX(근로조건!$A$5:$ZZ$1048576,MATCH(A1190,근로조건!$A$5:$A$1048576,0)+0,21))</f>
        <v/>
      </c>
      <c r="R1190" s="61"/>
      <c r="S1190" s="61"/>
      <c r="T1190" s="61"/>
      <c r="U1190" s="61"/>
      <c r="V1190" s="61"/>
      <c r="W1190" s="61"/>
      <c r="X1190" s="61"/>
      <c r="Y1190" s="61"/>
      <c r="Z1190" s="260" t="str">
        <f t="shared" si="57"/>
        <v/>
      </c>
      <c r="AA1190" s="260" t="str">
        <f t="shared" si="58"/>
        <v/>
      </c>
      <c r="AB1190" s="260" t="str" cm="1">
        <f t="array" ref="AB1190">IFERROR(IF(A1190="","",INDEX(근로조건!$A$5:$Z$1048576,MATCH(A1190,근로조건!$A$5:$A$1048576,0)+0,17)-INDEX(근로조건!$A$5:$Z$1048576,MATCH(A1190,근로조건!$A$5:$A$1048576,0)+0,11))*B1190,"")</f>
        <v/>
      </c>
      <c r="AC1190" s="260" t="str">
        <f t="shared" si="59"/>
        <v/>
      </c>
      <c r="AD1190" s="260" t="str" cm="1">
        <f t="array" ref="AD1190">IFERROR(IF(A1190="","",INDEX(근로조건!$A$5:$L$1048576,MATCH(A1190,근로조건!$A$5:$A$1048576,0)+0,12))*B1190,"")</f>
        <v/>
      </c>
      <c r="AE1190" s="261" t="str" cm="1">
        <f t="array" ref="AE1190">IF(A1190="","",INDEX(근로조건!$A$5:$AF$1048576,MATCH(A1190,근로조건!$A$5:$A$1048576,0)+0,13))</f>
        <v/>
      </c>
      <c r="AF1190" s="262" t="str" cm="1">
        <f t="array" ref="AF1190">IF(A1190="","",INDEX(근로조건!$A$5:$AF$1048576,MATCH(A1190,근로조건!$A$5:$A$1048576,0)+0,14))</f>
        <v/>
      </c>
      <c r="AG1190" s="261" t="str" cm="1">
        <f t="array" ref="AG1190">IF(A1190="","",INDEX(근로조건!$A$5:$AF$1048576,MATCH(A1190,근로조건!$A$5:$A$1048576,0)+0,11))</f>
        <v/>
      </c>
      <c r="AH1190" s="261" t="str" cm="1">
        <f t="array" ref="AH1190">IF(A1190="","",INDEX(근로조건!$A$5:$AF$1048576,MATCH(A1190,근로조건!$A$5:$A$1048576,0)+0,19))</f>
        <v/>
      </c>
      <c r="AI1190" s="262" t="str" cm="1">
        <f t="array" ref="AI1190">IF(A1190="","",INDEX(근로조건!$A$5:$AF$1048576,MATCH(A1190,근로조건!$A$5:$A$1048576,0)+0,17))</f>
        <v/>
      </c>
      <c r="AJ1190" s="253"/>
      <c r="AK1190" s="253"/>
      <c r="AL1190" s="253" t="str" cm="1">
        <f t="array" ref="AL1190">IF(A1190="","",INDEX(근로조건!$A$5:$AF$1048576,MATCH(A1190,근로조건!$A$5:$A$1048576,0)+0,20))</f>
        <v/>
      </c>
      <c r="AM1190" s="253"/>
      <c r="AN1190" s="253"/>
      <c r="AO1190" s="253"/>
      <c r="AP1190" s="260"/>
      <c r="AQ1190" s="123"/>
      <c r="AR1190" s="166"/>
      <c r="AS1190" s="267"/>
      <c r="AT1190" s="266"/>
      <c r="AU1190" s="266"/>
      <c r="AV1190" s="266"/>
    </row>
    <row r="1191" spans="1:48" x14ac:dyDescent="0.3">
      <c r="A1191" s="52"/>
      <c r="B1191" s="54"/>
      <c r="C1191" s="53"/>
      <c r="D1191" s="53"/>
      <c r="E1191" s="53"/>
      <c r="F1191" s="57"/>
      <c r="G1191" s="57"/>
      <c r="H1191" s="52"/>
      <c r="I1191" s="53"/>
      <c r="J1191" s="53"/>
      <c r="K1191" s="95"/>
      <c r="L1191" s="52"/>
      <c r="M1191" s="52"/>
      <c r="N1191" s="54"/>
      <c r="O1191" s="254" t="str" cm="1">
        <f t="array" ref="O1191">IF(A1191="","",INDEX(근로조건!$A$5:$Y$1048576,MATCH(A1191,근로조건!$A$5:$A$1048576,0)+0,15))</f>
        <v/>
      </c>
      <c r="P1191" s="255" t="str" cm="1">
        <f t="array" ref="P1191">IF(A1191="","",INDEX(근로조건!$A$5:$Y$1048576,MATCH(A1191,근로조건!$A$5:$A$1048576,0)+0,16))</f>
        <v/>
      </c>
      <c r="Q1191" s="256" t="str" cm="1">
        <f t="array" ref="Q1191">IF(A1191="","",INDEX(근로조건!$A$5:$ZZ$1048576,MATCH(A1191,근로조건!$A$5:$A$1048576,0)+0,21))</f>
        <v/>
      </c>
      <c r="R1191" s="61"/>
      <c r="S1191" s="61"/>
      <c r="T1191" s="61"/>
      <c r="U1191" s="61"/>
      <c r="V1191" s="61"/>
      <c r="W1191" s="61"/>
      <c r="X1191" s="61"/>
      <c r="Y1191" s="61"/>
      <c r="Z1191" s="260" t="str">
        <f t="shared" si="57"/>
        <v/>
      </c>
      <c r="AA1191" s="260" t="str">
        <f t="shared" si="58"/>
        <v/>
      </c>
      <c r="AB1191" s="260" t="str" cm="1">
        <f t="array" ref="AB1191">IFERROR(IF(A1191="","",INDEX(근로조건!$A$5:$Z$1048576,MATCH(A1191,근로조건!$A$5:$A$1048576,0)+0,17)-INDEX(근로조건!$A$5:$Z$1048576,MATCH(A1191,근로조건!$A$5:$A$1048576,0)+0,11))*B1191,"")</f>
        <v/>
      </c>
      <c r="AC1191" s="260" t="str">
        <f t="shared" si="59"/>
        <v/>
      </c>
      <c r="AD1191" s="260" t="str" cm="1">
        <f t="array" ref="AD1191">IFERROR(IF(A1191="","",INDEX(근로조건!$A$5:$L$1048576,MATCH(A1191,근로조건!$A$5:$A$1048576,0)+0,12))*B1191,"")</f>
        <v/>
      </c>
      <c r="AE1191" s="261" t="str" cm="1">
        <f t="array" ref="AE1191">IF(A1191="","",INDEX(근로조건!$A$5:$AF$1048576,MATCH(A1191,근로조건!$A$5:$A$1048576,0)+0,13))</f>
        <v/>
      </c>
      <c r="AF1191" s="262" t="str" cm="1">
        <f t="array" ref="AF1191">IF(A1191="","",INDEX(근로조건!$A$5:$AF$1048576,MATCH(A1191,근로조건!$A$5:$A$1048576,0)+0,14))</f>
        <v/>
      </c>
      <c r="AG1191" s="261" t="str" cm="1">
        <f t="array" ref="AG1191">IF(A1191="","",INDEX(근로조건!$A$5:$AF$1048576,MATCH(A1191,근로조건!$A$5:$A$1048576,0)+0,11))</f>
        <v/>
      </c>
      <c r="AH1191" s="261" t="str" cm="1">
        <f t="array" ref="AH1191">IF(A1191="","",INDEX(근로조건!$A$5:$AF$1048576,MATCH(A1191,근로조건!$A$5:$A$1048576,0)+0,19))</f>
        <v/>
      </c>
      <c r="AI1191" s="262" t="str" cm="1">
        <f t="array" ref="AI1191">IF(A1191="","",INDEX(근로조건!$A$5:$AF$1048576,MATCH(A1191,근로조건!$A$5:$A$1048576,0)+0,17))</f>
        <v/>
      </c>
      <c r="AJ1191" s="253"/>
      <c r="AK1191" s="253"/>
      <c r="AL1191" s="253" t="str" cm="1">
        <f t="array" ref="AL1191">IF(A1191="","",INDEX(근로조건!$A$5:$AF$1048576,MATCH(A1191,근로조건!$A$5:$A$1048576,0)+0,20))</f>
        <v/>
      </c>
      <c r="AM1191" s="253"/>
      <c r="AN1191" s="253"/>
      <c r="AO1191" s="253"/>
      <c r="AP1191" s="260"/>
      <c r="AQ1191" s="123"/>
      <c r="AR1191" s="166"/>
      <c r="AS1191" s="267"/>
      <c r="AT1191" s="266"/>
      <c r="AU1191" s="266"/>
      <c r="AV1191" s="266"/>
    </row>
    <row r="1192" spans="1:48" x14ac:dyDescent="0.3">
      <c r="A1192" s="52"/>
      <c r="B1192" s="54"/>
      <c r="C1192" s="53"/>
      <c r="D1192" s="53"/>
      <c r="E1192" s="53"/>
      <c r="F1192" s="57"/>
      <c r="G1192" s="57"/>
      <c r="H1192" s="52"/>
      <c r="I1192" s="53"/>
      <c r="J1192" s="53"/>
      <c r="K1192" s="95"/>
      <c r="L1192" s="52"/>
      <c r="M1192" s="52"/>
      <c r="N1192" s="54"/>
      <c r="O1192" s="254" t="str" cm="1">
        <f t="array" ref="O1192">IF(A1192="","",INDEX(근로조건!$A$5:$Y$1048576,MATCH(A1192,근로조건!$A$5:$A$1048576,0)+0,15))</f>
        <v/>
      </c>
      <c r="P1192" s="255" t="str" cm="1">
        <f t="array" ref="P1192">IF(A1192="","",INDEX(근로조건!$A$5:$Y$1048576,MATCH(A1192,근로조건!$A$5:$A$1048576,0)+0,16))</f>
        <v/>
      </c>
      <c r="Q1192" s="256" t="str" cm="1">
        <f t="array" ref="Q1192">IF(A1192="","",INDEX(근로조건!$A$5:$ZZ$1048576,MATCH(A1192,근로조건!$A$5:$A$1048576,0)+0,21))</f>
        <v/>
      </c>
      <c r="R1192" s="61"/>
      <c r="S1192" s="61"/>
      <c r="T1192" s="61"/>
      <c r="U1192" s="61"/>
      <c r="V1192" s="61"/>
      <c r="W1192" s="61"/>
      <c r="X1192" s="61"/>
      <c r="Y1192" s="61"/>
      <c r="Z1192" s="260" t="str">
        <f t="shared" si="57"/>
        <v/>
      </c>
      <c r="AA1192" s="260" t="str">
        <f t="shared" si="58"/>
        <v/>
      </c>
      <c r="AB1192" s="260" t="str" cm="1">
        <f t="array" ref="AB1192">IFERROR(IF(A1192="","",INDEX(근로조건!$A$5:$Z$1048576,MATCH(A1192,근로조건!$A$5:$A$1048576,0)+0,17)-INDEX(근로조건!$A$5:$Z$1048576,MATCH(A1192,근로조건!$A$5:$A$1048576,0)+0,11))*B1192,"")</f>
        <v/>
      </c>
      <c r="AC1192" s="260" t="str">
        <f t="shared" si="59"/>
        <v/>
      </c>
      <c r="AD1192" s="260" t="str" cm="1">
        <f t="array" ref="AD1192">IFERROR(IF(A1192="","",INDEX(근로조건!$A$5:$L$1048576,MATCH(A1192,근로조건!$A$5:$A$1048576,0)+0,12))*B1192,"")</f>
        <v/>
      </c>
      <c r="AE1192" s="261" t="str" cm="1">
        <f t="array" ref="AE1192">IF(A1192="","",INDEX(근로조건!$A$5:$AF$1048576,MATCH(A1192,근로조건!$A$5:$A$1048576,0)+0,13))</f>
        <v/>
      </c>
      <c r="AF1192" s="262" t="str" cm="1">
        <f t="array" ref="AF1192">IF(A1192="","",INDEX(근로조건!$A$5:$AF$1048576,MATCH(A1192,근로조건!$A$5:$A$1048576,0)+0,14))</f>
        <v/>
      </c>
      <c r="AG1192" s="261" t="str" cm="1">
        <f t="array" ref="AG1192">IF(A1192="","",INDEX(근로조건!$A$5:$AF$1048576,MATCH(A1192,근로조건!$A$5:$A$1048576,0)+0,11))</f>
        <v/>
      </c>
      <c r="AH1192" s="261" t="str" cm="1">
        <f t="array" ref="AH1192">IF(A1192="","",INDEX(근로조건!$A$5:$AF$1048576,MATCH(A1192,근로조건!$A$5:$A$1048576,0)+0,19))</f>
        <v/>
      </c>
      <c r="AI1192" s="262" t="str" cm="1">
        <f t="array" ref="AI1192">IF(A1192="","",INDEX(근로조건!$A$5:$AF$1048576,MATCH(A1192,근로조건!$A$5:$A$1048576,0)+0,17))</f>
        <v/>
      </c>
      <c r="AJ1192" s="253"/>
      <c r="AK1192" s="253"/>
      <c r="AL1192" s="253" t="str" cm="1">
        <f t="array" ref="AL1192">IF(A1192="","",INDEX(근로조건!$A$5:$AF$1048576,MATCH(A1192,근로조건!$A$5:$A$1048576,0)+0,20))</f>
        <v/>
      </c>
      <c r="AM1192" s="253"/>
      <c r="AN1192" s="253"/>
      <c r="AO1192" s="253"/>
      <c r="AP1192" s="260"/>
      <c r="AQ1192" s="123"/>
      <c r="AR1192" s="166"/>
      <c r="AS1192" s="267"/>
      <c r="AT1192" s="266"/>
      <c r="AU1192" s="266"/>
      <c r="AV1192" s="266"/>
    </row>
    <row r="1193" spans="1:48" x14ac:dyDescent="0.3">
      <c r="A1193" s="52"/>
      <c r="B1193" s="54"/>
      <c r="C1193" s="53"/>
      <c r="D1193" s="53"/>
      <c r="E1193" s="53"/>
      <c r="F1193" s="57"/>
      <c r="G1193" s="57"/>
      <c r="H1193" s="52"/>
      <c r="I1193" s="53"/>
      <c r="J1193" s="53"/>
      <c r="K1193" s="95"/>
      <c r="L1193" s="52"/>
      <c r="M1193" s="52"/>
      <c r="N1193" s="54"/>
      <c r="O1193" s="254" t="str" cm="1">
        <f t="array" ref="O1193">IF(A1193="","",INDEX(근로조건!$A$5:$Y$1048576,MATCH(A1193,근로조건!$A$5:$A$1048576,0)+0,15))</f>
        <v/>
      </c>
      <c r="P1193" s="255" t="str" cm="1">
        <f t="array" ref="P1193">IF(A1193="","",INDEX(근로조건!$A$5:$Y$1048576,MATCH(A1193,근로조건!$A$5:$A$1048576,0)+0,16))</f>
        <v/>
      </c>
      <c r="Q1193" s="256" t="str" cm="1">
        <f t="array" ref="Q1193">IF(A1193="","",INDEX(근로조건!$A$5:$ZZ$1048576,MATCH(A1193,근로조건!$A$5:$A$1048576,0)+0,21))</f>
        <v/>
      </c>
      <c r="R1193" s="61"/>
      <c r="S1193" s="61"/>
      <c r="T1193" s="61"/>
      <c r="U1193" s="61"/>
      <c r="V1193" s="61"/>
      <c r="W1193" s="61"/>
      <c r="X1193" s="61"/>
      <c r="Y1193" s="61"/>
      <c r="Z1193" s="260" t="str">
        <f t="shared" si="57"/>
        <v/>
      </c>
      <c r="AA1193" s="260" t="str">
        <f t="shared" si="58"/>
        <v/>
      </c>
      <c r="AB1193" s="260" t="str" cm="1">
        <f t="array" ref="AB1193">IFERROR(IF(A1193="","",INDEX(근로조건!$A$5:$Z$1048576,MATCH(A1193,근로조건!$A$5:$A$1048576,0)+0,17)-INDEX(근로조건!$A$5:$Z$1048576,MATCH(A1193,근로조건!$A$5:$A$1048576,0)+0,11))*B1193,"")</f>
        <v/>
      </c>
      <c r="AC1193" s="260" t="str">
        <f t="shared" si="59"/>
        <v/>
      </c>
      <c r="AD1193" s="260" t="str" cm="1">
        <f t="array" ref="AD1193">IFERROR(IF(A1193="","",INDEX(근로조건!$A$5:$L$1048576,MATCH(A1193,근로조건!$A$5:$A$1048576,0)+0,12))*B1193,"")</f>
        <v/>
      </c>
      <c r="AE1193" s="261" t="str" cm="1">
        <f t="array" ref="AE1193">IF(A1193="","",INDEX(근로조건!$A$5:$AF$1048576,MATCH(A1193,근로조건!$A$5:$A$1048576,0)+0,13))</f>
        <v/>
      </c>
      <c r="AF1193" s="262" t="str" cm="1">
        <f t="array" ref="AF1193">IF(A1193="","",INDEX(근로조건!$A$5:$AF$1048576,MATCH(A1193,근로조건!$A$5:$A$1048576,0)+0,14))</f>
        <v/>
      </c>
      <c r="AG1193" s="261" t="str" cm="1">
        <f t="array" ref="AG1193">IF(A1193="","",INDEX(근로조건!$A$5:$AF$1048576,MATCH(A1193,근로조건!$A$5:$A$1048576,0)+0,11))</f>
        <v/>
      </c>
      <c r="AH1193" s="261" t="str" cm="1">
        <f t="array" ref="AH1193">IF(A1193="","",INDEX(근로조건!$A$5:$AF$1048576,MATCH(A1193,근로조건!$A$5:$A$1048576,0)+0,19))</f>
        <v/>
      </c>
      <c r="AI1193" s="262" t="str" cm="1">
        <f t="array" ref="AI1193">IF(A1193="","",INDEX(근로조건!$A$5:$AF$1048576,MATCH(A1193,근로조건!$A$5:$A$1048576,0)+0,17))</f>
        <v/>
      </c>
      <c r="AJ1193" s="253"/>
      <c r="AK1193" s="253"/>
      <c r="AL1193" s="253" t="str" cm="1">
        <f t="array" ref="AL1193">IF(A1193="","",INDEX(근로조건!$A$5:$AF$1048576,MATCH(A1193,근로조건!$A$5:$A$1048576,0)+0,20))</f>
        <v/>
      </c>
      <c r="AM1193" s="253"/>
      <c r="AN1193" s="253"/>
      <c r="AO1193" s="253"/>
      <c r="AP1193" s="260"/>
      <c r="AQ1193" s="123"/>
      <c r="AR1193" s="166"/>
      <c r="AS1193" s="267"/>
      <c r="AT1193" s="266"/>
      <c r="AU1193" s="266"/>
      <c r="AV1193" s="266"/>
    </row>
    <row r="1194" spans="1:48" x14ac:dyDescent="0.3">
      <c r="A1194" s="52"/>
      <c r="B1194" s="54"/>
      <c r="C1194" s="53"/>
      <c r="D1194" s="53"/>
      <c r="E1194" s="53"/>
      <c r="F1194" s="57"/>
      <c r="G1194" s="57"/>
      <c r="H1194" s="52"/>
      <c r="I1194" s="53"/>
      <c r="J1194" s="53"/>
      <c r="K1194" s="95"/>
      <c r="L1194" s="52"/>
      <c r="M1194" s="52"/>
      <c r="N1194" s="54"/>
      <c r="O1194" s="254" t="str" cm="1">
        <f t="array" ref="O1194">IF(A1194="","",INDEX(근로조건!$A$5:$Y$1048576,MATCH(A1194,근로조건!$A$5:$A$1048576,0)+0,15))</f>
        <v/>
      </c>
      <c r="P1194" s="255" t="str" cm="1">
        <f t="array" ref="P1194">IF(A1194="","",INDEX(근로조건!$A$5:$Y$1048576,MATCH(A1194,근로조건!$A$5:$A$1048576,0)+0,16))</f>
        <v/>
      </c>
      <c r="Q1194" s="256" t="str" cm="1">
        <f t="array" ref="Q1194">IF(A1194="","",INDEX(근로조건!$A$5:$ZZ$1048576,MATCH(A1194,근로조건!$A$5:$A$1048576,0)+0,21))</f>
        <v/>
      </c>
      <c r="R1194" s="61"/>
      <c r="S1194" s="61"/>
      <c r="T1194" s="61"/>
      <c r="U1194" s="61"/>
      <c r="V1194" s="61"/>
      <c r="W1194" s="61"/>
      <c r="X1194" s="61"/>
      <c r="Y1194" s="61"/>
      <c r="Z1194" s="260" t="str">
        <f t="shared" si="57"/>
        <v/>
      </c>
      <c r="AA1194" s="260" t="str">
        <f t="shared" si="58"/>
        <v/>
      </c>
      <c r="AB1194" s="260" t="str" cm="1">
        <f t="array" ref="AB1194">IFERROR(IF(A1194="","",INDEX(근로조건!$A$5:$Z$1048576,MATCH(A1194,근로조건!$A$5:$A$1048576,0)+0,17)-INDEX(근로조건!$A$5:$Z$1048576,MATCH(A1194,근로조건!$A$5:$A$1048576,0)+0,11))*B1194,"")</f>
        <v/>
      </c>
      <c r="AC1194" s="260" t="str">
        <f t="shared" si="59"/>
        <v/>
      </c>
      <c r="AD1194" s="260" t="str" cm="1">
        <f t="array" ref="AD1194">IFERROR(IF(A1194="","",INDEX(근로조건!$A$5:$L$1048576,MATCH(A1194,근로조건!$A$5:$A$1048576,0)+0,12))*B1194,"")</f>
        <v/>
      </c>
      <c r="AE1194" s="261" t="str" cm="1">
        <f t="array" ref="AE1194">IF(A1194="","",INDEX(근로조건!$A$5:$AF$1048576,MATCH(A1194,근로조건!$A$5:$A$1048576,0)+0,13))</f>
        <v/>
      </c>
      <c r="AF1194" s="262" t="str" cm="1">
        <f t="array" ref="AF1194">IF(A1194="","",INDEX(근로조건!$A$5:$AF$1048576,MATCH(A1194,근로조건!$A$5:$A$1048576,0)+0,14))</f>
        <v/>
      </c>
      <c r="AG1194" s="261" t="str" cm="1">
        <f t="array" ref="AG1194">IF(A1194="","",INDEX(근로조건!$A$5:$AF$1048576,MATCH(A1194,근로조건!$A$5:$A$1048576,0)+0,11))</f>
        <v/>
      </c>
      <c r="AH1194" s="261" t="str" cm="1">
        <f t="array" ref="AH1194">IF(A1194="","",INDEX(근로조건!$A$5:$AF$1048576,MATCH(A1194,근로조건!$A$5:$A$1048576,0)+0,19))</f>
        <v/>
      </c>
      <c r="AI1194" s="262" t="str" cm="1">
        <f t="array" ref="AI1194">IF(A1194="","",INDEX(근로조건!$A$5:$AF$1048576,MATCH(A1194,근로조건!$A$5:$A$1048576,0)+0,17))</f>
        <v/>
      </c>
      <c r="AJ1194" s="253"/>
      <c r="AK1194" s="253"/>
      <c r="AL1194" s="253" t="str" cm="1">
        <f t="array" ref="AL1194">IF(A1194="","",INDEX(근로조건!$A$5:$AF$1048576,MATCH(A1194,근로조건!$A$5:$A$1048576,0)+0,20))</f>
        <v/>
      </c>
      <c r="AM1194" s="253"/>
      <c r="AN1194" s="253"/>
      <c r="AO1194" s="253"/>
      <c r="AP1194" s="260"/>
      <c r="AQ1194" s="123"/>
      <c r="AR1194" s="166"/>
      <c r="AS1194" s="267"/>
      <c r="AT1194" s="266"/>
      <c r="AU1194" s="266"/>
      <c r="AV1194" s="266"/>
    </row>
    <row r="1195" spans="1:48" x14ac:dyDescent="0.3">
      <c r="A1195" s="52"/>
      <c r="B1195" s="54"/>
      <c r="C1195" s="53"/>
      <c r="D1195" s="53"/>
      <c r="E1195" s="53"/>
      <c r="F1195" s="57"/>
      <c r="G1195" s="57"/>
      <c r="H1195" s="52"/>
      <c r="I1195" s="53"/>
      <c r="J1195" s="53"/>
      <c r="K1195" s="95"/>
      <c r="L1195" s="52"/>
      <c r="M1195" s="52"/>
      <c r="N1195" s="54"/>
      <c r="O1195" s="254" t="str" cm="1">
        <f t="array" ref="O1195">IF(A1195="","",INDEX(근로조건!$A$5:$Y$1048576,MATCH(A1195,근로조건!$A$5:$A$1048576,0)+0,15))</f>
        <v/>
      </c>
      <c r="P1195" s="255" t="str" cm="1">
        <f t="array" ref="P1195">IF(A1195="","",INDEX(근로조건!$A$5:$Y$1048576,MATCH(A1195,근로조건!$A$5:$A$1048576,0)+0,16))</f>
        <v/>
      </c>
      <c r="Q1195" s="256" t="str" cm="1">
        <f t="array" ref="Q1195">IF(A1195="","",INDEX(근로조건!$A$5:$ZZ$1048576,MATCH(A1195,근로조건!$A$5:$A$1048576,0)+0,21))</f>
        <v/>
      </c>
      <c r="R1195" s="61"/>
      <c r="S1195" s="61"/>
      <c r="T1195" s="61"/>
      <c r="U1195" s="61"/>
      <c r="V1195" s="61"/>
      <c r="W1195" s="61"/>
      <c r="X1195" s="61"/>
      <c r="Y1195" s="61"/>
      <c r="Z1195" s="260" t="str">
        <f t="shared" si="57"/>
        <v/>
      </c>
      <c r="AA1195" s="260" t="str">
        <f t="shared" si="58"/>
        <v/>
      </c>
      <c r="AB1195" s="260" t="str" cm="1">
        <f t="array" ref="AB1195">IFERROR(IF(A1195="","",INDEX(근로조건!$A$5:$Z$1048576,MATCH(A1195,근로조건!$A$5:$A$1048576,0)+0,17)-INDEX(근로조건!$A$5:$Z$1048576,MATCH(A1195,근로조건!$A$5:$A$1048576,0)+0,11))*B1195,"")</f>
        <v/>
      </c>
      <c r="AC1195" s="260" t="str">
        <f t="shared" si="59"/>
        <v/>
      </c>
      <c r="AD1195" s="260" t="str" cm="1">
        <f t="array" ref="AD1195">IFERROR(IF(A1195="","",INDEX(근로조건!$A$5:$L$1048576,MATCH(A1195,근로조건!$A$5:$A$1048576,0)+0,12))*B1195,"")</f>
        <v/>
      </c>
      <c r="AE1195" s="261" t="str" cm="1">
        <f t="array" ref="AE1195">IF(A1195="","",INDEX(근로조건!$A$5:$AF$1048576,MATCH(A1195,근로조건!$A$5:$A$1048576,0)+0,13))</f>
        <v/>
      </c>
      <c r="AF1195" s="262" t="str" cm="1">
        <f t="array" ref="AF1195">IF(A1195="","",INDEX(근로조건!$A$5:$AF$1048576,MATCH(A1195,근로조건!$A$5:$A$1048576,0)+0,14))</f>
        <v/>
      </c>
      <c r="AG1195" s="261" t="str" cm="1">
        <f t="array" ref="AG1195">IF(A1195="","",INDEX(근로조건!$A$5:$AF$1048576,MATCH(A1195,근로조건!$A$5:$A$1048576,0)+0,11))</f>
        <v/>
      </c>
      <c r="AH1195" s="261" t="str" cm="1">
        <f t="array" ref="AH1195">IF(A1195="","",INDEX(근로조건!$A$5:$AF$1048576,MATCH(A1195,근로조건!$A$5:$A$1048576,0)+0,19))</f>
        <v/>
      </c>
      <c r="AI1195" s="262" t="str" cm="1">
        <f t="array" ref="AI1195">IF(A1195="","",INDEX(근로조건!$A$5:$AF$1048576,MATCH(A1195,근로조건!$A$5:$A$1048576,0)+0,17))</f>
        <v/>
      </c>
      <c r="AJ1195" s="253"/>
      <c r="AK1195" s="253"/>
      <c r="AL1195" s="253" t="str" cm="1">
        <f t="array" ref="AL1195">IF(A1195="","",INDEX(근로조건!$A$5:$AF$1048576,MATCH(A1195,근로조건!$A$5:$A$1048576,0)+0,20))</f>
        <v/>
      </c>
      <c r="AM1195" s="253"/>
      <c r="AN1195" s="253"/>
      <c r="AO1195" s="253"/>
      <c r="AP1195" s="260"/>
      <c r="AQ1195" s="123"/>
      <c r="AR1195" s="166"/>
      <c r="AS1195" s="267"/>
      <c r="AT1195" s="266"/>
      <c r="AU1195" s="266"/>
      <c r="AV1195" s="266"/>
    </row>
    <row r="1196" spans="1:48" x14ac:dyDescent="0.3">
      <c r="A1196" s="52"/>
      <c r="B1196" s="54"/>
      <c r="C1196" s="53"/>
      <c r="D1196" s="53"/>
      <c r="E1196" s="53"/>
      <c r="F1196" s="57"/>
      <c r="G1196" s="57"/>
      <c r="H1196" s="52"/>
      <c r="I1196" s="53"/>
      <c r="J1196" s="53"/>
      <c r="K1196" s="95"/>
      <c r="L1196" s="52"/>
      <c r="M1196" s="52"/>
      <c r="N1196" s="54"/>
      <c r="O1196" s="254" t="str" cm="1">
        <f t="array" ref="O1196">IF(A1196="","",INDEX(근로조건!$A$5:$Y$1048576,MATCH(A1196,근로조건!$A$5:$A$1048576,0)+0,15))</f>
        <v/>
      </c>
      <c r="P1196" s="255" t="str" cm="1">
        <f t="array" ref="P1196">IF(A1196="","",INDEX(근로조건!$A$5:$Y$1048576,MATCH(A1196,근로조건!$A$5:$A$1048576,0)+0,16))</f>
        <v/>
      </c>
      <c r="Q1196" s="256" t="str" cm="1">
        <f t="array" ref="Q1196">IF(A1196="","",INDEX(근로조건!$A$5:$ZZ$1048576,MATCH(A1196,근로조건!$A$5:$A$1048576,0)+0,21))</f>
        <v/>
      </c>
      <c r="R1196" s="61"/>
      <c r="S1196" s="61"/>
      <c r="T1196" s="61"/>
      <c r="U1196" s="61"/>
      <c r="V1196" s="61"/>
      <c r="W1196" s="61"/>
      <c r="X1196" s="61"/>
      <c r="Y1196" s="61"/>
      <c r="Z1196" s="260" t="str">
        <f t="shared" si="57"/>
        <v/>
      </c>
      <c r="AA1196" s="260" t="str">
        <f t="shared" si="58"/>
        <v/>
      </c>
      <c r="AB1196" s="260" t="str" cm="1">
        <f t="array" ref="AB1196">IFERROR(IF(A1196="","",INDEX(근로조건!$A$5:$Z$1048576,MATCH(A1196,근로조건!$A$5:$A$1048576,0)+0,17)-INDEX(근로조건!$A$5:$Z$1048576,MATCH(A1196,근로조건!$A$5:$A$1048576,0)+0,11))*B1196,"")</f>
        <v/>
      </c>
      <c r="AC1196" s="260" t="str">
        <f t="shared" si="59"/>
        <v/>
      </c>
      <c r="AD1196" s="260" t="str" cm="1">
        <f t="array" ref="AD1196">IFERROR(IF(A1196="","",INDEX(근로조건!$A$5:$L$1048576,MATCH(A1196,근로조건!$A$5:$A$1048576,0)+0,12))*B1196,"")</f>
        <v/>
      </c>
      <c r="AE1196" s="261" t="str" cm="1">
        <f t="array" ref="AE1196">IF(A1196="","",INDEX(근로조건!$A$5:$AF$1048576,MATCH(A1196,근로조건!$A$5:$A$1048576,0)+0,13))</f>
        <v/>
      </c>
      <c r="AF1196" s="262" t="str" cm="1">
        <f t="array" ref="AF1196">IF(A1196="","",INDEX(근로조건!$A$5:$AF$1048576,MATCH(A1196,근로조건!$A$5:$A$1048576,0)+0,14))</f>
        <v/>
      </c>
      <c r="AG1196" s="261" t="str" cm="1">
        <f t="array" ref="AG1196">IF(A1196="","",INDEX(근로조건!$A$5:$AF$1048576,MATCH(A1196,근로조건!$A$5:$A$1048576,0)+0,11))</f>
        <v/>
      </c>
      <c r="AH1196" s="261" t="str" cm="1">
        <f t="array" ref="AH1196">IF(A1196="","",INDEX(근로조건!$A$5:$AF$1048576,MATCH(A1196,근로조건!$A$5:$A$1048576,0)+0,19))</f>
        <v/>
      </c>
      <c r="AI1196" s="262" t="str" cm="1">
        <f t="array" ref="AI1196">IF(A1196="","",INDEX(근로조건!$A$5:$AF$1048576,MATCH(A1196,근로조건!$A$5:$A$1048576,0)+0,17))</f>
        <v/>
      </c>
      <c r="AJ1196" s="253"/>
      <c r="AK1196" s="253"/>
      <c r="AL1196" s="253" t="str" cm="1">
        <f t="array" ref="AL1196">IF(A1196="","",INDEX(근로조건!$A$5:$AF$1048576,MATCH(A1196,근로조건!$A$5:$A$1048576,0)+0,20))</f>
        <v/>
      </c>
      <c r="AM1196" s="253"/>
      <c r="AN1196" s="253"/>
      <c r="AO1196" s="253"/>
      <c r="AP1196" s="260"/>
      <c r="AQ1196" s="123"/>
      <c r="AR1196" s="166"/>
      <c r="AS1196" s="267"/>
      <c r="AT1196" s="266"/>
      <c r="AU1196" s="266"/>
      <c r="AV1196" s="266"/>
    </row>
    <row r="1197" spans="1:48" x14ac:dyDescent="0.3">
      <c r="A1197" s="52"/>
      <c r="B1197" s="54"/>
      <c r="C1197" s="53"/>
      <c r="D1197" s="53"/>
      <c r="E1197" s="53"/>
      <c r="F1197" s="57"/>
      <c r="G1197" s="57"/>
      <c r="H1197" s="52"/>
      <c r="I1197" s="53"/>
      <c r="J1197" s="53"/>
      <c r="K1197" s="95"/>
      <c r="L1197" s="52"/>
      <c r="M1197" s="52"/>
      <c r="N1197" s="54"/>
      <c r="O1197" s="254" t="str" cm="1">
        <f t="array" ref="O1197">IF(A1197="","",INDEX(근로조건!$A$5:$Y$1048576,MATCH(A1197,근로조건!$A$5:$A$1048576,0)+0,15))</f>
        <v/>
      </c>
      <c r="P1197" s="255" t="str" cm="1">
        <f t="array" ref="P1197">IF(A1197="","",INDEX(근로조건!$A$5:$Y$1048576,MATCH(A1197,근로조건!$A$5:$A$1048576,0)+0,16))</f>
        <v/>
      </c>
      <c r="Q1197" s="256" t="str" cm="1">
        <f t="array" ref="Q1197">IF(A1197="","",INDEX(근로조건!$A$5:$ZZ$1048576,MATCH(A1197,근로조건!$A$5:$A$1048576,0)+0,21))</f>
        <v/>
      </c>
      <c r="R1197" s="61"/>
      <c r="S1197" s="61"/>
      <c r="T1197" s="61"/>
      <c r="U1197" s="61"/>
      <c r="V1197" s="61"/>
      <c r="W1197" s="61"/>
      <c r="X1197" s="61"/>
      <c r="Y1197" s="61"/>
      <c r="Z1197" s="260" t="str">
        <f t="shared" si="57"/>
        <v/>
      </c>
      <c r="AA1197" s="260" t="str">
        <f t="shared" si="58"/>
        <v/>
      </c>
      <c r="AB1197" s="260" t="str" cm="1">
        <f t="array" ref="AB1197">IFERROR(IF(A1197="","",INDEX(근로조건!$A$5:$Z$1048576,MATCH(A1197,근로조건!$A$5:$A$1048576,0)+0,17)-INDEX(근로조건!$A$5:$Z$1048576,MATCH(A1197,근로조건!$A$5:$A$1048576,0)+0,11))*B1197,"")</f>
        <v/>
      </c>
      <c r="AC1197" s="260" t="str">
        <f t="shared" si="59"/>
        <v/>
      </c>
      <c r="AD1197" s="260" t="str" cm="1">
        <f t="array" ref="AD1197">IFERROR(IF(A1197="","",INDEX(근로조건!$A$5:$L$1048576,MATCH(A1197,근로조건!$A$5:$A$1048576,0)+0,12))*B1197,"")</f>
        <v/>
      </c>
      <c r="AE1197" s="261" t="str" cm="1">
        <f t="array" ref="AE1197">IF(A1197="","",INDEX(근로조건!$A$5:$AF$1048576,MATCH(A1197,근로조건!$A$5:$A$1048576,0)+0,13))</f>
        <v/>
      </c>
      <c r="AF1197" s="262" t="str" cm="1">
        <f t="array" ref="AF1197">IF(A1197="","",INDEX(근로조건!$A$5:$AF$1048576,MATCH(A1197,근로조건!$A$5:$A$1048576,0)+0,14))</f>
        <v/>
      </c>
      <c r="AG1197" s="261" t="str" cm="1">
        <f t="array" ref="AG1197">IF(A1197="","",INDEX(근로조건!$A$5:$AF$1048576,MATCH(A1197,근로조건!$A$5:$A$1048576,0)+0,11))</f>
        <v/>
      </c>
      <c r="AH1197" s="261" t="str" cm="1">
        <f t="array" ref="AH1197">IF(A1197="","",INDEX(근로조건!$A$5:$AF$1048576,MATCH(A1197,근로조건!$A$5:$A$1048576,0)+0,19))</f>
        <v/>
      </c>
      <c r="AI1197" s="262" t="str" cm="1">
        <f t="array" ref="AI1197">IF(A1197="","",INDEX(근로조건!$A$5:$AF$1048576,MATCH(A1197,근로조건!$A$5:$A$1048576,0)+0,17))</f>
        <v/>
      </c>
      <c r="AJ1197" s="253"/>
      <c r="AK1197" s="253"/>
      <c r="AL1197" s="253" t="str" cm="1">
        <f t="array" ref="AL1197">IF(A1197="","",INDEX(근로조건!$A$5:$AF$1048576,MATCH(A1197,근로조건!$A$5:$A$1048576,0)+0,20))</f>
        <v/>
      </c>
      <c r="AM1197" s="253"/>
      <c r="AN1197" s="253"/>
      <c r="AO1197" s="253"/>
      <c r="AP1197" s="260"/>
      <c r="AQ1197" s="123"/>
      <c r="AR1197" s="166"/>
      <c r="AS1197" s="267"/>
      <c r="AT1197" s="266"/>
      <c r="AU1197" s="266"/>
      <c r="AV1197" s="266"/>
    </row>
    <row r="1198" spans="1:48" x14ac:dyDescent="0.3">
      <c r="A1198" s="52"/>
      <c r="B1198" s="54"/>
      <c r="C1198" s="53"/>
      <c r="D1198" s="53"/>
      <c r="E1198" s="53"/>
      <c r="F1198" s="57"/>
      <c r="G1198" s="57"/>
      <c r="H1198" s="52"/>
      <c r="I1198" s="53"/>
      <c r="J1198" s="53"/>
      <c r="K1198" s="95"/>
      <c r="L1198" s="52"/>
      <c r="M1198" s="52"/>
      <c r="N1198" s="54"/>
      <c r="O1198" s="254" t="str" cm="1">
        <f t="array" ref="O1198">IF(A1198="","",INDEX(근로조건!$A$5:$Y$1048576,MATCH(A1198,근로조건!$A$5:$A$1048576,0)+0,15))</f>
        <v/>
      </c>
      <c r="P1198" s="255" t="str" cm="1">
        <f t="array" ref="P1198">IF(A1198="","",INDEX(근로조건!$A$5:$Y$1048576,MATCH(A1198,근로조건!$A$5:$A$1048576,0)+0,16))</f>
        <v/>
      </c>
      <c r="Q1198" s="256" t="str" cm="1">
        <f t="array" ref="Q1198">IF(A1198="","",INDEX(근로조건!$A$5:$ZZ$1048576,MATCH(A1198,근로조건!$A$5:$A$1048576,0)+0,21))</f>
        <v/>
      </c>
      <c r="R1198" s="61"/>
      <c r="S1198" s="61"/>
      <c r="T1198" s="61"/>
      <c r="U1198" s="61"/>
      <c r="V1198" s="61"/>
      <c r="W1198" s="61"/>
      <c r="X1198" s="61"/>
      <c r="Y1198" s="61"/>
      <c r="Z1198" s="260" t="str">
        <f t="shared" si="57"/>
        <v/>
      </c>
      <c r="AA1198" s="260" t="str">
        <f t="shared" si="58"/>
        <v/>
      </c>
      <c r="AB1198" s="260" t="str" cm="1">
        <f t="array" ref="AB1198">IFERROR(IF(A1198="","",INDEX(근로조건!$A$5:$Z$1048576,MATCH(A1198,근로조건!$A$5:$A$1048576,0)+0,17)-INDEX(근로조건!$A$5:$Z$1048576,MATCH(A1198,근로조건!$A$5:$A$1048576,0)+0,11))*B1198,"")</f>
        <v/>
      </c>
      <c r="AC1198" s="260" t="str">
        <f t="shared" si="59"/>
        <v/>
      </c>
      <c r="AD1198" s="260" t="str" cm="1">
        <f t="array" ref="AD1198">IFERROR(IF(A1198="","",INDEX(근로조건!$A$5:$L$1048576,MATCH(A1198,근로조건!$A$5:$A$1048576,0)+0,12))*B1198,"")</f>
        <v/>
      </c>
      <c r="AE1198" s="261" t="str" cm="1">
        <f t="array" ref="AE1198">IF(A1198="","",INDEX(근로조건!$A$5:$AF$1048576,MATCH(A1198,근로조건!$A$5:$A$1048576,0)+0,13))</f>
        <v/>
      </c>
      <c r="AF1198" s="262" t="str" cm="1">
        <f t="array" ref="AF1198">IF(A1198="","",INDEX(근로조건!$A$5:$AF$1048576,MATCH(A1198,근로조건!$A$5:$A$1048576,0)+0,14))</f>
        <v/>
      </c>
      <c r="AG1198" s="261" t="str" cm="1">
        <f t="array" ref="AG1198">IF(A1198="","",INDEX(근로조건!$A$5:$AF$1048576,MATCH(A1198,근로조건!$A$5:$A$1048576,0)+0,11))</f>
        <v/>
      </c>
      <c r="AH1198" s="261" t="str" cm="1">
        <f t="array" ref="AH1198">IF(A1198="","",INDEX(근로조건!$A$5:$AF$1048576,MATCH(A1198,근로조건!$A$5:$A$1048576,0)+0,19))</f>
        <v/>
      </c>
      <c r="AI1198" s="262" t="str" cm="1">
        <f t="array" ref="AI1198">IF(A1198="","",INDEX(근로조건!$A$5:$AF$1048576,MATCH(A1198,근로조건!$A$5:$A$1048576,0)+0,17))</f>
        <v/>
      </c>
      <c r="AJ1198" s="253"/>
      <c r="AK1198" s="253"/>
      <c r="AL1198" s="253" t="str" cm="1">
        <f t="array" ref="AL1198">IF(A1198="","",INDEX(근로조건!$A$5:$AF$1048576,MATCH(A1198,근로조건!$A$5:$A$1048576,0)+0,20))</f>
        <v/>
      </c>
      <c r="AM1198" s="253"/>
      <c r="AN1198" s="253"/>
      <c r="AO1198" s="253"/>
      <c r="AP1198" s="260"/>
      <c r="AQ1198" s="123"/>
      <c r="AR1198" s="166"/>
      <c r="AS1198" s="267"/>
      <c r="AT1198" s="266"/>
      <c r="AU1198" s="266"/>
      <c r="AV1198" s="266"/>
    </row>
    <row r="1199" spans="1:48" x14ac:dyDescent="0.3">
      <c r="A1199" s="52"/>
      <c r="B1199" s="54"/>
      <c r="C1199" s="53"/>
      <c r="D1199" s="53"/>
      <c r="E1199" s="53"/>
      <c r="F1199" s="57"/>
      <c r="G1199" s="57"/>
      <c r="H1199" s="52"/>
      <c r="I1199" s="53"/>
      <c r="J1199" s="53"/>
      <c r="K1199" s="95"/>
      <c r="L1199" s="52"/>
      <c r="M1199" s="52"/>
      <c r="N1199" s="54"/>
      <c r="O1199" s="254" t="str" cm="1">
        <f t="array" ref="O1199">IF(A1199="","",INDEX(근로조건!$A$5:$Y$1048576,MATCH(A1199,근로조건!$A$5:$A$1048576,0)+0,15))</f>
        <v/>
      </c>
      <c r="P1199" s="255" t="str" cm="1">
        <f t="array" ref="P1199">IF(A1199="","",INDEX(근로조건!$A$5:$Y$1048576,MATCH(A1199,근로조건!$A$5:$A$1048576,0)+0,16))</f>
        <v/>
      </c>
      <c r="Q1199" s="256" t="str" cm="1">
        <f t="array" ref="Q1199">IF(A1199="","",INDEX(근로조건!$A$5:$ZZ$1048576,MATCH(A1199,근로조건!$A$5:$A$1048576,0)+0,21))</f>
        <v/>
      </c>
      <c r="R1199" s="61"/>
      <c r="S1199" s="61"/>
      <c r="T1199" s="61"/>
      <c r="U1199" s="61"/>
      <c r="V1199" s="61"/>
      <c r="W1199" s="61"/>
      <c r="X1199" s="61"/>
      <c r="Y1199" s="61"/>
      <c r="Z1199" s="260" t="str">
        <f t="shared" si="57"/>
        <v/>
      </c>
      <c r="AA1199" s="260" t="str">
        <f t="shared" si="58"/>
        <v/>
      </c>
      <c r="AB1199" s="260" t="str" cm="1">
        <f t="array" ref="AB1199">IFERROR(IF(A1199="","",INDEX(근로조건!$A$5:$Z$1048576,MATCH(A1199,근로조건!$A$5:$A$1048576,0)+0,17)-INDEX(근로조건!$A$5:$Z$1048576,MATCH(A1199,근로조건!$A$5:$A$1048576,0)+0,11))*B1199,"")</f>
        <v/>
      </c>
      <c r="AC1199" s="260" t="str">
        <f t="shared" si="59"/>
        <v/>
      </c>
      <c r="AD1199" s="260" t="str" cm="1">
        <f t="array" ref="AD1199">IFERROR(IF(A1199="","",INDEX(근로조건!$A$5:$L$1048576,MATCH(A1199,근로조건!$A$5:$A$1048576,0)+0,12))*B1199,"")</f>
        <v/>
      </c>
      <c r="AE1199" s="261" t="str" cm="1">
        <f t="array" ref="AE1199">IF(A1199="","",INDEX(근로조건!$A$5:$AF$1048576,MATCH(A1199,근로조건!$A$5:$A$1048576,0)+0,13))</f>
        <v/>
      </c>
      <c r="AF1199" s="262" t="str" cm="1">
        <f t="array" ref="AF1199">IF(A1199="","",INDEX(근로조건!$A$5:$AF$1048576,MATCH(A1199,근로조건!$A$5:$A$1048576,0)+0,14))</f>
        <v/>
      </c>
      <c r="AG1199" s="261" t="str" cm="1">
        <f t="array" ref="AG1199">IF(A1199="","",INDEX(근로조건!$A$5:$AF$1048576,MATCH(A1199,근로조건!$A$5:$A$1048576,0)+0,11))</f>
        <v/>
      </c>
      <c r="AH1199" s="261" t="str" cm="1">
        <f t="array" ref="AH1199">IF(A1199="","",INDEX(근로조건!$A$5:$AF$1048576,MATCH(A1199,근로조건!$A$5:$A$1048576,0)+0,19))</f>
        <v/>
      </c>
      <c r="AI1199" s="262" t="str" cm="1">
        <f t="array" ref="AI1199">IF(A1199="","",INDEX(근로조건!$A$5:$AF$1048576,MATCH(A1199,근로조건!$A$5:$A$1048576,0)+0,17))</f>
        <v/>
      </c>
      <c r="AJ1199" s="253"/>
      <c r="AK1199" s="253"/>
      <c r="AL1199" s="253" t="str" cm="1">
        <f t="array" ref="AL1199">IF(A1199="","",INDEX(근로조건!$A$5:$AF$1048576,MATCH(A1199,근로조건!$A$5:$A$1048576,0)+0,20))</f>
        <v/>
      </c>
      <c r="AM1199" s="253"/>
      <c r="AN1199" s="253"/>
      <c r="AO1199" s="253"/>
      <c r="AP1199" s="260"/>
      <c r="AQ1199" s="123"/>
      <c r="AR1199" s="166"/>
      <c r="AS1199" s="267"/>
      <c r="AT1199" s="266"/>
      <c r="AU1199" s="266"/>
      <c r="AV1199" s="266"/>
    </row>
    <row r="1200" spans="1:48" x14ac:dyDescent="0.3">
      <c r="A1200" s="52"/>
      <c r="B1200" s="54"/>
      <c r="C1200" s="53"/>
      <c r="D1200" s="53"/>
      <c r="E1200" s="53"/>
      <c r="F1200" s="57"/>
      <c r="G1200" s="57"/>
      <c r="H1200" s="52"/>
      <c r="I1200" s="53"/>
      <c r="J1200" s="53"/>
      <c r="K1200" s="95"/>
      <c r="L1200" s="52"/>
      <c r="M1200" s="52"/>
      <c r="N1200" s="54"/>
      <c r="O1200" s="254" t="str" cm="1">
        <f t="array" ref="O1200">IF(A1200="","",INDEX(근로조건!$A$5:$Y$1048576,MATCH(A1200,근로조건!$A$5:$A$1048576,0)+0,15))</f>
        <v/>
      </c>
      <c r="P1200" s="255" t="str" cm="1">
        <f t="array" ref="P1200">IF(A1200="","",INDEX(근로조건!$A$5:$Y$1048576,MATCH(A1200,근로조건!$A$5:$A$1048576,0)+0,16))</f>
        <v/>
      </c>
      <c r="Q1200" s="256" t="str" cm="1">
        <f t="array" ref="Q1200">IF(A1200="","",INDEX(근로조건!$A$5:$ZZ$1048576,MATCH(A1200,근로조건!$A$5:$A$1048576,0)+0,21))</f>
        <v/>
      </c>
      <c r="R1200" s="61"/>
      <c r="S1200" s="61"/>
      <c r="T1200" s="61"/>
      <c r="U1200" s="61"/>
      <c r="V1200" s="61"/>
      <c r="W1200" s="61"/>
      <c r="X1200" s="61"/>
      <c r="Y1200" s="61"/>
      <c r="Z1200" s="260" t="str">
        <f t="shared" si="57"/>
        <v/>
      </c>
      <c r="AA1200" s="260" t="str">
        <f t="shared" si="58"/>
        <v/>
      </c>
      <c r="AB1200" s="260" t="str" cm="1">
        <f t="array" ref="AB1200">IFERROR(IF(A1200="","",INDEX(근로조건!$A$5:$Z$1048576,MATCH(A1200,근로조건!$A$5:$A$1048576,0)+0,17)-INDEX(근로조건!$A$5:$Z$1048576,MATCH(A1200,근로조건!$A$5:$A$1048576,0)+0,11))*B1200,"")</f>
        <v/>
      </c>
      <c r="AC1200" s="260" t="str">
        <f t="shared" si="59"/>
        <v/>
      </c>
      <c r="AD1200" s="260" t="str" cm="1">
        <f t="array" ref="AD1200">IFERROR(IF(A1200="","",INDEX(근로조건!$A$5:$L$1048576,MATCH(A1200,근로조건!$A$5:$A$1048576,0)+0,12))*B1200,"")</f>
        <v/>
      </c>
      <c r="AE1200" s="261" t="str" cm="1">
        <f t="array" ref="AE1200">IF(A1200="","",INDEX(근로조건!$A$5:$AF$1048576,MATCH(A1200,근로조건!$A$5:$A$1048576,0)+0,13))</f>
        <v/>
      </c>
      <c r="AF1200" s="262" t="str" cm="1">
        <f t="array" ref="AF1200">IF(A1200="","",INDEX(근로조건!$A$5:$AF$1048576,MATCH(A1200,근로조건!$A$5:$A$1048576,0)+0,14))</f>
        <v/>
      </c>
      <c r="AG1200" s="261" t="str" cm="1">
        <f t="array" ref="AG1200">IF(A1200="","",INDEX(근로조건!$A$5:$AF$1048576,MATCH(A1200,근로조건!$A$5:$A$1048576,0)+0,11))</f>
        <v/>
      </c>
      <c r="AH1200" s="261" t="str" cm="1">
        <f t="array" ref="AH1200">IF(A1200="","",INDEX(근로조건!$A$5:$AF$1048576,MATCH(A1200,근로조건!$A$5:$A$1048576,0)+0,19))</f>
        <v/>
      </c>
      <c r="AI1200" s="262" t="str" cm="1">
        <f t="array" ref="AI1200">IF(A1200="","",INDEX(근로조건!$A$5:$AF$1048576,MATCH(A1200,근로조건!$A$5:$A$1048576,0)+0,17))</f>
        <v/>
      </c>
      <c r="AJ1200" s="253"/>
      <c r="AK1200" s="253"/>
      <c r="AL1200" s="253" t="str" cm="1">
        <f t="array" ref="AL1200">IF(A1200="","",INDEX(근로조건!$A$5:$AF$1048576,MATCH(A1200,근로조건!$A$5:$A$1048576,0)+0,20))</f>
        <v/>
      </c>
      <c r="AM1200" s="253"/>
      <c r="AN1200" s="253"/>
      <c r="AO1200" s="253"/>
      <c r="AP1200" s="260"/>
      <c r="AQ1200" s="123"/>
      <c r="AR1200" s="166"/>
      <c r="AS1200" s="267"/>
      <c r="AT1200" s="266"/>
      <c r="AU1200" s="266"/>
      <c r="AV1200" s="266"/>
    </row>
    <row r="1201" spans="1:48" x14ac:dyDescent="0.3">
      <c r="A1201" s="52"/>
      <c r="B1201" s="54"/>
      <c r="C1201" s="53"/>
      <c r="D1201" s="53"/>
      <c r="E1201" s="53"/>
      <c r="F1201" s="57"/>
      <c r="G1201" s="57"/>
      <c r="H1201" s="52"/>
      <c r="I1201" s="53"/>
      <c r="J1201" s="53"/>
      <c r="K1201" s="95"/>
      <c r="L1201" s="52"/>
      <c r="M1201" s="52"/>
      <c r="N1201" s="54"/>
      <c r="O1201" s="254" t="str" cm="1">
        <f t="array" ref="O1201">IF(A1201="","",INDEX(근로조건!$A$5:$Y$1048576,MATCH(A1201,근로조건!$A$5:$A$1048576,0)+0,15))</f>
        <v/>
      </c>
      <c r="P1201" s="255" t="str" cm="1">
        <f t="array" ref="P1201">IF(A1201="","",INDEX(근로조건!$A$5:$Y$1048576,MATCH(A1201,근로조건!$A$5:$A$1048576,0)+0,16))</f>
        <v/>
      </c>
      <c r="Q1201" s="256" t="str" cm="1">
        <f t="array" ref="Q1201">IF(A1201="","",INDEX(근로조건!$A$5:$ZZ$1048576,MATCH(A1201,근로조건!$A$5:$A$1048576,0)+0,21))</f>
        <v/>
      </c>
      <c r="R1201" s="61"/>
      <c r="S1201" s="61"/>
      <c r="T1201" s="61"/>
      <c r="U1201" s="61"/>
      <c r="V1201" s="61"/>
      <c r="W1201" s="61"/>
      <c r="X1201" s="61"/>
      <c r="Y1201" s="61"/>
      <c r="Z1201" s="260" t="str">
        <f t="shared" si="57"/>
        <v/>
      </c>
      <c r="AA1201" s="260" t="str">
        <f t="shared" si="58"/>
        <v/>
      </c>
      <c r="AB1201" s="260" t="str" cm="1">
        <f t="array" ref="AB1201">IFERROR(IF(A1201="","",INDEX(근로조건!$A$5:$Z$1048576,MATCH(A1201,근로조건!$A$5:$A$1048576,0)+0,17)-INDEX(근로조건!$A$5:$Z$1048576,MATCH(A1201,근로조건!$A$5:$A$1048576,0)+0,11))*B1201,"")</f>
        <v/>
      </c>
      <c r="AC1201" s="260" t="str">
        <f t="shared" si="59"/>
        <v/>
      </c>
      <c r="AD1201" s="260" t="str" cm="1">
        <f t="array" ref="AD1201">IFERROR(IF(A1201="","",INDEX(근로조건!$A$5:$L$1048576,MATCH(A1201,근로조건!$A$5:$A$1048576,0)+0,12))*B1201,"")</f>
        <v/>
      </c>
      <c r="AE1201" s="261" t="str" cm="1">
        <f t="array" ref="AE1201">IF(A1201="","",INDEX(근로조건!$A$5:$AF$1048576,MATCH(A1201,근로조건!$A$5:$A$1048576,0)+0,13))</f>
        <v/>
      </c>
      <c r="AF1201" s="262" t="str" cm="1">
        <f t="array" ref="AF1201">IF(A1201="","",INDEX(근로조건!$A$5:$AF$1048576,MATCH(A1201,근로조건!$A$5:$A$1048576,0)+0,14))</f>
        <v/>
      </c>
      <c r="AG1201" s="261" t="str" cm="1">
        <f t="array" ref="AG1201">IF(A1201="","",INDEX(근로조건!$A$5:$AF$1048576,MATCH(A1201,근로조건!$A$5:$A$1048576,0)+0,11))</f>
        <v/>
      </c>
      <c r="AH1201" s="261" t="str" cm="1">
        <f t="array" ref="AH1201">IF(A1201="","",INDEX(근로조건!$A$5:$AF$1048576,MATCH(A1201,근로조건!$A$5:$A$1048576,0)+0,19))</f>
        <v/>
      </c>
      <c r="AI1201" s="262" t="str" cm="1">
        <f t="array" ref="AI1201">IF(A1201="","",INDEX(근로조건!$A$5:$AF$1048576,MATCH(A1201,근로조건!$A$5:$A$1048576,0)+0,17))</f>
        <v/>
      </c>
      <c r="AJ1201" s="253"/>
      <c r="AK1201" s="253"/>
      <c r="AL1201" s="253" t="str" cm="1">
        <f t="array" ref="AL1201">IF(A1201="","",INDEX(근로조건!$A$5:$AF$1048576,MATCH(A1201,근로조건!$A$5:$A$1048576,0)+0,20))</f>
        <v/>
      </c>
      <c r="AM1201" s="253"/>
      <c r="AN1201" s="253"/>
      <c r="AO1201" s="253"/>
      <c r="AP1201" s="260"/>
      <c r="AQ1201" s="123"/>
      <c r="AR1201" s="166"/>
      <c r="AS1201" s="267"/>
      <c r="AT1201" s="266"/>
      <c r="AU1201" s="266"/>
      <c r="AV1201" s="266"/>
    </row>
    <row r="1202" spans="1:48" x14ac:dyDescent="0.3">
      <c r="A1202" s="52"/>
      <c r="B1202" s="54"/>
      <c r="C1202" s="53"/>
      <c r="D1202" s="53"/>
      <c r="E1202" s="53"/>
      <c r="F1202" s="57"/>
      <c r="G1202" s="57"/>
      <c r="H1202" s="52"/>
      <c r="I1202" s="53"/>
      <c r="J1202" s="53"/>
      <c r="K1202" s="95"/>
      <c r="L1202" s="52"/>
      <c r="M1202" s="52"/>
      <c r="N1202" s="54"/>
      <c r="O1202" s="254" t="str" cm="1">
        <f t="array" ref="O1202">IF(A1202="","",INDEX(근로조건!$A$5:$Y$1048576,MATCH(A1202,근로조건!$A$5:$A$1048576,0)+0,15))</f>
        <v/>
      </c>
      <c r="P1202" s="255" t="str" cm="1">
        <f t="array" ref="P1202">IF(A1202="","",INDEX(근로조건!$A$5:$Y$1048576,MATCH(A1202,근로조건!$A$5:$A$1048576,0)+0,16))</f>
        <v/>
      </c>
      <c r="Q1202" s="256" t="str" cm="1">
        <f t="array" ref="Q1202">IF(A1202="","",INDEX(근로조건!$A$5:$ZZ$1048576,MATCH(A1202,근로조건!$A$5:$A$1048576,0)+0,21))</f>
        <v/>
      </c>
      <c r="R1202" s="61"/>
      <c r="S1202" s="61"/>
      <c r="T1202" s="61"/>
      <c r="U1202" s="61"/>
      <c r="V1202" s="61"/>
      <c r="W1202" s="61"/>
      <c r="X1202" s="61"/>
      <c r="Y1202" s="61"/>
      <c r="Z1202" s="260" t="str">
        <f t="shared" si="57"/>
        <v/>
      </c>
      <c r="AA1202" s="260" t="str">
        <f t="shared" si="58"/>
        <v/>
      </c>
      <c r="AB1202" s="260" t="str" cm="1">
        <f t="array" ref="AB1202">IFERROR(IF(A1202="","",INDEX(근로조건!$A$5:$Z$1048576,MATCH(A1202,근로조건!$A$5:$A$1048576,0)+0,17)-INDEX(근로조건!$A$5:$Z$1048576,MATCH(A1202,근로조건!$A$5:$A$1048576,0)+0,11))*B1202,"")</f>
        <v/>
      </c>
      <c r="AC1202" s="260" t="str">
        <f t="shared" si="59"/>
        <v/>
      </c>
      <c r="AD1202" s="260" t="str" cm="1">
        <f t="array" ref="AD1202">IFERROR(IF(A1202="","",INDEX(근로조건!$A$5:$L$1048576,MATCH(A1202,근로조건!$A$5:$A$1048576,0)+0,12))*B1202,"")</f>
        <v/>
      </c>
      <c r="AE1202" s="261" t="str" cm="1">
        <f t="array" ref="AE1202">IF(A1202="","",INDEX(근로조건!$A$5:$AF$1048576,MATCH(A1202,근로조건!$A$5:$A$1048576,0)+0,13))</f>
        <v/>
      </c>
      <c r="AF1202" s="262" t="str" cm="1">
        <f t="array" ref="AF1202">IF(A1202="","",INDEX(근로조건!$A$5:$AF$1048576,MATCH(A1202,근로조건!$A$5:$A$1048576,0)+0,14))</f>
        <v/>
      </c>
      <c r="AG1202" s="261" t="str" cm="1">
        <f t="array" ref="AG1202">IF(A1202="","",INDEX(근로조건!$A$5:$AF$1048576,MATCH(A1202,근로조건!$A$5:$A$1048576,0)+0,11))</f>
        <v/>
      </c>
      <c r="AH1202" s="261" t="str" cm="1">
        <f t="array" ref="AH1202">IF(A1202="","",INDEX(근로조건!$A$5:$AF$1048576,MATCH(A1202,근로조건!$A$5:$A$1048576,0)+0,19))</f>
        <v/>
      </c>
      <c r="AI1202" s="262" t="str" cm="1">
        <f t="array" ref="AI1202">IF(A1202="","",INDEX(근로조건!$A$5:$AF$1048576,MATCH(A1202,근로조건!$A$5:$A$1048576,0)+0,17))</f>
        <v/>
      </c>
      <c r="AJ1202" s="253"/>
      <c r="AK1202" s="253"/>
      <c r="AL1202" s="253" t="str" cm="1">
        <f t="array" ref="AL1202">IF(A1202="","",INDEX(근로조건!$A$5:$AF$1048576,MATCH(A1202,근로조건!$A$5:$A$1048576,0)+0,20))</f>
        <v/>
      </c>
      <c r="AM1202" s="253"/>
      <c r="AN1202" s="253"/>
      <c r="AO1202" s="253"/>
      <c r="AP1202" s="260"/>
      <c r="AQ1202" s="123"/>
      <c r="AR1202" s="166"/>
      <c r="AS1202" s="267"/>
      <c r="AT1202" s="266"/>
      <c r="AU1202" s="266"/>
      <c r="AV1202" s="266"/>
    </row>
    <row r="1203" spans="1:48" x14ac:dyDescent="0.3">
      <c r="A1203" s="52"/>
      <c r="B1203" s="54"/>
      <c r="C1203" s="53"/>
      <c r="D1203" s="53"/>
      <c r="E1203" s="53"/>
      <c r="F1203" s="57"/>
      <c r="G1203" s="57"/>
      <c r="H1203" s="52"/>
      <c r="I1203" s="53"/>
      <c r="J1203" s="53"/>
      <c r="K1203" s="95"/>
      <c r="L1203" s="52"/>
      <c r="M1203" s="52"/>
      <c r="N1203" s="54"/>
      <c r="O1203" s="254" t="str" cm="1">
        <f t="array" ref="O1203">IF(A1203="","",INDEX(근로조건!$A$5:$Y$1048576,MATCH(A1203,근로조건!$A$5:$A$1048576,0)+0,15))</f>
        <v/>
      </c>
      <c r="P1203" s="255" t="str" cm="1">
        <f t="array" ref="P1203">IF(A1203="","",INDEX(근로조건!$A$5:$Y$1048576,MATCH(A1203,근로조건!$A$5:$A$1048576,0)+0,16))</f>
        <v/>
      </c>
      <c r="Q1203" s="256" t="str" cm="1">
        <f t="array" ref="Q1203">IF(A1203="","",INDEX(근로조건!$A$5:$ZZ$1048576,MATCH(A1203,근로조건!$A$5:$A$1048576,0)+0,21))</f>
        <v/>
      </c>
      <c r="R1203" s="61"/>
      <c r="S1203" s="61"/>
      <c r="T1203" s="61"/>
      <c r="U1203" s="61"/>
      <c r="V1203" s="61"/>
      <c r="W1203" s="61"/>
      <c r="X1203" s="61"/>
      <c r="Y1203" s="61"/>
      <c r="Z1203" s="260" t="str">
        <f t="shared" si="57"/>
        <v/>
      </c>
      <c r="AA1203" s="260" t="str">
        <f t="shared" si="58"/>
        <v/>
      </c>
      <c r="AB1203" s="260" t="str" cm="1">
        <f t="array" ref="AB1203">IFERROR(IF(A1203="","",INDEX(근로조건!$A$5:$Z$1048576,MATCH(A1203,근로조건!$A$5:$A$1048576,0)+0,17)-INDEX(근로조건!$A$5:$Z$1048576,MATCH(A1203,근로조건!$A$5:$A$1048576,0)+0,11))*B1203,"")</f>
        <v/>
      </c>
      <c r="AC1203" s="260" t="str">
        <f t="shared" si="59"/>
        <v/>
      </c>
      <c r="AD1203" s="260" t="str" cm="1">
        <f t="array" ref="AD1203">IFERROR(IF(A1203="","",INDEX(근로조건!$A$5:$L$1048576,MATCH(A1203,근로조건!$A$5:$A$1048576,0)+0,12))*B1203,"")</f>
        <v/>
      </c>
      <c r="AE1203" s="261" t="str" cm="1">
        <f t="array" ref="AE1203">IF(A1203="","",INDEX(근로조건!$A$5:$AF$1048576,MATCH(A1203,근로조건!$A$5:$A$1048576,0)+0,13))</f>
        <v/>
      </c>
      <c r="AF1203" s="262" t="str" cm="1">
        <f t="array" ref="AF1203">IF(A1203="","",INDEX(근로조건!$A$5:$AF$1048576,MATCH(A1203,근로조건!$A$5:$A$1048576,0)+0,14))</f>
        <v/>
      </c>
      <c r="AG1203" s="261" t="str" cm="1">
        <f t="array" ref="AG1203">IF(A1203="","",INDEX(근로조건!$A$5:$AF$1048576,MATCH(A1203,근로조건!$A$5:$A$1048576,0)+0,11))</f>
        <v/>
      </c>
      <c r="AH1203" s="261" t="str" cm="1">
        <f t="array" ref="AH1203">IF(A1203="","",INDEX(근로조건!$A$5:$AF$1048576,MATCH(A1203,근로조건!$A$5:$A$1048576,0)+0,19))</f>
        <v/>
      </c>
      <c r="AI1203" s="262" t="str" cm="1">
        <f t="array" ref="AI1203">IF(A1203="","",INDEX(근로조건!$A$5:$AF$1048576,MATCH(A1203,근로조건!$A$5:$A$1048576,0)+0,17))</f>
        <v/>
      </c>
      <c r="AJ1203" s="253"/>
      <c r="AK1203" s="253"/>
      <c r="AL1203" s="253" t="str" cm="1">
        <f t="array" ref="AL1203">IF(A1203="","",INDEX(근로조건!$A$5:$AF$1048576,MATCH(A1203,근로조건!$A$5:$A$1048576,0)+0,20))</f>
        <v/>
      </c>
      <c r="AM1203" s="253"/>
      <c r="AN1203" s="253"/>
      <c r="AO1203" s="253"/>
      <c r="AP1203" s="260"/>
      <c r="AQ1203" s="123"/>
      <c r="AR1203" s="166"/>
      <c r="AS1203" s="267"/>
      <c r="AT1203" s="266"/>
      <c r="AU1203" s="266"/>
      <c r="AV1203" s="266"/>
    </row>
    <row r="1204" spans="1:48" x14ac:dyDescent="0.3">
      <c r="A1204" s="52"/>
      <c r="B1204" s="54"/>
      <c r="C1204" s="53"/>
      <c r="D1204" s="53"/>
      <c r="E1204" s="53"/>
      <c r="F1204" s="57"/>
      <c r="G1204" s="57"/>
      <c r="H1204" s="52"/>
      <c r="I1204" s="53"/>
      <c r="J1204" s="53"/>
      <c r="K1204" s="95"/>
      <c r="L1204" s="52"/>
      <c r="M1204" s="52"/>
      <c r="N1204" s="54"/>
      <c r="O1204" s="254" t="str" cm="1">
        <f t="array" ref="O1204">IF(A1204="","",INDEX(근로조건!$A$5:$Y$1048576,MATCH(A1204,근로조건!$A$5:$A$1048576,0)+0,15))</f>
        <v/>
      </c>
      <c r="P1204" s="255" t="str" cm="1">
        <f t="array" ref="P1204">IF(A1204="","",INDEX(근로조건!$A$5:$Y$1048576,MATCH(A1204,근로조건!$A$5:$A$1048576,0)+0,16))</f>
        <v/>
      </c>
      <c r="Q1204" s="256" t="str" cm="1">
        <f t="array" ref="Q1204">IF(A1204="","",INDEX(근로조건!$A$5:$ZZ$1048576,MATCH(A1204,근로조건!$A$5:$A$1048576,0)+0,21))</f>
        <v/>
      </c>
      <c r="R1204" s="61"/>
      <c r="S1204" s="61"/>
      <c r="T1204" s="61"/>
      <c r="U1204" s="61"/>
      <c r="V1204" s="61"/>
      <c r="W1204" s="61"/>
      <c r="X1204" s="61"/>
      <c r="Y1204" s="61"/>
      <c r="Z1204" s="260" t="str">
        <f t="shared" si="57"/>
        <v/>
      </c>
      <c r="AA1204" s="260" t="str">
        <f t="shared" si="58"/>
        <v/>
      </c>
      <c r="AB1204" s="260" t="str" cm="1">
        <f t="array" ref="AB1204">IFERROR(IF(A1204="","",INDEX(근로조건!$A$5:$Z$1048576,MATCH(A1204,근로조건!$A$5:$A$1048576,0)+0,17)-INDEX(근로조건!$A$5:$Z$1048576,MATCH(A1204,근로조건!$A$5:$A$1048576,0)+0,11))*B1204,"")</f>
        <v/>
      </c>
      <c r="AC1204" s="260" t="str">
        <f t="shared" si="59"/>
        <v/>
      </c>
      <c r="AD1204" s="260" t="str" cm="1">
        <f t="array" ref="AD1204">IFERROR(IF(A1204="","",INDEX(근로조건!$A$5:$L$1048576,MATCH(A1204,근로조건!$A$5:$A$1048576,0)+0,12))*B1204,"")</f>
        <v/>
      </c>
      <c r="AE1204" s="261" t="str" cm="1">
        <f t="array" ref="AE1204">IF(A1204="","",INDEX(근로조건!$A$5:$AF$1048576,MATCH(A1204,근로조건!$A$5:$A$1048576,0)+0,13))</f>
        <v/>
      </c>
      <c r="AF1204" s="262" t="str" cm="1">
        <f t="array" ref="AF1204">IF(A1204="","",INDEX(근로조건!$A$5:$AF$1048576,MATCH(A1204,근로조건!$A$5:$A$1048576,0)+0,14))</f>
        <v/>
      </c>
      <c r="AG1204" s="261" t="str" cm="1">
        <f t="array" ref="AG1204">IF(A1204="","",INDEX(근로조건!$A$5:$AF$1048576,MATCH(A1204,근로조건!$A$5:$A$1048576,0)+0,11))</f>
        <v/>
      </c>
      <c r="AH1204" s="261" t="str" cm="1">
        <f t="array" ref="AH1204">IF(A1204="","",INDEX(근로조건!$A$5:$AF$1048576,MATCH(A1204,근로조건!$A$5:$A$1048576,0)+0,19))</f>
        <v/>
      </c>
      <c r="AI1204" s="262" t="str" cm="1">
        <f t="array" ref="AI1204">IF(A1204="","",INDEX(근로조건!$A$5:$AF$1048576,MATCH(A1204,근로조건!$A$5:$A$1048576,0)+0,17))</f>
        <v/>
      </c>
      <c r="AJ1204" s="253"/>
      <c r="AK1204" s="253"/>
      <c r="AL1204" s="253" t="str" cm="1">
        <f t="array" ref="AL1204">IF(A1204="","",INDEX(근로조건!$A$5:$AF$1048576,MATCH(A1204,근로조건!$A$5:$A$1048576,0)+0,20))</f>
        <v/>
      </c>
      <c r="AM1204" s="253"/>
      <c r="AN1204" s="253"/>
      <c r="AO1204" s="253"/>
      <c r="AP1204" s="260"/>
      <c r="AQ1204" s="123"/>
      <c r="AR1204" s="166"/>
      <c r="AS1204" s="267"/>
      <c r="AT1204" s="266"/>
      <c r="AU1204" s="266"/>
      <c r="AV1204" s="266"/>
    </row>
    <row r="1205" spans="1:48" x14ac:dyDescent="0.3">
      <c r="A1205" s="52"/>
      <c r="B1205" s="54"/>
      <c r="C1205" s="53"/>
      <c r="D1205" s="53"/>
      <c r="E1205" s="53"/>
      <c r="F1205" s="57"/>
      <c r="G1205" s="57"/>
      <c r="H1205" s="52"/>
      <c r="I1205" s="53"/>
      <c r="J1205" s="53"/>
      <c r="K1205" s="95"/>
      <c r="L1205" s="52"/>
      <c r="M1205" s="52"/>
      <c r="N1205" s="54"/>
      <c r="O1205" s="254" t="str" cm="1">
        <f t="array" ref="O1205">IF(A1205="","",INDEX(근로조건!$A$5:$Y$1048576,MATCH(A1205,근로조건!$A$5:$A$1048576,0)+0,15))</f>
        <v/>
      </c>
      <c r="P1205" s="255" t="str" cm="1">
        <f t="array" ref="P1205">IF(A1205="","",INDEX(근로조건!$A$5:$Y$1048576,MATCH(A1205,근로조건!$A$5:$A$1048576,0)+0,16))</f>
        <v/>
      </c>
      <c r="Q1205" s="256" t="str" cm="1">
        <f t="array" ref="Q1205">IF(A1205="","",INDEX(근로조건!$A$5:$ZZ$1048576,MATCH(A1205,근로조건!$A$5:$A$1048576,0)+0,21))</f>
        <v/>
      </c>
      <c r="R1205" s="61"/>
      <c r="S1205" s="61"/>
      <c r="T1205" s="61"/>
      <c r="U1205" s="61"/>
      <c r="V1205" s="61"/>
      <c r="W1205" s="61"/>
      <c r="X1205" s="61"/>
      <c r="Y1205" s="61"/>
      <c r="Z1205" s="260" t="str">
        <f t="shared" si="57"/>
        <v/>
      </c>
      <c r="AA1205" s="260" t="str">
        <f t="shared" si="58"/>
        <v/>
      </c>
      <c r="AB1205" s="260" t="str" cm="1">
        <f t="array" ref="AB1205">IFERROR(IF(A1205="","",INDEX(근로조건!$A$5:$Z$1048576,MATCH(A1205,근로조건!$A$5:$A$1048576,0)+0,17)-INDEX(근로조건!$A$5:$Z$1048576,MATCH(A1205,근로조건!$A$5:$A$1048576,0)+0,11))*B1205,"")</f>
        <v/>
      </c>
      <c r="AC1205" s="260" t="str">
        <f t="shared" si="59"/>
        <v/>
      </c>
      <c r="AD1205" s="260" t="str" cm="1">
        <f t="array" ref="AD1205">IFERROR(IF(A1205="","",INDEX(근로조건!$A$5:$L$1048576,MATCH(A1205,근로조건!$A$5:$A$1048576,0)+0,12))*B1205,"")</f>
        <v/>
      </c>
      <c r="AE1205" s="261" t="str" cm="1">
        <f t="array" ref="AE1205">IF(A1205="","",INDEX(근로조건!$A$5:$AF$1048576,MATCH(A1205,근로조건!$A$5:$A$1048576,0)+0,13))</f>
        <v/>
      </c>
      <c r="AF1205" s="262" t="str" cm="1">
        <f t="array" ref="AF1205">IF(A1205="","",INDEX(근로조건!$A$5:$AF$1048576,MATCH(A1205,근로조건!$A$5:$A$1048576,0)+0,14))</f>
        <v/>
      </c>
      <c r="AG1205" s="261" t="str" cm="1">
        <f t="array" ref="AG1205">IF(A1205="","",INDEX(근로조건!$A$5:$AF$1048576,MATCH(A1205,근로조건!$A$5:$A$1048576,0)+0,11))</f>
        <v/>
      </c>
      <c r="AH1205" s="261" t="str" cm="1">
        <f t="array" ref="AH1205">IF(A1205="","",INDEX(근로조건!$A$5:$AF$1048576,MATCH(A1205,근로조건!$A$5:$A$1048576,0)+0,19))</f>
        <v/>
      </c>
      <c r="AI1205" s="262" t="str" cm="1">
        <f t="array" ref="AI1205">IF(A1205="","",INDEX(근로조건!$A$5:$AF$1048576,MATCH(A1205,근로조건!$A$5:$A$1048576,0)+0,17))</f>
        <v/>
      </c>
      <c r="AJ1205" s="253"/>
      <c r="AK1205" s="253"/>
      <c r="AL1205" s="253" t="str" cm="1">
        <f t="array" ref="AL1205">IF(A1205="","",INDEX(근로조건!$A$5:$AF$1048576,MATCH(A1205,근로조건!$A$5:$A$1048576,0)+0,20))</f>
        <v/>
      </c>
      <c r="AM1205" s="253"/>
      <c r="AN1205" s="253"/>
      <c r="AO1205" s="253"/>
      <c r="AP1205" s="260"/>
      <c r="AQ1205" s="123"/>
      <c r="AR1205" s="166"/>
      <c r="AS1205" s="267"/>
      <c r="AT1205" s="266"/>
      <c r="AU1205" s="266"/>
      <c r="AV1205" s="266"/>
    </row>
    <row r="1206" spans="1:48" x14ac:dyDescent="0.3">
      <c r="A1206" s="52"/>
      <c r="B1206" s="54"/>
      <c r="C1206" s="53"/>
      <c r="D1206" s="53"/>
      <c r="E1206" s="53"/>
      <c r="F1206" s="57"/>
      <c r="G1206" s="57"/>
      <c r="H1206" s="52"/>
      <c r="I1206" s="53"/>
      <c r="J1206" s="53"/>
      <c r="K1206" s="95"/>
      <c r="L1206" s="52"/>
      <c r="M1206" s="52"/>
      <c r="N1206" s="54"/>
      <c r="O1206" s="254" t="str" cm="1">
        <f t="array" ref="O1206">IF(A1206="","",INDEX(근로조건!$A$5:$Y$1048576,MATCH(A1206,근로조건!$A$5:$A$1048576,0)+0,15))</f>
        <v/>
      </c>
      <c r="P1206" s="255" t="str" cm="1">
        <f t="array" ref="P1206">IF(A1206="","",INDEX(근로조건!$A$5:$Y$1048576,MATCH(A1206,근로조건!$A$5:$A$1048576,0)+0,16))</f>
        <v/>
      </c>
      <c r="Q1206" s="256" t="str" cm="1">
        <f t="array" ref="Q1206">IF(A1206="","",INDEX(근로조건!$A$5:$ZZ$1048576,MATCH(A1206,근로조건!$A$5:$A$1048576,0)+0,21))</f>
        <v/>
      </c>
      <c r="R1206" s="61"/>
      <c r="S1206" s="61"/>
      <c r="T1206" s="61"/>
      <c r="U1206" s="61"/>
      <c r="V1206" s="61"/>
      <c r="W1206" s="61"/>
      <c r="X1206" s="61"/>
      <c r="Y1206" s="61"/>
      <c r="Z1206" s="260" t="str">
        <f t="shared" si="57"/>
        <v/>
      </c>
      <c r="AA1206" s="260" t="str">
        <f t="shared" si="58"/>
        <v/>
      </c>
      <c r="AB1206" s="260" t="str" cm="1">
        <f t="array" ref="AB1206">IFERROR(IF(A1206="","",INDEX(근로조건!$A$5:$Z$1048576,MATCH(A1206,근로조건!$A$5:$A$1048576,0)+0,17)-INDEX(근로조건!$A$5:$Z$1048576,MATCH(A1206,근로조건!$A$5:$A$1048576,0)+0,11))*B1206,"")</f>
        <v/>
      </c>
      <c r="AC1206" s="260" t="str">
        <f t="shared" si="59"/>
        <v/>
      </c>
      <c r="AD1206" s="260" t="str" cm="1">
        <f t="array" ref="AD1206">IFERROR(IF(A1206="","",INDEX(근로조건!$A$5:$L$1048576,MATCH(A1206,근로조건!$A$5:$A$1048576,0)+0,12))*B1206,"")</f>
        <v/>
      </c>
      <c r="AE1206" s="261" t="str" cm="1">
        <f t="array" ref="AE1206">IF(A1206="","",INDEX(근로조건!$A$5:$AF$1048576,MATCH(A1206,근로조건!$A$5:$A$1048576,0)+0,13))</f>
        <v/>
      </c>
      <c r="AF1206" s="262" t="str" cm="1">
        <f t="array" ref="AF1206">IF(A1206="","",INDEX(근로조건!$A$5:$AF$1048576,MATCH(A1206,근로조건!$A$5:$A$1048576,0)+0,14))</f>
        <v/>
      </c>
      <c r="AG1206" s="261" t="str" cm="1">
        <f t="array" ref="AG1206">IF(A1206="","",INDEX(근로조건!$A$5:$AF$1048576,MATCH(A1206,근로조건!$A$5:$A$1048576,0)+0,11))</f>
        <v/>
      </c>
      <c r="AH1206" s="261" t="str" cm="1">
        <f t="array" ref="AH1206">IF(A1206="","",INDEX(근로조건!$A$5:$AF$1048576,MATCH(A1206,근로조건!$A$5:$A$1048576,0)+0,19))</f>
        <v/>
      </c>
      <c r="AI1206" s="262" t="str" cm="1">
        <f t="array" ref="AI1206">IF(A1206="","",INDEX(근로조건!$A$5:$AF$1048576,MATCH(A1206,근로조건!$A$5:$A$1048576,0)+0,17))</f>
        <v/>
      </c>
      <c r="AJ1206" s="253"/>
      <c r="AK1206" s="253"/>
      <c r="AL1206" s="253" t="str" cm="1">
        <f t="array" ref="AL1206">IF(A1206="","",INDEX(근로조건!$A$5:$AF$1048576,MATCH(A1206,근로조건!$A$5:$A$1048576,0)+0,20))</f>
        <v/>
      </c>
      <c r="AM1206" s="253"/>
      <c r="AN1206" s="253"/>
      <c r="AO1206" s="253"/>
      <c r="AP1206" s="260"/>
      <c r="AQ1206" s="123"/>
      <c r="AR1206" s="166"/>
      <c r="AS1206" s="267"/>
      <c r="AT1206" s="266"/>
      <c r="AU1206" s="266"/>
      <c r="AV1206" s="266"/>
    </row>
    <row r="1207" spans="1:48" x14ac:dyDescent="0.3">
      <c r="A1207" s="52"/>
      <c r="B1207" s="54"/>
      <c r="C1207" s="53"/>
      <c r="D1207" s="53"/>
      <c r="E1207" s="53"/>
      <c r="F1207" s="57"/>
      <c r="G1207" s="57"/>
      <c r="H1207" s="52"/>
      <c r="I1207" s="53"/>
      <c r="J1207" s="53"/>
      <c r="K1207" s="95"/>
      <c r="L1207" s="52"/>
      <c r="M1207" s="52"/>
      <c r="N1207" s="54"/>
      <c r="O1207" s="254" t="str" cm="1">
        <f t="array" ref="O1207">IF(A1207="","",INDEX(근로조건!$A$5:$Y$1048576,MATCH(A1207,근로조건!$A$5:$A$1048576,0)+0,15))</f>
        <v/>
      </c>
      <c r="P1207" s="255" t="str" cm="1">
        <f t="array" ref="P1207">IF(A1207="","",INDEX(근로조건!$A$5:$Y$1048576,MATCH(A1207,근로조건!$A$5:$A$1048576,0)+0,16))</f>
        <v/>
      </c>
      <c r="Q1207" s="256" t="str" cm="1">
        <f t="array" ref="Q1207">IF(A1207="","",INDEX(근로조건!$A$5:$ZZ$1048576,MATCH(A1207,근로조건!$A$5:$A$1048576,0)+0,21))</f>
        <v/>
      </c>
      <c r="R1207" s="61"/>
      <c r="S1207" s="61"/>
      <c r="T1207" s="61"/>
      <c r="U1207" s="61"/>
      <c r="V1207" s="61"/>
      <c r="W1207" s="61"/>
      <c r="X1207" s="61"/>
      <c r="Y1207" s="61"/>
      <c r="Z1207" s="260" t="str">
        <f t="shared" si="57"/>
        <v/>
      </c>
      <c r="AA1207" s="260" t="str">
        <f t="shared" si="58"/>
        <v/>
      </c>
      <c r="AB1207" s="260" t="str" cm="1">
        <f t="array" ref="AB1207">IFERROR(IF(A1207="","",INDEX(근로조건!$A$5:$Z$1048576,MATCH(A1207,근로조건!$A$5:$A$1048576,0)+0,17)-INDEX(근로조건!$A$5:$Z$1048576,MATCH(A1207,근로조건!$A$5:$A$1048576,0)+0,11))*B1207,"")</f>
        <v/>
      </c>
      <c r="AC1207" s="260" t="str">
        <f t="shared" si="59"/>
        <v/>
      </c>
      <c r="AD1207" s="260" t="str" cm="1">
        <f t="array" ref="AD1207">IFERROR(IF(A1207="","",INDEX(근로조건!$A$5:$L$1048576,MATCH(A1207,근로조건!$A$5:$A$1048576,0)+0,12))*B1207,"")</f>
        <v/>
      </c>
      <c r="AE1207" s="261" t="str" cm="1">
        <f t="array" ref="AE1207">IF(A1207="","",INDEX(근로조건!$A$5:$AF$1048576,MATCH(A1207,근로조건!$A$5:$A$1048576,0)+0,13))</f>
        <v/>
      </c>
      <c r="AF1207" s="262" t="str" cm="1">
        <f t="array" ref="AF1207">IF(A1207="","",INDEX(근로조건!$A$5:$AF$1048576,MATCH(A1207,근로조건!$A$5:$A$1048576,0)+0,14))</f>
        <v/>
      </c>
      <c r="AG1207" s="261" t="str" cm="1">
        <f t="array" ref="AG1207">IF(A1207="","",INDEX(근로조건!$A$5:$AF$1048576,MATCH(A1207,근로조건!$A$5:$A$1048576,0)+0,11))</f>
        <v/>
      </c>
      <c r="AH1207" s="261" t="str" cm="1">
        <f t="array" ref="AH1207">IF(A1207="","",INDEX(근로조건!$A$5:$AF$1048576,MATCH(A1207,근로조건!$A$5:$A$1048576,0)+0,19))</f>
        <v/>
      </c>
      <c r="AI1207" s="262" t="str" cm="1">
        <f t="array" ref="AI1207">IF(A1207="","",INDEX(근로조건!$A$5:$AF$1048576,MATCH(A1207,근로조건!$A$5:$A$1048576,0)+0,17))</f>
        <v/>
      </c>
      <c r="AJ1207" s="253"/>
      <c r="AK1207" s="253"/>
      <c r="AL1207" s="253" t="str" cm="1">
        <f t="array" ref="AL1207">IF(A1207="","",INDEX(근로조건!$A$5:$AF$1048576,MATCH(A1207,근로조건!$A$5:$A$1048576,0)+0,20))</f>
        <v/>
      </c>
      <c r="AM1207" s="253"/>
      <c r="AN1207" s="253"/>
      <c r="AO1207" s="253"/>
      <c r="AP1207" s="260"/>
      <c r="AQ1207" s="123"/>
      <c r="AR1207" s="166"/>
      <c r="AS1207" s="267"/>
      <c r="AT1207" s="266"/>
      <c r="AU1207" s="266"/>
      <c r="AV1207" s="266"/>
    </row>
    <row r="1208" spans="1:48" x14ac:dyDescent="0.3">
      <c r="A1208" s="52"/>
      <c r="B1208" s="54"/>
      <c r="C1208" s="53"/>
      <c r="D1208" s="53"/>
      <c r="E1208" s="53"/>
      <c r="F1208" s="57"/>
      <c r="G1208" s="57"/>
      <c r="H1208" s="52"/>
      <c r="I1208" s="53"/>
      <c r="J1208" s="53"/>
      <c r="K1208" s="95"/>
      <c r="L1208" s="52"/>
      <c r="M1208" s="52"/>
      <c r="N1208" s="54"/>
      <c r="O1208" s="254" t="str" cm="1">
        <f t="array" ref="O1208">IF(A1208="","",INDEX(근로조건!$A$5:$Y$1048576,MATCH(A1208,근로조건!$A$5:$A$1048576,0)+0,15))</f>
        <v/>
      </c>
      <c r="P1208" s="255" t="str" cm="1">
        <f t="array" ref="P1208">IF(A1208="","",INDEX(근로조건!$A$5:$Y$1048576,MATCH(A1208,근로조건!$A$5:$A$1048576,0)+0,16))</f>
        <v/>
      </c>
      <c r="Q1208" s="256" t="str" cm="1">
        <f t="array" ref="Q1208">IF(A1208="","",INDEX(근로조건!$A$5:$ZZ$1048576,MATCH(A1208,근로조건!$A$5:$A$1048576,0)+0,21))</f>
        <v/>
      </c>
      <c r="R1208" s="61"/>
      <c r="S1208" s="61"/>
      <c r="T1208" s="61"/>
      <c r="U1208" s="61"/>
      <c r="V1208" s="61"/>
      <c r="W1208" s="61"/>
      <c r="X1208" s="61"/>
      <c r="Y1208" s="61"/>
      <c r="Z1208" s="260" t="str">
        <f t="shared" si="57"/>
        <v/>
      </c>
      <c r="AA1208" s="260" t="str">
        <f t="shared" si="58"/>
        <v/>
      </c>
      <c r="AB1208" s="260" t="str" cm="1">
        <f t="array" ref="AB1208">IFERROR(IF(A1208="","",INDEX(근로조건!$A$5:$Z$1048576,MATCH(A1208,근로조건!$A$5:$A$1048576,0)+0,17)-INDEX(근로조건!$A$5:$Z$1048576,MATCH(A1208,근로조건!$A$5:$A$1048576,0)+0,11))*B1208,"")</f>
        <v/>
      </c>
      <c r="AC1208" s="260" t="str">
        <f t="shared" si="59"/>
        <v/>
      </c>
      <c r="AD1208" s="260" t="str" cm="1">
        <f t="array" ref="AD1208">IFERROR(IF(A1208="","",INDEX(근로조건!$A$5:$L$1048576,MATCH(A1208,근로조건!$A$5:$A$1048576,0)+0,12))*B1208,"")</f>
        <v/>
      </c>
      <c r="AE1208" s="261" t="str" cm="1">
        <f t="array" ref="AE1208">IF(A1208="","",INDEX(근로조건!$A$5:$AF$1048576,MATCH(A1208,근로조건!$A$5:$A$1048576,0)+0,13))</f>
        <v/>
      </c>
      <c r="AF1208" s="262" t="str" cm="1">
        <f t="array" ref="AF1208">IF(A1208="","",INDEX(근로조건!$A$5:$AF$1048576,MATCH(A1208,근로조건!$A$5:$A$1048576,0)+0,14))</f>
        <v/>
      </c>
      <c r="AG1208" s="261" t="str" cm="1">
        <f t="array" ref="AG1208">IF(A1208="","",INDEX(근로조건!$A$5:$AF$1048576,MATCH(A1208,근로조건!$A$5:$A$1048576,0)+0,11))</f>
        <v/>
      </c>
      <c r="AH1208" s="261" t="str" cm="1">
        <f t="array" ref="AH1208">IF(A1208="","",INDEX(근로조건!$A$5:$AF$1048576,MATCH(A1208,근로조건!$A$5:$A$1048576,0)+0,19))</f>
        <v/>
      </c>
      <c r="AI1208" s="262" t="str" cm="1">
        <f t="array" ref="AI1208">IF(A1208="","",INDEX(근로조건!$A$5:$AF$1048576,MATCH(A1208,근로조건!$A$5:$A$1048576,0)+0,17))</f>
        <v/>
      </c>
      <c r="AJ1208" s="253"/>
      <c r="AK1208" s="253"/>
      <c r="AL1208" s="253" t="str" cm="1">
        <f t="array" ref="AL1208">IF(A1208="","",INDEX(근로조건!$A$5:$AF$1048576,MATCH(A1208,근로조건!$A$5:$A$1048576,0)+0,20))</f>
        <v/>
      </c>
      <c r="AM1208" s="253"/>
      <c r="AN1208" s="253"/>
      <c r="AO1208" s="253"/>
      <c r="AP1208" s="260"/>
      <c r="AQ1208" s="123"/>
      <c r="AR1208" s="166"/>
      <c r="AS1208" s="267"/>
      <c r="AT1208" s="266"/>
      <c r="AU1208" s="266"/>
      <c r="AV1208" s="266"/>
    </row>
    <row r="1209" spans="1:48" x14ac:dyDescent="0.3">
      <c r="A1209" s="52"/>
      <c r="B1209" s="54"/>
      <c r="C1209" s="53"/>
      <c r="D1209" s="53"/>
      <c r="E1209" s="53"/>
      <c r="F1209" s="57"/>
      <c r="G1209" s="57"/>
      <c r="H1209" s="52"/>
      <c r="I1209" s="53"/>
      <c r="J1209" s="53"/>
      <c r="K1209" s="95"/>
      <c r="L1209" s="52"/>
      <c r="M1209" s="52"/>
      <c r="N1209" s="54"/>
      <c r="O1209" s="254" t="str" cm="1">
        <f t="array" ref="O1209">IF(A1209="","",INDEX(근로조건!$A$5:$Y$1048576,MATCH(A1209,근로조건!$A$5:$A$1048576,0)+0,15))</f>
        <v/>
      </c>
      <c r="P1209" s="255" t="str" cm="1">
        <f t="array" ref="P1209">IF(A1209="","",INDEX(근로조건!$A$5:$Y$1048576,MATCH(A1209,근로조건!$A$5:$A$1048576,0)+0,16))</f>
        <v/>
      </c>
      <c r="Q1209" s="256" t="str" cm="1">
        <f t="array" ref="Q1209">IF(A1209="","",INDEX(근로조건!$A$5:$ZZ$1048576,MATCH(A1209,근로조건!$A$5:$A$1048576,0)+0,21))</f>
        <v/>
      </c>
      <c r="R1209" s="61"/>
      <c r="S1209" s="61"/>
      <c r="T1209" s="61"/>
      <c r="U1209" s="61"/>
      <c r="V1209" s="61"/>
      <c r="W1209" s="61"/>
      <c r="X1209" s="61"/>
      <c r="Y1209" s="61"/>
      <c r="Z1209" s="260" t="str">
        <f t="shared" si="57"/>
        <v/>
      </c>
      <c r="AA1209" s="260" t="str">
        <f t="shared" si="58"/>
        <v/>
      </c>
      <c r="AB1209" s="260" t="str" cm="1">
        <f t="array" ref="AB1209">IFERROR(IF(A1209="","",INDEX(근로조건!$A$5:$Z$1048576,MATCH(A1209,근로조건!$A$5:$A$1048576,0)+0,17)-INDEX(근로조건!$A$5:$Z$1048576,MATCH(A1209,근로조건!$A$5:$A$1048576,0)+0,11))*B1209,"")</f>
        <v/>
      </c>
      <c r="AC1209" s="260" t="str">
        <f t="shared" si="59"/>
        <v/>
      </c>
      <c r="AD1209" s="260" t="str" cm="1">
        <f t="array" ref="AD1209">IFERROR(IF(A1209="","",INDEX(근로조건!$A$5:$L$1048576,MATCH(A1209,근로조건!$A$5:$A$1048576,0)+0,12))*B1209,"")</f>
        <v/>
      </c>
      <c r="AE1209" s="261" t="str" cm="1">
        <f t="array" ref="AE1209">IF(A1209="","",INDEX(근로조건!$A$5:$AF$1048576,MATCH(A1209,근로조건!$A$5:$A$1048576,0)+0,13))</f>
        <v/>
      </c>
      <c r="AF1209" s="262" t="str" cm="1">
        <f t="array" ref="AF1209">IF(A1209="","",INDEX(근로조건!$A$5:$AF$1048576,MATCH(A1209,근로조건!$A$5:$A$1048576,0)+0,14))</f>
        <v/>
      </c>
      <c r="AG1209" s="261" t="str" cm="1">
        <f t="array" ref="AG1209">IF(A1209="","",INDEX(근로조건!$A$5:$AF$1048576,MATCH(A1209,근로조건!$A$5:$A$1048576,0)+0,11))</f>
        <v/>
      </c>
      <c r="AH1209" s="261" t="str" cm="1">
        <f t="array" ref="AH1209">IF(A1209="","",INDEX(근로조건!$A$5:$AF$1048576,MATCH(A1209,근로조건!$A$5:$A$1048576,0)+0,19))</f>
        <v/>
      </c>
      <c r="AI1209" s="262" t="str" cm="1">
        <f t="array" ref="AI1209">IF(A1209="","",INDEX(근로조건!$A$5:$AF$1048576,MATCH(A1209,근로조건!$A$5:$A$1048576,0)+0,17))</f>
        <v/>
      </c>
      <c r="AJ1209" s="253"/>
      <c r="AK1209" s="253"/>
      <c r="AL1209" s="253" t="str" cm="1">
        <f t="array" ref="AL1209">IF(A1209="","",INDEX(근로조건!$A$5:$AF$1048576,MATCH(A1209,근로조건!$A$5:$A$1048576,0)+0,20))</f>
        <v/>
      </c>
      <c r="AM1209" s="253"/>
      <c r="AN1209" s="253"/>
      <c r="AO1209" s="253"/>
      <c r="AP1209" s="260"/>
      <c r="AQ1209" s="123"/>
      <c r="AR1209" s="166"/>
      <c r="AS1209" s="267"/>
      <c r="AT1209" s="266"/>
      <c r="AU1209" s="266"/>
      <c r="AV1209" s="266"/>
    </row>
    <row r="1210" spans="1:48" x14ac:dyDescent="0.3">
      <c r="A1210" s="52"/>
      <c r="B1210" s="54"/>
      <c r="C1210" s="53"/>
      <c r="D1210" s="53"/>
      <c r="E1210" s="53"/>
      <c r="F1210" s="57"/>
      <c r="G1210" s="57"/>
      <c r="H1210" s="52"/>
      <c r="I1210" s="53"/>
      <c r="J1210" s="53"/>
      <c r="K1210" s="95"/>
      <c r="L1210" s="52"/>
      <c r="M1210" s="52"/>
      <c r="N1210" s="54"/>
      <c r="O1210" s="254" t="str" cm="1">
        <f t="array" ref="O1210">IF(A1210="","",INDEX(근로조건!$A$5:$Y$1048576,MATCH(A1210,근로조건!$A$5:$A$1048576,0)+0,15))</f>
        <v/>
      </c>
      <c r="P1210" s="255" t="str" cm="1">
        <f t="array" ref="P1210">IF(A1210="","",INDEX(근로조건!$A$5:$Y$1048576,MATCH(A1210,근로조건!$A$5:$A$1048576,0)+0,16))</f>
        <v/>
      </c>
      <c r="Q1210" s="256" t="str" cm="1">
        <f t="array" ref="Q1210">IF(A1210="","",INDEX(근로조건!$A$5:$ZZ$1048576,MATCH(A1210,근로조건!$A$5:$A$1048576,0)+0,21))</f>
        <v/>
      </c>
      <c r="R1210" s="61"/>
      <c r="S1210" s="61"/>
      <c r="T1210" s="61"/>
      <c r="U1210" s="61"/>
      <c r="V1210" s="61"/>
      <c r="W1210" s="61"/>
      <c r="X1210" s="61"/>
      <c r="Y1210" s="61"/>
      <c r="Z1210" s="260" t="str">
        <f t="shared" si="57"/>
        <v/>
      </c>
      <c r="AA1210" s="260" t="str">
        <f t="shared" si="58"/>
        <v/>
      </c>
      <c r="AB1210" s="260" t="str" cm="1">
        <f t="array" ref="AB1210">IFERROR(IF(A1210="","",INDEX(근로조건!$A$5:$Z$1048576,MATCH(A1210,근로조건!$A$5:$A$1048576,0)+0,17)-INDEX(근로조건!$A$5:$Z$1048576,MATCH(A1210,근로조건!$A$5:$A$1048576,0)+0,11))*B1210,"")</f>
        <v/>
      </c>
      <c r="AC1210" s="260" t="str">
        <f t="shared" si="59"/>
        <v/>
      </c>
      <c r="AD1210" s="260" t="str" cm="1">
        <f t="array" ref="AD1210">IFERROR(IF(A1210="","",INDEX(근로조건!$A$5:$L$1048576,MATCH(A1210,근로조건!$A$5:$A$1048576,0)+0,12))*B1210,"")</f>
        <v/>
      </c>
      <c r="AE1210" s="261" t="str" cm="1">
        <f t="array" ref="AE1210">IF(A1210="","",INDEX(근로조건!$A$5:$AF$1048576,MATCH(A1210,근로조건!$A$5:$A$1048576,0)+0,13))</f>
        <v/>
      </c>
      <c r="AF1210" s="262" t="str" cm="1">
        <f t="array" ref="AF1210">IF(A1210="","",INDEX(근로조건!$A$5:$AF$1048576,MATCH(A1210,근로조건!$A$5:$A$1048576,0)+0,14))</f>
        <v/>
      </c>
      <c r="AG1210" s="261" t="str" cm="1">
        <f t="array" ref="AG1210">IF(A1210="","",INDEX(근로조건!$A$5:$AF$1048576,MATCH(A1210,근로조건!$A$5:$A$1048576,0)+0,11))</f>
        <v/>
      </c>
      <c r="AH1210" s="261" t="str" cm="1">
        <f t="array" ref="AH1210">IF(A1210="","",INDEX(근로조건!$A$5:$AF$1048576,MATCH(A1210,근로조건!$A$5:$A$1048576,0)+0,19))</f>
        <v/>
      </c>
      <c r="AI1210" s="262" t="str" cm="1">
        <f t="array" ref="AI1210">IF(A1210="","",INDEX(근로조건!$A$5:$AF$1048576,MATCH(A1210,근로조건!$A$5:$A$1048576,0)+0,17))</f>
        <v/>
      </c>
      <c r="AJ1210" s="253"/>
      <c r="AK1210" s="253"/>
      <c r="AL1210" s="253" t="str" cm="1">
        <f t="array" ref="AL1210">IF(A1210="","",INDEX(근로조건!$A$5:$AF$1048576,MATCH(A1210,근로조건!$A$5:$A$1048576,0)+0,20))</f>
        <v/>
      </c>
      <c r="AM1210" s="253"/>
      <c r="AN1210" s="253"/>
      <c r="AO1210" s="253"/>
      <c r="AP1210" s="260"/>
      <c r="AQ1210" s="123"/>
      <c r="AR1210" s="166"/>
      <c r="AS1210" s="267"/>
      <c r="AT1210" s="266"/>
      <c r="AU1210" s="266"/>
      <c r="AV1210" s="266"/>
    </row>
    <row r="1211" spans="1:48" x14ac:dyDescent="0.3">
      <c r="A1211" s="52"/>
      <c r="B1211" s="54"/>
      <c r="C1211" s="53"/>
      <c r="D1211" s="53"/>
      <c r="E1211" s="53"/>
      <c r="F1211" s="57"/>
      <c r="G1211" s="57"/>
      <c r="H1211" s="52"/>
      <c r="I1211" s="53"/>
      <c r="J1211" s="53"/>
      <c r="K1211" s="95"/>
      <c r="L1211" s="52"/>
      <c r="M1211" s="52"/>
      <c r="N1211" s="54"/>
      <c r="O1211" s="254" t="str" cm="1">
        <f t="array" ref="O1211">IF(A1211="","",INDEX(근로조건!$A$5:$Y$1048576,MATCH(A1211,근로조건!$A$5:$A$1048576,0)+0,15))</f>
        <v/>
      </c>
      <c r="P1211" s="255" t="str" cm="1">
        <f t="array" ref="P1211">IF(A1211="","",INDEX(근로조건!$A$5:$Y$1048576,MATCH(A1211,근로조건!$A$5:$A$1048576,0)+0,16))</f>
        <v/>
      </c>
      <c r="Q1211" s="256" t="str" cm="1">
        <f t="array" ref="Q1211">IF(A1211="","",INDEX(근로조건!$A$5:$ZZ$1048576,MATCH(A1211,근로조건!$A$5:$A$1048576,0)+0,21))</f>
        <v/>
      </c>
      <c r="R1211" s="61"/>
      <c r="S1211" s="61"/>
      <c r="T1211" s="61"/>
      <c r="U1211" s="61"/>
      <c r="V1211" s="61"/>
      <c r="W1211" s="61"/>
      <c r="X1211" s="61"/>
      <c r="Y1211" s="61"/>
      <c r="Z1211" s="260" t="str">
        <f t="shared" si="57"/>
        <v/>
      </c>
      <c r="AA1211" s="260" t="str">
        <f t="shared" si="58"/>
        <v/>
      </c>
      <c r="AB1211" s="260" t="str" cm="1">
        <f t="array" ref="AB1211">IFERROR(IF(A1211="","",INDEX(근로조건!$A$5:$Z$1048576,MATCH(A1211,근로조건!$A$5:$A$1048576,0)+0,17)-INDEX(근로조건!$A$5:$Z$1048576,MATCH(A1211,근로조건!$A$5:$A$1048576,0)+0,11))*B1211,"")</f>
        <v/>
      </c>
      <c r="AC1211" s="260" t="str">
        <f t="shared" si="59"/>
        <v/>
      </c>
      <c r="AD1211" s="260" t="str" cm="1">
        <f t="array" ref="AD1211">IFERROR(IF(A1211="","",INDEX(근로조건!$A$5:$L$1048576,MATCH(A1211,근로조건!$A$5:$A$1048576,0)+0,12))*B1211,"")</f>
        <v/>
      </c>
      <c r="AE1211" s="261" t="str" cm="1">
        <f t="array" ref="AE1211">IF(A1211="","",INDEX(근로조건!$A$5:$AF$1048576,MATCH(A1211,근로조건!$A$5:$A$1048576,0)+0,13))</f>
        <v/>
      </c>
      <c r="AF1211" s="262" t="str" cm="1">
        <f t="array" ref="AF1211">IF(A1211="","",INDEX(근로조건!$A$5:$AF$1048576,MATCH(A1211,근로조건!$A$5:$A$1048576,0)+0,14))</f>
        <v/>
      </c>
      <c r="AG1211" s="261" t="str" cm="1">
        <f t="array" ref="AG1211">IF(A1211="","",INDEX(근로조건!$A$5:$AF$1048576,MATCH(A1211,근로조건!$A$5:$A$1048576,0)+0,11))</f>
        <v/>
      </c>
      <c r="AH1211" s="261" t="str" cm="1">
        <f t="array" ref="AH1211">IF(A1211="","",INDEX(근로조건!$A$5:$AF$1048576,MATCH(A1211,근로조건!$A$5:$A$1048576,0)+0,19))</f>
        <v/>
      </c>
      <c r="AI1211" s="262" t="str" cm="1">
        <f t="array" ref="AI1211">IF(A1211="","",INDEX(근로조건!$A$5:$AF$1048576,MATCH(A1211,근로조건!$A$5:$A$1048576,0)+0,17))</f>
        <v/>
      </c>
      <c r="AJ1211" s="253"/>
      <c r="AK1211" s="253"/>
      <c r="AL1211" s="253" t="str" cm="1">
        <f t="array" ref="AL1211">IF(A1211="","",INDEX(근로조건!$A$5:$AF$1048576,MATCH(A1211,근로조건!$A$5:$A$1048576,0)+0,20))</f>
        <v/>
      </c>
      <c r="AM1211" s="253"/>
      <c r="AN1211" s="253"/>
      <c r="AO1211" s="253"/>
      <c r="AP1211" s="260"/>
      <c r="AQ1211" s="123"/>
      <c r="AR1211" s="166"/>
      <c r="AS1211" s="267"/>
      <c r="AT1211" s="266"/>
      <c r="AU1211" s="266"/>
      <c r="AV1211" s="266"/>
    </row>
    <row r="1212" spans="1:48" x14ac:dyDescent="0.3">
      <c r="A1212" s="52"/>
      <c r="B1212" s="54"/>
      <c r="C1212" s="53"/>
      <c r="D1212" s="53"/>
      <c r="E1212" s="53"/>
      <c r="F1212" s="57"/>
      <c r="G1212" s="57"/>
      <c r="H1212" s="52"/>
      <c r="I1212" s="53"/>
      <c r="J1212" s="53"/>
      <c r="K1212" s="95"/>
      <c r="L1212" s="52"/>
      <c r="M1212" s="52"/>
      <c r="N1212" s="54"/>
      <c r="O1212" s="254" t="str" cm="1">
        <f t="array" ref="O1212">IF(A1212="","",INDEX(근로조건!$A$5:$Y$1048576,MATCH(A1212,근로조건!$A$5:$A$1048576,0)+0,15))</f>
        <v/>
      </c>
      <c r="P1212" s="255" t="str" cm="1">
        <f t="array" ref="P1212">IF(A1212="","",INDEX(근로조건!$A$5:$Y$1048576,MATCH(A1212,근로조건!$A$5:$A$1048576,0)+0,16))</f>
        <v/>
      </c>
      <c r="Q1212" s="256" t="str" cm="1">
        <f t="array" ref="Q1212">IF(A1212="","",INDEX(근로조건!$A$5:$ZZ$1048576,MATCH(A1212,근로조건!$A$5:$A$1048576,0)+0,21))</f>
        <v/>
      </c>
      <c r="R1212" s="61"/>
      <c r="S1212" s="61"/>
      <c r="T1212" s="61"/>
      <c r="U1212" s="61"/>
      <c r="V1212" s="61"/>
      <c r="W1212" s="61"/>
      <c r="X1212" s="61"/>
      <c r="Y1212" s="61"/>
      <c r="Z1212" s="260" t="str">
        <f t="shared" si="57"/>
        <v/>
      </c>
      <c r="AA1212" s="260" t="str">
        <f t="shared" si="58"/>
        <v/>
      </c>
      <c r="AB1212" s="260" t="str" cm="1">
        <f t="array" ref="AB1212">IFERROR(IF(A1212="","",INDEX(근로조건!$A$5:$Z$1048576,MATCH(A1212,근로조건!$A$5:$A$1048576,0)+0,17)-INDEX(근로조건!$A$5:$Z$1048576,MATCH(A1212,근로조건!$A$5:$A$1048576,0)+0,11))*B1212,"")</f>
        <v/>
      </c>
      <c r="AC1212" s="260" t="str">
        <f t="shared" si="59"/>
        <v/>
      </c>
      <c r="AD1212" s="260" t="str" cm="1">
        <f t="array" ref="AD1212">IFERROR(IF(A1212="","",INDEX(근로조건!$A$5:$L$1048576,MATCH(A1212,근로조건!$A$5:$A$1048576,0)+0,12))*B1212,"")</f>
        <v/>
      </c>
      <c r="AE1212" s="261" t="str" cm="1">
        <f t="array" ref="AE1212">IF(A1212="","",INDEX(근로조건!$A$5:$AF$1048576,MATCH(A1212,근로조건!$A$5:$A$1048576,0)+0,13))</f>
        <v/>
      </c>
      <c r="AF1212" s="262" t="str" cm="1">
        <f t="array" ref="AF1212">IF(A1212="","",INDEX(근로조건!$A$5:$AF$1048576,MATCH(A1212,근로조건!$A$5:$A$1048576,0)+0,14))</f>
        <v/>
      </c>
      <c r="AG1212" s="261" t="str" cm="1">
        <f t="array" ref="AG1212">IF(A1212="","",INDEX(근로조건!$A$5:$AF$1048576,MATCH(A1212,근로조건!$A$5:$A$1048576,0)+0,11))</f>
        <v/>
      </c>
      <c r="AH1212" s="261" t="str" cm="1">
        <f t="array" ref="AH1212">IF(A1212="","",INDEX(근로조건!$A$5:$AF$1048576,MATCH(A1212,근로조건!$A$5:$A$1048576,0)+0,19))</f>
        <v/>
      </c>
      <c r="AI1212" s="262" t="str" cm="1">
        <f t="array" ref="AI1212">IF(A1212="","",INDEX(근로조건!$A$5:$AF$1048576,MATCH(A1212,근로조건!$A$5:$A$1048576,0)+0,17))</f>
        <v/>
      </c>
      <c r="AJ1212" s="253"/>
      <c r="AK1212" s="253"/>
      <c r="AL1212" s="253" t="str" cm="1">
        <f t="array" ref="AL1212">IF(A1212="","",INDEX(근로조건!$A$5:$AF$1048576,MATCH(A1212,근로조건!$A$5:$A$1048576,0)+0,20))</f>
        <v/>
      </c>
      <c r="AM1212" s="253"/>
      <c r="AN1212" s="253"/>
      <c r="AO1212" s="253"/>
      <c r="AP1212" s="260"/>
      <c r="AQ1212" s="123"/>
      <c r="AR1212" s="166"/>
      <c r="AS1212" s="267"/>
      <c r="AT1212" s="266"/>
      <c r="AU1212" s="266"/>
      <c r="AV1212" s="266"/>
    </row>
    <row r="1213" spans="1:48" x14ac:dyDescent="0.3">
      <c r="A1213" s="52"/>
      <c r="B1213" s="54"/>
      <c r="C1213" s="53"/>
      <c r="D1213" s="53"/>
      <c r="E1213" s="53"/>
      <c r="F1213" s="57"/>
      <c r="G1213" s="57"/>
      <c r="H1213" s="52"/>
      <c r="I1213" s="53"/>
      <c r="J1213" s="53"/>
      <c r="K1213" s="95"/>
      <c r="L1213" s="52"/>
      <c r="M1213" s="52"/>
      <c r="N1213" s="54"/>
      <c r="O1213" s="254" t="str" cm="1">
        <f t="array" ref="O1213">IF(A1213="","",INDEX(근로조건!$A$5:$Y$1048576,MATCH(A1213,근로조건!$A$5:$A$1048576,0)+0,15))</f>
        <v/>
      </c>
      <c r="P1213" s="255" t="str" cm="1">
        <f t="array" ref="P1213">IF(A1213="","",INDEX(근로조건!$A$5:$Y$1048576,MATCH(A1213,근로조건!$A$5:$A$1048576,0)+0,16))</f>
        <v/>
      </c>
      <c r="Q1213" s="256" t="str" cm="1">
        <f t="array" ref="Q1213">IF(A1213="","",INDEX(근로조건!$A$5:$ZZ$1048576,MATCH(A1213,근로조건!$A$5:$A$1048576,0)+0,21))</f>
        <v/>
      </c>
      <c r="R1213" s="61"/>
      <c r="S1213" s="61"/>
      <c r="T1213" s="61"/>
      <c r="U1213" s="61"/>
      <c r="V1213" s="61"/>
      <c r="W1213" s="61"/>
      <c r="X1213" s="61"/>
      <c r="Y1213" s="61"/>
      <c r="Z1213" s="260" t="str">
        <f t="shared" si="57"/>
        <v/>
      </c>
      <c r="AA1213" s="260" t="str">
        <f t="shared" si="58"/>
        <v/>
      </c>
      <c r="AB1213" s="260" t="str" cm="1">
        <f t="array" ref="AB1213">IFERROR(IF(A1213="","",INDEX(근로조건!$A$5:$Z$1048576,MATCH(A1213,근로조건!$A$5:$A$1048576,0)+0,17)-INDEX(근로조건!$A$5:$Z$1048576,MATCH(A1213,근로조건!$A$5:$A$1048576,0)+0,11))*B1213,"")</f>
        <v/>
      </c>
      <c r="AC1213" s="260" t="str">
        <f t="shared" si="59"/>
        <v/>
      </c>
      <c r="AD1213" s="260" t="str" cm="1">
        <f t="array" ref="AD1213">IFERROR(IF(A1213="","",INDEX(근로조건!$A$5:$L$1048576,MATCH(A1213,근로조건!$A$5:$A$1048576,0)+0,12))*B1213,"")</f>
        <v/>
      </c>
      <c r="AE1213" s="261" t="str" cm="1">
        <f t="array" ref="AE1213">IF(A1213="","",INDEX(근로조건!$A$5:$AF$1048576,MATCH(A1213,근로조건!$A$5:$A$1048576,0)+0,13))</f>
        <v/>
      </c>
      <c r="AF1213" s="262" t="str" cm="1">
        <f t="array" ref="AF1213">IF(A1213="","",INDEX(근로조건!$A$5:$AF$1048576,MATCH(A1213,근로조건!$A$5:$A$1048576,0)+0,14))</f>
        <v/>
      </c>
      <c r="AG1213" s="261" t="str" cm="1">
        <f t="array" ref="AG1213">IF(A1213="","",INDEX(근로조건!$A$5:$AF$1048576,MATCH(A1213,근로조건!$A$5:$A$1048576,0)+0,11))</f>
        <v/>
      </c>
      <c r="AH1213" s="261" t="str" cm="1">
        <f t="array" ref="AH1213">IF(A1213="","",INDEX(근로조건!$A$5:$AF$1048576,MATCH(A1213,근로조건!$A$5:$A$1048576,0)+0,19))</f>
        <v/>
      </c>
      <c r="AI1213" s="262" t="str" cm="1">
        <f t="array" ref="AI1213">IF(A1213="","",INDEX(근로조건!$A$5:$AF$1048576,MATCH(A1213,근로조건!$A$5:$A$1048576,0)+0,17))</f>
        <v/>
      </c>
      <c r="AJ1213" s="253"/>
      <c r="AK1213" s="253"/>
      <c r="AL1213" s="253" t="str" cm="1">
        <f t="array" ref="AL1213">IF(A1213="","",INDEX(근로조건!$A$5:$AF$1048576,MATCH(A1213,근로조건!$A$5:$A$1048576,0)+0,20))</f>
        <v/>
      </c>
      <c r="AM1213" s="253"/>
      <c r="AN1213" s="253"/>
      <c r="AO1213" s="253"/>
      <c r="AP1213" s="260"/>
      <c r="AQ1213" s="123"/>
      <c r="AR1213" s="166"/>
      <c r="AS1213" s="267"/>
      <c r="AT1213" s="266"/>
      <c r="AU1213" s="266"/>
      <c r="AV1213" s="266"/>
    </row>
    <row r="1214" spans="1:48" x14ac:dyDescent="0.3">
      <c r="A1214" s="52"/>
      <c r="B1214" s="54"/>
      <c r="C1214" s="53"/>
      <c r="D1214" s="53"/>
      <c r="E1214" s="53"/>
      <c r="F1214" s="57"/>
      <c r="G1214" s="57"/>
      <c r="H1214" s="52"/>
      <c r="I1214" s="53"/>
      <c r="J1214" s="53"/>
      <c r="K1214" s="95"/>
      <c r="L1214" s="52"/>
      <c r="M1214" s="52"/>
      <c r="N1214" s="54"/>
      <c r="O1214" s="254" t="str" cm="1">
        <f t="array" ref="O1214">IF(A1214="","",INDEX(근로조건!$A$5:$Y$1048576,MATCH(A1214,근로조건!$A$5:$A$1048576,0)+0,15))</f>
        <v/>
      </c>
      <c r="P1214" s="255" t="str" cm="1">
        <f t="array" ref="P1214">IF(A1214="","",INDEX(근로조건!$A$5:$Y$1048576,MATCH(A1214,근로조건!$A$5:$A$1048576,0)+0,16))</f>
        <v/>
      </c>
      <c r="Q1214" s="256" t="str" cm="1">
        <f t="array" ref="Q1214">IF(A1214="","",INDEX(근로조건!$A$5:$ZZ$1048576,MATCH(A1214,근로조건!$A$5:$A$1048576,0)+0,21))</f>
        <v/>
      </c>
      <c r="R1214" s="61"/>
      <c r="S1214" s="61"/>
      <c r="T1214" s="61"/>
      <c r="U1214" s="61"/>
      <c r="V1214" s="61"/>
      <c r="W1214" s="61"/>
      <c r="X1214" s="61"/>
      <c r="Y1214" s="61"/>
      <c r="Z1214" s="260" t="str">
        <f t="shared" si="57"/>
        <v/>
      </c>
      <c r="AA1214" s="260" t="str">
        <f t="shared" si="58"/>
        <v/>
      </c>
      <c r="AB1214" s="260" t="str" cm="1">
        <f t="array" ref="AB1214">IFERROR(IF(A1214="","",INDEX(근로조건!$A$5:$Z$1048576,MATCH(A1214,근로조건!$A$5:$A$1048576,0)+0,17)-INDEX(근로조건!$A$5:$Z$1048576,MATCH(A1214,근로조건!$A$5:$A$1048576,0)+0,11))*B1214,"")</f>
        <v/>
      </c>
      <c r="AC1214" s="260" t="str">
        <f t="shared" si="59"/>
        <v/>
      </c>
      <c r="AD1214" s="260" t="str" cm="1">
        <f t="array" ref="AD1214">IFERROR(IF(A1214="","",INDEX(근로조건!$A$5:$L$1048576,MATCH(A1214,근로조건!$A$5:$A$1048576,0)+0,12))*B1214,"")</f>
        <v/>
      </c>
      <c r="AE1214" s="261" t="str" cm="1">
        <f t="array" ref="AE1214">IF(A1214="","",INDEX(근로조건!$A$5:$AF$1048576,MATCH(A1214,근로조건!$A$5:$A$1048576,0)+0,13))</f>
        <v/>
      </c>
      <c r="AF1214" s="262" t="str" cm="1">
        <f t="array" ref="AF1214">IF(A1214="","",INDEX(근로조건!$A$5:$AF$1048576,MATCH(A1214,근로조건!$A$5:$A$1048576,0)+0,14))</f>
        <v/>
      </c>
      <c r="AG1214" s="261" t="str" cm="1">
        <f t="array" ref="AG1214">IF(A1214="","",INDEX(근로조건!$A$5:$AF$1048576,MATCH(A1214,근로조건!$A$5:$A$1048576,0)+0,11))</f>
        <v/>
      </c>
      <c r="AH1214" s="261" t="str" cm="1">
        <f t="array" ref="AH1214">IF(A1214="","",INDEX(근로조건!$A$5:$AF$1048576,MATCH(A1214,근로조건!$A$5:$A$1048576,0)+0,19))</f>
        <v/>
      </c>
      <c r="AI1214" s="262" t="str" cm="1">
        <f t="array" ref="AI1214">IF(A1214="","",INDEX(근로조건!$A$5:$AF$1048576,MATCH(A1214,근로조건!$A$5:$A$1048576,0)+0,17))</f>
        <v/>
      </c>
      <c r="AJ1214" s="253"/>
      <c r="AK1214" s="253"/>
      <c r="AL1214" s="253" t="str" cm="1">
        <f t="array" ref="AL1214">IF(A1214="","",INDEX(근로조건!$A$5:$AF$1048576,MATCH(A1214,근로조건!$A$5:$A$1048576,0)+0,20))</f>
        <v/>
      </c>
      <c r="AM1214" s="253"/>
      <c r="AN1214" s="253"/>
      <c r="AO1214" s="253"/>
      <c r="AP1214" s="260"/>
      <c r="AQ1214" s="123"/>
      <c r="AR1214" s="166"/>
      <c r="AS1214" s="267"/>
      <c r="AT1214" s="266"/>
      <c r="AU1214" s="266"/>
      <c r="AV1214" s="266"/>
    </row>
    <row r="1215" spans="1:48" x14ac:dyDescent="0.3">
      <c r="A1215" s="52"/>
      <c r="B1215" s="54"/>
      <c r="C1215" s="53"/>
      <c r="D1215" s="53"/>
      <c r="E1215" s="53"/>
      <c r="F1215" s="57"/>
      <c r="G1215" s="57"/>
      <c r="H1215" s="52"/>
      <c r="I1215" s="53"/>
      <c r="J1215" s="53"/>
      <c r="K1215" s="95"/>
      <c r="L1215" s="52"/>
      <c r="M1215" s="52"/>
      <c r="N1215" s="54"/>
      <c r="O1215" s="254" t="str" cm="1">
        <f t="array" ref="O1215">IF(A1215="","",INDEX(근로조건!$A$5:$Y$1048576,MATCH(A1215,근로조건!$A$5:$A$1048576,0)+0,15))</f>
        <v/>
      </c>
      <c r="P1215" s="255" t="str" cm="1">
        <f t="array" ref="P1215">IF(A1215="","",INDEX(근로조건!$A$5:$Y$1048576,MATCH(A1215,근로조건!$A$5:$A$1048576,0)+0,16))</f>
        <v/>
      </c>
      <c r="Q1215" s="256" t="str" cm="1">
        <f t="array" ref="Q1215">IF(A1215="","",INDEX(근로조건!$A$5:$ZZ$1048576,MATCH(A1215,근로조건!$A$5:$A$1048576,0)+0,21))</f>
        <v/>
      </c>
      <c r="R1215" s="61"/>
      <c r="S1215" s="61"/>
      <c r="T1215" s="61"/>
      <c r="U1215" s="61"/>
      <c r="V1215" s="61"/>
      <c r="W1215" s="61"/>
      <c r="X1215" s="61"/>
      <c r="Y1215" s="61"/>
      <c r="Z1215" s="260" t="str">
        <f t="shared" si="57"/>
        <v/>
      </c>
      <c r="AA1215" s="260" t="str">
        <f t="shared" si="58"/>
        <v/>
      </c>
      <c r="AB1215" s="260" t="str" cm="1">
        <f t="array" ref="AB1215">IFERROR(IF(A1215="","",INDEX(근로조건!$A$5:$Z$1048576,MATCH(A1215,근로조건!$A$5:$A$1048576,0)+0,17)-INDEX(근로조건!$A$5:$Z$1048576,MATCH(A1215,근로조건!$A$5:$A$1048576,0)+0,11))*B1215,"")</f>
        <v/>
      </c>
      <c r="AC1215" s="260" t="str">
        <f t="shared" si="59"/>
        <v/>
      </c>
      <c r="AD1215" s="260" t="str" cm="1">
        <f t="array" ref="AD1215">IFERROR(IF(A1215="","",INDEX(근로조건!$A$5:$L$1048576,MATCH(A1215,근로조건!$A$5:$A$1048576,0)+0,12))*B1215,"")</f>
        <v/>
      </c>
      <c r="AE1215" s="261" t="str" cm="1">
        <f t="array" ref="AE1215">IF(A1215="","",INDEX(근로조건!$A$5:$AF$1048576,MATCH(A1215,근로조건!$A$5:$A$1048576,0)+0,13))</f>
        <v/>
      </c>
      <c r="AF1215" s="262" t="str" cm="1">
        <f t="array" ref="AF1215">IF(A1215="","",INDEX(근로조건!$A$5:$AF$1048576,MATCH(A1215,근로조건!$A$5:$A$1048576,0)+0,14))</f>
        <v/>
      </c>
      <c r="AG1215" s="261" t="str" cm="1">
        <f t="array" ref="AG1215">IF(A1215="","",INDEX(근로조건!$A$5:$AF$1048576,MATCH(A1215,근로조건!$A$5:$A$1048576,0)+0,11))</f>
        <v/>
      </c>
      <c r="AH1215" s="261" t="str" cm="1">
        <f t="array" ref="AH1215">IF(A1215="","",INDEX(근로조건!$A$5:$AF$1048576,MATCH(A1215,근로조건!$A$5:$A$1048576,0)+0,19))</f>
        <v/>
      </c>
      <c r="AI1215" s="262" t="str" cm="1">
        <f t="array" ref="AI1215">IF(A1215="","",INDEX(근로조건!$A$5:$AF$1048576,MATCH(A1215,근로조건!$A$5:$A$1048576,0)+0,17))</f>
        <v/>
      </c>
      <c r="AJ1215" s="253"/>
      <c r="AK1215" s="253"/>
      <c r="AL1215" s="253" t="str" cm="1">
        <f t="array" ref="AL1215">IF(A1215="","",INDEX(근로조건!$A$5:$AF$1048576,MATCH(A1215,근로조건!$A$5:$A$1048576,0)+0,20))</f>
        <v/>
      </c>
      <c r="AM1215" s="253"/>
      <c r="AN1215" s="253"/>
      <c r="AO1215" s="253"/>
      <c r="AP1215" s="260"/>
      <c r="AQ1215" s="123"/>
      <c r="AR1215" s="166"/>
      <c r="AS1215" s="267"/>
      <c r="AT1215" s="266"/>
      <c r="AU1215" s="266"/>
      <c r="AV1215" s="266"/>
    </row>
    <row r="1216" spans="1:48" x14ac:dyDescent="0.3">
      <c r="A1216" s="52"/>
      <c r="B1216" s="54"/>
      <c r="C1216" s="53"/>
      <c r="D1216" s="53"/>
      <c r="E1216" s="53"/>
      <c r="F1216" s="57"/>
      <c r="G1216" s="57"/>
      <c r="H1216" s="52"/>
      <c r="I1216" s="53"/>
      <c r="J1216" s="53"/>
      <c r="K1216" s="95"/>
      <c r="L1216" s="52"/>
      <c r="M1216" s="52"/>
      <c r="N1216" s="54"/>
      <c r="O1216" s="254" t="str" cm="1">
        <f t="array" ref="O1216">IF(A1216="","",INDEX(근로조건!$A$5:$Y$1048576,MATCH(A1216,근로조건!$A$5:$A$1048576,0)+0,15))</f>
        <v/>
      </c>
      <c r="P1216" s="255" t="str" cm="1">
        <f t="array" ref="P1216">IF(A1216="","",INDEX(근로조건!$A$5:$Y$1048576,MATCH(A1216,근로조건!$A$5:$A$1048576,0)+0,16))</f>
        <v/>
      </c>
      <c r="Q1216" s="256" t="str" cm="1">
        <f t="array" ref="Q1216">IF(A1216="","",INDEX(근로조건!$A$5:$ZZ$1048576,MATCH(A1216,근로조건!$A$5:$A$1048576,0)+0,21))</f>
        <v/>
      </c>
      <c r="R1216" s="61"/>
      <c r="S1216" s="61"/>
      <c r="T1216" s="61"/>
      <c r="U1216" s="61"/>
      <c r="V1216" s="61"/>
      <c r="W1216" s="61"/>
      <c r="X1216" s="61"/>
      <c r="Y1216" s="61"/>
      <c r="Z1216" s="260" t="str">
        <f t="shared" si="57"/>
        <v/>
      </c>
      <c r="AA1216" s="260" t="str">
        <f t="shared" si="58"/>
        <v/>
      </c>
      <c r="AB1216" s="260" t="str" cm="1">
        <f t="array" ref="AB1216">IFERROR(IF(A1216="","",INDEX(근로조건!$A$5:$Z$1048576,MATCH(A1216,근로조건!$A$5:$A$1048576,0)+0,17)-INDEX(근로조건!$A$5:$Z$1048576,MATCH(A1216,근로조건!$A$5:$A$1048576,0)+0,11))*B1216,"")</f>
        <v/>
      </c>
      <c r="AC1216" s="260" t="str">
        <f t="shared" si="59"/>
        <v/>
      </c>
      <c r="AD1216" s="260" t="str" cm="1">
        <f t="array" ref="AD1216">IFERROR(IF(A1216="","",INDEX(근로조건!$A$5:$L$1048576,MATCH(A1216,근로조건!$A$5:$A$1048576,0)+0,12))*B1216,"")</f>
        <v/>
      </c>
      <c r="AE1216" s="261" t="str" cm="1">
        <f t="array" ref="AE1216">IF(A1216="","",INDEX(근로조건!$A$5:$AF$1048576,MATCH(A1216,근로조건!$A$5:$A$1048576,0)+0,13))</f>
        <v/>
      </c>
      <c r="AF1216" s="262" t="str" cm="1">
        <f t="array" ref="AF1216">IF(A1216="","",INDEX(근로조건!$A$5:$AF$1048576,MATCH(A1216,근로조건!$A$5:$A$1048576,0)+0,14))</f>
        <v/>
      </c>
      <c r="AG1216" s="261" t="str" cm="1">
        <f t="array" ref="AG1216">IF(A1216="","",INDEX(근로조건!$A$5:$AF$1048576,MATCH(A1216,근로조건!$A$5:$A$1048576,0)+0,11))</f>
        <v/>
      </c>
      <c r="AH1216" s="261" t="str" cm="1">
        <f t="array" ref="AH1216">IF(A1216="","",INDEX(근로조건!$A$5:$AF$1048576,MATCH(A1216,근로조건!$A$5:$A$1048576,0)+0,19))</f>
        <v/>
      </c>
      <c r="AI1216" s="262" t="str" cm="1">
        <f t="array" ref="AI1216">IF(A1216="","",INDEX(근로조건!$A$5:$AF$1048576,MATCH(A1216,근로조건!$A$5:$A$1048576,0)+0,17))</f>
        <v/>
      </c>
      <c r="AJ1216" s="253"/>
      <c r="AK1216" s="253"/>
      <c r="AL1216" s="253" t="str" cm="1">
        <f t="array" ref="AL1216">IF(A1216="","",INDEX(근로조건!$A$5:$AF$1048576,MATCH(A1216,근로조건!$A$5:$A$1048576,0)+0,20))</f>
        <v/>
      </c>
      <c r="AM1216" s="253"/>
      <c r="AN1216" s="253"/>
      <c r="AO1216" s="253"/>
      <c r="AP1216" s="260"/>
      <c r="AQ1216" s="123"/>
      <c r="AR1216" s="166"/>
      <c r="AS1216" s="267"/>
      <c r="AT1216" s="266"/>
      <c r="AU1216" s="266"/>
      <c r="AV1216" s="266"/>
    </row>
    <row r="1217" spans="1:48" x14ac:dyDescent="0.3">
      <c r="A1217" s="52"/>
      <c r="B1217" s="54"/>
      <c r="C1217" s="53"/>
      <c r="D1217" s="53"/>
      <c r="E1217" s="53"/>
      <c r="F1217" s="57"/>
      <c r="G1217" s="57"/>
      <c r="H1217" s="52"/>
      <c r="I1217" s="53"/>
      <c r="J1217" s="53"/>
      <c r="K1217" s="95"/>
      <c r="L1217" s="52"/>
      <c r="M1217" s="52"/>
      <c r="N1217" s="54"/>
      <c r="O1217" s="254" t="str" cm="1">
        <f t="array" ref="O1217">IF(A1217="","",INDEX(근로조건!$A$5:$Y$1048576,MATCH(A1217,근로조건!$A$5:$A$1048576,0)+0,15))</f>
        <v/>
      </c>
      <c r="P1217" s="255" t="str" cm="1">
        <f t="array" ref="P1217">IF(A1217="","",INDEX(근로조건!$A$5:$Y$1048576,MATCH(A1217,근로조건!$A$5:$A$1048576,0)+0,16))</f>
        <v/>
      </c>
      <c r="Q1217" s="256" t="str" cm="1">
        <f t="array" ref="Q1217">IF(A1217="","",INDEX(근로조건!$A$5:$ZZ$1048576,MATCH(A1217,근로조건!$A$5:$A$1048576,0)+0,21))</f>
        <v/>
      </c>
      <c r="R1217" s="61"/>
      <c r="S1217" s="61"/>
      <c r="T1217" s="61"/>
      <c r="U1217" s="61"/>
      <c r="V1217" s="61"/>
      <c r="W1217" s="61"/>
      <c r="X1217" s="61"/>
      <c r="Y1217" s="61"/>
      <c r="Z1217" s="260" t="str">
        <f t="shared" si="57"/>
        <v/>
      </c>
      <c r="AA1217" s="260" t="str">
        <f t="shared" si="58"/>
        <v/>
      </c>
      <c r="AB1217" s="260" t="str" cm="1">
        <f t="array" ref="AB1217">IFERROR(IF(A1217="","",INDEX(근로조건!$A$5:$Z$1048576,MATCH(A1217,근로조건!$A$5:$A$1048576,0)+0,17)-INDEX(근로조건!$A$5:$Z$1048576,MATCH(A1217,근로조건!$A$5:$A$1048576,0)+0,11))*B1217,"")</f>
        <v/>
      </c>
      <c r="AC1217" s="260" t="str">
        <f t="shared" si="59"/>
        <v/>
      </c>
      <c r="AD1217" s="260" t="str" cm="1">
        <f t="array" ref="AD1217">IFERROR(IF(A1217="","",INDEX(근로조건!$A$5:$L$1048576,MATCH(A1217,근로조건!$A$5:$A$1048576,0)+0,12))*B1217,"")</f>
        <v/>
      </c>
      <c r="AE1217" s="261" t="str" cm="1">
        <f t="array" ref="AE1217">IF(A1217="","",INDEX(근로조건!$A$5:$AF$1048576,MATCH(A1217,근로조건!$A$5:$A$1048576,0)+0,13))</f>
        <v/>
      </c>
      <c r="AF1217" s="262" t="str" cm="1">
        <f t="array" ref="AF1217">IF(A1217="","",INDEX(근로조건!$A$5:$AF$1048576,MATCH(A1217,근로조건!$A$5:$A$1048576,0)+0,14))</f>
        <v/>
      </c>
      <c r="AG1217" s="261" t="str" cm="1">
        <f t="array" ref="AG1217">IF(A1217="","",INDEX(근로조건!$A$5:$AF$1048576,MATCH(A1217,근로조건!$A$5:$A$1048576,0)+0,11))</f>
        <v/>
      </c>
      <c r="AH1217" s="261" t="str" cm="1">
        <f t="array" ref="AH1217">IF(A1217="","",INDEX(근로조건!$A$5:$AF$1048576,MATCH(A1217,근로조건!$A$5:$A$1048576,0)+0,19))</f>
        <v/>
      </c>
      <c r="AI1217" s="262" t="str" cm="1">
        <f t="array" ref="AI1217">IF(A1217="","",INDEX(근로조건!$A$5:$AF$1048576,MATCH(A1217,근로조건!$A$5:$A$1048576,0)+0,17))</f>
        <v/>
      </c>
      <c r="AJ1217" s="253"/>
      <c r="AK1217" s="253"/>
      <c r="AL1217" s="253" t="str" cm="1">
        <f t="array" ref="AL1217">IF(A1217="","",INDEX(근로조건!$A$5:$AF$1048576,MATCH(A1217,근로조건!$A$5:$A$1048576,0)+0,20))</f>
        <v/>
      </c>
      <c r="AM1217" s="253"/>
      <c r="AN1217" s="253"/>
      <c r="AO1217" s="253"/>
      <c r="AP1217" s="260"/>
      <c r="AQ1217" s="123"/>
      <c r="AR1217" s="166"/>
      <c r="AS1217" s="267"/>
      <c r="AT1217" s="266"/>
      <c r="AU1217" s="266"/>
      <c r="AV1217" s="266"/>
    </row>
    <row r="1218" spans="1:48" x14ac:dyDescent="0.3">
      <c r="A1218" s="52"/>
      <c r="B1218" s="54"/>
      <c r="C1218" s="53"/>
      <c r="D1218" s="53"/>
      <c r="E1218" s="53"/>
      <c r="F1218" s="57"/>
      <c r="G1218" s="57"/>
      <c r="H1218" s="52"/>
      <c r="I1218" s="53"/>
      <c r="J1218" s="53"/>
      <c r="K1218" s="95"/>
      <c r="L1218" s="52"/>
      <c r="M1218" s="52"/>
      <c r="N1218" s="54"/>
      <c r="O1218" s="254" t="str" cm="1">
        <f t="array" ref="O1218">IF(A1218="","",INDEX(근로조건!$A$5:$Y$1048576,MATCH(A1218,근로조건!$A$5:$A$1048576,0)+0,15))</f>
        <v/>
      </c>
      <c r="P1218" s="255" t="str" cm="1">
        <f t="array" ref="P1218">IF(A1218="","",INDEX(근로조건!$A$5:$Y$1048576,MATCH(A1218,근로조건!$A$5:$A$1048576,0)+0,16))</f>
        <v/>
      </c>
      <c r="Q1218" s="256" t="str" cm="1">
        <f t="array" ref="Q1218">IF(A1218="","",INDEX(근로조건!$A$5:$ZZ$1048576,MATCH(A1218,근로조건!$A$5:$A$1048576,0)+0,21))</f>
        <v/>
      </c>
      <c r="R1218" s="61"/>
      <c r="S1218" s="61"/>
      <c r="T1218" s="61"/>
      <c r="U1218" s="61"/>
      <c r="V1218" s="61"/>
      <c r="W1218" s="61"/>
      <c r="X1218" s="61"/>
      <c r="Y1218" s="61"/>
      <c r="Z1218" s="260" t="str">
        <f t="shared" si="57"/>
        <v/>
      </c>
      <c r="AA1218" s="260" t="str">
        <f t="shared" si="58"/>
        <v/>
      </c>
      <c r="AB1218" s="260" t="str" cm="1">
        <f t="array" ref="AB1218">IFERROR(IF(A1218="","",INDEX(근로조건!$A$5:$Z$1048576,MATCH(A1218,근로조건!$A$5:$A$1048576,0)+0,17)-INDEX(근로조건!$A$5:$Z$1048576,MATCH(A1218,근로조건!$A$5:$A$1048576,0)+0,11))*B1218,"")</f>
        <v/>
      </c>
      <c r="AC1218" s="260" t="str">
        <f t="shared" si="59"/>
        <v/>
      </c>
      <c r="AD1218" s="260" t="str" cm="1">
        <f t="array" ref="AD1218">IFERROR(IF(A1218="","",INDEX(근로조건!$A$5:$L$1048576,MATCH(A1218,근로조건!$A$5:$A$1048576,0)+0,12))*B1218,"")</f>
        <v/>
      </c>
      <c r="AE1218" s="261" t="str" cm="1">
        <f t="array" ref="AE1218">IF(A1218="","",INDEX(근로조건!$A$5:$AF$1048576,MATCH(A1218,근로조건!$A$5:$A$1048576,0)+0,13))</f>
        <v/>
      </c>
      <c r="AF1218" s="262" t="str" cm="1">
        <f t="array" ref="AF1218">IF(A1218="","",INDEX(근로조건!$A$5:$AF$1048576,MATCH(A1218,근로조건!$A$5:$A$1048576,0)+0,14))</f>
        <v/>
      </c>
      <c r="AG1218" s="261" t="str" cm="1">
        <f t="array" ref="AG1218">IF(A1218="","",INDEX(근로조건!$A$5:$AF$1048576,MATCH(A1218,근로조건!$A$5:$A$1048576,0)+0,11))</f>
        <v/>
      </c>
      <c r="AH1218" s="261" t="str" cm="1">
        <f t="array" ref="AH1218">IF(A1218="","",INDEX(근로조건!$A$5:$AF$1048576,MATCH(A1218,근로조건!$A$5:$A$1048576,0)+0,19))</f>
        <v/>
      </c>
      <c r="AI1218" s="262" t="str" cm="1">
        <f t="array" ref="AI1218">IF(A1218="","",INDEX(근로조건!$A$5:$AF$1048576,MATCH(A1218,근로조건!$A$5:$A$1048576,0)+0,17))</f>
        <v/>
      </c>
      <c r="AJ1218" s="253"/>
      <c r="AK1218" s="253"/>
      <c r="AL1218" s="253" t="str" cm="1">
        <f t="array" ref="AL1218">IF(A1218="","",INDEX(근로조건!$A$5:$AF$1048576,MATCH(A1218,근로조건!$A$5:$A$1048576,0)+0,20))</f>
        <v/>
      </c>
      <c r="AM1218" s="253"/>
      <c r="AN1218" s="253"/>
      <c r="AO1218" s="253"/>
      <c r="AP1218" s="260"/>
      <c r="AQ1218" s="123"/>
      <c r="AR1218" s="166"/>
      <c r="AS1218" s="267"/>
      <c r="AT1218" s="266"/>
      <c r="AU1218" s="266"/>
      <c r="AV1218" s="266"/>
    </row>
    <row r="1219" spans="1:48" x14ac:dyDescent="0.3">
      <c r="A1219" s="52"/>
      <c r="B1219" s="54"/>
      <c r="C1219" s="53"/>
      <c r="D1219" s="53"/>
      <c r="E1219" s="53"/>
      <c r="F1219" s="57"/>
      <c r="G1219" s="57"/>
      <c r="H1219" s="52"/>
      <c r="I1219" s="53"/>
      <c r="J1219" s="53"/>
      <c r="K1219" s="95"/>
      <c r="L1219" s="52"/>
      <c r="M1219" s="52"/>
      <c r="N1219" s="54"/>
      <c r="O1219" s="254" t="str" cm="1">
        <f t="array" ref="O1219">IF(A1219="","",INDEX(근로조건!$A$5:$Y$1048576,MATCH(A1219,근로조건!$A$5:$A$1048576,0)+0,15))</f>
        <v/>
      </c>
      <c r="P1219" s="255" t="str" cm="1">
        <f t="array" ref="P1219">IF(A1219="","",INDEX(근로조건!$A$5:$Y$1048576,MATCH(A1219,근로조건!$A$5:$A$1048576,0)+0,16))</f>
        <v/>
      </c>
      <c r="Q1219" s="256" t="str" cm="1">
        <f t="array" ref="Q1219">IF(A1219="","",INDEX(근로조건!$A$5:$ZZ$1048576,MATCH(A1219,근로조건!$A$5:$A$1048576,0)+0,21))</f>
        <v/>
      </c>
      <c r="R1219" s="61"/>
      <c r="S1219" s="61"/>
      <c r="T1219" s="61"/>
      <c r="U1219" s="61"/>
      <c r="V1219" s="61"/>
      <c r="W1219" s="61"/>
      <c r="X1219" s="61"/>
      <c r="Y1219" s="61"/>
      <c r="Z1219" s="260" t="str">
        <f t="shared" si="57"/>
        <v/>
      </c>
      <c r="AA1219" s="260" t="str">
        <f t="shared" si="58"/>
        <v/>
      </c>
      <c r="AB1219" s="260" t="str" cm="1">
        <f t="array" ref="AB1219">IFERROR(IF(A1219="","",INDEX(근로조건!$A$5:$Z$1048576,MATCH(A1219,근로조건!$A$5:$A$1048576,0)+0,17)-INDEX(근로조건!$A$5:$Z$1048576,MATCH(A1219,근로조건!$A$5:$A$1048576,0)+0,11))*B1219,"")</f>
        <v/>
      </c>
      <c r="AC1219" s="260" t="str">
        <f t="shared" si="59"/>
        <v/>
      </c>
      <c r="AD1219" s="260" t="str" cm="1">
        <f t="array" ref="AD1219">IFERROR(IF(A1219="","",INDEX(근로조건!$A$5:$L$1048576,MATCH(A1219,근로조건!$A$5:$A$1048576,0)+0,12))*B1219,"")</f>
        <v/>
      </c>
      <c r="AE1219" s="261" t="str" cm="1">
        <f t="array" ref="AE1219">IF(A1219="","",INDEX(근로조건!$A$5:$AF$1048576,MATCH(A1219,근로조건!$A$5:$A$1048576,0)+0,13))</f>
        <v/>
      </c>
      <c r="AF1219" s="262" t="str" cm="1">
        <f t="array" ref="AF1219">IF(A1219="","",INDEX(근로조건!$A$5:$AF$1048576,MATCH(A1219,근로조건!$A$5:$A$1048576,0)+0,14))</f>
        <v/>
      </c>
      <c r="AG1219" s="261" t="str" cm="1">
        <f t="array" ref="AG1219">IF(A1219="","",INDEX(근로조건!$A$5:$AF$1048576,MATCH(A1219,근로조건!$A$5:$A$1048576,0)+0,11))</f>
        <v/>
      </c>
      <c r="AH1219" s="261" t="str" cm="1">
        <f t="array" ref="AH1219">IF(A1219="","",INDEX(근로조건!$A$5:$AF$1048576,MATCH(A1219,근로조건!$A$5:$A$1048576,0)+0,19))</f>
        <v/>
      </c>
      <c r="AI1219" s="262" t="str" cm="1">
        <f t="array" ref="AI1219">IF(A1219="","",INDEX(근로조건!$A$5:$AF$1048576,MATCH(A1219,근로조건!$A$5:$A$1048576,0)+0,17))</f>
        <v/>
      </c>
      <c r="AJ1219" s="253"/>
      <c r="AK1219" s="253"/>
      <c r="AL1219" s="253" t="str" cm="1">
        <f t="array" ref="AL1219">IF(A1219="","",INDEX(근로조건!$A$5:$AF$1048576,MATCH(A1219,근로조건!$A$5:$A$1048576,0)+0,20))</f>
        <v/>
      </c>
      <c r="AM1219" s="253"/>
      <c r="AN1219" s="253"/>
      <c r="AO1219" s="253"/>
      <c r="AP1219" s="260"/>
      <c r="AQ1219" s="123"/>
      <c r="AR1219" s="166"/>
      <c r="AS1219" s="267"/>
      <c r="AT1219" s="266"/>
      <c r="AU1219" s="266"/>
      <c r="AV1219" s="266"/>
    </row>
    <row r="1220" spans="1:48" x14ac:dyDescent="0.3">
      <c r="A1220" s="52"/>
      <c r="B1220" s="54"/>
      <c r="C1220" s="53"/>
      <c r="D1220" s="53"/>
      <c r="E1220" s="53"/>
      <c r="F1220" s="57"/>
      <c r="G1220" s="57"/>
      <c r="H1220" s="52"/>
      <c r="I1220" s="53"/>
      <c r="J1220" s="53"/>
      <c r="K1220" s="95"/>
      <c r="L1220" s="52"/>
      <c r="M1220" s="52"/>
      <c r="N1220" s="54"/>
      <c r="O1220" s="254" t="str" cm="1">
        <f t="array" ref="O1220">IF(A1220="","",INDEX(근로조건!$A$5:$Y$1048576,MATCH(A1220,근로조건!$A$5:$A$1048576,0)+0,15))</f>
        <v/>
      </c>
      <c r="P1220" s="255" t="str" cm="1">
        <f t="array" ref="P1220">IF(A1220="","",INDEX(근로조건!$A$5:$Y$1048576,MATCH(A1220,근로조건!$A$5:$A$1048576,0)+0,16))</f>
        <v/>
      </c>
      <c r="Q1220" s="256" t="str" cm="1">
        <f t="array" ref="Q1220">IF(A1220="","",INDEX(근로조건!$A$5:$ZZ$1048576,MATCH(A1220,근로조건!$A$5:$A$1048576,0)+0,21))</f>
        <v/>
      </c>
      <c r="R1220" s="61"/>
      <c r="S1220" s="61"/>
      <c r="T1220" s="61"/>
      <c r="U1220" s="61"/>
      <c r="V1220" s="61"/>
      <c r="W1220" s="61"/>
      <c r="X1220" s="61"/>
      <c r="Y1220" s="61"/>
      <c r="Z1220" s="260" t="str">
        <f t="shared" si="57"/>
        <v/>
      </c>
      <c r="AA1220" s="260" t="str">
        <f t="shared" si="58"/>
        <v/>
      </c>
      <c r="AB1220" s="260" t="str" cm="1">
        <f t="array" ref="AB1220">IFERROR(IF(A1220="","",INDEX(근로조건!$A$5:$Z$1048576,MATCH(A1220,근로조건!$A$5:$A$1048576,0)+0,17)-INDEX(근로조건!$A$5:$Z$1048576,MATCH(A1220,근로조건!$A$5:$A$1048576,0)+0,11))*B1220,"")</f>
        <v/>
      </c>
      <c r="AC1220" s="260" t="str">
        <f t="shared" si="59"/>
        <v/>
      </c>
      <c r="AD1220" s="260" t="str" cm="1">
        <f t="array" ref="AD1220">IFERROR(IF(A1220="","",INDEX(근로조건!$A$5:$L$1048576,MATCH(A1220,근로조건!$A$5:$A$1048576,0)+0,12))*B1220,"")</f>
        <v/>
      </c>
      <c r="AE1220" s="261" t="str" cm="1">
        <f t="array" ref="AE1220">IF(A1220="","",INDEX(근로조건!$A$5:$AF$1048576,MATCH(A1220,근로조건!$A$5:$A$1048576,0)+0,13))</f>
        <v/>
      </c>
      <c r="AF1220" s="262" t="str" cm="1">
        <f t="array" ref="AF1220">IF(A1220="","",INDEX(근로조건!$A$5:$AF$1048576,MATCH(A1220,근로조건!$A$5:$A$1048576,0)+0,14))</f>
        <v/>
      </c>
      <c r="AG1220" s="261" t="str" cm="1">
        <f t="array" ref="AG1220">IF(A1220="","",INDEX(근로조건!$A$5:$AF$1048576,MATCH(A1220,근로조건!$A$5:$A$1048576,0)+0,11))</f>
        <v/>
      </c>
      <c r="AH1220" s="261" t="str" cm="1">
        <f t="array" ref="AH1220">IF(A1220="","",INDEX(근로조건!$A$5:$AF$1048576,MATCH(A1220,근로조건!$A$5:$A$1048576,0)+0,19))</f>
        <v/>
      </c>
      <c r="AI1220" s="262" t="str" cm="1">
        <f t="array" ref="AI1220">IF(A1220="","",INDEX(근로조건!$A$5:$AF$1048576,MATCH(A1220,근로조건!$A$5:$A$1048576,0)+0,17))</f>
        <v/>
      </c>
      <c r="AJ1220" s="253"/>
      <c r="AK1220" s="253"/>
      <c r="AL1220" s="253" t="str" cm="1">
        <f t="array" ref="AL1220">IF(A1220="","",INDEX(근로조건!$A$5:$AF$1048576,MATCH(A1220,근로조건!$A$5:$A$1048576,0)+0,20))</f>
        <v/>
      </c>
      <c r="AM1220" s="253"/>
      <c r="AN1220" s="253"/>
      <c r="AO1220" s="253"/>
      <c r="AP1220" s="260"/>
      <c r="AQ1220" s="123"/>
      <c r="AR1220" s="166"/>
      <c r="AS1220" s="267"/>
      <c r="AT1220" s="266"/>
      <c r="AU1220" s="266"/>
      <c r="AV1220" s="266"/>
    </row>
    <row r="1221" spans="1:48" x14ac:dyDescent="0.3">
      <c r="A1221" s="52"/>
      <c r="B1221" s="54"/>
      <c r="C1221" s="53"/>
      <c r="D1221" s="53"/>
      <c r="E1221" s="53"/>
      <c r="F1221" s="57"/>
      <c r="G1221" s="57"/>
      <c r="H1221" s="52"/>
      <c r="I1221" s="53"/>
      <c r="J1221" s="53"/>
      <c r="K1221" s="95"/>
      <c r="L1221" s="52"/>
      <c r="M1221" s="52"/>
      <c r="N1221" s="54"/>
      <c r="O1221" s="254" t="str" cm="1">
        <f t="array" ref="O1221">IF(A1221="","",INDEX(근로조건!$A$5:$Y$1048576,MATCH(A1221,근로조건!$A$5:$A$1048576,0)+0,15))</f>
        <v/>
      </c>
      <c r="P1221" s="255" t="str" cm="1">
        <f t="array" ref="P1221">IF(A1221="","",INDEX(근로조건!$A$5:$Y$1048576,MATCH(A1221,근로조건!$A$5:$A$1048576,0)+0,16))</f>
        <v/>
      </c>
      <c r="Q1221" s="256" t="str" cm="1">
        <f t="array" ref="Q1221">IF(A1221="","",INDEX(근로조건!$A$5:$ZZ$1048576,MATCH(A1221,근로조건!$A$5:$A$1048576,0)+0,21))</f>
        <v/>
      </c>
      <c r="R1221" s="61"/>
      <c r="S1221" s="61"/>
      <c r="T1221" s="61"/>
      <c r="U1221" s="61"/>
      <c r="V1221" s="61"/>
      <c r="W1221" s="61"/>
      <c r="X1221" s="61"/>
      <c r="Y1221" s="61"/>
      <c r="Z1221" s="260" t="str">
        <f t="shared" si="57"/>
        <v/>
      </c>
      <c r="AA1221" s="260" t="str">
        <f t="shared" si="58"/>
        <v/>
      </c>
      <c r="AB1221" s="260" t="str" cm="1">
        <f t="array" ref="AB1221">IFERROR(IF(A1221="","",INDEX(근로조건!$A$5:$Z$1048576,MATCH(A1221,근로조건!$A$5:$A$1048576,0)+0,17)-INDEX(근로조건!$A$5:$Z$1048576,MATCH(A1221,근로조건!$A$5:$A$1048576,0)+0,11))*B1221,"")</f>
        <v/>
      </c>
      <c r="AC1221" s="260" t="str">
        <f t="shared" si="59"/>
        <v/>
      </c>
      <c r="AD1221" s="260" t="str" cm="1">
        <f t="array" ref="AD1221">IFERROR(IF(A1221="","",INDEX(근로조건!$A$5:$L$1048576,MATCH(A1221,근로조건!$A$5:$A$1048576,0)+0,12))*B1221,"")</f>
        <v/>
      </c>
      <c r="AE1221" s="261" t="str" cm="1">
        <f t="array" ref="AE1221">IF(A1221="","",INDEX(근로조건!$A$5:$AF$1048576,MATCH(A1221,근로조건!$A$5:$A$1048576,0)+0,13))</f>
        <v/>
      </c>
      <c r="AF1221" s="262" t="str" cm="1">
        <f t="array" ref="AF1221">IF(A1221="","",INDEX(근로조건!$A$5:$AF$1048576,MATCH(A1221,근로조건!$A$5:$A$1048576,0)+0,14))</f>
        <v/>
      </c>
      <c r="AG1221" s="261" t="str" cm="1">
        <f t="array" ref="AG1221">IF(A1221="","",INDEX(근로조건!$A$5:$AF$1048576,MATCH(A1221,근로조건!$A$5:$A$1048576,0)+0,11))</f>
        <v/>
      </c>
      <c r="AH1221" s="261" t="str" cm="1">
        <f t="array" ref="AH1221">IF(A1221="","",INDEX(근로조건!$A$5:$AF$1048576,MATCH(A1221,근로조건!$A$5:$A$1048576,0)+0,19))</f>
        <v/>
      </c>
      <c r="AI1221" s="262" t="str" cm="1">
        <f t="array" ref="AI1221">IF(A1221="","",INDEX(근로조건!$A$5:$AF$1048576,MATCH(A1221,근로조건!$A$5:$A$1048576,0)+0,17))</f>
        <v/>
      </c>
      <c r="AJ1221" s="253"/>
      <c r="AK1221" s="253"/>
      <c r="AL1221" s="253" t="str" cm="1">
        <f t="array" ref="AL1221">IF(A1221="","",INDEX(근로조건!$A$5:$AF$1048576,MATCH(A1221,근로조건!$A$5:$A$1048576,0)+0,20))</f>
        <v/>
      </c>
      <c r="AM1221" s="253"/>
      <c r="AN1221" s="253"/>
      <c r="AO1221" s="253"/>
      <c r="AP1221" s="260"/>
      <c r="AQ1221" s="123"/>
      <c r="AR1221" s="166"/>
      <c r="AS1221" s="267"/>
      <c r="AT1221" s="266"/>
      <c r="AU1221" s="266"/>
      <c r="AV1221" s="266"/>
    </row>
    <row r="1222" spans="1:48" x14ac:dyDescent="0.3">
      <c r="A1222" s="52"/>
      <c r="B1222" s="54"/>
      <c r="C1222" s="53"/>
      <c r="D1222" s="53"/>
      <c r="E1222" s="53"/>
      <c r="F1222" s="57"/>
      <c r="G1222" s="57"/>
      <c r="H1222" s="52"/>
      <c r="I1222" s="53"/>
      <c r="J1222" s="53"/>
      <c r="K1222" s="95"/>
      <c r="L1222" s="52"/>
      <c r="M1222" s="52"/>
      <c r="N1222" s="54"/>
      <c r="O1222" s="254" t="str" cm="1">
        <f t="array" ref="O1222">IF(A1222="","",INDEX(근로조건!$A$5:$Y$1048576,MATCH(A1222,근로조건!$A$5:$A$1048576,0)+0,15))</f>
        <v/>
      </c>
      <c r="P1222" s="255" t="str" cm="1">
        <f t="array" ref="P1222">IF(A1222="","",INDEX(근로조건!$A$5:$Y$1048576,MATCH(A1222,근로조건!$A$5:$A$1048576,0)+0,16))</f>
        <v/>
      </c>
      <c r="Q1222" s="256" t="str" cm="1">
        <f t="array" ref="Q1222">IF(A1222="","",INDEX(근로조건!$A$5:$ZZ$1048576,MATCH(A1222,근로조건!$A$5:$A$1048576,0)+0,21))</f>
        <v/>
      </c>
      <c r="R1222" s="61"/>
      <c r="S1222" s="61"/>
      <c r="T1222" s="61"/>
      <c r="U1222" s="61"/>
      <c r="V1222" s="61"/>
      <c r="W1222" s="61"/>
      <c r="X1222" s="61"/>
      <c r="Y1222" s="61"/>
      <c r="Z1222" s="260" t="str">
        <f t="shared" ref="Z1222:Z1285" si="60">IF(AE1222="","",SUM(AB1222,AD1222))</f>
        <v/>
      </c>
      <c r="AA1222" s="260" t="str">
        <f t="shared" ref="AA1222:AA1285" si="61">IF(AE1222="","",IF(AE1222&gt;=8,8*B1222,AE1222*B1222))</f>
        <v/>
      </c>
      <c r="AB1222" s="260" t="str" cm="1">
        <f t="array" ref="AB1222">IFERROR(IF(A1222="","",INDEX(근로조건!$A$5:$Z$1048576,MATCH(A1222,근로조건!$A$5:$A$1048576,0)+0,17)-INDEX(근로조건!$A$5:$Z$1048576,MATCH(A1222,근로조건!$A$5:$A$1048576,0)+0,11))*B1222,"")</f>
        <v/>
      </c>
      <c r="AC1222" s="260" t="str">
        <f t="shared" ref="AC1222:AC1285" si="62">IFERROR(AD1222/(365/7/12),"")</f>
        <v/>
      </c>
      <c r="AD1222" s="260" t="str" cm="1">
        <f t="array" ref="AD1222">IFERROR(IF(A1222="","",INDEX(근로조건!$A$5:$L$1048576,MATCH(A1222,근로조건!$A$5:$A$1048576,0)+0,12))*B1222,"")</f>
        <v/>
      </c>
      <c r="AE1222" s="261" t="str" cm="1">
        <f t="array" ref="AE1222">IF(A1222="","",INDEX(근로조건!$A$5:$AF$1048576,MATCH(A1222,근로조건!$A$5:$A$1048576,0)+0,13))</f>
        <v/>
      </c>
      <c r="AF1222" s="262" t="str" cm="1">
        <f t="array" ref="AF1222">IF(A1222="","",INDEX(근로조건!$A$5:$AF$1048576,MATCH(A1222,근로조건!$A$5:$A$1048576,0)+0,14))</f>
        <v/>
      </c>
      <c r="AG1222" s="261" t="str" cm="1">
        <f t="array" ref="AG1222">IF(A1222="","",INDEX(근로조건!$A$5:$AF$1048576,MATCH(A1222,근로조건!$A$5:$A$1048576,0)+0,11))</f>
        <v/>
      </c>
      <c r="AH1222" s="261" t="str" cm="1">
        <f t="array" ref="AH1222">IF(A1222="","",INDEX(근로조건!$A$5:$AF$1048576,MATCH(A1222,근로조건!$A$5:$A$1048576,0)+0,19))</f>
        <v/>
      </c>
      <c r="AI1222" s="262" t="str" cm="1">
        <f t="array" ref="AI1222">IF(A1222="","",INDEX(근로조건!$A$5:$AF$1048576,MATCH(A1222,근로조건!$A$5:$A$1048576,0)+0,17))</f>
        <v/>
      </c>
      <c r="AJ1222" s="253"/>
      <c r="AK1222" s="253"/>
      <c r="AL1222" s="253" t="str" cm="1">
        <f t="array" ref="AL1222">IF(A1222="","",INDEX(근로조건!$A$5:$AF$1048576,MATCH(A1222,근로조건!$A$5:$A$1048576,0)+0,20))</f>
        <v/>
      </c>
      <c r="AM1222" s="253"/>
      <c r="AN1222" s="253"/>
      <c r="AO1222" s="253"/>
      <c r="AP1222" s="260"/>
      <c r="AQ1222" s="123"/>
      <c r="AR1222" s="166"/>
      <c r="AS1222" s="267"/>
      <c r="AT1222" s="266"/>
      <c r="AU1222" s="266"/>
      <c r="AV1222" s="266"/>
    </row>
    <row r="1223" spans="1:48" x14ac:dyDescent="0.3">
      <c r="A1223" s="52"/>
      <c r="B1223" s="54"/>
      <c r="C1223" s="53"/>
      <c r="D1223" s="53"/>
      <c r="E1223" s="53"/>
      <c r="F1223" s="57"/>
      <c r="G1223" s="57"/>
      <c r="H1223" s="52"/>
      <c r="I1223" s="53"/>
      <c r="J1223" s="53"/>
      <c r="K1223" s="95"/>
      <c r="L1223" s="52"/>
      <c r="M1223" s="52"/>
      <c r="N1223" s="54"/>
      <c r="O1223" s="254" t="str" cm="1">
        <f t="array" ref="O1223">IF(A1223="","",INDEX(근로조건!$A$5:$Y$1048576,MATCH(A1223,근로조건!$A$5:$A$1048576,0)+0,15))</f>
        <v/>
      </c>
      <c r="P1223" s="255" t="str" cm="1">
        <f t="array" ref="P1223">IF(A1223="","",INDEX(근로조건!$A$5:$Y$1048576,MATCH(A1223,근로조건!$A$5:$A$1048576,0)+0,16))</f>
        <v/>
      </c>
      <c r="Q1223" s="256" t="str" cm="1">
        <f t="array" ref="Q1223">IF(A1223="","",INDEX(근로조건!$A$5:$ZZ$1048576,MATCH(A1223,근로조건!$A$5:$A$1048576,0)+0,21))</f>
        <v/>
      </c>
      <c r="R1223" s="61"/>
      <c r="S1223" s="61"/>
      <c r="T1223" s="61"/>
      <c r="U1223" s="61"/>
      <c r="V1223" s="61"/>
      <c r="W1223" s="61"/>
      <c r="X1223" s="61"/>
      <c r="Y1223" s="61"/>
      <c r="Z1223" s="260" t="str">
        <f t="shared" si="60"/>
        <v/>
      </c>
      <c r="AA1223" s="260" t="str">
        <f t="shared" si="61"/>
        <v/>
      </c>
      <c r="AB1223" s="260" t="str" cm="1">
        <f t="array" ref="AB1223">IFERROR(IF(A1223="","",INDEX(근로조건!$A$5:$Z$1048576,MATCH(A1223,근로조건!$A$5:$A$1048576,0)+0,17)-INDEX(근로조건!$A$5:$Z$1048576,MATCH(A1223,근로조건!$A$5:$A$1048576,0)+0,11))*B1223,"")</f>
        <v/>
      </c>
      <c r="AC1223" s="260" t="str">
        <f t="shared" si="62"/>
        <v/>
      </c>
      <c r="AD1223" s="260" t="str" cm="1">
        <f t="array" ref="AD1223">IFERROR(IF(A1223="","",INDEX(근로조건!$A$5:$L$1048576,MATCH(A1223,근로조건!$A$5:$A$1048576,0)+0,12))*B1223,"")</f>
        <v/>
      </c>
      <c r="AE1223" s="261" t="str" cm="1">
        <f t="array" ref="AE1223">IF(A1223="","",INDEX(근로조건!$A$5:$AF$1048576,MATCH(A1223,근로조건!$A$5:$A$1048576,0)+0,13))</f>
        <v/>
      </c>
      <c r="AF1223" s="262" t="str" cm="1">
        <f t="array" ref="AF1223">IF(A1223="","",INDEX(근로조건!$A$5:$AF$1048576,MATCH(A1223,근로조건!$A$5:$A$1048576,0)+0,14))</f>
        <v/>
      </c>
      <c r="AG1223" s="261" t="str" cm="1">
        <f t="array" ref="AG1223">IF(A1223="","",INDEX(근로조건!$A$5:$AF$1048576,MATCH(A1223,근로조건!$A$5:$A$1048576,0)+0,11))</f>
        <v/>
      </c>
      <c r="AH1223" s="261" t="str" cm="1">
        <f t="array" ref="AH1223">IF(A1223="","",INDEX(근로조건!$A$5:$AF$1048576,MATCH(A1223,근로조건!$A$5:$A$1048576,0)+0,19))</f>
        <v/>
      </c>
      <c r="AI1223" s="262" t="str" cm="1">
        <f t="array" ref="AI1223">IF(A1223="","",INDEX(근로조건!$A$5:$AF$1048576,MATCH(A1223,근로조건!$A$5:$A$1048576,0)+0,17))</f>
        <v/>
      </c>
      <c r="AJ1223" s="253"/>
      <c r="AK1223" s="253"/>
      <c r="AL1223" s="253" t="str" cm="1">
        <f t="array" ref="AL1223">IF(A1223="","",INDEX(근로조건!$A$5:$AF$1048576,MATCH(A1223,근로조건!$A$5:$A$1048576,0)+0,20))</f>
        <v/>
      </c>
      <c r="AM1223" s="253"/>
      <c r="AN1223" s="253"/>
      <c r="AO1223" s="253"/>
      <c r="AP1223" s="260"/>
      <c r="AQ1223" s="123"/>
      <c r="AR1223" s="166"/>
      <c r="AS1223" s="267"/>
      <c r="AT1223" s="266"/>
      <c r="AU1223" s="266"/>
      <c r="AV1223" s="266"/>
    </row>
    <row r="1224" spans="1:48" x14ac:dyDescent="0.3">
      <c r="A1224" s="52"/>
      <c r="B1224" s="54"/>
      <c r="C1224" s="53"/>
      <c r="D1224" s="53"/>
      <c r="E1224" s="53"/>
      <c r="F1224" s="57"/>
      <c r="G1224" s="57"/>
      <c r="H1224" s="52"/>
      <c r="I1224" s="53"/>
      <c r="J1224" s="53"/>
      <c r="K1224" s="95"/>
      <c r="L1224" s="52"/>
      <c r="M1224" s="52"/>
      <c r="N1224" s="54"/>
      <c r="O1224" s="254" t="str" cm="1">
        <f t="array" ref="O1224">IF(A1224="","",INDEX(근로조건!$A$5:$Y$1048576,MATCH(A1224,근로조건!$A$5:$A$1048576,0)+0,15))</f>
        <v/>
      </c>
      <c r="P1224" s="255" t="str" cm="1">
        <f t="array" ref="P1224">IF(A1224="","",INDEX(근로조건!$A$5:$Y$1048576,MATCH(A1224,근로조건!$A$5:$A$1048576,0)+0,16))</f>
        <v/>
      </c>
      <c r="Q1224" s="256" t="str" cm="1">
        <f t="array" ref="Q1224">IF(A1224="","",INDEX(근로조건!$A$5:$ZZ$1048576,MATCH(A1224,근로조건!$A$5:$A$1048576,0)+0,21))</f>
        <v/>
      </c>
      <c r="R1224" s="61"/>
      <c r="S1224" s="61"/>
      <c r="T1224" s="61"/>
      <c r="U1224" s="61"/>
      <c r="V1224" s="61"/>
      <c r="W1224" s="61"/>
      <c r="X1224" s="61"/>
      <c r="Y1224" s="61"/>
      <c r="Z1224" s="260" t="str">
        <f t="shared" si="60"/>
        <v/>
      </c>
      <c r="AA1224" s="260" t="str">
        <f t="shared" si="61"/>
        <v/>
      </c>
      <c r="AB1224" s="260" t="str" cm="1">
        <f t="array" ref="AB1224">IFERROR(IF(A1224="","",INDEX(근로조건!$A$5:$Z$1048576,MATCH(A1224,근로조건!$A$5:$A$1048576,0)+0,17)-INDEX(근로조건!$A$5:$Z$1048576,MATCH(A1224,근로조건!$A$5:$A$1048576,0)+0,11))*B1224,"")</f>
        <v/>
      </c>
      <c r="AC1224" s="260" t="str">
        <f t="shared" si="62"/>
        <v/>
      </c>
      <c r="AD1224" s="260" t="str" cm="1">
        <f t="array" ref="AD1224">IFERROR(IF(A1224="","",INDEX(근로조건!$A$5:$L$1048576,MATCH(A1224,근로조건!$A$5:$A$1048576,0)+0,12))*B1224,"")</f>
        <v/>
      </c>
      <c r="AE1224" s="261" t="str" cm="1">
        <f t="array" ref="AE1224">IF(A1224="","",INDEX(근로조건!$A$5:$AF$1048576,MATCH(A1224,근로조건!$A$5:$A$1048576,0)+0,13))</f>
        <v/>
      </c>
      <c r="AF1224" s="262" t="str" cm="1">
        <f t="array" ref="AF1224">IF(A1224="","",INDEX(근로조건!$A$5:$AF$1048576,MATCH(A1224,근로조건!$A$5:$A$1048576,0)+0,14))</f>
        <v/>
      </c>
      <c r="AG1224" s="261" t="str" cm="1">
        <f t="array" ref="AG1224">IF(A1224="","",INDEX(근로조건!$A$5:$AF$1048576,MATCH(A1224,근로조건!$A$5:$A$1048576,0)+0,11))</f>
        <v/>
      </c>
      <c r="AH1224" s="261" t="str" cm="1">
        <f t="array" ref="AH1224">IF(A1224="","",INDEX(근로조건!$A$5:$AF$1048576,MATCH(A1224,근로조건!$A$5:$A$1048576,0)+0,19))</f>
        <v/>
      </c>
      <c r="AI1224" s="262" t="str" cm="1">
        <f t="array" ref="AI1224">IF(A1224="","",INDEX(근로조건!$A$5:$AF$1048576,MATCH(A1224,근로조건!$A$5:$A$1048576,0)+0,17))</f>
        <v/>
      </c>
      <c r="AJ1224" s="253"/>
      <c r="AK1224" s="253"/>
      <c r="AL1224" s="253" t="str" cm="1">
        <f t="array" ref="AL1224">IF(A1224="","",INDEX(근로조건!$A$5:$AF$1048576,MATCH(A1224,근로조건!$A$5:$A$1048576,0)+0,20))</f>
        <v/>
      </c>
      <c r="AM1224" s="253"/>
      <c r="AN1224" s="253"/>
      <c r="AO1224" s="253"/>
      <c r="AP1224" s="260"/>
      <c r="AQ1224" s="123"/>
      <c r="AR1224" s="166"/>
      <c r="AS1224" s="267"/>
      <c r="AT1224" s="266"/>
      <c r="AU1224" s="266"/>
      <c r="AV1224" s="266"/>
    </row>
    <row r="1225" spans="1:48" x14ac:dyDescent="0.3">
      <c r="A1225" s="52"/>
      <c r="B1225" s="54"/>
      <c r="C1225" s="53"/>
      <c r="D1225" s="53"/>
      <c r="E1225" s="53"/>
      <c r="F1225" s="57"/>
      <c r="G1225" s="57"/>
      <c r="H1225" s="52"/>
      <c r="I1225" s="53"/>
      <c r="J1225" s="53"/>
      <c r="K1225" s="95"/>
      <c r="L1225" s="52"/>
      <c r="M1225" s="52"/>
      <c r="N1225" s="54"/>
      <c r="O1225" s="254" t="str" cm="1">
        <f t="array" ref="O1225">IF(A1225="","",INDEX(근로조건!$A$5:$Y$1048576,MATCH(A1225,근로조건!$A$5:$A$1048576,0)+0,15))</f>
        <v/>
      </c>
      <c r="P1225" s="255" t="str" cm="1">
        <f t="array" ref="P1225">IF(A1225="","",INDEX(근로조건!$A$5:$Y$1048576,MATCH(A1225,근로조건!$A$5:$A$1048576,0)+0,16))</f>
        <v/>
      </c>
      <c r="Q1225" s="256" t="str" cm="1">
        <f t="array" ref="Q1225">IF(A1225="","",INDEX(근로조건!$A$5:$ZZ$1048576,MATCH(A1225,근로조건!$A$5:$A$1048576,0)+0,21))</f>
        <v/>
      </c>
      <c r="R1225" s="61"/>
      <c r="S1225" s="61"/>
      <c r="T1225" s="61"/>
      <c r="U1225" s="61"/>
      <c r="V1225" s="61"/>
      <c r="W1225" s="61"/>
      <c r="X1225" s="61"/>
      <c r="Y1225" s="61"/>
      <c r="Z1225" s="260" t="str">
        <f t="shared" si="60"/>
        <v/>
      </c>
      <c r="AA1225" s="260" t="str">
        <f t="shared" si="61"/>
        <v/>
      </c>
      <c r="AB1225" s="260" t="str" cm="1">
        <f t="array" ref="AB1225">IFERROR(IF(A1225="","",INDEX(근로조건!$A$5:$Z$1048576,MATCH(A1225,근로조건!$A$5:$A$1048576,0)+0,17)-INDEX(근로조건!$A$5:$Z$1048576,MATCH(A1225,근로조건!$A$5:$A$1048576,0)+0,11))*B1225,"")</f>
        <v/>
      </c>
      <c r="AC1225" s="260" t="str">
        <f t="shared" si="62"/>
        <v/>
      </c>
      <c r="AD1225" s="260" t="str" cm="1">
        <f t="array" ref="AD1225">IFERROR(IF(A1225="","",INDEX(근로조건!$A$5:$L$1048576,MATCH(A1225,근로조건!$A$5:$A$1048576,0)+0,12))*B1225,"")</f>
        <v/>
      </c>
      <c r="AE1225" s="261" t="str" cm="1">
        <f t="array" ref="AE1225">IF(A1225="","",INDEX(근로조건!$A$5:$AF$1048576,MATCH(A1225,근로조건!$A$5:$A$1048576,0)+0,13))</f>
        <v/>
      </c>
      <c r="AF1225" s="262" t="str" cm="1">
        <f t="array" ref="AF1225">IF(A1225="","",INDEX(근로조건!$A$5:$AF$1048576,MATCH(A1225,근로조건!$A$5:$A$1048576,0)+0,14))</f>
        <v/>
      </c>
      <c r="AG1225" s="261" t="str" cm="1">
        <f t="array" ref="AG1225">IF(A1225="","",INDEX(근로조건!$A$5:$AF$1048576,MATCH(A1225,근로조건!$A$5:$A$1048576,0)+0,11))</f>
        <v/>
      </c>
      <c r="AH1225" s="261" t="str" cm="1">
        <f t="array" ref="AH1225">IF(A1225="","",INDEX(근로조건!$A$5:$AF$1048576,MATCH(A1225,근로조건!$A$5:$A$1048576,0)+0,19))</f>
        <v/>
      </c>
      <c r="AI1225" s="262" t="str" cm="1">
        <f t="array" ref="AI1225">IF(A1225="","",INDEX(근로조건!$A$5:$AF$1048576,MATCH(A1225,근로조건!$A$5:$A$1048576,0)+0,17))</f>
        <v/>
      </c>
      <c r="AJ1225" s="253"/>
      <c r="AK1225" s="253"/>
      <c r="AL1225" s="253" t="str" cm="1">
        <f t="array" ref="AL1225">IF(A1225="","",INDEX(근로조건!$A$5:$AF$1048576,MATCH(A1225,근로조건!$A$5:$A$1048576,0)+0,20))</f>
        <v/>
      </c>
      <c r="AM1225" s="253"/>
      <c r="AN1225" s="253"/>
      <c r="AO1225" s="253"/>
      <c r="AP1225" s="260"/>
      <c r="AQ1225" s="123"/>
      <c r="AR1225" s="166"/>
      <c r="AS1225" s="267"/>
      <c r="AT1225" s="266"/>
      <c r="AU1225" s="266"/>
      <c r="AV1225" s="266"/>
    </row>
    <row r="1226" spans="1:48" x14ac:dyDescent="0.3">
      <c r="A1226" s="52"/>
      <c r="B1226" s="54"/>
      <c r="C1226" s="53"/>
      <c r="D1226" s="53"/>
      <c r="E1226" s="53"/>
      <c r="F1226" s="57"/>
      <c r="G1226" s="57"/>
      <c r="H1226" s="52"/>
      <c r="I1226" s="53"/>
      <c r="J1226" s="53"/>
      <c r="K1226" s="95"/>
      <c r="L1226" s="52"/>
      <c r="M1226" s="52"/>
      <c r="N1226" s="54"/>
      <c r="O1226" s="254" t="str" cm="1">
        <f t="array" ref="O1226">IF(A1226="","",INDEX(근로조건!$A$5:$Y$1048576,MATCH(A1226,근로조건!$A$5:$A$1048576,0)+0,15))</f>
        <v/>
      </c>
      <c r="P1226" s="255" t="str" cm="1">
        <f t="array" ref="P1226">IF(A1226="","",INDEX(근로조건!$A$5:$Y$1048576,MATCH(A1226,근로조건!$A$5:$A$1048576,0)+0,16))</f>
        <v/>
      </c>
      <c r="Q1226" s="256" t="str" cm="1">
        <f t="array" ref="Q1226">IF(A1226="","",INDEX(근로조건!$A$5:$ZZ$1048576,MATCH(A1226,근로조건!$A$5:$A$1048576,0)+0,21))</f>
        <v/>
      </c>
      <c r="R1226" s="61"/>
      <c r="S1226" s="61"/>
      <c r="T1226" s="61"/>
      <c r="U1226" s="61"/>
      <c r="V1226" s="61"/>
      <c r="W1226" s="61"/>
      <c r="X1226" s="61"/>
      <c r="Y1226" s="61"/>
      <c r="Z1226" s="260" t="str">
        <f t="shared" si="60"/>
        <v/>
      </c>
      <c r="AA1226" s="260" t="str">
        <f t="shared" si="61"/>
        <v/>
      </c>
      <c r="AB1226" s="260" t="str" cm="1">
        <f t="array" ref="AB1226">IFERROR(IF(A1226="","",INDEX(근로조건!$A$5:$Z$1048576,MATCH(A1226,근로조건!$A$5:$A$1048576,0)+0,17)-INDEX(근로조건!$A$5:$Z$1048576,MATCH(A1226,근로조건!$A$5:$A$1048576,0)+0,11))*B1226,"")</f>
        <v/>
      </c>
      <c r="AC1226" s="260" t="str">
        <f t="shared" si="62"/>
        <v/>
      </c>
      <c r="AD1226" s="260" t="str" cm="1">
        <f t="array" ref="AD1226">IFERROR(IF(A1226="","",INDEX(근로조건!$A$5:$L$1048576,MATCH(A1226,근로조건!$A$5:$A$1048576,0)+0,12))*B1226,"")</f>
        <v/>
      </c>
      <c r="AE1226" s="261" t="str" cm="1">
        <f t="array" ref="AE1226">IF(A1226="","",INDEX(근로조건!$A$5:$AF$1048576,MATCH(A1226,근로조건!$A$5:$A$1048576,0)+0,13))</f>
        <v/>
      </c>
      <c r="AF1226" s="262" t="str" cm="1">
        <f t="array" ref="AF1226">IF(A1226="","",INDEX(근로조건!$A$5:$AF$1048576,MATCH(A1226,근로조건!$A$5:$A$1048576,0)+0,14))</f>
        <v/>
      </c>
      <c r="AG1226" s="261" t="str" cm="1">
        <f t="array" ref="AG1226">IF(A1226="","",INDEX(근로조건!$A$5:$AF$1048576,MATCH(A1226,근로조건!$A$5:$A$1048576,0)+0,11))</f>
        <v/>
      </c>
      <c r="AH1226" s="261" t="str" cm="1">
        <f t="array" ref="AH1226">IF(A1226="","",INDEX(근로조건!$A$5:$AF$1048576,MATCH(A1226,근로조건!$A$5:$A$1048576,0)+0,19))</f>
        <v/>
      </c>
      <c r="AI1226" s="262" t="str" cm="1">
        <f t="array" ref="AI1226">IF(A1226="","",INDEX(근로조건!$A$5:$AF$1048576,MATCH(A1226,근로조건!$A$5:$A$1048576,0)+0,17))</f>
        <v/>
      </c>
      <c r="AJ1226" s="253"/>
      <c r="AK1226" s="253"/>
      <c r="AL1226" s="253" t="str" cm="1">
        <f t="array" ref="AL1226">IF(A1226="","",INDEX(근로조건!$A$5:$AF$1048576,MATCH(A1226,근로조건!$A$5:$A$1048576,0)+0,20))</f>
        <v/>
      </c>
      <c r="AM1226" s="253"/>
      <c r="AN1226" s="253"/>
      <c r="AO1226" s="253"/>
      <c r="AP1226" s="260"/>
      <c r="AQ1226" s="123"/>
      <c r="AR1226" s="166"/>
      <c r="AS1226" s="267"/>
      <c r="AT1226" s="266"/>
      <c r="AU1226" s="266"/>
      <c r="AV1226" s="266"/>
    </row>
    <row r="1227" spans="1:48" x14ac:dyDescent="0.3">
      <c r="A1227" s="52"/>
      <c r="B1227" s="54"/>
      <c r="C1227" s="53"/>
      <c r="D1227" s="53"/>
      <c r="E1227" s="53"/>
      <c r="F1227" s="57"/>
      <c r="G1227" s="57"/>
      <c r="H1227" s="52"/>
      <c r="I1227" s="53"/>
      <c r="J1227" s="53"/>
      <c r="K1227" s="95"/>
      <c r="L1227" s="52"/>
      <c r="M1227" s="52"/>
      <c r="N1227" s="54"/>
      <c r="O1227" s="254" t="str" cm="1">
        <f t="array" ref="O1227">IF(A1227="","",INDEX(근로조건!$A$5:$Y$1048576,MATCH(A1227,근로조건!$A$5:$A$1048576,0)+0,15))</f>
        <v/>
      </c>
      <c r="P1227" s="255" t="str" cm="1">
        <f t="array" ref="P1227">IF(A1227="","",INDEX(근로조건!$A$5:$Y$1048576,MATCH(A1227,근로조건!$A$5:$A$1048576,0)+0,16))</f>
        <v/>
      </c>
      <c r="Q1227" s="256" t="str" cm="1">
        <f t="array" ref="Q1227">IF(A1227="","",INDEX(근로조건!$A$5:$ZZ$1048576,MATCH(A1227,근로조건!$A$5:$A$1048576,0)+0,21))</f>
        <v/>
      </c>
      <c r="R1227" s="61"/>
      <c r="S1227" s="61"/>
      <c r="T1227" s="61"/>
      <c r="U1227" s="61"/>
      <c r="V1227" s="61"/>
      <c r="W1227" s="61"/>
      <c r="X1227" s="61"/>
      <c r="Y1227" s="61"/>
      <c r="Z1227" s="260" t="str">
        <f t="shared" si="60"/>
        <v/>
      </c>
      <c r="AA1227" s="260" t="str">
        <f t="shared" si="61"/>
        <v/>
      </c>
      <c r="AB1227" s="260" t="str" cm="1">
        <f t="array" ref="AB1227">IFERROR(IF(A1227="","",INDEX(근로조건!$A$5:$Z$1048576,MATCH(A1227,근로조건!$A$5:$A$1048576,0)+0,17)-INDEX(근로조건!$A$5:$Z$1048576,MATCH(A1227,근로조건!$A$5:$A$1048576,0)+0,11))*B1227,"")</f>
        <v/>
      </c>
      <c r="AC1227" s="260" t="str">
        <f t="shared" si="62"/>
        <v/>
      </c>
      <c r="AD1227" s="260" t="str" cm="1">
        <f t="array" ref="AD1227">IFERROR(IF(A1227="","",INDEX(근로조건!$A$5:$L$1048576,MATCH(A1227,근로조건!$A$5:$A$1048576,0)+0,12))*B1227,"")</f>
        <v/>
      </c>
      <c r="AE1227" s="261" t="str" cm="1">
        <f t="array" ref="AE1227">IF(A1227="","",INDEX(근로조건!$A$5:$AF$1048576,MATCH(A1227,근로조건!$A$5:$A$1048576,0)+0,13))</f>
        <v/>
      </c>
      <c r="AF1227" s="262" t="str" cm="1">
        <f t="array" ref="AF1227">IF(A1227="","",INDEX(근로조건!$A$5:$AF$1048576,MATCH(A1227,근로조건!$A$5:$A$1048576,0)+0,14))</f>
        <v/>
      </c>
      <c r="AG1227" s="261" t="str" cm="1">
        <f t="array" ref="AG1227">IF(A1227="","",INDEX(근로조건!$A$5:$AF$1048576,MATCH(A1227,근로조건!$A$5:$A$1048576,0)+0,11))</f>
        <v/>
      </c>
      <c r="AH1227" s="261" t="str" cm="1">
        <f t="array" ref="AH1227">IF(A1227="","",INDEX(근로조건!$A$5:$AF$1048576,MATCH(A1227,근로조건!$A$5:$A$1048576,0)+0,19))</f>
        <v/>
      </c>
      <c r="AI1227" s="262" t="str" cm="1">
        <f t="array" ref="AI1227">IF(A1227="","",INDEX(근로조건!$A$5:$AF$1048576,MATCH(A1227,근로조건!$A$5:$A$1048576,0)+0,17))</f>
        <v/>
      </c>
      <c r="AJ1227" s="253"/>
      <c r="AK1227" s="253"/>
      <c r="AL1227" s="253" t="str" cm="1">
        <f t="array" ref="AL1227">IF(A1227="","",INDEX(근로조건!$A$5:$AF$1048576,MATCH(A1227,근로조건!$A$5:$A$1048576,0)+0,20))</f>
        <v/>
      </c>
      <c r="AM1227" s="253"/>
      <c r="AN1227" s="253"/>
      <c r="AO1227" s="253"/>
      <c r="AP1227" s="260"/>
      <c r="AQ1227" s="123"/>
      <c r="AR1227" s="166"/>
      <c r="AS1227" s="267"/>
      <c r="AT1227" s="266"/>
      <c r="AU1227" s="266"/>
      <c r="AV1227" s="266"/>
    </row>
    <row r="1228" spans="1:48" x14ac:dyDescent="0.3">
      <c r="A1228" s="52"/>
      <c r="B1228" s="54"/>
      <c r="C1228" s="53"/>
      <c r="D1228" s="53"/>
      <c r="E1228" s="53"/>
      <c r="F1228" s="57"/>
      <c r="G1228" s="57"/>
      <c r="H1228" s="52"/>
      <c r="I1228" s="53"/>
      <c r="J1228" s="53"/>
      <c r="K1228" s="95"/>
      <c r="L1228" s="52"/>
      <c r="M1228" s="52"/>
      <c r="N1228" s="54"/>
      <c r="O1228" s="254" t="str" cm="1">
        <f t="array" ref="O1228">IF(A1228="","",INDEX(근로조건!$A$5:$Y$1048576,MATCH(A1228,근로조건!$A$5:$A$1048576,0)+0,15))</f>
        <v/>
      </c>
      <c r="P1228" s="255" t="str" cm="1">
        <f t="array" ref="P1228">IF(A1228="","",INDEX(근로조건!$A$5:$Y$1048576,MATCH(A1228,근로조건!$A$5:$A$1048576,0)+0,16))</f>
        <v/>
      </c>
      <c r="Q1228" s="256" t="str" cm="1">
        <f t="array" ref="Q1228">IF(A1228="","",INDEX(근로조건!$A$5:$ZZ$1048576,MATCH(A1228,근로조건!$A$5:$A$1048576,0)+0,21))</f>
        <v/>
      </c>
      <c r="R1228" s="61"/>
      <c r="S1228" s="61"/>
      <c r="T1228" s="61"/>
      <c r="U1228" s="61"/>
      <c r="V1228" s="61"/>
      <c r="W1228" s="61"/>
      <c r="X1228" s="61"/>
      <c r="Y1228" s="61"/>
      <c r="Z1228" s="260" t="str">
        <f t="shared" si="60"/>
        <v/>
      </c>
      <c r="AA1228" s="260" t="str">
        <f t="shared" si="61"/>
        <v/>
      </c>
      <c r="AB1228" s="260" t="str" cm="1">
        <f t="array" ref="AB1228">IFERROR(IF(A1228="","",INDEX(근로조건!$A$5:$Z$1048576,MATCH(A1228,근로조건!$A$5:$A$1048576,0)+0,17)-INDEX(근로조건!$A$5:$Z$1048576,MATCH(A1228,근로조건!$A$5:$A$1048576,0)+0,11))*B1228,"")</f>
        <v/>
      </c>
      <c r="AC1228" s="260" t="str">
        <f t="shared" si="62"/>
        <v/>
      </c>
      <c r="AD1228" s="260" t="str" cm="1">
        <f t="array" ref="AD1228">IFERROR(IF(A1228="","",INDEX(근로조건!$A$5:$L$1048576,MATCH(A1228,근로조건!$A$5:$A$1048576,0)+0,12))*B1228,"")</f>
        <v/>
      </c>
      <c r="AE1228" s="261" t="str" cm="1">
        <f t="array" ref="AE1228">IF(A1228="","",INDEX(근로조건!$A$5:$AF$1048576,MATCH(A1228,근로조건!$A$5:$A$1048576,0)+0,13))</f>
        <v/>
      </c>
      <c r="AF1228" s="262" t="str" cm="1">
        <f t="array" ref="AF1228">IF(A1228="","",INDEX(근로조건!$A$5:$AF$1048576,MATCH(A1228,근로조건!$A$5:$A$1048576,0)+0,14))</f>
        <v/>
      </c>
      <c r="AG1228" s="261" t="str" cm="1">
        <f t="array" ref="AG1228">IF(A1228="","",INDEX(근로조건!$A$5:$AF$1048576,MATCH(A1228,근로조건!$A$5:$A$1048576,0)+0,11))</f>
        <v/>
      </c>
      <c r="AH1228" s="261" t="str" cm="1">
        <f t="array" ref="AH1228">IF(A1228="","",INDEX(근로조건!$A$5:$AF$1048576,MATCH(A1228,근로조건!$A$5:$A$1048576,0)+0,19))</f>
        <v/>
      </c>
      <c r="AI1228" s="262" t="str" cm="1">
        <f t="array" ref="AI1228">IF(A1228="","",INDEX(근로조건!$A$5:$AF$1048576,MATCH(A1228,근로조건!$A$5:$A$1048576,0)+0,17))</f>
        <v/>
      </c>
      <c r="AJ1228" s="253"/>
      <c r="AK1228" s="253"/>
      <c r="AL1228" s="253" t="str" cm="1">
        <f t="array" ref="AL1228">IF(A1228="","",INDEX(근로조건!$A$5:$AF$1048576,MATCH(A1228,근로조건!$A$5:$A$1048576,0)+0,20))</f>
        <v/>
      </c>
      <c r="AM1228" s="253"/>
      <c r="AN1228" s="253"/>
      <c r="AO1228" s="253"/>
      <c r="AP1228" s="260"/>
      <c r="AQ1228" s="123"/>
      <c r="AR1228" s="166"/>
      <c r="AS1228" s="267"/>
      <c r="AT1228" s="266"/>
      <c r="AU1228" s="266"/>
      <c r="AV1228" s="266"/>
    </row>
    <row r="1229" spans="1:48" x14ac:dyDescent="0.3">
      <c r="A1229" s="52"/>
      <c r="B1229" s="54"/>
      <c r="C1229" s="53"/>
      <c r="D1229" s="53"/>
      <c r="E1229" s="53"/>
      <c r="F1229" s="57"/>
      <c r="G1229" s="57"/>
      <c r="H1229" s="52"/>
      <c r="I1229" s="53"/>
      <c r="J1229" s="53"/>
      <c r="K1229" s="95"/>
      <c r="L1229" s="52"/>
      <c r="M1229" s="52"/>
      <c r="N1229" s="54"/>
      <c r="O1229" s="254" t="str" cm="1">
        <f t="array" ref="O1229">IF(A1229="","",INDEX(근로조건!$A$5:$Y$1048576,MATCH(A1229,근로조건!$A$5:$A$1048576,0)+0,15))</f>
        <v/>
      </c>
      <c r="P1229" s="255" t="str" cm="1">
        <f t="array" ref="P1229">IF(A1229="","",INDEX(근로조건!$A$5:$Y$1048576,MATCH(A1229,근로조건!$A$5:$A$1048576,0)+0,16))</f>
        <v/>
      </c>
      <c r="Q1229" s="256" t="str" cm="1">
        <f t="array" ref="Q1229">IF(A1229="","",INDEX(근로조건!$A$5:$ZZ$1048576,MATCH(A1229,근로조건!$A$5:$A$1048576,0)+0,21))</f>
        <v/>
      </c>
      <c r="R1229" s="61"/>
      <c r="S1229" s="61"/>
      <c r="T1229" s="61"/>
      <c r="U1229" s="61"/>
      <c r="V1229" s="61"/>
      <c r="W1229" s="61"/>
      <c r="X1229" s="61"/>
      <c r="Y1229" s="61"/>
      <c r="Z1229" s="260" t="str">
        <f t="shared" si="60"/>
        <v/>
      </c>
      <c r="AA1229" s="260" t="str">
        <f t="shared" si="61"/>
        <v/>
      </c>
      <c r="AB1229" s="260" t="str" cm="1">
        <f t="array" ref="AB1229">IFERROR(IF(A1229="","",INDEX(근로조건!$A$5:$Z$1048576,MATCH(A1229,근로조건!$A$5:$A$1048576,0)+0,17)-INDEX(근로조건!$A$5:$Z$1048576,MATCH(A1229,근로조건!$A$5:$A$1048576,0)+0,11))*B1229,"")</f>
        <v/>
      </c>
      <c r="AC1229" s="260" t="str">
        <f t="shared" si="62"/>
        <v/>
      </c>
      <c r="AD1229" s="260" t="str" cm="1">
        <f t="array" ref="AD1229">IFERROR(IF(A1229="","",INDEX(근로조건!$A$5:$L$1048576,MATCH(A1229,근로조건!$A$5:$A$1048576,0)+0,12))*B1229,"")</f>
        <v/>
      </c>
      <c r="AE1229" s="261" t="str" cm="1">
        <f t="array" ref="AE1229">IF(A1229="","",INDEX(근로조건!$A$5:$AF$1048576,MATCH(A1229,근로조건!$A$5:$A$1048576,0)+0,13))</f>
        <v/>
      </c>
      <c r="AF1229" s="262" t="str" cm="1">
        <f t="array" ref="AF1229">IF(A1229="","",INDEX(근로조건!$A$5:$AF$1048576,MATCH(A1229,근로조건!$A$5:$A$1048576,0)+0,14))</f>
        <v/>
      </c>
      <c r="AG1229" s="261" t="str" cm="1">
        <f t="array" ref="AG1229">IF(A1229="","",INDEX(근로조건!$A$5:$AF$1048576,MATCH(A1229,근로조건!$A$5:$A$1048576,0)+0,11))</f>
        <v/>
      </c>
      <c r="AH1229" s="261" t="str" cm="1">
        <f t="array" ref="AH1229">IF(A1229="","",INDEX(근로조건!$A$5:$AF$1048576,MATCH(A1229,근로조건!$A$5:$A$1048576,0)+0,19))</f>
        <v/>
      </c>
      <c r="AI1229" s="262" t="str" cm="1">
        <f t="array" ref="AI1229">IF(A1229="","",INDEX(근로조건!$A$5:$AF$1048576,MATCH(A1229,근로조건!$A$5:$A$1048576,0)+0,17))</f>
        <v/>
      </c>
      <c r="AJ1229" s="253"/>
      <c r="AK1229" s="253"/>
      <c r="AL1229" s="253" t="str" cm="1">
        <f t="array" ref="AL1229">IF(A1229="","",INDEX(근로조건!$A$5:$AF$1048576,MATCH(A1229,근로조건!$A$5:$A$1048576,0)+0,20))</f>
        <v/>
      </c>
      <c r="AM1229" s="253"/>
      <c r="AN1229" s="253"/>
      <c r="AO1229" s="253"/>
      <c r="AP1229" s="260"/>
      <c r="AQ1229" s="123"/>
      <c r="AR1229" s="166"/>
      <c r="AS1229" s="267"/>
      <c r="AT1229" s="266"/>
      <c r="AU1229" s="266"/>
      <c r="AV1229" s="266"/>
    </row>
    <row r="1230" spans="1:48" x14ac:dyDescent="0.3">
      <c r="A1230" s="52"/>
      <c r="B1230" s="54"/>
      <c r="C1230" s="53"/>
      <c r="D1230" s="53"/>
      <c r="E1230" s="53"/>
      <c r="F1230" s="57"/>
      <c r="G1230" s="57"/>
      <c r="H1230" s="52"/>
      <c r="I1230" s="53"/>
      <c r="J1230" s="53"/>
      <c r="K1230" s="95"/>
      <c r="L1230" s="52"/>
      <c r="M1230" s="52"/>
      <c r="N1230" s="54"/>
      <c r="O1230" s="254" t="str" cm="1">
        <f t="array" ref="O1230">IF(A1230="","",INDEX(근로조건!$A$5:$Y$1048576,MATCH(A1230,근로조건!$A$5:$A$1048576,0)+0,15))</f>
        <v/>
      </c>
      <c r="P1230" s="255" t="str" cm="1">
        <f t="array" ref="P1230">IF(A1230="","",INDEX(근로조건!$A$5:$Y$1048576,MATCH(A1230,근로조건!$A$5:$A$1048576,0)+0,16))</f>
        <v/>
      </c>
      <c r="Q1230" s="256" t="str" cm="1">
        <f t="array" ref="Q1230">IF(A1230="","",INDEX(근로조건!$A$5:$ZZ$1048576,MATCH(A1230,근로조건!$A$5:$A$1048576,0)+0,21))</f>
        <v/>
      </c>
      <c r="R1230" s="61"/>
      <c r="S1230" s="61"/>
      <c r="T1230" s="61"/>
      <c r="U1230" s="61"/>
      <c r="V1230" s="61"/>
      <c r="W1230" s="61"/>
      <c r="X1230" s="61"/>
      <c r="Y1230" s="61"/>
      <c r="Z1230" s="260" t="str">
        <f t="shared" si="60"/>
        <v/>
      </c>
      <c r="AA1230" s="260" t="str">
        <f t="shared" si="61"/>
        <v/>
      </c>
      <c r="AB1230" s="260" t="str" cm="1">
        <f t="array" ref="AB1230">IFERROR(IF(A1230="","",INDEX(근로조건!$A$5:$Z$1048576,MATCH(A1230,근로조건!$A$5:$A$1048576,0)+0,17)-INDEX(근로조건!$A$5:$Z$1048576,MATCH(A1230,근로조건!$A$5:$A$1048576,0)+0,11))*B1230,"")</f>
        <v/>
      </c>
      <c r="AC1230" s="260" t="str">
        <f t="shared" si="62"/>
        <v/>
      </c>
      <c r="AD1230" s="260" t="str" cm="1">
        <f t="array" ref="AD1230">IFERROR(IF(A1230="","",INDEX(근로조건!$A$5:$L$1048576,MATCH(A1230,근로조건!$A$5:$A$1048576,0)+0,12))*B1230,"")</f>
        <v/>
      </c>
      <c r="AE1230" s="261" t="str" cm="1">
        <f t="array" ref="AE1230">IF(A1230="","",INDEX(근로조건!$A$5:$AF$1048576,MATCH(A1230,근로조건!$A$5:$A$1048576,0)+0,13))</f>
        <v/>
      </c>
      <c r="AF1230" s="262" t="str" cm="1">
        <f t="array" ref="AF1230">IF(A1230="","",INDEX(근로조건!$A$5:$AF$1048576,MATCH(A1230,근로조건!$A$5:$A$1048576,0)+0,14))</f>
        <v/>
      </c>
      <c r="AG1230" s="261" t="str" cm="1">
        <f t="array" ref="AG1230">IF(A1230="","",INDEX(근로조건!$A$5:$AF$1048576,MATCH(A1230,근로조건!$A$5:$A$1048576,0)+0,11))</f>
        <v/>
      </c>
      <c r="AH1230" s="261" t="str" cm="1">
        <f t="array" ref="AH1230">IF(A1230="","",INDEX(근로조건!$A$5:$AF$1048576,MATCH(A1230,근로조건!$A$5:$A$1048576,0)+0,19))</f>
        <v/>
      </c>
      <c r="AI1230" s="262" t="str" cm="1">
        <f t="array" ref="AI1230">IF(A1230="","",INDEX(근로조건!$A$5:$AF$1048576,MATCH(A1230,근로조건!$A$5:$A$1048576,0)+0,17))</f>
        <v/>
      </c>
      <c r="AJ1230" s="253"/>
      <c r="AK1230" s="253"/>
      <c r="AL1230" s="253" t="str" cm="1">
        <f t="array" ref="AL1230">IF(A1230="","",INDEX(근로조건!$A$5:$AF$1048576,MATCH(A1230,근로조건!$A$5:$A$1048576,0)+0,20))</f>
        <v/>
      </c>
      <c r="AM1230" s="253"/>
      <c r="AN1230" s="253"/>
      <c r="AO1230" s="253"/>
      <c r="AP1230" s="260"/>
      <c r="AQ1230" s="123"/>
      <c r="AR1230" s="166"/>
      <c r="AS1230" s="267"/>
      <c r="AT1230" s="266"/>
      <c r="AU1230" s="266"/>
      <c r="AV1230" s="266"/>
    </row>
    <row r="1231" spans="1:48" x14ac:dyDescent="0.3">
      <c r="A1231" s="52"/>
      <c r="B1231" s="54"/>
      <c r="C1231" s="53"/>
      <c r="D1231" s="53"/>
      <c r="E1231" s="53"/>
      <c r="F1231" s="57"/>
      <c r="G1231" s="57"/>
      <c r="H1231" s="52"/>
      <c r="I1231" s="53"/>
      <c r="J1231" s="53"/>
      <c r="K1231" s="95"/>
      <c r="L1231" s="52"/>
      <c r="M1231" s="52"/>
      <c r="N1231" s="54"/>
      <c r="O1231" s="254" t="str" cm="1">
        <f t="array" ref="O1231">IF(A1231="","",INDEX(근로조건!$A$5:$Y$1048576,MATCH(A1231,근로조건!$A$5:$A$1048576,0)+0,15))</f>
        <v/>
      </c>
      <c r="P1231" s="255" t="str" cm="1">
        <f t="array" ref="P1231">IF(A1231="","",INDEX(근로조건!$A$5:$Y$1048576,MATCH(A1231,근로조건!$A$5:$A$1048576,0)+0,16))</f>
        <v/>
      </c>
      <c r="Q1231" s="256" t="str" cm="1">
        <f t="array" ref="Q1231">IF(A1231="","",INDEX(근로조건!$A$5:$ZZ$1048576,MATCH(A1231,근로조건!$A$5:$A$1048576,0)+0,21))</f>
        <v/>
      </c>
      <c r="R1231" s="61"/>
      <c r="S1231" s="61"/>
      <c r="T1231" s="61"/>
      <c r="U1231" s="61"/>
      <c r="V1231" s="61"/>
      <c r="W1231" s="61"/>
      <c r="X1231" s="61"/>
      <c r="Y1231" s="61"/>
      <c r="Z1231" s="260" t="str">
        <f t="shared" si="60"/>
        <v/>
      </c>
      <c r="AA1231" s="260" t="str">
        <f t="shared" si="61"/>
        <v/>
      </c>
      <c r="AB1231" s="260" t="str" cm="1">
        <f t="array" ref="AB1231">IFERROR(IF(A1231="","",INDEX(근로조건!$A$5:$Z$1048576,MATCH(A1231,근로조건!$A$5:$A$1048576,0)+0,17)-INDEX(근로조건!$A$5:$Z$1048576,MATCH(A1231,근로조건!$A$5:$A$1048576,0)+0,11))*B1231,"")</f>
        <v/>
      </c>
      <c r="AC1231" s="260" t="str">
        <f t="shared" si="62"/>
        <v/>
      </c>
      <c r="AD1231" s="260" t="str" cm="1">
        <f t="array" ref="AD1231">IFERROR(IF(A1231="","",INDEX(근로조건!$A$5:$L$1048576,MATCH(A1231,근로조건!$A$5:$A$1048576,0)+0,12))*B1231,"")</f>
        <v/>
      </c>
      <c r="AE1231" s="261" t="str" cm="1">
        <f t="array" ref="AE1231">IF(A1231="","",INDEX(근로조건!$A$5:$AF$1048576,MATCH(A1231,근로조건!$A$5:$A$1048576,0)+0,13))</f>
        <v/>
      </c>
      <c r="AF1231" s="262" t="str" cm="1">
        <f t="array" ref="AF1231">IF(A1231="","",INDEX(근로조건!$A$5:$AF$1048576,MATCH(A1231,근로조건!$A$5:$A$1048576,0)+0,14))</f>
        <v/>
      </c>
      <c r="AG1231" s="261" t="str" cm="1">
        <f t="array" ref="AG1231">IF(A1231="","",INDEX(근로조건!$A$5:$AF$1048576,MATCH(A1231,근로조건!$A$5:$A$1048576,0)+0,11))</f>
        <v/>
      </c>
      <c r="AH1231" s="261" t="str" cm="1">
        <f t="array" ref="AH1231">IF(A1231="","",INDEX(근로조건!$A$5:$AF$1048576,MATCH(A1231,근로조건!$A$5:$A$1048576,0)+0,19))</f>
        <v/>
      </c>
      <c r="AI1231" s="262" t="str" cm="1">
        <f t="array" ref="AI1231">IF(A1231="","",INDEX(근로조건!$A$5:$AF$1048576,MATCH(A1231,근로조건!$A$5:$A$1048576,0)+0,17))</f>
        <v/>
      </c>
      <c r="AJ1231" s="253"/>
      <c r="AK1231" s="253"/>
      <c r="AL1231" s="253" t="str" cm="1">
        <f t="array" ref="AL1231">IF(A1231="","",INDEX(근로조건!$A$5:$AF$1048576,MATCH(A1231,근로조건!$A$5:$A$1048576,0)+0,20))</f>
        <v/>
      </c>
      <c r="AM1231" s="253"/>
      <c r="AN1231" s="253"/>
      <c r="AO1231" s="253"/>
      <c r="AP1231" s="260"/>
      <c r="AQ1231" s="123"/>
      <c r="AR1231" s="166"/>
      <c r="AS1231" s="267"/>
      <c r="AT1231" s="266"/>
      <c r="AU1231" s="266"/>
      <c r="AV1231" s="266"/>
    </row>
    <row r="1232" spans="1:48" x14ac:dyDescent="0.3">
      <c r="A1232" s="52"/>
      <c r="B1232" s="54"/>
      <c r="C1232" s="53"/>
      <c r="D1232" s="53"/>
      <c r="E1232" s="53"/>
      <c r="F1232" s="57"/>
      <c r="G1232" s="57"/>
      <c r="H1232" s="52"/>
      <c r="I1232" s="53"/>
      <c r="J1232" s="53"/>
      <c r="K1232" s="95"/>
      <c r="L1232" s="52"/>
      <c r="M1232" s="52"/>
      <c r="N1232" s="54"/>
      <c r="O1232" s="254" t="str" cm="1">
        <f t="array" ref="O1232">IF(A1232="","",INDEX(근로조건!$A$5:$Y$1048576,MATCH(A1232,근로조건!$A$5:$A$1048576,0)+0,15))</f>
        <v/>
      </c>
      <c r="P1232" s="255" t="str" cm="1">
        <f t="array" ref="P1232">IF(A1232="","",INDEX(근로조건!$A$5:$Y$1048576,MATCH(A1232,근로조건!$A$5:$A$1048576,0)+0,16))</f>
        <v/>
      </c>
      <c r="Q1232" s="256" t="str" cm="1">
        <f t="array" ref="Q1232">IF(A1232="","",INDEX(근로조건!$A$5:$ZZ$1048576,MATCH(A1232,근로조건!$A$5:$A$1048576,0)+0,21))</f>
        <v/>
      </c>
      <c r="R1232" s="61"/>
      <c r="S1232" s="61"/>
      <c r="T1232" s="61"/>
      <c r="U1232" s="61"/>
      <c r="V1232" s="61"/>
      <c r="W1232" s="61"/>
      <c r="X1232" s="61"/>
      <c r="Y1232" s="61"/>
      <c r="Z1232" s="260" t="str">
        <f t="shared" si="60"/>
        <v/>
      </c>
      <c r="AA1232" s="260" t="str">
        <f t="shared" si="61"/>
        <v/>
      </c>
      <c r="AB1232" s="260" t="str" cm="1">
        <f t="array" ref="AB1232">IFERROR(IF(A1232="","",INDEX(근로조건!$A$5:$Z$1048576,MATCH(A1232,근로조건!$A$5:$A$1048576,0)+0,17)-INDEX(근로조건!$A$5:$Z$1048576,MATCH(A1232,근로조건!$A$5:$A$1048576,0)+0,11))*B1232,"")</f>
        <v/>
      </c>
      <c r="AC1232" s="260" t="str">
        <f t="shared" si="62"/>
        <v/>
      </c>
      <c r="AD1232" s="260" t="str" cm="1">
        <f t="array" ref="AD1232">IFERROR(IF(A1232="","",INDEX(근로조건!$A$5:$L$1048576,MATCH(A1232,근로조건!$A$5:$A$1048576,0)+0,12))*B1232,"")</f>
        <v/>
      </c>
      <c r="AE1232" s="261" t="str" cm="1">
        <f t="array" ref="AE1232">IF(A1232="","",INDEX(근로조건!$A$5:$AF$1048576,MATCH(A1232,근로조건!$A$5:$A$1048576,0)+0,13))</f>
        <v/>
      </c>
      <c r="AF1232" s="262" t="str" cm="1">
        <f t="array" ref="AF1232">IF(A1232="","",INDEX(근로조건!$A$5:$AF$1048576,MATCH(A1232,근로조건!$A$5:$A$1048576,0)+0,14))</f>
        <v/>
      </c>
      <c r="AG1232" s="261" t="str" cm="1">
        <f t="array" ref="AG1232">IF(A1232="","",INDEX(근로조건!$A$5:$AF$1048576,MATCH(A1232,근로조건!$A$5:$A$1048576,0)+0,11))</f>
        <v/>
      </c>
      <c r="AH1232" s="261" t="str" cm="1">
        <f t="array" ref="AH1232">IF(A1232="","",INDEX(근로조건!$A$5:$AF$1048576,MATCH(A1232,근로조건!$A$5:$A$1048576,0)+0,19))</f>
        <v/>
      </c>
      <c r="AI1232" s="262" t="str" cm="1">
        <f t="array" ref="AI1232">IF(A1232="","",INDEX(근로조건!$A$5:$AF$1048576,MATCH(A1232,근로조건!$A$5:$A$1048576,0)+0,17))</f>
        <v/>
      </c>
      <c r="AJ1232" s="253"/>
      <c r="AK1232" s="253"/>
      <c r="AL1232" s="253" t="str" cm="1">
        <f t="array" ref="AL1232">IF(A1232="","",INDEX(근로조건!$A$5:$AF$1048576,MATCH(A1232,근로조건!$A$5:$A$1048576,0)+0,20))</f>
        <v/>
      </c>
      <c r="AM1232" s="253"/>
      <c r="AN1232" s="253"/>
      <c r="AO1232" s="253"/>
      <c r="AP1232" s="260"/>
      <c r="AQ1232" s="123"/>
      <c r="AR1232" s="166"/>
      <c r="AS1232" s="267"/>
      <c r="AT1232" s="266"/>
      <c r="AU1232" s="266"/>
      <c r="AV1232" s="266"/>
    </row>
    <row r="1233" spans="1:48" x14ac:dyDescent="0.3">
      <c r="A1233" s="52"/>
      <c r="B1233" s="54"/>
      <c r="C1233" s="53"/>
      <c r="D1233" s="53"/>
      <c r="E1233" s="53"/>
      <c r="F1233" s="57"/>
      <c r="G1233" s="57"/>
      <c r="H1233" s="52"/>
      <c r="I1233" s="53"/>
      <c r="J1233" s="53"/>
      <c r="K1233" s="95"/>
      <c r="L1233" s="52"/>
      <c r="M1233" s="52"/>
      <c r="N1233" s="54"/>
      <c r="O1233" s="254" t="str" cm="1">
        <f t="array" ref="O1233">IF(A1233="","",INDEX(근로조건!$A$5:$Y$1048576,MATCH(A1233,근로조건!$A$5:$A$1048576,0)+0,15))</f>
        <v/>
      </c>
      <c r="P1233" s="255" t="str" cm="1">
        <f t="array" ref="P1233">IF(A1233="","",INDEX(근로조건!$A$5:$Y$1048576,MATCH(A1233,근로조건!$A$5:$A$1048576,0)+0,16))</f>
        <v/>
      </c>
      <c r="Q1233" s="256" t="str" cm="1">
        <f t="array" ref="Q1233">IF(A1233="","",INDEX(근로조건!$A$5:$ZZ$1048576,MATCH(A1233,근로조건!$A$5:$A$1048576,0)+0,21))</f>
        <v/>
      </c>
      <c r="R1233" s="61"/>
      <c r="S1233" s="61"/>
      <c r="T1233" s="61"/>
      <c r="U1233" s="61"/>
      <c r="V1233" s="61"/>
      <c r="W1233" s="61"/>
      <c r="X1233" s="61"/>
      <c r="Y1233" s="61"/>
      <c r="Z1233" s="260" t="str">
        <f t="shared" si="60"/>
        <v/>
      </c>
      <c r="AA1233" s="260" t="str">
        <f t="shared" si="61"/>
        <v/>
      </c>
      <c r="AB1233" s="260" t="str" cm="1">
        <f t="array" ref="AB1233">IFERROR(IF(A1233="","",INDEX(근로조건!$A$5:$Z$1048576,MATCH(A1233,근로조건!$A$5:$A$1048576,0)+0,17)-INDEX(근로조건!$A$5:$Z$1048576,MATCH(A1233,근로조건!$A$5:$A$1048576,0)+0,11))*B1233,"")</f>
        <v/>
      </c>
      <c r="AC1233" s="260" t="str">
        <f t="shared" si="62"/>
        <v/>
      </c>
      <c r="AD1233" s="260" t="str" cm="1">
        <f t="array" ref="AD1233">IFERROR(IF(A1233="","",INDEX(근로조건!$A$5:$L$1048576,MATCH(A1233,근로조건!$A$5:$A$1048576,0)+0,12))*B1233,"")</f>
        <v/>
      </c>
      <c r="AE1233" s="261" t="str" cm="1">
        <f t="array" ref="AE1233">IF(A1233="","",INDEX(근로조건!$A$5:$AF$1048576,MATCH(A1233,근로조건!$A$5:$A$1048576,0)+0,13))</f>
        <v/>
      </c>
      <c r="AF1233" s="262" t="str" cm="1">
        <f t="array" ref="AF1233">IF(A1233="","",INDEX(근로조건!$A$5:$AF$1048576,MATCH(A1233,근로조건!$A$5:$A$1048576,0)+0,14))</f>
        <v/>
      </c>
      <c r="AG1233" s="261" t="str" cm="1">
        <f t="array" ref="AG1233">IF(A1233="","",INDEX(근로조건!$A$5:$AF$1048576,MATCH(A1233,근로조건!$A$5:$A$1048576,0)+0,11))</f>
        <v/>
      </c>
      <c r="AH1233" s="261" t="str" cm="1">
        <f t="array" ref="AH1233">IF(A1233="","",INDEX(근로조건!$A$5:$AF$1048576,MATCH(A1233,근로조건!$A$5:$A$1048576,0)+0,19))</f>
        <v/>
      </c>
      <c r="AI1233" s="262" t="str" cm="1">
        <f t="array" ref="AI1233">IF(A1233="","",INDEX(근로조건!$A$5:$AF$1048576,MATCH(A1233,근로조건!$A$5:$A$1048576,0)+0,17))</f>
        <v/>
      </c>
      <c r="AJ1233" s="253"/>
      <c r="AK1233" s="253"/>
      <c r="AL1233" s="253" t="str" cm="1">
        <f t="array" ref="AL1233">IF(A1233="","",INDEX(근로조건!$A$5:$AF$1048576,MATCH(A1233,근로조건!$A$5:$A$1048576,0)+0,20))</f>
        <v/>
      </c>
      <c r="AM1233" s="253"/>
      <c r="AN1233" s="253"/>
      <c r="AO1233" s="253"/>
      <c r="AP1233" s="260"/>
      <c r="AQ1233" s="123"/>
      <c r="AR1233" s="166"/>
      <c r="AS1233" s="267"/>
      <c r="AT1233" s="266"/>
      <c r="AU1233" s="266"/>
      <c r="AV1233" s="266"/>
    </row>
    <row r="1234" spans="1:48" x14ac:dyDescent="0.3">
      <c r="A1234" s="52"/>
      <c r="B1234" s="54"/>
      <c r="C1234" s="53"/>
      <c r="D1234" s="53"/>
      <c r="E1234" s="53"/>
      <c r="F1234" s="57"/>
      <c r="G1234" s="57"/>
      <c r="H1234" s="52"/>
      <c r="I1234" s="53"/>
      <c r="J1234" s="53"/>
      <c r="K1234" s="95"/>
      <c r="L1234" s="52"/>
      <c r="M1234" s="52"/>
      <c r="N1234" s="54"/>
      <c r="O1234" s="254" t="str" cm="1">
        <f t="array" ref="O1234">IF(A1234="","",INDEX(근로조건!$A$5:$Y$1048576,MATCH(A1234,근로조건!$A$5:$A$1048576,0)+0,15))</f>
        <v/>
      </c>
      <c r="P1234" s="255" t="str" cm="1">
        <f t="array" ref="P1234">IF(A1234="","",INDEX(근로조건!$A$5:$Y$1048576,MATCH(A1234,근로조건!$A$5:$A$1048576,0)+0,16))</f>
        <v/>
      </c>
      <c r="Q1234" s="256" t="str" cm="1">
        <f t="array" ref="Q1234">IF(A1234="","",INDEX(근로조건!$A$5:$ZZ$1048576,MATCH(A1234,근로조건!$A$5:$A$1048576,0)+0,21))</f>
        <v/>
      </c>
      <c r="R1234" s="61"/>
      <c r="S1234" s="61"/>
      <c r="T1234" s="61"/>
      <c r="U1234" s="61"/>
      <c r="V1234" s="61"/>
      <c r="W1234" s="61"/>
      <c r="X1234" s="61"/>
      <c r="Y1234" s="61"/>
      <c r="Z1234" s="260" t="str">
        <f t="shared" si="60"/>
        <v/>
      </c>
      <c r="AA1234" s="260" t="str">
        <f t="shared" si="61"/>
        <v/>
      </c>
      <c r="AB1234" s="260" t="str" cm="1">
        <f t="array" ref="AB1234">IFERROR(IF(A1234="","",INDEX(근로조건!$A$5:$Z$1048576,MATCH(A1234,근로조건!$A$5:$A$1048576,0)+0,17)-INDEX(근로조건!$A$5:$Z$1048576,MATCH(A1234,근로조건!$A$5:$A$1048576,0)+0,11))*B1234,"")</f>
        <v/>
      </c>
      <c r="AC1234" s="260" t="str">
        <f t="shared" si="62"/>
        <v/>
      </c>
      <c r="AD1234" s="260" t="str" cm="1">
        <f t="array" ref="AD1234">IFERROR(IF(A1234="","",INDEX(근로조건!$A$5:$L$1048576,MATCH(A1234,근로조건!$A$5:$A$1048576,0)+0,12))*B1234,"")</f>
        <v/>
      </c>
      <c r="AE1234" s="261" t="str" cm="1">
        <f t="array" ref="AE1234">IF(A1234="","",INDEX(근로조건!$A$5:$AF$1048576,MATCH(A1234,근로조건!$A$5:$A$1048576,0)+0,13))</f>
        <v/>
      </c>
      <c r="AF1234" s="262" t="str" cm="1">
        <f t="array" ref="AF1234">IF(A1234="","",INDEX(근로조건!$A$5:$AF$1048576,MATCH(A1234,근로조건!$A$5:$A$1048576,0)+0,14))</f>
        <v/>
      </c>
      <c r="AG1234" s="261" t="str" cm="1">
        <f t="array" ref="AG1234">IF(A1234="","",INDEX(근로조건!$A$5:$AF$1048576,MATCH(A1234,근로조건!$A$5:$A$1048576,0)+0,11))</f>
        <v/>
      </c>
      <c r="AH1234" s="261" t="str" cm="1">
        <f t="array" ref="AH1234">IF(A1234="","",INDEX(근로조건!$A$5:$AF$1048576,MATCH(A1234,근로조건!$A$5:$A$1048576,0)+0,19))</f>
        <v/>
      </c>
      <c r="AI1234" s="262" t="str" cm="1">
        <f t="array" ref="AI1234">IF(A1234="","",INDEX(근로조건!$A$5:$AF$1048576,MATCH(A1234,근로조건!$A$5:$A$1048576,0)+0,17))</f>
        <v/>
      </c>
      <c r="AJ1234" s="253"/>
      <c r="AK1234" s="253"/>
      <c r="AL1234" s="253" t="str" cm="1">
        <f t="array" ref="AL1234">IF(A1234="","",INDEX(근로조건!$A$5:$AF$1048576,MATCH(A1234,근로조건!$A$5:$A$1048576,0)+0,20))</f>
        <v/>
      </c>
      <c r="AM1234" s="253"/>
      <c r="AN1234" s="253"/>
      <c r="AO1234" s="253"/>
      <c r="AP1234" s="260"/>
      <c r="AQ1234" s="123"/>
      <c r="AR1234" s="166"/>
      <c r="AS1234" s="267"/>
      <c r="AT1234" s="266"/>
      <c r="AU1234" s="266"/>
      <c r="AV1234" s="266"/>
    </row>
    <row r="1235" spans="1:48" x14ac:dyDescent="0.3">
      <c r="A1235" s="52"/>
      <c r="B1235" s="54"/>
      <c r="C1235" s="53"/>
      <c r="D1235" s="53"/>
      <c r="E1235" s="53"/>
      <c r="F1235" s="57"/>
      <c r="G1235" s="57"/>
      <c r="H1235" s="52"/>
      <c r="I1235" s="53"/>
      <c r="J1235" s="53"/>
      <c r="K1235" s="95"/>
      <c r="L1235" s="52"/>
      <c r="M1235" s="52"/>
      <c r="N1235" s="54"/>
      <c r="O1235" s="254" t="str" cm="1">
        <f t="array" ref="O1235">IF(A1235="","",INDEX(근로조건!$A$5:$Y$1048576,MATCH(A1235,근로조건!$A$5:$A$1048576,0)+0,15))</f>
        <v/>
      </c>
      <c r="P1235" s="255" t="str" cm="1">
        <f t="array" ref="P1235">IF(A1235="","",INDEX(근로조건!$A$5:$Y$1048576,MATCH(A1235,근로조건!$A$5:$A$1048576,0)+0,16))</f>
        <v/>
      </c>
      <c r="Q1235" s="256" t="str" cm="1">
        <f t="array" ref="Q1235">IF(A1235="","",INDEX(근로조건!$A$5:$ZZ$1048576,MATCH(A1235,근로조건!$A$5:$A$1048576,0)+0,21))</f>
        <v/>
      </c>
      <c r="R1235" s="61"/>
      <c r="S1235" s="61"/>
      <c r="T1235" s="61"/>
      <c r="U1235" s="61"/>
      <c r="V1235" s="61"/>
      <c r="W1235" s="61"/>
      <c r="X1235" s="61"/>
      <c r="Y1235" s="61"/>
      <c r="Z1235" s="260" t="str">
        <f t="shared" si="60"/>
        <v/>
      </c>
      <c r="AA1235" s="260" t="str">
        <f t="shared" si="61"/>
        <v/>
      </c>
      <c r="AB1235" s="260" t="str" cm="1">
        <f t="array" ref="AB1235">IFERROR(IF(A1235="","",INDEX(근로조건!$A$5:$Z$1048576,MATCH(A1235,근로조건!$A$5:$A$1048576,0)+0,17)-INDEX(근로조건!$A$5:$Z$1048576,MATCH(A1235,근로조건!$A$5:$A$1048576,0)+0,11))*B1235,"")</f>
        <v/>
      </c>
      <c r="AC1235" s="260" t="str">
        <f t="shared" si="62"/>
        <v/>
      </c>
      <c r="AD1235" s="260" t="str" cm="1">
        <f t="array" ref="AD1235">IFERROR(IF(A1235="","",INDEX(근로조건!$A$5:$L$1048576,MATCH(A1235,근로조건!$A$5:$A$1048576,0)+0,12))*B1235,"")</f>
        <v/>
      </c>
      <c r="AE1235" s="261" t="str" cm="1">
        <f t="array" ref="AE1235">IF(A1235="","",INDEX(근로조건!$A$5:$AF$1048576,MATCH(A1235,근로조건!$A$5:$A$1048576,0)+0,13))</f>
        <v/>
      </c>
      <c r="AF1235" s="262" t="str" cm="1">
        <f t="array" ref="AF1235">IF(A1235="","",INDEX(근로조건!$A$5:$AF$1048576,MATCH(A1235,근로조건!$A$5:$A$1048576,0)+0,14))</f>
        <v/>
      </c>
      <c r="AG1235" s="261" t="str" cm="1">
        <f t="array" ref="AG1235">IF(A1235="","",INDEX(근로조건!$A$5:$AF$1048576,MATCH(A1235,근로조건!$A$5:$A$1048576,0)+0,11))</f>
        <v/>
      </c>
      <c r="AH1235" s="261" t="str" cm="1">
        <f t="array" ref="AH1235">IF(A1235="","",INDEX(근로조건!$A$5:$AF$1048576,MATCH(A1235,근로조건!$A$5:$A$1048576,0)+0,19))</f>
        <v/>
      </c>
      <c r="AI1235" s="262" t="str" cm="1">
        <f t="array" ref="AI1235">IF(A1235="","",INDEX(근로조건!$A$5:$AF$1048576,MATCH(A1235,근로조건!$A$5:$A$1048576,0)+0,17))</f>
        <v/>
      </c>
      <c r="AJ1235" s="253"/>
      <c r="AK1235" s="253"/>
      <c r="AL1235" s="253" t="str" cm="1">
        <f t="array" ref="AL1235">IF(A1235="","",INDEX(근로조건!$A$5:$AF$1048576,MATCH(A1235,근로조건!$A$5:$A$1048576,0)+0,20))</f>
        <v/>
      </c>
      <c r="AM1235" s="253"/>
      <c r="AN1235" s="253"/>
      <c r="AO1235" s="253"/>
      <c r="AP1235" s="260"/>
      <c r="AQ1235" s="123"/>
      <c r="AR1235" s="166"/>
      <c r="AS1235" s="267"/>
      <c r="AT1235" s="266"/>
      <c r="AU1235" s="266"/>
      <c r="AV1235" s="266"/>
    </row>
    <row r="1236" spans="1:48" x14ac:dyDescent="0.3">
      <c r="A1236" s="52"/>
      <c r="B1236" s="54"/>
      <c r="C1236" s="53"/>
      <c r="D1236" s="53"/>
      <c r="E1236" s="53"/>
      <c r="F1236" s="57"/>
      <c r="G1236" s="57"/>
      <c r="H1236" s="52"/>
      <c r="I1236" s="53"/>
      <c r="J1236" s="53"/>
      <c r="K1236" s="95"/>
      <c r="L1236" s="52"/>
      <c r="M1236" s="52"/>
      <c r="N1236" s="54"/>
      <c r="O1236" s="254" t="str" cm="1">
        <f t="array" ref="O1236">IF(A1236="","",INDEX(근로조건!$A$5:$Y$1048576,MATCH(A1236,근로조건!$A$5:$A$1048576,0)+0,15))</f>
        <v/>
      </c>
      <c r="P1236" s="255" t="str" cm="1">
        <f t="array" ref="P1236">IF(A1236="","",INDEX(근로조건!$A$5:$Y$1048576,MATCH(A1236,근로조건!$A$5:$A$1048576,0)+0,16))</f>
        <v/>
      </c>
      <c r="Q1236" s="256" t="str" cm="1">
        <f t="array" ref="Q1236">IF(A1236="","",INDEX(근로조건!$A$5:$ZZ$1048576,MATCH(A1236,근로조건!$A$5:$A$1048576,0)+0,21))</f>
        <v/>
      </c>
      <c r="R1236" s="61"/>
      <c r="S1236" s="61"/>
      <c r="T1236" s="61"/>
      <c r="U1236" s="61"/>
      <c r="V1236" s="61"/>
      <c r="W1236" s="61"/>
      <c r="X1236" s="61"/>
      <c r="Y1236" s="61"/>
      <c r="Z1236" s="260" t="str">
        <f t="shared" si="60"/>
        <v/>
      </c>
      <c r="AA1236" s="260" t="str">
        <f t="shared" si="61"/>
        <v/>
      </c>
      <c r="AB1236" s="260" t="str" cm="1">
        <f t="array" ref="AB1236">IFERROR(IF(A1236="","",INDEX(근로조건!$A$5:$Z$1048576,MATCH(A1236,근로조건!$A$5:$A$1048576,0)+0,17)-INDEX(근로조건!$A$5:$Z$1048576,MATCH(A1236,근로조건!$A$5:$A$1048576,0)+0,11))*B1236,"")</f>
        <v/>
      </c>
      <c r="AC1236" s="260" t="str">
        <f t="shared" si="62"/>
        <v/>
      </c>
      <c r="AD1236" s="260" t="str" cm="1">
        <f t="array" ref="AD1236">IFERROR(IF(A1236="","",INDEX(근로조건!$A$5:$L$1048576,MATCH(A1236,근로조건!$A$5:$A$1048576,0)+0,12))*B1236,"")</f>
        <v/>
      </c>
      <c r="AE1236" s="261" t="str" cm="1">
        <f t="array" ref="AE1236">IF(A1236="","",INDEX(근로조건!$A$5:$AF$1048576,MATCH(A1236,근로조건!$A$5:$A$1048576,0)+0,13))</f>
        <v/>
      </c>
      <c r="AF1236" s="262" t="str" cm="1">
        <f t="array" ref="AF1236">IF(A1236="","",INDEX(근로조건!$A$5:$AF$1048576,MATCH(A1236,근로조건!$A$5:$A$1048576,0)+0,14))</f>
        <v/>
      </c>
      <c r="AG1236" s="261" t="str" cm="1">
        <f t="array" ref="AG1236">IF(A1236="","",INDEX(근로조건!$A$5:$AF$1048576,MATCH(A1236,근로조건!$A$5:$A$1048576,0)+0,11))</f>
        <v/>
      </c>
      <c r="AH1236" s="261" t="str" cm="1">
        <f t="array" ref="AH1236">IF(A1236="","",INDEX(근로조건!$A$5:$AF$1048576,MATCH(A1236,근로조건!$A$5:$A$1048576,0)+0,19))</f>
        <v/>
      </c>
      <c r="AI1236" s="262" t="str" cm="1">
        <f t="array" ref="AI1236">IF(A1236="","",INDEX(근로조건!$A$5:$AF$1048576,MATCH(A1236,근로조건!$A$5:$A$1048576,0)+0,17))</f>
        <v/>
      </c>
      <c r="AJ1236" s="253"/>
      <c r="AK1236" s="253"/>
      <c r="AL1236" s="253" t="str" cm="1">
        <f t="array" ref="AL1236">IF(A1236="","",INDEX(근로조건!$A$5:$AF$1048576,MATCH(A1236,근로조건!$A$5:$A$1048576,0)+0,20))</f>
        <v/>
      </c>
      <c r="AM1236" s="253"/>
      <c r="AN1236" s="253"/>
      <c r="AO1236" s="253"/>
      <c r="AP1236" s="260"/>
      <c r="AQ1236" s="123"/>
      <c r="AR1236" s="166"/>
      <c r="AS1236" s="267"/>
      <c r="AT1236" s="266"/>
      <c r="AU1236" s="266"/>
      <c r="AV1236" s="266"/>
    </row>
    <row r="1237" spans="1:48" x14ac:dyDescent="0.3">
      <c r="A1237" s="52"/>
      <c r="B1237" s="54"/>
      <c r="C1237" s="53"/>
      <c r="D1237" s="53"/>
      <c r="E1237" s="53"/>
      <c r="F1237" s="57"/>
      <c r="G1237" s="57"/>
      <c r="H1237" s="52"/>
      <c r="I1237" s="53"/>
      <c r="J1237" s="53"/>
      <c r="K1237" s="95"/>
      <c r="L1237" s="52"/>
      <c r="M1237" s="52"/>
      <c r="N1237" s="54"/>
      <c r="O1237" s="254" t="str" cm="1">
        <f t="array" ref="O1237">IF(A1237="","",INDEX(근로조건!$A$5:$Y$1048576,MATCH(A1237,근로조건!$A$5:$A$1048576,0)+0,15))</f>
        <v/>
      </c>
      <c r="P1237" s="255" t="str" cm="1">
        <f t="array" ref="P1237">IF(A1237="","",INDEX(근로조건!$A$5:$Y$1048576,MATCH(A1237,근로조건!$A$5:$A$1048576,0)+0,16))</f>
        <v/>
      </c>
      <c r="Q1237" s="256" t="str" cm="1">
        <f t="array" ref="Q1237">IF(A1237="","",INDEX(근로조건!$A$5:$ZZ$1048576,MATCH(A1237,근로조건!$A$5:$A$1048576,0)+0,21))</f>
        <v/>
      </c>
      <c r="R1237" s="61"/>
      <c r="S1237" s="61"/>
      <c r="T1237" s="61"/>
      <c r="U1237" s="61"/>
      <c r="V1237" s="61"/>
      <c r="W1237" s="61"/>
      <c r="X1237" s="61"/>
      <c r="Y1237" s="61"/>
      <c r="Z1237" s="260" t="str">
        <f t="shared" si="60"/>
        <v/>
      </c>
      <c r="AA1237" s="260" t="str">
        <f t="shared" si="61"/>
        <v/>
      </c>
      <c r="AB1237" s="260" t="str" cm="1">
        <f t="array" ref="AB1237">IFERROR(IF(A1237="","",INDEX(근로조건!$A$5:$Z$1048576,MATCH(A1237,근로조건!$A$5:$A$1048576,0)+0,17)-INDEX(근로조건!$A$5:$Z$1048576,MATCH(A1237,근로조건!$A$5:$A$1048576,0)+0,11))*B1237,"")</f>
        <v/>
      </c>
      <c r="AC1237" s="260" t="str">
        <f t="shared" si="62"/>
        <v/>
      </c>
      <c r="AD1237" s="260" t="str" cm="1">
        <f t="array" ref="AD1237">IFERROR(IF(A1237="","",INDEX(근로조건!$A$5:$L$1048576,MATCH(A1237,근로조건!$A$5:$A$1048576,0)+0,12))*B1237,"")</f>
        <v/>
      </c>
      <c r="AE1237" s="261" t="str" cm="1">
        <f t="array" ref="AE1237">IF(A1237="","",INDEX(근로조건!$A$5:$AF$1048576,MATCH(A1237,근로조건!$A$5:$A$1048576,0)+0,13))</f>
        <v/>
      </c>
      <c r="AF1237" s="262" t="str" cm="1">
        <f t="array" ref="AF1237">IF(A1237="","",INDEX(근로조건!$A$5:$AF$1048576,MATCH(A1237,근로조건!$A$5:$A$1048576,0)+0,14))</f>
        <v/>
      </c>
      <c r="AG1237" s="261" t="str" cm="1">
        <f t="array" ref="AG1237">IF(A1237="","",INDEX(근로조건!$A$5:$AF$1048576,MATCH(A1237,근로조건!$A$5:$A$1048576,0)+0,11))</f>
        <v/>
      </c>
      <c r="AH1237" s="261" t="str" cm="1">
        <f t="array" ref="AH1237">IF(A1237="","",INDEX(근로조건!$A$5:$AF$1048576,MATCH(A1237,근로조건!$A$5:$A$1048576,0)+0,19))</f>
        <v/>
      </c>
      <c r="AI1237" s="262" t="str" cm="1">
        <f t="array" ref="AI1237">IF(A1237="","",INDEX(근로조건!$A$5:$AF$1048576,MATCH(A1237,근로조건!$A$5:$A$1048576,0)+0,17))</f>
        <v/>
      </c>
      <c r="AJ1237" s="253"/>
      <c r="AK1237" s="253"/>
      <c r="AL1237" s="253" t="str" cm="1">
        <f t="array" ref="AL1237">IF(A1237="","",INDEX(근로조건!$A$5:$AF$1048576,MATCH(A1237,근로조건!$A$5:$A$1048576,0)+0,20))</f>
        <v/>
      </c>
      <c r="AM1237" s="253"/>
      <c r="AN1237" s="253"/>
      <c r="AO1237" s="253"/>
      <c r="AP1237" s="260"/>
      <c r="AQ1237" s="123"/>
      <c r="AR1237" s="166"/>
      <c r="AS1237" s="267"/>
      <c r="AT1237" s="266"/>
      <c r="AU1237" s="266"/>
      <c r="AV1237" s="266"/>
    </row>
    <row r="1238" spans="1:48" x14ac:dyDescent="0.3">
      <c r="A1238" s="52"/>
      <c r="B1238" s="54"/>
      <c r="C1238" s="53"/>
      <c r="D1238" s="53"/>
      <c r="E1238" s="53"/>
      <c r="F1238" s="57"/>
      <c r="G1238" s="57"/>
      <c r="H1238" s="52"/>
      <c r="I1238" s="53"/>
      <c r="J1238" s="53"/>
      <c r="K1238" s="95"/>
      <c r="L1238" s="52"/>
      <c r="M1238" s="52"/>
      <c r="N1238" s="54"/>
      <c r="O1238" s="254" t="str" cm="1">
        <f t="array" ref="O1238">IF(A1238="","",INDEX(근로조건!$A$5:$Y$1048576,MATCH(A1238,근로조건!$A$5:$A$1048576,0)+0,15))</f>
        <v/>
      </c>
      <c r="P1238" s="255" t="str" cm="1">
        <f t="array" ref="P1238">IF(A1238="","",INDEX(근로조건!$A$5:$Y$1048576,MATCH(A1238,근로조건!$A$5:$A$1048576,0)+0,16))</f>
        <v/>
      </c>
      <c r="Q1238" s="256" t="str" cm="1">
        <f t="array" ref="Q1238">IF(A1238="","",INDEX(근로조건!$A$5:$ZZ$1048576,MATCH(A1238,근로조건!$A$5:$A$1048576,0)+0,21))</f>
        <v/>
      </c>
      <c r="R1238" s="61"/>
      <c r="S1238" s="61"/>
      <c r="T1238" s="61"/>
      <c r="U1238" s="61"/>
      <c r="V1238" s="61"/>
      <c r="W1238" s="61"/>
      <c r="X1238" s="61"/>
      <c r="Y1238" s="61"/>
      <c r="Z1238" s="260" t="str">
        <f t="shared" si="60"/>
        <v/>
      </c>
      <c r="AA1238" s="260" t="str">
        <f t="shared" si="61"/>
        <v/>
      </c>
      <c r="AB1238" s="260" t="str" cm="1">
        <f t="array" ref="AB1238">IFERROR(IF(A1238="","",INDEX(근로조건!$A$5:$Z$1048576,MATCH(A1238,근로조건!$A$5:$A$1048576,0)+0,17)-INDEX(근로조건!$A$5:$Z$1048576,MATCH(A1238,근로조건!$A$5:$A$1048576,0)+0,11))*B1238,"")</f>
        <v/>
      </c>
      <c r="AC1238" s="260" t="str">
        <f t="shared" si="62"/>
        <v/>
      </c>
      <c r="AD1238" s="260" t="str" cm="1">
        <f t="array" ref="AD1238">IFERROR(IF(A1238="","",INDEX(근로조건!$A$5:$L$1048576,MATCH(A1238,근로조건!$A$5:$A$1048576,0)+0,12))*B1238,"")</f>
        <v/>
      </c>
      <c r="AE1238" s="261" t="str" cm="1">
        <f t="array" ref="AE1238">IF(A1238="","",INDEX(근로조건!$A$5:$AF$1048576,MATCH(A1238,근로조건!$A$5:$A$1048576,0)+0,13))</f>
        <v/>
      </c>
      <c r="AF1238" s="262" t="str" cm="1">
        <f t="array" ref="AF1238">IF(A1238="","",INDEX(근로조건!$A$5:$AF$1048576,MATCH(A1238,근로조건!$A$5:$A$1048576,0)+0,14))</f>
        <v/>
      </c>
      <c r="AG1238" s="261" t="str" cm="1">
        <f t="array" ref="AG1238">IF(A1238="","",INDEX(근로조건!$A$5:$AF$1048576,MATCH(A1238,근로조건!$A$5:$A$1048576,0)+0,11))</f>
        <v/>
      </c>
      <c r="AH1238" s="261" t="str" cm="1">
        <f t="array" ref="AH1238">IF(A1238="","",INDEX(근로조건!$A$5:$AF$1048576,MATCH(A1238,근로조건!$A$5:$A$1048576,0)+0,19))</f>
        <v/>
      </c>
      <c r="AI1238" s="262" t="str" cm="1">
        <f t="array" ref="AI1238">IF(A1238="","",INDEX(근로조건!$A$5:$AF$1048576,MATCH(A1238,근로조건!$A$5:$A$1048576,0)+0,17))</f>
        <v/>
      </c>
      <c r="AJ1238" s="253"/>
      <c r="AK1238" s="253"/>
      <c r="AL1238" s="253" t="str" cm="1">
        <f t="array" ref="AL1238">IF(A1238="","",INDEX(근로조건!$A$5:$AF$1048576,MATCH(A1238,근로조건!$A$5:$A$1048576,0)+0,20))</f>
        <v/>
      </c>
      <c r="AM1238" s="253"/>
      <c r="AN1238" s="253"/>
      <c r="AO1238" s="253"/>
      <c r="AP1238" s="260"/>
      <c r="AQ1238" s="123"/>
      <c r="AR1238" s="166"/>
      <c r="AS1238" s="267"/>
      <c r="AT1238" s="266"/>
      <c r="AU1238" s="266"/>
      <c r="AV1238" s="266"/>
    </row>
    <row r="1239" spans="1:48" x14ac:dyDescent="0.3">
      <c r="A1239" s="52"/>
      <c r="B1239" s="54"/>
      <c r="C1239" s="53"/>
      <c r="D1239" s="53"/>
      <c r="E1239" s="53"/>
      <c r="F1239" s="57"/>
      <c r="G1239" s="57"/>
      <c r="H1239" s="52"/>
      <c r="I1239" s="53"/>
      <c r="J1239" s="53"/>
      <c r="K1239" s="95"/>
      <c r="L1239" s="52"/>
      <c r="M1239" s="52"/>
      <c r="N1239" s="54"/>
      <c r="O1239" s="254" t="str" cm="1">
        <f t="array" ref="O1239">IF(A1239="","",INDEX(근로조건!$A$5:$Y$1048576,MATCH(A1239,근로조건!$A$5:$A$1048576,0)+0,15))</f>
        <v/>
      </c>
      <c r="P1239" s="255" t="str" cm="1">
        <f t="array" ref="P1239">IF(A1239="","",INDEX(근로조건!$A$5:$Y$1048576,MATCH(A1239,근로조건!$A$5:$A$1048576,0)+0,16))</f>
        <v/>
      </c>
      <c r="Q1239" s="256" t="str" cm="1">
        <f t="array" ref="Q1239">IF(A1239="","",INDEX(근로조건!$A$5:$ZZ$1048576,MATCH(A1239,근로조건!$A$5:$A$1048576,0)+0,21))</f>
        <v/>
      </c>
      <c r="R1239" s="61"/>
      <c r="S1239" s="61"/>
      <c r="T1239" s="61"/>
      <c r="U1239" s="61"/>
      <c r="V1239" s="61"/>
      <c r="W1239" s="61"/>
      <c r="X1239" s="61"/>
      <c r="Y1239" s="61"/>
      <c r="Z1239" s="260" t="str">
        <f t="shared" si="60"/>
        <v/>
      </c>
      <c r="AA1239" s="260" t="str">
        <f t="shared" si="61"/>
        <v/>
      </c>
      <c r="AB1239" s="260" t="str" cm="1">
        <f t="array" ref="AB1239">IFERROR(IF(A1239="","",INDEX(근로조건!$A$5:$Z$1048576,MATCH(A1239,근로조건!$A$5:$A$1048576,0)+0,17)-INDEX(근로조건!$A$5:$Z$1048576,MATCH(A1239,근로조건!$A$5:$A$1048576,0)+0,11))*B1239,"")</f>
        <v/>
      </c>
      <c r="AC1239" s="260" t="str">
        <f t="shared" si="62"/>
        <v/>
      </c>
      <c r="AD1239" s="260" t="str" cm="1">
        <f t="array" ref="AD1239">IFERROR(IF(A1239="","",INDEX(근로조건!$A$5:$L$1048576,MATCH(A1239,근로조건!$A$5:$A$1048576,0)+0,12))*B1239,"")</f>
        <v/>
      </c>
      <c r="AE1239" s="261" t="str" cm="1">
        <f t="array" ref="AE1239">IF(A1239="","",INDEX(근로조건!$A$5:$AF$1048576,MATCH(A1239,근로조건!$A$5:$A$1048576,0)+0,13))</f>
        <v/>
      </c>
      <c r="AF1239" s="262" t="str" cm="1">
        <f t="array" ref="AF1239">IF(A1239="","",INDEX(근로조건!$A$5:$AF$1048576,MATCH(A1239,근로조건!$A$5:$A$1048576,0)+0,14))</f>
        <v/>
      </c>
      <c r="AG1239" s="261" t="str" cm="1">
        <f t="array" ref="AG1239">IF(A1239="","",INDEX(근로조건!$A$5:$AF$1048576,MATCH(A1239,근로조건!$A$5:$A$1048576,0)+0,11))</f>
        <v/>
      </c>
      <c r="AH1239" s="261" t="str" cm="1">
        <f t="array" ref="AH1239">IF(A1239="","",INDEX(근로조건!$A$5:$AF$1048576,MATCH(A1239,근로조건!$A$5:$A$1048576,0)+0,19))</f>
        <v/>
      </c>
      <c r="AI1239" s="262" t="str" cm="1">
        <f t="array" ref="AI1239">IF(A1239="","",INDEX(근로조건!$A$5:$AF$1048576,MATCH(A1239,근로조건!$A$5:$A$1048576,0)+0,17))</f>
        <v/>
      </c>
      <c r="AJ1239" s="253"/>
      <c r="AK1239" s="253"/>
      <c r="AL1239" s="253" t="str" cm="1">
        <f t="array" ref="AL1239">IF(A1239="","",INDEX(근로조건!$A$5:$AF$1048576,MATCH(A1239,근로조건!$A$5:$A$1048576,0)+0,20))</f>
        <v/>
      </c>
      <c r="AM1239" s="253"/>
      <c r="AN1239" s="253"/>
      <c r="AO1239" s="253"/>
      <c r="AP1239" s="260"/>
      <c r="AQ1239" s="123"/>
      <c r="AR1239" s="166"/>
      <c r="AS1239" s="267"/>
      <c r="AT1239" s="266"/>
      <c r="AU1239" s="266"/>
      <c r="AV1239" s="266"/>
    </row>
    <row r="1240" spans="1:48" x14ac:dyDescent="0.3">
      <c r="A1240" s="52"/>
      <c r="B1240" s="54"/>
      <c r="C1240" s="53"/>
      <c r="D1240" s="53"/>
      <c r="E1240" s="53"/>
      <c r="F1240" s="57"/>
      <c r="G1240" s="57"/>
      <c r="H1240" s="52"/>
      <c r="I1240" s="53"/>
      <c r="J1240" s="53"/>
      <c r="K1240" s="95"/>
      <c r="L1240" s="52"/>
      <c r="M1240" s="52"/>
      <c r="N1240" s="54"/>
      <c r="O1240" s="254" t="str" cm="1">
        <f t="array" ref="O1240">IF(A1240="","",INDEX(근로조건!$A$5:$Y$1048576,MATCH(A1240,근로조건!$A$5:$A$1048576,0)+0,15))</f>
        <v/>
      </c>
      <c r="P1240" s="255" t="str" cm="1">
        <f t="array" ref="P1240">IF(A1240="","",INDEX(근로조건!$A$5:$Y$1048576,MATCH(A1240,근로조건!$A$5:$A$1048576,0)+0,16))</f>
        <v/>
      </c>
      <c r="Q1240" s="256" t="str" cm="1">
        <f t="array" ref="Q1240">IF(A1240="","",INDEX(근로조건!$A$5:$ZZ$1048576,MATCH(A1240,근로조건!$A$5:$A$1048576,0)+0,21))</f>
        <v/>
      </c>
      <c r="R1240" s="61"/>
      <c r="S1240" s="61"/>
      <c r="T1240" s="61"/>
      <c r="U1240" s="61"/>
      <c r="V1240" s="61"/>
      <c r="W1240" s="61"/>
      <c r="X1240" s="61"/>
      <c r="Y1240" s="61"/>
      <c r="Z1240" s="260" t="str">
        <f t="shared" si="60"/>
        <v/>
      </c>
      <c r="AA1240" s="260" t="str">
        <f t="shared" si="61"/>
        <v/>
      </c>
      <c r="AB1240" s="260" t="str" cm="1">
        <f t="array" ref="AB1240">IFERROR(IF(A1240="","",INDEX(근로조건!$A$5:$Z$1048576,MATCH(A1240,근로조건!$A$5:$A$1048576,0)+0,17)-INDEX(근로조건!$A$5:$Z$1048576,MATCH(A1240,근로조건!$A$5:$A$1048576,0)+0,11))*B1240,"")</f>
        <v/>
      </c>
      <c r="AC1240" s="260" t="str">
        <f t="shared" si="62"/>
        <v/>
      </c>
      <c r="AD1240" s="260" t="str" cm="1">
        <f t="array" ref="AD1240">IFERROR(IF(A1240="","",INDEX(근로조건!$A$5:$L$1048576,MATCH(A1240,근로조건!$A$5:$A$1048576,0)+0,12))*B1240,"")</f>
        <v/>
      </c>
      <c r="AE1240" s="261" t="str" cm="1">
        <f t="array" ref="AE1240">IF(A1240="","",INDEX(근로조건!$A$5:$AF$1048576,MATCH(A1240,근로조건!$A$5:$A$1048576,0)+0,13))</f>
        <v/>
      </c>
      <c r="AF1240" s="262" t="str" cm="1">
        <f t="array" ref="AF1240">IF(A1240="","",INDEX(근로조건!$A$5:$AF$1048576,MATCH(A1240,근로조건!$A$5:$A$1048576,0)+0,14))</f>
        <v/>
      </c>
      <c r="AG1240" s="261" t="str" cm="1">
        <f t="array" ref="AG1240">IF(A1240="","",INDEX(근로조건!$A$5:$AF$1048576,MATCH(A1240,근로조건!$A$5:$A$1048576,0)+0,11))</f>
        <v/>
      </c>
      <c r="AH1240" s="261" t="str" cm="1">
        <f t="array" ref="AH1240">IF(A1240="","",INDEX(근로조건!$A$5:$AF$1048576,MATCH(A1240,근로조건!$A$5:$A$1048576,0)+0,19))</f>
        <v/>
      </c>
      <c r="AI1240" s="262" t="str" cm="1">
        <f t="array" ref="AI1240">IF(A1240="","",INDEX(근로조건!$A$5:$AF$1048576,MATCH(A1240,근로조건!$A$5:$A$1048576,0)+0,17))</f>
        <v/>
      </c>
      <c r="AJ1240" s="253"/>
      <c r="AK1240" s="253"/>
      <c r="AL1240" s="253" t="str" cm="1">
        <f t="array" ref="AL1240">IF(A1240="","",INDEX(근로조건!$A$5:$AF$1048576,MATCH(A1240,근로조건!$A$5:$A$1048576,0)+0,20))</f>
        <v/>
      </c>
      <c r="AM1240" s="253"/>
      <c r="AN1240" s="253"/>
      <c r="AO1240" s="253"/>
      <c r="AP1240" s="260"/>
      <c r="AQ1240" s="123"/>
      <c r="AR1240" s="166"/>
      <c r="AS1240" s="267"/>
      <c r="AT1240" s="266"/>
      <c r="AU1240" s="266"/>
      <c r="AV1240" s="266"/>
    </row>
    <row r="1241" spans="1:48" x14ac:dyDescent="0.3">
      <c r="A1241" s="52"/>
      <c r="B1241" s="54"/>
      <c r="C1241" s="53"/>
      <c r="D1241" s="53"/>
      <c r="E1241" s="53"/>
      <c r="F1241" s="57"/>
      <c r="G1241" s="57"/>
      <c r="H1241" s="52"/>
      <c r="I1241" s="53"/>
      <c r="J1241" s="53"/>
      <c r="K1241" s="95"/>
      <c r="L1241" s="52"/>
      <c r="M1241" s="52"/>
      <c r="N1241" s="54"/>
      <c r="O1241" s="254" t="str" cm="1">
        <f t="array" ref="O1241">IF(A1241="","",INDEX(근로조건!$A$5:$Y$1048576,MATCH(A1241,근로조건!$A$5:$A$1048576,0)+0,15))</f>
        <v/>
      </c>
      <c r="P1241" s="255" t="str" cm="1">
        <f t="array" ref="P1241">IF(A1241="","",INDEX(근로조건!$A$5:$Y$1048576,MATCH(A1241,근로조건!$A$5:$A$1048576,0)+0,16))</f>
        <v/>
      </c>
      <c r="Q1241" s="256" t="str" cm="1">
        <f t="array" ref="Q1241">IF(A1241="","",INDEX(근로조건!$A$5:$ZZ$1048576,MATCH(A1241,근로조건!$A$5:$A$1048576,0)+0,21))</f>
        <v/>
      </c>
      <c r="R1241" s="61"/>
      <c r="S1241" s="61"/>
      <c r="T1241" s="61"/>
      <c r="U1241" s="61"/>
      <c r="V1241" s="61"/>
      <c r="W1241" s="61"/>
      <c r="X1241" s="61"/>
      <c r="Y1241" s="61"/>
      <c r="Z1241" s="260" t="str">
        <f t="shared" si="60"/>
        <v/>
      </c>
      <c r="AA1241" s="260" t="str">
        <f t="shared" si="61"/>
        <v/>
      </c>
      <c r="AB1241" s="260" t="str" cm="1">
        <f t="array" ref="AB1241">IFERROR(IF(A1241="","",INDEX(근로조건!$A$5:$Z$1048576,MATCH(A1241,근로조건!$A$5:$A$1048576,0)+0,17)-INDEX(근로조건!$A$5:$Z$1048576,MATCH(A1241,근로조건!$A$5:$A$1048576,0)+0,11))*B1241,"")</f>
        <v/>
      </c>
      <c r="AC1241" s="260" t="str">
        <f t="shared" si="62"/>
        <v/>
      </c>
      <c r="AD1241" s="260" t="str" cm="1">
        <f t="array" ref="AD1241">IFERROR(IF(A1241="","",INDEX(근로조건!$A$5:$L$1048576,MATCH(A1241,근로조건!$A$5:$A$1048576,0)+0,12))*B1241,"")</f>
        <v/>
      </c>
      <c r="AE1241" s="261" t="str" cm="1">
        <f t="array" ref="AE1241">IF(A1241="","",INDEX(근로조건!$A$5:$AF$1048576,MATCH(A1241,근로조건!$A$5:$A$1048576,0)+0,13))</f>
        <v/>
      </c>
      <c r="AF1241" s="262" t="str" cm="1">
        <f t="array" ref="AF1241">IF(A1241="","",INDEX(근로조건!$A$5:$AF$1048576,MATCH(A1241,근로조건!$A$5:$A$1048576,0)+0,14))</f>
        <v/>
      </c>
      <c r="AG1241" s="261" t="str" cm="1">
        <f t="array" ref="AG1241">IF(A1241="","",INDEX(근로조건!$A$5:$AF$1048576,MATCH(A1241,근로조건!$A$5:$A$1048576,0)+0,11))</f>
        <v/>
      </c>
      <c r="AH1241" s="261" t="str" cm="1">
        <f t="array" ref="AH1241">IF(A1241="","",INDEX(근로조건!$A$5:$AF$1048576,MATCH(A1241,근로조건!$A$5:$A$1048576,0)+0,19))</f>
        <v/>
      </c>
      <c r="AI1241" s="262" t="str" cm="1">
        <f t="array" ref="AI1241">IF(A1241="","",INDEX(근로조건!$A$5:$AF$1048576,MATCH(A1241,근로조건!$A$5:$A$1048576,0)+0,17))</f>
        <v/>
      </c>
      <c r="AJ1241" s="253"/>
      <c r="AK1241" s="253"/>
      <c r="AL1241" s="253" t="str" cm="1">
        <f t="array" ref="AL1241">IF(A1241="","",INDEX(근로조건!$A$5:$AF$1048576,MATCH(A1241,근로조건!$A$5:$A$1048576,0)+0,20))</f>
        <v/>
      </c>
      <c r="AM1241" s="253"/>
      <c r="AN1241" s="253"/>
      <c r="AO1241" s="253"/>
      <c r="AP1241" s="260"/>
      <c r="AQ1241" s="123"/>
      <c r="AR1241" s="166"/>
      <c r="AS1241" s="267"/>
      <c r="AT1241" s="266"/>
      <c r="AU1241" s="266"/>
      <c r="AV1241" s="266"/>
    </row>
    <row r="1242" spans="1:48" x14ac:dyDescent="0.3">
      <c r="A1242" s="52"/>
      <c r="B1242" s="54"/>
      <c r="C1242" s="53"/>
      <c r="D1242" s="53"/>
      <c r="E1242" s="53"/>
      <c r="F1242" s="57"/>
      <c r="G1242" s="57"/>
      <c r="H1242" s="52"/>
      <c r="I1242" s="53"/>
      <c r="J1242" s="53"/>
      <c r="K1242" s="95"/>
      <c r="L1242" s="52"/>
      <c r="M1242" s="52"/>
      <c r="N1242" s="54"/>
      <c r="O1242" s="254" t="str" cm="1">
        <f t="array" ref="O1242">IF(A1242="","",INDEX(근로조건!$A$5:$Y$1048576,MATCH(A1242,근로조건!$A$5:$A$1048576,0)+0,15))</f>
        <v/>
      </c>
      <c r="P1242" s="255" t="str" cm="1">
        <f t="array" ref="P1242">IF(A1242="","",INDEX(근로조건!$A$5:$Y$1048576,MATCH(A1242,근로조건!$A$5:$A$1048576,0)+0,16))</f>
        <v/>
      </c>
      <c r="Q1242" s="256" t="str" cm="1">
        <f t="array" ref="Q1242">IF(A1242="","",INDEX(근로조건!$A$5:$ZZ$1048576,MATCH(A1242,근로조건!$A$5:$A$1048576,0)+0,21))</f>
        <v/>
      </c>
      <c r="R1242" s="61"/>
      <c r="S1242" s="61"/>
      <c r="T1242" s="61"/>
      <c r="U1242" s="61"/>
      <c r="V1242" s="61"/>
      <c r="W1242" s="61"/>
      <c r="X1242" s="61"/>
      <c r="Y1242" s="61"/>
      <c r="Z1242" s="260" t="str">
        <f t="shared" si="60"/>
        <v/>
      </c>
      <c r="AA1242" s="260" t="str">
        <f t="shared" si="61"/>
        <v/>
      </c>
      <c r="AB1242" s="260" t="str" cm="1">
        <f t="array" ref="AB1242">IFERROR(IF(A1242="","",INDEX(근로조건!$A$5:$Z$1048576,MATCH(A1242,근로조건!$A$5:$A$1048576,0)+0,17)-INDEX(근로조건!$A$5:$Z$1048576,MATCH(A1242,근로조건!$A$5:$A$1048576,0)+0,11))*B1242,"")</f>
        <v/>
      </c>
      <c r="AC1242" s="260" t="str">
        <f t="shared" si="62"/>
        <v/>
      </c>
      <c r="AD1242" s="260" t="str" cm="1">
        <f t="array" ref="AD1242">IFERROR(IF(A1242="","",INDEX(근로조건!$A$5:$L$1048576,MATCH(A1242,근로조건!$A$5:$A$1048576,0)+0,12))*B1242,"")</f>
        <v/>
      </c>
      <c r="AE1242" s="261" t="str" cm="1">
        <f t="array" ref="AE1242">IF(A1242="","",INDEX(근로조건!$A$5:$AF$1048576,MATCH(A1242,근로조건!$A$5:$A$1048576,0)+0,13))</f>
        <v/>
      </c>
      <c r="AF1242" s="262" t="str" cm="1">
        <f t="array" ref="AF1242">IF(A1242="","",INDEX(근로조건!$A$5:$AF$1048576,MATCH(A1242,근로조건!$A$5:$A$1048576,0)+0,14))</f>
        <v/>
      </c>
      <c r="AG1242" s="261" t="str" cm="1">
        <f t="array" ref="AG1242">IF(A1242="","",INDEX(근로조건!$A$5:$AF$1048576,MATCH(A1242,근로조건!$A$5:$A$1048576,0)+0,11))</f>
        <v/>
      </c>
      <c r="AH1242" s="261" t="str" cm="1">
        <f t="array" ref="AH1242">IF(A1242="","",INDEX(근로조건!$A$5:$AF$1048576,MATCH(A1242,근로조건!$A$5:$A$1048576,0)+0,19))</f>
        <v/>
      </c>
      <c r="AI1242" s="262" t="str" cm="1">
        <f t="array" ref="AI1242">IF(A1242="","",INDEX(근로조건!$A$5:$AF$1048576,MATCH(A1242,근로조건!$A$5:$A$1048576,0)+0,17))</f>
        <v/>
      </c>
      <c r="AJ1242" s="253"/>
      <c r="AK1242" s="253"/>
      <c r="AL1242" s="253" t="str" cm="1">
        <f t="array" ref="AL1242">IF(A1242="","",INDEX(근로조건!$A$5:$AF$1048576,MATCH(A1242,근로조건!$A$5:$A$1048576,0)+0,20))</f>
        <v/>
      </c>
      <c r="AM1242" s="253"/>
      <c r="AN1242" s="253"/>
      <c r="AO1242" s="253"/>
      <c r="AP1242" s="260"/>
      <c r="AQ1242" s="123"/>
      <c r="AR1242" s="166"/>
      <c r="AS1242" s="267"/>
      <c r="AT1242" s="266"/>
      <c r="AU1242" s="266"/>
      <c r="AV1242" s="266"/>
    </row>
    <row r="1243" spans="1:48" x14ac:dyDescent="0.3">
      <c r="A1243" s="52"/>
      <c r="B1243" s="54"/>
      <c r="C1243" s="53"/>
      <c r="D1243" s="53"/>
      <c r="E1243" s="53"/>
      <c r="F1243" s="57"/>
      <c r="G1243" s="57"/>
      <c r="H1243" s="52"/>
      <c r="I1243" s="53"/>
      <c r="J1243" s="53"/>
      <c r="K1243" s="95"/>
      <c r="L1243" s="52"/>
      <c r="M1243" s="52"/>
      <c r="N1243" s="54"/>
      <c r="O1243" s="254" t="str" cm="1">
        <f t="array" ref="O1243">IF(A1243="","",INDEX(근로조건!$A$5:$Y$1048576,MATCH(A1243,근로조건!$A$5:$A$1048576,0)+0,15))</f>
        <v/>
      </c>
      <c r="P1243" s="255" t="str" cm="1">
        <f t="array" ref="P1243">IF(A1243="","",INDEX(근로조건!$A$5:$Y$1048576,MATCH(A1243,근로조건!$A$5:$A$1048576,0)+0,16))</f>
        <v/>
      </c>
      <c r="Q1243" s="256" t="str" cm="1">
        <f t="array" ref="Q1243">IF(A1243="","",INDEX(근로조건!$A$5:$ZZ$1048576,MATCH(A1243,근로조건!$A$5:$A$1048576,0)+0,21))</f>
        <v/>
      </c>
      <c r="R1243" s="61"/>
      <c r="S1243" s="61"/>
      <c r="T1243" s="61"/>
      <c r="U1243" s="61"/>
      <c r="V1243" s="61"/>
      <c r="W1243" s="61"/>
      <c r="X1243" s="61"/>
      <c r="Y1243" s="61"/>
      <c r="Z1243" s="260" t="str">
        <f t="shared" si="60"/>
        <v/>
      </c>
      <c r="AA1243" s="260" t="str">
        <f t="shared" si="61"/>
        <v/>
      </c>
      <c r="AB1243" s="260" t="str" cm="1">
        <f t="array" ref="AB1243">IFERROR(IF(A1243="","",INDEX(근로조건!$A$5:$Z$1048576,MATCH(A1243,근로조건!$A$5:$A$1048576,0)+0,17)-INDEX(근로조건!$A$5:$Z$1048576,MATCH(A1243,근로조건!$A$5:$A$1048576,0)+0,11))*B1243,"")</f>
        <v/>
      </c>
      <c r="AC1243" s="260" t="str">
        <f t="shared" si="62"/>
        <v/>
      </c>
      <c r="AD1243" s="260" t="str" cm="1">
        <f t="array" ref="AD1243">IFERROR(IF(A1243="","",INDEX(근로조건!$A$5:$L$1048576,MATCH(A1243,근로조건!$A$5:$A$1048576,0)+0,12))*B1243,"")</f>
        <v/>
      </c>
      <c r="AE1243" s="261" t="str" cm="1">
        <f t="array" ref="AE1243">IF(A1243="","",INDEX(근로조건!$A$5:$AF$1048576,MATCH(A1243,근로조건!$A$5:$A$1048576,0)+0,13))</f>
        <v/>
      </c>
      <c r="AF1243" s="262" t="str" cm="1">
        <f t="array" ref="AF1243">IF(A1243="","",INDEX(근로조건!$A$5:$AF$1048576,MATCH(A1243,근로조건!$A$5:$A$1048576,0)+0,14))</f>
        <v/>
      </c>
      <c r="AG1243" s="261" t="str" cm="1">
        <f t="array" ref="AG1243">IF(A1243="","",INDEX(근로조건!$A$5:$AF$1048576,MATCH(A1243,근로조건!$A$5:$A$1048576,0)+0,11))</f>
        <v/>
      </c>
      <c r="AH1243" s="261" t="str" cm="1">
        <f t="array" ref="AH1243">IF(A1243="","",INDEX(근로조건!$A$5:$AF$1048576,MATCH(A1243,근로조건!$A$5:$A$1048576,0)+0,19))</f>
        <v/>
      </c>
      <c r="AI1243" s="262" t="str" cm="1">
        <f t="array" ref="AI1243">IF(A1243="","",INDEX(근로조건!$A$5:$AF$1048576,MATCH(A1243,근로조건!$A$5:$A$1048576,0)+0,17))</f>
        <v/>
      </c>
      <c r="AJ1243" s="253"/>
      <c r="AK1243" s="253"/>
      <c r="AL1243" s="253" t="str" cm="1">
        <f t="array" ref="AL1243">IF(A1243="","",INDEX(근로조건!$A$5:$AF$1048576,MATCH(A1243,근로조건!$A$5:$A$1048576,0)+0,20))</f>
        <v/>
      </c>
      <c r="AM1243" s="253"/>
      <c r="AN1243" s="253"/>
      <c r="AO1243" s="253"/>
      <c r="AP1243" s="260"/>
      <c r="AQ1243" s="123"/>
      <c r="AR1243" s="166"/>
      <c r="AS1243" s="267"/>
      <c r="AT1243" s="266"/>
      <c r="AU1243" s="266"/>
      <c r="AV1243" s="266"/>
    </row>
    <row r="1244" spans="1:48" x14ac:dyDescent="0.3">
      <c r="A1244" s="52"/>
      <c r="B1244" s="54"/>
      <c r="C1244" s="53"/>
      <c r="D1244" s="53"/>
      <c r="E1244" s="53"/>
      <c r="F1244" s="57"/>
      <c r="G1244" s="57"/>
      <c r="H1244" s="52"/>
      <c r="I1244" s="53"/>
      <c r="J1244" s="53"/>
      <c r="K1244" s="95"/>
      <c r="L1244" s="52"/>
      <c r="M1244" s="52"/>
      <c r="N1244" s="54"/>
      <c r="O1244" s="254" t="str" cm="1">
        <f t="array" ref="O1244">IF(A1244="","",INDEX(근로조건!$A$5:$Y$1048576,MATCH(A1244,근로조건!$A$5:$A$1048576,0)+0,15))</f>
        <v/>
      </c>
      <c r="P1244" s="255" t="str" cm="1">
        <f t="array" ref="P1244">IF(A1244="","",INDEX(근로조건!$A$5:$Y$1048576,MATCH(A1244,근로조건!$A$5:$A$1048576,0)+0,16))</f>
        <v/>
      </c>
      <c r="Q1244" s="256" t="str" cm="1">
        <f t="array" ref="Q1244">IF(A1244="","",INDEX(근로조건!$A$5:$ZZ$1048576,MATCH(A1244,근로조건!$A$5:$A$1048576,0)+0,21))</f>
        <v/>
      </c>
      <c r="R1244" s="61"/>
      <c r="S1244" s="61"/>
      <c r="T1244" s="61"/>
      <c r="U1244" s="61"/>
      <c r="V1244" s="61"/>
      <c r="W1244" s="61"/>
      <c r="X1244" s="61"/>
      <c r="Y1244" s="61"/>
      <c r="Z1244" s="260" t="str">
        <f t="shared" si="60"/>
        <v/>
      </c>
      <c r="AA1244" s="260" t="str">
        <f t="shared" si="61"/>
        <v/>
      </c>
      <c r="AB1244" s="260" t="str" cm="1">
        <f t="array" ref="AB1244">IFERROR(IF(A1244="","",INDEX(근로조건!$A$5:$Z$1048576,MATCH(A1244,근로조건!$A$5:$A$1048576,0)+0,17)-INDEX(근로조건!$A$5:$Z$1048576,MATCH(A1244,근로조건!$A$5:$A$1048576,0)+0,11))*B1244,"")</f>
        <v/>
      </c>
      <c r="AC1244" s="260" t="str">
        <f t="shared" si="62"/>
        <v/>
      </c>
      <c r="AD1244" s="260" t="str" cm="1">
        <f t="array" ref="AD1244">IFERROR(IF(A1244="","",INDEX(근로조건!$A$5:$L$1048576,MATCH(A1244,근로조건!$A$5:$A$1048576,0)+0,12))*B1244,"")</f>
        <v/>
      </c>
      <c r="AE1244" s="261" t="str" cm="1">
        <f t="array" ref="AE1244">IF(A1244="","",INDEX(근로조건!$A$5:$AF$1048576,MATCH(A1244,근로조건!$A$5:$A$1048576,0)+0,13))</f>
        <v/>
      </c>
      <c r="AF1244" s="262" t="str" cm="1">
        <f t="array" ref="AF1244">IF(A1244="","",INDEX(근로조건!$A$5:$AF$1048576,MATCH(A1244,근로조건!$A$5:$A$1048576,0)+0,14))</f>
        <v/>
      </c>
      <c r="AG1244" s="261" t="str" cm="1">
        <f t="array" ref="AG1244">IF(A1244="","",INDEX(근로조건!$A$5:$AF$1048576,MATCH(A1244,근로조건!$A$5:$A$1048576,0)+0,11))</f>
        <v/>
      </c>
      <c r="AH1244" s="261" t="str" cm="1">
        <f t="array" ref="AH1244">IF(A1244="","",INDEX(근로조건!$A$5:$AF$1048576,MATCH(A1244,근로조건!$A$5:$A$1048576,0)+0,19))</f>
        <v/>
      </c>
      <c r="AI1244" s="262" t="str" cm="1">
        <f t="array" ref="AI1244">IF(A1244="","",INDEX(근로조건!$A$5:$AF$1048576,MATCH(A1244,근로조건!$A$5:$A$1048576,0)+0,17))</f>
        <v/>
      </c>
      <c r="AJ1244" s="253"/>
      <c r="AK1244" s="253"/>
      <c r="AL1244" s="253" t="str" cm="1">
        <f t="array" ref="AL1244">IF(A1244="","",INDEX(근로조건!$A$5:$AF$1048576,MATCH(A1244,근로조건!$A$5:$A$1048576,0)+0,20))</f>
        <v/>
      </c>
      <c r="AM1244" s="253"/>
      <c r="AN1244" s="253"/>
      <c r="AO1244" s="253"/>
      <c r="AP1244" s="260"/>
      <c r="AQ1244" s="123"/>
      <c r="AR1244" s="166"/>
      <c r="AS1244" s="267"/>
      <c r="AT1244" s="266"/>
      <c r="AU1244" s="266"/>
      <c r="AV1244" s="266"/>
    </row>
    <row r="1245" spans="1:48" x14ac:dyDescent="0.3">
      <c r="A1245" s="52"/>
      <c r="B1245" s="54"/>
      <c r="C1245" s="53"/>
      <c r="D1245" s="53"/>
      <c r="E1245" s="53"/>
      <c r="F1245" s="57"/>
      <c r="G1245" s="57"/>
      <c r="H1245" s="52"/>
      <c r="I1245" s="53"/>
      <c r="J1245" s="53"/>
      <c r="K1245" s="95"/>
      <c r="L1245" s="52"/>
      <c r="M1245" s="52"/>
      <c r="N1245" s="54"/>
      <c r="O1245" s="254" t="str" cm="1">
        <f t="array" ref="O1245">IF(A1245="","",INDEX(근로조건!$A$5:$Y$1048576,MATCH(A1245,근로조건!$A$5:$A$1048576,0)+0,15))</f>
        <v/>
      </c>
      <c r="P1245" s="255" t="str" cm="1">
        <f t="array" ref="P1245">IF(A1245="","",INDEX(근로조건!$A$5:$Y$1048576,MATCH(A1245,근로조건!$A$5:$A$1048576,0)+0,16))</f>
        <v/>
      </c>
      <c r="Q1245" s="256" t="str" cm="1">
        <f t="array" ref="Q1245">IF(A1245="","",INDEX(근로조건!$A$5:$ZZ$1048576,MATCH(A1245,근로조건!$A$5:$A$1048576,0)+0,21))</f>
        <v/>
      </c>
      <c r="R1245" s="61"/>
      <c r="S1245" s="61"/>
      <c r="T1245" s="61"/>
      <c r="U1245" s="61"/>
      <c r="V1245" s="61"/>
      <c r="W1245" s="61"/>
      <c r="X1245" s="61"/>
      <c r="Y1245" s="61"/>
      <c r="Z1245" s="260" t="str">
        <f t="shared" si="60"/>
        <v/>
      </c>
      <c r="AA1245" s="260" t="str">
        <f t="shared" si="61"/>
        <v/>
      </c>
      <c r="AB1245" s="260" t="str" cm="1">
        <f t="array" ref="AB1245">IFERROR(IF(A1245="","",INDEX(근로조건!$A$5:$Z$1048576,MATCH(A1245,근로조건!$A$5:$A$1048576,0)+0,17)-INDEX(근로조건!$A$5:$Z$1048576,MATCH(A1245,근로조건!$A$5:$A$1048576,0)+0,11))*B1245,"")</f>
        <v/>
      </c>
      <c r="AC1245" s="260" t="str">
        <f t="shared" si="62"/>
        <v/>
      </c>
      <c r="AD1245" s="260" t="str" cm="1">
        <f t="array" ref="AD1245">IFERROR(IF(A1245="","",INDEX(근로조건!$A$5:$L$1048576,MATCH(A1245,근로조건!$A$5:$A$1048576,0)+0,12))*B1245,"")</f>
        <v/>
      </c>
      <c r="AE1245" s="261" t="str" cm="1">
        <f t="array" ref="AE1245">IF(A1245="","",INDEX(근로조건!$A$5:$AF$1048576,MATCH(A1245,근로조건!$A$5:$A$1048576,0)+0,13))</f>
        <v/>
      </c>
      <c r="AF1245" s="262" t="str" cm="1">
        <f t="array" ref="AF1245">IF(A1245="","",INDEX(근로조건!$A$5:$AF$1048576,MATCH(A1245,근로조건!$A$5:$A$1048576,0)+0,14))</f>
        <v/>
      </c>
      <c r="AG1245" s="261" t="str" cm="1">
        <f t="array" ref="AG1245">IF(A1245="","",INDEX(근로조건!$A$5:$AF$1048576,MATCH(A1245,근로조건!$A$5:$A$1048576,0)+0,11))</f>
        <v/>
      </c>
      <c r="AH1245" s="261" t="str" cm="1">
        <f t="array" ref="AH1245">IF(A1245="","",INDEX(근로조건!$A$5:$AF$1048576,MATCH(A1245,근로조건!$A$5:$A$1048576,0)+0,19))</f>
        <v/>
      </c>
      <c r="AI1245" s="262" t="str" cm="1">
        <f t="array" ref="AI1245">IF(A1245="","",INDEX(근로조건!$A$5:$AF$1048576,MATCH(A1245,근로조건!$A$5:$A$1048576,0)+0,17))</f>
        <v/>
      </c>
      <c r="AJ1245" s="253"/>
      <c r="AK1245" s="253"/>
      <c r="AL1245" s="253" t="str" cm="1">
        <f t="array" ref="AL1245">IF(A1245="","",INDEX(근로조건!$A$5:$AF$1048576,MATCH(A1245,근로조건!$A$5:$A$1048576,0)+0,20))</f>
        <v/>
      </c>
      <c r="AM1245" s="253"/>
      <c r="AN1245" s="253"/>
      <c r="AO1245" s="253"/>
      <c r="AP1245" s="260"/>
      <c r="AQ1245" s="123"/>
      <c r="AR1245" s="166"/>
      <c r="AS1245" s="267"/>
      <c r="AT1245" s="266"/>
      <c r="AU1245" s="266"/>
      <c r="AV1245" s="266"/>
    </row>
    <row r="1246" spans="1:48" x14ac:dyDescent="0.3">
      <c r="A1246" s="52"/>
      <c r="B1246" s="54"/>
      <c r="C1246" s="53"/>
      <c r="D1246" s="53"/>
      <c r="E1246" s="53"/>
      <c r="F1246" s="57"/>
      <c r="G1246" s="57"/>
      <c r="H1246" s="52"/>
      <c r="I1246" s="53"/>
      <c r="J1246" s="53"/>
      <c r="K1246" s="95"/>
      <c r="L1246" s="52"/>
      <c r="M1246" s="52"/>
      <c r="N1246" s="54"/>
      <c r="O1246" s="254" t="str" cm="1">
        <f t="array" ref="O1246">IF(A1246="","",INDEX(근로조건!$A$5:$Y$1048576,MATCH(A1246,근로조건!$A$5:$A$1048576,0)+0,15))</f>
        <v/>
      </c>
      <c r="P1246" s="255" t="str" cm="1">
        <f t="array" ref="P1246">IF(A1246="","",INDEX(근로조건!$A$5:$Y$1048576,MATCH(A1246,근로조건!$A$5:$A$1048576,0)+0,16))</f>
        <v/>
      </c>
      <c r="Q1246" s="256" t="str" cm="1">
        <f t="array" ref="Q1246">IF(A1246="","",INDEX(근로조건!$A$5:$ZZ$1048576,MATCH(A1246,근로조건!$A$5:$A$1048576,0)+0,21))</f>
        <v/>
      </c>
      <c r="R1246" s="61"/>
      <c r="S1246" s="61"/>
      <c r="T1246" s="61"/>
      <c r="U1246" s="61"/>
      <c r="V1246" s="61"/>
      <c r="W1246" s="61"/>
      <c r="X1246" s="61"/>
      <c r="Y1246" s="61"/>
      <c r="Z1246" s="260" t="str">
        <f t="shared" si="60"/>
        <v/>
      </c>
      <c r="AA1246" s="260" t="str">
        <f t="shared" si="61"/>
        <v/>
      </c>
      <c r="AB1246" s="260" t="str" cm="1">
        <f t="array" ref="AB1246">IFERROR(IF(A1246="","",INDEX(근로조건!$A$5:$Z$1048576,MATCH(A1246,근로조건!$A$5:$A$1048576,0)+0,17)-INDEX(근로조건!$A$5:$Z$1048576,MATCH(A1246,근로조건!$A$5:$A$1048576,0)+0,11))*B1246,"")</f>
        <v/>
      </c>
      <c r="AC1246" s="260" t="str">
        <f t="shared" si="62"/>
        <v/>
      </c>
      <c r="AD1246" s="260" t="str" cm="1">
        <f t="array" ref="AD1246">IFERROR(IF(A1246="","",INDEX(근로조건!$A$5:$L$1048576,MATCH(A1246,근로조건!$A$5:$A$1048576,0)+0,12))*B1246,"")</f>
        <v/>
      </c>
      <c r="AE1246" s="261" t="str" cm="1">
        <f t="array" ref="AE1246">IF(A1246="","",INDEX(근로조건!$A$5:$AF$1048576,MATCH(A1246,근로조건!$A$5:$A$1048576,0)+0,13))</f>
        <v/>
      </c>
      <c r="AF1246" s="262" t="str" cm="1">
        <f t="array" ref="AF1246">IF(A1246="","",INDEX(근로조건!$A$5:$AF$1048576,MATCH(A1246,근로조건!$A$5:$A$1048576,0)+0,14))</f>
        <v/>
      </c>
      <c r="AG1246" s="261" t="str" cm="1">
        <f t="array" ref="AG1246">IF(A1246="","",INDEX(근로조건!$A$5:$AF$1048576,MATCH(A1246,근로조건!$A$5:$A$1048576,0)+0,11))</f>
        <v/>
      </c>
      <c r="AH1246" s="261" t="str" cm="1">
        <f t="array" ref="AH1246">IF(A1246="","",INDEX(근로조건!$A$5:$AF$1048576,MATCH(A1246,근로조건!$A$5:$A$1048576,0)+0,19))</f>
        <v/>
      </c>
      <c r="AI1246" s="262" t="str" cm="1">
        <f t="array" ref="AI1246">IF(A1246="","",INDEX(근로조건!$A$5:$AF$1048576,MATCH(A1246,근로조건!$A$5:$A$1048576,0)+0,17))</f>
        <v/>
      </c>
      <c r="AJ1246" s="253"/>
      <c r="AK1246" s="253"/>
      <c r="AL1246" s="253" t="str" cm="1">
        <f t="array" ref="AL1246">IF(A1246="","",INDEX(근로조건!$A$5:$AF$1048576,MATCH(A1246,근로조건!$A$5:$A$1048576,0)+0,20))</f>
        <v/>
      </c>
      <c r="AM1246" s="253"/>
      <c r="AN1246" s="253"/>
      <c r="AO1246" s="253"/>
      <c r="AP1246" s="260"/>
      <c r="AQ1246" s="123"/>
      <c r="AR1246" s="166"/>
      <c r="AS1246" s="267"/>
      <c r="AT1246" s="266"/>
      <c r="AU1246" s="266"/>
      <c r="AV1246" s="266"/>
    </row>
    <row r="1247" spans="1:48" x14ac:dyDescent="0.3">
      <c r="A1247" s="52"/>
      <c r="B1247" s="54"/>
      <c r="C1247" s="53"/>
      <c r="D1247" s="53"/>
      <c r="E1247" s="53"/>
      <c r="F1247" s="57"/>
      <c r="G1247" s="57"/>
      <c r="H1247" s="52"/>
      <c r="I1247" s="53"/>
      <c r="J1247" s="53"/>
      <c r="K1247" s="95"/>
      <c r="L1247" s="52"/>
      <c r="M1247" s="52"/>
      <c r="N1247" s="54"/>
      <c r="O1247" s="254" t="str" cm="1">
        <f t="array" ref="O1247">IF(A1247="","",INDEX(근로조건!$A$5:$Y$1048576,MATCH(A1247,근로조건!$A$5:$A$1048576,0)+0,15))</f>
        <v/>
      </c>
      <c r="P1247" s="255" t="str" cm="1">
        <f t="array" ref="P1247">IF(A1247="","",INDEX(근로조건!$A$5:$Y$1048576,MATCH(A1247,근로조건!$A$5:$A$1048576,0)+0,16))</f>
        <v/>
      </c>
      <c r="Q1247" s="256" t="str" cm="1">
        <f t="array" ref="Q1247">IF(A1247="","",INDEX(근로조건!$A$5:$ZZ$1048576,MATCH(A1247,근로조건!$A$5:$A$1048576,0)+0,21))</f>
        <v/>
      </c>
      <c r="R1247" s="61"/>
      <c r="S1247" s="61"/>
      <c r="T1247" s="61"/>
      <c r="U1247" s="61"/>
      <c r="V1247" s="61"/>
      <c r="W1247" s="61"/>
      <c r="X1247" s="61"/>
      <c r="Y1247" s="61"/>
      <c r="Z1247" s="260" t="str">
        <f t="shared" si="60"/>
        <v/>
      </c>
      <c r="AA1247" s="260" t="str">
        <f t="shared" si="61"/>
        <v/>
      </c>
      <c r="AB1247" s="260" t="str" cm="1">
        <f t="array" ref="AB1247">IFERROR(IF(A1247="","",INDEX(근로조건!$A$5:$Z$1048576,MATCH(A1247,근로조건!$A$5:$A$1048576,0)+0,17)-INDEX(근로조건!$A$5:$Z$1048576,MATCH(A1247,근로조건!$A$5:$A$1048576,0)+0,11))*B1247,"")</f>
        <v/>
      </c>
      <c r="AC1247" s="260" t="str">
        <f t="shared" si="62"/>
        <v/>
      </c>
      <c r="AD1247" s="260" t="str" cm="1">
        <f t="array" ref="AD1247">IFERROR(IF(A1247="","",INDEX(근로조건!$A$5:$L$1048576,MATCH(A1247,근로조건!$A$5:$A$1048576,0)+0,12))*B1247,"")</f>
        <v/>
      </c>
      <c r="AE1247" s="261" t="str" cm="1">
        <f t="array" ref="AE1247">IF(A1247="","",INDEX(근로조건!$A$5:$AF$1048576,MATCH(A1247,근로조건!$A$5:$A$1048576,0)+0,13))</f>
        <v/>
      </c>
      <c r="AF1247" s="262" t="str" cm="1">
        <f t="array" ref="AF1247">IF(A1247="","",INDEX(근로조건!$A$5:$AF$1048576,MATCH(A1247,근로조건!$A$5:$A$1048576,0)+0,14))</f>
        <v/>
      </c>
      <c r="AG1247" s="261" t="str" cm="1">
        <f t="array" ref="AG1247">IF(A1247="","",INDEX(근로조건!$A$5:$AF$1048576,MATCH(A1247,근로조건!$A$5:$A$1048576,0)+0,11))</f>
        <v/>
      </c>
      <c r="AH1247" s="261" t="str" cm="1">
        <f t="array" ref="AH1247">IF(A1247="","",INDEX(근로조건!$A$5:$AF$1048576,MATCH(A1247,근로조건!$A$5:$A$1048576,0)+0,19))</f>
        <v/>
      </c>
      <c r="AI1247" s="262" t="str" cm="1">
        <f t="array" ref="AI1247">IF(A1247="","",INDEX(근로조건!$A$5:$AF$1048576,MATCH(A1247,근로조건!$A$5:$A$1048576,0)+0,17))</f>
        <v/>
      </c>
      <c r="AJ1247" s="253"/>
      <c r="AK1247" s="253"/>
      <c r="AL1247" s="253" t="str" cm="1">
        <f t="array" ref="AL1247">IF(A1247="","",INDEX(근로조건!$A$5:$AF$1048576,MATCH(A1247,근로조건!$A$5:$A$1048576,0)+0,20))</f>
        <v/>
      </c>
      <c r="AM1247" s="253"/>
      <c r="AN1247" s="253"/>
      <c r="AO1247" s="253"/>
      <c r="AP1247" s="260"/>
      <c r="AQ1247" s="123"/>
      <c r="AR1247" s="166"/>
      <c r="AS1247" s="267"/>
      <c r="AT1247" s="266"/>
      <c r="AU1247" s="266"/>
      <c r="AV1247" s="266"/>
    </row>
    <row r="1248" spans="1:48" x14ac:dyDescent="0.3">
      <c r="A1248" s="52"/>
      <c r="B1248" s="54"/>
      <c r="C1248" s="53"/>
      <c r="D1248" s="53"/>
      <c r="E1248" s="53"/>
      <c r="F1248" s="57"/>
      <c r="G1248" s="57"/>
      <c r="H1248" s="52"/>
      <c r="I1248" s="53"/>
      <c r="J1248" s="53"/>
      <c r="K1248" s="95"/>
      <c r="L1248" s="52"/>
      <c r="M1248" s="52"/>
      <c r="N1248" s="54"/>
      <c r="O1248" s="254" t="str" cm="1">
        <f t="array" ref="O1248">IF(A1248="","",INDEX(근로조건!$A$5:$Y$1048576,MATCH(A1248,근로조건!$A$5:$A$1048576,0)+0,15))</f>
        <v/>
      </c>
      <c r="P1248" s="255" t="str" cm="1">
        <f t="array" ref="P1248">IF(A1248="","",INDEX(근로조건!$A$5:$Y$1048576,MATCH(A1248,근로조건!$A$5:$A$1048576,0)+0,16))</f>
        <v/>
      </c>
      <c r="Q1248" s="256" t="str" cm="1">
        <f t="array" ref="Q1248">IF(A1248="","",INDEX(근로조건!$A$5:$ZZ$1048576,MATCH(A1248,근로조건!$A$5:$A$1048576,0)+0,21))</f>
        <v/>
      </c>
      <c r="R1248" s="61"/>
      <c r="S1248" s="61"/>
      <c r="T1248" s="61"/>
      <c r="U1248" s="61"/>
      <c r="V1248" s="61"/>
      <c r="W1248" s="61"/>
      <c r="X1248" s="61"/>
      <c r="Y1248" s="61"/>
      <c r="Z1248" s="260" t="str">
        <f t="shared" si="60"/>
        <v/>
      </c>
      <c r="AA1248" s="260" t="str">
        <f t="shared" si="61"/>
        <v/>
      </c>
      <c r="AB1248" s="260" t="str" cm="1">
        <f t="array" ref="AB1248">IFERROR(IF(A1248="","",INDEX(근로조건!$A$5:$Z$1048576,MATCH(A1248,근로조건!$A$5:$A$1048576,0)+0,17)-INDEX(근로조건!$A$5:$Z$1048576,MATCH(A1248,근로조건!$A$5:$A$1048576,0)+0,11))*B1248,"")</f>
        <v/>
      </c>
      <c r="AC1248" s="260" t="str">
        <f t="shared" si="62"/>
        <v/>
      </c>
      <c r="AD1248" s="260" t="str" cm="1">
        <f t="array" ref="AD1248">IFERROR(IF(A1248="","",INDEX(근로조건!$A$5:$L$1048576,MATCH(A1248,근로조건!$A$5:$A$1048576,0)+0,12))*B1248,"")</f>
        <v/>
      </c>
      <c r="AE1248" s="261" t="str" cm="1">
        <f t="array" ref="AE1248">IF(A1248="","",INDEX(근로조건!$A$5:$AF$1048576,MATCH(A1248,근로조건!$A$5:$A$1048576,0)+0,13))</f>
        <v/>
      </c>
      <c r="AF1248" s="262" t="str" cm="1">
        <f t="array" ref="AF1248">IF(A1248="","",INDEX(근로조건!$A$5:$AF$1048576,MATCH(A1248,근로조건!$A$5:$A$1048576,0)+0,14))</f>
        <v/>
      </c>
      <c r="AG1248" s="261" t="str" cm="1">
        <f t="array" ref="AG1248">IF(A1248="","",INDEX(근로조건!$A$5:$AF$1048576,MATCH(A1248,근로조건!$A$5:$A$1048576,0)+0,11))</f>
        <v/>
      </c>
      <c r="AH1248" s="261" t="str" cm="1">
        <f t="array" ref="AH1248">IF(A1248="","",INDEX(근로조건!$A$5:$AF$1048576,MATCH(A1248,근로조건!$A$5:$A$1048576,0)+0,19))</f>
        <v/>
      </c>
      <c r="AI1248" s="262" t="str" cm="1">
        <f t="array" ref="AI1248">IF(A1248="","",INDEX(근로조건!$A$5:$AF$1048576,MATCH(A1248,근로조건!$A$5:$A$1048576,0)+0,17))</f>
        <v/>
      </c>
      <c r="AJ1248" s="253"/>
      <c r="AK1248" s="253"/>
      <c r="AL1248" s="253" t="str" cm="1">
        <f t="array" ref="AL1248">IF(A1248="","",INDEX(근로조건!$A$5:$AF$1048576,MATCH(A1248,근로조건!$A$5:$A$1048576,0)+0,20))</f>
        <v/>
      </c>
      <c r="AM1248" s="253"/>
      <c r="AN1248" s="253"/>
      <c r="AO1248" s="253"/>
      <c r="AP1248" s="260"/>
      <c r="AQ1248" s="123"/>
      <c r="AR1248" s="166"/>
      <c r="AS1248" s="267"/>
      <c r="AT1248" s="266"/>
      <c r="AU1248" s="266"/>
      <c r="AV1248" s="266"/>
    </row>
    <row r="1249" spans="1:48" x14ac:dyDescent="0.3">
      <c r="A1249" s="52"/>
      <c r="B1249" s="54"/>
      <c r="C1249" s="53"/>
      <c r="D1249" s="53"/>
      <c r="E1249" s="53"/>
      <c r="F1249" s="57"/>
      <c r="G1249" s="57"/>
      <c r="H1249" s="52"/>
      <c r="I1249" s="53"/>
      <c r="J1249" s="53"/>
      <c r="K1249" s="95"/>
      <c r="L1249" s="52"/>
      <c r="M1249" s="52"/>
      <c r="N1249" s="54"/>
      <c r="O1249" s="254" t="str" cm="1">
        <f t="array" ref="O1249">IF(A1249="","",INDEX(근로조건!$A$5:$Y$1048576,MATCH(A1249,근로조건!$A$5:$A$1048576,0)+0,15))</f>
        <v/>
      </c>
      <c r="P1249" s="255" t="str" cm="1">
        <f t="array" ref="P1249">IF(A1249="","",INDEX(근로조건!$A$5:$Y$1048576,MATCH(A1249,근로조건!$A$5:$A$1048576,0)+0,16))</f>
        <v/>
      </c>
      <c r="Q1249" s="256" t="str" cm="1">
        <f t="array" ref="Q1249">IF(A1249="","",INDEX(근로조건!$A$5:$ZZ$1048576,MATCH(A1249,근로조건!$A$5:$A$1048576,0)+0,21))</f>
        <v/>
      </c>
      <c r="R1249" s="61"/>
      <c r="S1249" s="61"/>
      <c r="T1249" s="61"/>
      <c r="U1249" s="61"/>
      <c r="V1249" s="61"/>
      <c r="W1249" s="61"/>
      <c r="X1249" s="61"/>
      <c r="Y1249" s="61"/>
      <c r="Z1249" s="260" t="str">
        <f t="shared" si="60"/>
        <v/>
      </c>
      <c r="AA1249" s="260" t="str">
        <f t="shared" si="61"/>
        <v/>
      </c>
      <c r="AB1249" s="260" t="str" cm="1">
        <f t="array" ref="AB1249">IFERROR(IF(A1249="","",INDEX(근로조건!$A$5:$Z$1048576,MATCH(A1249,근로조건!$A$5:$A$1048576,0)+0,17)-INDEX(근로조건!$A$5:$Z$1048576,MATCH(A1249,근로조건!$A$5:$A$1048576,0)+0,11))*B1249,"")</f>
        <v/>
      </c>
      <c r="AC1249" s="260" t="str">
        <f t="shared" si="62"/>
        <v/>
      </c>
      <c r="AD1249" s="260" t="str" cm="1">
        <f t="array" ref="AD1249">IFERROR(IF(A1249="","",INDEX(근로조건!$A$5:$L$1048576,MATCH(A1249,근로조건!$A$5:$A$1048576,0)+0,12))*B1249,"")</f>
        <v/>
      </c>
      <c r="AE1249" s="261" t="str" cm="1">
        <f t="array" ref="AE1249">IF(A1249="","",INDEX(근로조건!$A$5:$AF$1048576,MATCH(A1249,근로조건!$A$5:$A$1048576,0)+0,13))</f>
        <v/>
      </c>
      <c r="AF1249" s="262" t="str" cm="1">
        <f t="array" ref="AF1249">IF(A1249="","",INDEX(근로조건!$A$5:$AF$1048576,MATCH(A1249,근로조건!$A$5:$A$1048576,0)+0,14))</f>
        <v/>
      </c>
      <c r="AG1249" s="261" t="str" cm="1">
        <f t="array" ref="AG1249">IF(A1249="","",INDEX(근로조건!$A$5:$AF$1048576,MATCH(A1249,근로조건!$A$5:$A$1048576,0)+0,11))</f>
        <v/>
      </c>
      <c r="AH1249" s="261" t="str" cm="1">
        <f t="array" ref="AH1249">IF(A1249="","",INDEX(근로조건!$A$5:$AF$1048576,MATCH(A1249,근로조건!$A$5:$A$1048576,0)+0,19))</f>
        <v/>
      </c>
      <c r="AI1249" s="262" t="str" cm="1">
        <f t="array" ref="AI1249">IF(A1249="","",INDEX(근로조건!$A$5:$AF$1048576,MATCH(A1249,근로조건!$A$5:$A$1048576,0)+0,17))</f>
        <v/>
      </c>
      <c r="AJ1249" s="253"/>
      <c r="AK1249" s="253"/>
      <c r="AL1249" s="253" t="str" cm="1">
        <f t="array" ref="AL1249">IF(A1249="","",INDEX(근로조건!$A$5:$AF$1048576,MATCH(A1249,근로조건!$A$5:$A$1048576,0)+0,20))</f>
        <v/>
      </c>
      <c r="AM1249" s="253"/>
      <c r="AN1249" s="253"/>
      <c r="AO1249" s="253"/>
      <c r="AP1249" s="260"/>
      <c r="AQ1249" s="123"/>
      <c r="AR1249" s="166"/>
      <c r="AS1249" s="267"/>
      <c r="AT1249" s="266"/>
      <c r="AU1249" s="266"/>
      <c r="AV1249" s="266"/>
    </row>
    <row r="1250" spans="1:48" x14ac:dyDescent="0.3">
      <c r="A1250" s="52"/>
      <c r="B1250" s="54"/>
      <c r="C1250" s="53"/>
      <c r="D1250" s="53"/>
      <c r="E1250" s="53"/>
      <c r="F1250" s="57"/>
      <c r="G1250" s="57"/>
      <c r="H1250" s="52"/>
      <c r="I1250" s="53"/>
      <c r="J1250" s="53"/>
      <c r="K1250" s="95"/>
      <c r="L1250" s="52"/>
      <c r="M1250" s="52"/>
      <c r="N1250" s="54"/>
      <c r="O1250" s="254" t="str" cm="1">
        <f t="array" ref="O1250">IF(A1250="","",INDEX(근로조건!$A$5:$Y$1048576,MATCH(A1250,근로조건!$A$5:$A$1048576,0)+0,15))</f>
        <v/>
      </c>
      <c r="P1250" s="255" t="str" cm="1">
        <f t="array" ref="P1250">IF(A1250="","",INDEX(근로조건!$A$5:$Y$1048576,MATCH(A1250,근로조건!$A$5:$A$1048576,0)+0,16))</f>
        <v/>
      </c>
      <c r="Q1250" s="256" t="str" cm="1">
        <f t="array" ref="Q1250">IF(A1250="","",INDEX(근로조건!$A$5:$ZZ$1048576,MATCH(A1250,근로조건!$A$5:$A$1048576,0)+0,21))</f>
        <v/>
      </c>
      <c r="R1250" s="61"/>
      <c r="S1250" s="61"/>
      <c r="T1250" s="61"/>
      <c r="U1250" s="61"/>
      <c r="V1250" s="61"/>
      <c r="W1250" s="61"/>
      <c r="X1250" s="61"/>
      <c r="Y1250" s="61"/>
      <c r="Z1250" s="260" t="str">
        <f t="shared" si="60"/>
        <v/>
      </c>
      <c r="AA1250" s="260" t="str">
        <f t="shared" si="61"/>
        <v/>
      </c>
      <c r="AB1250" s="260" t="str" cm="1">
        <f t="array" ref="AB1250">IFERROR(IF(A1250="","",INDEX(근로조건!$A$5:$Z$1048576,MATCH(A1250,근로조건!$A$5:$A$1048576,0)+0,17)-INDEX(근로조건!$A$5:$Z$1048576,MATCH(A1250,근로조건!$A$5:$A$1048576,0)+0,11))*B1250,"")</f>
        <v/>
      </c>
      <c r="AC1250" s="260" t="str">
        <f t="shared" si="62"/>
        <v/>
      </c>
      <c r="AD1250" s="260" t="str" cm="1">
        <f t="array" ref="AD1250">IFERROR(IF(A1250="","",INDEX(근로조건!$A$5:$L$1048576,MATCH(A1250,근로조건!$A$5:$A$1048576,0)+0,12))*B1250,"")</f>
        <v/>
      </c>
      <c r="AE1250" s="261" t="str" cm="1">
        <f t="array" ref="AE1250">IF(A1250="","",INDEX(근로조건!$A$5:$AF$1048576,MATCH(A1250,근로조건!$A$5:$A$1048576,0)+0,13))</f>
        <v/>
      </c>
      <c r="AF1250" s="262" t="str" cm="1">
        <f t="array" ref="AF1250">IF(A1250="","",INDEX(근로조건!$A$5:$AF$1048576,MATCH(A1250,근로조건!$A$5:$A$1048576,0)+0,14))</f>
        <v/>
      </c>
      <c r="AG1250" s="261" t="str" cm="1">
        <f t="array" ref="AG1250">IF(A1250="","",INDEX(근로조건!$A$5:$AF$1048576,MATCH(A1250,근로조건!$A$5:$A$1048576,0)+0,11))</f>
        <v/>
      </c>
      <c r="AH1250" s="261" t="str" cm="1">
        <f t="array" ref="AH1250">IF(A1250="","",INDEX(근로조건!$A$5:$AF$1048576,MATCH(A1250,근로조건!$A$5:$A$1048576,0)+0,19))</f>
        <v/>
      </c>
      <c r="AI1250" s="262" t="str" cm="1">
        <f t="array" ref="AI1250">IF(A1250="","",INDEX(근로조건!$A$5:$AF$1048576,MATCH(A1250,근로조건!$A$5:$A$1048576,0)+0,17))</f>
        <v/>
      </c>
      <c r="AJ1250" s="253"/>
      <c r="AK1250" s="253"/>
      <c r="AL1250" s="253" t="str" cm="1">
        <f t="array" ref="AL1250">IF(A1250="","",INDEX(근로조건!$A$5:$AF$1048576,MATCH(A1250,근로조건!$A$5:$A$1048576,0)+0,20))</f>
        <v/>
      </c>
      <c r="AM1250" s="253"/>
      <c r="AN1250" s="253"/>
      <c r="AO1250" s="253"/>
      <c r="AP1250" s="260"/>
      <c r="AQ1250" s="123"/>
      <c r="AR1250" s="166"/>
      <c r="AS1250" s="267"/>
      <c r="AT1250" s="266"/>
      <c r="AU1250" s="266"/>
      <c r="AV1250" s="266"/>
    </row>
    <row r="1251" spans="1:48" x14ac:dyDescent="0.3">
      <c r="A1251" s="52"/>
      <c r="B1251" s="54"/>
      <c r="C1251" s="53"/>
      <c r="D1251" s="53"/>
      <c r="E1251" s="53"/>
      <c r="F1251" s="57"/>
      <c r="G1251" s="57"/>
      <c r="H1251" s="52"/>
      <c r="I1251" s="53"/>
      <c r="J1251" s="53"/>
      <c r="K1251" s="95"/>
      <c r="L1251" s="52"/>
      <c r="M1251" s="52"/>
      <c r="N1251" s="54"/>
      <c r="O1251" s="254" t="str" cm="1">
        <f t="array" ref="O1251">IF(A1251="","",INDEX(근로조건!$A$5:$Y$1048576,MATCH(A1251,근로조건!$A$5:$A$1048576,0)+0,15))</f>
        <v/>
      </c>
      <c r="P1251" s="255" t="str" cm="1">
        <f t="array" ref="P1251">IF(A1251="","",INDEX(근로조건!$A$5:$Y$1048576,MATCH(A1251,근로조건!$A$5:$A$1048576,0)+0,16))</f>
        <v/>
      </c>
      <c r="Q1251" s="256" t="str" cm="1">
        <f t="array" ref="Q1251">IF(A1251="","",INDEX(근로조건!$A$5:$ZZ$1048576,MATCH(A1251,근로조건!$A$5:$A$1048576,0)+0,21))</f>
        <v/>
      </c>
      <c r="R1251" s="61"/>
      <c r="S1251" s="61"/>
      <c r="T1251" s="61"/>
      <c r="U1251" s="61"/>
      <c r="V1251" s="61"/>
      <c r="W1251" s="61"/>
      <c r="X1251" s="61"/>
      <c r="Y1251" s="61"/>
      <c r="Z1251" s="260" t="str">
        <f t="shared" si="60"/>
        <v/>
      </c>
      <c r="AA1251" s="260" t="str">
        <f t="shared" si="61"/>
        <v/>
      </c>
      <c r="AB1251" s="260" t="str" cm="1">
        <f t="array" ref="AB1251">IFERROR(IF(A1251="","",INDEX(근로조건!$A$5:$Z$1048576,MATCH(A1251,근로조건!$A$5:$A$1048576,0)+0,17)-INDEX(근로조건!$A$5:$Z$1048576,MATCH(A1251,근로조건!$A$5:$A$1048576,0)+0,11))*B1251,"")</f>
        <v/>
      </c>
      <c r="AC1251" s="260" t="str">
        <f t="shared" si="62"/>
        <v/>
      </c>
      <c r="AD1251" s="260" t="str" cm="1">
        <f t="array" ref="AD1251">IFERROR(IF(A1251="","",INDEX(근로조건!$A$5:$L$1048576,MATCH(A1251,근로조건!$A$5:$A$1048576,0)+0,12))*B1251,"")</f>
        <v/>
      </c>
      <c r="AE1251" s="261" t="str" cm="1">
        <f t="array" ref="AE1251">IF(A1251="","",INDEX(근로조건!$A$5:$AF$1048576,MATCH(A1251,근로조건!$A$5:$A$1048576,0)+0,13))</f>
        <v/>
      </c>
      <c r="AF1251" s="262" t="str" cm="1">
        <f t="array" ref="AF1251">IF(A1251="","",INDEX(근로조건!$A$5:$AF$1048576,MATCH(A1251,근로조건!$A$5:$A$1048576,0)+0,14))</f>
        <v/>
      </c>
      <c r="AG1251" s="261" t="str" cm="1">
        <f t="array" ref="AG1251">IF(A1251="","",INDEX(근로조건!$A$5:$AF$1048576,MATCH(A1251,근로조건!$A$5:$A$1048576,0)+0,11))</f>
        <v/>
      </c>
      <c r="AH1251" s="261" t="str" cm="1">
        <f t="array" ref="AH1251">IF(A1251="","",INDEX(근로조건!$A$5:$AF$1048576,MATCH(A1251,근로조건!$A$5:$A$1048576,0)+0,19))</f>
        <v/>
      </c>
      <c r="AI1251" s="262" t="str" cm="1">
        <f t="array" ref="AI1251">IF(A1251="","",INDEX(근로조건!$A$5:$AF$1048576,MATCH(A1251,근로조건!$A$5:$A$1048576,0)+0,17))</f>
        <v/>
      </c>
      <c r="AJ1251" s="253"/>
      <c r="AK1251" s="253"/>
      <c r="AL1251" s="253" t="str" cm="1">
        <f t="array" ref="AL1251">IF(A1251="","",INDEX(근로조건!$A$5:$AF$1048576,MATCH(A1251,근로조건!$A$5:$A$1048576,0)+0,20))</f>
        <v/>
      </c>
      <c r="AM1251" s="253"/>
      <c r="AN1251" s="253"/>
      <c r="AO1251" s="253"/>
      <c r="AP1251" s="260"/>
      <c r="AQ1251" s="123"/>
      <c r="AR1251" s="166"/>
      <c r="AS1251" s="267"/>
      <c r="AT1251" s="266"/>
      <c r="AU1251" s="266"/>
      <c r="AV1251" s="266"/>
    </row>
    <row r="1252" spans="1:48" x14ac:dyDescent="0.3">
      <c r="A1252" s="52"/>
      <c r="B1252" s="54"/>
      <c r="C1252" s="53"/>
      <c r="D1252" s="53"/>
      <c r="E1252" s="53"/>
      <c r="F1252" s="57"/>
      <c r="G1252" s="57"/>
      <c r="H1252" s="52"/>
      <c r="I1252" s="53"/>
      <c r="J1252" s="53"/>
      <c r="K1252" s="95"/>
      <c r="L1252" s="52"/>
      <c r="M1252" s="52"/>
      <c r="N1252" s="54"/>
      <c r="O1252" s="254" t="str" cm="1">
        <f t="array" ref="O1252">IF(A1252="","",INDEX(근로조건!$A$5:$Y$1048576,MATCH(A1252,근로조건!$A$5:$A$1048576,0)+0,15))</f>
        <v/>
      </c>
      <c r="P1252" s="255" t="str" cm="1">
        <f t="array" ref="P1252">IF(A1252="","",INDEX(근로조건!$A$5:$Y$1048576,MATCH(A1252,근로조건!$A$5:$A$1048576,0)+0,16))</f>
        <v/>
      </c>
      <c r="Q1252" s="256" t="str" cm="1">
        <f t="array" ref="Q1252">IF(A1252="","",INDEX(근로조건!$A$5:$ZZ$1048576,MATCH(A1252,근로조건!$A$5:$A$1048576,0)+0,21))</f>
        <v/>
      </c>
      <c r="R1252" s="61"/>
      <c r="S1252" s="61"/>
      <c r="T1252" s="61"/>
      <c r="U1252" s="61"/>
      <c r="V1252" s="61"/>
      <c r="W1252" s="61"/>
      <c r="X1252" s="61"/>
      <c r="Y1252" s="61"/>
      <c r="Z1252" s="260" t="str">
        <f t="shared" si="60"/>
        <v/>
      </c>
      <c r="AA1252" s="260" t="str">
        <f t="shared" si="61"/>
        <v/>
      </c>
      <c r="AB1252" s="260" t="str" cm="1">
        <f t="array" ref="AB1252">IFERROR(IF(A1252="","",INDEX(근로조건!$A$5:$Z$1048576,MATCH(A1252,근로조건!$A$5:$A$1048576,0)+0,17)-INDEX(근로조건!$A$5:$Z$1048576,MATCH(A1252,근로조건!$A$5:$A$1048576,0)+0,11))*B1252,"")</f>
        <v/>
      </c>
      <c r="AC1252" s="260" t="str">
        <f t="shared" si="62"/>
        <v/>
      </c>
      <c r="AD1252" s="260" t="str" cm="1">
        <f t="array" ref="AD1252">IFERROR(IF(A1252="","",INDEX(근로조건!$A$5:$L$1048576,MATCH(A1252,근로조건!$A$5:$A$1048576,0)+0,12))*B1252,"")</f>
        <v/>
      </c>
      <c r="AE1252" s="261" t="str" cm="1">
        <f t="array" ref="AE1252">IF(A1252="","",INDEX(근로조건!$A$5:$AF$1048576,MATCH(A1252,근로조건!$A$5:$A$1048576,0)+0,13))</f>
        <v/>
      </c>
      <c r="AF1252" s="262" t="str" cm="1">
        <f t="array" ref="AF1252">IF(A1252="","",INDEX(근로조건!$A$5:$AF$1048576,MATCH(A1252,근로조건!$A$5:$A$1048576,0)+0,14))</f>
        <v/>
      </c>
      <c r="AG1252" s="261" t="str" cm="1">
        <f t="array" ref="AG1252">IF(A1252="","",INDEX(근로조건!$A$5:$AF$1048576,MATCH(A1252,근로조건!$A$5:$A$1048576,0)+0,11))</f>
        <v/>
      </c>
      <c r="AH1252" s="261" t="str" cm="1">
        <f t="array" ref="AH1252">IF(A1252="","",INDEX(근로조건!$A$5:$AF$1048576,MATCH(A1252,근로조건!$A$5:$A$1048576,0)+0,19))</f>
        <v/>
      </c>
      <c r="AI1252" s="262" t="str" cm="1">
        <f t="array" ref="AI1252">IF(A1252="","",INDEX(근로조건!$A$5:$AF$1048576,MATCH(A1252,근로조건!$A$5:$A$1048576,0)+0,17))</f>
        <v/>
      </c>
      <c r="AJ1252" s="253"/>
      <c r="AK1252" s="253"/>
      <c r="AL1252" s="253" t="str" cm="1">
        <f t="array" ref="AL1252">IF(A1252="","",INDEX(근로조건!$A$5:$AF$1048576,MATCH(A1252,근로조건!$A$5:$A$1048576,0)+0,20))</f>
        <v/>
      </c>
      <c r="AM1252" s="253"/>
      <c r="AN1252" s="253"/>
      <c r="AO1252" s="253"/>
      <c r="AP1252" s="260"/>
      <c r="AQ1252" s="123"/>
      <c r="AR1252" s="166"/>
      <c r="AS1252" s="267"/>
      <c r="AT1252" s="266"/>
      <c r="AU1252" s="266"/>
      <c r="AV1252" s="266"/>
    </row>
    <row r="1253" spans="1:48" x14ac:dyDescent="0.3">
      <c r="A1253" s="52"/>
      <c r="B1253" s="54"/>
      <c r="C1253" s="53"/>
      <c r="D1253" s="53"/>
      <c r="E1253" s="53"/>
      <c r="F1253" s="57"/>
      <c r="G1253" s="57"/>
      <c r="H1253" s="52"/>
      <c r="I1253" s="53"/>
      <c r="J1253" s="53"/>
      <c r="K1253" s="95"/>
      <c r="L1253" s="52"/>
      <c r="M1253" s="52"/>
      <c r="N1253" s="54"/>
      <c r="O1253" s="254" t="str" cm="1">
        <f t="array" ref="O1253">IF(A1253="","",INDEX(근로조건!$A$5:$Y$1048576,MATCH(A1253,근로조건!$A$5:$A$1048576,0)+0,15))</f>
        <v/>
      </c>
      <c r="P1253" s="255" t="str" cm="1">
        <f t="array" ref="P1253">IF(A1253="","",INDEX(근로조건!$A$5:$Y$1048576,MATCH(A1253,근로조건!$A$5:$A$1048576,0)+0,16))</f>
        <v/>
      </c>
      <c r="Q1253" s="256" t="str" cm="1">
        <f t="array" ref="Q1253">IF(A1253="","",INDEX(근로조건!$A$5:$ZZ$1048576,MATCH(A1253,근로조건!$A$5:$A$1048576,0)+0,21))</f>
        <v/>
      </c>
      <c r="R1253" s="61"/>
      <c r="S1253" s="61"/>
      <c r="T1253" s="61"/>
      <c r="U1253" s="61"/>
      <c r="V1253" s="61"/>
      <c r="W1253" s="61"/>
      <c r="X1253" s="61"/>
      <c r="Y1253" s="61"/>
      <c r="Z1253" s="260" t="str">
        <f t="shared" si="60"/>
        <v/>
      </c>
      <c r="AA1253" s="260" t="str">
        <f t="shared" si="61"/>
        <v/>
      </c>
      <c r="AB1253" s="260" t="str" cm="1">
        <f t="array" ref="AB1253">IFERROR(IF(A1253="","",INDEX(근로조건!$A$5:$Z$1048576,MATCH(A1253,근로조건!$A$5:$A$1048576,0)+0,17)-INDEX(근로조건!$A$5:$Z$1048576,MATCH(A1253,근로조건!$A$5:$A$1048576,0)+0,11))*B1253,"")</f>
        <v/>
      </c>
      <c r="AC1253" s="260" t="str">
        <f t="shared" si="62"/>
        <v/>
      </c>
      <c r="AD1253" s="260" t="str" cm="1">
        <f t="array" ref="AD1253">IFERROR(IF(A1253="","",INDEX(근로조건!$A$5:$L$1048576,MATCH(A1253,근로조건!$A$5:$A$1048576,0)+0,12))*B1253,"")</f>
        <v/>
      </c>
      <c r="AE1253" s="261" t="str" cm="1">
        <f t="array" ref="AE1253">IF(A1253="","",INDEX(근로조건!$A$5:$AF$1048576,MATCH(A1253,근로조건!$A$5:$A$1048576,0)+0,13))</f>
        <v/>
      </c>
      <c r="AF1253" s="262" t="str" cm="1">
        <f t="array" ref="AF1253">IF(A1253="","",INDEX(근로조건!$A$5:$AF$1048576,MATCH(A1253,근로조건!$A$5:$A$1048576,0)+0,14))</f>
        <v/>
      </c>
      <c r="AG1253" s="261" t="str" cm="1">
        <f t="array" ref="AG1253">IF(A1253="","",INDEX(근로조건!$A$5:$AF$1048576,MATCH(A1253,근로조건!$A$5:$A$1048576,0)+0,11))</f>
        <v/>
      </c>
      <c r="AH1253" s="261" t="str" cm="1">
        <f t="array" ref="AH1253">IF(A1253="","",INDEX(근로조건!$A$5:$AF$1048576,MATCH(A1253,근로조건!$A$5:$A$1048576,0)+0,19))</f>
        <v/>
      </c>
      <c r="AI1253" s="262" t="str" cm="1">
        <f t="array" ref="AI1253">IF(A1253="","",INDEX(근로조건!$A$5:$AF$1048576,MATCH(A1253,근로조건!$A$5:$A$1048576,0)+0,17))</f>
        <v/>
      </c>
      <c r="AJ1253" s="253"/>
      <c r="AK1253" s="253"/>
      <c r="AL1253" s="253" t="str" cm="1">
        <f t="array" ref="AL1253">IF(A1253="","",INDEX(근로조건!$A$5:$AF$1048576,MATCH(A1253,근로조건!$A$5:$A$1048576,0)+0,20))</f>
        <v/>
      </c>
      <c r="AM1253" s="253"/>
      <c r="AN1253" s="253"/>
      <c r="AO1253" s="253"/>
      <c r="AP1253" s="260"/>
      <c r="AQ1253" s="123"/>
      <c r="AR1253" s="166"/>
      <c r="AS1253" s="267"/>
      <c r="AT1253" s="266"/>
      <c r="AU1253" s="266"/>
      <c r="AV1253" s="266"/>
    </row>
    <row r="1254" spans="1:48" x14ac:dyDescent="0.3">
      <c r="A1254" s="52"/>
      <c r="B1254" s="54"/>
      <c r="C1254" s="53"/>
      <c r="D1254" s="53"/>
      <c r="E1254" s="53"/>
      <c r="F1254" s="57"/>
      <c r="G1254" s="57"/>
      <c r="H1254" s="52"/>
      <c r="I1254" s="53"/>
      <c r="J1254" s="53"/>
      <c r="K1254" s="95"/>
      <c r="L1254" s="52"/>
      <c r="M1254" s="52"/>
      <c r="N1254" s="54"/>
      <c r="O1254" s="254" t="str" cm="1">
        <f t="array" ref="O1254">IF(A1254="","",INDEX(근로조건!$A$5:$Y$1048576,MATCH(A1254,근로조건!$A$5:$A$1048576,0)+0,15))</f>
        <v/>
      </c>
      <c r="P1254" s="255" t="str" cm="1">
        <f t="array" ref="P1254">IF(A1254="","",INDEX(근로조건!$A$5:$Y$1048576,MATCH(A1254,근로조건!$A$5:$A$1048576,0)+0,16))</f>
        <v/>
      </c>
      <c r="Q1254" s="256" t="str" cm="1">
        <f t="array" ref="Q1254">IF(A1254="","",INDEX(근로조건!$A$5:$ZZ$1048576,MATCH(A1254,근로조건!$A$5:$A$1048576,0)+0,21))</f>
        <v/>
      </c>
      <c r="R1254" s="61"/>
      <c r="S1254" s="61"/>
      <c r="T1254" s="61"/>
      <c r="U1254" s="61"/>
      <c r="V1254" s="61"/>
      <c r="W1254" s="61"/>
      <c r="X1254" s="61"/>
      <c r="Y1254" s="61"/>
      <c r="Z1254" s="260" t="str">
        <f t="shared" si="60"/>
        <v/>
      </c>
      <c r="AA1254" s="260" t="str">
        <f t="shared" si="61"/>
        <v/>
      </c>
      <c r="AB1254" s="260" t="str" cm="1">
        <f t="array" ref="AB1254">IFERROR(IF(A1254="","",INDEX(근로조건!$A$5:$Z$1048576,MATCH(A1254,근로조건!$A$5:$A$1048576,0)+0,17)-INDEX(근로조건!$A$5:$Z$1048576,MATCH(A1254,근로조건!$A$5:$A$1048576,0)+0,11))*B1254,"")</f>
        <v/>
      </c>
      <c r="AC1254" s="260" t="str">
        <f t="shared" si="62"/>
        <v/>
      </c>
      <c r="AD1254" s="260" t="str" cm="1">
        <f t="array" ref="AD1254">IFERROR(IF(A1254="","",INDEX(근로조건!$A$5:$L$1048576,MATCH(A1254,근로조건!$A$5:$A$1048576,0)+0,12))*B1254,"")</f>
        <v/>
      </c>
      <c r="AE1254" s="261" t="str" cm="1">
        <f t="array" ref="AE1254">IF(A1254="","",INDEX(근로조건!$A$5:$AF$1048576,MATCH(A1254,근로조건!$A$5:$A$1048576,0)+0,13))</f>
        <v/>
      </c>
      <c r="AF1254" s="262" t="str" cm="1">
        <f t="array" ref="AF1254">IF(A1254="","",INDEX(근로조건!$A$5:$AF$1048576,MATCH(A1254,근로조건!$A$5:$A$1048576,0)+0,14))</f>
        <v/>
      </c>
      <c r="AG1254" s="261" t="str" cm="1">
        <f t="array" ref="AG1254">IF(A1254="","",INDEX(근로조건!$A$5:$AF$1048576,MATCH(A1254,근로조건!$A$5:$A$1048576,0)+0,11))</f>
        <v/>
      </c>
      <c r="AH1254" s="261" t="str" cm="1">
        <f t="array" ref="AH1254">IF(A1254="","",INDEX(근로조건!$A$5:$AF$1048576,MATCH(A1254,근로조건!$A$5:$A$1048576,0)+0,19))</f>
        <v/>
      </c>
      <c r="AI1254" s="262" t="str" cm="1">
        <f t="array" ref="AI1254">IF(A1254="","",INDEX(근로조건!$A$5:$AF$1048576,MATCH(A1254,근로조건!$A$5:$A$1048576,0)+0,17))</f>
        <v/>
      </c>
      <c r="AJ1254" s="253"/>
      <c r="AK1254" s="253"/>
      <c r="AL1254" s="253" t="str" cm="1">
        <f t="array" ref="AL1254">IF(A1254="","",INDEX(근로조건!$A$5:$AF$1048576,MATCH(A1254,근로조건!$A$5:$A$1048576,0)+0,20))</f>
        <v/>
      </c>
      <c r="AM1254" s="253"/>
      <c r="AN1254" s="253"/>
      <c r="AO1254" s="253"/>
      <c r="AP1254" s="260"/>
      <c r="AQ1254" s="123"/>
      <c r="AR1254" s="166"/>
      <c r="AS1254" s="267"/>
      <c r="AT1254" s="266"/>
      <c r="AU1254" s="266"/>
      <c r="AV1254" s="266"/>
    </row>
    <row r="1255" spans="1:48" x14ac:dyDescent="0.3">
      <c r="A1255" s="52"/>
      <c r="B1255" s="54"/>
      <c r="C1255" s="53"/>
      <c r="D1255" s="53"/>
      <c r="E1255" s="53"/>
      <c r="F1255" s="57"/>
      <c r="G1255" s="57"/>
      <c r="H1255" s="52"/>
      <c r="I1255" s="53"/>
      <c r="J1255" s="53"/>
      <c r="K1255" s="95"/>
      <c r="L1255" s="52"/>
      <c r="M1255" s="52"/>
      <c r="N1255" s="54"/>
      <c r="O1255" s="254" t="str" cm="1">
        <f t="array" ref="O1255">IF(A1255="","",INDEX(근로조건!$A$5:$Y$1048576,MATCH(A1255,근로조건!$A$5:$A$1048576,0)+0,15))</f>
        <v/>
      </c>
      <c r="P1255" s="255" t="str" cm="1">
        <f t="array" ref="P1255">IF(A1255="","",INDEX(근로조건!$A$5:$Y$1048576,MATCH(A1255,근로조건!$A$5:$A$1048576,0)+0,16))</f>
        <v/>
      </c>
      <c r="Q1255" s="256" t="str" cm="1">
        <f t="array" ref="Q1255">IF(A1255="","",INDEX(근로조건!$A$5:$ZZ$1048576,MATCH(A1255,근로조건!$A$5:$A$1048576,0)+0,21))</f>
        <v/>
      </c>
      <c r="R1255" s="61"/>
      <c r="S1255" s="61"/>
      <c r="T1255" s="61"/>
      <c r="U1255" s="61"/>
      <c r="V1255" s="61"/>
      <c r="W1255" s="61"/>
      <c r="X1255" s="61"/>
      <c r="Y1255" s="61"/>
      <c r="Z1255" s="260" t="str">
        <f t="shared" si="60"/>
        <v/>
      </c>
      <c r="AA1255" s="260" t="str">
        <f t="shared" si="61"/>
        <v/>
      </c>
      <c r="AB1255" s="260" t="str" cm="1">
        <f t="array" ref="AB1255">IFERROR(IF(A1255="","",INDEX(근로조건!$A$5:$Z$1048576,MATCH(A1255,근로조건!$A$5:$A$1048576,0)+0,17)-INDEX(근로조건!$A$5:$Z$1048576,MATCH(A1255,근로조건!$A$5:$A$1048576,0)+0,11))*B1255,"")</f>
        <v/>
      </c>
      <c r="AC1255" s="260" t="str">
        <f t="shared" si="62"/>
        <v/>
      </c>
      <c r="AD1255" s="260" t="str" cm="1">
        <f t="array" ref="AD1255">IFERROR(IF(A1255="","",INDEX(근로조건!$A$5:$L$1048576,MATCH(A1255,근로조건!$A$5:$A$1048576,0)+0,12))*B1255,"")</f>
        <v/>
      </c>
      <c r="AE1255" s="261" t="str" cm="1">
        <f t="array" ref="AE1255">IF(A1255="","",INDEX(근로조건!$A$5:$AF$1048576,MATCH(A1255,근로조건!$A$5:$A$1048576,0)+0,13))</f>
        <v/>
      </c>
      <c r="AF1255" s="262" t="str" cm="1">
        <f t="array" ref="AF1255">IF(A1255="","",INDEX(근로조건!$A$5:$AF$1048576,MATCH(A1255,근로조건!$A$5:$A$1048576,0)+0,14))</f>
        <v/>
      </c>
      <c r="AG1255" s="261" t="str" cm="1">
        <f t="array" ref="AG1255">IF(A1255="","",INDEX(근로조건!$A$5:$AF$1048576,MATCH(A1255,근로조건!$A$5:$A$1048576,0)+0,11))</f>
        <v/>
      </c>
      <c r="AH1255" s="261" t="str" cm="1">
        <f t="array" ref="AH1255">IF(A1255="","",INDEX(근로조건!$A$5:$AF$1048576,MATCH(A1255,근로조건!$A$5:$A$1048576,0)+0,19))</f>
        <v/>
      </c>
      <c r="AI1255" s="262" t="str" cm="1">
        <f t="array" ref="AI1255">IF(A1255="","",INDEX(근로조건!$A$5:$AF$1048576,MATCH(A1255,근로조건!$A$5:$A$1048576,0)+0,17))</f>
        <v/>
      </c>
      <c r="AJ1255" s="253"/>
      <c r="AK1255" s="253"/>
      <c r="AL1255" s="253" t="str" cm="1">
        <f t="array" ref="AL1255">IF(A1255="","",INDEX(근로조건!$A$5:$AF$1048576,MATCH(A1255,근로조건!$A$5:$A$1048576,0)+0,20))</f>
        <v/>
      </c>
      <c r="AM1255" s="253"/>
      <c r="AN1255" s="253"/>
      <c r="AO1255" s="253"/>
      <c r="AP1255" s="260"/>
      <c r="AQ1255" s="123"/>
      <c r="AR1255" s="166"/>
      <c r="AS1255" s="267"/>
      <c r="AT1255" s="266"/>
      <c r="AU1255" s="266"/>
      <c r="AV1255" s="266"/>
    </row>
    <row r="1256" spans="1:48" x14ac:dyDescent="0.3">
      <c r="A1256" s="52"/>
      <c r="B1256" s="54"/>
      <c r="C1256" s="53"/>
      <c r="D1256" s="53"/>
      <c r="E1256" s="53"/>
      <c r="F1256" s="57"/>
      <c r="G1256" s="57"/>
      <c r="H1256" s="52"/>
      <c r="I1256" s="53"/>
      <c r="J1256" s="53"/>
      <c r="K1256" s="95"/>
      <c r="L1256" s="52"/>
      <c r="M1256" s="52"/>
      <c r="N1256" s="54"/>
      <c r="O1256" s="254" t="str" cm="1">
        <f t="array" ref="O1256">IF(A1256="","",INDEX(근로조건!$A$5:$Y$1048576,MATCH(A1256,근로조건!$A$5:$A$1048576,0)+0,15))</f>
        <v/>
      </c>
      <c r="P1256" s="255" t="str" cm="1">
        <f t="array" ref="P1256">IF(A1256="","",INDEX(근로조건!$A$5:$Y$1048576,MATCH(A1256,근로조건!$A$5:$A$1048576,0)+0,16))</f>
        <v/>
      </c>
      <c r="Q1256" s="256" t="str" cm="1">
        <f t="array" ref="Q1256">IF(A1256="","",INDEX(근로조건!$A$5:$ZZ$1048576,MATCH(A1256,근로조건!$A$5:$A$1048576,0)+0,21))</f>
        <v/>
      </c>
      <c r="R1256" s="61"/>
      <c r="S1256" s="61"/>
      <c r="T1256" s="61"/>
      <c r="U1256" s="61"/>
      <c r="V1256" s="61"/>
      <c r="W1256" s="61"/>
      <c r="X1256" s="61"/>
      <c r="Y1256" s="61"/>
      <c r="Z1256" s="260" t="str">
        <f t="shared" si="60"/>
        <v/>
      </c>
      <c r="AA1256" s="260" t="str">
        <f t="shared" si="61"/>
        <v/>
      </c>
      <c r="AB1256" s="260" t="str" cm="1">
        <f t="array" ref="AB1256">IFERROR(IF(A1256="","",INDEX(근로조건!$A$5:$Z$1048576,MATCH(A1256,근로조건!$A$5:$A$1048576,0)+0,17)-INDEX(근로조건!$A$5:$Z$1048576,MATCH(A1256,근로조건!$A$5:$A$1048576,0)+0,11))*B1256,"")</f>
        <v/>
      </c>
      <c r="AC1256" s="260" t="str">
        <f t="shared" si="62"/>
        <v/>
      </c>
      <c r="AD1256" s="260" t="str" cm="1">
        <f t="array" ref="AD1256">IFERROR(IF(A1256="","",INDEX(근로조건!$A$5:$L$1048576,MATCH(A1256,근로조건!$A$5:$A$1048576,0)+0,12))*B1256,"")</f>
        <v/>
      </c>
      <c r="AE1256" s="261" t="str" cm="1">
        <f t="array" ref="AE1256">IF(A1256="","",INDEX(근로조건!$A$5:$AF$1048576,MATCH(A1256,근로조건!$A$5:$A$1048576,0)+0,13))</f>
        <v/>
      </c>
      <c r="AF1256" s="262" t="str" cm="1">
        <f t="array" ref="AF1256">IF(A1256="","",INDEX(근로조건!$A$5:$AF$1048576,MATCH(A1256,근로조건!$A$5:$A$1048576,0)+0,14))</f>
        <v/>
      </c>
      <c r="AG1256" s="261" t="str" cm="1">
        <f t="array" ref="AG1256">IF(A1256="","",INDEX(근로조건!$A$5:$AF$1048576,MATCH(A1256,근로조건!$A$5:$A$1048576,0)+0,11))</f>
        <v/>
      </c>
      <c r="AH1256" s="261" t="str" cm="1">
        <f t="array" ref="AH1256">IF(A1256="","",INDEX(근로조건!$A$5:$AF$1048576,MATCH(A1256,근로조건!$A$5:$A$1048576,0)+0,19))</f>
        <v/>
      </c>
      <c r="AI1256" s="262" t="str" cm="1">
        <f t="array" ref="AI1256">IF(A1256="","",INDEX(근로조건!$A$5:$AF$1048576,MATCH(A1256,근로조건!$A$5:$A$1048576,0)+0,17))</f>
        <v/>
      </c>
      <c r="AJ1256" s="253"/>
      <c r="AK1256" s="253"/>
      <c r="AL1256" s="253" t="str" cm="1">
        <f t="array" ref="AL1256">IF(A1256="","",INDEX(근로조건!$A$5:$AF$1048576,MATCH(A1256,근로조건!$A$5:$A$1048576,0)+0,20))</f>
        <v/>
      </c>
      <c r="AM1256" s="253"/>
      <c r="AN1256" s="253"/>
      <c r="AO1256" s="253"/>
      <c r="AP1256" s="260"/>
      <c r="AQ1256" s="123"/>
      <c r="AR1256" s="166"/>
      <c r="AS1256" s="267"/>
      <c r="AT1256" s="266"/>
      <c r="AU1256" s="266"/>
      <c r="AV1256" s="266"/>
    </row>
    <row r="1257" spans="1:48" x14ac:dyDescent="0.3">
      <c r="A1257" s="52"/>
      <c r="B1257" s="54"/>
      <c r="C1257" s="53"/>
      <c r="D1257" s="53"/>
      <c r="E1257" s="53"/>
      <c r="F1257" s="57"/>
      <c r="G1257" s="57"/>
      <c r="H1257" s="52"/>
      <c r="I1257" s="53"/>
      <c r="J1257" s="53"/>
      <c r="K1257" s="95"/>
      <c r="L1257" s="52"/>
      <c r="M1257" s="52"/>
      <c r="N1257" s="54"/>
      <c r="O1257" s="254" t="str" cm="1">
        <f t="array" ref="O1257">IF(A1257="","",INDEX(근로조건!$A$5:$Y$1048576,MATCH(A1257,근로조건!$A$5:$A$1048576,0)+0,15))</f>
        <v/>
      </c>
      <c r="P1257" s="255" t="str" cm="1">
        <f t="array" ref="P1257">IF(A1257="","",INDEX(근로조건!$A$5:$Y$1048576,MATCH(A1257,근로조건!$A$5:$A$1048576,0)+0,16))</f>
        <v/>
      </c>
      <c r="Q1257" s="256" t="str" cm="1">
        <f t="array" ref="Q1257">IF(A1257="","",INDEX(근로조건!$A$5:$ZZ$1048576,MATCH(A1257,근로조건!$A$5:$A$1048576,0)+0,21))</f>
        <v/>
      </c>
      <c r="R1257" s="61"/>
      <c r="S1257" s="61"/>
      <c r="T1257" s="61"/>
      <c r="U1257" s="61"/>
      <c r="V1257" s="61"/>
      <c r="W1257" s="61"/>
      <c r="X1257" s="61"/>
      <c r="Y1257" s="61"/>
      <c r="Z1257" s="260" t="str">
        <f t="shared" si="60"/>
        <v/>
      </c>
      <c r="AA1257" s="260" t="str">
        <f t="shared" si="61"/>
        <v/>
      </c>
      <c r="AB1257" s="260" t="str" cm="1">
        <f t="array" ref="AB1257">IFERROR(IF(A1257="","",INDEX(근로조건!$A$5:$Z$1048576,MATCH(A1257,근로조건!$A$5:$A$1048576,0)+0,17)-INDEX(근로조건!$A$5:$Z$1048576,MATCH(A1257,근로조건!$A$5:$A$1048576,0)+0,11))*B1257,"")</f>
        <v/>
      </c>
      <c r="AC1257" s="260" t="str">
        <f t="shared" si="62"/>
        <v/>
      </c>
      <c r="AD1257" s="260" t="str" cm="1">
        <f t="array" ref="AD1257">IFERROR(IF(A1257="","",INDEX(근로조건!$A$5:$L$1048576,MATCH(A1257,근로조건!$A$5:$A$1048576,0)+0,12))*B1257,"")</f>
        <v/>
      </c>
      <c r="AE1257" s="261" t="str" cm="1">
        <f t="array" ref="AE1257">IF(A1257="","",INDEX(근로조건!$A$5:$AF$1048576,MATCH(A1257,근로조건!$A$5:$A$1048576,0)+0,13))</f>
        <v/>
      </c>
      <c r="AF1257" s="262" t="str" cm="1">
        <f t="array" ref="AF1257">IF(A1257="","",INDEX(근로조건!$A$5:$AF$1048576,MATCH(A1257,근로조건!$A$5:$A$1048576,0)+0,14))</f>
        <v/>
      </c>
      <c r="AG1257" s="261" t="str" cm="1">
        <f t="array" ref="AG1257">IF(A1257="","",INDEX(근로조건!$A$5:$AF$1048576,MATCH(A1257,근로조건!$A$5:$A$1048576,0)+0,11))</f>
        <v/>
      </c>
      <c r="AH1257" s="261" t="str" cm="1">
        <f t="array" ref="AH1257">IF(A1257="","",INDEX(근로조건!$A$5:$AF$1048576,MATCH(A1257,근로조건!$A$5:$A$1048576,0)+0,19))</f>
        <v/>
      </c>
      <c r="AI1257" s="262" t="str" cm="1">
        <f t="array" ref="AI1257">IF(A1257="","",INDEX(근로조건!$A$5:$AF$1048576,MATCH(A1257,근로조건!$A$5:$A$1048576,0)+0,17))</f>
        <v/>
      </c>
      <c r="AJ1257" s="253"/>
      <c r="AK1257" s="253"/>
      <c r="AL1257" s="253" t="str" cm="1">
        <f t="array" ref="AL1257">IF(A1257="","",INDEX(근로조건!$A$5:$AF$1048576,MATCH(A1257,근로조건!$A$5:$A$1048576,0)+0,20))</f>
        <v/>
      </c>
      <c r="AM1257" s="253"/>
      <c r="AN1257" s="253"/>
      <c r="AO1257" s="253"/>
      <c r="AP1257" s="260"/>
      <c r="AQ1257" s="123"/>
      <c r="AR1257" s="166"/>
      <c r="AS1257" s="267"/>
      <c r="AT1257" s="266"/>
      <c r="AU1257" s="266"/>
      <c r="AV1257" s="266"/>
    </row>
    <row r="1258" spans="1:48" x14ac:dyDescent="0.3">
      <c r="A1258" s="52"/>
      <c r="B1258" s="54"/>
      <c r="C1258" s="53"/>
      <c r="D1258" s="53"/>
      <c r="E1258" s="53"/>
      <c r="F1258" s="57"/>
      <c r="G1258" s="57"/>
      <c r="H1258" s="52"/>
      <c r="I1258" s="53"/>
      <c r="J1258" s="53"/>
      <c r="K1258" s="95"/>
      <c r="L1258" s="52"/>
      <c r="M1258" s="52"/>
      <c r="N1258" s="54"/>
      <c r="O1258" s="254" t="str" cm="1">
        <f t="array" ref="O1258">IF(A1258="","",INDEX(근로조건!$A$5:$Y$1048576,MATCH(A1258,근로조건!$A$5:$A$1048576,0)+0,15))</f>
        <v/>
      </c>
      <c r="P1258" s="255" t="str" cm="1">
        <f t="array" ref="P1258">IF(A1258="","",INDEX(근로조건!$A$5:$Y$1048576,MATCH(A1258,근로조건!$A$5:$A$1048576,0)+0,16))</f>
        <v/>
      </c>
      <c r="Q1258" s="256" t="str" cm="1">
        <f t="array" ref="Q1258">IF(A1258="","",INDEX(근로조건!$A$5:$ZZ$1048576,MATCH(A1258,근로조건!$A$5:$A$1048576,0)+0,21))</f>
        <v/>
      </c>
      <c r="R1258" s="61"/>
      <c r="S1258" s="61"/>
      <c r="T1258" s="61"/>
      <c r="U1258" s="61"/>
      <c r="V1258" s="61"/>
      <c r="W1258" s="61"/>
      <c r="X1258" s="61"/>
      <c r="Y1258" s="61"/>
      <c r="Z1258" s="260" t="str">
        <f t="shared" si="60"/>
        <v/>
      </c>
      <c r="AA1258" s="260" t="str">
        <f t="shared" si="61"/>
        <v/>
      </c>
      <c r="AB1258" s="260" t="str" cm="1">
        <f t="array" ref="AB1258">IFERROR(IF(A1258="","",INDEX(근로조건!$A$5:$Z$1048576,MATCH(A1258,근로조건!$A$5:$A$1048576,0)+0,17)-INDEX(근로조건!$A$5:$Z$1048576,MATCH(A1258,근로조건!$A$5:$A$1048576,0)+0,11))*B1258,"")</f>
        <v/>
      </c>
      <c r="AC1258" s="260" t="str">
        <f t="shared" si="62"/>
        <v/>
      </c>
      <c r="AD1258" s="260" t="str" cm="1">
        <f t="array" ref="AD1258">IFERROR(IF(A1258="","",INDEX(근로조건!$A$5:$L$1048576,MATCH(A1258,근로조건!$A$5:$A$1048576,0)+0,12))*B1258,"")</f>
        <v/>
      </c>
      <c r="AE1258" s="261" t="str" cm="1">
        <f t="array" ref="AE1258">IF(A1258="","",INDEX(근로조건!$A$5:$AF$1048576,MATCH(A1258,근로조건!$A$5:$A$1048576,0)+0,13))</f>
        <v/>
      </c>
      <c r="AF1258" s="262" t="str" cm="1">
        <f t="array" ref="AF1258">IF(A1258="","",INDEX(근로조건!$A$5:$AF$1048576,MATCH(A1258,근로조건!$A$5:$A$1048576,0)+0,14))</f>
        <v/>
      </c>
      <c r="AG1258" s="261" t="str" cm="1">
        <f t="array" ref="AG1258">IF(A1258="","",INDEX(근로조건!$A$5:$AF$1048576,MATCH(A1258,근로조건!$A$5:$A$1048576,0)+0,11))</f>
        <v/>
      </c>
      <c r="AH1258" s="261" t="str" cm="1">
        <f t="array" ref="AH1258">IF(A1258="","",INDEX(근로조건!$A$5:$AF$1048576,MATCH(A1258,근로조건!$A$5:$A$1048576,0)+0,19))</f>
        <v/>
      </c>
      <c r="AI1258" s="262" t="str" cm="1">
        <f t="array" ref="AI1258">IF(A1258="","",INDEX(근로조건!$A$5:$AF$1048576,MATCH(A1258,근로조건!$A$5:$A$1048576,0)+0,17))</f>
        <v/>
      </c>
      <c r="AJ1258" s="253"/>
      <c r="AK1258" s="253"/>
      <c r="AL1258" s="253" t="str" cm="1">
        <f t="array" ref="AL1258">IF(A1258="","",INDEX(근로조건!$A$5:$AF$1048576,MATCH(A1258,근로조건!$A$5:$A$1048576,0)+0,20))</f>
        <v/>
      </c>
      <c r="AM1258" s="253"/>
      <c r="AN1258" s="253"/>
      <c r="AO1258" s="253"/>
      <c r="AP1258" s="260"/>
      <c r="AQ1258" s="123"/>
      <c r="AR1258" s="166"/>
      <c r="AS1258" s="267"/>
      <c r="AT1258" s="266"/>
      <c r="AU1258" s="266"/>
      <c r="AV1258" s="266"/>
    </row>
    <row r="1259" spans="1:48" x14ac:dyDescent="0.3">
      <c r="A1259" s="52"/>
      <c r="B1259" s="54"/>
      <c r="C1259" s="53"/>
      <c r="D1259" s="53"/>
      <c r="E1259" s="53"/>
      <c r="F1259" s="57"/>
      <c r="G1259" s="57"/>
      <c r="H1259" s="52"/>
      <c r="I1259" s="53"/>
      <c r="J1259" s="53"/>
      <c r="K1259" s="95"/>
      <c r="L1259" s="52"/>
      <c r="M1259" s="52"/>
      <c r="N1259" s="54"/>
      <c r="O1259" s="254" t="str" cm="1">
        <f t="array" ref="O1259">IF(A1259="","",INDEX(근로조건!$A$5:$Y$1048576,MATCH(A1259,근로조건!$A$5:$A$1048576,0)+0,15))</f>
        <v/>
      </c>
      <c r="P1259" s="255" t="str" cm="1">
        <f t="array" ref="P1259">IF(A1259="","",INDEX(근로조건!$A$5:$Y$1048576,MATCH(A1259,근로조건!$A$5:$A$1048576,0)+0,16))</f>
        <v/>
      </c>
      <c r="Q1259" s="256" t="str" cm="1">
        <f t="array" ref="Q1259">IF(A1259="","",INDEX(근로조건!$A$5:$ZZ$1048576,MATCH(A1259,근로조건!$A$5:$A$1048576,0)+0,21))</f>
        <v/>
      </c>
      <c r="R1259" s="61"/>
      <c r="S1259" s="61"/>
      <c r="T1259" s="61"/>
      <c r="U1259" s="61"/>
      <c r="V1259" s="61"/>
      <c r="W1259" s="61"/>
      <c r="X1259" s="61"/>
      <c r="Y1259" s="61"/>
      <c r="Z1259" s="260" t="str">
        <f t="shared" si="60"/>
        <v/>
      </c>
      <c r="AA1259" s="260" t="str">
        <f t="shared" si="61"/>
        <v/>
      </c>
      <c r="AB1259" s="260" t="str" cm="1">
        <f t="array" ref="AB1259">IFERROR(IF(A1259="","",INDEX(근로조건!$A$5:$Z$1048576,MATCH(A1259,근로조건!$A$5:$A$1048576,0)+0,17)-INDEX(근로조건!$A$5:$Z$1048576,MATCH(A1259,근로조건!$A$5:$A$1048576,0)+0,11))*B1259,"")</f>
        <v/>
      </c>
      <c r="AC1259" s="260" t="str">
        <f t="shared" si="62"/>
        <v/>
      </c>
      <c r="AD1259" s="260" t="str" cm="1">
        <f t="array" ref="AD1259">IFERROR(IF(A1259="","",INDEX(근로조건!$A$5:$L$1048576,MATCH(A1259,근로조건!$A$5:$A$1048576,0)+0,12))*B1259,"")</f>
        <v/>
      </c>
      <c r="AE1259" s="261" t="str" cm="1">
        <f t="array" ref="AE1259">IF(A1259="","",INDEX(근로조건!$A$5:$AF$1048576,MATCH(A1259,근로조건!$A$5:$A$1048576,0)+0,13))</f>
        <v/>
      </c>
      <c r="AF1259" s="262" t="str" cm="1">
        <f t="array" ref="AF1259">IF(A1259="","",INDEX(근로조건!$A$5:$AF$1048576,MATCH(A1259,근로조건!$A$5:$A$1048576,0)+0,14))</f>
        <v/>
      </c>
      <c r="AG1259" s="261" t="str" cm="1">
        <f t="array" ref="AG1259">IF(A1259="","",INDEX(근로조건!$A$5:$AF$1048576,MATCH(A1259,근로조건!$A$5:$A$1048576,0)+0,11))</f>
        <v/>
      </c>
      <c r="AH1259" s="261" t="str" cm="1">
        <f t="array" ref="AH1259">IF(A1259="","",INDEX(근로조건!$A$5:$AF$1048576,MATCH(A1259,근로조건!$A$5:$A$1048576,0)+0,19))</f>
        <v/>
      </c>
      <c r="AI1259" s="262" t="str" cm="1">
        <f t="array" ref="AI1259">IF(A1259="","",INDEX(근로조건!$A$5:$AF$1048576,MATCH(A1259,근로조건!$A$5:$A$1048576,0)+0,17))</f>
        <v/>
      </c>
      <c r="AJ1259" s="253"/>
      <c r="AK1259" s="253"/>
      <c r="AL1259" s="253" t="str" cm="1">
        <f t="array" ref="AL1259">IF(A1259="","",INDEX(근로조건!$A$5:$AF$1048576,MATCH(A1259,근로조건!$A$5:$A$1048576,0)+0,20))</f>
        <v/>
      </c>
      <c r="AM1259" s="253"/>
      <c r="AN1259" s="253"/>
      <c r="AO1259" s="253"/>
      <c r="AP1259" s="260"/>
      <c r="AQ1259" s="123"/>
      <c r="AR1259" s="166"/>
      <c r="AS1259" s="267"/>
      <c r="AT1259" s="266"/>
      <c r="AU1259" s="266"/>
      <c r="AV1259" s="266"/>
    </row>
    <row r="1260" spans="1:48" x14ac:dyDescent="0.3">
      <c r="A1260" s="52"/>
      <c r="B1260" s="54"/>
      <c r="C1260" s="53"/>
      <c r="D1260" s="53"/>
      <c r="E1260" s="53"/>
      <c r="F1260" s="57"/>
      <c r="G1260" s="57"/>
      <c r="H1260" s="52"/>
      <c r="I1260" s="53"/>
      <c r="J1260" s="53"/>
      <c r="K1260" s="95"/>
      <c r="L1260" s="52"/>
      <c r="M1260" s="52"/>
      <c r="N1260" s="54"/>
      <c r="O1260" s="254" t="str" cm="1">
        <f t="array" ref="O1260">IF(A1260="","",INDEX(근로조건!$A$5:$Y$1048576,MATCH(A1260,근로조건!$A$5:$A$1048576,0)+0,15))</f>
        <v/>
      </c>
      <c r="P1260" s="255" t="str" cm="1">
        <f t="array" ref="P1260">IF(A1260="","",INDEX(근로조건!$A$5:$Y$1048576,MATCH(A1260,근로조건!$A$5:$A$1048576,0)+0,16))</f>
        <v/>
      </c>
      <c r="Q1260" s="256" t="str" cm="1">
        <f t="array" ref="Q1260">IF(A1260="","",INDEX(근로조건!$A$5:$ZZ$1048576,MATCH(A1260,근로조건!$A$5:$A$1048576,0)+0,21))</f>
        <v/>
      </c>
      <c r="R1260" s="61"/>
      <c r="S1260" s="61"/>
      <c r="T1260" s="61"/>
      <c r="U1260" s="61"/>
      <c r="V1260" s="61"/>
      <c r="W1260" s="61"/>
      <c r="X1260" s="61"/>
      <c r="Y1260" s="61"/>
      <c r="Z1260" s="260" t="str">
        <f t="shared" si="60"/>
        <v/>
      </c>
      <c r="AA1260" s="260" t="str">
        <f t="shared" si="61"/>
        <v/>
      </c>
      <c r="AB1260" s="260" t="str" cm="1">
        <f t="array" ref="AB1260">IFERROR(IF(A1260="","",INDEX(근로조건!$A$5:$Z$1048576,MATCH(A1260,근로조건!$A$5:$A$1048576,0)+0,17)-INDEX(근로조건!$A$5:$Z$1048576,MATCH(A1260,근로조건!$A$5:$A$1048576,0)+0,11))*B1260,"")</f>
        <v/>
      </c>
      <c r="AC1260" s="260" t="str">
        <f t="shared" si="62"/>
        <v/>
      </c>
      <c r="AD1260" s="260" t="str" cm="1">
        <f t="array" ref="AD1260">IFERROR(IF(A1260="","",INDEX(근로조건!$A$5:$L$1048576,MATCH(A1260,근로조건!$A$5:$A$1048576,0)+0,12))*B1260,"")</f>
        <v/>
      </c>
      <c r="AE1260" s="261" t="str" cm="1">
        <f t="array" ref="AE1260">IF(A1260="","",INDEX(근로조건!$A$5:$AF$1048576,MATCH(A1260,근로조건!$A$5:$A$1048576,0)+0,13))</f>
        <v/>
      </c>
      <c r="AF1260" s="262" t="str" cm="1">
        <f t="array" ref="AF1260">IF(A1260="","",INDEX(근로조건!$A$5:$AF$1048576,MATCH(A1260,근로조건!$A$5:$A$1048576,0)+0,14))</f>
        <v/>
      </c>
      <c r="AG1260" s="261" t="str" cm="1">
        <f t="array" ref="AG1260">IF(A1260="","",INDEX(근로조건!$A$5:$AF$1048576,MATCH(A1260,근로조건!$A$5:$A$1048576,0)+0,11))</f>
        <v/>
      </c>
      <c r="AH1260" s="261" t="str" cm="1">
        <f t="array" ref="AH1260">IF(A1260="","",INDEX(근로조건!$A$5:$AF$1048576,MATCH(A1260,근로조건!$A$5:$A$1048576,0)+0,19))</f>
        <v/>
      </c>
      <c r="AI1260" s="262" t="str" cm="1">
        <f t="array" ref="AI1260">IF(A1260="","",INDEX(근로조건!$A$5:$AF$1048576,MATCH(A1260,근로조건!$A$5:$A$1048576,0)+0,17))</f>
        <v/>
      </c>
      <c r="AJ1260" s="253"/>
      <c r="AK1260" s="253"/>
      <c r="AL1260" s="253" t="str" cm="1">
        <f t="array" ref="AL1260">IF(A1260="","",INDEX(근로조건!$A$5:$AF$1048576,MATCH(A1260,근로조건!$A$5:$A$1048576,0)+0,20))</f>
        <v/>
      </c>
      <c r="AM1260" s="253"/>
      <c r="AN1260" s="253"/>
      <c r="AO1260" s="253"/>
      <c r="AP1260" s="260"/>
      <c r="AQ1260" s="123"/>
      <c r="AR1260" s="166"/>
      <c r="AS1260" s="267"/>
      <c r="AT1260" s="266"/>
      <c r="AU1260" s="266"/>
      <c r="AV1260" s="266"/>
    </row>
    <row r="1261" spans="1:48" x14ac:dyDescent="0.3">
      <c r="A1261" s="52"/>
      <c r="B1261" s="54"/>
      <c r="C1261" s="53"/>
      <c r="D1261" s="53"/>
      <c r="E1261" s="53"/>
      <c r="F1261" s="57"/>
      <c r="G1261" s="57"/>
      <c r="H1261" s="52"/>
      <c r="I1261" s="53"/>
      <c r="J1261" s="53"/>
      <c r="K1261" s="95"/>
      <c r="L1261" s="52"/>
      <c r="M1261" s="52"/>
      <c r="N1261" s="54"/>
      <c r="O1261" s="254" t="str" cm="1">
        <f t="array" ref="O1261">IF(A1261="","",INDEX(근로조건!$A$5:$Y$1048576,MATCH(A1261,근로조건!$A$5:$A$1048576,0)+0,15))</f>
        <v/>
      </c>
      <c r="P1261" s="255" t="str" cm="1">
        <f t="array" ref="P1261">IF(A1261="","",INDEX(근로조건!$A$5:$Y$1048576,MATCH(A1261,근로조건!$A$5:$A$1048576,0)+0,16))</f>
        <v/>
      </c>
      <c r="Q1261" s="256" t="str" cm="1">
        <f t="array" ref="Q1261">IF(A1261="","",INDEX(근로조건!$A$5:$ZZ$1048576,MATCH(A1261,근로조건!$A$5:$A$1048576,0)+0,21))</f>
        <v/>
      </c>
      <c r="R1261" s="61"/>
      <c r="S1261" s="61"/>
      <c r="T1261" s="61"/>
      <c r="U1261" s="61"/>
      <c r="V1261" s="61"/>
      <c r="W1261" s="61"/>
      <c r="X1261" s="61"/>
      <c r="Y1261" s="61"/>
      <c r="Z1261" s="260" t="str">
        <f t="shared" si="60"/>
        <v/>
      </c>
      <c r="AA1261" s="260" t="str">
        <f t="shared" si="61"/>
        <v/>
      </c>
      <c r="AB1261" s="260" t="str" cm="1">
        <f t="array" ref="AB1261">IFERROR(IF(A1261="","",INDEX(근로조건!$A$5:$Z$1048576,MATCH(A1261,근로조건!$A$5:$A$1048576,0)+0,17)-INDEX(근로조건!$A$5:$Z$1048576,MATCH(A1261,근로조건!$A$5:$A$1048576,0)+0,11))*B1261,"")</f>
        <v/>
      </c>
      <c r="AC1261" s="260" t="str">
        <f t="shared" si="62"/>
        <v/>
      </c>
      <c r="AD1261" s="260" t="str" cm="1">
        <f t="array" ref="AD1261">IFERROR(IF(A1261="","",INDEX(근로조건!$A$5:$L$1048576,MATCH(A1261,근로조건!$A$5:$A$1048576,0)+0,12))*B1261,"")</f>
        <v/>
      </c>
      <c r="AE1261" s="261" t="str" cm="1">
        <f t="array" ref="AE1261">IF(A1261="","",INDEX(근로조건!$A$5:$AF$1048576,MATCH(A1261,근로조건!$A$5:$A$1048576,0)+0,13))</f>
        <v/>
      </c>
      <c r="AF1261" s="262" t="str" cm="1">
        <f t="array" ref="AF1261">IF(A1261="","",INDEX(근로조건!$A$5:$AF$1048576,MATCH(A1261,근로조건!$A$5:$A$1048576,0)+0,14))</f>
        <v/>
      </c>
      <c r="AG1261" s="261" t="str" cm="1">
        <f t="array" ref="AG1261">IF(A1261="","",INDEX(근로조건!$A$5:$AF$1048576,MATCH(A1261,근로조건!$A$5:$A$1048576,0)+0,11))</f>
        <v/>
      </c>
      <c r="AH1261" s="261" t="str" cm="1">
        <f t="array" ref="AH1261">IF(A1261="","",INDEX(근로조건!$A$5:$AF$1048576,MATCH(A1261,근로조건!$A$5:$A$1048576,0)+0,19))</f>
        <v/>
      </c>
      <c r="AI1261" s="262" t="str" cm="1">
        <f t="array" ref="AI1261">IF(A1261="","",INDEX(근로조건!$A$5:$AF$1048576,MATCH(A1261,근로조건!$A$5:$A$1048576,0)+0,17))</f>
        <v/>
      </c>
      <c r="AJ1261" s="253"/>
      <c r="AK1261" s="253"/>
      <c r="AL1261" s="253" t="str" cm="1">
        <f t="array" ref="AL1261">IF(A1261="","",INDEX(근로조건!$A$5:$AF$1048576,MATCH(A1261,근로조건!$A$5:$A$1048576,0)+0,20))</f>
        <v/>
      </c>
      <c r="AM1261" s="253"/>
      <c r="AN1261" s="253"/>
      <c r="AO1261" s="253"/>
      <c r="AP1261" s="260"/>
      <c r="AQ1261" s="123"/>
      <c r="AR1261" s="166"/>
      <c r="AS1261" s="267"/>
      <c r="AT1261" s="266"/>
      <c r="AU1261" s="266"/>
      <c r="AV1261" s="266"/>
    </row>
    <row r="1262" spans="1:48" x14ac:dyDescent="0.3">
      <c r="A1262" s="52"/>
      <c r="B1262" s="54"/>
      <c r="C1262" s="53"/>
      <c r="D1262" s="53"/>
      <c r="E1262" s="53"/>
      <c r="F1262" s="57"/>
      <c r="G1262" s="57"/>
      <c r="H1262" s="52"/>
      <c r="I1262" s="53"/>
      <c r="J1262" s="53"/>
      <c r="K1262" s="95"/>
      <c r="L1262" s="52"/>
      <c r="M1262" s="52"/>
      <c r="N1262" s="54"/>
      <c r="O1262" s="254" t="str" cm="1">
        <f t="array" ref="O1262">IF(A1262="","",INDEX(근로조건!$A$5:$Y$1048576,MATCH(A1262,근로조건!$A$5:$A$1048576,0)+0,15))</f>
        <v/>
      </c>
      <c r="P1262" s="255" t="str" cm="1">
        <f t="array" ref="P1262">IF(A1262="","",INDEX(근로조건!$A$5:$Y$1048576,MATCH(A1262,근로조건!$A$5:$A$1048576,0)+0,16))</f>
        <v/>
      </c>
      <c r="Q1262" s="256" t="str" cm="1">
        <f t="array" ref="Q1262">IF(A1262="","",INDEX(근로조건!$A$5:$ZZ$1048576,MATCH(A1262,근로조건!$A$5:$A$1048576,0)+0,21))</f>
        <v/>
      </c>
      <c r="R1262" s="61"/>
      <c r="S1262" s="61"/>
      <c r="T1262" s="61"/>
      <c r="U1262" s="61"/>
      <c r="V1262" s="61"/>
      <c r="W1262" s="61"/>
      <c r="X1262" s="61"/>
      <c r="Y1262" s="61"/>
      <c r="Z1262" s="260" t="str">
        <f t="shared" si="60"/>
        <v/>
      </c>
      <c r="AA1262" s="260" t="str">
        <f t="shared" si="61"/>
        <v/>
      </c>
      <c r="AB1262" s="260" t="str" cm="1">
        <f t="array" ref="AB1262">IFERROR(IF(A1262="","",INDEX(근로조건!$A$5:$Z$1048576,MATCH(A1262,근로조건!$A$5:$A$1048576,0)+0,17)-INDEX(근로조건!$A$5:$Z$1048576,MATCH(A1262,근로조건!$A$5:$A$1048576,0)+0,11))*B1262,"")</f>
        <v/>
      </c>
      <c r="AC1262" s="260" t="str">
        <f t="shared" si="62"/>
        <v/>
      </c>
      <c r="AD1262" s="260" t="str" cm="1">
        <f t="array" ref="AD1262">IFERROR(IF(A1262="","",INDEX(근로조건!$A$5:$L$1048576,MATCH(A1262,근로조건!$A$5:$A$1048576,0)+0,12))*B1262,"")</f>
        <v/>
      </c>
      <c r="AE1262" s="261" t="str" cm="1">
        <f t="array" ref="AE1262">IF(A1262="","",INDEX(근로조건!$A$5:$AF$1048576,MATCH(A1262,근로조건!$A$5:$A$1048576,0)+0,13))</f>
        <v/>
      </c>
      <c r="AF1262" s="262" t="str" cm="1">
        <f t="array" ref="AF1262">IF(A1262="","",INDEX(근로조건!$A$5:$AF$1048576,MATCH(A1262,근로조건!$A$5:$A$1048576,0)+0,14))</f>
        <v/>
      </c>
      <c r="AG1262" s="261" t="str" cm="1">
        <f t="array" ref="AG1262">IF(A1262="","",INDEX(근로조건!$A$5:$AF$1048576,MATCH(A1262,근로조건!$A$5:$A$1048576,0)+0,11))</f>
        <v/>
      </c>
      <c r="AH1262" s="261" t="str" cm="1">
        <f t="array" ref="AH1262">IF(A1262="","",INDEX(근로조건!$A$5:$AF$1048576,MATCH(A1262,근로조건!$A$5:$A$1048576,0)+0,19))</f>
        <v/>
      </c>
      <c r="AI1262" s="262" t="str" cm="1">
        <f t="array" ref="AI1262">IF(A1262="","",INDEX(근로조건!$A$5:$AF$1048576,MATCH(A1262,근로조건!$A$5:$A$1048576,0)+0,17))</f>
        <v/>
      </c>
      <c r="AJ1262" s="253"/>
      <c r="AK1262" s="253"/>
      <c r="AL1262" s="253" t="str" cm="1">
        <f t="array" ref="AL1262">IF(A1262="","",INDEX(근로조건!$A$5:$AF$1048576,MATCH(A1262,근로조건!$A$5:$A$1048576,0)+0,20))</f>
        <v/>
      </c>
      <c r="AM1262" s="253"/>
      <c r="AN1262" s="253"/>
      <c r="AO1262" s="253"/>
      <c r="AP1262" s="260"/>
      <c r="AQ1262" s="123"/>
      <c r="AR1262" s="166"/>
      <c r="AS1262" s="267"/>
      <c r="AT1262" s="266"/>
      <c r="AU1262" s="266"/>
      <c r="AV1262" s="266"/>
    </row>
    <row r="1263" spans="1:48" x14ac:dyDescent="0.3">
      <c r="A1263" s="52"/>
      <c r="B1263" s="54"/>
      <c r="C1263" s="53"/>
      <c r="D1263" s="53"/>
      <c r="E1263" s="53"/>
      <c r="F1263" s="57"/>
      <c r="G1263" s="57"/>
      <c r="H1263" s="52"/>
      <c r="I1263" s="53"/>
      <c r="J1263" s="53"/>
      <c r="K1263" s="95"/>
      <c r="L1263" s="52"/>
      <c r="M1263" s="52"/>
      <c r="N1263" s="54"/>
      <c r="O1263" s="254" t="str" cm="1">
        <f t="array" ref="O1263">IF(A1263="","",INDEX(근로조건!$A$5:$Y$1048576,MATCH(A1263,근로조건!$A$5:$A$1048576,0)+0,15))</f>
        <v/>
      </c>
      <c r="P1263" s="255" t="str" cm="1">
        <f t="array" ref="P1263">IF(A1263="","",INDEX(근로조건!$A$5:$Y$1048576,MATCH(A1263,근로조건!$A$5:$A$1048576,0)+0,16))</f>
        <v/>
      </c>
      <c r="Q1263" s="256" t="str" cm="1">
        <f t="array" ref="Q1263">IF(A1263="","",INDEX(근로조건!$A$5:$ZZ$1048576,MATCH(A1263,근로조건!$A$5:$A$1048576,0)+0,21))</f>
        <v/>
      </c>
      <c r="R1263" s="61"/>
      <c r="S1263" s="61"/>
      <c r="T1263" s="61"/>
      <c r="U1263" s="61"/>
      <c r="V1263" s="61"/>
      <c r="W1263" s="61"/>
      <c r="X1263" s="61"/>
      <c r="Y1263" s="61"/>
      <c r="Z1263" s="260" t="str">
        <f t="shared" si="60"/>
        <v/>
      </c>
      <c r="AA1263" s="260" t="str">
        <f t="shared" si="61"/>
        <v/>
      </c>
      <c r="AB1263" s="260" t="str" cm="1">
        <f t="array" ref="AB1263">IFERROR(IF(A1263="","",INDEX(근로조건!$A$5:$Z$1048576,MATCH(A1263,근로조건!$A$5:$A$1048576,0)+0,17)-INDEX(근로조건!$A$5:$Z$1048576,MATCH(A1263,근로조건!$A$5:$A$1048576,0)+0,11))*B1263,"")</f>
        <v/>
      </c>
      <c r="AC1263" s="260" t="str">
        <f t="shared" si="62"/>
        <v/>
      </c>
      <c r="AD1263" s="260" t="str" cm="1">
        <f t="array" ref="AD1263">IFERROR(IF(A1263="","",INDEX(근로조건!$A$5:$L$1048576,MATCH(A1263,근로조건!$A$5:$A$1048576,0)+0,12))*B1263,"")</f>
        <v/>
      </c>
      <c r="AE1263" s="261" t="str" cm="1">
        <f t="array" ref="AE1263">IF(A1263="","",INDEX(근로조건!$A$5:$AF$1048576,MATCH(A1263,근로조건!$A$5:$A$1048576,0)+0,13))</f>
        <v/>
      </c>
      <c r="AF1263" s="262" t="str" cm="1">
        <f t="array" ref="AF1263">IF(A1263="","",INDEX(근로조건!$A$5:$AF$1048576,MATCH(A1263,근로조건!$A$5:$A$1048576,0)+0,14))</f>
        <v/>
      </c>
      <c r="AG1263" s="261" t="str" cm="1">
        <f t="array" ref="AG1263">IF(A1263="","",INDEX(근로조건!$A$5:$AF$1048576,MATCH(A1263,근로조건!$A$5:$A$1048576,0)+0,11))</f>
        <v/>
      </c>
      <c r="AH1263" s="261" t="str" cm="1">
        <f t="array" ref="AH1263">IF(A1263="","",INDEX(근로조건!$A$5:$AF$1048576,MATCH(A1263,근로조건!$A$5:$A$1048576,0)+0,19))</f>
        <v/>
      </c>
      <c r="AI1263" s="262" t="str" cm="1">
        <f t="array" ref="AI1263">IF(A1263="","",INDEX(근로조건!$A$5:$AF$1048576,MATCH(A1263,근로조건!$A$5:$A$1048576,0)+0,17))</f>
        <v/>
      </c>
      <c r="AJ1263" s="253"/>
      <c r="AK1263" s="253"/>
      <c r="AL1263" s="253" t="str" cm="1">
        <f t="array" ref="AL1263">IF(A1263="","",INDEX(근로조건!$A$5:$AF$1048576,MATCH(A1263,근로조건!$A$5:$A$1048576,0)+0,20))</f>
        <v/>
      </c>
      <c r="AM1263" s="253"/>
      <c r="AN1263" s="253"/>
      <c r="AO1263" s="253"/>
      <c r="AP1263" s="260"/>
      <c r="AQ1263" s="123"/>
      <c r="AR1263" s="166"/>
      <c r="AS1263" s="267"/>
      <c r="AT1263" s="266"/>
      <c r="AU1263" s="266"/>
      <c r="AV1263" s="266"/>
    </row>
    <row r="1264" spans="1:48" x14ac:dyDescent="0.3">
      <c r="A1264" s="52"/>
      <c r="B1264" s="54"/>
      <c r="C1264" s="53"/>
      <c r="D1264" s="53"/>
      <c r="E1264" s="53"/>
      <c r="F1264" s="57"/>
      <c r="G1264" s="57"/>
      <c r="H1264" s="52"/>
      <c r="I1264" s="53"/>
      <c r="J1264" s="53"/>
      <c r="K1264" s="95"/>
      <c r="L1264" s="52"/>
      <c r="M1264" s="52"/>
      <c r="N1264" s="54"/>
      <c r="O1264" s="254" t="str" cm="1">
        <f t="array" ref="O1264">IF(A1264="","",INDEX(근로조건!$A$5:$Y$1048576,MATCH(A1264,근로조건!$A$5:$A$1048576,0)+0,15))</f>
        <v/>
      </c>
      <c r="P1264" s="255" t="str" cm="1">
        <f t="array" ref="P1264">IF(A1264="","",INDEX(근로조건!$A$5:$Y$1048576,MATCH(A1264,근로조건!$A$5:$A$1048576,0)+0,16))</f>
        <v/>
      </c>
      <c r="Q1264" s="256" t="str" cm="1">
        <f t="array" ref="Q1264">IF(A1264="","",INDEX(근로조건!$A$5:$ZZ$1048576,MATCH(A1264,근로조건!$A$5:$A$1048576,0)+0,21))</f>
        <v/>
      </c>
      <c r="R1264" s="61"/>
      <c r="S1264" s="61"/>
      <c r="T1264" s="61"/>
      <c r="U1264" s="61"/>
      <c r="V1264" s="61"/>
      <c r="W1264" s="61"/>
      <c r="X1264" s="61"/>
      <c r="Y1264" s="61"/>
      <c r="Z1264" s="260" t="str">
        <f t="shared" si="60"/>
        <v/>
      </c>
      <c r="AA1264" s="260" t="str">
        <f t="shared" si="61"/>
        <v/>
      </c>
      <c r="AB1264" s="260" t="str" cm="1">
        <f t="array" ref="AB1264">IFERROR(IF(A1264="","",INDEX(근로조건!$A$5:$Z$1048576,MATCH(A1264,근로조건!$A$5:$A$1048576,0)+0,17)-INDEX(근로조건!$A$5:$Z$1048576,MATCH(A1264,근로조건!$A$5:$A$1048576,0)+0,11))*B1264,"")</f>
        <v/>
      </c>
      <c r="AC1264" s="260" t="str">
        <f t="shared" si="62"/>
        <v/>
      </c>
      <c r="AD1264" s="260" t="str" cm="1">
        <f t="array" ref="AD1264">IFERROR(IF(A1264="","",INDEX(근로조건!$A$5:$L$1048576,MATCH(A1264,근로조건!$A$5:$A$1048576,0)+0,12))*B1264,"")</f>
        <v/>
      </c>
      <c r="AE1264" s="261" t="str" cm="1">
        <f t="array" ref="AE1264">IF(A1264="","",INDEX(근로조건!$A$5:$AF$1048576,MATCH(A1264,근로조건!$A$5:$A$1048576,0)+0,13))</f>
        <v/>
      </c>
      <c r="AF1264" s="262" t="str" cm="1">
        <f t="array" ref="AF1264">IF(A1264="","",INDEX(근로조건!$A$5:$AF$1048576,MATCH(A1264,근로조건!$A$5:$A$1048576,0)+0,14))</f>
        <v/>
      </c>
      <c r="AG1264" s="261" t="str" cm="1">
        <f t="array" ref="AG1264">IF(A1264="","",INDEX(근로조건!$A$5:$AF$1048576,MATCH(A1264,근로조건!$A$5:$A$1048576,0)+0,11))</f>
        <v/>
      </c>
      <c r="AH1264" s="261" t="str" cm="1">
        <f t="array" ref="AH1264">IF(A1264="","",INDEX(근로조건!$A$5:$AF$1048576,MATCH(A1264,근로조건!$A$5:$A$1048576,0)+0,19))</f>
        <v/>
      </c>
      <c r="AI1264" s="262" t="str" cm="1">
        <f t="array" ref="AI1264">IF(A1264="","",INDEX(근로조건!$A$5:$AF$1048576,MATCH(A1264,근로조건!$A$5:$A$1048576,0)+0,17))</f>
        <v/>
      </c>
      <c r="AJ1264" s="253"/>
      <c r="AK1264" s="253"/>
      <c r="AL1264" s="253" t="str" cm="1">
        <f t="array" ref="AL1264">IF(A1264="","",INDEX(근로조건!$A$5:$AF$1048576,MATCH(A1264,근로조건!$A$5:$A$1048576,0)+0,20))</f>
        <v/>
      </c>
      <c r="AM1264" s="253"/>
      <c r="AN1264" s="253"/>
      <c r="AO1264" s="253"/>
      <c r="AP1264" s="260"/>
      <c r="AQ1264" s="123"/>
      <c r="AR1264" s="166"/>
      <c r="AS1264" s="267"/>
      <c r="AT1264" s="266"/>
      <c r="AU1264" s="266"/>
      <c r="AV1264" s="266"/>
    </row>
    <row r="1265" spans="1:48" x14ac:dyDescent="0.3">
      <c r="A1265" s="52"/>
      <c r="B1265" s="54"/>
      <c r="C1265" s="53"/>
      <c r="D1265" s="53"/>
      <c r="E1265" s="53"/>
      <c r="F1265" s="57"/>
      <c r="G1265" s="57"/>
      <c r="H1265" s="52"/>
      <c r="I1265" s="53"/>
      <c r="J1265" s="53"/>
      <c r="K1265" s="95"/>
      <c r="L1265" s="52"/>
      <c r="M1265" s="52"/>
      <c r="N1265" s="54"/>
      <c r="O1265" s="254" t="str" cm="1">
        <f t="array" ref="O1265">IF(A1265="","",INDEX(근로조건!$A$5:$Y$1048576,MATCH(A1265,근로조건!$A$5:$A$1048576,0)+0,15))</f>
        <v/>
      </c>
      <c r="P1265" s="255" t="str" cm="1">
        <f t="array" ref="P1265">IF(A1265="","",INDEX(근로조건!$A$5:$Y$1048576,MATCH(A1265,근로조건!$A$5:$A$1048576,0)+0,16))</f>
        <v/>
      </c>
      <c r="Q1265" s="256" t="str" cm="1">
        <f t="array" ref="Q1265">IF(A1265="","",INDEX(근로조건!$A$5:$ZZ$1048576,MATCH(A1265,근로조건!$A$5:$A$1048576,0)+0,21))</f>
        <v/>
      </c>
      <c r="R1265" s="61"/>
      <c r="S1265" s="61"/>
      <c r="T1265" s="61"/>
      <c r="U1265" s="61"/>
      <c r="V1265" s="61"/>
      <c r="W1265" s="61"/>
      <c r="X1265" s="61"/>
      <c r="Y1265" s="61"/>
      <c r="Z1265" s="260" t="str">
        <f t="shared" si="60"/>
        <v/>
      </c>
      <c r="AA1265" s="260" t="str">
        <f t="shared" si="61"/>
        <v/>
      </c>
      <c r="AB1265" s="260" t="str" cm="1">
        <f t="array" ref="AB1265">IFERROR(IF(A1265="","",INDEX(근로조건!$A$5:$Z$1048576,MATCH(A1265,근로조건!$A$5:$A$1048576,0)+0,17)-INDEX(근로조건!$A$5:$Z$1048576,MATCH(A1265,근로조건!$A$5:$A$1048576,0)+0,11))*B1265,"")</f>
        <v/>
      </c>
      <c r="AC1265" s="260" t="str">
        <f t="shared" si="62"/>
        <v/>
      </c>
      <c r="AD1265" s="260" t="str" cm="1">
        <f t="array" ref="AD1265">IFERROR(IF(A1265="","",INDEX(근로조건!$A$5:$L$1048576,MATCH(A1265,근로조건!$A$5:$A$1048576,0)+0,12))*B1265,"")</f>
        <v/>
      </c>
      <c r="AE1265" s="261" t="str" cm="1">
        <f t="array" ref="AE1265">IF(A1265="","",INDEX(근로조건!$A$5:$AF$1048576,MATCH(A1265,근로조건!$A$5:$A$1048576,0)+0,13))</f>
        <v/>
      </c>
      <c r="AF1265" s="262" t="str" cm="1">
        <f t="array" ref="AF1265">IF(A1265="","",INDEX(근로조건!$A$5:$AF$1048576,MATCH(A1265,근로조건!$A$5:$A$1048576,0)+0,14))</f>
        <v/>
      </c>
      <c r="AG1265" s="261" t="str" cm="1">
        <f t="array" ref="AG1265">IF(A1265="","",INDEX(근로조건!$A$5:$AF$1048576,MATCH(A1265,근로조건!$A$5:$A$1048576,0)+0,11))</f>
        <v/>
      </c>
      <c r="AH1265" s="261" t="str" cm="1">
        <f t="array" ref="AH1265">IF(A1265="","",INDEX(근로조건!$A$5:$AF$1048576,MATCH(A1265,근로조건!$A$5:$A$1048576,0)+0,19))</f>
        <v/>
      </c>
      <c r="AI1265" s="262" t="str" cm="1">
        <f t="array" ref="AI1265">IF(A1265="","",INDEX(근로조건!$A$5:$AF$1048576,MATCH(A1265,근로조건!$A$5:$A$1048576,0)+0,17))</f>
        <v/>
      </c>
      <c r="AJ1265" s="253"/>
      <c r="AK1265" s="253"/>
      <c r="AL1265" s="253" t="str" cm="1">
        <f t="array" ref="AL1265">IF(A1265="","",INDEX(근로조건!$A$5:$AF$1048576,MATCH(A1265,근로조건!$A$5:$A$1048576,0)+0,20))</f>
        <v/>
      </c>
      <c r="AM1265" s="253"/>
      <c r="AN1265" s="253"/>
      <c r="AO1265" s="253"/>
      <c r="AP1265" s="260"/>
      <c r="AQ1265" s="123"/>
      <c r="AR1265" s="166"/>
      <c r="AS1265" s="267"/>
      <c r="AT1265" s="266"/>
      <c r="AU1265" s="266"/>
      <c r="AV1265" s="266"/>
    </row>
    <row r="1266" spans="1:48" x14ac:dyDescent="0.3">
      <c r="A1266" s="52"/>
      <c r="B1266" s="54"/>
      <c r="C1266" s="53"/>
      <c r="D1266" s="53"/>
      <c r="E1266" s="53"/>
      <c r="F1266" s="57"/>
      <c r="G1266" s="57"/>
      <c r="H1266" s="52"/>
      <c r="I1266" s="53"/>
      <c r="J1266" s="53"/>
      <c r="K1266" s="95"/>
      <c r="L1266" s="52"/>
      <c r="M1266" s="52"/>
      <c r="N1266" s="54"/>
      <c r="O1266" s="254" t="str" cm="1">
        <f t="array" ref="O1266">IF(A1266="","",INDEX(근로조건!$A$5:$Y$1048576,MATCH(A1266,근로조건!$A$5:$A$1048576,0)+0,15))</f>
        <v/>
      </c>
      <c r="P1266" s="255" t="str" cm="1">
        <f t="array" ref="P1266">IF(A1266="","",INDEX(근로조건!$A$5:$Y$1048576,MATCH(A1266,근로조건!$A$5:$A$1048576,0)+0,16))</f>
        <v/>
      </c>
      <c r="Q1266" s="256" t="str" cm="1">
        <f t="array" ref="Q1266">IF(A1266="","",INDEX(근로조건!$A$5:$ZZ$1048576,MATCH(A1266,근로조건!$A$5:$A$1048576,0)+0,21))</f>
        <v/>
      </c>
      <c r="R1266" s="61"/>
      <c r="S1266" s="61"/>
      <c r="T1266" s="61"/>
      <c r="U1266" s="61"/>
      <c r="V1266" s="61"/>
      <c r="W1266" s="61"/>
      <c r="X1266" s="61"/>
      <c r="Y1266" s="61"/>
      <c r="Z1266" s="260" t="str">
        <f t="shared" si="60"/>
        <v/>
      </c>
      <c r="AA1266" s="260" t="str">
        <f t="shared" si="61"/>
        <v/>
      </c>
      <c r="AB1266" s="260" t="str" cm="1">
        <f t="array" ref="AB1266">IFERROR(IF(A1266="","",INDEX(근로조건!$A$5:$Z$1048576,MATCH(A1266,근로조건!$A$5:$A$1048576,0)+0,17)-INDEX(근로조건!$A$5:$Z$1048576,MATCH(A1266,근로조건!$A$5:$A$1048576,0)+0,11))*B1266,"")</f>
        <v/>
      </c>
      <c r="AC1266" s="260" t="str">
        <f t="shared" si="62"/>
        <v/>
      </c>
      <c r="AD1266" s="260" t="str" cm="1">
        <f t="array" ref="AD1266">IFERROR(IF(A1266="","",INDEX(근로조건!$A$5:$L$1048576,MATCH(A1266,근로조건!$A$5:$A$1048576,0)+0,12))*B1266,"")</f>
        <v/>
      </c>
      <c r="AE1266" s="261" t="str" cm="1">
        <f t="array" ref="AE1266">IF(A1266="","",INDEX(근로조건!$A$5:$AF$1048576,MATCH(A1266,근로조건!$A$5:$A$1048576,0)+0,13))</f>
        <v/>
      </c>
      <c r="AF1266" s="262" t="str" cm="1">
        <f t="array" ref="AF1266">IF(A1266="","",INDEX(근로조건!$A$5:$AF$1048576,MATCH(A1266,근로조건!$A$5:$A$1048576,0)+0,14))</f>
        <v/>
      </c>
      <c r="AG1266" s="261" t="str" cm="1">
        <f t="array" ref="AG1266">IF(A1266="","",INDEX(근로조건!$A$5:$AF$1048576,MATCH(A1266,근로조건!$A$5:$A$1048576,0)+0,11))</f>
        <v/>
      </c>
      <c r="AH1266" s="261" t="str" cm="1">
        <f t="array" ref="AH1266">IF(A1266="","",INDEX(근로조건!$A$5:$AF$1048576,MATCH(A1266,근로조건!$A$5:$A$1048576,0)+0,19))</f>
        <v/>
      </c>
      <c r="AI1266" s="262" t="str" cm="1">
        <f t="array" ref="AI1266">IF(A1266="","",INDEX(근로조건!$A$5:$AF$1048576,MATCH(A1266,근로조건!$A$5:$A$1048576,0)+0,17))</f>
        <v/>
      </c>
      <c r="AJ1266" s="253"/>
      <c r="AK1266" s="253"/>
      <c r="AL1266" s="253" t="str" cm="1">
        <f t="array" ref="AL1266">IF(A1266="","",INDEX(근로조건!$A$5:$AF$1048576,MATCH(A1266,근로조건!$A$5:$A$1048576,0)+0,20))</f>
        <v/>
      </c>
      <c r="AM1266" s="253"/>
      <c r="AN1266" s="253"/>
      <c r="AO1266" s="253"/>
      <c r="AP1266" s="260"/>
      <c r="AQ1266" s="123"/>
      <c r="AR1266" s="166"/>
      <c r="AS1266" s="267"/>
      <c r="AT1266" s="266"/>
      <c r="AU1266" s="266"/>
      <c r="AV1266" s="266"/>
    </row>
    <row r="1267" spans="1:48" x14ac:dyDescent="0.3">
      <c r="A1267" s="52"/>
      <c r="B1267" s="54"/>
      <c r="C1267" s="53"/>
      <c r="D1267" s="53"/>
      <c r="E1267" s="53"/>
      <c r="F1267" s="57"/>
      <c r="G1267" s="57"/>
      <c r="H1267" s="52"/>
      <c r="I1267" s="53"/>
      <c r="J1267" s="53"/>
      <c r="K1267" s="95"/>
      <c r="L1267" s="52"/>
      <c r="M1267" s="52"/>
      <c r="N1267" s="54"/>
      <c r="O1267" s="254" t="str" cm="1">
        <f t="array" ref="O1267">IF(A1267="","",INDEX(근로조건!$A$5:$Y$1048576,MATCH(A1267,근로조건!$A$5:$A$1048576,0)+0,15))</f>
        <v/>
      </c>
      <c r="P1267" s="255" t="str" cm="1">
        <f t="array" ref="P1267">IF(A1267="","",INDEX(근로조건!$A$5:$Y$1048576,MATCH(A1267,근로조건!$A$5:$A$1048576,0)+0,16))</f>
        <v/>
      </c>
      <c r="Q1267" s="256" t="str" cm="1">
        <f t="array" ref="Q1267">IF(A1267="","",INDEX(근로조건!$A$5:$ZZ$1048576,MATCH(A1267,근로조건!$A$5:$A$1048576,0)+0,21))</f>
        <v/>
      </c>
      <c r="R1267" s="61"/>
      <c r="S1267" s="61"/>
      <c r="T1267" s="61"/>
      <c r="U1267" s="61"/>
      <c r="V1267" s="61"/>
      <c r="W1267" s="61"/>
      <c r="X1267" s="61"/>
      <c r="Y1267" s="61"/>
      <c r="Z1267" s="260" t="str">
        <f t="shared" si="60"/>
        <v/>
      </c>
      <c r="AA1267" s="260" t="str">
        <f t="shared" si="61"/>
        <v/>
      </c>
      <c r="AB1267" s="260" t="str" cm="1">
        <f t="array" ref="AB1267">IFERROR(IF(A1267="","",INDEX(근로조건!$A$5:$Z$1048576,MATCH(A1267,근로조건!$A$5:$A$1048576,0)+0,17)-INDEX(근로조건!$A$5:$Z$1048576,MATCH(A1267,근로조건!$A$5:$A$1048576,0)+0,11))*B1267,"")</f>
        <v/>
      </c>
      <c r="AC1267" s="260" t="str">
        <f t="shared" si="62"/>
        <v/>
      </c>
      <c r="AD1267" s="260" t="str" cm="1">
        <f t="array" ref="AD1267">IFERROR(IF(A1267="","",INDEX(근로조건!$A$5:$L$1048576,MATCH(A1267,근로조건!$A$5:$A$1048576,0)+0,12))*B1267,"")</f>
        <v/>
      </c>
      <c r="AE1267" s="261" t="str" cm="1">
        <f t="array" ref="AE1267">IF(A1267="","",INDEX(근로조건!$A$5:$AF$1048576,MATCH(A1267,근로조건!$A$5:$A$1048576,0)+0,13))</f>
        <v/>
      </c>
      <c r="AF1267" s="262" t="str" cm="1">
        <f t="array" ref="AF1267">IF(A1267="","",INDEX(근로조건!$A$5:$AF$1048576,MATCH(A1267,근로조건!$A$5:$A$1048576,0)+0,14))</f>
        <v/>
      </c>
      <c r="AG1267" s="261" t="str" cm="1">
        <f t="array" ref="AG1267">IF(A1267="","",INDEX(근로조건!$A$5:$AF$1048576,MATCH(A1267,근로조건!$A$5:$A$1048576,0)+0,11))</f>
        <v/>
      </c>
      <c r="AH1267" s="261" t="str" cm="1">
        <f t="array" ref="AH1267">IF(A1267="","",INDEX(근로조건!$A$5:$AF$1048576,MATCH(A1267,근로조건!$A$5:$A$1048576,0)+0,19))</f>
        <v/>
      </c>
      <c r="AI1267" s="262" t="str" cm="1">
        <f t="array" ref="AI1267">IF(A1267="","",INDEX(근로조건!$A$5:$AF$1048576,MATCH(A1267,근로조건!$A$5:$A$1048576,0)+0,17))</f>
        <v/>
      </c>
      <c r="AJ1267" s="253"/>
      <c r="AK1267" s="253"/>
      <c r="AL1267" s="253" t="str" cm="1">
        <f t="array" ref="AL1267">IF(A1267="","",INDEX(근로조건!$A$5:$AF$1048576,MATCH(A1267,근로조건!$A$5:$A$1048576,0)+0,20))</f>
        <v/>
      </c>
      <c r="AM1267" s="253"/>
      <c r="AN1267" s="253"/>
      <c r="AO1267" s="253"/>
      <c r="AP1267" s="260"/>
      <c r="AQ1267" s="123"/>
      <c r="AR1267" s="166"/>
      <c r="AS1267" s="267"/>
      <c r="AT1267" s="266"/>
      <c r="AU1267" s="266"/>
      <c r="AV1267" s="266"/>
    </row>
    <row r="1268" spans="1:48" x14ac:dyDescent="0.3">
      <c r="A1268" s="52"/>
      <c r="B1268" s="54"/>
      <c r="C1268" s="53"/>
      <c r="D1268" s="53"/>
      <c r="E1268" s="53"/>
      <c r="F1268" s="57"/>
      <c r="G1268" s="57"/>
      <c r="H1268" s="52"/>
      <c r="I1268" s="53"/>
      <c r="J1268" s="53"/>
      <c r="K1268" s="95"/>
      <c r="L1268" s="52"/>
      <c r="M1268" s="52"/>
      <c r="N1268" s="54"/>
      <c r="O1268" s="254" t="str" cm="1">
        <f t="array" ref="O1268">IF(A1268="","",INDEX(근로조건!$A$5:$Y$1048576,MATCH(A1268,근로조건!$A$5:$A$1048576,0)+0,15))</f>
        <v/>
      </c>
      <c r="P1268" s="255" t="str" cm="1">
        <f t="array" ref="P1268">IF(A1268="","",INDEX(근로조건!$A$5:$Y$1048576,MATCH(A1268,근로조건!$A$5:$A$1048576,0)+0,16))</f>
        <v/>
      </c>
      <c r="Q1268" s="256" t="str" cm="1">
        <f t="array" ref="Q1268">IF(A1268="","",INDEX(근로조건!$A$5:$ZZ$1048576,MATCH(A1268,근로조건!$A$5:$A$1048576,0)+0,21))</f>
        <v/>
      </c>
      <c r="R1268" s="61"/>
      <c r="S1268" s="61"/>
      <c r="T1268" s="61"/>
      <c r="U1268" s="61"/>
      <c r="V1268" s="61"/>
      <c r="W1268" s="61"/>
      <c r="X1268" s="61"/>
      <c r="Y1268" s="61"/>
      <c r="Z1268" s="260" t="str">
        <f t="shared" si="60"/>
        <v/>
      </c>
      <c r="AA1268" s="260" t="str">
        <f t="shared" si="61"/>
        <v/>
      </c>
      <c r="AB1268" s="260" t="str" cm="1">
        <f t="array" ref="AB1268">IFERROR(IF(A1268="","",INDEX(근로조건!$A$5:$Z$1048576,MATCH(A1268,근로조건!$A$5:$A$1048576,0)+0,17)-INDEX(근로조건!$A$5:$Z$1048576,MATCH(A1268,근로조건!$A$5:$A$1048576,0)+0,11))*B1268,"")</f>
        <v/>
      </c>
      <c r="AC1268" s="260" t="str">
        <f t="shared" si="62"/>
        <v/>
      </c>
      <c r="AD1268" s="260" t="str" cm="1">
        <f t="array" ref="AD1268">IFERROR(IF(A1268="","",INDEX(근로조건!$A$5:$L$1048576,MATCH(A1268,근로조건!$A$5:$A$1048576,0)+0,12))*B1268,"")</f>
        <v/>
      </c>
      <c r="AE1268" s="261" t="str" cm="1">
        <f t="array" ref="AE1268">IF(A1268="","",INDEX(근로조건!$A$5:$AF$1048576,MATCH(A1268,근로조건!$A$5:$A$1048576,0)+0,13))</f>
        <v/>
      </c>
      <c r="AF1268" s="262" t="str" cm="1">
        <f t="array" ref="AF1268">IF(A1268="","",INDEX(근로조건!$A$5:$AF$1048576,MATCH(A1268,근로조건!$A$5:$A$1048576,0)+0,14))</f>
        <v/>
      </c>
      <c r="AG1268" s="261" t="str" cm="1">
        <f t="array" ref="AG1268">IF(A1268="","",INDEX(근로조건!$A$5:$AF$1048576,MATCH(A1268,근로조건!$A$5:$A$1048576,0)+0,11))</f>
        <v/>
      </c>
      <c r="AH1268" s="261" t="str" cm="1">
        <f t="array" ref="AH1268">IF(A1268="","",INDEX(근로조건!$A$5:$AF$1048576,MATCH(A1268,근로조건!$A$5:$A$1048576,0)+0,19))</f>
        <v/>
      </c>
      <c r="AI1268" s="262" t="str" cm="1">
        <f t="array" ref="AI1268">IF(A1268="","",INDEX(근로조건!$A$5:$AF$1048576,MATCH(A1268,근로조건!$A$5:$A$1048576,0)+0,17))</f>
        <v/>
      </c>
      <c r="AJ1268" s="253"/>
      <c r="AK1268" s="253"/>
      <c r="AL1268" s="253" t="str" cm="1">
        <f t="array" ref="AL1268">IF(A1268="","",INDEX(근로조건!$A$5:$AF$1048576,MATCH(A1268,근로조건!$A$5:$A$1048576,0)+0,20))</f>
        <v/>
      </c>
      <c r="AM1268" s="253"/>
      <c r="AN1268" s="253"/>
      <c r="AO1268" s="253"/>
      <c r="AP1268" s="260"/>
      <c r="AQ1268" s="123"/>
      <c r="AR1268" s="166"/>
      <c r="AS1268" s="267"/>
      <c r="AT1268" s="266"/>
      <c r="AU1268" s="266"/>
      <c r="AV1268" s="266"/>
    </row>
    <row r="1269" spans="1:48" x14ac:dyDescent="0.3">
      <c r="A1269" s="52"/>
      <c r="B1269" s="54"/>
      <c r="C1269" s="53"/>
      <c r="D1269" s="53"/>
      <c r="E1269" s="53"/>
      <c r="F1269" s="57"/>
      <c r="G1269" s="57"/>
      <c r="H1269" s="52"/>
      <c r="I1269" s="53"/>
      <c r="J1269" s="53"/>
      <c r="K1269" s="95"/>
      <c r="L1269" s="52"/>
      <c r="M1269" s="52"/>
      <c r="N1269" s="54"/>
      <c r="O1269" s="254" t="str" cm="1">
        <f t="array" ref="O1269">IF(A1269="","",INDEX(근로조건!$A$5:$Y$1048576,MATCH(A1269,근로조건!$A$5:$A$1048576,0)+0,15))</f>
        <v/>
      </c>
      <c r="P1269" s="255" t="str" cm="1">
        <f t="array" ref="P1269">IF(A1269="","",INDEX(근로조건!$A$5:$Y$1048576,MATCH(A1269,근로조건!$A$5:$A$1048576,0)+0,16))</f>
        <v/>
      </c>
      <c r="Q1269" s="256" t="str" cm="1">
        <f t="array" ref="Q1269">IF(A1269="","",INDEX(근로조건!$A$5:$ZZ$1048576,MATCH(A1269,근로조건!$A$5:$A$1048576,0)+0,21))</f>
        <v/>
      </c>
      <c r="R1269" s="61"/>
      <c r="S1269" s="61"/>
      <c r="T1269" s="61"/>
      <c r="U1269" s="61"/>
      <c r="V1269" s="61"/>
      <c r="W1269" s="61"/>
      <c r="X1269" s="61"/>
      <c r="Y1269" s="61"/>
      <c r="Z1269" s="260" t="str">
        <f t="shared" si="60"/>
        <v/>
      </c>
      <c r="AA1269" s="260" t="str">
        <f t="shared" si="61"/>
        <v/>
      </c>
      <c r="AB1269" s="260" t="str" cm="1">
        <f t="array" ref="AB1269">IFERROR(IF(A1269="","",INDEX(근로조건!$A$5:$Z$1048576,MATCH(A1269,근로조건!$A$5:$A$1048576,0)+0,17)-INDEX(근로조건!$A$5:$Z$1048576,MATCH(A1269,근로조건!$A$5:$A$1048576,0)+0,11))*B1269,"")</f>
        <v/>
      </c>
      <c r="AC1269" s="260" t="str">
        <f t="shared" si="62"/>
        <v/>
      </c>
      <c r="AD1269" s="260" t="str" cm="1">
        <f t="array" ref="AD1269">IFERROR(IF(A1269="","",INDEX(근로조건!$A$5:$L$1048576,MATCH(A1269,근로조건!$A$5:$A$1048576,0)+0,12))*B1269,"")</f>
        <v/>
      </c>
      <c r="AE1269" s="261" t="str" cm="1">
        <f t="array" ref="AE1269">IF(A1269="","",INDEX(근로조건!$A$5:$AF$1048576,MATCH(A1269,근로조건!$A$5:$A$1048576,0)+0,13))</f>
        <v/>
      </c>
      <c r="AF1269" s="262" t="str" cm="1">
        <f t="array" ref="AF1269">IF(A1269="","",INDEX(근로조건!$A$5:$AF$1048576,MATCH(A1269,근로조건!$A$5:$A$1048576,0)+0,14))</f>
        <v/>
      </c>
      <c r="AG1269" s="261" t="str" cm="1">
        <f t="array" ref="AG1269">IF(A1269="","",INDEX(근로조건!$A$5:$AF$1048576,MATCH(A1269,근로조건!$A$5:$A$1048576,0)+0,11))</f>
        <v/>
      </c>
      <c r="AH1269" s="261" t="str" cm="1">
        <f t="array" ref="AH1269">IF(A1269="","",INDEX(근로조건!$A$5:$AF$1048576,MATCH(A1269,근로조건!$A$5:$A$1048576,0)+0,19))</f>
        <v/>
      </c>
      <c r="AI1269" s="262" t="str" cm="1">
        <f t="array" ref="AI1269">IF(A1269="","",INDEX(근로조건!$A$5:$AF$1048576,MATCH(A1269,근로조건!$A$5:$A$1048576,0)+0,17))</f>
        <v/>
      </c>
      <c r="AJ1269" s="253"/>
      <c r="AK1269" s="253"/>
      <c r="AL1269" s="253" t="str" cm="1">
        <f t="array" ref="AL1269">IF(A1269="","",INDEX(근로조건!$A$5:$AF$1048576,MATCH(A1269,근로조건!$A$5:$A$1048576,0)+0,20))</f>
        <v/>
      </c>
      <c r="AM1269" s="253"/>
      <c r="AN1269" s="253"/>
      <c r="AO1269" s="253"/>
      <c r="AP1269" s="260"/>
      <c r="AQ1269" s="123"/>
      <c r="AR1269" s="166"/>
      <c r="AS1269" s="267"/>
      <c r="AT1269" s="266"/>
      <c r="AU1269" s="266"/>
      <c r="AV1269" s="266"/>
    </row>
    <row r="1270" spans="1:48" x14ac:dyDescent="0.3">
      <c r="A1270" s="52"/>
      <c r="B1270" s="54"/>
      <c r="C1270" s="53"/>
      <c r="D1270" s="53"/>
      <c r="E1270" s="53"/>
      <c r="F1270" s="57"/>
      <c r="G1270" s="57"/>
      <c r="H1270" s="52"/>
      <c r="I1270" s="53"/>
      <c r="J1270" s="53"/>
      <c r="K1270" s="95"/>
      <c r="L1270" s="52"/>
      <c r="M1270" s="52"/>
      <c r="N1270" s="54"/>
      <c r="O1270" s="254" t="str" cm="1">
        <f t="array" ref="O1270">IF(A1270="","",INDEX(근로조건!$A$5:$Y$1048576,MATCH(A1270,근로조건!$A$5:$A$1048576,0)+0,15))</f>
        <v/>
      </c>
      <c r="P1270" s="255" t="str" cm="1">
        <f t="array" ref="P1270">IF(A1270="","",INDEX(근로조건!$A$5:$Y$1048576,MATCH(A1270,근로조건!$A$5:$A$1048576,0)+0,16))</f>
        <v/>
      </c>
      <c r="Q1270" s="256" t="str" cm="1">
        <f t="array" ref="Q1270">IF(A1270="","",INDEX(근로조건!$A$5:$ZZ$1048576,MATCH(A1270,근로조건!$A$5:$A$1048576,0)+0,21))</f>
        <v/>
      </c>
      <c r="R1270" s="61"/>
      <c r="S1270" s="61"/>
      <c r="T1270" s="61"/>
      <c r="U1270" s="61"/>
      <c r="V1270" s="61"/>
      <c r="W1270" s="61"/>
      <c r="X1270" s="61"/>
      <c r="Y1270" s="61"/>
      <c r="Z1270" s="260" t="str">
        <f t="shared" si="60"/>
        <v/>
      </c>
      <c r="AA1270" s="260" t="str">
        <f t="shared" si="61"/>
        <v/>
      </c>
      <c r="AB1270" s="260" t="str" cm="1">
        <f t="array" ref="AB1270">IFERROR(IF(A1270="","",INDEX(근로조건!$A$5:$Z$1048576,MATCH(A1270,근로조건!$A$5:$A$1048576,0)+0,17)-INDEX(근로조건!$A$5:$Z$1048576,MATCH(A1270,근로조건!$A$5:$A$1048576,0)+0,11))*B1270,"")</f>
        <v/>
      </c>
      <c r="AC1270" s="260" t="str">
        <f t="shared" si="62"/>
        <v/>
      </c>
      <c r="AD1270" s="260" t="str" cm="1">
        <f t="array" ref="AD1270">IFERROR(IF(A1270="","",INDEX(근로조건!$A$5:$L$1048576,MATCH(A1270,근로조건!$A$5:$A$1048576,0)+0,12))*B1270,"")</f>
        <v/>
      </c>
      <c r="AE1270" s="261" t="str" cm="1">
        <f t="array" ref="AE1270">IF(A1270="","",INDEX(근로조건!$A$5:$AF$1048576,MATCH(A1270,근로조건!$A$5:$A$1048576,0)+0,13))</f>
        <v/>
      </c>
      <c r="AF1270" s="262" t="str" cm="1">
        <f t="array" ref="AF1270">IF(A1270="","",INDEX(근로조건!$A$5:$AF$1048576,MATCH(A1270,근로조건!$A$5:$A$1048576,0)+0,14))</f>
        <v/>
      </c>
      <c r="AG1270" s="261" t="str" cm="1">
        <f t="array" ref="AG1270">IF(A1270="","",INDEX(근로조건!$A$5:$AF$1048576,MATCH(A1270,근로조건!$A$5:$A$1048576,0)+0,11))</f>
        <v/>
      </c>
      <c r="AH1270" s="261" t="str" cm="1">
        <f t="array" ref="AH1270">IF(A1270="","",INDEX(근로조건!$A$5:$AF$1048576,MATCH(A1270,근로조건!$A$5:$A$1048576,0)+0,19))</f>
        <v/>
      </c>
      <c r="AI1270" s="262" t="str" cm="1">
        <f t="array" ref="AI1270">IF(A1270="","",INDEX(근로조건!$A$5:$AF$1048576,MATCH(A1270,근로조건!$A$5:$A$1048576,0)+0,17))</f>
        <v/>
      </c>
      <c r="AJ1270" s="253"/>
      <c r="AK1270" s="253"/>
      <c r="AL1270" s="253" t="str" cm="1">
        <f t="array" ref="AL1270">IF(A1270="","",INDEX(근로조건!$A$5:$AF$1048576,MATCH(A1270,근로조건!$A$5:$A$1048576,0)+0,20))</f>
        <v/>
      </c>
      <c r="AM1270" s="253"/>
      <c r="AN1270" s="253"/>
      <c r="AO1270" s="253"/>
      <c r="AP1270" s="260"/>
      <c r="AQ1270" s="123"/>
      <c r="AR1270" s="166"/>
      <c r="AS1270" s="267"/>
      <c r="AT1270" s="266"/>
      <c r="AU1270" s="266"/>
      <c r="AV1270" s="266"/>
    </row>
    <row r="1271" spans="1:48" x14ac:dyDescent="0.3">
      <c r="A1271" s="52"/>
      <c r="B1271" s="54"/>
      <c r="C1271" s="53"/>
      <c r="D1271" s="53"/>
      <c r="E1271" s="53"/>
      <c r="F1271" s="57"/>
      <c r="G1271" s="57"/>
      <c r="H1271" s="52"/>
      <c r="I1271" s="53"/>
      <c r="J1271" s="53"/>
      <c r="K1271" s="95"/>
      <c r="L1271" s="52"/>
      <c r="M1271" s="52"/>
      <c r="N1271" s="54"/>
      <c r="O1271" s="254" t="str" cm="1">
        <f t="array" ref="O1271">IF(A1271="","",INDEX(근로조건!$A$5:$Y$1048576,MATCH(A1271,근로조건!$A$5:$A$1048576,0)+0,15))</f>
        <v/>
      </c>
      <c r="P1271" s="255" t="str" cm="1">
        <f t="array" ref="P1271">IF(A1271="","",INDEX(근로조건!$A$5:$Y$1048576,MATCH(A1271,근로조건!$A$5:$A$1048576,0)+0,16))</f>
        <v/>
      </c>
      <c r="Q1271" s="256" t="str" cm="1">
        <f t="array" ref="Q1271">IF(A1271="","",INDEX(근로조건!$A$5:$ZZ$1048576,MATCH(A1271,근로조건!$A$5:$A$1048576,0)+0,21))</f>
        <v/>
      </c>
      <c r="R1271" s="61"/>
      <c r="S1271" s="61"/>
      <c r="T1271" s="61"/>
      <c r="U1271" s="61"/>
      <c r="V1271" s="61"/>
      <c r="W1271" s="61"/>
      <c r="X1271" s="61"/>
      <c r="Y1271" s="61"/>
      <c r="Z1271" s="260" t="str">
        <f t="shared" si="60"/>
        <v/>
      </c>
      <c r="AA1271" s="260" t="str">
        <f t="shared" si="61"/>
        <v/>
      </c>
      <c r="AB1271" s="260" t="str" cm="1">
        <f t="array" ref="AB1271">IFERROR(IF(A1271="","",INDEX(근로조건!$A$5:$Z$1048576,MATCH(A1271,근로조건!$A$5:$A$1048576,0)+0,17)-INDEX(근로조건!$A$5:$Z$1048576,MATCH(A1271,근로조건!$A$5:$A$1048576,0)+0,11))*B1271,"")</f>
        <v/>
      </c>
      <c r="AC1271" s="260" t="str">
        <f t="shared" si="62"/>
        <v/>
      </c>
      <c r="AD1271" s="260" t="str" cm="1">
        <f t="array" ref="AD1271">IFERROR(IF(A1271="","",INDEX(근로조건!$A$5:$L$1048576,MATCH(A1271,근로조건!$A$5:$A$1048576,0)+0,12))*B1271,"")</f>
        <v/>
      </c>
      <c r="AE1271" s="261" t="str" cm="1">
        <f t="array" ref="AE1271">IF(A1271="","",INDEX(근로조건!$A$5:$AF$1048576,MATCH(A1271,근로조건!$A$5:$A$1048576,0)+0,13))</f>
        <v/>
      </c>
      <c r="AF1271" s="262" t="str" cm="1">
        <f t="array" ref="AF1271">IF(A1271="","",INDEX(근로조건!$A$5:$AF$1048576,MATCH(A1271,근로조건!$A$5:$A$1048576,0)+0,14))</f>
        <v/>
      </c>
      <c r="AG1271" s="261" t="str" cm="1">
        <f t="array" ref="AG1271">IF(A1271="","",INDEX(근로조건!$A$5:$AF$1048576,MATCH(A1271,근로조건!$A$5:$A$1048576,0)+0,11))</f>
        <v/>
      </c>
      <c r="AH1271" s="261" t="str" cm="1">
        <f t="array" ref="AH1271">IF(A1271="","",INDEX(근로조건!$A$5:$AF$1048576,MATCH(A1271,근로조건!$A$5:$A$1048576,0)+0,19))</f>
        <v/>
      </c>
      <c r="AI1271" s="262" t="str" cm="1">
        <f t="array" ref="AI1271">IF(A1271="","",INDEX(근로조건!$A$5:$AF$1048576,MATCH(A1271,근로조건!$A$5:$A$1048576,0)+0,17))</f>
        <v/>
      </c>
      <c r="AJ1271" s="253"/>
      <c r="AK1271" s="253"/>
      <c r="AL1271" s="253" t="str" cm="1">
        <f t="array" ref="AL1271">IF(A1271="","",INDEX(근로조건!$A$5:$AF$1048576,MATCH(A1271,근로조건!$A$5:$A$1048576,0)+0,20))</f>
        <v/>
      </c>
      <c r="AM1271" s="253"/>
      <c r="AN1271" s="253"/>
      <c r="AO1271" s="253"/>
      <c r="AP1271" s="260"/>
      <c r="AQ1271" s="123"/>
      <c r="AR1271" s="166"/>
      <c r="AS1271" s="267"/>
      <c r="AT1271" s="266"/>
      <c r="AU1271" s="266"/>
      <c r="AV1271" s="266"/>
    </row>
    <row r="1272" spans="1:48" x14ac:dyDescent="0.3">
      <c r="A1272" s="52"/>
      <c r="B1272" s="54"/>
      <c r="C1272" s="53"/>
      <c r="D1272" s="53"/>
      <c r="E1272" s="53"/>
      <c r="F1272" s="57"/>
      <c r="G1272" s="57"/>
      <c r="H1272" s="52"/>
      <c r="I1272" s="53"/>
      <c r="J1272" s="53"/>
      <c r="K1272" s="95"/>
      <c r="L1272" s="52"/>
      <c r="M1272" s="52"/>
      <c r="N1272" s="54"/>
      <c r="O1272" s="254" t="str" cm="1">
        <f t="array" ref="O1272">IF(A1272="","",INDEX(근로조건!$A$5:$Y$1048576,MATCH(A1272,근로조건!$A$5:$A$1048576,0)+0,15))</f>
        <v/>
      </c>
      <c r="P1272" s="255" t="str" cm="1">
        <f t="array" ref="P1272">IF(A1272="","",INDEX(근로조건!$A$5:$Y$1048576,MATCH(A1272,근로조건!$A$5:$A$1048576,0)+0,16))</f>
        <v/>
      </c>
      <c r="Q1272" s="256" t="str" cm="1">
        <f t="array" ref="Q1272">IF(A1272="","",INDEX(근로조건!$A$5:$ZZ$1048576,MATCH(A1272,근로조건!$A$5:$A$1048576,0)+0,21))</f>
        <v/>
      </c>
      <c r="R1272" s="61"/>
      <c r="S1272" s="61"/>
      <c r="T1272" s="61"/>
      <c r="U1272" s="61"/>
      <c r="V1272" s="61"/>
      <c r="W1272" s="61"/>
      <c r="X1272" s="61"/>
      <c r="Y1272" s="61"/>
      <c r="Z1272" s="260" t="str">
        <f t="shared" si="60"/>
        <v/>
      </c>
      <c r="AA1272" s="260" t="str">
        <f t="shared" si="61"/>
        <v/>
      </c>
      <c r="AB1272" s="260" t="str" cm="1">
        <f t="array" ref="AB1272">IFERROR(IF(A1272="","",INDEX(근로조건!$A$5:$Z$1048576,MATCH(A1272,근로조건!$A$5:$A$1048576,0)+0,17)-INDEX(근로조건!$A$5:$Z$1048576,MATCH(A1272,근로조건!$A$5:$A$1048576,0)+0,11))*B1272,"")</f>
        <v/>
      </c>
      <c r="AC1272" s="260" t="str">
        <f t="shared" si="62"/>
        <v/>
      </c>
      <c r="AD1272" s="260" t="str" cm="1">
        <f t="array" ref="AD1272">IFERROR(IF(A1272="","",INDEX(근로조건!$A$5:$L$1048576,MATCH(A1272,근로조건!$A$5:$A$1048576,0)+0,12))*B1272,"")</f>
        <v/>
      </c>
      <c r="AE1272" s="261" t="str" cm="1">
        <f t="array" ref="AE1272">IF(A1272="","",INDEX(근로조건!$A$5:$AF$1048576,MATCH(A1272,근로조건!$A$5:$A$1048576,0)+0,13))</f>
        <v/>
      </c>
      <c r="AF1272" s="262" t="str" cm="1">
        <f t="array" ref="AF1272">IF(A1272="","",INDEX(근로조건!$A$5:$AF$1048576,MATCH(A1272,근로조건!$A$5:$A$1048576,0)+0,14))</f>
        <v/>
      </c>
      <c r="AG1272" s="261" t="str" cm="1">
        <f t="array" ref="AG1272">IF(A1272="","",INDEX(근로조건!$A$5:$AF$1048576,MATCH(A1272,근로조건!$A$5:$A$1048576,0)+0,11))</f>
        <v/>
      </c>
      <c r="AH1272" s="261" t="str" cm="1">
        <f t="array" ref="AH1272">IF(A1272="","",INDEX(근로조건!$A$5:$AF$1048576,MATCH(A1272,근로조건!$A$5:$A$1048576,0)+0,19))</f>
        <v/>
      </c>
      <c r="AI1272" s="262" t="str" cm="1">
        <f t="array" ref="AI1272">IF(A1272="","",INDEX(근로조건!$A$5:$AF$1048576,MATCH(A1272,근로조건!$A$5:$A$1048576,0)+0,17))</f>
        <v/>
      </c>
      <c r="AJ1272" s="253"/>
      <c r="AK1272" s="253"/>
      <c r="AL1272" s="253" t="str" cm="1">
        <f t="array" ref="AL1272">IF(A1272="","",INDEX(근로조건!$A$5:$AF$1048576,MATCH(A1272,근로조건!$A$5:$A$1048576,0)+0,20))</f>
        <v/>
      </c>
      <c r="AM1272" s="253"/>
      <c r="AN1272" s="253"/>
      <c r="AO1272" s="253"/>
      <c r="AP1272" s="260"/>
      <c r="AQ1272" s="123"/>
      <c r="AR1272" s="166"/>
      <c r="AS1272" s="267"/>
      <c r="AT1272" s="266"/>
      <c r="AU1272" s="266"/>
      <c r="AV1272" s="266"/>
    </row>
    <row r="1273" spans="1:48" x14ac:dyDescent="0.3">
      <c r="A1273" s="52"/>
      <c r="B1273" s="54"/>
      <c r="C1273" s="53"/>
      <c r="D1273" s="53"/>
      <c r="E1273" s="53"/>
      <c r="F1273" s="57"/>
      <c r="G1273" s="57"/>
      <c r="H1273" s="52"/>
      <c r="I1273" s="53"/>
      <c r="J1273" s="53"/>
      <c r="K1273" s="95"/>
      <c r="L1273" s="52"/>
      <c r="M1273" s="52"/>
      <c r="N1273" s="54"/>
      <c r="O1273" s="254" t="str" cm="1">
        <f t="array" ref="O1273">IF(A1273="","",INDEX(근로조건!$A$5:$Y$1048576,MATCH(A1273,근로조건!$A$5:$A$1048576,0)+0,15))</f>
        <v/>
      </c>
      <c r="P1273" s="255" t="str" cm="1">
        <f t="array" ref="P1273">IF(A1273="","",INDEX(근로조건!$A$5:$Y$1048576,MATCH(A1273,근로조건!$A$5:$A$1048576,0)+0,16))</f>
        <v/>
      </c>
      <c r="Q1273" s="256" t="str" cm="1">
        <f t="array" ref="Q1273">IF(A1273="","",INDEX(근로조건!$A$5:$ZZ$1048576,MATCH(A1273,근로조건!$A$5:$A$1048576,0)+0,21))</f>
        <v/>
      </c>
      <c r="R1273" s="61"/>
      <c r="S1273" s="61"/>
      <c r="T1273" s="61"/>
      <c r="U1273" s="61"/>
      <c r="V1273" s="61"/>
      <c r="W1273" s="61"/>
      <c r="X1273" s="61"/>
      <c r="Y1273" s="61"/>
      <c r="Z1273" s="260" t="str">
        <f t="shared" si="60"/>
        <v/>
      </c>
      <c r="AA1273" s="260" t="str">
        <f t="shared" si="61"/>
        <v/>
      </c>
      <c r="AB1273" s="260" t="str" cm="1">
        <f t="array" ref="AB1273">IFERROR(IF(A1273="","",INDEX(근로조건!$A$5:$Z$1048576,MATCH(A1273,근로조건!$A$5:$A$1048576,0)+0,17)-INDEX(근로조건!$A$5:$Z$1048576,MATCH(A1273,근로조건!$A$5:$A$1048576,0)+0,11))*B1273,"")</f>
        <v/>
      </c>
      <c r="AC1273" s="260" t="str">
        <f t="shared" si="62"/>
        <v/>
      </c>
      <c r="AD1273" s="260" t="str" cm="1">
        <f t="array" ref="AD1273">IFERROR(IF(A1273="","",INDEX(근로조건!$A$5:$L$1048576,MATCH(A1273,근로조건!$A$5:$A$1048576,0)+0,12))*B1273,"")</f>
        <v/>
      </c>
      <c r="AE1273" s="261" t="str" cm="1">
        <f t="array" ref="AE1273">IF(A1273="","",INDEX(근로조건!$A$5:$AF$1048576,MATCH(A1273,근로조건!$A$5:$A$1048576,0)+0,13))</f>
        <v/>
      </c>
      <c r="AF1273" s="262" t="str" cm="1">
        <f t="array" ref="AF1273">IF(A1273="","",INDEX(근로조건!$A$5:$AF$1048576,MATCH(A1273,근로조건!$A$5:$A$1048576,0)+0,14))</f>
        <v/>
      </c>
      <c r="AG1273" s="261" t="str" cm="1">
        <f t="array" ref="AG1273">IF(A1273="","",INDEX(근로조건!$A$5:$AF$1048576,MATCH(A1273,근로조건!$A$5:$A$1048576,0)+0,11))</f>
        <v/>
      </c>
      <c r="AH1273" s="261" t="str" cm="1">
        <f t="array" ref="AH1273">IF(A1273="","",INDEX(근로조건!$A$5:$AF$1048576,MATCH(A1273,근로조건!$A$5:$A$1048576,0)+0,19))</f>
        <v/>
      </c>
      <c r="AI1273" s="262" t="str" cm="1">
        <f t="array" ref="AI1273">IF(A1273="","",INDEX(근로조건!$A$5:$AF$1048576,MATCH(A1273,근로조건!$A$5:$A$1048576,0)+0,17))</f>
        <v/>
      </c>
      <c r="AJ1273" s="253"/>
      <c r="AK1273" s="253"/>
      <c r="AL1273" s="253" t="str" cm="1">
        <f t="array" ref="AL1273">IF(A1273="","",INDEX(근로조건!$A$5:$AF$1048576,MATCH(A1273,근로조건!$A$5:$A$1048576,0)+0,20))</f>
        <v/>
      </c>
      <c r="AM1273" s="253"/>
      <c r="AN1273" s="253"/>
      <c r="AO1273" s="253"/>
      <c r="AP1273" s="260"/>
      <c r="AQ1273" s="123"/>
      <c r="AR1273" s="166"/>
      <c r="AS1273" s="267"/>
      <c r="AT1273" s="266"/>
      <c r="AU1273" s="266"/>
      <c r="AV1273" s="266"/>
    </row>
    <row r="1274" spans="1:48" x14ac:dyDescent="0.3">
      <c r="A1274" s="52"/>
      <c r="B1274" s="54"/>
      <c r="C1274" s="53"/>
      <c r="D1274" s="53"/>
      <c r="E1274" s="53"/>
      <c r="F1274" s="57"/>
      <c r="G1274" s="57"/>
      <c r="H1274" s="52"/>
      <c r="I1274" s="53"/>
      <c r="J1274" s="53"/>
      <c r="K1274" s="95"/>
      <c r="L1274" s="52"/>
      <c r="M1274" s="52"/>
      <c r="N1274" s="54"/>
      <c r="O1274" s="254" t="str" cm="1">
        <f t="array" ref="O1274">IF(A1274="","",INDEX(근로조건!$A$5:$Y$1048576,MATCH(A1274,근로조건!$A$5:$A$1048576,0)+0,15))</f>
        <v/>
      </c>
      <c r="P1274" s="255" t="str" cm="1">
        <f t="array" ref="P1274">IF(A1274="","",INDEX(근로조건!$A$5:$Y$1048576,MATCH(A1274,근로조건!$A$5:$A$1048576,0)+0,16))</f>
        <v/>
      </c>
      <c r="Q1274" s="256" t="str" cm="1">
        <f t="array" ref="Q1274">IF(A1274="","",INDEX(근로조건!$A$5:$ZZ$1048576,MATCH(A1274,근로조건!$A$5:$A$1048576,0)+0,21))</f>
        <v/>
      </c>
      <c r="R1274" s="61"/>
      <c r="S1274" s="61"/>
      <c r="T1274" s="61"/>
      <c r="U1274" s="61"/>
      <c r="V1274" s="61"/>
      <c r="W1274" s="61"/>
      <c r="X1274" s="61"/>
      <c r="Y1274" s="61"/>
      <c r="Z1274" s="260" t="str">
        <f t="shared" si="60"/>
        <v/>
      </c>
      <c r="AA1274" s="260" t="str">
        <f t="shared" si="61"/>
        <v/>
      </c>
      <c r="AB1274" s="260" t="str" cm="1">
        <f t="array" ref="AB1274">IFERROR(IF(A1274="","",INDEX(근로조건!$A$5:$Z$1048576,MATCH(A1274,근로조건!$A$5:$A$1048576,0)+0,17)-INDEX(근로조건!$A$5:$Z$1048576,MATCH(A1274,근로조건!$A$5:$A$1048576,0)+0,11))*B1274,"")</f>
        <v/>
      </c>
      <c r="AC1274" s="260" t="str">
        <f t="shared" si="62"/>
        <v/>
      </c>
      <c r="AD1274" s="260" t="str" cm="1">
        <f t="array" ref="AD1274">IFERROR(IF(A1274="","",INDEX(근로조건!$A$5:$L$1048576,MATCH(A1274,근로조건!$A$5:$A$1048576,0)+0,12))*B1274,"")</f>
        <v/>
      </c>
      <c r="AE1274" s="261" t="str" cm="1">
        <f t="array" ref="AE1274">IF(A1274="","",INDEX(근로조건!$A$5:$AF$1048576,MATCH(A1274,근로조건!$A$5:$A$1048576,0)+0,13))</f>
        <v/>
      </c>
      <c r="AF1274" s="262" t="str" cm="1">
        <f t="array" ref="AF1274">IF(A1274="","",INDEX(근로조건!$A$5:$AF$1048576,MATCH(A1274,근로조건!$A$5:$A$1048576,0)+0,14))</f>
        <v/>
      </c>
      <c r="AG1274" s="261" t="str" cm="1">
        <f t="array" ref="AG1274">IF(A1274="","",INDEX(근로조건!$A$5:$AF$1048576,MATCH(A1274,근로조건!$A$5:$A$1048576,0)+0,11))</f>
        <v/>
      </c>
      <c r="AH1274" s="261" t="str" cm="1">
        <f t="array" ref="AH1274">IF(A1274="","",INDEX(근로조건!$A$5:$AF$1048576,MATCH(A1274,근로조건!$A$5:$A$1048576,0)+0,19))</f>
        <v/>
      </c>
      <c r="AI1274" s="262" t="str" cm="1">
        <f t="array" ref="AI1274">IF(A1274="","",INDEX(근로조건!$A$5:$AF$1048576,MATCH(A1274,근로조건!$A$5:$A$1048576,0)+0,17))</f>
        <v/>
      </c>
      <c r="AJ1274" s="253"/>
      <c r="AK1274" s="253"/>
      <c r="AL1274" s="253" t="str" cm="1">
        <f t="array" ref="AL1274">IF(A1274="","",INDEX(근로조건!$A$5:$AF$1048576,MATCH(A1274,근로조건!$A$5:$A$1048576,0)+0,20))</f>
        <v/>
      </c>
      <c r="AM1274" s="253"/>
      <c r="AN1274" s="253"/>
      <c r="AO1274" s="253"/>
      <c r="AP1274" s="260"/>
      <c r="AQ1274" s="123"/>
      <c r="AR1274" s="166"/>
      <c r="AS1274" s="267"/>
      <c r="AT1274" s="266"/>
      <c r="AU1274" s="266"/>
      <c r="AV1274" s="266"/>
    </row>
    <row r="1275" spans="1:48" x14ac:dyDescent="0.3">
      <c r="A1275" s="52"/>
      <c r="B1275" s="54"/>
      <c r="C1275" s="53"/>
      <c r="D1275" s="53"/>
      <c r="E1275" s="53"/>
      <c r="F1275" s="57"/>
      <c r="G1275" s="57"/>
      <c r="H1275" s="52"/>
      <c r="I1275" s="53"/>
      <c r="J1275" s="53"/>
      <c r="K1275" s="95"/>
      <c r="L1275" s="52"/>
      <c r="M1275" s="52"/>
      <c r="N1275" s="54"/>
      <c r="O1275" s="254" t="str" cm="1">
        <f t="array" ref="O1275">IF(A1275="","",INDEX(근로조건!$A$5:$Y$1048576,MATCH(A1275,근로조건!$A$5:$A$1048576,0)+0,15))</f>
        <v/>
      </c>
      <c r="P1275" s="255" t="str" cm="1">
        <f t="array" ref="P1275">IF(A1275="","",INDEX(근로조건!$A$5:$Y$1048576,MATCH(A1275,근로조건!$A$5:$A$1048576,0)+0,16))</f>
        <v/>
      </c>
      <c r="Q1275" s="256" t="str" cm="1">
        <f t="array" ref="Q1275">IF(A1275="","",INDEX(근로조건!$A$5:$ZZ$1048576,MATCH(A1275,근로조건!$A$5:$A$1048576,0)+0,21))</f>
        <v/>
      </c>
      <c r="R1275" s="61"/>
      <c r="S1275" s="61"/>
      <c r="T1275" s="61"/>
      <c r="U1275" s="61"/>
      <c r="V1275" s="61"/>
      <c r="W1275" s="61"/>
      <c r="X1275" s="61"/>
      <c r="Y1275" s="61"/>
      <c r="Z1275" s="260" t="str">
        <f t="shared" si="60"/>
        <v/>
      </c>
      <c r="AA1275" s="260" t="str">
        <f t="shared" si="61"/>
        <v/>
      </c>
      <c r="AB1275" s="260" t="str" cm="1">
        <f t="array" ref="AB1275">IFERROR(IF(A1275="","",INDEX(근로조건!$A$5:$Z$1048576,MATCH(A1275,근로조건!$A$5:$A$1048576,0)+0,17)-INDEX(근로조건!$A$5:$Z$1048576,MATCH(A1275,근로조건!$A$5:$A$1048576,0)+0,11))*B1275,"")</f>
        <v/>
      </c>
      <c r="AC1275" s="260" t="str">
        <f t="shared" si="62"/>
        <v/>
      </c>
      <c r="AD1275" s="260" t="str" cm="1">
        <f t="array" ref="AD1275">IFERROR(IF(A1275="","",INDEX(근로조건!$A$5:$L$1048576,MATCH(A1275,근로조건!$A$5:$A$1048576,0)+0,12))*B1275,"")</f>
        <v/>
      </c>
      <c r="AE1275" s="261" t="str" cm="1">
        <f t="array" ref="AE1275">IF(A1275="","",INDEX(근로조건!$A$5:$AF$1048576,MATCH(A1275,근로조건!$A$5:$A$1048576,0)+0,13))</f>
        <v/>
      </c>
      <c r="AF1275" s="262" t="str" cm="1">
        <f t="array" ref="AF1275">IF(A1275="","",INDEX(근로조건!$A$5:$AF$1048576,MATCH(A1275,근로조건!$A$5:$A$1048576,0)+0,14))</f>
        <v/>
      </c>
      <c r="AG1275" s="261" t="str" cm="1">
        <f t="array" ref="AG1275">IF(A1275="","",INDEX(근로조건!$A$5:$AF$1048576,MATCH(A1275,근로조건!$A$5:$A$1048576,0)+0,11))</f>
        <v/>
      </c>
      <c r="AH1275" s="261" t="str" cm="1">
        <f t="array" ref="AH1275">IF(A1275="","",INDEX(근로조건!$A$5:$AF$1048576,MATCH(A1275,근로조건!$A$5:$A$1048576,0)+0,19))</f>
        <v/>
      </c>
      <c r="AI1275" s="262" t="str" cm="1">
        <f t="array" ref="AI1275">IF(A1275="","",INDEX(근로조건!$A$5:$AF$1048576,MATCH(A1275,근로조건!$A$5:$A$1048576,0)+0,17))</f>
        <v/>
      </c>
      <c r="AJ1275" s="253"/>
      <c r="AK1275" s="253"/>
      <c r="AL1275" s="253" t="str" cm="1">
        <f t="array" ref="AL1275">IF(A1275="","",INDEX(근로조건!$A$5:$AF$1048576,MATCH(A1275,근로조건!$A$5:$A$1048576,0)+0,20))</f>
        <v/>
      </c>
      <c r="AM1275" s="253"/>
      <c r="AN1275" s="253"/>
      <c r="AO1275" s="253"/>
      <c r="AP1275" s="260"/>
      <c r="AQ1275" s="123"/>
      <c r="AR1275" s="166"/>
      <c r="AS1275" s="267"/>
      <c r="AT1275" s="266"/>
      <c r="AU1275" s="266"/>
      <c r="AV1275" s="266"/>
    </row>
    <row r="1276" spans="1:48" x14ac:dyDescent="0.3">
      <c r="A1276" s="52"/>
      <c r="B1276" s="54"/>
      <c r="C1276" s="53"/>
      <c r="D1276" s="53"/>
      <c r="E1276" s="53"/>
      <c r="F1276" s="57"/>
      <c r="G1276" s="57"/>
      <c r="H1276" s="52"/>
      <c r="I1276" s="53"/>
      <c r="J1276" s="53"/>
      <c r="K1276" s="95"/>
      <c r="L1276" s="52"/>
      <c r="M1276" s="52"/>
      <c r="N1276" s="54"/>
      <c r="O1276" s="254" t="str" cm="1">
        <f t="array" ref="O1276">IF(A1276="","",INDEX(근로조건!$A$5:$Y$1048576,MATCH(A1276,근로조건!$A$5:$A$1048576,0)+0,15))</f>
        <v/>
      </c>
      <c r="P1276" s="255" t="str" cm="1">
        <f t="array" ref="P1276">IF(A1276="","",INDEX(근로조건!$A$5:$Y$1048576,MATCH(A1276,근로조건!$A$5:$A$1048576,0)+0,16))</f>
        <v/>
      </c>
      <c r="Q1276" s="256" t="str" cm="1">
        <f t="array" ref="Q1276">IF(A1276="","",INDEX(근로조건!$A$5:$ZZ$1048576,MATCH(A1276,근로조건!$A$5:$A$1048576,0)+0,21))</f>
        <v/>
      </c>
      <c r="R1276" s="61"/>
      <c r="S1276" s="61"/>
      <c r="T1276" s="61"/>
      <c r="U1276" s="61"/>
      <c r="V1276" s="61"/>
      <c r="W1276" s="61"/>
      <c r="X1276" s="61"/>
      <c r="Y1276" s="61"/>
      <c r="Z1276" s="260" t="str">
        <f t="shared" si="60"/>
        <v/>
      </c>
      <c r="AA1276" s="260" t="str">
        <f t="shared" si="61"/>
        <v/>
      </c>
      <c r="AB1276" s="260" t="str" cm="1">
        <f t="array" ref="AB1276">IFERROR(IF(A1276="","",INDEX(근로조건!$A$5:$Z$1048576,MATCH(A1276,근로조건!$A$5:$A$1048576,0)+0,17)-INDEX(근로조건!$A$5:$Z$1048576,MATCH(A1276,근로조건!$A$5:$A$1048576,0)+0,11))*B1276,"")</f>
        <v/>
      </c>
      <c r="AC1276" s="260" t="str">
        <f t="shared" si="62"/>
        <v/>
      </c>
      <c r="AD1276" s="260" t="str" cm="1">
        <f t="array" ref="AD1276">IFERROR(IF(A1276="","",INDEX(근로조건!$A$5:$L$1048576,MATCH(A1276,근로조건!$A$5:$A$1048576,0)+0,12))*B1276,"")</f>
        <v/>
      </c>
      <c r="AE1276" s="261" t="str" cm="1">
        <f t="array" ref="AE1276">IF(A1276="","",INDEX(근로조건!$A$5:$AF$1048576,MATCH(A1276,근로조건!$A$5:$A$1048576,0)+0,13))</f>
        <v/>
      </c>
      <c r="AF1276" s="262" t="str" cm="1">
        <f t="array" ref="AF1276">IF(A1276="","",INDEX(근로조건!$A$5:$AF$1048576,MATCH(A1276,근로조건!$A$5:$A$1048576,0)+0,14))</f>
        <v/>
      </c>
      <c r="AG1276" s="261" t="str" cm="1">
        <f t="array" ref="AG1276">IF(A1276="","",INDEX(근로조건!$A$5:$AF$1048576,MATCH(A1276,근로조건!$A$5:$A$1048576,0)+0,11))</f>
        <v/>
      </c>
      <c r="AH1276" s="261" t="str" cm="1">
        <f t="array" ref="AH1276">IF(A1276="","",INDEX(근로조건!$A$5:$AF$1048576,MATCH(A1276,근로조건!$A$5:$A$1048576,0)+0,19))</f>
        <v/>
      </c>
      <c r="AI1276" s="262" t="str" cm="1">
        <f t="array" ref="AI1276">IF(A1276="","",INDEX(근로조건!$A$5:$AF$1048576,MATCH(A1276,근로조건!$A$5:$A$1048576,0)+0,17))</f>
        <v/>
      </c>
      <c r="AJ1276" s="253"/>
      <c r="AK1276" s="253"/>
      <c r="AL1276" s="253" t="str" cm="1">
        <f t="array" ref="AL1276">IF(A1276="","",INDEX(근로조건!$A$5:$AF$1048576,MATCH(A1276,근로조건!$A$5:$A$1048576,0)+0,20))</f>
        <v/>
      </c>
      <c r="AM1276" s="253"/>
      <c r="AN1276" s="253"/>
      <c r="AO1276" s="253"/>
      <c r="AP1276" s="260"/>
      <c r="AQ1276" s="123"/>
      <c r="AR1276" s="166"/>
      <c r="AS1276" s="267"/>
      <c r="AT1276" s="266"/>
      <c r="AU1276" s="266"/>
      <c r="AV1276" s="266"/>
    </row>
    <row r="1277" spans="1:48" x14ac:dyDescent="0.3">
      <c r="A1277" s="52"/>
      <c r="B1277" s="54"/>
      <c r="C1277" s="53"/>
      <c r="D1277" s="53"/>
      <c r="E1277" s="53"/>
      <c r="F1277" s="57"/>
      <c r="G1277" s="57"/>
      <c r="H1277" s="52"/>
      <c r="I1277" s="53"/>
      <c r="J1277" s="53"/>
      <c r="K1277" s="95"/>
      <c r="L1277" s="52"/>
      <c r="M1277" s="52"/>
      <c r="N1277" s="54"/>
      <c r="O1277" s="254" t="str" cm="1">
        <f t="array" ref="O1277">IF(A1277="","",INDEX(근로조건!$A$5:$Y$1048576,MATCH(A1277,근로조건!$A$5:$A$1048576,0)+0,15))</f>
        <v/>
      </c>
      <c r="P1277" s="255" t="str" cm="1">
        <f t="array" ref="P1277">IF(A1277="","",INDEX(근로조건!$A$5:$Y$1048576,MATCH(A1277,근로조건!$A$5:$A$1048576,0)+0,16))</f>
        <v/>
      </c>
      <c r="Q1277" s="256" t="str" cm="1">
        <f t="array" ref="Q1277">IF(A1277="","",INDEX(근로조건!$A$5:$ZZ$1048576,MATCH(A1277,근로조건!$A$5:$A$1048576,0)+0,21))</f>
        <v/>
      </c>
      <c r="R1277" s="61"/>
      <c r="S1277" s="61"/>
      <c r="T1277" s="61"/>
      <c r="U1277" s="61"/>
      <c r="V1277" s="61"/>
      <c r="W1277" s="61"/>
      <c r="X1277" s="61"/>
      <c r="Y1277" s="61"/>
      <c r="Z1277" s="260" t="str">
        <f t="shared" si="60"/>
        <v/>
      </c>
      <c r="AA1277" s="260" t="str">
        <f t="shared" si="61"/>
        <v/>
      </c>
      <c r="AB1277" s="260" t="str" cm="1">
        <f t="array" ref="AB1277">IFERROR(IF(A1277="","",INDEX(근로조건!$A$5:$Z$1048576,MATCH(A1277,근로조건!$A$5:$A$1048576,0)+0,17)-INDEX(근로조건!$A$5:$Z$1048576,MATCH(A1277,근로조건!$A$5:$A$1048576,0)+0,11))*B1277,"")</f>
        <v/>
      </c>
      <c r="AC1277" s="260" t="str">
        <f t="shared" si="62"/>
        <v/>
      </c>
      <c r="AD1277" s="260" t="str" cm="1">
        <f t="array" ref="AD1277">IFERROR(IF(A1277="","",INDEX(근로조건!$A$5:$L$1048576,MATCH(A1277,근로조건!$A$5:$A$1048576,0)+0,12))*B1277,"")</f>
        <v/>
      </c>
      <c r="AE1277" s="261" t="str" cm="1">
        <f t="array" ref="AE1277">IF(A1277="","",INDEX(근로조건!$A$5:$AF$1048576,MATCH(A1277,근로조건!$A$5:$A$1048576,0)+0,13))</f>
        <v/>
      </c>
      <c r="AF1277" s="262" t="str" cm="1">
        <f t="array" ref="AF1277">IF(A1277="","",INDEX(근로조건!$A$5:$AF$1048576,MATCH(A1277,근로조건!$A$5:$A$1048576,0)+0,14))</f>
        <v/>
      </c>
      <c r="AG1277" s="261" t="str" cm="1">
        <f t="array" ref="AG1277">IF(A1277="","",INDEX(근로조건!$A$5:$AF$1048576,MATCH(A1277,근로조건!$A$5:$A$1048576,0)+0,11))</f>
        <v/>
      </c>
      <c r="AH1277" s="261" t="str" cm="1">
        <f t="array" ref="AH1277">IF(A1277="","",INDEX(근로조건!$A$5:$AF$1048576,MATCH(A1277,근로조건!$A$5:$A$1048576,0)+0,19))</f>
        <v/>
      </c>
      <c r="AI1277" s="262" t="str" cm="1">
        <f t="array" ref="AI1277">IF(A1277="","",INDEX(근로조건!$A$5:$AF$1048576,MATCH(A1277,근로조건!$A$5:$A$1048576,0)+0,17))</f>
        <v/>
      </c>
      <c r="AJ1277" s="253"/>
      <c r="AK1277" s="253"/>
      <c r="AL1277" s="253" t="str" cm="1">
        <f t="array" ref="AL1277">IF(A1277="","",INDEX(근로조건!$A$5:$AF$1048576,MATCH(A1277,근로조건!$A$5:$A$1048576,0)+0,20))</f>
        <v/>
      </c>
      <c r="AM1277" s="253"/>
      <c r="AN1277" s="253"/>
      <c r="AO1277" s="253"/>
      <c r="AP1277" s="260"/>
      <c r="AQ1277" s="123"/>
      <c r="AR1277" s="166"/>
      <c r="AS1277" s="267"/>
      <c r="AT1277" s="266"/>
      <c r="AU1277" s="266"/>
      <c r="AV1277" s="266"/>
    </row>
    <row r="1278" spans="1:48" x14ac:dyDescent="0.3">
      <c r="A1278" s="52"/>
      <c r="B1278" s="54"/>
      <c r="C1278" s="53"/>
      <c r="D1278" s="53"/>
      <c r="E1278" s="53"/>
      <c r="F1278" s="57"/>
      <c r="G1278" s="57"/>
      <c r="H1278" s="52"/>
      <c r="I1278" s="53"/>
      <c r="J1278" s="53"/>
      <c r="K1278" s="95"/>
      <c r="L1278" s="52"/>
      <c r="M1278" s="52"/>
      <c r="N1278" s="54"/>
      <c r="O1278" s="254" t="str" cm="1">
        <f t="array" ref="O1278">IF(A1278="","",INDEX(근로조건!$A$5:$Y$1048576,MATCH(A1278,근로조건!$A$5:$A$1048576,0)+0,15))</f>
        <v/>
      </c>
      <c r="P1278" s="255" t="str" cm="1">
        <f t="array" ref="P1278">IF(A1278="","",INDEX(근로조건!$A$5:$Y$1048576,MATCH(A1278,근로조건!$A$5:$A$1048576,0)+0,16))</f>
        <v/>
      </c>
      <c r="Q1278" s="256" t="str" cm="1">
        <f t="array" ref="Q1278">IF(A1278="","",INDEX(근로조건!$A$5:$ZZ$1048576,MATCH(A1278,근로조건!$A$5:$A$1048576,0)+0,21))</f>
        <v/>
      </c>
      <c r="R1278" s="61"/>
      <c r="S1278" s="61"/>
      <c r="T1278" s="61"/>
      <c r="U1278" s="61"/>
      <c r="V1278" s="61"/>
      <c r="W1278" s="61"/>
      <c r="X1278" s="61"/>
      <c r="Y1278" s="61"/>
      <c r="Z1278" s="260" t="str">
        <f t="shared" si="60"/>
        <v/>
      </c>
      <c r="AA1278" s="260" t="str">
        <f t="shared" si="61"/>
        <v/>
      </c>
      <c r="AB1278" s="260" t="str" cm="1">
        <f t="array" ref="AB1278">IFERROR(IF(A1278="","",INDEX(근로조건!$A$5:$Z$1048576,MATCH(A1278,근로조건!$A$5:$A$1048576,0)+0,17)-INDEX(근로조건!$A$5:$Z$1048576,MATCH(A1278,근로조건!$A$5:$A$1048576,0)+0,11))*B1278,"")</f>
        <v/>
      </c>
      <c r="AC1278" s="260" t="str">
        <f t="shared" si="62"/>
        <v/>
      </c>
      <c r="AD1278" s="260" t="str" cm="1">
        <f t="array" ref="AD1278">IFERROR(IF(A1278="","",INDEX(근로조건!$A$5:$L$1048576,MATCH(A1278,근로조건!$A$5:$A$1048576,0)+0,12))*B1278,"")</f>
        <v/>
      </c>
      <c r="AE1278" s="261" t="str" cm="1">
        <f t="array" ref="AE1278">IF(A1278="","",INDEX(근로조건!$A$5:$AF$1048576,MATCH(A1278,근로조건!$A$5:$A$1048576,0)+0,13))</f>
        <v/>
      </c>
      <c r="AF1278" s="262" t="str" cm="1">
        <f t="array" ref="AF1278">IF(A1278="","",INDEX(근로조건!$A$5:$AF$1048576,MATCH(A1278,근로조건!$A$5:$A$1048576,0)+0,14))</f>
        <v/>
      </c>
      <c r="AG1278" s="261" t="str" cm="1">
        <f t="array" ref="AG1278">IF(A1278="","",INDEX(근로조건!$A$5:$AF$1048576,MATCH(A1278,근로조건!$A$5:$A$1048576,0)+0,11))</f>
        <v/>
      </c>
      <c r="AH1278" s="261" t="str" cm="1">
        <f t="array" ref="AH1278">IF(A1278="","",INDEX(근로조건!$A$5:$AF$1048576,MATCH(A1278,근로조건!$A$5:$A$1048576,0)+0,19))</f>
        <v/>
      </c>
      <c r="AI1278" s="262" t="str" cm="1">
        <f t="array" ref="AI1278">IF(A1278="","",INDEX(근로조건!$A$5:$AF$1048576,MATCH(A1278,근로조건!$A$5:$A$1048576,0)+0,17))</f>
        <v/>
      </c>
      <c r="AJ1278" s="253"/>
      <c r="AK1278" s="253"/>
      <c r="AL1278" s="253" t="str" cm="1">
        <f t="array" ref="AL1278">IF(A1278="","",INDEX(근로조건!$A$5:$AF$1048576,MATCH(A1278,근로조건!$A$5:$A$1048576,0)+0,20))</f>
        <v/>
      </c>
      <c r="AM1278" s="253"/>
      <c r="AN1278" s="253"/>
      <c r="AO1278" s="253"/>
      <c r="AP1278" s="260"/>
      <c r="AQ1278" s="123"/>
      <c r="AR1278" s="166"/>
      <c r="AS1278" s="267"/>
      <c r="AT1278" s="266"/>
      <c r="AU1278" s="266"/>
      <c r="AV1278" s="266"/>
    </row>
    <row r="1279" spans="1:48" x14ac:dyDescent="0.3">
      <c r="A1279" s="52"/>
      <c r="B1279" s="54"/>
      <c r="C1279" s="53"/>
      <c r="D1279" s="53"/>
      <c r="E1279" s="53"/>
      <c r="F1279" s="57"/>
      <c r="G1279" s="57"/>
      <c r="H1279" s="52"/>
      <c r="I1279" s="53"/>
      <c r="J1279" s="53"/>
      <c r="K1279" s="95"/>
      <c r="L1279" s="52"/>
      <c r="M1279" s="52"/>
      <c r="N1279" s="54"/>
      <c r="O1279" s="254" t="str" cm="1">
        <f t="array" ref="O1279">IF(A1279="","",INDEX(근로조건!$A$5:$Y$1048576,MATCH(A1279,근로조건!$A$5:$A$1048576,0)+0,15))</f>
        <v/>
      </c>
      <c r="P1279" s="255" t="str" cm="1">
        <f t="array" ref="P1279">IF(A1279="","",INDEX(근로조건!$A$5:$Y$1048576,MATCH(A1279,근로조건!$A$5:$A$1048576,0)+0,16))</f>
        <v/>
      </c>
      <c r="Q1279" s="256" t="str" cm="1">
        <f t="array" ref="Q1279">IF(A1279="","",INDEX(근로조건!$A$5:$ZZ$1048576,MATCH(A1279,근로조건!$A$5:$A$1048576,0)+0,21))</f>
        <v/>
      </c>
      <c r="R1279" s="61"/>
      <c r="S1279" s="61"/>
      <c r="T1279" s="61"/>
      <c r="U1279" s="61"/>
      <c r="V1279" s="61"/>
      <c r="W1279" s="61"/>
      <c r="X1279" s="61"/>
      <c r="Y1279" s="61"/>
      <c r="Z1279" s="260" t="str">
        <f t="shared" si="60"/>
        <v/>
      </c>
      <c r="AA1279" s="260" t="str">
        <f t="shared" si="61"/>
        <v/>
      </c>
      <c r="AB1279" s="260" t="str" cm="1">
        <f t="array" ref="AB1279">IFERROR(IF(A1279="","",INDEX(근로조건!$A$5:$Z$1048576,MATCH(A1279,근로조건!$A$5:$A$1048576,0)+0,17)-INDEX(근로조건!$A$5:$Z$1048576,MATCH(A1279,근로조건!$A$5:$A$1048576,0)+0,11))*B1279,"")</f>
        <v/>
      </c>
      <c r="AC1279" s="260" t="str">
        <f t="shared" si="62"/>
        <v/>
      </c>
      <c r="AD1279" s="260" t="str" cm="1">
        <f t="array" ref="AD1279">IFERROR(IF(A1279="","",INDEX(근로조건!$A$5:$L$1048576,MATCH(A1279,근로조건!$A$5:$A$1048576,0)+0,12))*B1279,"")</f>
        <v/>
      </c>
      <c r="AE1279" s="261" t="str" cm="1">
        <f t="array" ref="AE1279">IF(A1279="","",INDEX(근로조건!$A$5:$AF$1048576,MATCH(A1279,근로조건!$A$5:$A$1048576,0)+0,13))</f>
        <v/>
      </c>
      <c r="AF1279" s="262" t="str" cm="1">
        <f t="array" ref="AF1279">IF(A1279="","",INDEX(근로조건!$A$5:$AF$1048576,MATCH(A1279,근로조건!$A$5:$A$1048576,0)+0,14))</f>
        <v/>
      </c>
      <c r="AG1279" s="261" t="str" cm="1">
        <f t="array" ref="AG1279">IF(A1279="","",INDEX(근로조건!$A$5:$AF$1048576,MATCH(A1279,근로조건!$A$5:$A$1048576,0)+0,11))</f>
        <v/>
      </c>
      <c r="AH1279" s="261" t="str" cm="1">
        <f t="array" ref="AH1279">IF(A1279="","",INDEX(근로조건!$A$5:$AF$1048576,MATCH(A1279,근로조건!$A$5:$A$1048576,0)+0,19))</f>
        <v/>
      </c>
      <c r="AI1279" s="262" t="str" cm="1">
        <f t="array" ref="AI1279">IF(A1279="","",INDEX(근로조건!$A$5:$AF$1048576,MATCH(A1279,근로조건!$A$5:$A$1048576,0)+0,17))</f>
        <v/>
      </c>
      <c r="AJ1279" s="253"/>
      <c r="AK1279" s="253"/>
      <c r="AL1279" s="253" t="str" cm="1">
        <f t="array" ref="AL1279">IF(A1279="","",INDEX(근로조건!$A$5:$AF$1048576,MATCH(A1279,근로조건!$A$5:$A$1048576,0)+0,20))</f>
        <v/>
      </c>
      <c r="AM1279" s="253"/>
      <c r="AN1279" s="253"/>
      <c r="AO1279" s="253"/>
      <c r="AP1279" s="260"/>
      <c r="AQ1279" s="123"/>
      <c r="AR1279" s="166"/>
      <c r="AS1279" s="267"/>
      <c r="AT1279" s="266"/>
      <c r="AU1279" s="266"/>
      <c r="AV1279" s="266"/>
    </row>
    <row r="1280" spans="1:48" x14ac:dyDescent="0.3">
      <c r="A1280" s="52"/>
      <c r="B1280" s="54"/>
      <c r="C1280" s="53"/>
      <c r="D1280" s="53"/>
      <c r="E1280" s="53"/>
      <c r="F1280" s="57"/>
      <c r="G1280" s="57"/>
      <c r="H1280" s="52"/>
      <c r="I1280" s="53"/>
      <c r="J1280" s="53"/>
      <c r="K1280" s="95"/>
      <c r="L1280" s="52"/>
      <c r="M1280" s="52"/>
      <c r="N1280" s="54"/>
      <c r="O1280" s="254" t="str" cm="1">
        <f t="array" ref="O1280">IF(A1280="","",INDEX(근로조건!$A$5:$Y$1048576,MATCH(A1280,근로조건!$A$5:$A$1048576,0)+0,15))</f>
        <v/>
      </c>
      <c r="P1280" s="255" t="str" cm="1">
        <f t="array" ref="P1280">IF(A1280="","",INDEX(근로조건!$A$5:$Y$1048576,MATCH(A1280,근로조건!$A$5:$A$1048576,0)+0,16))</f>
        <v/>
      </c>
      <c r="Q1280" s="256" t="str" cm="1">
        <f t="array" ref="Q1280">IF(A1280="","",INDEX(근로조건!$A$5:$ZZ$1048576,MATCH(A1280,근로조건!$A$5:$A$1048576,0)+0,21))</f>
        <v/>
      </c>
      <c r="R1280" s="61"/>
      <c r="S1280" s="61"/>
      <c r="T1280" s="61"/>
      <c r="U1280" s="61"/>
      <c r="V1280" s="61"/>
      <c r="W1280" s="61"/>
      <c r="X1280" s="61"/>
      <c r="Y1280" s="61"/>
      <c r="Z1280" s="260" t="str">
        <f t="shared" si="60"/>
        <v/>
      </c>
      <c r="AA1280" s="260" t="str">
        <f t="shared" si="61"/>
        <v/>
      </c>
      <c r="AB1280" s="260" t="str" cm="1">
        <f t="array" ref="AB1280">IFERROR(IF(A1280="","",INDEX(근로조건!$A$5:$Z$1048576,MATCH(A1280,근로조건!$A$5:$A$1048576,0)+0,17)-INDEX(근로조건!$A$5:$Z$1048576,MATCH(A1280,근로조건!$A$5:$A$1048576,0)+0,11))*B1280,"")</f>
        <v/>
      </c>
      <c r="AC1280" s="260" t="str">
        <f t="shared" si="62"/>
        <v/>
      </c>
      <c r="AD1280" s="260" t="str" cm="1">
        <f t="array" ref="AD1280">IFERROR(IF(A1280="","",INDEX(근로조건!$A$5:$L$1048576,MATCH(A1280,근로조건!$A$5:$A$1048576,0)+0,12))*B1280,"")</f>
        <v/>
      </c>
      <c r="AE1280" s="261" t="str" cm="1">
        <f t="array" ref="AE1280">IF(A1280="","",INDEX(근로조건!$A$5:$AF$1048576,MATCH(A1280,근로조건!$A$5:$A$1048576,0)+0,13))</f>
        <v/>
      </c>
      <c r="AF1280" s="262" t="str" cm="1">
        <f t="array" ref="AF1280">IF(A1280="","",INDEX(근로조건!$A$5:$AF$1048576,MATCH(A1280,근로조건!$A$5:$A$1048576,0)+0,14))</f>
        <v/>
      </c>
      <c r="AG1280" s="261" t="str" cm="1">
        <f t="array" ref="AG1280">IF(A1280="","",INDEX(근로조건!$A$5:$AF$1048576,MATCH(A1280,근로조건!$A$5:$A$1048576,0)+0,11))</f>
        <v/>
      </c>
      <c r="AH1280" s="261" t="str" cm="1">
        <f t="array" ref="AH1280">IF(A1280="","",INDEX(근로조건!$A$5:$AF$1048576,MATCH(A1280,근로조건!$A$5:$A$1048576,0)+0,19))</f>
        <v/>
      </c>
      <c r="AI1280" s="262" t="str" cm="1">
        <f t="array" ref="AI1280">IF(A1280="","",INDEX(근로조건!$A$5:$AF$1048576,MATCH(A1280,근로조건!$A$5:$A$1048576,0)+0,17))</f>
        <v/>
      </c>
      <c r="AJ1280" s="253"/>
      <c r="AK1280" s="253"/>
      <c r="AL1280" s="253" t="str" cm="1">
        <f t="array" ref="AL1280">IF(A1280="","",INDEX(근로조건!$A$5:$AF$1048576,MATCH(A1280,근로조건!$A$5:$A$1048576,0)+0,20))</f>
        <v/>
      </c>
      <c r="AM1280" s="253"/>
      <c r="AN1280" s="253"/>
      <c r="AO1280" s="253"/>
      <c r="AP1280" s="260"/>
      <c r="AQ1280" s="123"/>
      <c r="AR1280" s="166"/>
      <c r="AS1280" s="267"/>
      <c r="AT1280" s="266"/>
      <c r="AU1280" s="266"/>
      <c r="AV1280" s="266"/>
    </row>
    <row r="1281" spans="1:48" x14ac:dyDescent="0.3">
      <c r="A1281" s="52"/>
      <c r="B1281" s="54"/>
      <c r="C1281" s="53"/>
      <c r="D1281" s="53"/>
      <c r="E1281" s="53"/>
      <c r="F1281" s="57"/>
      <c r="G1281" s="57"/>
      <c r="H1281" s="52"/>
      <c r="I1281" s="53"/>
      <c r="J1281" s="53"/>
      <c r="K1281" s="95"/>
      <c r="L1281" s="52"/>
      <c r="M1281" s="52"/>
      <c r="N1281" s="54"/>
      <c r="O1281" s="254" t="str" cm="1">
        <f t="array" ref="O1281">IF(A1281="","",INDEX(근로조건!$A$5:$Y$1048576,MATCH(A1281,근로조건!$A$5:$A$1048576,0)+0,15))</f>
        <v/>
      </c>
      <c r="P1281" s="255" t="str" cm="1">
        <f t="array" ref="P1281">IF(A1281="","",INDEX(근로조건!$A$5:$Y$1048576,MATCH(A1281,근로조건!$A$5:$A$1048576,0)+0,16))</f>
        <v/>
      </c>
      <c r="Q1281" s="256" t="str" cm="1">
        <f t="array" ref="Q1281">IF(A1281="","",INDEX(근로조건!$A$5:$ZZ$1048576,MATCH(A1281,근로조건!$A$5:$A$1048576,0)+0,21))</f>
        <v/>
      </c>
      <c r="R1281" s="61"/>
      <c r="S1281" s="61"/>
      <c r="T1281" s="61"/>
      <c r="U1281" s="61"/>
      <c r="V1281" s="61"/>
      <c r="W1281" s="61"/>
      <c r="X1281" s="61"/>
      <c r="Y1281" s="61"/>
      <c r="Z1281" s="260" t="str">
        <f t="shared" si="60"/>
        <v/>
      </c>
      <c r="AA1281" s="260" t="str">
        <f t="shared" si="61"/>
        <v/>
      </c>
      <c r="AB1281" s="260" t="str" cm="1">
        <f t="array" ref="AB1281">IFERROR(IF(A1281="","",INDEX(근로조건!$A$5:$Z$1048576,MATCH(A1281,근로조건!$A$5:$A$1048576,0)+0,17)-INDEX(근로조건!$A$5:$Z$1048576,MATCH(A1281,근로조건!$A$5:$A$1048576,0)+0,11))*B1281,"")</f>
        <v/>
      </c>
      <c r="AC1281" s="260" t="str">
        <f t="shared" si="62"/>
        <v/>
      </c>
      <c r="AD1281" s="260" t="str" cm="1">
        <f t="array" ref="AD1281">IFERROR(IF(A1281="","",INDEX(근로조건!$A$5:$L$1048576,MATCH(A1281,근로조건!$A$5:$A$1048576,0)+0,12))*B1281,"")</f>
        <v/>
      </c>
      <c r="AE1281" s="261" t="str" cm="1">
        <f t="array" ref="AE1281">IF(A1281="","",INDEX(근로조건!$A$5:$AF$1048576,MATCH(A1281,근로조건!$A$5:$A$1048576,0)+0,13))</f>
        <v/>
      </c>
      <c r="AF1281" s="262" t="str" cm="1">
        <f t="array" ref="AF1281">IF(A1281="","",INDEX(근로조건!$A$5:$AF$1048576,MATCH(A1281,근로조건!$A$5:$A$1048576,0)+0,14))</f>
        <v/>
      </c>
      <c r="AG1281" s="261" t="str" cm="1">
        <f t="array" ref="AG1281">IF(A1281="","",INDEX(근로조건!$A$5:$AF$1048576,MATCH(A1281,근로조건!$A$5:$A$1048576,0)+0,11))</f>
        <v/>
      </c>
      <c r="AH1281" s="261" t="str" cm="1">
        <f t="array" ref="AH1281">IF(A1281="","",INDEX(근로조건!$A$5:$AF$1048576,MATCH(A1281,근로조건!$A$5:$A$1048576,0)+0,19))</f>
        <v/>
      </c>
      <c r="AI1281" s="262" t="str" cm="1">
        <f t="array" ref="AI1281">IF(A1281="","",INDEX(근로조건!$A$5:$AF$1048576,MATCH(A1281,근로조건!$A$5:$A$1048576,0)+0,17))</f>
        <v/>
      </c>
      <c r="AJ1281" s="253"/>
      <c r="AK1281" s="253"/>
      <c r="AL1281" s="253" t="str" cm="1">
        <f t="array" ref="AL1281">IF(A1281="","",INDEX(근로조건!$A$5:$AF$1048576,MATCH(A1281,근로조건!$A$5:$A$1048576,0)+0,20))</f>
        <v/>
      </c>
      <c r="AM1281" s="253"/>
      <c r="AN1281" s="253"/>
      <c r="AO1281" s="253"/>
      <c r="AP1281" s="260"/>
      <c r="AQ1281" s="123"/>
      <c r="AR1281" s="166"/>
      <c r="AS1281" s="267"/>
      <c r="AT1281" s="266"/>
      <c r="AU1281" s="266"/>
      <c r="AV1281" s="266"/>
    </row>
    <row r="1282" spans="1:48" x14ac:dyDescent="0.3">
      <c r="A1282" s="52"/>
      <c r="B1282" s="54"/>
      <c r="C1282" s="53"/>
      <c r="D1282" s="53"/>
      <c r="E1282" s="53"/>
      <c r="F1282" s="57"/>
      <c r="G1282" s="57"/>
      <c r="H1282" s="52"/>
      <c r="I1282" s="53"/>
      <c r="J1282" s="53"/>
      <c r="K1282" s="95"/>
      <c r="L1282" s="52"/>
      <c r="M1282" s="52"/>
      <c r="N1282" s="54"/>
      <c r="O1282" s="254" t="str" cm="1">
        <f t="array" ref="O1282">IF(A1282="","",INDEX(근로조건!$A$5:$Y$1048576,MATCH(A1282,근로조건!$A$5:$A$1048576,0)+0,15))</f>
        <v/>
      </c>
      <c r="P1282" s="255" t="str" cm="1">
        <f t="array" ref="P1282">IF(A1282="","",INDEX(근로조건!$A$5:$Y$1048576,MATCH(A1282,근로조건!$A$5:$A$1048576,0)+0,16))</f>
        <v/>
      </c>
      <c r="Q1282" s="256" t="str" cm="1">
        <f t="array" ref="Q1282">IF(A1282="","",INDEX(근로조건!$A$5:$ZZ$1048576,MATCH(A1282,근로조건!$A$5:$A$1048576,0)+0,21))</f>
        <v/>
      </c>
      <c r="R1282" s="61"/>
      <c r="S1282" s="61"/>
      <c r="T1282" s="61"/>
      <c r="U1282" s="61"/>
      <c r="V1282" s="61"/>
      <c r="W1282" s="61"/>
      <c r="X1282" s="61"/>
      <c r="Y1282" s="61"/>
      <c r="Z1282" s="260" t="str">
        <f t="shared" si="60"/>
        <v/>
      </c>
      <c r="AA1282" s="260" t="str">
        <f t="shared" si="61"/>
        <v/>
      </c>
      <c r="AB1282" s="260" t="str" cm="1">
        <f t="array" ref="AB1282">IFERROR(IF(A1282="","",INDEX(근로조건!$A$5:$Z$1048576,MATCH(A1282,근로조건!$A$5:$A$1048576,0)+0,17)-INDEX(근로조건!$A$5:$Z$1048576,MATCH(A1282,근로조건!$A$5:$A$1048576,0)+0,11))*B1282,"")</f>
        <v/>
      </c>
      <c r="AC1282" s="260" t="str">
        <f t="shared" si="62"/>
        <v/>
      </c>
      <c r="AD1282" s="260" t="str" cm="1">
        <f t="array" ref="AD1282">IFERROR(IF(A1282="","",INDEX(근로조건!$A$5:$L$1048576,MATCH(A1282,근로조건!$A$5:$A$1048576,0)+0,12))*B1282,"")</f>
        <v/>
      </c>
      <c r="AE1282" s="261" t="str" cm="1">
        <f t="array" ref="AE1282">IF(A1282="","",INDEX(근로조건!$A$5:$AF$1048576,MATCH(A1282,근로조건!$A$5:$A$1048576,0)+0,13))</f>
        <v/>
      </c>
      <c r="AF1282" s="262" t="str" cm="1">
        <f t="array" ref="AF1282">IF(A1282="","",INDEX(근로조건!$A$5:$AF$1048576,MATCH(A1282,근로조건!$A$5:$A$1048576,0)+0,14))</f>
        <v/>
      </c>
      <c r="AG1282" s="261" t="str" cm="1">
        <f t="array" ref="AG1282">IF(A1282="","",INDEX(근로조건!$A$5:$AF$1048576,MATCH(A1282,근로조건!$A$5:$A$1048576,0)+0,11))</f>
        <v/>
      </c>
      <c r="AH1282" s="261" t="str" cm="1">
        <f t="array" ref="AH1282">IF(A1282="","",INDEX(근로조건!$A$5:$AF$1048576,MATCH(A1282,근로조건!$A$5:$A$1048576,0)+0,19))</f>
        <v/>
      </c>
      <c r="AI1282" s="262" t="str" cm="1">
        <f t="array" ref="AI1282">IF(A1282="","",INDEX(근로조건!$A$5:$AF$1048576,MATCH(A1282,근로조건!$A$5:$A$1048576,0)+0,17))</f>
        <v/>
      </c>
      <c r="AJ1282" s="253"/>
      <c r="AK1282" s="253"/>
      <c r="AL1282" s="253" t="str" cm="1">
        <f t="array" ref="AL1282">IF(A1282="","",INDEX(근로조건!$A$5:$AF$1048576,MATCH(A1282,근로조건!$A$5:$A$1048576,0)+0,20))</f>
        <v/>
      </c>
      <c r="AM1282" s="253"/>
      <c r="AN1282" s="253"/>
      <c r="AO1282" s="253"/>
      <c r="AP1282" s="260"/>
      <c r="AQ1282" s="123"/>
      <c r="AR1282" s="166"/>
      <c r="AS1282" s="267"/>
      <c r="AT1282" s="266"/>
      <c r="AU1282" s="266"/>
      <c r="AV1282" s="266"/>
    </row>
    <row r="1283" spans="1:48" x14ac:dyDescent="0.3">
      <c r="A1283" s="52"/>
      <c r="B1283" s="54"/>
      <c r="C1283" s="53"/>
      <c r="D1283" s="53"/>
      <c r="E1283" s="53"/>
      <c r="F1283" s="57"/>
      <c r="G1283" s="57"/>
      <c r="H1283" s="52"/>
      <c r="I1283" s="53"/>
      <c r="J1283" s="53"/>
      <c r="K1283" s="95"/>
      <c r="L1283" s="52"/>
      <c r="M1283" s="52"/>
      <c r="N1283" s="54"/>
      <c r="O1283" s="254" t="str" cm="1">
        <f t="array" ref="O1283">IF(A1283="","",INDEX(근로조건!$A$5:$Y$1048576,MATCH(A1283,근로조건!$A$5:$A$1048576,0)+0,15))</f>
        <v/>
      </c>
      <c r="P1283" s="255" t="str" cm="1">
        <f t="array" ref="P1283">IF(A1283="","",INDEX(근로조건!$A$5:$Y$1048576,MATCH(A1283,근로조건!$A$5:$A$1048576,0)+0,16))</f>
        <v/>
      </c>
      <c r="Q1283" s="256" t="str" cm="1">
        <f t="array" ref="Q1283">IF(A1283="","",INDEX(근로조건!$A$5:$ZZ$1048576,MATCH(A1283,근로조건!$A$5:$A$1048576,0)+0,21))</f>
        <v/>
      </c>
      <c r="R1283" s="61"/>
      <c r="S1283" s="61"/>
      <c r="T1283" s="61"/>
      <c r="U1283" s="61"/>
      <c r="V1283" s="61"/>
      <c r="W1283" s="61"/>
      <c r="X1283" s="61"/>
      <c r="Y1283" s="61"/>
      <c r="Z1283" s="260" t="str">
        <f t="shared" si="60"/>
        <v/>
      </c>
      <c r="AA1283" s="260" t="str">
        <f t="shared" si="61"/>
        <v/>
      </c>
      <c r="AB1283" s="260" t="str" cm="1">
        <f t="array" ref="AB1283">IFERROR(IF(A1283="","",INDEX(근로조건!$A$5:$Z$1048576,MATCH(A1283,근로조건!$A$5:$A$1048576,0)+0,17)-INDEX(근로조건!$A$5:$Z$1048576,MATCH(A1283,근로조건!$A$5:$A$1048576,0)+0,11))*B1283,"")</f>
        <v/>
      </c>
      <c r="AC1283" s="260" t="str">
        <f t="shared" si="62"/>
        <v/>
      </c>
      <c r="AD1283" s="260" t="str" cm="1">
        <f t="array" ref="AD1283">IFERROR(IF(A1283="","",INDEX(근로조건!$A$5:$L$1048576,MATCH(A1283,근로조건!$A$5:$A$1048576,0)+0,12))*B1283,"")</f>
        <v/>
      </c>
      <c r="AE1283" s="261" t="str" cm="1">
        <f t="array" ref="AE1283">IF(A1283="","",INDEX(근로조건!$A$5:$AF$1048576,MATCH(A1283,근로조건!$A$5:$A$1048576,0)+0,13))</f>
        <v/>
      </c>
      <c r="AF1283" s="262" t="str" cm="1">
        <f t="array" ref="AF1283">IF(A1283="","",INDEX(근로조건!$A$5:$AF$1048576,MATCH(A1283,근로조건!$A$5:$A$1048576,0)+0,14))</f>
        <v/>
      </c>
      <c r="AG1283" s="261" t="str" cm="1">
        <f t="array" ref="AG1283">IF(A1283="","",INDEX(근로조건!$A$5:$AF$1048576,MATCH(A1283,근로조건!$A$5:$A$1048576,0)+0,11))</f>
        <v/>
      </c>
      <c r="AH1283" s="261" t="str" cm="1">
        <f t="array" ref="AH1283">IF(A1283="","",INDEX(근로조건!$A$5:$AF$1048576,MATCH(A1283,근로조건!$A$5:$A$1048576,0)+0,19))</f>
        <v/>
      </c>
      <c r="AI1283" s="262" t="str" cm="1">
        <f t="array" ref="AI1283">IF(A1283="","",INDEX(근로조건!$A$5:$AF$1048576,MATCH(A1283,근로조건!$A$5:$A$1048576,0)+0,17))</f>
        <v/>
      </c>
      <c r="AJ1283" s="253"/>
      <c r="AK1283" s="253"/>
      <c r="AL1283" s="253" t="str" cm="1">
        <f t="array" ref="AL1283">IF(A1283="","",INDEX(근로조건!$A$5:$AF$1048576,MATCH(A1283,근로조건!$A$5:$A$1048576,0)+0,20))</f>
        <v/>
      </c>
      <c r="AM1283" s="253"/>
      <c r="AN1283" s="253"/>
      <c r="AO1283" s="253"/>
      <c r="AP1283" s="260"/>
      <c r="AQ1283" s="123"/>
      <c r="AR1283" s="166"/>
      <c r="AS1283" s="267"/>
      <c r="AT1283" s="266"/>
      <c r="AU1283" s="266"/>
      <c r="AV1283" s="266"/>
    </row>
    <row r="1284" spans="1:48" x14ac:dyDescent="0.3">
      <c r="A1284" s="52"/>
      <c r="B1284" s="54"/>
      <c r="C1284" s="53"/>
      <c r="D1284" s="53"/>
      <c r="E1284" s="53"/>
      <c r="F1284" s="57"/>
      <c r="G1284" s="57"/>
      <c r="H1284" s="52"/>
      <c r="I1284" s="53"/>
      <c r="J1284" s="53"/>
      <c r="K1284" s="95"/>
      <c r="L1284" s="52"/>
      <c r="M1284" s="52"/>
      <c r="N1284" s="54"/>
      <c r="O1284" s="254" t="str" cm="1">
        <f t="array" ref="O1284">IF(A1284="","",INDEX(근로조건!$A$5:$Y$1048576,MATCH(A1284,근로조건!$A$5:$A$1048576,0)+0,15))</f>
        <v/>
      </c>
      <c r="P1284" s="255" t="str" cm="1">
        <f t="array" ref="P1284">IF(A1284="","",INDEX(근로조건!$A$5:$Y$1048576,MATCH(A1284,근로조건!$A$5:$A$1048576,0)+0,16))</f>
        <v/>
      </c>
      <c r="Q1284" s="256" t="str" cm="1">
        <f t="array" ref="Q1284">IF(A1284="","",INDEX(근로조건!$A$5:$ZZ$1048576,MATCH(A1284,근로조건!$A$5:$A$1048576,0)+0,21))</f>
        <v/>
      </c>
      <c r="R1284" s="61"/>
      <c r="S1284" s="61"/>
      <c r="T1284" s="61"/>
      <c r="U1284" s="61"/>
      <c r="V1284" s="61"/>
      <c r="W1284" s="61"/>
      <c r="X1284" s="61"/>
      <c r="Y1284" s="61"/>
      <c r="Z1284" s="260" t="str">
        <f t="shared" si="60"/>
        <v/>
      </c>
      <c r="AA1284" s="260" t="str">
        <f t="shared" si="61"/>
        <v/>
      </c>
      <c r="AB1284" s="260" t="str" cm="1">
        <f t="array" ref="AB1284">IFERROR(IF(A1284="","",INDEX(근로조건!$A$5:$Z$1048576,MATCH(A1284,근로조건!$A$5:$A$1048576,0)+0,17)-INDEX(근로조건!$A$5:$Z$1048576,MATCH(A1284,근로조건!$A$5:$A$1048576,0)+0,11))*B1284,"")</f>
        <v/>
      </c>
      <c r="AC1284" s="260" t="str">
        <f t="shared" si="62"/>
        <v/>
      </c>
      <c r="AD1284" s="260" t="str" cm="1">
        <f t="array" ref="AD1284">IFERROR(IF(A1284="","",INDEX(근로조건!$A$5:$L$1048576,MATCH(A1284,근로조건!$A$5:$A$1048576,0)+0,12))*B1284,"")</f>
        <v/>
      </c>
      <c r="AE1284" s="261" t="str" cm="1">
        <f t="array" ref="AE1284">IF(A1284="","",INDEX(근로조건!$A$5:$AF$1048576,MATCH(A1284,근로조건!$A$5:$A$1048576,0)+0,13))</f>
        <v/>
      </c>
      <c r="AF1284" s="262" t="str" cm="1">
        <f t="array" ref="AF1284">IF(A1284="","",INDEX(근로조건!$A$5:$AF$1048576,MATCH(A1284,근로조건!$A$5:$A$1048576,0)+0,14))</f>
        <v/>
      </c>
      <c r="AG1284" s="261" t="str" cm="1">
        <f t="array" ref="AG1284">IF(A1284="","",INDEX(근로조건!$A$5:$AF$1048576,MATCH(A1284,근로조건!$A$5:$A$1048576,0)+0,11))</f>
        <v/>
      </c>
      <c r="AH1284" s="261" t="str" cm="1">
        <f t="array" ref="AH1284">IF(A1284="","",INDEX(근로조건!$A$5:$AF$1048576,MATCH(A1284,근로조건!$A$5:$A$1048576,0)+0,19))</f>
        <v/>
      </c>
      <c r="AI1284" s="262" t="str" cm="1">
        <f t="array" ref="AI1284">IF(A1284="","",INDEX(근로조건!$A$5:$AF$1048576,MATCH(A1284,근로조건!$A$5:$A$1048576,0)+0,17))</f>
        <v/>
      </c>
      <c r="AJ1284" s="253"/>
      <c r="AK1284" s="253"/>
      <c r="AL1284" s="253" t="str" cm="1">
        <f t="array" ref="AL1284">IF(A1284="","",INDEX(근로조건!$A$5:$AF$1048576,MATCH(A1284,근로조건!$A$5:$A$1048576,0)+0,20))</f>
        <v/>
      </c>
      <c r="AM1284" s="253"/>
      <c r="AN1284" s="253"/>
      <c r="AO1284" s="253"/>
      <c r="AP1284" s="260"/>
      <c r="AQ1284" s="123"/>
      <c r="AR1284" s="166"/>
      <c r="AS1284" s="267"/>
      <c r="AT1284" s="266"/>
      <c r="AU1284" s="266"/>
      <c r="AV1284" s="266"/>
    </row>
    <row r="1285" spans="1:48" x14ac:dyDescent="0.3">
      <c r="A1285" s="52"/>
      <c r="B1285" s="54"/>
      <c r="C1285" s="53"/>
      <c r="D1285" s="53"/>
      <c r="E1285" s="53"/>
      <c r="F1285" s="57"/>
      <c r="G1285" s="57"/>
      <c r="H1285" s="52"/>
      <c r="I1285" s="53"/>
      <c r="J1285" s="53"/>
      <c r="K1285" s="95"/>
      <c r="L1285" s="52"/>
      <c r="M1285" s="52"/>
      <c r="N1285" s="54"/>
      <c r="O1285" s="254" t="str" cm="1">
        <f t="array" ref="O1285">IF(A1285="","",INDEX(근로조건!$A$5:$Y$1048576,MATCH(A1285,근로조건!$A$5:$A$1048576,0)+0,15))</f>
        <v/>
      </c>
      <c r="P1285" s="255" t="str" cm="1">
        <f t="array" ref="P1285">IF(A1285="","",INDEX(근로조건!$A$5:$Y$1048576,MATCH(A1285,근로조건!$A$5:$A$1048576,0)+0,16))</f>
        <v/>
      </c>
      <c r="Q1285" s="256" t="str" cm="1">
        <f t="array" ref="Q1285">IF(A1285="","",INDEX(근로조건!$A$5:$ZZ$1048576,MATCH(A1285,근로조건!$A$5:$A$1048576,0)+0,21))</f>
        <v/>
      </c>
      <c r="R1285" s="61"/>
      <c r="S1285" s="61"/>
      <c r="T1285" s="61"/>
      <c r="U1285" s="61"/>
      <c r="V1285" s="61"/>
      <c r="W1285" s="61"/>
      <c r="X1285" s="61"/>
      <c r="Y1285" s="61"/>
      <c r="Z1285" s="260" t="str">
        <f t="shared" si="60"/>
        <v/>
      </c>
      <c r="AA1285" s="260" t="str">
        <f t="shared" si="61"/>
        <v/>
      </c>
      <c r="AB1285" s="260" t="str" cm="1">
        <f t="array" ref="AB1285">IFERROR(IF(A1285="","",INDEX(근로조건!$A$5:$Z$1048576,MATCH(A1285,근로조건!$A$5:$A$1048576,0)+0,17)-INDEX(근로조건!$A$5:$Z$1048576,MATCH(A1285,근로조건!$A$5:$A$1048576,0)+0,11))*B1285,"")</f>
        <v/>
      </c>
      <c r="AC1285" s="260" t="str">
        <f t="shared" si="62"/>
        <v/>
      </c>
      <c r="AD1285" s="260" t="str" cm="1">
        <f t="array" ref="AD1285">IFERROR(IF(A1285="","",INDEX(근로조건!$A$5:$L$1048576,MATCH(A1285,근로조건!$A$5:$A$1048576,0)+0,12))*B1285,"")</f>
        <v/>
      </c>
      <c r="AE1285" s="261" t="str" cm="1">
        <f t="array" ref="AE1285">IF(A1285="","",INDEX(근로조건!$A$5:$AF$1048576,MATCH(A1285,근로조건!$A$5:$A$1048576,0)+0,13))</f>
        <v/>
      </c>
      <c r="AF1285" s="262" t="str" cm="1">
        <f t="array" ref="AF1285">IF(A1285="","",INDEX(근로조건!$A$5:$AF$1048576,MATCH(A1285,근로조건!$A$5:$A$1048576,0)+0,14))</f>
        <v/>
      </c>
      <c r="AG1285" s="261" t="str" cm="1">
        <f t="array" ref="AG1285">IF(A1285="","",INDEX(근로조건!$A$5:$AF$1048576,MATCH(A1285,근로조건!$A$5:$A$1048576,0)+0,11))</f>
        <v/>
      </c>
      <c r="AH1285" s="261" t="str" cm="1">
        <f t="array" ref="AH1285">IF(A1285="","",INDEX(근로조건!$A$5:$AF$1048576,MATCH(A1285,근로조건!$A$5:$A$1048576,0)+0,19))</f>
        <v/>
      </c>
      <c r="AI1285" s="262" t="str" cm="1">
        <f t="array" ref="AI1285">IF(A1285="","",INDEX(근로조건!$A$5:$AF$1048576,MATCH(A1285,근로조건!$A$5:$A$1048576,0)+0,17))</f>
        <v/>
      </c>
      <c r="AJ1285" s="253"/>
      <c r="AK1285" s="253"/>
      <c r="AL1285" s="253" t="str" cm="1">
        <f t="array" ref="AL1285">IF(A1285="","",INDEX(근로조건!$A$5:$AF$1048576,MATCH(A1285,근로조건!$A$5:$A$1048576,0)+0,20))</f>
        <v/>
      </c>
      <c r="AM1285" s="253"/>
      <c r="AN1285" s="253"/>
      <c r="AO1285" s="253"/>
      <c r="AP1285" s="260"/>
      <c r="AQ1285" s="123"/>
      <c r="AR1285" s="166"/>
      <c r="AS1285" s="267"/>
      <c r="AT1285" s="266"/>
      <c r="AU1285" s="266"/>
      <c r="AV1285" s="266"/>
    </row>
    <row r="1286" spans="1:48" x14ac:dyDescent="0.3">
      <c r="A1286" s="52"/>
      <c r="B1286" s="54"/>
      <c r="C1286" s="53"/>
      <c r="D1286" s="53"/>
      <c r="E1286" s="53"/>
      <c r="F1286" s="57"/>
      <c r="G1286" s="57"/>
      <c r="H1286" s="52"/>
      <c r="I1286" s="53"/>
      <c r="J1286" s="53"/>
      <c r="K1286" s="95"/>
      <c r="L1286" s="52"/>
      <c r="M1286" s="52"/>
      <c r="N1286" s="54"/>
      <c r="O1286" s="254" t="str" cm="1">
        <f t="array" ref="O1286">IF(A1286="","",INDEX(근로조건!$A$5:$Y$1048576,MATCH(A1286,근로조건!$A$5:$A$1048576,0)+0,15))</f>
        <v/>
      </c>
      <c r="P1286" s="255" t="str" cm="1">
        <f t="array" ref="P1286">IF(A1286="","",INDEX(근로조건!$A$5:$Y$1048576,MATCH(A1286,근로조건!$A$5:$A$1048576,0)+0,16))</f>
        <v/>
      </c>
      <c r="Q1286" s="256" t="str" cm="1">
        <f t="array" ref="Q1286">IF(A1286="","",INDEX(근로조건!$A$5:$ZZ$1048576,MATCH(A1286,근로조건!$A$5:$A$1048576,0)+0,21))</f>
        <v/>
      </c>
      <c r="R1286" s="61"/>
      <c r="S1286" s="61"/>
      <c r="T1286" s="61"/>
      <c r="U1286" s="61"/>
      <c r="V1286" s="61"/>
      <c r="W1286" s="61"/>
      <c r="X1286" s="61"/>
      <c r="Y1286" s="61"/>
      <c r="Z1286" s="260" t="str">
        <f t="shared" ref="Z1286:Z1349" si="63">IF(AE1286="","",SUM(AB1286,AD1286))</f>
        <v/>
      </c>
      <c r="AA1286" s="260" t="str">
        <f t="shared" ref="AA1286:AA1349" si="64">IF(AE1286="","",IF(AE1286&gt;=8,8*B1286,AE1286*B1286))</f>
        <v/>
      </c>
      <c r="AB1286" s="260" t="str" cm="1">
        <f t="array" ref="AB1286">IFERROR(IF(A1286="","",INDEX(근로조건!$A$5:$Z$1048576,MATCH(A1286,근로조건!$A$5:$A$1048576,0)+0,17)-INDEX(근로조건!$A$5:$Z$1048576,MATCH(A1286,근로조건!$A$5:$A$1048576,0)+0,11))*B1286,"")</f>
        <v/>
      </c>
      <c r="AC1286" s="260" t="str">
        <f t="shared" ref="AC1286:AC1349" si="65">IFERROR(AD1286/(365/7/12),"")</f>
        <v/>
      </c>
      <c r="AD1286" s="260" t="str" cm="1">
        <f t="array" ref="AD1286">IFERROR(IF(A1286="","",INDEX(근로조건!$A$5:$L$1048576,MATCH(A1286,근로조건!$A$5:$A$1048576,0)+0,12))*B1286,"")</f>
        <v/>
      </c>
      <c r="AE1286" s="261" t="str" cm="1">
        <f t="array" ref="AE1286">IF(A1286="","",INDEX(근로조건!$A$5:$AF$1048576,MATCH(A1286,근로조건!$A$5:$A$1048576,0)+0,13))</f>
        <v/>
      </c>
      <c r="AF1286" s="262" t="str" cm="1">
        <f t="array" ref="AF1286">IF(A1286="","",INDEX(근로조건!$A$5:$AF$1048576,MATCH(A1286,근로조건!$A$5:$A$1048576,0)+0,14))</f>
        <v/>
      </c>
      <c r="AG1286" s="261" t="str" cm="1">
        <f t="array" ref="AG1286">IF(A1286="","",INDEX(근로조건!$A$5:$AF$1048576,MATCH(A1286,근로조건!$A$5:$A$1048576,0)+0,11))</f>
        <v/>
      </c>
      <c r="AH1286" s="261" t="str" cm="1">
        <f t="array" ref="AH1286">IF(A1286="","",INDEX(근로조건!$A$5:$AF$1048576,MATCH(A1286,근로조건!$A$5:$A$1048576,0)+0,19))</f>
        <v/>
      </c>
      <c r="AI1286" s="262" t="str" cm="1">
        <f t="array" ref="AI1286">IF(A1286="","",INDEX(근로조건!$A$5:$AF$1048576,MATCH(A1286,근로조건!$A$5:$A$1048576,0)+0,17))</f>
        <v/>
      </c>
      <c r="AJ1286" s="253"/>
      <c r="AK1286" s="253"/>
      <c r="AL1286" s="253" t="str" cm="1">
        <f t="array" ref="AL1286">IF(A1286="","",INDEX(근로조건!$A$5:$AF$1048576,MATCH(A1286,근로조건!$A$5:$A$1048576,0)+0,20))</f>
        <v/>
      </c>
      <c r="AM1286" s="253"/>
      <c r="AN1286" s="253"/>
      <c r="AO1286" s="253"/>
      <c r="AP1286" s="260"/>
      <c r="AQ1286" s="123"/>
      <c r="AR1286" s="166"/>
      <c r="AS1286" s="267"/>
      <c r="AT1286" s="266"/>
      <c r="AU1286" s="266"/>
      <c r="AV1286" s="266"/>
    </row>
    <row r="1287" spans="1:48" x14ac:dyDescent="0.3">
      <c r="A1287" s="52"/>
      <c r="B1287" s="54"/>
      <c r="C1287" s="53"/>
      <c r="D1287" s="53"/>
      <c r="E1287" s="53"/>
      <c r="F1287" s="57"/>
      <c r="G1287" s="57"/>
      <c r="H1287" s="52"/>
      <c r="I1287" s="53"/>
      <c r="J1287" s="53"/>
      <c r="K1287" s="95"/>
      <c r="L1287" s="52"/>
      <c r="M1287" s="52"/>
      <c r="N1287" s="54"/>
      <c r="O1287" s="254" t="str" cm="1">
        <f t="array" ref="O1287">IF(A1287="","",INDEX(근로조건!$A$5:$Y$1048576,MATCH(A1287,근로조건!$A$5:$A$1048576,0)+0,15))</f>
        <v/>
      </c>
      <c r="P1287" s="255" t="str" cm="1">
        <f t="array" ref="P1287">IF(A1287="","",INDEX(근로조건!$A$5:$Y$1048576,MATCH(A1287,근로조건!$A$5:$A$1048576,0)+0,16))</f>
        <v/>
      </c>
      <c r="Q1287" s="256" t="str" cm="1">
        <f t="array" ref="Q1287">IF(A1287="","",INDEX(근로조건!$A$5:$ZZ$1048576,MATCH(A1287,근로조건!$A$5:$A$1048576,0)+0,21))</f>
        <v/>
      </c>
      <c r="R1287" s="61"/>
      <c r="S1287" s="61"/>
      <c r="T1287" s="61"/>
      <c r="U1287" s="61"/>
      <c r="V1287" s="61"/>
      <c r="W1287" s="61"/>
      <c r="X1287" s="61"/>
      <c r="Y1287" s="61"/>
      <c r="Z1287" s="260" t="str">
        <f t="shared" si="63"/>
        <v/>
      </c>
      <c r="AA1287" s="260" t="str">
        <f t="shared" si="64"/>
        <v/>
      </c>
      <c r="AB1287" s="260" t="str" cm="1">
        <f t="array" ref="AB1287">IFERROR(IF(A1287="","",INDEX(근로조건!$A$5:$Z$1048576,MATCH(A1287,근로조건!$A$5:$A$1048576,0)+0,17)-INDEX(근로조건!$A$5:$Z$1048576,MATCH(A1287,근로조건!$A$5:$A$1048576,0)+0,11))*B1287,"")</f>
        <v/>
      </c>
      <c r="AC1287" s="260" t="str">
        <f t="shared" si="65"/>
        <v/>
      </c>
      <c r="AD1287" s="260" t="str" cm="1">
        <f t="array" ref="AD1287">IFERROR(IF(A1287="","",INDEX(근로조건!$A$5:$L$1048576,MATCH(A1287,근로조건!$A$5:$A$1048576,0)+0,12))*B1287,"")</f>
        <v/>
      </c>
      <c r="AE1287" s="261" t="str" cm="1">
        <f t="array" ref="AE1287">IF(A1287="","",INDEX(근로조건!$A$5:$AF$1048576,MATCH(A1287,근로조건!$A$5:$A$1048576,0)+0,13))</f>
        <v/>
      </c>
      <c r="AF1287" s="262" t="str" cm="1">
        <f t="array" ref="AF1287">IF(A1287="","",INDEX(근로조건!$A$5:$AF$1048576,MATCH(A1287,근로조건!$A$5:$A$1048576,0)+0,14))</f>
        <v/>
      </c>
      <c r="AG1287" s="261" t="str" cm="1">
        <f t="array" ref="AG1287">IF(A1287="","",INDEX(근로조건!$A$5:$AF$1048576,MATCH(A1287,근로조건!$A$5:$A$1048576,0)+0,11))</f>
        <v/>
      </c>
      <c r="AH1287" s="261" t="str" cm="1">
        <f t="array" ref="AH1287">IF(A1287="","",INDEX(근로조건!$A$5:$AF$1048576,MATCH(A1287,근로조건!$A$5:$A$1048576,0)+0,19))</f>
        <v/>
      </c>
      <c r="AI1287" s="262" t="str" cm="1">
        <f t="array" ref="AI1287">IF(A1287="","",INDEX(근로조건!$A$5:$AF$1048576,MATCH(A1287,근로조건!$A$5:$A$1048576,0)+0,17))</f>
        <v/>
      </c>
      <c r="AJ1287" s="253"/>
      <c r="AK1287" s="253"/>
      <c r="AL1287" s="253" t="str" cm="1">
        <f t="array" ref="AL1287">IF(A1287="","",INDEX(근로조건!$A$5:$AF$1048576,MATCH(A1287,근로조건!$A$5:$A$1048576,0)+0,20))</f>
        <v/>
      </c>
      <c r="AM1287" s="253"/>
      <c r="AN1287" s="253"/>
      <c r="AO1287" s="253"/>
      <c r="AP1287" s="260"/>
      <c r="AQ1287" s="123"/>
      <c r="AR1287" s="166"/>
      <c r="AS1287" s="267"/>
      <c r="AT1287" s="266"/>
      <c r="AU1287" s="266"/>
      <c r="AV1287" s="266"/>
    </row>
    <row r="1288" spans="1:48" x14ac:dyDescent="0.3">
      <c r="A1288" s="52"/>
      <c r="B1288" s="54"/>
      <c r="C1288" s="53"/>
      <c r="D1288" s="53"/>
      <c r="E1288" s="53"/>
      <c r="F1288" s="57"/>
      <c r="G1288" s="57"/>
      <c r="H1288" s="52"/>
      <c r="I1288" s="53"/>
      <c r="J1288" s="53"/>
      <c r="K1288" s="95"/>
      <c r="L1288" s="52"/>
      <c r="M1288" s="52"/>
      <c r="N1288" s="54"/>
      <c r="O1288" s="254" t="str" cm="1">
        <f t="array" ref="O1288">IF(A1288="","",INDEX(근로조건!$A$5:$Y$1048576,MATCH(A1288,근로조건!$A$5:$A$1048576,0)+0,15))</f>
        <v/>
      </c>
      <c r="P1288" s="255" t="str" cm="1">
        <f t="array" ref="P1288">IF(A1288="","",INDEX(근로조건!$A$5:$Y$1048576,MATCH(A1288,근로조건!$A$5:$A$1048576,0)+0,16))</f>
        <v/>
      </c>
      <c r="Q1288" s="256" t="str" cm="1">
        <f t="array" ref="Q1288">IF(A1288="","",INDEX(근로조건!$A$5:$ZZ$1048576,MATCH(A1288,근로조건!$A$5:$A$1048576,0)+0,21))</f>
        <v/>
      </c>
      <c r="R1288" s="61"/>
      <c r="S1288" s="61"/>
      <c r="T1288" s="61"/>
      <c r="U1288" s="61"/>
      <c r="V1288" s="61"/>
      <c r="W1288" s="61"/>
      <c r="X1288" s="61"/>
      <c r="Y1288" s="61"/>
      <c r="Z1288" s="260" t="str">
        <f t="shared" si="63"/>
        <v/>
      </c>
      <c r="AA1288" s="260" t="str">
        <f t="shared" si="64"/>
        <v/>
      </c>
      <c r="AB1288" s="260" t="str" cm="1">
        <f t="array" ref="AB1288">IFERROR(IF(A1288="","",INDEX(근로조건!$A$5:$Z$1048576,MATCH(A1288,근로조건!$A$5:$A$1048576,0)+0,17)-INDEX(근로조건!$A$5:$Z$1048576,MATCH(A1288,근로조건!$A$5:$A$1048576,0)+0,11))*B1288,"")</f>
        <v/>
      </c>
      <c r="AC1288" s="260" t="str">
        <f t="shared" si="65"/>
        <v/>
      </c>
      <c r="AD1288" s="260" t="str" cm="1">
        <f t="array" ref="AD1288">IFERROR(IF(A1288="","",INDEX(근로조건!$A$5:$L$1048576,MATCH(A1288,근로조건!$A$5:$A$1048576,0)+0,12))*B1288,"")</f>
        <v/>
      </c>
      <c r="AE1288" s="261" t="str" cm="1">
        <f t="array" ref="AE1288">IF(A1288="","",INDEX(근로조건!$A$5:$AF$1048576,MATCH(A1288,근로조건!$A$5:$A$1048576,0)+0,13))</f>
        <v/>
      </c>
      <c r="AF1288" s="262" t="str" cm="1">
        <f t="array" ref="AF1288">IF(A1288="","",INDEX(근로조건!$A$5:$AF$1048576,MATCH(A1288,근로조건!$A$5:$A$1048576,0)+0,14))</f>
        <v/>
      </c>
      <c r="AG1288" s="261" t="str" cm="1">
        <f t="array" ref="AG1288">IF(A1288="","",INDEX(근로조건!$A$5:$AF$1048576,MATCH(A1288,근로조건!$A$5:$A$1048576,0)+0,11))</f>
        <v/>
      </c>
      <c r="AH1288" s="261" t="str" cm="1">
        <f t="array" ref="AH1288">IF(A1288="","",INDEX(근로조건!$A$5:$AF$1048576,MATCH(A1288,근로조건!$A$5:$A$1048576,0)+0,19))</f>
        <v/>
      </c>
      <c r="AI1288" s="262" t="str" cm="1">
        <f t="array" ref="AI1288">IF(A1288="","",INDEX(근로조건!$A$5:$AF$1048576,MATCH(A1288,근로조건!$A$5:$A$1048576,0)+0,17))</f>
        <v/>
      </c>
      <c r="AJ1288" s="253"/>
      <c r="AK1288" s="253"/>
      <c r="AL1288" s="253" t="str" cm="1">
        <f t="array" ref="AL1288">IF(A1288="","",INDEX(근로조건!$A$5:$AF$1048576,MATCH(A1288,근로조건!$A$5:$A$1048576,0)+0,20))</f>
        <v/>
      </c>
      <c r="AM1288" s="253"/>
      <c r="AN1288" s="253"/>
      <c r="AO1288" s="253"/>
      <c r="AP1288" s="260"/>
      <c r="AQ1288" s="123"/>
      <c r="AR1288" s="166"/>
      <c r="AS1288" s="267"/>
      <c r="AT1288" s="266"/>
      <c r="AU1288" s="266"/>
      <c r="AV1288" s="266"/>
    </row>
    <row r="1289" spans="1:48" x14ac:dyDescent="0.3">
      <c r="A1289" s="52"/>
      <c r="B1289" s="54"/>
      <c r="C1289" s="53"/>
      <c r="D1289" s="53"/>
      <c r="E1289" s="53"/>
      <c r="F1289" s="57"/>
      <c r="G1289" s="57"/>
      <c r="H1289" s="52"/>
      <c r="I1289" s="53"/>
      <c r="J1289" s="53"/>
      <c r="K1289" s="95"/>
      <c r="L1289" s="52"/>
      <c r="M1289" s="52"/>
      <c r="N1289" s="54"/>
      <c r="O1289" s="254" t="str" cm="1">
        <f t="array" ref="O1289">IF(A1289="","",INDEX(근로조건!$A$5:$Y$1048576,MATCH(A1289,근로조건!$A$5:$A$1048576,0)+0,15))</f>
        <v/>
      </c>
      <c r="P1289" s="255" t="str" cm="1">
        <f t="array" ref="P1289">IF(A1289="","",INDEX(근로조건!$A$5:$Y$1048576,MATCH(A1289,근로조건!$A$5:$A$1048576,0)+0,16))</f>
        <v/>
      </c>
      <c r="Q1289" s="256" t="str" cm="1">
        <f t="array" ref="Q1289">IF(A1289="","",INDEX(근로조건!$A$5:$ZZ$1048576,MATCH(A1289,근로조건!$A$5:$A$1048576,0)+0,21))</f>
        <v/>
      </c>
      <c r="R1289" s="61"/>
      <c r="S1289" s="61"/>
      <c r="T1289" s="61"/>
      <c r="U1289" s="61"/>
      <c r="V1289" s="61"/>
      <c r="W1289" s="61"/>
      <c r="X1289" s="61"/>
      <c r="Y1289" s="61"/>
      <c r="Z1289" s="260" t="str">
        <f t="shared" si="63"/>
        <v/>
      </c>
      <c r="AA1289" s="260" t="str">
        <f t="shared" si="64"/>
        <v/>
      </c>
      <c r="AB1289" s="260" t="str" cm="1">
        <f t="array" ref="AB1289">IFERROR(IF(A1289="","",INDEX(근로조건!$A$5:$Z$1048576,MATCH(A1289,근로조건!$A$5:$A$1048576,0)+0,17)-INDEX(근로조건!$A$5:$Z$1048576,MATCH(A1289,근로조건!$A$5:$A$1048576,0)+0,11))*B1289,"")</f>
        <v/>
      </c>
      <c r="AC1289" s="260" t="str">
        <f t="shared" si="65"/>
        <v/>
      </c>
      <c r="AD1289" s="260" t="str" cm="1">
        <f t="array" ref="AD1289">IFERROR(IF(A1289="","",INDEX(근로조건!$A$5:$L$1048576,MATCH(A1289,근로조건!$A$5:$A$1048576,0)+0,12))*B1289,"")</f>
        <v/>
      </c>
      <c r="AE1289" s="261" t="str" cm="1">
        <f t="array" ref="AE1289">IF(A1289="","",INDEX(근로조건!$A$5:$AF$1048576,MATCH(A1289,근로조건!$A$5:$A$1048576,0)+0,13))</f>
        <v/>
      </c>
      <c r="AF1289" s="262" t="str" cm="1">
        <f t="array" ref="AF1289">IF(A1289="","",INDEX(근로조건!$A$5:$AF$1048576,MATCH(A1289,근로조건!$A$5:$A$1048576,0)+0,14))</f>
        <v/>
      </c>
      <c r="AG1289" s="261" t="str" cm="1">
        <f t="array" ref="AG1289">IF(A1289="","",INDEX(근로조건!$A$5:$AF$1048576,MATCH(A1289,근로조건!$A$5:$A$1048576,0)+0,11))</f>
        <v/>
      </c>
      <c r="AH1289" s="261" t="str" cm="1">
        <f t="array" ref="AH1289">IF(A1289="","",INDEX(근로조건!$A$5:$AF$1048576,MATCH(A1289,근로조건!$A$5:$A$1048576,0)+0,19))</f>
        <v/>
      </c>
      <c r="AI1289" s="262" t="str" cm="1">
        <f t="array" ref="AI1289">IF(A1289="","",INDEX(근로조건!$A$5:$AF$1048576,MATCH(A1289,근로조건!$A$5:$A$1048576,0)+0,17))</f>
        <v/>
      </c>
      <c r="AJ1289" s="253"/>
      <c r="AK1289" s="253"/>
      <c r="AL1289" s="253" t="str" cm="1">
        <f t="array" ref="AL1289">IF(A1289="","",INDEX(근로조건!$A$5:$AF$1048576,MATCH(A1289,근로조건!$A$5:$A$1048576,0)+0,20))</f>
        <v/>
      </c>
      <c r="AM1289" s="253"/>
      <c r="AN1289" s="253"/>
      <c r="AO1289" s="253"/>
      <c r="AP1289" s="260"/>
      <c r="AQ1289" s="123"/>
      <c r="AR1289" s="166"/>
      <c r="AS1289" s="267"/>
      <c r="AT1289" s="266"/>
      <c r="AU1289" s="266"/>
      <c r="AV1289" s="266"/>
    </row>
    <row r="1290" spans="1:48" x14ac:dyDescent="0.3">
      <c r="A1290" s="52"/>
      <c r="B1290" s="54"/>
      <c r="C1290" s="53"/>
      <c r="D1290" s="53"/>
      <c r="E1290" s="53"/>
      <c r="F1290" s="57"/>
      <c r="G1290" s="57"/>
      <c r="H1290" s="52"/>
      <c r="I1290" s="53"/>
      <c r="J1290" s="53"/>
      <c r="K1290" s="95"/>
      <c r="L1290" s="52"/>
      <c r="M1290" s="52"/>
      <c r="N1290" s="54"/>
      <c r="O1290" s="254" t="str" cm="1">
        <f t="array" ref="O1290">IF(A1290="","",INDEX(근로조건!$A$5:$Y$1048576,MATCH(A1290,근로조건!$A$5:$A$1048576,0)+0,15))</f>
        <v/>
      </c>
      <c r="P1290" s="255" t="str" cm="1">
        <f t="array" ref="P1290">IF(A1290="","",INDEX(근로조건!$A$5:$Y$1048576,MATCH(A1290,근로조건!$A$5:$A$1048576,0)+0,16))</f>
        <v/>
      </c>
      <c r="Q1290" s="256" t="str" cm="1">
        <f t="array" ref="Q1290">IF(A1290="","",INDEX(근로조건!$A$5:$ZZ$1048576,MATCH(A1290,근로조건!$A$5:$A$1048576,0)+0,21))</f>
        <v/>
      </c>
      <c r="R1290" s="61"/>
      <c r="S1290" s="61"/>
      <c r="T1290" s="61"/>
      <c r="U1290" s="61"/>
      <c r="V1290" s="61"/>
      <c r="W1290" s="61"/>
      <c r="X1290" s="61"/>
      <c r="Y1290" s="61"/>
      <c r="Z1290" s="260" t="str">
        <f t="shared" si="63"/>
        <v/>
      </c>
      <c r="AA1290" s="260" t="str">
        <f t="shared" si="64"/>
        <v/>
      </c>
      <c r="AB1290" s="260" t="str" cm="1">
        <f t="array" ref="AB1290">IFERROR(IF(A1290="","",INDEX(근로조건!$A$5:$Z$1048576,MATCH(A1290,근로조건!$A$5:$A$1048576,0)+0,17)-INDEX(근로조건!$A$5:$Z$1048576,MATCH(A1290,근로조건!$A$5:$A$1048576,0)+0,11))*B1290,"")</f>
        <v/>
      </c>
      <c r="AC1290" s="260" t="str">
        <f t="shared" si="65"/>
        <v/>
      </c>
      <c r="AD1290" s="260" t="str" cm="1">
        <f t="array" ref="AD1290">IFERROR(IF(A1290="","",INDEX(근로조건!$A$5:$L$1048576,MATCH(A1290,근로조건!$A$5:$A$1048576,0)+0,12))*B1290,"")</f>
        <v/>
      </c>
      <c r="AE1290" s="261" t="str" cm="1">
        <f t="array" ref="AE1290">IF(A1290="","",INDEX(근로조건!$A$5:$AF$1048576,MATCH(A1290,근로조건!$A$5:$A$1048576,0)+0,13))</f>
        <v/>
      </c>
      <c r="AF1290" s="262" t="str" cm="1">
        <f t="array" ref="AF1290">IF(A1290="","",INDEX(근로조건!$A$5:$AF$1048576,MATCH(A1290,근로조건!$A$5:$A$1048576,0)+0,14))</f>
        <v/>
      </c>
      <c r="AG1290" s="261" t="str" cm="1">
        <f t="array" ref="AG1290">IF(A1290="","",INDEX(근로조건!$A$5:$AF$1048576,MATCH(A1290,근로조건!$A$5:$A$1048576,0)+0,11))</f>
        <v/>
      </c>
      <c r="AH1290" s="261" t="str" cm="1">
        <f t="array" ref="AH1290">IF(A1290="","",INDEX(근로조건!$A$5:$AF$1048576,MATCH(A1290,근로조건!$A$5:$A$1048576,0)+0,19))</f>
        <v/>
      </c>
      <c r="AI1290" s="262" t="str" cm="1">
        <f t="array" ref="AI1290">IF(A1290="","",INDEX(근로조건!$A$5:$AF$1048576,MATCH(A1290,근로조건!$A$5:$A$1048576,0)+0,17))</f>
        <v/>
      </c>
      <c r="AJ1290" s="253"/>
      <c r="AK1290" s="253"/>
      <c r="AL1290" s="253" t="str" cm="1">
        <f t="array" ref="AL1290">IF(A1290="","",INDEX(근로조건!$A$5:$AF$1048576,MATCH(A1290,근로조건!$A$5:$A$1048576,0)+0,20))</f>
        <v/>
      </c>
      <c r="AM1290" s="253"/>
      <c r="AN1290" s="253"/>
      <c r="AO1290" s="253"/>
      <c r="AP1290" s="260"/>
      <c r="AQ1290" s="123"/>
      <c r="AR1290" s="166"/>
      <c r="AS1290" s="267"/>
      <c r="AT1290" s="266"/>
      <c r="AU1290" s="266"/>
      <c r="AV1290" s="266"/>
    </row>
    <row r="1291" spans="1:48" x14ac:dyDescent="0.3">
      <c r="A1291" s="52"/>
      <c r="B1291" s="54"/>
      <c r="C1291" s="53"/>
      <c r="D1291" s="53"/>
      <c r="E1291" s="53"/>
      <c r="F1291" s="57"/>
      <c r="G1291" s="57"/>
      <c r="H1291" s="52"/>
      <c r="I1291" s="53"/>
      <c r="J1291" s="53"/>
      <c r="K1291" s="95"/>
      <c r="L1291" s="52"/>
      <c r="M1291" s="52"/>
      <c r="N1291" s="54"/>
      <c r="O1291" s="254" t="str" cm="1">
        <f t="array" ref="O1291">IF(A1291="","",INDEX(근로조건!$A$5:$Y$1048576,MATCH(A1291,근로조건!$A$5:$A$1048576,0)+0,15))</f>
        <v/>
      </c>
      <c r="P1291" s="255" t="str" cm="1">
        <f t="array" ref="P1291">IF(A1291="","",INDEX(근로조건!$A$5:$Y$1048576,MATCH(A1291,근로조건!$A$5:$A$1048576,0)+0,16))</f>
        <v/>
      </c>
      <c r="Q1291" s="256" t="str" cm="1">
        <f t="array" ref="Q1291">IF(A1291="","",INDEX(근로조건!$A$5:$ZZ$1048576,MATCH(A1291,근로조건!$A$5:$A$1048576,0)+0,21))</f>
        <v/>
      </c>
      <c r="R1291" s="61"/>
      <c r="S1291" s="61"/>
      <c r="T1291" s="61"/>
      <c r="U1291" s="61"/>
      <c r="V1291" s="61"/>
      <c r="W1291" s="61"/>
      <c r="X1291" s="61"/>
      <c r="Y1291" s="61"/>
      <c r="Z1291" s="260" t="str">
        <f t="shared" si="63"/>
        <v/>
      </c>
      <c r="AA1291" s="260" t="str">
        <f t="shared" si="64"/>
        <v/>
      </c>
      <c r="AB1291" s="260" t="str" cm="1">
        <f t="array" ref="AB1291">IFERROR(IF(A1291="","",INDEX(근로조건!$A$5:$Z$1048576,MATCH(A1291,근로조건!$A$5:$A$1048576,0)+0,17)-INDEX(근로조건!$A$5:$Z$1048576,MATCH(A1291,근로조건!$A$5:$A$1048576,0)+0,11))*B1291,"")</f>
        <v/>
      </c>
      <c r="AC1291" s="260" t="str">
        <f t="shared" si="65"/>
        <v/>
      </c>
      <c r="AD1291" s="260" t="str" cm="1">
        <f t="array" ref="AD1291">IFERROR(IF(A1291="","",INDEX(근로조건!$A$5:$L$1048576,MATCH(A1291,근로조건!$A$5:$A$1048576,0)+0,12))*B1291,"")</f>
        <v/>
      </c>
      <c r="AE1291" s="261" t="str" cm="1">
        <f t="array" ref="AE1291">IF(A1291="","",INDEX(근로조건!$A$5:$AF$1048576,MATCH(A1291,근로조건!$A$5:$A$1048576,0)+0,13))</f>
        <v/>
      </c>
      <c r="AF1291" s="262" t="str" cm="1">
        <f t="array" ref="AF1291">IF(A1291="","",INDEX(근로조건!$A$5:$AF$1048576,MATCH(A1291,근로조건!$A$5:$A$1048576,0)+0,14))</f>
        <v/>
      </c>
      <c r="AG1291" s="261" t="str" cm="1">
        <f t="array" ref="AG1291">IF(A1291="","",INDEX(근로조건!$A$5:$AF$1048576,MATCH(A1291,근로조건!$A$5:$A$1048576,0)+0,11))</f>
        <v/>
      </c>
      <c r="AH1291" s="261" t="str" cm="1">
        <f t="array" ref="AH1291">IF(A1291="","",INDEX(근로조건!$A$5:$AF$1048576,MATCH(A1291,근로조건!$A$5:$A$1048576,0)+0,19))</f>
        <v/>
      </c>
      <c r="AI1291" s="262" t="str" cm="1">
        <f t="array" ref="AI1291">IF(A1291="","",INDEX(근로조건!$A$5:$AF$1048576,MATCH(A1291,근로조건!$A$5:$A$1048576,0)+0,17))</f>
        <v/>
      </c>
      <c r="AJ1291" s="253"/>
      <c r="AK1291" s="253"/>
      <c r="AL1291" s="253" t="str" cm="1">
        <f t="array" ref="AL1291">IF(A1291="","",INDEX(근로조건!$A$5:$AF$1048576,MATCH(A1291,근로조건!$A$5:$A$1048576,0)+0,20))</f>
        <v/>
      </c>
      <c r="AM1291" s="253"/>
      <c r="AN1291" s="253"/>
      <c r="AO1291" s="253"/>
      <c r="AP1291" s="260"/>
      <c r="AQ1291" s="123"/>
      <c r="AR1291" s="166"/>
      <c r="AS1291" s="267"/>
      <c r="AT1291" s="266"/>
      <c r="AU1291" s="266"/>
      <c r="AV1291" s="266"/>
    </row>
    <row r="1292" spans="1:48" x14ac:dyDescent="0.3">
      <c r="A1292" s="52"/>
      <c r="B1292" s="54"/>
      <c r="C1292" s="53"/>
      <c r="D1292" s="53"/>
      <c r="E1292" s="53"/>
      <c r="F1292" s="57"/>
      <c r="G1292" s="57"/>
      <c r="H1292" s="52"/>
      <c r="I1292" s="53"/>
      <c r="J1292" s="53"/>
      <c r="K1292" s="95"/>
      <c r="L1292" s="52"/>
      <c r="M1292" s="52"/>
      <c r="N1292" s="54"/>
      <c r="O1292" s="254" t="str" cm="1">
        <f t="array" ref="O1292">IF(A1292="","",INDEX(근로조건!$A$5:$Y$1048576,MATCH(A1292,근로조건!$A$5:$A$1048576,0)+0,15))</f>
        <v/>
      </c>
      <c r="P1292" s="255" t="str" cm="1">
        <f t="array" ref="P1292">IF(A1292="","",INDEX(근로조건!$A$5:$Y$1048576,MATCH(A1292,근로조건!$A$5:$A$1048576,0)+0,16))</f>
        <v/>
      </c>
      <c r="Q1292" s="256" t="str" cm="1">
        <f t="array" ref="Q1292">IF(A1292="","",INDEX(근로조건!$A$5:$ZZ$1048576,MATCH(A1292,근로조건!$A$5:$A$1048576,0)+0,21))</f>
        <v/>
      </c>
      <c r="R1292" s="61"/>
      <c r="S1292" s="61"/>
      <c r="T1292" s="61"/>
      <c r="U1292" s="61"/>
      <c r="V1292" s="61"/>
      <c r="W1292" s="61"/>
      <c r="X1292" s="61"/>
      <c r="Y1292" s="61"/>
      <c r="Z1292" s="260" t="str">
        <f t="shared" si="63"/>
        <v/>
      </c>
      <c r="AA1292" s="260" t="str">
        <f t="shared" si="64"/>
        <v/>
      </c>
      <c r="AB1292" s="260" t="str" cm="1">
        <f t="array" ref="AB1292">IFERROR(IF(A1292="","",INDEX(근로조건!$A$5:$Z$1048576,MATCH(A1292,근로조건!$A$5:$A$1048576,0)+0,17)-INDEX(근로조건!$A$5:$Z$1048576,MATCH(A1292,근로조건!$A$5:$A$1048576,0)+0,11))*B1292,"")</f>
        <v/>
      </c>
      <c r="AC1292" s="260" t="str">
        <f t="shared" si="65"/>
        <v/>
      </c>
      <c r="AD1292" s="260" t="str" cm="1">
        <f t="array" ref="AD1292">IFERROR(IF(A1292="","",INDEX(근로조건!$A$5:$L$1048576,MATCH(A1292,근로조건!$A$5:$A$1048576,0)+0,12))*B1292,"")</f>
        <v/>
      </c>
      <c r="AE1292" s="261" t="str" cm="1">
        <f t="array" ref="AE1292">IF(A1292="","",INDEX(근로조건!$A$5:$AF$1048576,MATCH(A1292,근로조건!$A$5:$A$1048576,0)+0,13))</f>
        <v/>
      </c>
      <c r="AF1292" s="262" t="str" cm="1">
        <f t="array" ref="AF1292">IF(A1292="","",INDEX(근로조건!$A$5:$AF$1048576,MATCH(A1292,근로조건!$A$5:$A$1048576,0)+0,14))</f>
        <v/>
      </c>
      <c r="AG1292" s="261" t="str" cm="1">
        <f t="array" ref="AG1292">IF(A1292="","",INDEX(근로조건!$A$5:$AF$1048576,MATCH(A1292,근로조건!$A$5:$A$1048576,0)+0,11))</f>
        <v/>
      </c>
      <c r="AH1292" s="261" t="str" cm="1">
        <f t="array" ref="AH1292">IF(A1292="","",INDEX(근로조건!$A$5:$AF$1048576,MATCH(A1292,근로조건!$A$5:$A$1048576,0)+0,19))</f>
        <v/>
      </c>
      <c r="AI1292" s="262" t="str" cm="1">
        <f t="array" ref="AI1292">IF(A1292="","",INDEX(근로조건!$A$5:$AF$1048576,MATCH(A1292,근로조건!$A$5:$A$1048576,0)+0,17))</f>
        <v/>
      </c>
      <c r="AJ1292" s="253"/>
      <c r="AK1292" s="253"/>
      <c r="AL1292" s="253" t="str" cm="1">
        <f t="array" ref="AL1292">IF(A1292="","",INDEX(근로조건!$A$5:$AF$1048576,MATCH(A1292,근로조건!$A$5:$A$1048576,0)+0,20))</f>
        <v/>
      </c>
      <c r="AM1292" s="253"/>
      <c r="AN1292" s="253"/>
      <c r="AO1292" s="253"/>
      <c r="AP1292" s="260"/>
      <c r="AQ1292" s="123"/>
      <c r="AR1292" s="166"/>
      <c r="AS1292" s="267"/>
      <c r="AT1292" s="266"/>
      <c r="AU1292" s="266"/>
      <c r="AV1292" s="266"/>
    </row>
    <row r="1293" spans="1:48" x14ac:dyDescent="0.3">
      <c r="A1293" s="52"/>
      <c r="B1293" s="54"/>
      <c r="C1293" s="53"/>
      <c r="D1293" s="53"/>
      <c r="E1293" s="53"/>
      <c r="F1293" s="57"/>
      <c r="G1293" s="57"/>
      <c r="H1293" s="52"/>
      <c r="I1293" s="53"/>
      <c r="J1293" s="53"/>
      <c r="K1293" s="95"/>
      <c r="L1293" s="52"/>
      <c r="M1293" s="52"/>
      <c r="N1293" s="54"/>
      <c r="O1293" s="254" t="str" cm="1">
        <f t="array" ref="O1293">IF(A1293="","",INDEX(근로조건!$A$5:$Y$1048576,MATCH(A1293,근로조건!$A$5:$A$1048576,0)+0,15))</f>
        <v/>
      </c>
      <c r="P1293" s="255" t="str" cm="1">
        <f t="array" ref="P1293">IF(A1293="","",INDEX(근로조건!$A$5:$Y$1048576,MATCH(A1293,근로조건!$A$5:$A$1048576,0)+0,16))</f>
        <v/>
      </c>
      <c r="Q1293" s="256" t="str" cm="1">
        <f t="array" ref="Q1293">IF(A1293="","",INDEX(근로조건!$A$5:$ZZ$1048576,MATCH(A1293,근로조건!$A$5:$A$1048576,0)+0,21))</f>
        <v/>
      </c>
      <c r="R1293" s="61"/>
      <c r="S1293" s="61"/>
      <c r="T1293" s="61"/>
      <c r="U1293" s="61"/>
      <c r="V1293" s="61"/>
      <c r="W1293" s="61"/>
      <c r="X1293" s="61"/>
      <c r="Y1293" s="61"/>
      <c r="Z1293" s="260" t="str">
        <f t="shared" si="63"/>
        <v/>
      </c>
      <c r="AA1293" s="260" t="str">
        <f t="shared" si="64"/>
        <v/>
      </c>
      <c r="AB1293" s="260" t="str" cm="1">
        <f t="array" ref="AB1293">IFERROR(IF(A1293="","",INDEX(근로조건!$A$5:$Z$1048576,MATCH(A1293,근로조건!$A$5:$A$1048576,0)+0,17)-INDEX(근로조건!$A$5:$Z$1048576,MATCH(A1293,근로조건!$A$5:$A$1048576,0)+0,11))*B1293,"")</f>
        <v/>
      </c>
      <c r="AC1293" s="260" t="str">
        <f t="shared" si="65"/>
        <v/>
      </c>
      <c r="AD1293" s="260" t="str" cm="1">
        <f t="array" ref="AD1293">IFERROR(IF(A1293="","",INDEX(근로조건!$A$5:$L$1048576,MATCH(A1293,근로조건!$A$5:$A$1048576,0)+0,12))*B1293,"")</f>
        <v/>
      </c>
      <c r="AE1293" s="261" t="str" cm="1">
        <f t="array" ref="AE1293">IF(A1293="","",INDEX(근로조건!$A$5:$AF$1048576,MATCH(A1293,근로조건!$A$5:$A$1048576,0)+0,13))</f>
        <v/>
      </c>
      <c r="AF1293" s="262" t="str" cm="1">
        <f t="array" ref="AF1293">IF(A1293="","",INDEX(근로조건!$A$5:$AF$1048576,MATCH(A1293,근로조건!$A$5:$A$1048576,0)+0,14))</f>
        <v/>
      </c>
      <c r="AG1293" s="261" t="str" cm="1">
        <f t="array" ref="AG1293">IF(A1293="","",INDEX(근로조건!$A$5:$AF$1048576,MATCH(A1293,근로조건!$A$5:$A$1048576,0)+0,11))</f>
        <v/>
      </c>
      <c r="AH1293" s="261" t="str" cm="1">
        <f t="array" ref="AH1293">IF(A1293="","",INDEX(근로조건!$A$5:$AF$1048576,MATCH(A1293,근로조건!$A$5:$A$1048576,0)+0,19))</f>
        <v/>
      </c>
      <c r="AI1293" s="262" t="str" cm="1">
        <f t="array" ref="AI1293">IF(A1293="","",INDEX(근로조건!$A$5:$AF$1048576,MATCH(A1293,근로조건!$A$5:$A$1048576,0)+0,17))</f>
        <v/>
      </c>
      <c r="AJ1293" s="253"/>
      <c r="AK1293" s="253"/>
      <c r="AL1293" s="253" t="str" cm="1">
        <f t="array" ref="AL1293">IF(A1293="","",INDEX(근로조건!$A$5:$AF$1048576,MATCH(A1293,근로조건!$A$5:$A$1048576,0)+0,20))</f>
        <v/>
      </c>
      <c r="AM1293" s="253"/>
      <c r="AN1293" s="253"/>
      <c r="AO1293" s="253"/>
      <c r="AP1293" s="260"/>
      <c r="AQ1293" s="123"/>
      <c r="AR1293" s="166"/>
      <c r="AS1293" s="267"/>
      <c r="AT1293" s="266"/>
      <c r="AU1293" s="266"/>
      <c r="AV1293" s="266"/>
    </row>
    <row r="1294" spans="1:48" x14ac:dyDescent="0.3">
      <c r="A1294" s="52"/>
      <c r="B1294" s="54"/>
      <c r="C1294" s="53"/>
      <c r="D1294" s="53"/>
      <c r="E1294" s="53"/>
      <c r="F1294" s="57"/>
      <c r="G1294" s="57"/>
      <c r="H1294" s="52"/>
      <c r="I1294" s="53"/>
      <c r="J1294" s="53"/>
      <c r="K1294" s="95"/>
      <c r="L1294" s="52"/>
      <c r="M1294" s="52"/>
      <c r="N1294" s="54"/>
      <c r="O1294" s="254" t="str" cm="1">
        <f t="array" ref="O1294">IF(A1294="","",INDEX(근로조건!$A$5:$Y$1048576,MATCH(A1294,근로조건!$A$5:$A$1048576,0)+0,15))</f>
        <v/>
      </c>
      <c r="P1294" s="255" t="str" cm="1">
        <f t="array" ref="P1294">IF(A1294="","",INDEX(근로조건!$A$5:$Y$1048576,MATCH(A1294,근로조건!$A$5:$A$1048576,0)+0,16))</f>
        <v/>
      </c>
      <c r="Q1294" s="256" t="str" cm="1">
        <f t="array" ref="Q1294">IF(A1294="","",INDEX(근로조건!$A$5:$ZZ$1048576,MATCH(A1294,근로조건!$A$5:$A$1048576,0)+0,21))</f>
        <v/>
      </c>
      <c r="R1294" s="61"/>
      <c r="S1294" s="61"/>
      <c r="T1294" s="61"/>
      <c r="U1294" s="61"/>
      <c r="V1294" s="61"/>
      <c r="W1294" s="61"/>
      <c r="X1294" s="61"/>
      <c r="Y1294" s="61"/>
      <c r="Z1294" s="260" t="str">
        <f t="shared" si="63"/>
        <v/>
      </c>
      <c r="AA1294" s="260" t="str">
        <f t="shared" si="64"/>
        <v/>
      </c>
      <c r="AB1294" s="260" t="str" cm="1">
        <f t="array" ref="AB1294">IFERROR(IF(A1294="","",INDEX(근로조건!$A$5:$Z$1048576,MATCH(A1294,근로조건!$A$5:$A$1048576,0)+0,17)-INDEX(근로조건!$A$5:$Z$1048576,MATCH(A1294,근로조건!$A$5:$A$1048576,0)+0,11))*B1294,"")</f>
        <v/>
      </c>
      <c r="AC1294" s="260" t="str">
        <f t="shared" si="65"/>
        <v/>
      </c>
      <c r="AD1294" s="260" t="str" cm="1">
        <f t="array" ref="AD1294">IFERROR(IF(A1294="","",INDEX(근로조건!$A$5:$L$1048576,MATCH(A1294,근로조건!$A$5:$A$1048576,0)+0,12))*B1294,"")</f>
        <v/>
      </c>
      <c r="AE1294" s="261" t="str" cm="1">
        <f t="array" ref="AE1294">IF(A1294="","",INDEX(근로조건!$A$5:$AF$1048576,MATCH(A1294,근로조건!$A$5:$A$1048576,0)+0,13))</f>
        <v/>
      </c>
      <c r="AF1294" s="262" t="str" cm="1">
        <f t="array" ref="AF1294">IF(A1294="","",INDEX(근로조건!$A$5:$AF$1048576,MATCH(A1294,근로조건!$A$5:$A$1048576,0)+0,14))</f>
        <v/>
      </c>
      <c r="AG1294" s="261" t="str" cm="1">
        <f t="array" ref="AG1294">IF(A1294="","",INDEX(근로조건!$A$5:$AF$1048576,MATCH(A1294,근로조건!$A$5:$A$1048576,0)+0,11))</f>
        <v/>
      </c>
      <c r="AH1294" s="261" t="str" cm="1">
        <f t="array" ref="AH1294">IF(A1294="","",INDEX(근로조건!$A$5:$AF$1048576,MATCH(A1294,근로조건!$A$5:$A$1048576,0)+0,19))</f>
        <v/>
      </c>
      <c r="AI1294" s="262" t="str" cm="1">
        <f t="array" ref="AI1294">IF(A1294="","",INDEX(근로조건!$A$5:$AF$1048576,MATCH(A1294,근로조건!$A$5:$A$1048576,0)+0,17))</f>
        <v/>
      </c>
      <c r="AJ1294" s="253"/>
      <c r="AK1294" s="253"/>
      <c r="AL1294" s="253" t="str" cm="1">
        <f t="array" ref="AL1294">IF(A1294="","",INDEX(근로조건!$A$5:$AF$1048576,MATCH(A1294,근로조건!$A$5:$A$1048576,0)+0,20))</f>
        <v/>
      </c>
      <c r="AM1294" s="253"/>
      <c r="AN1294" s="253"/>
      <c r="AO1294" s="253"/>
      <c r="AP1294" s="260"/>
      <c r="AQ1294" s="123"/>
      <c r="AR1294" s="166"/>
      <c r="AS1294" s="267"/>
      <c r="AT1294" s="266"/>
      <c r="AU1294" s="266"/>
      <c r="AV1294" s="266"/>
    </row>
    <row r="1295" spans="1:48" x14ac:dyDescent="0.3">
      <c r="A1295" s="52"/>
      <c r="B1295" s="54"/>
      <c r="C1295" s="53"/>
      <c r="D1295" s="53"/>
      <c r="E1295" s="53"/>
      <c r="F1295" s="57"/>
      <c r="G1295" s="57"/>
      <c r="H1295" s="52"/>
      <c r="I1295" s="53"/>
      <c r="J1295" s="53"/>
      <c r="K1295" s="95"/>
      <c r="L1295" s="52"/>
      <c r="M1295" s="52"/>
      <c r="N1295" s="54"/>
      <c r="O1295" s="254" t="str" cm="1">
        <f t="array" ref="O1295">IF(A1295="","",INDEX(근로조건!$A$5:$Y$1048576,MATCH(A1295,근로조건!$A$5:$A$1048576,0)+0,15))</f>
        <v/>
      </c>
      <c r="P1295" s="255" t="str" cm="1">
        <f t="array" ref="P1295">IF(A1295="","",INDEX(근로조건!$A$5:$Y$1048576,MATCH(A1295,근로조건!$A$5:$A$1048576,0)+0,16))</f>
        <v/>
      </c>
      <c r="Q1295" s="256" t="str" cm="1">
        <f t="array" ref="Q1295">IF(A1295="","",INDEX(근로조건!$A$5:$ZZ$1048576,MATCH(A1295,근로조건!$A$5:$A$1048576,0)+0,21))</f>
        <v/>
      </c>
      <c r="R1295" s="61"/>
      <c r="S1295" s="61"/>
      <c r="T1295" s="61"/>
      <c r="U1295" s="61"/>
      <c r="V1295" s="61"/>
      <c r="W1295" s="61"/>
      <c r="X1295" s="61"/>
      <c r="Y1295" s="61"/>
      <c r="Z1295" s="260" t="str">
        <f t="shared" si="63"/>
        <v/>
      </c>
      <c r="AA1295" s="260" t="str">
        <f t="shared" si="64"/>
        <v/>
      </c>
      <c r="AB1295" s="260" t="str" cm="1">
        <f t="array" ref="AB1295">IFERROR(IF(A1295="","",INDEX(근로조건!$A$5:$Z$1048576,MATCH(A1295,근로조건!$A$5:$A$1048576,0)+0,17)-INDEX(근로조건!$A$5:$Z$1048576,MATCH(A1295,근로조건!$A$5:$A$1048576,0)+0,11))*B1295,"")</f>
        <v/>
      </c>
      <c r="AC1295" s="260" t="str">
        <f t="shared" si="65"/>
        <v/>
      </c>
      <c r="AD1295" s="260" t="str" cm="1">
        <f t="array" ref="AD1295">IFERROR(IF(A1295="","",INDEX(근로조건!$A$5:$L$1048576,MATCH(A1295,근로조건!$A$5:$A$1048576,0)+0,12))*B1295,"")</f>
        <v/>
      </c>
      <c r="AE1295" s="261" t="str" cm="1">
        <f t="array" ref="AE1295">IF(A1295="","",INDEX(근로조건!$A$5:$AF$1048576,MATCH(A1295,근로조건!$A$5:$A$1048576,0)+0,13))</f>
        <v/>
      </c>
      <c r="AF1295" s="262" t="str" cm="1">
        <f t="array" ref="AF1295">IF(A1295="","",INDEX(근로조건!$A$5:$AF$1048576,MATCH(A1295,근로조건!$A$5:$A$1048576,0)+0,14))</f>
        <v/>
      </c>
      <c r="AG1295" s="261" t="str" cm="1">
        <f t="array" ref="AG1295">IF(A1295="","",INDEX(근로조건!$A$5:$AF$1048576,MATCH(A1295,근로조건!$A$5:$A$1048576,0)+0,11))</f>
        <v/>
      </c>
      <c r="AH1295" s="261" t="str" cm="1">
        <f t="array" ref="AH1295">IF(A1295="","",INDEX(근로조건!$A$5:$AF$1048576,MATCH(A1295,근로조건!$A$5:$A$1048576,0)+0,19))</f>
        <v/>
      </c>
      <c r="AI1295" s="262" t="str" cm="1">
        <f t="array" ref="AI1295">IF(A1295="","",INDEX(근로조건!$A$5:$AF$1048576,MATCH(A1295,근로조건!$A$5:$A$1048576,0)+0,17))</f>
        <v/>
      </c>
      <c r="AJ1295" s="253"/>
      <c r="AK1295" s="253"/>
      <c r="AL1295" s="253" t="str" cm="1">
        <f t="array" ref="AL1295">IF(A1295="","",INDEX(근로조건!$A$5:$AF$1048576,MATCH(A1295,근로조건!$A$5:$A$1048576,0)+0,20))</f>
        <v/>
      </c>
      <c r="AM1295" s="253"/>
      <c r="AN1295" s="253"/>
      <c r="AO1295" s="253"/>
      <c r="AP1295" s="260"/>
      <c r="AQ1295" s="123"/>
      <c r="AR1295" s="166"/>
      <c r="AS1295" s="267"/>
      <c r="AT1295" s="266"/>
      <c r="AU1295" s="266"/>
      <c r="AV1295" s="266"/>
    </row>
    <row r="1296" spans="1:48" x14ac:dyDescent="0.3">
      <c r="A1296" s="52"/>
      <c r="B1296" s="54"/>
      <c r="C1296" s="53"/>
      <c r="D1296" s="53"/>
      <c r="E1296" s="53"/>
      <c r="F1296" s="57"/>
      <c r="G1296" s="57"/>
      <c r="H1296" s="52"/>
      <c r="I1296" s="53"/>
      <c r="J1296" s="53"/>
      <c r="K1296" s="95"/>
      <c r="L1296" s="52"/>
      <c r="M1296" s="52"/>
      <c r="N1296" s="54"/>
      <c r="O1296" s="254" t="str" cm="1">
        <f t="array" ref="O1296">IF(A1296="","",INDEX(근로조건!$A$5:$Y$1048576,MATCH(A1296,근로조건!$A$5:$A$1048576,0)+0,15))</f>
        <v/>
      </c>
      <c r="P1296" s="255" t="str" cm="1">
        <f t="array" ref="P1296">IF(A1296="","",INDEX(근로조건!$A$5:$Y$1048576,MATCH(A1296,근로조건!$A$5:$A$1048576,0)+0,16))</f>
        <v/>
      </c>
      <c r="Q1296" s="256" t="str" cm="1">
        <f t="array" ref="Q1296">IF(A1296="","",INDEX(근로조건!$A$5:$ZZ$1048576,MATCH(A1296,근로조건!$A$5:$A$1048576,0)+0,21))</f>
        <v/>
      </c>
      <c r="R1296" s="61"/>
      <c r="S1296" s="61"/>
      <c r="T1296" s="61"/>
      <c r="U1296" s="61"/>
      <c r="V1296" s="61"/>
      <c r="W1296" s="61"/>
      <c r="X1296" s="61"/>
      <c r="Y1296" s="61"/>
      <c r="Z1296" s="260" t="str">
        <f t="shared" si="63"/>
        <v/>
      </c>
      <c r="AA1296" s="260" t="str">
        <f t="shared" si="64"/>
        <v/>
      </c>
      <c r="AB1296" s="260" t="str" cm="1">
        <f t="array" ref="AB1296">IFERROR(IF(A1296="","",INDEX(근로조건!$A$5:$Z$1048576,MATCH(A1296,근로조건!$A$5:$A$1048576,0)+0,17)-INDEX(근로조건!$A$5:$Z$1048576,MATCH(A1296,근로조건!$A$5:$A$1048576,0)+0,11))*B1296,"")</f>
        <v/>
      </c>
      <c r="AC1296" s="260" t="str">
        <f t="shared" si="65"/>
        <v/>
      </c>
      <c r="AD1296" s="260" t="str" cm="1">
        <f t="array" ref="AD1296">IFERROR(IF(A1296="","",INDEX(근로조건!$A$5:$L$1048576,MATCH(A1296,근로조건!$A$5:$A$1048576,0)+0,12))*B1296,"")</f>
        <v/>
      </c>
      <c r="AE1296" s="261" t="str" cm="1">
        <f t="array" ref="AE1296">IF(A1296="","",INDEX(근로조건!$A$5:$AF$1048576,MATCH(A1296,근로조건!$A$5:$A$1048576,0)+0,13))</f>
        <v/>
      </c>
      <c r="AF1296" s="262" t="str" cm="1">
        <f t="array" ref="AF1296">IF(A1296="","",INDEX(근로조건!$A$5:$AF$1048576,MATCH(A1296,근로조건!$A$5:$A$1048576,0)+0,14))</f>
        <v/>
      </c>
      <c r="AG1296" s="261" t="str" cm="1">
        <f t="array" ref="AG1296">IF(A1296="","",INDEX(근로조건!$A$5:$AF$1048576,MATCH(A1296,근로조건!$A$5:$A$1048576,0)+0,11))</f>
        <v/>
      </c>
      <c r="AH1296" s="261" t="str" cm="1">
        <f t="array" ref="AH1296">IF(A1296="","",INDEX(근로조건!$A$5:$AF$1048576,MATCH(A1296,근로조건!$A$5:$A$1048576,0)+0,19))</f>
        <v/>
      </c>
      <c r="AI1296" s="262" t="str" cm="1">
        <f t="array" ref="AI1296">IF(A1296="","",INDEX(근로조건!$A$5:$AF$1048576,MATCH(A1296,근로조건!$A$5:$A$1048576,0)+0,17))</f>
        <v/>
      </c>
      <c r="AJ1296" s="253"/>
      <c r="AK1296" s="253"/>
      <c r="AL1296" s="253" t="str" cm="1">
        <f t="array" ref="AL1296">IF(A1296="","",INDEX(근로조건!$A$5:$AF$1048576,MATCH(A1296,근로조건!$A$5:$A$1048576,0)+0,20))</f>
        <v/>
      </c>
      <c r="AM1296" s="253"/>
      <c r="AN1296" s="253"/>
      <c r="AO1296" s="253"/>
      <c r="AP1296" s="260"/>
      <c r="AQ1296" s="123"/>
      <c r="AR1296" s="166"/>
      <c r="AS1296" s="267"/>
      <c r="AT1296" s="266"/>
      <c r="AU1296" s="266"/>
      <c r="AV1296" s="266"/>
    </row>
    <row r="1297" spans="1:48" x14ac:dyDescent="0.3">
      <c r="A1297" s="52"/>
      <c r="B1297" s="54"/>
      <c r="C1297" s="53"/>
      <c r="D1297" s="53"/>
      <c r="E1297" s="53"/>
      <c r="F1297" s="57"/>
      <c r="G1297" s="57"/>
      <c r="H1297" s="52"/>
      <c r="I1297" s="53"/>
      <c r="J1297" s="53"/>
      <c r="K1297" s="95"/>
      <c r="L1297" s="52"/>
      <c r="M1297" s="52"/>
      <c r="N1297" s="54"/>
      <c r="O1297" s="254" t="str" cm="1">
        <f t="array" ref="O1297">IF(A1297="","",INDEX(근로조건!$A$5:$Y$1048576,MATCH(A1297,근로조건!$A$5:$A$1048576,0)+0,15))</f>
        <v/>
      </c>
      <c r="P1297" s="255" t="str" cm="1">
        <f t="array" ref="P1297">IF(A1297="","",INDEX(근로조건!$A$5:$Y$1048576,MATCH(A1297,근로조건!$A$5:$A$1048576,0)+0,16))</f>
        <v/>
      </c>
      <c r="Q1297" s="256" t="str" cm="1">
        <f t="array" ref="Q1297">IF(A1297="","",INDEX(근로조건!$A$5:$ZZ$1048576,MATCH(A1297,근로조건!$A$5:$A$1048576,0)+0,21))</f>
        <v/>
      </c>
      <c r="R1297" s="61"/>
      <c r="S1297" s="61"/>
      <c r="T1297" s="61"/>
      <c r="U1297" s="61"/>
      <c r="V1297" s="61"/>
      <c r="W1297" s="61"/>
      <c r="X1297" s="61"/>
      <c r="Y1297" s="61"/>
      <c r="Z1297" s="260" t="str">
        <f t="shared" si="63"/>
        <v/>
      </c>
      <c r="AA1297" s="260" t="str">
        <f t="shared" si="64"/>
        <v/>
      </c>
      <c r="AB1297" s="260" t="str" cm="1">
        <f t="array" ref="AB1297">IFERROR(IF(A1297="","",INDEX(근로조건!$A$5:$Z$1048576,MATCH(A1297,근로조건!$A$5:$A$1048576,0)+0,17)-INDEX(근로조건!$A$5:$Z$1048576,MATCH(A1297,근로조건!$A$5:$A$1048576,0)+0,11))*B1297,"")</f>
        <v/>
      </c>
      <c r="AC1297" s="260" t="str">
        <f t="shared" si="65"/>
        <v/>
      </c>
      <c r="AD1297" s="260" t="str" cm="1">
        <f t="array" ref="AD1297">IFERROR(IF(A1297="","",INDEX(근로조건!$A$5:$L$1048576,MATCH(A1297,근로조건!$A$5:$A$1048576,0)+0,12))*B1297,"")</f>
        <v/>
      </c>
      <c r="AE1297" s="261" t="str" cm="1">
        <f t="array" ref="AE1297">IF(A1297="","",INDEX(근로조건!$A$5:$AF$1048576,MATCH(A1297,근로조건!$A$5:$A$1048576,0)+0,13))</f>
        <v/>
      </c>
      <c r="AF1297" s="262" t="str" cm="1">
        <f t="array" ref="AF1297">IF(A1297="","",INDEX(근로조건!$A$5:$AF$1048576,MATCH(A1297,근로조건!$A$5:$A$1048576,0)+0,14))</f>
        <v/>
      </c>
      <c r="AG1297" s="261" t="str" cm="1">
        <f t="array" ref="AG1297">IF(A1297="","",INDEX(근로조건!$A$5:$AF$1048576,MATCH(A1297,근로조건!$A$5:$A$1048576,0)+0,11))</f>
        <v/>
      </c>
      <c r="AH1297" s="261" t="str" cm="1">
        <f t="array" ref="AH1297">IF(A1297="","",INDEX(근로조건!$A$5:$AF$1048576,MATCH(A1297,근로조건!$A$5:$A$1048576,0)+0,19))</f>
        <v/>
      </c>
      <c r="AI1297" s="262" t="str" cm="1">
        <f t="array" ref="AI1297">IF(A1297="","",INDEX(근로조건!$A$5:$AF$1048576,MATCH(A1297,근로조건!$A$5:$A$1048576,0)+0,17))</f>
        <v/>
      </c>
      <c r="AJ1297" s="253"/>
      <c r="AK1297" s="253"/>
      <c r="AL1297" s="253" t="str" cm="1">
        <f t="array" ref="AL1297">IF(A1297="","",INDEX(근로조건!$A$5:$AF$1048576,MATCH(A1297,근로조건!$A$5:$A$1048576,0)+0,20))</f>
        <v/>
      </c>
      <c r="AM1297" s="253"/>
      <c r="AN1297" s="253"/>
      <c r="AO1297" s="253"/>
      <c r="AP1297" s="260"/>
      <c r="AQ1297" s="123"/>
      <c r="AR1297" s="166"/>
      <c r="AS1297" s="267"/>
      <c r="AT1297" s="266"/>
      <c r="AU1297" s="266"/>
      <c r="AV1297" s="266"/>
    </row>
    <row r="1298" spans="1:48" x14ac:dyDescent="0.3">
      <c r="A1298" s="52"/>
      <c r="B1298" s="54"/>
      <c r="C1298" s="53"/>
      <c r="D1298" s="53"/>
      <c r="E1298" s="53"/>
      <c r="F1298" s="57"/>
      <c r="G1298" s="57"/>
      <c r="H1298" s="52"/>
      <c r="I1298" s="53"/>
      <c r="J1298" s="53"/>
      <c r="K1298" s="95"/>
      <c r="L1298" s="52"/>
      <c r="M1298" s="52"/>
      <c r="N1298" s="54"/>
      <c r="O1298" s="254" t="str" cm="1">
        <f t="array" ref="O1298">IF(A1298="","",INDEX(근로조건!$A$5:$Y$1048576,MATCH(A1298,근로조건!$A$5:$A$1048576,0)+0,15))</f>
        <v/>
      </c>
      <c r="P1298" s="255" t="str" cm="1">
        <f t="array" ref="P1298">IF(A1298="","",INDEX(근로조건!$A$5:$Y$1048576,MATCH(A1298,근로조건!$A$5:$A$1048576,0)+0,16))</f>
        <v/>
      </c>
      <c r="Q1298" s="256" t="str" cm="1">
        <f t="array" ref="Q1298">IF(A1298="","",INDEX(근로조건!$A$5:$ZZ$1048576,MATCH(A1298,근로조건!$A$5:$A$1048576,0)+0,21))</f>
        <v/>
      </c>
      <c r="R1298" s="61"/>
      <c r="S1298" s="61"/>
      <c r="T1298" s="61"/>
      <c r="U1298" s="61"/>
      <c r="V1298" s="61"/>
      <c r="W1298" s="61"/>
      <c r="X1298" s="61"/>
      <c r="Y1298" s="61"/>
      <c r="Z1298" s="260" t="str">
        <f t="shared" si="63"/>
        <v/>
      </c>
      <c r="AA1298" s="260" t="str">
        <f t="shared" si="64"/>
        <v/>
      </c>
      <c r="AB1298" s="260" t="str" cm="1">
        <f t="array" ref="AB1298">IFERROR(IF(A1298="","",INDEX(근로조건!$A$5:$Z$1048576,MATCH(A1298,근로조건!$A$5:$A$1048576,0)+0,17)-INDEX(근로조건!$A$5:$Z$1048576,MATCH(A1298,근로조건!$A$5:$A$1048576,0)+0,11))*B1298,"")</f>
        <v/>
      </c>
      <c r="AC1298" s="260" t="str">
        <f t="shared" si="65"/>
        <v/>
      </c>
      <c r="AD1298" s="260" t="str" cm="1">
        <f t="array" ref="AD1298">IFERROR(IF(A1298="","",INDEX(근로조건!$A$5:$L$1048576,MATCH(A1298,근로조건!$A$5:$A$1048576,0)+0,12))*B1298,"")</f>
        <v/>
      </c>
      <c r="AE1298" s="261" t="str" cm="1">
        <f t="array" ref="AE1298">IF(A1298="","",INDEX(근로조건!$A$5:$AF$1048576,MATCH(A1298,근로조건!$A$5:$A$1048576,0)+0,13))</f>
        <v/>
      </c>
      <c r="AF1298" s="262" t="str" cm="1">
        <f t="array" ref="AF1298">IF(A1298="","",INDEX(근로조건!$A$5:$AF$1048576,MATCH(A1298,근로조건!$A$5:$A$1048576,0)+0,14))</f>
        <v/>
      </c>
      <c r="AG1298" s="261" t="str" cm="1">
        <f t="array" ref="AG1298">IF(A1298="","",INDEX(근로조건!$A$5:$AF$1048576,MATCH(A1298,근로조건!$A$5:$A$1048576,0)+0,11))</f>
        <v/>
      </c>
      <c r="AH1298" s="261" t="str" cm="1">
        <f t="array" ref="AH1298">IF(A1298="","",INDEX(근로조건!$A$5:$AF$1048576,MATCH(A1298,근로조건!$A$5:$A$1048576,0)+0,19))</f>
        <v/>
      </c>
      <c r="AI1298" s="262" t="str" cm="1">
        <f t="array" ref="AI1298">IF(A1298="","",INDEX(근로조건!$A$5:$AF$1048576,MATCH(A1298,근로조건!$A$5:$A$1048576,0)+0,17))</f>
        <v/>
      </c>
      <c r="AJ1298" s="253"/>
      <c r="AK1298" s="253"/>
      <c r="AL1298" s="253" t="str" cm="1">
        <f t="array" ref="AL1298">IF(A1298="","",INDEX(근로조건!$A$5:$AF$1048576,MATCH(A1298,근로조건!$A$5:$A$1048576,0)+0,20))</f>
        <v/>
      </c>
      <c r="AM1298" s="253"/>
      <c r="AN1298" s="253"/>
      <c r="AO1298" s="253"/>
      <c r="AP1298" s="260"/>
      <c r="AQ1298" s="123"/>
      <c r="AR1298" s="166"/>
      <c r="AS1298" s="267"/>
      <c r="AT1298" s="266"/>
      <c r="AU1298" s="266"/>
      <c r="AV1298" s="266"/>
    </row>
    <row r="1299" spans="1:48" x14ac:dyDescent="0.3">
      <c r="A1299" s="52"/>
      <c r="B1299" s="54"/>
      <c r="C1299" s="53"/>
      <c r="D1299" s="53"/>
      <c r="E1299" s="53"/>
      <c r="F1299" s="57"/>
      <c r="G1299" s="57"/>
      <c r="H1299" s="52"/>
      <c r="I1299" s="53"/>
      <c r="J1299" s="53"/>
      <c r="K1299" s="95"/>
      <c r="L1299" s="52"/>
      <c r="M1299" s="52"/>
      <c r="N1299" s="54"/>
      <c r="O1299" s="254" t="str" cm="1">
        <f t="array" ref="O1299">IF(A1299="","",INDEX(근로조건!$A$5:$Y$1048576,MATCH(A1299,근로조건!$A$5:$A$1048576,0)+0,15))</f>
        <v/>
      </c>
      <c r="P1299" s="255" t="str" cm="1">
        <f t="array" ref="P1299">IF(A1299="","",INDEX(근로조건!$A$5:$Y$1048576,MATCH(A1299,근로조건!$A$5:$A$1048576,0)+0,16))</f>
        <v/>
      </c>
      <c r="Q1299" s="256" t="str" cm="1">
        <f t="array" ref="Q1299">IF(A1299="","",INDEX(근로조건!$A$5:$ZZ$1048576,MATCH(A1299,근로조건!$A$5:$A$1048576,0)+0,21))</f>
        <v/>
      </c>
      <c r="R1299" s="61"/>
      <c r="S1299" s="61"/>
      <c r="T1299" s="61"/>
      <c r="U1299" s="61"/>
      <c r="V1299" s="61"/>
      <c r="W1299" s="61"/>
      <c r="X1299" s="61"/>
      <c r="Y1299" s="61"/>
      <c r="Z1299" s="260" t="str">
        <f t="shared" si="63"/>
        <v/>
      </c>
      <c r="AA1299" s="260" t="str">
        <f t="shared" si="64"/>
        <v/>
      </c>
      <c r="AB1299" s="260" t="str" cm="1">
        <f t="array" ref="AB1299">IFERROR(IF(A1299="","",INDEX(근로조건!$A$5:$Z$1048576,MATCH(A1299,근로조건!$A$5:$A$1048576,0)+0,17)-INDEX(근로조건!$A$5:$Z$1048576,MATCH(A1299,근로조건!$A$5:$A$1048576,0)+0,11))*B1299,"")</f>
        <v/>
      </c>
      <c r="AC1299" s="260" t="str">
        <f t="shared" si="65"/>
        <v/>
      </c>
      <c r="AD1299" s="260" t="str" cm="1">
        <f t="array" ref="AD1299">IFERROR(IF(A1299="","",INDEX(근로조건!$A$5:$L$1048576,MATCH(A1299,근로조건!$A$5:$A$1048576,0)+0,12))*B1299,"")</f>
        <v/>
      </c>
      <c r="AE1299" s="261" t="str" cm="1">
        <f t="array" ref="AE1299">IF(A1299="","",INDEX(근로조건!$A$5:$AF$1048576,MATCH(A1299,근로조건!$A$5:$A$1048576,0)+0,13))</f>
        <v/>
      </c>
      <c r="AF1299" s="262" t="str" cm="1">
        <f t="array" ref="AF1299">IF(A1299="","",INDEX(근로조건!$A$5:$AF$1048576,MATCH(A1299,근로조건!$A$5:$A$1048576,0)+0,14))</f>
        <v/>
      </c>
      <c r="AG1299" s="261" t="str" cm="1">
        <f t="array" ref="AG1299">IF(A1299="","",INDEX(근로조건!$A$5:$AF$1048576,MATCH(A1299,근로조건!$A$5:$A$1048576,0)+0,11))</f>
        <v/>
      </c>
      <c r="AH1299" s="261" t="str" cm="1">
        <f t="array" ref="AH1299">IF(A1299="","",INDEX(근로조건!$A$5:$AF$1048576,MATCH(A1299,근로조건!$A$5:$A$1048576,0)+0,19))</f>
        <v/>
      </c>
      <c r="AI1299" s="262" t="str" cm="1">
        <f t="array" ref="AI1299">IF(A1299="","",INDEX(근로조건!$A$5:$AF$1048576,MATCH(A1299,근로조건!$A$5:$A$1048576,0)+0,17))</f>
        <v/>
      </c>
      <c r="AJ1299" s="253"/>
      <c r="AK1299" s="253"/>
      <c r="AL1299" s="253" t="str" cm="1">
        <f t="array" ref="AL1299">IF(A1299="","",INDEX(근로조건!$A$5:$AF$1048576,MATCH(A1299,근로조건!$A$5:$A$1048576,0)+0,20))</f>
        <v/>
      </c>
      <c r="AM1299" s="253"/>
      <c r="AN1299" s="253"/>
      <c r="AO1299" s="253"/>
      <c r="AP1299" s="260"/>
      <c r="AQ1299" s="123"/>
      <c r="AR1299" s="166"/>
      <c r="AS1299" s="267"/>
      <c r="AT1299" s="266"/>
      <c r="AU1299" s="266"/>
      <c r="AV1299" s="266"/>
    </row>
    <row r="1300" spans="1:48" x14ac:dyDescent="0.3">
      <c r="A1300" s="52"/>
      <c r="B1300" s="54"/>
      <c r="C1300" s="53"/>
      <c r="D1300" s="53"/>
      <c r="E1300" s="53"/>
      <c r="F1300" s="57"/>
      <c r="G1300" s="57"/>
      <c r="H1300" s="52"/>
      <c r="I1300" s="53"/>
      <c r="J1300" s="53"/>
      <c r="K1300" s="95"/>
      <c r="L1300" s="52"/>
      <c r="M1300" s="52"/>
      <c r="N1300" s="54"/>
      <c r="O1300" s="254" t="str" cm="1">
        <f t="array" ref="O1300">IF(A1300="","",INDEX(근로조건!$A$5:$Y$1048576,MATCH(A1300,근로조건!$A$5:$A$1048576,0)+0,15))</f>
        <v/>
      </c>
      <c r="P1300" s="255" t="str" cm="1">
        <f t="array" ref="P1300">IF(A1300="","",INDEX(근로조건!$A$5:$Y$1048576,MATCH(A1300,근로조건!$A$5:$A$1048576,0)+0,16))</f>
        <v/>
      </c>
      <c r="Q1300" s="256" t="str" cm="1">
        <f t="array" ref="Q1300">IF(A1300="","",INDEX(근로조건!$A$5:$ZZ$1048576,MATCH(A1300,근로조건!$A$5:$A$1048576,0)+0,21))</f>
        <v/>
      </c>
      <c r="R1300" s="61"/>
      <c r="S1300" s="61"/>
      <c r="T1300" s="61"/>
      <c r="U1300" s="61"/>
      <c r="V1300" s="61"/>
      <c r="W1300" s="61"/>
      <c r="X1300" s="61"/>
      <c r="Y1300" s="61"/>
      <c r="Z1300" s="260" t="str">
        <f t="shared" si="63"/>
        <v/>
      </c>
      <c r="AA1300" s="260" t="str">
        <f t="shared" si="64"/>
        <v/>
      </c>
      <c r="AB1300" s="260" t="str" cm="1">
        <f t="array" ref="AB1300">IFERROR(IF(A1300="","",INDEX(근로조건!$A$5:$Z$1048576,MATCH(A1300,근로조건!$A$5:$A$1048576,0)+0,17)-INDEX(근로조건!$A$5:$Z$1048576,MATCH(A1300,근로조건!$A$5:$A$1048576,0)+0,11))*B1300,"")</f>
        <v/>
      </c>
      <c r="AC1300" s="260" t="str">
        <f t="shared" si="65"/>
        <v/>
      </c>
      <c r="AD1300" s="260" t="str" cm="1">
        <f t="array" ref="AD1300">IFERROR(IF(A1300="","",INDEX(근로조건!$A$5:$L$1048576,MATCH(A1300,근로조건!$A$5:$A$1048576,0)+0,12))*B1300,"")</f>
        <v/>
      </c>
      <c r="AE1300" s="261" t="str" cm="1">
        <f t="array" ref="AE1300">IF(A1300="","",INDEX(근로조건!$A$5:$AF$1048576,MATCH(A1300,근로조건!$A$5:$A$1048576,0)+0,13))</f>
        <v/>
      </c>
      <c r="AF1300" s="262" t="str" cm="1">
        <f t="array" ref="AF1300">IF(A1300="","",INDEX(근로조건!$A$5:$AF$1048576,MATCH(A1300,근로조건!$A$5:$A$1048576,0)+0,14))</f>
        <v/>
      </c>
      <c r="AG1300" s="261" t="str" cm="1">
        <f t="array" ref="AG1300">IF(A1300="","",INDEX(근로조건!$A$5:$AF$1048576,MATCH(A1300,근로조건!$A$5:$A$1048576,0)+0,11))</f>
        <v/>
      </c>
      <c r="AH1300" s="261" t="str" cm="1">
        <f t="array" ref="AH1300">IF(A1300="","",INDEX(근로조건!$A$5:$AF$1048576,MATCH(A1300,근로조건!$A$5:$A$1048576,0)+0,19))</f>
        <v/>
      </c>
      <c r="AI1300" s="262" t="str" cm="1">
        <f t="array" ref="AI1300">IF(A1300="","",INDEX(근로조건!$A$5:$AF$1048576,MATCH(A1300,근로조건!$A$5:$A$1048576,0)+0,17))</f>
        <v/>
      </c>
      <c r="AJ1300" s="253"/>
      <c r="AK1300" s="253"/>
      <c r="AL1300" s="253" t="str" cm="1">
        <f t="array" ref="AL1300">IF(A1300="","",INDEX(근로조건!$A$5:$AF$1048576,MATCH(A1300,근로조건!$A$5:$A$1048576,0)+0,20))</f>
        <v/>
      </c>
      <c r="AM1300" s="253"/>
      <c r="AN1300" s="253"/>
      <c r="AO1300" s="253"/>
      <c r="AP1300" s="260"/>
      <c r="AQ1300" s="123"/>
      <c r="AR1300" s="166"/>
      <c r="AS1300" s="267"/>
      <c r="AT1300" s="266"/>
      <c r="AU1300" s="266"/>
      <c r="AV1300" s="266"/>
    </row>
    <row r="1301" spans="1:48" x14ac:dyDescent="0.3">
      <c r="A1301" s="52"/>
      <c r="B1301" s="54"/>
      <c r="C1301" s="53"/>
      <c r="D1301" s="53"/>
      <c r="E1301" s="53"/>
      <c r="F1301" s="57"/>
      <c r="G1301" s="57"/>
      <c r="H1301" s="52"/>
      <c r="I1301" s="53"/>
      <c r="J1301" s="53"/>
      <c r="K1301" s="95"/>
      <c r="L1301" s="52"/>
      <c r="M1301" s="52"/>
      <c r="N1301" s="54"/>
      <c r="O1301" s="254" t="str" cm="1">
        <f t="array" ref="O1301">IF(A1301="","",INDEX(근로조건!$A$5:$Y$1048576,MATCH(A1301,근로조건!$A$5:$A$1048576,0)+0,15))</f>
        <v/>
      </c>
      <c r="P1301" s="255" t="str" cm="1">
        <f t="array" ref="P1301">IF(A1301="","",INDEX(근로조건!$A$5:$Y$1048576,MATCH(A1301,근로조건!$A$5:$A$1048576,0)+0,16))</f>
        <v/>
      </c>
      <c r="Q1301" s="256" t="str" cm="1">
        <f t="array" ref="Q1301">IF(A1301="","",INDEX(근로조건!$A$5:$ZZ$1048576,MATCH(A1301,근로조건!$A$5:$A$1048576,0)+0,21))</f>
        <v/>
      </c>
      <c r="R1301" s="61"/>
      <c r="S1301" s="61"/>
      <c r="T1301" s="61"/>
      <c r="U1301" s="61"/>
      <c r="V1301" s="61"/>
      <c r="W1301" s="61"/>
      <c r="X1301" s="61"/>
      <c r="Y1301" s="61"/>
      <c r="Z1301" s="260" t="str">
        <f t="shared" si="63"/>
        <v/>
      </c>
      <c r="AA1301" s="260" t="str">
        <f t="shared" si="64"/>
        <v/>
      </c>
      <c r="AB1301" s="260" t="str" cm="1">
        <f t="array" ref="AB1301">IFERROR(IF(A1301="","",INDEX(근로조건!$A$5:$Z$1048576,MATCH(A1301,근로조건!$A$5:$A$1048576,0)+0,17)-INDEX(근로조건!$A$5:$Z$1048576,MATCH(A1301,근로조건!$A$5:$A$1048576,0)+0,11))*B1301,"")</f>
        <v/>
      </c>
      <c r="AC1301" s="260" t="str">
        <f t="shared" si="65"/>
        <v/>
      </c>
      <c r="AD1301" s="260" t="str" cm="1">
        <f t="array" ref="AD1301">IFERROR(IF(A1301="","",INDEX(근로조건!$A$5:$L$1048576,MATCH(A1301,근로조건!$A$5:$A$1048576,0)+0,12))*B1301,"")</f>
        <v/>
      </c>
      <c r="AE1301" s="261" t="str" cm="1">
        <f t="array" ref="AE1301">IF(A1301="","",INDEX(근로조건!$A$5:$AF$1048576,MATCH(A1301,근로조건!$A$5:$A$1048576,0)+0,13))</f>
        <v/>
      </c>
      <c r="AF1301" s="262" t="str" cm="1">
        <f t="array" ref="AF1301">IF(A1301="","",INDEX(근로조건!$A$5:$AF$1048576,MATCH(A1301,근로조건!$A$5:$A$1048576,0)+0,14))</f>
        <v/>
      </c>
      <c r="AG1301" s="261" t="str" cm="1">
        <f t="array" ref="AG1301">IF(A1301="","",INDEX(근로조건!$A$5:$AF$1048576,MATCH(A1301,근로조건!$A$5:$A$1048576,0)+0,11))</f>
        <v/>
      </c>
      <c r="AH1301" s="261" t="str" cm="1">
        <f t="array" ref="AH1301">IF(A1301="","",INDEX(근로조건!$A$5:$AF$1048576,MATCH(A1301,근로조건!$A$5:$A$1048576,0)+0,19))</f>
        <v/>
      </c>
      <c r="AI1301" s="262" t="str" cm="1">
        <f t="array" ref="AI1301">IF(A1301="","",INDEX(근로조건!$A$5:$AF$1048576,MATCH(A1301,근로조건!$A$5:$A$1048576,0)+0,17))</f>
        <v/>
      </c>
      <c r="AJ1301" s="253"/>
      <c r="AK1301" s="253"/>
      <c r="AL1301" s="253" t="str" cm="1">
        <f t="array" ref="AL1301">IF(A1301="","",INDEX(근로조건!$A$5:$AF$1048576,MATCH(A1301,근로조건!$A$5:$A$1048576,0)+0,20))</f>
        <v/>
      </c>
      <c r="AM1301" s="253"/>
      <c r="AN1301" s="253"/>
      <c r="AO1301" s="253"/>
      <c r="AP1301" s="260"/>
      <c r="AQ1301" s="123"/>
      <c r="AR1301" s="166"/>
      <c r="AS1301" s="267"/>
      <c r="AT1301" s="266"/>
      <c r="AU1301" s="266"/>
      <c r="AV1301" s="266"/>
    </row>
    <row r="1302" spans="1:48" x14ac:dyDescent="0.3">
      <c r="A1302" s="52"/>
      <c r="B1302" s="54"/>
      <c r="C1302" s="53"/>
      <c r="D1302" s="53"/>
      <c r="E1302" s="53"/>
      <c r="F1302" s="57"/>
      <c r="G1302" s="57"/>
      <c r="H1302" s="52"/>
      <c r="I1302" s="53"/>
      <c r="J1302" s="53"/>
      <c r="K1302" s="95"/>
      <c r="L1302" s="52"/>
      <c r="M1302" s="52"/>
      <c r="N1302" s="54"/>
      <c r="O1302" s="254" t="str" cm="1">
        <f t="array" ref="O1302">IF(A1302="","",INDEX(근로조건!$A$5:$Y$1048576,MATCH(A1302,근로조건!$A$5:$A$1048576,0)+0,15))</f>
        <v/>
      </c>
      <c r="P1302" s="255" t="str" cm="1">
        <f t="array" ref="P1302">IF(A1302="","",INDEX(근로조건!$A$5:$Y$1048576,MATCH(A1302,근로조건!$A$5:$A$1048576,0)+0,16))</f>
        <v/>
      </c>
      <c r="Q1302" s="256" t="str" cm="1">
        <f t="array" ref="Q1302">IF(A1302="","",INDEX(근로조건!$A$5:$ZZ$1048576,MATCH(A1302,근로조건!$A$5:$A$1048576,0)+0,21))</f>
        <v/>
      </c>
      <c r="R1302" s="61"/>
      <c r="S1302" s="61"/>
      <c r="T1302" s="61"/>
      <c r="U1302" s="61"/>
      <c r="V1302" s="61"/>
      <c r="W1302" s="61"/>
      <c r="X1302" s="61"/>
      <c r="Y1302" s="61"/>
      <c r="Z1302" s="260" t="str">
        <f t="shared" si="63"/>
        <v/>
      </c>
      <c r="AA1302" s="260" t="str">
        <f t="shared" si="64"/>
        <v/>
      </c>
      <c r="AB1302" s="260" t="str" cm="1">
        <f t="array" ref="AB1302">IFERROR(IF(A1302="","",INDEX(근로조건!$A$5:$Z$1048576,MATCH(A1302,근로조건!$A$5:$A$1048576,0)+0,17)-INDEX(근로조건!$A$5:$Z$1048576,MATCH(A1302,근로조건!$A$5:$A$1048576,0)+0,11))*B1302,"")</f>
        <v/>
      </c>
      <c r="AC1302" s="260" t="str">
        <f t="shared" si="65"/>
        <v/>
      </c>
      <c r="AD1302" s="260" t="str" cm="1">
        <f t="array" ref="AD1302">IFERROR(IF(A1302="","",INDEX(근로조건!$A$5:$L$1048576,MATCH(A1302,근로조건!$A$5:$A$1048576,0)+0,12))*B1302,"")</f>
        <v/>
      </c>
      <c r="AE1302" s="261" t="str" cm="1">
        <f t="array" ref="AE1302">IF(A1302="","",INDEX(근로조건!$A$5:$AF$1048576,MATCH(A1302,근로조건!$A$5:$A$1048576,0)+0,13))</f>
        <v/>
      </c>
      <c r="AF1302" s="262" t="str" cm="1">
        <f t="array" ref="AF1302">IF(A1302="","",INDEX(근로조건!$A$5:$AF$1048576,MATCH(A1302,근로조건!$A$5:$A$1048576,0)+0,14))</f>
        <v/>
      </c>
      <c r="AG1302" s="261" t="str" cm="1">
        <f t="array" ref="AG1302">IF(A1302="","",INDEX(근로조건!$A$5:$AF$1048576,MATCH(A1302,근로조건!$A$5:$A$1048576,0)+0,11))</f>
        <v/>
      </c>
      <c r="AH1302" s="261" t="str" cm="1">
        <f t="array" ref="AH1302">IF(A1302="","",INDEX(근로조건!$A$5:$AF$1048576,MATCH(A1302,근로조건!$A$5:$A$1048576,0)+0,19))</f>
        <v/>
      </c>
      <c r="AI1302" s="262" t="str" cm="1">
        <f t="array" ref="AI1302">IF(A1302="","",INDEX(근로조건!$A$5:$AF$1048576,MATCH(A1302,근로조건!$A$5:$A$1048576,0)+0,17))</f>
        <v/>
      </c>
      <c r="AJ1302" s="253"/>
      <c r="AK1302" s="253"/>
      <c r="AL1302" s="253" t="str" cm="1">
        <f t="array" ref="AL1302">IF(A1302="","",INDEX(근로조건!$A$5:$AF$1048576,MATCH(A1302,근로조건!$A$5:$A$1048576,0)+0,20))</f>
        <v/>
      </c>
      <c r="AM1302" s="253"/>
      <c r="AN1302" s="253"/>
      <c r="AO1302" s="253"/>
      <c r="AP1302" s="260"/>
      <c r="AQ1302" s="123"/>
      <c r="AR1302" s="166"/>
      <c r="AS1302" s="267"/>
      <c r="AT1302" s="266"/>
      <c r="AU1302" s="266"/>
      <c r="AV1302" s="266"/>
    </row>
    <row r="1303" spans="1:48" x14ac:dyDescent="0.3">
      <c r="A1303" s="52"/>
      <c r="B1303" s="54"/>
      <c r="C1303" s="53"/>
      <c r="D1303" s="53"/>
      <c r="E1303" s="53"/>
      <c r="F1303" s="57"/>
      <c r="G1303" s="57"/>
      <c r="H1303" s="52"/>
      <c r="I1303" s="53"/>
      <c r="J1303" s="53"/>
      <c r="K1303" s="95"/>
      <c r="L1303" s="52"/>
      <c r="M1303" s="52"/>
      <c r="N1303" s="54"/>
      <c r="O1303" s="254" t="str" cm="1">
        <f t="array" ref="O1303">IF(A1303="","",INDEX(근로조건!$A$5:$Y$1048576,MATCH(A1303,근로조건!$A$5:$A$1048576,0)+0,15))</f>
        <v/>
      </c>
      <c r="P1303" s="255" t="str" cm="1">
        <f t="array" ref="P1303">IF(A1303="","",INDEX(근로조건!$A$5:$Y$1048576,MATCH(A1303,근로조건!$A$5:$A$1048576,0)+0,16))</f>
        <v/>
      </c>
      <c r="Q1303" s="256" t="str" cm="1">
        <f t="array" ref="Q1303">IF(A1303="","",INDEX(근로조건!$A$5:$ZZ$1048576,MATCH(A1303,근로조건!$A$5:$A$1048576,0)+0,21))</f>
        <v/>
      </c>
      <c r="R1303" s="61"/>
      <c r="S1303" s="61"/>
      <c r="T1303" s="61"/>
      <c r="U1303" s="61"/>
      <c r="V1303" s="61"/>
      <c r="W1303" s="61"/>
      <c r="X1303" s="61"/>
      <c r="Y1303" s="61"/>
      <c r="Z1303" s="260" t="str">
        <f t="shared" si="63"/>
        <v/>
      </c>
      <c r="AA1303" s="260" t="str">
        <f t="shared" si="64"/>
        <v/>
      </c>
      <c r="AB1303" s="260" t="str" cm="1">
        <f t="array" ref="AB1303">IFERROR(IF(A1303="","",INDEX(근로조건!$A$5:$Z$1048576,MATCH(A1303,근로조건!$A$5:$A$1048576,0)+0,17)-INDEX(근로조건!$A$5:$Z$1048576,MATCH(A1303,근로조건!$A$5:$A$1048576,0)+0,11))*B1303,"")</f>
        <v/>
      </c>
      <c r="AC1303" s="260" t="str">
        <f t="shared" si="65"/>
        <v/>
      </c>
      <c r="AD1303" s="260" t="str" cm="1">
        <f t="array" ref="AD1303">IFERROR(IF(A1303="","",INDEX(근로조건!$A$5:$L$1048576,MATCH(A1303,근로조건!$A$5:$A$1048576,0)+0,12))*B1303,"")</f>
        <v/>
      </c>
      <c r="AE1303" s="261" t="str" cm="1">
        <f t="array" ref="AE1303">IF(A1303="","",INDEX(근로조건!$A$5:$AF$1048576,MATCH(A1303,근로조건!$A$5:$A$1048576,0)+0,13))</f>
        <v/>
      </c>
      <c r="AF1303" s="262" t="str" cm="1">
        <f t="array" ref="AF1303">IF(A1303="","",INDEX(근로조건!$A$5:$AF$1048576,MATCH(A1303,근로조건!$A$5:$A$1048576,0)+0,14))</f>
        <v/>
      </c>
      <c r="AG1303" s="261" t="str" cm="1">
        <f t="array" ref="AG1303">IF(A1303="","",INDEX(근로조건!$A$5:$AF$1048576,MATCH(A1303,근로조건!$A$5:$A$1048576,0)+0,11))</f>
        <v/>
      </c>
      <c r="AH1303" s="261" t="str" cm="1">
        <f t="array" ref="AH1303">IF(A1303="","",INDEX(근로조건!$A$5:$AF$1048576,MATCH(A1303,근로조건!$A$5:$A$1048576,0)+0,19))</f>
        <v/>
      </c>
      <c r="AI1303" s="262" t="str" cm="1">
        <f t="array" ref="AI1303">IF(A1303="","",INDEX(근로조건!$A$5:$AF$1048576,MATCH(A1303,근로조건!$A$5:$A$1048576,0)+0,17))</f>
        <v/>
      </c>
      <c r="AJ1303" s="253"/>
      <c r="AK1303" s="253"/>
      <c r="AL1303" s="253" t="str" cm="1">
        <f t="array" ref="AL1303">IF(A1303="","",INDEX(근로조건!$A$5:$AF$1048576,MATCH(A1303,근로조건!$A$5:$A$1048576,0)+0,20))</f>
        <v/>
      </c>
      <c r="AM1303" s="253"/>
      <c r="AN1303" s="253"/>
      <c r="AO1303" s="253"/>
      <c r="AP1303" s="260"/>
      <c r="AQ1303" s="123"/>
      <c r="AR1303" s="166"/>
      <c r="AS1303" s="267"/>
      <c r="AT1303" s="266"/>
      <c r="AU1303" s="266"/>
      <c r="AV1303" s="266"/>
    </row>
    <row r="1304" spans="1:48" x14ac:dyDescent="0.3">
      <c r="A1304" s="52"/>
      <c r="B1304" s="54"/>
      <c r="C1304" s="53"/>
      <c r="D1304" s="53"/>
      <c r="E1304" s="53"/>
      <c r="F1304" s="57"/>
      <c r="G1304" s="57"/>
      <c r="H1304" s="52"/>
      <c r="I1304" s="53"/>
      <c r="J1304" s="53"/>
      <c r="K1304" s="95"/>
      <c r="L1304" s="52"/>
      <c r="M1304" s="52"/>
      <c r="N1304" s="54"/>
      <c r="O1304" s="254" t="str" cm="1">
        <f t="array" ref="O1304">IF(A1304="","",INDEX(근로조건!$A$5:$Y$1048576,MATCH(A1304,근로조건!$A$5:$A$1048576,0)+0,15))</f>
        <v/>
      </c>
      <c r="P1304" s="255" t="str" cm="1">
        <f t="array" ref="P1304">IF(A1304="","",INDEX(근로조건!$A$5:$Y$1048576,MATCH(A1304,근로조건!$A$5:$A$1048576,0)+0,16))</f>
        <v/>
      </c>
      <c r="Q1304" s="256" t="str" cm="1">
        <f t="array" ref="Q1304">IF(A1304="","",INDEX(근로조건!$A$5:$ZZ$1048576,MATCH(A1304,근로조건!$A$5:$A$1048576,0)+0,21))</f>
        <v/>
      </c>
      <c r="R1304" s="61"/>
      <c r="S1304" s="61"/>
      <c r="T1304" s="61"/>
      <c r="U1304" s="61"/>
      <c r="V1304" s="61"/>
      <c r="W1304" s="61"/>
      <c r="X1304" s="61"/>
      <c r="Y1304" s="61"/>
      <c r="Z1304" s="260" t="str">
        <f t="shared" si="63"/>
        <v/>
      </c>
      <c r="AA1304" s="260" t="str">
        <f t="shared" si="64"/>
        <v/>
      </c>
      <c r="AB1304" s="260" t="str" cm="1">
        <f t="array" ref="AB1304">IFERROR(IF(A1304="","",INDEX(근로조건!$A$5:$Z$1048576,MATCH(A1304,근로조건!$A$5:$A$1048576,0)+0,17)-INDEX(근로조건!$A$5:$Z$1048576,MATCH(A1304,근로조건!$A$5:$A$1048576,0)+0,11))*B1304,"")</f>
        <v/>
      </c>
      <c r="AC1304" s="260" t="str">
        <f t="shared" si="65"/>
        <v/>
      </c>
      <c r="AD1304" s="260" t="str" cm="1">
        <f t="array" ref="AD1304">IFERROR(IF(A1304="","",INDEX(근로조건!$A$5:$L$1048576,MATCH(A1304,근로조건!$A$5:$A$1048576,0)+0,12))*B1304,"")</f>
        <v/>
      </c>
      <c r="AE1304" s="261" t="str" cm="1">
        <f t="array" ref="AE1304">IF(A1304="","",INDEX(근로조건!$A$5:$AF$1048576,MATCH(A1304,근로조건!$A$5:$A$1048576,0)+0,13))</f>
        <v/>
      </c>
      <c r="AF1304" s="262" t="str" cm="1">
        <f t="array" ref="AF1304">IF(A1304="","",INDEX(근로조건!$A$5:$AF$1048576,MATCH(A1304,근로조건!$A$5:$A$1048576,0)+0,14))</f>
        <v/>
      </c>
      <c r="AG1304" s="261" t="str" cm="1">
        <f t="array" ref="AG1304">IF(A1304="","",INDEX(근로조건!$A$5:$AF$1048576,MATCH(A1304,근로조건!$A$5:$A$1048576,0)+0,11))</f>
        <v/>
      </c>
      <c r="AH1304" s="261" t="str" cm="1">
        <f t="array" ref="AH1304">IF(A1304="","",INDEX(근로조건!$A$5:$AF$1048576,MATCH(A1304,근로조건!$A$5:$A$1048576,0)+0,19))</f>
        <v/>
      </c>
      <c r="AI1304" s="262" t="str" cm="1">
        <f t="array" ref="AI1304">IF(A1304="","",INDEX(근로조건!$A$5:$AF$1048576,MATCH(A1304,근로조건!$A$5:$A$1048576,0)+0,17))</f>
        <v/>
      </c>
      <c r="AJ1304" s="253"/>
      <c r="AK1304" s="253"/>
      <c r="AL1304" s="253" t="str" cm="1">
        <f t="array" ref="AL1304">IF(A1304="","",INDEX(근로조건!$A$5:$AF$1048576,MATCH(A1304,근로조건!$A$5:$A$1048576,0)+0,20))</f>
        <v/>
      </c>
      <c r="AM1304" s="253"/>
      <c r="AN1304" s="253"/>
      <c r="AO1304" s="253"/>
      <c r="AP1304" s="260"/>
      <c r="AQ1304" s="123"/>
      <c r="AR1304" s="166"/>
      <c r="AS1304" s="267"/>
      <c r="AT1304" s="266"/>
      <c r="AU1304" s="266"/>
      <c r="AV1304" s="266"/>
    </row>
    <row r="1305" spans="1:48" x14ac:dyDescent="0.3">
      <c r="A1305" s="52"/>
      <c r="B1305" s="54"/>
      <c r="C1305" s="53"/>
      <c r="D1305" s="53"/>
      <c r="E1305" s="53"/>
      <c r="F1305" s="57"/>
      <c r="G1305" s="57"/>
      <c r="H1305" s="52"/>
      <c r="I1305" s="53"/>
      <c r="J1305" s="53"/>
      <c r="K1305" s="95"/>
      <c r="L1305" s="52"/>
      <c r="M1305" s="52"/>
      <c r="N1305" s="54"/>
      <c r="O1305" s="254" t="str" cm="1">
        <f t="array" ref="O1305">IF(A1305="","",INDEX(근로조건!$A$5:$Y$1048576,MATCH(A1305,근로조건!$A$5:$A$1048576,0)+0,15))</f>
        <v/>
      </c>
      <c r="P1305" s="255" t="str" cm="1">
        <f t="array" ref="P1305">IF(A1305="","",INDEX(근로조건!$A$5:$Y$1048576,MATCH(A1305,근로조건!$A$5:$A$1048576,0)+0,16))</f>
        <v/>
      </c>
      <c r="Q1305" s="256" t="str" cm="1">
        <f t="array" ref="Q1305">IF(A1305="","",INDEX(근로조건!$A$5:$ZZ$1048576,MATCH(A1305,근로조건!$A$5:$A$1048576,0)+0,21))</f>
        <v/>
      </c>
      <c r="R1305" s="61"/>
      <c r="S1305" s="61"/>
      <c r="T1305" s="61"/>
      <c r="U1305" s="61"/>
      <c r="V1305" s="61"/>
      <c r="W1305" s="61"/>
      <c r="X1305" s="61"/>
      <c r="Y1305" s="61"/>
      <c r="Z1305" s="260" t="str">
        <f t="shared" si="63"/>
        <v/>
      </c>
      <c r="AA1305" s="260" t="str">
        <f t="shared" si="64"/>
        <v/>
      </c>
      <c r="AB1305" s="260" t="str" cm="1">
        <f t="array" ref="AB1305">IFERROR(IF(A1305="","",INDEX(근로조건!$A$5:$Z$1048576,MATCH(A1305,근로조건!$A$5:$A$1048576,0)+0,17)-INDEX(근로조건!$A$5:$Z$1048576,MATCH(A1305,근로조건!$A$5:$A$1048576,0)+0,11))*B1305,"")</f>
        <v/>
      </c>
      <c r="AC1305" s="260" t="str">
        <f t="shared" si="65"/>
        <v/>
      </c>
      <c r="AD1305" s="260" t="str" cm="1">
        <f t="array" ref="AD1305">IFERROR(IF(A1305="","",INDEX(근로조건!$A$5:$L$1048576,MATCH(A1305,근로조건!$A$5:$A$1048576,0)+0,12))*B1305,"")</f>
        <v/>
      </c>
      <c r="AE1305" s="261" t="str" cm="1">
        <f t="array" ref="AE1305">IF(A1305="","",INDEX(근로조건!$A$5:$AF$1048576,MATCH(A1305,근로조건!$A$5:$A$1048576,0)+0,13))</f>
        <v/>
      </c>
      <c r="AF1305" s="262" t="str" cm="1">
        <f t="array" ref="AF1305">IF(A1305="","",INDEX(근로조건!$A$5:$AF$1048576,MATCH(A1305,근로조건!$A$5:$A$1048576,0)+0,14))</f>
        <v/>
      </c>
      <c r="AG1305" s="261" t="str" cm="1">
        <f t="array" ref="AG1305">IF(A1305="","",INDEX(근로조건!$A$5:$AF$1048576,MATCH(A1305,근로조건!$A$5:$A$1048576,0)+0,11))</f>
        <v/>
      </c>
      <c r="AH1305" s="261" t="str" cm="1">
        <f t="array" ref="AH1305">IF(A1305="","",INDEX(근로조건!$A$5:$AF$1048576,MATCH(A1305,근로조건!$A$5:$A$1048576,0)+0,19))</f>
        <v/>
      </c>
      <c r="AI1305" s="262" t="str" cm="1">
        <f t="array" ref="AI1305">IF(A1305="","",INDEX(근로조건!$A$5:$AF$1048576,MATCH(A1305,근로조건!$A$5:$A$1048576,0)+0,17))</f>
        <v/>
      </c>
      <c r="AJ1305" s="253"/>
      <c r="AK1305" s="253"/>
      <c r="AL1305" s="253" t="str" cm="1">
        <f t="array" ref="AL1305">IF(A1305="","",INDEX(근로조건!$A$5:$AF$1048576,MATCH(A1305,근로조건!$A$5:$A$1048576,0)+0,20))</f>
        <v/>
      </c>
      <c r="AM1305" s="253"/>
      <c r="AN1305" s="253"/>
      <c r="AO1305" s="253"/>
      <c r="AP1305" s="260"/>
      <c r="AQ1305" s="123"/>
      <c r="AR1305" s="166"/>
      <c r="AS1305" s="267"/>
      <c r="AT1305" s="266"/>
      <c r="AU1305" s="266"/>
      <c r="AV1305" s="266"/>
    </row>
    <row r="1306" spans="1:48" x14ac:dyDescent="0.3">
      <c r="A1306" s="52"/>
      <c r="B1306" s="54"/>
      <c r="C1306" s="53"/>
      <c r="D1306" s="53"/>
      <c r="E1306" s="53"/>
      <c r="F1306" s="57"/>
      <c r="G1306" s="57"/>
      <c r="H1306" s="52"/>
      <c r="I1306" s="53"/>
      <c r="J1306" s="53"/>
      <c r="K1306" s="95"/>
      <c r="L1306" s="52"/>
      <c r="M1306" s="52"/>
      <c r="N1306" s="54"/>
      <c r="O1306" s="254" t="str" cm="1">
        <f t="array" ref="O1306">IF(A1306="","",INDEX(근로조건!$A$5:$Y$1048576,MATCH(A1306,근로조건!$A$5:$A$1048576,0)+0,15))</f>
        <v/>
      </c>
      <c r="P1306" s="255" t="str" cm="1">
        <f t="array" ref="P1306">IF(A1306="","",INDEX(근로조건!$A$5:$Y$1048576,MATCH(A1306,근로조건!$A$5:$A$1048576,0)+0,16))</f>
        <v/>
      </c>
      <c r="Q1306" s="256" t="str" cm="1">
        <f t="array" ref="Q1306">IF(A1306="","",INDEX(근로조건!$A$5:$ZZ$1048576,MATCH(A1306,근로조건!$A$5:$A$1048576,0)+0,21))</f>
        <v/>
      </c>
      <c r="R1306" s="61"/>
      <c r="S1306" s="61"/>
      <c r="T1306" s="61"/>
      <c r="U1306" s="61"/>
      <c r="V1306" s="61"/>
      <c r="W1306" s="61"/>
      <c r="X1306" s="61"/>
      <c r="Y1306" s="61"/>
      <c r="Z1306" s="260" t="str">
        <f t="shared" si="63"/>
        <v/>
      </c>
      <c r="AA1306" s="260" t="str">
        <f t="shared" si="64"/>
        <v/>
      </c>
      <c r="AB1306" s="260" t="str" cm="1">
        <f t="array" ref="AB1306">IFERROR(IF(A1306="","",INDEX(근로조건!$A$5:$Z$1048576,MATCH(A1306,근로조건!$A$5:$A$1048576,0)+0,17)-INDEX(근로조건!$A$5:$Z$1048576,MATCH(A1306,근로조건!$A$5:$A$1048576,0)+0,11))*B1306,"")</f>
        <v/>
      </c>
      <c r="AC1306" s="260" t="str">
        <f t="shared" si="65"/>
        <v/>
      </c>
      <c r="AD1306" s="260" t="str" cm="1">
        <f t="array" ref="AD1306">IFERROR(IF(A1306="","",INDEX(근로조건!$A$5:$L$1048576,MATCH(A1306,근로조건!$A$5:$A$1048576,0)+0,12))*B1306,"")</f>
        <v/>
      </c>
      <c r="AE1306" s="261" t="str" cm="1">
        <f t="array" ref="AE1306">IF(A1306="","",INDEX(근로조건!$A$5:$AF$1048576,MATCH(A1306,근로조건!$A$5:$A$1048576,0)+0,13))</f>
        <v/>
      </c>
      <c r="AF1306" s="262" t="str" cm="1">
        <f t="array" ref="AF1306">IF(A1306="","",INDEX(근로조건!$A$5:$AF$1048576,MATCH(A1306,근로조건!$A$5:$A$1048576,0)+0,14))</f>
        <v/>
      </c>
      <c r="AG1306" s="261" t="str" cm="1">
        <f t="array" ref="AG1306">IF(A1306="","",INDEX(근로조건!$A$5:$AF$1048576,MATCH(A1306,근로조건!$A$5:$A$1048576,0)+0,11))</f>
        <v/>
      </c>
      <c r="AH1306" s="261" t="str" cm="1">
        <f t="array" ref="AH1306">IF(A1306="","",INDEX(근로조건!$A$5:$AF$1048576,MATCH(A1306,근로조건!$A$5:$A$1048576,0)+0,19))</f>
        <v/>
      </c>
      <c r="AI1306" s="262" t="str" cm="1">
        <f t="array" ref="AI1306">IF(A1306="","",INDEX(근로조건!$A$5:$AF$1048576,MATCH(A1306,근로조건!$A$5:$A$1048576,0)+0,17))</f>
        <v/>
      </c>
      <c r="AJ1306" s="253"/>
      <c r="AK1306" s="253"/>
      <c r="AL1306" s="253" t="str" cm="1">
        <f t="array" ref="AL1306">IF(A1306="","",INDEX(근로조건!$A$5:$AF$1048576,MATCH(A1306,근로조건!$A$5:$A$1048576,0)+0,20))</f>
        <v/>
      </c>
      <c r="AM1306" s="253"/>
      <c r="AN1306" s="253"/>
      <c r="AO1306" s="253"/>
      <c r="AP1306" s="260"/>
      <c r="AQ1306" s="123"/>
      <c r="AR1306" s="166"/>
      <c r="AS1306" s="267"/>
      <c r="AT1306" s="266"/>
      <c r="AU1306" s="266"/>
      <c r="AV1306" s="266"/>
    </row>
    <row r="1307" spans="1:48" x14ac:dyDescent="0.3">
      <c r="A1307" s="52"/>
      <c r="B1307" s="54"/>
      <c r="C1307" s="53"/>
      <c r="D1307" s="53"/>
      <c r="E1307" s="53"/>
      <c r="F1307" s="57"/>
      <c r="G1307" s="57"/>
      <c r="H1307" s="52"/>
      <c r="I1307" s="53"/>
      <c r="J1307" s="53"/>
      <c r="K1307" s="95"/>
      <c r="L1307" s="52"/>
      <c r="M1307" s="52"/>
      <c r="N1307" s="54"/>
      <c r="O1307" s="254" t="str" cm="1">
        <f t="array" ref="O1307">IF(A1307="","",INDEX(근로조건!$A$5:$Y$1048576,MATCH(A1307,근로조건!$A$5:$A$1048576,0)+0,15))</f>
        <v/>
      </c>
      <c r="P1307" s="255" t="str" cm="1">
        <f t="array" ref="P1307">IF(A1307="","",INDEX(근로조건!$A$5:$Y$1048576,MATCH(A1307,근로조건!$A$5:$A$1048576,0)+0,16))</f>
        <v/>
      </c>
      <c r="Q1307" s="256" t="str" cm="1">
        <f t="array" ref="Q1307">IF(A1307="","",INDEX(근로조건!$A$5:$ZZ$1048576,MATCH(A1307,근로조건!$A$5:$A$1048576,0)+0,21))</f>
        <v/>
      </c>
      <c r="R1307" s="61"/>
      <c r="S1307" s="61"/>
      <c r="T1307" s="61"/>
      <c r="U1307" s="61"/>
      <c r="V1307" s="61"/>
      <c r="W1307" s="61"/>
      <c r="X1307" s="61"/>
      <c r="Y1307" s="61"/>
      <c r="Z1307" s="260" t="str">
        <f t="shared" si="63"/>
        <v/>
      </c>
      <c r="AA1307" s="260" t="str">
        <f t="shared" si="64"/>
        <v/>
      </c>
      <c r="AB1307" s="260" t="str" cm="1">
        <f t="array" ref="AB1307">IFERROR(IF(A1307="","",INDEX(근로조건!$A$5:$Z$1048576,MATCH(A1307,근로조건!$A$5:$A$1048576,0)+0,17)-INDEX(근로조건!$A$5:$Z$1048576,MATCH(A1307,근로조건!$A$5:$A$1048576,0)+0,11))*B1307,"")</f>
        <v/>
      </c>
      <c r="AC1307" s="260" t="str">
        <f t="shared" si="65"/>
        <v/>
      </c>
      <c r="AD1307" s="260" t="str" cm="1">
        <f t="array" ref="AD1307">IFERROR(IF(A1307="","",INDEX(근로조건!$A$5:$L$1048576,MATCH(A1307,근로조건!$A$5:$A$1048576,0)+0,12))*B1307,"")</f>
        <v/>
      </c>
      <c r="AE1307" s="261" t="str" cm="1">
        <f t="array" ref="AE1307">IF(A1307="","",INDEX(근로조건!$A$5:$AF$1048576,MATCH(A1307,근로조건!$A$5:$A$1048576,0)+0,13))</f>
        <v/>
      </c>
      <c r="AF1307" s="262" t="str" cm="1">
        <f t="array" ref="AF1307">IF(A1307="","",INDEX(근로조건!$A$5:$AF$1048576,MATCH(A1307,근로조건!$A$5:$A$1048576,0)+0,14))</f>
        <v/>
      </c>
      <c r="AG1307" s="261" t="str" cm="1">
        <f t="array" ref="AG1307">IF(A1307="","",INDEX(근로조건!$A$5:$AF$1048576,MATCH(A1307,근로조건!$A$5:$A$1048576,0)+0,11))</f>
        <v/>
      </c>
      <c r="AH1307" s="261" t="str" cm="1">
        <f t="array" ref="AH1307">IF(A1307="","",INDEX(근로조건!$A$5:$AF$1048576,MATCH(A1307,근로조건!$A$5:$A$1048576,0)+0,19))</f>
        <v/>
      </c>
      <c r="AI1307" s="262" t="str" cm="1">
        <f t="array" ref="AI1307">IF(A1307="","",INDEX(근로조건!$A$5:$AF$1048576,MATCH(A1307,근로조건!$A$5:$A$1048576,0)+0,17))</f>
        <v/>
      </c>
      <c r="AJ1307" s="253"/>
      <c r="AK1307" s="253"/>
      <c r="AL1307" s="253" t="str" cm="1">
        <f t="array" ref="AL1307">IF(A1307="","",INDEX(근로조건!$A$5:$AF$1048576,MATCH(A1307,근로조건!$A$5:$A$1048576,0)+0,20))</f>
        <v/>
      </c>
      <c r="AM1307" s="253"/>
      <c r="AN1307" s="253"/>
      <c r="AO1307" s="253"/>
      <c r="AP1307" s="260"/>
      <c r="AQ1307" s="123"/>
      <c r="AR1307" s="166"/>
      <c r="AS1307" s="267"/>
      <c r="AT1307" s="266"/>
      <c r="AU1307" s="266"/>
      <c r="AV1307" s="266"/>
    </row>
    <row r="1308" spans="1:48" x14ac:dyDescent="0.3">
      <c r="A1308" s="52"/>
      <c r="B1308" s="54"/>
      <c r="C1308" s="53"/>
      <c r="D1308" s="53"/>
      <c r="E1308" s="53"/>
      <c r="F1308" s="57"/>
      <c r="G1308" s="57"/>
      <c r="H1308" s="52"/>
      <c r="I1308" s="53"/>
      <c r="J1308" s="53"/>
      <c r="K1308" s="95"/>
      <c r="L1308" s="52"/>
      <c r="M1308" s="52"/>
      <c r="N1308" s="54"/>
      <c r="O1308" s="254" t="str" cm="1">
        <f t="array" ref="O1308">IF(A1308="","",INDEX(근로조건!$A$5:$Y$1048576,MATCH(A1308,근로조건!$A$5:$A$1048576,0)+0,15))</f>
        <v/>
      </c>
      <c r="P1308" s="255" t="str" cm="1">
        <f t="array" ref="P1308">IF(A1308="","",INDEX(근로조건!$A$5:$Y$1048576,MATCH(A1308,근로조건!$A$5:$A$1048576,0)+0,16))</f>
        <v/>
      </c>
      <c r="Q1308" s="256" t="str" cm="1">
        <f t="array" ref="Q1308">IF(A1308="","",INDEX(근로조건!$A$5:$ZZ$1048576,MATCH(A1308,근로조건!$A$5:$A$1048576,0)+0,21))</f>
        <v/>
      </c>
      <c r="R1308" s="61"/>
      <c r="S1308" s="61"/>
      <c r="T1308" s="61"/>
      <c r="U1308" s="61"/>
      <c r="V1308" s="61"/>
      <c r="W1308" s="61"/>
      <c r="X1308" s="61"/>
      <c r="Y1308" s="61"/>
      <c r="Z1308" s="260" t="str">
        <f t="shared" si="63"/>
        <v/>
      </c>
      <c r="AA1308" s="260" t="str">
        <f t="shared" si="64"/>
        <v/>
      </c>
      <c r="AB1308" s="260" t="str" cm="1">
        <f t="array" ref="AB1308">IFERROR(IF(A1308="","",INDEX(근로조건!$A$5:$Z$1048576,MATCH(A1308,근로조건!$A$5:$A$1048576,0)+0,17)-INDEX(근로조건!$A$5:$Z$1048576,MATCH(A1308,근로조건!$A$5:$A$1048576,0)+0,11))*B1308,"")</f>
        <v/>
      </c>
      <c r="AC1308" s="260" t="str">
        <f t="shared" si="65"/>
        <v/>
      </c>
      <c r="AD1308" s="260" t="str" cm="1">
        <f t="array" ref="AD1308">IFERROR(IF(A1308="","",INDEX(근로조건!$A$5:$L$1048576,MATCH(A1308,근로조건!$A$5:$A$1048576,0)+0,12))*B1308,"")</f>
        <v/>
      </c>
      <c r="AE1308" s="261" t="str" cm="1">
        <f t="array" ref="AE1308">IF(A1308="","",INDEX(근로조건!$A$5:$AF$1048576,MATCH(A1308,근로조건!$A$5:$A$1048576,0)+0,13))</f>
        <v/>
      </c>
      <c r="AF1308" s="262" t="str" cm="1">
        <f t="array" ref="AF1308">IF(A1308="","",INDEX(근로조건!$A$5:$AF$1048576,MATCH(A1308,근로조건!$A$5:$A$1048576,0)+0,14))</f>
        <v/>
      </c>
      <c r="AG1308" s="261" t="str" cm="1">
        <f t="array" ref="AG1308">IF(A1308="","",INDEX(근로조건!$A$5:$AF$1048576,MATCH(A1308,근로조건!$A$5:$A$1048576,0)+0,11))</f>
        <v/>
      </c>
      <c r="AH1308" s="261" t="str" cm="1">
        <f t="array" ref="AH1308">IF(A1308="","",INDEX(근로조건!$A$5:$AF$1048576,MATCH(A1308,근로조건!$A$5:$A$1048576,0)+0,19))</f>
        <v/>
      </c>
      <c r="AI1308" s="262" t="str" cm="1">
        <f t="array" ref="AI1308">IF(A1308="","",INDEX(근로조건!$A$5:$AF$1048576,MATCH(A1308,근로조건!$A$5:$A$1048576,0)+0,17))</f>
        <v/>
      </c>
      <c r="AJ1308" s="253"/>
      <c r="AK1308" s="253"/>
      <c r="AL1308" s="253" t="str" cm="1">
        <f t="array" ref="AL1308">IF(A1308="","",INDEX(근로조건!$A$5:$AF$1048576,MATCH(A1308,근로조건!$A$5:$A$1048576,0)+0,20))</f>
        <v/>
      </c>
      <c r="AM1308" s="253"/>
      <c r="AN1308" s="253"/>
      <c r="AO1308" s="253"/>
      <c r="AP1308" s="260"/>
      <c r="AQ1308" s="123"/>
      <c r="AR1308" s="166"/>
      <c r="AS1308" s="267"/>
      <c r="AT1308" s="266"/>
      <c r="AU1308" s="266"/>
      <c r="AV1308" s="266"/>
    </row>
    <row r="1309" spans="1:48" x14ac:dyDescent="0.3">
      <c r="A1309" s="52"/>
      <c r="B1309" s="54"/>
      <c r="C1309" s="53"/>
      <c r="D1309" s="53"/>
      <c r="E1309" s="53"/>
      <c r="F1309" s="57"/>
      <c r="G1309" s="57"/>
      <c r="H1309" s="52"/>
      <c r="I1309" s="53"/>
      <c r="J1309" s="53"/>
      <c r="K1309" s="95"/>
      <c r="L1309" s="52"/>
      <c r="M1309" s="52"/>
      <c r="N1309" s="54"/>
      <c r="O1309" s="254" t="str" cm="1">
        <f t="array" ref="O1309">IF(A1309="","",INDEX(근로조건!$A$5:$Y$1048576,MATCH(A1309,근로조건!$A$5:$A$1048576,0)+0,15))</f>
        <v/>
      </c>
      <c r="P1309" s="255" t="str" cm="1">
        <f t="array" ref="P1309">IF(A1309="","",INDEX(근로조건!$A$5:$Y$1048576,MATCH(A1309,근로조건!$A$5:$A$1048576,0)+0,16))</f>
        <v/>
      </c>
      <c r="Q1309" s="256" t="str" cm="1">
        <f t="array" ref="Q1309">IF(A1309="","",INDEX(근로조건!$A$5:$ZZ$1048576,MATCH(A1309,근로조건!$A$5:$A$1048576,0)+0,21))</f>
        <v/>
      </c>
      <c r="R1309" s="61"/>
      <c r="S1309" s="61"/>
      <c r="T1309" s="61"/>
      <c r="U1309" s="61"/>
      <c r="V1309" s="61"/>
      <c r="W1309" s="61"/>
      <c r="X1309" s="61"/>
      <c r="Y1309" s="61"/>
      <c r="Z1309" s="260" t="str">
        <f t="shared" si="63"/>
        <v/>
      </c>
      <c r="AA1309" s="260" t="str">
        <f t="shared" si="64"/>
        <v/>
      </c>
      <c r="AB1309" s="260" t="str" cm="1">
        <f t="array" ref="AB1309">IFERROR(IF(A1309="","",INDEX(근로조건!$A$5:$Z$1048576,MATCH(A1309,근로조건!$A$5:$A$1048576,0)+0,17)-INDEX(근로조건!$A$5:$Z$1048576,MATCH(A1309,근로조건!$A$5:$A$1048576,0)+0,11))*B1309,"")</f>
        <v/>
      </c>
      <c r="AC1309" s="260" t="str">
        <f t="shared" si="65"/>
        <v/>
      </c>
      <c r="AD1309" s="260" t="str" cm="1">
        <f t="array" ref="AD1309">IFERROR(IF(A1309="","",INDEX(근로조건!$A$5:$L$1048576,MATCH(A1309,근로조건!$A$5:$A$1048576,0)+0,12))*B1309,"")</f>
        <v/>
      </c>
      <c r="AE1309" s="261" t="str" cm="1">
        <f t="array" ref="AE1309">IF(A1309="","",INDEX(근로조건!$A$5:$AF$1048576,MATCH(A1309,근로조건!$A$5:$A$1048576,0)+0,13))</f>
        <v/>
      </c>
      <c r="AF1309" s="262" t="str" cm="1">
        <f t="array" ref="AF1309">IF(A1309="","",INDEX(근로조건!$A$5:$AF$1048576,MATCH(A1309,근로조건!$A$5:$A$1048576,0)+0,14))</f>
        <v/>
      </c>
      <c r="AG1309" s="261" t="str" cm="1">
        <f t="array" ref="AG1309">IF(A1309="","",INDEX(근로조건!$A$5:$AF$1048576,MATCH(A1309,근로조건!$A$5:$A$1048576,0)+0,11))</f>
        <v/>
      </c>
      <c r="AH1309" s="261" t="str" cm="1">
        <f t="array" ref="AH1309">IF(A1309="","",INDEX(근로조건!$A$5:$AF$1048576,MATCH(A1309,근로조건!$A$5:$A$1048576,0)+0,19))</f>
        <v/>
      </c>
      <c r="AI1309" s="262" t="str" cm="1">
        <f t="array" ref="AI1309">IF(A1309="","",INDEX(근로조건!$A$5:$AF$1048576,MATCH(A1309,근로조건!$A$5:$A$1048576,0)+0,17))</f>
        <v/>
      </c>
      <c r="AJ1309" s="253"/>
      <c r="AK1309" s="253"/>
      <c r="AL1309" s="253" t="str" cm="1">
        <f t="array" ref="AL1309">IF(A1309="","",INDEX(근로조건!$A$5:$AF$1048576,MATCH(A1309,근로조건!$A$5:$A$1048576,0)+0,20))</f>
        <v/>
      </c>
      <c r="AM1309" s="253"/>
      <c r="AN1309" s="253"/>
      <c r="AO1309" s="253"/>
      <c r="AP1309" s="260"/>
      <c r="AQ1309" s="123"/>
      <c r="AR1309" s="166"/>
      <c r="AS1309" s="267"/>
      <c r="AT1309" s="266"/>
      <c r="AU1309" s="266"/>
      <c r="AV1309" s="266"/>
    </row>
    <row r="1310" spans="1:48" x14ac:dyDescent="0.3">
      <c r="A1310" s="52"/>
      <c r="B1310" s="54"/>
      <c r="C1310" s="53"/>
      <c r="D1310" s="53"/>
      <c r="E1310" s="53"/>
      <c r="F1310" s="57"/>
      <c r="G1310" s="57"/>
      <c r="H1310" s="52"/>
      <c r="I1310" s="53"/>
      <c r="J1310" s="53"/>
      <c r="K1310" s="95"/>
      <c r="L1310" s="52"/>
      <c r="M1310" s="52"/>
      <c r="N1310" s="54"/>
      <c r="O1310" s="254" t="str" cm="1">
        <f t="array" ref="O1310">IF(A1310="","",INDEX(근로조건!$A$5:$Y$1048576,MATCH(A1310,근로조건!$A$5:$A$1048576,0)+0,15))</f>
        <v/>
      </c>
      <c r="P1310" s="255" t="str" cm="1">
        <f t="array" ref="P1310">IF(A1310="","",INDEX(근로조건!$A$5:$Y$1048576,MATCH(A1310,근로조건!$A$5:$A$1048576,0)+0,16))</f>
        <v/>
      </c>
      <c r="Q1310" s="256" t="str" cm="1">
        <f t="array" ref="Q1310">IF(A1310="","",INDEX(근로조건!$A$5:$ZZ$1048576,MATCH(A1310,근로조건!$A$5:$A$1048576,0)+0,21))</f>
        <v/>
      </c>
      <c r="R1310" s="61"/>
      <c r="S1310" s="61"/>
      <c r="T1310" s="61"/>
      <c r="U1310" s="61"/>
      <c r="V1310" s="61"/>
      <c r="W1310" s="61"/>
      <c r="X1310" s="61"/>
      <c r="Y1310" s="61"/>
      <c r="Z1310" s="260" t="str">
        <f t="shared" si="63"/>
        <v/>
      </c>
      <c r="AA1310" s="260" t="str">
        <f t="shared" si="64"/>
        <v/>
      </c>
      <c r="AB1310" s="260" t="str" cm="1">
        <f t="array" ref="AB1310">IFERROR(IF(A1310="","",INDEX(근로조건!$A$5:$Z$1048576,MATCH(A1310,근로조건!$A$5:$A$1048576,0)+0,17)-INDEX(근로조건!$A$5:$Z$1048576,MATCH(A1310,근로조건!$A$5:$A$1048576,0)+0,11))*B1310,"")</f>
        <v/>
      </c>
      <c r="AC1310" s="260" t="str">
        <f t="shared" si="65"/>
        <v/>
      </c>
      <c r="AD1310" s="260" t="str" cm="1">
        <f t="array" ref="AD1310">IFERROR(IF(A1310="","",INDEX(근로조건!$A$5:$L$1048576,MATCH(A1310,근로조건!$A$5:$A$1048576,0)+0,12))*B1310,"")</f>
        <v/>
      </c>
      <c r="AE1310" s="261" t="str" cm="1">
        <f t="array" ref="AE1310">IF(A1310="","",INDEX(근로조건!$A$5:$AF$1048576,MATCH(A1310,근로조건!$A$5:$A$1048576,0)+0,13))</f>
        <v/>
      </c>
      <c r="AF1310" s="262" t="str" cm="1">
        <f t="array" ref="AF1310">IF(A1310="","",INDEX(근로조건!$A$5:$AF$1048576,MATCH(A1310,근로조건!$A$5:$A$1048576,0)+0,14))</f>
        <v/>
      </c>
      <c r="AG1310" s="261" t="str" cm="1">
        <f t="array" ref="AG1310">IF(A1310="","",INDEX(근로조건!$A$5:$AF$1048576,MATCH(A1310,근로조건!$A$5:$A$1048576,0)+0,11))</f>
        <v/>
      </c>
      <c r="AH1310" s="261" t="str" cm="1">
        <f t="array" ref="AH1310">IF(A1310="","",INDEX(근로조건!$A$5:$AF$1048576,MATCH(A1310,근로조건!$A$5:$A$1048576,0)+0,19))</f>
        <v/>
      </c>
      <c r="AI1310" s="262" t="str" cm="1">
        <f t="array" ref="AI1310">IF(A1310="","",INDEX(근로조건!$A$5:$AF$1048576,MATCH(A1310,근로조건!$A$5:$A$1048576,0)+0,17))</f>
        <v/>
      </c>
      <c r="AJ1310" s="253"/>
      <c r="AK1310" s="253"/>
      <c r="AL1310" s="253" t="str" cm="1">
        <f t="array" ref="AL1310">IF(A1310="","",INDEX(근로조건!$A$5:$AF$1048576,MATCH(A1310,근로조건!$A$5:$A$1048576,0)+0,20))</f>
        <v/>
      </c>
      <c r="AM1310" s="253"/>
      <c r="AN1310" s="253"/>
      <c r="AO1310" s="253"/>
      <c r="AP1310" s="260"/>
      <c r="AQ1310" s="123"/>
      <c r="AR1310" s="166"/>
      <c r="AS1310" s="267"/>
      <c r="AT1310" s="266"/>
      <c r="AU1310" s="266"/>
      <c r="AV1310" s="266"/>
    </row>
    <row r="1311" spans="1:48" x14ac:dyDescent="0.3">
      <c r="A1311" s="52"/>
      <c r="B1311" s="54"/>
      <c r="C1311" s="53"/>
      <c r="D1311" s="53"/>
      <c r="E1311" s="53"/>
      <c r="F1311" s="57"/>
      <c r="G1311" s="57"/>
      <c r="H1311" s="52"/>
      <c r="I1311" s="53"/>
      <c r="J1311" s="53"/>
      <c r="K1311" s="95"/>
      <c r="L1311" s="52"/>
      <c r="M1311" s="52"/>
      <c r="N1311" s="54"/>
      <c r="O1311" s="254" t="str" cm="1">
        <f t="array" ref="O1311">IF(A1311="","",INDEX(근로조건!$A$5:$Y$1048576,MATCH(A1311,근로조건!$A$5:$A$1048576,0)+0,15))</f>
        <v/>
      </c>
      <c r="P1311" s="255" t="str" cm="1">
        <f t="array" ref="P1311">IF(A1311="","",INDEX(근로조건!$A$5:$Y$1048576,MATCH(A1311,근로조건!$A$5:$A$1048576,0)+0,16))</f>
        <v/>
      </c>
      <c r="Q1311" s="256" t="str" cm="1">
        <f t="array" ref="Q1311">IF(A1311="","",INDEX(근로조건!$A$5:$ZZ$1048576,MATCH(A1311,근로조건!$A$5:$A$1048576,0)+0,21))</f>
        <v/>
      </c>
      <c r="R1311" s="61"/>
      <c r="S1311" s="61"/>
      <c r="T1311" s="61"/>
      <c r="U1311" s="61"/>
      <c r="V1311" s="61"/>
      <c r="W1311" s="61"/>
      <c r="X1311" s="61"/>
      <c r="Y1311" s="61"/>
      <c r="Z1311" s="260" t="str">
        <f t="shared" si="63"/>
        <v/>
      </c>
      <c r="AA1311" s="260" t="str">
        <f t="shared" si="64"/>
        <v/>
      </c>
      <c r="AB1311" s="260" t="str" cm="1">
        <f t="array" ref="AB1311">IFERROR(IF(A1311="","",INDEX(근로조건!$A$5:$Z$1048576,MATCH(A1311,근로조건!$A$5:$A$1048576,0)+0,17)-INDEX(근로조건!$A$5:$Z$1048576,MATCH(A1311,근로조건!$A$5:$A$1048576,0)+0,11))*B1311,"")</f>
        <v/>
      </c>
      <c r="AC1311" s="260" t="str">
        <f t="shared" si="65"/>
        <v/>
      </c>
      <c r="AD1311" s="260" t="str" cm="1">
        <f t="array" ref="AD1311">IFERROR(IF(A1311="","",INDEX(근로조건!$A$5:$L$1048576,MATCH(A1311,근로조건!$A$5:$A$1048576,0)+0,12))*B1311,"")</f>
        <v/>
      </c>
      <c r="AE1311" s="261" t="str" cm="1">
        <f t="array" ref="AE1311">IF(A1311="","",INDEX(근로조건!$A$5:$AF$1048576,MATCH(A1311,근로조건!$A$5:$A$1048576,0)+0,13))</f>
        <v/>
      </c>
      <c r="AF1311" s="262" t="str" cm="1">
        <f t="array" ref="AF1311">IF(A1311="","",INDEX(근로조건!$A$5:$AF$1048576,MATCH(A1311,근로조건!$A$5:$A$1048576,0)+0,14))</f>
        <v/>
      </c>
      <c r="AG1311" s="261" t="str" cm="1">
        <f t="array" ref="AG1311">IF(A1311="","",INDEX(근로조건!$A$5:$AF$1048576,MATCH(A1311,근로조건!$A$5:$A$1048576,0)+0,11))</f>
        <v/>
      </c>
      <c r="AH1311" s="261" t="str" cm="1">
        <f t="array" ref="AH1311">IF(A1311="","",INDEX(근로조건!$A$5:$AF$1048576,MATCH(A1311,근로조건!$A$5:$A$1048576,0)+0,19))</f>
        <v/>
      </c>
      <c r="AI1311" s="262" t="str" cm="1">
        <f t="array" ref="AI1311">IF(A1311="","",INDEX(근로조건!$A$5:$AF$1048576,MATCH(A1311,근로조건!$A$5:$A$1048576,0)+0,17))</f>
        <v/>
      </c>
      <c r="AJ1311" s="253"/>
      <c r="AK1311" s="253"/>
      <c r="AL1311" s="253" t="str" cm="1">
        <f t="array" ref="AL1311">IF(A1311="","",INDEX(근로조건!$A$5:$AF$1048576,MATCH(A1311,근로조건!$A$5:$A$1048576,0)+0,20))</f>
        <v/>
      </c>
      <c r="AM1311" s="253"/>
      <c r="AN1311" s="253"/>
      <c r="AO1311" s="253"/>
      <c r="AP1311" s="260"/>
      <c r="AQ1311" s="123"/>
      <c r="AR1311" s="166"/>
      <c r="AS1311" s="267"/>
      <c r="AT1311" s="266"/>
      <c r="AU1311" s="266"/>
      <c r="AV1311" s="266"/>
    </row>
    <row r="1312" spans="1:48" x14ac:dyDescent="0.3">
      <c r="A1312" s="52"/>
      <c r="B1312" s="54"/>
      <c r="C1312" s="53"/>
      <c r="D1312" s="53"/>
      <c r="E1312" s="53"/>
      <c r="F1312" s="57"/>
      <c r="G1312" s="57"/>
      <c r="H1312" s="52"/>
      <c r="I1312" s="53"/>
      <c r="J1312" s="53"/>
      <c r="K1312" s="95"/>
      <c r="L1312" s="52"/>
      <c r="M1312" s="52"/>
      <c r="N1312" s="54"/>
      <c r="O1312" s="254" t="str" cm="1">
        <f t="array" ref="O1312">IF(A1312="","",INDEX(근로조건!$A$5:$Y$1048576,MATCH(A1312,근로조건!$A$5:$A$1048576,0)+0,15))</f>
        <v/>
      </c>
      <c r="P1312" s="255" t="str" cm="1">
        <f t="array" ref="P1312">IF(A1312="","",INDEX(근로조건!$A$5:$Y$1048576,MATCH(A1312,근로조건!$A$5:$A$1048576,0)+0,16))</f>
        <v/>
      </c>
      <c r="Q1312" s="256" t="str" cm="1">
        <f t="array" ref="Q1312">IF(A1312="","",INDEX(근로조건!$A$5:$ZZ$1048576,MATCH(A1312,근로조건!$A$5:$A$1048576,0)+0,21))</f>
        <v/>
      </c>
      <c r="R1312" s="61"/>
      <c r="S1312" s="61"/>
      <c r="T1312" s="61"/>
      <c r="U1312" s="61"/>
      <c r="V1312" s="61"/>
      <c r="W1312" s="61"/>
      <c r="X1312" s="61"/>
      <c r="Y1312" s="61"/>
      <c r="Z1312" s="260" t="str">
        <f t="shared" si="63"/>
        <v/>
      </c>
      <c r="AA1312" s="260" t="str">
        <f t="shared" si="64"/>
        <v/>
      </c>
      <c r="AB1312" s="260" t="str" cm="1">
        <f t="array" ref="AB1312">IFERROR(IF(A1312="","",INDEX(근로조건!$A$5:$Z$1048576,MATCH(A1312,근로조건!$A$5:$A$1048576,0)+0,17)-INDEX(근로조건!$A$5:$Z$1048576,MATCH(A1312,근로조건!$A$5:$A$1048576,0)+0,11))*B1312,"")</f>
        <v/>
      </c>
      <c r="AC1312" s="260" t="str">
        <f t="shared" si="65"/>
        <v/>
      </c>
      <c r="AD1312" s="260" t="str" cm="1">
        <f t="array" ref="AD1312">IFERROR(IF(A1312="","",INDEX(근로조건!$A$5:$L$1048576,MATCH(A1312,근로조건!$A$5:$A$1048576,0)+0,12))*B1312,"")</f>
        <v/>
      </c>
      <c r="AE1312" s="261" t="str" cm="1">
        <f t="array" ref="AE1312">IF(A1312="","",INDEX(근로조건!$A$5:$AF$1048576,MATCH(A1312,근로조건!$A$5:$A$1048576,0)+0,13))</f>
        <v/>
      </c>
      <c r="AF1312" s="262" t="str" cm="1">
        <f t="array" ref="AF1312">IF(A1312="","",INDEX(근로조건!$A$5:$AF$1048576,MATCH(A1312,근로조건!$A$5:$A$1048576,0)+0,14))</f>
        <v/>
      </c>
      <c r="AG1312" s="261" t="str" cm="1">
        <f t="array" ref="AG1312">IF(A1312="","",INDEX(근로조건!$A$5:$AF$1048576,MATCH(A1312,근로조건!$A$5:$A$1048576,0)+0,11))</f>
        <v/>
      </c>
      <c r="AH1312" s="261" t="str" cm="1">
        <f t="array" ref="AH1312">IF(A1312="","",INDEX(근로조건!$A$5:$AF$1048576,MATCH(A1312,근로조건!$A$5:$A$1048576,0)+0,19))</f>
        <v/>
      </c>
      <c r="AI1312" s="262" t="str" cm="1">
        <f t="array" ref="AI1312">IF(A1312="","",INDEX(근로조건!$A$5:$AF$1048576,MATCH(A1312,근로조건!$A$5:$A$1048576,0)+0,17))</f>
        <v/>
      </c>
      <c r="AJ1312" s="253"/>
      <c r="AK1312" s="253"/>
      <c r="AL1312" s="253" t="str" cm="1">
        <f t="array" ref="AL1312">IF(A1312="","",INDEX(근로조건!$A$5:$AF$1048576,MATCH(A1312,근로조건!$A$5:$A$1048576,0)+0,20))</f>
        <v/>
      </c>
      <c r="AM1312" s="253"/>
      <c r="AN1312" s="253"/>
      <c r="AO1312" s="253"/>
      <c r="AP1312" s="260"/>
      <c r="AQ1312" s="123"/>
      <c r="AR1312" s="166"/>
      <c r="AS1312" s="267"/>
      <c r="AT1312" s="266"/>
      <c r="AU1312" s="266"/>
      <c r="AV1312" s="266"/>
    </row>
    <row r="1313" spans="1:48" x14ac:dyDescent="0.3">
      <c r="A1313" s="52"/>
      <c r="B1313" s="54"/>
      <c r="C1313" s="53"/>
      <c r="D1313" s="53"/>
      <c r="E1313" s="53"/>
      <c r="F1313" s="57"/>
      <c r="G1313" s="57"/>
      <c r="H1313" s="52"/>
      <c r="I1313" s="53"/>
      <c r="J1313" s="53"/>
      <c r="K1313" s="95"/>
      <c r="L1313" s="52"/>
      <c r="M1313" s="52"/>
      <c r="N1313" s="54"/>
      <c r="O1313" s="254" t="str" cm="1">
        <f t="array" ref="O1313">IF(A1313="","",INDEX(근로조건!$A$5:$Y$1048576,MATCH(A1313,근로조건!$A$5:$A$1048576,0)+0,15))</f>
        <v/>
      </c>
      <c r="P1313" s="255" t="str" cm="1">
        <f t="array" ref="P1313">IF(A1313="","",INDEX(근로조건!$A$5:$Y$1048576,MATCH(A1313,근로조건!$A$5:$A$1048576,0)+0,16))</f>
        <v/>
      </c>
      <c r="Q1313" s="256" t="str" cm="1">
        <f t="array" ref="Q1313">IF(A1313="","",INDEX(근로조건!$A$5:$ZZ$1048576,MATCH(A1313,근로조건!$A$5:$A$1048576,0)+0,21))</f>
        <v/>
      </c>
      <c r="R1313" s="61"/>
      <c r="S1313" s="61"/>
      <c r="T1313" s="61"/>
      <c r="U1313" s="61"/>
      <c r="V1313" s="61"/>
      <c r="W1313" s="61"/>
      <c r="X1313" s="61"/>
      <c r="Y1313" s="61"/>
      <c r="Z1313" s="260" t="str">
        <f t="shared" si="63"/>
        <v/>
      </c>
      <c r="AA1313" s="260" t="str">
        <f t="shared" si="64"/>
        <v/>
      </c>
      <c r="AB1313" s="260" t="str" cm="1">
        <f t="array" ref="AB1313">IFERROR(IF(A1313="","",INDEX(근로조건!$A$5:$Z$1048576,MATCH(A1313,근로조건!$A$5:$A$1048576,0)+0,17)-INDEX(근로조건!$A$5:$Z$1048576,MATCH(A1313,근로조건!$A$5:$A$1048576,0)+0,11))*B1313,"")</f>
        <v/>
      </c>
      <c r="AC1313" s="260" t="str">
        <f t="shared" si="65"/>
        <v/>
      </c>
      <c r="AD1313" s="260" t="str" cm="1">
        <f t="array" ref="AD1313">IFERROR(IF(A1313="","",INDEX(근로조건!$A$5:$L$1048576,MATCH(A1313,근로조건!$A$5:$A$1048576,0)+0,12))*B1313,"")</f>
        <v/>
      </c>
      <c r="AE1313" s="261" t="str" cm="1">
        <f t="array" ref="AE1313">IF(A1313="","",INDEX(근로조건!$A$5:$AF$1048576,MATCH(A1313,근로조건!$A$5:$A$1048576,0)+0,13))</f>
        <v/>
      </c>
      <c r="AF1313" s="262" t="str" cm="1">
        <f t="array" ref="AF1313">IF(A1313="","",INDEX(근로조건!$A$5:$AF$1048576,MATCH(A1313,근로조건!$A$5:$A$1048576,0)+0,14))</f>
        <v/>
      </c>
      <c r="AG1313" s="261" t="str" cm="1">
        <f t="array" ref="AG1313">IF(A1313="","",INDEX(근로조건!$A$5:$AF$1048576,MATCH(A1313,근로조건!$A$5:$A$1048576,0)+0,11))</f>
        <v/>
      </c>
      <c r="AH1313" s="261" t="str" cm="1">
        <f t="array" ref="AH1313">IF(A1313="","",INDEX(근로조건!$A$5:$AF$1048576,MATCH(A1313,근로조건!$A$5:$A$1048576,0)+0,19))</f>
        <v/>
      </c>
      <c r="AI1313" s="262" t="str" cm="1">
        <f t="array" ref="AI1313">IF(A1313="","",INDEX(근로조건!$A$5:$AF$1048576,MATCH(A1313,근로조건!$A$5:$A$1048576,0)+0,17))</f>
        <v/>
      </c>
      <c r="AJ1313" s="253"/>
      <c r="AK1313" s="253"/>
      <c r="AL1313" s="253" t="str" cm="1">
        <f t="array" ref="AL1313">IF(A1313="","",INDEX(근로조건!$A$5:$AF$1048576,MATCH(A1313,근로조건!$A$5:$A$1048576,0)+0,20))</f>
        <v/>
      </c>
      <c r="AM1313" s="253"/>
      <c r="AN1313" s="253"/>
      <c r="AO1313" s="253"/>
      <c r="AP1313" s="260"/>
      <c r="AQ1313" s="123"/>
      <c r="AR1313" s="166"/>
      <c r="AS1313" s="267"/>
      <c r="AT1313" s="266"/>
      <c r="AU1313" s="266"/>
      <c r="AV1313" s="266"/>
    </row>
    <row r="1314" spans="1:48" x14ac:dyDescent="0.3">
      <c r="A1314" s="52"/>
      <c r="B1314" s="54"/>
      <c r="C1314" s="53"/>
      <c r="D1314" s="53"/>
      <c r="E1314" s="53"/>
      <c r="F1314" s="57"/>
      <c r="G1314" s="57"/>
      <c r="H1314" s="52"/>
      <c r="I1314" s="53"/>
      <c r="J1314" s="53"/>
      <c r="K1314" s="95"/>
      <c r="L1314" s="52"/>
      <c r="M1314" s="52"/>
      <c r="N1314" s="54"/>
      <c r="O1314" s="254" t="str" cm="1">
        <f t="array" ref="O1314">IF(A1314="","",INDEX(근로조건!$A$5:$Y$1048576,MATCH(A1314,근로조건!$A$5:$A$1048576,0)+0,15))</f>
        <v/>
      </c>
      <c r="P1314" s="255" t="str" cm="1">
        <f t="array" ref="P1314">IF(A1314="","",INDEX(근로조건!$A$5:$Y$1048576,MATCH(A1314,근로조건!$A$5:$A$1048576,0)+0,16))</f>
        <v/>
      </c>
      <c r="Q1314" s="256" t="str" cm="1">
        <f t="array" ref="Q1314">IF(A1314="","",INDEX(근로조건!$A$5:$ZZ$1048576,MATCH(A1314,근로조건!$A$5:$A$1048576,0)+0,21))</f>
        <v/>
      </c>
      <c r="R1314" s="61"/>
      <c r="S1314" s="61"/>
      <c r="T1314" s="61"/>
      <c r="U1314" s="61"/>
      <c r="V1314" s="61"/>
      <c r="W1314" s="61"/>
      <c r="X1314" s="61"/>
      <c r="Y1314" s="61"/>
      <c r="Z1314" s="260" t="str">
        <f t="shared" si="63"/>
        <v/>
      </c>
      <c r="AA1314" s="260" t="str">
        <f t="shared" si="64"/>
        <v/>
      </c>
      <c r="AB1314" s="260" t="str" cm="1">
        <f t="array" ref="AB1314">IFERROR(IF(A1314="","",INDEX(근로조건!$A$5:$Z$1048576,MATCH(A1314,근로조건!$A$5:$A$1048576,0)+0,17)-INDEX(근로조건!$A$5:$Z$1048576,MATCH(A1314,근로조건!$A$5:$A$1048576,0)+0,11))*B1314,"")</f>
        <v/>
      </c>
      <c r="AC1314" s="260" t="str">
        <f t="shared" si="65"/>
        <v/>
      </c>
      <c r="AD1314" s="260" t="str" cm="1">
        <f t="array" ref="AD1314">IFERROR(IF(A1314="","",INDEX(근로조건!$A$5:$L$1048576,MATCH(A1314,근로조건!$A$5:$A$1048576,0)+0,12))*B1314,"")</f>
        <v/>
      </c>
      <c r="AE1314" s="261" t="str" cm="1">
        <f t="array" ref="AE1314">IF(A1314="","",INDEX(근로조건!$A$5:$AF$1048576,MATCH(A1314,근로조건!$A$5:$A$1048576,0)+0,13))</f>
        <v/>
      </c>
      <c r="AF1314" s="262" t="str" cm="1">
        <f t="array" ref="AF1314">IF(A1314="","",INDEX(근로조건!$A$5:$AF$1048576,MATCH(A1314,근로조건!$A$5:$A$1048576,0)+0,14))</f>
        <v/>
      </c>
      <c r="AG1314" s="261" t="str" cm="1">
        <f t="array" ref="AG1314">IF(A1314="","",INDEX(근로조건!$A$5:$AF$1048576,MATCH(A1314,근로조건!$A$5:$A$1048576,0)+0,11))</f>
        <v/>
      </c>
      <c r="AH1314" s="261" t="str" cm="1">
        <f t="array" ref="AH1314">IF(A1314="","",INDEX(근로조건!$A$5:$AF$1048576,MATCH(A1314,근로조건!$A$5:$A$1048576,0)+0,19))</f>
        <v/>
      </c>
      <c r="AI1314" s="262" t="str" cm="1">
        <f t="array" ref="AI1314">IF(A1314="","",INDEX(근로조건!$A$5:$AF$1048576,MATCH(A1314,근로조건!$A$5:$A$1048576,0)+0,17))</f>
        <v/>
      </c>
      <c r="AJ1314" s="253"/>
      <c r="AK1314" s="253"/>
      <c r="AL1314" s="253" t="str" cm="1">
        <f t="array" ref="AL1314">IF(A1314="","",INDEX(근로조건!$A$5:$AF$1048576,MATCH(A1314,근로조건!$A$5:$A$1048576,0)+0,20))</f>
        <v/>
      </c>
      <c r="AM1314" s="253"/>
      <c r="AN1314" s="253"/>
      <c r="AO1314" s="253"/>
      <c r="AP1314" s="260"/>
      <c r="AQ1314" s="123"/>
      <c r="AR1314" s="166"/>
      <c r="AS1314" s="267"/>
      <c r="AT1314" s="266"/>
      <c r="AU1314" s="266"/>
      <c r="AV1314" s="266"/>
    </row>
    <row r="1315" spans="1:48" x14ac:dyDescent="0.3">
      <c r="A1315" s="52"/>
      <c r="B1315" s="54"/>
      <c r="C1315" s="53"/>
      <c r="D1315" s="53"/>
      <c r="E1315" s="53"/>
      <c r="F1315" s="57"/>
      <c r="G1315" s="57"/>
      <c r="H1315" s="52"/>
      <c r="I1315" s="53"/>
      <c r="J1315" s="53"/>
      <c r="K1315" s="95"/>
      <c r="L1315" s="52"/>
      <c r="M1315" s="52"/>
      <c r="N1315" s="54"/>
      <c r="O1315" s="254" t="str" cm="1">
        <f t="array" ref="O1315">IF(A1315="","",INDEX(근로조건!$A$5:$Y$1048576,MATCH(A1315,근로조건!$A$5:$A$1048576,0)+0,15))</f>
        <v/>
      </c>
      <c r="P1315" s="255" t="str" cm="1">
        <f t="array" ref="P1315">IF(A1315="","",INDEX(근로조건!$A$5:$Y$1048576,MATCH(A1315,근로조건!$A$5:$A$1048576,0)+0,16))</f>
        <v/>
      </c>
      <c r="Q1315" s="256" t="str" cm="1">
        <f t="array" ref="Q1315">IF(A1315="","",INDEX(근로조건!$A$5:$ZZ$1048576,MATCH(A1315,근로조건!$A$5:$A$1048576,0)+0,21))</f>
        <v/>
      </c>
      <c r="R1315" s="61"/>
      <c r="S1315" s="61"/>
      <c r="T1315" s="61"/>
      <c r="U1315" s="61"/>
      <c r="V1315" s="61"/>
      <c r="W1315" s="61"/>
      <c r="X1315" s="61"/>
      <c r="Y1315" s="61"/>
      <c r="Z1315" s="260" t="str">
        <f t="shared" si="63"/>
        <v/>
      </c>
      <c r="AA1315" s="260" t="str">
        <f t="shared" si="64"/>
        <v/>
      </c>
      <c r="AB1315" s="260" t="str" cm="1">
        <f t="array" ref="AB1315">IFERROR(IF(A1315="","",INDEX(근로조건!$A$5:$Z$1048576,MATCH(A1315,근로조건!$A$5:$A$1048576,0)+0,17)-INDEX(근로조건!$A$5:$Z$1048576,MATCH(A1315,근로조건!$A$5:$A$1048576,0)+0,11))*B1315,"")</f>
        <v/>
      </c>
      <c r="AC1315" s="260" t="str">
        <f t="shared" si="65"/>
        <v/>
      </c>
      <c r="AD1315" s="260" t="str" cm="1">
        <f t="array" ref="AD1315">IFERROR(IF(A1315="","",INDEX(근로조건!$A$5:$L$1048576,MATCH(A1315,근로조건!$A$5:$A$1048576,0)+0,12))*B1315,"")</f>
        <v/>
      </c>
      <c r="AE1315" s="261" t="str" cm="1">
        <f t="array" ref="AE1315">IF(A1315="","",INDEX(근로조건!$A$5:$AF$1048576,MATCH(A1315,근로조건!$A$5:$A$1048576,0)+0,13))</f>
        <v/>
      </c>
      <c r="AF1315" s="262" t="str" cm="1">
        <f t="array" ref="AF1315">IF(A1315="","",INDEX(근로조건!$A$5:$AF$1048576,MATCH(A1315,근로조건!$A$5:$A$1048576,0)+0,14))</f>
        <v/>
      </c>
      <c r="AG1315" s="261" t="str" cm="1">
        <f t="array" ref="AG1315">IF(A1315="","",INDEX(근로조건!$A$5:$AF$1048576,MATCH(A1315,근로조건!$A$5:$A$1048576,0)+0,11))</f>
        <v/>
      </c>
      <c r="AH1315" s="261" t="str" cm="1">
        <f t="array" ref="AH1315">IF(A1315="","",INDEX(근로조건!$A$5:$AF$1048576,MATCH(A1315,근로조건!$A$5:$A$1048576,0)+0,19))</f>
        <v/>
      </c>
      <c r="AI1315" s="262" t="str" cm="1">
        <f t="array" ref="AI1315">IF(A1315="","",INDEX(근로조건!$A$5:$AF$1048576,MATCH(A1315,근로조건!$A$5:$A$1048576,0)+0,17))</f>
        <v/>
      </c>
      <c r="AJ1315" s="253"/>
      <c r="AK1315" s="253"/>
      <c r="AL1315" s="253" t="str" cm="1">
        <f t="array" ref="AL1315">IF(A1315="","",INDEX(근로조건!$A$5:$AF$1048576,MATCH(A1315,근로조건!$A$5:$A$1048576,0)+0,20))</f>
        <v/>
      </c>
      <c r="AM1315" s="253"/>
      <c r="AN1315" s="253"/>
      <c r="AO1315" s="253"/>
      <c r="AP1315" s="260"/>
      <c r="AQ1315" s="123"/>
      <c r="AR1315" s="166"/>
      <c r="AS1315" s="267"/>
      <c r="AT1315" s="266"/>
      <c r="AU1315" s="266"/>
      <c r="AV1315" s="266"/>
    </row>
    <row r="1316" spans="1:48" x14ac:dyDescent="0.3">
      <c r="A1316" s="52"/>
      <c r="B1316" s="54"/>
      <c r="C1316" s="53"/>
      <c r="D1316" s="53"/>
      <c r="E1316" s="53"/>
      <c r="F1316" s="57"/>
      <c r="G1316" s="57"/>
      <c r="H1316" s="52"/>
      <c r="I1316" s="53"/>
      <c r="J1316" s="53"/>
      <c r="K1316" s="95"/>
      <c r="L1316" s="52"/>
      <c r="M1316" s="52"/>
      <c r="N1316" s="54"/>
      <c r="O1316" s="254" t="str" cm="1">
        <f t="array" ref="O1316">IF(A1316="","",INDEX(근로조건!$A$5:$Y$1048576,MATCH(A1316,근로조건!$A$5:$A$1048576,0)+0,15))</f>
        <v/>
      </c>
      <c r="P1316" s="255" t="str" cm="1">
        <f t="array" ref="P1316">IF(A1316="","",INDEX(근로조건!$A$5:$Y$1048576,MATCH(A1316,근로조건!$A$5:$A$1048576,0)+0,16))</f>
        <v/>
      </c>
      <c r="Q1316" s="256" t="str" cm="1">
        <f t="array" ref="Q1316">IF(A1316="","",INDEX(근로조건!$A$5:$ZZ$1048576,MATCH(A1316,근로조건!$A$5:$A$1048576,0)+0,21))</f>
        <v/>
      </c>
      <c r="R1316" s="61"/>
      <c r="S1316" s="61"/>
      <c r="T1316" s="61"/>
      <c r="U1316" s="61"/>
      <c r="V1316" s="61"/>
      <c r="W1316" s="61"/>
      <c r="X1316" s="61"/>
      <c r="Y1316" s="61"/>
      <c r="Z1316" s="260" t="str">
        <f t="shared" si="63"/>
        <v/>
      </c>
      <c r="AA1316" s="260" t="str">
        <f t="shared" si="64"/>
        <v/>
      </c>
      <c r="AB1316" s="260" t="str" cm="1">
        <f t="array" ref="AB1316">IFERROR(IF(A1316="","",INDEX(근로조건!$A$5:$Z$1048576,MATCH(A1316,근로조건!$A$5:$A$1048576,0)+0,17)-INDEX(근로조건!$A$5:$Z$1048576,MATCH(A1316,근로조건!$A$5:$A$1048576,0)+0,11))*B1316,"")</f>
        <v/>
      </c>
      <c r="AC1316" s="260" t="str">
        <f t="shared" si="65"/>
        <v/>
      </c>
      <c r="AD1316" s="260" t="str" cm="1">
        <f t="array" ref="AD1316">IFERROR(IF(A1316="","",INDEX(근로조건!$A$5:$L$1048576,MATCH(A1316,근로조건!$A$5:$A$1048576,0)+0,12))*B1316,"")</f>
        <v/>
      </c>
      <c r="AE1316" s="261" t="str" cm="1">
        <f t="array" ref="AE1316">IF(A1316="","",INDEX(근로조건!$A$5:$AF$1048576,MATCH(A1316,근로조건!$A$5:$A$1048576,0)+0,13))</f>
        <v/>
      </c>
      <c r="AF1316" s="262" t="str" cm="1">
        <f t="array" ref="AF1316">IF(A1316="","",INDEX(근로조건!$A$5:$AF$1048576,MATCH(A1316,근로조건!$A$5:$A$1048576,0)+0,14))</f>
        <v/>
      </c>
      <c r="AG1316" s="261" t="str" cm="1">
        <f t="array" ref="AG1316">IF(A1316="","",INDEX(근로조건!$A$5:$AF$1048576,MATCH(A1316,근로조건!$A$5:$A$1048576,0)+0,11))</f>
        <v/>
      </c>
      <c r="AH1316" s="261" t="str" cm="1">
        <f t="array" ref="AH1316">IF(A1316="","",INDEX(근로조건!$A$5:$AF$1048576,MATCH(A1316,근로조건!$A$5:$A$1048576,0)+0,19))</f>
        <v/>
      </c>
      <c r="AI1316" s="262" t="str" cm="1">
        <f t="array" ref="AI1316">IF(A1316="","",INDEX(근로조건!$A$5:$AF$1048576,MATCH(A1316,근로조건!$A$5:$A$1048576,0)+0,17))</f>
        <v/>
      </c>
      <c r="AJ1316" s="253"/>
      <c r="AK1316" s="253"/>
      <c r="AL1316" s="253" t="str" cm="1">
        <f t="array" ref="AL1316">IF(A1316="","",INDEX(근로조건!$A$5:$AF$1048576,MATCH(A1316,근로조건!$A$5:$A$1048576,0)+0,20))</f>
        <v/>
      </c>
      <c r="AM1316" s="253"/>
      <c r="AN1316" s="253"/>
      <c r="AO1316" s="253"/>
      <c r="AP1316" s="260"/>
      <c r="AQ1316" s="123"/>
      <c r="AR1316" s="166"/>
      <c r="AS1316" s="267"/>
      <c r="AT1316" s="266"/>
      <c r="AU1316" s="266"/>
      <c r="AV1316" s="266"/>
    </row>
    <row r="1317" spans="1:48" x14ac:dyDescent="0.3">
      <c r="A1317" s="52"/>
      <c r="B1317" s="54"/>
      <c r="C1317" s="53"/>
      <c r="D1317" s="53"/>
      <c r="E1317" s="53"/>
      <c r="F1317" s="57"/>
      <c r="G1317" s="57"/>
      <c r="H1317" s="52"/>
      <c r="I1317" s="53"/>
      <c r="J1317" s="53"/>
      <c r="K1317" s="95"/>
      <c r="L1317" s="52"/>
      <c r="M1317" s="52"/>
      <c r="N1317" s="54"/>
      <c r="O1317" s="254" t="str" cm="1">
        <f t="array" ref="O1317">IF(A1317="","",INDEX(근로조건!$A$5:$Y$1048576,MATCH(A1317,근로조건!$A$5:$A$1048576,0)+0,15))</f>
        <v/>
      </c>
      <c r="P1317" s="255" t="str" cm="1">
        <f t="array" ref="P1317">IF(A1317="","",INDEX(근로조건!$A$5:$Y$1048576,MATCH(A1317,근로조건!$A$5:$A$1048576,0)+0,16))</f>
        <v/>
      </c>
      <c r="Q1317" s="256" t="str" cm="1">
        <f t="array" ref="Q1317">IF(A1317="","",INDEX(근로조건!$A$5:$ZZ$1048576,MATCH(A1317,근로조건!$A$5:$A$1048576,0)+0,21))</f>
        <v/>
      </c>
      <c r="R1317" s="61"/>
      <c r="S1317" s="61"/>
      <c r="T1317" s="61"/>
      <c r="U1317" s="61"/>
      <c r="V1317" s="61"/>
      <c r="W1317" s="61"/>
      <c r="X1317" s="61"/>
      <c r="Y1317" s="61"/>
      <c r="Z1317" s="260" t="str">
        <f t="shared" si="63"/>
        <v/>
      </c>
      <c r="AA1317" s="260" t="str">
        <f t="shared" si="64"/>
        <v/>
      </c>
      <c r="AB1317" s="260" t="str" cm="1">
        <f t="array" ref="AB1317">IFERROR(IF(A1317="","",INDEX(근로조건!$A$5:$Z$1048576,MATCH(A1317,근로조건!$A$5:$A$1048576,0)+0,17)-INDEX(근로조건!$A$5:$Z$1048576,MATCH(A1317,근로조건!$A$5:$A$1048576,0)+0,11))*B1317,"")</f>
        <v/>
      </c>
      <c r="AC1317" s="260" t="str">
        <f t="shared" si="65"/>
        <v/>
      </c>
      <c r="AD1317" s="260" t="str" cm="1">
        <f t="array" ref="AD1317">IFERROR(IF(A1317="","",INDEX(근로조건!$A$5:$L$1048576,MATCH(A1317,근로조건!$A$5:$A$1048576,0)+0,12))*B1317,"")</f>
        <v/>
      </c>
      <c r="AE1317" s="261" t="str" cm="1">
        <f t="array" ref="AE1317">IF(A1317="","",INDEX(근로조건!$A$5:$AF$1048576,MATCH(A1317,근로조건!$A$5:$A$1048576,0)+0,13))</f>
        <v/>
      </c>
      <c r="AF1317" s="262" t="str" cm="1">
        <f t="array" ref="AF1317">IF(A1317="","",INDEX(근로조건!$A$5:$AF$1048576,MATCH(A1317,근로조건!$A$5:$A$1048576,0)+0,14))</f>
        <v/>
      </c>
      <c r="AG1317" s="261" t="str" cm="1">
        <f t="array" ref="AG1317">IF(A1317="","",INDEX(근로조건!$A$5:$AF$1048576,MATCH(A1317,근로조건!$A$5:$A$1048576,0)+0,11))</f>
        <v/>
      </c>
      <c r="AH1317" s="261" t="str" cm="1">
        <f t="array" ref="AH1317">IF(A1317="","",INDEX(근로조건!$A$5:$AF$1048576,MATCH(A1317,근로조건!$A$5:$A$1048576,0)+0,19))</f>
        <v/>
      </c>
      <c r="AI1317" s="262" t="str" cm="1">
        <f t="array" ref="AI1317">IF(A1317="","",INDEX(근로조건!$A$5:$AF$1048576,MATCH(A1317,근로조건!$A$5:$A$1048576,0)+0,17))</f>
        <v/>
      </c>
      <c r="AJ1317" s="253"/>
      <c r="AK1317" s="253"/>
      <c r="AL1317" s="253" t="str" cm="1">
        <f t="array" ref="AL1317">IF(A1317="","",INDEX(근로조건!$A$5:$AF$1048576,MATCH(A1317,근로조건!$A$5:$A$1048576,0)+0,20))</f>
        <v/>
      </c>
      <c r="AM1317" s="253"/>
      <c r="AN1317" s="253"/>
      <c r="AO1317" s="253"/>
      <c r="AP1317" s="260"/>
      <c r="AQ1317" s="123"/>
      <c r="AR1317" s="166"/>
      <c r="AS1317" s="267"/>
      <c r="AT1317" s="266"/>
      <c r="AU1317" s="266"/>
      <c r="AV1317" s="266"/>
    </row>
    <row r="1318" spans="1:48" x14ac:dyDescent="0.3">
      <c r="A1318" s="52"/>
      <c r="B1318" s="54"/>
      <c r="C1318" s="53"/>
      <c r="D1318" s="53"/>
      <c r="E1318" s="53"/>
      <c r="F1318" s="57"/>
      <c r="G1318" s="57"/>
      <c r="H1318" s="52"/>
      <c r="I1318" s="53"/>
      <c r="J1318" s="53"/>
      <c r="K1318" s="95"/>
      <c r="L1318" s="52"/>
      <c r="M1318" s="52"/>
      <c r="N1318" s="54"/>
      <c r="O1318" s="254" t="str" cm="1">
        <f t="array" ref="O1318">IF(A1318="","",INDEX(근로조건!$A$5:$Y$1048576,MATCH(A1318,근로조건!$A$5:$A$1048576,0)+0,15))</f>
        <v/>
      </c>
      <c r="P1318" s="255" t="str" cm="1">
        <f t="array" ref="P1318">IF(A1318="","",INDEX(근로조건!$A$5:$Y$1048576,MATCH(A1318,근로조건!$A$5:$A$1048576,0)+0,16))</f>
        <v/>
      </c>
      <c r="Q1318" s="256" t="str" cm="1">
        <f t="array" ref="Q1318">IF(A1318="","",INDEX(근로조건!$A$5:$ZZ$1048576,MATCH(A1318,근로조건!$A$5:$A$1048576,0)+0,21))</f>
        <v/>
      </c>
      <c r="R1318" s="61"/>
      <c r="S1318" s="61"/>
      <c r="T1318" s="61"/>
      <c r="U1318" s="61"/>
      <c r="V1318" s="61"/>
      <c r="W1318" s="61"/>
      <c r="X1318" s="61"/>
      <c r="Y1318" s="61"/>
      <c r="Z1318" s="260" t="str">
        <f t="shared" si="63"/>
        <v/>
      </c>
      <c r="AA1318" s="260" t="str">
        <f t="shared" si="64"/>
        <v/>
      </c>
      <c r="AB1318" s="260" t="str" cm="1">
        <f t="array" ref="AB1318">IFERROR(IF(A1318="","",INDEX(근로조건!$A$5:$Z$1048576,MATCH(A1318,근로조건!$A$5:$A$1048576,0)+0,17)-INDEX(근로조건!$A$5:$Z$1048576,MATCH(A1318,근로조건!$A$5:$A$1048576,0)+0,11))*B1318,"")</f>
        <v/>
      </c>
      <c r="AC1318" s="260" t="str">
        <f t="shared" si="65"/>
        <v/>
      </c>
      <c r="AD1318" s="260" t="str" cm="1">
        <f t="array" ref="AD1318">IFERROR(IF(A1318="","",INDEX(근로조건!$A$5:$L$1048576,MATCH(A1318,근로조건!$A$5:$A$1048576,0)+0,12))*B1318,"")</f>
        <v/>
      </c>
      <c r="AE1318" s="261" t="str" cm="1">
        <f t="array" ref="AE1318">IF(A1318="","",INDEX(근로조건!$A$5:$AF$1048576,MATCH(A1318,근로조건!$A$5:$A$1048576,0)+0,13))</f>
        <v/>
      </c>
      <c r="AF1318" s="262" t="str" cm="1">
        <f t="array" ref="AF1318">IF(A1318="","",INDEX(근로조건!$A$5:$AF$1048576,MATCH(A1318,근로조건!$A$5:$A$1048576,0)+0,14))</f>
        <v/>
      </c>
      <c r="AG1318" s="261" t="str" cm="1">
        <f t="array" ref="AG1318">IF(A1318="","",INDEX(근로조건!$A$5:$AF$1048576,MATCH(A1318,근로조건!$A$5:$A$1048576,0)+0,11))</f>
        <v/>
      </c>
      <c r="AH1318" s="261" t="str" cm="1">
        <f t="array" ref="AH1318">IF(A1318="","",INDEX(근로조건!$A$5:$AF$1048576,MATCH(A1318,근로조건!$A$5:$A$1048576,0)+0,19))</f>
        <v/>
      </c>
      <c r="AI1318" s="262" t="str" cm="1">
        <f t="array" ref="AI1318">IF(A1318="","",INDEX(근로조건!$A$5:$AF$1048576,MATCH(A1318,근로조건!$A$5:$A$1048576,0)+0,17))</f>
        <v/>
      </c>
      <c r="AJ1318" s="253"/>
      <c r="AK1318" s="253"/>
      <c r="AL1318" s="253" t="str" cm="1">
        <f t="array" ref="AL1318">IF(A1318="","",INDEX(근로조건!$A$5:$AF$1048576,MATCH(A1318,근로조건!$A$5:$A$1048576,0)+0,20))</f>
        <v/>
      </c>
      <c r="AM1318" s="253"/>
      <c r="AN1318" s="253"/>
      <c r="AO1318" s="253"/>
      <c r="AP1318" s="260"/>
      <c r="AQ1318" s="123"/>
      <c r="AR1318" s="166"/>
      <c r="AS1318" s="267"/>
      <c r="AT1318" s="266"/>
      <c r="AU1318" s="266"/>
      <c r="AV1318" s="266"/>
    </row>
    <row r="1319" spans="1:48" x14ac:dyDescent="0.3">
      <c r="A1319" s="52"/>
      <c r="B1319" s="54"/>
      <c r="C1319" s="53"/>
      <c r="D1319" s="53"/>
      <c r="E1319" s="53"/>
      <c r="F1319" s="57"/>
      <c r="G1319" s="57"/>
      <c r="H1319" s="52"/>
      <c r="I1319" s="53"/>
      <c r="J1319" s="53"/>
      <c r="K1319" s="95"/>
      <c r="L1319" s="52"/>
      <c r="M1319" s="52"/>
      <c r="N1319" s="54"/>
      <c r="O1319" s="254" t="str" cm="1">
        <f t="array" ref="O1319">IF(A1319="","",INDEX(근로조건!$A$5:$Y$1048576,MATCH(A1319,근로조건!$A$5:$A$1048576,0)+0,15))</f>
        <v/>
      </c>
      <c r="P1319" s="255" t="str" cm="1">
        <f t="array" ref="P1319">IF(A1319="","",INDEX(근로조건!$A$5:$Y$1048576,MATCH(A1319,근로조건!$A$5:$A$1048576,0)+0,16))</f>
        <v/>
      </c>
      <c r="Q1319" s="256" t="str" cm="1">
        <f t="array" ref="Q1319">IF(A1319="","",INDEX(근로조건!$A$5:$ZZ$1048576,MATCH(A1319,근로조건!$A$5:$A$1048576,0)+0,21))</f>
        <v/>
      </c>
      <c r="R1319" s="61"/>
      <c r="S1319" s="61"/>
      <c r="T1319" s="61"/>
      <c r="U1319" s="61"/>
      <c r="V1319" s="61"/>
      <c r="W1319" s="61"/>
      <c r="X1319" s="61"/>
      <c r="Y1319" s="61"/>
      <c r="Z1319" s="260" t="str">
        <f t="shared" si="63"/>
        <v/>
      </c>
      <c r="AA1319" s="260" t="str">
        <f t="shared" si="64"/>
        <v/>
      </c>
      <c r="AB1319" s="260" t="str" cm="1">
        <f t="array" ref="AB1319">IFERROR(IF(A1319="","",INDEX(근로조건!$A$5:$Z$1048576,MATCH(A1319,근로조건!$A$5:$A$1048576,0)+0,17)-INDEX(근로조건!$A$5:$Z$1048576,MATCH(A1319,근로조건!$A$5:$A$1048576,0)+0,11))*B1319,"")</f>
        <v/>
      </c>
      <c r="AC1319" s="260" t="str">
        <f t="shared" si="65"/>
        <v/>
      </c>
      <c r="AD1319" s="260" t="str" cm="1">
        <f t="array" ref="AD1319">IFERROR(IF(A1319="","",INDEX(근로조건!$A$5:$L$1048576,MATCH(A1319,근로조건!$A$5:$A$1048576,0)+0,12))*B1319,"")</f>
        <v/>
      </c>
      <c r="AE1319" s="261" t="str" cm="1">
        <f t="array" ref="AE1319">IF(A1319="","",INDEX(근로조건!$A$5:$AF$1048576,MATCH(A1319,근로조건!$A$5:$A$1048576,0)+0,13))</f>
        <v/>
      </c>
      <c r="AF1319" s="262" t="str" cm="1">
        <f t="array" ref="AF1319">IF(A1319="","",INDEX(근로조건!$A$5:$AF$1048576,MATCH(A1319,근로조건!$A$5:$A$1048576,0)+0,14))</f>
        <v/>
      </c>
      <c r="AG1319" s="261" t="str" cm="1">
        <f t="array" ref="AG1319">IF(A1319="","",INDEX(근로조건!$A$5:$AF$1048576,MATCH(A1319,근로조건!$A$5:$A$1048576,0)+0,11))</f>
        <v/>
      </c>
      <c r="AH1319" s="261" t="str" cm="1">
        <f t="array" ref="AH1319">IF(A1319="","",INDEX(근로조건!$A$5:$AF$1048576,MATCH(A1319,근로조건!$A$5:$A$1048576,0)+0,19))</f>
        <v/>
      </c>
      <c r="AI1319" s="262" t="str" cm="1">
        <f t="array" ref="AI1319">IF(A1319="","",INDEX(근로조건!$A$5:$AF$1048576,MATCH(A1319,근로조건!$A$5:$A$1048576,0)+0,17))</f>
        <v/>
      </c>
      <c r="AJ1319" s="253"/>
      <c r="AK1319" s="253"/>
      <c r="AL1319" s="253" t="str" cm="1">
        <f t="array" ref="AL1319">IF(A1319="","",INDEX(근로조건!$A$5:$AF$1048576,MATCH(A1319,근로조건!$A$5:$A$1048576,0)+0,20))</f>
        <v/>
      </c>
      <c r="AM1319" s="253"/>
      <c r="AN1319" s="253"/>
      <c r="AO1319" s="253"/>
      <c r="AP1319" s="260"/>
      <c r="AQ1319" s="123"/>
      <c r="AR1319" s="166"/>
      <c r="AS1319" s="267"/>
      <c r="AT1319" s="266"/>
      <c r="AU1319" s="266"/>
      <c r="AV1319" s="266"/>
    </row>
    <row r="1320" spans="1:48" x14ac:dyDescent="0.3">
      <c r="A1320" s="52"/>
      <c r="B1320" s="54"/>
      <c r="C1320" s="53"/>
      <c r="D1320" s="53"/>
      <c r="E1320" s="53"/>
      <c r="F1320" s="57"/>
      <c r="G1320" s="57"/>
      <c r="H1320" s="52"/>
      <c r="I1320" s="53"/>
      <c r="J1320" s="53"/>
      <c r="K1320" s="95"/>
      <c r="L1320" s="52"/>
      <c r="M1320" s="52"/>
      <c r="N1320" s="54"/>
      <c r="O1320" s="254" t="str" cm="1">
        <f t="array" ref="O1320">IF(A1320="","",INDEX(근로조건!$A$5:$Y$1048576,MATCH(A1320,근로조건!$A$5:$A$1048576,0)+0,15))</f>
        <v/>
      </c>
      <c r="P1320" s="255" t="str" cm="1">
        <f t="array" ref="P1320">IF(A1320="","",INDEX(근로조건!$A$5:$Y$1048576,MATCH(A1320,근로조건!$A$5:$A$1048576,0)+0,16))</f>
        <v/>
      </c>
      <c r="Q1320" s="256" t="str" cm="1">
        <f t="array" ref="Q1320">IF(A1320="","",INDEX(근로조건!$A$5:$ZZ$1048576,MATCH(A1320,근로조건!$A$5:$A$1048576,0)+0,21))</f>
        <v/>
      </c>
      <c r="R1320" s="61"/>
      <c r="S1320" s="61"/>
      <c r="T1320" s="61"/>
      <c r="U1320" s="61"/>
      <c r="V1320" s="61"/>
      <c r="W1320" s="61"/>
      <c r="X1320" s="61"/>
      <c r="Y1320" s="61"/>
      <c r="Z1320" s="260" t="str">
        <f t="shared" si="63"/>
        <v/>
      </c>
      <c r="AA1320" s="260" t="str">
        <f t="shared" si="64"/>
        <v/>
      </c>
      <c r="AB1320" s="260" t="str" cm="1">
        <f t="array" ref="AB1320">IFERROR(IF(A1320="","",INDEX(근로조건!$A$5:$Z$1048576,MATCH(A1320,근로조건!$A$5:$A$1048576,0)+0,17)-INDEX(근로조건!$A$5:$Z$1048576,MATCH(A1320,근로조건!$A$5:$A$1048576,0)+0,11))*B1320,"")</f>
        <v/>
      </c>
      <c r="AC1320" s="260" t="str">
        <f t="shared" si="65"/>
        <v/>
      </c>
      <c r="AD1320" s="260" t="str" cm="1">
        <f t="array" ref="AD1320">IFERROR(IF(A1320="","",INDEX(근로조건!$A$5:$L$1048576,MATCH(A1320,근로조건!$A$5:$A$1048576,0)+0,12))*B1320,"")</f>
        <v/>
      </c>
      <c r="AE1320" s="261" t="str" cm="1">
        <f t="array" ref="AE1320">IF(A1320="","",INDEX(근로조건!$A$5:$AF$1048576,MATCH(A1320,근로조건!$A$5:$A$1048576,0)+0,13))</f>
        <v/>
      </c>
      <c r="AF1320" s="262" t="str" cm="1">
        <f t="array" ref="AF1320">IF(A1320="","",INDEX(근로조건!$A$5:$AF$1048576,MATCH(A1320,근로조건!$A$5:$A$1048576,0)+0,14))</f>
        <v/>
      </c>
      <c r="AG1320" s="261" t="str" cm="1">
        <f t="array" ref="AG1320">IF(A1320="","",INDEX(근로조건!$A$5:$AF$1048576,MATCH(A1320,근로조건!$A$5:$A$1048576,0)+0,11))</f>
        <v/>
      </c>
      <c r="AH1320" s="261" t="str" cm="1">
        <f t="array" ref="AH1320">IF(A1320="","",INDEX(근로조건!$A$5:$AF$1048576,MATCH(A1320,근로조건!$A$5:$A$1048576,0)+0,19))</f>
        <v/>
      </c>
      <c r="AI1320" s="262" t="str" cm="1">
        <f t="array" ref="AI1320">IF(A1320="","",INDEX(근로조건!$A$5:$AF$1048576,MATCH(A1320,근로조건!$A$5:$A$1048576,0)+0,17))</f>
        <v/>
      </c>
      <c r="AJ1320" s="253"/>
      <c r="AK1320" s="253"/>
      <c r="AL1320" s="253" t="str" cm="1">
        <f t="array" ref="AL1320">IF(A1320="","",INDEX(근로조건!$A$5:$AF$1048576,MATCH(A1320,근로조건!$A$5:$A$1048576,0)+0,20))</f>
        <v/>
      </c>
      <c r="AM1320" s="253"/>
      <c r="AN1320" s="253"/>
      <c r="AO1320" s="253"/>
      <c r="AP1320" s="260"/>
      <c r="AQ1320" s="123"/>
      <c r="AR1320" s="166"/>
      <c r="AS1320" s="267"/>
      <c r="AT1320" s="266"/>
      <c r="AU1320" s="266"/>
      <c r="AV1320" s="266"/>
    </row>
    <row r="1321" spans="1:48" x14ac:dyDescent="0.3">
      <c r="A1321" s="52"/>
      <c r="B1321" s="54"/>
      <c r="C1321" s="53"/>
      <c r="D1321" s="53"/>
      <c r="E1321" s="53"/>
      <c r="F1321" s="57"/>
      <c r="G1321" s="57"/>
      <c r="H1321" s="52"/>
      <c r="I1321" s="53"/>
      <c r="J1321" s="53"/>
      <c r="K1321" s="95"/>
      <c r="L1321" s="52"/>
      <c r="M1321" s="52"/>
      <c r="N1321" s="54"/>
      <c r="O1321" s="254" t="str" cm="1">
        <f t="array" ref="O1321">IF(A1321="","",INDEX(근로조건!$A$5:$Y$1048576,MATCH(A1321,근로조건!$A$5:$A$1048576,0)+0,15))</f>
        <v/>
      </c>
      <c r="P1321" s="255" t="str" cm="1">
        <f t="array" ref="P1321">IF(A1321="","",INDEX(근로조건!$A$5:$Y$1048576,MATCH(A1321,근로조건!$A$5:$A$1048576,0)+0,16))</f>
        <v/>
      </c>
      <c r="Q1321" s="256" t="str" cm="1">
        <f t="array" ref="Q1321">IF(A1321="","",INDEX(근로조건!$A$5:$ZZ$1048576,MATCH(A1321,근로조건!$A$5:$A$1048576,0)+0,21))</f>
        <v/>
      </c>
      <c r="R1321" s="61"/>
      <c r="S1321" s="61"/>
      <c r="T1321" s="61"/>
      <c r="U1321" s="61"/>
      <c r="V1321" s="61"/>
      <c r="W1321" s="61"/>
      <c r="X1321" s="61"/>
      <c r="Y1321" s="61"/>
      <c r="Z1321" s="260" t="str">
        <f t="shared" si="63"/>
        <v/>
      </c>
      <c r="AA1321" s="260" t="str">
        <f t="shared" si="64"/>
        <v/>
      </c>
      <c r="AB1321" s="260" t="str" cm="1">
        <f t="array" ref="AB1321">IFERROR(IF(A1321="","",INDEX(근로조건!$A$5:$Z$1048576,MATCH(A1321,근로조건!$A$5:$A$1048576,0)+0,17)-INDEX(근로조건!$A$5:$Z$1048576,MATCH(A1321,근로조건!$A$5:$A$1048576,0)+0,11))*B1321,"")</f>
        <v/>
      </c>
      <c r="AC1321" s="260" t="str">
        <f t="shared" si="65"/>
        <v/>
      </c>
      <c r="AD1321" s="260" t="str" cm="1">
        <f t="array" ref="AD1321">IFERROR(IF(A1321="","",INDEX(근로조건!$A$5:$L$1048576,MATCH(A1321,근로조건!$A$5:$A$1048576,0)+0,12))*B1321,"")</f>
        <v/>
      </c>
      <c r="AE1321" s="261" t="str" cm="1">
        <f t="array" ref="AE1321">IF(A1321="","",INDEX(근로조건!$A$5:$AF$1048576,MATCH(A1321,근로조건!$A$5:$A$1048576,0)+0,13))</f>
        <v/>
      </c>
      <c r="AF1321" s="262" t="str" cm="1">
        <f t="array" ref="AF1321">IF(A1321="","",INDEX(근로조건!$A$5:$AF$1048576,MATCH(A1321,근로조건!$A$5:$A$1048576,0)+0,14))</f>
        <v/>
      </c>
      <c r="AG1321" s="261" t="str" cm="1">
        <f t="array" ref="AG1321">IF(A1321="","",INDEX(근로조건!$A$5:$AF$1048576,MATCH(A1321,근로조건!$A$5:$A$1048576,0)+0,11))</f>
        <v/>
      </c>
      <c r="AH1321" s="261" t="str" cm="1">
        <f t="array" ref="AH1321">IF(A1321="","",INDEX(근로조건!$A$5:$AF$1048576,MATCH(A1321,근로조건!$A$5:$A$1048576,0)+0,19))</f>
        <v/>
      </c>
      <c r="AI1321" s="262" t="str" cm="1">
        <f t="array" ref="AI1321">IF(A1321="","",INDEX(근로조건!$A$5:$AF$1048576,MATCH(A1321,근로조건!$A$5:$A$1048576,0)+0,17))</f>
        <v/>
      </c>
      <c r="AJ1321" s="253"/>
      <c r="AK1321" s="253"/>
      <c r="AL1321" s="253" t="str" cm="1">
        <f t="array" ref="AL1321">IF(A1321="","",INDEX(근로조건!$A$5:$AF$1048576,MATCH(A1321,근로조건!$A$5:$A$1048576,0)+0,20))</f>
        <v/>
      </c>
      <c r="AM1321" s="253"/>
      <c r="AN1321" s="253"/>
      <c r="AO1321" s="253"/>
      <c r="AP1321" s="260"/>
      <c r="AQ1321" s="123"/>
      <c r="AR1321" s="166"/>
      <c r="AS1321" s="267"/>
      <c r="AT1321" s="266"/>
      <c r="AU1321" s="266"/>
      <c r="AV1321" s="266"/>
    </row>
    <row r="1322" spans="1:48" x14ac:dyDescent="0.3">
      <c r="A1322" s="52"/>
      <c r="B1322" s="54"/>
      <c r="C1322" s="53"/>
      <c r="D1322" s="53"/>
      <c r="E1322" s="53"/>
      <c r="F1322" s="57"/>
      <c r="G1322" s="57"/>
      <c r="H1322" s="52"/>
      <c r="I1322" s="53"/>
      <c r="J1322" s="53"/>
      <c r="K1322" s="95"/>
      <c r="L1322" s="52"/>
      <c r="M1322" s="52"/>
      <c r="N1322" s="54"/>
      <c r="O1322" s="254" t="str" cm="1">
        <f t="array" ref="O1322">IF(A1322="","",INDEX(근로조건!$A$5:$Y$1048576,MATCH(A1322,근로조건!$A$5:$A$1048576,0)+0,15))</f>
        <v/>
      </c>
      <c r="P1322" s="255" t="str" cm="1">
        <f t="array" ref="P1322">IF(A1322="","",INDEX(근로조건!$A$5:$Y$1048576,MATCH(A1322,근로조건!$A$5:$A$1048576,0)+0,16))</f>
        <v/>
      </c>
      <c r="Q1322" s="256" t="str" cm="1">
        <f t="array" ref="Q1322">IF(A1322="","",INDEX(근로조건!$A$5:$ZZ$1048576,MATCH(A1322,근로조건!$A$5:$A$1048576,0)+0,21))</f>
        <v/>
      </c>
      <c r="R1322" s="61"/>
      <c r="S1322" s="61"/>
      <c r="T1322" s="61"/>
      <c r="U1322" s="61"/>
      <c r="V1322" s="61"/>
      <c r="W1322" s="61"/>
      <c r="X1322" s="61"/>
      <c r="Y1322" s="61"/>
      <c r="Z1322" s="260" t="str">
        <f t="shared" si="63"/>
        <v/>
      </c>
      <c r="AA1322" s="260" t="str">
        <f t="shared" si="64"/>
        <v/>
      </c>
      <c r="AB1322" s="260" t="str" cm="1">
        <f t="array" ref="AB1322">IFERROR(IF(A1322="","",INDEX(근로조건!$A$5:$Z$1048576,MATCH(A1322,근로조건!$A$5:$A$1048576,0)+0,17)-INDEX(근로조건!$A$5:$Z$1048576,MATCH(A1322,근로조건!$A$5:$A$1048576,0)+0,11))*B1322,"")</f>
        <v/>
      </c>
      <c r="AC1322" s="260" t="str">
        <f t="shared" si="65"/>
        <v/>
      </c>
      <c r="AD1322" s="260" t="str" cm="1">
        <f t="array" ref="AD1322">IFERROR(IF(A1322="","",INDEX(근로조건!$A$5:$L$1048576,MATCH(A1322,근로조건!$A$5:$A$1048576,0)+0,12))*B1322,"")</f>
        <v/>
      </c>
      <c r="AE1322" s="261" t="str" cm="1">
        <f t="array" ref="AE1322">IF(A1322="","",INDEX(근로조건!$A$5:$AF$1048576,MATCH(A1322,근로조건!$A$5:$A$1048576,0)+0,13))</f>
        <v/>
      </c>
      <c r="AF1322" s="262" t="str" cm="1">
        <f t="array" ref="AF1322">IF(A1322="","",INDEX(근로조건!$A$5:$AF$1048576,MATCH(A1322,근로조건!$A$5:$A$1048576,0)+0,14))</f>
        <v/>
      </c>
      <c r="AG1322" s="261" t="str" cm="1">
        <f t="array" ref="AG1322">IF(A1322="","",INDEX(근로조건!$A$5:$AF$1048576,MATCH(A1322,근로조건!$A$5:$A$1048576,0)+0,11))</f>
        <v/>
      </c>
      <c r="AH1322" s="261" t="str" cm="1">
        <f t="array" ref="AH1322">IF(A1322="","",INDEX(근로조건!$A$5:$AF$1048576,MATCH(A1322,근로조건!$A$5:$A$1048576,0)+0,19))</f>
        <v/>
      </c>
      <c r="AI1322" s="262" t="str" cm="1">
        <f t="array" ref="AI1322">IF(A1322="","",INDEX(근로조건!$A$5:$AF$1048576,MATCH(A1322,근로조건!$A$5:$A$1048576,0)+0,17))</f>
        <v/>
      </c>
      <c r="AJ1322" s="253"/>
      <c r="AK1322" s="253"/>
      <c r="AL1322" s="253" t="str" cm="1">
        <f t="array" ref="AL1322">IF(A1322="","",INDEX(근로조건!$A$5:$AF$1048576,MATCH(A1322,근로조건!$A$5:$A$1048576,0)+0,20))</f>
        <v/>
      </c>
      <c r="AM1322" s="253"/>
      <c r="AN1322" s="253"/>
      <c r="AO1322" s="253"/>
      <c r="AP1322" s="260"/>
      <c r="AQ1322" s="123"/>
      <c r="AR1322" s="166"/>
      <c r="AS1322" s="267"/>
      <c r="AT1322" s="266"/>
      <c r="AU1322" s="266"/>
      <c r="AV1322" s="266"/>
    </row>
    <row r="1323" spans="1:48" x14ac:dyDescent="0.3">
      <c r="A1323" s="52"/>
      <c r="B1323" s="54"/>
      <c r="C1323" s="53"/>
      <c r="D1323" s="53"/>
      <c r="E1323" s="53"/>
      <c r="F1323" s="57"/>
      <c r="G1323" s="57"/>
      <c r="H1323" s="52"/>
      <c r="I1323" s="53"/>
      <c r="J1323" s="53"/>
      <c r="K1323" s="95"/>
      <c r="L1323" s="52"/>
      <c r="M1323" s="52"/>
      <c r="N1323" s="54"/>
      <c r="O1323" s="254" t="str" cm="1">
        <f t="array" ref="O1323">IF(A1323="","",INDEX(근로조건!$A$5:$Y$1048576,MATCH(A1323,근로조건!$A$5:$A$1048576,0)+0,15))</f>
        <v/>
      </c>
      <c r="P1323" s="255" t="str" cm="1">
        <f t="array" ref="P1323">IF(A1323="","",INDEX(근로조건!$A$5:$Y$1048576,MATCH(A1323,근로조건!$A$5:$A$1048576,0)+0,16))</f>
        <v/>
      </c>
      <c r="Q1323" s="256" t="str" cm="1">
        <f t="array" ref="Q1323">IF(A1323="","",INDEX(근로조건!$A$5:$ZZ$1048576,MATCH(A1323,근로조건!$A$5:$A$1048576,0)+0,21))</f>
        <v/>
      </c>
      <c r="R1323" s="61"/>
      <c r="S1323" s="61"/>
      <c r="T1323" s="61"/>
      <c r="U1323" s="61"/>
      <c r="V1323" s="61"/>
      <c r="W1323" s="61"/>
      <c r="X1323" s="61"/>
      <c r="Y1323" s="61"/>
      <c r="Z1323" s="260" t="str">
        <f t="shared" si="63"/>
        <v/>
      </c>
      <c r="AA1323" s="260" t="str">
        <f t="shared" si="64"/>
        <v/>
      </c>
      <c r="AB1323" s="260" t="str" cm="1">
        <f t="array" ref="AB1323">IFERROR(IF(A1323="","",INDEX(근로조건!$A$5:$Z$1048576,MATCH(A1323,근로조건!$A$5:$A$1048576,0)+0,17)-INDEX(근로조건!$A$5:$Z$1048576,MATCH(A1323,근로조건!$A$5:$A$1048576,0)+0,11))*B1323,"")</f>
        <v/>
      </c>
      <c r="AC1323" s="260" t="str">
        <f t="shared" si="65"/>
        <v/>
      </c>
      <c r="AD1323" s="260" t="str" cm="1">
        <f t="array" ref="AD1323">IFERROR(IF(A1323="","",INDEX(근로조건!$A$5:$L$1048576,MATCH(A1323,근로조건!$A$5:$A$1048576,0)+0,12))*B1323,"")</f>
        <v/>
      </c>
      <c r="AE1323" s="261" t="str" cm="1">
        <f t="array" ref="AE1323">IF(A1323="","",INDEX(근로조건!$A$5:$AF$1048576,MATCH(A1323,근로조건!$A$5:$A$1048576,0)+0,13))</f>
        <v/>
      </c>
      <c r="AF1323" s="262" t="str" cm="1">
        <f t="array" ref="AF1323">IF(A1323="","",INDEX(근로조건!$A$5:$AF$1048576,MATCH(A1323,근로조건!$A$5:$A$1048576,0)+0,14))</f>
        <v/>
      </c>
      <c r="AG1323" s="261" t="str" cm="1">
        <f t="array" ref="AG1323">IF(A1323="","",INDEX(근로조건!$A$5:$AF$1048576,MATCH(A1323,근로조건!$A$5:$A$1048576,0)+0,11))</f>
        <v/>
      </c>
      <c r="AH1323" s="261" t="str" cm="1">
        <f t="array" ref="AH1323">IF(A1323="","",INDEX(근로조건!$A$5:$AF$1048576,MATCH(A1323,근로조건!$A$5:$A$1048576,0)+0,19))</f>
        <v/>
      </c>
      <c r="AI1323" s="262" t="str" cm="1">
        <f t="array" ref="AI1323">IF(A1323="","",INDEX(근로조건!$A$5:$AF$1048576,MATCH(A1323,근로조건!$A$5:$A$1048576,0)+0,17))</f>
        <v/>
      </c>
      <c r="AJ1323" s="253"/>
      <c r="AK1323" s="253"/>
      <c r="AL1323" s="253" t="str" cm="1">
        <f t="array" ref="AL1323">IF(A1323="","",INDEX(근로조건!$A$5:$AF$1048576,MATCH(A1323,근로조건!$A$5:$A$1048576,0)+0,20))</f>
        <v/>
      </c>
      <c r="AM1323" s="253"/>
      <c r="AN1323" s="253"/>
      <c r="AO1323" s="253"/>
      <c r="AP1323" s="260"/>
      <c r="AQ1323" s="123"/>
      <c r="AR1323" s="166"/>
      <c r="AS1323" s="267"/>
      <c r="AT1323" s="266"/>
      <c r="AU1323" s="266"/>
      <c r="AV1323" s="266"/>
    </row>
    <row r="1324" spans="1:48" x14ac:dyDescent="0.3">
      <c r="A1324" s="52"/>
      <c r="B1324" s="54"/>
      <c r="C1324" s="53"/>
      <c r="D1324" s="53"/>
      <c r="E1324" s="53"/>
      <c r="F1324" s="57"/>
      <c r="G1324" s="57"/>
      <c r="H1324" s="52"/>
      <c r="I1324" s="53"/>
      <c r="J1324" s="53"/>
      <c r="K1324" s="95"/>
      <c r="L1324" s="52"/>
      <c r="M1324" s="52"/>
      <c r="N1324" s="54"/>
      <c r="O1324" s="254" t="str" cm="1">
        <f t="array" ref="O1324">IF(A1324="","",INDEX(근로조건!$A$5:$Y$1048576,MATCH(A1324,근로조건!$A$5:$A$1048576,0)+0,15))</f>
        <v/>
      </c>
      <c r="P1324" s="255" t="str" cm="1">
        <f t="array" ref="P1324">IF(A1324="","",INDEX(근로조건!$A$5:$Y$1048576,MATCH(A1324,근로조건!$A$5:$A$1048576,0)+0,16))</f>
        <v/>
      </c>
      <c r="Q1324" s="256" t="str" cm="1">
        <f t="array" ref="Q1324">IF(A1324="","",INDEX(근로조건!$A$5:$ZZ$1048576,MATCH(A1324,근로조건!$A$5:$A$1048576,0)+0,21))</f>
        <v/>
      </c>
      <c r="R1324" s="61"/>
      <c r="S1324" s="61"/>
      <c r="T1324" s="61"/>
      <c r="U1324" s="61"/>
      <c r="V1324" s="61"/>
      <c r="W1324" s="61"/>
      <c r="X1324" s="61"/>
      <c r="Y1324" s="61"/>
      <c r="Z1324" s="260" t="str">
        <f t="shared" si="63"/>
        <v/>
      </c>
      <c r="AA1324" s="260" t="str">
        <f t="shared" si="64"/>
        <v/>
      </c>
      <c r="AB1324" s="260" t="str" cm="1">
        <f t="array" ref="AB1324">IFERROR(IF(A1324="","",INDEX(근로조건!$A$5:$Z$1048576,MATCH(A1324,근로조건!$A$5:$A$1048576,0)+0,17)-INDEX(근로조건!$A$5:$Z$1048576,MATCH(A1324,근로조건!$A$5:$A$1048576,0)+0,11))*B1324,"")</f>
        <v/>
      </c>
      <c r="AC1324" s="260" t="str">
        <f t="shared" si="65"/>
        <v/>
      </c>
      <c r="AD1324" s="260" t="str" cm="1">
        <f t="array" ref="AD1324">IFERROR(IF(A1324="","",INDEX(근로조건!$A$5:$L$1048576,MATCH(A1324,근로조건!$A$5:$A$1048576,0)+0,12))*B1324,"")</f>
        <v/>
      </c>
      <c r="AE1324" s="261" t="str" cm="1">
        <f t="array" ref="AE1324">IF(A1324="","",INDEX(근로조건!$A$5:$AF$1048576,MATCH(A1324,근로조건!$A$5:$A$1048576,0)+0,13))</f>
        <v/>
      </c>
      <c r="AF1324" s="262" t="str" cm="1">
        <f t="array" ref="AF1324">IF(A1324="","",INDEX(근로조건!$A$5:$AF$1048576,MATCH(A1324,근로조건!$A$5:$A$1048576,0)+0,14))</f>
        <v/>
      </c>
      <c r="AG1324" s="261" t="str" cm="1">
        <f t="array" ref="AG1324">IF(A1324="","",INDEX(근로조건!$A$5:$AF$1048576,MATCH(A1324,근로조건!$A$5:$A$1048576,0)+0,11))</f>
        <v/>
      </c>
      <c r="AH1324" s="261" t="str" cm="1">
        <f t="array" ref="AH1324">IF(A1324="","",INDEX(근로조건!$A$5:$AF$1048576,MATCH(A1324,근로조건!$A$5:$A$1048576,0)+0,19))</f>
        <v/>
      </c>
      <c r="AI1324" s="262" t="str" cm="1">
        <f t="array" ref="AI1324">IF(A1324="","",INDEX(근로조건!$A$5:$AF$1048576,MATCH(A1324,근로조건!$A$5:$A$1048576,0)+0,17))</f>
        <v/>
      </c>
      <c r="AJ1324" s="253"/>
      <c r="AK1324" s="253"/>
      <c r="AL1324" s="253" t="str" cm="1">
        <f t="array" ref="AL1324">IF(A1324="","",INDEX(근로조건!$A$5:$AF$1048576,MATCH(A1324,근로조건!$A$5:$A$1048576,0)+0,20))</f>
        <v/>
      </c>
      <c r="AM1324" s="253"/>
      <c r="AN1324" s="253"/>
      <c r="AO1324" s="253"/>
      <c r="AP1324" s="260"/>
      <c r="AQ1324" s="123"/>
      <c r="AR1324" s="166"/>
      <c r="AS1324" s="267"/>
      <c r="AT1324" s="266"/>
      <c r="AU1324" s="266"/>
      <c r="AV1324" s="266"/>
    </row>
    <row r="1325" spans="1:48" x14ac:dyDescent="0.3">
      <c r="A1325" s="52"/>
      <c r="B1325" s="54"/>
      <c r="C1325" s="53"/>
      <c r="D1325" s="53"/>
      <c r="E1325" s="53"/>
      <c r="F1325" s="57"/>
      <c r="G1325" s="57"/>
      <c r="H1325" s="52"/>
      <c r="I1325" s="53"/>
      <c r="J1325" s="53"/>
      <c r="K1325" s="95"/>
      <c r="L1325" s="52"/>
      <c r="M1325" s="52"/>
      <c r="N1325" s="54"/>
      <c r="O1325" s="254" t="str" cm="1">
        <f t="array" ref="O1325">IF(A1325="","",INDEX(근로조건!$A$5:$Y$1048576,MATCH(A1325,근로조건!$A$5:$A$1048576,0)+0,15))</f>
        <v/>
      </c>
      <c r="P1325" s="255" t="str" cm="1">
        <f t="array" ref="P1325">IF(A1325="","",INDEX(근로조건!$A$5:$Y$1048576,MATCH(A1325,근로조건!$A$5:$A$1048576,0)+0,16))</f>
        <v/>
      </c>
      <c r="Q1325" s="256" t="str" cm="1">
        <f t="array" ref="Q1325">IF(A1325="","",INDEX(근로조건!$A$5:$ZZ$1048576,MATCH(A1325,근로조건!$A$5:$A$1048576,0)+0,21))</f>
        <v/>
      </c>
      <c r="R1325" s="61"/>
      <c r="S1325" s="61"/>
      <c r="T1325" s="61"/>
      <c r="U1325" s="61"/>
      <c r="V1325" s="61"/>
      <c r="W1325" s="61"/>
      <c r="X1325" s="61"/>
      <c r="Y1325" s="61"/>
      <c r="Z1325" s="260" t="str">
        <f t="shared" si="63"/>
        <v/>
      </c>
      <c r="AA1325" s="260" t="str">
        <f t="shared" si="64"/>
        <v/>
      </c>
      <c r="AB1325" s="260" t="str" cm="1">
        <f t="array" ref="AB1325">IFERROR(IF(A1325="","",INDEX(근로조건!$A$5:$Z$1048576,MATCH(A1325,근로조건!$A$5:$A$1048576,0)+0,17)-INDEX(근로조건!$A$5:$Z$1048576,MATCH(A1325,근로조건!$A$5:$A$1048576,0)+0,11))*B1325,"")</f>
        <v/>
      </c>
      <c r="AC1325" s="260" t="str">
        <f t="shared" si="65"/>
        <v/>
      </c>
      <c r="AD1325" s="260" t="str" cm="1">
        <f t="array" ref="AD1325">IFERROR(IF(A1325="","",INDEX(근로조건!$A$5:$L$1048576,MATCH(A1325,근로조건!$A$5:$A$1048576,0)+0,12))*B1325,"")</f>
        <v/>
      </c>
      <c r="AE1325" s="261" t="str" cm="1">
        <f t="array" ref="AE1325">IF(A1325="","",INDEX(근로조건!$A$5:$AF$1048576,MATCH(A1325,근로조건!$A$5:$A$1048576,0)+0,13))</f>
        <v/>
      </c>
      <c r="AF1325" s="262" t="str" cm="1">
        <f t="array" ref="AF1325">IF(A1325="","",INDEX(근로조건!$A$5:$AF$1048576,MATCH(A1325,근로조건!$A$5:$A$1048576,0)+0,14))</f>
        <v/>
      </c>
      <c r="AG1325" s="261" t="str" cm="1">
        <f t="array" ref="AG1325">IF(A1325="","",INDEX(근로조건!$A$5:$AF$1048576,MATCH(A1325,근로조건!$A$5:$A$1048576,0)+0,11))</f>
        <v/>
      </c>
      <c r="AH1325" s="261" t="str" cm="1">
        <f t="array" ref="AH1325">IF(A1325="","",INDEX(근로조건!$A$5:$AF$1048576,MATCH(A1325,근로조건!$A$5:$A$1048576,0)+0,19))</f>
        <v/>
      </c>
      <c r="AI1325" s="262" t="str" cm="1">
        <f t="array" ref="AI1325">IF(A1325="","",INDEX(근로조건!$A$5:$AF$1048576,MATCH(A1325,근로조건!$A$5:$A$1048576,0)+0,17))</f>
        <v/>
      </c>
      <c r="AJ1325" s="253"/>
      <c r="AK1325" s="253"/>
      <c r="AL1325" s="253" t="str" cm="1">
        <f t="array" ref="AL1325">IF(A1325="","",INDEX(근로조건!$A$5:$AF$1048576,MATCH(A1325,근로조건!$A$5:$A$1048576,0)+0,20))</f>
        <v/>
      </c>
      <c r="AM1325" s="253"/>
      <c r="AN1325" s="253"/>
      <c r="AO1325" s="253"/>
      <c r="AP1325" s="260"/>
      <c r="AQ1325" s="123"/>
      <c r="AR1325" s="166"/>
      <c r="AS1325" s="267"/>
      <c r="AT1325" s="266"/>
      <c r="AU1325" s="266"/>
      <c r="AV1325" s="266"/>
    </row>
    <row r="1326" spans="1:48" x14ac:dyDescent="0.3">
      <c r="A1326" s="52"/>
      <c r="B1326" s="54"/>
      <c r="C1326" s="53"/>
      <c r="D1326" s="53"/>
      <c r="E1326" s="53"/>
      <c r="F1326" s="57"/>
      <c r="G1326" s="57"/>
      <c r="H1326" s="52"/>
      <c r="I1326" s="53"/>
      <c r="J1326" s="53"/>
      <c r="K1326" s="95"/>
      <c r="L1326" s="52"/>
      <c r="M1326" s="52"/>
      <c r="N1326" s="54"/>
      <c r="O1326" s="254" t="str" cm="1">
        <f t="array" ref="O1326">IF(A1326="","",INDEX(근로조건!$A$5:$Y$1048576,MATCH(A1326,근로조건!$A$5:$A$1048576,0)+0,15))</f>
        <v/>
      </c>
      <c r="P1326" s="255" t="str" cm="1">
        <f t="array" ref="P1326">IF(A1326="","",INDEX(근로조건!$A$5:$Y$1048576,MATCH(A1326,근로조건!$A$5:$A$1048576,0)+0,16))</f>
        <v/>
      </c>
      <c r="Q1326" s="256" t="str" cm="1">
        <f t="array" ref="Q1326">IF(A1326="","",INDEX(근로조건!$A$5:$ZZ$1048576,MATCH(A1326,근로조건!$A$5:$A$1048576,0)+0,21))</f>
        <v/>
      </c>
      <c r="R1326" s="61"/>
      <c r="S1326" s="61"/>
      <c r="T1326" s="61"/>
      <c r="U1326" s="61"/>
      <c r="V1326" s="61"/>
      <c r="W1326" s="61"/>
      <c r="X1326" s="61"/>
      <c r="Y1326" s="61"/>
      <c r="Z1326" s="260" t="str">
        <f t="shared" si="63"/>
        <v/>
      </c>
      <c r="AA1326" s="260" t="str">
        <f t="shared" si="64"/>
        <v/>
      </c>
      <c r="AB1326" s="260" t="str" cm="1">
        <f t="array" ref="AB1326">IFERROR(IF(A1326="","",INDEX(근로조건!$A$5:$Z$1048576,MATCH(A1326,근로조건!$A$5:$A$1048576,0)+0,17)-INDEX(근로조건!$A$5:$Z$1048576,MATCH(A1326,근로조건!$A$5:$A$1048576,0)+0,11))*B1326,"")</f>
        <v/>
      </c>
      <c r="AC1326" s="260" t="str">
        <f t="shared" si="65"/>
        <v/>
      </c>
      <c r="AD1326" s="260" t="str" cm="1">
        <f t="array" ref="AD1326">IFERROR(IF(A1326="","",INDEX(근로조건!$A$5:$L$1048576,MATCH(A1326,근로조건!$A$5:$A$1048576,0)+0,12))*B1326,"")</f>
        <v/>
      </c>
      <c r="AE1326" s="261" t="str" cm="1">
        <f t="array" ref="AE1326">IF(A1326="","",INDEX(근로조건!$A$5:$AF$1048576,MATCH(A1326,근로조건!$A$5:$A$1048576,0)+0,13))</f>
        <v/>
      </c>
      <c r="AF1326" s="262" t="str" cm="1">
        <f t="array" ref="AF1326">IF(A1326="","",INDEX(근로조건!$A$5:$AF$1048576,MATCH(A1326,근로조건!$A$5:$A$1048576,0)+0,14))</f>
        <v/>
      </c>
      <c r="AG1326" s="261" t="str" cm="1">
        <f t="array" ref="AG1326">IF(A1326="","",INDEX(근로조건!$A$5:$AF$1048576,MATCH(A1326,근로조건!$A$5:$A$1048576,0)+0,11))</f>
        <v/>
      </c>
      <c r="AH1326" s="261" t="str" cm="1">
        <f t="array" ref="AH1326">IF(A1326="","",INDEX(근로조건!$A$5:$AF$1048576,MATCH(A1326,근로조건!$A$5:$A$1048576,0)+0,19))</f>
        <v/>
      </c>
      <c r="AI1326" s="262" t="str" cm="1">
        <f t="array" ref="AI1326">IF(A1326="","",INDEX(근로조건!$A$5:$AF$1048576,MATCH(A1326,근로조건!$A$5:$A$1048576,0)+0,17))</f>
        <v/>
      </c>
      <c r="AJ1326" s="253"/>
      <c r="AK1326" s="253"/>
      <c r="AL1326" s="253" t="str" cm="1">
        <f t="array" ref="AL1326">IF(A1326="","",INDEX(근로조건!$A$5:$AF$1048576,MATCH(A1326,근로조건!$A$5:$A$1048576,0)+0,20))</f>
        <v/>
      </c>
      <c r="AM1326" s="253"/>
      <c r="AN1326" s="253"/>
      <c r="AO1326" s="253"/>
      <c r="AP1326" s="260"/>
      <c r="AQ1326" s="123"/>
      <c r="AR1326" s="166"/>
      <c r="AS1326" s="267"/>
      <c r="AT1326" s="266"/>
      <c r="AU1326" s="266"/>
      <c r="AV1326" s="266"/>
    </row>
    <row r="1327" spans="1:48" x14ac:dyDescent="0.3">
      <c r="A1327" s="52"/>
      <c r="B1327" s="54"/>
      <c r="C1327" s="53"/>
      <c r="D1327" s="53"/>
      <c r="E1327" s="53"/>
      <c r="F1327" s="57"/>
      <c r="G1327" s="57"/>
      <c r="H1327" s="52"/>
      <c r="I1327" s="53"/>
      <c r="J1327" s="53"/>
      <c r="K1327" s="95"/>
      <c r="L1327" s="52"/>
      <c r="M1327" s="52"/>
      <c r="N1327" s="54"/>
      <c r="O1327" s="254" t="str" cm="1">
        <f t="array" ref="O1327">IF(A1327="","",INDEX(근로조건!$A$5:$Y$1048576,MATCH(A1327,근로조건!$A$5:$A$1048576,0)+0,15))</f>
        <v/>
      </c>
      <c r="P1327" s="255" t="str" cm="1">
        <f t="array" ref="P1327">IF(A1327="","",INDEX(근로조건!$A$5:$Y$1048576,MATCH(A1327,근로조건!$A$5:$A$1048576,0)+0,16))</f>
        <v/>
      </c>
      <c r="Q1327" s="256" t="str" cm="1">
        <f t="array" ref="Q1327">IF(A1327="","",INDEX(근로조건!$A$5:$ZZ$1048576,MATCH(A1327,근로조건!$A$5:$A$1048576,0)+0,21))</f>
        <v/>
      </c>
      <c r="R1327" s="61"/>
      <c r="S1327" s="61"/>
      <c r="T1327" s="61"/>
      <c r="U1327" s="61"/>
      <c r="V1327" s="61"/>
      <c r="W1327" s="61"/>
      <c r="X1327" s="61"/>
      <c r="Y1327" s="61"/>
      <c r="Z1327" s="260" t="str">
        <f t="shared" si="63"/>
        <v/>
      </c>
      <c r="AA1327" s="260" t="str">
        <f t="shared" si="64"/>
        <v/>
      </c>
      <c r="AB1327" s="260" t="str" cm="1">
        <f t="array" ref="AB1327">IFERROR(IF(A1327="","",INDEX(근로조건!$A$5:$Z$1048576,MATCH(A1327,근로조건!$A$5:$A$1048576,0)+0,17)-INDEX(근로조건!$A$5:$Z$1048576,MATCH(A1327,근로조건!$A$5:$A$1048576,0)+0,11))*B1327,"")</f>
        <v/>
      </c>
      <c r="AC1327" s="260" t="str">
        <f t="shared" si="65"/>
        <v/>
      </c>
      <c r="AD1327" s="260" t="str" cm="1">
        <f t="array" ref="AD1327">IFERROR(IF(A1327="","",INDEX(근로조건!$A$5:$L$1048576,MATCH(A1327,근로조건!$A$5:$A$1048576,0)+0,12))*B1327,"")</f>
        <v/>
      </c>
      <c r="AE1327" s="261" t="str" cm="1">
        <f t="array" ref="AE1327">IF(A1327="","",INDEX(근로조건!$A$5:$AF$1048576,MATCH(A1327,근로조건!$A$5:$A$1048576,0)+0,13))</f>
        <v/>
      </c>
      <c r="AF1327" s="262" t="str" cm="1">
        <f t="array" ref="AF1327">IF(A1327="","",INDEX(근로조건!$A$5:$AF$1048576,MATCH(A1327,근로조건!$A$5:$A$1048576,0)+0,14))</f>
        <v/>
      </c>
      <c r="AG1327" s="261" t="str" cm="1">
        <f t="array" ref="AG1327">IF(A1327="","",INDEX(근로조건!$A$5:$AF$1048576,MATCH(A1327,근로조건!$A$5:$A$1048576,0)+0,11))</f>
        <v/>
      </c>
      <c r="AH1327" s="261" t="str" cm="1">
        <f t="array" ref="AH1327">IF(A1327="","",INDEX(근로조건!$A$5:$AF$1048576,MATCH(A1327,근로조건!$A$5:$A$1048576,0)+0,19))</f>
        <v/>
      </c>
      <c r="AI1327" s="262" t="str" cm="1">
        <f t="array" ref="AI1327">IF(A1327="","",INDEX(근로조건!$A$5:$AF$1048576,MATCH(A1327,근로조건!$A$5:$A$1048576,0)+0,17))</f>
        <v/>
      </c>
      <c r="AJ1327" s="253"/>
      <c r="AK1327" s="253"/>
      <c r="AL1327" s="253" t="str" cm="1">
        <f t="array" ref="AL1327">IF(A1327="","",INDEX(근로조건!$A$5:$AF$1048576,MATCH(A1327,근로조건!$A$5:$A$1048576,0)+0,20))</f>
        <v/>
      </c>
      <c r="AM1327" s="253"/>
      <c r="AN1327" s="253"/>
      <c r="AO1327" s="253"/>
      <c r="AP1327" s="260"/>
      <c r="AQ1327" s="123"/>
      <c r="AR1327" s="166"/>
      <c r="AS1327" s="267"/>
      <c r="AT1327" s="266"/>
      <c r="AU1327" s="266"/>
      <c r="AV1327" s="266"/>
    </row>
    <row r="1328" spans="1:48" x14ac:dyDescent="0.3">
      <c r="A1328" s="52"/>
      <c r="B1328" s="54"/>
      <c r="C1328" s="53"/>
      <c r="D1328" s="53"/>
      <c r="E1328" s="53"/>
      <c r="F1328" s="57"/>
      <c r="G1328" s="57"/>
      <c r="H1328" s="52"/>
      <c r="I1328" s="53"/>
      <c r="J1328" s="53"/>
      <c r="K1328" s="95"/>
      <c r="L1328" s="52"/>
      <c r="M1328" s="52"/>
      <c r="N1328" s="54"/>
      <c r="O1328" s="254" t="str" cm="1">
        <f t="array" ref="O1328">IF(A1328="","",INDEX(근로조건!$A$5:$Y$1048576,MATCH(A1328,근로조건!$A$5:$A$1048576,0)+0,15))</f>
        <v/>
      </c>
      <c r="P1328" s="255" t="str" cm="1">
        <f t="array" ref="P1328">IF(A1328="","",INDEX(근로조건!$A$5:$Y$1048576,MATCH(A1328,근로조건!$A$5:$A$1048576,0)+0,16))</f>
        <v/>
      </c>
      <c r="Q1328" s="256" t="str" cm="1">
        <f t="array" ref="Q1328">IF(A1328="","",INDEX(근로조건!$A$5:$ZZ$1048576,MATCH(A1328,근로조건!$A$5:$A$1048576,0)+0,21))</f>
        <v/>
      </c>
      <c r="R1328" s="61"/>
      <c r="S1328" s="61"/>
      <c r="T1328" s="61"/>
      <c r="U1328" s="61"/>
      <c r="V1328" s="61"/>
      <c r="W1328" s="61"/>
      <c r="X1328" s="61"/>
      <c r="Y1328" s="61"/>
      <c r="Z1328" s="260" t="str">
        <f t="shared" si="63"/>
        <v/>
      </c>
      <c r="AA1328" s="260" t="str">
        <f t="shared" si="64"/>
        <v/>
      </c>
      <c r="AB1328" s="260" t="str" cm="1">
        <f t="array" ref="AB1328">IFERROR(IF(A1328="","",INDEX(근로조건!$A$5:$Z$1048576,MATCH(A1328,근로조건!$A$5:$A$1048576,0)+0,17)-INDEX(근로조건!$A$5:$Z$1048576,MATCH(A1328,근로조건!$A$5:$A$1048576,0)+0,11))*B1328,"")</f>
        <v/>
      </c>
      <c r="AC1328" s="260" t="str">
        <f t="shared" si="65"/>
        <v/>
      </c>
      <c r="AD1328" s="260" t="str" cm="1">
        <f t="array" ref="AD1328">IFERROR(IF(A1328="","",INDEX(근로조건!$A$5:$L$1048576,MATCH(A1328,근로조건!$A$5:$A$1048576,0)+0,12))*B1328,"")</f>
        <v/>
      </c>
      <c r="AE1328" s="261" t="str" cm="1">
        <f t="array" ref="AE1328">IF(A1328="","",INDEX(근로조건!$A$5:$AF$1048576,MATCH(A1328,근로조건!$A$5:$A$1048576,0)+0,13))</f>
        <v/>
      </c>
      <c r="AF1328" s="262" t="str" cm="1">
        <f t="array" ref="AF1328">IF(A1328="","",INDEX(근로조건!$A$5:$AF$1048576,MATCH(A1328,근로조건!$A$5:$A$1048576,0)+0,14))</f>
        <v/>
      </c>
      <c r="AG1328" s="261" t="str" cm="1">
        <f t="array" ref="AG1328">IF(A1328="","",INDEX(근로조건!$A$5:$AF$1048576,MATCH(A1328,근로조건!$A$5:$A$1048576,0)+0,11))</f>
        <v/>
      </c>
      <c r="AH1328" s="261" t="str" cm="1">
        <f t="array" ref="AH1328">IF(A1328="","",INDEX(근로조건!$A$5:$AF$1048576,MATCH(A1328,근로조건!$A$5:$A$1048576,0)+0,19))</f>
        <v/>
      </c>
      <c r="AI1328" s="262" t="str" cm="1">
        <f t="array" ref="AI1328">IF(A1328="","",INDEX(근로조건!$A$5:$AF$1048576,MATCH(A1328,근로조건!$A$5:$A$1048576,0)+0,17))</f>
        <v/>
      </c>
      <c r="AJ1328" s="253"/>
      <c r="AK1328" s="253"/>
      <c r="AL1328" s="253" t="str" cm="1">
        <f t="array" ref="AL1328">IF(A1328="","",INDEX(근로조건!$A$5:$AF$1048576,MATCH(A1328,근로조건!$A$5:$A$1048576,0)+0,20))</f>
        <v/>
      </c>
      <c r="AM1328" s="253"/>
      <c r="AN1328" s="253"/>
      <c r="AO1328" s="253"/>
      <c r="AP1328" s="260"/>
      <c r="AQ1328" s="123"/>
      <c r="AR1328" s="166"/>
      <c r="AS1328" s="267"/>
      <c r="AT1328" s="266"/>
      <c r="AU1328" s="266"/>
      <c r="AV1328" s="266"/>
    </row>
    <row r="1329" spans="1:48" x14ac:dyDescent="0.3">
      <c r="A1329" s="52"/>
      <c r="B1329" s="54"/>
      <c r="C1329" s="53"/>
      <c r="D1329" s="53"/>
      <c r="E1329" s="53"/>
      <c r="F1329" s="57"/>
      <c r="G1329" s="57"/>
      <c r="H1329" s="52"/>
      <c r="I1329" s="53"/>
      <c r="J1329" s="53"/>
      <c r="K1329" s="95"/>
      <c r="L1329" s="52"/>
      <c r="M1329" s="52"/>
      <c r="N1329" s="54"/>
      <c r="O1329" s="254" t="str" cm="1">
        <f t="array" ref="O1329">IF(A1329="","",INDEX(근로조건!$A$5:$Y$1048576,MATCH(A1329,근로조건!$A$5:$A$1048576,0)+0,15))</f>
        <v/>
      </c>
      <c r="P1329" s="255" t="str" cm="1">
        <f t="array" ref="P1329">IF(A1329="","",INDEX(근로조건!$A$5:$Y$1048576,MATCH(A1329,근로조건!$A$5:$A$1048576,0)+0,16))</f>
        <v/>
      </c>
      <c r="Q1329" s="256" t="str" cm="1">
        <f t="array" ref="Q1329">IF(A1329="","",INDEX(근로조건!$A$5:$ZZ$1048576,MATCH(A1329,근로조건!$A$5:$A$1048576,0)+0,21))</f>
        <v/>
      </c>
      <c r="R1329" s="61"/>
      <c r="S1329" s="61"/>
      <c r="T1329" s="61"/>
      <c r="U1329" s="61"/>
      <c r="V1329" s="61"/>
      <c r="W1329" s="61"/>
      <c r="X1329" s="61"/>
      <c r="Y1329" s="61"/>
      <c r="Z1329" s="260" t="str">
        <f t="shared" si="63"/>
        <v/>
      </c>
      <c r="AA1329" s="260" t="str">
        <f t="shared" si="64"/>
        <v/>
      </c>
      <c r="AB1329" s="260" t="str" cm="1">
        <f t="array" ref="AB1329">IFERROR(IF(A1329="","",INDEX(근로조건!$A$5:$Z$1048576,MATCH(A1329,근로조건!$A$5:$A$1048576,0)+0,17)-INDEX(근로조건!$A$5:$Z$1048576,MATCH(A1329,근로조건!$A$5:$A$1048576,0)+0,11))*B1329,"")</f>
        <v/>
      </c>
      <c r="AC1329" s="260" t="str">
        <f t="shared" si="65"/>
        <v/>
      </c>
      <c r="AD1329" s="260" t="str" cm="1">
        <f t="array" ref="AD1329">IFERROR(IF(A1329="","",INDEX(근로조건!$A$5:$L$1048576,MATCH(A1329,근로조건!$A$5:$A$1048576,0)+0,12))*B1329,"")</f>
        <v/>
      </c>
      <c r="AE1329" s="261" t="str" cm="1">
        <f t="array" ref="AE1329">IF(A1329="","",INDEX(근로조건!$A$5:$AF$1048576,MATCH(A1329,근로조건!$A$5:$A$1048576,0)+0,13))</f>
        <v/>
      </c>
      <c r="AF1329" s="262" t="str" cm="1">
        <f t="array" ref="AF1329">IF(A1329="","",INDEX(근로조건!$A$5:$AF$1048576,MATCH(A1329,근로조건!$A$5:$A$1048576,0)+0,14))</f>
        <v/>
      </c>
      <c r="AG1329" s="261" t="str" cm="1">
        <f t="array" ref="AG1329">IF(A1329="","",INDEX(근로조건!$A$5:$AF$1048576,MATCH(A1329,근로조건!$A$5:$A$1048576,0)+0,11))</f>
        <v/>
      </c>
      <c r="AH1329" s="261" t="str" cm="1">
        <f t="array" ref="AH1329">IF(A1329="","",INDEX(근로조건!$A$5:$AF$1048576,MATCH(A1329,근로조건!$A$5:$A$1048576,0)+0,19))</f>
        <v/>
      </c>
      <c r="AI1329" s="262" t="str" cm="1">
        <f t="array" ref="AI1329">IF(A1329="","",INDEX(근로조건!$A$5:$AF$1048576,MATCH(A1329,근로조건!$A$5:$A$1048576,0)+0,17))</f>
        <v/>
      </c>
      <c r="AJ1329" s="253"/>
      <c r="AK1329" s="253"/>
      <c r="AL1329" s="253" t="str" cm="1">
        <f t="array" ref="AL1329">IF(A1329="","",INDEX(근로조건!$A$5:$AF$1048576,MATCH(A1329,근로조건!$A$5:$A$1048576,0)+0,20))</f>
        <v/>
      </c>
      <c r="AM1329" s="253"/>
      <c r="AN1329" s="253"/>
      <c r="AO1329" s="253"/>
      <c r="AP1329" s="260"/>
      <c r="AQ1329" s="123"/>
      <c r="AR1329" s="166"/>
      <c r="AS1329" s="267"/>
      <c r="AT1329" s="266"/>
      <c r="AU1329" s="266"/>
      <c r="AV1329" s="266"/>
    </row>
    <row r="1330" spans="1:48" x14ac:dyDescent="0.3">
      <c r="A1330" s="52"/>
      <c r="B1330" s="54"/>
      <c r="C1330" s="53"/>
      <c r="D1330" s="53"/>
      <c r="E1330" s="53"/>
      <c r="F1330" s="57"/>
      <c r="G1330" s="57"/>
      <c r="H1330" s="52"/>
      <c r="I1330" s="53"/>
      <c r="J1330" s="53"/>
      <c r="K1330" s="95"/>
      <c r="L1330" s="52"/>
      <c r="M1330" s="52"/>
      <c r="N1330" s="54"/>
      <c r="O1330" s="254" t="str" cm="1">
        <f t="array" ref="O1330">IF(A1330="","",INDEX(근로조건!$A$5:$Y$1048576,MATCH(A1330,근로조건!$A$5:$A$1048576,0)+0,15))</f>
        <v/>
      </c>
      <c r="P1330" s="255" t="str" cm="1">
        <f t="array" ref="P1330">IF(A1330="","",INDEX(근로조건!$A$5:$Y$1048576,MATCH(A1330,근로조건!$A$5:$A$1048576,0)+0,16))</f>
        <v/>
      </c>
      <c r="Q1330" s="256" t="str" cm="1">
        <f t="array" ref="Q1330">IF(A1330="","",INDEX(근로조건!$A$5:$ZZ$1048576,MATCH(A1330,근로조건!$A$5:$A$1048576,0)+0,21))</f>
        <v/>
      </c>
      <c r="R1330" s="61"/>
      <c r="S1330" s="61"/>
      <c r="T1330" s="61"/>
      <c r="U1330" s="61"/>
      <c r="V1330" s="61"/>
      <c r="W1330" s="61"/>
      <c r="X1330" s="61"/>
      <c r="Y1330" s="61"/>
      <c r="Z1330" s="260" t="str">
        <f t="shared" si="63"/>
        <v/>
      </c>
      <c r="AA1330" s="260" t="str">
        <f t="shared" si="64"/>
        <v/>
      </c>
      <c r="AB1330" s="260" t="str" cm="1">
        <f t="array" ref="AB1330">IFERROR(IF(A1330="","",INDEX(근로조건!$A$5:$Z$1048576,MATCH(A1330,근로조건!$A$5:$A$1048576,0)+0,17)-INDEX(근로조건!$A$5:$Z$1048576,MATCH(A1330,근로조건!$A$5:$A$1048576,0)+0,11))*B1330,"")</f>
        <v/>
      </c>
      <c r="AC1330" s="260" t="str">
        <f t="shared" si="65"/>
        <v/>
      </c>
      <c r="AD1330" s="260" t="str" cm="1">
        <f t="array" ref="AD1330">IFERROR(IF(A1330="","",INDEX(근로조건!$A$5:$L$1048576,MATCH(A1330,근로조건!$A$5:$A$1048576,0)+0,12))*B1330,"")</f>
        <v/>
      </c>
      <c r="AE1330" s="261" t="str" cm="1">
        <f t="array" ref="AE1330">IF(A1330="","",INDEX(근로조건!$A$5:$AF$1048576,MATCH(A1330,근로조건!$A$5:$A$1048576,0)+0,13))</f>
        <v/>
      </c>
      <c r="AF1330" s="262" t="str" cm="1">
        <f t="array" ref="AF1330">IF(A1330="","",INDEX(근로조건!$A$5:$AF$1048576,MATCH(A1330,근로조건!$A$5:$A$1048576,0)+0,14))</f>
        <v/>
      </c>
      <c r="AG1330" s="261" t="str" cm="1">
        <f t="array" ref="AG1330">IF(A1330="","",INDEX(근로조건!$A$5:$AF$1048576,MATCH(A1330,근로조건!$A$5:$A$1048576,0)+0,11))</f>
        <v/>
      </c>
      <c r="AH1330" s="261" t="str" cm="1">
        <f t="array" ref="AH1330">IF(A1330="","",INDEX(근로조건!$A$5:$AF$1048576,MATCH(A1330,근로조건!$A$5:$A$1048576,0)+0,19))</f>
        <v/>
      </c>
      <c r="AI1330" s="262" t="str" cm="1">
        <f t="array" ref="AI1330">IF(A1330="","",INDEX(근로조건!$A$5:$AF$1048576,MATCH(A1330,근로조건!$A$5:$A$1048576,0)+0,17))</f>
        <v/>
      </c>
      <c r="AJ1330" s="253"/>
      <c r="AK1330" s="253"/>
      <c r="AL1330" s="253" t="str" cm="1">
        <f t="array" ref="AL1330">IF(A1330="","",INDEX(근로조건!$A$5:$AF$1048576,MATCH(A1330,근로조건!$A$5:$A$1048576,0)+0,20))</f>
        <v/>
      </c>
      <c r="AM1330" s="253"/>
      <c r="AN1330" s="253"/>
      <c r="AO1330" s="253"/>
      <c r="AP1330" s="260"/>
      <c r="AQ1330" s="123"/>
      <c r="AR1330" s="166"/>
      <c r="AS1330" s="267"/>
      <c r="AT1330" s="266"/>
      <c r="AU1330" s="266"/>
      <c r="AV1330" s="266"/>
    </row>
    <row r="1331" spans="1:48" x14ac:dyDescent="0.3">
      <c r="A1331" s="52"/>
      <c r="B1331" s="54"/>
      <c r="C1331" s="53"/>
      <c r="D1331" s="53"/>
      <c r="E1331" s="53"/>
      <c r="F1331" s="57"/>
      <c r="G1331" s="57"/>
      <c r="H1331" s="52"/>
      <c r="I1331" s="53"/>
      <c r="J1331" s="53"/>
      <c r="K1331" s="95"/>
      <c r="L1331" s="52"/>
      <c r="M1331" s="52"/>
      <c r="N1331" s="54"/>
      <c r="O1331" s="254" t="str" cm="1">
        <f t="array" ref="O1331">IF(A1331="","",INDEX(근로조건!$A$5:$Y$1048576,MATCH(A1331,근로조건!$A$5:$A$1048576,0)+0,15))</f>
        <v/>
      </c>
      <c r="P1331" s="255" t="str" cm="1">
        <f t="array" ref="P1331">IF(A1331="","",INDEX(근로조건!$A$5:$Y$1048576,MATCH(A1331,근로조건!$A$5:$A$1048576,0)+0,16))</f>
        <v/>
      </c>
      <c r="Q1331" s="256" t="str" cm="1">
        <f t="array" ref="Q1331">IF(A1331="","",INDEX(근로조건!$A$5:$ZZ$1048576,MATCH(A1331,근로조건!$A$5:$A$1048576,0)+0,21))</f>
        <v/>
      </c>
      <c r="R1331" s="61"/>
      <c r="S1331" s="61"/>
      <c r="T1331" s="61"/>
      <c r="U1331" s="61"/>
      <c r="V1331" s="61"/>
      <c r="W1331" s="61"/>
      <c r="X1331" s="61"/>
      <c r="Y1331" s="61"/>
      <c r="Z1331" s="260" t="str">
        <f t="shared" si="63"/>
        <v/>
      </c>
      <c r="AA1331" s="260" t="str">
        <f t="shared" si="64"/>
        <v/>
      </c>
      <c r="AB1331" s="260" t="str" cm="1">
        <f t="array" ref="AB1331">IFERROR(IF(A1331="","",INDEX(근로조건!$A$5:$Z$1048576,MATCH(A1331,근로조건!$A$5:$A$1048576,0)+0,17)-INDEX(근로조건!$A$5:$Z$1048576,MATCH(A1331,근로조건!$A$5:$A$1048576,0)+0,11))*B1331,"")</f>
        <v/>
      </c>
      <c r="AC1331" s="260" t="str">
        <f t="shared" si="65"/>
        <v/>
      </c>
      <c r="AD1331" s="260" t="str" cm="1">
        <f t="array" ref="AD1331">IFERROR(IF(A1331="","",INDEX(근로조건!$A$5:$L$1048576,MATCH(A1331,근로조건!$A$5:$A$1048576,0)+0,12))*B1331,"")</f>
        <v/>
      </c>
      <c r="AE1331" s="261" t="str" cm="1">
        <f t="array" ref="AE1331">IF(A1331="","",INDEX(근로조건!$A$5:$AF$1048576,MATCH(A1331,근로조건!$A$5:$A$1048576,0)+0,13))</f>
        <v/>
      </c>
      <c r="AF1331" s="262" t="str" cm="1">
        <f t="array" ref="AF1331">IF(A1331="","",INDEX(근로조건!$A$5:$AF$1048576,MATCH(A1331,근로조건!$A$5:$A$1048576,0)+0,14))</f>
        <v/>
      </c>
      <c r="AG1331" s="261" t="str" cm="1">
        <f t="array" ref="AG1331">IF(A1331="","",INDEX(근로조건!$A$5:$AF$1048576,MATCH(A1331,근로조건!$A$5:$A$1048576,0)+0,11))</f>
        <v/>
      </c>
      <c r="AH1331" s="261" t="str" cm="1">
        <f t="array" ref="AH1331">IF(A1331="","",INDEX(근로조건!$A$5:$AF$1048576,MATCH(A1331,근로조건!$A$5:$A$1048576,0)+0,19))</f>
        <v/>
      </c>
      <c r="AI1331" s="262" t="str" cm="1">
        <f t="array" ref="AI1331">IF(A1331="","",INDEX(근로조건!$A$5:$AF$1048576,MATCH(A1331,근로조건!$A$5:$A$1048576,0)+0,17))</f>
        <v/>
      </c>
      <c r="AJ1331" s="253"/>
      <c r="AK1331" s="253"/>
      <c r="AL1331" s="253" t="str" cm="1">
        <f t="array" ref="AL1331">IF(A1331="","",INDEX(근로조건!$A$5:$AF$1048576,MATCH(A1331,근로조건!$A$5:$A$1048576,0)+0,20))</f>
        <v/>
      </c>
      <c r="AM1331" s="253"/>
      <c r="AN1331" s="253"/>
      <c r="AO1331" s="253"/>
      <c r="AP1331" s="260"/>
      <c r="AQ1331" s="123"/>
      <c r="AR1331" s="166"/>
      <c r="AS1331" s="267"/>
      <c r="AT1331" s="266"/>
      <c r="AU1331" s="266"/>
      <c r="AV1331" s="266"/>
    </row>
    <row r="1332" spans="1:48" x14ac:dyDescent="0.3">
      <c r="A1332" s="52"/>
      <c r="B1332" s="54"/>
      <c r="C1332" s="53"/>
      <c r="D1332" s="53"/>
      <c r="E1332" s="53"/>
      <c r="F1332" s="57"/>
      <c r="G1332" s="57"/>
      <c r="H1332" s="52"/>
      <c r="I1332" s="53"/>
      <c r="J1332" s="53"/>
      <c r="K1332" s="95"/>
      <c r="L1332" s="52"/>
      <c r="M1332" s="52"/>
      <c r="N1332" s="54"/>
      <c r="O1332" s="254" t="str" cm="1">
        <f t="array" ref="O1332">IF(A1332="","",INDEX(근로조건!$A$5:$Y$1048576,MATCH(A1332,근로조건!$A$5:$A$1048576,0)+0,15))</f>
        <v/>
      </c>
      <c r="P1332" s="255" t="str" cm="1">
        <f t="array" ref="P1332">IF(A1332="","",INDEX(근로조건!$A$5:$Y$1048576,MATCH(A1332,근로조건!$A$5:$A$1048576,0)+0,16))</f>
        <v/>
      </c>
      <c r="Q1332" s="256" t="str" cm="1">
        <f t="array" ref="Q1332">IF(A1332="","",INDEX(근로조건!$A$5:$ZZ$1048576,MATCH(A1332,근로조건!$A$5:$A$1048576,0)+0,21))</f>
        <v/>
      </c>
      <c r="R1332" s="61"/>
      <c r="S1332" s="61"/>
      <c r="T1332" s="61"/>
      <c r="U1332" s="61"/>
      <c r="V1332" s="61"/>
      <c r="W1332" s="61"/>
      <c r="X1332" s="61"/>
      <c r="Y1332" s="61"/>
      <c r="Z1332" s="260" t="str">
        <f t="shared" si="63"/>
        <v/>
      </c>
      <c r="AA1332" s="260" t="str">
        <f t="shared" si="64"/>
        <v/>
      </c>
      <c r="AB1332" s="260" t="str" cm="1">
        <f t="array" ref="AB1332">IFERROR(IF(A1332="","",INDEX(근로조건!$A$5:$Z$1048576,MATCH(A1332,근로조건!$A$5:$A$1048576,0)+0,17)-INDEX(근로조건!$A$5:$Z$1048576,MATCH(A1332,근로조건!$A$5:$A$1048576,0)+0,11))*B1332,"")</f>
        <v/>
      </c>
      <c r="AC1332" s="260" t="str">
        <f t="shared" si="65"/>
        <v/>
      </c>
      <c r="AD1332" s="260" t="str" cm="1">
        <f t="array" ref="AD1332">IFERROR(IF(A1332="","",INDEX(근로조건!$A$5:$L$1048576,MATCH(A1332,근로조건!$A$5:$A$1048576,0)+0,12))*B1332,"")</f>
        <v/>
      </c>
      <c r="AE1332" s="261" t="str" cm="1">
        <f t="array" ref="AE1332">IF(A1332="","",INDEX(근로조건!$A$5:$AF$1048576,MATCH(A1332,근로조건!$A$5:$A$1048576,0)+0,13))</f>
        <v/>
      </c>
      <c r="AF1332" s="262" t="str" cm="1">
        <f t="array" ref="AF1332">IF(A1332="","",INDEX(근로조건!$A$5:$AF$1048576,MATCH(A1332,근로조건!$A$5:$A$1048576,0)+0,14))</f>
        <v/>
      </c>
      <c r="AG1332" s="261" t="str" cm="1">
        <f t="array" ref="AG1332">IF(A1332="","",INDEX(근로조건!$A$5:$AF$1048576,MATCH(A1332,근로조건!$A$5:$A$1048576,0)+0,11))</f>
        <v/>
      </c>
      <c r="AH1332" s="261" t="str" cm="1">
        <f t="array" ref="AH1332">IF(A1332="","",INDEX(근로조건!$A$5:$AF$1048576,MATCH(A1332,근로조건!$A$5:$A$1048576,0)+0,19))</f>
        <v/>
      </c>
      <c r="AI1332" s="262" t="str" cm="1">
        <f t="array" ref="AI1332">IF(A1332="","",INDEX(근로조건!$A$5:$AF$1048576,MATCH(A1332,근로조건!$A$5:$A$1048576,0)+0,17))</f>
        <v/>
      </c>
      <c r="AJ1332" s="253"/>
      <c r="AK1332" s="253"/>
      <c r="AL1332" s="253" t="str" cm="1">
        <f t="array" ref="AL1332">IF(A1332="","",INDEX(근로조건!$A$5:$AF$1048576,MATCH(A1332,근로조건!$A$5:$A$1048576,0)+0,20))</f>
        <v/>
      </c>
      <c r="AM1332" s="253"/>
      <c r="AN1332" s="253"/>
      <c r="AO1332" s="253"/>
      <c r="AP1332" s="260"/>
      <c r="AQ1332" s="123"/>
      <c r="AR1332" s="166"/>
      <c r="AS1332" s="267"/>
      <c r="AT1332" s="266"/>
      <c r="AU1332" s="266"/>
      <c r="AV1332" s="266"/>
    </row>
    <row r="1333" spans="1:48" x14ac:dyDescent="0.3">
      <c r="A1333" s="52"/>
      <c r="B1333" s="54"/>
      <c r="C1333" s="53"/>
      <c r="D1333" s="53"/>
      <c r="E1333" s="53"/>
      <c r="F1333" s="57"/>
      <c r="G1333" s="57"/>
      <c r="H1333" s="52"/>
      <c r="I1333" s="53"/>
      <c r="J1333" s="53"/>
      <c r="K1333" s="95"/>
      <c r="L1333" s="52"/>
      <c r="M1333" s="52"/>
      <c r="N1333" s="54"/>
      <c r="O1333" s="254" t="str" cm="1">
        <f t="array" ref="O1333">IF(A1333="","",INDEX(근로조건!$A$5:$Y$1048576,MATCH(A1333,근로조건!$A$5:$A$1048576,0)+0,15))</f>
        <v/>
      </c>
      <c r="P1333" s="255" t="str" cm="1">
        <f t="array" ref="P1333">IF(A1333="","",INDEX(근로조건!$A$5:$Y$1048576,MATCH(A1333,근로조건!$A$5:$A$1048576,0)+0,16))</f>
        <v/>
      </c>
      <c r="Q1333" s="256" t="str" cm="1">
        <f t="array" ref="Q1333">IF(A1333="","",INDEX(근로조건!$A$5:$ZZ$1048576,MATCH(A1333,근로조건!$A$5:$A$1048576,0)+0,21))</f>
        <v/>
      </c>
      <c r="R1333" s="61"/>
      <c r="S1333" s="61"/>
      <c r="T1333" s="61"/>
      <c r="U1333" s="61"/>
      <c r="V1333" s="61"/>
      <c r="W1333" s="61"/>
      <c r="X1333" s="61"/>
      <c r="Y1333" s="61"/>
      <c r="Z1333" s="260" t="str">
        <f t="shared" si="63"/>
        <v/>
      </c>
      <c r="AA1333" s="260" t="str">
        <f t="shared" si="64"/>
        <v/>
      </c>
      <c r="AB1333" s="260" t="str" cm="1">
        <f t="array" ref="AB1333">IFERROR(IF(A1333="","",INDEX(근로조건!$A$5:$Z$1048576,MATCH(A1333,근로조건!$A$5:$A$1048576,0)+0,17)-INDEX(근로조건!$A$5:$Z$1048576,MATCH(A1333,근로조건!$A$5:$A$1048576,0)+0,11))*B1333,"")</f>
        <v/>
      </c>
      <c r="AC1333" s="260" t="str">
        <f t="shared" si="65"/>
        <v/>
      </c>
      <c r="AD1333" s="260" t="str" cm="1">
        <f t="array" ref="AD1333">IFERROR(IF(A1333="","",INDEX(근로조건!$A$5:$L$1048576,MATCH(A1333,근로조건!$A$5:$A$1048576,0)+0,12))*B1333,"")</f>
        <v/>
      </c>
      <c r="AE1333" s="261" t="str" cm="1">
        <f t="array" ref="AE1333">IF(A1333="","",INDEX(근로조건!$A$5:$AF$1048576,MATCH(A1333,근로조건!$A$5:$A$1048576,0)+0,13))</f>
        <v/>
      </c>
      <c r="AF1333" s="262" t="str" cm="1">
        <f t="array" ref="AF1333">IF(A1333="","",INDEX(근로조건!$A$5:$AF$1048576,MATCH(A1333,근로조건!$A$5:$A$1048576,0)+0,14))</f>
        <v/>
      </c>
      <c r="AG1333" s="261" t="str" cm="1">
        <f t="array" ref="AG1333">IF(A1333="","",INDEX(근로조건!$A$5:$AF$1048576,MATCH(A1333,근로조건!$A$5:$A$1048576,0)+0,11))</f>
        <v/>
      </c>
      <c r="AH1333" s="261" t="str" cm="1">
        <f t="array" ref="AH1333">IF(A1333="","",INDEX(근로조건!$A$5:$AF$1048576,MATCH(A1333,근로조건!$A$5:$A$1048576,0)+0,19))</f>
        <v/>
      </c>
      <c r="AI1333" s="262" t="str" cm="1">
        <f t="array" ref="AI1333">IF(A1333="","",INDEX(근로조건!$A$5:$AF$1048576,MATCH(A1333,근로조건!$A$5:$A$1048576,0)+0,17))</f>
        <v/>
      </c>
      <c r="AJ1333" s="253"/>
      <c r="AK1333" s="253"/>
      <c r="AL1333" s="253" t="str" cm="1">
        <f t="array" ref="AL1333">IF(A1333="","",INDEX(근로조건!$A$5:$AF$1048576,MATCH(A1333,근로조건!$A$5:$A$1048576,0)+0,20))</f>
        <v/>
      </c>
      <c r="AM1333" s="253"/>
      <c r="AN1333" s="253"/>
      <c r="AO1333" s="253"/>
      <c r="AP1333" s="260"/>
      <c r="AQ1333" s="123"/>
      <c r="AR1333" s="166"/>
      <c r="AS1333" s="267"/>
      <c r="AT1333" s="266"/>
      <c r="AU1333" s="266"/>
      <c r="AV1333" s="266"/>
    </row>
    <row r="1334" spans="1:48" x14ac:dyDescent="0.3">
      <c r="A1334" s="52"/>
      <c r="B1334" s="54"/>
      <c r="C1334" s="53"/>
      <c r="D1334" s="53"/>
      <c r="E1334" s="53"/>
      <c r="F1334" s="57"/>
      <c r="G1334" s="57"/>
      <c r="H1334" s="52"/>
      <c r="I1334" s="53"/>
      <c r="J1334" s="53"/>
      <c r="K1334" s="95"/>
      <c r="L1334" s="52"/>
      <c r="M1334" s="52"/>
      <c r="N1334" s="54"/>
      <c r="O1334" s="254" t="str" cm="1">
        <f t="array" ref="O1334">IF(A1334="","",INDEX(근로조건!$A$5:$Y$1048576,MATCH(A1334,근로조건!$A$5:$A$1048576,0)+0,15))</f>
        <v/>
      </c>
      <c r="P1334" s="255" t="str" cm="1">
        <f t="array" ref="P1334">IF(A1334="","",INDEX(근로조건!$A$5:$Y$1048576,MATCH(A1334,근로조건!$A$5:$A$1048576,0)+0,16))</f>
        <v/>
      </c>
      <c r="Q1334" s="256" t="str" cm="1">
        <f t="array" ref="Q1334">IF(A1334="","",INDEX(근로조건!$A$5:$ZZ$1048576,MATCH(A1334,근로조건!$A$5:$A$1048576,0)+0,21))</f>
        <v/>
      </c>
      <c r="R1334" s="61"/>
      <c r="S1334" s="61"/>
      <c r="T1334" s="61"/>
      <c r="U1334" s="61"/>
      <c r="V1334" s="61"/>
      <c r="W1334" s="61"/>
      <c r="X1334" s="61"/>
      <c r="Y1334" s="61"/>
      <c r="Z1334" s="260" t="str">
        <f t="shared" si="63"/>
        <v/>
      </c>
      <c r="AA1334" s="260" t="str">
        <f t="shared" si="64"/>
        <v/>
      </c>
      <c r="AB1334" s="260" t="str" cm="1">
        <f t="array" ref="AB1334">IFERROR(IF(A1334="","",INDEX(근로조건!$A$5:$Z$1048576,MATCH(A1334,근로조건!$A$5:$A$1048576,0)+0,17)-INDEX(근로조건!$A$5:$Z$1048576,MATCH(A1334,근로조건!$A$5:$A$1048576,0)+0,11))*B1334,"")</f>
        <v/>
      </c>
      <c r="AC1334" s="260" t="str">
        <f t="shared" si="65"/>
        <v/>
      </c>
      <c r="AD1334" s="260" t="str" cm="1">
        <f t="array" ref="AD1334">IFERROR(IF(A1334="","",INDEX(근로조건!$A$5:$L$1048576,MATCH(A1334,근로조건!$A$5:$A$1048576,0)+0,12))*B1334,"")</f>
        <v/>
      </c>
      <c r="AE1334" s="261" t="str" cm="1">
        <f t="array" ref="AE1334">IF(A1334="","",INDEX(근로조건!$A$5:$AF$1048576,MATCH(A1334,근로조건!$A$5:$A$1048576,0)+0,13))</f>
        <v/>
      </c>
      <c r="AF1334" s="262" t="str" cm="1">
        <f t="array" ref="AF1334">IF(A1334="","",INDEX(근로조건!$A$5:$AF$1048576,MATCH(A1334,근로조건!$A$5:$A$1048576,0)+0,14))</f>
        <v/>
      </c>
      <c r="AG1334" s="261" t="str" cm="1">
        <f t="array" ref="AG1334">IF(A1334="","",INDEX(근로조건!$A$5:$AF$1048576,MATCH(A1334,근로조건!$A$5:$A$1048576,0)+0,11))</f>
        <v/>
      </c>
      <c r="AH1334" s="261" t="str" cm="1">
        <f t="array" ref="AH1334">IF(A1334="","",INDEX(근로조건!$A$5:$AF$1048576,MATCH(A1334,근로조건!$A$5:$A$1048576,0)+0,19))</f>
        <v/>
      </c>
      <c r="AI1334" s="262" t="str" cm="1">
        <f t="array" ref="AI1334">IF(A1334="","",INDEX(근로조건!$A$5:$AF$1048576,MATCH(A1334,근로조건!$A$5:$A$1048576,0)+0,17))</f>
        <v/>
      </c>
      <c r="AJ1334" s="253"/>
      <c r="AK1334" s="253"/>
      <c r="AL1334" s="253" t="str" cm="1">
        <f t="array" ref="AL1334">IF(A1334="","",INDEX(근로조건!$A$5:$AF$1048576,MATCH(A1334,근로조건!$A$5:$A$1048576,0)+0,20))</f>
        <v/>
      </c>
      <c r="AM1334" s="253"/>
      <c r="AN1334" s="253"/>
      <c r="AO1334" s="253"/>
      <c r="AP1334" s="260"/>
      <c r="AQ1334" s="123"/>
      <c r="AR1334" s="166"/>
      <c r="AS1334" s="267"/>
      <c r="AT1334" s="266"/>
      <c r="AU1334" s="266"/>
      <c r="AV1334" s="266"/>
    </row>
    <row r="1335" spans="1:48" x14ac:dyDescent="0.3">
      <c r="A1335" s="52"/>
      <c r="B1335" s="54"/>
      <c r="C1335" s="53"/>
      <c r="D1335" s="53"/>
      <c r="E1335" s="53"/>
      <c r="F1335" s="57"/>
      <c r="G1335" s="57"/>
      <c r="H1335" s="52"/>
      <c r="I1335" s="53"/>
      <c r="J1335" s="53"/>
      <c r="K1335" s="95"/>
      <c r="L1335" s="52"/>
      <c r="M1335" s="52"/>
      <c r="N1335" s="54"/>
      <c r="O1335" s="254" t="str" cm="1">
        <f t="array" ref="O1335">IF(A1335="","",INDEX(근로조건!$A$5:$Y$1048576,MATCH(A1335,근로조건!$A$5:$A$1048576,0)+0,15))</f>
        <v/>
      </c>
      <c r="P1335" s="255" t="str" cm="1">
        <f t="array" ref="P1335">IF(A1335="","",INDEX(근로조건!$A$5:$Y$1048576,MATCH(A1335,근로조건!$A$5:$A$1048576,0)+0,16))</f>
        <v/>
      </c>
      <c r="Q1335" s="256" t="str" cm="1">
        <f t="array" ref="Q1335">IF(A1335="","",INDEX(근로조건!$A$5:$ZZ$1048576,MATCH(A1335,근로조건!$A$5:$A$1048576,0)+0,21))</f>
        <v/>
      </c>
      <c r="R1335" s="61"/>
      <c r="S1335" s="61"/>
      <c r="T1335" s="61"/>
      <c r="U1335" s="61"/>
      <c r="V1335" s="61"/>
      <c r="W1335" s="61"/>
      <c r="X1335" s="61"/>
      <c r="Y1335" s="61"/>
      <c r="Z1335" s="260" t="str">
        <f t="shared" si="63"/>
        <v/>
      </c>
      <c r="AA1335" s="260" t="str">
        <f t="shared" si="64"/>
        <v/>
      </c>
      <c r="AB1335" s="260" t="str" cm="1">
        <f t="array" ref="AB1335">IFERROR(IF(A1335="","",INDEX(근로조건!$A$5:$Z$1048576,MATCH(A1335,근로조건!$A$5:$A$1048576,0)+0,17)-INDEX(근로조건!$A$5:$Z$1048576,MATCH(A1335,근로조건!$A$5:$A$1048576,0)+0,11))*B1335,"")</f>
        <v/>
      </c>
      <c r="AC1335" s="260" t="str">
        <f t="shared" si="65"/>
        <v/>
      </c>
      <c r="AD1335" s="260" t="str" cm="1">
        <f t="array" ref="AD1335">IFERROR(IF(A1335="","",INDEX(근로조건!$A$5:$L$1048576,MATCH(A1335,근로조건!$A$5:$A$1048576,0)+0,12))*B1335,"")</f>
        <v/>
      </c>
      <c r="AE1335" s="261" t="str" cm="1">
        <f t="array" ref="AE1335">IF(A1335="","",INDEX(근로조건!$A$5:$AF$1048576,MATCH(A1335,근로조건!$A$5:$A$1048576,0)+0,13))</f>
        <v/>
      </c>
      <c r="AF1335" s="262" t="str" cm="1">
        <f t="array" ref="AF1335">IF(A1335="","",INDEX(근로조건!$A$5:$AF$1048576,MATCH(A1335,근로조건!$A$5:$A$1048576,0)+0,14))</f>
        <v/>
      </c>
      <c r="AG1335" s="261" t="str" cm="1">
        <f t="array" ref="AG1335">IF(A1335="","",INDEX(근로조건!$A$5:$AF$1048576,MATCH(A1335,근로조건!$A$5:$A$1048576,0)+0,11))</f>
        <v/>
      </c>
      <c r="AH1335" s="261" t="str" cm="1">
        <f t="array" ref="AH1335">IF(A1335="","",INDEX(근로조건!$A$5:$AF$1048576,MATCH(A1335,근로조건!$A$5:$A$1048576,0)+0,19))</f>
        <v/>
      </c>
      <c r="AI1335" s="262" t="str" cm="1">
        <f t="array" ref="AI1335">IF(A1335="","",INDEX(근로조건!$A$5:$AF$1048576,MATCH(A1335,근로조건!$A$5:$A$1048576,0)+0,17))</f>
        <v/>
      </c>
      <c r="AJ1335" s="253"/>
      <c r="AK1335" s="253"/>
      <c r="AL1335" s="253" t="str" cm="1">
        <f t="array" ref="AL1335">IF(A1335="","",INDEX(근로조건!$A$5:$AF$1048576,MATCH(A1335,근로조건!$A$5:$A$1048576,0)+0,20))</f>
        <v/>
      </c>
      <c r="AM1335" s="253"/>
      <c r="AN1335" s="253"/>
      <c r="AO1335" s="253"/>
      <c r="AP1335" s="260"/>
      <c r="AQ1335" s="123"/>
      <c r="AR1335" s="166"/>
      <c r="AS1335" s="267"/>
      <c r="AT1335" s="266"/>
      <c r="AU1335" s="266"/>
      <c r="AV1335" s="266"/>
    </row>
    <row r="1336" spans="1:48" x14ac:dyDescent="0.3">
      <c r="A1336" s="52"/>
      <c r="B1336" s="54"/>
      <c r="C1336" s="53"/>
      <c r="D1336" s="53"/>
      <c r="E1336" s="53"/>
      <c r="F1336" s="57"/>
      <c r="G1336" s="57"/>
      <c r="H1336" s="52"/>
      <c r="I1336" s="53"/>
      <c r="J1336" s="53"/>
      <c r="K1336" s="95"/>
      <c r="L1336" s="52"/>
      <c r="M1336" s="52"/>
      <c r="N1336" s="54"/>
      <c r="O1336" s="254" t="str" cm="1">
        <f t="array" ref="O1336">IF(A1336="","",INDEX(근로조건!$A$5:$Y$1048576,MATCH(A1336,근로조건!$A$5:$A$1048576,0)+0,15))</f>
        <v/>
      </c>
      <c r="P1336" s="255" t="str" cm="1">
        <f t="array" ref="P1336">IF(A1336="","",INDEX(근로조건!$A$5:$Y$1048576,MATCH(A1336,근로조건!$A$5:$A$1048576,0)+0,16))</f>
        <v/>
      </c>
      <c r="Q1336" s="256" t="str" cm="1">
        <f t="array" ref="Q1336">IF(A1336="","",INDEX(근로조건!$A$5:$ZZ$1048576,MATCH(A1336,근로조건!$A$5:$A$1048576,0)+0,21))</f>
        <v/>
      </c>
      <c r="R1336" s="61"/>
      <c r="S1336" s="61"/>
      <c r="T1336" s="61"/>
      <c r="U1336" s="61"/>
      <c r="V1336" s="61"/>
      <c r="W1336" s="61"/>
      <c r="X1336" s="61"/>
      <c r="Y1336" s="61"/>
      <c r="Z1336" s="260" t="str">
        <f t="shared" si="63"/>
        <v/>
      </c>
      <c r="AA1336" s="260" t="str">
        <f t="shared" si="64"/>
        <v/>
      </c>
      <c r="AB1336" s="260" t="str" cm="1">
        <f t="array" ref="AB1336">IFERROR(IF(A1336="","",INDEX(근로조건!$A$5:$Z$1048576,MATCH(A1336,근로조건!$A$5:$A$1048576,0)+0,17)-INDEX(근로조건!$A$5:$Z$1048576,MATCH(A1336,근로조건!$A$5:$A$1048576,0)+0,11))*B1336,"")</f>
        <v/>
      </c>
      <c r="AC1336" s="260" t="str">
        <f t="shared" si="65"/>
        <v/>
      </c>
      <c r="AD1336" s="260" t="str" cm="1">
        <f t="array" ref="AD1336">IFERROR(IF(A1336="","",INDEX(근로조건!$A$5:$L$1048576,MATCH(A1336,근로조건!$A$5:$A$1048576,0)+0,12))*B1336,"")</f>
        <v/>
      </c>
      <c r="AE1336" s="261" t="str" cm="1">
        <f t="array" ref="AE1336">IF(A1336="","",INDEX(근로조건!$A$5:$AF$1048576,MATCH(A1336,근로조건!$A$5:$A$1048576,0)+0,13))</f>
        <v/>
      </c>
      <c r="AF1336" s="262" t="str" cm="1">
        <f t="array" ref="AF1336">IF(A1336="","",INDEX(근로조건!$A$5:$AF$1048576,MATCH(A1336,근로조건!$A$5:$A$1048576,0)+0,14))</f>
        <v/>
      </c>
      <c r="AG1336" s="261" t="str" cm="1">
        <f t="array" ref="AG1336">IF(A1336="","",INDEX(근로조건!$A$5:$AF$1048576,MATCH(A1336,근로조건!$A$5:$A$1048576,0)+0,11))</f>
        <v/>
      </c>
      <c r="AH1336" s="261" t="str" cm="1">
        <f t="array" ref="AH1336">IF(A1336="","",INDEX(근로조건!$A$5:$AF$1048576,MATCH(A1336,근로조건!$A$5:$A$1048576,0)+0,19))</f>
        <v/>
      </c>
      <c r="AI1336" s="262" t="str" cm="1">
        <f t="array" ref="AI1336">IF(A1336="","",INDEX(근로조건!$A$5:$AF$1048576,MATCH(A1336,근로조건!$A$5:$A$1048576,0)+0,17))</f>
        <v/>
      </c>
      <c r="AJ1336" s="253"/>
      <c r="AK1336" s="253"/>
      <c r="AL1336" s="253" t="str" cm="1">
        <f t="array" ref="AL1336">IF(A1336="","",INDEX(근로조건!$A$5:$AF$1048576,MATCH(A1336,근로조건!$A$5:$A$1048576,0)+0,20))</f>
        <v/>
      </c>
      <c r="AM1336" s="253"/>
      <c r="AN1336" s="253"/>
      <c r="AO1336" s="253"/>
      <c r="AP1336" s="260"/>
      <c r="AQ1336" s="123"/>
      <c r="AR1336" s="166"/>
      <c r="AS1336" s="267"/>
      <c r="AT1336" s="266"/>
      <c r="AU1336" s="266"/>
      <c r="AV1336" s="266"/>
    </row>
    <row r="1337" spans="1:48" x14ac:dyDescent="0.3">
      <c r="A1337" s="52"/>
      <c r="B1337" s="54"/>
      <c r="C1337" s="53"/>
      <c r="D1337" s="53"/>
      <c r="E1337" s="53"/>
      <c r="F1337" s="57"/>
      <c r="G1337" s="57"/>
      <c r="H1337" s="52"/>
      <c r="I1337" s="53"/>
      <c r="J1337" s="53"/>
      <c r="K1337" s="95"/>
      <c r="L1337" s="52"/>
      <c r="M1337" s="52"/>
      <c r="N1337" s="54"/>
      <c r="O1337" s="254" t="str" cm="1">
        <f t="array" ref="O1337">IF(A1337="","",INDEX(근로조건!$A$5:$Y$1048576,MATCH(A1337,근로조건!$A$5:$A$1048576,0)+0,15))</f>
        <v/>
      </c>
      <c r="P1337" s="255" t="str" cm="1">
        <f t="array" ref="P1337">IF(A1337="","",INDEX(근로조건!$A$5:$Y$1048576,MATCH(A1337,근로조건!$A$5:$A$1048576,0)+0,16))</f>
        <v/>
      </c>
      <c r="Q1337" s="256" t="str" cm="1">
        <f t="array" ref="Q1337">IF(A1337="","",INDEX(근로조건!$A$5:$ZZ$1048576,MATCH(A1337,근로조건!$A$5:$A$1048576,0)+0,21))</f>
        <v/>
      </c>
      <c r="R1337" s="61"/>
      <c r="S1337" s="61"/>
      <c r="T1337" s="61"/>
      <c r="U1337" s="61"/>
      <c r="V1337" s="61"/>
      <c r="W1337" s="61"/>
      <c r="X1337" s="61"/>
      <c r="Y1337" s="61"/>
      <c r="Z1337" s="260" t="str">
        <f t="shared" si="63"/>
        <v/>
      </c>
      <c r="AA1337" s="260" t="str">
        <f t="shared" si="64"/>
        <v/>
      </c>
      <c r="AB1337" s="260" t="str" cm="1">
        <f t="array" ref="AB1337">IFERROR(IF(A1337="","",INDEX(근로조건!$A$5:$Z$1048576,MATCH(A1337,근로조건!$A$5:$A$1048576,0)+0,17)-INDEX(근로조건!$A$5:$Z$1048576,MATCH(A1337,근로조건!$A$5:$A$1048576,0)+0,11))*B1337,"")</f>
        <v/>
      </c>
      <c r="AC1337" s="260" t="str">
        <f t="shared" si="65"/>
        <v/>
      </c>
      <c r="AD1337" s="260" t="str" cm="1">
        <f t="array" ref="AD1337">IFERROR(IF(A1337="","",INDEX(근로조건!$A$5:$L$1048576,MATCH(A1337,근로조건!$A$5:$A$1048576,0)+0,12))*B1337,"")</f>
        <v/>
      </c>
      <c r="AE1337" s="261" t="str" cm="1">
        <f t="array" ref="AE1337">IF(A1337="","",INDEX(근로조건!$A$5:$AF$1048576,MATCH(A1337,근로조건!$A$5:$A$1048576,0)+0,13))</f>
        <v/>
      </c>
      <c r="AF1337" s="262" t="str" cm="1">
        <f t="array" ref="AF1337">IF(A1337="","",INDEX(근로조건!$A$5:$AF$1048576,MATCH(A1337,근로조건!$A$5:$A$1048576,0)+0,14))</f>
        <v/>
      </c>
      <c r="AG1337" s="261" t="str" cm="1">
        <f t="array" ref="AG1337">IF(A1337="","",INDEX(근로조건!$A$5:$AF$1048576,MATCH(A1337,근로조건!$A$5:$A$1048576,0)+0,11))</f>
        <v/>
      </c>
      <c r="AH1337" s="261" t="str" cm="1">
        <f t="array" ref="AH1337">IF(A1337="","",INDEX(근로조건!$A$5:$AF$1048576,MATCH(A1337,근로조건!$A$5:$A$1048576,0)+0,19))</f>
        <v/>
      </c>
      <c r="AI1337" s="262" t="str" cm="1">
        <f t="array" ref="AI1337">IF(A1337="","",INDEX(근로조건!$A$5:$AF$1048576,MATCH(A1337,근로조건!$A$5:$A$1048576,0)+0,17))</f>
        <v/>
      </c>
      <c r="AJ1337" s="253"/>
      <c r="AK1337" s="253"/>
      <c r="AL1337" s="253" t="str" cm="1">
        <f t="array" ref="AL1337">IF(A1337="","",INDEX(근로조건!$A$5:$AF$1048576,MATCH(A1337,근로조건!$A$5:$A$1048576,0)+0,20))</f>
        <v/>
      </c>
      <c r="AM1337" s="253"/>
      <c r="AN1337" s="253"/>
      <c r="AO1337" s="253"/>
      <c r="AP1337" s="260"/>
      <c r="AQ1337" s="123"/>
      <c r="AR1337" s="166"/>
      <c r="AS1337" s="267"/>
      <c r="AT1337" s="266"/>
      <c r="AU1337" s="266"/>
      <c r="AV1337" s="266"/>
    </row>
    <row r="1338" spans="1:48" x14ac:dyDescent="0.3">
      <c r="A1338" s="52"/>
      <c r="B1338" s="54"/>
      <c r="C1338" s="53"/>
      <c r="D1338" s="53"/>
      <c r="E1338" s="53"/>
      <c r="F1338" s="57"/>
      <c r="G1338" s="57"/>
      <c r="H1338" s="52"/>
      <c r="I1338" s="53"/>
      <c r="J1338" s="53"/>
      <c r="K1338" s="95"/>
      <c r="L1338" s="52"/>
      <c r="M1338" s="52"/>
      <c r="N1338" s="54"/>
      <c r="O1338" s="254" t="str" cm="1">
        <f t="array" ref="O1338">IF(A1338="","",INDEX(근로조건!$A$5:$Y$1048576,MATCH(A1338,근로조건!$A$5:$A$1048576,0)+0,15))</f>
        <v/>
      </c>
      <c r="P1338" s="255" t="str" cm="1">
        <f t="array" ref="P1338">IF(A1338="","",INDEX(근로조건!$A$5:$Y$1048576,MATCH(A1338,근로조건!$A$5:$A$1048576,0)+0,16))</f>
        <v/>
      </c>
      <c r="Q1338" s="256" t="str" cm="1">
        <f t="array" ref="Q1338">IF(A1338="","",INDEX(근로조건!$A$5:$ZZ$1048576,MATCH(A1338,근로조건!$A$5:$A$1048576,0)+0,21))</f>
        <v/>
      </c>
      <c r="R1338" s="61"/>
      <c r="S1338" s="61"/>
      <c r="T1338" s="61"/>
      <c r="U1338" s="61"/>
      <c r="V1338" s="61"/>
      <c r="W1338" s="61"/>
      <c r="X1338" s="61"/>
      <c r="Y1338" s="61"/>
      <c r="Z1338" s="260" t="str">
        <f t="shared" si="63"/>
        <v/>
      </c>
      <c r="AA1338" s="260" t="str">
        <f t="shared" si="64"/>
        <v/>
      </c>
      <c r="AB1338" s="260" t="str" cm="1">
        <f t="array" ref="AB1338">IFERROR(IF(A1338="","",INDEX(근로조건!$A$5:$Z$1048576,MATCH(A1338,근로조건!$A$5:$A$1048576,0)+0,17)-INDEX(근로조건!$A$5:$Z$1048576,MATCH(A1338,근로조건!$A$5:$A$1048576,0)+0,11))*B1338,"")</f>
        <v/>
      </c>
      <c r="AC1338" s="260" t="str">
        <f t="shared" si="65"/>
        <v/>
      </c>
      <c r="AD1338" s="260" t="str" cm="1">
        <f t="array" ref="AD1338">IFERROR(IF(A1338="","",INDEX(근로조건!$A$5:$L$1048576,MATCH(A1338,근로조건!$A$5:$A$1048576,0)+0,12))*B1338,"")</f>
        <v/>
      </c>
      <c r="AE1338" s="261" t="str" cm="1">
        <f t="array" ref="AE1338">IF(A1338="","",INDEX(근로조건!$A$5:$AF$1048576,MATCH(A1338,근로조건!$A$5:$A$1048576,0)+0,13))</f>
        <v/>
      </c>
      <c r="AF1338" s="262" t="str" cm="1">
        <f t="array" ref="AF1338">IF(A1338="","",INDEX(근로조건!$A$5:$AF$1048576,MATCH(A1338,근로조건!$A$5:$A$1048576,0)+0,14))</f>
        <v/>
      </c>
      <c r="AG1338" s="261" t="str" cm="1">
        <f t="array" ref="AG1338">IF(A1338="","",INDEX(근로조건!$A$5:$AF$1048576,MATCH(A1338,근로조건!$A$5:$A$1048576,0)+0,11))</f>
        <v/>
      </c>
      <c r="AH1338" s="261" t="str" cm="1">
        <f t="array" ref="AH1338">IF(A1338="","",INDEX(근로조건!$A$5:$AF$1048576,MATCH(A1338,근로조건!$A$5:$A$1048576,0)+0,19))</f>
        <v/>
      </c>
      <c r="AI1338" s="262" t="str" cm="1">
        <f t="array" ref="AI1338">IF(A1338="","",INDEX(근로조건!$A$5:$AF$1048576,MATCH(A1338,근로조건!$A$5:$A$1048576,0)+0,17))</f>
        <v/>
      </c>
      <c r="AJ1338" s="253"/>
      <c r="AK1338" s="253"/>
      <c r="AL1338" s="253" t="str" cm="1">
        <f t="array" ref="AL1338">IF(A1338="","",INDEX(근로조건!$A$5:$AF$1048576,MATCH(A1338,근로조건!$A$5:$A$1048576,0)+0,20))</f>
        <v/>
      </c>
      <c r="AM1338" s="253"/>
      <c r="AN1338" s="253"/>
      <c r="AO1338" s="253"/>
      <c r="AP1338" s="260"/>
      <c r="AQ1338" s="123"/>
      <c r="AR1338" s="166"/>
      <c r="AS1338" s="267"/>
      <c r="AT1338" s="266"/>
      <c r="AU1338" s="266"/>
      <c r="AV1338" s="266"/>
    </row>
    <row r="1339" spans="1:48" x14ac:dyDescent="0.3">
      <c r="A1339" s="52"/>
      <c r="B1339" s="54"/>
      <c r="C1339" s="53"/>
      <c r="D1339" s="53"/>
      <c r="E1339" s="53"/>
      <c r="F1339" s="57"/>
      <c r="G1339" s="57"/>
      <c r="H1339" s="52"/>
      <c r="I1339" s="53"/>
      <c r="J1339" s="53"/>
      <c r="K1339" s="95"/>
      <c r="L1339" s="52"/>
      <c r="M1339" s="52"/>
      <c r="N1339" s="54"/>
      <c r="O1339" s="254" t="str" cm="1">
        <f t="array" ref="O1339">IF(A1339="","",INDEX(근로조건!$A$5:$Y$1048576,MATCH(A1339,근로조건!$A$5:$A$1048576,0)+0,15))</f>
        <v/>
      </c>
      <c r="P1339" s="255" t="str" cm="1">
        <f t="array" ref="P1339">IF(A1339="","",INDEX(근로조건!$A$5:$Y$1048576,MATCH(A1339,근로조건!$A$5:$A$1048576,0)+0,16))</f>
        <v/>
      </c>
      <c r="Q1339" s="256" t="str" cm="1">
        <f t="array" ref="Q1339">IF(A1339="","",INDEX(근로조건!$A$5:$ZZ$1048576,MATCH(A1339,근로조건!$A$5:$A$1048576,0)+0,21))</f>
        <v/>
      </c>
      <c r="R1339" s="61"/>
      <c r="S1339" s="61"/>
      <c r="T1339" s="61"/>
      <c r="U1339" s="61"/>
      <c r="V1339" s="61"/>
      <c r="W1339" s="61"/>
      <c r="X1339" s="61"/>
      <c r="Y1339" s="61"/>
      <c r="Z1339" s="260" t="str">
        <f t="shared" si="63"/>
        <v/>
      </c>
      <c r="AA1339" s="260" t="str">
        <f t="shared" si="64"/>
        <v/>
      </c>
      <c r="AB1339" s="260" t="str" cm="1">
        <f t="array" ref="AB1339">IFERROR(IF(A1339="","",INDEX(근로조건!$A$5:$Z$1048576,MATCH(A1339,근로조건!$A$5:$A$1048576,0)+0,17)-INDEX(근로조건!$A$5:$Z$1048576,MATCH(A1339,근로조건!$A$5:$A$1048576,0)+0,11))*B1339,"")</f>
        <v/>
      </c>
      <c r="AC1339" s="260" t="str">
        <f t="shared" si="65"/>
        <v/>
      </c>
      <c r="AD1339" s="260" t="str" cm="1">
        <f t="array" ref="AD1339">IFERROR(IF(A1339="","",INDEX(근로조건!$A$5:$L$1048576,MATCH(A1339,근로조건!$A$5:$A$1048576,0)+0,12))*B1339,"")</f>
        <v/>
      </c>
      <c r="AE1339" s="261" t="str" cm="1">
        <f t="array" ref="AE1339">IF(A1339="","",INDEX(근로조건!$A$5:$AF$1048576,MATCH(A1339,근로조건!$A$5:$A$1048576,0)+0,13))</f>
        <v/>
      </c>
      <c r="AF1339" s="262" t="str" cm="1">
        <f t="array" ref="AF1339">IF(A1339="","",INDEX(근로조건!$A$5:$AF$1048576,MATCH(A1339,근로조건!$A$5:$A$1048576,0)+0,14))</f>
        <v/>
      </c>
      <c r="AG1339" s="261" t="str" cm="1">
        <f t="array" ref="AG1339">IF(A1339="","",INDEX(근로조건!$A$5:$AF$1048576,MATCH(A1339,근로조건!$A$5:$A$1048576,0)+0,11))</f>
        <v/>
      </c>
      <c r="AH1339" s="261" t="str" cm="1">
        <f t="array" ref="AH1339">IF(A1339="","",INDEX(근로조건!$A$5:$AF$1048576,MATCH(A1339,근로조건!$A$5:$A$1048576,0)+0,19))</f>
        <v/>
      </c>
      <c r="AI1339" s="262" t="str" cm="1">
        <f t="array" ref="AI1339">IF(A1339="","",INDEX(근로조건!$A$5:$AF$1048576,MATCH(A1339,근로조건!$A$5:$A$1048576,0)+0,17))</f>
        <v/>
      </c>
      <c r="AJ1339" s="253"/>
      <c r="AK1339" s="253"/>
      <c r="AL1339" s="253" t="str" cm="1">
        <f t="array" ref="AL1339">IF(A1339="","",INDEX(근로조건!$A$5:$AF$1048576,MATCH(A1339,근로조건!$A$5:$A$1048576,0)+0,20))</f>
        <v/>
      </c>
      <c r="AM1339" s="253"/>
      <c r="AN1339" s="253"/>
      <c r="AO1339" s="253"/>
      <c r="AP1339" s="260"/>
      <c r="AQ1339" s="123"/>
      <c r="AR1339" s="166"/>
      <c r="AS1339" s="267"/>
      <c r="AT1339" s="266"/>
      <c r="AU1339" s="266"/>
      <c r="AV1339" s="266"/>
    </row>
    <row r="1340" spans="1:48" x14ac:dyDescent="0.3">
      <c r="A1340" s="52"/>
      <c r="B1340" s="54"/>
      <c r="C1340" s="53"/>
      <c r="D1340" s="53"/>
      <c r="E1340" s="53"/>
      <c r="F1340" s="57"/>
      <c r="G1340" s="57"/>
      <c r="H1340" s="52"/>
      <c r="I1340" s="53"/>
      <c r="J1340" s="53"/>
      <c r="K1340" s="95"/>
      <c r="L1340" s="52"/>
      <c r="M1340" s="52"/>
      <c r="N1340" s="54"/>
      <c r="O1340" s="254" t="str" cm="1">
        <f t="array" ref="O1340">IF(A1340="","",INDEX(근로조건!$A$5:$Y$1048576,MATCH(A1340,근로조건!$A$5:$A$1048576,0)+0,15))</f>
        <v/>
      </c>
      <c r="P1340" s="255" t="str" cm="1">
        <f t="array" ref="P1340">IF(A1340="","",INDEX(근로조건!$A$5:$Y$1048576,MATCH(A1340,근로조건!$A$5:$A$1048576,0)+0,16))</f>
        <v/>
      </c>
      <c r="Q1340" s="256" t="str" cm="1">
        <f t="array" ref="Q1340">IF(A1340="","",INDEX(근로조건!$A$5:$ZZ$1048576,MATCH(A1340,근로조건!$A$5:$A$1048576,0)+0,21))</f>
        <v/>
      </c>
      <c r="R1340" s="61"/>
      <c r="S1340" s="61"/>
      <c r="T1340" s="61"/>
      <c r="U1340" s="61"/>
      <c r="V1340" s="61"/>
      <c r="W1340" s="61"/>
      <c r="X1340" s="61"/>
      <c r="Y1340" s="61"/>
      <c r="Z1340" s="260" t="str">
        <f t="shared" si="63"/>
        <v/>
      </c>
      <c r="AA1340" s="260" t="str">
        <f t="shared" si="64"/>
        <v/>
      </c>
      <c r="AB1340" s="260" t="str" cm="1">
        <f t="array" ref="AB1340">IFERROR(IF(A1340="","",INDEX(근로조건!$A$5:$Z$1048576,MATCH(A1340,근로조건!$A$5:$A$1048576,0)+0,17)-INDEX(근로조건!$A$5:$Z$1048576,MATCH(A1340,근로조건!$A$5:$A$1048576,0)+0,11))*B1340,"")</f>
        <v/>
      </c>
      <c r="AC1340" s="260" t="str">
        <f t="shared" si="65"/>
        <v/>
      </c>
      <c r="AD1340" s="260" t="str" cm="1">
        <f t="array" ref="AD1340">IFERROR(IF(A1340="","",INDEX(근로조건!$A$5:$L$1048576,MATCH(A1340,근로조건!$A$5:$A$1048576,0)+0,12))*B1340,"")</f>
        <v/>
      </c>
      <c r="AE1340" s="261" t="str" cm="1">
        <f t="array" ref="AE1340">IF(A1340="","",INDEX(근로조건!$A$5:$AF$1048576,MATCH(A1340,근로조건!$A$5:$A$1048576,0)+0,13))</f>
        <v/>
      </c>
      <c r="AF1340" s="262" t="str" cm="1">
        <f t="array" ref="AF1340">IF(A1340="","",INDEX(근로조건!$A$5:$AF$1048576,MATCH(A1340,근로조건!$A$5:$A$1048576,0)+0,14))</f>
        <v/>
      </c>
      <c r="AG1340" s="261" t="str" cm="1">
        <f t="array" ref="AG1340">IF(A1340="","",INDEX(근로조건!$A$5:$AF$1048576,MATCH(A1340,근로조건!$A$5:$A$1048576,0)+0,11))</f>
        <v/>
      </c>
      <c r="AH1340" s="261" t="str" cm="1">
        <f t="array" ref="AH1340">IF(A1340="","",INDEX(근로조건!$A$5:$AF$1048576,MATCH(A1340,근로조건!$A$5:$A$1048576,0)+0,19))</f>
        <v/>
      </c>
      <c r="AI1340" s="262" t="str" cm="1">
        <f t="array" ref="AI1340">IF(A1340="","",INDEX(근로조건!$A$5:$AF$1048576,MATCH(A1340,근로조건!$A$5:$A$1048576,0)+0,17))</f>
        <v/>
      </c>
      <c r="AJ1340" s="253"/>
      <c r="AK1340" s="253"/>
      <c r="AL1340" s="253" t="str" cm="1">
        <f t="array" ref="AL1340">IF(A1340="","",INDEX(근로조건!$A$5:$AF$1048576,MATCH(A1340,근로조건!$A$5:$A$1048576,0)+0,20))</f>
        <v/>
      </c>
      <c r="AM1340" s="253"/>
      <c r="AN1340" s="253"/>
      <c r="AO1340" s="253"/>
      <c r="AP1340" s="260"/>
      <c r="AQ1340" s="123"/>
      <c r="AR1340" s="166"/>
      <c r="AS1340" s="267"/>
      <c r="AT1340" s="266"/>
      <c r="AU1340" s="266"/>
      <c r="AV1340" s="266"/>
    </row>
    <row r="1341" spans="1:48" x14ac:dyDescent="0.3">
      <c r="A1341" s="52"/>
      <c r="B1341" s="54"/>
      <c r="C1341" s="53"/>
      <c r="D1341" s="53"/>
      <c r="E1341" s="53"/>
      <c r="F1341" s="57"/>
      <c r="G1341" s="57"/>
      <c r="H1341" s="52"/>
      <c r="I1341" s="53"/>
      <c r="J1341" s="53"/>
      <c r="K1341" s="95"/>
      <c r="L1341" s="52"/>
      <c r="M1341" s="52"/>
      <c r="N1341" s="54"/>
      <c r="O1341" s="254" t="str" cm="1">
        <f t="array" ref="O1341">IF(A1341="","",INDEX(근로조건!$A$5:$Y$1048576,MATCH(A1341,근로조건!$A$5:$A$1048576,0)+0,15))</f>
        <v/>
      </c>
      <c r="P1341" s="255" t="str" cm="1">
        <f t="array" ref="P1341">IF(A1341="","",INDEX(근로조건!$A$5:$Y$1048576,MATCH(A1341,근로조건!$A$5:$A$1048576,0)+0,16))</f>
        <v/>
      </c>
      <c r="Q1341" s="256" t="str" cm="1">
        <f t="array" ref="Q1341">IF(A1341="","",INDEX(근로조건!$A$5:$ZZ$1048576,MATCH(A1341,근로조건!$A$5:$A$1048576,0)+0,21))</f>
        <v/>
      </c>
      <c r="R1341" s="61"/>
      <c r="S1341" s="61"/>
      <c r="T1341" s="61"/>
      <c r="U1341" s="61"/>
      <c r="V1341" s="61"/>
      <c r="W1341" s="61"/>
      <c r="X1341" s="61"/>
      <c r="Y1341" s="61"/>
      <c r="Z1341" s="260" t="str">
        <f t="shared" si="63"/>
        <v/>
      </c>
      <c r="AA1341" s="260" t="str">
        <f t="shared" si="64"/>
        <v/>
      </c>
      <c r="AB1341" s="260" t="str" cm="1">
        <f t="array" ref="AB1341">IFERROR(IF(A1341="","",INDEX(근로조건!$A$5:$Z$1048576,MATCH(A1341,근로조건!$A$5:$A$1048576,0)+0,17)-INDEX(근로조건!$A$5:$Z$1048576,MATCH(A1341,근로조건!$A$5:$A$1048576,0)+0,11))*B1341,"")</f>
        <v/>
      </c>
      <c r="AC1341" s="260" t="str">
        <f t="shared" si="65"/>
        <v/>
      </c>
      <c r="AD1341" s="260" t="str" cm="1">
        <f t="array" ref="AD1341">IFERROR(IF(A1341="","",INDEX(근로조건!$A$5:$L$1048576,MATCH(A1341,근로조건!$A$5:$A$1048576,0)+0,12))*B1341,"")</f>
        <v/>
      </c>
      <c r="AE1341" s="261" t="str" cm="1">
        <f t="array" ref="AE1341">IF(A1341="","",INDEX(근로조건!$A$5:$AF$1048576,MATCH(A1341,근로조건!$A$5:$A$1048576,0)+0,13))</f>
        <v/>
      </c>
      <c r="AF1341" s="262" t="str" cm="1">
        <f t="array" ref="AF1341">IF(A1341="","",INDEX(근로조건!$A$5:$AF$1048576,MATCH(A1341,근로조건!$A$5:$A$1048576,0)+0,14))</f>
        <v/>
      </c>
      <c r="AG1341" s="261" t="str" cm="1">
        <f t="array" ref="AG1341">IF(A1341="","",INDEX(근로조건!$A$5:$AF$1048576,MATCH(A1341,근로조건!$A$5:$A$1048576,0)+0,11))</f>
        <v/>
      </c>
      <c r="AH1341" s="261" t="str" cm="1">
        <f t="array" ref="AH1341">IF(A1341="","",INDEX(근로조건!$A$5:$AF$1048576,MATCH(A1341,근로조건!$A$5:$A$1048576,0)+0,19))</f>
        <v/>
      </c>
      <c r="AI1341" s="262" t="str" cm="1">
        <f t="array" ref="AI1341">IF(A1341="","",INDEX(근로조건!$A$5:$AF$1048576,MATCH(A1341,근로조건!$A$5:$A$1048576,0)+0,17))</f>
        <v/>
      </c>
      <c r="AJ1341" s="253"/>
      <c r="AK1341" s="253"/>
      <c r="AL1341" s="253" t="str" cm="1">
        <f t="array" ref="AL1341">IF(A1341="","",INDEX(근로조건!$A$5:$AF$1048576,MATCH(A1341,근로조건!$A$5:$A$1048576,0)+0,20))</f>
        <v/>
      </c>
      <c r="AM1341" s="253"/>
      <c r="AN1341" s="253"/>
      <c r="AO1341" s="253"/>
      <c r="AP1341" s="260"/>
      <c r="AQ1341" s="123"/>
      <c r="AR1341" s="166"/>
      <c r="AS1341" s="267"/>
      <c r="AT1341" s="266"/>
      <c r="AU1341" s="266"/>
      <c r="AV1341" s="266"/>
    </row>
    <row r="1342" spans="1:48" x14ac:dyDescent="0.3">
      <c r="A1342" s="52"/>
      <c r="B1342" s="54"/>
      <c r="C1342" s="53"/>
      <c r="D1342" s="53"/>
      <c r="E1342" s="53"/>
      <c r="F1342" s="57"/>
      <c r="G1342" s="57"/>
      <c r="H1342" s="52"/>
      <c r="I1342" s="53"/>
      <c r="J1342" s="53"/>
      <c r="K1342" s="95"/>
      <c r="L1342" s="52"/>
      <c r="M1342" s="52"/>
      <c r="N1342" s="54"/>
      <c r="O1342" s="254" t="str" cm="1">
        <f t="array" ref="O1342">IF(A1342="","",INDEX(근로조건!$A$5:$Y$1048576,MATCH(A1342,근로조건!$A$5:$A$1048576,0)+0,15))</f>
        <v/>
      </c>
      <c r="P1342" s="255" t="str" cm="1">
        <f t="array" ref="P1342">IF(A1342="","",INDEX(근로조건!$A$5:$Y$1048576,MATCH(A1342,근로조건!$A$5:$A$1048576,0)+0,16))</f>
        <v/>
      </c>
      <c r="Q1342" s="256" t="str" cm="1">
        <f t="array" ref="Q1342">IF(A1342="","",INDEX(근로조건!$A$5:$ZZ$1048576,MATCH(A1342,근로조건!$A$5:$A$1048576,0)+0,21))</f>
        <v/>
      </c>
      <c r="R1342" s="61"/>
      <c r="S1342" s="61"/>
      <c r="T1342" s="61"/>
      <c r="U1342" s="61"/>
      <c r="V1342" s="61"/>
      <c r="W1342" s="61"/>
      <c r="X1342" s="61"/>
      <c r="Y1342" s="61"/>
      <c r="Z1342" s="260" t="str">
        <f t="shared" si="63"/>
        <v/>
      </c>
      <c r="AA1342" s="260" t="str">
        <f t="shared" si="64"/>
        <v/>
      </c>
      <c r="AB1342" s="260" t="str" cm="1">
        <f t="array" ref="AB1342">IFERROR(IF(A1342="","",INDEX(근로조건!$A$5:$Z$1048576,MATCH(A1342,근로조건!$A$5:$A$1048576,0)+0,17)-INDEX(근로조건!$A$5:$Z$1048576,MATCH(A1342,근로조건!$A$5:$A$1048576,0)+0,11))*B1342,"")</f>
        <v/>
      </c>
      <c r="AC1342" s="260" t="str">
        <f t="shared" si="65"/>
        <v/>
      </c>
      <c r="AD1342" s="260" t="str" cm="1">
        <f t="array" ref="AD1342">IFERROR(IF(A1342="","",INDEX(근로조건!$A$5:$L$1048576,MATCH(A1342,근로조건!$A$5:$A$1048576,0)+0,12))*B1342,"")</f>
        <v/>
      </c>
      <c r="AE1342" s="261" t="str" cm="1">
        <f t="array" ref="AE1342">IF(A1342="","",INDEX(근로조건!$A$5:$AF$1048576,MATCH(A1342,근로조건!$A$5:$A$1048576,0)+0,13))</f>
        <v/>
      </c>
      <c r="AF1342" s="262" t="str" cm="1">
        <f t="array" ref="AF1342">IF(A1342="","",INDEX(근로조건!$A$5:$AF$1048576,MATCH(A1342,근로조건!$A$5:$A$1048576,0)+0,14))</f>
        <v/>
      </c>
      <c r="AG1342" s="261" t="str" cm="1">
        <f t="array" ref="AG1342">IF(A1342="","",INDEX(근로조건!$A$5:$AF$1048576,MATCH(A1342,근로조건!$A$5:$A$1048576,0)+0,11))</f>
        <v/>
      </c>
      <c r="AH1342" s="261" t="str" cm="1">
        <f t="array" ref="AH1342">IF(A1342="","",INDEX(근로조건!$A$5:$AF$1048576,MATCH(A1342,근로조건!$A$5:$A$1048576,0)+0,19))</f>
        <v/>
      </c>
      <c r="AI1342" s="262" t="str" cm="1">
        <f t="array" ref="AI1342">IF(A1342="","",INDEX(근로조건!$A$5:$AF$1048576,MATCH(A1342,근로조건!$A$5:$A$1048576,0)+0,17))</f>
        <v/>
      </c>
      <c r="AJ1342" s="253"/>
      <c r="AK1342" s="253"/>
      <c r="AL1342" s="253" t="str" cm="1">
        <f t="array" ref="AL1342">IF(A1342="","",INDEX(근로조건!$A$5:$AF$1048576,MATCH(A1342,근로조건!$A$5:$A$1048576,0)+0,20))</f>
        <v/>
      </c>
      <c r="AM1342" s="253"/>
      <c r="AN1342" s="253"/>
      <c r="AO1342" s="253"/>
      <c r="AP1342" s="260"/>
      <c r="AQ1342" s="123"/>
      <c r="AR1342" s="166"/>
      <c r="AS1342" s="267"/>
      <c r="AT1342" s="266"/>
      <c r="AU1342" s="266"/>
      <c r="AV1342" s="266"/>
    </row>
    <row r="1343" spans="1:48" x14ac:dyDescent="0.3">
      <c r="A1343" s="52"/>
      <c r="B1343" s="54"/>
      <c r="C1343" s="53"/>
      <c r="D1343" s="53"/>
      <c r="E1343" s="53"/>
      <c r="F1343" s="57"/>
      <c r="G1343" s="57"/>
      <c r="H1343" s="52"/>
      <c r="I1343" s="53"/>
      <c r="J1343" s="53"/>
      <c r="K1343" s="95"/>
      <c r="L1343" s="52"/>
      <c r="M1343" s="52"/>
      <c r="N1343" s="54"/>
      <c r="O1343" s="254" t="str" cm="1">
        <f t="array" ref="O1343">IF(A1343="","",INDEX(근로조건!$A$5:$Y$1048576,MATCH(A1343,근로조건!$A$5:$A$1048576,0)+0,15))</f>
        <v/>
      </c>
      <c r="P1343" s="255" t="str" cm="1">
        <f t="array" ref="P1343">IF(A1343="","",INDEX(근로조건!$A$5:$Y$1048576,MATCH(A1343,근로조건!$A$5:$A$1048576,0)+0,16))</f>
        <v/>
      </c>
      <c r="Q1343" s="256" t="str" cm="1">
        <f t="array" ref="Q1343">IF(A1343="","",INDEX(근로조건!$A$5:$ZZ$1048576,MATCH(A1343,근로조건!$A$5:$A$1048576,0)+0,21))</f>
        <v/>
      </c>
      <c r="R1343" s="61"/>
      <c r="S1343" s="61"/>
      <c r="T1343" s="61"/>
      <c r="U1343" s="61"/>
      <c r="V1343" s="61"/>
      <c r="W1343" s="61"/>
      <c r="X1343" s="61"/>
      <c r="Y1343" s="61"/>
      <c r="Z1343" s="260" t="str">
        <f t="shared" si="63"/>
        <v/>
      </c>
      <c r="AA1343" s="260" t="str">
        <f t="shared" si="64"/>
        <v/>
      </c>
      <c r="AB1343" s="260" t="str" cm="1">
        <f t="array" ref="AB1343">IFERROR(IF(A1343="","",INDEX(근로조건!$A$5:$Z$1048576,MATCH(A1343,근로조건!$A$5:$A$1048576,0)+0,17)-INDEX(근로조건!$A$5:$Z$1048576,MATCH(A1343,근로조건!$A$5:$A$1048576,0)+0,11))*B1343,"")</f>
        <v/>
      </c>
      <c r="AC1343" s="260" t="str">
        <f t="shared" si="65"/>
        <v/>
      </c>
      <c r="AD1343" s="260" t="str" cm="1">
        <f t="array" ref="AD1343">IFERROR(IF(A1343="","",INDEX(근로조건!$A$5:$L$1048576,MATCH(A1343,근로조건!$A$5:$A$1048576,0)+0,12))*B1343,"")</f>
        <v/>
      </c>
      <c r="AE1343" s="261" t="str" cm="1">
        <f t="array" ref="AE1343">IF(A1343="","",INDEX(근로조건!$A$5:$AF$1048576,MATCH(A1343,근로조건!$A$5:$A$1048576,0)+0,13))</f>
        <v/>
      </c>
      <c r="AF1343" s="262" t="str" cm="1">
        <f t="array" ref="AF1343">IF(A1343="","",INDEX(근로조건!$A$5:$AF$1048576,MATCH(A1343,근로조건!$A$5:$A$1048576,0)+0,14))</f>
        <v/>
      </c>
      <c r="AG1343" s="261" t="str" cm="1">
        <f t="array" ref="AG1343">IF(A1343="","",INDEX(근로조건!$A$5:$AF$1048576,MATCH(A1343,근로조건!$A$5:$A$1048576,0)+0,11))</f>
        <v/>
      </c>
      <c r="AH1343" s="261" t="str" cm="1">
        <f t="array" ref="AH1343">IF(A1343="","",INDEX(근로조건!$A$5:$AF$1048576,MATCH(A1343,근로조건!$A$5:$A$1048576,0)+0,19))</f>
        <v/>
      </c>
      <c r="AI1343" s="262" t="str" cm="1">
        <f t="array" ref="AI1343">IF(A1343="","",INDEX(근로조건!$A$5:$AF$1048576,MATCH(A1343,근로조건!$A$5:$A$1048576,0)+0,17))</f>
        <v/>
      </c>
      <c r="AJ1343" s="253"/>
      <c r="AK1343" s="253"/>
      <c r="AL1343" s="253" t="str" cm="1">
        <f t="array" ref="AL1343">IF(A1343="","",INDEX(근로조건!$A$5:$AF$1048576,MATCH(A1343,근로조건!$A$5:$A$1048576,0)+0,20))</f>
        <v/>
      </c>
      <c r="AM1343" s="253"/>
      <c r="AN1343" s="253"/>
      <c r="AO1343" s="253"/>
      <c r="AP1343" s="260"/>
      <c r="AQ1343" s="123"/>
      <c r="AR1343" s="166"/>
      <c r="AS1343" s="267"/>
      <c r="AT1343" s="266"/>
      <c r="AU1343" s="266"/>
      <c r="AV1343" s="266"/>
    </row>
    <row r="1344" spans="1:48" x14ac:dyDescent="0.3">
      <c r="A1344" s="52"/>
      <c r="B1344" s="54"/>
      <c r="C1344" s="53"/>
      <c r="D1344" s="53"/>
      <c r="E1344" s="53"/>
      <c r="F1344" s="57"/>
      <c r="G1344" s="57"/>
      <c r="H1344" s="52"/>
      <c r="I1344" s="53"/>
      <c r="J1344" s="53"/>
      <c r="K1344" s="95"/>
      <c r="L1344" s="52"/>
      <c r="M1344" s="52"/>
      <c r="N1344" s="54"/>
      <c r="O1344" s="254" t="str" cm="1">
        <f t="array" ref="O1344">IF(A1344="","",INDEX(근로조건!$A$5:$Y$1048576,MATCH(A1344,근로조건!$A$5:$A$1048576,0)+0,15))</f>
        <v/>
      </c>
      <c r="P1344" s="255" t="str" cm="1">
        <f t="array" ref="P1344">IF(A1344="","",INDEX(근로조건!$A$5:$Y$1048576,MATCH(A1344,근로조건!$A$5:$A$1048576,0)+0,16))</f>
        <v/>
      </c>
      <c r="Q1344" s="256" t="str" cm="1">
        <f t="array" ref="Q1344">IF(A1344="","",INDEX(근로조건!$A$5:$ZZ$1048576,MATCH(A1344,근로조건!$A$5:$A$1048576,0)+0,21))</f>
        <v/>
      </c>
      <c r="R1344" s="61"/>
      <c r="S1344" s="61"/>
      <c r="T1344" s="61"/>
      <c r="U1344" s="61"/>
      <c r="V1344" s="61"/>
      <c r="W1344" s="61"/>
      <c r="X1344" s="61"/>
      <c r="Y1344" s="61"/>
      <c r="Z1344" s="260" t="str">
        <f t="shared" si="63"/>
        <v/>
      </c>
      <c r="AA1344" s="260" t="str">
        <f t="shared" si="64"/>
        <v/>
      </c>
      <c r="AB1344" s="260" t="str" cm="1">
        <f t="array" ref="AB1344">IFERROR(IF(A1344="","",INDEX(근로조건!$A$5:$Z$1048576,MATCH(A1344,근로조건!$A$5:$A$1048576,0)+0,17)-INDEX(근로조건!$A$5:$Z$1048576,MATCH(A1344,근로조건!$A$5:$A$1048576,0)+0,11))*B1344,"")</f>
        <v/>
      </c>
      <c r="AC1344" s="260" t="str">
        <f t="shared" si="65"/>
        <v/>
      </c>
      <c r="AD1344" s="260" t="str" cm="1">
        <f t="array" ref="AD1344">IFERROR(IF(A1344="","",INDEX(근로조건!$A$5:$L$1048576,MATCH(A1344,근로조건!$A$5:$A$1048576,0)+0,12))*B1344,"")</f>
        <v/>
      </c>
      <c r="AE1344" s="261" t="str" cm="1">
        <f t="array" ref="AE1344">IF(A1344="","",INDEX(근로조건!$A$5:$AF$1048576,MATCH(A1344,근로조건!$A$5:$A$1048576,0)+0,13))</f>
        <v/>
      </c>
      <c r="AF1344" s="262" t="str" cm="1">
        <f t="array" ref="AF1344">IF(A1344="","",INDEX(근로조건!$A$5:$AF$1048576,MATCH(A1344,근로조건!$A$5:$A$1048576,0)+0,14))</f>
        <v/>
      </c>
      <c r="AG1344" s="261" t="str" cm="1">
        <f t="array" ref="AG1344">IF(A1344="","",INDEX(근로조건!$A$5:$AF$1048576,MATCH(A1344,근로조건!$A$5:$A$1048576,0)+0,11))</f>
        <v/>
      </c>
      <c r="AH1344" s="261" t="str" cm="1">
        <f t="array" ref="AH1344">IF(A1344="","",INDEX(근로조건!$A$5:$AF$1048576,MATCH(A1344,근로조건!$A$5:$A$1048576,0)+0,19))</f>
        <v/>
      </c>
      <c r="AI1344" s="262" t="str" cm="1">
        <f t="array" ref="AI1344">IF(A1344="","",INDEX(근로조건!$A$5:$AF$1048576,MATCH(A1344,근로조건!$A$5:$A$1048576,0)+0,17))</f>
        <v/>
      </c>
      <c r="AJ1344" s="253"/>
      <c r="AK1344" s="253"/>
      <c r="AL1344" s="253" t="str" cm="1">
        <f t="array" ref="AL1344">IF(A1344="","",INDEX(근로조건!$A$5:$AF$1048576,MATCH(A1344,근로조건!$A$5:$A$1048576,0)+0,20))</f>
        <v/>
      </c>
      <c r="AM1344" s="253"/>
      <c r="AN1344" s="253"/>
      <c r="AO1344" s="253"/>
      <c r="AP1344" s="260"/>
      <c r="AQ1344" s="123"/>
      <c r="AR1344" s="166"/>
      <c r="AS1344" s="267"/>
      <c r="AT1344" s="266"/>
      <c r="AU1344" s="266"/>
      <c r="AV1344" s="266"/>
    </row>
    <row r="1345" spans="1:48" x14ac:dyDescent="0.3">
      <c r="A1345" s="52"/>
      <c r="B1345" s="54"/>
      <c r="C1345" s="53"/>
      <c r="D1345" s="53"/>
      <c r="E1345" s="53"/>
      <c r="F1345" s="57"/>
      <c r="G1345" s="57"/>
      <c r="H1345" s="52"/>
      <c r="I1345" s="53"/>
      <c r="J1345" s="53"/>
      <c r="K1345" s="95"/>
      <c r="L1345" s="52"/>
      <c r="M1345" s="52"/>
      <c r="N1345" s="54"/>
      <c r="O1345" s="254" t="str" cm="1">
        <f t="array" ref="O1345">IF(A1345="","",INDEX(근로조건!$A$5:$Y$1048576,MATCH(A1345,근로조건!$A$5:$A$1048576,0)+0,15))</f>
        <v/>
      </c>
      <c r="P1345" s="255" t="str" cm="1">
        <f t="array" ref="P1345">IF(A1345="","",INDEX(근로조건!$A$5:$Y$1048576,MATCH(A1345,근로조건!$A$5:$A$1048576,0)+0,16))</f>
        <v/>
      </c>
      <c r="Q1345" s="256" t="str" cm="1">
        <f t="array" ref="Q1345">IF(A1345="","",INDEX(근로조건!$A$5:$ZZ$1048576,MATCH(A1345,근로조건!$A$5:$A$1048576,0)+0,21))</f>
        <v/>
      </c>
      <c r="R1345" s="61"/>
      <c r="S1345" s="61"/>
      <c r="T1345" s="61"/>
      <c r="U1345" s="61"/>
      <c r="V1345" s="61"/>
      <c r="W1345" s="61"/>
      <c r="X1345" s="61"/>
      <c r="Y1345" s="61"/>
      <c r="Z1345" s="260" t="str">
        <f t="shared" si="63"/>
        <v/>
      </c>
      <c r="AA1345" s="260" t="str">
        <f t="shared" si="64"/>
        <v/>
      </c>
      <c r="AB1345" s="260" t="str" cm="1">
        <f t="array" ref="AB1345">IFERROR(IF(A1345="","",INDEX(근로조건!$A$5:$Z$1048576,MATCH(A1345,근로조건!$A$5:$A$1048576,0)+0,17)-INDEX(근로조건!$A$5:$Z$1048576,MATCH(A1345,근로조건!$A$5:$A$1048576,0)+0,11))*B1345,"")</f>
        <v/>
      </c>
      <c r="AC1345" s="260" t="str">
        <f t="shared" si="65"/>
        <v/>
      </c>
      <c r="AD1345" s="260" t="str" cm="1">
        <f t="array" ref="AD1345">IFERROR(IF(A1345="","",INDEX(근로조건!$A$5:$L$1048576,MATCH(A1345,근로조건!$A$5:$A$1048576,0)+0,12))*B1345,"")</f>
        <v/>
      </c>
      <c r="AE1345" s="261" t="str" cm="1">
        <f t="array" ref="AE1345">IF(A1345="","",INDEX(근로조건!$A$5:$AF$1048576,MATCH(A1345,근로조건!$A$5:$A$1048576,0)+0,13))</f>
        <v/>
      </c>
      <c r="AF1345" s="262" t="str" cm="1">
        <f t="array" ref="AF1345">IF(A1345="","",INDEX(근로조건!$A$5:$AF$1048576,MATCH(A1345,근로조건!$A$5:$A$1048576,0)+0,14))</f>
        <v/>
      </c>
      <c r="AG1345" s="261" t="str" cm="1">
        <f t="array" ref="AG1345">IF(A1345="","",INDEX(근로조건!$A$5:$AF$1048576,MATCH(A1345,근로조건!$A$5:$A$1048576,0)+0,11))</f>
        <v/>
      </c>
      <c r="AH1345" s="261" t="str" cm="1">
        <f t="array" ref="AH1345">IF(A1345="","",INDEX(근로조건!$A$5:$AF$1048576,MATCH(A1345,근로조건!$A$5:$A$1048576,0)+0,19))</f>
        <v/>
      </c>
      <c r="AI1345" s="262" t="str" cm="1">
        <f t="array" ref="AI1345">IF(A1345="","",INDEX(근로조건!$A$5:$AF$1048576,MATCH(A1345,근로조건!$A$5:$A$1048576,0)+0,17))</f>
        <v/>
      </c>
      <c r="AJ1345" s="253"/>
      <c r="AK1345" s="253"/>
      <c r="AL1345" s="253" t="str" cm="1">
        <f t="array" ref="AL1345">IF(A1345="","",INDEX(근로조건!$A$5:$AF$1048576,MATCH(A1345,근로조건!$A$5:$A$1048576,0)+0,20))</f>
        <v/>
      </c>
      <c r="AM1345" s="253"/>
      <c r="AN1345" s="253"/>
      <c r="AO1345" s="253"/>
      <c r="AP1345" s="260"/>
      <c r="AQ1345" s="123"/>
      <c r="AR1345" s="166"/>
      <c r="AS1345" s="267"/>
      <c r="AT1345" s="266"/>
      <c r="AU1345" s="266"/>
      <c r="AV1345" s="266"/>
    </row>
    <row r="1346" spans="1:48" x14ac:dyDescent="0.3">
      <c r="A1346" s="52"/>
      <c r="B1346" s="54"/>
      <c r="C1346" s="53"/>
      <c r="D1346" s="53"/>
      <c r="E1346" s="53"/>
      <c r="F1346" s="57"/>
      <c r="G1346" s="57"/>
      <c r="H1346" s="52"/>
      <c r="I1346" s="53"/>
      <c r="J1346" s="53"/>
      <c r="K1346" s="95"/>
      <c r="L1346" s="52"/>
      <c r="M1346" s="52"/>
      <c r="N1346" s="54"/>
      <c r="O1346" s="254" t="str" cm="1">
        <f t="array" ref="O1346">IF(A1346="","",INDEX(근로조건!$A$5:$Y$1048576,MATCH(A1346,근로조건!$A$5:$A$1048576,0)+0,15))</f>
        <v/>
      </c>
      <c r="P1346" s="255" t="str" cm="1">
        <f t="array" ref="P1346">IF(A1346="","",INDEX(근로조건!$A$5:$Y$1048576,MATCH(A1346,근로조건!$A$5:$A$1048576,0)+0,16))</f>
        <v/>
      </c>
      <c r="Q1346" s="256" t="str" cm="1">
        <f t="array" ref="Q1346">IF(A1346="","",INDEX(근로조건!$A$5:$ZZ$1048576,MATCH(A1346,근로조건!$A$5:$A$1048576,0)+0,21))</f>
        <v/>
      </c>
      <c r="R1346" s="61"/>
      <c r="S1346" s="61"/>
      <c r="T1346" s="61"/>
      <c r="U1346" s="61"/>
      <c r="V1346" s="61"/>
      <c r="W1346" s="61"/>
      <c r="X1346" s="61"/>
      <c r="Y1346" s="61"/>
      <c r="Z1346" s="260" t="str">
        <f t="shared" si="63"/>
        <v/>
      </c>
      <c r="AA1346" s="260" t="str">
        <f t="shared" si="64"/>
        <v/>
      </c>
      <c r="AB1346" s="260" t="str" cm="1">
        <f t="array" ref="AB1346">IFERROR(IF(A1346="","",INDEX(근로조건!$A$5:$Z$1048576,MATCH(A1346,근로조건!$A$5:$A$1048576,0)+0,17)-INDEX(근로조건!$A$5:$Z$1048576,MATCH(A1346,근로조건!$A$5:$A$1048576,0)+0,11))*B1346,"")</f>
        <v/>
      </c>
      <c r="AC1346" s="260" t="str">
        <f t="shared" si="65"/>
        <v/>
      </c>
      <c r="AD1346" s="260" t="str" cm="1">
        <f t="array" ref="AD1346">IFERROR(IF(A1346="","",INDEX(근로조건!$A$5:$L$1048576,MATCH(A1346,근로조건!$A$5:$A$1048576,0)+0,12))*B1346,"")</f>
        <v/>
      </c>
      <c r="AE1346" s="261" t="str" cm="1">
        <f t="array" ref="AE1346">IF(A1346="","",INDEX(근로조건!$A$5:$AF$1048576,MATCH(A1346,근로조건!$A$5:$A$1048576,0)+0,13))</f>
        <v/>
      </c>
      <c r="AF1346" s="262" t="str" cm="1">
        <f t="array" ref="AF1346">IF(A1346="","",INDEX(근로조건!$A$5:$AF$1048576,MATCH(A1346,근로조건!$A$5:$A$1048576,0)+0,14))</f>
        <v/>
      </c>
      <c r="AG1346" s="261" t="str" cm="1">
        <f t="array" ref="AG1346">IF(A1346="","",INDEX(근로조건!$A$5:$AF$1048576,MATCH(A1346,근로조건!$A$5:$A$1048576,0)+0,11))</f>
        <v/>
      </c>
      <c r="AH1346" s="261" t="str" cm="1">
        <f t="array" ref="AH1346">IF(A1346="","",INDEX(근로조건!$A$5:$AF$1048576,MATCH(A1346,근로조건!$A$5:$A$1048576,0)+0,19))</f>
        <v/>
      </c>
      <c r="AI1346" s="262" t="str" cm="1">
        <f t="array" ref="AI1346">IF(A1346="","",INDEX(근로조건!$A$5:$AF$1048576,MATCH(A1346,근로조건!$A$5:$A$1048576,0)+0,17))</f>
        <v/>
      </c>
      <c r="AJ1346" s="253"/>
      <c r="AK1346" s="253"/>
      <c r="AL1346" s="253" t="str" cm="1">
        <f t="array" ref="AL1346">IF(A1346="","",INDEX(근로조건!$A$5:$AF$1048576,MATCH(A1346,근로조건!$A$5:$A$1048576,0)+0,20))</f>
        <v/>
      </c>
      <c r="AM1346" s="253"/>
      <c r="AN1346" s="253"/>
      <c r="AO1346" s="253"/>
      <c r="AP1346" s="260"/>
      <c r="AQ1346" s="123"/>
      <c r="AR1346" s="166"/>
      <c r="AS1346" s="267"/>
      <c r="AT1346" s="266"/>
      <c r="AU1346" s="266"/>
      <c r="AV1346" s="266"/>
    </row>
    <row r="1347" spans="1:48" x14ac:dyDescent="0.3">
      <c r="A1347" s="52"/>
      <c r="B1347" s="54"/>
      <c r="C1347" s="53"/>
      <c r="D1347" s="53"/>
      <c r="E1347" s="53"/>
      <c r="F1347" s="57"/>
      <c r="G1347" s="57"/>
      <c r="H1347" s="52"/>
      <c r="I1347" s="53"/>
      <c r="J1347" s="53"/>
      <c r="K1347" s="95"/>
      <c r="L1347" s="52"/>
      <c r="M1347" s="52"/>
      <c r="N1347" s="54"/>
      <c r="O1347" s="254" t="str" cm="1">
        <f t="array" ref="O1347">IF(A1347="","",INDEX(근로조건!$A$5:$Y$1048576,MATCH(A1347,근로조건!$A$5:$A$1048576,0)+0,15))</f>
        <v/>
      </c>
      <c r="P1347" s="255" t="str" cm="1">
        <f t="array" ref="P1347">IF(A1347="","",INDEX(근로조건!$A$5:$Y$1048576,MATCH(A1347,근로조건!$A$5:$A$1048576,0)+0,16))</f>
        <v/>
      </c>
      <c r="Q1347" s="256" t="str" cm="1">
        <f t="array" ref="Q1347">IF(A1347="","",INDEX(근로조건!$A$5:$ZZ$1048576,MATCH(A1347,근로조건!$A$5:$A$1048576,0)+0,21))</f>
        <v/>
      </c>
      <c r="R1347" s="61"/>
      <c r="S1347" s="61"/>
      <c r="T1347" s="61"/>
      <c r="U1347" s="61"/>
      <c r="V1347" s="61"/>
      <c r="W1347" s="61"/>
      <c r="X1347" s="61"/>
      <c r="Y1347" s="61"/>
      <c r="Z1347" s="260" t="str">
        <f t="shared" si="63"/>
        <v/>
      </c>
      <c r="AA1347" s="260" t="str">
        <f t="shared" si="64"/>
        <v/>
      </c>
      <c r="AB1347" s="260" t="str" cm="1">
        <f t="array" ref="AB1347">IFERROR(IF(A1347="","",INDEX(근로조건!$A$5:$Z$1048576,MATCH(A1347,근로조건!$A$5:$A$1048576,0)+0,17)-INDEX(근로조건!$A$5:$Z$1048576,MATCH(A1347,근로조건!$A$5:$A$1048576,0)+0,11))*B1347,"")</f>
        <v/>
      </c>
      <c r="AC1347" s="260" t="str">
        <f t="shared" si="65"/>
        <v/>
      </c>
      <c r="AD1347" s="260" t="str" cm="1">
        <f t="array" ref="AD1347">IFERROR(IF(A1347="","",INDEX(근로조건!$A$5:$L$1048576,MATCH(A1347,근로조건!$A$5:$A$1048576,0)+0,12))*B1347,"")</f>
        <v/>
      </c>
      <c r="AE1347" s="261" t="str" cm="1">
        <f t="array" ref="AE1347">IF(A1347="","",INDEX(근로조건!$A$5:$AF$1048576,MATCH(A1347,근로조건!$A$5:$A$1048576,0)+0,13))</f>
        <v/>
      </c>
      <c r="AF1347" s="262" t="str" cm="1">
        <f t="array" ref="AF1347">IF(A1347="","",INDEX(근로조건!$A$5:$AF$1048576,MATCH(A1347,근로조건!$A$5:$A$1048576,0)+0,14))</f>
        <v/>
      </c>
      <c r="AG1347" s="261" t="str" cm="1">
        <f t="array" ref="AG1347">IF(A1347="","",INDEX(근로조건!$A$5:$AF$1048576,MATCH(A1347,근로조건!$A$5:$A$1048576,0)+0,11))</f>
        <v/>
      </c>
      <c r="AH1347" s="261" t="str" cm="1">
        <f t="array" ref="AH1347">IF(A1347="","",INDEX(근로조건!$A$5:$AF$1048576,MATCH(A1347,근로조건!$A$5:$A$1048576,0)+0,19))</f>
        <v/>
      </c>
      <c r="AI1347" s="262" t="str" cm="1">
        <f t="array" ref="AI1347">IF(A1347="","",INDEX(근로조건!$A$5:$AF$1048576,MATCH(A1347,근로조건!$A$5:$A$1048576,0)+0,17))</f>
        <v/>
      </c>
      <c r="AJ1347" s="253"/>
      <c r="AK1347" s="253"/>
      <c r="AL1347" s="253" t="str" cm="1">
        <f t="array" ref="AL1347">IF(A1347="","",INDEX(근로조건!$A$5:$AF$1048576,MATCH(A1347,근로조건!$A$5:$A$1048576,0)+0,20))</f>
        <v/>
      </c>
      <c r="AM1347" s="253"/>
      <c r="AN1347" s="253"/>
      <c r="AO1347" s="253"/>
      <c r="AP1347" s="260"/>
      <c r="AQ1347" s="123"/>
      <c r="AR1347" s="166"/>
      <c r="AS1347" s="267"/>
      <c r="AT1347" s="266"/>
      <c r="AU1347" s="266"/>
      <c r="AV1347" s="266"/>
    </row>
    <row r="1348" spans="1:48" x14ac:dyDescent="0.3">
      <c r="A1348" s="52"/>
      <c r="B1348" s="54"/>
      <c r="C1348" s="53"/>
      <c r="D1348" s="53"/>
      <c r="E1348" s="53"/>
      <c r="F1348" s="57"/>
      <c r="G1348" s="57"/>
      <c r="H1348" s="52"/>
      <c r="I1348" s="53"/>
      <c r="J1348" s="53"/>
      <c r="K1348" s="95"/>
      <c r="L1348" s="52"/>
      <c r="M1348" s="52"/>
      <c r="N1348" s="54"/>
      <c r="O1348" s="254" t="str" cm="1">
        <f t="array" ref="O1348">IF(A1348="","",INDEX(근로조건!$A$5:$Y$1048576,MATCH(A1348,근로조건!$A$5:$A$1048576,0)+0,15))</f>
        <v/>
      </c>
      <c r="P1348" s="255" t="str" cm="1">
        <f t="array" ref="P1348">IF(A1348="","",INDEX(근로조건!$A$5:$Y$1048576,MATCH(A1348,근로조건!$A$5:$A$1048576,0)+0,16))</f>
        <v/>
      </c>
      <c r="Q1348" s="256" t="str" cm="1">
        <f t="array" ref="Q1348">IF(A1348="","",INDEX(근로조건!$A$5:$ZZ$1048576,MATCH(A1348,근로조건!$A$5:$A$1048576,0)+0,21))</f>
        <v/>
      </c>
      <c r="R1348" s="61"/>
      <c r="S1348" s="61"/>
      <c r="T1348" s="61"/>
      <c r="U1348" s="61"/>
      <c r="V1348" s="61"/>
      <c r="W1348" s="61"/>
      <c r="X1348" s="61"/>
      <c r="Y1348" s="61"/>
      <c r="Z1348" s="260" t="str">
        <f t="shared" si="63"/>
        <v/>
      </c>
      <c r="AA1348" s="260" t="str">
        <f t="shared" si="64"/>
        <v/>
      </c>
      <c r="AB1348" s="260" t="str" cm="1">
        <f t="array" ref="AB1348">IFERROR(IF(A1348="","",INDEX(근로조건!$A$5:$Z$1048576,MATCH(A1348,근로조건!$A$5:$A$1048576,0)+0,17)-INDEX(근로조건!$A$5:$Z$1048576,MATCH(A1348,근로조건!$A$5:$A$1048576,0)+0,11))*B1348,"")</f>
        <v/>
      </c>
      <c r="AC1348" s="260" t="str">
        <f t="shared" si="65"/>
        <v/>
      </c>
      <c r="AD1348" s="260" t="str" cm="1">
        <f t="array" ref="AD1348">IFERROR(IF(A1348="","",INDEX(근로조건!$A$5:$L$1048576,MATCH(A1348,근로조건!$A$5:$A$1048576,0)+0,12))*B1348,"")</f>
        <v/>
      </c>
      <c r="AE1348" s="261" t="str" cm="1">
        <f t="array" ref="AE1348">IF(A1348="","",INDEX(근로조건!$A$5:$AF$1048576,MATCH(A1348,근로조건!$A$5:$A$1048576,0)+0,13))</f>
        <v/>
      </c>
      <c r="AF1348" s="262" t="str" cm="1">
        <f t="array" ref="AF1348">IF(A1348="","",INDEX(근로조건!$A$5:$AF$1048576,MATCH(A1348,근로조건!$A$5:$A$1048576,0)+0,14))</f>
        <v/>
      </c>
      <c r="AG1348" s="261" t="str" cm="1">
        <f t="array" ref="AG1348">IF(A1348="","",INDEX(근로조건!$A$5:$AF$1048576,MATCH(A1348,근로조건!$A$5:$A$1048576,0)+0,11))</f>
        <v/>
      </c>
      <c r="AH1348" s="261" t="str" cm="1">
        <f t="array" ref="AH1348">IF(A1348="","",INDEX(근로조건!$A$5:$AF$1048576,MATCH(A1348,근로조건!$A$5:$A$1048576,0)+0,19))</f>
        <v/>
      </c>
      <c r="AI1348" s="262" t="str" cm="1">
        <f t="array" ref="AI1348">IF(A1348="","",INDEX(근로조건!$A$5:$AF$1048576,MATCH(A1348,근로조건!$A$5:$A$1048576,0)+0,17))</f>
        <v/>
      </c>
      <c r="AJ1348" s="253"/>
      <c r="AK1348" s="253"/>
      <c r="AL1348" s="253" t="str" cm="1">
        <f t="array" ref="AL1348">IF(A1348="","",INDEX(근로조건!$A$5:$AF$1048576,MATCH(A1348,근로조건!$A$5:$A$1048576,0)+0,20))</f>
        <v/>
      </c>
      <c r="AM1348" s="253"/>
      <c r="AN1348" s="253"/>
      <c r="AO1348" s="253"/>
      <c r="AP1348" s="260"/>
      <c r="AQ1348" s="123"/>
      <c r="AR1348" s="166"/>
      <c r="AS1348" s="267"/>
      <c r="AT1348" s="266"/>
      <c r="AU1348" s="266"/>
      <c r="AV1348" s="266"/>
    </row>
    <row r="1349" spans="1:48" x14ac:dyDescent="0.3">
      <c r="A1349" s="52"/>
      <c r="B1349" s="54"/>
      <c r="C1349" s="53"/>
      <c r="D1349" s="53"/>
      <c r="E1349" s="53"/>
      <c r="F1349" s="57"/>
      <c r="G1349" s="57"/>
      <c r="H1349" s="52"/>
      <c r="I1349" s="53"/>
      <c r="J1349" s="53"/>
      <c r="K1349" s="95"/>
      <c r="L1349" s="52"/>
      <c r="M1349" s="52"/>
      <c r="N1349" s="54"/>
      <c r="O1349" s="254" t="str" cm="1">
        <f t="array" ref="O1349">IF(A1349="","",INDEX(근로조건!$A$5:$Y$1048576,MATCH(A1349,근로조건!$A$5:$A$1048576,0)+0,15))</f>
        <v/>
      </c>
      <c r="P1349" s="255" t="str" cm="1">
        <f t="array" ref="P1349">IF(A1349="","",INDEX(근로조건!$A$5:$Y$1048576,MATCH(A1349,근로조건!$A$5:$A$1048576,0)+0,16))</f>
        <v/>
      </c>
      <c r="Q1349" s="256" t="str" cm="1">
        <f t="array" ref="Q1349">IF(A1349="","",INDEX(근로조건!$A$5:$ZZ$1048576,MATCH(A1349,근로조건!$A$5:$A$1048576,0)+0,21))</f>
        <v/>
      </c>
      <c r="R1349" s="61"/>
      <c r="S1349" s="61"/>
      <c r="T1349" s="61"/>
      <c r="U1349" s="61"/>
      <c r="V1349" s="61"/>
      <c r="W1349" s="61"/>
      <c r="X1349" s="61"/>
      <c r="Y1349" s="61"/>
      <c r="Z1349" s="260" t="str">
        <f t="shared" si="63"/>
        <v/>
      </c>
      <c r="AA1349" s="260" t="str">
        <f t="shared" si="64"/>
        <v/>
      </c>
      <c r="AB1349" s="260" t="str" cm="1">
        <f t="array" ref="AB1349">IFERROR(IF(A1349="","",INDEX(근로조건!$A$5:$Z$1048576,MATCH(A1349,근로조건!$A$5:$A$1048576,0)+0,17)-INDEX(근로조건!$A$5:$Z$1048576,MATCH(A1349,근로조건!$A$5:$A$1048576,0)+0,11))*B1349,"")</f>
        <v/>
      </c>
      <c r="AC1349" s="260" t="str">
        <f t="shared" si="65"/>
        <v/>
      </c>
      <c r="AD1349" s="260" t="str" cm="1">
        <f t="array" ref="AD1349">IFERROR(IF(A1349="","",INDEX(근로조건!$A$5:$L$1048576,MATCH(A1349,근로조건!$A$5:$A$1048576,0)+0,12))*B1349,"")</f>
        <v/>
      </c>
      <c r="AE1349" s="261" t="str" cm="1">
        <f t="array" ref="AE1349">IF(A1349="","",INDEX(근로조건!$A$5:$AF$1048576,MATCH(A1349,근로조건!$A$5:$A$1048576,0)+0,13))</f>
        <v/>
      </c>
      <c r="AF1349" s="262" t="str" cm="1">
        <f t="array" ref="AF1349">IF(A1349="","",INDEX(근로조건!$A$5:$AF$1048576,MATCH(A1349,근로조건!$A$5:$A$1048576,0)+0,14))</f>
        <v/>
      </c>
      <c r="AG1349" s="261" t="str" cm="1">
        <f t="array" ref="AG1349">IF(A1349="","",INDEX(근로조건!$A$5:$AF$1048576,MATCH(A1349,근로조건!$A$5:$A$1048576,0)+0,11))</f>
        <v/>
      </c>
      <c r="AH1349" s="261" t="str" cm="1">
        <f t="array" ref="AH1349">IF(A1349="","",INDEX(근로조건!$A$5:$AF$1048576,MATCH(A1349,근로조건!$A$5:$A$1048576,0)+0,19))</f>
        <v/>
      </c>
      <c r="AI1349" s="262" t="str" cm="1">
        <f t="array" ref="AI1349">IF(A1349="","",INDEX(근로조건!$A$5:$AF$1048576,MATCH(A1349,근로조건!$A$5:$A$1048576,0)+0,17))</f>
        <v/>
      </c>
      <c r="AJ1349" s="253"/>
      <c r="AK1349" s="253"/>
      <c r="AL1349" s="253" t="str" cm="1">
        <f t="array" ref="AL1349">IF(A1349="","",INDEX(근로조건!$A$5:$AF$1048576,MATCH(A1349,근로조건!$A$5:$A$1048576,0)+0,20))</f>
        <v/>
      </c>
      <c r="AM1349" s="253"/>
      <c r="AN1349" s="253"/>
      <c r="AO1349" s="253"/>
      <c r="AP1349" s="260"/>
      <c r="AQ1349" s="123"/>
      <c r="AR1349" s="166"/>
      <c r="AS1349" s="267"/>
      <c r="AT1349" s="266"/>
      <c r="AU1349" s="266"/>
      <c r="AV1349" s="266"/>
    </row>
    <row r="1350" spans="1:48" x14ac:dyDescent="0.3">
      <c r="A1350" s="52"/>
      <c r="B1350" s="54"/>
      <c r="C1350" s="53"/>
      <c r="D1350" s="53"/>
      <c r="E1350" s="53"/>
      <c r="F1350" s="57"/>
      <c r="G1350" s="57"/>
      <c r="H1350" s="52"/>
      <c r="I1350" s="53"/>
      <c r="J1350" s="53"/>
      <c r="K1350" s="95"/>
      <c r="L1350" s="52"/>
      <c r="M1350" s="52"/>
      <c r="N1350" s="54"/>
      <c r="O1350" s="254" t="str" cm="1">
        <f t="array" ref="O1350">IF(A1350="","",INDEX(근로조건!$A$5:$Y$1048576,MATCH(A1350,근로조건!$A$5:$A$1048576,0)+0,15))</f>
        <v/>
      </c>
      <c r="P1350" s="255" t="str" cm="1">
        <f t="array" ref="P1350">IF(A1350="","",INDEX(근로조건!$A$5:$Y$1048576,MATCH(A1350,근로조건!$A$5:$A$1048576,0)+0,16))</f>
        <v/>
      </c>
      <c r="Q1350" s="256" t="str" cm="1">
        <f t="array" ref="Q1350">IF(A1350="","",INDEX(근로조건!$A$5:$ZZ$1048576,MATCH(A1350,근로조건!$A$5:$A$1048576,0)+0,21))</f>
        <v/>
      </c>
      <c r="R1350" s="61"/>
      <c r="S1350" s="61"/>
      <c r="T1350" s="61"/>
      <c r="U1350" s="61"/>
      <c r="V1350" s="61"/>
      <c r="W1350" s="61"/>
      <c r="X1350" s="61"/>
      <c r="Y1350" s="61"/>
      <c r="Z1350" s="260" t="str">
        <f t="shared" ref="Z1350:Z1413" si="66">IF(AE1350="","",SUM(AB1350,AD1350))</f>
        <v/>
      </c>
      <c r="AA1350" s="260" t="str">
        <f t="shared" ref="AA1350:AA1413" si="67">IF(AE1350="","",IF(AE1350&gt;=8,8*B1350,AE1350*B1350))</f>
        <v/>
      </c>
      <c r="AB1350" s="260" t="str" cm="1">
        <f t="array" ref="AB1350">IFERROR(IF(A1350="","",INDEX(근로조건!$A$5:$Z$1048576,MATCH(A1350,근로조건!$A$5:$A$1048576,0)+0,17)-INDEX(근로조건!$A$5:$Z$1048576,MATCH(A1350,근로조건!$A$5:$A$1048576,0)+0,11))*B1350,"")</f>
        <v/>
      </c>
      <c r="AC1350" s="260" t="str">
        <f t="shared" ref="AC1350:AC1413" si="68">IFERROR(AD1350/(365/7/12),"")</f>
        <v/>
      </c>
      <c r="AD1350" s="260" t="str" cm="1">
        <f t="array" ref="AD1350">IFERROR(IF(A1350="","",INDEX(근로조건!$A$5:$L$1048576,MATCH(A1350,근로조건!$A$5:$A$1048576,0)+0,12))*B1350,"")</f>
        <v/>
      </c>
      <c r="AE1350" s="261" t="str" cm="1">
        <f t="array" ref="AE1350">IF(A1350="","",INDEX(근로조건!$A$5:$AF$1048576,MATCH(A1350,근로조건!$A$5:$A$1048576,0)+0,13))</f>
        <v/>
      </c>
      <c r="AF1350" s="262" t="str" cm="1">
        <f t="array" ref="AF1350">IF(A1350="","",INDEX(근로조건!$A$5:$AF$1048576,MATCH(A1350,근로조건!$A$5:$A$1048576,0)+0,14))</f>
        <v/>
      </c>
      <c r="AG1350" s="261" t="str" cm="1">
        <f t="array" ref="AG1350">IF(A1350="","",INDEX(근로조건!$A$5:$AF$1048576,MATCH(A1350,근로조건!$A$5:$A$1048576,0)+0,11))</f>
        <v/>
      </c>
      <c r="AH1350" s="261" t="str" cm="1">
        <f t="array" ref="AH1350">IF(A1350="","",INDEX(근로조건!$A$5:$AF$1048576,MATCH(A1350,근로조건!$A$5:$A$1048576,0)+0,19))</f>
        <v/>
      </c>
      <c r="AI1350" s="262" t="str" cm="1">
        <f t="array" ref="AI1350">IF(A1350="","",INDEX(근로조건!$A$5:$AF$1048576,MATCH(A1350,근로조건!$A$5:$A$1048576,0)+0,17))</f>
        <v/>
      </c>
      <c r="AJ1350" s="253"/>
      <c r="AK1350" s="253"/>
      <c r="AL1350" s="253" t="str" cm="1">
        <f t="array" ref="AL1350">IF(A1350="","",INDEX(근로조건!$A$5:$AF$1048576,MATCH(A1350,근로조건!$A$5:$A$1048576,0)+0,20))</f>
        <v/>
      </c>
      <c r="AM1350" s="253"/>
      <c r="AN1350" s="253"/>
      <c r="AO1350" s="253"/>
      <c r="AP1350" s="260"/>
      <c r="AQ1350" s="123"/>
      <c r="AR1350" s="166"/>
      <c r="AS1350" s="267"/>
      <c r="AT1350" s="266"/>
      <c r="AU1350" s="266"/>
      <c r="AV1350" s="266"/>
    </row>
    <row r="1351" spans="1:48" x14ac:dyDescent="0.3">
      <c r="A1351" s="52"/>
      <c r="B1351" s="54"/>
      <c r="C1351" s="53"/>
      <c r="D1351" s="53"/>
      <c r="E1351" s="53"/>
      <c r="F1351" s="57"/>
      <c r="G1351" s="57"/>
      <c r="H1351" s="52"/>
      <c r="I1351" s="53"/>
      <c r="J1351" s="53"/>
      <c r="K1351" s="95"/>
      <c r="L1351" s="52"/>
      <c r="M1351" s="52"/>
      <c r="N1351" s="54"/>
      <c r="O1351" s="254" t="str" cm="1">
        <f t="array" ref="O1351">IF(A1351="","",INDEX(근로조건!$A$5:$Y$1048576,MATCH(A1351,근로조건!$A$5:$A$1048576,0)+0,15))</f>
        <v/>
      </c>
      <c r="P1351" s="255" t="str" cm="1">
        <f t="array" ref="P1351">IF(A1351="","",INDEX(근로조건!$A$5:$Y$1048576,MATCH(A1351,근로조건!$A$5:$A$1048576,0)+0,16))</f>
        <v/>
      </c>
      <c r="Q1351" s="256" t="str" cm="1">
        <f t="array" ref="Q1351">IF(A1351="","",INDEX(근로조건!$A$5:$ZZ$1048576,MATCH(A1351,근로조건!$A$5:$A$1048576,0)+0,21))</f>
        <v/>
      </c>
      <c r="R1351" s="61"/>
      <c r="S1351" s="61"/>
      <c r="T1351" s="61"/>
      <c r="U1351" s="61"/>
      <c r="V1351" s="61"/>
      <c r="W1351" s="61"/>
      <c r="X1351" s="61"/>
      <c r="Y1351" s="61"/>
      <c r="Z1351" s="260" t="str">
        <f t="shared" si="66"/>
        <v/>
      </c>
      <c r="AA1351" s="260" t="str">
        <f t="shared" si="67"/>
        <v/>
      </c>
      <c r="AB1351" s="260" t="str" cm="1">
        <f t="array" ref="AB1351">IFERROR(IF(A1351="","",INDEX(근로조건!$A$5:$Z$1048576,MATCH(A1351,근로조건!$A$5:$A$1048576,0)+0,17)-INDEX(근로조건!$A$5:$Z$1048576,MATCH(A1351,근로조건!$A$5:$A$1048576,0)+0,11))*B1351,"")</f>
        <v/>
      </c>
      <c r="AC1351" s="260" t="str">
        <f t="shared" si="68"/>
        <v/>
      </c>
      <c r="AD1351" s="260" t="str" cm="1">
        <f t="array" ref="AD1351">IFERROR(IF(A1351="","",INDEX(근로조건!$A$5:$L$1048576,MATCH(A1351,근로조건!$A$5:$A$1048576,0)+0,12))*B1351,"")</f>
        <v/>
      </c>
      <c r="AE1351" s="261" t="str" cm="1">
        <f t="array" ref="AE1351">IF(A1351="","",INDEX(근로조건!$A$5:$AF$1048576,MATCH(A1351,근로조건!$A$5:$A$1048576,0)+0,13))</f>
        <v/>
      </c>
      <c r="AF1351" s="262" t="str" cm="1">
        <f t="array" ref="AF1351">IF(A1351="","",INDEX(근로조건!$A$5:$AF$1048576,MATCH(A1351,근로조건!$A$5:$A$1048576,0)+0,14))</f>
        <v/>
      </c>
      <c r="AG1351" s="261" t="str" cm="1">
        <f t="array" ref="AG1351">IF(A1351="","",INDEX(근로조건!$A$5:$AF$1048576,MATCH(A1351,근로조건!$A$5:$A$1048576,0)+0,11))</f>
        <v/>
      </c>
      <c r="AH1351" s="261" t="str" cm="1">
        <f t="array" ref="AH1351">IF(A1351="","",INDEX(근로조건!$A$5:$AF$1048576,MATCH(A1351,근로조건!$A$5:$A$1048576,0)+0,19))</f>
        <v/>
      </c>
      <c r="AI1351" s="262" t="str" cm="1">
        <f t="array" ref="AI1351">IF(A1351="","",INDEX(근로조건!$A$5:$AF$1048576,MATCH(A1351,근로조건!$A$5:$A$1048576,0)+0,17))</f>
        <v/>
      </c>
      <c r="AJ1351" s="253"/>
      <c r="AK1351" s="253"/>
      <c r="AL1351" s="253" t="str" cm="1">
        <f t="array" ref="AL1351">IF(A1351="","",INDEX(근로조건!$A$5:$AF$1048576,MATCH(A1351,근로조건!$A$5:$A$1048576,0)+0,20))</f>
        <v/>
      </c>
      <c r="AM1351" s="253"/>
      <c r="AN1351" s="253"/>
      <c r="AO1351" s="253"/>
      <c r="AP1351" s="260"/>
      <c r="AQ1351" s="123"/>
      <c r="AR1351" s="166"/>
      <c r="AS1351" s="267"/>
      <c r="AT1351" s="266"/>
      <c r="AU1351" s="266"/>
      <c r="AV1351" s="266"/>
    </row>
    <row r="1352" spans="1:48" x14ac:dyDescent="0.3">
      <c r="A1352" s="52"/>
      <c r="B1352" s="54"/>
      <c r="C1352" s="53"/>
      <c r="D1352" s="53"/>
      <c r="E1352" s="53"/>
      <c r="F1352" s="57"/>
      <c r="G1352" s="57"/>
      <c r="H1352" s="52"/>
      <c r="I1352" s="53"/>
      <c r="J1352" s="53"/>
      <c r="K1352" s="95"/>
      <c r="L1352" s="52"/>
      <c r="M1352" s="52"/>
      <c r="N1352" s="54"/>
      <c r="O1352" s="254" t="str" cm="1">
        <f t="array" ref="O1352">IF(A1352="","",INDEX(근로조건!$A$5:$Y$1048576,MATCH(A1352,근로조건!$A$5:$A$1048576,0)+0,15))</f>
        <v/>
      </c>
      <c r="P1352" s="255" t="str" cm="1">
        <f t="array" ref="P1352">IF(A1352="","",INDEX(근로조건!$A$5:$Y$1048576,MATCH(A1352,근로조건!$A$5:$A$1048576,0)+0,16))</f>
        <v/>
      </c>
      <c r="Q1352" s="256" t="str" cm="1">
        <f t="array" ref="Q1352">IF(A1352="","",INDEX(근로조건!$A$5:$ZZ$1048576,MATCH(A1352,근로조건!$A$5:$A$1048576,0)+0,21))</f>
        <v/>
      </c>
      <c r="R1352" s="61"/>
      <c r="S1352" s="61"/>
      <c r="T1352" s="61"/>
      <c r="U1352" s="61"/>
      <c r="V1352" s="61"/>
      <c r="W1352" s="61"/>
      <c r="X1352" s="61"/>
      <c r="Y1352" s="61"/>
      <c r="Z1352" s="260" t="str">
        <f t="shared" si="66"/>
        <v/>
      </c>
      <c r="AA1352" s="260" t="str">
        <f t="shared" si="67"/>
        <v/>
      </c>
      <c r="AB1352" s="260" t="str" cm="1">
        <f t="array" ref="AB1352">IFERROR(IF(A1352="","",INDEX(근로조건!$A$5:$Z$1048576,MATCH(A1352,근로조건!$A$5:$A$1048576,0)+0,17)-INDEX(근로조건!$A$5:$Z$1048576,MATCH(A1352,근로조건!$A$5:$A$1048576,0)+0,11))*B1352,"")</f>
        <v/>
      </c>
      <c r="AC1352" s="260" t="str">
        <f t="shared" si="68"/>
        <v/>
      </c>
      <c r="AD1352" s="260" t="str" cm="1">
        <f t="array" ref="AD1352">IFERROR(IF(A1352="","",INDEX(근로조건!$A$5:$L$1048576,MATCH(A1352,근로조건!$A$5:$A$1048576,0)+0,12))*B1352,"")</f>
        <v/>
      </c>
      <c r="AE1352" s="261" t="str" cm="1">
        <f t="array" ref="AE1352">IF(A1352="","",INDEX(근로조건!$A$5:$AF$1048576,MATCH(A1352,근로조건!$A$5:$A$1048576,0)+0,13))</f>
        <v/>
      </c>
      <c r="AF1352" s="262" t="str" cm="1">
        <f t="array" ref="AF1352">IF(A1352="","",INDEX(근로조건!$A$5:$AF$1048576,MATCH(A1352,근로조건!$A$5:$A$1048576,0)+0,14))</f>
        <v/>
      </c>
      <c r="AG1352" s="261" t="str" cm="1">
        <f t="array" ref="AG1352">IF(A1352="","",INDEX(근로조건!$A$5:$AF$1048576,MATCH(A1352,근로조건!$A$5:$A$1048576,0)+0,11))</f>
        <v/>
      </c>
      <c r="AH1352" s="261" t="str" cm="1">
        <f t="array" ref="AH1352">IF(A1352="","",INDEX(근로조건!$A$5:$AF$1048576,MATCH(A1352,근로조건!$A$5:$A$1048576,0)+0,19))</f>
        <v/>
      </c>
      <c r="AI1352" s="262" t="str" cm="1">
        <f t="array" ref="AI1352">IF(A1352="","",INDEX(근로조건!$A$5:$AF$1048576,MATCH(A1352,근로조건!$A$5:$A$1048576,0)+0,17))</f>
        <v/>
      </c>
      <c r="AJ1352" s="253"/>
      <c r="AK1352" s="253"/>
      <c r="AL1352" s="253" t="str" cm="1">
        <f t="array" ref="AL1352">IF(A1352="","",INDEX(근로조건!$A$5:$AF$1048576,MATCH(A1352,근로조건!$A$5:$A$1048576,0)+0,20))</f>
        <v/>
      </c>
      <c r="AM1352" s="253"/>
      <c r="AN1352" s="253"/>
      <c r="AO1352" s="253"/>
      <c r="AP1352" s="260"/>
      <c r="AQ1352" s="123"/>
      <c r="AR1352" s="166"/>
      <c r="AS1352" s="267"/>
      <c r="AT1352" s="266"/>
      <c r="AU1352" s="266"/>
      <c r="AV1352" s="266"/>
    </row>
    <row r="1353" spans="1:48" x14ac:dyDescent="0.3">
      <c r="A1353" s="52"/>
      <c r="B1353" s="54"/>
      <c r="C1353" s="53"/>
      <c r="D1353" s="53"/>
      <c r="E1353" s="53"/>
      <c r="F1353" s="57"/>
      <c r="G1353" s="57"/>
      <c r="H1353" s="52"/>
      <c r="I1353" s="53"/>
      <c r="J1353" s="53"/>
      <c r="K1353" s="95"/>
      <c r="L1353" s="52"/>
      <c r="M1353" s="52"/>
      <c r="N1353" s="54"/>
      <c r="O1353" s="254" t="str" cm="1">
        <f t="array" ref="O1353">IF(A1353="","",INDEX(근로조건!$A$5:$Y$1048576,MATCH(A1353,근로조건!$A$5:$A$1048576,0)+0,15))</f>
        <v/>
      </c>
      <c r="P1353" s="255" t="str" cm="1">
        <f t="array" ref="P1353">IF(A1353="","",INDEX(근로조건!$A$5:$Y$1048576,MATCH(A1353,근로조건!$A$5:$A$1048576,0)+0,16))</f>
        <v/>
      </c>
      <c r="Q1353" s="256" t="str" cm="1">
        <f t="array" ref="Q1353">IF(A1353="","",INDEX(근로조건!$A$5:$ZZ$1048576,MATCH(A1353,근로조건!$A$5:$A$1048576,0)+0,21))</f>
        <v/>
      </c>
      <c r="R1353" s="61"/>
      <c r="S1353" s="61"/>
      <c r="T1353" s="61"/>
      <c r="U1353" s="61"/>
      <c r="V1353" s="61"/>
      <c r="W1353" s="61"/>
      <c r="X1353" s="61"/>
      <c r="Y1353" s="61"/>
      <c r="Z1353" s="260" t="str">
        <f t="shared" si="66"/>
        <v/>
      </c>
      <c r="AA1353" s="260" t="str">
        <f t="shared" si="67"/>
        <v/>
      </c>
      <c r="AB1353" s="260" t="str" cm="1">
        <f t="array" ref="AB1353">IFERROR(IF(A1353="","",INDEX(근로조건!$A$5:$Z$1048576,MATCH(A1353,근로조건!$A$5:$A$1048576,0)+0,17)-INDEX(근로조건!$A$5:$Z$1048576,MATCH(A1353,근로조건!$A$5:$A$1048576,0)+0,11))*B1353,"")</f>
        <v/>
      </c>
      <c r="AC1353" s="260" t="str">
        <f t="shared" si="68"/>
        <v/>
      </c>
      <c r="AD1353" s="260" t="str" cm="1">
        <f t="array" ref="AD1353">IFERROR(IF(A1353="","",INDEX(근로조건!$A$5:$L$1048576,MATCH(A1353,근로조건!$A$5:$A$1048576,0)+0,12))*B1353,"")</f>
        <v/>
      </c>
      <c r="AE1353" s="261" t="str" cm="1">
        <f t="array" ref="AE1353">IF(A1353="","",INDEX(근로조건!$A$5:$AF$1048576,MATCH(A1353,근로조건!$A$5:$A$1048576,0)+0,13))</f>
        <v/>
      </c>
      <c r="AF1353" s="262" t="str" cm="1">
        <f t="array" ref="AF1353">IF(A1353="","",INDEX(근로조건!$A$5:$AF$1048576,MATCH(A1353,근로조건!$A$5:$A$1048576,0)+0,14))</f>
        <v/>
      </c>
      <c r="AG1353" s="261" t="str" cm="1">
        <f t="array" ref="AG1353">IF(A1353="","",INDEX(근로조건!$A$5:$AF$1048576,MATCH(A1353,근로조건!$A$5:$A$1048576,0)+0,11))</f>
        <v/>
      </c>
      <c r="AH1353" s="261" t="str" cm="1">
        <f t="array" ref="AH1353">IF(A1353="","",INDEX(근로조건!$A$5:$AF$1048576,MATCH(A1353,근로조건!$A$5:$A$1048576,0)+0,19))</f>
        <v/>
      </c>
      <c r="AI1353" s="262" t="str" cm="1">
        <f t="array" ref="AI1353">IF(A1353="","",INDEX(근로조건!$A$5:$AF$1048576,MATCH(A1353,근로조건!$A$5:$A$1048576,0)+0,17))</f>
        <v/>
      </c>
      <c r="AJ1353" s="253"/>
      <c r="AK1353" s="253"/>
      <c r="AL1353" s="253" t="str" cm="1">
        <f t="array" ref="AL1353">IF(A1353="","",INDEX(근로조건!$A$5:$AF$1048576,MATCH(A1353,근로조건!$A$5:$A$1048576,0)+0,20))</f>
        <v/>
      </c>
      <c r="AM1353" s="253"/>
      <c r="AN1353" s="253"/>
      <c r="AO1353" s="253"/>
      <c r="AP1353" s="260"/>
      <c r="AQ1353" s="123"/>
      <c r="AR1353" s="166"/>
      <c r="AS1353" s="267"/>
      <c r="AT1353" s="266"/>
      <c r="AU1353" s="266"/>
      <c r="AV1353" s="266"/>
    </row>
    <row r="1354" spans="1:48" x14ac:dyDescent="0.3">
      <c r="A1354" s="52"/>
      <c r="B1354" s="54"/>
      <c r="C1354" s="53"/>
      <c r="D1354" s="53"/>
      <c r="E1354" s="53"/>
      <c r="F1354" s="57"/>
      <c r="G1354" s="57"/>
      <c r="H1354" s="52"/>
      <c r="I1354" s="53"/>
      <c r="J1354" s="53"/>
      <c r="K1354" s="95"/>
      <c r="L1354" s="52"/>
      <c r="M1354" s="52"/>
      <c r="N1354" s="54"/>
      <c r="O1354" s="254" t="str" cm="1">
        <f t="array" ref="O1354">IF(A1354="","",INDEX(근로조건!$A$5:$Y$1048576,MATCH(A1354,근로조건!$A$5:$A$1048576,0)+0,15))</f>
        <v/>
      </c>
      <c r="P1354" s="255" t="str" cm="1">
        <f t="array" ref="P1354">IF(A1354="","",INDEX(근로조건!$A$5:$Y$1048576,MATCH(A1354,근로조건!$A$5:$A$1048576,0)+0,16))</f>
        <v/>
      </c>
      <c r="Q1354" s="256" t="str" cm="1">
        <f t="array" ref="Q1354">IF(A1354="","",INDEX(근로조건!$A$5:$ZZ$1048576,MATCH(A1354,근로조건!$A$5:$A$1048576,0)+0,21))</f>
        <v/>
      </c>
      <c r="R1354" s="61"/>
      <c r="S1354" s="61"/>
      <c r="T1354" s="61"/>
      <c r="U1354" s="61"/>
      <c r="V1354" s="61"/>
      <c r="W1354" s="61"/>
      <c r="X1354" s="61"/>
      <c r="Y1354" s="61"/>
      <c r="Z1354" s="260" t="str">
        <f t="shared" si="66"/>
        <v/>
      </c>
      <c r="AA1354" s="260" t="str">
        <f t="shared" si="67"/>
        <v/>
      </c>
      <c r="AB1354" s="260" t="str" cm="1">
        <f t="array" ref="AB1354">IFERROR(IF(A1354="","",INDEX(근로조건!$A$5:$Z$1048576,MATCH(A1354,근로조건!$A$5:$A$1048576,0)+0,17)-INDEX(근로조건!$A$5:$Z$1048576,MATCH(A1354,근로조건!$A$5:$A$1048576,0)+0,11))*B1354,"")</f>
        <v/>
      </c>
      <c r="AC1354" s="260" t="str">
        <f t="shared" si="68"/>
        <v/>
      </c>
      <c r="AD1354" s="260" t="str" cm="1">
        <f t="array" ref="AD1354">IFERROR(IF(A1354="","",INDEX(근로조건!$A$5:$L$1048576,MATCH(A1354,근로조건!$A$5:$A$1048576,0)+0,12))*B1354,"")</f>
        <v/>
      </c>
      <c r="AE1354" s="261" t="str" cm="1">
        <f t="array" ref="AE1354">IF(A1354="","",INDEX(근로조건!$A$5:$AF$1048576,MATCH(A1354,근로조건!$A$5:$A$1048576,0)+0,13))</f>
        <v/>
      </c>
      <c r="AF1354" s="262" t="str" cm="1">
        <f t="array" ref="AF1354">IF(A1354="","",INDEX(근로조건!$A$5:$AF$1048576,MATCH(A1354,근로조건!$A$5:$A$1048576,0)+0,14))</f>
        <v/>
      </c>
      <c r="AG1354" s="261" t="str" cm="1">
        <f t="array" ref="AG1354">IF(A1354="","",INDEX(근로조건!$A$5:$AF$1048576,MATCH(A1354,근로조건!$A$5:$A$1048576,0)+0,11))</f>
        <v/>
      </c>
      <c r="AH1354" s="261" t="str" cm="1">
        <f t="array" ref="AH1354">IF(A1354="","",INDEX(근로조건!$A$5:$AF$1048576,MATCH(A1354,근로조건!$A$5:$A$1048576,0)+0,19))</f>
        <v/>
      </c>
      <c r="AI1354" s="262" t="str" cm="1">
        <f t="array" ref="AI1354">IF(A1354="","",INDEX(근로조건!$A$5:$AF$1048576,MATCH(A1354,근로조건!$A$5:$A$1048576,0)+0,17))</f>
        <v/>
      </c>
      <c r="AJ1354" s="253"/>
      <c r="AK1354" s="253"/>
      <c r="AL1354" s="253" t="str" cm="1">
        <f t="array" ref="AL1354">IF(A1354="","",INDEX(근로조건!$A$5:$AF$1048576,MATCH(A1354,근로조건!$A$5:$A$1048576,0)+0,20))</f>
        <v/>
      </c>
      <c r="AM1354" s="253"/>
      <c r="AN1354" s="253"/>
      <c r="AO1354" s="253"/>
      <c r="AP1354" s="260"/>
      <c r="AQ1354" s="123"/>
      <c r="AR1354" s="166"/>
      <c r="AS1354" s="267"/>
      <c r="AT1354" s="266"/>
      <c r="AU1354" s="266"/>
      <c r="AV1354" s="266"/>
    </row>
    <row r="1355" spans="1:48" x14ac:dyDescent="0.3">
      <c r="A1355" s="52"/>
      <c r="B1355" s="54"/>
      <c r="C1355" s="53"/>
      <c r="D1355" s="53"/>
      <c r="E1355" s="53"/>
      <c r="F1355" s="57"/>
      <c r="G1355" s="57"/>
      <c r="H1355" s="52"/>
      <c r="I1355" s="53"/>
      <c r="J1355" s="53"/>
      <c r="K1355" s="95"/>
      <c r="L1355" s="52"/>
      <c r="M1355" s="52"/>
      <c r="N1355" s="54"/>
      <c r="O1355" s="254" t="str" cm="1">
        <f t="array" ref="O1355">IF(A1355="","",INDEX(근로조건!$A$5:$Y$1048576,MATCH(A1355,근로조건!$A$5:$A$1048576,0)+0,15))</f>
        <v/>
      </c>
      <c r="P1355" s="255" t="str" cm="1">
        <f t="array" ref="P1355">IF(A1355="","",INDEX(근로조건!$A$5:$Y$1048576,MATCH(A1355,근로조건!$A$5:$A$1048576,0)+0,16))</f>
        <v/>
      </c>
      <c r="Q1355" s="256" t="str" cm="1">
        <f t="array" ref="Q1355">IF(A1355="","",INDEX(근로조건!$A$5:$ZZ$1048576,MATCH(A1355,근로조건!$A$5:$A$1048576,0)+0,21))</f>
        <v/>
      </c>
      <c r="R1355" s="61"/>
      <c r="S1355" s="61"/>
      <c r="T1355" s="61"/>
      <c r="U1355" s="61"/>
      <c r="V1355" s="61"/>
      <c r="W1355" s="61"/>
      <c r="X1355" s="61"/>
      <c r="Y1355" s="61"/>
      <c r="Z1355" s="260" t="str">
        <f t="shared" si="66"/>
        <v/>
      </c>
      <c r="AA1355" s="260" t="str">
        <f t="shared" si="67"/>
        <v/>
      </c>
      <c r="AB1355" s="260" t="str" cm="1">
        <f t="array" ref="AB1355">IFERROR(IF(A1355="","",INDEX(근로조건!$A$5:$Z$1048576,MATCH(A1355,근로조건!$A$5:$A$1048576,0)+0,17)-INDEX(근로조건!$A$5:$Z$1048576,MATCH(A1355,근로조건!$A$5:$A$1048576,0)+0,11))*B1355,"")</f>
        <v/>
      </c>
      <c r="AC1355" s="260" t="str">
        <f t="shared" si="68"/>
        <v/>
      </c>
      <c r="AD1355" s="260" t="str" cm="1">
        <f t="array" ref="AD1355">IFERROR(IF(A1355="","",INDEX(근로조건!$A$5:$L$1048576,MATCH(A1355,근로조건!$A$5:$A$1048576,0)+0,12))*B1355,"")</f>
        <v/>
      </c>
      <c r="AE1355" s="261" t="str" cm="1">
        <f t="array" ref="AE1355">IF(A1355="","",INDEX(근로조건!$A$5:$AF$1048576,MATCH(A1355,근로조건!$A$5:$A$1048576,0)+0,13))</f>
        <v/>
      </c>
      <c r="AF1355" s="262" t="str" cm="1">
        <f t="array" ref="AF1355">IF(A1355="","",INDEX(근로조건!$A$5:$AF$1048576,MATCH(A1355,근로조건!$A$5:$A$1048576,0)+0,14))</f>
        <v/>
      </c>
      <c r="AG1355" s="261" t="str" cm="1">
        <f t="array" ref="AG1355">IF(A1355="","",INDEX(근로조건!$A$5:$AF$1048576,MATCH(A1355,근로조건!$A$5:$A$1048576,0)+0,11))</f>
        <v/>
      </c>
      <c r="AH1355" s="261" t="str" cm="1">
        <f t="array" ref="AH1355">IF(A1355="","",INDEX(근로조건!$A$5:$AF$1048576,MATCH(A1355,근로조건!$A$5:$A$1048576,0)+0,19))</f>
        <v/>
      </c>
      <c r="AI1355" s="262" t="str" cm="1">
        <f t="array" ref="AI1355">IF(A1355="","",INDEX(근로조건!$A$5:$AF$1048576,MATCH(A1355,근로조건!$A$5:$A$1048576,0)+0,17))</f>
        <v/>
      </c>
      <c r="AJ1355" s="253"/>
      <c r="AK1355" s="253"/>
      <c r="AL1355" s="253" t="str" cm="1">
        <f t="array" ref="AL1355">IF(A1355="","",INDEX(근로조건!$A$5:$AF$1048576,MATCH(A1355,근로조건!$A$5:$A$1048576,0)+0,20))</f>
        <v/>
      </c>
      <c r="AM1355" s="253"/>
      <c r="AN1355" s="253"/>
      <c r="AO1355" s="253"/>
      <c r="AP1355" s="260"/>
      <c r="AQ1355" s="123"/>
      <c r="AR1355" s="166"/>
      <c r="AS1355" s="267"/>
      <c r="AT1355" s="266"/>
      <c r="AU1355" s="266"/>
      <c r="AV1355" s="266"/>
    </row>
    <row r="1356" spans="1:48" x14ac:dyDescent="0.3">
      <c r="A1356" s="52"/>
      <c r="B1356" s="54"/>
      <c r="C1356" s="53"/>
      <c r="D1356" s="53"/>
      <c r="E1356" s="53"/>
      <c r="F1356" s="57"/>
      <c r="G1356" s="57"/>
      <c r="H1356" s="52"/>
      <c r="I1356" s="53"/>
      <c r="J1356" s="53"/>
      <c r="K1356" s="95"/>
      <c r="L1356" s="52"/>
      <c r="M1356" s="52"/>
      <c r="N1356" s="54"/>
      <c r="O1356" s="254" t="str" cm="1">
        <f t="array" ref="O1356">IF(A1356="","",INDEX(근로조건!$A$5:$Y$1048576,MATCH(A1356,근로조건!$A$5:$A$1048576,0)+0,15))</f>
        <v/>
      </c>
      <c r="P1356" s="255" t="str" cm="1">
        <f t="array" ref="P1356">IF(A1356="","",INDEX(근로조건!$A$5:$Y$1048576,MATCH(A1356,근로조건!$A$5:$A$1048576,0)+0,16))</f>
        <v/>
      </c>
      <c r="Q1356" s="256" t="str" cm="1">
        <f t="array" ref="Q1356">IF(A1356="","",INDEX(근로조건!$A$5:$ZZ$1048576,MATCH(A1356,근로조건!$A$5:$A$1048576,0)+0,21))</f>
        <v/>
      </c>
      <c r="R1356" s="61"/>
      <c r="S1356" s="61"/>
      <c r="T1356" s="61"/>
      <c r="U1356" s="61"/>
      <c r="V1356" s="61"/>
      <c r="W1356" s="61"/>
      <c r="X1356" s="61"/>
      <c r="Y1356" s="61"/>
      <c r="Z1356" s="260" t="str">
        <f t="shared" si="66"/>
        <v/>
      </c>
      <c r="AA1356" s="260" t="str">
        <f t="shared" si="67"/>
        <v/>
      </c>
      <c r="AB1356" s="260" t="str" cm="1">
        <f t="array" ref="AB1356">IFERROR(IF(A1356="","",INDEX(근로조건!$A$5:$Z$1048576,MATCH(A1356,근로조건!$A$5:$A$1048576,0)+0,17)-INDEX(근로조건!$A$5:$Z$1048576,MATCH(A1356,근로조건!$A$5:$A$1048576,0)+0,11))*B1356,"")</f>
        <v/>
      </c>
      <c r="AC1356" s="260" t="str">
        <f t="shared" si="68"/>
        <v/>
      </c>
      <c r="AD1356" s="260" t="str" cm="1">
        <f t="array" ref="AD1356">IFERROR(IF(A1356="","",INDEX(근로조건!$A$5:$L$1048576,MATCH(A1356,근로조건!$A$5:$A$1048576,0)+0,12))*B1356,"")</f>
        <v/>
      </c>
      <c r="AE1356" s="261" t="str" cm="1">
        <f t="array" ref="AE1356">IF(A1356="","",INDEX(근로조건!$A$5:$AF$1048576,MATCH(A1356,근로조건!$A$5:$A$1048576,0)+0,13))</f>
        <v/>
      </c>
      <c r="AF1356" s="262" t="str" cm="1">
        <f t="array" ref="AF1356">IF(A1356="","",INDEX(근로조건!$A$5:$AF$1048576,MATCH(A1356,근로조건!$A$5:$A$1048576,0)+0,14))</f>
        <v/>
      </c>
      <c r="AG1356" s="261" t="str" cm="1">
        <f t="array" ref="AG1356">IF(A1356="","",INDEX(근로조건!$A$5:$AF$1048576,MATCH(A1356,근로조건!$A$5:$A$1048576,0)+0,11))</f>
        <v/>
      </c>
      <c r="AH1356" s="261" t="str" cm="1">
        <f t="array" ref="AH1356">IF(A1356="","",INDEX(근로조건!$A$5:$AF$1048576,MATCH(A1356,근로조건!$A$5:$A$1048576,0)+0,19))</f>
        <v/>
      </c>
      <c r="AI1356" s="262" t="str" cm="1">
        <f t="array" ref="AI1356">IF(A1356="","",INDEX(근로조건!$A$5:$AF$1048576,MATCH(A1356,근로조건!$A$5:$A$1048576,0)+0,17))</f>
        <v/>
      </c>
      <c r="AJ1356" s="253"/>
      <c r="AK1356" s="253"/>
      <c r="AL1356" s="253" t="str" cm="1">
        <f t="array" ref="AL1356">IF(A1356="","",INDEX(근로조건!$A$5:$AF$1048576,MATCH(A1356,근로조건!$A$5:$A$1048576,0)+0,20))</f>
        <v/>
      </c>
      <c r="AM1356" s="253"/>
      <c r="AN1356" s="253"/>
      <c r="AO1356" s="253"/>
      <c r="AP1356" s="260"/>
      <c r="AQ1356" s="123"/>
      <c r="AR1356" s="166"/>
      <c r="AS1356" s="267"/>
      <c r="AT1356" s="266"/>
      <c r="AU1356" s="266"/>
      <c r="AV1356" s="266"/>
    </row>
    <row r="1357" spans="1:48" x14ac:dyDescent="0.3">
      <c r="A1357" s="52"/>
      <c r="B1357" s="54"/>
      <c r="C1357" s="53"/>
      <c r="D1357" s="53"/>
      <c r="E1357" s="53"/>
      <c r="F1357" s="57"/>
      <c r="G1357" s="57"/>
      <c r="H1357" s="52"/>
      <c r="I1357" s="53"/>
      <c r="J1357" s="53"/>
      <c r="K1357" s="95"/>
      <c r="L1357" s="52"/>
      <c r="M1357" s="52"/>
      <c r="N1357" s="54"/>
      <c r="O1357" s="254" t="str" cm="1">
        <f t="array" ref="O1357">IF(A1357="","",INDEX(근로조건!$A$5:$Y$1048576,MATCH(A1357,근로조건!$A$5:$A$1048576,0)+0,15))</f>
        <v/>
      </c>
      <c r="P1357" s="255" t="str" cm="1">
        <f t="array" ref="P1357">IF(A1357="","",INDEX(근로조건!$A$5:$Y$1048576,MATCH(A1357,근로조건!$A$5:$A$1048576,0)+0,16))</f>
        <v/>
      </c>
      <c r="Q1357" s="256" t="str" cm="1">
        <f t="array" ref="Q1357">IF(A1357="","",INDEX(근로조건!$A$5:$ZZ$1048576,MATCH(A1357,근로조건!$A$5:$A$1048576,0)+0,21))</f>
        <v/>
      </c>
      <c r="R1357" s="61"/>
      <c r="S1357" s="61"/>
      <c r="T1357" s="61"/>
      <c r="U1357" s="61"/>
      <c r="V1357" s="61"/>
      <c r="W1357" s="61"/>
      <c r="X1357" s="61"/>
      <c r="Y1357" s="61"/>
      <c r="Z1357" s="260" t="str">
        <f t="shared" si="66"/>
        <v/>
      </c>
      <c r="AA1357" s="260" t="str">
        <f t="shared" si="67"/>
        <v/>
      </c>
      <c r="AB1357" s="260" t="str" cm="1">
        <f t="array" ref="AB1357">IFERROR(IF(A1357="","",INDEX(근로조건!$A$5:$Z$1048576,MATCH(A1357,근로조건!$A$5:$A$1048576,0)+0,17)-INDEX(근로조건!$A$5:$Z$1048576,MATCH(A1357,근로조건!$A$5:$A$1048576,0)+0,11))*B1357,"")</f>
        <v/>
      </c>
      <c r="AC1357" s="260" t="str">
        <f t="shared" si="68"/>
        <v/>
      </c>
      <c r="AD1357" s="260" t="str" cm="1">
        <f t="array" ref="AD1357">IFERROR(IF(A1357="","",INDEX(근로조건!$A$5:$L$1048576,MATCH(A1357,근로조건!$A$5:$A$1048576,0)+0,12))*B1357,"")</f>
        <v/>
      </c>
      <c r="AE1357" s="261" t="str" cm="1">
        <f t="array" ref="AE1357">IF(A1357="","",INDEX(근로조건!$A$5:$AF$1048576,MATCH(A1357,근로조건!$A$5:$A$1048576,0)+0,13))</f>
        <v/>
      </c>
      <c r="AF1357" s="262" t="str" cm="1">
        <f t="array" ref="AF1357">IF(A1357="","",INDEX(근로조건!$A$5:$AF$1048576,MATCH(A1357,근로조건!$A$5:$A$1048576,0)+0,14))</f>
        <v/>
      </c>
      <c r="AG1357" s="261" t="str" cm="1">
        <f t="array" ref="AG1357">IF(A1357="","",INDEX(근로조건!$A$5:$AF$1048576,MATCH(A1357,근로조건!$A$5:$A$1048576,0)+0,11))</f>
        <v/>
      </c>
      <c r="AH1357" s="261" t="str" cm="1">
        <f t="array" ref="AH1357">IF(A1357="","",INDEX(근로조건!$A$5:$AF$1048576,MATCH(A1357,근로조건!$A$5:$A$1048576,0)+0,19))</f>
        <v/>
      </c>
      <c r="AI1357" s="262" t="str" cm="1">
        <f t="array" ref="AI1357">IF(A1357="","",INDEX(근로조건!$A$5:$AF$1048576,MATCH(A1357,근로조건!$A$5:$A$1048576,0)+0,17))</f>
        <v/>
      </c>
      <c r="AJ1357" s="253"/>
      <c r="AK1357" s="253"/>
      <c r="AL1357" s="253" t="str" cm="1">
        <f t="array" ref="AL1357">IF(A1357="","",INDEX(근로조건!$A$5:$AF$1048576,MATCH(A1357,근로조건!$A$5:$A$1048576,0)+0,20))</f>
        <v/>
      </c>
      <c r="AM1357" s="253"/>
      <c r="AN1357" s="253"/>
      <c r="AO1357" s="253"/>
      <c r="AP1357" s="260"/>
      <c r="AQ1357" s="123"/>
      <c r="AR1357" s="166"/>
      <c r="AS1357" s="267"/>
      <c r="AT1357" s="266"/>
      <c r="AU1357" s="266"/>
      <c r="AV1357" s="266"/>
    </row>
    <row r="1358" spans="1:48" x14ac:dyDescent="0.3">
      <c r="A1358" s="52"/>
      <c r="B1358" s="54"/>
      <c r="C1358" s="53"/>
      <c r="D1358" s="53"/>
      <c r="E1358" s="53"/>
      <c r="F1358" s="57"/>
      <c r="G1358" s="57"/>
      <c r="H1358" s="52"/>
      <c r="I1358" s="53"/>
      <c r="J1358" s="53"/>
      <c r="K1358" s="95"/>
      <c r="L1358" s="52"/>
      <c r="M1358" s="52"/>
      <c r="N1358" s="54"/>
      <c r="O1358" s="254" t="str" cm="1">
        <f t="array" ref="O1358">IF(A1358="","",INDEX(근로조건!$A$5:$Y$1048576,MATCH(A1358,근로조건!$A$5:$A$1048576,0)+0,15))</f>
        <v/>
      </c>
      <c r="P1358" s="255" t="str" cm="1">
        <f t="array" ref="P1358">IF(A1358="","",INDEX(근로조건!$A$5:$Y$1048576,MATCH(A1358,근로조건!$A$5:$A$1048576,0)+0,16))</f>
        <v/>
      </c>
      <c r="Q1358" s="256" t="str" cm="1">
        <f t="array" ref="Q1358">IF(A1358="","",INDEX(근로조건!$A$5:$ZZ$1048576,MATCH(A1358,근로조건!$A$5:$A$1048576,0)+0,21))</f>
        <v/>
      </c>
      <c r="R1358" s="61"/>
      <c r="S1358" s="61"/>
      <c r="T1358" s="61"/>
      <c r="U1358" s="61"/>
      <c r="V1358" s="61"/>
      <c r="W1358" s="61"/>
      <c r="X1358" s="61"/>
      <c r="Y1358" s="61"/>
      <c r="Z1358" s="260" t="str">
        <f t="shared" si="66"/>
        <v/>
      </c>
      <c r="AA1358" s="260" t="str">
        <f t="shared" si="67"/>
        <v/>
      </c>
      <c r="AB1358" s="260" t="str" cm="1">
        <f t="array" ref="AB1358">IFERROR(IF(A1358="","",INDEX(근로조건!$A$5:$Z$1048576,MATCH(A1358,근로조건!$A$5:$A$1048576,0)+0,17)-INDEX(근로조건!$A$5:$Z$1048576,MATCH(A1358,근로조건!$A$5:$A$1048576,0)+0,11))*B1358,"")</f>
        <v/>
      </c>
      <c r="AC1358" s="260" t="str">
        <f t="shared" si="68"/>
        <v/>
      </c>
      <c r="AD1358" s="260" t="str" cm="1">
        <f t="array" ref="AD1358">IFERROR(IF(A1358="","",INDEX(근로조건!$A$5:$L$1048576,MATCH(A1358,근로조건!$A$5:$A$1048576,0)+0,12))*B1358,"")</f>
        <v/>
      </c>
      <c r="AE1358" s="261" t="str" cm="1">
        <f t="array" ref="AE1358">IF(A1358="","",INDEX(근로조건!$A$5:$AF$1048576,MATCH(A1358,근로조건!$A$5:$A$1048576,0)+0,13))</f>
        <v/>
      </c>
      <c r="AF1358" s="262" t="str" cm="1">
        <f t="array" ref="AF1358">IF(A1358="","",INDEX(근로조건!$A$5:$AF$1048576,MATCH(A1358,근로조건!$A$5:$A$1048576,0)+0,14))</f>
        <v/>
      </c>
      <c r="AG1358" s="261" t="str" cm="1">
        <f t="array" ref="AG1358">IF(A1358="","",INDEX(근로조건!$A$5:$AF$1048576,MATCH(A1358,근로조건!$A$5:$A$1048576,0)+0,11))</f>
        <v/>
      </c>
      <c r="AH1358" s="261" t="str" cm="1">
        <f t="array" ref="AH1358">IF(A1358="","",INDEX(근로조건!$A$5:$AF$1048576,MATCH(A1358,근로조건!$A$5:$A$1048576,0)+0,19))</f>
        <v/>
      </c>
      <c r="AI1358" s="262" t="str" cm="1">
        <f t="array" ref="AI1358">IF(A1358="","",INDEX(근로조건!$A$5:$AF$1048576,MATCH(A1358,근로조건!$A$5:$A$1048576,0)+0,17))</f>
        <v/>
      </c>
      <c r="AJ1358" s="253"/>
      <c r="AK1358" s="253"/>
      <c r="AL1358" s="253" t="str" cm="1">
        <f t="array" ref="AL1358">IF(A1358="","",INDEX(근로조건!$A$5:$AF$1048576,MATCH(A1358,근로조건!$A$5:$A$1048576,0)+0,20))</f>
        <v/>
      </c>
      <c r="AM1358" s="253"/>
      <c r="AN1358" s="253"/>
      <c r="AO1358" s="253"/>
      <c r="AP1358" s="260"/>
      <c r="AQ1358" s="123"/>
      <c r="AR1358" s="166"/>
      <c r="AS1358" s="267"/>
      <c r="AT1358" s="266"/>
      <c r="AU1358" s="266"/>
      <c r="AV1358" s="266"/>
    </row>
    <row r="1359" spans="1:48" x14ac:dyDescent="0.3">
      <c r="A1359" s="52"/>
      <c r="B1359" s="54"/>
      <c r="C1359" s="53"/>
      <c r="D1359" s="53"/>
      <c r="E1359" s="53"/>
      <c r="F1359" s="57"/>
      <c r="G1359" s="57"/>
      <c r="H1359" s="52"/>
      <c r="I1359" s="53"/>
      <c r="J1359" s="53"/>
      <c r="K1359" s="95"/>
      <c r="L1359" s="52"/>
      <c r="M1359" s="52"/>
      <c r="N1359" s="54"/>
      <c r="O1359" s="254" t="str" cm="1">
        <f t="array" ref="O1359">IF(A1359="","",INDEX(근로조건!$A$5:$Y$1048576,MATCH(A1359,근로조건!$A$5:$A$1048576,0)+0,15))</f>
        <v/>
      </c>
      <c r="P1359" s="255" t="str" cm="1">
        <f t="array" ref="P1359">IF(A1359="","",INDEX(근로조건!$A$5:$Y$1048576,MATCH(A1359,근로조건!$A$5:$A$1048576,0)+0,16))</f>
        <v/>
      </c>
      <c r="Q1359" s="256" t="str" cm="1">
        <f t="array" ref="Q1359">IF(A1359="","",INDEX(근로조건!$A$5:$ZZ$1048576,MATCH(A1359,근로조건!$A$5:$A$1048576,0)+0,21))</f>
        <v/>
      </c>
      <c r="R1359" s="61"/>
      <c r="S1359" s="61"/>
      <c r="T1359" s="61"/>
      <c r="U1359" s="61"/>
      <c r="V1359" s="61"/>
      <c r="W1359" s="61"/>
      <c r="X1359" s="61"/>
      <c r="Y1359" s="61"/>
      <c r="Z1359" s="260" t="str">
        <f t="shared" si="66"/>
        <v/>
      </c>
      <c r="AA1359" s="260" t="str">
        <f t="shared" si="67"/>
        <v/>
      </c>
      <c r="AB1359" s="260" t="str" cm="1">
        <f t="array" ref="AB1359">IFERROR(IF(A1359="","",INDEX(근로조건!$A$5:$Z$1048576,MATCH(A1359,근로조건!$A$5:$A$1048576,0)+0,17)-INDEX(근로조건!$A$5:$Z$1048576,MATCH(A1359,근로조건!$A$5:$A$1048576,0)+0,11))*B1359,"")</f>
        <v/>
      </c>
      <c r="AC1359" s="260" t="str">
        <f t="shared" si="68"/>
        <v/>
      </c>
      <c r="AD1359" s="260" t="str" cm="1">
        <f t="array" ref="AD1359">IFERROR(IF(A1359="","",INDEX(근로조건!$A$5:$L$1048576,MATCH(A1359,근로조건!$A$5:$A$1048576,0)+0,12))*B1359,"")</f>
        <v/>
      </c>
      <c r="AE1359" s="261" t="str" cm="1">
        <f t="array" ref="AE1359">IF(A1359="","",INDEX(근로조건!$A$5:$AF$1048576,MATCH(A1359,근로조건!$A$5:$A$1048576,0)+0,13))</f>
        <v/>
      </c>
      <c r="AF1359" s="262" t="str" cm="1">
        <f t="array" ref="AF1359">IF(A1359="","",INDEX(근로조건!$A$5:$AF$1048576,MATCH(A1359,근로조건!$A$5:$A$1048576,0)+0,14))</f>
        <v/>
      </c>
      <c r="AG1359" s="261" t="str" cm="1">
        <f t="array" ref="AG1359">IF(A1359="","",INDEX(근로조건!$A$5:$AF$1048576,MATCH(A1359,근로조건!$A$5:$A$1048576,0)+0,11))</f>
        <v/>
      </c>
      <c r="AH1359" s="261" t="str" cm="1">
        <f t="array" ref="AH1359">IF(A1359="","",INDEX(근로조건!$A$5:$AF$1048576,MATCH(A1359,근로조건!$A$5:$A$1048576,0)+0,19))</f>
        <v/>
      </c>
      <c r="AI1359" s="262" t="str" cm="1">
        <f t="array" ref="AI1359">IF(A1359="","",INDEX(근로조건!$A$5:$AF$1048576,MATCH(A1359,근로조건!$A$5:$A$1048576,0)+0,17))</f>
        <v/>
      </c>
      <c r="AJ1359" s="253"/>
      <c r="AK1359" s="253"/>
      <c r="AL1359" s="253" t="str" cm="1">
        <f t="array" ref="AL1359">IF(A1359="","",INDEX(근로조건!$A$5:$AF$1048576,MATCH(A1359,근로조건!$A$5:$A$1048576,0)+0,20))</f>
        <v/>
      </c>
      <c r="AM1359" s="253"/>
      <c r="AN1359" s="253"/>
      <c r="AO1359" s="253"/>
      <c r="AP1359" s="260"/>
      <c r="AQ1359" s="123"/>
      <c r="AR1359" s="166"/>
      <c r="AS1359" s="267"/>
      <c r="AT1359" s="266"/>
      <c r="AU1359" s="266"/>
      <c r="AV1359" s="266"/>
    </row>
    <row r="1360" spans="1:48" x14ac:dyDescent="0.3">
      <c r="A1360" s="52"/>
      <c r="B1360" s="54"/>
      <c r="C1360" s="53"/>
      <c r="D1360" s="53"/>
      <c r="E1360" s="53"/>
      <c r="F1360" s="57"/>
      <c r="G1360" s="57"/>
      <c r="H1360" s="52"/>
      <c r="I1360" s="53"/>
      <c r="J1360" s="53"/>
      <c r="K1360" s="95"/>
      <c r="L1360" s="52"/>
      <c r="M1360" s="52"/>
      <c r="N1360" s="54"/>
      <c r="O1360" s="254" t="str" cm="1">
        <f t="array" ref="O1360">IF(A1360="","",INDEX(근로조건!$A$5:$Y$1048576,MATCH(A1360,근로조건!$A$5:$A$1048576,0)+0,15))</f>
        <v/>
      </c>
      <c r="P1360" s="255" t="str" cm="1">
        <f t="array" ref="P1360">IF(A1360="","",INDEX(근로조건!$A$5:$Y$1048576,MATCH(A1360,근로조건!$A$5:$A$1048576,0)+0,16))</f>
        <v/>
      </c>
      <c r="Q1360" s="256" t="str" cm="1">
        <f t="array" ref="Q1360">IF(A1360="","",INDEX(근로조건!$A$5:$ZZ$1048576,MATCH(A1360,근로조건!$A$5:$A$1048576,0)+0,21))</f>
        <v/>
      </c>
      <c r="R1360" s="61"/>
      <c r="S1360" s="61"/>
      <c r="T1360" s="61"/>
      <c r="U1360" s="61"/>
      <c r="V1360" s="61"/>
      <c r="W1360" s="61"/>
      <c r="X1360" s="61"/>
      <c r="Y1360" s="61"/>
      <c r="Z1360" s="260" t="str">
        <f t="shared" si="66"/>
        <v/>
      </c>
      <c r="AA1360" s="260" t="str">
        <f t="shared" si="67"/>
        <v/>
      </c>
      <c r="AB1360" s="260" t="str" cm="1">
        <f t="array" ref="AB1360">IFERROR(IF(A1360="","",INDEX(근로조건!$A$5:$Z$1048576,MATCH(A1360,근로조건!$A$5:$A$1048576,0)+0,17)-INDEX(근로조건!$A$5:$Z$1048576,MATCH(A1360,근로조건!$A$5:$A$1048576,0)+0,11))*B1360,"")</f>
        <v/>
      </c>
      <c r="AC1360" s="260" t="str">
        <f t="shared" si="68"/>
        <v/>
      </c>
      <c r="AD1360" s="260" t="str" cm="1">
        <f t="array" ref="AD1360">IFERROR(IF(A1360="","",INDEX(근로조건!$A$5:$L$1048576,MATCH(A1360,근로조건!$A$5:$A$1048576,0)+0,12))*B1360,"")</f>
        <v/>
      </c>
      <c r="AE1360" s="261" t="str" cm="1">
        <f t="array" ref="AE1360">IF(A1360="","",INDEX(근로조건!$A$5:$AF$1048576,MATCH(A1360,근로조건!$A$5:$A$1048576,0)+0,13))</f>
        <v/>
      </c>
      <c r="AF1360" s="262" t="str" cm="1">
        <f t="array" ref="AF1360">IF(A1360="","",INDEX(근로조건!$A$5:$AF$1048576,MATCH(A1360,근로조건!$A$5:$A$1048576,0)+0,14))</f>
        <v/>
      </c>
      <c r="AG1360" s="261" t="str" cm="1">
        <f t="array" ref="AG1360">IF(A1360="","",INDEX(근로조건!$A$5:$AF$1048576,MATCH(A1360,근로조건!$A$5:$A$1048576,0)+0,11))</f>
        <v/>
      </c>
      <c r="AH1360" s="261" t="str" cm="1">
        <f t="array" ref="AH1360">IF(A1360="","",INDEX(근로조건!$A$5:$AF$1048576,MATCH(A1360,근로조건!$A$5:$A$1048576,0)+0,19))</f>
        <v/>
      </c>
      <c r="AI1360" s="262" t="str" cm="1">
        <f t="array" ref="AI1360">IF(A1360="","",INDEX(근로조건!$A$5:$AF$1048576,MATCH(A1360,근로조건!$A$5:$A$1048576,0)+0,17))</f>
        <v/>
      </c>
      <c r="AJ1360" s="253"/>
      <c r="AK1360" s="253"/>
      <c r="AL1360" s="253" t="str" cm="1">
        <f t="array" ref="AL1360">IF(A1360="","",INDEX(근로조건!$A$5:$AF$1048576,MATCH(A1360,근로조건!$A$5:$A$1048576,0)+0,20))</f>
        <v/>
      </c>
      <c r="AM1360" s="253"/>
      <c r="AN1360" s="253"/>
      <c r="AO1360" s="253"/>
      <c r="AP1360" s="260"/>
      <c r="AQ1360" s="123"/>
      <c r="AR1360" s="166"/>
      <c r="AS1360" s="267"/>
      <c r="AT1360" s="266"/>
      <c r="AU1360" s="266"/>
      <c r="AV1360" s="266"/>
    </row>
    <row r="1361" spans="1:48" x14ac:dyDescent="0.3">
      <c r="A1361" s="52"/>
      <c r="B1361" s="54"/>
      <c r="C1361" s="53"/>
      <c r="D1361" s="53"/>
      <c r="E1361" s="53"/>
      <c r="F1361" s="57"/>
      <c r="G1361" s="57"/>
      <c r="H1361" s="52"/>
      <c r="I1361" s="53"/>
      <c r="J1361" s="53"/>
      <c r="K1361" s="95"/>
      <c r="L1361" s="52"/>
      <c r="M1361" s="52"/>
      <c r="N1361" s="54"/>
      <c r="O1361" s="254" t="str" cm="1">
        <f t="array" ref="O1361">IF(A1361="","",INDEX(근로조건!$A$5:$Y$1048576,MATCH(A1361,근로조건!$A$5:$A$1048576,0)+0,15))</f>
        <v/>
      </c>
      <c r="P1361" s="255" t="str" cm="1">
        <f t="array" ref="P1361">IF(A1361="","",INDEX(근로조건!$A$5:$Y$1048576,MATCH(A1361,근로조건!$A$5:$A$1048576,0)+0,16))</f>
        <v/>
      </c>
      <c r="Q1361" s="256" t="str" cm="1">
        <f t="array" ref="Q1361">IF(A1361="","",INDEX(근로조건!$A$5:$ZZ$1048576,MATCH(A1361,근로조건!$A$5:$A$1048576,0)+0,21))</f>
        <v/>
      </c>
      <c r="R1361" s="61"/>
      <c r="S1361" s="61"/>
      <c r="T1361" s="61"/>
      <c r="U1361" s="61"/>
      <c r="V1361" s="61"/>
      <c r="W1361" s="61"/>
      <c r="X1361" s="61"/>
      <c r="Y1361" s="61"/>
      <c r="Z1361" s="260" t="str">
        <f t="shared" si="66"/>
        <v/>
      </c>
      <c r="AA1361" s="260" t="str">
        <f t="shared" si="67"/>
        <v/>
      </c>
      <c r="AB1361" s="260" t="str" cm="1">
        <f t="array" ref="AB1361">IFERROR(IF(A1361="","",INDEX(근로조건!$A$5:$Z$1048576,MATCH(A1361,근로조건!$A$5:$A$1048576,0)+0,17)-INDEX(근로조건!$A$5:$Z$1048576,MATCH(A1361,근로조건!$A$5:$A$1048576,0)+0,11))*B1361,"")</f>
        <v/>
      </c>
      <c r="AC1361" s="260" t="str">
        <f t="shared" si="68"/>
        <v/>
      </c>
      <c r="AD1361" s="260" t="str" cm="1">
        <f t="array" ref="AD1361">IFERROR(IF(A1361="","",INDEX(근로조건!$A$5:$L$1048576,MATCH(A1361,근로조건!$A$5:$A$1048576,0)+0,12))*B1361,"")</f>
        <v/>
      </c>
      <c r="AE1361" s="261" t="str" cm="1">
        <f t="array" ref="AE1361">IF(A1361="","",INDEX(근로조건!$A$5:$AF$1048576,MATCH(A1361,근로조건!$A$5:$A$1048576,0)+0,13))</f>
        <v/>
      </c>
      <c r="AF1361" s="262" t="str" cm="1">
        <f t="array" ref="AF1361">IF(A1361="","",INDEX(근로조건!$A$5:$AF$1048576,MATCH(A1361,근로조건!$A$5:$A$1048576,0)+0,14))</f>
        <v/>
      </c>
      <c r="AG1361" s="261" t="str" cm="1">
        <f t="array" ref="AG1361">IF(A1361="","",INDEX(근로조건!$A$5:$AF$1048576,MATCH(A1361,근로조건!$A$5:$A$1048576,0)+0,11))</f>
        <v/>
      </c>
      <c r="AH1361" s="261" t="str" cm="1">
        <f t="array" ref="AH1361">IF(A1361="","",INDEX(근로조건!$A$5:$AF$1048576,MATCH(A1361,근로조건!$A$5:$A$1048576,0)+0,19))</f>
        <v/>
      </c>
      <c r="AI1361" s="262" t="str" cm="1">
        <f t="array" ref="AI1361">IF(A1361="","",INDEX(근로조건!$A$5:$AF$1048576,MATCH(A1361,근로조건!$A$5:$A$1048576,0)+0,17))</f>
        <v/>
      </c>
      <c r="AJ1361" s="253"/>
      <c r="AK1361" s="253"/>
      <c r="AL1361" s="253" t="str" cm="1">
        <f t="array" ref="AL1361">IF(A1361="","",INDEX(근로조건!$A$5:$AF$1048576,MATCH(A1361,근로조건!$A$5:$A$1048576,0)+0,20))</f>
        <v/>
      </c>
      <c r="AM1361" s="253"/>
      <c r="AN1361" s="253"/>
      <c r="AO1361" s="253"/>
      <c r="AP1361" s="260"/>
      <c r="AQ1361" s="123"/>
      <c r="AR1361" s="166"/>
      <c r="AS1361" s="267"/>
      <c r="AT1361" s="266"/>
      <c r="AU1361" s="266"/>
      <c r="AV1361" s="266"/>
    </row>
    <row r="1362" spans="1:48" x14ac:dyDescent="0.3">
      <c r="A1362" s="52"/>
      <c r="B1362" s="54"/>
      <c r="C1362" s="53"/>
      <c r="D1362" s="53"/>
      <c r="E1362" s="53"/>
      <c r="F1362" s="57"/>
      <c r="G1362" s="57"/>
      <c r="H1362" s="52"/>
      <c r="I1362" s="53"/>
      <c r="J1362" s="53"/>
      <c r="K1362" s="95"/>
      <c r="L1362" s="52"/>
      <c r="M1362" s="52"/>
      <c r="N1362" s="54"/>
      <c r="O1362" s="254" t="str" cm="1">
        <f t="array" ref="O1362">IF(A1362="","",INDEX(근로조건!$A$5:$Y$1048576,MATCH(A1362,근로조건!$A$5:$A$1048576,0)+0,15))</f>
        <v/>
      </c>
      <c r="P1362" s="255" t="str" cm="1">
        <f t="array" ref="P1362">IF(A1362="","",INDEX(근로조건!$A$5:$Y$1048576,MATCH(A1362,근로조건!$A$5:$A$1048576,0)+0,16))</f>
        <v/>
      </c>
      <c r="Q1362" s="256" t="str" cm="1">
        <f t="array" ref="Q1362">IF(A1362="","",INDEX(근로조건!$A$5:$ZZ$1048576,MATCH(A1362,근로조건!$A$5:$A$1048576,0)+0,21))</f>
        <v/>
      </c>
      <c r="R1362" s="61"/>
      <c r="S1362" s="61"/>
      <c r="T1362" s="61"/>
      <c r="U1362" s="61"/>
      <c r="V1362" s="61"/>
      <c r="W1362" s="61"/>
      <c r="X1362" s="61"/>
      <c r="Y1362" s="61"/>
      <c r="Z1362" s="260" t="str">
        <f t="shared" si="66"/>
        <v/>
      </c>
      <c r="AA1362" s="260" t="str">
        <f t="shared" si="67"/>
        <v/>
      </c>
      <c r="AB1362" s="260" t="str" cm="1">
        <f t="array" ref="AB1362">IFERROR(IF(A1362="","",INDEX(근로조건!$A$5:$Z$1048576,MATCH(A1362,근로조건!$A$5:$A$1048576,0)+0,17)-INDEX(근로조건!$A$5:$Z$1048576,MATCH(A1362,근로조건!$A$5:$A$1048576,0)+0,11))*B1362,"")</f>
        <v/>
      </c>
      <c r="AC1362" s="260" t="str">
        <f t="shared" si="68"/>
        <v/>
      </c>
      <c r="AD1362" s="260" t="str" cm="1">
        <f t="array" ref="AD1362">IFERROR(IF(A1362="","",INDEX(근로조건!$A$5:$L$1048576,MATCH(A1362,근로조건!$A$5:$A$1048576,0)+0,12))*B1362,"")</f>
        <v/>
      </c>
      <c r="AE1362" s="261" t="str" cm="1">
        <f t="array" ref="AE1362">IF(A1362="","",INDEX(근로조건!$A$5:$AF$1048576,MATCH(A1362,근로조건!$A$5:$A$1048576,0)+0,13))</f>
        <v/>
      </c>
      <c r="AF1362" s="262" t="str" cm="1">
        <f t="array" ref="AF1362">IF(A1362="","",INDEX(근로조건!$A$5:$AF$1048576,MATCH(A1362,근로조건!$A$5:$A$1048576,0)+0,14))</f>
        <v/>
      </c>
      <c r="AG1362" s="261" t="str" cm="1">
        <f t="array" ref="AG1362">IF(A1362="","",INDEX(근로조건!$A$5:$AF$1048576,MATCH(A1362,근로조건!$A$5:$A$1048576,0)+0,11))</f>
        <v/>
      </c>
      <c r="AH1362" s="261" t="str" cm="1">
        <f t="array" ref="AH1362">IF(A1362="","",INDEX(근로조건!$A$5:$AF$1048576,MATCH(A1362,근로조건!$A$5:$A$1048576,0)+0,19))</f>
        <v/>
      </c>
      <c r="AI1362" s="262" t="str" cm="1">
        <f t="array" ref="AI1362">IF(A1362="","",INDEX(근로조건!$A$5:$AF$1048576,MATCH(A1362,근로조건!$A$5:$A$1048576,0)+0,17))</f>
        <v/>
      </c>
      <c r="AJ1362" s="253"/>
      <c r="AK1362" s="253"/>
      <c r="AL1362" s="253" t="str" cm="1">
        <f t="array" ref="AL1362">IF(A1362="","",INDEX(근로조건!$A$5:$AF$1048576,MATCH(A1362,근로조건!$A$5:$A$1048576,0)+0,20))</f>
        <v/>
      </c>
      <c r="AM1362" s="253"/>
      <c r="AN1362" s="253"/>
      <c r="AO1362" s="253"/>
      <c r="AP1362" s="260"/>
      <c r="AQ1362" s="123"/>
      <c r="AR1362" s="166"/>
      <c r="AS1362" s="267"/>
      <c r="AT1362" s="266"/>
      <c r="AU1362" s="266"/>
      <c r="AV1362" s="266"/>
    </row>
    <row r="1363" spans="1:48" x14ac:dyDescent="0.3">
      <c r="A1363" s="52"/>
      <c r="B1363" s="54"/>
      <c r="C1363" s="53"/>
      <c r="D1363" s="53"/>
      <c r="E1363" s="53"/>
      <c r="F1363" s="57"/>
      <c r="G1363" s="57"/>
      <c r="H1363" s="52"/>
      <c r="I1363" s="53"/>
      <c r="J1363" s="53"/>
      <c r="K1363" s="95"/>
      <c r="L1363" s="52"/>
      <c r="M1363" s="52"/>
      <c r="N1363" s="54"/>
      <c r="O1363" s="254" t="str" cm="1">
        <f t="array" ref="O1363">IF(A1363="","",INDEX(근로조건!$A$5:$Y$1048576,MATCH(A1363,근로조건!$A$5:$A$1048576,0)+0,15))</f>
        <v/>
      </c>
      <c r="P1363" s="255" t="str" cm="1">
        <f t="array" ref="P1363">IF(A1363="","",INDEX(근로조건!$A$5:$Y$1048576,MATCH(A1363,근로조건!$A$5:$A$1048576,0)+0,16))</f>
        <v/>
      </c>
      <c r="Q1363" s="256" t="str" cm="1">
        <f t="array" ref="Q1363">IF(A1363="","",INDEX(근로조건!$A$5:$ZZ$1048576,MATCH(A1363,근로조건!$A$5:$A$1048576,0)+0,21))</f>
        <v/>
      </c>
      <c r="R1363" s="61"/>
      <c r="S1363" s="61"/>
      <c r="T1363" s="61"/>
      <c r="U1363" s="61"/>
      <c r="V1363" s="61"/>
      <c r="W1363" s="61"/>
      <c r="X1363" s="61"/>
      <c r="Y1363" s="61"/>
      <c r="Z1363" s="260" t="str">
        <f t="shared" si="66"/>
        <v/>
      </c>
      <c r="AA1363" s="260" t="str">
        <f t="shared" si="67"/>
        <v/>
      </c>
      <c r="AB1363" s="260" t="str" cm="1">
        <f t="array" ref="AB1363">IFERROR(IF(A1363="","",INDEX(근로조건!$A$5:$Z$1048576,MATCH(A1363,근로조건!$A$5:$A$1048576,0)+0,17)-INDEX(근로조건!$A$5:$Z$1048576,MATCH(A1363,근로조건!$A$5:$A$1048576,0)+0,11))*B1363,"")</f>
        <v/>
      </c>
      <c r="AC1363" s="260" t="str">
        <f t="shared" si="68"/>
        <v/>
      </c>
      <c r="AD1363" s="260" t="str" cm="1">
        <f t="array" ref="AD1363">IFERROR(IF(A1363="","",INDEX(근로조건!$A$5:$L$1048576,MATCH(A1363,근로조건!$A$5:$A$1048576,0)+0,12))*B1363,"")</f>
        <v/>
      </c>
      <c r="AE1363" s="261" t="str" cm="1">
        <f t="array" ref="AE1363">IF(A1363="","",INDEX(근로조건!$A$5:$AF$1048576,MATCH(A1363,근로조건!$A$5:$A$1048576,0)+0,13))</f>
        <v/>
      </c>
      <c r="AF1363" s="262" t="str" cm="1">
        <f t="array" ref="AF1363">IF(A1363="","",INDEX(근로조건!$A$5:$AF$1048576,MATCH(A1363,근로조건!$A$5:$A$1048576,0)+0,14))</f>
        <v/>
      </c>
      <c r="AG1363" s="261" t="str" cm="1">
        <f t="array" ref="AG1363">IF(A1363="","",INDEX(근로조건!$A$5:$AF$1048576,MATCH(A1363,근로조건!$A$5:$A$1048576,0)+0,11))</f>
        <v/>
      </c>
      <c r="AH1363" s="261" t="str" cm="1">
        <f t="array" ref="AH1363">IF(A1363="","",INDEX(근로조건!$A$5:$AF$1048576,MATCH(A1363,근로조건!$A$5:$A$1048576,0)+0,19))</f>
        <v/>
      </c>
      <c r="AI1363" s="262" t="str" cm="1">
        <f t="array" ref="AI1363">IF(A1363="","",INDEX(근로조건!$A$5:$AF$1048576,MATCH(A1363,근로조건!$A$5:$A$1048576,0)+0,17))</f>
        <v/>
      </c>
      <c r="AJ1363" s="253"/>
      <c r="AK1363" s="253"/>
      <c r="AL1363" s="253" t="str" cm="1">
        <f t="array" ref="AL1363">IF(A1363="","",INDEX(근로조건!$A$5:$AF$1048576,MATCH(A1363,근로조건!$A$5:$A$1048576,0)+0,20))</f>
        <v/>
      </c>
      <c r="AM1363" s="253"/>
      <c r="AN1363" s="253"/>
      <c r="AO1363" s="253"/>
      <c r="AP1363" s="260"/>
      <c r="AQ1363" s="123"/>
      <c r="AR1363" s="166"/>
      <c r="AS1363" s="267"/>
      <c r="AT1363" s="266"/>
      <c r="AU1363" s="266"/>
      <c r="AV1363" s="266"/>
    </row>
    <row r="1364" spans="1:48" x14ac:dyDescent="0.3">
      <c r="A1364" s="52"/>
      <c r="B1364" s="54"/>
      <c r="C1364" s="53"/>
      <c r="D1364" s="53"/>
      <c r="E1364" s="53"/>
      <c r="F1364" s="57"/>
      <c r="G1364" s="57"/>
      <c r="H1364" s="52"/>
      <c r="I1364" s="53"/>
      <c r="J1364" s="53"/>
      <c r="K1364" s="95"/>
      <c r="L1364" s="52"/>
      <c r="M1364" s="52"/>
      <c r="N1364" s="54"/>
      <c r="O1364" s="254" t="str" cm="1">
        <f t="array" ref="O1364">IF(A1364="","",INDEX(근로조건!$A$5:$Y$1048576,MATCH(A1364,근로조건!$A$5:$A$1048576,0)+0,15))</f>
        <v/>
      </c>
      <c r="P1364" s="255" t="str" cm="1">
        <f t="array" ref="P1364">IF(A1364="","",INDEX(근로조건!$A$5:$Y$1048576,MATCH(A1364,근로조건!$A$5:$A$1048576,0)+0,16))</f>
        <v/>
      </c>
      <c r="Q1364" s="256" t="str" cm="1">
        <f t="array" ref="Q1364">IF(A1364="","",INDEX(근로조건!$A$5:$ZZ$1048576,MATCH(A1364,근로조건!$A$5:$A$1048576,0)+0,21))</f>
        <v/>
      </c>
      <c r="R1364" s="61"/>
      <c r="S1364" s="61"/>
      <c r="T1364" s="61"/>
      <c r="U1364" s="61"/>
      <c r="V1364" s="61"/>
      <c r="W1364" s="61"/>
      <c r="X1364" s="61"/>
      <c r="Y1364" s="61"/>
      <c r="Z1364" s="260" t="str">
        <f t="shared" si="66"/>
        <v/>
      </c>
      <c r="AA1364" s="260" t="str">
        <f t="shared" si="67"/>
        <v/>
      </c>
      <c r="AB1364" s="260" t="str" cm="1">
        <f t="array" ref="AB1364">IFERROR(IF(A1364="","",INDEX(근로조건!$A$5:$Z$1048576,MATCH(A1364,근로조건!$A$5:$A$1048576,0)+0,17)-INDEX(근로조건!$A$5:$Z$1048576,MATCH(A1364,근로조건!$A$5:$A$1048576,0)+0,11))*B1364,"")</f>
        <v/>
      </c>
      <c r="AC1364" s="260" t="str">
        <f t="shared" si="68"/>
        <v/>
      </c>
      <c r="AD1364" s="260" t="str" cm="1">
        <f t="array" ref="AD1364">IFERROR(IF(A1364="","",INDEX(근로조건!$A$5:$L$1048576,MATCH(A1364,근로조건!$A$5:$A$1048576,0)+0,12))*B1364,"")</f>
        <v/>
      </c>
      <c r="AE1364" s="261" t="str" cm="1">
        <f t="array" ref="AE1364">IF(A1364="","",INDEX(근로조건!$A$5:$AF$1048576,MATCH(A1364,근로조건!$A$5:$A$1048576,0)+0,13))</f>
        <v/>
      </c>
      <c r="AF1364" s="262" t="str" cm="1">
        <f t="array" ref="AF1364">IF(A1364="","",INDEX(근로조건!$A$5:$AF$1048576,MATCH(A1364,근로조건!$A$5:$A$1048576,0)+0,14))</f>
        <v/>
      </c>
      <c r="AG1364" s="261" t="str" cm="1">
        <f t="array" ref="AG1364">IF(A1364="","",INDEX(근로조건!$A$5:$AF$1048576,MATCH(A1364,근로조건!$A$5:$A$1048576,0)+0,11))</f>
        <v/>
      </c>
      <c r="AH1364" s="261" t="str" cm="1">
        <f t="array" ref="AH1364">IF(A1364="","",INDEX(근로조건!$A$5:$AF$1048576,MATCH(A1364,근로조건!$A$5:$A$1048576,0)+0,19))</f>
        <v/>
      </c>
      <c r="AI1364" s="262" t="str" cm="1">
        <f t="array" ref="AI1364">IF(A1364="","",INDEX(근로조건!$A$5:$AF$1048576,MATCH(A1364,근로조건!$A$5:$A$1048576,0)+0,17))</f>
        <v/>
      </c>
      <c r="AJ1364" s="253"/>
      <c r="AK1364" s="253"/>
      <c r="AL1364" s="253" t="str" cm="1">
        <f t="array" ref="AL1364">IF(A1364="","",INDEX(근로조건!$A$5:$AF$1048576,MATCH(A1364,근로조건!$A$5:$A$1048576,0)+0,20))</f>
        <v/>
      </c>
      <c r="AM1364" s="253"/>
      <c r="AN1364" s="253"/>
      <c r="AO1364" s="253"/>
      <c r="AP1364" s="260"/>
      <c r="AQ1364" s="123"/>
      <c r="AR1364" s="166"/>
      <c r="AS1364" s="267"/>
      <c r="AT1364" s="266"/>
      <c r="AU1364" s="266"/>
      <c r="AV1364" s="266"/>
    </row>
    <row r="1365" spans="1:48" x14ac:dyDescent="0.3">
      <c r="A1365" s="52"/>
      <c r="B1365" s="54"/>
      <c r="C1365" s="53"/>
      <c r="D1365" s="53"/>
      <c r="E1365" s="53"/>
      <c r="F1365" s="57"/>
      <c r="G1365" s="57"/>
      <c r="H1365" s="52"/>
      <c r="I1365" s="53"/>
      <c r="J1365" s="53"/>
      <c r="K1365" s="95"/>
      <c r="L1365" s="52"/>
      <c r="M1365" s="52"/>
      <c r="N1365" s="54"/>
      <c r="O1365" s="254" t="str" cm="1">
        <f t="array" ref="O1365">IF(A1365="","",INDEX(근로조건!$A$5:$Y$1048576,MATCH(A1365,근로조건!$A$5:$A$1048576,0)+0,15))</f>
        <v/>
      </c>
      <c r="P1365" s="255" t="str" cm="1">
        <f t="array" ref="P1365">IF(A1365="","",INDEX(근로조건!$A$5:$Y$1048576,MATCH(A1365,근로조건!$A$5:$A$1048576,0)+0,16))</f>
        <v/>
      </c>
      <c r="Q1365" s="256" t="str" cm="1">
        <f t="array" ref="Q1365">IF(A1365="","",INDEX(근로조건!$A$5:$ZZ$1048576,MATCH(A1365,근로조건!$A$5:$A$1048576,0)+0,21))</f>
        <v/>
      </c>
      <c r="R1365" s="61"/>
      <c r="S1365" s="61"/>
      <c r="T1365" s="61"/>
      <c r="U1365" s="61"/>
      <c r="V1365" s="61"/>
      <c r="W1365" s="61"/>
      <c r="X1365" s="61"/>
      <c r="Y1365" s="61"/>
      <c r="Z1365" s="260" t="str">
        <f t="shared" si="66"/>
        <v/>
      </c>
      <c r="AA1365" s="260" t="str">
        <f t="shared" si="67"/>
        <v/>
      </c>
      <c r="AB1365" s="260" t="str" cm="1">
        <f t="array" ref="AB1365">IFERROR(IF(A1365="","",INDEX(근로조건!$A$5:$Z$1048576,MATCH(A1365,근로조건!$A$5:$A$1048576,0)+0,17)-INDEX(근로조건!$A$5:$Z$1048576,MATCH(A1365,근로조건!$A$5:$A$1048576,0)+0,11))*B1365,"")</f>
        <v/>
      </c>
      <c r="AC1365" s="260" t="str">
        <f t="shared" si="68"/>
        <v/>
      </c>
      <c r="AD1365" s="260" t="str" cm="1">
        <f t="array" ref="AD1365">IFERROR(IF(A1365="","",INDEX(근로조건!$A$5:$L$1048576,MATCH(A1365,근로조건!$A$5:$A$1048576,0)+0,12))*B1365,"")</f>
        <v/>
      </c>
      <c r="AE1365" s="261" t="str" cm="1">
        <f t="array" ref="AE1365">IF(A1365="","",INDEX(근로조건!$A$5:$AF$1048576,MATCH(A1365,근로조건!$A$5:$A$1048576,0)+0,13))</f>
        <v/>
      </c>
      <c r="AF1365" s="262" t="str" cm="1">
        <f t="array" ref="AF1365">IF(A1365="","",INDEX(근로조건!$A$5:$AF$1048576,MATCH(A1365,근로조건!$A$5:$A$1048576,0)+0,14))</f>
        <v/>
      </c>
      <c r="AG1365" s="261" t="str" cm="1">
        <f t="array" ref="AG1365">IF(A1365="","",INDEX(근로조건!$A$5:$AF$1048576,MATCH(A1365,근로조건!$A$5:$A$1048576,0)+0,11))</f>
        <v/>
      </c>
      <c r="AH1365" s="261" t="str" cm="1">
        <f t="array" ref="AH1365">IF(A1365="","",INDEX(근로조건!$A$5:$AF$1048576,MATCH(A1365,근로조건!$A$5:$A$1048576,0)+0,19))</f>
        <v/>
      </c>
      <c r="AI1365" s="262" t="str" cm="1">
        <f t="array" ref="AI1365">IF(A1365="","",INDEX(근로조건!$A$5:$AF$1048576,MATCH(A1365,근로조건!$A$5:$A$1048576,0)+0,17))</f>
        <v/>
      </c>
      <c r="AJ1365" s="253"/>
      <c r="AK1365" s="253"/>
      <c r="AL1365" s="253" t="str" cm="1">
        <f t="array" ref="AL1365">IF(A1365="","",INDEX(근로조건!$A$5:$AF$1048576,MATCH(A1365,근로조건!$A$5:$A$1048576,0)+0,20))</f>
        <v/>
      </c>
      <c r="AM1365" s="253"/>
      <c r="AN1365" s="253"/>
      <c r="AO1365" s="253"/>
      <c r="AP1365" s="260"/>
      <c r="AQ1365" s="123"/>
      <c r="AR1365" s="166"/>
      <c r="AS1365" s="267"/>
      <c r="AT1365" s="266"/>
      <c r="AU1365" s="266"/>
      <c r="AV1365" s="266"/>
    </row>
    <row r="1366" spans="1:48" x14ac:dyDescent="0.3">
      <c r="A1366" s="52"/>
      <c r="B1366" s="54"/>
      <c r="C1366" s="53"/>
      <c r="D1366" s="53"/>
      <c r="E1366" s="53"/>
      <c r="F1366" s="57"/>
      <c r="G1366" s="57"/>
      <c r="H1366" s="52"/>
      <c r="I1366" s="53"/>
      <c r="J1366" s="53"/>
      <c r="K1366" s="95"/>
      <c r="L1366" s="52"/>
      <c r="M1366" s="52"/>
      <c r="N1366" s="54"/>
      <c r="O1366" s="254" t="str" cm="1">
        <f t="array" ref="O1366">IF(A1366="","",INDEX(근로조건!$A$5:$Y$1048576,MATCH(A1366,근로조건!$A$5:$A$1048576,0)+0,15))</f>
        <v/>
      </c>
      <c r="P1366" s="255" t="str" cm="1">
        <f t="array" ref="P1366">IF(A1366="","",INDEX(근로조건!$A$5:$Y$1048576,MATCH(A1366,근로조건!$A$5:$A$1048576,0)+0,16))</f>
        <v/>
      </c>
      <c r="Q1366" s="256" t="str" cm="1">
        <f t="array" ref="Q1366">IF(A1366="","",INDEX(근로조건!$A$5:$ZZ$1048576,MATCH(A1366,근로조건!$A$5:$A$1048576,0)+0,21))</f>
        <v/>
      </c>
      <c r="R1366" s="61"/>
      <c r="S1366" s="61"/>
      <c r="T1366" s="61"/>
      <c r="U1366" s="61"/>
      <c r="V1366" s="61"/>
      <c r="W1366" s="61"/>
      <c r="X1366" s="61"/>
      <c r="Y1366" s="61"/>
      <c r="Z1366" s="260" t="str">
        <f t="shared" si="66"/>
        <v/>
      </c>
      <c r="AA1366" s="260" t="str">
        <f t="shared" si="67"/>
        <v/>
      </c>
      <c r="AB1366" s="260" t="str" cm="1">
        <f t="array" ref="AB1366">IFERROR(IF(A1366="","",INDEX(근로조건!$A$5:$Z$1048576,MATCH(A1366,근로조건!$A$5:$A$1048576,0)+0,17)-INDEX(근로조건!$A$5:$Z$1048576,MATCH(A1366,근로조건!$A$5:$A$1048576,0)+0,11))*B1366,"")</f>
        <v/>
      </c>
      <c r="AC1366" s="260" t="str">
        <f t="shared" si="68"/>
        <v/>
      </c>
      <c r="AD1366" s="260" t="str" cm="1">
        <f t="array" ref="AD1366">IFERROR(IF(A1366="","",INDEX(근로조건!$A$5:$L$1048576,MATCH(A1366,근로조건!$A$5:$A$1048576,0)+0,12))*B1366,"")</f>
        <v/>
      </c>
      <c r="AE1366" s="261" t="str" cm="1">
        <f t="array" ref="AE1366">IF(A1366="","",INDEX(근로조건!$A$5:$AF$1048576,MATCH(A1366,근로조건!$A$5:$A$1048576,0)+0,13))</f>
        <v/>
      </c>
      <c r="AF1366" s="262" t="str" cm="1">
        <f t="array" ref="AF1366">IF(A1366="","",INDEX(근로조건!$A$5:$AF$1048576,MATCH(A1366,근로조건!$A$5:$A$1048576,0)+0,14))</f>
        <v/>
      </c>
      <c r="AG1366" s="261" t="str" cm="1">
        <f t="array" ref="AG1366">IF(A1366="","",INDEX(근로조건!$A$5:$AF$1048576,MATCH(A1366,근로조건!$A$5:$A$1048576,0)+0,11))</f>
        <v/>
      </c>
      <c r="AH1366" s="261" t="str" cm="1">
        <f t="array" ref="AH1366">IF(A1366="","",INDEX(근로조건!$A$5:$AF$1048576,MATCH(A1366,근로조건!$A$5:$A$1048576,0)+0,19))</f>
        <v/>
      </c>
      <c r="AI1366" s="262" t="str" cm="1">
        <f t="array" ref="AI1366">IF(A1366="","",INDEX(근로조건!$A$5:$AF$1048576,MATCH(A1366,근로조건!$A$5:$A$1048576,0)+0,17))</f>
        <v/>
      </c>
      <c r="AJ1366" s="253"/>
      <c r="AK1366" s="253"/>
      <c r="AL1366" s="253" t="str" cm="1">
        <f t="array" ref="AL1366">IF(A1366="","",INDEX(근로조건!$A$5:$AF$1048576,MATCH(A1366,근로조건!$A$5:$A$1048576,0)+0,20))</f>
        <v/>
      </c>
      <c r="AM1366" s="253"/>
      <c r="AN1366" s="253"/>
      <c r="AO1366" s="253"/>
      <c r="AP1366" s="260"/>
      <c r="AQ1366" s="123"/>
      <c r="AR1366" s="166"/>
      <c r="AS1366" s="267"/>
      <c r="AT1366" s="266"/>
      <c r="AU1366" s="266"/>
      <c r="AV1366" s="266"/>
    </row>
    <row r="1367" spans="1:48" x14ac:dyDescent="0.3">
      <c r="A1367" s="52"/>
      <c r="B1367" s="54"/>
      <c r="C1367" s="53"/>
      <c r="D1367" s="53"/>
      <c r="E1367" s="53"/>
      <c r="F1367" s="57"/>
      <c r="G1367" s="57"/>
      <c r="H1367" s="52"/>
      <c r="I1367" s="53"/>
      <c r="J1367" s="53"/>
      <c r="K1367" s="95"/>
      <c r="L1367" s="52"/>
      <c r="M1367" s="52"/>
      <c r="N1367" s="54"/>
      <c r="O1367" s="254" t="str" cm="1">
        <f t="array" ref="O1367">IF(A1367="","",INDEX(근로조건!$A$5:$Y$1048576,MATCH(A1367,근로조건!$A$5:$A$1048576,0)+0,15))</f>
        <v/>
      </c>
      <c r="P1367" s="255" t="str" cm="1">
        <f t="array" ref="P1367">IF(A1367="","",INDEX(근로조건!$A$5:$Y$1048576,MATCH(A1367,근로조건!$A$5:$A$1048576,0)+0,16))</f>
        <v/>
      </c>
      <c r="Q1367" s="256" t="str" cm="1">
        <f t="array" ref="Q1367">IF(A1367="","",INDEX(근로조건!$A$5:$ZZ$1048576,MATCH(A1367,근로조건!$A$5:$A$1048576,0)+0,21))</f>
        <v/>
      </c>
      <c r="R1367" s="61"/>
      <c r="S1367" s="61"/>
      <c r="T1367" s="61"/>
      <c r="U1367" s="61"/>
      <c r="V1367" s="61"/>
      <c r="W1367" s="61"/>
      <c r="X1367" s="61"/>
      <c r="Y1367" s="61"/>
      <c r="Z1367" s="260" t="str">
        <f t="shared" si="66"/>
        <v/>
      </c>
      <c r="AA1367" s="260" t="str">
        <f t="shared" si="67"/>
        <v/>
      </c>
      <c r="AB1367" s="260" t="str" cm="1">
        <f t="array" ref="AB1367">IFERROR(IF(A1367="","",INDEX(근로조건!$A$5:$Z$1048576,MATCH(A1367,근로조건!$A$5:$A$1048576,0)+0,17)-INDEX(근로조건!$A$5:$Z$1048576,MATCH(A1367,근로조건!$A$5:$A$1048576,0)+0,11))*B1367,"")</f>
        <v/>
      </c>
      <c r="AC1367" s="260" t="str">
        <f t="shared" si="68"/>
        <v/>
      </c>
      <c r="AD1367" s="260" t="str" cm="1">
        <f t="array" ref="AD1367">IFERROR(IF(A1367="","",INDEX(근로조건!$A$5:$L$1048576,MATCH(A1367,근로조건!$A$5:$A$1048576,0)+0,12))*B1367,"")</f>
        <v/>
      </c>
      <c r="AE1367" s="261" t="str" cm="1">
        <f t="array" ref="AE1367">IF(A1367="","",INDEX(근로조건!$A$5:$AF$1048576,MATCH(A1367,근로조건!$A$5:$A$1048576,0)+0,13))</f>
        <v/>
      </c>
      <c r="AF1367" s="262" t="str" cm="1">
        <f t="array" ref="AF1367">IF(A1367="","",INDEX(근로조건!$A$5:$AF$1048576,MATCH(A1367,근로조건!$A$5:$A$1048576,0)+0,14))</f>
        <v/>
      </c>
      <c r="AG1367" s="261" t="str" cm="1">
        <f t="array" ref="AG1367">IF(A1367="","",INDEX(근로조건!$A$5:$AF$1048576,MATCH(A1367,근로조건!$A$5:$A$1048576,0)+0,11))</f>
        <v/>
      </c>
      <c r="AH1367" s="261" t="str" cm="1">
        <f t="array" ref="AH1367">IF(A1367="","",INDEX(근로조건!$A$5:$AF$1048576,MATCH(A1367,근로조건!$A$5:$A$1048576,0)+0,19))</f>
        <v/>
      </c>
      <c r="AI1367" s="262" t="str" cm="1">
        <f t="array" ref="AI1367">IF(A1367="","",INDEX(근로조건!$A$5:$AF$1048576,MATCH(A1367,근로조건!$A$5:$A$1048576,0)+0,17))</f>
        <v/>
      </c>
      <c r="AJ1367" s="253"/>
      <c r="AK1367" s="253"/>
      <c r="AL1367" s="253" t="str" cm="1">
        <f t="array" ref="AL1367">IF(A1367="","",INDEX(근로조건!$A$5:$AF$1048576,MATCH(A1367,근로조건!$A$5:$A$1048576,0)+0,20))</f>
        <v/>
      </c>
      <c r="AM1367" s="253"/>
      <c r="AN1367" s="253"/>
      <c r="AO1367" s="253"/>
      <c r="AP1367" s="260"/>
      <c r="AQ1367" s="123"/>
      <c r="AR1367" s="166"/>
      <c r="AS1367" s="267"/>
      <c r="AT1367" s="266"/>
      <c r="AU1367" s="266"/>
      <c r="AV1367" s="266"/>
    </row>
    <row r="1368" spans="1:48" x14ac:dyDescent="0.3">
      <c r="A1368" s="52"/>
      <c r="B1368" s="54"/>
      <c r="C1368" s="53"/>
      <c r="D1368" s="53"/>
      <c r="E1368" s="53"/>
      <c r="F1368" s="57"/>
      <c r="G1368" s="57"/>
      <c r="H1368" s="52"/>
      <c r="I1368" s="53"/>
      <c r="J1368" s="53"/>
      <c r="K1368" s="95"/>
      <c r="L1368" s="52"/>
      <c r="M1368" s="52"/>
      <c r="N1368" s="54"/>
      <c r="O1368" s="254" t="str" cm="1">
        <f t="array" ref="O1368">IF(A1368="","",INDEX(근로조건!$A$5:$Y$1048576,MATCH(A1368,근로조건!$A$5:$A$1048576,0)+0,15))</f>
        <v/>
      </c>
      <c r="P1368" s="255" t="str" cm="1">
        <f t="array" ref="P1368">IF(A1368="","",INDEX(근로조건!$A$5:$Y$1048576,MATCH(A1368,근로조건!$A$5:$A$1048576,0)+0,16))</f>
        <v/>
      </c>
      <c r="Q1368" s="256" t="str" cm="1">
        <f t="array" ref="Q1368">IF(A1368="","",INDEX(근로조건!$A$5:$ZZ$1048576,MATCH(A1368,근로조건!$A$5:$A$1048576,0)+0,21))</f>
        <v/>
      </c>
      <c r="R1368" s="61"/>
      <c r="S1368" s="61"/>
      <c r="T1368" s="61"/>
      <c r="U1368" s="61"/>
      <c r="V1368" s="61"/>
      <c r="W1368" s="61"/>
      <c r="X1368" s="61"/>
      <c r="Y1368" s="61"/>
      <c r="Z1368" s="260" t="str">
        <f t="shared" si="66"/>
        <v/>
      </c>
      <c r="AA1368" s="260" t="str">
        <f t="shared" si="67"/>
        <v/>
      </c>
      <c r="AB1368" s="260" t="str" cm="1">
        <f t="array" ref="AB1368">IFERROR(IF(A1368="","",INDEX(근로조건!$A$5:$Z$1048576,MATCH(A1368,근로조건!$A$5:$A$1048576,0)+0,17)-INDEX(근로조건!$A$5:$Z$1048576,MATCH(A1368,근로조건!$A$5:$A$1048576,0)+0,11))*B1368,"")</f>
        <v/>
      </c>
      <c r="AC1368" s="260" t="str">
        <f t="shared" si="68"/>
        <v/>
      </c>
      <c r="AD1368" s="260" t="str" cm="1">
        <f t="array" ref="AD1368">IFERROR(IF(A1368="","",INDEX(근로조건!$A$5:$L$1048576,MATCH(A1368,근로조건!$A$5:$A$1048576,0)+0,12))*B1368,"")</f>
        <v/>
      </c>
      <c r="AE1368" s="261" t="str" cm="1">
        <f t="array" ref="AE1368">IF(A1368="","",INDEX(근로조건!$A$5:$AF$1048576,MATCH(A1368,근로조건!$A$5:$A$1048576,0)+0,13))</f>
        <v/>
      </c>
      <c r="AF1368" s="262" t="str" cm="1">
        <f t="array" ref="AF1368">IF(A1368="","",INDEX(근로조건!$A$5:$AF$1048576,MATCH(A1368,근로조건!$A$5:$A$1048576,0)+0,14))</f>
        <v/>
      </c>
      <c r="AG1368" s="261" t="str" cm="1">
        <f t="array" ref="AG1368">IF(A1368="","",INDEX(근로조건!$A$5:$AF$1048576,MATCH(A1368,근로조건!$A$5:$A$1048576,0)+0,11))</f>
        <v/>
      </c>
      <c r="AH1368" s="261" t="str" cm="1">
        <f t="array" ref="AH1368">IF(A1368="","",INDEX(근로조건!$A$5:$AF$1048576,MATCH(A1368,근로조건!$A$5:$A$1048576,0)+0,19))</f>
        <v/>
      </c>
      <c r="AI1368" s="262" t="str" cm="1">
        <f t="array" ref="AI1368">IF(A1368="","",INDEX(근로조건!$A$5:$AF$1048576,MATCH(A1368,근로조건!$A$5:$A$1048576,0)+0,17))</f>
        <v/>
      </c>
      <c r="AJ1368" s="253"/>
      <c r="AK1368" s="253"/>
      <c r="AL1368" s="253" t="str" cm="1">
        <f t="array" ref="AL1368">IF(A1368="","",INDEX(근로조건!$A$5:$AF$1048576,MATCH(A1368,근로조건!$A$5:$A$1048576,0)+0,20))</f>
        <v/>
      </c>
      <c r="AM1368" s="253"/>
      <c r="AN1368" s="253"/>
      <c r="AO1368" s="253"/>
      <c r="AP1368" s="260"/>
      <c r="AQ1368" s="123"/>
      <c r="AR1368" s="166"/>
      <c r="AS1368" s="267"/>
      <c r="AT1368" s="266"/>
      <c r="AU1368" s="266"/>
      <c r="AV1368" s="266"/>
    </row>
    <row r="1369" spans="1:48" x14ac:dyDescent="0.3">
      <c r="A1369" s="52"/>
      <c r="B1369" s="54"/>
      <c r="C1369" s="53"/>
      <c r="D1369" s="53"/>
      <c r="E1369" s="53"/>
      <c r="F1369" s="57"/>
      <c r="G1369" s="57"/>
      <c r="H1369" s="52"/>
      <c r="I1369" s="53"/>
      <c r="J1369" s="53"/>
      <c r="K1369" s="95"/>
      <c r="L1369" s="52"/>
      <c r="M1369" s="52"/>
      <c r="N1369" s="54"/>
      <c r="O1369" s="254" t="str" cm="1">
        <f t="array" ref="O1369">IF(A1369="","",INDEX(근로조건!$A$5:$Y$1048576,MATCH(A1369,근로조건!$A$5:$A$1048576,0)+0,15))</f>
        <v/>
      </c>
      <c r="P1369" s="255" t="str" cm="1">
        <f t="array" ref="P1369">IF(A1369="","",INDEX(근로조건!$A$5:$Y$1048576,MATCH(A1369,근로조건!$A$5:$A$1048576,0)+0,16))</f>
        <v/>
      </c>
      <c r="Q1369" s="256" t="str" cm="1">
        <f t="array" ref="Q1369">IF(A1369="","",INDEX(근로조건!$A$5:$ZZ$1048576,MATCH(A1369,근로조건!$A$5:$A$1048576,0)+0,21))</f>
        <v/>
      </c>
      <c r="R1369" s="61"/>
      <c r="S1369" s="61"/>
      <c r="T1369" s="61"/>
      <c r="U1369" s="61"/>
      <c r="V1369" s="61"/>
      <c r="W1369" s="61"/>
      <c r="X1369" s="61"/>
      <c r="Y1369" s="61"/>
      <c r="Z1369" s="260" t="str">
        <f t="shared" si="66"/>
        <v/>
      </c>
      <c r="AA1369" s="260" t="str">
        <f t="shared" si="67"/>
        <v/>
      </c>
      <c r="AB1369" s="260" t="str" cm="1">
        <f t="array" ref="AB1369">IFERROR(IF(A1369="","",INDEX(근로조건!$A$5:$Z$1048576,MATCH(A1369,근로조건!$A$5:$A$1048576,0)+0,17)-INDEX(근로조건!$A$5:$Z$1048576,MATCH(A1369,근로조건!$A$5:$A$1048576,0)+0,11))*B1369,"")</f>
        <v/>
      </c>
      <c r="AC1369" s="260" t="str">
        <f t="shared" si="68"/>
        <v/>
      </c>
      <c r="AD1369" s="260" t="str" cm="1">
        <f t="array" ref="AD1369">IFERROR(IF(A1369="","",INDEX(근로조건!$A$5:$L$1048576,MATCH(A1369,근로조건!$A$5:$A$1048576,0)+0,12))*B1369,"")</f>
        <v/>
      </c>
      <c r="AE1369" s="261" t="str" cm="1">
        <f t="array" ref="AE1369">IF(A1369="","",INDEX(근로조건!$A$5:$AF$1048576,MATCH(A1369,근로조건!$A$5:$A$1048576,0)+0,13))</f>
        <v/>
      </c>
      <c r="AF1369" s="262" t="str" cm="1">
        <f t="array" ref="AF1369">IF(A1369="","",INDEX(근로조건!$A$5:$AF$1048576,MATCH(A1369,근로조건!$A$5:$A$1048576,0)+0,14))</f>
        <v/>
      </c>
      <c r="AG1369" s="261" t="str" cm="1">
        <f t="array" ref="AG1369">IF(A1369="","",INDEX(근로조건!$A$5:$AF$1048576,MATCH(A1369,근로조건!$A$5:$A$1048576,0)+0,11))</f>
        <v/>
      </c>
      <c r="AH1369" s="261" t="str" cm="1">
        <f t="array" ref="AH1369">IF(A1369="","",INDEX(근로조건!$A$5:$AF$1048576,MATCH(A1369,근로조건!$A$5:$A$1048576,0)+0,19))</f>
        <v/>
      </c>
      <c r="AI1369" s="262" t="str" cm="1">
        <f t="array" ref="AI1369">IF(A1369="","",INDEX(근로조건!$A$5:$AF$1048576,MATCH(A1369,근로조건!$A$5:$A$1048576,0)+0,17))</f>
        <v/>
      </c>
      <c r="AJ1369" s="253"/>
      <c r="AK1369" s="253"/>
      <c r="AL1369" s="253" t="str" cm="1">
        <f t="array" ref="AL1369">IF(A1369="","",INDEX(근로조건!$A$5:$AF$1048576,MATCH(A1369,근로조건!$A$5:$A$1048576,0)+0,20))</f>
        <v/>
      </c>
      <c r="AM1369" s="253"/>
      <c r="AN1369" s="253"/>
      <c r="AO1369" s="253"/>
      <c r="AP1369" s="260"/>
      <c r="AQ1369" s="123"/>
      <c r="AR1369" s="166"/>
      <c r="AS1369" s="267"/>
      <c r="AT1369" s="266"/>
      <c r="AU1369" s="266"/>
      <c r="AV1369" s="266"/>
    </row>
    <row r="1370" spans="1:48" x14ac:dyDescent="0.3">
      <c r="A1370" s="52"/>
      <c r="B1370" s="54"/>
      <c r="C1370" s="53"/>
      <c r="D1370" s="53"/>
      <c r="E1370" s="53"/>
      <c r="F1370" s="57"/>
      <c r="G1370" s="57"/>
      <c r="H1370" s="52"/>
      <c r="I1370" s="53"/>
      <c r="J1370" s="53"/>
      <c r="K1370" s="95"/>
      <c r="L1370" s="52"/>
      <c r="M1370" s="52"/>
      <c r="N1370" s="54"/>
      <c r="O1370" s="254" t="str" cm="1">
        <f t="array" ref="O1370">IF(A1370="","",INDEX(근로조건!$A$5:$Y$1048576,MATCH(A1370,근로조건!$A$5:$A$1048576,0)+0,15))</f>
        <v/>
      </c>
      <c r="P1370" s="255" t="str" cm="1">
        <f t="array" ref="P1370">IF(A1370="","",INDEX(근로조건!$A$5:$Y$1048576,MATCH(A1370,근로조건!$A$5:$A$1048576,0)+0,16))</f>
        <v/>
      </c>
      <c r="Q1370" s="256" t="str" cm="1">
        <f t="array" ref="Q1370">IF(A1370="","",INDEX(근로조건!$A$5:$ZZ$1048576,MATCH(A1370,근로조건!$A$5:$A$1048576,0)+0,21))</f>
        <v/>
      </c>
      <c r="R1370" s="61"/>
      <c r="S1370" s="61"/>
      <c r="T1370" s="61"/>
      <c r="U1370" s="61"/>
      <c r="V1370" s="61"/>
      <c r="W1370" s="61"/>
      <c r="X1370" s="61"/>
      <c r="Y1370" s="61"/>
      <c r="Z1370" s="260" t="str">
        <f t="shared" si="66"/>
        <v/>
      </c>
      <c r="AA1370" s="260" t="str">
        <f t="shared" si="67"/>
        <v/>
      </c>
      <c r="AB1370" s="260" t="str" cm="1">
        <f t="array" ref="AB1370">IFERROR(IF(A1370="","",INDEX(근로조건!$A$5:$Z$1048576,MATCH(A1370,근로조건!$A$5:$A$1048576,0)+0,17)-INDEX(근로조건!$A$5:$Z$1048576,MATCH(A1370,근로조건!$A$5:$A$1048576,0)+0,11))*B1370,"")</f>
        <v/>
      </c>
      <c r="AC1370" s="260" t="str">
        <f t="shared" si="68"/>
        <v/>
      </c>
      <c r="AD1370" s="260" t="str" cm="1">
        <f t="array" ref="AD1370">IFERROR(IF(A1370="","",INDEX(근로조건!$A$5:$L$1048576,MATCH(A1370,근로조건!$A$5:$A$1048576,0)+0,12))*B1370,"")</f>
        <v/>
      </c>
      <c r="AE1370" s="261" t="str" cm="1">
        <f t="array" ref="AE1370">IF(A1370="","",INDEX(근로조건!$A$5:$AF$1048576,MATCH(A1370,근로조건!$A$5:$A$1048576,0)+0,13))</f>
        <v/>
      </c>
      <c r="AF1370" s="262" t="str" cm="1">
        <f t="array" ref="AF1370">IF(A1370="","",INDEX(근로조건!$A$5:$AF$1048576,MATCH(A1370,근로조건!$A$5:$A$1048576,0)+0,14))</f>
        <v/>
      </c>
      <c r="AG1370" s="261" t="str" cm="1">
        <f t="array" ref="AG1370">IF(A1370="","",INDEX(근로조건!$A$5:$AF$1048576,MATCH(A1370,근로조건!$A$5:$A$1048576,0)+0,11))</f>
        <v/>
      </c>
      <c r="AH1370" s="261" t="str" cm="1">
        <f t="array" ref="AH1370">IF(A1370="","",INDEX(근로조건!$A$5:$AF$1048576,MATCH(A1370,근로조건!$A$5:$A$1048576,0)+0,19))</f>
        <v/>
      </c>
      <c r="AI1370" s="262" t="str" cm="1">
        <f t="array" ref="AI1370">IF(A1370="","",INDEX(근로조건!$A$5:$AF$1048576,MATCH(A1370,근로조건!$A$5:$A$1048576,0)+0,17))</f>
        <v/>
      </c>
      <c r="AJ1370" s="253"/>
      <c r="AK1370" s="253"/>
      <c r="AL1370" s="253" t="str" cm="1">
        <f t="array" ref="AL1370">IF(A1370="","",INDEX(근로조건!$A$5:$AF$1048576,MATCH(A1370,근로조건!$A$5:$A$1048576,0)+0,20))</f>
        <v/>
      </c>
      <c r="AM1370" s="253"/>
      <c r="AN1370" s="253"/>
      <c r="AO1370" s="253"/>
      <c r="AP1370" s="260"/>
      <c r="AQ1370" s="123"/>
      <c r="AR1370" s="166"/>
      <c r="AS1370" s="267"/>
      <c r="AT1370" s="266"/>
      <c r="AU1370" s="266"/>
      <c r="AV1370" s="266"/>
    </row>
    <row r="1371" spans="1:48" x14ac:dyDescent="0.3">
      <c r="A1371" s="52"/>
      <c r="B1371" s="54"/>
      <c r="C1371" s="53"/>
      <c r="D1371" s="53"/>
      <c r="E1371" s="53"/>
      <c r="F1371" s="57"/>
      <c r="G1371" s="57"/>
      <c r="H1371" s="52"/>
      <c r="I1371" s="53"/>
      <c r="J1371" s="53"/>
      <c r="K1371" s="95"/>
      <c r="L1371" s="52"/>
      <c r="M1371" s="52"/>
      <c r="N1371" s="54"/>
      <c r="O1371" s="254" t="str" cm="1">
        <f t="array" ref="O1371">IF(A1371="","",INDEX(근로조건!$A$5:$Y$1048576,MATCH(A1371,근로조건!$A$5:$A$1048576,0)+0,15))</f>
        <v/>
      </c>
      <c r="P1371" s="255" t="str" cm="1">
        <f t="array" ref="P1371">IF(A1371="","",INDEX(근로조건!$A$5:$Y$1048576,MATCH(A1371,근로조건!$A$5:$A$1048576,0)+0,16))</f>
        <v/>
      </c>
      <c r="Q1371" s="256" t="str" cm="1">
        <f t="array" ref="Q1371">IF(A1371="","",INDEX(근로조건!$A$5:$ZZ$1048576,MATCH(A1371,근로조건!$A$5:$A$1048576,0)+0,21))</f>
        <v/>
      </c>
      <c r="R1371" s="61"/>
      <c r="S1371" s="61"/>
      <c r="T1371" s="61"/>
      <c r="U1371" s="61"/>
      <c r="V1371" s="61"/>
      <c r="W1371" s="61"/>
      <c r="X1371" s="61"/>
      <c r="Y1371" s="61"/>
      <c r="Z1371" s="260" t="str">
        <f t="shared" si="66"/>
        <v/>
      </c>
      <c r="AA1371" s="260" t="str">
        <f t="shared" si="67"/>
        <v/>
      </c>
      <c r="AB1371" s="260" t="str" cm="1">
        <f t="array" ref="AB1371">IFERROR(IF(A1371="","",INDEX(근로조건!$A$5:$Z$1048576,MATCH(A1371,근로조건!$A$5:$A$1048576,0)+0,17)-INDEX(근로조건!$A$5:$Z$1048576,MATCH(A1371,근로조건!$A$5:$A$1048576,0)+0,11))*B1371,"")</f>
        <v/>
      </c>
      <c r="AC1371" s="260" t="str">
        <f t="shared" si="68"/>
        <v/>
      </c>
      <c r="AD1371" s="260" t="str" cm="1">
        <f t="array" ref="AD1371">IFERROR(IF(A1371="","",INDEX(근로조건!$A$5:$L$1048576,MATCH(A1371,근로조건!$A$5:$A$1048576,0)+0,12))*B1371,"")</f>
        <v/>
      </c>
      <c r="AE1371" s="261" t="str" cm="1">
        <f t="array" ref="AE1371">IF(A1371="","",INDEX(근로조건!$A$5:$AF$1048576,MATCH(A1371,근로조건!$A$5:$A$1048576,0)+0,13))</f>
        <v/>
      </c>
      <c r="AF1371" s="262" t="str" cm="1">
        <f t="array" ref="AF1371">IF(A1371="","",INDEX(근로조건!$A$5:$AF$1048576,MATCH(A1371,근로조건!$A$5:$A$1048576,0)+0,14))</f>
        <v/>
      </c>
      <c r="AG1371" s="261" t="str" cm="1">
        <f t="array" ref="AG1371">IF(A1371="","",INDEX(근로조건!$A$5:$AF$1048576,MATCH(A1371,근로조건!$A$5:$A$1048576,0)+0,11))</f>
        <v/>
      </c>
      <c r="AH1371" s="261" t="str" cm="1">
        <f t="array" ref="AH1371">IF(A1371="","",INDEX(근로조건!$A$5:$AF$1048576,MATCH(A1371,근로조건!$A$5:$A$1048576,0)+0,19))</f>
        <v/>
      </c>
      <c r="AI1371" s="262" t="str" cm="1">
        <f t="array" ref="AI1371">IF(A1371="","",INDEX(근로조건!$A$5:$AF$1048576,MATCH(A1371,근로조건!$A$5:$A$1048576,0)+0,17))</f>
        <v/>
      </c>
      <c r="AJ1371" s="253"/>
      <c r="AK1371" s="253"/>
      <c r="AL1371" s="253" t="str" cm="1">
        <f t="array" ref="AL1371">IF(A1371="","",INDEX(근로조건!$A$5:$AF$1048576,MATCH(A1371,근로조건!$A$5:$A$1048576,0)+0,20))</f>
        <v/>
      </c>
      <c r="AM1371" s="253"/>
      <c r="AN1371" s="253"/>
      <c r="AO1371" s="253"/>
      <c r="AP1371" s="260"/>
      <c r="AQ1371" s="123"/>
      <c r="AR1371" s="166"/>
      <c r="AS1371" s="267"/>
      <c r="AT1371" s="266"/>
      <c r="AU1371" s="266"/>
      <c r="AV1371" s="266"/>
    </row>
    <row r="1372" spans="1:48" x14ac:dyDescent="0.3">
      <c r="A1372" s="52"/>
      <c r="B1372" s="54"/>
      <c r="C1372" s="53"/>
      <c r="D1372" s="53"/>
      <c r="E1372" s="53"/>
      <c r="F1372" s="57"/>
      <c r="G1372" s="57"/>
      <c r="H1372" s="52"/>
      <c r="I1372" s="53"/>
      <c r="J1372" s="53"/>
      <c r="K1372" s="95"/>
      <c r="L1372" s="52"/>
      <c r="M1372" s="52"/>
      <c r="N1372" s="54"/>
      <c r="O1372" s="254" t="str" cm="1">
        <f t="array" ref="O1372">IF(A1372="","",INDEX(근로조건!$A$5:$Y$1048576,MATCH(A1372,근로조건!$A$5:$A$1048576,0)+0,15))</f>
        <v/>
      </c>
      <c r="P1372" s="255" t="str" cm="1">
        <f t="array" ref="P1372">IF(A1372="","",INDEX(근로조건!$A$5:$Y$1048576,MATCH(A1372,근로조건!$A$5:$A$1048576,0)+0,16))</f>
        <v/>
      </c>
      <c r="Q1372" s="256" t="str" cm="1">
        <f t="array" ref="Q1372">IF(A1372="","",INDEX(근로조건!$A$5:$ZZ$1048576,MATCH(A1372,근로조건!$A$5:$A$1048576,0)+0,21))</f>
        <v/>
      </c>
      <c r="R1372" s="61"/>
      <c r="S1372" s="61"/>
      <c r="T1372" s="61"/>
      <c r="U1372" s="61"/>
      <c r="V1372" s="61"/>
      <c r="W1372" s="61"/>
      <c r="X1372" s="61"/>
      <c r="Y1372" s="61"/>
      <c r="Z1372" s="260" t="str">
        <f t="shared" si="66"/>
        <v/>
      </c>
      <c r="AA1372" s="260" t="str">
        <f t="shared" si="67"/>
        <v/>
      </c>
      <c r="AB1372" s="260" t="str" cm="1">
        <f t="array" ref="AB1372">IFERROR(IF(A1372="","",INDEX(근로조건!$A$5:$Z$1048576,MATCH(A1372,근로조건!$A$5:$A$1048576,0)+0,17)-INDEX(근로조건!$A$5:$Z$1048576,MATCH(A1372,근로조건!$A$5:$A$1048576,0)+0,11))*B1372,"")</f>
        <v/>
      </c>
      <c r="AC1372" s="260" t="str">
        <f t="shared" si="68"/>
        <v/>
      </c>
      <c r="AD1372" s="260" t="str" cm="1">
        <f t="array" ref="AD1372">IFERROR(IF(A1372="","",INDEX(근로조건!$A$5:$L$1048576,MATCH(A1372,근로조건!$A$5:$A$1048576,0)+0,12))*B1372,"")</f>
        <v/>
      </c>
      <c r="AE1372" s="261" t="str" cm="1">
        <f t="array" ref="AE1372">IF(A1372="","",INDEX(근로조건!$A$5:$AF$1048576,MATCH(A1372,근로조건!$A$5:$A$1048576,0)+0,13))</f>
        <v/>
      </c>
      <c r="AF1372" s="262" t="str" cm="1">
        <f t="array" ref="AF1372">IF(A1372="","",INDEX(근로조건!$A$5:$AF$1048576,MATCH(A1372,근로조건!$A$5:$A$1048576,0)+0,14))</f>
        <v/>
      </c>
      <c r="AG1372" s="261" t="str" cm="1">
        <f t="array" ref="AG1372">IF(A1372="","",INDEX(근로조건!$A$5:$AF$1048576,MATCH(A1372,근로조건!$A$5:$A$1048576,0)+0,11))</f>
        <v/>
      </c>
      <c r="AH1372" s="261" t="str" cm="1">
        <f t="array" ref="AH1372">IF(A1372="","",INDEX(근로조건!$A$5:$AF$1048576,MATCH(A1372,근로조건!$A$5:$A$1048576,0)+0,19))</f>
        <v/>
      </c>
      <c r="AI1372" s="262" t="str" cm="1">
        <f t="array" ref="AI1372">IF(A1372="","",INDEX(근로조건!$A$5:$AF$1048576,MATCH(A1372,근로조건!$A$5:$A$1048576,0)+0,17))</f>
        <v/>
      </c>
      <c r="AJ1372" s="253"/>
      <c r="AK1372" s="253"/>
      <c r="AL1372" s="253" t="str" cm="1">
        <f t="array" ref="AL1372">IF(A1372="","",INDEX(근로조건!$A$5:$AF$1048576,MATCH(A1372,근로조건!$A$5:$A$1048576,0)+0,20))</f>
        <v/>
      </c>
      <c r="AM1372" s="253"/>
      <c r="AN1372" s="253"/>
      <c r="AO1372" s="253"/>
      <c r="AP1372" s="260"/>
      <c r="AQ1372" s="123"/>
      <c r="AR1372" s="166"/>
      <c r="AS1372" s="267"/>
      <c r="AT1372" s="266"/>
      <c r="AU1372" s="266"/>
      <c r="AV1372" s="266"/>
    </row>
    <row r="1373" spans="1:48" x14ac:dyDescent="0.3">
      <c r="A1373" s="52"/>
      <c r="B1373" s="54"/>
      <c r="C1373" s="53"/>
      <c r="D1373" s="53"/>
      <c r="E1373" s="53"/>
      <c r="F1373" s="57"/>
      <c r="G1373" s="57"/>
      <c r="H1373" s="52"/>
      <c r="I1373" s="53"/>
      <c r="J1373" s="53"/>
      <c r="K1373" s="95"/>
      <c r="L1373" s="52"/>
      <c r="M1373" s="52"/>
      <c r="N1373" s="54"/>
      <c r="O1373" s="254" t="str" cm="1">
        <f t="array" ref="O1373">IF(A1373="","",INDEX(근로조건!$A$5:$Y$1048576,MATCH(A1373,근로조건!$A$5:$A$1048576,0)+0,15))</f>
        <v/>
      </c>
      <c r="P1373" s="255" t="str" cm="1">
        <f t="array" ref="P1373">IF(A1373="","",INDEX(근로조건!$A$5:$Y$1048576,MATCH(A1373,근로조건!$A$5:$A$1048576,0)+0,16))</f>
        <v/>
      </c>
      <c r="Q1373" s="256" t="str" cm="1">
        <f t="array" ref="Q1373">IF(A1373="","",INDEX(근로조건!$A$5:$ZZ$1048576,MATCH(A1373,근로조건!$A$5:$A$1048576,0)+0,21))</f>
        <v/>
      </c>
      <c r="R1373" s="61"/>
      <c r="S1373" s="61"/>
      <c r="T1373" s="61"/>
      <c r="U1373" s="61"/>
      <c r="V1373" s="61"/>
      <c r="W1373" s="61"/>
      <c r="X1373" s="61"/>
      <c r="Y1373" s="61"/>
      <c r="Z1373" s="260" t="str">
        <f t="shared" si="66"/>
        <v/>
      </c>
      <c r="AA1373" s="260" t="str">
        <f t="shared" si="67"/>
        <v/>
      </c>
      <c r="AB1373" s="260" t="str" cm="1">
        <f t="array" ref="AB1373">IFERROR(IF(A1373="","",INDEX(근로조건!$A$5:$Z$1048576,MATCH(A1373,근로조건!$A$5:$A$1048576,0)+0,17)-INDEX(근로조건!$A$5:$Z$1048576,MATCH(A1373,근로조건!$A$5:$A$1048576,0)+0,11))*B1373,"")</f>
        <v/>
      </c>
      <c r="AC1373" s="260" t="str">
        <f t="shared" si="68"/>
        <v/>
      </c>
      <c r="AD1373" s="260" t="str" cm="1">
        <f t="array" ref="AD1373">IFERROR(IF(A1373="","",INDEX(근로조건!$A$5:$L$1048576,MATCH(A1373,근로조건!$A$5:$A$1048576,0)+0,12))*B1373,"")</f>
        <v/>
      </c>
      <c r="AE1373" s="261" t="str" cm="1">
        <f t="array" ref="AE1373">IF(A1373="","",INDEX(근로조건!$A$5:$AF$1048576,MATCH(A1373,근로조건!$A$5:$A$1048576,0)+0,13))</f>
        <v/>
      </c>
      <c r="AF1373" s="262" t="str" cm="1">
        <f t="array" ref="AF1373">IF(A1373="","",INDEX(근로조건!$A$5:$AF$1048576,MATCH(A1373,근로조건!$A$5:$A$1048576,0)+0,14))</f>
        <v/>
      </c>
      <c r="AG1373" s="261" t="str" cm="1">
        <f t="array" ref="AG1373">IF(A1373="","",INDEX(근로조건!$A$5:$AF$1048576,MATCH(A1373,근로조건!$A$5:$A$1048576,0)+0,11))</f>
        <v/>
      </c>
      <c r="AH1373" s="261" t="str" cm="1">
        <f t="array" ref="AH1373">IF(A1373="","",INDEX(근로조건!$A$5:$AF$1048576,MATCH(A1373,근로조건!$A$5:$A$1048576,0)+0,19))</f>
        <v/>
      </c>
      <c r="AI1373" s="262" t="str" cm="1">
        <f t="array" ref="AI1373">IF(A1373="","",INDEX(근로조건!$A$5:$AF$1048576,MATCH(A1373,근로조건!$A$5:$A$1048576,0)+0,17))</f>
        <v/>
      </c>
      <c r="AJ1373" s="253"/>
      <c r="AK1373" s="253"/>
      <c r="AL1373" s="253" t="str" cm="1">
        <f t="array" ref="AL1373">IF(A1373="","",INDEX(근로조건!$A$5:$AF$1048576,MATCH(A1373,근로조건!$A$5:$A$1048576,0)+0,20))</f>
        <v/>
      </c>
      <c r="AM1373" s="253"/>
      <c r="AN1373" s="253"/>
      <c r="AO1373" s="253"/>
      <c r="AP1373" s="260"/>
      <c r="AQ1373" s="123"/>
      <c r="AR1373" s="166"/>
      <c r="AS1373" s="267"/>
      <c r="AT1373" s="266"/>
      <c r="AU1373" s="266"/>
      <c r="AV1373" s="266"/>
    </row>
    <row r="1374" spans="1:48" x14ac:dyDescent="0.3">
      <c r="A1374" s="52"/>
      <c r="B1374" s="54"/>
      <c r="C1374" s="53"/>
      <c r="D1374" s="53"/>
      <c r="E1374" s="53"/>
      <c r="F1374" s="57"/>
      <c r="G1374" s="57"/>
      <c r="H1374" s="52"/>
      <c r="I1374" s="53"/>
      <c r="J1374" s="53"/>
      <c r="K1374" s="95"/>
      <c r="L1374" s="52"/>
      <c r="M1374" s="52"/>
      <c r="N1374" s="54"/>
      <c r="O1374" s="254" t="str" cm="1">
        <f t="array" ref="O1374">IF(A1374="","",INDEX(근로조건!$A$5:$Y$1048576,MATCH(A1374,근로조건!$A$5:$A$1048576,0)+0,15))</f>
        <v/>
      </c>
      <c r="P1374" s="255" t="str" cm="1">
        <f t="array" ref="P1374">IF(A1374="","",INDEX(근로조건!$A$5:$Y$1048576,MATCH(A1374,근로조건!$A$5:$A$1048576,0)+0,16))</f>
        <v/>
      </c>
      <c r="Q1374" s="256" t="str" cm="1">
        <f t="array" ref="Q1374">IF(A1374="","",INDEX(근로조건!$A$5:$ZZ$1048576,MATCH(A1374,근로조건!$A$5:$A$1048576,0)+0,21))</f>
        <v/>
      </c>
      <c r="R1374" s="61"/>
      <c r="S1374" s="61"/>
      <c r="T1374" s="61"/>
      <c r="U1374" s="61"/>
      <c r="V1374" s="61"/>
      <c r="W1374" s="61"/>
      <c r="X1374" s="61"/>
      <c r="Y1374" s="61"/>
      <c r="Z1374" s="260" t="str">
        <f t="shared" si="66"/>
        <v/>
      </c>
      <c r="AA1374" s="260" t="str">
        <f t="shared" si="67"/>
        <v/>
      </c>
      <c r="AB1374" s="260" t="str" cm="1">
        <f t="array" ref="AB1374">IFERROR(IF(A1374="","",INDEX(근로조건!$A$5:$Z$1048576,MATCH(A1374,근로조건!$A$5:$A$1048576,0)+0,17)-INDEX(근로조건!$A$5:$Z$1048576,MATCH(A1374,근로조건!$A$5:$A$1048576,0)+0,11))*B1374,"")</f>
        <v/>
      </c>
      <c r="AC1374" s="260" t="str">
        <f t="shared" si="68"/>
        <v/>
      </c>
      <c r="AD1374" s="260" t="str" cm="1">
        <f t="array" ref="AD1374">IFERROR(IF(A1374="","",INDEX(근로조건!$A$5:$L$1048576,MATCH(A1374,근로조건!$A$5:$A$1048576,0)+0,12))*B1374,"")</f>
        <v/>
      </c>
      <c r="AE1374" s="261" t="str" cm="1">
        <f t="array" ref="AE1374">IF(A1374="","",INDEX(근로조건!$A$5:$AF$1048576,MATCH(A1374,근로조건!$A$5:$A$1048576,0)+0,13))</f>
        <v/>
      </c>
      <c r="AF1374" s="262" t="str" cm="1">
        <f t="array" ref="AF1374">IF(A1374="","",INDEX(근로조건!$A$5:$AF$1048576,MATCH(A1374,근로조건!$A$5:$A$1048576,0)+0,14))</f>
        <v/>
      </c>
      <c r="AG1374" s="261" t="str" cm="1">
        <f t="array" ref="AG1374">IF(A1374="","",INDEX(근로조건!$A$5:$AF$1048576,MATCH(A1374,근로조건!$A$5:$A$1048576,0)+0,11))</f>
        <v/>
      </c>
      <c r="AH1374" s="261" t="str" cm="1">
        <f t="array" ref="AH1374">IF(A1374="","",INDEX(근로조건!$A$5:$AF$1048576,MATCH(A1374,근로조건!$A$5:$A$1048576,0)+0,19))</f>
        <v/>
      </c>
      <c r="AI1374" s="262" t="str" cm="1">
        <f t="array" ref="AI1374">IF(A1374="","",INDEX(근로조건!$A$5:$AF$1048576,MATCH(A1374,근로조건!$A$5:$A$1048576,0)+0,17))</f>
        <v/>
      </c>
      <c r="AJ1374" s="253"/>
      <c r="AK1374" s="253"/>
      <c r="AL1374" s="253" t="str" cm="1">
        <f t="array" ref="AL1374">IF(A1374="","",INDEX(근로조건!$A$5:$AF$1048576,MATCH(A1374,근로조건!$A$5:$A$1048576,0)+0,20))</f>
        <v/>
      </c>
      <c r="AM1374" s="253"/>
      <c r="AN1374" s="253"/>
      <c r="AO1374" s="253"/>
      <c r="AP1374" s="260"/>
      <c r="AQ1374" s="123"/>
      <c r="AR1374" s="166"/>
      <c r="AS1374" s="267"/>
      <c r="AT1374" s="266"/>
      <c r="AU1374" s="266"/>
      <c r="AV1374" s="266"/>
    </row>
    <row r="1375" spans="1:48" x14ac:dyDescent="0.3">
      <c r="A1375" s="52"/>
      <c r="B1375" s="54"/>
      <c r="C1375" s="53"/>
      <c r="D1375" s="53"/>
      <c r="E1375" s="53"/>
      <c r="F1375" s="57"/>
      <c r="G1375" s="57"/>
      <c r="H1375" s="52"/>
      <c r="I1375" s="53"/>
      <c r="J1375" s="53"/>
      <c r="K1375" s="95"/>
      <c r="L1375" s="52"/>
      <c r="M1375" s="52"/>
      <c r="N1375" s="54"/>
      <c r="O1375" s="254" t="str" cm="1">
        <f t="array" ref="O1375">IF(A1375="","",INDEX(근로조건!$A$5:$Y$1048576,MATCH(A1375,근로조건!$A$5:$A$1048576,0)+0,15))</f>
        <v/>
      </c>
      <c r="P1375" s="255" t="str" cm="1">
        <f t="array" ref="P1375">IF(A1375="","",INDEX(근로조건!$A$5:$Y$1048576,MATCH(A1375,근로조건!$A$5:$A$1048576,0)+0,16))</f>
        <v/>
      </c>
      <c r="Q1375" s="256" t="str" cm="1">
        <f t="array" ref="Q1375">IF(A1375="","",INDEX(근로조건!$A$5:$ZZ$1048576,MATCH(A1375,근로조건!$A$5:$A$1048576,0)+0,21))</f>
        <v/>
      </c>
      <c r="R1375" s="61"/>
      <c r="S1375" s="61"/>
      <c r="T1375" s="61"/>
      <c r="U1375" s="61"/>
      <c r="V1375" s="61"/>
      <c r="W1375" s="61"/>
      <c r="X1375" s="61"/>
      <c r="Y1375" s="61"/>
      <c r="Z1375" s="260" t="str">
        <f t="shared" si="66"/>
        <v/>
      </c>
      <c r="AA1375" s="260" t="str">
        <f t="shared" si="67"/>
        <v/>
      </c>
      <c r="AB1375" s="260" t="str" cm="1">
        <f t="array" ref="AB1375">IFERROR(IF(A1375="","",INDEX(근로조건!$A$5:$Z$1048576,MATCH(A1375,근로조건!$A$5:$A$1048576,0)+0,17)-INDEX(근로조건!$A$5:$Z$1048576,MATCH(A1375,근로조건!$A$5:$A$1048576,0)+0,11))*B1375,"")</f>
        <v/>
      </c>
      <c r="AC1375" s="260" t="str">
        <f t="shared" si="68"/>
        <v/>
      </c>
      <c r="AD1375" s="260" t="str" cm="1">
        <f t="array" ref="AD1375">IFERROR(IF(A1375="","",INDEX(근로조건!$A$5:$L$1048576,MATCH(A1375,근로조건!$A$5:$A$1048576,0)+0,12))*B1375,"")</f>
        <v/>
      </c>
      <c r="AE1375" s="261" t="str" cm="1">
        <f t="array" ref="AE1375">IF(A1375="","",INDEX(근로조건!$A$5:$AF$1048576,MATCH(A1375,근로조건!$A$5:$A$1048576,0)+0,13))</f>
        <v/>
      </c>
      <c r="AF1375" s="262" t="str" cm="1">
        <f t="array" ref="AF1375">IF(A1375="","",INDEX(근로조건!$A$5:$AF$1048576,MATCH(A1375,근로조건!$A$5:$A$1048576,0)+0,14))</f>
        <v/>
      </c>
      <c r="AG1375" s="261" t="str" cm="1">
        <f t="array" ref="AG1375">IF(A1375="","",INDEX(근로조건!$A$5:$AF$1048576,MATCH(A1375,근로조건!$A$5:$A$1048576,0)+0,11))</f>
        <v/>
      </c>
      <c r="AH1375" s="261" t="str" cm="1">
        <f t="array" ref="AH1375">IF(A1375="","",INDEX(근로조건!$A$5:$AF$1048576,MATCH(A1375,근로조건!$A$5:$A$1048576,0)+0,19))</f>
        <v/>
      </c>
      <c r="AI1375" s="262" t="str" cm="1">
        <f t="array" ref="AI1375">IF(A1375="","",INDEX(근로조건!$A$5:$AF$1048576,MATCH(A1375,근로조건!$A$5:$A$1048576,0)+0,17))</f>
        <v/>
      </c>
      <c r="AJ1375" s="253"/>
      <c r="AK1375" s="253"/>
      <c r="AL1375" s="253" t="str" cm="1">
        <f t="array" ref="AL1375">IF(A1375="","",INDEX(근로조건!$A$5:$AF$1048576,MATCH(A1375,근로조건!$A$5:$A$1048576,0)+0,20))</f>
        <v/>
      </c>
      <c r="AM1375" s="253"/>
      <c r="AN1375" s="253"/>
      <c r="AO1375" s="253"/>
      <c r="AP1375" s="260"/>
      <c r="AQ1375" s="123"/>
      <c r="AR1375" s="166"/>
      <c r="AS1375" s="267"/>
      <c r="AT1375" s="266"/>
      <c r="AU1375" s="266"/>
      <c r="AV1375" s="266"/>
    </row>
    <row r="1376" spans="1:48" x14ac:dyDescent="0.3">
      <c r="A1376" s="52"/>
      <c r="B1376" s="54"/>
      <c r="C1376" s="53"/>
      <c r="D1376" s="53"/>
      <c r="E1376" s="53"/>
      <c r="F1376" s="57"/>
      <c r="G1376" s="57"/>
      <c r="H1376" s="52"/>
      <c r="I1376" s="53"/>
      <c r="J1376" s="53"/>
      <c r="K1376" s="95"/>
      <c r="L1376" s="52"/>
      <c r="M1376" s="52"/>
      <c r="N1376" s="54"/>
      <c r="O1376" s="254" t="str" cm="1">
        <f t="array" ref="O1376">IF(A1376="","",INDEX(근로조건!$A$5:$Y$1048576,MATCH(A1376,근로조건!$A$5:$A$1048576,0)+0,15))</f>
        <v/>
      </c>
      <c r="P1376" s="255" t="str" cm="1">
        <f t="array" ref="P1376">IF(A1376="","",INDEX(근로조건!$A$5:$Y$1048576,MATCH(A1376,근로조건!$A$5:$A$1048576,0)+0,16))</f>
        <v/>
      </c>
      <c r="Q1376" s="256" t="str" cm="1">
        <f t="array" ref="Q1376">IF(A1376="","",INDEX(근로조건!$A$5:$ZZ$1048576,MATCH(A1376,근로조건!$A$5:$A$1048576,0)+0,21))</f>
        <v/>
      </c>
      <c r="R1376" s="61"/>
      <c r="S1376" s="61"/>
      <c r="T1376" s="61"/>
      <c r="U1376" s="61"/>
      <c r="V1376" s="61"/>
      <c r="W1376" s="61"/>
      <c r="X1376" s="61"/>
      <c r="Y1376" s="61"/>
      <c r="Z1376" s="260" t="str">
        <f t="shared" si="66"/>
        <v/>
      </c>
      <c r="AA1376" s="260" t="str">
        <f t="shared" si="67"/>
        <v/>
      </c>
      <c r="AB1376" s="260" t="str" cm="1">
        <f t="array" ref="AB1376">IFERROR(IF(A1376="","",INDEX(근로조건!$A$5:$Z$1048576,MATCH(A1376,근로조건!$A$5:$A$1048576,0)+0,17)-INDEX(근로조건!$A$5:$Z$1048576,MATCH(A1376,근로조건!$A$5:$A$1048576,0)+0,11))*B1376,"")</f>
        <v/>
      </c>
      <c r="AC1376" s="260" t="str">
        <f t="shared" si="68"/>
        <v/>
      </c>
      <c r="AD1376" s="260" t="str" cm="1">
        <f t="array" ref="AD1376">IFERROR(IF(A1376="","",INDEX(근로조건!$A$5:$L$1048576,MATCH(A1376,근로조건!$A$5:$A$1048576,0)+0,12))*B1376,"")</f>
        <v/>
      </c>
      <c r="AE1376" s="261" t="str" cm="1">
        <f t="array" ref="AE1376">IF(A1376="","",INDEX(근로조건!$A$5:$AF$1048576,MATCH(A1376,근로조건!$A$5:$A$1048576,0)+0,13))</f>
        <v/>
      </c>
      <c r="AF1376" s="262" t="str" cm="1">
        <f t="array" ref="AF1376">IF(A1376="","",INDEX(근로조건!$A$5:$AF$1048576,MATCH(A1376,근로조건!$A$5:$A$1048576,0)+0,14))</f>
        <v/>
      </c>
      <c r="AG1376" s="261" t="str" cm="1">
        <f t="array" ref="AG1376">IF(A1376="","",INDEX(근로조건!$A$5:$AF$1048576,MATCH(A1376,근로조건!$A$5:$A$1048576,0)+0,11))</f>
        <v/>
      </c>
      <c r="AH1376" s="261" t="str" cm="1">
        <f t="array" ref="AH1376">IF(A1376="","",INDEX(근로조건!$A$5:$AF$1048576,MATCH(A1376,근로조건!$A$5:$A$1048576,0)+0,19))</f>
        <v/>
      </c>
      <c r="AI1376" s="262" t="str" cm="1">
        <f t="array" ref="AI1376">IF(A1376="","",INDEX(근로조건!$A$5:$AF$1048576,MATCH(A1376,근로조건!$A$5:$A$1048576,0)+0,17))</f>
        <v/>
      </c>
      <c r="AJ1376" s="253"/>
      <c r="AK1376" s="253"/>
      <c r="AL1376" s="253" t="str" cm="1">
        <f t="array" ref="AL1376">IF(A1376="","",INDEX(근로조건!$A$5:$AF$1048576,MATCH(A1376,근로조건!$A$5:$A$1048576,0)+0,20))</f>
        <v/>
      </c>
      <c r="AM1376" s="253"/>
      <c r="AN1376" s="253"/>
      <c r="AO1376" s="253"/>
      <c r="AP1376" s="260"/>
      <c r="AQ1376" s="123"/>
      <c r="AR1376" s="166"/>
      <c r="AS1376" s="267"/>
      <c r="AT1376" s="266"/>
      <c r="AU1376" s="266"/>
      <c r="AV1376" s="266"/>
    </row>
    <row r="1377" spans="1:48" x14ac:dyDescent="0.3">
      <c r="A1377" s="52"/>
      <c r="B1377" s="54"/>
      <c r="C1377" s="53"/>
      <c r="D1377" s="53"/>
      <c r="E1377" s="53"/>
      <c r="F1377" s="57"/>
      <c r="G1377" s="57"/>
      <c r="H1377" s="52"/>
      <c r="I1377" s="53"/>
      <c r="J1377" s="53"/>
      <c r="K1377" s="95"/>
      <c r="L1377" s="52"/>
      <c r="M1377" s="52"/>
      <c r="N1377" s="54"/>
      <c r="O1377" s="254" t="str" cm="1">
        <f t="array" ref="O1377">IF(A1377="","",INDEX(근로조건!$A$5:$Y$1048576,MATCH(A1377,근로조건!$A$5:$A$1048576,0)+0,15))</f>
        <v/>
      </c>
      <c r="P1377" s="255" t="str" cm="1">
        <f t="array" ref="P1377">IF(A1377="","",INDEX(근로조건!$A$5:$Y$1048576,MATCH(A1377,근로조건!$A$5:$A$1048576,0)+0,16))</f>
        <v/>
      </c>
      <c r="Q1377" s="256" t="str" cm="1">
        <f t="array" ref="Q1377">IF(A1377="","",INDEX(근로조건!$A$5:$ZZ$1048576,MATCH(A1377,근로조건!$A$5:$A$1048576,0)+0,21))</f>
        <v/>
      </c>
      <c r="R1377" s="61"/>
      <c r="S1377" s="61"/>
      <c r="T1377" s="61"/>
      <c r="U1377" s="61"/>
      <c r="V1377" s="61"/>
      <c r="W1377" s="61"/>
      <c r="X1377" s="61"/>
      <c r="Y1377" s="61"/>
      <c r="Z1377" s="260" t="str">
        <f t="shared" si="66"/>
        <v/>
      </c>
      <c r="AA1377" s="260" t="str">
        <f t="shared" si="67"/>
        <v/>
      </c>
      <c r="AB1377" s="260" t="str" cm="1">
        <f t="array" ref="AB1377">IFERROR(IF(A1377="","",INDEX(근로조건!$A$5:$Z$1048576,MATCH(A1377,근로조건!$A$5:$A$1048576,0)+0,17)-INDEX(근로조건!$A$5:$Z$1048576,MATCH(A1377,근로조건!$A$5:$A$1048576,0)+0,11))*B1377,"")</f>
        <v/>
      </c>
      <c r="AC1377" s="260" t="str">
        <f t="shared" si="68"/>
        <v/>
      </c>
      <c r="AD1377" s="260" t="str" cm="1">
        <f t="array" ref="AD1377">IFERROR(IF(A1377="","",INDEX(근로조건!$A$5:$L$1048576,MATCH(A1377,근로조건!$A$5:$A$1048576,0)+0,12))*B1377,"")</f>
        <v/>
      </c>
      <c r="AE1377" s="261" t="str" cm="1">
        <f t="array" ref="AE1377">IF(A1377="","",INDEX(근로조건!$A$5:$AF$1048576,MATCH(A1377,근로조건!$A$5:$A$1048576,0)+0,13))</f>
        <v/>
      </c>
      <c r="AF1377" s="262" t="str" cm="1">
        <f t="array" ref="AF1377">IF(A1377="","",INDEX(근로조건!$A$5:$AF$1048576,MATCH(A1377,근로조건!$A$5:$A$1048576,0)+0,14))</f>
        <v/>
      </c>
      <c r="AG1377" s="261" t="str" cm="1">
        <f t="array" ref="AG1377">IF(A1377="","",INDEX(근로조건!$A$5:$AF$1048576,MATCH(A1377,근로조건!$A$5:$A$1048576,0)+0,11))</f>
        <v/>
      </c>
      <c r="AH1377" s="261" t="str" cm="1">
        <f t="array" ref="AH1377">IF(A1377="","",INDEX(근로조건!$A$5:$AF$1048576,MATCH(A1377,근로조건!$A$5:$A$1048576,0)+0,19))</f>
        <v/>
      </c>
      <c r="AI1377" s="262" t="str" cm="1">
        <f t="array" ref="AI1377">IF(A1377="","",INDEX(근로조건!$A$5:$AF$1048576,MATCH(A1377,근로조건!$A$5:$A$1048576,0)+0,17))</f>
        <v/>
      </c>
      <c r="AJ1377" s="253"/>
      <c r="AK1377" s="253"/>
      <c r="AL1377" s="253" t="str" cm="1">
        <f t="array" ref="AL1377">IF(A1377="","",INDEX(근로조건!$A$5:$AF$1048576,MATCH(A1377,근로조건!$A$5:$A$1048576,0)+0,20))</f>
        <v/>
      </c>
      <c r="AM1377" s="253"/>
      <c r="AN1377" s="253"/>
      <c r="AO1377" s="253"/>
      <c r="AP1377" s="260"/>
      <c r="AQ1377" s="123"/>
      <c r="AR1377" s="166"/>
      <c r="AS1377" s="267"/>
      <c r="AT1377" s="266"/>
      <c r="AU1377" s="266"/>
      <c r="AV1377" s="266"/>
    </row>
    <row r="1378" spans="1:48" x14ac:dyDescent="0.3">
      <c r="A1378" s="52"/>
      <c r="B1378" s="54"/>
      <c r="C1378" s="53"/>
      <c r="D1378" s="53"/>
      <c r="E1378" s="53"/>
      <c r="F1378" s="57"/>
      <c r="G1378" s="57"/>
      <c r="H1378" s="52"/>
      <c r="I1378" s="53"/>
      <c r="J1378" s="53"/>
      <c r="K1378" s="95"/>
      <c r="L1378" s="52"/>
      <c r="M1378" s="52"/>
      <c r="N1378" s="54"/>
      <c r="O1378" s="254" t="str" cm="1">
        <f t="array" ref="O1378">IF(A1378="","",INDEX(근로조건!$A$5:$Y$1048576,MATCH(A1378,근로조건!$A$5:$A$1048576,0)+0,15))</f>
        <v/>
      </c>
      <c r="P1378" s="255" t="str" cm="1">
        <f t="array" ref="P1378">IF(A1378="","",INDEX(근로조건!$A$5:$Y$1048576,MATCH(A1378,근로조건!$A$5:$A$1048576,0)+0,16))</f>
        <v/>
      </c>
      <c r="Q1378" s="256" t="str" cm="1">
        <f t="array" ref="Q1378">IF(A1378="","",INDEX(근로조건!$A$5:$ZZ$1048576,MATCH(A1378,근로조건!$A$5:$A$1048576,0)+0,21))</f>
        <v/>
      </c>
      <c r="R1378" s="61"/>
      <c r="S1378" s="61"/>
      <c r="T1378" s="61"/>
      <c r="U1378" s="61"/>
      <c r="V1378" s="61"/>
      <c r="W1378" s="61"/>
      <c r="X1378" s="61"/>
      <c r="Y1378" s="61"/>
      <c r="Z1378" s="260" t="str">
        <f t="shared" si="66"/>
        <v/>
      </c>
      <c r="AA1378" s="260" t="str">
        <f t="shared" si="67"/>
        <v/>
      </c>
      <c r="AB1378" s="260" t="str" cm="1">
        <f t="array" ref="AB1378">IFERROR(IF(A1378="","",INDEX(근로조건!$A$5:$Z$1048576,MATCH(A1378,근로조건!$A$5:$A$1048576,0)+0,17)-INDEX(근로조건!$A$5:$Z$1048576,MATCH(A1378,근로조건!$A$5:$A$1048576,0)+0,11))*B1378,"")</f>
        <v/>
      </c>
      <c r="AC1378" s="260" t="str">
        <f t="shared" si="68"/>
        <v/>
      </c>
      <c r="AD1378" s="260" t="str" cm="1">
        <f t="array" ref="AD1378">IFERROR(IF(A1378="","",INDEX(근로조건!$A$5:$L$1048576,MATCH(A1378,근로조건!$A$5:$A$1048576,0)+0,12))*B1378,"")</f>
        <v/>
      </c>
      <c r="AE1378" s="261" t="str" cm="1">
        <f t="array" ref="AE1378">IF(A1378="","",INDEX(근로조건!$A$5:$AF$1048576,MATCH(A1378,근로조건!$A$5:$A$1048576,0)+0,13))</f>
        <v/>
      </c>
      <c r="AF1378" s="262" t="str" cm="1">
        <f t="array" ref="AF1378">IF(A1378="","",INDEX(근로조건!$A$5:$AF$1048576,MATCH(A1378,근로조건!$A$5:$A$1048576,0)+0,14))</f>
        <v/>
      </c>
      <c r="AG1378" s="261" t="str" cm="1">
        <f t="array" ref="AG1378">IF(A1378="","",INDEX(근로조건!$A$5:$AF$1048576,MATCH(A1378,근로조건!$A$5:$A$1048576,0)+0,11))</f>
        <v/>
      </c>
      <c r="AH1378" s="261" t="str" cm="1">
        <f t="array" ref="AH1378">IF(A1378="","",INDEX(근로조건!$A$5:$AF$1048576,MATCH(A1378,근로조건!$A$5:$A$1048576,0)+0,19))</f>
        <v/>
      </c>
      <c r="AI1378" s="262" t="str" cm="1">
        <f t="array" ref="AI1378">IF(A1378="","",INDEX(근로조건!$A$5:$AF$1048576,MATCH(A1378,근로조건!$A$5:$A$1048576,0)+0,17))</f>
        <v/>
      </c>
      <c r="AJ1378" s="253"/>
      <c r="AK1378" s="253"/>
      <c r="AL1378" s="253" t="str" cm="1">
        <f t="array" ref="AL1378">IF(A1378="","",INDEX(근로조건!$A$5:$AF$1048576,MATCH(A1378,근로조건!$A$5:$A$1048576,0)+0,20))</f>
        <v/>
      </c>
      <c r="AM1378" s="253"/>
      <c r="AN1378" s="253"/>
      <c r="AO1378" s="253"/>
      <c r="AP1378" s="260"/>
      <c r="AQ1378" s="123"/>
      <c r="AR1378" s="166"/>
      <c r="AS1378" s="267"/>
      <c r="AT1378" s="266"/>
      <c r="AU1378" s="266"/>
      <c r="AV1378" s="266"/>
    </row>
    <row r="1379" spans="1:48" x14ac:dyDescent="0.3">
      <c r="A1379" s="52"/>
      <c r="B1379" s="54"/>
      <c r="C1379" s="53"/>
      <c r="D1379" s="53"/>
      <c r="E1379" s="53"/>
      <c r="F1379" s="57"/>
      <c r="G1379" s="57"/>
      <c r="H1379" s="52"/>
      <c r="I1379" s="53"/>
      <c r="J1379" s="53"/>
      <c r="K1379" s="95"/>
      <c r="L1379" s="52"/>
      <c r="M1379" s="52"/>
      <c r="N1379" s="54"/>
      <c r="O1379" s="254" t="str" cm="1">
        <f t="array" ref="O1379">IF(A1379="","",INDEX(근로조건!$A$5:$Y$1048576,MATCH(A1379,근로조건!$A$5:$A$1048576,0)+0,15))</f>
        <v/>
      </c>
      <c r="P1379" s="255" t="str" cm="1">
        <f t="array" ref="P1379">IF(A1379="","",INDEX(근로조건!$A$5:$Y$1048576,MATCH(A1379,근로조건!$A$5:$A$1048576,0)+0,16))</f>
        <v/>
      </c>
      <c r="Q1379" s="256" t="str" cm="1">
        <f t="array" ref="Q1379">IF(A1379="","",INDEX(근로조건!$A$5:$ZZ$1048576,MATCH(A1379,근로조건!$A$5:$A$1048576,0)+0,21))</f>
        <v/>
      </c>
      <c r="R1379" s="61"/>
      <c r="S1379" s="61"/>
      <c r="T1379" s="61"/>
      <c r="U1379" s="61"/>
      <c r="V1379" s="61"/>
      <c r="W1379" s="61"/>
      <c r="X1379" s="61"/>
      <c r="Y1379" s="61"/>
      <c r="Z1379" s="260" t="str">
        <f t="shared" si="66"/>
        <v/>
      </c>
      <c r="AA1379" s="260" t="str">
        <f t="shared" si="67"/>
        <v/>
      </c>
      <c r="AB1379" s="260" t="str" cm="1">
        <f t="array" ref="AB1379">IFERROR(IF(A1379="","",INDEX(근로조건!$A$5:$Z$1048576,MATCH(A1379,근로조건!$A$5:$A$1048576,0)+0,17)-INDEX(근로조건!$A$5:$Z$1048576,MATCH(A1379,근로조건!$A$5:$A$1048576,0)+0,11))*B1379,"")</f>
        <v/>
      </c>
      <c r="AC1379" s="260" t="str">
        <f t="shared" si="68"/>
        <v/>
      </c>
      <c r="AD1379" s="260" t="str" cm="1">
        <f t="array" ref="AD1379">IFERROR(IF(A1379="","",INDEX(근로조건!$A$5:$L$1048576,MATCH(A1379,근로조건!$A$5:$A$1048576,0)+0,12))*B1379,"")</f>
        <v/>
      </c>
      <c r="AE1379" s="261" t="str" cm="1">
        <f t="array" ref="AE1379">IF(A1379="","",INDEX(근로조건!$A$5:$AF$1048576,MATCH(A1379,근로조건!$A$5:$A$1048576,0)+0,13))</f>
        <v/>
      </c>
      <c r="AF1379" s="262" t="str" cm="1">
        <f t="array" ref="AF1379">IF(A1379="","",INDEX(근로조건!$A$5:$AF$1048576,MATCH(A1379,근로조건!$A$5:$A$1048576,0)+0,14))</f>
        <v/>
      </c>
      <c r="AG1379" s="261" t="str" cm="1">
        <f t="array" ref="AG1379">IF(A1379="","",INDEX(근로조건!$A$5:$AF$1048576,MATCH(A1379,근로조건!$A$5:$A$1048576,0)+0,11))</f>
        <v/>
      </c>
      <c r="AH1379" s="261" t="str" cm="1">
        <f t="array" ref="AH1379">IF(A1379="","",INDEX(근로조건!$A$5:$AF$1048576,MATCH(A1379,근로조건!$A$5:$A$1048576,0)+0,19))</f>
        <v/>
      </c>
      <c r="AI1379" s="262" t="str" cm="1">
        <f t="array" ref="AI1379">IF(A1379="","",INDEX(근로조건!$A$5:$AF$1048576,MATCH(A1379,근로조건!$A$5:$A$1048576,0)+0,17))</f>
        <v/>
      </c>
      <c r="AJ1379" s="253"/>
      <c r="AK1379" s="253"/>
      <c r="AL1379" s="253" t="str" cm="1">
        <f t="array" ref="AL1379">IF(A1379="","",INDEX(근로조건!$A$5:$AF$1048576,MATCH(A1379,근로조건!$A$5:$A$1048576,0)+0,20))</f>
        <v/>
      </c>
      <c r="AM1379" s="253"/>
      <c r="AN1379" s="253"/>
      <c r="AO1379" s="253"/>
      <c r="AP1379" s="260"/>
      <c r="AQ1379" s="123"/>
      <c r="AR1379" s="166"/>
      <c r="AS1379" s="267"/>
      <c r="AT1379" s="266"/>
      <c r="AU1379" s="266"/>
      <c r="AV1379" s="266"/>
    </row>
    <row r="1380" spans="1:48" x14ac:dyDescent="0.3">
      <c r="A1380" s="52"/>
      <c r="B1380" s="54"/>
      <c r="C1380" s="53"/>
      <c r="D1380" s="53"/>
      <c r="E1380" s="53"/>
      <c r="F1380" s="57"/>
      <c r="G1380" s="57"/>
      <c r="H1380" s="52"/>
      <c r="I1380" s="53"/>
      <c r="J1380" s="53"/>
      <c r="K1380" s="95"/>
      <c r="L1380" s="52"/>
      <c r="M1380" s="52"/>
      <c r="N1380" s="54"/>
      <c r="O1380" s="254" t="str" cm="1">
        <f t="array" ref="O1380">IF(A1380="","",INDEX(근로조건!$A$5:$Y$1048576,MATCH(A1380,근로조건!$A$5:$A$1048576,0)+0,15))</f>
        <v/>
      </c>
      <c r="P1380" s="255" t="str" cm="1">
        <f t="array" ref="P1380">IF(A1380="","",INDEX(근로조건!$A$5:$Y$1048576,MATCH(A1380,근로조건!$A$5:$A$1048576,0)+0,16))</f>
        <v/>
      </c>
      <c r="Q1380" s="256" t="str" cm="1">
        <f t="array" ref="Q1380">IF(A1380="","",INDEX(근로조건!$A$5:$ZZ$1048576,MATCH(A1380,근로조건!$A$5:$A$1048576,0)+0,21))</f>
        <v/>
      </c>
      <c r="R1380" s="61"/>
      <c r="S1380" s="61"/>
      <c r="T1380" s="61"/>
      <c r="U1380" s="61"/>
      <c r="V1380" s="61"/>
      <c r="W1380" s="61"/>
      <c r="X1380" s="61"/>
      <c r="Y1380" s="61"/>
      <c r="Z1380" s="260" t="str">
        <f t="shared" si="66"/>
        <v/>
      </c>
      <c r="AA1380" s="260" t="str">
        <f t="shared" si="67"/>
        <v/>
      </c>
      <c r="AB1380" s="260" t="str" cm="1">
        <f t="array" ref="AB1380">IFERROR(IF(A1380="","",INDEX(근로조건!$A$5:$Z$1048576,MATCH(A1380,근로조건!$A$5:$A$1048576,0)+0,17)-INDEX(근로조건!$A$5:$Z$1048576,MATCH(A1380,근로조건!$A$5:$A$1048576,0)+0,11))*B1380,"")</f>
        <v/>
      </c>
      <c r="AC1380" s="260" t="str">
        <f t="shared" si="68"/>
        <v/>
      </c>
      <c r="AD1380" s="260" t="str" cm="1">
        <f t="array" ref="AD1380">IFERROR(IF(A1380="","",INDEX(근로조건!$A$5:$L$1048576,MATCH(A1380,근로조건!$A$5:$A$1048576,0)+0,12))*B1380,"")</f>
        <v/>
      </c>
      <c r="AE1380" s="261" t="str" cm="1">
        <f t="array" ref="AE1380">IF(A1380="","",INDEX(근로조건!$A$5:$AF$1048576,MATCH(A1380,근로조건!$A$5:$A$1048576,0)+0,13))</f>
        <v/>
      </c>
      <c r="AF1380" s="262" t="str" cm="1">
        <f t="array" ref="AF1380">IF(A1380="","",INDEX(근로조건!$A$5:$AF$1048576,MATCH(A1380,근로조건!$A$5:$A$1048576,0)+0,14))</f>
        <v/>
      </c>
      <c r="AG1380" s="261" t="str" cm="1">
        <f t="array" ref="AG1380">IF(A1380="","",INDEX(근로조건!$A$5:$AF$1048576,MATCH(A1380,근로조건!$A$5:$A$1048576,0)+0,11))</f>
        <v/>
      </c>
      <c r="AH1380" s="261" t="str" cm="1">
        <f t="array" ref="AH1380">IF(A1380="","",INDEX(근로조건!$A$5:$AF$1048576,MATCH(A1380,근로조건!$A$5:$A$1048576,0)+0,19))</f>
        <v/>
      </c>
      <c r="AI1380" s="262" t="str" cm="1">
        <f t="array" ref="AI1380">IF(A1380="","",INDEX(근로조건!$A$5:$AF$1048576,MATCH(A1380,근로조건!$A$5:$A$1048576,0)+0,17))</f>
        <v/>
      </c>
      <c r="AJ1380" s="253"/>
      <c r="AK1380" s="253"/>
      <c r="AL1380" s="253" t="str" cm="1">
        <f t="array" ref="AL1380">IF(A1380="","",INDEX(근로조건!$A$5:$AF$1048576,MATCH(A1380,근로조건!$A$5:$A$1048576,0)+0,20))</f>
        <v/>
      </c>
      <c r="AM1380" s="253"/>
      <c r="AN1380" s="253"/>
      <c r="AO1380" s="253"/>
      <c r="AP1380" s="260"/>
      <c r="AQ1380" s="123"/>
      <c r="AR1380" s="166"/>
      <c r="AS1380" s="267"/>
      <c r="AT1380" s="266"/>
      <c r="AU1380" s="266"/>
      <c r="AV1380" s="266"/>
    </row>
    <row r="1381" spans="1:48" x14ac:dyDescent="0.3">
      <c r="A1381" s="52"/>
      <c r="B1381" s="54"/>
      <c r="C1381" s="53"/>
      <c r="D1381" s="53"/>
      <c r="E1381" s="53"/>
      <c r="F1381" s="57"/>
      <c r="G1381" s="57"/>
      <c r="H1381" s="52"/>
      <c r="I1381" s="53"/>
      <c r="J1381" s="53"/>
      <c r="K1381" s="95"/>
      <c r="L1381" s="52"/>
      <c r="M1381" s="52"/>
      <c r="N1381" s="54"/>
      <c r="O1381" s="254" t="str" cm="1">
        <f t="array" ref="O1381">IF(A1381="","",INDEX(근로조건!$A$5:$Y$1048576,MATCH(A1381,근로조건!$A$5:$A$1048576,0)+0,15))</f>
        <v/>
      </c>
      <c r="P1381" s="255" t="str" cm="1">
        <f t="array" ref="P1381">IF(A1381="","",INDEX(근로조건!$A$5:$Y$1048576,MATCH(A1381,근로조건!$A$5:$A$1048576,0)+0,16))</f>
        <v/>
      </c>
      <c r="Q1381" s="256" t="str" cm="1">
        <f t="array" ref="Q1381">IF(A1381="","",INDEX(근로조건!$A$5:$ZZ$1048576,MATCH(A1381,근로조건!$A$5:$A$1048576,0)+0,21))</f>
        <v/>
      </c>
      <c r="R1381" s="61"/>
      <c r="S1381" s="61"/>
      <c r="T1381" s="61"/>
      <c r="U1381" s="61"/>
      <c r="V1381" s="61"/>
      <c r="W1381" s="61"/>
      <c r="X1381" s="61"/>
      <c r="Y1381" s="61"/>
      <c r="Z1381" s="260" t="str">
        <f t="shared" si="66"/>
        <v/>
      </c>
      <c r="AA1381" s="260" t="str">
        <f t="shared" si="67"/>
        <v/>
      </c>
      <c r="AB1381" s="260" t="str" cm="1">
        <f t="array" ref="AB1381">IFERROR(IF(A1381="","",INDEX(근로조건!$A$5:$Z$1048576,MATCH(A1381,근로조건!$A$5:$A$1048576,0)+0,17)-INDEX(근로조건!$A$5:$Z$1048576,MATCH(A1381,근로조건!$A$5:$A$1048576,0)+0,11))*B1381,"")</f>
        <v/>
      </c>
      <c r="AC1381" s="260" t="str">
        <f t="shared" si="68"/>
        <v/>
      </c>
      <c r="AD1381" s="260" t="str" cm="1">
        <f t="array" ref="AD1381">IFERROR(IF(A1381="","",INDEX(근로조건!$A$5:$L$1048576,MATCH(A1381,근로조건!$A$5:$A$1048576,0)+0,12))*B1381,"")</f>
        <v/>
      </c>
      <c r="AE1381" s="261" t="str" cm="1">
        <f t="array" ref="AE1381">IF(A1381="","",INDEX(근로조건!$A$5:$AF$1048576,MATCH(A1381,근로조건!$A$5:$A$1048576,0)+0,13))</f>
        <v/>
      </c>
      <c r="AF1381" s="262" t="str" cm="1">
        <f t="array" ref="AF1381">IF(A1381="","",INDEX(근로조건!$A$5:$AF$1048576,MATCH(A1381,근로조건!$A$5:$A$1048576,0)+0,14))</f>
        <v/>
      </c>
      <c r="AG1381" s="261" t="str" cm="1">
        <f t="array" ref="AG1381">IF(A1381="","",INDEX(근로조건!$A$5:$AF$1048576,MATCH(A1381,근로조건!$A$5:$A$1048576,0)+0,11))</f>
        <v/>
      </c>
      <c r="AH1381" s="261" t="str" cm="1">
        <f t="array" ref="AH1381">IF(A1381="","",INDEX(근로조건!$A$5:$AF$1048576,MATCH(A1381,근로조건!$A$5:$A$1048576,0)+0,19))</f>
        <v/>
      </c>
      <c r="AI1381" s="262" t="str" cm="1">
        <f t="array" ref="AI1381">IF(A1381="","",INDEX(근로조건!$A$5:$AF$1048576,MATCH(A1381,근로조건!$A$5:$A$1048576,0)+0,17))</f>
        <v/>
      </c>
      <c r="AJ1381" s="253"/>
      <c r="AK1381" s="253"/>
      <c r="AL1381" s="253" t="str" cm="1">
        <f t="array" ref="AL1381">IF(A1381="","",INDEX(근로조건!$A$5:$AF$1048576,MATCH(A1381,근로조건!$A$5:$A$1048576,0)+0,20))</f>
        <v/>
      </c>
      <c r="AM1381" s="253"/>
      <c r="AN1381" s="253"/>
      <c r="AO1381" s="253"/>
      <c r="AP1381" s="260"/>
      <c r="AQ1381" s="123"/>
      <c r="AR1381" s="166"/>
      <c r="AS1381" s="267"/>
      <c r="AT1381" s="266"/>
      <c r="AU1381" s="266"/>
      <c r="AV1381" s="266"/>
    </row>
    <row r="1382" spans="1:48" x14ac:dyDescent="0.3">
      <c r="A1382" s="52"/>
      <c r="B1382" s="54"/>
      <c r="C1382" s="53"/>
      <c r="D1382" s="53"/>
      <c r="E1382" s="53"/>
      <c r="F1382" s="57"/>
      <c r="G1382" s="57"/>
      <c r="H1382" s="52"/>
      <c r="I1382" s="53"/>
      <c r="J1382" s="53"/>
      <c r="K1382" s="95"/>
      <c r="L1382" s="52"/>
      <c r="M1382" s="52"/>
      <c r="N1382" s="54"/>
      <c r="O1382" s="254" t="str" cm="1">
        <f t="array" ref="O1382">IF(A1382="","",INDEX(근로조건!$A$5:$Y$1048576,MATCH(A1382,근로조건!$A$5:$A$1048576,0)+0,15))</f>
        <v/>
      </c>
      <c r="P1382" s="255" t="str" cm="1">
        <f t="array" ref="P1382">IF(A1382="","",INDEX(근로조건!$A$5:$Y$1048576,MATCH(A1382,근로조건!$A$5:$A$1048576,0)+0,16))</f>
        <v/>
      </c>
      <c r="Q1382" s="256" t="str" cm="1">
        <f t="array" ref="Q1382">IF(A1382="","",INDEX(근로조건!$A$5:$ZZ$1048576,MATCH(A1382,근로조건!$A$5:$A$1048576,0)+0,21))</f>
        <v/>
      </c>
      <c r="R1382" s="61"/>
      <c r="S1382" s="61"/>
      <c r="T1382" s="61"/>
      <c r="U1382" s="61"/>
      <c r="V1382" s="61"/>
      <c r="W1382" s="61"/>
      <c r="X1382" s="61"/>
      <c r="Y1382" s="61"/>
      <c r="Z1382" s="260" t="str">
        <f t="shared" si="66"/>
        <v/>
      </c>
      <c r="AA1382" s="260" t="str">
        <f t="shared" si="67"/>
        <v/>
      </c>
      <c r="AB1382" s="260" t="str" cm="1">
        <f t="array" ref="AB1382">IFERROR(IF(A1382="","",INDEX(근로조건!$A$5:$Z$1048576,MATCH(A1382,근로조건!$A$5:$A$1048576,0)+0,17)-INDEX(근로조건!$A$5:$Z$1048576,MATCH(A1382,근로조건!$A$5:$A$1048576,0)+0,11))*B1382,"")</f>
        <v/>
      </c>
      <c r="AC1382" s="260" t="str">
        <f t="shared" si="68"/>
        <v/>
      </c>
      <c r="AD1382" s="260" t="str" cm="1">
        <f t="array" ref="AD1382">IFERROR(IF(A1382="","",INDEX(근로조건!$A$5:$L$1048576,MATCH(A1382,근로조건!$A$5:$A$1048576,0)+0,12))*B1382,"")</f>
        <v/>
      </c>
      <c r="AE1382" s="261" t="str" cm="1">
        <f t="array" ref="AE1382">IF(A1382="","",INDEX(근로조건!$A$5:$AF$1048576,MATCH(A1382,근로조건!$A$5:$A$1048576,0)+0,13))</f>
        <v/>
      </c>
      <c r="AF1382" s="262" t="str" cm="1">
        <f t="array" ref="AF1382">IF(A1382="","",INDEX(근로조건!$A$5:$AF$1048576,MATCH(A1382,근로조건!$A$5:$A$1048576,0)+0,14))</f>
        <v/>
      </c>
      <c r="AG1382" s="261" t="str" cm="1">
        <f t="array" ref="AG1382">IF(A1382="","",INDEX(근로조건!$A$5:$AF$1048576,MATCH(A1382,근로조건!$A$5:$A$1048576,0)+0,11))</f>
        <v/>
      </c>
      <c r="AH1382" s="261" t="str" cm="1">
        <f t="array" ref="AH1382">IF(A1382="","",INDEX(근로조건!$A$5:$AF$1048576,MATCH(A1382,근로조건!$A$5:$A$1048576,0)+0,19))</f>
        <v/>
      </c>
      <c r="AI1382" s="262" t="str" cm="1">
        <f t="array" ref="AI1382">IF(A1382="","",INDEX(근로조건!$A$5:$AF$1048576,MATCH(A1382,근로조건!$A$5:$A$1048576,0)+0,17))</f>
        <v/>
      </c>
      <c r="AJ1382" s="253"/>
      <c r="AK1382" s="253"/>
      <c r="AL1382" s="253" t="str" cm="1">
        <f t="array" ref="AL1382">IF(A1382="","",INDEX(근로조건!$A$5:$AF$1048576,MATCH(A1382,근로조건!$A$5:$A$1048576,0)+0,20))</f>
        <v/>
      </c>
      <c r="AM1382" s="253"/>
      <c r="AN1382" s="253"/>
      <c r="AO1382" s="253"/>
      <c r="AP1382" s="260"/>
      <c r="AQ1382" s="123"/>
      <c r="AR1382" s="166"/>
      <c r="AS1382" s="267"/>
      <c r="AT1382" s="266"/>
      <c r="AU1382" s="266"/>
      <c r="AV1382" s="266"/>
    </row>
    <row r="1383" spans="1:48" x14ac:dyDescent="0.3">
      <c r="A1383" s="52"/>
      <c r="B1383" s="54"/>
      <c r="C1383" s="53"/>
      <c r="D1383" s="53"/>
      <c r="E1383" s="53"/>
      <c r="F1383" s="57"/>
      <c r="G1383" s="57"/>
      <c r="H1383" s="52"/>
      <c r="I1383" s="53"/>
      <c r="J1383" s="53"/>
      <c r="K1383" s="95"/>
      <c r="L1383" s="52"/>
      <c r="M1383" s="52"/>
      <c r="N1383" s="54"/>
      <c r="O1383" s="254" t="str" cm="1">
        <f t="array" ref="O1383">IF(A1383="","",INDEX(근로조건!$A$5:$Y$1048576,MATCH(A1383,근로조건!$A$5:$A$1048576,0)+0,15))</f>
        <v/>
      </c>
      <c r="P1383" s="255" t="str" cm="1">
        <f t="array" ref="P1383">IF(A1383="","",INDEX(근로조건!$A$5:$Y$1048576,MATCH(A1383,근로조건!$A$5:$A$1048576,0)+0,16))</f>
        <v/>
      </c>
      <c r="Q1383" s="256" t="str" cm="1">
        <f t="array" ref="Q1383">IF(A1383="","",INDEX(근로조건!$A$5:$ZZ$1048576,MATCH(A1383,근로조건!$A$5:$A$1048576,0)+0,21))</f>
        <v/>
      </c>
      <c r="R1383" s="61"/>
      <c r="S1383" s="61"/>
      <c r="T1383" s="61"/>
      <c r="U1383" s="61"/>
      <c r="V1383" s="61"/>
      <c r="W1383" s="61"/>
      <c r="X1383" s="61"/>
      <c r="Y1383" s="61"/>
      <c r="Z1383" s="260" t="str">
        <f t="shared" si="66"/>
        <v/>
      </c>
      <c r="AA1383" s="260" t="str">
        <f t="shared" si="67"/>
        <v/>
      </c>
      <c r="AB1383" s="260" t="str" cm="1">
        <f t="array" ref="AB1383">IFERROR(IF(A1383="","",INDEX(근로조건!$A$5:$Z$1048576,MATCH(A1383,근로조건!$A$5:$A$1048576,0)+0,17)-INDEX(근로조건!$A$5:$Z$1048576,MATCH(A1383,근로조건!$A$5:$A$1048576,0)+0,11))*B1383,"")</f>
        <v/>
      </c>
      <c r="AC1383" s="260" t="str">
        <f t="shared" si="68"/>
        <v/>
      </c>
      <c r="AD1383" s="260" t="str" cm="1">
        <f t="array" ref="AD1383">IFERROR(IF(A1383="","",INDEX(근로조건!$A$5:$L$1048576,MATCH(A1383,근로조건!$A$5:$A$1048576,0)+0,12))*B1383,"")</f>
        <v/>
      </c>
      <c r="AE1383" s="261" t="str" cm="1">
        <f t="array" ref="AE1383">IF(A1383="","",INDEX(근로조건!$A$5:$AF$1048576,MATCH(A1383,근로조건!$A$5:$A$1048576,0)+0,13))</f>
        <v/>
      </c>
      <c r="AF1383" s="262" t="str" cm="1">
        <f t="array" ref="AF1383">IF(A1383="","",INDEX(근로조건!$A$5:$AF$1048576,MATCH(A1383,근로조건!$A$5:$A$1048576,0)+0,14))</f>
        <v/>
      </c>
      <c r="AG1383" s="261" t="str" cm="1">
        <f t="array" ref="AG1383">IF(A1383="","",INDEX(근로조건!$A$5:$AF$1048576,MATCH(A1383,근로조건!$A$5:$A$1048576,0)+0,11))</f>
        <v/>
      </c>
      <c r="AH1383" s="261" t="str" cm="1">
        <f t="array" ref="AH1383">IF(A1383="","",INDEX(근로조건!$A$5:$AF$1048576,MATCH(A1383,근로조건!$A$5:$A$1048576,0)+0,19))</f>
        <v/>
      </c>
      <c r="AI1383" s="262" t="str" cm="1">
        <f t="array" ref="AI1383">IF(A1383="","",INDEX(근로조건!$A$5:$AF$1048576,MATCH(A1383,근로조건!$A$5:$A$1048576,0)+0,17))</f>
        <v/>
      </c>
      <c r="AJ1383" s="253"/>
      <c r="AK1383" s="253"/>
      <c r="AL1383" s="253" t="str" cm="1">
        <f t="array" ref="AL1383">IF(A1383="","",INDEX(근로조건!$A$5:$AF$1048576,MATCH(A1383,근로조건!$A$5:$A$1048576,0)+0,20))</f>
        <v/>
      </c>
      <c r="AM1383" s="253"/>
      <c r="AN1383" s="253"/>
      <c r="AO1383" s="253"/>
      <c r="AP1383" s="260"/>
      <c r="AQ1383" s="123"/>
      <c r="AR1383" s="166"/>
      <c r="AS1383" s="267"/>
      <c r="AT1383" s="266"/>
      <c r="AU1383" s="266"/>
      <c r="AV1383" s="266"/>
    </row>
    <row r="1384" spans="1:48" x14ac:dyDescent="0.3">
      <c r="A1384" s="52"/>
      <c r="B1384" s="54"/>
      <c r="C1384" s="53"/>
      <c r="D1384" s="53"/>
      <c r="E1384" s="53"/>
      <c r="F1384" s="57"/>
      <c r="G1384" s="57"/>
      <c r="H1384" s="52"/>
      <c r="I1384" s="53"/>
      <c r="J1384" s="53"/>
      <c r="K1384" s="95"/>
      <c r="L1384" s="52"/>
      <c r="M1384" s="52"/>
      <c r="N1384" s="54"/>
      <c r="O1384" s="254" t="str" cm="1">
        <f t="array" ref="O1384">IF(A1384="","",INDEX(근로조건!$A$5:$Y$1048576,MATCH(A1384,근로조건!$A$5:$A$1048576,0)+0,15))</f>
        <v/>
      </c>
      <c r="P1384" s="255" t="str" cm="1">
        <f t="array" ref="P1384">IF(A1384="","",INDEX(근로조건!$A$5:$Y$1048576,MATCH(A1384,근로조건!$A$5:$A$1048576,0)+0,16))</f>
        <v/>
      </c>
      <c r="Q1384" s="256" t="str" cm="1">
        <f t="array" ref="Q1384">IF(A1384="","",INDEX(근로조건!$A$5:$ZZ$1048576,MATCH(A1384,근로조건!$A$5:$A$1048576,0)+0,21))</f>
        <v/>
      </c>
      <c r="R1384" s="61"/>
      <c r="S1384" s="61"/>
      <c r="T1384" s="61"/>
      <c r="U1384" s="61"/>
      <c r="V1384" s="61"/>
      <c r="W1384" s="61"/>
      <c r="X1384" s="61"/>
      <c r="Y1384" s="61"/>
      <c r="Z1384" s="260" t="str">
        <f t="shared" si="66"/>
        <v/>
      </c>
      <c r="AA1384" s="260" t="str">
        <f t="shared" si="67"/>
        <v/>
      </c>
      <c r="AB1384" s="260" t="str" cm="1">
        <f t="array" ref="AB1384">IFERROR(IF(A1384="","",INDEX(근로조건!$A$5:$Z$1048576,MATCH(A1384,근로조건!$A$5:$A$1048576,0)+0,17)-INDEX(근로조건!$A$5:$Z$1048576,MATCH(A1384,근로조건!$A$5:$A$1048576,0)+0,11))*B1384,"")</f>
        <v/>
      </c>
      <c r="AC1384" s="260" t="str">
        <f t="shared" si="68"/>
        <v/>
      </c>
      <c r="AD1384" s="260" t="str" cm="1">
        <f t="array" ref="AD1384">IFERROR(IF(A1384="","",INDEX(근로조건!$A$5:$L$1048576,MATCH(A1384,근로조건!$A$5:$A$1048576,0)+0,12))*B1384,"")</f>
        <v/>
      </c>
      <c r="AE1384" s="261" t="str" cm="1">
        <f t="array" ref="AE1384">IF(A1384="","",INDEX(근로조건!$A$5:$AF$1048576,MATCH(A1384,근로조건!$A$5:$A$1048576,0)+0,13))</f>
        <v/>
      </c>
      <c r="AF1384" s="262" t="str" cm="1">
        <f t="array" ref="AF1384">IF(A1384="","",INDEX(근로조건!$A$5:$AF$1048576,MATCH(A1384,근로조건!$A$5:$A$1048576,0)+0,14))</f>
        <v/>
      </c>
      <c r="AG1384" s="261" t="str" cm="1">
        <f t="array" ref="AG1384">IF(A1384="","",INDEX(근로조건!$A$5:$AF$1048576,MATCH(A1384,근로조건!$A$5:$A$1048576,0)+0,11))</f>
        <v/>
      </c>
      <c r="AH1384" s="261" t="str" cm="1">
        <f t="array" ref="AH1384">IF(A1384="","",INDEX(근로조건!$A$5:$AF$1048576,MATCH(A1384,근로조건!$A$5:$A$1048576,0)+0,19))</f>
        <v/>
      </c>
      <c r="AI1384" s="262" t="str" cm="1">
        <f t="array" ref="AI1384">IF(A1384="","",INDEX(근로조건!$A$5:$AF$1048576,MATCH(A1384,근로조건!$A$5:$A$1048576,0)+0,17))</f>
        <v/>
      </c>
      <c r="AJ1384" s="253"/>
      <c r="AK1384" s="253"/>
      <c r="AL1384" s="253" t="str" cm="1">
        <f t="array" ref="AL1384">IF(A1384="","",INDEX(근로조건!$A$5:$AF$1048576,MATCH(A1384,근로조건!$A$5:$A$1048576,0)+0,20))</f>
        <v/>
      </c>
      <c r="AM1384" s="253"/>
      <c r="AN1384" s="253"/>
      <c r="AO1384" s="253"/>
      <c r="AP1384" s="260"/>
      <c r="AQ1384" s="123"/>
      <c r="AR1384" s="166"/>
      <c r="AS1384" s="267"/>
      <c r="AT1384" s="266"/>
      <c r="AU1384" s="266"/>
      <c r="AV1384" s="266"/>
    </row>
    <row r="1385" spans="1:48" x14ac:dyDescent="0.3">
      <c r="A1385" s="52"/>
      <c r="B1385" s="54"/>
      <c r="C1385" s="53"/>
      <c r="D1385" s="53"/>
      <c r="E1385" s="53"/>
      <c r="F1385" s="57"/>
      <c r="G1385" s="57"/>
      <c r="H1385" s="52"/>
      <c r="I1385" s="53"/>
      <c r="J1385" s="53"/>
      <c r="K1385" s="95"/>
      <c r="L1385" s="52"/>
      <c r="M1385" s="52"/>
      <c r="N1385" s="54"/>
      <c r="O1385" s="254" t="str" cm="1">
        <f t="array" ref="O1385">IF(A1385="","",INDEX(근로조건!$A$5:$Y$1048576,MATCH(A1385,근로조건!$A$5:$A$1048576,0)+0,15))</f>
        <v/>
      </c>
      <c r="P1385" s="255" t="str" cm="1">
        <f t="array" ref="P1385">IF(A1385="","",INDEX(근로조건!$A$5:$Y$1048576,MATCH(A1385,근로조건!$A$5:$A$1048576,0)+0,16))</f>
        <v/>
      </c>
      <c r="Q1385" s="256" t="str" cm="1">
        <f t="array" ref="Q1385">IF(A1385="","",INDEX(근로조건!$A$5:$ZZ$1048576,MATCH(A1385,근로조건!$A$5:$A$1048576,0)+0,21))</f>
        <v/>
      </c>
      <c r="R1385" s="61"/>
      <c r="S1385" s="61"/>
      <c r="T1385" s="61"/>
      <c r="U1385" s="61"/>
      <c r="V1385" s="61"/>
      <c r="W1385" s="61"/>
      <c r="X1385" s="61"/>
      <c r="Y1385" s="61"/>
      <c r="Z1385" s="260" t="str">
        <f t="shared" si="66"/>
        <v/>
      </c>
      <c r="AA1385" s="260" t="str">
        <f t="shared" si="67"/>
        <v/>
      </c>
      <c r="AB1385" s="260" t="str" cm="1">
        <f t="array" ref="AB1385">IFERROR(IF(A1385="","",INDEX(근로조건!$A$5:$Z$1048576,MATCH(A1385,근로조건!$A$5:$A$1048576,0)+0,17)-INDEX(근로조건!$A$5:$Z$1048576,MATCH(A1385,근로조건!$A$5:$A$1048576,0)+0,11))*B1385,"")</f>
        <v/>
      </c>
      <c r="AC1385" s="260" t="str">
        <f t="shared" si="68"/>
        <v/>
      </c>
      <c r="AD1385" s="260" t="str" cm="1">
        <f t="array" ref="AD1385">IFERROR(IF(A1385="","",INDEX(근로조건!$A$5:$L$1048576,MATCH(A1385,근로조건!$A$5:$A$1048576,0)+0,12))*B1385,"")</f>
        <v/>
      </c>
      <c r="AE1385" s="261" t="str" cm="1">
        <f t="array" ref="AE1385">IF(A1385="","",INDEX(근로조건!$A$5:$AF$1048576,MATCH(A1385,근로조건!$A$5:$A$1048576,0)+0,13))</f>
        <v/>
      </c>
      <c r="AF1385" s="262" t="str" cm="1">
        <f t="array" ref="AF1385">IF(A1385="","",INDEX(근로조건!$A$5:$AF$1048576,MATCH(A1385,근로조건!$A$5:$A$1048576,0)+0,14))</f>
        <v/>
      </c>
      <c r="AG1385" s="261" t="str" cm="1">
        <f t="array" ref="AG1385">IF(A1385="","",INDEX(근로조건!$A$5:$AF$1048576,MATCH(A1385,근로조건!$A$5:$A$1048576,0)+0,11))</f>
        <v/>
      </c>
      <c r="AH1385" s="261" t="str" cm="1">
        <f t="array" ref="AH1385">IF(A1385="","",INDEX(근로조건!$A$5:$AF$1048576,MATCH(A1385,근로조건!$A$5:$A$1048576,0)+0,19))</f>
        <v/>
      </c>
      <c r="AI1385" s="262" t="str" cm="1">
        <f t="array" ref="AI1385">IF(A1385="","",INDEX(근로조건!$A$5:$AF$1048576,MATCH(A1385,근로조건!$A$5:$A$1048576,0)+0,17))</f>
        <v/>
      </c>
      <c r="AJ1385" s="253"/>
      <c r="AK1385" s="253"/>
      <c r="AL1385" s="253" t="str" cm="1">
        <f t="array" ref="AL1385">IF(A1385="","",INDEX(근로조건!$A$5:$AF$1048576,MATCH(A1385,근로조건!$A$5:$A$1048576,0)+0,20))</f>
        <v/>
      </c>
      <c r="AM1385" s="253"/>
      <c r="AN1385" s="253"/>
      <c r="AO1385" s="253"/>
      <c r="AP1385" s="260"/>
      <c r="AQ1385" s="123"/>
      <c r="AR1385" s="166"/>
      <c r="AS1385" s="267"/>
      <c r="AT1385" s="266"/>
      <c r="AU1385" s="266"/>
      <c r="AV1385" s="266"/>
    </row>
    <row r="1386" spans="1:48" x14ac:dyDescent="0.3">
      <c r="A1386" s="52"/>
      <c r="B1386" s="54"/>
      <c r="C1386" s="53"/>
      <c r="D1386" s="53"/>
      <c r="E1386" s="53"/>
      <c r="F1386" s="57"/>
      <c r="G1386" s="57"/>
      <c r="H1386" s="52"/>
      <c r="I1386" s="53"/>
      <c r="J1386" s="53"/>
      <c r="K1386" s="95"/>
      <c r="L1386" s="52"/>
      <c r="M1386" s="52"/>
      <c r="N1386" s="54"/>
      <c r="O1386" s="254" t="str" cm="1">
        <f t="array" ref="O1386">IF(A1386="","",INDEX(근로조건!$A$5:$Y$1048576,MATCH(A1386,근로조건!$A$5:$A$1048576,0)+0,15))</f>
        <v/>
      </c>
      <c r="P1386" s="255" t="str" cm="1">
        <f t="array" ref="P1386">IF(A1386="","",INDEX(근로조건!$A$5:$Y$1048576,MATCH(A1386,근로조건!$A$5:$A$1048576,0)+0,16))</f>
        <v/>
      </c>
      <c r="Q1386" s="256" t="str" cm="1">
        <f t="array" ref="Q1386">IF(A1386="","",INDEX(근로조건!$A$5:$ZZ$1048576,MATCH(A1386,근로조건!$A$5:$A$1048576,0)+0,21))</f>
        <v/>
      </c>
      <c r="R1386" s="61"/>
      <c r="S1386" s="61"/>
      <c r="T1386" s="61"/>
      <c r="U1386" s="61"/>
      <c r="V1386" s="61"/>
      <c r="W1386" s="61"/>
      <c r="X1386" s="61"/>
      <c r="Y1386" s="61"/>
      <c r="Z1386" s="260" t="str">
        <f t="shared" si="66"/>
        <v/>
      </c>
      <c r="AA1386" s="260" t="str">
        <f t="shared" si="67"/>
        <v/>
      </c>
      <c r="AB1386" s="260" t="str" cm="1">
        <f t="array" ref="AB1386">IFERROR(IF(A1386="","",INDEX(근로조건!$A$5:$Z$1048576,MATCH(A1386,근로조건!$A$5:$A$1048576,0)+0,17)-INDEX(근로조건!$A$5:$Z$1048576,MATCH(A1386,근로조건!$A$5:$A$1048576,0)+0,11))*B1386,"")</f>
        <v/>
      </c>
      <c r="AC1386" s="260" t="str">
        <f t="shared" si="68"/>
        <v/>
      </c>
      <c r="AD1386" s="260" t="str" cm="1">
        <f t="array" ref="AD1386">IFERROR(IF(A1386="","",INDEX(근로조건!$A$5:$L$1048576,MATCH(A1386,근로조건!$A$5:$A$1048576,0)+0,12))*B1386,"")</f>
        <v/>
      </c>
      <c r="AE1386" s="261" t="str" cm="1">
        <f t="array" ref="AE1386">IF(A1386="","",INDEX(근로조건!$A$5:$AF$1048576,MATCH(A1386,근로조건!$A$5:$A$1048576,0)+0,13))</f>
        <v/>
      </c>
      <c r="AF1386" s="262" t="str" cm="1">
        <f t="array" ref="AF1386">IF(A1386="","",INDEX(근로조건!$A$5:$AF$1048576,MATCH(A1386,근로조건!$A$5:$A$1048576,0)+0,14))</f>
        <v/>
      </c>
      <c r="AG1386" s="261" t="str" cm="1">
        <f t="array" ref="AG1386">IF(A1386="","",INDEX(근로조건!$A$5:$AF$1048576,MATCH(A1386,근로조건!$A$5:$A$1048576,0)+0,11))</f>
        <v/>
      </c>
      <c r="AH1386" s="261" t="str" cm="1">
        <f t="array" ref="AH1386">IF(A1386="","",INDEX(근로조건!$A$5:$AF$1048576,MATCH(A1386,근로조건!$A$5:$A$1048576,0)+0,19))</f>
        <v/>
      </c>
      <c r="AI1386" s="262" t="str" cm="1">
        <f t="array" ref="AI1386">IF(A1386="","",INDEX(근로조건!$A$5:$AF$1048576,MATCH(A1386,근로조건!$A$5:$A$1048576,0)+0,17))</f>
        <v/>
      </c>
      <c r="AJ1386" s="253"/>
      <c r="AK1386" s="253"/>
      <c r="AL1386" s="253" t="str" cm="1">
        <f t="array" ref="AL1386">IF(A1386="","",INDEX(근로조건!$A$5:$AF$1048576,MATCH(A1386,근로조건!$A$5:$A$1048576,0)+0,20))</f>
        <v/>
      </c>
      <c r="AM1386" s="253"/>
      <c r="AN1386" s="253"/>
      <c r="AO1386" s="253"/>
      <c r="AP1386" s="260"/>
      <c r="AQ1386" s="123"/>
      <c r="AR1386" s="166"/>
      <c r="AS1386" s="267"/>
      <c r="AT1386" s="266"/>
      <c r="AU1386" s="266"/>
      <c r="AV1386" s="266"/>
    </row>
    <row r="1387" spans="1:48" x14ac:dyDescent="0.3">
      <c r="A1387" s="52"/>
      <c r="B1387" s="54"/>
      <c r="C1387" s="53"/>
      <c r="D1387" s="53"/>
      <c r="E1387" s="53"/>
      <c r="F1387" s="57"/>
      <c r="G1387" s="57"/>
      <c r="H1387" s="52"/>
      <c r="I1387" s="53"/>
      <c r="J1387" s="53"/>
      <c r="K1387" s="95"/>
      <c r="L1387" s="52"/>
      <c r="M1387" s="52"/>
      <c r="N1387" s="54"/>
      <c r="O1387" s="254" t="str" cm="1">
        <f t="array" ref="O1387">IF(A1387="","",INDEX(근로조건!$A$5:$Y$1048576,MATCH(A1387,근로조건!$A$5:$A$1048576,0)+0,15))</f>
        <v/>
      </c>
      <c r="P1387" s="255" t="str" cm="1">
        <f t="array" ref="P1387">IF(A1387="","",INDEX(근로조건!$A$5:$Y$1048576,MATCH(A1387,근로조건!$A$5:$A$1048576,0)+0,16))</f>
        <v/>
      </c>
      <c r="Q1387" s="256" t="str" cm="1">
        <f t="array" ref="Q1387">IF(A1387="","",INDEX(근로조건!$A$5:$ZZ$1048576,MATCH(A1387,근로조건!$A$5:$A$1048576,0)+0,21))</f>
        <v/>
      </c>
      <c r="R1387" s="61"/>
      <c r="S1387" s="61"/>
      <c r="T1387" s="61"/>
      <c r="U1387" s="61"/>
      <c r="V1387" s="61"/>
      <c r="W1387" s="61"/>
      <c r="X1387" s="61"/>
      <c r="Y1387" s="61"/>
      <c r="Z1387" s="260" t="str">
        <f t="shared" si="66"/>
        <v/>
      </c>
      <c r="AA1387" s="260" t="str">
        <f t="shared" si="67"/>
        <v/>
      </c>
      <c r="AB1387" s="260" t="str" cm="1">
        <f t="array" ref="AB1387">IFERROR(IF(A1387="","",INDEX(근로조건!$A$5:$Z$1048576,MATCH(A1387,근로조건!$A$5:$A$1048576,0)+0,17)-INDEX(근로조건!$A$5:$Z$1048576,MATCH(A1387,근로조건!$A$5:$A$1048576,0)+0,11))*B1387,"")</f>
        <v/>
      </c>
      <c r="AC1387" s="260" t="str">
        <f t="shared" si="68"/>
        <v/>
      </c>
      <c r="AD1387" s="260" t="str" cm="1">
        <f t="array" ref="AD1387">IFERROR(IF(A1387="","",INDEX(근로조건!$A$5:$L$1048576,MATCH(A1387,근로조건!$A$5:$A$1048576,0)+0,12))*B1387,"")</f>
        <v/>
      </c>
      <c r="AE1387" s="261" t="str" cm="1">
        <f t="array" ref="AE1387">IF(A1387="","",INDEX(근로조건!$A$5:$AF$1048576,MATCH(A1387,근로조건!$A$5:$A$1048576,0)+0,13))</f>
        <v/>
      </c>
      <c r="AF1387" s="262" t="str" cm="1">
        <f t="array" ref="AF1387">IF(A1387="","",INDEX(근로조건!$A$5:$AF$1048576,MATCH(A1387,근로조건!$A$5:$A$1048576,0)+0,14))</f>
        <v/>
      </c>
      <c r="AG1387" s="261" t="str" cm="1">
        <f t="array" ref="AG1387">IF(A1387="","",INDEX(근로조건!$A$5:$AF$1048576,MATCH(A1387,근로조건!$A$5:$A$1048576,0)+0,11))</f>
        <v/>
      </c>
      <c r="AH1387" s="261" t="str" cm="1">
        <f t="array" ref="AH1387">IF(A1387="","",INDEX(근로조건!$A$5:$AF$1048576,MATCH(A1387,근로조건!$A$5:$A$1048576,0)+0,19))</f>
        <v/>
      </c>
      <c r="AI1387" s="262" t="str" cm="1">
        <f t="array" ref="AI1387">IF(A1387="","",INDEX(근로조건!$A$5:$AF$1048576,MATCH(A1387,근로조건!$A$5:$A$1048576,0)+0,17))</f>
        <v/>
      </c>
      <c r="AJ1387" s="253"/>
      <c r="AK1387" s="253"/>
      <c r="AL1387" s="253" t="str" cm="1">
        <f t="array" ref="AL1387">IF(A1387="","",INDEX(근로조건!$A$5:$AF$1048576,MATCH(A1387,근로조건!$A$5:$A$1048576,0)+0,20))</f>
        <v/>
      </c>
      <c r="AM1387" s="253"/>
      <c r="AN1387" s="253"/>
      <c r="AO1387" s="253"/>
      <c r="AP1387" s="260"/>
      <c r="AQ1387" s="123"/>
      <c r="AR1387" s="166"/>
      <c r="AS1387" s="267"/>
      <c r="AT1387" s="266"/>
      <c r="AU1387" s="266"/>
      <c r="AV1387" s="266"/>
    </row>
    <row r="1388" spans="1:48" x14ac:dyDescent="0.3">
      <c r="A1388" s="52"/>
      <c r="B1388" s="54"/>
      <c r="C1388" s="53"/>
      <c r="D1388" s="53"/>
      <c r="E1388" s="53"/>
      <c r="F1388" s="57"/>
      <c r="G1388" s="57"/>
      <c r="H1388" s="52"/>
      <c r="I1388" s="53"/>
      <c r="J1388" s="53"/>
      <c r="K1388" s="95"/>
      <c r="L1388" s="52"/>
      <c r="M1388" s="52"/>
      <c r="N1388" s="54"/>
      <c r="O1388" s="254" t="str" cm="1">
        <f t="array" ref="O1388">IF(A1388="","",INDEX(근로조건!$A$5:$Y$1048576,MATCH(A1388,근로조건!$A$5:$A$1048576,0)+0,15))</f>
        <v/>
      </c>
      <c r="P1388" s="255" t="str" cm="1">
        <f t="array" ref="P1388">IF(A1388="","",INDEX(근로조건!$A$5:$Y$1048576,MATCH(A1388,근로조건!$A$5:$A$1048576,0)+0,16))</f>
        <v/>
      </c>
      <c r="Q1388" s="256" t="str" cm="1">
        <f t="array" ref="Q1388">IF(A1388="","",INDEX(근로조건!$A$5:$ZZ$1048576,MATCH(A1388,근로조건!$A$5:$A$1048576,0)+0,21))</f>
        <v/>
      </c>
      <c r="R1388" s="61"/>
      <c r="S1388" s="61"/>
      <c r="T1388" s="61"/>
      <c r="U1388" s="61"/>
      <c r="V1388" s="61"/>
      <c r="W1388" s="61"/>
      <c r="X1388" s="61"/>
      <c r="Y1388" s="61"/>
      <c r="Z1388" s="260" t="str">
        <f t="shared" si="66"/>
        <v/>
      </c>
      <c r="AA1388" s="260" t="str">
        <f t="shared" si="67"/>
        <v/>
      </c>
      <c r="AB1388" s="260" t="str" cm="1">
        <f t="array" ref="AB1388">IFERROR(IF(A1388="","",INDEX(근로조건!$A$5:$Z$1048576,MATCH(A1388,근로조건!$A$5:$A$1048576,0)+0,17)-INDEX(근로조건!$A$5:$Z$1048576,MATCH(A1388,근로조건!$A$5:$A$1048576,0)+0,11))*B1388,"")</f>
        <v/>
      </c>
      <c r="AC1388" s="260" t="str">
        <f t="shared" si="68"/>
        <v/>
      </c>
      <c r="AD1388" s="260" t="str" cm="1">
        <f t="array" ref="AD1388">IFERROR(IF(A1388="","",INDEX(근로조건!$A$5:$L$1048576,MATCH(A1388,근로조건!$A$5:$A$1048576,0)+0,12))*B1388,"")</f>
        <v/>
      </c>
      <c r="AE1388" s="261" t="str" cm="1">
        <f t="array" ref="AE1388">IF(A1388="","",INDEX(근로조건!$A$5:$AF$1048576,MATCH(A1388,근로조건!$A$5:$A$1048576,0)+0,13))</f>
        <v/>
      </c>
      <c r="AF1388" s="262" t="str" cm="1">
        <f t="array" ref="AF1388">IF(A1388="","",INDEX(근로조건!$A$5:$AF$1048576,MATCH(A1388,근로조건!$A$5:$A$1048576,0)+0,14))</f>
        <v/>
      </c>
      <c r="AG1388" s="261" t="str" cm="1">
        <f t="array" ref="AG1388">IF(A1388="","",INDEX(근로조건!$A$5:$AF$1048576,MATCH(A1388,근로조건!$A$5:$A$1048576,0)+0,11))</f>
        <v/>
      </c>
      <c r="AH1388" s="261" t="str" cm="1">
        <f t="array" ref="AH1388">IF(A1388="","",INDEX(근로조건!$A$5:$AF$1048576,MATCH(A1388,근로조건!$A$5:$A$1048576,0)+0,19))</f>
        <v/>
      </c>
      <c r="AI1388" s="262" t="str" cm="1">
        <f t="array" ref="AI1388">IF(A1388="","",INDEX(근로조건!$A$5:$AF$1048576,MATCH(A1388,근로조건!$A$5:$A$1048576,0)+0,17))</f>
        <v/>
      </c>
      <c r="AJ1388" s="253"/>
      <c r="AK1388" s="253"/>
      <c r="AL1388" s="253" t="str" cm="1">
        <f t="array" ref="AL1388">IF(A1388="","",INDEX(근로조건!$A$5:$AF$1048576,MATCH(A1388,근로조건!$A$5:$A$1048576,0)+0,20))</f>
        <v/>
      </c>
      <c r="AM1388" s="253"/>
      <c r="AN1388" s="253"/>
      <c r="AO1388" s="253"/>
      <c r="AP1388" s="260"/>
      <c r="AQ1388" s="123"/>
      <c r="AR1388" s="166"/>
      <c r="AS1388" s="267"/>
      <c r="AT1388" s="266"/>
      <c r="AU1388" s="266"/>
      <c r="AV1388" s="266"/>
    </row>
    <row r="1389" spans="1:48" x14ac:dyDescent="0.3">
      <c r="A1389" s="52"/>
      <c r="B1389" s="54"/>
      <c r="C1389" s="53"/>
      <c r="D1389" s="53"/>
      <c r="E1389" s="53"/>
      <c r="F1389" s="57"/>
      <c r="G1389" s="57"/>
      <c r="H1389" s="52"/>
      <c r="I1389" s="53"/>
      <c r="J1389" s="53"/>
      <c r="K1389" s="95"/>
      <c r="L1389" s="52"/>
      <c r="M1389" s="52"/>
      <c r="N1389" s="54"/>
      <c r="O1389" s="254" t="str" cm="1">
        <f t="array" ref="O1389">IF(A1389="","",INDEX(근로조건!$A$5:$Y$1048576,MATCH(A1389,근로조건!$A$5:$A$1048576,0)+0,15))</f>
        <v/>
      </c>
      <c r="P1389" s="255" t="str" cm="1">
        <f t="array" ref="P1389">IF(A1389="","",INDEX(근로조건!$A$5:$Y$1048576,MATCH(A1389,근로조건!$A$5:$A$1048576,0)+0,16))</f>
        <v/>
      </c>
      <c r="Q1389" s="256" t="str" cm="1">
        <f t="array" ref="Q1389">IF(A1389="","",INDEX(근로조건!$A$5:$ZZ$1048576,MATCH(A1389,근로조건!$A$5:$A$1048576,0)+0,21))</f>
        <v/>
      </c>
      <c r="R1389" s="61"/>
      <c r="S1389" s="61"/>
      <c r="T1389" s="61"/>
      <c r="U1389" s="61"/>
      <c r="V1389" s="61"/>
      <c r="W1389" s="61"/>
      <c r="X1389" s="61"/>
      <c r="Y1389" s="61"/>
      <c r="Z1389" s="260" t="str">
        <f t="shared" si="66"/>
        <v/>
      </c>
      <c r="AA1389" s="260" t="str">
        <f t="shared" si="67"/>
        <v/>
      </c>
      <c r="AB1389" s="260" t="str" cm="1">
        <f t="array" ref="AB1389">IFERROR(IF(A1389="","",INDEX(근로조건!$A$5:$Z$1048576,MATCH(A1389,근로조건!$A$5:$A$1048576,0)+0,17)-INDEX(근로조건!$A$5:$Z$1048576,MATCH(A1389,근로조건!$A$5:$A$1048576,0)+0,11))*B1389,"")</f>
        <v/>
      </c>
      <c r="AC1389" s="260" t="str">
        <f t="shared" si="68"/>
        <v/>
      </c>
      <c r="AD1389" s="260" t="str" cm="1">
        <f t="array" ref="AD1389">IFERROR(IF(A1389="","",INDEX(근로조건!$A$5:$L$1048576,MATCH(A1389,근로조건!$A$5:$A$1048576,0)+0,12))*B1389,"")</f>
        <v/>
      </c>
      <c r="AE1389" s="261" t="str" cm="1">
        <f t="array" ref="AE1389">IF(A1389="","",INDEX(근로조건!$A$5:$AF$1048576,MATCH(A1389,근로조건!$A$5:$A$1048576,0)+0,13))</f>
        <v/>
      </c>
      <c r="AF1389" s="262" t="str" cm="1">
        <f t="array" ref="AF1389">IF(A1389="","",INDEX(근로조건!$A$5:$AF$1048576,MATCH(A1389,근로조건!$A$5:$A$1048576,0)+0,14))</f>
        <v/>
      </c>
      <c r="AG1389" s="261" t="str" cm="1">
        <f t="array" ref="AG1389">IF(A1389="","",INDEX(근로조건!$A$5:$AF$1048576,MATCH(A1389,근로조건!$A$5:$A$1048576,0)+0,11))</f>
        <v/>
      </c>
      <c r="AH1389" s="261" t="str" cm="1">
        <f t="array" ref="AH1389">IF(A1389="","",INDEX(근로조건!$A$5:$AF$1048576,MATCH(A1389,근로조건!$A$5:$A$1048576,0)+0,19))</f>
        <v/>
      </c>
      <c r="AI1389" s="262" t="str" cm="1">
        <f t="array" ref="AI1389">IF(A1389="","",INDEX(근로조건!$A$5:$AF$1048576,MATCH(A1389,근로조건!$A$5:$A$1048576,0)+0,17))</f>
        <v/>
      </c>
      <c r="AJ1389" s="253"/>
      <c r="AK1389" s="253"/>
      <c r="AL1389" s="253" t="str" cm="1">
        <f t="array" ref="AL1389">IF(A1389="","",INDEX(근로조건!$A$5:$AF$1048576,MATCH(A1389,근로조건!$A$5:$A$1048576,0)+0,20))</f>
        <v/>
      </c>
      <c r="AM1389" s="253"/>
      <c r="AN1389" s="253"/>
      <c r="AO1389" s="253"/>
      <c r="AP1389" s="260"/>
      <c r="AQ1389" s="123"/>
      <c r="AR1389" s="166"/>
      <c r="AS1389" s="267"/>
      <c r="AT1389" s="266"/>
      <c r="AU1389" s="266"/>
      <c r="AV1389" s="266"/>
    </row>
    <row r="1390" spans="1:48" x14ac:dyDescent="0.3">
      <c r="A1390" s="52"/>
      <c r="B1390" s="54"/>
      <c r="C1390" s="53"/>
      <c r="D1390" s="53"/>
      <c r="E1390" s="53"/>
      <c r="F1390" s="57"/>
      <c r="G1390" s="57"/>
      <c r="H1390" s="52"/>
      <c r="I1390" s="53"/>
      <c r="J1390" s="53"/>
      <c r="K1390" s="95"/>
      <c r="L1390" s="52"/>
      <c r="M1390" s="52"/>
      <c r="N1390" s="54"/>
      <c r="O1390" s="254" t="str" cm="1">
        <f t="array" ref="O1390">IF(A1390="","",INDEX(근로조건!$A$5:$Y$1048576,MATCH(A1390,근로조건!$A$5:$A$1048576,0)+0,15))</f>
        <v/>
      </c>
      <c r="P1390" s="255" t="str" cm="1">
        <f t="array" ref="P1390">IF(A1390="","",INDEX(근로조건!$A$5:$Y$1048576,MATCH(A1390,근로조건!$A$5:$A$1048576,0)+0,16))</f>
        <v/>
      </c>
      <c r="Q1390" s="256" t="str" cm="1">
        <f t="array" ref="Q1390">IF(A1390="","",INDEX(근로조건!$A$5:$ZZ$1048576,MATCH(A1390,근로조건!$A$5:$A$1048576,0)+0,21))</f>
        <v/>
      </c>
      <c r="R1390" s="61"/>
      <c r="S1390" s="61"/>
      <c r="T1390" s="61"/>
      <c r="U1390" s="61"/>
      <c r="V1390" s="61"/>
      <c r="W1390" s="61"/>
      <c r="X1390" s="61"/>
      <c r="Y1390" s="61"/>
      <c r="Z1390" s="260" t="str">
        <f t="shared" si="66"/>
        <v/>
      </c>
      <c r="AA1390" s="260" t="str">
        <f t="shared" si="67"/>
        <v/>
      </c>
      <c r="AB1390" s="260" t="str" cm="1">
        <f t="array" ref="AB1390">IFERROR(IF(A1390="","",INDEX(근로조건!$A$5:$Z$1048576,MATCH(A1390,근로조건!$A$5:$A$1048576,0)+0,17)-INDEX(근로조건!$A$5:$Z$1048576,MATCH(A1390,근로조건!$A$5:$A$1048576,0)+0,11))*B1390,"")</f>
        <v/>
      </c>
      <c r="AC1390" s="260" t="str">
        <f t="shared" si="68"/>
        <v/>
      </c>
      <c r="AD1390" s="260" t="str" cm="1">
        <f t="array" ref="AD1390">IFERROR(IF(A1390="","",INDEX(근로조건!$A$5:$L$1048576,MATCH(A1390,근로조건!$A$5:$A$1048576,0)+0,12))*B1390,"")</f>
        <v/>
      </c>
      <c r="AE1390" s="261" t="str" cm="1">
        <f t="array" ref="AE1390">IF(A1390="","",INDEX(근로조건!$A$5:$AF$1048576,MATCH(A1390,근로조건!$A$5:$A$1048576,0)+0,13))</f>
        <v/>
      </c>
      <c r="AF1390" s="262" t="str" cm="1">
        <f t="array" ref="AF1390">IF(A1390="","",INDEX(근로조건!$A$5:$AF$1048576,MATCH(A1390,근로조건!$A$5:$A$1048576,0)+0,14))</f>
        <v/>
      </c>
      <c r="AG1390" s="261" t="str" cm="1">
        <f t="array" ref="AG1390">IF(A1390="","",INDEX(근로조건!$A$5:$AF$1048576,MATCH(A1390,근로조건!$A$5:$A$1048576,0)+0,11))</f>
        <v/>
      </c>
      <c r="AH1390" s="261" t="str" cm="1">
        <f t="array" ref="AH1390">IF(A1390="","",INDEX(근로조건!$A$5:$AF$1048576,MATCH(A1390,근로조건!$A$5:$A$1048576,0)+0,19))</f>
        <v/>
      </c>
      <c r="AI1390" s="262" t="str" cm="1">
        <f t="array" ref="AI1390">IF(A1390="","",INDEX(근로조건!$A$5:$AF$1048576,MATCH(A1390,근로조건!$A$5:$A$1048576,0)+0,17))</f>
        <v/>
      </c>
      <c r="AJ1390" s="253"/>
      <c r="AK1390" s="253"/>
      <c r="AL1390" s="253" t="str" cm="1">
        <f t="array" ref="AL1390">IF(A1390="","",INDEX(근로조건!$A$5:$AF$1048576,MATCH(A1390,근로조건!$A$5:$A$1048576,0)+0,20))</f>
        <v/>
      </c>
      <c r="AM1390" s="253"/>
      <c r="AN1390" s="253"/>
      <c r="AO1390" s="253"/>
      <c r="AP1390" s="260"/>
      <c r="AQ1390" s="123"/>
      <c r="AR1390" s="166"/>
      <c r="AS1390" s="267"/>
      <c r="AT1390" s="266"/>
      <c r="AU1390" s="266"/>
      <c r="AV1390" s="266"/>
    </row>
    <row r="1391" spans="1:48" x14ac:dyDescent="0.3">
      <c r="A1391" s="52"/>
      <c r="B1391" s="54"/>
      <c r="C1391" s="53"/>
      <c r="D1391" s="53"/>
      <c r="E1391" s="53"/>
      <c r="F1391" s="57"/>
      <c r="G1391" s="57"/>
      <c r="H1391" s="52"/>
      <c r="I1391" s="53"/>
      <c r="J1391" s="53"/>
      <c r="K1391" s="95"/>
      <c r="L1391" s="52"/>
      <c r="M1391" s="52"/>
      <c r="N1391" s="54"/>
      <c r="O1391" s="254" t="str" cm="1">
        <f t="array" ref="O1391">IF(A1391="","",INDEX(근로조건!$A$5:$Y$1048576,MATCH(A1391,근로조건!$A$5:$A$1048576,0)+0,15))</f>
        <v/>
      </c>
      <c r="P1391" s="255" t="str" cm="1">
        <f t="array" ref="P1391">IF(A1391="","",INDEX(근로조건!$A$5:$Y$1048576,MATCH(A1391,근로조건!$A$5:$A$1048576,0)+0,16))</f>
        <v/>
      </c>
      <c r="Q1391" s="256" t="str" cm="1">
        <f t="array" ref="Q1391">IF(A1391="","",INDEX(근로조건!$A$5:$ZZ$1048576,MATCH(A1391,근로조건!$A$5:$A$1048576,0)+0,21))</f>
        <v/>
      </c>
      <c r="R1391" s="61"/>
      <c r="S1391" s="61"/>
      <c r="T1391" s="61"/>
      <c r="U1391" s="61"/>
      <c r="V1391" s="61"/>
      <c r="W1391" s="61"/>
      <c r="X1391" s="61"/>
      <c r="Y1391" s="61"/>
      <c r="Z1391" s="260" t="str">
        <f t="shared" si="66"/>
        <v/>
      </c>
      <c r="AA1391" s="260" t="str">
        <f t="shared" si="67"/>
        <v/>
      </c>
      <c r="AB1391" s="260" t="str" cm="1">
        <f t="array" ref="AB1391">IFERROR(IF(A1391="","",INDEX(근로조건!$A$5:$Z$1048576,MATCH(A1391,근로조건!$A$5:$A$1048576,0)+0,17)-INDEX(근로조건!$A$5:$Z$1048576,MATCH(A1391,근로조건!$A$5:$A$1048576,0)+0,11))*B1391,"")</f>
        <v/>
      </c>
      <c r="AC1391" s="260" t="str">
        <f t="shared" si="68"/>
        <v/>
      </c>
      <c r="AD1391" s="260" t="str" cm="1">
        <f t="array" ref="AD1391">IFERROR(IF(A1391="","",INDEX(근로조건!$A$5:$L$1048576,MATCH(A1391,근로조건!$A$5:$A$1048576,0)+0,12))*B1391,"")</f>
        <v/>
      </c>
      <c r="AE1391" s="261" t="str" cm="1">
        <f t="array" ref="AE1391">IF(A1391="","",INDEX(근로조건!$A$5:$AF$1048576,MATCH(A1391,근로조건!$A$5:$A$1048576,0)+0,13))</f>
        <v/>
      </c>
      <c r="AF1391" s="262" t="str" cm="1">
        <f t="array" ref="AF1391">IF(A1391="","",INDEX(근로조건!$A$5:$AF$1048576,MATCH(A1391,근로조건!$A$5:$A$1048576,0)+0,14))</f>
        <v/>
      </c>
      <c r="AG1391" s="261" t="str" cm="1">
        <f t="array" ref="AG1391">IF(A1391="","",INDEX(근로조건!$A$5:$AF$1048576,MATCH(A1391,근로조건!$A$5:$A$1048576,0)+0,11))</f>
        <v/>
      </c>
      <c r="AH1391" s="261" t="str" cm="1">
        <f t="array" ref="AH1391">IF(A1391="","",INDEX(근로조건!$A$5:$AF$1048576,MATCH(A1391,근로조건!$A$5:$A$1048576,0)+0,19))</f>
        <v/>
      </c>
      <c r="AI1391" s="262" t="str" cm="1">
        <f t="array" ref="AI1391">IF(A1391="","",INDEX(근로조건!$A$5:$AF$1048576,MATCH(A1391,근로조건!$A$5:$A$1048576,0)+0,17))</f>
        <v/>
      </c>
      <c r="AJ1391" s="253"/>
      <c r="AK1391" s="253"/>
      <c r="AL1391" s="253" t="str" cm="1">
        <f t="array" ref="AL1391">IF(A1391="","",INDEX(근로조건!$A$5:$AF$1048576,MATCH(A1391,근로조건!$A$5:$A$1048576,0)+0,20))</f>
        <v/>
      </c>
      <c r="AM1391" s="253"/>
      <c r="AN1391" s="253"/>
      <c r="AO1391" s="253"/>
      <c r="AP1391" s="260"/>
      <c r="AQ1391" s="123"/>
      <c r="AR1391" s="166"/>
      <c r="AS1391" s="267"/>
      <c r="AT1391" s="266"/>
      <c r="AU1391" s="266"/>
      <c r="AV1391" s="266"/>
    </row>
    <row r="1392" spans="1:48" x14ac:dyDescent="0.3">
      <c r="A1392" s="52"/>
      <c r="B1392" s="54"/>
      <c r="C1392" s="53"/>
      <c r="D1392" s="53"/>
      <c r="E1392" s="53"/>
      <c r="F1392" s="57"/>
      <c r="G1392" s="57"/>
      <c r="H1392" s="52"/>
      <c r="I1392" s="53"/>
      <c r="J1392" s="53"/>
      <c r="K1392" s="95"/>
      <c r="L1392" s="52"/>
      <c r="M1392" s="52"/>
      <c r="N1392" s="54"/>
      <c r="O1392" s="254" t="str" cm="1">
        <f t="array" ref="O1392">IF(A1392="","",INDEX(근로조건!$A$5:$Y$1048576,MATCH(A1392,근로조건!$A$5:$A$1048576,0)+0,15))</f>
        <v/>
      </c>
      <c r="P1392" s="255" t="str" cm="1">
        <f t="array" ref="P1392">IF(A1392="","",INDEX(근로조건!$A$5:$Y$1048576,MATCH(A1392,근로조건!$A$5:$A$1048576,0)+0,16))</f>
        <v/>
      </c>
      <c r="Q1392" s="256" t="str" cm="1">
        <f t="array" ref="Q1392">IF(A1392="","",INDEX(근로조건!$A$5:$ZZ$1048576,MATCH(A1392,근로조건!$A$5:$A$1048576,0)+0,21))</f>
        <v/>
      </c>
      <c r="R1392" s="61"/>
      <c r="S1392" s="61"/>
      <c r="T1392" s="61"/>
      <c r="U1392" s="61"/>
      <c r="V1392" s="61"/>
      <c r="W1392" s="61"/>
      <c r="X1392" s="61"/>
      <c r="Y1392" s="61"/>
      <c r="Z1392" s="260" t="str">
        <f t="shared" si="66"/>
        <v/>
      </c>
      <c r="AA1392" s="260" t="str">
        <f t="shared" si="67"/>
        <v/>
      </c>
      <c r="AB1392" s="260" t="str" cm="1">
        <f t="array" ref="AB1392">IFERROR(IF(A1392="","",INDEX(근로조건!$A$5:$Z$1048576,MATCH(A1392,근로조건!$A$5:$A$1048576,0)+0,17)-INDEX(근로조건!$A$5:$Z$1048576,MATCH(A1392,근로조건!$A$5:$A$1048576,0)+0,11))*B1392,"")</f>
        <v/>
      </c>
      <c r="AC1392" s="260" t="str">
        <f t="shared" si="68"/>
        <v/>
      </c>
      <c r="AD1392" s="260" t="str" cm="1">
        <f t="array" ref="AD1392">IFERROR(IF(A1392="","",INDEX(근로조건!$A$5:$L$1048576,MATCH(A1392,근로조건!$A$5:$A$1048576,0)+0,12))*B1392,"")</f>
        <v/>
      </c>
      <c r="AE1392" s="261" t="str" cm="1">
        <f t="array" ref="AE1392">IF(A1392="","",INDEX(근로조건!$A$5:$AF$1048576,MATCH(A1392,근로조건!$A$5:$A$1048576,0)+0,13))</f>
        <v/>
      </c>
      <c r="AF1392" s="262" t="str" cm="1">
        <f t="array" ref="AF1392">IF(A1392="","",INDEX(근로조건!$A$5:$AF$1048576,MATCH(A1392,근로조건!$A$5:$A$1048576,0)+0,14))</f>
        <v/>
      </c>
      <c r="AG1392" s="261" t="str" cm="1">
        <f t="array" ref="AG1392">IF(A1392="","",INDEX(근로조건!$A$5:$AF$1048576,MATCH(A1392,근로조건!$A$5:$A$1048576,0)+0,11))</f>
        <v/>
      </c>
      <c r="AH1392" s="261" t="str" cm="1">
        <f t="array" ref="AH1392">IF(A1392="","",INDEX(근로조건!$A$5:$AF$1048576,MATCH(A1392,근로조건!$A$5:$A$1048576,0)+0,19))</f>
        <v/>
      </c>
      <c r="AI1392" s="262" t="str" cm="1">
        <f t="array" ref="AI1392">IF(A1392="","",INDEX(근로조건!$A$5:$AF$1048576,MATCH(A1392,근로조건!$A$5:$A$1048576,0)+0,17))</f>
        <v/>
      </c>
      <c r="AJ1392" s="253"/>
      <c r="AK1392" s="253"/>
      <c r="AL1392" s="253" t="str" cm="1">
        <f t="array" ref="AL1392">IF(A1392="","",INDEX(근로조건!$A$5:$AF$1048576,MATCH(A1392,근로조건!$A$5:$A$1048576,0)+0,20))</f>
        <v/>
      </c>
      <c r="AM1392" s="253"/>
      <c r="AN1392" s="253"/>
      <c r="AO1392" s="253"/>
      <c r="AP1392" s="260"/>
      <c r="AQ1392" s="123"/>
      <c r="AR1392" s="166"/>
      <c r="AS1392" s="267"/>
      <c r="AT1392" s="266"/>
      <c r="AU1392" s="266"/>
      <c r="AV1392" s="266"/>
    </row>
    <row r="1393" spans="1:48" x14ac:dyDescent="0.3">
      <c r="A1393" s="52"/>
      <c r="B1393" s="54"/>
      <c r="C1393" s="53"/>
      <c r="D1393" s="53"/>
      <c r="E1393" s="53"/>
      <c r="F1393" s="57"/>
      <c r="G1393" s="57"/>
      <c r="H1393" s="52"/>
      <c r="I1393" s="53"/>
      <c r="J1393" s="53"/>
      <c r="K1393" s="95"/>
      <c r="L1393" s="52"/>
      <c r="M1393" s="52"/>
      <c r="N1393" s="54"/>
      <c r="O1393" s="254" t="str" cm="1">
        <f t="array" ref="O1393">IF(A1393="","",INDEX(근로조건!$A$5:$Y$1048576,MATCH(A1393,근로조건!$A$5:$A$1048576,0)+0,15))</f>
        <v/>
      </c>
      <c r="P1393" s="255" t="str" cm="1">
        <f t="array" ref="P1393">IF(A1393="","",INDEX(근로조건!$A$5:$Y$1048576,MATCH(A1393,근로조건!$A$5:$A$1048576,0)+0,16))</f>
        <v/>
      </c>
      <c r="Q1393" s="256" t="str" cm="1">
        <f t="array" ref="Q1393">IF(A1393="","",INDEX(근로조건!$A$5:$ZZ$1048576,MATCH(A1393,근로조건!$A$5:$A$1048576,0)+0,21))</f>
        <v/>
      </c>
      <c r="R1393" s="61"/>
      <c r="S1393" s="61"/>
      <c r="T1393" s="61"/>
      <c r="U1393" s="61"/>
      <c r="V1393" s="61"/>
      <c r="W1393" s="61"/>
      <c r="X1393" s="61"/>
      <c r="Y1393" s="61"/>
      <c r="Z1393" s="260" t="str">
        <f t="shared" si="66"/>
        <v/>
      </c>
      <c r="AA1393" s="260" t="str">
        <f t="shared" si="67"/>
        <v/>
      </c>
      <c r="AB1393" s="260" t="str" cm="1">
        <f t="array" ref="AB1393">IFERROR(IF(A1393="","",INDEX(근로조건!$A$5:$Z$1048576,MATCH(A1393,근로조건!$A$5:$A$1048576,0)+0,17)-INDEX(근로조건!$A$5:$Z$1048576,MATCH(A1393,근로조건!$A$5:$A$1048576,0)+0,11))*B1393,"")</f>
        <v/>
      </c>
      <c r="AC1393" s="260" t="str">
        <f t="shared" si="68"/>
        <v/>
      </c>
      <c r="AD1393" s="260" t="str" cm="1">
        <f t="array" ref="AD1393">IFERROR(IF(A1393="","",INDEX(근로조건!$A$5:$L$1048576,MATCH(A1393,근로조건!$A$5:$A$1048576,0)+0,12))*B1393,"")</f>
        <v/>
      </c>
      <c r="AE1393" s="261" t="str" cm="1">
        <f t="array" ref="AE1393">IF(A1393="","",INDEX(근로조건!$A$5:$AF$1048576,MATCH(A1393,근로조건!$A$5:$A$1048576,0)+0,13))</f>
        <v/>
      </c>
      <c r="AF1393" s="262" t="str" cm="1">
        <f t="array" ref="AF1393">IF(A1393="","",INDEX(근로조건!$A$5:$AF$1048576,MATCH(A1393,근로조건!$A$5:$A$1048576,0)+0,14))</f>
        <v/>
      </c>
      <c r="AG1393" s="261" t="str" cm="1">
        <f t="array" ref="AG1393">IF(A1393="","",INDEX(근로조건!$A$5:$AF$1048576,MATCH(A1393,근로조건!$A$5:$A$1048576,0)+0,11))</f>
        <v/>
      </c>
      <c r="AH1393" s="261" t="str" cm="1">
        <f t="array" ref="AH1393">IF(A1393="","",INDEX(근로조건!$A$5:$AF$1048576,MATCH(A1393,근로조건!$A$5:$A$1048576,0)+0,19))</f>
        <v/>
      </c>
      <c r="AI1393" s="262" t="str" cm="1">
        <f t="array" ref="AI1393">IF(A1393="","",INDEX(근로조건!$A$5:$AF$1048576,MATCH(A1393,근로조건!$A$5:$A$1048576,0)+0,17))</f>
        <v/>
      </c>
      <c r="AJ1393" s="253"/>
      <c r="AK1393" s="253"/>
      <c r="AL1393" s="253" t="str" cm="1">
        <f t="array" ref="AL1393">IF(A1393="","",INDEX(근로조건!$A$5:$AF$1048576,MATCH(A1393,근로조건!$A$5:$A$1048576,0)+0,20))</f>
        <v/>
      </c>
      <c r="AM1393" s="253"/>
      <c r="AN1393" s="253"/>
      <c r="AO1393" s="253"/>
      <c r="AP1393" s="260"/>
      <c r="AQ1393" s="123"/>
      <c r="AR1393" s="166"/>
      <c r="AS1393" s="267"/>
      <c r="AT1393" s="266"/>
      <c r="AU1393" s="266"/>
      <c r="AV1393" s="266"/>
    </row>
    <row r="1394" spans="1:48" x14ac:dyDescent="0.3">
      <c r="A1394" s="52"/>
      <c r="B1394" s="54"/>
      <c r="C1394" s="53"/>
      <c r="D1394" s="53"/>
      <c r="E1394" s="53"/>
      <c r="F1394" s="57"/>
      <c r="G1394" s="57"/>
      <c r="H1394" s="52"/>
      <c r="I1394" s="53"/>
      <c r="J1394" s="53"/>
      <c r="K1394" s="95"/>
      <c r="L1394" s="52"/>
      <c r="M1394" s="52"/>
      <c r="N1394" s="54"/>
      <c r="O1394" s="254" t="str" cm="1">
        <f t="array" ref="O1394">IF(A1394="","",INDEX(근로조건!$A$5:$Y$1048576,MATCH(A1394,근로조건!$A$5:$A$1048576,0)+0,15))</f>
        <v/>
      </c>
      <c r="P1394" s="255" t="str" cm="1">
        <f t="array" ref="P1394">IF(A1394="","",INDEX(근로조건!$A$5:$Y$1048576,MATCH(A1394,근로조건!$A$5:$A$1048576,0)+0,16))</f>
        <v/>
      </c>
      <c r="Q1394" s="256" t="str" cm="1">
        <f t="array" ref="Q1394">IF(A1394="","",INDEX(근로조건!$A$5:$ZZ$1048576,MATCH(A1394,근로조건!$A$5:$A$1048576,0)+0,21))</f>
        <v/>
      </c>
      <c r="R1394" s="61"/>
      <c r="S1394" s="61"/>
      <c r="T1394" s="61"/>
      <c r="U1394" s="61"/>
      <c r="V1394" s="61"/>
      <c r="W1394" s="61"/>
      <c r="X1394" s="61"/>
      <c r="Y1394" s="61"/>
      <c r="Z1394" s="260" t="str">
        <f t="shared" si="66"/>
        <v/>
      </c>
      <c r="AA1394" s="260" t="str">
        <f t="shared" si="67"/>
        <v/>
      </c>
      <c r="AB1394" s="260" t="str" cm="1">
        <f t="array" ref="AB1394">IFERROR(IF(A1394="","",INDEX(근로조건!$A$5:$Z$1048576,MATCH(A1394,근로조건!$A$5:$A$1048576,0)+0,17)-INDEX(근로조건!$A$5:$Z$1048576,MATCH(A1394,근로조건!$A$5:$A$1048576,0)+0,11))*B1394,"")</f>
        <v/>
      </c>
      <c r="AC1394" s="260" t="str">
        <f t="shared" si="68"/>
        <v/>
      </c>
      <c r="AD1394" s="260" t="str" cm="1">
        <f t="array" ref="AD1394">IFERROR(IF(A1394="","",INDEX(근로조건!$A$5:$L$1048576,MATCH(A1394,근로조건!$A$5:$A$1048576,0)+0,12))*B1394,"")</f>
        <v/>
      </c>
      <c r="AE1394" s="261" t="str" cm="1">
        <f t="array" ref="AE1394">IF(A1394="","",INDEX(근로조건!$A$5:$AF$1048576,MATCH(A1394,근로조건!$A$5:$A$1048576,0)+0,13))</f>
        <v/>
      </c>
      <c r="AF1394" s="262" t="str" cm="1">
        <f t="array" ref="AF1394">IF(A1394="","",INDEX(근로조건!$A$5:$AF$1048576,MATCH(A1394,근로조건!$A$5:$A$1048576,0)+0,14))</f>
        <v/>
      </c>
      <c r="AG1394" s="261" t="str" cm="1">
        <f t="array" ref="AG1394">IF(A1394="","",INDEX(근로조건!$A$5:$AF$1048576,MATCH(A1394,근로조건!$A$5:$A$1048576,0)+0,11))</f>
        <v/>
      </c>
      <c r="AH1394" s="261" t="str" cm="1">
        <f t="array" ref="AH1394">IF(A1394="","",INDEX(근로조건!$A$5:$AF$1048576,MATCH(A1394,근로조건!$A$5:$A$1048576,0)+0,19))</f>
        <v/>
      </c>
      <c r="AI1394" s="262" t="str" cm="1">
        <f t="array" ref="AI1394">IF(A1394="","",INDEX(근로조건!$A$5:$AF$1048576,MATCH(A1394,근로조건!$A$5:$A$1048576,0)+0,17))</f>
        <v/>
      </c>
      <c r="AJ1394" s="253"/>
      <c r="AK1394" s="253"/>
      <c r="AL1394" s="253" t="str" cm="1">
        <f t="array" ref="AL1394">IF(A1394="","",INDEX(근로조건!$A$5:$AF$1048576,MATCH(A1394,근로조건!$A$5:$A$1048576,0)+0,20))</f>
        <v/>
      </c>
      <c r="AM1394" s="253"/>
      <c r="AN1394" s="253"/>
      <c r="AO1394" s="253"/>
      <c r="AP1394" s="260"/>
      <c r="AQ1394" s="123"/>
      <c r="AR1394" s="166"/>
      <c r="AS1394" s="267"/>
      <c r="AT1394" s="266"/>
      <c r="AU1394" s="266"/>
      <c r="AV1394" s="266"/>
    </row>
    <row r="1395" spans="1:48" x14ac:dyDescent="0.3">
      <c r="A1395" s="52"/>
      <c r="B1395" s="54"/>
      <c r="C1395" s="53"/>
      <c r="D1395" s="53"/>
      <c r="E1395" s="53"/>
      <c r="F1395" s="57"/>
      <c r="G1395" s="57"/>
      <c r="H1395" s="52"/>
      <c r="I1395" s="53"/>
      <c r="J1395" s="53"/>
      <c r="K1395" s="95"/>
      <c r="L1395" s="52"/>
      <c r="M1395" s="52"/>
      <c r="N1395" s="54"/>
      <c r="O1395" s="254" t="str" cm="1">
        <f t="array" ref="O1395">IF(A1395="","",INDEX(근로조건!$A$5:$Y$1048576,MATCH(A1395,근로조건!$A$5:$A$1048576,0)+0,15))</f>
        <v/>
      </c>
      <c r="P1395" s="255" t="str" cm="1">
        <f t="array" ref="P1395">IF(A1395="","",INDEX(근로조건!$A$5:$Y$1048576,MATCH(A1395,근로조건!$A$5:$A$1048576,0)+0,16))</f>
        <v/>
      </c>
      <c r="Q1395" s="256" t="str" cm="1">
        <f t="array" ref="Q1395">IF(A1395="","",INDEX(근로조건!$A$5:$ZZ$1048576,MATCH(A1395,근로조건!$A$5:$A$1048576,0)+0,21))</f>
        <v/>
      </c>
      <c r="R1395" s="61"/>
      <c r="S1395" s="61"/>
      <c r="T1395" s="61"/>
      <c r="U1395" s="61"/>
      <c r="V1395" s="61"/>
      <c r="W1395" s="61"/>
      <c r="X1395" s="61"/>
      <c r="Y1395" s="61"/>
      <c r="Z1395" s="260" t="str">
        <f t="shared" si="66"/>
        <v/>
      </c>
      <c r="AA1395" s="260" t="str">
        <f t="shared" si="67"/>
        <v/>
      </c>
      <c r="AB1395" s="260" t="str" cm="1">
        <f t="array" ref="AB1395">IFERROR(IF(A1395="","",INDEX(근로조건!$A$5:$Z$1048576,MATCH(A1395,근로조건!$A$5:$A$1048576,0)+0,17)-INDEX(근로조건!$A$5:$Z$1048576,MATCH(A1395,근로조건!$A$5:$A$1048576,0)+0,11))*B1395,"")</f>
        <v/>
      </c>
      <c r="AC1395" s="260" t="str">
        <f t="shared" si="68"/>
        <v/>
      </c>
      <c r="AD1395" s="260" t="str" cm="1">
        <f t="array" ref="AD1395">IFERROR(IF(A1395="","",INDEX(근로조건!$A$5:$L$1048576,MATCH(A1395,근로조건!$A$5:$A$1048576,0)+0,12))*B1395,"")</f>
        <v/>
      </c>
      <c r="AE1395" s="261" t="str" cm="1">
        <f t="array" ref="AE1395">IF(A1395="","",INDEX(근로조건!$A$5:$AF$1048576,MATCH(A1395,근로조건!$A$5:$A$1048576,0)+0,13))</f>
        <v/>
      </c>
      <c r="AF1395" s="262" t="str" cm="1">
        <f t="array" ref="AF1395">IF(A1395="","",INDEX(근로조건!$A$5:$AF$1048576,MATCH(A1395,근로조건!$A$5:$A$1048576,0)+0,14))</f>
        <v/>
      </c>
      <c r="AG1395" s="261" t="str" cm="1">
        <f t="array" ref="AG1395">IF(A1395="","",INDEX(근로조건!$A$5:$AF$1048576,MATCH(A1395,근로조건!$A$5:$A$1048576,0)+0,11))</f>
        <v/>
      </c>
      <c r="AH1395" s="261" t="str" cm="1">
        <f t="array" ref="AH1395">IF(A1395="","",INDEX(근로조건!$A$5:$AF$1048576,MATCH(A1395,근로조건!$A$5:$A$1048576,0)+0,19))</f>
        <v/>
      </c>
      <c r="AI1395" s="262" t="str" cm="1">
        <f t="array" ref="AI1395">IF(A1395="","",INDEX(근로조건!$A$5:$AF$1048576,MATCH(A1395,근로조건!$A$5:$A$1048576,0)+0,17))</f>
        <v/>
      </c>
      <c r="AJ1395" s="253"/>
      <c r="AK1395" s="253"/>
      <c r="AL1395" s="253" t="str" cm="1">
        <f t="array" ref="AL1395">IF(A1395="","",INDEX(근로조건!$A$5:$AF$1048576,MATCH(A1395,근로조건!$A$5:$A$1048576,0)+0,20))</f>
        <v/>
      </c>
      <c r="AM1395" s="253"/>
      <c r="AN1395" s="253"/>
      <c r="AO1395" s="253"/>
      <c r="AP1395" s="260"/>
      <c r="AQ1395" s="123"/>
      <c r="AR1395" s="166"/>
      <c r="AS1395" s="267"/>
      <c r="AT1395" s="266"/>
      <c r="AU1395" s="266"/>
      <c r="AV1395" s="266"/>
    </row>
    <row r="1396" spans="1:48" x14ac:dyDescent="0.3">
      <c r="A1396" s="52"/>
      <c r="B1396" s="54"/>
      <c r="C1396" s="53"/>
      <c r="D1396" s="53"/>
      <c r="E1396" s="53"/>
      <c r="F1396" s="57"/>
      <c r="G1396" s="57"/>
      <c r="H1396" s="52"/>
      <c r="I1396" s="53"/>
      <c r="J1396" s="53"/>
      <c r="K1396" s="95"/>
      <c r="L1396" s="52"/>
      <c r="M1396" s="52"/>
      <c r="N1396" s="54"/>
      <c r="O1396" s="254" t="str" cm="1">
        <f t="array" ref="O1396">IF(A1396="","",INDEX(근로조건!$A$5:$Y$1048576,MATCH(A1396,근로조건!$A$5:$A$1048576,0)+0,15))</f>
        <v/>
      </c>
      <c r="P1396" s="255" t="str" cm="1">
        <f t="array" ref="P1396">IF(A1396="","",INDEX(근로조건!$A$5:$Y$1048576,MATCH(A1396,근로조건!$A$5:$A$1048576,0)+0,16))</f>
        <v/>
      </c>
      <c r="Q1396" s="256" t="str" cm="1">
        <f t="array" ref="Q1396">IF(A1396="","",INDEX(근로조건!$A$5:$ZZ$1048576,MATCH(A1396,근로조건!$A$5:$A$1048576,0)+0,21))</f>
        <v/>
      </c>
      <c r="R1396" s="61"/>
      <c r="S1396" s="61"/>
      <c r="T1396" s="61"/>
      <c r="U1396" s="61"/>
      <c r="V1396" s="61"/>
      <c r="W1396" s="61"/>
      <c r="X1396" s="61"/>
      <c r="Y1396" s="61"/>
      <c r="Z1396" s="260" t="str">
        <f t="shared" si="66"/>
        <v/>
      </c>
      <c r="AA1396" s="260" t="str">
        <f t="shared" si="67"/>
        <v/>
      </c>
      <c r="AB1396" s="260" t="str" cm="1">
        <f t="array" ref="AB1396">IFERROR(IF(A1396="","",INDEX(근로조건!$A$5:$Z$1048576,MATCH(A1396,근로조건!$A$5:$A$1048576,0)+0,17)-INDEX(근로조건!$A$5:$Z$1048576,MATCH(A1396,근로조건!$A$5:$A$1048576,0)+0,11))*B1396,"")</f>
        <v/>
      </c>
      <c r="AC1396" s="260" t="str">
        <f t="shared" si="68"/>
        <v/>
      </c>
      <c r="AD1396" s="260" t="str" cm="1">
        <f t="array" ref="AD1396">IFERROR(IF(A1396="","",INDEX(근로조건!$A$5:$L$1048576,MATCH(A1396,근로조건!$A$5:$A$1048576,0)+0,12))*B1396,"")</f>
        <v/>
      </c>
      <c r="AE1396" s="261" t="str" cm="1">
        <f t="array" ref="AE1396">IF(A1396="","",INDEX(근로조건!$A$5:$AF$1048576,MATCH(A1396,근로조건!$A$5:$A$1048576,0)+0,13))</f>
        <v/>
      </c>
      <c r="AF1396" s="262" t="str" cm="1">
        <f t="array" ref="AF1396">IF(A1396="","",INDEX(근로조건!$A$5:$AF$1048576,MATCH(A1396,근로조건!$A$5:$A$1048576,0)+0,14))</f>
        <v/>
      </c>
      <c r="AG1396" s="261" t="str" cm="1">
        <f t="array" ref="AG1396">IF(A1396="","",INDEX(근로조건!$A$5:$AF$1048576,MATCH(A1396,근로조건!$A$5:$A$1048576,0)+0,11))</f>
        <v/>
      </c>
      <c r="AH1396" s="261" t="str" cm="1">
        <f t="array" ref="AH1396">IF(A1396="","",INDEX(근로조건!$A$5:$AF$1048576,MATCH(A1396,근로조건!$A$5:$A$1048576,0)+0,19))</f>
        <v/>
      </c>
      <c r="AI1396" s="262" t="str" cm="1">
        <f t="array" ref="AI1396">IF(A1396="","",INDEX(근로조건!$A$5:$AF$1048576,MATCH(A1396,근로조건!$A$5:$A$1048576,0)+0,17))</f>
        <v/>
      </c>
      <c r="AJ1396" s="253"/>
      <c r="AK1396" s="253"/>
      <c r="AL1396" s="253" t="str" cm="1">
        <f t="array" ref="AL1396">IF(A1396="","",INDEX(근로조건!$A$5:$AF$1048576,MATCH(A1396,근로조건!$A$5:$A$1048576,0)+0,20))</f>
        <v/>
      </c>
      <c r="AM1396" s="253"/>
      <c r="AN1396" s="253"/>
      <c r="AO1396" s="253"/>
      <c r="AP1396" s="260"/>
      <c r="AQ1396" s="123"/>
      <c r="AR1396" s="166"/>
      <c r="AS1396" s="267"/>
      <c r="AT1396" s="266"/>
      <c r="AU1396" s="266"/>
      <c r="AV1396" s="266"/>
    </row>
    <row r="1397" spans="1:48" x14ac:dyDescent="0.3">
      <c r="A1397" s="52"/>
      <c r="B1397" s="54"/>
      <c r="C1397" s="53"/>
      <c r="D1397" s="53"/>
      <c r="E1397" s="53"/>
      <c r="F1397" s="57"/>
      <c r="G1397" s="57"/>
      <c r="H1397" s="52"/>
      <c r="I1397" s="53"/>
      <c r="J1397" s="53"/>
      <c r="K1397" s="95"/>
      <c r="L1397" s="52"/>
      <c r="M1397" s="52"/>
      <c r="N1397" s="54"/>
      <c r="O1397" s="254" t="str" cm="1">
        <f t="array" ref="O1397">IF(A1397="","",INDEX(근로조건!$A$5:$Y$1048576,MATCH(A1397,근로조건!$A$5:$A$1048576,0)+0,15))</f>
        <v/>
      </c>
      <c r="P1397" s="255" t="str" cm="1">
        <f t="array" ref="P1397">IF(A1397="","",INDEX(근로조건!$A$5:$Y$1048576,MATCH(A1397,근로조건!$A$5:$A$1048576,0)+0,16))</f>
        <v/>
      </c>
      <c r="Q1397" s="256" t="str" cm="1">
        <f t="array" ref="Q1397">IF(A1397="","",INDEX(근로조건!$A$5:$ZZ$1048576,MATCH(A1397,근로조건!$A$5:$A$1048576,0)+0,21))</f>
        <v/>
      </c>
      <c r="R1397" s="61"/>
      <c r="S1397" s="61"/>
      <c r="T1397" s="61"/>
      <c r="U1397" s="61"/>
      <c r="V1397" s="61"/>
      <c r="W1397" s="61"/>
      <c r="X1397" s="61"/>
      <c r="Y1397" s="61"/>
      <c r="Z1397" s="260" t="str">
        <f t="shared" si="66"/>
        <v/>
      </c>
      <c r="AA1397" s="260" t="str">
        <f t="shared" si="67"/>
        <v/>
      </c>
      <c r="AB1397" s="260" t="str" cm="1">
        <f t="array" ref="AB1397">IFERROR(IF(A1397="","",INDEX(근로조건!$A$5:$Z$1048576,MATCH(A1397,근로조건!$A$5:$A$1048576,0)+0,17)-INDEX(근로조건!$A$5:$Z$1048576,MATCH(A1397,근로조건!$A$5:$A$1048576,0)+0,11))*B1397,"")</f>
        <v/>
      </c>
      <c r="AC1397" s="260" t="str">
        <f t="shared" si="68"/>
        <v/>
      </c>
      <c r="AD1397" s="260" t="str" cm="1">
        <f t="array" ref="AD1397">IFERROR(IF(A1397="","",INDEX(근로조건!$A$5:$L$1048576,MATCH(A1397,근로조건!$A$5:$A$1048576,0)+0,12))*B1397,"")</f>
        <v/>
      </c>
      <c r="AE1397" s="261" t="str" cm="1">
        <f t="array" ref="AE1397">IF(A1397="","",INDEX(근로조건!$A$5:$AF$1048576,MATCH(A1397,근로조건!$A$5:$A$1048576,0)+0,13))</f>
        <v/>
      </c>
      <c r="AF1397" s="262" t="str" cm="1">
        <f t="array" ref="AF1397">IF(A1397="","",INDEX(근로조건!$A$5:$AF$1048576,MATCH(A1397,근로조건!$A$5:$A$1048576,0)+0,14))</f>
        <v/>
      </c>
      <c r="AG1397" s="261" t="str" cm="1">
        <f t="array" ref="AG1397">IF(A1397="","",INDEX(근로조건!$A$5:$AF$1048576,MATCH(A1397,근로조건!$A$5:$A$1048576,0)+0,11))</f>
        <v/>
      </c>
      <c r="AH1397" s="261" t="str" cm="1">
        <f t="array" ref="AH1397">IF(A1397="","",INDEX(근로조건!$A$5:$AF$1048576,MATCH(A1397,근로조건!$A$5:$A$1048576,0)+0,19))</f>
        <v/>
      </c>
      <c r="AI1397" s="262" t="str" cm="1">
        <f t="array" ref="AI1397">IF(A1397="","",INDEX(근로조건!$A$5:$AF$1048576,MATCH(A1397,근로조건!$A$5:$A$1048576,0)+0,17))</f>
        <v/>
      </c>
      <c r="AJ1397" s="253"/>
      <c r="AK1397" s="253"/>
      <c r="AL1397" s="253" t="str" cm="1">
        <f t="array" ref="AL1397">IF(A1397="","",INDEX(근로조건!$A$5:$AF$1048576,MATCH(A1397,근로조건!$A$5:$A$1048576,0)+0,20))</f>
        <v/>
      </c>
      <c r="AM1397" s="253"/>
      <c r="AN1397" s="253"/>
      <c r="AO1397" s="253"/>
      <c r="AP1397" s="260"/>
      <c r="AQ1397" s="123"/>
      <c r="AR1397" s="166"/>
      <c r="AS1397" s="267"/>
      <c r="AT1397" s="266"/>
      <c r="AU1397" s="266"/>
      <c r="AV1397" s="266"/>
    </row>
    <row r="1398" spans="1:48" x14ac:dyDescent="0.3">
      <c r="A1398" s="52"/>
      <c r="B1398" s="54"/>
      <c r="C1398" s="53"/>
      <c r="D1398" s="53"/>
      <c r="E1398" s="53"/>
      <c r="F1398" s="57"/>
      <c r="G1398" s="57"/>
      <c r="H1398" s="52"/>
      <c r="I1398" s="53"/>
      <c r="J1398" s="53"/>
      <c r="K1398" s="95"/>
      <c r="L1398" s="52"/>
      <c r="M1398" s="52"/>
      <c r="N1398" s="54"/>
      <c r="O1398" s="254" t="str" cm="1">
        <f t="array" ref="O1398">IF(A1398="","",INDEX(근로조건!$A$5:$Y$1048576,MATCH(A1398,근로조건!$A$5:$A$1048576,0)+0,15))</f>
        <v/>
      </c>
      <c r="P1398" s="255" t="str" cm="1">
        <f t="array" ref="P1398">IF(A1398="","",INDEX(근로조건!$A$5:$Y$1048576,MATCH(A1398,근로조건!$A$5:$A$1048576,0)+0,16))</f>
        <v/>
      </c>
      <c r="Q1398" s="256" t="str" cm="1">
        <f t="array" ref="Q1398">IF(A1398="","",INDEX(근로조건!$A$5:$ZZ$1048576,MATCH(A1398,근로조건!$A$5:$A$1048576,0)+0,21))</f>
        <v/>
      </c>
      <c r="R1398" s="61"/>
      <c r="S1398" s="61"/>
      <c r="T1398" s="61"/>
      <c r="U1398" s="61"/>
      <c r="V1398" s="61"/>
      <c r="W1398" s="61"/>
      <c r="X1398" s="61"/>
      <c r="Y1398" s="61"/>
      <c r="Z1398" s="260" t="str">
        <f t="shared" si="66"/>
        <v/>
      </c>
      <c r="AA1398" s="260" t="str">
        <f t="shared" si="67"/>
        <v/>
      </c>
      <c r="AB1398" s="260" t="str" cm="1">
        <f t="array" ref="AB1398">IFERROR(IF(A1398="","",INDEX(근로조건!$A$5:$Z$1048576,MATCH(A1398,근로조건!$A$5:$A$1048576,0)+0,17)-INDEX(근로조건!$A$5:$Z$1048576,MATCH(A1398,근로조건!$A$5:$A$1048576,0)+0,11))*B1398,"")</f>
        <v/>
      </c>
      <c r="AC1398" s="260" t="str">
        <f t="shared" si="68"/>
        <v/>
      </c>
      <c r="AD1398" s="260" t="str" cm="1">
        <f t="array" ref="AD1398">IFERROR(IF(A1398="","",INDEX(근로조건!$A$5:$L$1048576,MATCH(A1398,근로조건!$A$5:$A$1048576,0)+0,12))*B1398,"")</f>
        <v/>
      </c>
      <c r="AE1398" s="261" t="str" cm="1">
        <f t="array" ref="AE1398">IF(A1398="","",INDEX(근로조건!$A$5:$AF$1048576,MATCH(A1398,근로조건!$A$5:$A$1048576,0)+0,13))</f>
        <v/>
      </c>
      <c r="AF1398" s="262" t="str" cm="1">
        <f t="array" ref="AF1398">IF(A1398="","",INDEX(근로조건!$A$5:$AF$1048576,MATCH(A1398,근로조건!$A$5:$A$1048576,0)+0,14))</f>
        <v/>
      </c>
      <c r="AG1398" s="261" t="str" cm="1">
        <f t="array" ref="AG1398">IF(A1398="","",INDEX(근로조건!$A$5:$AF$1048576,MATCH(A1398,근로조건!$A$5:$A$1048576,0)+0,11))</f>
        <v/>
      </c>
      <c r="AH1398" s="261" t="str" cm="1">
        <f t="array" ref="AH1398">IF(A1398="","",INDEX(근로조건!$A$5:$AF$1048576,MATCH(A1398,근로조건!$A$5:$A$1048576,0)+0,19))</f>
        <v/>
      </c>
      <c r="AI1398" s="262" t="str" cm="1">
        <f t="array" ref="AI1398">IF(A1398="","",INDEX(근로조건!$A$5:$AF$1048576,MATCH(A1398,근로조건!$A$5:$A$1048576,0)+0,17))</f>
        <v/>
      </c>
      <c r="AJ1398" s="253"/>
      <c r="AK1398" s="253"/>
      <c r="AL1398" s="253" t="str" cm="1">
        <f t="array" ref="AL1398">IF(A1398="","",INDEX(근로조건!$A$5:$AF$1048576,MATCH(A1398,근로조건!$A$5:$A$1048576,0)+0,20))</f>
        <v/>
      </c>
      <c r="AM1398" s="253"/>
      <c r="AN1398" s="253"/>
      <c r="AO1398" s="253"/>
      <c r="AP1398" s="260"/>
      <c r="AQ1398" s="123"/>
      <c r="AR1398" s="166"/>
      <c r="AS1398" s="267"/>
      <c r="AT1398" s="266"/>
      <c r="AU1398" s="266"/>
      <c r="AV1398" s="266"/>
    </row>
    <row r="1399" spans="1:48" x14ac:dyDescent="0.3">
      <c r="A1399" s="52"/>
      <c r="B1399" s="54"/>
      <c r="C1399" s="53"/>
      <c r="D1399" s="53"/>
      <c r="E1399" s="53"/>
      <c r="F1399" s="57"/>
      <c r="G1399" s="57"/>
      <c r="H1399" s="52"/>
      <c r="I1399" s="53"/>
      <c r="J1399" s="53"/>
      <c r="K1399" s="95"/>
      <c r="L1399" s="52"/>
      <c r="M1399" s="52"/>
      <c r="N1399" s="54"/>
      <c r="O1399" s="254" t="str" cm="1">
        <f t="array" ref="O1399">IF(A1399="","",INDEX(근로조건!$A$5:$Y$1048576,MATCH(A1399,근로조건!$A$5:$A$1048576,0)+0,15))</f>
        <v/>
      </c>
      <c r="P1399" s="255" t="str" cm="1">
        <f t="array" ref="P1399">IF(A1399="","",INDEX(근로조건!$A$5:$Y$1048576,MATCH(A1399,근로조건!$A$5:$A$1048576,0)+0,16))</f>
        <v/>
      </c>
      <c r="Q1399" s="256" t="str" cm="1">
        <f t="array" ref="Q1399">IF(A1399="","",INDEX(근로조건!$A$5:$ZZ$1048576,MATCH(A1399,근로조건!$A$5:$A$1048576,0)+0,21))</f>
        <v/>
      </c>
      <c r="R1399" s="61"/>
      <c r="S1399" s="61"/>
      <c r="T1399" s="61"/>
      <c r="U1399" s="61"/>
      <c r="V1399" s="61"/>
      <c r="W1399" s="61"/>
      <c r="X1399" s="61"/>
      <c r="Y1399" s="61"/>
      <c r="Z1399" s="260" t="str">
        <f t="shared" si="66"/>
        <v/>
      </c>
      <c r="AA1399" s="260" t="str">
        <f t="shared" si="67"/>
        <v/>
      </c>
      <c r="AB1399" s="260" t="str" cm="1">
        <f t="array" ref="AB1399">IFERROR(IF(A1399="","",INDEX(근로조건!$A$5:$Z$1048576,MATCH(A1399,근로조건!$A$5:$A$1048576,0)+0,17)-INDEX(근로조건!$A$5:$Z$1048576,MATCH(A1399,근로조건!$A$5:$A$1048576,0)+0,11))*B1399,"")</f>
        <v/>
      </c>
      <c r="AC1399" s="260" t="str">
        <f t="shared" si="68"/>
        <v/>
      </c>
      <c r="AD1399" s="260" t="str" cm="1">
        <f t="array" ref="AD1399">IFERROR(IF(A1399="","",INDEX(근로조건!$A$5:$L$1048576,MATCH(A1399,근로조건!$A$5:$A$1048576,0)+0,12))*B1399,"")</f>
        <v/>
      </c>
      <c r="AE1399" s="261" t="str" cm="1">
        <f t="array" ref="AE1399">IF(A1399="","",INDEX(근로조건!$A$5:$AF$1048576,MATCH(A1399,근로조건!$A$5:$A$1048576,0)+0,13))</f>
        <v/>
      </c>
      <c r="AF1399" s="262" t="str" cm="1">
        <f t="array" ref="AF1399">IF(A1399="","",INDEX(근로조건!$A$5:$AF$1048576,MATCH(A1399,근로조건!$A$5:$A$1048576,0)+0,14))</f>
        <v/>
      </c>
      <c r="AG1399" s="261" t="str" cm="1">
        <f t="array" ref="AG1399">IF(A1399="","",INDEX(근로조건!$A$5:$AF$1048576,MATCH(A1399,근로조건!$A$5:$A$1048576,0)+0,11))</f>
        <v/>
      </c>
      <c r="AH1399" s="261" t="str" cm="1">
        <f t="array" ref="AH1399">IF(A1399="","",INDEX(근로조건!$A$5:$AF$1048576,MATCH(A1399,근로조건!$A$5:$A$1048576,0)+0,19))</f>
        <v/>
      </c>
      <c r="AI1399" s="262" t="str" cm="1">
        <f t="array" ref="AI1399">IF(A1399="","",INDEX(근로조건!$A$5:$AF$1048576,MATCH(A1399,근로조건!$A$5:$A$1048576,0)+0,17))</f>
        <v/>
      </c>
      <c r="AJ1399" s="253"/>
      <c r="AK1399" s="253"/>
      <c r="AL1399" s="253" t="str" cm="1">
        <f t="array" ref="AL1399">IF(A1399="","",INDEX(근로조건!$A$5:$AF$1048576,MATCH(A1399,근로조건!$A$5:$A$1048576,0)+0,20))</f>
        <v/>
      </c>
      <c r="AM1399" s="253"/>
      <c r="AN1399" s="253"/>
      <c r="AO1399" s="253"/>
      <c r="AP1399" s="260"/>
      <c r="AQ1399" s="123"/>
      <c r="AR1399" s="166"/>
      <c r="AS1399" s="267"/>
      <c r="AT1399" s="266"/>
      <c r="AU1399" s="266"/>
      <c r="AV1399" s="266"/>
    </row>
    <row r="1400" spans="1:48" x14ac:dyDescent="0.3">
      <c r="A1400" s="52"/>
      <c r="B1400" s="54"/>
      <c r="C1400" s="53"/>
      <c r="D1400" s="53"/>
      <c r="E1400" s="53"/>
      <c r="F1400" s="57"/>
      <c r="G1400" s="57"/>
      <c r="H1400" s="52"/>
      <c r="I1400" s="53"/>
      <c r="J1400" s="53"/>
      <c r="K1400" s="95"/>
      <c r="L1400" s="52"/>
      <c r="M1400" s="52"/>
      <c r="N1400" s="54"/>
      <c r="O1400" s="254" t="str" cm="1">
        <f t="array" ref="O1400">IF(A1400="","",INDEX(근로조건!$A$5:$Y$1048576,MATCH(A1400,근로조건!$A$5:$A$1048576,0)+0,15))</f>
        <v/>
      </c>
      <c r="P1400" s="255" t="str" cm="1">
        <f t="array" ref="P1400">IF(A1400="","",INDEX(근로조건!$A$5:$Y$1048576,MATCH(A1400,근로조건!$A$5:$A$1048576,0)+0,16))</f>
        <v/>
      </c>
      <c r="Q1400" s="256" t="str" cm="1">
        <f t="array" ref="Q1400">IF(A1400="","",INDEX(근로조건!$A$5:$ZZ$1048576,MATCH(A1400,근로조건!$A$5:$A$1048576,0)+0,21))</f>
        <v/>
      </c>
      <c r="R1400" s="61"/>
      <c r="S1400" s="61"/>
      <c r="T1400" s="61"/>
      <c r="U1400" s="61"/>
      <c r="V1400" s="61"/>
      <c r="W1400" s="61"/>
      <c r="X1400" s="61"/>
      <c r="Y1400" s="61"/>
      <c r="Z1400" s="260" t="str">
        <f t="shared" si="66"/>
        <v/>
      </c>
      <c r="AA1400" s="260" t="str">
        <f t="shared" si="67"/>
        <v/>
      </c>
      <c r="AB1400" s="260" t="str" cm="1">
        <f t="array" ref="AB1400">IFERROR(IF(A1400="","",INDEX(근로조건!$A$5:$Z$1048576,MATCH(A1400,근로조건!$A$5:$A$1048576,0)+0,17)-INDEX(근로조건!$A$5:$Z$1048576,MATCH(A1400,근로조건!$A$5:$A$1048576,0)+0,11))*B1400,"")</f>
        <v/>
      </c>
      <c r="AC1400" s="260" t="str">
        <f t="shared" si="68"/>
        <v/>
      </c>
      <c r="AD1400" s="260" t="str" cm="1">
        <f t="array" ref="AD1400">IFERROR(IF(A1400="","",INDEX(근로조건!$A$5:$L$1048576,MATCH(A1400,근로조건!$A$5:$A$1048576,0)+0,12))*B1400,"")</f>
        <v/>
      </c>
      <c r="AE1400" s="261" t="str" cm="1">
        <f t="array" ref="AE1400">IF(A1400="","",INDEX(근로조건!$A$5:$AF$1048576,MATCH(A1400,근로조건!$A$5:$A$1048576,0)+0,13))</f>
        <v/>
      </c>
      <c r="AF1400" s="262" t="str" cm="1">
        <f t="array" ref="AF1400">IF(A1400="","",INDEX(근로조건!$A$5:$AF$1048576,MATCH(A1400,근로조건!$A$5:$A$1048576,0)+0,14))</f>
        <v/>
      </c>
      <c r="AG1400" s="261" t="str" cm="1">
        <f t="array" ref="AG1400">IF(A1400="","",INDEX(근로조건!$A$5:$AF$1048576,MATCH(A1400,근로조건!$A$5:$A$1048576,0)+0,11))</f>
        <v/>
      </c>
      <c r="AH1400" s="261" t="str" cm="1">
        <f t="array" ref="AH1400">IF(A1400="","",INDEX(근로조건!$A$5:$AF$1048576,MATCH(A1400,근로조건!$A$5:$A$1048576,0)+0,19))</f>
        <v/>
      </c>
      <c r="AI1400" s="262" t="str" cm="1">
        <f t="array" ref="AI1400">IF(A1400="","",INDEX(근로조건!$A$5:$AF$1048576,MATCH(A1400,근로조건!$A$5:$A$1048576,0)+0,17))</f>
        <v/>
      </c>
      <c r="AJ1400" s="253"/>
      <c r="AK1400" s="253"/>
      <c r="AL1400" s="253" t="str" cm="1">
        <f t="array" ref="AL1400">IF(A1400="","",INDEX(근로조건!$A$5:$AF$1048576,MATCH(A1400,근로조건!$A$5:$A$1048576,0)+0,20))</f>
        <v/>
      </c>
      <c r="AM1400" s="253"/>
      <c r="AN1400" s="253"/>
      <c r="AO1400" s="253"/>
      <c r="AP1400" s="260"/>
      <c r="AQ1400" s="123"/>
      <c r="AR1400" s="166"/>
      <c r="AS1400" s="267"/>
      <c r="AT1400" s="266"/>
      <c r="AU1400" s="266"/>
      <c r="AV1400" s="266"/>
    </row>
    <row r="1401" spans="1:48" x14ac:dyDescent="0.3">
      <c r="A1401" s="52"/>
      <c r="B1401" s="54"/>
      <c r="C1401" s="53"/>
      <c r="D1401" s="53"/>
      <c r="E1401" s="53"/>
      <c r="F1401" s="57"/>
      <c r="G1401" s="57"/>
      <c r="H1401" s="52"/>
      <c r="I1401" s="53"/>
      <c r="J1401" s="53"/>
      <c r="K1401" s="95"/>
      <c r="L1401" s="52"/>
      <c r="M1401" s="52"/>
      <c r="N1401" s="54"/>
      <c r="O1401" s="254" t="str" cm="1">
        <f t="array" ref="O1401">IF(A1401="","",INDEX(근로조건!$A$5:$Y$1048576,MATCH(A1401,근로조건!$A$5:$A$1048576,0)+0,15))</f>
        <v/>
      </c>
      <c r="P1401" s="255" t="str" cm="1">
        <f t="array" ref="P1401">IF(A1401="","",INDEX(근로조건!$A$5:$Y$1048576,MATCH(A1401,근로조건!$A$5:$A$1048576,0)+0,16))</f>
        <v/>
      </c>
      <c r="Q1401" s="256" t="str" cm="1">
        <f t="array" ref="Q1401">IF(A1401="","",INDEX(근로조건!$A$5:$ZZ$1048576,MATCH(A1401,근로조건!$A$5:$A$1048576,0)+0,21))</f>
        <v/>
      </c>
      <c r="R1401" s="61"/>
      <c r="S1401" s="61"/>
      <c r="T1401" s="61"/>
      <c r="U1401" s="61"/>
      <c r="V1401" s="61"/>
      <c r="W1401" s="61"/>
      <c r="X1401" s="61"/>
      <c r="Y1401" s="61"/>
      <c r="Z1401" s="260" t="str">
        <f t="shared" si="66"/>
        <v/>
      </c>
      <c r="AA1401" s="260" t="str">
        <f t="shared" si="67"/>
        <v/>
      </c>
      <c r="AB1401" s="260" t="str" cm="1">
        <f t="array" ref="AB1401">IFERROR(IF(A1401="","",INDEX(근로조건!$A$5:$Z$1048576,MATCH(A1401,근로조건!$A$5:$A$1048576,0)+0,17)-INDEX(근로조건!$A$5:$Z$1048576,MATCH(A1401,근로조건!$A$5:$A$1048576,0)+0,11))*B1401,"")</f>
        <v/>
      </c>
      <c r="AC1401" s="260" t="str">
        <f t="shared" si="68"/>
        <v/>
      </c>
      <c r="AD1401" s="260" t="str" cm="1">
        <f t="array" ref="AD1401">IFERROR(IF(A1401="","",INDEX(근로조건!$A$5:$L$1048576,MATCH(A1401,근로조건!$A$5:$A$1048576,0)+0,12))*B1401,"")</f>
        <v/>
      </c>
      <c r="AE1401" s="261" t="str" cm="1">
        <f t="array" ref="AE1401">IF(A1401="","",INDEX(근로조건!$A$5:$AF$1048576,MATCH(A1401,근로조건!$A$5:$A$1048576,0)+0,13))</f>
        <v/>
      </c>
      <c r="AF1401" s="262" t="str" cm="1">
        <f t="array" ref="AF1401">IF(A1401="","",INDEX(근로조건!$A$5:$AF$1048576,MATCH(A1401,근로조건!$A$5:$A$1048576,0)+0,14))</f>
        <v/>
      </c>
      <c r="AG1401" s="261" t="str" cm="1">
        <f t="array" ref="AG1401">IF(A1401="","",INDEX(근로조건!$A$5:$AF$1048576,MATCH(A1401,근로조건!$A$5:$A$1048576,0)+0,11))</f>
        <v/>
      </c>
      <c r="AH1401" s="261" t="str" cm="1">
        <f t="array" ref="AH1401">IF(A1401="","",INDEX(근로조건!$A$5:$AF$1048576,MATCH(A1401,근로조건!$A$5:$A$1048576,0)+0,19))</f>
        <v/>
      </c>
      <c r="AI1401" s="262" t="str" cm="1">
        <f t="array" ref="AI1401">IF(A1401="","",INDEX(근로조건!$A$5:$AF$1048576,MATCH(A1401,근로조건!$A$5:$A$1048576,0)+0,17))</f>
        <v/>
      </c>
      <c r="AJ1401" s="253"/>
      <c r="AK1401" s="253"/>
      <c r="AL1401" s="253" t="str" cm="1">
        <f t="array" ref="AL1401">IF(A1401="","",INDEX(근로조건!$A$5:$AF$1048576,MATCH(A1401,근로조건!$A$5:$A$1048576,0)+0,20))</f>
        <v/>
      </c>
      <c r="AM1401" s="253"/>
      <c r="AN1401" s="253"/>
      <c r="AO1401" s="253"/>
      <c r="AP1401" s="260"/>
      <c r="AQ1401" s="123"/>
      <c r="AR1401" s="166"/>
      <c r="AS1401" s="267"/>
      <c r="AT1401" s="266"/>
      <c r="AU1401" s="266"/>
      <c r="AV1401" s="266"/>
    </row>
    <row r="1402" spans="1:48" x14ac:dyDescent="0.3">
      <c r="A1402" s="52"/>
      <c r="B1402" s="54"/>
      <c r="C1402" s="53"/>
      <c r="D1402" s="53"/>
      <c r="E1402" s="53"/>
      <c r="F1402" s="57"/>
      <c r="G1402" s="57"/>
      <c r="H1402" s="52"/>
      <c r="I1402" s="53"/>
      <c r="J1402" s="53"/>
      <c r="K1402" s="95"/>
      <c r="L1402" s="52"/>
      <c r="M1402" s="52"/>
      <c r="N1402" s="54"/>
      <c r="O1402" s="254" t="str" cm="1">
        <f t="array" ref="O1402">IF(A1402="","",INDEX(근로조건!$A$5:$Y$1048576,MATCH(A1402,근로조건!$A$5:$A$1048576,0)+0,15))</f>
        <v/>
      </c>
      <c r="P1402" s="255" t="str" cm="1">
        <f t="array" ref="P1402">IF(A1402="","",INDEX(근로조건!$A$5:$Y$1048576,MATCH(A1402,근로조건!$A$5:$A$1048576,0)+0,16))</f>
        <v/>
      </c>
      <c r="Q1402" s="256" t="str" cm="1">
        <f t="array" ref="Q1402">IF(A1402="","",INDEX(근로조건!$A$5:$ZZ$1048576,MATCH(A1402,근로조건!$A$5:$A$1048576,0)+0,21))</f>
        <v/>
      </c>
      <c r="R1402" s="61"/>
      <c r="S1402" s="61"/>
      <c r="T1402" s="61"/>
      <c r="U1402" s="61"/>
      <c r="V1402" s="61"/>
      <c r="W1402" s="61"/>
      <c r="X1402" s="61"/>
      <c r="Y1402" s="61"/>
      <c r="Z1402" s="260" t="str">
        <f t="shared" si="66"/>
        <v/>
      </c>
      <c r="AA1402" s="260" t="str">
        <f t="shared" si="67"/>
        <v/>
      </c>
      <c r="AB1402" s="260" t="str" cm="1">
        <f t="array" ref="AB1402">IFERROR(IF(A1402="","",INDEX(근로조건!$A$5:$Z$1048576,MATCH(A1402,근로조건!$A$5:$A$1048576,0)+0,17)-INDEX(근로조건!$A$5:$Z$1048576,MATCH(A1402,근로조건!$A$5:$A$1048576,0)+0,11))*B1402,"")</f>
        <v/>
      </c>
      <c r="AC1402" s="260" t="str">
        <f t="shared" si="68"/>
        <v/>
      </c>
      <c r="AD1402" s="260" t="str" cm="1">
        <f t="array" ref="AD1402">IFERROR(IF(A1402="","",INDEX(근로조건!$A$5:$L$1048576,MATCH(A1402,근로조건!$A$5:$A$1048576,0)+0,12))*B1402,"")</f>
        <v/>
      </c>
      <c r="AE1402" s="261" t="str" cm="1">
        <f t="array" ref="AE1402">IF(A1402="","",INDEX(근로조건!$A$5:$AF$1048576,MATCH(A1402,근로조건!$A$5:$A$1048576,0)+0,13))</f>
        <v/>
      </c>
      <c r="AF1402" s="262" t="str" cm="1">
        <f t="array" ref="AF1402">IF(A1402="","",INDEX(근로조건!$A$5:$AF$1048576,MATCH(A1402,근로조건!$A$5:$A$1048576,0)+0,14))</f>
        <v/>
      </c>
      <c r="AG1402" s="261" t="str" cm="1">
        <f t="array" ref="AG1402">IF(A1402="","",INDEX(근로조건!$A$5:$AF$1048576,MATCH(A1402,근로조건!$A$5:$A$1048576,0)+0,11))</f>
        <v/>
      </c>
      <c r="AH1402" s="261" t="str" cm="1">
        <f t="array" ref="AH1402">IF(A1402="","",INDEX(근로조건!$A$5:$AF$1048576,MATCH(A1402,근로조건!$A$5:$A$1048576,0)+0,19))</f>
        <v/>
      </c>
      <c r="AI1402" s="262" t="str" cm="1">
        <f t="array" ref="AI1402">IF(A1402="","",INDEX(근로조건!$A$5:$AF$1048576,MATCH(A1402,근로조건!$A$5:$A$1048576,0)+0,17))</f>
        <v/>
      </c>
      <c r="AJ1402" s="253"/>
      <c r="AK1402" s="253"/>
      <c r="AL1402" s="253" t="str" cm="1">
        <f t="array" ref="AL1402">IF(A1402="","",INDEX(근로조건!$A$5:$AF$1048576,MATCH(A1402,근로조건!$A$5:$A$1048576,0)+0,20))</f>
        <v/>
      </c>
      <c r="AM1402" s="253"/>
      <c r="AN1402" s="253"/>
      <c r="AO1402" s="253"/>
      <c r="AP1402" s="260"/>
      <c r="AQ1402" s="123"/>
      <c r="AR1402" s="166"/>
      <c r="AS1402" s="267"/>
      <c r="AT1402" s="266"/>
      <c r="AU1402" s="266"/>
      <c r="AV1402" s="266"/>
    </row>
    <row r="1403" spans="1:48" x14ac:dyDescent="0.3">
      <c r="A1403" s="52"/>
      <c r="B1403" s="54"/>
      <c r="C1403" s="53"/>
      <c r="D1403" s="53"/>
      <c r="E1403" s="53"/>
      <c r="F1403" s="57"/>
      <c r="G1403" s="57"/>
      <c r="H1403" s="52"/>
      <c r="I1403" s="53"/>
      <c r="J1403" s="53"/>
      <c r="K1403" s="95"/>
      <c r="L1403" s="52"/>
      <c r="M1403" s="52"/>
      <c r="N1403" s="54"/>
      <c r="O1403" s="254" t="str" cm="1">
        <f t="array" ref="O1403">IF(A1403="","",INDEX(근로조건!$A$5:$Y$1048576,MATCH(A1403,근로조건!$A$5:$A$1048576,0)+0,15))</f>
        <v/>
      </c>
      <c r="P1403" s="255" t="str" cm="1">
        <f t="array" ref="P1403">IF(A1403="","",INDEX(근로조건!$A$5:$Y$1048576,MATCH(A1403,근로조건!$A$5:$A$1048576,0)+0,16))</f>
        <v/>
      </c>
      <c r="Q1403" s="256" t="str" cm="1">
        <f t="array" ref="Q1403">IF(A1403="","",INDEX(근로조건!$A$5:$ZZ$1048576,MATCH(A1403,근로조건!$A$5:$A$1048576,0)+0,21))</f>
        <v/>
      </c>
      <c r="R1403" s="61"/>
      <c r="S1403" s="61"/>
      <c r="T1403" s="61"/>
      <c r="U1403" s="61"/>
      <c r="V1403" s="61"/>
      <c r="W1403" s="61"/>
      <c r="X1403" s="61"/>
      <c r="Y1403" s="61"/>
      <c r="Z1403" s="260" t="str">
        <f t="shared" si="66"/>
        <v/>
      </c>
      <c r="AA1403" s="260" t="str">
        <f t="shared" si="67"/>
        <v/>
      </c>
      <c r="AB1403" s="260" t="str" cm="1">
        <f t="array" ref="AB1403">IFERROR(IF(A1403="","",INDEX(근로조건!$A$5:$Z$1048576,MATCH(A1403,근로조건!$A$5:$A$1048576,0)+0,17)-INDEX(근로조건!$A$5:$Z$1048576,MATCH(A1403,근로조건!$A$5:$A$1048576,0)+0,11))*B1403,"")</f>
        <v/>
      </c>
      <c r="AC1403" s="260" t="str">
        <f t="shared" si="68"/>
        <v/>
      </c>
      <c r="AD1403" s="260" t="str" cm="1">
        <f t="array" ref="AD1403">IFERROR(IF(A1403="","",INDEX(근로조건!$A$5:$L$1048576,MATCH(A1403,근로조건!$A$5:$A$1048576,0)+0,12))*B1403,"")</f>
        <v/>
      </c>
      <c r="AE1403" s="261" t="str" cm="1">
        <f t="array" ref="AE1403">IF(A1403="","",INDEX(근로조건!$A$5:$AF$1048576,MATCH(A1403,근로조건!$A$5:$A$1048576,0)+0,13))</f>
        <v/>
      </c>
      <c r="AF1403" s="262" t="str" cm="1">
        <f t="array" ref="AF1403">IF(A1403="","",INDEX(근로조건!$A$5:$AF$1048576,MATCH(A1403,근로조건!$A$5:$A$1048576,0)+0,14))</f>
        <v/>
      </c>
      <c r="AG1403" s="261" t="str" cm="1">
        <f t="array" ref="AG1403">IF(A1403="","",INDEX(근로조건!$A$5:$AF$1048576,MATCH(A1403,근로조건!$A$5:$A$1048576,0)+0,11))</f>
        <v/>
      </c>
      <c r="AH1403" s="261" t="str" cm="1">
        <f t="array" ref="AH1403">IF(A1403="","",INDEX(근로조건!$A$5:$AF$1048576,MATCH(A1403,근로조건!$A$5:$A$1048576,0)+0,19))</f>
        <v/>
      </c>
      <c r="AI1403" s="262" t="str" cm="1">
        <f t="array" ref="AI1403">IF(A1403="","",INDEX(근로조건!$A$5:$AF$1048576,MATCH(A1403,근로조건!$A$5:$A$1048576,0)+0,17))</f>
        <v/>
      </c>
      <c r="AJ1403" s="253"/>
      <c r="AK1403" s="253"/>
      <c r="AL1403" s="253" t="str" cm="1">
        <f t="array" ref="AL1403">IF(A1403="","",INDEX(근로조건!$A$5:$AF$1048576,MATCH(A1403,근로조건!$A$5:$A$1048576,0)+0,20))</f>
        <v/>
      </c>
      <c r="AM1403" s="253"/>
      <c r="AN1403" s="253"/>
      <c r="AO1403" s="253"/>
      <c r="AP1403" s="260"/>
      <c r="AQ1403" s="123"/>
      <c r="AR1403" s="166"/>
      <c r="AS1403" s="267"/>
      <c r="AT1403" s="266"/>
      <c r="AU1403" s="266"/>
      <c r="AV1403" s="266"/>
    </row>
    <row r="1404" spans="1:48" x14ac:dyDescent="0.3">
      <c r="A1404" s="52"/>
      <c r="B1404" s="54"/>
      <c r="C1404" s="53"/>
      <c r="D1404" s="53"/>
      <c r="E1404" s="53"/>
      <c r="F1404" s="57"/>
      <c r="G1404" s="57"/>
      <c r="H1404" s="52"/>
      <c r="I1404" s="53"/>
      <c r="J1404" s="53"/>
      <c r="K1404" s="95"/>
      <c r="L1404" s="52"/>
      <c r="M1404" s="52"/>
      <c r="N1404" s="54"/>
      <c r="O1404" s="254" t="str" cm="1">
        <f t="array" ref="O1404">IF(A1404="","",INDEX(근로조건!$A$5:$Y$1048576,MATCH(A1404,근로조건!$A$5:$A$1048576,0)+0,15))</f>
        <v/>
      </c>
      <c r="P1404" s="255" t="str" cm="1">
        <f t="array" ref="P1404">IF(A1404="","",INDEX(근로조건!$A$5:$Y$1048576,MATCH(A1404,근로조건!$A$5:$A$1048576,0)+0,16))</f>
        <v/>
      </c>
      <c r="Q1404" s="256" t="str" cm="1">
        <f t="array" ref="Q1404">IF(A1404="","",INDEX(근로조건!$A$5:$ZZ$1048576,MATCH(A1404,근로조건!$A$5:$A$1048576,0)+0,21))</f>
        <v/>
      </c>
      <c r="R1404" s="61"/>
      <c r="S1404" s="61"/>
      <c r="T1404" s="61"/>
      <c r="U1404" s="61"/>
      <c r="V1404" s="61"/>
      <c r="W1404" s="61"/>
      <c r="X1404" s="61"/>
      <c r="Y1404" s="61"/>
      <c r="Z1404" s="260" t="str">
        <f t="shared" si="66"/>
        <v/>
      </c>
      <c r="AA1404" s="260" t="str">
        <f t="shared" si="67"/>
        <v/>
      </c>
      <c r="AB1404" s="260" t="str" cm="1">
        <f t="array" ref="AB1404">IFERROR(IF(A1404="","",INDEX(근로조건!$A$5:$Z$1048576,MATCH(A1404,근로조건!$A$5:$A$1048576,0)+0,17)-INDEX(근로조건!$A$5:$Z$1048576,MATCH(A1404,근로조건!$A$5:$A$1048576,0)+0,11))*B1404,"")</f>
        <v/>
      </c>
      <c r="AC1404" s="260" t="str">
        <f t="shared" si="68"/>
        <v/>
      </c>
      <c r="AD1404" s="260" t="str" cm="1">
        <f t="array" ref="AD1404">IFERROR(IF(A1404="","",INDEX(근로조건!$A$5:$L$1048576,MATCH(A1404,근로조건!$A$5:$A$1048576,0)+0,12))*B1404,"")</f>
        <v/>
      </c>
      <c r="AE1404" s="261" t="str" cm="1">
        <f t="array" ref="AE1404">IF(A1404="","",INDEX(근로조건!$A$5:$AF$1048576,MATCH(A1404,근로조건!$A$5:$A$1048576,0)+0,13))</f>
        <v/>
      </c>
      <c r="AF1404" s="262" t="str" cm="1">
        <f t="array" ref="AF1404">IF(A1404="","",INDEX(근로조건!$A$5:$AF$1048576,MATCH(A1404,근로조건!$A$5:$A$1048576,0)+0,14))</f>
        <v/>
      </c>
      <c r="AG1404" s="261" t="str" cm="1">
        <f t="array" ref="AG1404">IF(A1404="","",INDEX(근로조건!$A$5:$AF$1048576,MATCH(A1404,근로조건!$A$5:$A$1048576,0)+0,11))</f>
        <v/>
      </c>
      <c r="AH1404" s="261" t="str" cm="1">
        <f t="array" ref="AH1404">IF(A1404="","",INDEX(근로조건!$A$5:$AF$1048576,MATCH(A1404,근로조건!$A$5:$A$1048576,0)+0,19))</f>
        <v/>
      </c>
      <c r="AI1404" s="262" t="str" cm="1">
        <f t="array" ref="AI1404">IF(A1404="","",INDEX(근로조건!$A$5:$AF$1048576,MATCH(A1404,근로조건!$A$5:$A$1048576,0)+0,17))</f>
        <v/>
      </c>
      <c r="AJ1404" s="253"/>
      <c r="AK1404" s="253"/>
      <c r="AL1404" s="253" t="str" cm="1">
        <f t="array" ref="AL1404">IF(A1404="","",INDEX(근로조건!$A$5:$AF$1048576,MATCH(A1404,근로조건!$A$5:$A$1048576,0)+0,20))</f>
        <v/>
      </c>
      <c r="AM1404" s="253"/>
      <c r="AN1404" s="253"/>
      <c r="AO1404" s="253"/>
      <c r="AP1404" s="260"/>
      <c r="AQ1404" s="123"/>
      <c r="AR1404" s="166"/>
      <c r="AS1404" s="267"/>
      <c r="AT1404" s="266"/>
      <c r="AU1404" s="266"/>
      <c r="AV1404" s="266"/>
    </row>
    <row r="1405" spans="1:48" x14ac:dyDescent="0.3">
      <c r="A1405" s="52"/>
      <c r="B1405" s="54"/>
      <c r="C1405" s="53"/>
      <c r="D1405" s="53"/>
      <c r="E1405" s="53"/>
      <c r="F1405" s="57"/>
      <c r="G1405" s="57"/>
      <c r="H1405" s="52"/>
      <c r="I1405" s="53"/>
      <c r="J1405" s="53"/>
      <c r="K1405" s="95"/>
      <c r="L1405" s="52"/>
      <c r="M1405" s="52"/>
      <c r="N1405" s="54"/>
      <c r="O1405" s="254" t="str" cm="1">
        <f t="array" ref="O1405">IF(A1405="","",INDEX(근로조건!$A$5:$Y$1048576,MATCH(A1405,근로조건!$A$5:$A$1048576,0)+0,15))</f>
        <v/>
      </c>
      <c r="P1405" s="255" t="str" cm="1">
        <f t="array" ref="P1405">IF(A1405="","",INDEX(근로조건!$A$5:$Y$1048576,MATCH(A1405,근로조건!$A$5:$A$1048576,0)+0,16))</f>
        <v/>
      </c>
      <c r="Q1405" s="256" t="str" cm="1">
        <f t="array" ref="Q1405">IF(A1405="","",INDEX(근로조건!$A$5:$ZZ$1048576,MATCH(A1405,근로조건!$A$5:$A$1048576,0)+0,21))</f>
        <v/>
      </c>
      <c r="R1405" s="61"/>
      <c r="S1405" s="61"/>
      <c r="T1405" s="61"/>
      <c r="U1405" s="61"/>
      <c r="V1405" s="61"/>
      <c r="W1405" s="61"/>
      <c r="X1405" s="61"/>
      <c r="Y1405" s="61"/>
      <c r="Z1405" s="260" t="str">
        <f t="shared" si="66"/>
        <v/>
      </c>
      <c r="AA1405" s="260" t="str">
        <f t="shared" si="67"/>
        <v/>
      </c>
      <c r="AB1405" s="260" t="str" cm="1">
        <f t="array" ref="AB1405">IFERROR(IF(A1405="","",INDEX(근로조건!$A$5:$Z$1048576,MATCH(A1405,근로조건!$A$5:$A$1048576,0)+0,17)-INDEX(근로조건!$A$5:$Z$1048576,MATCH(A1405,근로조건!$A$5:$A$1048576,0)+0,11))*B1405,"")</f>
        <v/>
      </c>
      <c r="AC1405" s="260" t="str">
        <f t="shared" si="68"/>
        <v/>
      </c>
      <c r="AD1405" s="260" t="str" cm="1">
        <f t="array" ref="AD1405">IFERROR(IF(A1405="","",INDEX(근로조건!$A$5:$L$1048576,MATCH(A1405,근로조건!$A$5:$A$1048576,0)+0,12))*B1405,"")</f>
        <v/>
      </c>
      <c r="AE1405" s="261" t="str" cm="1">
        <f t="array" ref="AE1405">IF(A1405="","",INDEX(근로조건!$A$5:$AF$1048576,MATCH(A1405,근로조건!$A$5:$A$1048576,0)+0,13))</f>
        <v/>
      </c>
      <c r="AF1405" s="262" t="str" cm="1">
        <f t="array" ref="AF1405">IF(A1405="","",INDEX(근로조건!$A$5:$AF$1048576,MATCH(A1405,근로조건!$A$5:$A$1048576,0)+0,14))</f>
        <v/>
      </c>
      <c r="AG1405" s="261" t="str" cm="1">
        <f t="array" ref="AG1405">IF(A1405="","",INDEX(근로조건!$A$5:$AF$1048576,MATCH(A1405,근로조건!$A$5:$A$1048576,0)+0,11))</f>
        <v/>
      </c>
      <c r="AH1405" s="261" t="str" cm="1">
        <f t="array" ref="AH1405">IF(A1405="","",INDEX(근로조건!$A$5:$AF$1048576,MATCH(A1405,근로조건!$A$5:$A$1048576,0)+0,19))</f>
        <v/>
      </c>
      <c r="AI1405" s="262" t="str" cm="1">
        <f t="array" ref="AI1405">IF(A1405="","",INDEX(근로조건!$A$5:$AF$1048576,MATCH(A1405,근로조건!$A$5:$A$1048576,0)+0,17))</f>
        <v/>
      </c>
      <c r="AJ1405" s="253"/>
      <c r="AK1405" s="253"/>
      <c r="AL1405" s="253" t="str" cm="1">
        <f t="array" ref="AL1405">IF(A1405="","",INDEX(근로조건!$A$5:$AF$1048576,MATCH(A1405,근로조건!$A$5:$A$1048576,0)+0,20))</f>
        <v/>
      </c>
      <c r="AM1405" s="253"/>
      <c r="AN1405" s="253"/>
      <c r="AO1405" s="253"/>
      <c r="AP1405" s="260"/>
      <c r="AQ1405" s="123"/>
      <c r="AR1405" s="166"/>
      <c r="AS1405" s="267"/>
      <c r="AT1405" s="266"/>
      <c r="AU1405" s="266"/>
      <c r="AV1405" s="266"/>
    </row>
    <row r="1406" spans="1:48" x14ac:dyDescent="0.3">
      <c r="A1406" s="52"/>
      <c r="B1406" s="54"/>
      <c r="C1406" s="53"/>
      <c r="D1406" s="53"/>
      <c r="E1406" s="53"/>
      <c r="F1406" s="57"/>
      <c r="G1406" s="57"/>
      <c r="H1406" s="52"/>
      <c r="I1406" s="53"/>
      <c r="J1406" s="53"/>
      <c r="K1406" s="95"/>
      <c r="L1406" s="52"/>
      <c r="M1406" s="52"/>
      <c r="N1406" s="54"/>
      <c r="O1406" s="254" t="str" cm="1">
        <f t="array" ref="O1406">IF(A1406="","",INDEX(근로조건!$A$5:$Y$1048576,MATCH(A1406,근로조건!$A$5:$A$1048576,0)+0,15))</f>
        <v/>
      </c>
      <c r="P1406" s="255" t="str" cm="1">
        <f t="array" ref="P1406">IF(A1406="","",INDEX(근로조건!$A$5:$Y$1048576,MATCH(A1406,근로조건!$A$5:$A$1048576,0)+0,16))</f>
        <v/>
      </c>
      <c r="Q1406" s="256" t="str" cm="1">
        <f t="array" ref="Q1406">IF(A1406="","",INDEX(근로조건!$A$5:$ZZ$1048576,MATCH(A1406,근로조건!$A$5:$A$1048576,0)+0,21))</f>
        <v/>
      </c>
      <c r="R1406" s="61"/>
      <c r="S1406" s="61"/>
      <c r="T1406" s="61"/>
      <c r="U1406" s="61"/>
      <c r="V1406" s="61"/>
      <c r="W1406" s="61"/>
      <c r="X1406" s="61"/>
      <c r="Y1406" s="61"/>
      <c r="Z1406" s="260" t="str">
        <f t="shared" si="66"/>
        <v/>
      </c>
      <c r="AA1406" s="260" t="str">
        <f t="shared" si="67"/>
        <v/>
      </c>
      <c r="AB1406" s="260" t="str" cm="1">
        <f t="array" ref="AB1406">IFERROR(IF(A1406="","",INDEX(근로조건!$A$5:$Z$1048576,MATCH(A1406,근로조건!$A$5:$A$1048576,0)+0,17)-INDEX(근로조건!$A$5:$Z$1048576,MATCH(A1406,근로조건!$A$5:$A$1048576,0)+0,11))*B1406,"")</f>
        <v/>
      </c>
      <c r="AC1406" s="260" t="str">
        <f t="shared" si="68"/>
        <v/>
      </c>
      <c r="AD1406" s="260" t="str" cm="1">
        <f t="array" ref="AD1406">IFERROR(IF(A1406="","",INDEX(근로조건!$A$5:$L$1048576,MATCH(A1406,근로조건!$A$5:$A$1048576,0)+0,12))*B1406,"")</f>
        <v/>
      </c>
      <c r="AE1406" s="261" t="str" cm="1">
        <f t="array" ref="AE1406">IF(A1406="","",INDEX(근로조건!$A$5:$AF$1048576,MATCH(A1406,근로조건!$A$5:$A$1048576,0)+0,13))</f>
        <v/>
      </c>
      <c r="AF1406" s="262" t="str" cm="1">
        <f t="array" ref="AF1406">IF(A1406="","",INDEX(근로조건!$A$5:$AF$1048576,MATCH(A1406,근로조건!$A$5:$A$1048576,0)+0,14))</f>
        <v/>
      </c>
      <c r="AG1406" s="261" t="str" cm="1">
        <f t="array" ref="AG1406">IF(A1406="","",INDEX(근로조건!$A$5:$AF$1048576,MATCH(A1406,근로조건!$A$5:$A$1048576,0)+0,11))</f>
        <v/>
      </c>
      <c r="AH1406" s="261" t="str" cm="1">
        <f t="array" ref="AH1406">IF(A1406="","",INDEX(근로조건!$A$5:$AF$1048576,MATCH(A1406,근로조건!$A$5:$A$1048576,0)+0,19))</f>
        <v/>
      </c>
      <c r="AI1406" s="262" t="str" cm="1">
        <f t="array" ref="AI1406">IF(A1406="","",INDEX(근로조건!$A$5:$AF$1048576,MATCH(A1406,근로조건!$A$5:$A$1048576,0)+0,17))</f>
        <v/>
      </c>
      <c r="AJ1406" s="253"/>
      <c r="AK1406" s="253"/>
      <c r="AL1406" s="253" t="str" cm="1">
        <f t="array" ref="AL1406">IF(A1406="","",INDEX(근로조건!$A$5:$AF$1048576,MATCH(A1406,근로조건!$A$5:$A$1048576,0)+0,20))</f>
        <v/>
      </c>
      <c r="AM1406" s="253"/>
      <c r="AN1406" s="253"/>
      <c r="AO1406" s="253"/>
      <c r="AP1406" s="260"/>
      <c r="AQ1406" s="123"/>
      <c r="AR1406" s="166"/>
      <c r="AS1406" s="267"/>
      <c r="AT1406" s="266"/>
      <c r="AU1406" s="266"/>
      <c r="AV1406" s="266"/>
    </row>
    <row r="1407" spans="1:48" x14ac:dyDescent="0.3">
      <c r="A1407" s="52"/>
      <c r="B1407" s="54"/>
      <c r="C1407" s="53"/>
      <c r="D1407" s="53"/>
      <c r="E1407" s="53"/>
      <c r="F1407" s="57"/>
      <c r="G1407" s="57"/>
      <c r="H1407" s="52"/>
      <c r="I1407" s="53"/>
      <c r="J1407" s="53"/>
      <c r="K1407" s="95"/>
      <c r="L1407" s="52"/>
      <c r="M1407" s="52"/>
      <c r="N1407" s="54"/>
      <c r="O1407" s="254" t="str" cm="1">
        <f t="array" ref="O1407">IF(A1407="","",INDEX(근로조건!$A$5:$Y$1048576,MATCH(A1407,근로조건!$A$5:$A$1048576,0)+0,15))</f>
        <v/>
      </c>
      <c r="P1407" s="255" t="str" cm="1">
        <f t="array" ref="P1407">IF(A1407="","",INDEX(근로조건!$A$5:$Y$1048576,MATCH(A1407,근로조건!$A$5:$A$1048576,0)+0,16))</f>
        <v/>
      </c>
      <c r="Q1407" s="256" t="str" cm="1">
        <f t="array" ref="Q1407">IF(A1407="","",INDEX(근로조건!$A$5:$ZZ$1048576,MATCH(A1407,근로조건!$A$5:$A$1048576,0)+0,21))</f>
        <v/>
      </c>
      <c r="R1407" s="61"/>
      <c r="S1407" s="61"/>
      <c r="T1407" s="61"/>
      <c r="U1407" s="61"/>
      <c r="V1407" s="61"/>
      <c r="W1407" s="61"/>
      <c r="X1407" s="61"/>
      <c r="Y1407" s="61"/>
      <c r="Z1407" s="260" t="str">
        <f t="shared" si="66"/>
        <v/>
      </c>
      <c r="AA1407" s="260" t="str">
        <f t="shared" si="67"/>
        <v/>
      </c>
      <c r="AB1407" s="260" t="str" cm="1">
        <f t="array" ref="AB1407">IFERROR(IF(A1407="","",INDEX(근로조건!$A$5:$Z$1048576,MATCH(A1407,근로조건!$A$5:$A$1048576,0)+0,17)-INDEX(근로조건!$A$5:$Z$1048576,MATCH(A1407,근로조건!$A$5:$A$1048576,0)+0,11))*B1407,"")</f>
        <v/>
      </c>
      <c r="AC1407" s="260" t="str">
        <f t="shared" si="68"/>
        <v/>
      </c>
      <c r="AD1407" s="260" t="str" cm="1">
        <f t="array" ref="AD1407">IFERROR(IF(A1407="","",INDEX(근로조건!$A$5:$L$1048576,MATCH(A1407,근로조건!$A$5:$A$1048576,0)+0,12))*B1407,"")</f>
        <v/>
      </c>
      <c r="AE1407" s="261" t="str" cm="1">
        <f t="array" ref="AE1407">IF(A1407="","",INDEX(근로조건!$A$5:$AF$1048576,MATCH(A1407,근로조건!$A$5:$A$1048576,0)+0,13))</f>
        <v/>
      </c>
      <c r="AF1407" s="262" t="str" cm="1">
        <f t="array" ref="AF1407">IF(A1407="","",INDEX(근로조건!$A$5:$AF$1048576,MATCH(A1407,근로조건!$A$5:$A$1048576,0)+0,14))</f>
        <v/>
      </c>
      <c r="AG1407" s="261" t="str" cm="1">
        <f t="array" ref="AG1407">IF(A1407="","",INDEX(근로조건!$A$5:$AF$1048576,MATCH(A1407,근로조건!$A$5:$A$1048576,0)+0,11))</f>
        <v/>
      </c>
      <c r="AH1407" s="261" t="str" cm="1">
        <f t="array" ref="AH1407">IF(A1407="","",INDEX(근로조건!$A$5:$AF$1048576,MATCH(A1407,근로조건!$A$5:$A$1048576,0)+0,19))</f>
        <v/>
      </c>
      <c r="AI1407" s="262" t="str" cm="1">
        <f t="array" ref="AI1407">IF(A1407="","",INDEX(근로조건!$A$5:$AF$1048576,MATCH(A1407,근로조건!$A$5:$A$1048576,0)+0,17))</f>
        <v/>
      </c>
      <c r="AJ1407" s="253"/>
      <c r="AK1407" s="253"/>
      <c r="AL1407" s="253" t="str" cm="1">
        <f t="array" ref="AL1407">IF(A1407="","",INDEX(근로조건!$A$5:$AF$1048576,MATCH(A1407,근로조건!$A$5:$A$1048576,0)+0,20))</f>
        <v/>
      </c>
      <c r="AM1407" s="253"/>
      <c r="AN1407" s="253"/>
      <c r="AO1407" s="253"/>
      <c r="AP1407" s="260"/>
      <c r="AQ1407" s="123"/>
      <c r="AR1407" s="166"/>
      <c r="AS1407" s="267"/>
      <c r="AT1407" s="266"/>
      <c r="AU1407" s="266"/>
      <c r="AV1407" s="266"/>
    </row>
    <row r="1408" spans="1:48" x14ac:dyDescent="0.3">
      <c r="A1408" s="52"/>
      <c r="B1408" s="54"/>
      <c r="C1408" s="53"/>
      <c r="D1408" s="53"/>
      <c r="E1408" s="53"/>
      <c r="F1408" s="57"/>
      <c r="G1408" s="57"/>
      <c r="H1408" s="52"/>
      <c r="I1408" s="53"/>
      <c r="J1408" s="53"/>
      <c r="K1408" s="95"/>
      <c r="L1408" s="52"/>
      <c r="M1408" s="52"/>
      <c r="N1408" s="54"/>
      <c r="O1408" s="254" t="str" cm="1">
        <f t="array" ref="O1408">IF(A1408="","",INDEX(근로조건!$A$5:$Y$1048576,MATCH(A1408,근로조건!$A$5:$A$1048576,0)+0,15))</f>
        <v/>
      </c>
      <c r="P1408" s="255" t="str" cm="1">
        <f t="array" ref="P1408">IF(A1408="","",INDEX(근로조건!$A$5:$Y$1048576,MATCH(A1408,근로조건!$A$5:$A$1048576,0)+0,16))</f>
        <v/>
      </c>
      <c r="Q1408" s="256" t="str" cm="1">
        <f t="array" ref="Q1408">IF(A1408="","",INDEX(근로조건!$A$5:$ZZ$1048576,MATCH(A1408,근로조건!$A$5:$A$1048576,0)+0,21))</f>
        <v/>
      </c>
      <c r="R1408" s="61"/>
      <c r="S1408" s="61"/>
      <c r="T1408" s="61"/>
      <c r="U1408" s="61"/>
      <c r="V1408" s="61"/>
      <c r="W1408" s="61"/>
      <c r="X1408" s="61"/>
      <c r="Y1408" s="61"/>
      <c r="Z1408" s="260" t="str">
        <f t="shared" si="66"/>
        <v/>
      </c>
      <c r="AA1408" s="260" t="str">
        <f t="shared" si="67"/>
        <v/>
      </c>
      <c r="AB1408" s="260" t="str" cm="1">
        <f t="array" ref="AB1408">IFERROR(IF(A1408="","",INDEX(근로조건!$A$5:$Z$1048576,MATCH(A1408,근로조건!$A$5:$A$1048576,0)+0,17)-INDEX(근로조건!$A$5:$Z$1048576,MATCH(A1408,근로조건!$A$5:$A$1048576,0)+0,11))*B1408,"")</f>
        <v/>
      </c>
      <c r="AC1408" s="260" t="str">
        <f t="shared" si="68"/>
        <v/>
      </c>
      <c r="AD1408" s="260" t="str" cm="1">
        <f t="array" ref="AD1408">IFERROR(IF(A1408="","",INDEX(근로조건!$A$5:$L$1048576,MATCH(A1408,근로조건!$A$5:$A$1048576,0)+0,12))*B1408,"")</f>
        <v/>
      </c>
      <c r="AE1408" s="261" t="str" cm="1">
        <f t="array" ref="AE1408">IF(A1408="","",INDEX(근로조건!$A$5:$AF$1048576,MATCH(A1408,근로조건!$A$5:$A$1048576,0)+0,13))</f>
        <v/>
      </c>
      <c r="AF1408" s="262" t="str" cm="1">
        <f t="array" ref="AF1408">IF(A1408="","",INDEX(근로조건!$A$5:$AF$1048576,MATCH(A1408,근로조건!$A$5:$A$1048576,0)+0,14))</f>
        <v/>
      </c>
      <c r="AG1408" s="261" t="str" cm="1">
        <f t="array" ref="AG1408">IF(A1408="","",INDEX(근로조건!$A$5:$AF$1048576,MATCH(A1408,근로조건!$A$5:$A$1048576,0)+0,11))</f>
        <v/>
      </c>
      <c r="AH1408" s="261" t="str" cm="1">
        <f t="array" ref="AH1408">IF(A1408="","",INDEX(근로조건!$A$5:$AF$1048576,MATCH(A1408,근로조건!$A$5:$A$1048576,0)+0,19))</f>
        <v/>
      </c>
      <c r="AI1408" s="262" t="str" cm="1">
        <f t="array" ref="AI1408">IF(A1408="","",INDEX(근로조건!$A$5:$AF$1048576,MATCH(A1408,근로조건!$A$5:$A$1048576,0)+0,17))</f>
        <v/>
      </c>
      <c r="AJ1408" s="253"/>
      <c r="AK1408" s="253"/>
      <c r="AL1408" s="253" t="str" cm="1">
        <f t="array" ref="AL1408">IF(A1408="","",INDEX(근로조건!$A$5:$AF$1048576,MATCH(A1408,근로조건!$A$5:$A$1048576,0)+0,20))</f>
        <v/>
      </c>
      <c r="AM1408" s="253"/>
      <c r="AN1408" s="253"/>
      <c r="AO1408" s="253"/>
      <c r="AP1408" s="260"/>
      <c r="AQ1408" s="123"/>
      <c r="AR1408" s="166"/>
      <c r="AS1408" s="267"/>
      <c r="AT1408" s="266"/>
      <c r="AU1408" s="266"/>
      <c r="AV1408" s="266"/>
    </row>
    <row r="1409" spans="1:48" x14ac:dyDescent="0.3">
      <c r="A1409" s="52"/>
      <c r="B1409" s="54"/>
      <c r="C1409" s="53"/>
      <c r="D1409" s="53"/>
      <c r="E1409" s="53"/>
      <c r="F1409" s="57"/>
      <c r="G1409" s="57"/>
      <c r="H1409" s="52"/>
      <c r="I1409" s="53"/>
      <c r="J1409" s="53"/>
      <c r="K1409" s="95"/>
      <c r="L1409" s="52"/>
      <c r="M1409" s="52"/>
      <c r="N1409" s="54"/>
      <c r="O1409" s="254" t="str" cm="1">
        <f t="array" ref="O1409">IF(A1409="","",INDEX(근로조건!$A$5:$Y$1048576,MATCH(A1409,근로조건!$A$5:$A$1048576,0)+0,15))</f>
        <v/>
      </c>
      <c r="P1409" s="255" t="str" cm="1">
        <f t="array" ref="P1409">IF(A1409="","",INDEX(근로조건!$A$5:$Y$1048576,MATCH(A1409,근로조건!$A$5:$A$1048576,0)+0,16))</f>
        <v/>
      </c>
      <c r="Q1409" s="256" t="str" cm="1">
        <f t="array" ref="Q1409">IF(A1409="","",INDEX(근로조건!$A$5:$ZZ$1048576,MATCH(A1409,근로조건!$A$5:$A$1048576,0)+0,21))</f>
        <v/>
      </c>
      <c r="R1409" s="61"/>
      <c r="S1409" s="61"/>
      <c r="T1409" s="61"/>
      <c r="U1409" s="61"/>
      <c r="V1409" s="61"/>
      <c r="W1409" s="61"/>
      <c r="X1409" s="61"/>
      <c r="Y1409" s="61"/>
      <c r="Z1409" s="260" t="str">
        <f t="shared" si="66"/>
        <v/>
      </c>
      <c r="AA1409" s="260" t="str">
        <f t="shared" si="67"/>
        <v/>
      </c>
      <c r="AB1409" s="260" t="str" cm="1">
        <f t="array" ref="AB1409">IFERROR(IF(A1409="","",INDEX(근로조건!$A$5:$Z$1048576,MATCH(A1409,근로조건!$A$5:$A$1048576,0)+0,17)-INDEX(근로조건!$A$5:$Z$1048576,MATCH(A1409,근로조건!$A$5:$A$1048576,0)+0,11))*B1409,"")</f>
        <v/>
      </c>
      <c r="AC1409" s="260" t="str">
        <f t="shared" si="68"/>
        <v/>
      </c>
      <c r="AD1409" s="260" t="str" cm="1">
        <f t="array" ref="AD1409">IFERROR(IF(A1409="","",INDEX(근로조건!$A$5:$L$1048576,MATCH(A1409,근로조건!$A$5:$A$1048576,0)+0,12))*B1409,"")</f>
        <v/>
      </c>
      <c r="AE1409" s="261" t="str" cm="1">
        <f t="array" ref="AE1409">IF(A1409="","",INDEX(근로조건!$A$5:$AF$1048576,MATCH(A1409,근로조건!$A$5:$A$1048576,0)+0,13))</f>
        <v/>
      </c>
      <c r="AF1409" s="262" t="str" cm="1">
        <f t="array" ref="AF1409">IF(A1409="","",INDEX(근로조건!$A$5:$AF$1048576,MATCH(A1409,근로조건!$A$5:$A$1048576,0)+0,14))</f>
        <v/>
      </c>
      <c r="AG1409" s="261" t="str" cm="1">
        <f t="array" ref="AG1409">IF(A1409="","",INDEX(근로조건!$A$5:$AF$1048576,MATCH(A1409,근로조건!$A$5:$A$1048576,0)+0,11))</f>
        <v/>
      </c>
      <c r="AH1409" s="261" t="str" cm="1">
        <f t="array" ref="AH1409">IF(A1409="","",INDEX(근로조건!$A$5:$AF$1048576,MATCH(A1409,근로조건!$A$5:$A$1048576,0)+0,19))</f>
        <v/>
      </c>
      <c r="AI1409" s="262" t="str" cm="1">
        <f t="array" ref="AI1409">IF(A1409="","",INDEX(근로조건!$A$5:$AF$1048576,MATCH(A1409,근로조건!$A$5:$A$1048576,0)+0,17))</f>
        <v/>
      </c>
      <c r="AJ1409" s="253"/>
      <c r="AK1409" s="253"/>
      <c r="AL1409" s="253" t="str" cm="1">
        <f t="array" ref="AL1409">IF(A1409="","",INDEX(근로조건!$A$5:$AF$1048576,MATCH(A1409,근로조건!$A$5:$A$1048576,0)+0,20))</f>
        <v/>
      </c>
      <c r="AM1409" s="253"/>
      <c r="AN1409" s="253"/>
      <c r="AO1409" s="253"/>
      <c r="AP1409" s="260"/>
      <c r="AQ1409" s="123"/>
      <c r="AR1409" s="166"/>
      <c r="AS1409" s="267"/>
      <c r="AT1409" s="266"/>
      <c r="AU1409" s="266"/>
      <c r="AV1409" s="266"/>
    </row>
    <row r="1410" spans="1:48" x14ac:dyDescent="0.3">
      <c r="A1410" s="52"/>
      <c r="B1410" s="54"/>
      <c r="C1410" s="53"/>
      <c r="D1410" s="53"/>
      <c r="E1410" s="53"/>
      <c r="F1410" s="57"/>
      <c r="G1410" s="57"/>
      <c r="H1410" s="52"/>
      <c r="I1410" s="53"/>
      <c r="J1410" s="53"/>
      <c r="K1410" s="95"/>
      <c r="L1410" s="52"/>
      <c r="M1410" s="52"/>
      <c r="N1410" s="54"/>
      <c r="O1410" s="254" t="str" cm="1">
        <f t="array" ref="O1410">IF(A1410="","",INDEX(근로조건!$A$5:$Y$1048576,MATCH(A1410,근로조건!$A$5:$A$1048576,0)+0,15))</f>
        <v/>
      </c>
      <c r="P1410" s="255" t="str" cm="1">
        <f t="array" ref="P1410">IF(A1410="","",INDEX(근로조건!$A$5:$Y$1048576,MATCH(A1410,근로조건!$A$5:$A$1048576,0)+0,16))</f>
        <v/>
      </c>
      <c r="Q1410" s="256" t="str" cm="1">
        <f t="array" ref="Q1410">IF(A1410="","",INDEX(근로조건!$A$5:$ZZ$1048576,MATCH(A1410,근로조건!$A$5:$A$1048576,0)+0,21))</f>
        <v/>
      </c>
      <c r="R1410" s="61"/>
      <c r="S1410" s="61"/>
      <c r="T1410" s="61"/>
      <c r="U1410" s="61"/>
      <c r="V1410" s="61"/>
      <c r="W1410" s="61"/>
      <c r="X1410" s="61"/>
      <c r="Y1410" s="61"/>
      <c r="Z1410" s="260" t="str">
        <f t="shared" si="66"/>
        <v/>
      </c>
      <c r="AA1410" s="260" t="str">
        <f t="shared" si="67"/>
        <v/>
      </c>
      <c r="AB1410" s="260" t="str" cm="1">
        <f t="array" ref="AB1410">IFERROR(IF(A1410="","",INDEX(근로조건!$A$5:$Z$1048576,MATCH(A1410,근로조건!$A$5:$A$1048576,0)+0,17)-INDEX(근로조건!$A$5:$Z$1048576,MATCH(A1410,근로조건!$A$5:$A$1048576,0)+0,11))*B1410,"")</f>
        <v/>
      </c>
      <c r="AC1410" s="260" t="str">
        <f t="shared" si="68"/>
        <v/>
      </c>
      <c r="AD1410" s="260" t="str" cm="1">
        <f t="array" ref="AD1410">IFERROR(IF(A1410="","",INDEX(근로조건!$A$5:$L$1048576,MATCH(A1410,근로조건!$A$5:$A$1048576,0)+0,12))*B1410,"")</f>
        <v/>
      </c>
      <c r="AE1410" s="261" t="str" cm="1">
        <f t="array" ref="AE1410">IF(A1410="","",INDEX(근로조건!$A$5:$AF$1048576,MATCH(A1410,근로조건!$A$5:$A$1048576,0)+0,13))</f>
        <v/>
      </c>
      <c r="AF1410" s="262" t="str" cm="1">
        <f t="array" ref="AF1410">IF(A1410="","",INDEX(근로조건!$A$5:$AF$1048576,MATCH(A1410,근로조건!$A$5:$A$1048576,0)+0,14))</f>
        <v/>
      </c>
      <c r="AG1410" s="261" t="str" cm="1">
        <f t="array" ref="AG1410">IF(A1410="","",INDEX(근로조건!$A$5:$AF$1048576,MATCH(A1410,근로조건!$A$5:$A$1048576,0)+0,11))</f>
        <v/>
      </c>
      <c r="AH1410" s="261" t="str" cm="1">
        <f t="array" ref="AH1410">IF(A1410="","",INDEX(근로조건!$A$5:$AF$1048576,MATCH(A1410,근로조건!$A$5:$A$1048576,0)+0,19))</f>
        <v/>
      </c>
      <c r="AI1410" s="262" t="str" cm="1">
        <f t="array" ref="AI1410">IF(A1410="","",INDEX(근로조건!$A$5:$AF$1048576,MATCH(A1410,근로조건!$A$5:$A$1048576,0)+0,17))</f>
        <v/>
      </c>
      <c r="AJ1410" s="253"/>
      <c r="AK1410" s="253"/>
      <c r="AL1410" s="253" t="str" cm="1">
        <f t="array" ref="AL1410">IF(A1410="","",INDEX(근로조건!$A$5:$AF$1048576,MATCH(A1410,근로조건!$A$5:$A$1048576,0)+0,20))</f>
        <v/>
      </c>
      <c r="AM1410" s="253"/>
      <c r="AN1410" s="253"/>
      <c r="AO1410" s="253"/>
      <c r="AP1410" s="260"/>
      <c r="AQ1410" s="123"/>
      <c r="AR1410" s="166"/>
      <c r="AS1410" s="267"/>
      <c r="AT1410" s="266"/>
      <c r="AU1410" s="266"/>
      <c r="AV1410" s="266"/>
    </row>
    <row r="1411" spans="1:48" x14ac:dyDescent="0.3">
      <c r="A1411" s="52"/>
      <c r="B1411" s="54"/>
      <c r="C1411" s="53"/>
      <c r="D1411" s="53"/>
      <c r="E1411" s="53"/>
      <c r="F1411" s="57"/>
      <c r="G1411" s="57"/>
      <c r="H1411" s="52"/>
      <c r="I1411" s="53"/>
      <c r="J1411" s="53"/>
      <c r="K1411" s="95"/>
      <c r="L1411" s="52"/>
      <c r="M1411" s="52"/>
      <c r="N1411" s="54"/>
      <c r="O1411" s="254" t="str" cm="1">
        <f t="array" ref="O1411">IF(A1411="","",INDEX(근로조건!$A$5:$Y$1048576,MATCH(A1411,근로조건!$A$5:$A$1048576,0)+0,15))</f>
        <v/>
      </c>
      <c r="P1411" s="255" t="str" cm="1">
        <f t="array" ref="P1411">IF(A1411="","",INDEX(근로조건!$A$5:$Y$1048576,MATCH(A1411,근로조건!$A$5:$A$1048576,0)+0,16))</f>
        <v/>
      </c>
      <c r="Q1411" s="256" t="str" cm="1">
        <f t="array" ref="Q1411">IF(A1411="","",INDEX(근로조건!$A$5:$ZZ$1048576,MATCH(A1411,근로조건!$A$5:$A$1048576,0)+0,21))</f>
        <v/>
      </c>
      <c r="R1411" s="61"/>
      <c r="S1411" s="61"/>
      <c r="T1411" s="61"/>
      <c r="U1411" s="61"/>
      <c r="V1411" s="61"/>
      <c r="W1411" s="61"/>
      <c r="X1411" s="61"/>
      <c r="Y1411" s="61"/>
      <c r="Z1411" s="260" t="str">
        <f t="shared" si="66"/>
        <v/>
      </c>
      <c r="AA1411" s="260" t="str">
        <f t="shared" si="67"/>
        <v/>
      </c>
      <c r="AB1411" s="260" t="str" cm="1">
        <f t="array" ref="AB1411">IFERROR(IF(A1411="","",INDEX(근로조건!$A$5:$Z$1048576,MATCH(A1411,근로조건!$A$5:$A$1048576,0)+0,17)-INDEX(근로조건!$A$5:$Z$1048576,MATCH(A1411,근로조건!$A$5:$A$1048576,0)+0,11))*B1411,"")</f>
        <v/>
      </c>
      <c r="AC1411" s="260" t="str">
        <f t="shared" si="68"/>
        <v/>
      </c>
      <c r="AD1411" s="260" t="str" cm="1">
        <f t="array" ref="AD1411">IFERROR(IF(A1411="","",INDEX(근로조건!$A$5:$L$1048576,MATCH(A1411,근로조건!$A$5:$A$1048576,0)+0,12))*B1411,"")</f>
        <v/>
      </c>
      <c r="AE1411" s="261" t="str" cm="1">
        <f t="array" ref="AE1411">IF(A1411="","",INDEX(근로조건!$A$5:$AF$1048576,MATCH(A1411,근로조건!$A$5:$A$1048576,0)+0,13))</f>
        <v/>
      </c>
      <c r="AF1411" s="262" t="str" cm="1">
        <f t="array" ref="AF1411">IF(A1411="","",INDEX(근로조건!$A$5:$AF$1048576,MATCH(A1411,근로조건!$A$5:$A$1048576,0)+0,14))</f>
        <v/>
      </c>
      <c r="AG1411" s="261" t="str" cm="1">
        <f t="array" ref="AG1411">IF(A1411="","",INDEX(근로조건!$A$5:$AF$1048576,MATCH(A1411,근로조건!$A$5:$A$1048576,0)+0,11))</f>
        <v/>
      </c>
      <c r="AH1411" s="261" t="str" cm="1">
        <f t="array" ref="AH1411">IF(A1411="","",INDEX(근로조건!$A$5:$AF$1048576,MATCH(A1411,근로조건!$A$5:$A$1048576,0)+0,19))</f>
        <v/>
      </c>
      <c r="AI1411" s="262" t="str" cm="1">
        <f t="array" ref="AI1411">IF(A1411="","",INDEX(근로조건!$A$5:$AF$1048576,MATCH(A1411,근로조건!$A$5:$A$1048576,0)+0,17))</f>
        <v/>
      </c>
      <c r="AJ1411" s="253"/>
      <c r="AK1411" s="253"/>
      <c r="AL1411" s="253" t="str" cm="1">
        <f t="array" ref="AL1411">IF(A1411="","",INDEX(근로조건!$A$5:$AF$1048576,MATCH(A1411,근로조건!$A$5:$A$1048576,0)+0,20))</f>
        <v/>
      </c>
      <c r="AM1411" s="253"/>
      <c r="AN1411" s="253"/>
      <c r="AO1411" s="253"/>
      <c r="AP1411" s="260"/>
      <c r="AQ1411" s="123"/>
      <c r="AR1411" s="166"/>
      <c r="AS1411" s="267"/>
      <c r="AT1411" s="266"/>
      <c r="AU1411" s="266"/>
      <c r="AV1411" s="266"/>
    </row>
    <row r="1412" spans="1:48" x14ac:dyDescent="0.3">
      <c r="A1412" s="52"/>
      <c r="B1412" s="54"/>
      <c r="C1412" s="53"/>
      <c r="D1412" s="53"/>
      <c r="E1412" s="53"/>
      <c r="F1412" s="57"/>
      <c r="G1412" s="57"/>
      <c r="H1412" s="52"/>
      <c r="I1412" s="53"/>
      <c r="J1412" s="53"/>
      <c r="K1412" s="95"/>
      <c r="L1412" s="52"/>
      <c r="M1412" s="52"/>
      <c r="N1412" s="54"/>
      <c r="O1412" s="254" t="str" cm="1">
        <f t="array" ref="O1412">IF(A1412="","",INDEX(근로조건!$A$5:$Y$1048576,MATCH(A1412,근로조건!$A$5:$A$1048576,0)+0,15))</f>
        <v/>
      </c>
      <c r="P1412" s="255" t="str" cm="1">
        <f t="array" ref="P1412">IF(A1412="","",INDEX(근로조건!$A$5:$Y$1048576,MATCH(A1412,근로조건!$A$5:$A$1048576,0)+0,16))</f>
        <v/>
      </c>
      <c r="Q1412" s="256" t="str" cm="1">
        <f t="array" ref="Q1412">IF(A1412="","",INDEX(근로조건!$A$5:$ZZ$1048576,MATCH(A1412,근로조건!$A$5:$A$1048576,0)+0,21))</f>
        <v/>
      </c>
      <c r="R1412" s="61"/>
      <c r="S1412" s="61"/>
      <c r="T1412" s="61"/>
      <c r="U1412" s="61"/>
      <c r="V1412" s="61"/>
      <c r="W1412" s="61"/>
      <c r="X1412" s="61"/>
      <c r="Y1412" s="61"/>
      <c r="Z1412" s="260" t="str">
        <f t="shared" si="66"/>
        <v/>
      </c>
      <c r="AA1412" s="260" t="str">
        <f t="shared" si="67"/>
        <v/>
      </c>
      <c r="AB1412" s="260" t="str" cm="1">
        <f t="array" ref="AB1412">IFERROR(IF(A1412="","",INDEX(근로조건!$A$5:$Z$1048576,MATCH(A1412,근로조건!$A$5:$A$1048576,0)+0,17)-INDEX(근로조건!$A$5:$Z$1048576,MATCH(A1412,근로조건!$A$5:$A$1048576,0)+0,11))*B1412,"")</f>
        <v/>
      </c>
      <c r="AC1412" s="260" t="str">
        <f t="shared" si="68"/>
        <v/>
      </c>
      <c r="AD1412" s="260" t="str" cm="1">
        <f t="array" ref="AD1412">IFERROR(IF(A1412="","",INDEX(근로조건!$A$5:$L$1048576,MATCH(A1412,근로조건!$A$5:$A$1048576,0)+0,12))*B1412,"")</f>
        <v/>
      </c>
      <c r="AE1412" s="261" t="str" cm="1">
        <f t="array" ref="AE1412">IF(A1412="","",INDEX(근로조건!$A$5:$AF$1048576,MATCH(A1412,근로조건!$A$5:$A$1048576,0)+0,13))</f>
        <v/>
      </c>
      <c r="AF1412" s="262" t="str" cm="1">
        <f t="array" ref="AF1412">IF(A1412="","",INDEX(근로조건!$A$5:$AF$1048576,MATCH(A1412,근로조건!$A$5:$A$1048576,0)+0,14))</f>
        <v/>
      </c>
      <c r="AG1412" s="261" t="str" cm="1">
        <f t="array" ref="AG1412">IF(A1412="","",INDEX(근로조건!$A$5:$AF$1048576,MATCH(A1412,근로조건!$A$5:$A$1048576,0)+0,11))</f>
        <v/>
      </c>
      <c r="AH1412" s="261" t="str" cm="1">
        <f t="array" ref="AH1412">IF(A1412="","",INDEX(근로조건!$A$5:$AF$1048576,MATCH(A1412,근로조건!$A$5:$A$1048576,0)+0,19))</f>
        <v/>
      </c>
      <c r="AI1412" s="262" t="str" cm="1">
        <f t="array" ref="AI1412">IF(A1412="","",INDEX(근로조건!$A$5:$AF$1048576,MATCH(A1412,근로조건!$A$5:$A$1048576,0)+0,17))</f>
        <v/>
      </c>
      <c r="AJ1412" s="253"/>
      <c r="AK1412" s="253"/>
      <c r="AL1412" s="253" t="str" cm="1">
        <f t="array" ref="AL1412">IF(A1412="","",INDEX(근로조건!$A$5:$AF$1048576,MATCH(A1412,근로조건!$A$5:$A$1048576,0)+0,20))</f>
        <v/>
      </c>
      <c r="AM1412" s="253"/>
      <c r="AN1412" s="253"/>
      <c r="AO1412" s="253"/>
      <c r="AP1412" s="260"/>
      <c r="AQ1412" s="123"/>
      <c r="AR1412" s="166"/>
      <c r="AS1412" s="267"/>
      <c r="AT1412" s="266"/>
      <c r="AU1412" s="266"/>
      <c r="AV1412" s="266"/>
    </row>
    <row r="1413" spans="1:48" x14ac:dyDescent="0.3">
      <c r="A1413" s="52"/>
      <c r="B1413" s="54"/>
      <c r="C1413" s="53"/>
      <c r="D1413" s="53"/>
      <c r="E1413" s="53"/>
      <c r="F1413" s="57"/>
      <c r="G1413" s="57"/>
      <c r="H1413" s="52"/>
      <c r="I1413" s="53"/>
      <c r="J1413" s="53"/>
      <c r="K1413" s="95"/>
      <c r="L1413" s="52"/>
      <c r="M1413" s="52"/>
      <c r="N1413" s="54"/>
      <c r="O1413" s="254" t="str" cm="1">
        <f t="array" ref="O1413">IF(A1413="","",INDEX(근로조건!$A$5:$Y$1048576,MATCH(A1413,근로조건!$A$5:$A$1048576,0)+0,15))</f>
        <v/>
      </c>
      <c r="P1413" s="255" t="str" cm="1">
        <f t="array" ref="P1413">IF(A1413="","",INDEX(근로조건!$A$5:$Y$1048576,MATCH(A1413,근로조건!$A$5:$A$1048576,0)+0,16))</f>
        <v/>
      </c>
      <c r="Q1413" s="256" t="str" cm="1">
        <f t="array" ref="Q1413">IF(A1413="","",INDEX(근로조건!$A$5:$ZZ$1048576,MATCH(A1413,근로조건!$A$5:$A$1048576,0)+0,21))</f>
        <v/>
      </c>
      <c r="R1413" s="61"/>
      <c r="S1413" s="61"/>
      <c r="T1413" s="61"/>
      <c r="U1413" s="61"/>
      <c r="V1413" s="61"/>
      <c r="W1413" s="61"/>
      <c r="X1413" s="61"/>
      <c r="Y1413" s="61"/>
      <c r="Z1413" s="260" t="str">
        <f t="shared" si="66"/>
        <v/>
      </c>
      <c r="AA1413" s="260" t="str">
        <f t="shared" si="67"/>
        <v/>
      </c>
      <c r="AB1413" s="260" t="str" cm="1">
        <f t="array" ref="AB1413">IFERROR(IF(A1413="","",INDEX(근로조건!$A$5:$Z$1048576,MATCH(A1413,근로조건!$A$5:$A$1048576,0)+0,17)-INDEX(근로조건!$A$5:$Z$1048576,MATCH(A1413,근로조건!$A$5:$A$1048576,0)+0,11))*B1413,"")</f>
        <v/>
      </c>
      <c r="AC1413" s="260" t="str">
        <f t="shared" si="68"/>
        <v/>
      </c>
      <c r="AD1413" s="260" t="str" cm="1">
        <f t="array" ref="AD1413">IFERROR(IF(A1413="","",INDEX(근로조건!$A$5:$L$1048576,MATCH(A1413,근로조건!$A$5:$A$1048576,0)+0,12))*B1413,"")</f>
        <v/>
      </c>
      <c r="AE1413" s="261" t="str" cm="1">
        <f t="array" ref="AE1413">IF(A1413="","",INDEX(근로조건!$A$5:$AF$1048576,MATCH(A1413,근로조건!$A$5:$A$1048576,0)+0,13))</f>
        <v/>
      </c>
      <c r="AF1413" s="262" t="str" cm="1">
        <f t="array" ref="AF1413">IF(A1413="","",INDEX(근로조건!$A$5:$AF$1048576,MATCH(A1413,근로조건!$A$5:$A$1048576,0)+0,14))</f>
        <v/>
      </c>
      <c r="AG1413" s="261" t="str" cm="1">
        <f t="array" ref="AG1413">IF(A1413="","",INDEX(근로조건!$A$5:$AF$1048576,MATCH(A1413,근로조건!$A$5:$A$1048576,0)+0,11))</f>
        <v/>
      </c>
      <c r="AH1413" s="261" t="str" cm="1">
        <f t="array" ref="AH1413">IF(A1413="","",INDEX(근로조건!$A$5:$AF$1048576,MATCH(A1413,근로조건!$A$5:$A$1048576,0)+0,19))</f>
        <v/>
      </c>
      <c r="AI1413" s="262" t="str" cm="1">
        <f t="array" ref="AI1413">IF(A1413="","",INDEX(근로조건!$A$5:$AF$1048576,MATCH(A1413,근로조건!$A$5:$A$1048576,0)+0,17))</f>
        <v/>
      </c>
      <c r="AJ1413" s="253"/>
      <c r="AK1413" s="253"/>
      <c r="AL1413" s="253" t="str" cm="1">
        <f t="array" ref="AL1413">IF(A1413="","",INDEX(근로조건!$A$5:$AF$1048576,MATCH(A1413,근로조건!$A$5:$A$1048576,0)+0,20))</f>
        <v/>
      </c>
      <c r="AM1413" s="253"/>
      <c r="AN1413" s="253"/>
      <c r="AO1413" s="253"/>
      <c r="AP1413" s="260"/>
      <c r="AQ1413" s="123"/>
      <c r="AR1413" s="166"/>
      <c r="AS1413" s="267"/>
      <c r="AT1413" s="266"/>
      <c r="AU1413" s="266"/>
      <c r="AV1413" s="266"/>
    </row>
    <row r="1414" spans="1:48" x14ac:dyDescent="0.3">
      <c r="A1414" s="52"/>
      <c r="B1414" s="54"/>
      <c r="C1414" s="53"/>
      <c r="D1414" s="53"/>
      <c r="E1414" s="53"/>
      <c r="F1414" s="57"/>
      <c r="G1414" s="57"/>
      <c r="H1414" s="52"/>
      <c r="I1414" s="53"/>
      <c r="J1414" s="53"/>
      <c r="K1414" s="95"/>
      <c r="L1414" s="52"/>
      <c r="M1414" s="52"/>
      <c r="N1414" s="54"/>
      <c r="O1414" s="254" t="str" cm="1">
        <f t="array" ref="O1414">IF(A1414="","",INDEX(근로조건!$A$5:$Y$1048576,MATCH(A1414,근로조건!$A$5:$A$1048576,0)+0,15))</f>
        <v/>
      </c>
      <c r="P1414" s="255" t="str" cm="1">
        <f t="array" ref="P1414">IF(A1414="","",INDEX(근로조건!$A$5:$Y$1048576,MATCH(A1414,근로조건!$A$5:$A$1048576,0)+0,16))</f>
        <v/>
      </c>
      <c r="Q1414" s="256" t="str" cm="1">
        <f t="array" ref="Q1414">IF(A1414="","",INDEX(근로조건!$A$5:$ZZ$1048576,MATCH(A1414,근로조건!$A$5:$A$1048576,0)+0,21))</f>
        <v/>
      </c>
      <c r="R1414" s="61"/>
      <c r="S1414" s="61"/>
      <c r="T1414" s="61"/>
      <c r="U1414" s="61"/>
      <c r="V1414" s="61"/>
      <c r="W1414" s="61"/>
      <c r="X1414" s="61"/>
      <c r="Y1414" s="61"/>
      <c r="Z1414" s="260" t="str">
        <f t="shared" ref="Z1414:Z1477" si="69">IF(AE1414="","",SUM(AB1414,AD1414))</f>
        <v/>
      </c>
      <c r="AA1414" s="260" t="str">
        <f t="shared" ref="AA1414:AA1477" si="70">IF(AE1414="","",IF(AE1414&gt;=8,8*B1414,AE1414*B1414))</f>
        <v/>
      </c>
      <c r="AB1414" s="260" t="str" cm="1">
        <f t="array" ref="AB1414">IFERROR(IF(A1414="","",INDEX(근로조건!$A$5:$Z$1048576,MATCH(A1414,근로조건!$A$5:$A$1048576,0)+0,17)-INDEX(근로조건!$A$5:$Z$1048576,MATCH(A1414,근로조건!$A$5:$A$1048576,0)+0,11))*B1414,"")</f>
        <v/>
      </c>
      <c r="AC1414" s="260" t="str">
        <f t="shared" ref="AC1414:AC1477" si="71">IFERROR(AD1414/(365/7/12),"")</f>
        <v/>
      </c>
      <c r="AD1414" s="260" t="str" cm="1">
        <f t="array" ref="AD1414">IFERROR(IF(A1414="","",INDEX(근로조건!$A$5:$L$1048576,MATCH(A1414,근로조건!$A$5:$A$1048576,0)+0,12))*B1414,"")</f>
        <v/>
      </c>
      <c r="AE1414" s="261" t="str" cm="1">
        <f t="array" ref="AE1414">IF(A1414="","",INDEX(근로조건!$A$5:$AF$1048576,MATCH(A1414,근로조건!$A$5:$A$1048576,0)+0,13))</f>
        <v/>
      </c>
      <c r="AF1414" s="262" t="str" cm="1">
        <f t="array" ref="AF1414">IF(A1414="","",INDEX(근로조건!$A$5:$AF$1048576,MATCH(A1414,근로조건!$A$5:$A$1048576,0)+0,14))</f>
        <v/>
      </c>
      <c r="AG1414" s="261" t="str" cm="1">
        <f t="array" ref="AG1414">IF(A1414="","",INDEX(근로조건!$A$5:$AF$1048576,MATCH(A1414,근로조건!$A$5:$A$1048576,0)+0,11))</f>
        <v/>
      </c>
      <c r="AH1414" s="261" t="str" cm="1">
        <f t="array" ref="AH1414">IF(A1414="","",INDEX(근로조건!$A$5:$AF$1048576,MATCH(A1414,근로조건!$A$5:$A$1048576,0)+0,19))</f>
        <v/>
      </c>
      <c r="AI1414" s="262" t="str" cm="1">
        <f t="array" ref="AI1414">IF(A1414="","",INDEX(근로조건!$A$5:$AF$1048576,MATCH(A1414,근로조건!$A$5:$A$1048576,0)+0,17))</f>
        <v/>
      </c>
      <c r="AJ1414" s="253"/>
      <c r="AK1414" s="253"/>
      <c r="AL1414" s="253" t="str" cm="1">
        <f t="array" ref="AL1414">IF(A1414="","",INDEX(근로조건!$A$5:$AF$1048576,MATCH(A1414,근로조건!$A$5:$A$1048576,0)+0,20))</f>
        <v/>
      </c>
      <c r="AM1414" s="253"/>
      <c r="AN1414" s="253"/>
      <c r="AO1414" s="253"/>
      <c r="AP1414" s="260"/>
      <c r="AQ1414" s="123"/>
      <c r="AR1414" s="166"/>
      <c r="AS1414" s="267"/>
      <c r="AT1414" s="266"/>
      <c r="AU1414" s="266"/>
      <c r="AV1414" s="266"/>
    </row>
    <row r="1415" spans="1:48" x14ac:dyDescent="0.3">
      <c r="A1415" s="52"/>
      <c r="B1415" s="54"/>
      <c r="C1415" s="53"/>
      <c r="D1415" s="53"/>
      <c r="E1415" s="53"/>
      <c r="F1415" s="57"/>
      <c r="G1415" s="57"/>
      <c r="H1415" s="52"/>
      <c r="I1415" s="53"/>
      <c r="J1415" s="53"/>
      <c r="K1415" s="95"/>
      <c r="L1415" s="52"/>
      <c r="M1415" s="52"/>
      <c r="N1415" s="54"/>
      <c r="O1415" s="254" t="str" cm="1">
        <f t="array" ref="O1415">IF(A1415="","",INDEX(근로조건!$A$5:$Y$1048576,MATCH(A1415,근로조건!$A$5:$A$1048576,0)+0,15))</f>
        <v/>
      </c>
      <c r="P1415" s="255" t="str" cm="1">
        <f t="array" ref="P1415">IF(A1415="","",INDEX(근로조건!$A$5:$Y$1048576,MATCH(A1415,근로조건!$A$5:$A$1048576,0)+0,16))</f>
        <v/>
      </c>
      <c r="Q1415" s="256" t="str" cm="1">
        <f t="array" ref="Q1415">IF(A1415="","",INDEX(근로조건!$A$5:$ZZ$1048576,MATCH(A1415,근로조건!$A$5:$A$1048576,0)+0,21))</f>
        <v/>
      </c>
      <c r="R1415" s="61"/>
      <c r="S1415" s="61"/>
      <c r="T1415" s="61"/>
      <c r="U1415" s="61"/>
      <c r="V1415" s="61"/>
      <c r="W1415" s="61"/>
      <c r="X1415" s="61"/>
      <c r="Y1415" s="61"/>
      <c r="Z1415" s="260" t="str">
        <f t="shared" si="69"/>
        <v/>
      </c>
      <c r="AA1415" s="260" t="str">
        <f t="shared" si="70"/>
        <v/>
      </c>
      <c r="AB1415" s="260" t="str" cm="1">
        <f t="array" ref="AB1415">IFERROR(IF(A1415="","",INDEX(근로조건!$A$5:$Z$1048576,MATCH(A1415,근로조건!$A$5:$A$1048576,0)+0,17)-INDEX(근로조건!$A$5:$Z$1048576,MATCH(A1415,근로조건!$A$5:$A$1048576,0)+0,11))*B1415,"")</f>
        <v/>
      </c>
      <c r="AC1415" s="260" t="str">
        <f t="shared" si="71"/>
        <v/>
      </c>
      <c r="AD1415" s="260" t="str" cm="1">
        <f t="array" ref="AD1415">IFERROR(IF(A1415="","",INDEX(근로조건!$A$5:$L$1048576,MATCH(A1415,근로조건!$A$5:$A$1048576,0)+0,12))*B1415,"")</f>
        <v/>
      </c>
      <c r="AE1415" s="261" t="str" cm="1">
        <f t="array" ref="AE1415">IF(A1415="","",INDEX(근로조건!$A$5:$AF$1048576,MATCH(A1415,근로조건!$A$5:$A$1048576,0)+0,13))</f>
        <v/>
      </c>
      <c r="AF1415" s="262" t="str" cm="1">
        <f t="array" ref="AF1415">IF(A1415="","",INDEX(근로조건!$A$5:$AF$1048576,MATCH(A1415,근로조건!$A$5:$A$1048576,0)+0,14))</f>
        <v/>
      </c>
      <c r="AG1415" s="261" t="str" cm="1">
        <f t="array" ref="AG1415">IF(A1415="","",INDEX(근로조건!$A$5:$AF$1048576,MATCH(A1415,근로조건!$A$5:$A$1048576,0)+0,11))</f>
        <v/>
      </c>
      <c r="AH1415" s="261" t="str" cm="1">
        <f t="array" ref="AH1415">IF(A1415="","",INDEX(근로조건!$A$5:$AF$1048576,MATCH(A1415,근로조건!$A$5:$A$1048576,0)+0,19))</f>
        <v/>
      </c>
      <c r="AI1415" s="262" t="str" cm="1">
        <f t="array" ref="AI1415">IF(A1415="","",INDEX(근로조건!$A$5:$AF$1048576,MATCH(A1415,근로조건!$A$5:$A$1048576,0)+0,17))</f>
        <v/>
      </c>
      <c r="AJ1415" s="253"/>
      <c r="AK1415" s="253"/>
      <c r="AL1415" s="253" t="str" cm="1">
        <f t="array" ref="AL1415">IF(A1415="","",INDEX(근로조건!$A$5:$AF$1048576,MATCH(A1415,근로조건!$A$5:$A$1048576,0)+0,20))</f>
        <v/>
      </c>
      <c r="AM1415" s="253"/>
      <c r="AN1415" s="253"/>
      <c r="AO1415" s="253"/>
      <c r="AP1415" s="260"/>
      <c r="AQ1415" s="123"/>
      <c r="AR1415" s="166"/>
      <c r="AS1415" s="267"/>
      <c r="AT1415" s="266"/>
      <c r="AU1415" s="266"/>
      <c r="AV1415" s="266"/>
    </row>
    <row r="1416" spans="1:48" x14ac:dyDescent="0.3">
      <c r="A1416" s="52"/>
      <c r="B1416" s="54"/>
      <c r="C1416" s="53"/>
      <c r="D1416" s="53"/>
      <c r="E1416" s="53"/>
      <c r="F1416" s="57"/>
      <c r="G1416" s="57"/>
      <c r="H1416" s="52"/>
      <c r="I1416" s="53"/>
      <c r="J1416" s="53"/>
      <c r="K1416" s="95"/>
      <c r="L1416" s="52"/>
      <c r="M1416" s="52"/>
      <c r="N1416" s="54"/>
      <c r="O1416" s="254" t="str" cm="1">
        <f t="array" ref="O1416">IF(A1416="","",INDEX(근로조건!$A$5:$Y$1048576,MATCH(A1416,근로조건!$A$5:$A$1048576,0)+0,15))</f>
        <v/>
      </c>
      <c r="P1416" s="255" t="str" cm="1">
        <f t="array" ref="P1416">IF(A1416="","",INDEX(근로조건!$A$5:$Y$1048576,MATCH(A1416,근로조건!$A$5:$A$1048576,0)+0,16))</f>
        <v/>
      </c>
      <c r="Q1416" s="256" t="str" cm="1">
        <f t="array" ref="Q1416">IF(A1416="","",INDEX(근로조건!$A$5:$ZZ$1048576,MATCH(A1416,근로조건!$A$5:$A$1048576,0)+0,21))</f>
        <v/>
      </c>
      <c r="R1416" s="61"/>
      <c r="S1416" s="61"/>
      <c r="T1416" s="61"/>
      <c r="U1416" s="61"/>
      <c r="V1416" s="61"/>
      <c r="W1416" s="61"/>
      <c r="X1416" s="61"/>
      <c r="Y1416" s="61"/>
      <c r="Z1416" s="260" t="str">
        <f t="shared" si="69"/>
        <v/>
      </c>
      <c r="AA1416" s="260" t="str">
        <f t="shared" si="70"/>
        <v/>
      </c>
      <c r="AB1416" s="260" t="str" cm="1">
        <f t="array" ref="AB1416">IFERROR(IF(A1416="","",INDEX(근로조건!$A$5:$Z$1048576,MATCH(A1416,근로조건!$A$5:$A$1048576,0)+0,17)-INDEX(근로조건!$A$5:$Z$1048576,MATCH(A1416,근로조건!$A$5:$A$1048576,0)+0,11))*B1416,"")</f>
        <v/>
      </c>
      <c r="AC1416" s="260" t="str">
        <f t="shared" si="71"/>
        <v/>
      </c>
      <c r="AD1416" s="260" t="str" cm="1">
        <f t="array" ref="AD1416">IFERROR(IF(A1416="","",INDEX(근로조건!$A$5:$L$1048576,MATCH(A1416,근로조건!$A$5:$A$1048576,0)+0,12))*B1416,"")</f>
        <v/>
      </c>
      <c r="AE1416" s="261" t="str" cm="1">
        <f t="array" ref="AE1416">IF(A1416="","",INDEX(근로조건!$A$5:$AF$1048576,MATCH(A1416,근로조건!$A$5:$A$1048576,0)+0,13))</f>
        <v/>
      </c>
      <c r="AF1416" s="262" t="str" cm="1">
        <f t="array" ref="AF1416">IF(A1416="","",INDEX(근로조건!$A$5:$AF$1048576,MATCH(A1416,근로조건!$A$5:$A$1048576,0)+0,14))</f>
        <v/>
      </c>
      <c r="AG1416" s="261" t="str" cm="1">
        <f t="array" ref="AG1416">IF(A1416="","",INDEX(근로조건!$A$5:$AF$1048576,MATCH(A1416,근로조건!$A$5:$A$1048576,0)+0,11))</f>
        <v/>
      </c>
      <c r="AH1416" s="261" t="str" cm="1">
        <f t="array" ref="AH1416">IF(A1416="","",INDEX(근로조건!$A$5:$AF$1048576,MATCH(A1416,근로조건!$A$5:$A$1048576,0)+0,19))</f>
        <v/>
      </c>
      <c r="AI1416" s="262" t="str" cm="1">
        <f t="array" ref="AI1416">IF(A1416="","",INDEX(근로조건!$A$5:$AF$1048576,MATCH(A1416,근로조건!$A$5:$A$1048576,0)+0,17))</f>
        <v/>
      </c>
      <c r="AJ1416" s="253"/>
      <c r="AK1416" s="253"/>
      <c r="AL1416" s="253" t="str" cm="1">
        <f t="array" ref="AL1416">IF(A1416="","",INDEX(근로조건!$A$5:$AF$1048576,MATCH(A1416,근로조건!$A$5:$A$1048576,0)+0,20))</f>
        <v/>
      </c>
      <c r="AM1416" s="253"/>
      <c r="AN1416" s="253"/>
      <c r="AO1416" s="253"/>
      <c r="AP1416" s="260"/>
      <c r="AQ1416" s="123"/>
      <c r="AR1416" s="166"/>
      <c r="AS1416" s="267"/>
      <c r="AT1416" s="266"/>
      <c r="AU1416" s="266"/>
      <c r="AV1416" s="266"/>
    </row>
    <row r="1417" spans="1:48" x14ac:dyDescent="0.3">
      <c r="A1417" s="52"/>
      <c r="B1417" s="54"/>
      <c r="C1417" s="53"/>
      <c r="D1417" s="53"/>
      <c r="E1417" s="53"/>
      <c r="F1417" s="57"/>
      <c r="G1417" s="57"/>
      <c r="H1417" s="52"/>
      <c r="I1417" s="53"/>
      <c r="J1417" s="53"/>
      <c r="K1417" s="95"/>
      <c r="L1417" s="52"/>
      <c r="M1417" s="52"/>
      <c r="N1417" s="54"/>
      <c r="O1417" s="254" t="str" cm="1">
        <f t="array" ref="O1417">IF(A1417="","",INDEX(근로조건!$A$5:$Y$1048576,MATCH(A1417,근로조건!$A$5:$A$1048576,0)+0,15))</f>
        <v/>
      </c>
      <c r="P1417" s="255" t="str" cm="1">
        <f t="array" ref="P1417">IF(A1417="","",INDEX(근로조건!$A$5:$Y$1048576,MATCH(A1417,근로조건!$A$5:$A$1048576,0)+0,16))</f>
        <v/>
      </c>
      <c r="Q1417" s="256" t="str" cm="1">
        <f t="array" ref="Q1417">IF(A1417="","",INDEX(근로조건!$A$5:$ZZ$1048576,MATCH(A1417,근로조건!$A$5:$A$1048576,0)+0,21))</f>
        <v/>
      </c>
      <c r="R1417" s="61"/>
      <c r="S1417" s="61"/>
      <c r="T1417" s="61"/>
      <c r="U1417" s="61"/>
      <c r="V1417" s="61"/>
      <c r="W1417" s="61"/>
      <c r="X1417" s="61"/>
      <c r="Y1417" s="61"/>
      <c r="Z1417" s="260" t="str">
        <f t="shared" si="69"/>
        <v/>
      </c>
      <c r="AA1417" s="260" t="str">
        <f t="shared" si="70"/>
        <v/>
      </c>
      <c r="AB1417" s="260" t="str" cm="1">
        <f t="array" ref="AB1417">IFERROR(IF(A1417="","",INDEX(근로조건!$A$5:$Z$1048576,MATCH(A1417,근로조건!$A$5:$A$1048576,0)+0,17)-INDEX(근로조건!$A$5:$Z$1048576,MATCH(A1417,근로조건!$A$5:$A$1048576,0)+0,11))*B1417,"")</f>
        <v/>
      </c>
      <c r="AC1417" s="260" t="str">
        <f t="shared" si="71"/>
        <v/>
      </c>
      <c r="AD1417" s="260" t="str" cm="1">
        <f t="array" ref="AD1417">IFERROR(IF(A1417="","",INDEX(근로조건!$A$5:$L$1048576,MATCH(A1417,근로조건!$A$5:$A$1048576,0)+0,12))*B1417,"")</f>
        <v/>
      </c>
      <c r="AE1417" s="261" t="str" cm="1">
        <f t="array" ref="AE1417">IF(A1417="","",INDEX(근로조건!$A$5:$AF$1048576,MATCH(A1417,근로조건!$A$5:$A$1048576,0)+0,13))</f>
        <v/>
      </c>
      <c r="AF1417" s="262" t="str" cm="1">
        <f t="array" ref="AF1417">IF(A1417="","",INDEX(근로조건!$A$5:$AF$1048576,MATCH(A1417,근로조건!$A$5:$A$1048576,0)+0,14))</f>
        <v/>
      </c>
      <c r="AG1417" s="261" t="str" cm="1">
        <f t="array" ref="AG1417">IF(A1417="","",INDEX(근로조건!$A$5:$AF$1048576,MATCH(A1417,근로조건!$A$5:$A$1048576,0)+0,11))</f>
        <v/>
      </c>
      <c r="AH1417" s="261" t="str" cm="1">
        <f t="array" ref="AH1417">IF(A1417="","",INDEX(근로조건!$A$5:$AF$1048576,MATCH(A1417,근로조건!$A$5:$A$1048576,0)+0,19))</f>
        <v/>
      </c>
      <c r="AI1417" s="262" t="str" cm="1">
        <f t="array" ref="AI1417">IF(A1417="","",INDEX(근로조건!$A$5:$AF$1048576,MATCH(A1417,근로조건!$A$5:$A$1048576,0)+0,17))</f>
        <v/>
      </c>
      <c r="AJ1417" s="253"/>
      <c r="AK1417" s="253"/>
      <c r="AL1417" s="253" t="str" cm="1">
        <f t="array" ref="AL1417">IF(A1417="","",INDEX(근로조건!$A$5:$AF$1048576,MATCH(A1417,근로조건!$A$5:$A$1048576,0)+0,20))</f>
        <v/>
      </c>
      <c r="AM1417" s="253"/>
      <c r="AN1417" s="253"/>
      <c r="AO1417" s="253"/>
      <c r="AP1417" s="260"/>
      <c r="AQ1417" s="123"/>
      <c r="AR1417" s="166"/>
      <c r="AS1417" s="267"/>
      <c r="AT1417" s="266"/>
      <c r="AU1417" s="266"/>
      <c r="AV1417" s="266"/>
    </row>
    <row r="1418" spans="1:48" x14ac:dyDescent="0.3">
      <c r="A1418" s="52"/>
      <c r="B1418" s="54"/>
      <c r="C1418" s="53"/>
      <c r="D1418" s="53"/>
      <c r="E1418" s="53"/>
      <c r="F1418" s="57"/>
      <c r="G1418" s="57"/>
      <c r="H1418" s="52"/>
      <c r="I1418" s="53"/>
      <c r="J1418" s="53"/>
      <c r="K1418" s="95"/>
      <c r="L1418" s="52"/>
      <c r="M1418" s="52"/>
      <c r="N1418" s="54"/>
      <c r="O1418" s="254" t="str" cm="1">
        <f t="array" ref="O1418">IF(A1418="","",INDEX(근로조건!$A$5:$Y$1048576,MATCH(A1418,근로조건!$A$5:$A$1048576,0)+0,15))</f>
        <v/>
      </c>
      <c r="P1418" s="255" t="str" cm="1">
        <f t="array" ref="P1418">IF(A1418="","",INDEX(근로조건!$A$5:$Y$1048576,MATCH(A1418,근로조건!$A$5:$A$1048576,0)+0,16))</f>
        <v/>
      </c>
      <c r="Q1418" s="256" t="str" cm="1">
        <f t="array" ref="Q1418">IF(A1418="","",INDEX(근로조건!$A$5:$ZZ$1048576,MATCH(A1418,근로조건!$A$5:$A$1048576,0)+0,21))</f>
        <v/>
      </c>
      <c r="R1418" s="61"/>
      <c r="S1418" s="61"/>
      <c r="T1418" s="61"/>
      <c r="U1418" s="61"/>
      <c r="V1418" s="61"/>
      <c r="W1418" s="61"/>
      <c r="X1418" s="61"/>
      <c r="Y1418" s="61"/>
      <c r="Z1418" s="260" t="str">
        <f t="shared" si="69"/>
        <v/>
      </c>
      <c r="AA1418" s="260" t="str">
        <f t="shared" si="70"/>
        <v/>
      </c>
      <c r="AB1418" s="260" t="str" cm="1">
        <f t="array" ref="AB1418">IFERROR(IF(A1418="","",INDEX(근로조건!$A$5:$Z$1048576,MATCH(A1418,근로조건!$A$5:$A$1048576,0)+0,17)-INDEX(근로조건!$A$5:$Z$1048576,MATCH(A1418,근로조건!$A$5:$A$1048576,0)+0,11))*B1418,"")</f>
        <v/>
      </c>
      <c r="AC1418" s="260" t="str">
        <f t="shared" si="71"/>
        <v/>
      </c>
      <c r="AD1418" s="260" t="str" cm="1">
        <f t="array" ref="AD1418">IFERROR(IF(A1418="","",INDEX(근로조건!$A$5:$L$1048576,MATCH(A1418,근로조건!$A$5:$A$1048576,0)+0,12))*B1418,"")</f>
        <v/>
      </c>
      <c r="AE1418" s="261" t="str" cm="1">
        <f t="array" ref="AE1418">IF(A1418="","",INDEX(근로조건!$A$5:$AF$1048576,MATCH(A1418,근로조건!$A$5:$A$1048576,0)+0,13))</f>
        <v/>
      </c>
      <c r="AF1418" s="262" t="str" cm="1">
        <f t="array" ref="AF1418">IF(A1418="","",INDEX(근로조건!$A$5:$AF$1048576,MATCH(A1418,근로조건!$A$5:$A$1048576,0)+0,14))</f>
        <v/>
      </c>
      <c r="AG1418" s="261" t="str" cm="1">
        <f t="array" ref="AG1418">IF(A1418="","",INDEX(근로조건!$A$5:$AF$1048576,MATCH(A1418,근로조건!$A$5:$A$1048576,0)+0,11))</f>
        <v/>
      </c>
      <c r="AH1418" s="261" t="str" cm="1">
        <f t="array" ref="AH1418">IF(A1418="","",INDEX(근로조건!$A$5:$AF$1048576,MATCH(A1418,근로조건!$A$5:$A$1048576,0)+0,19))</f>
        <v/>
      </c>
      <c r="AI1418" s="262" t="str" cm="1">
        <f t="array" ref="AI1418">IF(A1418="","",INDEX(근로조건!$A$5:$AF$1048576,MATCH(A1418,근로조건!$A$5:$A$1048576,0)+0,17))</f>
        <v/>
      </c>
      <c r="AJ1418" s="253"/>
      <c r="AK1418" s="253"/>
      <c r="AL1418" s="253" t="str" cm="1">
        <f t="array" ref="AL1418">IF(A1418="","",INDEX(근로조건!$A$5:$AF$1048576,MATCH(A1418,근로조건!$A$5:$A$1048576,0)+0,20))</f>
        <v/>
      </c>
      <c r="AM1418" s="253"/>
      <c r="AN1418" s="253"/>
      <c r="AO1418" s="253"/>
      <c r="AP1418" s="260"/>
      <c r="AQ1418" s="123"/>
      <c r="AR1418" s="166"/>
      <c r="AS1418" s="267"/>
      <c r="AT1418" s="266"/>
      <c r="AU1418" s="266"/>
      <c r="AV1418" s="266"/>
    </row>
    <row r="1419" spans="1:48" x14ac:dyDescent="0.3">
      <c r="A1419" s="52"/>
      <c r="B1419" s="54"/>
      <c r="C1419" s="53"/>
      <c r="D1419" s="53"/>
      <c r="E1419" s="53"/>
      <c r="F1419" s="57"/>
      <c r="G1419" s="57"/>
      <c r="H1419" s="52"/>
      <c r="I1419" s="53"/>
      <c r="J1419" s="53"/>
      <c r="K1419" s="95"/>
      <c r="L1419" s="52"/>
      <c r="M1419" s="52"/>
      <c r="N1419" s="54"/>
      <c r="O1419" s="254" t="str" cm="1">
        <f t="array" ref="O1419">IF(A1419="","",INDEX(근로조건!$A$5:$Y$1048576,MATCH(A1419,근로조건!$A$5:$A$1048576,0)+0,15))</f>
        <v/>
      </c>
      <c r="P1419" s="255" t="str" cm="1">
        <f t="array" ref="P1419">IF(A1419="","",INDEX(근로조건!$A$5:$Y$1048576,MATCH(A1419,근로조건!$A$5:$A$1048576,0)+0,16))</f>
        <v/>
      </c>
      <c r="Q1419" s="256" t="str" cm="1">
        <f t="array" ref="Q1419">IF(A1419="","",INDEX(근로조건!$A$5:$ZZ$1048576,MATCH(A1419,근로조건!$A$5:$A$1048576,0)+0,21))</f>
        <v/>
      </c>
      <c r="R1419" s="61"/>
      <c r="S1419" s="61"/>
      <c r="T1419" s="61"/>
      <c r="U1419" s="61"/>
      <c r="V1419" s="61"/>
      <c r="W1419" s="61"/>
      <c r="X1419" s="61"/>
      <c r="Y1419" s="61"/>
      <c r="Z1419" s="260" t="str">
        <f t="shared" si="69"/>
        <v/>
      </c>
      <c r="AA1419" s="260" t="str">
        <f t="shared" si="70"/>
        <v/>
      </c>
      <c r="AB1419" s="260" t="str" cm="1">
        <f t="array" ref="AB1419">IFERROR(IF(A1419="","",INDEX(근로조건!$A$5:$Z$1048576,MATCH(A1419,근로조건!$A$5:$A$1048576,0)+0,17)-INDEX(근로조건!$A$5:$Z$1048576,MATCH(A1419,근로조건!$A$5:$A$1048576,0)+0,11))*B1419,"")</f>
        <v/>
      </c>
      <c r="AC1419" s="260" t="str">
        <f t="shared" si="71"/>
        <v/>
      </c>
      <c r="AD1419" s="260" t="str" cm="1">
        <f t="array" ref="AD1419">IFERROR(IF(A1419="","",INDEX(근로조건!$A$5:$L$1048576,MATCH(A1419,근로조건!$A$5:$A$1048576,0)+0,12))*B1419,"")</f>
        <v/>
      </c>
      <c r="AE1419" s="261" t="str" cm="1">
        <f t="array" ref="AE1419">IF(A1419="","",INDEX(근로조건!$A$5:$AF$1048576,MATCH(A1419,근로조건!$A$5:$A$1048576,0)+0,13))</f>
        <v/>
      </c>
      <c r="AF1419" s="262" t="str" cm="1">
        <f t="array" ref="AF1419">IF(A1419="","",INDEX(근로조건!$A$5:$AF$1048576,MATCH(A1419,근로조건!$A$5:$A$1048576,0)+0,14))</f>
        <v/>
      </c>
      <c r="AG1419" s="261" t="str" cm="1">
        <f t="array" ref="AG1419">IF(A1419="","",INDEX(근로조건!$A$5:$AF$1048576,MATCH(A1419,근로조건!$A$5:$A$1048576,0)+0,11))</f>
        <v/>
      </c>
      <c r="AH1419" s="261" t="str" cm="1">
        <f t="array" ref="AH1419">IF(A1419="","",INDEX(근로조건!$A$5:$AF$1048576,MATCH(A1419,근로조건!$A$5:$A$1048576,0)+0,19))</f>
        <v/>
      </c>
      <c r="AI1419" s="262" t="str" cm="1">
        <f t="array" ref="AI1419">IF(A1419="","",INDEX(근로조건!$A$5:$AF$1048576,MATCH(A1419,근로조건!$A$5:$A$1048576,0)+0,17))</f>
        <v/>
      </c>
      <c r="AJ1419" s="253"/>
      <c r="AK1419" s="253"/>
      <c r="AL1419" s="253" t="str" cm="1">
        <f t="array" ref="AL1419">IF(A1419="","",INDEX(근로조건!$A$5:$AF$1048576,MATCH(A1419,근로조건!$A$5:$A$1048576,0)+0,20))</f>
        <v/>
      </c>
      <c r="AM1419" s="253"/>
      <c r="AN1419" s="253"/>
      <c r="AO1419" s="253"/>
      <c r="AP1419" s="260"/>
      <c r="AQ1419" s="123"/>
      <c r="AR1419" s="166"/>
      <c r="AS1419" s="267"/>
      <c r="AT1419" s="266"/>
      <c r="AU1419" s="266"/>
      <c r="AV1419" s="266"/>
    </row>
    <row r="1420" spans="1:48" x14ac:dyDescent="0.3">
      <c r="A1420" s="52"/>
      <c r="B1420" s="54"/>
      <c r="C1420" s="53"/>
      <c r="D1420" s="53"/>
      <c r="E1420" s="53"/>
      <c r="F1420" s="57"/>
      <c r="G1420" s="57"/>
      <c r="H1420" s="52"/>
      <c r="I1420" s="53"/>
      <c r="J1420" s="53"/>
      <c r="K1420" s="95"/>
      <c r="L1420" s="52"/>
      <c r="M1420" s="52"/>
      <c r="N1420" s="54"/>
      <c r="O1420" s="254" t="str" cm="1">
        <f t="array" ref="O1420">IF(A1420="","",INDEX(근로조건!$A$5:$Y$1048576,MATCH(A1420,근로조건!$A$5:$A$1048576,0)+0,15))</f>
        <v/>
      </c>
      <c r="P1420" s="255" t="str" cm="1">
        <f t="array" ref="P1420">IF(A1420="","",INDEX(근로조건!$A$5:$Y$1048576,MATCH(A1420,근로조건!$A$5:$A$1048576,0)+0,16))</f>
        <v/>
      </c>
      <c r="Q1420" s="256" t="str" cm="1">
        <f t="array" ref="Q1420">IF(A1420="","",INDEX(근로조건!$A$5:$ZZ$1048576,MATCH(A1420,근로조건!$A$5:$A$1048576,0)+0,21))</f>
        <v/>
      </c>
      <c r="R1420" s="61"/>
      <c r="S1420" s="61"/>
      <c r="T1420" s="61"/>
      <c r="U1420" s="61"/>
      <c r="V1420" s="61"/>
      <c r="W1420" s="61"/>
      <c r="X1420" s="61"/>
      <c r="Y1420" s="61"/>
      <c r="Z1420" s="260" t="str">
        <f t="shared" si="69"/>
        <v/>
      </c>
      <c r="AA1420" s="260" t="str">
        <f t="shared" si="70"/>
        <v/>
      </c>
      <c r="AB1420" s="260" t="str" cm="1">
        <f t="array" ref="AB1420">IFERROR(IF(A1420="","",INDEX(근로조건!$A$5:$Z$1048576,MATCH(A1420,근로조건!$A$5:$A$1048576,0)+0,17)-INDEX(근로조건!$A$5:$Z$1048576,MATCH(A1420,근로조건!$A$5:$A$1048576,0)+0,11))*B1420,"")</f>
        <v/>
      </c>
      <c r="AC1420" s="260" t="str">
        <f t="shared" si="71"/>
        <v/>
      </c>
      <c r="AD1420" s="260" t="str" cm="1">
        <f t="array" ref="AD1420">IFERROR(IF(A1420="","",INDEX(근로조건!$A$5:$L$1048576,MATCH(A1420,근로조건!$A$5:$A$1048576,0)+0,12))*B1420,"")</f>
        <v/>
      </c>
      <c r="AE1420" s="261" t="str" cm="1">
        <f t="array" ref="AE1420">IF(A1420="","",INDEX(근로조건!$A$5:$AF$1048576,MATCH(A1420,근로조건!$A$5:$A$1048576,0)+0,13))</f>
        <v/>
      </c>
      <c r="AF1420" s="262" t="str" cm="1">
        <f t="array" ref="AF1420">IF(A1420="","",INDEX(근로조건!$A$5:$AF$1048576,MATCH(A1420,근로조건!$A$5:$A$1048576,0)+0,14))</f>
        <v/>
      </c>
      <c r="AG1420" s="261" t="str" cm="1">
        <f t="array" ref="AG1420">IF(A1420="","",INDEX(근로조건!$A$5:$AF$1048576,MATCH(A1420,근로조건!$A$5:$A$1048576,0)+0,11))</f>
        <v/>
      </c>
      <c r="AH1420" s="261" t="str" cm="1">
        <f t="array" ref="AH1420">IF(A1420="","",INDEX(근로조건!$A$5:$AF$1048576,MATCH(A1420,근로조건!$A$5:$A$1048576,0)+0,19))</f>
        <v/>
      </c>
      <c r="AI1420" s="262" t="str" cm="1">
        <f t="array" ref="AI1420">IF(A1420="","",INDEX(근로조건!$A$5:$AF$1048576,MATCH(A1420,근로조건!$A$5:$A$1048576,0)+0,17))</f>
        <v/>
      </c>
      <c r="AJ1420" s="253"/>
      <c r="AK1420" s="253"/>
      <c r="AL1420" s="253" t="str" cm="1">
        <f t="array" ref="AL1420">IF(A1420="","",INDEX(근로조건!$A$5:$AF$1048576,MATCH(A1420,근로조건!$A$5:$A$1048576,0)+0,20))</f>
        <v/>
      </c>
      <c r="AM1420" s="253"/>
      <c r="AN1420" s="253"/>
      <c r="AO1420" s="253"/>
      <c r="AP1420" s="260"/>
      <c r="AQ1420" s="123"/>
      <c r="AR1420" s="166"/>
      <c r="AS1420" s="267"/>
      <c r="AT1420" s="266"/>
      <c r="AU1420" s="266"/>
      <c r="AV1420" s="266"/>
    </row>
    <row r="1421" spans="1:48" x14ac:dyDescent="0.3">
      <c r="A1421" s="52"/>
      <c r="B1421" s="54"/>
      <c r="C1421" s="53"/>
      <c r="D1421" s="53"/>
      <c r="E1421" s="53"/>
      <c r="F1421" s="57"/>
      <c r="G1421" s="57"/>
      <c r="H1421" s="52"/>
      <c r="I1421" s="53"/>
      <c r="J1421" s="53"/>
      <c r="K1421" s="95"/>
      <c r="L1421" s="52"/>
      <c r="M1421" s="52"/>
      <c r="N1421" s="54"/>
      <c r="O1421" s="254" t="str" cm="1">
        <f t="array" ref="O1421">IF(A1421="","",INDEX(근로조건!$A$5:$Y$1048576,MATCH(A1421,근로조건!$A$5:$A$1048576,0)+0,15))</f>
        <v/>
      </c>
      <c r="P1421" s="255" t="str" cm="1">
        <f t="array" ref="P1421">IF(A1421="","",INDEX(근로조건!$A$5:$Y$1048576,MATCH(A1421,근로조건!$A$5:$A$1048576,0)+0,16))</f>
        <v/>
      </c>
      <c r="Q1421" s="256" t="str" cm="1">
        <f t="array" ref="Q1421">IF(A1421="","",INDEX(근로조건!$A$5:$ZZ$1048576,MATCH(A1421,근로조건!$A$5:$A$1048576,0)+0,21))</f>
        <v/>
      </c>
      <c r="R1421" s="61"/>
      <c r="S1421" s="61"/>
      <c r="T1421" s="61"/>
      <c r="U1421" s="61"/>
      <c r="V1421" s="61"/>
      <c r="W1421" s="61"/>
      <c r="X1421" s="61"/>
      <c r="Y1421" s="61"/>
      <c r="Z1421" s="260" t="str">
        <f t="shared" si="69"/>
        <v/>
      </c>
      <c r="AA1421" s="260" t="str">
        <f t="shared" si="70"/>
        <v/>
      </c>
      <c r="AB1421" s="260" t="str" cm="1">
        <f t="array" ref="AB1421">IFERROR(IF(A1421="","",INDEX(근로조건!$A$5:$Z$1048576,MATCH(A1421,근로조건!$A$5:$A$1048576,0)+0,17)-INDEX(근로조건!$A$5:$Z$1048576,MATCH(A1421,근로조건!$A$5:$A$1048576,0)+0,11))*B1421,"")</f>
        <v/>
      </c>
      <c r="AC1421" s="260" t="str">
        <f t="shared" si="71"/>
        <v/>
      </c>
      <c r="AD1421" s="260" t="str" cm="1">
        <f t="array" ref="AD1421">IFERROR(IF(A1421="","",INDEX(근로조건!$A$5:$L$1048576,MATCH(A1421,근로조건!$A$5:$A$1048576,0)+0,12))*B1421,"")</f>
        <v/>
      </c>
      <c r="AE1421" s="261" t="str" cm="1">
        <f t="array" ref="AE1421">IF(A1421="","",INDEX(근로조건!$A$5:$AF$1048576,MATCH(A1421,근로조건!$A$5:$A$1048576,0)+0,13))</f>
        <v/>
      </c>
      <c r="AF1421" s="262" t="str" cm="1">
        <f t="array" ref="AF1421">IF(A1421="","",INDEX(근로조건!$A$5:$AF$1048576,MATCH(A1421,근로조건!$A$5:$A$1048576,0)+0,14))</f>
        <v/>
      </c>
      <c r="AG1421" s="261" t="str" cm="1">
        <f t="array" ref="AG1421">IF(A1421="","",INDEX(근로조건!$A$5:$AF$1048576,MATCH(A1421,근로조건!$A$5:$A$1048576,0)+0,11))</f>
        <v/>
      </c>
      <c r="AH1421" s="261" t="str" cm="1">
        <f t="array" ref="AH1421">IF(A1421="","",INDEX(근로조건!$A$5:$AF$1048576,MATCH(A1421,근로조건!$A$5:$A$1048576,0)+0,19))</f>
        <v/>
      </c>
      <c r="AI1421" s="262" t="str" cm="1">
        <f t="array" ref="AI1421">IF(A1421="","",INDEX(근로조건!$A$5:$AF$1048576,MATCH(A1421,근로조건!$A$5:$A$1048576,0)+0,17))</f>
        <v/>
      </c>
      <c r="AJ1421" s="253"/>
      <c r="AK1421" s="253"/>
      <c r="AL1421" s="253" t="str" cm="1">
        <f t="array" ref="AL1421">IF(A1421="","",INDEX(근로조건!$A$5:$AF$1048576,MATCH(A1421,근로조건!$A$5:$A$1048576,0)+0,20))</f>
        <v/>
      </c>
      <c r="AM1421" s="253"/>
      <c r="AN1421" s="253"/>
      <c r="AO1421" s="253"/>
      <c r="AP1421" s="260"/>
      <c r="AQ1421" s="123"/>
      <c r="AR1421" s="166"/>
      <c r="AS1421" s="267"/>
      <c r="AT1421" s="266"/>
      <c r="AU1421" s="266"/>
      <c r="AV1421" s="266"/>
    </row>
    <row r="1422" spans="1:48" x14ac:dyDescent="0.3">
      <c r="A1422" s="52"/>
      <c r="B1422" s="54"/>
      <c r="C1422" s="53"/>
      <c r="D1422" s="53"/>
      <c r="E1422" s="53"/>
      <c r="F1422" s="57"/>
      <c r="G1422" s="57"/>
      <c r="H1422" s="52"/>
      <c r="I1422" s="53"/>
      <c r="J1422" s="53"/>
      <c r="K1422" s="95"/>
      <c r="L1422" s="52"/>
      <c r="M1422" s="52"/>
      <c r="N1422" s="54"/>
      <c r="O1422" s="254" t="str" cm="1">
        <f t="array" ref="O1422">IF(A1422="","",INDEX(근로조건!$A$5:$Y$1048576,MATCH(A1422,근로조건!$A$5:$A$1048576,0)+0,15))</f>
        <v/>
      </c>
      <c r="P1422" s="255" t="str" cm="1">
        <f t="array" ref="P1422">IF(A1422="","",INDEX(근로조건!$A$5:$Y$1048576,MATCH(A1422,근로조건!$A$5:$A$1048576,0)+0,16))</f>
        <v/>
      </c>
      <c r="Q1422" s="256" t="str" cm="1">
        <f t="array" ref="Q1422">IF(A1422="","",INDEX(근로조건!$A$5:$ZZ$1048576,MATCH(A1422,근로조건!$A$5:$A$1048576,0)+0,21))</f>
        <v/>
      </c>
      <c r="R1422" s="61"/>
      <c r="S1422" s="61"/>
      <c r="T1422" s="61"/>
      <c r="U1422" s="61"/>
      <c r="V1422" s="61"/>
      <c r="W1422" s="61"/>
      <c r="X1422" s="61"/>
      <c r="Y1422" s="61"/>
      <c r="Z1422" s="260" t="str">
        <f t="shared" si="69"/>
        <v/>
      </c>
      <c r="AA1422" s="260" t="str">
        <f t="shared" si="70"/>
        <v/>
      </c>
      <c r="AB1422" s="260" t="str" cm="1">
        <f t="array" ref="AB1422">IFERROR(IF(A1422="","",INDEX(근로조건!$A$5:$Z$1048576,MATCH(A1422,근로조건!$A$5:$A$1048576,0)+0,17)-INDEX(근로조건!$A$5:$Z$1048576,MATCH(A1422,근로조건!$A$5:$A$1048576,0)+0,11))*B1422,"")</f>
        <v/>
      </c>
      <c r="AC1422" s="260" t="str">
        <f t="shared" si="71"/>
        <v/>
      </c>
      <c r="AD1422" s="260" t="str" cm="1">
        <f t="array" ref="AD1422">IFERROR(IF(A1422="","",INDEX(근로조건!$A$5:$L$1048576,MATCH(A1422,근로조건!$A$5:$A$1048576,0)+0,12))*B1422,"")</f>
        <v/>
      </c>
      <c r="AE1422" s="261" t="str" cm="1">
        <f t="array" ref="AE1422">IF(A1422="","",INDEX(근로조건!$A$5:$AF$1048576,MATCH(A1422,근로조건!$A$5:$A$1048576,0)+0,13))</f>
        <v/>
      </c>
      <c r="AF1422" s="262" t="str" cm="1">
        <f t="array" ref="AF1422">IF(A1422="","",INDEX(근로조건!$A$5:$AF$1048576,MATCH(A1422,근로조건!$A$5:$A$1048576,0)+0,14))</f>
        <v/>
      </c>
      <c r="AG1422" s="261" t="str" cm="1">
        <f t="array" ref="AG1422">IF(A1422="","",INDEX(근로조건!$A$5:$AF$1048576,MATCH(A1422,근로조건!$A$5:$A$1048576,0)+0,11))</f>
        <v/>
      </c>
      <c r="AH1422" s="261" t="str" cm="1">
        <f t="array" ref="AH1422">IF(A1422="","",INDEX(근로조건!$A$5:$AF$1048576,MATCH(A1422,근로조건!$A$5:$A$1048576,0)+0,19))</f>
        <v/>
      </c>
      <c r="AI1422" s="262" t="str" cm="1">
        <f t="array" ref="AI1422">IF(A1422="","",INDEX(근로조건!$A$5:$AF$1048576,MATCH(A1422,근로조건!$A$5:$A$1048576,0)+0,17))</f>
        <v/>
      </c>
      <c r="AJ1422" s="253"/>
      <c r="AK1422" s="253"/>
      <c r="AL1422" s="253" t="str" cm="1">
        <f t="array" ref="AL1422">IF(A1422="","",INDEX(근로조건!$A$5:$AF$1048576,MATCH(A1422,근로조건!$A$5:$A$1048576,0)+0,20))</f>
        <v/>
      </c>
      <c r="AM1422" s="253"/>
      <c r="AN1422" s="253"/>
      <c r="AO1422" s="253"/>
      <c r="AP1422" s="260"/>
      <c r="AQ1422" s="123"/>
      <c r="AR1422" s="166"/>
      <c r="AS1422" s="267"/>
      <c r="AT1422" s="266"/>
      <c r="AU1422" s="266"/>
      <c r="AV1422" s="266"/>
    </row>
    <row r="1423" spans="1:48" x14ac:dyDescent="0.3">
      <c r="A1423" s="52"/>
      <c r="B1423" s="54"/>
      <c r="C1423" s="53"/>
      <c r="D1423" s="53"/>
      <c r="E1423" s="53"/>
      <c r="F1423" s="57"/>
      <c r="G1423" s="57"/>
      <c r="H1423" s="52"/>
      <c r="I1423" s="53"/>
      <c r="J1423" s="53"/>
      <c r="K1423" s="95"/>
      <c r="L1423" s="52"/>
      <c r="M1423" s="52"/>
      <c r="N1423" s="54"/>
      <c r="O1423" s="254" t="str" cm="1">
        <f t="array" ref="O1423">IF(A1423="","",INDEX(근로조건!$A$5:$Y$1048576,MATCH(A1423,근로조건!$A$5:$A$1048576,0)+0,15))</f>
        <v/>
      </c>
      <c r="P1423" s="255" t="str" cm="1">
        <f t="array" ref="P1423">IF(A1423="","",INDEX(근로조건!$A$5:$Y$1048576,MATCH(A1423,근로조건!$A$5:$A$1048576,0)+0,16))</f>
        <v/>
      </c>
      <c r="Q1423" s="256" t="str" cm="1">
        <f t="array" ref="Q1423">IF(A1423="","",INDEX(근로조건!$A$5:$ZZ$1048576,MATCH(A1423,근로조건!$A$5:$A$1048576,0)+0,21))</f>
        <v/>
      </c>
      <c r="R1423" s="61"/>
      <c r="S1423" s="61"/>
      <c r="T1423" s="61"/>
      <c r="U1423" s="61"/>
      <c r="V1423" s="61"/>
      <c r="W1423" s="61"/>
      <c r="X1423" s="61"/>
      <c r="Y1423" s="61"/>
      <c r="Z1423" s="260" t="str">
        <f t="shared" si="69"/>
        <v/>
      </c>
      <c r="AA1423" s="260" t="str">
        <f t="shared" si="70"/>
        <v/>
      </c>
      <c r="AB1423" s="260" t="str" cm="1">
        <f t="array" ref="AB1423">IFERROR(IF(A1423="","",INDEX(근로조건!$A$5:$Z$1048576,MATCH(A1423,근로조건!$A$5:$A$1048576,0)+0,17)-INDEX(근로조건!$A$5:$Z$1048576,MATCH(A1423,근로조건!$A$5:$A$1048576,0)+0,11))*B1423,"")</f>
        <v/>
      </c>
      <c r="AC1423" s="260" t="str">
        <f t="shared" si="71"/>
        <v/>
      </c>
      <c r="AD1423" s="260" t="str" cm="1">
        <f t="array" ref="AD1423">IFERROR(IF(A1423="","",INDEX(근로조건!$A$5:$L$1048576,MATCH(A1423,근로조건!$A$5:$A$1048576,0)+0,12))*B1423,"")</f>
        <v/>
      </c>
      <c r="AE1423" s="261" t="str" cm="1">
        <f t="array" ref="AE1423">IF(A1423="","",INDEX(근로조건!$A$5:$AF$1048576,MATCH(A1423,근로조건!$A$5:$A$1048576,0)+0,13))</f>
        <v/>
      </c>
      <c r="AF1423" s="262" t="str" cm="1">
        <f t="array" ref="AF1423">IF(A1423="","",INDEX(근로조건!$A$5:$AF$1048576,MATCH(A1423,근로조건!$A$5:$A$1048576,0)+0,14))</f>
        <v/>
      </c>
      <c r="AG1423" s="261" t="str" cm="1">
        <f t="array" ref="AG1423">IF(A1423="","",INDEX(근로조건!$A$5:$AF$1048576,MATCH(A1423,근로조건!$A$5:$A$1048576,0)+0,11))</f>
        <v/>
      </c>
      <c r="AH1423" s="261" t="str" cm="1">
        <f t="array" ref="AH1423">IF(A1423="","",INDEX(근로조건!$A$5:$AF$1048576,MATCH(A1423,근로조건!$A$5:$A$1048576,0)+0,19))</f>
        <v/>
      </c>
      <c r="AI1423" s="262" t="str" cm="1">
        <f t="array" ref="AI1423">IF(A1423="","",INDEX(근로조건!$A$5:$AF$1048576,MATCH(A1423,근로조건!$A$5:$A$1048576,0)+0,17))</f>
        <v/>
      </c>
      <c r="AJ1423" s="253"/>
      <c r="AK1423" s="253"/>
      <c r="AL1423" s="253" t="str" cm="1">
        <f t="array" ref="AL1423">IF(A1423="","",INDEX(근로조건!$A$5:$AF$1048576,MATCH(A1423,근로조건!$A$5:$A$1048576,0)+0,20))</f>
        <v/>
      </c>
      <c r="AM1423" s="253"/>
      <c r="AN1423" s="253"/>
      <c r="AO1423" s="253"/>
      <c r="AP1423" s="260"/>
      <c r="AQ1423" s="123"/>
      <c r="AR1423" s="166"/>
      <c r="AS1423" s="267"/>
      <c r="AT1423" s="266"/>
      <c r="AU1423" s="266"/>
      <c r="AV1423" s="266"/>
    </row>
    <row r="1424" spans="1:48" x14ac:dyDescent="0.3">
      <c r="A1424" s="52"/>
      <c r="B1424" s="54"/>
      <c r="C1424" s="53"/>
      <c r="D1424" s="53"/>
      <c r="E1424" s="53"/>
      <c r="F1424" s="57"/>
      <c r="G1424" s="57"/>
      <c r="H1424" s="52"/>
      <c r="I1424" s="53"/>
      <c r="J1424" s="53"/>
      <c r="K1424" s="95"/>
      <c r="L1424" s="52"/>
      <c r="M1424" s="52"/>
      <c r="N1424" s="54"/>
      <c r="O1424" s="254" t="str" cm="1">
        <f t="array" ref="O1424">IF(A1424="","",INDEX(근로조건!$A$5:$Y$1048576,MATCH(A1424,근로조건!$A$5:$A$1048576,0)+0,15))</f>
        <v/>
      </c>
      <c r="P1424" s="255" t="str" cm="1">
        <f t="array" ref="P1424">IF(A1424="","",INDEX(근로조건!$A$5:$Y$1048576,MATCH(A1424,근로조건!$A$5:$A$1048576,0)+0,16))</f>
        <v/>
      </c>
      <c r="Q1424" s="256" t="str" cm="1">
        <f t="array" ref="Q1424">IF(A1424="","",INDEX(근로조건!$A$5:$ZZ$1048576,MATCH(A1424,근로조건!$A$5:$A$1048576,0)+0,21))</f>
        <v/>
      </c>
      <c r="R1424" s="61"/>
      <c r="S1424" s="61"/>
      <c r="T1424" s="61"/>
      <c r="U1424" s="61"/>
      <c r="V1424" s="61"/>
      <c r="W1424" s="61"/>
      <c r="X1424" s="61"/>
      <c r="Y1424" s="61"/>
      <c r="Z1424" s="260" t="str">
        <f t="shared" si="69"/>
        <v/>
      </c>
      <c r="AA1424" s="260" t="str">
        <f t="shared" si="70"/>
        <v/>
      </c>
      <c r="AB1424" s="260" t="str" cm="1">
        <f t="array" ref="AB1424">IFERROR(IF(A1424="","",INDEX(근로조건!$A$5:$Z$1048576,MATCH(A1424,근로조건!$A$5:$A$1048576,0)+0,17)-INDEX(근로조건!$A$5:$Z$1048576,MATCH(A1424,근로조건!$A$5:$A$1048576,0)+0,11))*B1424,"")</f>
        <v/>
      </c>
      <c r="AC1424" s="260" t="str">
        <f t="shared" si="71"/>
        <v/>
      </c>
      <c r="AD1424" s="260" t="str" cm="1">
        <f t="array" ref="AD1424">IFERROR(IF(A1424="","",INDEX(근로조건!$A$5:$L$1048576,MATCH(A1424,근로조건!$A$5:$A$1048576,0)+0,12))*B1424,"")</f>
        <v/>
      </c>
      <c r="AE1424" s="261" t="str" cm="1">
        <f t="array" ref="AE1424">IF(A1424="","",INDEX(근로조건!$A$5:$AF$1048576,MATCH(A1424,근로조건!$A$5:$A$1048576,0)+0,13))</f>
        <v/>
      </c>
      <c r="AF1424" s="262" t="str" cm="1">
        <f t="array" ref="AF1424">IF(A1424="","",INDEX(근로조건!$A$5:$AF$1048576,MATCH(A1424,근로조건!$A$5:$A$1048576,0)+0,14))</f>
        <v/>
      </c>
      <c r="AG1424" s="261" t="str" cm="1">
        <f t="array" ref="AG1424">IF(A1424="","",INDEX(근로조건!$A$5:$AF$1048576,MATCH(A1424,근로조건!$A$5:$A$1048576,0)+0,11))</f>
        <v/>
      </c>
      <c r="AH1424" s="261" t="str" cm="1">
        <f t="array" ref="AH1424">IF(A1424="","",INDEX(근로조건!$A$5:$AF$1048576,MATCH(A1424,근로조건!$A$5:$A$1048576,0)+0,19))</f>
        <v/>
      </c>
      <c r="AI1424" s="262" t="str" cm="1">
        <f t="array" ref="AI1424">IF(A1424="","",INDEX(근로조건!$A$5:$AF$1048576,MATCH(A1424,근로조건!$A$5:$A$1048576,0)+0,17))</f>
        <v/>
      </c>
      <c r="AJ1424" s="253"/>
      <c r="AK1424" s="253"/>
      <c r="AL1424" s="253" t="str" cm="1">
        <f t="array" ref="AL1424">IF(A1424="","",INDEX(근로조건!$A$5:$AF$1048576,MATCH(A1424,근로조건!$A$5:$A$1048576,0)+0,20))</f>
        <v/>
      </c>
      <c r="AM1424" s="253"/>
      <c r="AN1424" s="253"/>
      <c r="AO1424" s="253"/>
      <c r="AP1424" s="260"/>
      <c r="AQ1424" s="123"/>
      <c r="AR1424" s="166"/>
      <c r="AS1424" s="267"/>
      <c r="AT1424" s="266"/>
      <c r="AU1424" s="266"/>
      <c r="AV1424" s="266"/>
    </row>
    <row r="1425" spans="1:48" x14ac:dyDescent="0.3">
      <c r="A1425" s="52"/>
      <c r="B1425" s="54"/>
      <c r="C1425" s="53"/>
      <c r="D1425" s="53"/>
      <c r="E1425" s="53"/>
      <c r="F1425" s="57"/>
      <c r="G1425" s="57"/>
      <c r="H1425" s="52"/>
      <c r="I1425" s="53"/>
      <c r="J1425" s="53"/>
      <c r="K1425" s="95"/>
      <c r="L1425" s="52"/>
      <c r="M1425" s="52"/>
      <c r="N1425" s="54"/>
      <c r="O1425" s="254" t="str" cm="1">
        <f t="array" ref="O1425">IF(A1425="","",INDEX(근로조건!$A$5:$Y$1048576,MATCH(A1425,근로조건!$A$5:$A$1048576,0)+0,15))</f>
        <v/>
      </c>
      <c r="P1425" s="255" t="str" cm="1">
        <f t="array" ref="P1425">IF(A1425="","",INDEX(근로조건!$A$5:$Y$1048576,MATCH(A1425,근로조건!$A$5:$A$1048576,0)+0,16))</f>
        <v/>
      </c>
      <c r="Q1425" s="256" t="str" cm="1">
        <f t="array" ref="Q1425">IF(A1425="","",INDEX(근로조건!$A$5:$ZZ$1048576,MATCH(A1425,근로조건!$A$5:$A$1048576,0)+0,21))</f>
        <v/>
      </c>
      <c r="R1425" s="61"/>
      <c r="S1425" s="61"/>
      <c r="T1425" s="61"/>
      <c r="U1425" s="61"/>
      <c r="V1425" s="61"/>
      <c r="W1425" s="61"/>
      <c r="X1425" s="61"/>
      <c r="Y1425" s="61"/>
      <c r="Z1425" s="260" t="str">
        <f t="shared" si="69"/>
        <v/>
      </c>
      <c r="AA1425" s="260" t="str">
        <f t="shared" si="70"/>
        <v/>
      </c>
      <c r="AB1425" s="260" t="str" cm="1">
        <f t="array" ref="AB1425">IFERROR(IF(A1425="","",INDEX(근로조건!$A$5:$Z$1048576,MATCH(A1425,근로조건!$A$5:$A$1048576,0)+0,17)-INDEX(근로조건!$A$5:$Z$1048576,MATCH(A1425,근로조건!$A$5:$A$1048576,0)+0,11))*B1425,"")</f>
        <v/>
      </c>
      <c r="AC1425" s="260" t="str">
        <f t="shared" si="71"/>
        <v/>
      </c>
      <c r="AD1425" s="260" t="str" cm="1">
        <f t="array" ref="AD1425">IFERROR(IF(A1425="","",INDEX(근로조건!$A$5:$L$1048576,MATCH(A1425,근로조건!$A$5:$A$1048576,0)+0,12))*B1425,"")</f>
        <v/>
      </c>
      <c r="AE1425" s="261" t="str" cm="1">
        <f t="array" ref="AE1425">IF(A1425="","",INDEX(근로조건!$A$5:$AF$1048576,MATCH(A1425,근로조건!$A$5:$A$1048576,0)+0,13))</f>
        <v/>
      </c>
      <c r="AF1425" s="262" t="str" cm="1">
        <f t="array" ref="AF1425">IF(A1425="","",INDEX(근로조건!$A$5:$AF$1048576,MATCH(A1425,근로조건!$A$5:$A$1048576,0)+0,14))</f>
        <v/>
      </c>
      <c r="AG1425" s="261" t="str" cm="1">
        <f t="array" ref="AG1425">IF(A1425="","",INDEX(근로조건!$A$5:$AF$1048576,MATCH(A1425,근로조건!$A$5:$A$1048576,0)+0,11))</f>
        <v/>
      </c>
      <c r="AH1425" s="261" t="str" cm="1">
        <f t="array" ref="AH1425">IF(A1425="","",INDEX(근로조건!$A$5:$AF$1048576,MATCH(A1425,근로조건!$A$5:$A$1048576,0)+0,19))</f>
        <v/>
      </c>
      <c r="AI1425" s="262" t="str" cm="1">
        <f t="array" ref="AI1425">IF(A1425="","",INDEX(근로조건!$A$5:$AF$1048576,MATCH(A1425,근로조건!$A$5:$A$1048576,0)+0,17))</f>
        <v/>
      </c>
      <c r="AJ1425" s="253"/>
      <c r="AK1425" s="253"/>
      <c r="AL1425" s="253" t="str" cm="1">
        <f t="array" ref="AL1425">IF(A1425="","",INDEX(근로조건!$A$5:$AF$1048576,MATCH(A1425,근로조건!$A$5:$A$1048576,0)+0,20))</f>
        <v/>
      </c>
      <c r="AM1425" s="253"/>
      <c r="AN1425" s="253"/>
      <c r="AO1425" s="253"/>
      <c r="AP1425" s="260"/>
      <c r="AQ1425" s="123"/>
      <c r="AR1425" s="166"/>
      <c r="AS1425" s="267"/>
      <c r="AT1425" s="266"/>
      <c r="AU1425" s="266"/>
      <c r="AV1425" s="266"/>
    </row>
    <row r="1426" spans="1:48" x14ac:dyDescent="0.3">
      <c r="A1426" s="52"/>
      <c r="B1426" s="54"/>
      <c r="C1426" s="53"/>
      <c r="D1426" s="53"/>
      <c r="E1426" s="53"/>
      <c r="F1426" s="57"/>
      <c r="G1426" s="57"/>
      <c r="H1426" s="52"/>
      <c r="I1426" s="53"/>
      <c r="J1426" s="53"/>
      <c r="K1426" s="95"/>
      <c r="L1426" s="52"/>
      <c r="M1426" s="52"/>
      <c r="N1426" s="54"/>
      <c r="O1426" s="254" t="str" cm="1">
        <f t="array" ref="O1426">IF(A1426="","",INDEX(근로조건!$A$5:$Y$1048576,MATCH(A1426,근로조건!$A$5:$A$1048576,0)+0,15))</f>
        <v/>
      </c>
      <c r="P1426" s="255" t="str" cm="1">
        <f t="array" ref="P1426">IF(A1426="","",INDEX(근로조건!$A$5:$Y$1048576,MATCH(A1426,근로조건!$A$5:$A$1048576,0)+0,16))</f>
        <v/>
      </c>
      <c r="Q1426" s="256" t="str" cm="1">
        <f t="array" ref="Q1426">IF(A1426="","",INDEX(근로조건!$A$5:$ZZ$1048576,MATCH(A1426,근로조건!$A$5:$A$1048576,0)+0,21))</f>
        <v/>
      </c>
      <c r="R1426" s="61"/>
      <c r="S1426" s="61"/>
      <c r="T1426" s="61"/>
      <c r="U1426" s="61"/>
      <c r="V1426" s="61"/>
      <c r="W1426" s="61"/>
      <c r="X1426" s="61"/>
      <c r="Y1426" s="61"/>
      <c r="Z1426" s="260" t="str">
        <f t="shared" si="69"/>
        <v/>
      </c>
      <c r="AA1426" s="260" t="str">
        <f t="shared" si="70"/>
        <v/>
      </c>
      <c r="AB1426" s="260" t="str" cm="1">
        <f t="array" ref="AB1426">IFERROR(IF(A1426="","",INDEX(근로조건!$A$5:$Z$1048576,MATCH(A1426,근로조건!$A$5:$A$1048576,0)+0,17)-INDEX(근로조건!$A$5:$Z$1048576,MATCH(A1426,근로조건!$A$5:$A$1048576,0)+0,11))*B1426,"")</f>
        <v/>
      </c>
      <c r="AC1426" s="260" t="str">
        <f t="shared" si="71"/>
        <v/>
      </c>
      <c r="AD1426" s="260" t="str" cm="1">
        <f t="array" ref="AD1426">IFERROR(IF(A1426="","",INDEX(근로조건!$A$5:$L$1048576,MATCH(A1426,근로조건!$A$5:$A$1048576,0)+0,12))*B1426,"")</f>
        <v/>
      </c>
      <c r="AE1426" s="261" t="str" cm="1">
        <f t="array" ref="AE1426">IF(A1426="","",INDEX(근로조건!$A$5:$AF$1048576,MATCH(A1426,근로조건!$A$5:$A$1048576,0)+0,13))</f>
        <v/>
      </c>
      <c r="AF1426" s="262" t="str" cm="1">
        <f t="array" ref="AF1426">IF(A1426="","",INDEX(근로조건!$A$5:$AF$1048576,MATCH(A1426,근로조건!$A$5:$A$1048576,0)+0,14))</f>
        <v/>
      </c>
      <c r="AG1426" s="261" t="str" cm="1">
        <f t="array" ref="AG1426">IF(A1426="","",INDEX(근로조건!$A$5:$AF$1048576,MATCH(A1426,근로조건!$A$5:$A$1048576,0)+0,11))</f>
        <v/>
      </c>
      <c r="AH1426" s="261" t="str" cm="1">
        <f t="array" ref="AH1426">IF(A1426="","",INDEX(근로조건!$A$5:$AF$1048576,MATCH(A1426,근로조건!$A$5:$A$1048576,0)+0,19))</f>
        <v/>
      </c>
      <c r="AI1426" s="262" t="str" cm="1">
        <f t="array" ref="AI1426">IF(A1426="","",INDEX(근로조건!$A$5:$AF$1048576,MATCH(A1426,근로조건!$A$5:$A$1048576,0)+0,17))</f>
        <v/>
      </c>
      <c r="AJ1426" s="253"/>
      <c r="AK1426" s="253"/>
      <c r="AL1426" s="253" t="str" cm="1">
        <f t="array" ref="AL1426">IF(A1426="","",INDEX(근로조건!$A$5:$AF$1048576,MATCH(A1426,근로조건!$A$5:$A$1048576,0)+0,20))</f>
        <v/>
      </c>
      <c r="AM1426" s="253"/>
      <c r="AN1426" s="253"/>
      <c r="AO1426" s="253"/>
      <c r="AP1426" s="260"/>
      <c r="AQ1426" s="123"/>
      <c r="AR1426" s="166"/>
      <c r="AS1426" s="267"/>
      <c r="AT1426" s="266"/>
      <c r="AU1426" s="266"/>
      <c r="AV1426" s="266"/>
    </row>
    <row r="1427" spans="1:48" x14ac:dyDescent="0.3">
      <c r="A1427" s="52"/>
      <c r="B1427" s="54"/>
      <c r="C1427" s="53"/>
      <c r="D1427" s="53"/>
      <c r="E1427" s="53"/>
      <c r="F1427" s="57"/>
      <c r="G1427" s="57"/>
      <c r="H1427" s="52"/>
      <c r="I1427" s="53"/>
      <c r="J1427" s="53"/>
      <c r="K1427" s="95"/>
      <c r="L1427" s="52"/>
      <c r="M1427" s="52"/>
      <c r="N1427" s="54"/>
      <c r="O1427" s="254" t="str" cm="1">
        <f t="array" ref="O1427">IF(A1427="","",INDEX(근로조건!$A$5:$Y$1048576,MATCH(A1427,근로조건!$A$5:$A$1048576,0)+0,15))</f>
        <v/>
      </c>
      <c r="P1427" s="255" t="str" cm="1">
        <f t="array" ref="P1427">IF(A1427="","",INDEX(근로조건!$A$5:$Y$1048576,MATCH(A1427,근로조건!$A$5:$A$1048576,0)+0,16))</f>
        <v/>
      </c>
      <c r="Q1427" s="256" t="str" cm="1">
        <f t="array" ref="Q1427">IF(A1427="","",INDEX(근로조건!$A$5:$ZZ$1048576,MATCH(A1427,근로조건!$A$5:$A$1048576,0)+0,21))</f>
        <v/>
      </c>
      <c r="R1427" s="61"/>
      <c r="S1427" s="61"/>
      <c r="T1427" s="61"/>
      <c r="U1427" s="61"/>
      <c r="V1427" s="61"/>
      <c r="W1427" s="61"/>
      <c r="X1427" s="61"/>
      <c r="Y1427" s="61"/>
      <c r="Z1427" s="260" t="str">
        <f t="shared" si="69"/>
        <v/>
      </c>
      <c r="AA1427" s="260" t="str">
        <f t="shared" si="70"/>
        <v/>
      </c>
      <c r="AB1427" s="260" t="str" cm="1">
        <f t="array" ref="AB1427">IFERROR(IF(A1427="","",INDEX(근로조건!$A$5:$Z$1048576,MATCH(A1427,근로조건!$A$5:$A$1048576,0)+0,17)-INDEX(근로조건!$A$5:$Z$1048576,MATCH(A1427,근로조건!$A$5:$A$1048576,0)+0,11))*B1427,"")</f>
        <v/>
      </c>
      <c r="AC1427" s="260" t="str">
        <f t="shared" si="71"/>
        <v/>
      </c>
      <c r="AD1427" s="260" t="str" cm="1">
        <f t="array" ref="AD1427">IFERROR(IF(A1427="","",INDEX(근로조건!$A$5:$L$1048576,MATCH(A1427,근로조건!$A$5:$A$1048576,0)+0,12))*B1427,"")</f>
        <v/>
      </c>
      <c r="AE1427" s="261" t="str" cm="1">
        <f t="array" ref="AE1427">IF(A1427="","",INDEX(근로조건!$A$5:$AF$1048576,MATCH(A1427,근로조건!$A$5:$A$1048576,0)+0,13))</f>
        <v/>
      </c>
      <c r="AF1427" s="262" t="str" cm="1">
        <f t="array" ref="AF1427">IF(A1427="","",INDEX(근로조건!$A$5:$AF$1048576,MATCH(A1427,근로조건!$A$5:$A$1048576,0)+0,14))</f>
        <v/>
      </c>
      <c r="AG1427" s="261" t="str" cm="1">
        <f t="array" ref="AG1427">IF(A1427="","",INDEX(근로조건!$A$5:$AF$1048576,MATCH(A1427,근로조건!$A$5:$A$1048576,0)+0,11))</f>
        <v/>
      </c>
      <c r="AH1427" s="261" t="str" cm="1">
        <f t="array" ref="AH1427">IF(A1427="","",INDEX(근로조건!$A$5:$AF$1048576,MATCH(A1427,근로조건!$A$5:$A$1048576,0)+0,19))</f>
        <v/>
      </c>
      <c r="AI1427" s="262" t="str" cm="1">
        <f t="array" ref="AI1427">IF(A1427="","",INDEX(근로조건!$A$5:$AF$1048576,MATCH(A1427,근로조건!$A$5:$A$1048576,0)+0,17))</f>
        <v/>
      </c>
      <c r="AJ1427" s="253"/>
      <c r="AK1427" s="253"/>
      <c r="AL1427" s="253" t="str" cm="1">
        <f t="array" ref="AL1427">IF(A1427="","",INDEX(근로조건!$A$5:$AF$1048576,MATCH(A1427,근로조건!$A$5:$A$1048576,0)+0,20))</f>
        <v/>
      </c>
      <c r="AM1427" s="253"/>
      <c r="AN1427" s="253"/>
      <c r="AO1427" s="253"/>
      <c r="AP1427" s="260"/>
      <c r="AQ1427" s="123"/>
      <c r="AR1427" s="166"/>
      <c r="AS1427" s="267"/>
      <c r="AT1427" s="266"/>
      <c r="AU1427" s="266"/>
      <c r="AV1427" s="266"/>
    </row>
    <row r="1428" spans="1:48" x14ac:dyDescent="0.3">
      <c r="A1428" s="52"/>
      <c r="B1428" s="54"/>
      <c r="C1428" s="53"/>
      <c r="D1428" s="53"/>
      <c r="E1428" s="53"/>
      <c r="F1428" s="57"/>
      <c r="G1428" s="57"/>
      <c r="H1428" s="52"/>
      <c r="I1428" s="53"/>
      <c r="J1428" s="53"/>
      <c r="K1428" s="95"/>
      <c r="L1428" s="52"/>
      <c r="M1428" s="52"/>
      <c r="N1428" s="54"/>
      <c r="O1428" s="254" t="str" cm="1">
        <f t="array" ref="O1428">IF(A1428="","",INDEX(근로조건!$A$5:$Y$1048576,MATCH(A1428,근로조건!$A$5:$A$1048576,0)+0,15))</f>
        <v/>
      </c>
      <c r="P1428" s="255" t="str" cm="1">
        <f t="array" ref="P1428">IF(A1428="","",INDEX(근로조건!$A$5:$Y$1048576,MATCH(A1428,근로조건!$A$5:$A$1048576,0)+0,16))</f>
        <v/>
      </c>
      <c r="Q1428" s="256" t="str" cm="1">
        <f t="array" ref="Q1428">IF(A1428="","",INDEX(근로조건!$A$5:$ZZ$1048576,MATCH(A1428,근로조건!$A$5:$A$1048576,0)+0,21))</f>
        <v/>
      </c>
      <c r="R1428" s="61"/>
      <c r="S1428" s="61"/>
      <c r="T1428" s="61"/>
      <c r="U1428" s="61"/>
      <c r="V1428" s="61"/>
      <c r="W1428" s="61"/>
      <c r="X1428" s="61"/>
      <c r="Y1428" s="61"/>
      <c r="Z1428" s="260" t="str">
        <f t="shared" si="69"/>
        <v/>
      </c>
      <c r="AA1428" s="260" t="str">
        <f t="shared" si="70"/>
        <v/>
      </c>
      <c r="AB1428" s="260" t="str" cm="1">
        <f t="array" ref="AB1428">IFERROR(IF(A1428="","",INDEX(근로조건!$A$5:$Z$1048576,MATCH(A1428,근로조건!$A$5:$A$1048576,0)+0,17)-INDEX(근로조건!$A$5:$Z$1048576,MATCH(A1428,근로조건!$A$5:$A$1048576,0)+0,11))*B1428,"")</f>
        <v/>
      </c>
      <c r="AC1428" s="260" t="str">
        <f t="shared" si="71"/>
        <v/>
      </c>
      <c r="AD1428" s="260" t="str" cm="1">
        <f t="array" ref="AD1428">IFERROR(IF(A1428="","",INDEX(근로조건!$A$5:$L$1048576,MATCH(A1428,근로조건!$A$5:$A$1048576,0)+0,12))*B1428,"")</f>
        <v/>
      </c>
      <c r="AE1428" s="261" t="str" cm="1">
        <f t="array" ref="AE1428">IF(A1428="","",INDEX(근로조건!$A$5:$AF$1048576,MATCH(A1428,근로조건!$A$5:$A$1048576,0)+0,13))</f>
        <v/>
      </c>
      <c r="AF1428" s="262" t="str" cm="1">
        <f t="array" ref="AF1428">IF(A1428="","",INDEX(근로조건!$A$5:$AF$1048576,MATCH(A1428,근로조건!$A$5:$A$1048576,0)+0,14))</f>
        <v/>
      </c>
      <c r="AG1428" s="261" t="str" cm="1">
        <f t="array" ref="AG1428">IF(A1428="","",INDEX(근로조건!$A$5:$AF$1048576,MATCH(A1428,근로조건!$A$5:$A$1048576,0)+0,11))</f>
        <v/>
      </c>
      <c r="AH1428" s="261" t="str" cm="1">
        <f t="array" ref="AH1428">IF(A1428="","",INDEX(근로조건!$A$5:$AF$1048576,MATCH(A1428,근로조건!$A$5:$A$1048576,0)+0,19))</f>
        <v/>
      </c>
      <c r="AI1428" s="262" t="str" cm="1">
        <f t="array" ref="AI1428">IF(A1428="","",INDEX(근로조건!$A$5:$AF$1048576,MATCH(A1428,근로조건!$A$5:$A$1048576,0)+0,17))</f>
        <v/>
      </c>
      <c r="AJ1428" s="253"/>
      <c r="AK1428" s="253"/>
      <c r="AL1428" s="253" t="str" cm="1">
        <f t="array" ref="AL1428">IF(A1428="","",INDEX(근로조건!$A$5:$AF$1048576,MATCH(A1428,근로조건!$A$5:$A$1048576,0)+0,20))</f>
        <v/>
      </c>
      <c r="AM1428" s="253"/>
      <c r="AN1428" s="253"/>
      <c r="AO1428" s="253"/>
      <c r="AP1428" s="260"/>
      <c r="AQ1428" s="123"/>
      <c r="AR1428" s="166"/>
      <c r="AS1428" s="267"/>
      <c r="AT1428" s="266"/>
      <c r="AU1428" s="266"/>
      <c r="AV1428" s="266"/>
    </row>
    <row r="1429" spans="1:48" x14ac:dyDescent="0.3">
      <c r="A1429" s="52"/>
      <c r="B1429" s="54"/>
      <c r="C1429" s="53"/>
      <c r="D1429" s="53"/>
      <c r="E1429" s="53"/>
      <c r="F1429" s="57"/>
      <c r="G1429" s="57"/>
      <c r="H1429" s="52"/>
      <c r="I1429" s="53"/>
      <c r="J1429" s="53"/>
      <c r="K1429" s="95"/>
      <c r="L1429" s="52"/>
      <c r="M1429" s="52"/>
      <c r="N1429" s="54"/>
      <c r="O1429" s="254" t="str" cm="1">
        <f t="array" ref="O1429">IF(A1429="","",INDEX(근로조건!$A$5:$Y$1048576,MATCH(A1429,근로조건!$A$5:$A$1048576,0)+0,15))</f>
        <v/>
      </c>
      <c r="P1429" s="255" t="str" cm="1">
        <f t="array" ref="P1429">IF(A1429="","",INDEX(근로조건!$A$5:$Y$1048576,MATCH(A1429,근로조건!$A$5:$A$1048576,0)+0,16))</f>
        <v/>
      </c>
      <c r="Q1429" s="256" t="str" cm="1">
        <f t="array" ref="Q1429">IF(A1429="","",INDEX(근로조건!$A$5:$ZZ$1048576,MATCH(A1429,근로조건!$A$5:$A$1048576,0)+0,21))</f>
        <v/>
      </c>
      <c r="R1429" s="61"/>
      <c r="S1429" s="61"/>
      <c r="T1429" s="61"/>
      <c r="U1429" s="61"/>
      <c r="V1429" s="61"/>
      <c r="W1429" s="61"/>
      <c r="X1429" s="61"/>
      <c r="Y1429" s="61"/>
      <c r="Z1429" s="260" t="str">
        <f t="shared" si="69"/>
        <v/>
      </c>
      <c r="AA1429" s="260" t="str">
        <f t="shared" si="70"/>
        <v/>
      </c>
      <c r="AB1429" s="260" t="str" cm="1">
        <f t="array" ref="AB1429">IFERROR(IF(A1429="","",INDEX(근로조건!$A$5:$Z$1048576,MATCH(A1429,근로조건!$A$5:$A$1048576,0)+0,17)-INDEX(근로조건!$A$5:$Z$1048576,MATCH(A1429,근로조건!$A$5:$A$1048576,0)+0,11))*B1429,"")</f>
        <v/>
      </c>
      <c r="AC1429" s="260" t="str">
        <f t="shared" si="71"/>
        <v/>
      </c>
      <c r="AD1429" s="260" t="str" cm="1">
        <f t="array" ref="AD1429">IFERROR(IF(A1429="","",INDEX(근로조건!$A$5:$L$1048576,MATCH(A1429,근로조건!$A$5:$A$1048576,0)+0,12))*B1429,"")</f>
        <v/>
      </c>
      <c r="AE1429" s="261" t="str" cm="1">
        <f t="array" ref="AE1429">IF(A1429="","",INDEX(근로조건!$A$5:$AF$1048576,MATCH(A1429,근로조건!$A$5:$A$1048576,0)+0,13))</f>
        <v/>
      </c>
      <c r="AF1429" s="262" t="str" cm="1">
        <f t="array" ref="AF1429">IF(A1429="","",INDEX(근로조건!$A$5:$AF$1048576,MATCH(A1429,근로조건!$A$5:$A$1048576,0)+0,14))</f>
        <v/>
      </c>
      <c r="AG1429" s="261" t="str" cm="1">
        <f t="array" ref="AG1429">IF(A1429="","",INDEX(근로조건!$A$5:$AF$1048576,MATCH(A1429,근로조건!$A$5:$A$1048576,0)+0,11))</f>
        <v/>
      </c>
      <c r="AH1429" s="261" t="str" cm="1">
        <f t="array" ref="AH1429">IF(A1429="","",INDEX(근로조건!$A$5:$AF$1048576,MATCH(A1429,근로조건!$A$5:$A$1048576,0)+0,19))</f>
        <v/>
      </c>
      <c r="AI1429" s="262" t="str" cm="1">
        <f t="array" ref="AI1429">IF(A1429="","",INDEX(근로조건!$A$5:$AF$1048576,MATCH(A1429,근로조건!$A$5:$A$1048576,0)+0,17))</f>
        <v/>
      </c>
      <c r="AJ1429" s="253"/>
      <c r="AK1429" s="253"/>
      <c r="AL1429" s="253" t="str" cm="1">
        <f t="array" ref="AL1429">IF(A1429="","",INDEX(근로조건!$A$5:$AF$1048576,MATCH(A1429,근로조건!$A$5:$A$1048576,0)+0,20))</f>
        <v/>
      </c>
      <c r="AM1429" s="253"/>
      <c r="AN1429" s="253"/>
      <c r="AO1429" s="253"/>
      <c r="AP1429" s="260"/>
      <c r="AQ1429" s="123"/>
      <c r="AR1429" s="166"/>
      <c r="AS1429" s="267"/>
      <c r="AT1429" s="266"/>
      <c r="AU1429" s="266"/>
      <c r="AV1429" s="266"/>
    </row>
    <row r="1430" spans="1:48" x14ac:dyDescent="0.3">
      <c r="A1430" s="52"/>
      <c r="B1430" s="54"/>
      <c r="C1430" s="53"/>
      <c r="D1430" s="53"/>
      <c r="E1430" s="53"/>
      <c r="F1430" s="57"/>
      <c r="G1430" s="57"/>
      <c r="H1430" s="52"/>
      <c r="I1430" s="53"/>
      <c r="J1430" s="53"/>
      <c r="K1430" s="95"/>
      <c r="L1430" s="52"/>
      <c r="M1430" s="52"/>
      <c r="N1430" s="54"/>
      <c r="O1430" s="254" t="str" cm="1">
        <f t="array" ref="O1430">IF(A1430="","",INDEX(근로조건!$A$5:$Y$1048576,MATCH(A1430,근로조건!$A$5:$A$1048576,0)+0,15))</f>
        <v/>
      </c>
      <c r="P1430" s="255" t="str" cm="1">
        <f t="array" ref="P1430">IF(A1430="","",INDEX(근로조건!$A$5:$Y$1048576,MATCH(A1430,근로조건!$A$5:$A$1048576,0)+0,16))</f>
        <v/>
      </c>
      <c r="Q1430" s="256" t="str" cm="1">
        <f t="array" ref="Q1430">IF(A1430="","",INDEX(근로조건!$A$5:$ZZ$1048576,MATCH(A1430,근로조건!$A$5:$A$1048576,0)+0,21))</f>
        <v/>
      </c>
      <c r="R1430" s="61"/>
      <c r="S1430" s="61"/>
      <c r="T1430" s="61"/>
      <c r="U1430" s="61"/>
      <c r="V1430" s="61"/>
      <c r="W1430" s="61"/>
      <c r="X1430" s="61"/>
      <c r="Y1430" s="61"/>
      <c r="Z1430" s="260" t="str">
        <f t="shared" si="69"/>
        <v/>
      </c>
      <c r="AA1430" s="260" t="str">
        <f t="shared" si="70"/>
        <v/>
      </c>
      <c r="AB1430" s="260" t="str" cm="1">
        <f t="array" ref="AB1430">IFERROR(IF(A1430="","",INDEX(근로조건!$A$5:$Z$1048576,MATCH(A1430,근로조건!$A$5:$A$1048576,0)+0,17)-INDEX(근로조건!$A$5:$Z$1048576,MATCH(A1430,근로조건!$A$5:$A$1048576,0)+0,11))*B1430,"")</f>
        <v/>
      </c>
      <c r="AC1430" s="260" t="str">
        <f t="shared" si="71"/>
        <v/>
      </c>
      <c r="AD1430" s="260" t="str" cm="1">
        <f t="array" ref="AD1430">IFERROR(IF(A1430="","",INDEX(근로조건!$A$5:$L$1048576,MATCH(A1430,근로조건!$A$5:$A$1048576,0)+0,12))*B1430,"")</f>
        <v/>
      </c>
      <c r="AE1430" s="261" t="str" cm="1">
        <f t="array" ref="AE1430">IF(A1430="","",INDEX(근로조건!$A$5:$AF$1048576,MATCH(A1430,근로조건!$A$5:$A$1048576,0)+0,13))</f>
        <v/>
      </c>
      <c r="AF1430" s="262" t="str" cm="1">
        <f t="array" ref="AF1430">IF(A1430="","",INDEX(근로조건!$A$5:$AF$1048576,MATCH(A1430,근로조건!$A$5:$A$1048576,0)+0,14))</f>
        <v/>
      </c>
      <c r="AG1430" s="261" t="str" cm="1">
        <f t="array" ref="AG1430">IF(A1430="","",INDEX(근로조건!$A$5:$AF$1048576,MATCH(A1430,근로조건!$A$5:$A$1048576,0)+0,11))</f>
        <v/>
      </c>
      <c r="AH1430" s="261" t="str" cm="1">
        <f t="array" ref="AH1430">IF(A1430="","",INDEX(근로조건!$A$5:$AF$1048576,MATCH(A1430,근로조건!$A$5:$A$1048576,0)+0,19))</f>
        <v/>
      </c>
      <c r="AI1430" s="262" t="str" cm="1">
        <f t="array" ref="AI1430">IF(A1430="","",INDEX(근로조건!$A$5:$AF$1048576,MATCH(A1430,근로조건!$A$5:$A$1048576,0)+0,17))</f>
        <v/>
      </c>
      <c r="AJ1430" s="253"/>
      <c r="AK1430" s="253"/>
      <c r="AL1430" s="253" t="str" cm="1">
        <f t="array" ref="AL1430">IF(A1430="","",INDEX(근로조건!$A$5:$AF$1048576,MATCH(A1430,근로조건!$A$5:$A$1048576,0)+0,20))</f>
        <v/>
      </c>
      <c r="AM1430" s="253"/>
      <c r="AN1430" s="253"/>
      <c r="AO1430" s="253"/>
      <c r="AP1430" s="260"/>
      <c r="AQ1430" s="123"/>
      <c r="AR1430" s="166"/>
      <c r="AS1430" s="267"/>
      <c r="AT1430" s="266"/>
      <c r="AU1430" s="266"/>
      <c r="AV1430" s="266"/>
    </row>
    <row r="1431" spans="1:48" x14ac:dyDescent="0.3">
      <c r="A1431" s="52"/>
      <c r="B1431" s="54"/>
      <c r="C1431" s="53"/>
      <c r="D1431" s="53"/>
      <c r="E1431" s="53"/>
      <c r="F1431" s="57"/>
      <c r="G1431" s="57"/>
      <c r="H1431" s="52"/>
      <c r="I1431" s="53"/>
      <c r="J1431" s="53"/>
      <c r="K1431" s="95"/>
      <c r="L1431" s="52"/>
      <c r="M1431" s="52"/>
      <c r="N1431" s="54"/>
      <c r="O1431" s="254" t="str" cm="1">
        <f t="array" ref="O1431">IF(A1431="","",INDEX(근로조건!$A$5:$Y$1048576,MATCH(A1431,근로조건!$A$5:$A$1048576,0)+0,15))</f>
        <v/>
      </c>
      <c r="P1431" s="255" t="str" cm="1">
        <f t="array" ref="P1431">IF(A1431="","",INDEX(근로조건!$A$5:$Y$1048576,MATCH(A1431,근로조건!$A$5:$A$1048576,0)+0,16))</f>
        <v/>
      </c>
      <c r="Q1431" s="256" t="str" cm="1">
        <f t="array" ref="Q1431">IF(A1431="","",INDEX(근로조건!$A$5:$ZZ$1048576,MATCH(A1431,근로조건!$A$5:$A$1048576,0)+0,21))</f>
        <v/>
      </c>
      <c r="R1431" s="61"/>
      <c r="S1431" s="61"/>
      <c r="T1431" s="61"/>
      <c r="U1431" s="61"/>
      <c r="V1431" s="61"/>
      <c r="W1431" s="61"/>
      <c r="X1431" s="61"/>
      <c r="Y1431" s="61"/>
      <c r="Z1431" s="260" t="str">
        <f t="shared" si="69"/>
        <v/>
      </c>
      <c r="AA1431" s="260" t="str">
        <f t="shared" si="70"/>
        <v/>
      </c>
      <c r="AB1431" s="260" t="str" cm="1">
        <f t="array" ref="AB1431">IFERROR(IF(A1431="","",INDEX(근로조건!$A$5:$Z$1048576,MATCH(A1431,근로조건!$A$5:$A$1048576,0)+0,17)-INDEX(근로조건!$A$5:$Z$1048576,MATCH(A1431,근로조건!$A$5:$A$1048576,0)+0,11))*B1431,"")</f>
        <v/>
      </c>
      <c r="AC1431" s="260" t="str">
        <f t="shared" si="71"/>
        <v/>
      </c>
      <c r="AD1431" s="260" t="str" cm="1">
        <f t="array" ref="AD1431">IFERROR(IF(A1431="","",INDEX(근로조건!$A$5:$L$1048576,MATCH(A1431,근로조건!$A$5:$A$1048576,0)+0,12))*B1431,"")</f>
        <v/>
      </c>
      <c r="AE1431" s="261" t="str" cm="1">
        <f t="array" ref="AE1431">IF(A1431="","",INDEX(근로조건!$A$5:$AF$1048576,MATCH(A1431,근로조건!$A$5:$A$1048576,0)+0,13))</f>
        <v/>
      </c>
      <c r="AF1431" s="262" t="str" cm="1">
        <f t="array" ref="AF1431">IF(A1431="","",INDEX(근로조건!$A$5:$AF$1048576,MATCH(A1431,근로조건!$A$5:$A$1048576,0)+0,14))</f>
        <v/>
      </c>
      <c r="AG1431" s="261" t="str" cm="1">
        <f t="array" ref="AG1431">IF(A1431="","",INDEX(근로조건!$A$5:$AF$1048576,MATCH(A1431,근로조건!$A$5:$A$1048576,0)+0,11))</f>
        <v/>
      </c>
      <c r="AH1431" s="261" t="str" cm="1">
        <f t="array" ref="AH1431">IF(A1431="","",INDEX(근로조건!$A$5:$AF$1048576,MATCH(A1431,근로조건!$A$5:$A$1048576,0)+0,19))</f>
        <v/>
      </c>
      <c r="AI1431" s="262" t="str" cm="1">
        <f t="array" ref="AI1431">IF(A1431="","",INDEX(근로조건!$A$5:$AF$1048576,MATCH(A1431,근로조건!$A$5:$A$1048576,0)+0,17))</f>
        <v/>
      </c>
      <c r="AJ1431" s="253"/>
      <c r="AK1431" s="253"/>
      <c r="AL1431" s="253" t="str" cm="1">
        <f t="array" ref="AL1431">IF(A1431="","",INDEX(근로조건!$A$5:$AF$1048576,MATCH(A1431,근로조건!$A$5:$A$1048576,0)+0,20))</f>
        <v/>
      </c>
      <c r="AM1431" s="253"/>
      <c r="AN1431" s="253"/>
      <c r="AO1431" s="253"/>
      <c r="AP1431" s="260"/>
      <c r="AQ1431" s="123"/>
      <c r="AR1431" s="166"/>
      <c r="AS1431" s="267"/>
      <c r="AT1431" s="266"/>
      <c r="AU1431" s="266"/>
      <c r="AV1431" s="266"/>
    </row>
    <row r="1432" spans="1:48" x14ac:dyDescent="0.3">
      <c r="A1432" s="52"/>
      <c r="B1432" s="54"/>
      <c r="C1432" s="53"/>
      <c r="D1432" s="53"/>
      <c r="E1432" s="53"/>
      <c r="F1432" s="57"/>
      <c r="G1432" s="57"/>
      <c r="H1432" s="52"/>
      <c r="I1432" s="53"/>
      <c r="J1432" s="53"/>
      <c r="K1432" s="95"/>
      <c r="L1432" s="52"/>
      <c r="M1432" s="52"/>
      <c r="N1432" s="54"/>
      <c r="O1432" s="254" t="str" cm="1">
        <f t="array" ref="O1432">IF(A1432="","",INDEX(근로조건!$A$5:$Y$1048576,MATCH(A1432,근로조건!$A$5:$A$1048576,0)+0,15))</f>
        <v/>
      </c>
      <c r="P1432" s="255" t="str" cm="1">
        <f t="array" ref="P1432">IF(A1432="","",INDEX(근로조건!$A$5:$Y$1048576,MATCH(A1432,근로조건!$A$5:$A$1048576,0)+0,16))</f>
        <v/>
      </c>
      <c r="Q1432" s="256" t="str" cm="1">
        <f t="array" ref="Q1432">IF(A1432="","",INDEX(근로조건!$A$5:$ZZ$1048576,MATCH(A1432,근로조건!$A$5:$A$1048576,0)+0,21))</f>
        <v/>
      </c>
      <c r="R1432" s="61"/>
      <c r="S1432" s="61"/>
      <c r="T1432" s="61"/>
      <c r="U1432" s="61"/>
      <c r="V1432" s="61"/>
      <c r="W1432" s="61"/>
      <c r="X1432" s="61"/>
      <c r="Y1432" s="61"/>
      <c r="Z1432" s="260" t="str">
        <f t="shared" si="69"/>
        <v/>
      </c>
      <c r="AA1432" s="260" t="str">
        <f t="shared" si="70"/>
        <v/>
      </c>
      <c r="AB1432" s="260" t="str" cm="1">
        <f t="array" ref="AB1432">IFERROR(IF(A1432="","",INDEX(근로조건!$A$5:$Z$1048576,MATCH(A1432,근로조건!$A$5:$A$1048576,0)+0,17)-INDEX(근로조건!$A$5:$Z$1048576,MATCH(A1432,근로조건!$A$5:$A$1048576,0)+0,11))*B1432,"")</f>
        <v/>
      </c>
      <c r="AC1432" s="260" t="str">
        <f t="shared" si="71"/>
        <v/>
      </c>
      <c r="AD1432" s="260" t="str" cm="1">
        <f t="array" ref="AD1432">IFERROR(IF(A1432="","",INDEX(근로조건!$A$5:$L$1048576,MATCH(A1432,근로조건!$A$5:$A$1048576,0)+0,12))*B1432,"")</f>
        <v/>
      </c>
      <c r="AE1432" s="261" t="str" cm="1">
        <f t="array" ref="AE1432">IF(A1432="","",INDEX(근로조건!$A$5:$AF$1048576,MATCH(A1432,근로조건!$A$5:$A$1048576,0)+0,13))</f>
        <v/>
      </c>
      <c r="AF1432" s="262" t="str" cm="1">
        <f t="array" ref="AF1432">IF(A1432="","",INDEX(근로조건!$A$5:$AF$1048576,MATCH(A1432,근로조건!$A$5:$A$1048576,0)+0,14))</f>
        <v/>
      </c>
      <c r="AG1432" s="261" t="str" cm="1">
        <f t="array" ref="AG1432">IF(A1432="","",INDEX(근로조건!$A$5:$AF$1048576,MATCH(A1432,근로조건!$A$5:$A$1048576,0)+0,11))</f>
        <v/>
      </c>
      <c r="AH1432" s="261" t="str" cm="1">
        <f t="array" ref="AH1432">IF(A1432="","",INDEX(근로조건!$A$5:$AF$1048576,MATCH(A1432,근로조건!$A$5:$A$1048576,0)+0,19))</f>
        <v/>
      </c>
      <c r="AI1432" s="262" t="str" cm="1">
        <f t="array" ref="AI1432">IF(A1432="","",INDEX(근로조건!$A$5:$AF$1048576,MATCH(A1432,근로조건!$A$5:$A$1048576,0)+0,17))</f>
        <v/>
      </c>
      <c r="AJ1432" s="253"/>
      <c r="AK1432" s="253"/>
      <c r="AL1432" s="253" t="str" cm="1">
        <f t="array" ref="AL1432">IF(A1432="","",INDEX(근로조건!$A$5:$AF$1048576,MATCH(A1432,근로조건!$A$5:$A$1048576,0)+0,20))</f>
        <v/>
      </c>
      <c r="AM1432" s="253"/>
      <c r="AN1432" s="253"/>
      <c r="AO1432" s="253"/>
      <c r="AP1432" s="260"/>
      <c r="AQ1432" s="123"/>
      <c r="AR1432" s="166"/>
      <c r="AS1432" s="267"/>
      <c r="AT1432" s="266"/>
      <c r="AU1432" s="266"/>
      <c r="AV1432" s="266"/>
    </row>
    <row r="1433" spans="1:48" x14ac:dyDescent="0.3">
      <c r="A1433" s="52"/>
      <c r="B1433" s="54"/>
      <c r="C1433" s="53"/>
      <c r="D1433" s="53"/>
      <c r="E1433" s="53"/>
      <c r="F1433" s="57"/>
      <c r="G1433" s="57"/>
      <c r="H1433" s="52"/>
      <c r="I1433" s="53"/>
      <c r="J1433" s="53"/>
      <c r="K1433" s="95"/>
      <c r="L1433" s="52"/>
      <c r="M1433" s="52"/>
      <c r="N1433" s="54"/>
      <c r="O1433" s="254" t="str" cm="1">
        <f t="array" ref="O1433">IF(A1433="","",INDEX(근로조건!$A$5:$Y$1048576,MATCH(A1433,근로조건!$A$5:$A$1048576,0)+0,15))</f>
        <v/>
      </c>
      <c r="P1433" s="255" t="str" cm="1">
        <f t="array" ref="P1433">IF(A1433="","",INDEX(근로조건!$A$5:$Y$1048576,MATCH(A1433,근로조건!$A$5:$A$1048576,0)+0,16))</f>
        <v/>
      </c>
      <c r="Q1433" s="256" t="str" cm="1">
        <f t="array" ref="Q1433">IF(A1433="","",INDEX(근로조건!$A$5:$ZZ$1048576,MATCH(A1433,근로조건!$A$5:$A$1048576,0)+0,21))</f>
        <v/>
      </c>
      <c r="R1433" s="61"/>
      <c r="S1433" s="61"/>
      <c r="T1433" s="61"/>
      <c r="U1433" s="61"/>
      <c r="V1433" s="61"/>
      <c r="W1433" s="61"/>
      <c r="X1433" s="61"/>
      <c r="Y1433" s="61"/>
      <c r="Z1433" s="260" t="str">
        <f t="shared" si="69"/>
        <v/>
      </c>
      <c r="AA1433" s="260" t="str">
        <f t="shared" si="70"/>
        <v/>
      </c>
      <c r="AB1433" s="260" t="str" cm="1">
        <f t="array" ref="AB1433">IFERROR(IF(A1433="","",INDEX(근로조건!$A$5:$Z$1048576,MATCH(A1433,근로조건!$A$5:$A$1048576,0)+0,17)-INDEX(근로조건!$A$5:$Z$1048576,MATCH(A1433,근로조건!$A$5:$A$1048576,0)+0,11))*B1433,"")</f>
        <v/>
      </c>
      <c r="AC1433" s="260" t="str">
        <f t="shared" si="71"/>
        <v/>
      </c>
      <c r="AD1433" s="260" t="str" cm="1">
        <f t="array" ref="AD1433">IFERROR(IF(A1433="","",INDEX(근로조건!$A$5:$L$1048576,MATCH(A1433,근로조건!$A$5:$A$1048576,0)+0,12))*B1433,"")</f>
        <v/>
      </c>
      <c r="AE1433" s="261" t="str" cm="1">
        <f t="array" ref="AE1433">IF(A1433="","",INDEX(근로조건!$A$5:$AF$1048576,MATCH(A1433,근로조건!$A$5:$A$1048576,0)+0,13))</f>
        <v/>
      </c>
      <c r="AF1433" s="262" t="str" cm="1">
        <f t="array" ref="AF1433">IF(A1433="","",INDEX(근로조건!$A$5:$AF$1048576,MATCH(A1433,근로조건!$A$5:$A$1048576,0)+0,14))</f>
        <v/>
      </c>
      <c r="AG1433" s="261" t="str" cm="1">
        <f t="array" ref="AG1433">IF(A1433="","",INDEX(근로조건!$A$5:$AF$1048576,MATCH(A1433,근로조건!$A$5:$A$1048576,0)+0,11))</f>
        <v/>
      </c>
      <c r="AH1433" s="261" t="str" cm="1">
        <f t="array" ref="AH1433">IF(A1433="","",INDEX(근로조건!$A$5:$AF$1048576,MATCH(A1433,근로조건!$A$5:$A$1048576,0)+0,19))</f>
        <v/>
      </c>
      <c r="AI1433" s="262" t="str" cm="1">
        <f t="array" ref="AI1433">IF(A1433="","",INDEX(근로조건!$A$5:$AF$1048576,MATCH(A1433,근로조건!$A$5:$A$1048576,0)+0,17))</f>
        <v/>
      </c>
      <c r="AJ1433" s="253"/>
      <c r="AK1433" s="253"/>
      <c r="AL1433" s="253" t="str" cm="1">
        <f t="array" ref="AL1433">IF(A1433="","",INDEX(근로조건!$A$5:$AF$1048576,MATCH(A1433,근로조건!$A$5:$A$1048576,0)+0,20))</f>
        <v/>
      </c>
      <c r="AM1433" s="253"/>
      <c r="AN1433" s="253"/>
      <c r="AO1433" s="253"/>
      <c r="AP1433" s="260"/>
      <c r="AQ1433" s="123"/>
      <c r="AR1433" s="166"/>
      <c r="AS1433" s="267"/>
      <c r="AT1433" s="266"/>
      <c r="AU1433" s="266"/>
      <c r="AV1433" s="266"/>
    </row>
    <row r="1434" spans="1:48" x14ac:dyDescent="0.3">
      <c r="A1434" s="52"/>
      <c r="B1434" s="54"/>
      <c r="C1434" s="53"/>
      <c r="D1434" s="53"/>
      <c r="E1434" s="53"/>
      <c r="F1434" s="57"/>
      <c r="G1434" s="57"/>
      <c r="H1434" s="52"/>
      <c r="I1434" s="53"/>
      <c r="J1434" s="53"/>
      <c r="K1434" s="95"/>
      <c r="L1434" s="52"/>
      <c r="M1434" s="52"/>
      <c r="N1434" s="54"/>
      <c r="O1434" s="254" t="str" cm="1">
        <f t="array" ref="O1434">IF(A1434="","",INDEX(근로조건!$A$5:$Y$1048576,MATCH(A1434,근로조건!$A$5:$A$1048576,0)+0,15))</f>
        <v/>
      </c>
      <c r="P1434" s="255" t="str" cm="1">
        <f t="array" ref="P1434">IF(A1434="","",INDEX(근로조건!$A$5:$Y$1048576,MATCH(A1434,근로조건!$A$5:$A$1048576,0)+0,16))</f>
        <v/>
      </c>
      <c r="Q1434" s="256" t="str" cm="1">
        <f t="array" ref="Q1434">IF(A1434="","",INDEX(근로조건!$A$5:$ZZ$1048576,MATCH(A1434,근로조건!$A$5:$A$1048576,0)+0,21))</f>
        <v/>
      </c>
      <c r="R1434" s="61"/>
      <c r="S1434" s="61"/>
      <c r="T1434" s="61"/>
      <c r="U1434" s="61"/>
      <c r="V1434" s="61"/>
      <c r="W1434" s="61"/>
      <c r="X1434" s="61"/>
      <c r="Y1434" s="61"/>
      <c r="Z1434" s="260" t="str">
        <f t="shared" si="69"/>
        <v/>
      </c>
      <c r="AA1434" s="260" t="str">
        <f t="shared" si="70"/>
        <v/>
      </c>
      <c r="AB1434" s="260" t="str" cm="1">
        <f t="array" ref="AB1434">IFERROR(IF(A1434="","",INDEX(근로조건!$A$5:$Z$1048576,MATCH(A1434,근로조건!$A$5:$A$1048576,0)+0,17)-INDEX(근로조건!$A$5:$Z$1048576,MATCH(A1434,근로조건!$A$5:$A$1048576,0)+0,11))*B1434,"")</f>
        <v/>
      </c>
      <c r="AC1434" s="260" t="str">
        <f t="shared" si="71"/>
        <v/>
      </c>
      <c r="AD1434" s="260" t="str" cm="1">
        <f t="array" ref="AD1434">IFERROR(IF(A1434="","",INDEX(근로조건!$A$5:$L$1048576,MATCH(A1434,근로조건!$A$5:$A$1048576,0)+0,12))*B1434,"")</f>
        <v/>
      </c>
      <c r="AE1434" s="261" t="str" cm="1">
        <f t="array" ref="AE1434">IF(A1434="","",INDEX(근로조건!$A$5:$AF$1048576,MATCH(A1434,근로조건!$A$5:$A$1048576,0)+0,13))</f>
        <v/>
      </c>
      <c r="AF1434" s="262" t="str" cm="1">
        <f t="array" ref="AF1434">IF(A1434="","",INDEX(근로조건!$A$5:$AF$1048576,MATCH(A1434,근로조건!$A$5:$A$1048576,0)+0,14))</f>
        <v/>
      </c>
      <c r="AG1434" s="261" t="str" cm="1">
        <f t="array" ref="AG1434">IF(A1434="","",INDEX(근로조건!$A$5:$AF$1048576,MATCH(A1434,근로조건!$A$5:$A$1048576,0)+0,11))</f>
        <v/>
      </c>
      <c r="AH1434" s="261" t="str" cm="1">
        <f t="array" ref="AH1434">IF(A1434="","",INDEX(근로조건!$A$5:$AF$1048576,MATCH(A1434,근로조건!$A$5:$A$1048576,0)+0,19))</f>
        <v/>
      </c>
      <c r="AI1434" s="262" t="str" cm="1">
        <f t="array" ref="AI1434">IF(A1434="","",INDEX(근로조건!$A$5:$AF$1048576,MATCH(A1434,근로조건!$A$5:$A$1048576,0)+0,17))</f>
        <v/>
      </c>
      <c r="AJ1434" s="253"/>
      <c r="AK1434" s="253"/>
      <c r="AL1434" s="253" t="str" cm="1">
        <f t="array" ref="AL1434">IF(A1434="","",INDEX(근로조건!$A$5:$AF$1048576,MATCH(A1434,근로조건!$A$5:$A$1048576,0)+0,20))</f>
        <v/>
      </c>
      <c r="AM1434" s="253"/>
      <c r="AN1434" s="253"/>
      <c r="AO1434" s="253"/>
      <c r="AP1434" s="260"/>
      <c r="AQ1434" s="123"/>
      <c r="AR1434" s="166"/>
      <c r="AS1434" s="267"/>
      <c r="AT1434" s="266"/>
      <c r="AU1434" s="266"/>
      <c r="AV1434" s="266"/>
    </row>
    <row r="1435" spans="1:48" x14ac:dyDescent="0.3">
      <c r="A1435" s="52"/>
      <c r="B1435" s="54"/>
      <c r="C1435" s="53"/>
      <c r="D1435" s="53"/>
      <c r="E1435" s="53"/>
      <c r="F1435" s="57"/>
      <c r="G1435" s="57"/>
      <c r="H1435" s="52"/>
      <c r="I1435" s="53"/>
      <c r="J1435" s="53"/>
      <c r="K1435" s="95"/>
      <c r="L1435" s="52"/>
      <c r="M1435" s="52"/>
      <c r="N1435" s="54"/>
      <c r="O1435" s="254" t="str" cm="1">
        <f t="array" ref="O1435">IF(A1435="","",INDEX(근로조건!$A$5:$Y$1048576,MATCH(A1435,근로조건!$A$5:$A$1048576,0)+0,15))</f>
        <v/>
      </c>
      <c r="P1435" s="255" t="str" cm="1">
        <f t="array" ref="P1435">IF(A1435="","",INDEX(근로조건!$A$5:$Y$1048576,MATCH(A1435,근로조건!$A$5:$A$1048576,0)+0,16))</f>
        <v/>
      </c>
      <c r="Q1435" s="256" t="str" cm="1">
        <f t="array" ref="Q1435">IF(A1435="","",INDEX(근로조건!$A$5:$ZZ$1048576,MATCH(A1435,근로조건!$A$5:$A$1048576,0)+0,21))</f>
        <v/>
      </c>
      <c r="R1435" s="61"/>
      <c r="S1435" s="61"/>
      <c r="T1435" s="61"/>
      <c r="U1435" s="61"/>
      <c r="V1435" s="61"/>
      <c r="W1435" s="61"/>
      <c r="X1435" s="61"/>
      <c r="Y1435" s="61"/>
      <c r="Z1435" s="260" t="str">
        <f t="shared" si="69"/>
        <v/>
      </c>
      <c r="AA1435" s="260" t="str">
        <f t="shared" si="70"/>
        <v/>
      </c>
      <c r="AB1435" s="260" t="str" cm="1">
        <f t="array" ref="AB1435">IFERROR(IF(A1435="","",INDEX(근로조건!$A$5:$Z$1048576,MATCH(A1435,근로조건!$A$5:$A$1048576,0)+0,17)-INDEX(근로조건!$A$5:$Z$1048576,MATCH(A1435,근로조건!$A$5:$A$1048576,0)+0,11))*B1435,"")</f>
        <v/>
      </c>
      <c r="AC1435" s="260" t="str">
        <f t="shared" si="71"/>
        <v/>
      </c>
      <c r="AD1435" s="260" t="str" cm="1">
        <f t="array" ref="AD1435">IFERROR(IF(A1435="","",INDEX(근로조건!$A$5:$L$1048576,MATCH(A1435,근로조건!$A$5:$A$1048576,0)+0,12))*B1435,"")</f>
        <v/>
      </c>
      <c r="AE1435" s="261" t="str" cm="1">
        <f t="array" ref="AE1435">IF(A1435="","",INDEX(근로조건!$A$5:$AF$1048576,MATCH(A1435,근로조건!$A$5:$A$1048576,0)+0,13))</f>
        <v/>
      </c>
      <c r="AF1435" s="262" t="str" cm="1">
        <f t="array" ref="AF1435">IF(A1435="","",INDEX(근로조건!$A$5:$AF$1048576,MATCH(A1435,근로조건!$A$5:$A$1048576,0)+0,14))</f>
        <v/>
      </c>
      <c r="AG1435" s="261" t="str" cm="1">
        <f t="array" ref="AG1435">IF(A1435="","",INDEX(근로조건!$A$5:$AF$1048576,MATCH(A1435,근로조건!$A$5:$A$1048576,0)+0,11))</f>
        <v/>
      </c>
      <c r="AH1435" s="261" t="str" cm="1">
        <f t="array" ref="AH1435">IF(A1435="","",INDEX(근로조건!$A$5:$AF$1048576,MATCH(A1435,근로조건!$A$5:$A$1048576,0)+0,19))</f>
        <v/>
      </c>
      <c r="AI1435" s="262" t="str" cm="1">
        <f t="array" ref="AI1435">IF(A1435="","",INDEX(근로조건!$A$5:$AF$1048576,MATCH(A1435,근로조건!$A$5:$A$1048576,0)+0,17))</f>
        <v/>
      </c>
      <c r="AJ1435" s="253"/>
      <c r="AK1435" s="253"/>
      <c r="AL1435" s="253" t="str" cm="1">
        <f t="array" ref="AL1435">IF(A1435="","",INDEX(근로조건!$A$5:$AF$1048576,MATCH(A1435,근로조건!$A$5:$A$1048576,0)+0,20))</f>
        <v/>
      </c>
      <c r="AM1435" s="253"/>
      <c r="AN1435" s="253"/>
      <c r="AO1435" s="253"/>
      <c r="AP1435" s="260"/>
      <c r="AQ1435" s="123"/>
      <c r="AR1435" s="166"/>
      <c r="AS1435" s="267"/>
      <c r="AT1435" s="266"/>
      <c r="AU1435" s="266"/>
      <c r="AV1435" s="266"/>
    </row>
    <row r="1436" spans="1:48" x14ac:dyDescent="0.3">
      <c r="A1436" s="52"/>
      <c r="B1436" s="54"/>
      <c r="C1436" s="53"/>
      <c r="D1436" s="53"/>
      <c r="E1436" s="53"/>
      <c r="F1436" s="57"/>
      <c r="G1436" s="57"/>
      <c r="H1436" s="52"/>
      <c r="I1436" s="53"/>
      <c r="J1436" s="53"/>
      <c r="K1436" s="95"/>
      <c r="L1436" s="52"/>
      <c r="M1436" s="52"/>
      <c r="N1436" s="54"/>
      <c r="O1436" s="254" t="str" cm="1">
        <f t="array" ref="O1436">IF(A1436="","",INDEX(근로조건!$A$5:$Y$1048576,MATCH(A1436,근로조건!$A$5:$A$1048576,0)+0,15))</f>
        <v/>
      </c>
      <c r="P1436" s="255" t="str" cm="1">
        <f t="array" ref="P1436">IF(A1436="","",INDEX(근로조건!$A$5:$Y$1048576,MATCH(A1436,근로조건!$A$5:$A$1048576,0)+0,16))</f>
        <v/>
      </c>
      <c r="Q1436" s="256" t="str" cm="1">
        <f t="array" ref="Q1436">IF(A1436="","",INDEX(근로조건!$A$5:$ZZ$1048576,MATCH(A1436,근로조건!$A$5:$A$1048576,0)+0,21))</f>
        <v/>
      </c>
      <c r="R1436" s="61"/>
      <c r="S1436" s="61"/>
      <c r="T1436" s="61"/>
      <c r="U1436" s="61"/>
      <c r="V1436" s="61"/>
      <c r="W1436" s="61"/>
      <c r="X1436" s="61"/>
      <c r="Y1436" s="61"/>
      <c r="Z1436" s="260" t="str">
        <f t="shared" si="69"/>
        <v/>
      </c>
      <c r="AA1436" s="260" t="str">
        <f t="shared" si="70"/>
        <v/>
      </c>
      <c r="AB1436" s="260" t="str" cm="1">
        <f t="array" ref="AB1436">IFERROR(IF(A1436="","",INDEX(근로조건!$A$5:$Z$1048576,MATCH(A1436,근로조건!$A$5:$A$1048576,0)+0,17)-INDEX(근로조건!$A$5:$Z$1048576,MATCH(A1436,근로조건!$A$5:$A$1048576,0)+0,11))*B1436,"")</f>
        <v/>
      </c>
      <c r="AC1436" s="260" t="str">
        <f t="shared" si="71"/>
        <v/>
      </c>
      <c r="AD1436" s="260" t="str" cm="1">
        <f t="array" ref="AD1436">IFERROR(IF(A1436="","",INDEX(근로조건!$A$5:$L$1048576,MATCH(A1436,근로조건!$A$5:$A$1048576,0)+0,12))*B1436,"")</f>
        <v/>
      </c>
      <c r="AE1436" s="261" t="str" cm="1">
        <f t="array" ref="AE1436">IF(A1436="","",INDEX(근로조건!$A$5:$AF$1048576,MATCH(A1436,근로조건!$A$5:$A$1048576,0)+0,13))</f>
        <v/>
      </c>
      <c r="AF1436" s="262" t="str" cm="1">
        <f t="array" ref="AF1436">IF(A1436="","",INDEX(근로조건!$A$5:$AF$1048576,MATCH(A1436,근로조건!$A$5:$A$1048576,0)+0,14))</f>
        <v/>
      </c>
      <c r="AG1436" s="261" t="str" cm="1">
        <f t="array" ref="AG1436">IF(A1436="","",INDEX(근로조건!$A$5:$AF$1048576,MATCH(A1436,근로조건!$A$5:$A$1048576,0)+0,11))</f>
        <v/>
      </c>
      <c r="AH1436" s="261" t="str" cm="1">
        <f t="array" ref="AH1436">IF(A1436="","",INDEX(근로조건!$A$5:$AF$1048576,MATCH(A1436,근로조건!$A$5:$A$1048576,0)+0,19))</f>
        <v/>
      </c>
      <c r="AI1436" s="262" t="str" cm="1">
        <f t="array" ref="AI1436">IF(A1436="","",INDEX(근로조건!$A$5:$AF$1048576,MATCH(A1436,근로조건!$A$5:$A$1048576,0)+0,17))</f>
        <v/>
      </c>
      <c r="AJ1436" s="253"/>
      <c r="AK1436" s="253"/>
      <c r="AL1436" s="253" t="str" cm="1">
        <f t="array" ref="AL1436">IF(A1436="","",INDEX(근로조건!$A$5:$AF$1048576,MATCH(A1436,근로조건!$A$5:$A$1048576,0)+0,20))</f>
        <v/>
      </c>
      <c r="AM1436" s="253"/>
      <c r="AN1436" s="253"/>
      <c r="AO1436" s="253"/>
      <c r="AP1436" s="260"/>
      <c r="AQ1436" s="123"/>
      <c r="AR1436" s="166"/>
      <c r="AS1436" s="267"/>
      <c r="AT1436" s="266"/>
      <c r="AU1436" s="266"/>
      <c r="AV1436" s="266"/>
    </row>
    <row r="1437" spans="1:48" x14ac:dyDescent="0.3">
      <c r="A1437" s="52"/>
      <c r="B1437" s="54"/>
      <c r="C1437" s="53"/>
      <c r="D1437" s="53"/>
      <c r="E1437" s="53"/>
      <c r="F1437" s="57"/>
      <c r="G1437" s="57"/>
      <c r="H1437" s="52"/>
      <c r="I1437" s="53"/>
      <c r="J1437" s="53"/>
      <c r="K1437" s="95"/>
      <c r="L1437" s="52"/>
      <c r="M1437" s="52"/>
      <c r="N1437" s="54"/>
      <c r="O1437" s="254" t="str" cm="1">
        <f t="array" ref="O1437">IF(A1437="","",INDEX(근로조건!$A$5:$Y$1048576,MATCH(A1437,근로조건!$A$5:$A$1048576,0)+0,15))</f>
        <v/>
      </c>
      <c r="P1437" s="255" t="str" cm="1">
        <f t="array" ref="P1437">IF(A1437="","",INDEX(근로조건!$A$5:$Y$1048576,MATCH(A1437,근로조건!$A$5:$A$1048576,0)+0,16))</f>
        <v/>
      </c>
      <c r="Q1437" s="256" t="str" cm="1">
        <f t="array" ref="Q1437">IF(A1437="","",INDEX(근로조건!$A$5:$ZZ$1048576,MATCH(A1437,근로조건!$A$5:$A$1048576,0)+0,21))</f>
        <v/>
      </c>
      <c r="R1437" s="61"/>
      <c r="S1437" s="61"/>
      <c r="T1437" s="61"/>
      <c r="U1437" s="61"/>
      <c r="V1437" s="61"/>
      <c r="W1437" s="61"/>
      <c r="X1437" s="61"/>
      <c r="Y1437" s="61"/>
      <c r="Z1437" s="260" t="str">
        <f t="shared" si="69"/>
        <v/>
      </c>
      <c r="AA1437" s="260" t="str">
        <f t="shared" si="70"/>
        <v/>
      </c>
      <c r="AB1437" s="260" t="str" cm="1">
        <f t="array" ref="AB1437">IFERROR(IF(A1437="","",INDEX(근로조건!$A$5:$Z$1048576,MATCH(A1437,근로조건!$A$5:$A$1048576,0)+0,17)-INDEX(근로조건!$A$5:$Z$1048576,MATCH(A1437,근로조건!$A$5:$A$1048576,0)+0,11))*B1437,"")</f>
        <v/>
      </c>
      <c r="AC1437" s="260" t="str">
        <f t="shared" si="71"/>
        <v/>
      </c>
      <c r="AD1437" s="260" t="str" cm="1">
        <f t="array" ref="AD1437">IFERROR(IF(A1437="","",INDEX(근로조건!$A$5:$L$1048576,MATCH(A1437,근로조건!$A$5:$A$1048576,0)+0,12))*B1437,"")</f>
        <v/>
      </c>
      <c r="AE1437" s="261" t="str" cm="1">
        <f t="array" ref="AE1437">IF(A1437="","",INDEX(근로조건!$A$5:$AF$1048576,MATCH(A1437,근로조건!$A$5:$A$1048576,0)+0,13))</f>
        <v/>
      </c>
      <c r="AF1437" s="262" t="str" cm="1">
        <f t="array" ref="AF1437">IF(A1437="","",INDEX(근로조건!$A$5:$AF$1048576,MATCH(A1437,근로조건!$A$5:$A$1048576,0)+0,14))</f>
        <v/>
      </c>
      <c r="AG1437" s="261" t="str" cm="1">
        <f t="array" ref="AG1437">IF(A1437="","",INDEX(근로조건!$A$5:$AF$1048576,MATCH(A1437,근로조건!$A$5:$A$1048576,0)+0,11))</f>
        <v/>
      </c>
      <c r="AH1437" s="261" t="str" cm="1">
        <f t="array" ref="AH1437">IF(A1437="","",INDEX(근로조건!$A$5:$AF$1048576,MATCH(A1437,근로조건!$A$5:$A$1048576,0)+0,19))</f>
        <v/>
      </c>
      <c r="AI1437" s="262" t="str" cm="1">
        <f t="array" ref="AI1437">IF(A1437="","",INDEX(근로조건!$A$5:$AF$1048576,MATCH(A1437,근로조건!$A$5:$A$1048576,0)+0,17))</f>
        <v/>
      </c>
      <c r="AJ1437" s="253"/>
      <c r="AK1437" s="253"/>
      <c r="AL1437" s="253" t="str" cm="1">
        <f t="array" ref="AL1437">IF(A1437="","",INDEX(근로조건!$A$5:$AF$1048576,MATCH(A1437,근로조건!$A$5:$A$1048576,0)+0,20))</f>
        <v/>
      </c>
      <c r="AM1437" s="253"/>
      <c r="AN1437" s="253"/>
      <c r="AO1437" s="253"/>
      <c r="AP1437" s="260"/>
      <c r="AQ1437" s="123"/>
      <c r="AR1437" s="166"/>
      <c r="AS1437" s="267"/>
      <c r="AT1437" s="266"/>
      <c r="AU1437" s="266"/>
      <c r="AV1437" s="266"/>
    </row>
    <row r="1438" spans="1:48" x14ac:dyDescent="0.3">
      <c r="A1438" s="52"/>
      <c r="B1438" s="54"/>
      <c r="C1438" s="53"/>
      <c r="D1438" s="53"/>
      <c r="E1438" s="53"/>
      <c r="F1438" s="57"/>
      <c r="G1438" s="57"/>
      <c r="H1438" s="52"/>
      <c r="I1438" s="53"/>
      <c r="J1438" s="53"/>
      <c r="K1438" s="95"/>
      <c r="L1438" s="52"/>
      <c r="M1438" s="52"/>
      <c r="N1438" s="54"/>
      <c r="O1438" s="254" t="str" cm="1">
        <f t="array" ref="O1438">IF(A1438="","",INDEX(근로조건!$A$5:$Y$1048576,MATCH(A1438,근로조건!$A$5:$A$1048576,0)+0,15))</f>
        <v/>
      </c>
      <c r="P1438" s="255" t="str" cm="1">
        <f t="array" ref="P1438">IF(A1438="","",INDEX(근로조건!$A$5:$Y$1048576,MATCH(A1438,근로조건!$A$5:$A$1048576,0)+0,16))</f>
        <v/>
      </c>
      <c r="Q1438" s="256" t="str" cm="1">
        <f t="array" ref="Q1438">IF(A1438="","",INDEX(근로조건!$A$5:$ZZ$1048576,MATCH(A1438,근로조건!$A$5:$A$1048576,0)+0,21))</f>
        <v/>
      </c>
      <c r="R1438" s="61"/>
      <c r="S1438" s="61"/>
      <c r="T1438" s="61"/>
      <c r="U1438" s="61"/>
      <c r="V1438" s="61"/>
      <c r="W1438" s="61"/>
      <c r="X1438" s="61"/>
      <c r="Y1438" s="61"/>
      <c r="Z1438" s="260" t="str">
        <f t="shared" si="69"/>
        <v/>
      </c>
      <c r="AA1438" s="260" t="str">
        <f t="shared" si="70"/>
        <v/>
      </c>
      <c r="AB1438" s="260" t="str" cm="1">
        <f t="array" ref="AB1438">IFERROR(IF(A1438="","",INDEX(근로조건!$A$5:$Z$1048576,MATCH(A1438,근로조건!$A$5:$A$1048576,0)+0,17)-INDEX(근로조건!$A$5:$Z$1048576,MATCH(A1438,근로조건!$A$5:$A$1048576,0)+0,11))*B1438,"")</f>
        <v/>
      </c>
      <c r="AC1438" s="260" t="str">
        <f t="shared" si="71"/>
        <v/>
      </c>
      <c r="AD1438" s="260" t="str" cm="1">
        <f t="array" ref="AD1438">IFERROR(IF(A1438="","",INDEX(근로조건!$A$5:$L$1048576,MATCH(A1438,근로조건!$A$5:$A$1048576,0)+0,12))*B1438,"")</f>
        <v/>
      </c>
      <c r="AE1438" s="261" t="str" cm="1">
        <f t="array" ref="AE1438">IF(A1438="","",INDEX(근로조건!$A$5:$AF$1048576,MATCH(A1438,근로조건!$A$5:$A$1048576,0)+0,13))</f>
        <v/>
      </c>
      <c r="AF1438" s="262" t="str" cm="1">
        <f t="array" ref="AF1438">IF(A1438="","",INDEX(근로조건!$A$5:$AF$1048576,MATCH(A1438,근로조건!$A$5:$A$1048576,0)+0,14))</f>
        <v/>
      </c>
      <c r="AG1438" s="261" t="str" cm="1">
        <f t="array" ref="AG1438">IF(A1438="","",INDEX(근로조건!$A$5:$AF$1048576,MATCH(A1438,근로조건!$A$5:$A$1048576,0)+0,11))</f>
        <v/>
      </c>
      <c r="AH1438" s="261" t="str" cm="1">
        <f t="array" ref="AH1438">IF(A1438="","",INDEX(근로조건!$A$5:$AF$1048576,MATCH(A1438,근로조건!$A$5:$A$1048576,0)+0,19))</f>
        <v/>
      </c>
      <c r="AI1438" s="262" t="str" cm="1">
        <f t="array" ref="AI1438">IF(A1438="","",INDEX(근로조건!$A$5:$AF$1048576,MATCH(A1438,근로조건!$A$5:$A$1048576,0)+0,17))</f>
        <v/>
      </c>
      <c r="AJ1438" s="253"/>
      <c r="AK1438" s="253"/>
      <c r="AL1438" s="253" t="str" cm="1">
        <f t="array" ref="AL1438">IF(A1438="","",INDEX(근로조건!$A$5:$AF$1048576,MATCH(A1438,근로조건!$A$5:$A$1048576,0)+0,20))</f>
        <v/>
      </c>
      <c r="AM1438" s="253"/>
      <c r="AN1438" s="253"/>
      <c r="AO1438" s="253"/>
      <c r="AP1438" s="260"/>
      <c r="AQ1438" s="123"/>
      <c r="AR1438" s="166"/>
      <c r="AS1438" s="267"/>
      <c r="AT1438" s="266"/>
      <c r="AU1438" s="266"/>
      <c r="AV1438" s="266"/>
    </row>
    <row r="1439" spans="1:48" x14ac:dyDescent="0.3">
      <c r="A1439" s="52"/>
      <c r="B1439" s="54"/>
      <c r="C1439" s="53"/>
      <c r="D1439" s="53"/>
      <c r="E1439" s="53"/>
      <c r="F1439" s="57"/>
      <c r="G1439" s="57"/>
      <c r="H1439" s="52"/>
      <c r="I1439" s="53"/>
      <c r="J1439" s="53"/>
      <c r="K1439" s="95"/>
      <c r="L1439" s="52"/>
      <c r="M1439" s="52"/>
      <c r="N1439" s="54"/>
      <c r="O1439" s="254" t="str" cm="1">
        <f t="array" ref="O1439">IF(A1439="","",INDEX(근로조건!$A$5:$Y$1048576,MATCH(A1439,근로조건!$A$5:$A$1048576,0)+0,15))</f>
        <v/>
      </c>
      <c r="P1439" s="255" t="str" cm="1">
        <f t="array" ref="P1439">IF(A1439="","",INDEX(근로조건!$A$5:$Y$1048576,MATCH(A1439,근로조건!$A$5:$A$1048576,0)+0,16))</f>
        <v/>
      </c>
      <c r="Q1439" s="256" t="str" cm="1">
        <f t="array" ref="Q1439">IF(A1439="","",INDEX(근로조건!$A$5:$ZZ$1048576,MATCH(A1439,근로조건!$A$5:$A$1048576,0)+0,21))</f>
        <v/>
      </c>
      <c r="R1439" s="61"/>
      <c r="S1439" s="61"/>
      <c r="T1439" s="61"/>
      <c r="U1439" s="61"/>
      <c r="V1439" s="61"/>
      <c r="W1439" s="61"/>
      <c r="X1439" s="61"/>
      <c r="Y1439" s="61"/>
      <c r="Z1439" s="260" t="str">
        <f t="shared" si="69"/>
        <v/>
      </c>
      <c r="AA1439" s="260" t="str">
        <f t="shared" si="70"/>
        <v/>
      </c>
      <c r="AB1439" s="260" t="str" cm="1">
        <f t="array" ref="AB1439">IFERROR(IF(A1439="","",INDEX(근로조건!$A$5:$Z$1048576,MATCH(A1439,근로조건!$A$5:$A$1048576,0)+0,17)-INDEX(근로조건!$A$5:$Z$1048576,MATCH(A1439,근로조건!$A$5:$A$1048576,0)+0,11))*B1439,"")</f>
        <v/>
      </c>
      <c r="AC1439" s="260" t="str">
        <f t="shared" si="71"/>
        <v/>
      </c>
      <c r="AD1439" s="260" t="str" cm="1">
        <f t="array" ref="AD1439">IFERROR(IF(A1439="","",INDEX(근로조건!$A$5:$L$1048576,MATCH(A1439,근로조건!$A$5:$A$1048576,0)+0,12))*B1439,"")</f>
        <v/>
      </c>
      <c r="AE1439" s="261" t="str" cm="1">
        <f t="array" ref="AE1439">IF(A1439="","",INDEX(근로조건!$A$5:$AF$1048576,MATCH(A1439,근로조건!$A$5:$A$1048576,0)+0,13))</f>
        <v/>
      </c>
      <c r="AF1439" s="262" t="str" cm="1">
        <f t="array" ref="AF1439">IF(A1439="","",INDEX(근로조건!$A$5:$AF$1048576,MATCH(A1439,근로조건!$A$5:$A$1048576,0)+0,14))</f>
        <v/>
      </c>
      <c r="AG1439" s="261" t="str" cm="1">
        <f t="array" ref="AG1439">IF(A1439="","",INDEX(근로조건!$A$5:$AF$1048576,MATCH(A1439,근로조건!$A$5:$A$1048576,0)+0,11))</f>
        <v/>
      </c>
      <c r="AH1439" s="261" t="str" cm="1">
        <f t="array" ref="AH1439">IF(A1439="","",INDEX(근로조건!$A$5:$AF$1048576,MATCH(A1439,근로조건!$A$5:$A$1048576,0)+0,19))</f>
        <v/>
      </c>
      <c r="AI1439" s="262" t="str" cm="1">
        <f t="array" ref="AI1439">IF(A1439="","",INDEX(근로조건!$A$5:$AF$1048576,MATCH(A1439,근로조건!$A$5:$A$1048576,0)+0,17))</f>
        <v/>
      </c>
      <c r="AJ1439" s="253"/>
      <c r="AK1439" s="253"/>
      <c r="AL1439" s="253" t="str" cm="1">
        <f t="array" ref="AL1439">IF(A1439="","",INDEX(근로조건!$A$5:$AF$1048576,MATCH(A1439,근로조건!$A$5:$A$1048576,0)+0,20))</f>
        <v/>
      </c>
      <c r="AM1439" s="253"/>
      <c r="AN1439" s="253"/>
      <c r="AO1439" s="253"/>
      <c r="AP1439" s="260"/>
      <c r="AQ1439" s="123"/>
      <c r="AR1439" s="166"/>
      <c r="AS1439" s="267"/>
      <c r="AT1439" s="266"/>
      <c r="AU1439" s="266"/>
      <c r="AV1439" s="266"/>
    </row>
    <row r="1440" spans="1:48" x14ac:dyDescent="0.3">
      <c r="A1440" s="52"/>
      <c r="B1440" s="54"/>
      <c r="C1440" s="53"/>
      <c r="D1440" s="53"/>
      <c r="E1440" s="53"/>
      <c r="F1440" s="57"/>
      <c r="G1440" s="57"/>
      <c r="H1440" s="52"/>
      <c r="I1440" s="53"/>
      <c r="J1440" s="53"/>
      <c r="K1440" s="95"/>
      <c r="L1440" s="52"/>
      <c r="M1440" s="52"/>
      <c r="N1440" s="54"/>
      <c r="O1440" s="254" t="str" cm="1">
        <f t="array" ref="O1440">IF(A1440="","",INDEX(근로조건!$A$5:$Y$1048576,MATCH(A1440,근로조건!$A$5:$A$1048576,0)+0,15))</f>
        <v/>
      </c>
      <c r="P1440" s="255" t="str" cm="1">
        <f t="array" ref="P1440">IF(A1440="","",INDEX(근로조건!$A$5:$Y$1048576,MATCH(A1440,근로조건!$A$5:$A$1048576,0)+0,16))</f>
        <v/>
      </c>
      <c r="Q1440" s="256" t="str" cm="1">
        <f t="array" ref="Q1440">IF(A1440="","",INDEX(근로조건!$A$5:$ZZ$1048576,MATCH(A1440,근로조건!$A$5:$A$1048576,0)+0,21))</f>
        <v/>
      </c>
      <c r="R1440" s="61"/>
      <c r="S1440" s="61"/>
      <c r="T1440" s="61"/>
      <c r="U1440" s="61"/>
      <c r="V1440" s="61"/>
      <c r="W1440" s="61"/>
      <c r="X1440" s="61"/>
      <c r="Y1440" s="61"/>
      <c r="Z1440" s="260" t="str">
        <f t="shared" si="69"/>
        <v/>
      </c>
      <c r="AA1440" s="260" t="str">
        <f t="shared" si="70"/>
        <v/>
      </c>
      <c r="AB1440" s="260" t="str" cm="1">
        <f t="array" ref="AB1440">IFERROR(IF(A1440="","",INDEX(근로조건!$A$5:$Z$1048576,MATCH(A1440,근로조건!$A$5:$A$1048576,0)+0,17)-INDEX(근로조건!$A$5:$Z$1048576,MATCH(A1440,근로조건!$A$5:$A$1048576,0)+0,11))*B1440,"")</f>
        <v/>
      </c>
      <c r="AC1440" s="260" t="str">
        <f t="shared" si="71"/>
        <v/>
      </c>
      <c r="AD1440" s="260" t="str" cm="1">
        <f t="array" ref="AD1440">IFERROR(IF(A1440="","",INDEX(근로조건!$A$5:$L$1048576,MATCH(A1440,근로조건!$A$5:$A$1048576,0)+0,12))*B1440,"")</f>
        <v/>
      </c>
      <c r="AE1440" s="261" t="str" cm="1">
        <f t="array" ref="AE1440">IF(A1440="","",INDEX(근로조건!$A$5:$AF$1048576,MATCH(A1440,근로조건!$A$5:$A$1048576,0)+0,13))</f>
        <v/>
      </c>
      <c r="AF1440" s="262" t="str" cm="1">
        <f t="array" ref="AF1440">IF(A1440="","",INDEX(근로조건!$A$5:$AF$1048576,MATCH(A1440,근로조건!$A$5:$A$1048576,0)+0,14))</f>
        <v/>
      </c>
      <c r="AG1440" s="261" t="str" cm="1">
        <f t="array" ref="AG1440">IF(A1440="","",INDEX(근로조건!$A$5:$AF$1048576,MATCH(A1440,근로조건!$A$5:$A$1048576,0)+0,11))</f>
        <v/>
      </c>
      <c r="AH1440" s="261" t="str" cm="1">
        <f t="array" ref="AH1440">IF(A1440="","",INDEX(근로조건!$A$5:$AF$1048576,MATCH(A1440,근로조건!$A$5:$A$1048576,0)+0,19))</f>
        <v/>
      </c>
      <c r="AI1440" s="262" t="str" cm="1">
        <f t="array" ref="AI1440">IF(A1440="","",INDEX(근로조건!$A$5:$AF$1048576,MATCH(A1440,근로조건!$A$5:$A$1048576,0)+0,17))</f>
        <v/>
      </c>
      <c r="AJ1440" s="253"/>
      <c r="AK1440" s="253"/>
      <c r="AL1440" s="253" t="str" cm="1">
        <f t="array" ref="AL1440">IF(A1440="","",INDEX(근로조건!$A$5:$AF$1048576,MATCH(A1440,근로조건!$A$5:$A$1048576,0)+0,20))</f>
        <v/>
      </c>
      <c r="AM1440" s="253"/>
      <c r="AN1440" s="253"/>
      <c r="AO1440" s="253"/>
      <c r="AP1440" s="260"/>
      <c r="AQ1440" s="123"/>
      <c r="AR1440" s="166"/>
      <c r="AS1440" s="267"/>
      <c r="AT1440" s="266"/>
      <c r="AU1440" s="266"/>
      <c r="AV1440" s="266"/>
    </row>
    <row r="1441" spans="1:48" x14ac:dyDescent="0.3">
      <c r="A1441" s="52"/>
      <c r="B1441" s="54"/>
      <c r="C1441" s="53"/>
      <c r="D1441" s="53"/>
      <c r="E1441" s="53"/>
      <c r="F1441" s="57"/>
      <c r="G1441" s="57"/>
      <c r="H1441" s="52"/>
      <c r="I1441" s="53"/>
      <c r="J1441" s="53"/>
      <c r="K1441" s="95"/>
      <c r="L1441" s="52"/>
      <c r="M1441" s="52"/>
      <c r="N1441" s="54"/>
      <c r="O1441" s="254" t="str" cm="1">
        <f t="array" ref="O1441">IF(A1441="","",INDEX(근로조건!$A$5:$Y$1048576,MATCH(A1441,근로조건!$A$5:$A$1048576,0)+0,15))</f>
        <v/>
      </c>
      <c r="P1441" s="255" t="str" cm="1">
        <f t="array" ref="P1441">IF(A1441="","",INDEX(근로조건!$A$5:$Y$1048576,MATCH(A1441,근로조건!$A$5:$A$1048576,0)+0,16))</f>
        <v/>
      </c>
      <c r="Q1441" s="256" t="str" cm="1">
        <f t="array" ref="Q1441">IF(A1441="","",INDEX(근로조건!$A$5:$ZZ$1048576,MATCH(A1441,근로조건!$A$5:$A$1048576,0)+0,21))</f>
        <v/>
      </c>
      <c r="R1441" s="61"/>
      <c r="S1441" s="61"/>
      <c r="T1441" s="61"/>
      <c r="U1441" s="61"/>
      <c r="V1441" s="61"/>
      <c r="W1441" s="61"/>
      <c r="X1441" s="61"/>
      <c r="Y1441" s="61"/>
      <c r="Z1441" s="260" t="str">
        <f t="shared" si="69"/>
        <v/>
      </c>
      <c r="AA1441" s="260" t="str">
        <f t="shared" si="70"/>
        <v/>
      </c>
      <c r="AB1441" s="260" t="str" cm="1">
        <f t="array" ref="AB1441">IFERROR(IF(A1441="","",INDEX(근로조건!$A$5:$Z$1048576,MATCH(A1441,근로조건!$A$5:$A$1048576,0)+0,17)-INDEX(근로조건!$A$5:$Z$1048576,MATCH(A1441,근로조건!$A$5:$A$1048576,0)+0,11))*B1441,"")</f>
        <v/>
      </c>
      <c r="AC1441" s="260" t="str">
        <f t="shared" si="71"/>
        <v/>
      </c>
      <c r="AD1441" s="260" t="str" cm="1">
        <f t="array" ref="AD1441">IFERROR(IF(A1441="","",INDEX(근로조건!$A$5:$L$1048576,MATCH(A1441,근로조건!$A$5:$A$1048576,0)+0,12))*B1441,"")</f>
        <v/>
      </c>
      <c r="AE1441" s="261" t="str" cm="1">
        <f t="array" ref="AE1441">IF(A1441="","",INDEX(근로조건!$A$5:$AF$1048576,MATCH(A1441,근로조건!$A$5:$A$1048576,0)+0,13))</f>
        <v/>
      </c>
      <c r="AF1441" s="262" t="str" cm="1">
        <f t="array" ref="AF1441">IF(A1441="","",INDEX(근로조건!$A$5:$AF$1048576,MATCH(A1441,근로조건!$A$5:$A$1048576,0)+0,14))</f>
        <v/>
      </c>
      <c r="AG1441" s="261" t="str" cm="1">
        <f t="array" ref="AG1441">IF(A1441="","",INDEX(근로조건!$A$5:$AF$1048576,MATCH(A1441,근로조건!$A$5:$A$1048576,0)+0,11))</f>
        <v/>
      </c>
      <c r="AH1441" s="261" t="str" cm="1">
        <f t="array" ref="AH1441">IF(A1441="","",INDEX(근로조건!$A$5:$AF$1048576,MATCH(A1441,근로조건!$A$5:$A$1048576,0)+0,19))</f>
        <v/>
      </c>
      <c r="AI1441" s="262" t="str" cm="1">
        <f t="array" ref="AI1441">IF(A1441="","",INDEX(근로조건!$A$5:$AF$1048576,MATCH(A1441,근로조건!$A$5:$A$1048576,0)+0,17))</f>
        <v/>
      </c>
      <c r="AJ1441" s="253"/>
      <c r="AK1441" s="253"/>
      <c r="AL1441" s="253" t="str" cm="1">
        <f t="array" ref="AL1441">IF(A1441="","",INDEX(근로조건!$A$5:$AF$1048576,MATCH(A1441,근로조건!$A$5:$A$1048576,0)+0,20))</f>
        <v/>
      </c>
      <c r="AM1441" s="253"/>
      <c r="AN1441" s="253"/>
      <c r="AO1441" s="253"/>
      <c r="AP1441" s="260"/>
      <c r="AQ1441" s="123"/>
      <c r="AR1441" s="166"/>
      <c r="AS1441" s="267"/>
      <c r="AT1441" s="266"/>
      <c r="AU1441" s="266"/>
      <c r="AV1441" s="266"/>
    </row>
    <row r="1442" spans="1:48" x14ac:dyDescent="0.3">
      <c r="A1442" s="52"/>
      <c r="B1442" s="54"/>
      <c r="C1442" s="53"/>
      <c r="D1442" s="53"/>
      <c r="E1442" s="53"/>
      <c r="F1442" s="57"/>
      <c r="G1442" s="57"/>
      <c r="H1442" s="52"/>
      <c r="I1442" s="53"/>
      <c r="J1442" s="53"/>
      <c r="K1442" s="95"/>
      <c r="L1442" s="52"/>
      <c r="M1442" s="52"/>
      <c r="N1442" s="54"/>
      <c r="O1442" s="254" t="str" cm="1">
        <f t="array" ref="O1442">IF(A1442="","",INDEX(근로조건!$A$5:$Y$1048576,MATCH(A1442,근로조건!$A$5:$A$1048576,0)+0,15))</f>
        <v/>
      </c>
      <c r="P1442" s="255" t="str" cm="1">
        <f t="array" ref="P1442">IF(A1442="","",INDEX(근로조건!$A$5:$Y$1048576,MATCH(A1442,근로조건!$A$5:$A$1048576,0)+0,16))</f>
        <v/>
      </c>
      <c r="Q1442" s="256" t="str" cm="1">
        <f t="array" ref="Q1442">IF(A1442="","",INDEX(근로조건!$A$5:$ZZ$1048576,MATCH(A1442,근로조건!$A$5:$A$1048576,0)+0,21))</f>
        <v/>
      </c>
      <c r="R1442" s="61"/>
      <c r="S1442" s="61"/>
      <c r="T1442" s="61"/>
      <c r="U1442" s="61"/>
      <c r="V1442" s="61"/>
      <c r="W1442" s="61"/>
      <c r="X1442" s="61"/>
      <c r="Y1442" s="61"/>
      <c r="Z1442" s="260" t="str">
        <f t="shared" si="69"/>
        <v/>
      </c>
      <c r="AA1442" s="260" t="str">
        <f t="shared" si="70"/>
        <v/>
      </c>
      <c r="AB1442" s="260" t="str" cm="1">
        <f t="array" ref="AB1442">IFERROR(IF(A1442="","",INDEX(근로조건!$A$5:$Z$1048576,MATCH(A1442,근로조건!$A$5:$A$1048576,0)+0,17)-INDEX(근로조건!$A$5:$Z$1048576,MATCH(A1442,근로조건!$A$5:$A$1048576,0)+0,11))*B1442,"")</f>
        <v/>
      </c>
      <c r="AC1442" s="260" t="str">
        <f t="shared" si="71"/>
        <v/>
      </c>
      <c r="AD1442" s="260" t="str" cm="1">
        <f t="array" ref="AD1442">IFERROR(IF(A1442="","",INDEX(근로조건!$A$5:$L$1048576,MATCH(A1442,근로조건!$A$5:$A$1048576,0)+0,12))*B1442,"")</f>
        <v/>
      </c>
      <c r="AE1442" s="261" t="str" cm="1">
        <f t="array" ref="AE1442">IF(A1442="","",INDEX(근로조건!$A$5:$AF$1048576,MATCH(A1442,근로조건!$A$5:$A$1048576,0)+0,13))</f>
        <v/>
      </c>
      <c r="AF1442" s="262" t="str" cm="1">
        <f t="array" ref="AF1442">IF(A1442="","",INDEX(근로조건!$A$5:$AF$1048576,MATCH(A1442,근로조건!$A$5:$A$1048576,0)+0,14))</f>
        <v/>
      </c>
      <c r="AG1442" s="261" t="str" cm="1">
        <f t="array" ref="AG1442">IF(A1442="","",INDEX(근로조건!$A$5:$AF$1048576,MATCH(A1442,근로조건!$A$5:$A$1048576,0)+0,11))</f>
        <v/>
      </c>
      <c r="AH1442" s="261" t="str" cm="1">
        <f t="array" ref="AH1442">IF(A1442="","",INDEX(근로조건!$A$5:$AF$1048576,MATCH(A1442,근로조건!$A$5:$A$1048576,0)+0,19))</f>
        <v/>
      </c>
      <c r="AI1442" s="262" t="str" cm="1">
        <f t="array" ref="AI1442">IF(A1442="","",INDEX(근로조건!$A$5:$AF$1048576,MATCH(A1442,근로조건!$A$5:$A$1048576,0)+0,17))</f>
        <v/>
      </c>
      <c r="AJ1442" s="253"/>
      <c r="AK1442" s="253"/>
      <c r="AL1442" s="253" t="str" cm="1">
        <f t="array" ref="AL1442">IF(A1442="","",INDEX(근로조건!$A$5:$AF$1048576,MATCH(A1442,근로조건!$A$5:$A$1048576,0)+0,20))</f>
        <v/>
      </c>
      <c r="AM1442" s="253"/>
      <c r="AN1442" s="253"/>
      <c r="AO1442" s="253"/>
      <c r="AP1442" s="260"/>
      <c r="AQ1442" s="123"/>
      <c r="AR1442" s="166"/>
      <c r="AS1442" s="267"/>
      <c r="AT1442" s="266"/>
      <c r="AU1442" s="266"/>
      <c r="AV1442" s="266"/>
    </row>
    <row r="1443" spans="1:48" x14ac:dyDescent="0.3">
      <c r="A1443" s="52"/>
      <c r="B1443" s="54"/>
      <c r="C1443" s="53"/>
      <c r="D1443" s="53"/>
      <c r="E1443" s="53"/>
      <c r="F1443" s="57"/>
      <c r="G1443" s="57"/>
      <c r="H1443" s="52"/>
      <c r="I1443" s="53"/>
      <c r="J1443" s="53"/>
      <c r="K1443" s="95"/>
      <c r="L1443" s="52"/>
      <c r="M1443" s="52"/>
      <c r="N1443" s="54"/>
      <c r="O1443" s="254" t="str" cm="1">
        <f t="array" ref="O1443">IF(A1443="","",INDEX(근로조건!$A$5:$Y$1048576,MATCH(A1443,근로조건!$A$5:$A$1048576,0)+0,15))</f>
        <v/>
      </c>
      <c r="P1443" s="255" t="str" cm="1">
        <f t="array" ref="P1443">IF(A1443="","",INDEX(근로조건!$A$5:$Y$1048576,MATCH(A1443,근로조건!$A$5:$A$1048576,0)+0,16))</f>
        <v/>
      </c>
      <c r="Q1443" s="256" t="str" cm="1">
        <f t="array" ref="Q1443">IF(A1443="","",INDEX(근로조건!$A$5:$ZZ$1048576,MATCH(A1443,근로조건!$A$5:$A$1048576,0)+0,21))</f>
        <v/>
      </c>
      <c r="R1443" s="61"/>
      <c r="S1443" s="61"/>
      <c r="T1443" s="61"/>
      <c r="U1443" s="61"/>
      <c r="V1443" s="61"/>
      <c r="W1443" s="61"/>
      <c r="X1443" s="61"/>
      <c r="Y1443" s="61"/>
      <c r="Z1443" s="260" t="str">
        <f t="shared" si="69"/>
        <v/>
      </c>
      <c r="AA1443" s="260" t="str">
        <f t="shared" si="70"/>
        <v/>
      </c>
      <c r="AB1443" s="260" t="str" cm="1">
        <f t="array" ref="AB1443">IFERROR(IF(A1443="","",INDEX(근로조건!$A$5:$Z$1048576,MATCH(A1443,근로조건!$A$5:$A$1048576,0)+0,17)-INDEX(근로조건!$A$5:$Z$1048576,MATCH(A1443,근로조건!$A$5:$A$1048576,0)+0,11))*B1443,"")</f>
        <v/>
      </c>
      <c r="AC1443" s="260" t="str">
        <f t="shared" si="71"/>
        <v/>
      </c>
      <c r="AD1443" s="260" t="str" cm="1">
        <f t="array" ref="AD1443">IFERROR(IF(A1443="","",INDEX(근로조건!$A$5:$L$1048576,MATCH(A1443,근로조건!$A$5:$A$1048576,0)+0,12))*B1443,"")</f>
        <v/>
      </c>
      <c r="AE1443" s="261" t="str" cm="1">
        <f t="array" ref="AE1443">IF(A1443="","",INDEX(근로조건!$A$5:$AF$1048576,MATCH(A1443,근로조건!$A$5:$A$1048576,0)+0,13))</f>
        <v/>
      </c>
      <c r="AF1443" s="262" t="str" cm="1">
        <f t="array" ref="AF1443">IF(A1443="","",INDEX(근로조건!$A$5:$AF$1048576,MATCH(A1443,근로조건!$A$5:$A$1048576,0)+0,14))</f>
        <v/>
      </c>
      <c r="AG1443" s="261" t="str" cm="1">
        <f t="array" ref="AG1443">IF(A1443="","",INDEX(근로조건!$A$5:$AF$1048576,MATCH(A1443,근로조건!$A$5:$A$1048576,0)+0,11))</f>
        <v/>
      </c>
      <c r="AH1443" s="261" t="str" cm="1">
        <f t="array" ref="AH1443">IF(A1443="","",INDEX(근로조건!$A$5:$AF$1048576,MATCH(A1443,근로조건!$A$5:$A$1048576,0)+0,19))</f>
        <v/>
      </c>
      <c r="AI1443" s="262" t="str" cm="1">
        <f t="array" ref="AI1443">IF(A1443="","",INDEX(근로조건!$A$5:$AF$1048576,MATCH(A1443,근로조건!$A$5:$A$1048576,0)+0,17))</f>
        <v/>
      </c>
      <c r="AJ1443" s="253"/>
      <c r="AK1443" s="253"/>
      <c r="AL1443" s="253" t="str" cm="1">
        <f t="array" ref="AL1443">IF(A1443="","",INDEX(근로조건!$A$5:$AF$1048576,MATCH(A1443,근로조건!$A$5:$A$1048576,0)+0,20))</f>
        <v/>
      </c>
      <c r="AM1443" s="253"/>
      <c r="AN1443" s="253"/>
      <c r="AO1443" s="253"/>
      <c r="AP1443" s="260"/>
      <c r="AQ1443" s="123"/>
      <c r="AR1443" s="166"/>
      <c r="AS1443" s="267"/>
      <c r="AT1443" s="266"/>
      <c r="AU1443" s="266"/>
      <c r="AV1443" s="266"/>
    </row>
    <row r="1444" spans="1:48" x14ac:dyDescent="0.3">
      <c r="A1444" s="52"/>
      <c r="B1444" s="54"/>
      <c r="C1444" s="53"/>
      <c r="D1444" s="53"/>
      <c r="E1444" s="53"/>
      <c r="F1444" s="57"/>
      <c r="G1444" s="57"/>
      <c r="H1444" s="52"/>
      <c r="I1444" s="53"/>
      <c r="J1444" s="53"/>
      <c r="K1444" s="95"/>
      <c r="L1444" s="52"/>
      <c r="M1444" s="52"/>
      <c r="N1444" s="54"/>
      <c r="O1444" s="254" t="str" cm="1">
        <f t="array" ref="O1444">IF(A1444="","",INDEX(근로조건!$A$5:$Y$1048576,MATCH(A1444,근로조건!$A$5:$A$1048576,0)+0,15))</f>
        <v/>
      </c>
      <c r="P1444" s="255" t="str" cm="1">
        <f t="array" ref="P1444">IF(A1444="","",INDEX(근로조건!$A$5:$Y$1048576,MATCH(A1444,근로조건!$A$5:$A$1048576,0)+0,16))</f>
        <v/>
      </c>
      <c r="Q1444" s="256" t="str" cm="1">
        <f t="array" ref="Q1444">IF(A1444="","",INDEX(근로조건!$A$5:$ZZ$1048576,MATCH(A1444,근로조건!$A$5:$A$1048576,0)+0,21))</f>
        <v/>
      </c>
      <c r="R1444" s="61"/>
      <c r="S1444" s="61"/>
      <c r="T1444" s="61"/>
      <c r="U1444" s="61"/>
      <c r="V1444" s="61"/>
      <c r="W1444" s="61"/>
      <c r="X1444" s="61"/>
      <c r="Y1444" s="61"/>
      <c r="Z1444" s="260" t="str">
        <f t="shared" si="69"/>
        <v/>
      </c>
      <c r="AA1444" s="260" t="str">
        <f t="shared" si="70"/>
        <v/>
      </c>
      <c r="AB1444" s="260" t="str" cm="1">
        <f t="array" ref="AB1444">IFERROR(IF(A1444="","",INDEX(근로조건!$A$5:$Z$1048576,MATCH(A1444,근로조건!$A$5:$A$1048576,0)+0,17)-INDEX(근로조건!$A$5:$Z$1048576,MATCH(A1444,근로조건!$A$5:$A$1048576,0)+0,11))*B1444,"")</f>
        <v/>
      </c>
      <c r="AC1444" s="260" t="str">
        <f t="shared" si="71"/>
        <v/>
      </c>
      <c r="AD1444" s="260" t="str" cm="1">
        <f t="array" ref="AD1444">IFERROR(IF(A1444="","",INDEX(근로조건!$A$5:$L$1048576,MATCH(A1444,근로조건!$A$5:$A$1048576,0)+0,12))*B1444,"")</f>
        <v/>
      </c>
      <c r="AE1444" s="261" t="str" cm="1">
        <f t="array" ref="AE1444">IF(A1444="","",INDEX(근로조건!$A$5:$AF$1048576,MATCH(A1444,근로조건!$A$5:$A$1048576,0)+0,13))</f>
        <v/>
      </c>
      <c r="AF1444" s="262" t="str" cm="1">
        <f t="array" ref="AF1444">IF(A1444="","",INDEX(근로조건!$A$5:$AF$1048576,MATCH(A1444,근로조건!$A$5:$A$1048576,0)+0,14))</f>
        <v/>
      </c>
      <c r="AG1444" s="261" t="str" cm="1">
        <f t="array" ref="AG1444">IF(A1444="","",INDEX(근로조건!$A$5:$AF$1048576,MATCH(A1444,근로조건!$A$5:$A$1048576,0)+0,11))</f>
        <v/>
      </c>
      <c r="AH1444" s="261" t="str" cm="1">
        <f t="array" ref="AH1444">IF(A1444="","",INDEX(근로조건!$A$5:$AF$1048576,MATCH(A1444,근로조건!$A$5:$A$1048576,0)+0,19))</f>
        <v/>
      </c>
      <c r="AI1444" s="262" t="str" cm="1">
        <f t="array" ref="AI1444">IF(A1444="","",INDEX(근로조건!$A$5:$AF$1048576,MATCH(A1444,근로조건!$A$5:$A$1048576,0)+0,17))</f>
        <v/>
      </c>
      <c r="AJ1444" s="253"/>
      <c r="AK1444" s="253"/>
      <c r="AL1444" s="253" t="str" cm="1">
        <f t="array" ref="AL1444">IF(A1444="","",INDEX(근로조건!$A$5:$AF$1048576,MATCH(A1444,근로조건!$A$5:$A$1048576,0)+0,20))</f>
        <v/>
      </c>
      <c r="AM1444" s="253"/>
      <c r="AN1444" s="253"/>
      <c r="AO1444" s="253"/>
      <c r="AP1444" s="260"/>
      <c r="AQ1444" s="123"/>
      <c r="AR1444" s="166"/>
      <c r="AS1444" s="267"/>
      <c r="AT1444" s="266"/>
      <c r="AU1444" s="266"/>
      <c r="AV1444" s="266"/>
    </row>
    <row r="1445" spans="1:48" x14ac:dyDescent="0.3">
      <c r="A1445" s="52"/>
      <c r="B1445" s="54"/>
      <c r="C1445" s="53"/>
      <c r="D1445" s="53"/>
      <c r="E1445" s="53"/>
      <c r="F1445" s="57"/>
      <c r="G1445" s="57"/>
      <c r="H1445" s="52"/>
      <c r="I1445" s="53"/>
      <c r="J1445" s="53"/>
      <c r="K1445" s="95"/>
      <c r="L1445" s="52"/>
      <c r="M1445" s="52"/>
      <c r="N1445" s="54"/>
      <c r="O1445" s="254" t="str" cm="1">
        <f t="array" ref="O1445">IF(A1445="","",INDEX(근로조건!$A$5:$Y$1048576,MATCH(A1445,근로조건!$A$5:$A$1048576,0)+0,15))</f>
        <v/>
      </c>
      <c r="P1445" s="255" t="str" cm="1">
        <f t="array" ref="P1445">IF(A1445="","",INDEX(근로조건!$A$5:$Y$1048576,MATCH(A1445,근로조건!$A$5:$A$1048576,0)+0,16))</f>
        <v/>
      </c>
      <c r="Q1445" s="256" t="str" cm="1">
        <f t="array" ref="Q1445">IF(A1445="","",INDEX(근로조건!$A$5:$ZZ$1048576,MATCH(A1445,근로조건!$A$5:$A$1048576,0)+0,21))</f>
        <v/>
      </c>
      <c r="R1445" s="61"/>
      <c r="S1445" s="61"/>
      <c r="T1445" s="61"/>
      <c r="U1445" s="61"/>
      <c r="V1445" s="61"/>
      <c r="W1445" s="61"/>
      <c r="X1445" s="61"/>
      <c r="Y1445" s="61"/>
      <c r="Z1445" s="260" t="str">
        <f t="shared" si="69"/>
        <v/>
      </c>
      <c r="AA1445" s="260" t="str">
        <f t="shared" si="70"/>
        <v/>
      </c>
      <c r="AB1445" s="260" t="str" cm="1">
        <f t="array" ref="AB1445">IFERROR(IF(A1445="","",INDEX(근로조건!$A$5:$Z$1048576,MATCH(A1445,근로조건!$A$5:$A$1048576,0)+0,17)-INDEX(근로조건!$A$5:$Z$1048576,MATCH(A1445,근로조건!$A$5:$A$1048576,0)+0,11))*B1445,"")</f>
        <v/>
      </c>
      <c r="AC1445" s="260" t="str">
        <f t="shared" si="71"/>
        <v/>
      </c>
      <c r="AD1445" s="260" t="str" cm="1">
        <f t="array" ref="AD1445">IFERROR(IF(A1445="","",INDEX(근로조건!$A$5:$L$1048576,MATCH(A1445,근로조건!$A$5:$A$1048576,0)+0,12))*B1445,"")</f>
        <v/>
      </c>
      <c r="AE1445" s="261" t="str" cm="1">
        <f t="array" ref="AE1445">IF(A1445="","",INDEX(근로조건!$A$5:$AF$1048576,MATCH(A1445,근로조건!$A$5:$A$1048576,0)+0,13))</f>
        <v/>
      </c>
      <c r="AF1445" s="262" t="str" cm="1">
        <f t="array" ref="AF1445">IF(A1445="","",INDEX(근로조건!$A$5:$AF$1048576,MATCH(A1445,근로조건!$A$5:$A$1048576,0)+0,14))</f>
        <v/>
      </c>
      <c r="AG1445" s="261" t="str" cm="1">
        <f t="array" ref="AG1445">IF(A1445="","",INDEX(근로조건!$A$5:$AF$1048576,MATCH(A1445,근로조건!$A$5:$A$1048576,0)+0,11))</f>
        <v/>
      </c>
      <c r="AH1445" s="261" t="str" cm="1">
        <f t="array" ref="AH1445">IF(A1445="","",INDEX(근로조건!$A$5:$AF$1048576,MATCH(A1445,근로조건!$A$5:$A$1048576,0)+0,19))</f>
        <v/>
      </c>
      <c r="AI1445" s="262" t="str" cm="1">
        <f t="array" ref="AI1445">IF(A1445="","",INDEX(근로조건!$A$5:$AF$1048576,MATCH(A1445,근로조건!$A$5:$A$1048576,0)+0,17))</f>
        <v/>
      </c>
      <c r="AJ1445" s="253"/>
      <c r="AK1445" s="253"/>
      <c r="AL1445" s="253" t="str" cm="1">
        <f t="array" ref="AL1445">IF(A1445="","",INDEX(근로조건!$A$5:$AF$1048576,MATCH(A1445,근로조건!$A$5:$A$1048576,0)+0,20))</f>
        <v/>
      </c>
      <c r="AM1445" s="253"/>
      <c r="AN1445" s="253"/>
      <c r="AO1445" s="253"/>
      <c r="AP1445" s="260"/>
      <c r="AQ1445" s="123"/>
      <c r="AR1445" s="166"/>
      <c r="AS1445" s="267"/>
      <c r="AT1445" s="266"/>
      <c r="AU1445" s="266"/>
      <c r="AV1445" s="266"/>
    </row>
    <row r="1446" spans="1:48" x14ac:dyDescent="0.3">
      <c r="A1446" s="52"/>
      <c r="B1446" s="54"/>
      <c r="C1446" s="53"/>
      <c r="D1446" s="53"/>
      <c r="E1446" s="53"/>
      <c r="F1446" s="57"/>
      <c r="G1446" s="57"/>
      <c r="H1446" s="52"/>
      <c r="I1446" s="53"/>
      <c r="J1446" s="53"/>
      <c r="K1446" s="95"/>
      <c r="L1446" s="52"/>
      <c r="M1446" s="52"/>
      <c r="N1446" s="54"/>
      <c r="O1446" s="254" t="str" cm="1">
        <f t="array" ref="O1446">IF(A1446="","",INDEX(근로조건!$A$5:$Y$1048576,MATCH(A1446,근로조건!$A$5:$A$1048576,0)+0,15))</f>
        <v/>
      </c>
      <c r="P1446" s="255" t="str" cm="1">
        <f t="array" ref="P1446">IF(A1446="","",INDEX(근로조건!$A$5:$Y$1048576,MATCH(A1446,근로조건!$A$5:$A$1048576,0)+0,16))</f>
        <v/>
      </c>
      <c r="Q1446" s="256" t="str" cm="1">
        <f t="array" ref="Q1446">IF(A1446="","",INDEX(근로조건!$A$5:$ZZ$1048576,MATCH(A1446,근로조건!$A$5:$A$1048576,0)+0,21))</f>
        <v/>
      </c>
      <c r="R1446" s="61"/>
      <c r="S1446" s="61"/>
      <c r="T1446" s="61"/>
      <c r="U1446" s="61"/>
      <c r="V1446" s="61"/>
      <c r="W1446" s="61"/>
      <c r="X1446" s="61"/>
      <c r="Y1446" s="61"/>
      <c r="Z1446" s="260" t="str">
        <f t="shared" si="69"/>
        <v/>
      </c>
      <c r="AA1446" s="260" t="str">
        <f t="shared" si="70"/>
        <v/>
      </c>
      <c r="AB1446" s="260" t="str" cm="1">
        <f t="array" ref="AB1446">IFERROR(IF(A1446="","",INDEX(근로조건!$A$5:$Z$1048576,MATCH(A1446,근로조건!$A$5:$A$1048576,0)+0,17)-INDEX(근로조건!$A$5:$Z$1048576,MATCH(A1446,근로조건!$A$5:$A$1048576,0)+0,11))*B1446,"")</f>
        <v/>
      </c>
      <c r="AC1446" s="260" t="str">
        <f t="shared" si="71"/>
        <v/>
      </c>
      <c r="AD1446" s="260" t="str" cm="1">
        <f t="array" ref="AD1446">IFERROR(IF(A1446="","",INDEX(근로조건!$A$5:$L$1048576,MATCH(A1446,근로조건!$A$5:$A$1048576,0)+0,12))*B1446,"")</f>
        <v/>
      </c>
      <c r="AE1446" s="261" t="str" cm="1">
        <f t="array" ref="AE1446">IF(A1446="","",INDEX(근로조건!$A$5:$AF$1048576,MATCH(A1446,근로조건!$A$5:$A$1048576,0)+0,13))</f>
        <v/>
      </c>
      <c r="AF1446" s="262" t="str" cm="1">
        <f t="array" ref="AF1446">IF(A1446="","",INDEX(근로조건!$A$5:$AF$1048576,MATCH(A1446,근로조건!$A$5:$A$1048576,0)+0,14))</f>
        <v/>
      </c>
      <c r="AG1446" s="261" t="str" cm="1">
        <f t="array" ref="AG1446">IF(A1446="","",INDEX(근로조건!$A$5:$AF$1048576,MATCH(A1446,근로조건!$A$5:$A$1048576,0)+0,11))</f>
        <v/>
      </c>
      <c r="AH1446" s="261" t="str" cm="1">
        <f t="array" ref="AH1446">IF(A1446="","",INDEX(근로조건!$A$5:$AF$1048576,MATCH(A1446,근로조건!$A$5:$A$1048576,0)+0,19))</f>
        <v/>
      </c>
      <c r="AI1446" s="262" t="str" cm="1">
        <f t="array" ref="AI1446">IF(A1446="","",INDEX(근로조건!$A$5:$AF$1048576,MATCH(A1446,근로조건!$A$5:$A$1048576,0)+0,17))</f>
        <v/>
      </c>
      <c r="AJ1446" s="253"/>
      <c r="AK1446" s="253"/>
      <c r="AL1446" s="253" t="str" cm="1">
        <f t="array" ref="AL1446">IF(A1446="","",INDEX(근로조건!$A$5:$AF$1048576,MATCH(A1446,근로조건!$A$5:$A$1048576,0)+0,20))</f>
        <v/>
      </c>
      <c r="AM1446" s="253"/>
      <c r="AN1446" s="253"/>
      <c r="AO1446" s="253"/>
      <c r="AP1446" s="260"/>
      <c r="AQ1446" s="123"/>
      <c r="AR1446" s="166"/>
      <c r="AS1446" s="267"/>
      <c r="AT1446" s="266"/>
      <c r="AU1446" s="266"/>
      <c r="AV1446" s="266"/>
    </row>
    <row r="1447" spans="1:48" x14ac:dyDescent="0.3">
      <c r="A1447" s="52"/>
      <c r="B1447" s="54"/>
      <c r="C1447" s="53"/>
      <c r="D1447" s="53"/>
      <c r="E1447" s="53"/>
      <c r="F1447" s="57"/>
      <c r="G1447" s="57"/>
      <c r="H1447" s="52"/>
      <c r="I1447" s="53"/>
      <c r="J1447" s="53"/>
      <c r="K1447" s="95"/>
      <c r="L1447" s="52"/>
      <c r="M1447" s="52"/>
      <c r="N1447" s="54"/>
      <c r="O1447" s="254" t="str" cm="1">
        <f t="array" ref="O1447">IF(A1447="","",INDEX(근로조건!$A$5:$Y$1048576,MATCH(A1447,근로조건!$A$5:$A$1048576,0)+0,15))</f>
        <v/>
      </c>
      <c r="P1447" s="255" t="str" cm="1">
        <f t="array" ref="P1447">IF(A1447="","",INDEX(근로조건!$A$5:$Y$1048576,MATCH(A1447,근로조건!$A$5:$A$1048576,0)+0,16))</f>
        <v/>
      </c>
      <c r="Q1447" s="256" t="str" cm="1">
        <f t="array" ref="Q1447">IF(A1447="","",INDEX(근로조건!$A$5:$ZZ$1048576,MATCH(A1447,근로조건!$A$5:$A$1048576,0)+0,21))</f>
        <v/>
      </c>
      <c r="R1447" s="61"/>
      <c r="S1447" s="61"/>
      <c r="T1447" s="61"/>
      <c r="U1447" s="61"/>
      <c r="V1447" s="61"/>
      <c r="W1447" s="61"/>
      <c r="X1447" s="61"/>
      <c r="Y1447" s="61"/>
      <c r="Z1447" s="260" t="str">
        <f t="shared" si="69"/>
        <v/>
      </c>
      <c r="AA1447" s="260" t="str">
        <f t="shared" si="70"/>
        <v/>
      </c>
      <c r="AB1447" s="260" t="str" cm="1">
        <f t="array" ref="AB1447">IFERROR(IF(A1447="","",INDEX(근로조건!$A$5:$Z$1048576,MATCH(A1447,근로조건!$A$5:$A$1048576,0)+0,17)-INDEX(근로조건!$A$5:$Z$1048576,MATCH(A1447,근로조건!$A$5:$A$1048576,0)+0,11))*B1447,"")</f>
        <v/>
      </c>
      <c r="AC1447" s="260" t="str">
        <f t="shared" si="71"/>
        <v/>
      </c>
      <c r="AD1447" s="260" t="str" cm="1">
        <f t="array" ref="AD1447">IFERROR(IF(A1447="","",INDEX(근로조건!$A$5:$L$1048576,MATCH(A1447,근로조건!$A$5:$A$1048576,0)+0,12))*B1447,"")</f>
        <v/>
      </c>
      <c r="AE1447" s="261" t="str" cm="1">
        <f t="array" ref="AE1447">IF(A1447="","",INDEX(근로조건!$A$5:$AF$1048576,MATCH(A1447,근로조건!$A$5:$A$1048576,0)+0,13))</f>
        <v/>
      </c>
      <c r="AF1447" s="262" t="str" cm="1">
        <f t="array" ref="AF1447">IF(A1447="","",INDEX(근로조건!$A$5:$AF$1048576,MATCH(A1447,근로조건!$A$5:$A$1048576,0)+0,14))</f>
        <v/>
      </c>
      <c r="AG1447" s="261" t="str" cm="1">
        <f t="array" ref="AG1447">IF(A1447="","",INDEX(근로조건!$A$5:$AF$1048576,MATCH(A1447,근로조건!$A$5:$A$1048576,0)+0,11))</f>
        <v/>
      </c>
      <c r="AH1447" s="261" t="str" cm="1">
        <f t="array" ref="AH1447">IF(A1447="","",INDEX(근로조건!$A$5:$AF$1048576,MATCH(A1447,근로조건!$A$5:$A$1048576,0)+0,19))</f>
        <v/>
      </c>
      <c r="AI1447" s="262" t="str" cm="1">
        <f t="array" ref="AI1447">IF(A1447="","",INDEX(근로조건!$A$5:$AF$1048576,MATCH(A1447,근로조건!$A$5:$A$1048576,0)+0,17))</f>
        <v/>
      </c>
      <c r="AJ1447" s="253"/>
      <c r="AK1447" s="253"/>
      <c r="AL1447" s="253" t="str" cm="1">
        <f t="array" ref="AL1447">IF(A1447="","",INDEX(근로조건!$A$5:$AF$1048576,MATCH(A1447,근로조건!$A$5:$A$1048576,0)+0,20))</f>
        <v/>
      </c>
      <c r="AM1447" s="253"/>
      <c r="AN1447" s="253"/>
      <c r="AO1447" s="253"/>
      <c r="AP1447" s="260"/>
      <c r="AQ1447" s="123"/>
      <c r="AR1447" s="166"/>
      <c r="AS1447" s="267"/>
      <c r="AT1447" s="266"/>
      <c r="AU1447" s="266"/>
      <c r="AV1447" s="266"/>
    </row>
    <row r="1448" spans="1:48" x14ac:dyDescent="0.3">
      <c r="A1448" s="52"/>
      <c r="B1448" s="54"/>
      <c r="C1448" s="53"/>
      <c r="D1448" s="53"/>
      <c r="E1448" s="53"/>
      <c r="F1448" s="57"/>
      <c r="G1448" s="57"/>
      <c r="H1448" s="52"/>
      <c r="I1448" s="53"/>
      <c r="J1448" s="53"/>
      <c r="K1448" s="95"/>
      <c r="L1448" s="52"/>
      <c r="M1448" s="52"/>
      <c r="N1448" s="54"/>
      <c r="O1448" s="254" t="str" cm="1">
        <f t="array" ref="O1448">IF(A1448="","",INDEX(근로조건!$A$5:$Y$1048576,MATCH(A1448,근로조건!$A$5:$A$1048576,0)+0,15))</f>
        <v/>
      </c>
      <c r="P1448" s="255" t="str" cm="1">
        <f t="array" ref="P1448">IF(A1448="","",INDEX(근로조건!$A$5:$Y$1048576,MATCH(A1448,근로조건!$A$5:$A$1048576,0)+0,16))</f>
        <v/>
      </c>
      <c r="Q1448" s="256" t="str" cm="1">
        <f t="array" ref="Q1448">IF(A1448="","",INDEX(근로조건!$A$5:$ZZ$1048576,MATCH(A1448,근로조건!$A$5:$A$1048576,0)+0,21))</f>
        <v/>
      </c>
      <c r="R1448" s="61"/>
      <c r="S1448" s="61"/>
      <c r="T1448" s="61"/>
      <c r="U1448" s="61"/>
      <c r="V1448" s="61"/>
      <c r="W1448" s="61"/>
      <c r="X1448" s="61"/>
      <c r="Y1448" s="61"/>
      <c r="Z1448" s="260" t="str">
        <f t="shared" si="69"/>
        <v/>
      </c>
      <c r="AA1448" s="260" t="str">
        <f t="shared" si="70"/>
        <v/>
      </c>
      <c r="AB1448" s="260" t="str" cm="1">
        <f t="array" ref="AB1448">IFERROR(IF(A1448="","",INDEX(근로조건!$A$5:$Z$1048576,MATCH(A1448,근로조건!$A$5:$A$1048576,0)+0,17)-INDEX(근로조건!$A$5:$Z$1048576,MATCH(A1448,근로조건!$A$5:$A$1048576,0)+0,11))*B1448,"")</f>
        <v/>
      </c>
      <c r="AC1448" s="260" t="str">
        <f t="shared" si="71"/>
        <v/>
      </c>
      <c r="AD1448" s="260" t="str" cm="1">
        <f t="array" ref="AD1448">IFERROR(IF(A1448="","",INDEX(근로조건!$A$5:$L$1048576,MATCH(A1448,근로조건!$A$5:$A$1048576,0)+0,12))*B1448,"")</f>
        <v/>
      </c>
      <c r="AE1448" s="261" t="str" cm="1">
        <f t="array" ref="AE1448">IF(A1448="","",INDEX(근로조건!$A$5:$AF$1048576,MATCH(A1448,근로조건!$A$5:$A$1048576,0)+0,13))</f>
        <v/>
      </c>
      <c r="AF1448" s="262" t="str" cm="1">
        <f t="array" ref="AF1448">IF(A1448="","",INDEX(근로조건!$A$5:$AF$1048576,MATCH(A1448,근로조건!$A$5:$A$1048576,0)+0,14))</f>
        <v/>
      </c>
      <c r="AG1448" s="261" t="str" cm="1">
        <f t="array" ref="AG1448">IF(A1448="","",INDEX(근로조건!$A$5:$AF$1048576,MATCH(A1448,근로조건!$A$5:$A$1048576,0)+0,11))</f>
        <v/>
      </c>
      <c r="AH1448" s="261" t="str" cm="1">
        <f t="array" ref="AH1448">IF(A1448="","",INDEX(근로조건!$A$5:$AF$1048576,MATCH(A1448,근로조건!$A$5:$A$1048576,0)+0,19))</f>
        <v/>
      </c>
      <c r="AI1448" s="262" t="str" cm="1">
        <f t="array" ref="AI1448">IF(A1448="","",INDEX(근로조건!$A$5:$AF$1048576,MATCH(A1448,근로조건!$A$5:$A$1048576,0)+0,17))</f>
        <v/>
      </c>
      <c r="AJ1448" s="253"/>
      <c r="AK1448" s="253"/>
      <c r="AL1448" s="253" t="str" cm="1">
        <f t="array" ref="AL1448">IF(A1448="","",INDEX(근로조건!$A$5:$AF$1048576,MATCH(A1448,근로조건!$A$5:$A$1048576,0)+0,20))</f>
        <v/>
      </c>
      <c r="AM1448" s="253"/>
      <c r="AN1448" s="253"/>
      <c r="AO1448" s="253"/>
      <c r="AP1448" s="260"/>
      <c r="AQ1448" s="123"/>
      <c r="AR1448" s="166"/>
      <c r="AS1448" s="267"/>
      <c r="AT1448" s="266"/>
      <c r="AU1448" s="266"/>
      <c r="AV1448" s="266"/>
    </row>
    <row r="1449" spans="1:48" x14ac:dyDescent="0.3">
      <c r="A1449" s="52"/>
      <c r="B1449" s="54"/>
      <c r="C1449" s="53"/>
      <c r="D1449" s="53"/>
      <c r="E1449" s="53"/>
      <c r="F1449" s="57"/>
      <c r="G1449" s="57"/>
      <c r="H1449" s="52"/>
      <c r="I1449" s="53"/>
      <c r="J1449" s="53"/>
      <c r="K1449" s="95"/>
      <c r="L1449" s="52"/>
      <c r="M1449" s="52"/>
      <c r="N1449" s="54"/>
      <c r="O1449" s="254" t="str" cm="1">
        <f t="array" ref="O1449">IF(A1449="","",INDEX(근로조건!$A$5:$Y$1048576,MATCH(A1449,근로조건!$A$5:$A$1048576,0)+0,15))</f>
        <v/>
      </c>
      <c r="P1449" s="255" t="str" cm="1">
        <f t="array" ref="P1449">IF(A1449="","",INDEX(근로조건!$A$5:$Y$1048576,MATCH(A1449,근로조건!$A$5:$A$1048576,0)+0,16))</f>
        <v/>
      </c>
      <c r="Q1449" s="256" t="str" cm="1">
        <f t="array" ref="Q1449">IF(A1449="","",INDEX(근로조건!$A$5:$ZZ$1048576,MATCH(A1449,근로조건!$A$5:$A$1048576,0)+0,21))</f>
        <v/>
      </c>
      <c r="R1449" s="61"/>
      <c r="S1449" s="61"/>
      <c r="T1449" s="61"/>
      <c r="U1449" s="61"/>
      <c r="V1449" s="61"/>
      <c r="W1449" s="61"/>
      <c r="X1449" s="61"/>
      <c r="Y1449" s="61"/>
      <c r="Z1449" s="260" t="str">
        <f t="shared" si="69"/>
        <v/>
      </c>
      <c r="AA1449" s="260" t="str">
        <f t="shared" si="70"/>
        <v/>
      </c>
      <c r="AB1449" s="260" t="str" cm="1">
        <f t="array" ref="AB1449">IFERROR(IF(A1449="","",INDEX(근로조건!$A$5:$Z$1048576,MATCH(A1449,근로조건!$A$5:$A$1048576,0)+0,17)-INDEX(근로조건!$A$5:$Z$1048576,MATCH(A1449,근로조건!$A$5:$A$1048576,0)+0,11))*B1449,"")</f>
        <v/>
      </c>
      <c r="AC1449" s="260" t="str">
        <f t="shared" si="71"/>
        <v/>
      </c>
      <c r="AD1449" s="260" t="str" cm="1">
        <f t="array" ref="AD1449">IFERROR(IF(A1449="","",INDEX(근로조건!$A$5:$L$1048576,MATCH(A1449,근로조건!$A$5:$A$1048576,0)+0,12))*B1449,"")</f>
        <v/>
      </c>
      <c r="AE1449" s="261" t="str" cm="1">
        <f t="array" ref="AE1449">IF(A1449="","",INDEX(근로조건!$A$5:$AF$1048576,MATCH(A1449,근로조건!$A$5:$A$1048576,0)+0,13))</f>
        <v/>
      </c>
      <c r="AF1449" s="262" t="str" cm="1">
        <f t="array" ref="AF1449">IF(A1449="","",INDEX(근로조건!$A$5:$AF$1048576,MATCH(A1449,근로조건!$A$5:$A$1048576,0)+0,14))</f>
        <v/>
      </c>
      <c r="AG1449" s="261" t="str" cm="1">
        <f t="array" ref="AG1449">IF(A1449="","",INDEX(근로조건!$A$5:$AF$1048576,MATCH(A1449,근로조건!$A$5:$A$1048576,0)+0,11))</f>
        <v/>
      </c>
      <c r="AH1449" s="261" t="str" cm="1">
        <f t="array" ref="AH1449">IF(A1449="","",INDEX(근로조건!$A$5:$AF$1048576,MATCH(A1449,근로조건!$A$5:$A$1048576,0)+0,19))</f>
        <v/>
      </c>
      <c r="AI1449" s="262" t="str" cm="1">
        <f t="array" ref="AI1449">IF(A1449="","",INDEX(근로조건!$A$5:$AF$1048576,MATCH(A1449,근로조건!$A$5:$A$1048576,0)+0,17))</f>
        <v/>
      </c>
      <c r="AJ1449" s="253"/>
      <c r="AK1449" s="253"/>
      <c r="AL1449" s="253" t="str" cm="1">
        <f t="array" ref="AL1449">IF(A1449="","",INDEX(근로조건!$A$5:$AF$1048576,MATCH(A1449,근로조건!$A$5:$A$1048576,0)+0,20))</f>
        <v/>
      </c>
      <c r="AM1449" s="253"/>
      <c r="AN1449" s="253"/>
      <c r="AO1449" s="253"/>
      <c r="AP1449" s="260"/>
      <c r="AQ1449" s="123"/>
      <c r="AR1449" s="166"/>
      <c r="AS1449" s="267"/>
      <c r="AT1449" s="266"/>
      <c r="AU1449" s="266"/>
      <c r="AV1449" s="266"/>
    </row>
    <row r="1450" spans="1:48" x14ac:dyDescent="0.3">
      <c r="A1450" s="52"/>
      <c r="B1450" s="54"/>
      <c r="C1450" s="53"/>
      <c r="D1450" s="53"/>
      <c r="E1450" s="53"/>
      <c r="F1450" s="57"/>
      <c r="G1450" s="57"/>
      <c r="H1450" s="52"/>
      <c r="I1450" s="53"/>
      <c r="J1450" s="53"/>
      <c r="K1450" s="95"/>
      <c r="L1450" s="52"/>
      <c r="M1450" s="52"/>
      <c r="N1450" s="54"/>
      <c r="O1450" s="254" t="str" cm="1">
        <f t="array" ref="O1450">IF(A1450="","",INDEX(근로조건!$A$5:$Y$1048576,MATCH(A1450,근로조건!$A$5:$A$1048576,0)+0,15))</f>
        <v/>
      </c>
      <c r="P1450" s="255" t="str" cm="1">
        <f t="array" ref="P1450">IF(A1450="","",INDEX(근로조건!$A$5:$Y$1048576,MATCH(A1450,근로조건!$A$5:$A$1048576,0)+0,16))</f>
        <v/>
      </c>
      <c r="Q1450" s="256" t="str" cm="1">
        <f t="array" ref="Q1450">IF(A1450="","",INDEX(근로조건!$A$5:$ZZ$1048576,MATCH(A1450,근로조건!$A$5:$A$1048576,0)+0,21))</f>
        <v/>
      </c>
      <c r="R1450" s="61"/>
      <c r="S1450" s="61"/>
      <c r="T1450" s="61"/>
      <c r="U1450" s="61"/>
      <c r="V1450" s="61"/>
      <c r="W1450" s="61"/>
      <c r="X1450" s="61"/>
      <c r="Y1450" s="61"/>
      <c r="Z1450" s="260" t="str">
        <f t="shared" si="69"/>
        <v/>
      </c>
      <c r="AA1450" s="260" t="str">
        <f t="shared" si="70"/>
        <v/>
      </c>
      <c r="AB1450" s="260" t="str" cm="1">
        <f t="array" ref="AB1450">IFERROR(IF(A1450="","",INDEX(근로조건!$A$5:$Z$1048576,MATCH(A1450,근로조건!$A$5:$A$1048576,0)+0,17)-INDEX(근로조건!$A$5:$Z$1048576,MATCH(A1450,근로조건!$A$5:$A$1048576,0)+0,11))*B1450,"")</f>
        <v/>
      </c>
      <c r="AC1450" s="260" t="str">
        <f t="shared" si="71"/>
        <v/>
      </c>
      <c r="AD1450" s="260" t="str" cm="1">
        <f t="array" ref="AD1450">IFERROR(IF(A1450="","",INDEX(근로조건!$A$5:$L$1048576,MATCH(A1450,근로조건!$A$5:$A$1048576,0)+0,12))*B1450,"")</f>
        <v/>
      </c>
      <c r="AE1450" s="261" t="str" cm="1">
        <f t="array" ref="AE1450">IF(A1450="","",INDEX(근로조건!$A$5:$AF$1048576,MATCH(A1450,근로조건!$A$5:$A$1048576,0)+0,13))</f>
        <v/>
      </c>
      <c r="AF1450" s="262" t="str" cm="1">
        <f t="array" ref="AF1450">IF(A1450="","",INDEX(근로조건!$A$5:$AF$1048576,MATCH(A1450,근로조건!$A$5:$A$1048576,0)+0,14))</f>
        <v/>
      </c>
      <c r="AG1450" s="261" t="str" cm="1">
        <f t="array" ref="AG1450">IF(A1450="","",INDEX(근로조건!$A$5:$AF$1048576,MATCH(A1450,근로조건!$A$5:$A$1048576,0)+0,11))</f>
        <v/>
      </c>
      <c r="AH1450" s="261" t="str" cm="1">
        <f t="array" ref="AH1450">IF(A1450="","",INDEX(근로조건!$A$5:$AF$1048576,MATCH(A1450,근로조건!$A$5:$A$1048576,0)+0,19))</f>
        <v/>
      </c>
      <c r="AI1450" s="262" t="str" cm="1">
        <f t="array" ref="AI1450">IF(A1450="","",INDEX(근로조건!$A$5:$AF$1048576,MATCH(A1450,근로조건!$A$5:$A$1048576,0)+0,17))</f>
        <v/>
      </c>
      <c r="AJ1450" s="253"/>
      <c r="AK1450" s="253"/>
      <c r="AL1450" s="253" t="str" cm="1">
        <f t="array" ref="AL1450">IF(A1450="","",INDEX(근로조건!$A$5:$AF$1048576,MATCH(A1450,근로조건!$A$5:$A$1048576,0)+0,20))</f>
        <v/>
      </c>
      <c r="AM1450" s="253"/>
      <c r="AN1450" s="253"/>
      <c r="AO1450" s="253"/>
      <c r="AP1450" s="260"/>
      <c r="AQ1450" s="123"/>
      <c r="AR1450" s="166"/>
      <c r="AS1450" s="267"/>
      <c r="AT1450" s="266"/>
      <c r="AU1450" s="266"/>
      <c r="AV1450" s="266"/>
    </row>
    <row r="1451" spans="1:48" x14ac:dyDescent="0.3">
      <c r="A1451" s="52"/>
      <c r="B1451" s="54"/>
      <c r="C1451" s="53"/>
      <c r="D1451" s="53"/>
      <c r="E1451" s="53"/>
      <c r="F1451" s="57"/>
      <c r="G1451" s="57"/>
      <c r="H1451" s="52"/>
      <c r="I1451" s="53"/>
      <c r="J1451" s="53"/>
      <c r="K1451" s="95"/>
      <c r="L1451" s="52"/>
      <c r="M1451" s="52"/>
      <c r="N1451" s="54"/>
      <c r="O1451" s="254" t="str" cm="1">
        <f t="array" ref="O1451">IF(A1451="","",INDEX(근로조건!$A$5:$Y$1048576,MATCH(A1451,근로조건!$A$5:$A$1048576,0)+0,15))</f>
        <v/>
      </c>
      <c r="P1451" s="255" t="str" cm="1">
        <f t="array" ref="P1451">IF(A1451="","",INDEX(근로조건!$A$5:$Y$1048576,MATCH(A1451,근로조건!$A$5:$A$1048576,0)+0,16))</f>
        <v/>
      </c>
      <c r="Q1451" s="256" t="str" cm="1">
        <f t="array" ref="Q1451">IF(A1451="","",INDEX(근로조건!$A$5:$ZZ$1048576,MATCH(A1451,근로조건!$A$5:$A$1048576,0)+0,21))</f>
        <v/>
      </c>
      <c r="R1451" s="61"/>
      <c r="S1451" s="61"/>
      <c r="T1451" s="61"/>
      <c r="U1451" s="61"/>
      <c r="V1451" s="61"/>
      <c r="W1451" s="61"/>
      <c r="X1451" s="61"/>
      <c r="Y1451" s="61"/>
      <c r="Z1451" s="260" t="str">
        <f t="shared" si="69"/>
        <v/>
      </c>
      <c r="AA1451" s="260" t="str">
        <f t="shared" si="70"/>
        <v/>
      </c>
      <c r="AB1451" s="260" t="str" cm="1">
        <f t="array" ref="AB1451">IFERROR(IF(A1451="","",INDEX(근로조건!$A$5:$Z$1048576,MATCH(A1451,근로조건!$A$5:$A$1048576,0)+0,17)-INDEX(근로조건!$A$5:$Z$1048576,MATCH(A1451,근로조건!$A$5:$A$1048576,0)+0,11))*B1451,"")</f>
        <v/>
      </c>
      <c r="AC1451" s="260" t="str">
        <f t="shared" si="71"/>
        <v/>
      </c>
      <c r="AD1451" s="260" t="str" cm="1">
        <f t="array" ref="AD1451">IFERROR(IF(A1451="","",INDEX(근로조건!$A$5:$L$1048576,MATCH(A1451,근로조건!$A$5:$A$1048576,0)+0,12))*B1451,"")</f>
        <v/>
      </c>
      <c r="AE1451" s="261" t="str" cm="1">
        <f t="array" ref="AE1451">IF(A1451="","",INDEX(근로조건!$A$5:$AF$1048576,MATCH(A1451,근로조건!$A$5:$A$1048576,0)+0,13))</f>
        <v/>
      </c>
      <c r="AF1451" s="262" t="str" cm="1">
        <f t="array" ref="AF1451">IF(A1451="","",INDEX(근로조건!$A$5:$AF$1048576,MATCH(A1451,근로조건!$A$5:$A$1048576,0)+0,14))</f>
        <v/>
      </c>
      <c r="AG1451" s="261" t="str" cm="1">
        <f t="array" ref="AG1451">IF(A1451="","",INDEX(근로조건!$A$5:$AF$1048576,MATCH(A1451,근로조건!$A$5:$A$1048576,0)+0,11))</f>
        <v/>
      </c>
      <c r="AH1451" s="261" t="str" cm="1">
        <f t="array" ref="AH1451">IF(A1451="","",INDEX(근로조건!$A$5:$AF$1048576,MATCH(A1451,근로조건!$A$5:$A$1048576,0)+0,19))</f>
        <v/>
      </c>
      <c r="AI1451" s="262" t="str" cm="1">
        <f t="array" ref="AI1451">IF(A1451="","",INDEX(근로조건!$A$5:$AF$1048576,MATCH(A1451,근로조건!$A$5:$A$1048576,0)+0,17))</f>
        <v/>
      </c>
      <c r="AJ1451" s="253"/>
      <c r="AK1451" s="253"/>
      <c r="AL1451" s="253" t="str" cm="1">
        <f t="array" ref="AL1451">IF(A1451="","",INDEX(근로조건!$A$5:$AF$1048576,MATCH(A1451,근로조건!$A$5:$A$1048576,0)+0,20))</f>
        <v/>
      </c>
      <c r="AM1451" s="253"/>
      <c r="AN1451" s="253"/>
      <c r="AO1451" s="253"/>
      <c r="AP1451" s="260"/>
      <c r="AQ1451" s="123"/>
      <c r="AR1451" s="166"/>
      <c r="AS1451" s="267"/>
      <c r="AT1451" s="266"/>
      <c r="AU1451" s="266"/>
      <c r="AV1451" s="266"/>
    </row>
    <row r="1452" spans="1:48" x14ac:dyDescent="0.3">
      <c r="A1452" s="52"/>
      <c r="B1452" s="54"/>
      <c r="C1452" s="53"/>
      <c r="D1452" s="53"/>
      <c r="E1452" s="53"/>
      <c r="F1452" s="57"/>
      <c r="G1452" s="57"/>
      <c r="H1452" s="52"/>
      <c r="I1452" s="53"/>
      <c r="J1452" s="53"/>
      <c r="K1452" s="95"/>
      <c r="L1452" s="52"/>
      <c r="M1452" s="52"/>
      <c r="N1452" s="54"/>
      <c r="O1452" s="254" t="str" cm="1">
        <f t="array" ref="O1452">IF(A1452="","",INDEX(근로조건!$A$5:$Y$1048576,MATCH(A1452,근로조건!$A$5:$A$1048576,0)+0,15))</f>
        <v/>
      </c>
      <c r="P1452" s="255" t="str" cm="1">
        <f t="array" ref="P1452">IF(A1452="","",INDEX(근로조건!$A$5:$Y$1048576,MATCH(A1452,근로조건!$A$5:$A$1048576,0)+0,16))</f>
        <v/>
      </c>
      <c r="Q1452" s="256" t="str" cm="1">
        <f t="array" ref="Q1452">IF(A1452="","",INDEX(근로조건!$A$5:$ZZ$1048576,MATCH(A1452,근로조건!$A$5:$A$1048576,0)+0,21))</f>
        <v/>
      </c>
      <c r="R1452" s="61"/>
      <c r="S1452" s="61"/>
      <c r="T1452" s="61"/>
      <c r="U1452" s="61"/>
      <c r="V1452" s="61"/>
      <c r="W1452" s="61"/>
      <c r="X1452" s="61"/>
      <c r="Y1452" s="61"/>
      <c r="Z1452" s="260" t="str">
        <f t="shared" si="69"/>
        <v/>
      </c>
      <c r="AA1452" s="260" t="str">
        <f t="shared" si="70"/>
        <v/>
      </c>
      <c r="AB1452" s="260" t="str" cm="1">
        <f t="array" ref="AB1452">IFERROR(IF(A1452="","",INDEX(근로조건!$A$5:$Z$1048576,MATCH(A1452,근로조건!$A$5:$A$1048576,0)+0,17)-INDEX(근로조건!$A$5:$Z$1048576,MATCH(A1452,근로조건!$A$5:$A$1048576,0)+0,11))*B1452,"")</f>
        <v/>
      </c>
      <c r="AC1452" s="260" t="str">
        <f t="shared" si="71"/>
        <v/>
      </c>
      <c r="AD1452" s="260" t="str" cm="1">
        <f t="array" ref="AD1452">IFERROR(IF(A1452="","",INDEX(근로조건!$A$5:$L$1048576,MATCH(A1452,근로조건!$A$5:$A$1048576,0)+0,12))*B1452,"")</f>
        <v/>
      </c>
      <c r="AE1452" s="261" t="str" cm="1">
        <f t="array" ref="AE1452">IF(A1452="","",INDEX(근로조건!$A$5:$AF$1048576,MATCH(A1452,근로조건!$A$5:$A$1048576,0)+0,13))</f>
        <v/>
      </c>
      <c r="AF1452" s="262" t="str" cm="1">
        <f t="array" ref="AF1452">IF(A1452="","",INDEX(근로조건!$A$5:$AF$1048576,MATCH(A1452,근로조건!$A$5:$A$1048576,0)+0,14))</f>
        <v/>
      </c>
      <c r="AG1452" s="261" t="str" cm="1">
        <f t="array" ref="AG1452">IF(A1452="","",INDEX(근로조건!$A$5:$AF$1048576,MATCH(A1452,근로조건!$A$5:$A$1048576,0)+0,11))</f>
        <v/>
      </c>
      <c r="AH1452" s="261" t="str" cm="1">
        <f t="array" ref="AH1452">IF(A1452="","",INDEX(근로조건!$A$5:$AF$1048576,MATCH(A1452,근로조건!$A$5:$A$1048576,0)+0,19))</f>
        <v/>
      </c>
      <c r="AI1452" s="262" t="str" cm="1">
        <f t="array" ref="AI1452">IF(A1452="","",INDEX(근로조건!$A$5:$AF$1048576,MATCH(A1452,근로조건!$A$5:$A$1048576,0)+0,17))</f>
        <v/>
      </c>
      <c r="AJ1452" s="253"/>
      <c r="AK1452" s="253"/>
      <c r="AL1452" s="253" t="str" cm="1">
        <f t="array" ref="AL1452">IF(A1452="","",INDEX(근로조건!$A$5:$AF$1048576,MATCH(A1452,근로조건!$A$5:$A$1048576,0)+0,20))</f>
        <v/>
      </c>
      <c r="AM1452" s="253"/>
      <c r="AN1452" s="253"/>
      <c r="AO1452" s="253"/>
      <c r="AP1452" s="260"/>
      <c r="AQ1452" s="123"/>
      <c r="AR1452" s="166"/>
      <c r="AS1452" s="267"/>
      <c r="AT1452" s="266"/>
      <c r="AU1452" s="266"/>
      <c r="AV1452" s="266"/>
    </row>
    <row r="1453" spans="1:48" x14ac:dyDescent="0.3">
      <c r="A1453" s="52"/>
      <c r="B1453" s="54"/>
      <c r="C1453" s="53"/>
      <c r="D1453" s="53"/>
      <c r="E1453" s="53"/>
      <c r="F1453" s="57"/>
      <c r="G1453" s="57"/>
      <c r="H1453" s="52"/>
      <c r="I1453" s="53"/>
      <c r="J1453" s="53"/>
      <c r="K1453" s="95"/>
      <c r="L1453" s="52"/>
      <c r="M1453" s="52"/>
      <c r="N1453" s="54"/>
      <c r="O1453" s="254" t="str" cm="1">
        <f t="array" ref="O1453">IF(A1453="","",INDEX(근로조건!$A$5:$Y$1048576,MATCH(A1453,근로조건!$A$5:$A$1048576,0)+0,15))</f>
        <v/>
      </c>
      <c r="P1453" s="255" t="str" cm="1">
        <f t="array" ref="P1453">IF(A1453="","",INDEX(근로조건!$A$5:$Y$1048576,MATCH(A1453,근로조건!$A$5:$A$1048576,0)+0,16))</f>
        <v/>
      </c>
      <c r="Q1453" s="256" t="str" cm="1">
        <f t="array" ref="Q1453">IF(A1453="","",INDEX(근로조건!$A$5:$ZZ$1048576,MATCH(A1453,근로조건!$A$5:$A$1048576,0)+0,21))</f>
        <v/>
      </c>
      <c r="R1453" s="61"/>
      <c r="S1453" s="61"/>
      <c r="T1453" s="61"/>
      <c r="U1453" s="61"/>
      <c r="V1453" s="61"/>
      <c r="W1453" s="61"/>
      <c r="X1453" s="61"/>
      <c r="Y1453" s="61"/>
      <c r="Z1453" s="260" t="str">
        <f t="shared" si="69"/>
        <v/>
      </c>
      <c r="AA1453" s="260" t="str">
        <f t="shared" si="70"/>
        <v/>
      </c>
      <c r="AB1453" s="260" t="str" cm="1">
        <f t="array" ref="AB1453">IFERROR(IF(A1453="","",INDEX(근로조건!$A$5:$Z$1048576,MATCH(A1453,근로조건!$A$5:$A$1048576,0)+0,17)-INDEX(근로조건!$A$5:$Z$1048576,MATCH(A1453,근로조건!$A$5:$A$1048576,0)+0,11))*B1453,"")</f>
        <v/>
      </c>
      <c r="AC1453" s="260" t="str">
        <f t="shared" si="71"/>
        <v/>
      </c>
      <c r="AD1453" s="260" t="str" cm="1">
        <f t="array" ref="AD1453">IFERROR(IF(A1453="","",INDEX(근로조건!$A$5:$L$1048576,MATCH(A1453,근로조건!$A$5:$A$1048576,0)+0,12))*B1453,"")</f>
        <v/>
      </c>
      <c r="AE1453" s="261" t="str" cm="1">
        <f t="array" ref="AE1453">IF(A1453="","",INDEX(근로조건!$A$5:$AF$1048576,MATCH(A1453,근로조건!$A$5:$A$1048576,0)+0,13))</f>
        <v/>
      </c>
      <c r="AF1453" s="262" t="str" cm="1">
        <f t="array" ref="AF1453">IF(A1453="","",INDEX(근로조건!$A$5:$AF$1048576,MATCH(A1453,근로조건!$A$5:$A$1048576,0)+0,14))</f>
        <v/>
      </c>
      <c r="AG1453" s="261" t="str" cm="1">
        <f t="array" ref="AG1453">IF(A1453="","",INDEX(근로조건!$A$5:$AF$1048576,MATCH(A1453,근로조건!$A$5:$A$1048576,0)+0,11))</f>
        <v/>
      </c>
      <c r="AH1453" s="261" t="str" cm="1">
        <f t="array" ref="AH1453">IF(A1453="","",INDEX(근로조건!$A$5:$AF$1048576,MATCH(A1453,근로조건!$A$5:$A$1048576,0)+0,19))</f>
        <v/>
      </c>
      <c r="AI1453" s="262" t="str" cm="1">
        <f t="array" ref="AI1453">IF(A1453="","",INDEX(근로조건!$A$5:$AF$1048576,MATCH(A1453,근로조건!$A$5:$A$1048576,0)+0,17))</f>
        <v/>
      </c>
      <c r="AJ1453" s="253"/>
      <c r="AK1453" s="253"/>
      <c r="AL1453" s="253" t="str" cm="1">
        <f t="array" ref="AL1453">IF(A1453="","",INDEX(근로조건!$A$5:$AF$1048576,MATCH(A1453,근로조건!$A$5:$A$1048576,0)+0,20))</f>
        <v/>
      </c>
      <c r="AM1453" s="253"/>
      <c r="AN1453" s="253"/>
      <c r="AO1453" s="253"/>
      <c r="AP1453" s="260"/>
      <c r="AQ1453" s="123"/>
      <c r="AR1453" s="166"/>
      <c r="AS1453" s="267"/>
      <c r="AT1453" s="266"/>
      <c r="AU1453" s="266"/>
      <c r="AV1453" s="266"/>
    </row>
    <row r="1454" spans="1:48" x14ac:dyDescent="0.3">
      <c r="A1454" s="52"/>
      <c r="B1454" s="54"/>
      <c r="C1454" s="53"/>
      <c r="D1454" s="53"/>
      <c r="E1454" s="53"/>
      <c r="F1454" s="57"/>
      <c r="G1454" s="57"/>
      <c r="H1454" s="52"/>
      <c r="I1454" s="53"/>
      <c r="J1454" s="53"/>
      <c r="K1454" s="95"/>
      <c r="L1454" s="52"/>
      <c r="M1454" s="52"/>
      <c r="N1454" s="54"/>
      <c r="O1454" s="254" t="str" cm="1">
        <f t="array" ref="O1454">IF(A1454="","",INDEX(근로조건!$A$5:$Y$1048576,MATCH(A1454,근로조건!$A$5:$A$1048576,0)+0,15))</f>
        <v/>
      </c>
      <c r="P1454" s="255" t="str" cm="1">
        <f t="array" ref="P1454">IF(A1454="","",INDEX(근로조건!$A$5:$Y$1048576,MATCH(A1454,근로조건!$A$5:$A$1048576,0)+0,16))</f>
        <v/>
      </c>
      <c r="Q1454" s="256" t="str" cm="1">
        <f t="array" ref="Q1454">IF(A1454="","",INDEX(근로조건!$A$5:$ZZ$1048576,MATCH(A1454,근로조건!$A$5:$A$1048576,0)+0,21))</f>
        <v/>
      </c>
      <c r="R1454" s="61"/>
      <c r="S1454" s="61"/>
      <c r="T1454" s="61"/>
      <c r="U1454" s="61"/>
      <c r="V1454" s="61"/>
      <c r="W1454" s="61"/>
      <c r="X1454" s="61"/>
      <c r="Y1454" s="61"/>
      <c r="Z1454" s="260" t="str">
        <f t="shared" si="69"/>
        <v/>
      </c>
      <c r="AA1454" s="260" t="str">
        <f t="shared" si="70"/>
        <v/>
      </c>
      <c r="AB1454" s="260" t="str" cm="1">
        <f t="array" ref="AB1454">IFERROR(IF(A1454="","",INDEX(근로조건!$A$5:$Z$1048576,MATCH(A1454,근로조건!$A$5:$A$1048576,0)+0,17)-INDEX(근로조건!$A$5:$Z$1048576,MATCH(A1454,근로조건!$A$5:$A$1048576,0)+0,11))*B1454,"")</f>
        <v/>
      </c>
      <c r="AC1454" s="260" t="str">
        <f t="shared" si="71"/>
        <v/>
      </c>
      <c r="AD1454" s="260" t="str" cm="1">
        <f t="array" ref="AD1454">IFERROR(IF(A1454="","",INDEX(근로조건!$A$5:$L$1048576,MATCH(A1454,근로조건!$A$5:$A$1048576,0)+0,12))*B1454,"")</f>
        <v/>
      </c>
      <c r="AE1454" s="261" t="str" cm="1">
        <f t="array" ref="AE1454">IF(A1454="","",INDEX(근로조건!$A$5:$AF$1048576,MATCH(A1454,근로조건!$A$5:$A$1048576,0)+0,13))</f>
        <v/>
      </c>
      <c r="AF1454" s="262" t="str" cm="1">
        <f t="array" ref="AF1454">IF(A1454="","",INDEX(근로조건!$A$5:$AF$1048576,MATCH(A1454,근로조건!$A$5:$A$1048576,0)+0,14))</f>
        <v/>
      </c>
      <c r="AG1454" s="261" t="str" cm="1">
        <f t="array" ref="AG1454">IF(A1454="","",INDEX(근로조건!$A$5:$AF$1048576,MATCH(A1454,근로조건!$A$5:$A$1048576,0)+0,11))</f>
        <v/>
      </c>
      <c r="AH1454" s="261" t="str" cm="1">
        <f t="array" ref="AH1454">IF(A1454="","",INDEX(근로조건!$A$5:$AF$1048576,MATCH(A1454,근로조건!$A$5:$A$1048576,0)+0,19))</f>
        <v/>
      </c>
      <c r="AI1454" s="262" t="str" cm="1">
        <f t="array" ref="AI1454">IF(A1454="","",INDEX(근로조건!$A$5:$AF$1048576,MATCH(A1454,근로조건!$A$5:$A$1048576,0)+0,17))</f>
        <v/>
      </c>
      <c r="AJ1454" s="253"/>
      <c r="AK1454" s="253"/>
      <c r="AL1454" s="253" t="str" cm="1">
        <f t="array" ref="AL1454">IF(A1454="","",INDEX(근로조건!$A$5:$AF$1048576,MATCH(A1454,근로조건!$A$5:$A$1048576,0)+0,20))</f>
        <v/>
      </c>
      <c r="AM1454" s="253"/>
      <c r="AN1454" s="253"/>
      <c r="AO1454" s="253"/>
      <c r="AP1454" s="260"/>
      <c r="AQ1454" s="123"/>
      <c r="AR1454" s="166"/>
      <c r="AS1454" s="267"/>
      <c r="AT1454" s="266"/>
      <c r="AU1454" s="266"/>
      <c r="AV1454" s="266"/>
    </row>
    <row r="1455" spans="1:48" x14ac:dyDescent="0.3">
      <c r="A1455" s="52"/>
      <c r="B1455" s="54"/>
      <c r="C1455" s="53"/>
      <c r="D1455" s="53"/>
      <c r="E1455" s="53"/>
      <c r="F1455" s="57"/>
      <c r="G1455" s="57"/>
      <c r="H1455" s="52"/>
      <c r="I1455" s="53"/>
      <c r="J1455" s="53"/>
      <c r="K1455" s="95"/>
      <c r="L1455" s="52"/>
      <c r="M1455" s="52"/>
      <c r="N1455" s="54"/>
      <c r="O1455" s="254" t="str" cm="1">
        <f t="array" ref="O1455">IF(A1455="","",INDEX(근로조건!$A$5:$Y$1048576,MATCH(A1455,근로조건!$A$5:$A$1048576,0)+0,15))</f>
        <v/>
      </c>
      <c r="P1455" s="255" t="str" cm="1">
        <f t="array" ref="P1455">IF(A1455="","",INDEX(근로조건!$A$5:$Y$1048576,MATCH(A1455,근로조건!$A$5:$A$1048576,0)+0,16))</f>
        <v/>
      </c>
      <c r="Q1455" s="256" t="str" cm="1">
        <f t="array" ref="Q1455">IF(A1455="","",INDEX(근로조건!$A$5:$ZZ$1048576,MATCH(A1455,근로조건!$A$5:$A$1048576,0)+0,21))</f>
        <v/>
      </c>
      <c r="R1455" s="61"/>
      <c r="S1455" s="61"/>
      <c r="T1455" s="61"/>
      <c r="U1455" s="61"/>
      <c r="V1455" s="61"/>
      <c r="W1455" s="61"/>
      <c r="X1455" s="61"/>
      <c r="Y1455" s="61"/>
      <c r="Z1455" s="260" t="str">
        <f t="shared" si="69"/>
        <v/>
      </c>
      <c r="AA1455" s="260" t="str">
        <f t="shared" si="70"/>
        <v/>
      </c>
      <c r="AB1455" s="260" t="str" cm="1">
        <f t="array" ref="AB1455">IFERROR(IF(A1455="","",INDEX(근로조건!$A$5:$Z$1048576,MATCH(A1455,근로조건!$A$5:$A$1048576,0)+0,17)-INDEX(근로조건!$A$5:$Z$1048576,MATCH(A1455,근로조건!$A$5:$A$1048576,0)+0,11))*B1455,"")</f>
        <v/>
      </c>
      <c r="AC1455" s="260" t="str">
        <f t="shared" si="71"/>
        <v/>
      </c>
      <c r="AD1455" s="260" t="str" cm="1">
        <f t="array" ref="AD1455">IFERROR(IF(A1455="","",INDEX(근로조건!$A$5:$L$1048576,MATCH(A1455,근로조건!$A$5:$A$1048576,0)+0,12))*B1455,"")</f>
        <v/>
      </c>
      <c r="AE1455" s="261" t="str" cm="1">
        <f t="array" ref="AE1455">IF(A1455="","",INDEX(근로조건!$A$5:$AF$1048576,MATCH(A1455,근로조건!$A$5:$A$1048576,0)+0,13))</f>
        <v/>
      </c>
      <c r="AF1455" s="262" t="str" cm="1">
        <f t="array" ref="AF1455">IF(A1455="","",INDEX(근로조건!$A$5:$AF$1048576,MATCH(A1455,근로조건!$A$5:$A$1048576,0)+0,14))</f>
        <v/>
      </c>
      <c r="AG1455" s="261" t="str" cm="1">
        <f t="array" ref="AG1455">IF(A1455="","",INDEX(근로조건!$A$5:$AF$1048576,MATCH(A1455,근로조건!$A$5:$A$1048576,0)+0,11))</f>
        <v/>
      </c>
      <c r="AH1455" s="261" t="str" cm="1">
        <f t="array" ref="AH1455">IF(A1455="","",INDEX(근로조건!$A$5:$AF$1048576,MATCH(A1455,근로조건!$A$5:$A$1048576,0)+0,19))</f>
        <v/>
      </c>
      <c r="AI1455" s="262" t="str" cm="1">
        <f t="array" ref="AI1455">IF(A1455="","",INDEX(근로조건!$A$5:$AF$1048576,MATCH(A1455,근로조건!$A$5:$A$1048576,0)+0,17))</f>
        <v/>
      </c>
      <c r="AJ1455" s="253"/>
      <c r="AK1455" s="253"/>
      <c r="AL1455" s="253" t="str" cm="1">
        <f t="array" ref="AL1455">IF(A1455="","",INDEX(근로조건!$A$5:$AF$1048576,MATCH(A1455,근로조건!$A$5:$A$1048576,0)+0,20))</f>
        <v/>
      </c>
      <c r="AM1455" s="253"/>
      <c r="AN1455" s="253"/>
      <c r="AO1455" s="253"/>
      <c r="AP1455" s="260"/>
      <c r="AQ1455" s="123"/>
      <c r="AR1455" s="166"/>
      <c r="AS1455" s="267"/>
      <c r="AT1455" s="266"/>
      <c r="AU1455" s="266"/>
      <c r="AV1455" s="266"/>
    </row>
    <row r="1456" spans="1:48" x14ac:dyDescent="0.3">
      <c r="A1456" s="52"/>
      <c r="B1456" s="54"/>
      <c r="C1456" s="53"/>
      <c r="D1456" s="53"/>
      <c r="E1456" s="53"/>
      <c r="F1456" s="57"/>
      <c r="G1456" s="57"/>
      <c r="H1456" s="52"/>
      <c r="I1456" s="53"/>
      <c r="J1456" s="53"/>
      <c r="K1456" s="95"/>
      <c r="L1456" s="52"/>
      <c r="M1456" s="52"/>
      <c r="N1456" s="54"/>
      <c r="O1456" s="254" t="str" cm="1">
        <f t="array" ref="O1456">IF(A1456="","",INDEX(근로조건!$A$5:$Y$1048576,MATCH(A1456,근로조건!$A$5:$A$1048576,0)+0,15))</f>
        <v/>
      </c>
      <c r="P1456" s="255" t="str" cm="1">
        <f t="array" ref="P1456">IF(A1456="","",INDEX(근로조건!$A$5:$Y$1048576,MATCH(A1456,근로조건!$A$5:$A$1048576,0)+0,16))</f>
        <v/>
      </c>
      <c r="Q1456" s="256" t="str" cm="1">
        <f t="array" ref="Q1456">IF(A1456="","",INDEX(근로조건!$A$5:$ZZ$1048576,MATCH(A1456,근로조건!$A$5:$A$1048576,0)+0,21))</f>
        <v/>
      </c>
      <c r="R1456" s="61"/>
      <c r="S1456" s="61"/>
      <c r="T1456" s="61"/>
      <c r="U1456" s="61"/>
      <c r="V1456" s="61"/>
      <c r="W1456" s="61"/>
      <c r="X1456" s="61"/>
      <c r="Y1456" s="61"/>
      <c r="Z1456" s="260" t="str">
        <f t="shared" si="69"/>
        <v/>
      </c>
      <c r="AA1456" s="260" t="str">
        <f t="shared" si="70"/>
        <v/>
      </c>
      <c r="AB1456" s="260" t="str" cm="1">
        <f t="array" ref="AB1456">IFERROR(IF(A1456="","",INDEX(근로조건!$A$5:$Z$1048576,MATCH(A1456,근로조건!$A$5:$A$1048576,0)+0,17)-INDEX(근로조건!$A$5:$Z$1048576,MATCH(A1456,근로조건!$A$5:$A$1048576,0)+0,11))*B1456,"")</f>
        <v/>
      </c>
      <c r="AC1456" s="260" t="str">
        <f t="shared" si="71"/>
        <v/>
      </c>
      <c r="AD1456" s="260" t="str" cm="1">
        <f t="array" ref="AD1456">IFERROR(IF(A1456="","",INDEX(근로조건!$A$5:$L$1048576,MATCH(A1456,근로조건!$A$5:$A$1048576,0)+0,12))*B1456,"")</f>
        <v/>
      </c>
      <c r="AE1456" s="261" t="str" cm="1">
        <f t="array" ref="AE1456">IF(A1456="","",INDEX(근로조건!$A$5:$AF$1048576,MATCH(A1456,근로조건!$A$5:$A$1048576,0)+0,13))</f>
        <v/>
      </c>
      <c r="AF1456" s="262" t="str" cm="1">
        <f t="array" ref="AF1456">IF(A1456="","",INDEX(근로조건!$A$5:$AF$1048576,MATCH(A1456,근로조건!$A$5:$A$1048576,0)+0,14))</f>
        <v/>
      </c>
      <c r="AG1456" s="261" t="str" cm="1">
        <f t="array" ref="AG1456">IF(A1456="","",INDEX(근로조건!$A$5:$AF$1048576,MATCH(A1456,근로조건!$A$5:$A$1048576,0)+0,11))</f>
        <v/>
      </c>
      <c r="AH1456" s="261" t="str" cm="1">
        <f t="array" ref="AH1456">IF(A1456="","",INDEX(근로조건!$A$5:$AF$1048576,MATCH(A1456,근로조건!$A$5:$A$1048576,0)+0,19))</f>
        <v/>
      </c>
      <c r="AI1456" s="262" t="str" cm="1">
        <f t="array" ref="AI1456">IF(A1456="","",INDEX(근로조건!$A$5:$AF$1048576,MATCH(A1456,근로조건!$A$5:$A$1048576,0)+0,17))</f>
        <v/>
      </c>
      <c r="AJ1456" s="253"/>
      <c r="AK1456" s="253"/>
      <c r="AL1456" s="253" t="str" cm="1">
        <f t="array" ref="AL1456">IF(A1456="","",INDEX(근로조건!$A$5:$AF$1048576,MATCH(A1456,근로조건!$A$5:$A$1048576,0)+0,20))</f>
        <v/>
      </c>
      <c r="AM1456" s="253"/>
      <c r="AN1456" s="253"/>
      <c r="AO1456" s="253"/>
      <c r="AP1456" s="260"/>
      <c r="AQ1456" s="123"/>
      <c r="AR1456" s="166"/>
      <c r="AS1456" s="267"/>
      <c r="AT1456" s="266"/>
      <c r="AU1456" s="266"/>
      <c r="AV1456" s="266"/>
    </row>
    <row r="1457" spans="1:48" x14ac:dyDescent="0.3">
      <c r="A1457" s="52"/>
      <c r="B1457" s="54"/>
      <c r="C1457" s="53"/>
      <c r="D1457" s="53"/>
      <c r="E1457" s="53"/>
      <c r="F1457" s="57"/>
      <c r="G1457" s="57"/>
      <c r="H1457" s="52"/>
      <c r="I1457" s="53"/>
      <c r="J1457" s="53"/>
      <c r="K1457" s="95"/>
      <c r="L1457" s="52"/>
      <c r="M1457" s="52"/>
      <c r="N1457" s="54"/>
      <c r="O1457" s="254" t="str" cm="1">
        <f t="array" ref="O1457">IF(A1457="","",INDEX(근로조건!$A$5:$Y$1048576,MATCH(A1457,근로조건!$A$5:$A$1048576,0)+0,15))</f>
        <v/>
      </c>
      <c r="P1457" s="255" t="str" cm="1">
        <f t="array" ref="P1457">IF(A1457="","",INDEX(근로조건!$A$5:$Y$1048576,MATCH(A1457,근로조건!$A$5:$A$1048576,0)+0,16))</f>
        <v/>
      </c>
      <c r="Q1457" s="256" t="str" cm="1">
        <f t="array" ref="Q1457">IF(A1457="","",INDEX(근로조건!$A$5:$ZZ$1048576,MATCH(A1457,근로조건!$A$5:$A$1048576,0)+0,21))</f>
        <v/>
      </c>
      <c r="R1457" s="61"/>
      <c r="S1457" s="61"/>
      <c r="T1457" s="61"/>
      <c r="U1457" s="61"/>
      <c r="V1457" s="61"/>
      <c r="W1457" s="61"/>
      <c r="X1457" s="61"/>
      <c r="Y1457" s="61"/>
      <c r="Z1457" s="260" t="str">
        <f t="shared" si="69"/>
        <v/>
      </c>
      <c r="AA1457" s="260" t="str">
        <f t="shared" si="70"/>
        <v/>
      </c>
      <c r="AB1457" s="260" t="str" cm="1">
        <f t="array" ref="AB1457">IFERROR(IF(A1457="","",INDEX(근로조건!$A$5:$Z$1048576,MATCH(A1457,근로조건!$A$5:$A$1048576,0)+0,17)-INDEX(근로조건!$A$5:$Z$1048576,MATCH(A1457,근로조건!$A$5:$A$1048576,0)+0,11))*B1457,"")</f>
        <v/>
      </c>
      <c r="AC1457" s="260" t="str">
        <f t="shared" si="71"/>
        <v/>
      </c>
      <c r="AD1457" s="260" t="str" cm="1">
        <f t="array" ref="AD1457">IFERROR(IF(A1457="","",INDEX(근로조건!$A$5:$L$1048576,MATCH(A1457,근로조건!$A$5:$A$1048576,0)+0,12))*B1457,"")</f>
        <v/>
      </c>
      <c r="AE1457" s="261" t="str" cm="1">
        <f t="array" ref="AE1457">IF(A1457="","",INDEX(근로조건!$A$5:$AF$1048576,MATCH(A1457,근로조건!$A$5:$A$1048576,0)+0,13))</f>
        <v/>
      </c>
      <c r="AF1457" s="262" t="str" cm="1">
        <f t="array" ref="AF1457">IF(A1457="","",INDEX(근로조건!$A$5:$AF$1048576,MATCH(A1457,근로조건!$A$5:$A$1048576,0)+0,14))</f>
        <v/>
      </c>
      <c r="AG1457" s="261" t="str" cm="1">
        <f t="array" ref="AG1457">IF(A1457="","",INDEX(근로조건!$A$5:$AF$1048576,MATCH(A1457,근로조건!$A$5:$A$1048576,0)+0,11))</f>
        <v/>
      </c>
      <c r="AH1457" s="261" t="str" cm="1">
        <f t="array" ref="AH1457">IF(A1457="","",INDEX(근로조건!$A$5:$AF$1048576,MATCH(A1457,근로조건!$A$5:$A$1048576,0)+0,19))</f>
        <v/>
      </c>
      <c r="AI1457" s="262" t="str" cm="1">
        <f t="array" ref="AI1457">IF(A1457="","",INDEX(근로조건!$A$5:$AF$1048576,MATCH(A1457,근로조건!$A$5:$A$1048576,0)+0,17))</f>
        <v/>
      </c>
      <c r="AJ1457" s="253"/>
      <c r="AK1457" s="253"/>
      <c r="AL1457" s="253" t="str" cm="1">
        <f t="array" ref="AL1457">IF(A1457="","",INDEX(근로조건!$A$5:$AF$1048576,MATCH(A1457,근로조건!$A$5:$A$1048576,0)+0,20))</f>
        <v/>
      </c>
      <c r="AM1457" s="253"/>
      <c r="AN1457" s="253"/>
      <c r="AO1457" s="253"/>
      <c r="AP1457" s="260"/>
      <c r="AQ1457" s="123"/>
      <c r="AR1457" s="166"/>
      <c r="AS1457" s="267"/>
      <c r="AT1457" s="266"/>
      <c r="AU1457" s="266"/>
      <c r="AV1457" s="266"/>
    </row>
    <row r="1458" spans="1:48" x14ac:dyDescent="0.3">
      <c r="A1458" s="52"/>
      <c r="B1458" s="54"/>
      <c r="C1458" s="53"/>
      <c r="D1458" s="53"/>
      <c r="E1458" s="53"/>
      <c r="F1458" s="57"/>
      <c r="G1458" s="57"/>
      <c r="H1458" s="52"/>
      <c r="I1458" s="53"/>
      <c r="J1458" s="53"/>
      <c r="K1458" s="95"/>
      <c r="L1458" s="52"/>
      <c r="M1458" s="52"/>
      <c r="N1458" s="54"/>
      <c r="O1458" s="254" t="str" cm="1">
        <f t="array" ref="O1458">IF(A1458="","",INDEX(근로조건!$A$5:$Y$1048576,MATCH(A1458,근로조건!$A$5:$A$1048576,0)+0,15))</f>
        <v/>
      </c>
      <c r="P1458" s="255" t="str" cm="1">
        <f t="array" ref="P1458">IF(A1458="","",INDEX(근로조건!$A$5:$Y$1048576,MATCH(A1458,근로조건!$A$5:$A$1048576,0)+0,16))</f>
        <v/>
      </c>
      <c r="Q1458" s="256" t="str" cm="1">
        <f t="array" ref="Q1458">IF(A1458="","",INDEX(근로조건!$A$5:$ZZ$1048576,MATCH(A1458,근로조건!$A$5:$A$1048576,0)+0,21))</f>
        <v/>
      </c>
      <c r="R1458" s="61"/>
      <c r="S1458" s="61"/>
      <c r="T1458" s="61"/>
      <c r="U1458" s="61"/>
      <c r="V1458" s="61"/>
      <c r="W1458" s="61"/>
      <c r="X1458" s="61"/>
      <c r="Y1458" s="61"/>
      <c r="Z1458" s="260" t="str">
        <f t="shared" si="69"/>
        <v/>
      </c>
      <c r="AA1458" s="260" t="str">
        <f t="shared" si="70"/>
        <v/>
      </c>
      <c r="AB1458" s="260" t="str" cm="1">
        <f t="array" ref="AB1458">IFERROR(IF(A1458="","",INDEX(근로조건!$A$5:$Z$1048576,MATCH(A1458,근로조건!$A$5:$A$1048576,0)+0,17)-INDEX(근로조건!$A$5:$Z$1048576,MATCH(A1458,근로조건!$A$5:$A$1048576,0)+0,11))*B1458,"")</f>
        <v/>
      </c>
      <c r="AC1458" s="260" t="str">
        <f t="shared" si="71"/>
        <v/>
      </c>
      <c r="AD1458" s="260" t="str" cm="1">
        <f t="array" ref="AD1458">IFERROR(IF(A1458="","",INDEX(근로조건!$A$5:$L$1048576,MATCH(A1458,근로조건!$A$5:$A$1048576,0)+0,12))*B1458,"")</f>
        <v/>
      </c>
      <c r="AE1458" s="261" t="str" cm="1">
        <f t="array" ref="AE1458">IF(A1458="","",INDEX(근로조건!$A$5:$AF$1048576,MATCH(A1458,근로조건!$A$5:$A$1048576,0)+0,13))</f>
        <v/>
      </c>
      <c r="AF1458" s="262" t="str" cm="1">
        <f t="array" ref="AF1458">IF(A1458="","",INDEX(근로조건!$A$5:$AF$1048576,MATCH(A1458,근로조건!$A$5:$A$1048576,0)+0,14))</f>
        <v/>
      </c>
      <c r="AG1458" s="261" t="str" cm="1">
        <f t="array" ref="AG1458">IF(A1458="","",INDEX(근로조건!$A$5:$AF$1048576,MATCH(A1458,근로조건!$A$5:$A$1048576,0)+0,11))</f>
        <v/>
      </c>
      <c r="AH1458" s="261" t="str" cm="1">
        <f t="array" ref="AH1458">IF(A1458="","",INDEX(근로조건!$A$5:$AF$1048576,MATCH(A1458,근로조건!$A$5:$A$1048576,0)+0,19))</f>
        <v/>
      </c>
      <c r="AI1458" s="262" t="str" cm="1">
        <f t="array" ref="AI1458">IF(A1458="","",INDEX(근로조건!$A$5:$AF$1048576,MATCH(A1458,근로조건!$A$5:$A$1048576,0)+0,17))</f>
        <v/>
      </c>
      <c r="AJ1458" s="253"/>
      <c r="AK1458" s="253"/>
      <c r="AL1458" s="253" t="str" cm="1">
        <f t="array" ref="AL1458">IF(A1458="","",INDEX(근로조건!$A$5:$AF$1048576,MATCH(A1458,근로조건!$A$5:$A$1048576,0)+0,20))</f>
        <v/>
      </c>
      <c r="AM1458" s="253"/>
      <c r="AN1458" s="253"/>
      <c r="AO1458" s="253"/>
      <c r="AP1458" s="260"/>
      <c r="AQ1458" s="123"/>
      <c r="AR1458" s="166"/>
      <c r="AS1458" s="267"/>
      <c r="AT1458" s="266"/>
      <c r="AU1458" s="266"/>
      <c r="AV1458" s="266"/>
    </row>
    <row r="1459" spans="1:48" x14ac:dyDescent="0.3">
      <c r="A1459" s="52"/>
      <c r="B1459" s="54"/>
      <c r="C1459" s="53"/>
      <c r="D1459" s="53"/>
      <c r="E1459" s="53"/>
      <c r="F1459" s="57"/>
      <c r="G1459" s="57"/>
      <c r="H1459" s="52"/>
      <c r="I1459" s="53"/>
      <c r="J1459" s="53"/>
      <c r="K1459" s="95"/>
      <c r="L1459" s="52"/>
      <c r="M1459" s="52"/>
      <c r="N1459" s="54"/>
      <c r="O1459" s="254" t="str" cm="1">
        <f t="array" ref="O1459">IF(A1459="","",INDEX(근로조건!$A$5:$Y$1048576,MATCH(A1459,근로조건!$A$5:$A$1048576,0)+0,15))</f>
        <v/>
      </c>
      <c r="P1459" s="255" t="str" cm="1">
        <f t="array" ref="P1459">IF(A1459="","",INDEX(근로조건!$A$5:$Y$1048576,MATCH(A1459,근로조건!$A$5:$A$1048576,0)+0,16))</f>
        <v/>
      </c>
      <c r="Q1459" s="256" t="str" cm="1">
        <f t="array" ref="Q1459">IF(A1459="","",INDEX(근로조건!$A$5:$ZZ$1048576,MATCH(A1459,근로조건!$A$5:$A$1048576,0)+0,21))</f>
        <v/>
      </c>
      <c r="R1459" s="61"/>
      <c r="S1459" s="61"/>
      <c r="T1459" s="61"/>
      <c r="U1459" s="61"/>
      <c r="V1459" s="61"/>
      <c r="W1459" s="61"/>
      <c r="X1459" s="61"/>
      <c r="Y1459" s="61"/>
      <c r="Z1459" s="260" t="str">
        <f t="shared" si="69"/>
        <v/>
      </c>
      <c r="AA1459" s="260" t="str">
        <f t="shared" si="70"/>
        <v/>
      </c>
      <c r="AB1459" s="260" t="str" cm="1">
        <f t="array" ref="AB1459">IFERROR(IF(A1459="","",INDEX(근로조건!$A$5:$Z$1048576,MATCH(A1459,근로조건!$A$5:$A$1048576,0)+0,17)-INDEX(근로조건!$A$5:$Z$1048576,MATCH(A1459,근로조건!$A$5:$A$1048576,0)+0,11))*B1459,"")</f>
        <v/>
      </c>
      <c r="AC1459" s="260" t="str">
        <f t="shared" si="71"/>
        <v/>
      </c>
      <c r="AD1459" s="260" t="str" cm="1">
        <f t="array" ref="AD1459">IFERROR(IF(A1459="","",INDEX(근로조건!$A$5:$L$1048576,MATCH(A1459,근로조건!$A$5:$A$1048576,0)+0,12))*B1459,"")</f>
        <v/>
      </c>
      <c r="AE1459" s="261" t="str" cm="1">
        <f t="array" ref="AE1459">IF(A1459="","",INDEX(근로조건!$A$5:$AF$1048576,MATCH(A1459,근로조건!$A$5:$A$1048576,0)+0,13))</f>
        <v/>
      </c>
      <c r="AF1459" s="262" t="str" cm="1">
        <f t="array" ref="AF1459">IF(A1459="","",INDEX(근로조건!$A$5:$AF$1048576,MATCH(A1459,근로조건!$A$5:$A$1048576,0)+0,14))</f>
        <v/>
      </c>
      <c r="AG1459" s="261" t="str" cm="1">
        <f t="array" ref="AG1459">IF(A1459="","",INDEX(근로조건!$A$5:$AF$1048576,MATCH(A1459,근로조건!$A$5:$A$1048576,0)+0,11))</f>
        <v/>
      </c>
      <c r="AH1459" s="261" t="str" cm="1">
        <f t="array" ref="AH1459">IF(A1459="","",INDEX(근로조건!$A$5:$AF$1048576,MATCH(A1459,근로조건!$A$5:$A$1048576,0)+0,19))</f>
        <v/>
      </c>
      <c r="AI1459" s="262" t="str" cm="1">
        <f t="array" ref="AI1459">IF(A1459="","",INDEX(근로조건!$A$5:$AF$1048576,MATCH(A1459,근로조건!$A$5:$A$1048576,0)+0,17))</f>
        <v/>
      </c>
      <c r="AJ1459" s="253"/>
      <c r="AK1459" s="253"/>
      <c r="AL1459" s="253" t="str" cm="1">
        <f t="array" ref="AL1459">IF(A1459="","",INDEX(근로조건!$A$5:$AF$1048576,MATCH(A1459,근로조건!$A$5:$A$1048576,0)+0,20))</f>
        <v/>
      </c>
      <c r="AM1459" s="253"/>
      <c r="AN1459" s="253"/>
      <c r="AO1459" s="253"/>
      <c r="AP1459" s="260"/>
      <c r="AQ1459" s="123"/>
      <c r="AR1459" s="166"/>
      <c r="AS1459" s="267"/>
      <c r="AT1459" s="266"/>
      <c r="AU1459" s="266"/>
      <c r="AV1459" s="266"/>
    </row>
    <row r="1460" spans="1:48" x14ac:dyDescent="0.3">
      <c r="A1460" s="52"/>
      <c r="B1460" s="54"/>
      <c r="C1460" s="53"/>
      <c r="D1460" s="53"/>
      <c r="E1460" s="53"/>
      <c r="F1460" s="57"/>
      <c r="G1460" s="57"/>
      <c r="H1460" s="52"/>
      <c r="I1460" s="53"/>
      <c r="J1460" s="53"/>
      <c r="K1460" s="95"/>
      <c r="L1460" s="52"/>
      <c r="M1460" s="52"/>
      <c r="N1460" s="54"/>
      <c r="O1460" s="254" t="str" cm="1">
        <f t="array" ref="O1460">IF(A1460="","",INDEX(근로조건!$A$5:$Y$1048576,MATCH(A1460,근로조건!$A$5:$A$1048576,0)+0,15))</f>
        <v/>
      </c>
      <c r="P1460" s="255" t="str" cm="1">
        <f t="array" ref="P1460">IF(A1460="","",INDEX(근로조건!$A$5:$Y$1048576,MATCH(A1460,근로조건!$A$5:$A$1048576,0)+0,16))</f>
        <v/>
      </c>
      <c r="Q1460" s="256" t="str" cm="1">
        <f t="array" ref="Q1460">IF(A1460="","",INDEX(근로조건!$A$5:$ZZ$1048576,MATCH(A1460,근로조건!$A$5:$A$1048576,0)+0,21))</f>
        <v/>
      </c>
      <c r="R1460" s="61"/>
      <c r="S1460" s="61"/>
      <c r="T1460" s="61"/>
      <c r="U1460" s="61"/>
      <c r="V1460" s="61"/>
      <c r="W1460" s="61"/>
      <c r="X1460" s="61"/>
      <c r="Y1460" s="61"/>
      <c r="Z1460" s="260" t="str">
        <f t="shared" si="69"/>
        <v/>
      </c>
      <c r="AA1460" s="260" t="str">
        <f t="shared" si="70"/>
        <v/>
      </c>
      <c r="AB1460" s="260" t="str" cm="1">
        <f t="array" ref="AB1460">IFERROR(IF(A1460="","",INDEX(근로조건!$A$5:$Z$1048576,MATCH(A1460,근로조건!$A$5:$A$1048576,0)+0,17)-INDEX(근로조건!$A$5:$Z$1048576,MATCH(A1460,근로조건!$A$5:$A$1048576,0)+0,11))*B1460,"")</f>
        <v/>
      </c>
      <c r="AC1460" s="260" t="str">
        <f t="shared" si="71"/>
        <v/>
      </c>
      <c r="AD1460" s="260" t="str" cm="1">
        <f t="array" ref="AD1460">IFERROR(IF(A1460="","",INDEX(근로조건!$A$5:$L$1048576,MATCH(A1460,근로조건!$A$5:$A$1048576,0)+0,12))*B1460,"")</f>
        <v/>
      </c>
      <c r="AE1460" s="261" t="str" cm="1">
        <f t="array" ref="AE1460">IF(A1460="","",INDEX(근로조건!$A$5:$AF$1048576,MATCH(A1460,근로조건!$A$5:$A$1048576,0)+0,13))</f>
        <v/>
      </c>
      <c r="AF1460" s="262" t="str" cm="1">
        <f t="array" ref="AF1460">IF(A1460="","",INDEX(근로조건!$A$5:$AF$1048576,MATCH(A1460,근로조건!$A$5:$A$1048576,0)+0,14))</f>
        <v/>
      </c>
      <c r="AG1460" s="261" t="str" cm="1">
        <f t="array" ref="AG1460">IF(A1460="","",INDEX(근로조건!$A$5:$AF$1048576,MATCH(A1460,근로조건!$A$5:$A$1048576,0)+0,11))</f>
        <v/>
      </c>
      <c r="AH1460" s="261" t="str" cm="1">
        <f t="array" ref="AH1460">IF(A1460="","",INDEX(근로조건!$A$5:$AF$1048576,MATCH(A1460,근로조건!$A$5:$A$1048576,0)+0,19))</f>
        <v/>
      </c>
      <c r="AI1460" s="262" t="str" cm="1">
        <f t="array" ref="AI1460">IF(A1460="","",INDEX(근로조건!$A$5:$AF$1048576,MATCH(A1460,근로조건!$A$5:$A$1048576,0)+0,17))</f>
        <v/>
      </c>
      <c r="AJ1460" s="253"/>
      <c r="AK1460" s="253"/>
      <c r="AL1460" s="253" t="str" cm="1">
        <f t="array" ref="AL1460">IF(A1460="","",INDEX(근로조건!$A$5:$AF$1048576,MATCH(A1460,근로조건!$A$5:$A$1048576,0)+0,20))</f>
        <v/>
      </c>
      <c r="AM1460" s="253"/>
      <c r="AN1460" s="253"/>
      <c r="AO1460" s="253"/>
      <c r="AP1460" s="260"/>
      <c r="AQ1460" s="123"/>
      <c r="AR1460" s="166"/>
      <c r="AS1460" s="267"/>
      <c r="AT1460" s="266"/>
      <c r="AU1460" s="266"/>
      <c r="AV1460" s="266"/>
    </row>
    <row r="1461" spans="1:48" x14ac:dyDescent="0.3">
      <c r="A1461" s="52"/>
      <c r="B1461" s="54"/>
      <c r="C1461" s="53"/>
      <c r="D1461" s="53"/>
      <c r="E1461" s="53"/>
      <c r="F1461" s="57"/>
      <c r="G1461" s="57"/>
      <c r="H1461" s="52"/>
      <c r="I1461" s="53"/>
      <c r="J1461" s="53"/>
      <c r="K1461" s="95"/>
      <c r="L1461" s="52"/>
      <c r="M1461" s="52"/>
      <c r="N1461" s="54"/>
      <c r="O1461" s="254" t="str" cm="1">
        <f t="array" ref="O1461">IF(A1461="","",INDEX(근로조건!$A$5:$Y$1048576,MATCH(A1461,근로조건!$A$5:$A$1048576,0)+0,15))</f>
        <v/>
      </c>
      <c r="P1461" s="255" t="str" cm="1">
        <f t="array" ref="P1461">IF(A1461="","",INDEX(근로조건!$A$5:$Y$1048576,MATCH(A1461,근로조건!$A$5:$A$1048576,0)+0,16))</f>
        <v/>
      </c>
      <c r="Q1461" s="256" t="str" cm="1">
        <f t="array" ref="Q1461">IF(A1461="","",INDEX(근로조건!$A$5:$ZZ$1048576,MATCH(A1461,근로조건!$A$5:$A$1048576,0)+0,21))</f>
        <v/>
      </c>
      <c r="R1461" s="61"/>
      <c r="S1461" s="61"/>
      <c r="T1461" s="61"/>
      <c r="U1461" s="61"/>
      <c r="V1461" s="61"/>
      <c r="W1461" s="61"/>
      <c r="X1461" s="61"/>
      <c r="Y1461" s="61"/>
      <c r="Z1461" s="260" t="str">
        <f t="shared" si="69"/>
        <v/>
      </c>
      <c r="AA1461" s="260" t="str">
        <f t="shared" si="70"/>
        <v/>
      </c>
      <c r="AB1461" s="260" t="str" cm="1">
        <f t="array" ref="AB1461">IFERROR(IF(A1461="","",INDEX(근로조건!$A$5:$Z$1048576,MATCH(A1461,근로조건!$A$5:$A$1048576,0)+0,17)-INDEX(근로조건!$A$5:$Z$1048576,MATCH(A1461,근로조건!$A$5:$A$1048576,0)+0,11))*B1461,"")</f>
        <v/>
      </c>
      <c r="AC1461" s="260" t="str">
        <f t="shared" si="71"/>
        <v/>
      </c>
      <c r="AD1461" s="260" t="str" cm="1">
        <f t="array" ref="AD1461">IFERROR(IF(A1461="","",INDEX(근로조건!$A$5:$L$1048576,MATCH(A1461,근로조건!$A$5:$A$1048576,0)+0,12))*B1461,"")</f>
        <v/>
      </c>
      <c r="AE1461" s="261" t="str" cm="1">
        <f t="array" ref="AE1461">IF(A1461="","",INDEX(근로조건!$A$5:$AF$1048576,MATCH(A1461,근로조건!$A$5:$A$1048576,0)+0,13))</f>
        <v/>
      </c>
      <c r="AF1461" s="262" t="str" cm="1">
        <f t="array" ref="AF1461">IF(A1461="","",INDEX(근로조건!$A$5:$AF$1048576,MATCH(A1461,근로조건!$A$5:$A$1048576,0)+0,14))</f>
        <v/>
      </c>
      <c r="AG1461" s="261" t="str" cm="1">
        <f t="array" ref="AG1461">IF(A1461="","",INDEX(근로조건!$A$5:$AF$1048576,MATCH(A1461,근로조건!$A$5:$A$1048576,0)+0,11))</f>
        <v/>
      </c>
      <c r="AH1461" s="261" t="str" cm="1">
        <f t="array" ref="AH1461">IF(A1461="","",INDEX(근로조건!$A$5:$AF$1048576,MATCH(A1461,근로조건!$A$5:$A$1048576,0)+0,19))</f>
        <v/>
      </c>
      <c r="AI1461" s="262" t="str" cm="1">
        <f t="array" ref="AI1461">IF(A1461="","",INDEX(근로조건!$A$5:$AF$1048576,MATCH(A1461,근로조건!$A$5:$A$1048576,0)+0,17))</f>
        <v/>
      </c>
      <c r="AJ1461" s="253"/>
      <c r="AK1461" s="253"/>
      <c r="AL1461" s="253" t="str" cm="1">
        <f t="array" ref="AL1461">IF(A1461="","",INDEX(근로조건!$A$5:$AF$1048576,MATCH(A1461,근로조건!$A$5:$A$1048576,0)+0,20))</f>
        <v/>
      </c>
      <c r="AM1461" s="253"/>
      <c r="AN1461" s="253"/>
      <c r="AO1461" s="253"/>
      <c r="AP1461" s="260"/>
      <c r="AQ1461" s="123"/>
      <c r="AR1461" s="166"/>
      <c r="AS1461" s="267"/>
      <c r="AT1461" s="266"/>
      <c r="AU1461" s="266"/>
      <c r="AV1461" s="266"/>
    </row>
    <row r="1462" spans="1:48" x14ac:dyDescent="0.3">
      <c r="A1462" s="52"/>
      <c r="B1462" s="54"/>
      <c r="C1462" s="53"/>
      <c r="D1462" s="53"/>
      <c r="E1462" s="53"/>
      <c r="F1462" s="57"/>
      <c r="G1462" s="57"/>
      <c r="H1462" s="52"/>
      <c r="I1462" s="53"/>
      <c r="J1462" s="53"/>
      <c r="K1462" s="95"/>
      <c r="L1462" s="52"/>
      <c r="M1462" s="52"/>
      <c r="N1462" s="54"/>
      <c r="O1462" s="254" t="str" cm="1">
        <f t="array" ref="O1462">IF(A1462="","",INDEX(근로조건!$A$5:$Y$1048576,MATCH(A1462,근로조건!$A$5:$A$1048576,0)+0,15))</f>
        <v/>
      </c>
      <c r="P1462" s="255" t="str" cm="1">
        <f t="array" ref="P1462">IF(A1462="","",INDEX(근로조건!$A$5:$Y$1048576,MATCH(A1462,근로조건!$A$5:$A$1048576,0)+0,16))</f>
        <v/>
      </c>
      <c r="Q1462" s="256" t="str" cm="1">
        <f t="array" ref="Q1462">IF(A1462="","",INDEX(근로조건!$A$5:$ZZ$1048576,MATCH(A1462,근로조건!$A$5:$A$1048576,0)+0,21))</f>
        <v/>
      </c>
      <c r="R1462" s="61"/>
      <c r="S1462" s="61"/>
      <c r="T1462" s="61"/>
      <c r="U1462" s="61"/>
      <c r="V1462" s="61"/>
      <c r="W1462" s="61"/>
      <c r="X1462" s="61"/>
      <c r="Y1462" s="61"/>
      <c r="Z1462" s="260" t="str">
        <f t="shared" si="69"/>
        <v/>
      </c>
      <c r="AA1462" s="260" t="str">
        <f t="shared" si="70"/>
        <v/>
      </c>
      <c r="AB1462" s="260" t="str" cm="1">
        <f t="array" ref="AB1462">IFERROR(IF(A1462="","",INDEX(근로조건!$A$5:$Z$1048576,MATCH(A1462,근로조건!$A$5:$A$1048576,0)+0,17)-INDEX(근로조건!$A$5:$Z$1048576,MATCH(A1462,근로조건!$A$5:$A$1048576,0)+0,11))*B1462,"")</f>
        <v/>
      </c>
      <c r="AC1462" s="260" t="str">
        <f t="shared" si="71"/>
        <v/>
      </c>
      <c r="AD1462" s="260" t="str" cm="1">
        <f t="array" ref="AD1462">IFERROR(IF(A1462="","",INDEX(근로조건!$A$5:$L$1048576,MATCH(A1462,근로조건!$A$5:$A$1048576,0)+0,12))*B1462,"")</f>
        <v/>
      </c>
      <c r="AE1462" s="261" t="str" cm="1">
        <f t="array" ref="AE1462">IF(A1462="","",INDEX(근로조건!$A$5:$AF$1048576,MATCH(A1462,근로조건!$A$5:$A$1048576,0)+0,13))</f>
        <v/>
      </c>
      <c r="AF1462" s="262" t="str" cm="1">
        <f t="array" ref="AF1462">IF(A1462="","",INDEX(근로조건!$A$5:$AF$1048576,MATCH(A1462,근로조건!$A$5:$A$1048576,0)+0,14))</f>
        <v/>
      </c>
      <c r="AG1462" s="261" t="str" cm="1">
        <f t="array" ref="AG1462">IF(A1462="","",INDEX(근로조건!$A$5:$AF$1048576,MATCH(A1462,근로조건!$A$5:$A$1048576,0)+0,11))</f>
        <v/>
      </c>
      <c r="AH1462" s="261" t="str" cm="1">
        <f t="array" ref="AH1462">IF(A1462="","",INDEX(근로조건!$A$5:$AF$1048576,MATCH(A1462,근로조건!$A$5:$A$1048576,0)+0,19))</f>
        <v/>
      </c>
      <c r="AI1462" s="262" t="str" cm="1">
        <f t="array" ref="AI1462">IF(A1462="","",INDEX(근로조건!$A$5:$AF$1048576,MATCH(A1462,근로조건!$A$5:$A$1048576,0)+0,17))</f>
        <v/>
      </c>
      <c r="AJ1462" s="253"/>
      <c r="AK1462" s="253"/>
      <c r="AL1462" s="253" t="str" cm="1">
        <f t="array" ref="AL1462">IF(A1462="","",INDEX(근로조건!$A$5:$AF$1048576,MATCH(A1462,근로조건!$A$5:$A$1048576,0)+0,20))</f>
        <v/>
      </c>
      <c r="AM1462" s="253"/>
      <c r="AN1462" s="253"/>
      <c r="AO1462" s="253"/>
      <c r="AP1462" s="260"/>
      <c r="AQ1462" s="123"/>
      <c r="AR1462" s="166"/>
      <c r="AS1462" s="267"/>
      <c r="AT1462" s="266"/>
      <c r="AU1462" s="266"/>
      <c r="AV1462" s="266"/>
    </row>
    <row r="1463" spans="1:48" x14ac:dyDescent="0.3">
      <c r="A1463" s="52"/>
      <c r="B1463" s="54"/>
      <c r="C1463" s="53"/>
      <c r="D1463" s="53"/>
      <c r="E1463" s="53"/>
      <c r="F1463" s="57"/>
      <c r="G1463" s="57"/>
      <c r="H1463" s="52"/>
      <c r="I1463" s="53"/>
      <c r="J1463" s="53"/>
      <c r="K1463" s="95"/>
      <c r="L1463" s="52"/>
      <c r="M1463" s="52"/>
      <c r="N1463" s="54"/>
      <c r="O1463" s="254" t="str" cm="1">
        <f t="array" ref="O1463">IF(A1463="","",INDEX(근로조건!$A$5:$Y$1048576,MATCH(A1463,근로조건!$A$5:$A$1048576,0)+0,15))</f>
        <v/>
      </c>
      <c r="P1463" s="255" t="str" cm="1">
        <f t="array" ref="P1463">IF(A1463="","",INDEX(근로조건!$A$5:$Y$1048576,MATCH(A1463,근로조건!$A$5:$A$1048576,0)+0,16))</f>
        <v/>
      </c>
      <c r="Q1463" s="256" t="str" cm="1">
        <f t="array" ref="Q1463">IF(A1463="","",INDEX(근로조건!$A$5:$ZZ$1048576,MATCH(A1463,근로조건!$A$5:$A$1048576,0)+0,21))</f>
        <v/>
      </c>
      <c r="R1463" s="61"/>
      <c r="S1463" s="61"/>
      <c r="T1463" s="61"/>
      <c r="U1463" s="61"/>
      <c r="V1463" s="61"/>
      <c r="W1463" s="61"/>
      <c r="X1463" s="61"/>
      <c r="Y1463" s="61"/>
      <c r="Z1463" s="260" t="str">
        <f t="shared" si="69"/>
        <v/>
      </c>
      <c r="AA1463" s="260" t="str">
        <f t="shared" si="70"/>
        <v/>
      </c>
      <c r="AB1463" s="260" t="str" cm="1">
        <f t="array" ref="AB1463">IFERROR(IF(A1463="","",INDEX(근로조건!$A$5:$Z$1048576,MATCH(A1463,근로조건!$A$5:$A$1048576,0)+0,17)-INDEX(근로조건!$A$5:$Z$1048576,MATCH(A1463,근로조건!$A$5:$A$1048576,0)+0,11))*B1463,"")</f>
        <v/>
      </c>
      <c r="AC1463" s="260" t="str">
        <f t="shared" si="71"/>
        <v/>
      </c>
      <c r="AD1463" s="260" t="str" cm="1">
        <f t="array" ref="AD1463">IFERROR(IF(A1463="","",INDEX(근로조건!$A$5:$L$1048576,MATCH(A1463,근로조건!$A$5:$A$1048576,0)+0,12))*B1463,"")</f>
        <v/>
      </c>
      <c r="AE1463" s="261" t="str" cm="1">
        <f t="array" ref="AE1463">IF(A1463="","",INDEX(근로조건!$A$5:$AF$1048576,MATCH(A1463,근로조건!$A$5:$A$1048576,0)+0,13))</f>
        <v/>
      </c>
      <c r="AF1463" s="262" t="str" cm="1">
        <f t="array" ref="AF1463">IF(A1463="","",INDEX(근로조건!$A$5:$AF$1048576,MATCH(A1463,근로조건!$A$5:$A$1048576,0)+0,14))</f>
        <v/>
      </c>
      <c r="AG1463" s="261" t="str" cm="1">
        <f t="array" ref="AG1463">IF(A1463="","",INDEX(근로조건!$A$5:$AF$1048576,MATCH(A1463,근로조건!$A$5:$A$1048576,0)+0,11))</f>
        <v/>
      </c>
      <c r="AH1463" s="261" t="str" cm="1">
        <f t="array" ref="AH1463">IF(A1463="","",INDEX(근로조건!$A$5:$AF$1048576,MATCH(A1463,근로조건!$A$5:$A$1048576,0)+0,19))</f>
        <v/>
      </c>
      <c r="AI1463" s="262" t="str" cm="1">
        <f t="array" ref="AI1463">IF(A1463="","",INDEX(근로조건!$A$5:$AF$1048576,MATCH(A1463,근로조건!$A$5:$A$1048576,0)+0,17))</f>
        <v/>
      </c>
      <c r="AJ1463" s="253"/>
      <c r="AK1463" s="253"/>
      <c r="AL1463" s="253" t="str" cm="1">
        <f t="array" ref="AL1463">IF(A1463="","",INDEX(근로조건!$A$5:$AF$1048576,MATCH(A1463,근로조건!$A$5:$A$1048576,0)+0,20))</f>
        <v/>
      </c>
      <c r="AM1463" s="253"/>
      <c r="AN1463" s="253"/>
      <c r="AO1463" s="253"/>
      <c r="AP1463" s="260"/>
      <c r="AQ1463" s="123"/>
      <c r="AR1463" s="166"/>
      <c r="AS1463" s="267"/>
      <c r="AT1463" s="266"/>
      <c r="AU1463" s="266"/>
      <c r="AV1463" s="266"/>
    </row>
    <row r="1464" spans="1:48" x14ac:dyDescent="0.3">
      <c r="A1464" s="52"/>
      <c r="B1464" s="54"/>
      <c r="C1464" s="53"/>
      <c r="D1464" s="53"/>
      <c r="E1464" s="53"/>
      <c r="F1464" s="57"/>
      <c r="G1464" s="57"/>
      <c r="H1464" s="52"/>
      <c r="I1464" s="53"/>
      <c r="J1464" s="53"/>
      <c r="K1464" s="95"/>
      <c r="L1464" s="52"/>
      <c r="M1464" s="52"/>
      <c r="N1464" s="54"/>
      <c r="O1464" s="254" t="str" cm="1">
        <f t="array" ref="O1464">IF(A1464="","",INDEX(근로조건!$A$5:$Y$1048576,MATCH(A1464,근로조건!$A$5:$A$1048576,0)+0,15))</f>
        <v/>
      </c>
      <c r="P1464" s="255" t="str" cm="1">
        <f t="array" ref="P1464">IF(A1464="","",INDEX(근로조건!$A$5:$Y$1048576,MATCH(A1464,근로조건!$A$5:$A$1048576,0)+0,16))</f>
        <v/>
      </c>
      <c r="Q1464" s="256" t="str" cm="1">
        <f t="array" ref="Q1464">IF(A1464="","",INDEX(근로조건!$A$5:$ZZ$1048576,MATCH(A1464,근로조건!$A$5:$A$1048576,0)+0,21))</f>
        <v/>
      </c>
      <c r="R1464" s="61"/>
      <c r="S1464" s="61"/>
      <c r="T1464" s="61"/>
      <c r="U1464" s="61"/>
      <c r="V1464" s="61"/>
      <c r="W1464" s="61"/>
      <c r="X1464" s="61"/>
      <c r="Y1464" s="61"/>
      <c r="Z1464" s="260" t="str">
        <f t="shared" si="69"/>
        <v/>
      </c>
      <c r="AA1464" s="260" t="str">
        <f t="shared" si="70"/>
        <v/>
      </c>
      <c r="AB1464" s="260" t="str" cm="1">
        <f t="array" ref="AB1464">IFERROR(IF(A1464="","",INDEX(근로조건!$A$5:$Z$1048576,MATCH(A1464,근로조건!$A$5:$A$1048576,0)+0,17)-INDEX(근로조건!$A$5:$Z$1048576,MATCH(A1464,근로조건!$A$5:$A$1048576,0)+0,11))*B1464,"")</f>
        <v/>
      </c>
      <c r="AC1464" s="260" t="str">
        <f t="shared" si="71"/>
        <v/>
      </c>
      <c r="AD1464" s="260" t="str" cm="1">
        <f t="array" ref="AD1464">IFERROR(IF(A1464="","",INDEX(근로조건!$A$5:$L$1048576,MATCH(A1464,근로조건!$A$5:$A$1048576,0)+0,12))*B1464,"")</f>
        <v/>
      </c>
      <c r="AE1464" s="261" t="str" cm="1">
        <f t="array" ref="AE1464">IF(A1464="","",INDEX(근로조건!$A$5:$AF$1048576,MATCH(A1464,근로조건!$A$5:$A$1048576,0)+0,13))</f>
        <v/>
      </c>
      <c r="AF1464" s="262" t="str" cm="1">
        <f t="array" ref="AF1464">IF(A1464="","",INDEX(근로조건!$A$5:$AF$1048576,MATCH(A1464,근로조건!$A$5:$A$1048576,0)+0,14))</f>
        <v/>
      </c>
      <c r="AG1464" s="261" t="str" cm="1">
        <f t="array" ref="AG1464">IF(A1464="","",INDEX(근로조건!$A$5:$AF$1048576,MATCH(A1464,근로조건!$A$5:$A$1048576,0)+0,11))</f>
        <v/>
      </c>
      <c r="AH1464" s="261" t="str" cm="1">
        <f t="array" ref="AH1464">IF(A1464="","",INDEX(근로조건!$A$5:$AF$1048576,MATCH(A1464,근로조건!$A$5:$A$1048576,0)+0,19))</f>
        <v/>
      </c>
      <c r="AI1464" s="262" t="str" cm="1">
        <f t="array" ref="AI1464">IF(A1464="","",INDEX(근로조건!$A$5:$AF$1048576,MATCH(A1464,근로조건!$A$5:$A$1048576,0)+0,17))</f>
        <v/>
      </c>
      <c r="AJ1464" s="253"/>
      <c r="AK1464" s="253"/>
      <c r="AL1464" s="253" t="str" cm="1">
        <f t="array" ref="AL1464">IF(A1464="","",INDEX(근로조건!$A$5:$AF$1048576,MATCH(A1464,근로조건!$A$5:$A$1048576,0)+0,20))</f>
        <v/>
      </c>
      <c r="AM1464" s="253"/>
      <c r="AN1464" s="253"/>
      <c r="AO1464" s="253"/>
      <c r="AP1464" s="260"/>
      <c r="AQ1464" s="123"/>
      <c r="AR1464" s="166"/>
      <c r="AS1464" s="267"/>
      <c r="AT1464" s="266"/>
      <c r="AU1464" s="266"/>
      <c r="AV1464" s="266"/>
    </row>
    <row r="1465" spans="1:48" x14ac:dyDescent="0.3">
      <c r="A1465" s="52"/>
      <c r="B1465" s="54"/>
      <c r="C1465" s="53"/>
      <c r="D1465" s="53"/>
      <c r="E1465" s="53"/>
      <c r="F1465" s="57"/>
      <c r="G1465" s="57"/>
      <c r="H1465" s="52"/>
      <c r="I1465" s="53"/>
      <c r="J1465" s="53"/>
      <c r="K1465" s="95"/>
      <c r="L1465" s="52"/>
      <c r="M1465" s="52"/>
      <c r="N1465" s="54"/>
      <c r="O1465" s="254" t="str" cm="1">
        <f t="array" ref="O1465">IF(A1465="","",INDEX(근로조건!$A$5:$Y$1048576,MATCH(A1465,근로조건!$A$5:$A$1048576,0)+0,15))</f>
        <v/>
      </c>
      <c r="P1465" s="255" t="str" cm="1">
        <f t="array" ref="P1465">IF(A1465="","",INDEX(근로조건!$A$5:$Y$1048576,MATCH(A1465,근로조건!$A$5:$A$1048576,0)+0,16))</f>
        <v/>
      </c>
      <c r="Q1465" s="256" t="str" cm="1">
        <f t="array" ref="Q1465">IF(A1465="","",INDEX(근로조건!$A$5:$ZZ$1048576,MATCH(A1465,근로조건!$A$5:$A$1048576,0)+0,21))</f>
        <v/>
      </c>
      <c r="R1465" s="61"/>
      <c r="S1465" s="61"/>
      <c r="T1465" s="61"/>
      <c r="U1465" s="61"/>
      <c r="V1465" s="61"/>
      <c r="W1465" s="61"/>
      <c r="X1465" s="61"/>
      <c r="Y1465" s="61"/>
      <c r="Z1465" s="260" t="str">
        <f t="shared" si="69"/>
        <v/>
      </c>
      <c r="AA1465" s="260" t="str">
        <f t="shared" si="70"/>
        <v/>
      </c>
      <c r="AB1465" s="260" t="str" cm="1">
        <f t="array" ref="AB1465">IFERROR(IF(A1465="","",INDEX(근로조건!$A$5:$Z$1048576,MATCH(A1465,근로조건!$A$5:$A$1048576,0)+0,17)-INDEX(근로조건!$A$5:$Z$1048576,MATCH(A1465,근로조건!$A$5:$A$1048576,0)+0,11))*B1465,"")</f>
        <v/>
      </c>
      <c r="AC1465" s="260" t="str">
        <f t="shared" si="71"/>
        <v/>
      </c>
      <c r="AD1465" s="260" t="str" cm="1">
        <f t="array" ref="AD1465">IFERROR(IF(A1465="","",INDEX(근로조건!$A$5:$L$1048576,MATCH(A1465,근로조건!$A$5:$A$1048576,0)+0,12))*B1465,"")</f>
        <v/>
      </c>
      <c r="AE1465" s="261" t="str" cm="1">
        <f t="array" ref="AE1465">IF(A1465="","",INDEX(근로조건!$A$5:$AF$1048576,MATCH(A1465,근로조건!$A$5:$A$1048576,0)+0,13))</f>
        <v/>
      </c>
      <c r="AF1465" s="262" t="str" cm="1">
        <f t="array" ref="AF1465">IF(A1465="","",INDEX(근로조건!$A$5:$AF$1048576,MATCH(A1465,근로조건!$A$5:$A$1048576,0)+0,14))</f>
        <v/>
      </c>
      <c r="AG1465" s="261" t="str" cm="1">
        <f t="array" ref="AG1465">IF(A1465="","",INDEX(근로조건!$A$5:$AF$1048576,MATCH(A1465,근로조건!$A$5:$A$1048576,0)+0,11))</f>
        <v/>
      </c>
      <c r="AH1465" s="261" t="str" cm="1">
        <f t="array" ref="AH1465">IF(A1465="","",INDEX(근로조건!$A$5:$AF$1048576,MATCH(A1465,근로조건!$A$5:$A$1048576,0)+0,19))</f>
        <v/>
      </c>
      <c r="AI1465" s="262" t="str" cm="1">
        <f t="array" ref="AI1465">IF(A1465="","",INDEX(근로조건!$A$5:$AF$1048576,MATCH(A1465,근로조건!$A$5:$A$1048576,0)+0,17))</f>
        <v/>
      </c>
      <c r="AJ1465" s="253"/>
      <c r="AK1465" s="253"/>
      <c r="AL1465" s="253" t="str" cm="1">
        <f t="array" ref="AL1465">IF(A1465="","",INDEX(근로조건!$A$5:$AF$1048576,MATCH(A1465,근로조건!$A$5:$A$1048576,0)+0,20))</f>
        <v/>
      </c>
      <c r="AM1465" s="253"/>
      <c r="AN1465" s="253"/>
      <c r="AO1465" s="253"/>
      <c r="AP1465" s="260"/>
      <c r="AQ1465" s="123"/>
      <c r="AR1465" s="166"/>
      <c r="AS1465" s="267"/>
      <c r="AT1465" s="266"/>
      <c r="AU1465" s="266"/>
      <c r="AV1465" s="266"/>
    </row>
    <row r="1466" spans="1:48" x14ac:dyDescent="0.3">
      <c r="A1466" s="52"/>
      <c r="B1466" s="54"/>
      <c r="C1466" s="53"/>
      <c r="D1466" s="53"/>
      <c r="E1466" s="53"/>
      <c r="F1466" s="57"/>
      <c r="G1466" s="57"/>
      <c r="H1466" s="52"/>
      <c r="I1466" s="53"/>
      <c r="J1466" s="53"/>
      <c r="K1466" s="95"/>
      <c r="L1466" s="52"/>
      <c r="M1466" s="52"/>
      <c r="N1466" s="54"/>
      <c r="O1466" s="254" t="str" cm="1">
        <f t="array" ref="O1466">IF(A1466="","",INDEX(근로조건!$A$5:$Y$1048576,MATCH(A1466,근로조건!$A$5:$A$1048576,0)+0,15))</f>
        <v/>
      </c>
      <c r="P1466" s="255" t="str" cm="1">
        <f t="array" ref="P1466">IF(A1466="","",INDEX(근로조건!$A$5:$Y$1048576,MATCH(A1466,근로조건!$A$5:$A$1048576,0)+0,16))</f>
        <v/>
      </c>
      <c r="Q1466" s="256" t="str" cm="1">
        <f t="array" ref="Q1466">IF(A1466="","",INDEX(근로조건!$A$5:$ZZ$1048576,MATCH(A1466,근로조건!$A$5:$A$1048576,0)+0,21))</f>
        <v/>
      </c>
      <c r="R1466" s="61"/>
      <c r="S1466" s="61"/>
      <c r="T1466" s="61"/>
      <c r="U1466" s="61"/>
      <c r="V1466" s="61"/>
      <c r="W1466" s="61"/>
      <c r="X1466" s="61"/>
      <c r="Y1466" s="61"/>
      <c r="Z1466" s="260" t="str">
        <f t="shared" si="69"/>
        <v/>
      </c>
      <c r="AA1466" s="260" t="str">
        <f t="shared" si="70"/>
        <v/>
      </c>
      <c r="AB1466" s="260" t="str" cm="1">
        <f t="array" ref="AB1466">IFERROR(IF(A1466="","",INDEX(근로조건!$A$5:$Z$1048576,MATCH(A1466,근로조건!$A$5:$A$1048576,0)+0,17)-INDEX(근로조건!$A$5:$Z$1048576,MATCH(A1466,근로조건!$A$5:$A$1048576,0)+0,11))*B1466,"")</f>
        <v/>
      </c>
      <c r="AC1466" s="260" t="str">
        <f t="shared" si="71"/>
        <v/>
      </c>
      <c r="AD1466" s="260" t="str" cm="1">
        <f t="array" ref="AD1466">IFERROR(IF(A1466="","",INDEX(근로조건!$A$5:$L$1048576,MATCH(A1466,근로조건!$A$5:$A$1048576,0)+0,12))*B1466,"")</f>
        <v/>
      </c>
      <c r="AE1466" s="261" t="str" cm="1">
        <f t="array" ref="AE1466">IF(A1466="","",INDEX(근로조건!$A$5:$AF$1048576,MATCH(A1466,근로조건!$A$5:$A$1048576,0)+0,13))</f>
        <v/>
      </c>
      <c r="AF1466" s="262" t="str" cm="1">
        <f t="array" ref="AF1466">IF(A1466="","",INDEX(근로조건!$A$5:$AF$1048576,MATCH(A1466,근로조건!$A$5:$A$1048576,0)+0,14))</f>
        <v/>
      </c>
      <c r="AG1466" s="261" t="str" cm="1">
        <f t="array" ref="AG1466">IF(A1466="","",INDEX(근로조건!$A$5:$AF$1048576,MATCH(A1466,근로조건!$A$5:$A$1048576,0)+0,11))</f>
        <v/>
      </c>
      <c r="AH1466" s="261" t="str" cm="1">
        <f t="array" ref="AH1466">IF(A1466="","",INDEX(근로조건!$A$5:$AF$1048576,MATCH(A1466,근로조건!$A$5:$A$1048576,0)+0,19))</f>
        <v/>
      </c>
      <c r="AI1466" s="262" t="str" cm="1">
        <f t="array" ref="AI1466">IF(A1466="","",INDEX(근로조건!$A$5:$AF$1048576,MATCH(A1466,근로조건!$A$5:$A$1048576,0)+0,17))</f>
        <v/>
      </c>
      <c r="AJ1466" s="253"/>
      <c r="AK1466" s="253"/>
      <c r="AL1466" s="253" t="str" cm="1">
        <f t="array" ref="AL1466">IF(A1466="","",INDEX(근로조건!$A$5:$AF$1048576,MATCH(A1466,근로조건!$A$5:$A$1048576,0)+0,20))</f>
        <v/>
      </c>
      <c r="AM1466" s="253"/>
      <c r="AN1466" s="253"/>
      <c r="AO1466" s="253"/>
      <c r="AP1466" s="260"/>
      <c r="AQ1466" s="123"/>
      <c r="AR1466" s="166"/>
      <c r="AS1466" s="267"/>
      <c r="AT1466" s="266"/>
      <c r="AU1466" s="266"/>
      <c r="AV1466" s="266"/>
    </row>
    <row r="1467" spans="1:48" x14ac:dyDescent="0.3">
      <c r="A1467" s="52"/>
      <c r="B1467" s="54"/>
      <c r="C1467" s="53"/>
      <c r="D1467" s="53"/>
      <c r="E1467" s="53"/>
      <c r="F1467" s="57"/>
      <c r="G1467" s="57"/>
      <c r="H1467" s="52"/>
      <c r="I1467" s="53"/>
      <c r="J1467" s="53"/>
      <c r="K1467" s="95"/>
      <c r="L1467" s="52"/>
      <c r="M1467" s="52"/>
      <c r="N1467" s="54"/>
      <c r="O1467" s="254" t="str" cm="1">
        <f t="array" ref="O1467">IF(A1467="","",INDEX(근로조건!$A$5:$Y$1048576,MATCH(A1467,근로조건!$A$5:$A$1048576,0)+0,15))</f>
        <v/>
      </c>
      <c r="P1467" s="255" t="str" cm="1">
        <f t="array" ref="P1467">IF(A1467="","",INDEX(근로조건!$A$5:$Y$1048576,MATCH(A1467,근로조건!$A$5:$A$1048576,0)+0,16))</f>
        <v/>
      </c>
      <c r="Q1467" s="256" t="str" cm="1">
        <f t="array" ref="Q1467">IF(A1467="","",INDEX(근로조건!$A$5:$ZZ$1048576,MATCH(A1467,근로조건!$A$5:$A$1048576,0)+0,21))</f>
        <v/>
      </c>
      <c r="R1467" s="61"/>
      <c r="S1467" s="61"/>
      <c r="T1467" s="61"/>
      <c r="U1467" s="61"/>
      <c r="V1467" s="61"/>
      <c r="W1467" s="61"/>
      <c r="X1467" s="61"/>
      <c r="Y1467" s="61"/>
      <c r="Z1467" s="260" t="str">
        <f t="shared" si="69"/>
        <v/>
      </c>
      <c r="AA1467" s="260" t="str">
        <f t="shared" si="70"/>
        <v/>
      </c>
      <c r="AB1467" s="260" t="str" cm="1">
        <f t="array" ref="AB1467">IFERROR(IF(A1467="","",INDEX(근로조건!$A$5:$Z$1048576,MATCH(A1467,근로조건!$A$5:$A$1048576,0)+0,17)-INDEX(근로조건!$A$5:$Z$1048576,MATCH(A1467,근로조건!$A$5:$A$1048576,0)+0,11))*B1467,"")</f>
        <v/>
      </c>
      <c r="AC1467" s="260" t="str">
        <f t="shared" si="71"/>
        <v/>
      </c>
      <c r="AD1467" s="260" t="str" cm="1">
        <f t="array" ref="AD1467">IFERROR(IF(A1467="","",INDEX(근로조건!$A$5:$L$1048576,MATCH(A1467,근로조건!$A$5:$A$1048576,0)+0,12))*B1467,"")</f>
        <v/>
      </c>
      <c r="AE1467" s="261" t="str" cm="1">
        <f t="array" ref="AE1467">IF(A1467="","",INDEX(근로조건!$A$5:$AF$1048576,MATCH(A1467,근로조건!$A$5:$A$1048576,0)+0,13))</f>
        <v/>
      </c>
      <c r="AF1467" s="262" t="str" cm="1">
        <f t="array" ref="AF1467">IF(A1467="","",INDEX(근로조건!$A$5:$AF$1048576,MATCH(A1467,근로조건!$A$5:$A$1048576,0)+0,14))</f>
        <v/>
      </c>
      <c r="AG1467" s="261" t="str" cm="1">
        <f t="array" ref="AG1467">IF(A1467="","",INDEX(근로조건!$A$5:$AF$1048576,MATCH(A1467,근로조건!$A$5:$A$1048576,0)+0,11))</f>
        <v/>
      </c>
      <c r="AH1467" s="261" t="str" cm="1">
        <f t="array" ref="AH1467">IF(A1467="","",INDEX(근로조건!$A$5:$AF$1048576,MATCH(A1467,근로조건!$A$5:$A$1048576,0)+0,19))</f>
        <v/>
      </c>
      <c r="AI1467" s="262" t="str" cm="1">
        <f t="array" ref="AI1467">IF(A1467="","",INDEX(근로조건!$A$5:$AF$1048576,MATCH(A1467,근로조건!$A$5:$A$1048576,0)+0,17))</f>
        <v/>
      </c>
      <c r="AJ1467" s="253"/>
      <c r="AK1467" s="253"/>
      <c r="AL1467" s="253" t="str" cm="1">
        <f t="array" ref="AL1467">IF(A1467="","",INDEX(근로조건!$A$5:$AF$1048576,MATCH(A1467,근로조건!$A$5:$A$1048576,0)+0,20))</f>
        <v/>
      </c>
      <c r="AM1467" s="253"/>
      <c r="AN1467" s="253"/>
      <c r="AO1467" s="253"/>
      <c r="AP1467" s="260"/>
      <c r="AQ1467" s="123"/>
      <c r="AR1467" s="166"/>
      <c r="AS1467" s="267"/>
      <c r="AT1467" s="266"/>
      <c r="AU1467" s="266"/>
      <c r="AV1467" s="266"/>
    </row>
    <row r="1468" spans="1:48" x14ac:dyDescent="0.3">
      <c r="A1468" s="52"/>
      <c r="B1468" s="54"/>
      <c r="C1468" s="53"/>
      <c r="D1468" s="53"/>
      <c r="E1468" s="53"/>
      <c r="F1468" s="57"/>
      <c r="G1468" s="57"/>
      <c r="H1468" s="52"/>
      <c r="I1468" s="53"/>
      <c r="J1468" s="53"/>
      <c r="K1468" s="95"/>
      <c r="L1468" s="52"/>
      <c r="M1468" s="52"/>
      <c r="N1468" s="54"/>
      <c r="O1468" s="254" t="str" cm="1">
        <f t="array" ref="O1468">IF(A1468="","",INDEX(근로조건!$A$5:$Y$1048576,MATCH(A1468,근로조건!$A$5:$A$1048576,0)+0,15))</f>
        <v/>
      </c>
      <c r="P1468" s="255" t="str" cm="1">
        <f t="array" ref="P1468">IF(A1468="","",INDEX(근로조건!$A$5:$Y$1048576,MATCH(A1468,근로조건!$A$5:$A$1048576,0)+0,16))</f>
        <v/>
      </c>
      <c r="Q1468" s="256" t="str" cm="1">
        <f t="array" ref="Q1468">IF(A1468="","",INDEX(근로조건!$A$5:$ZZ$1048576,MATCH(A1468,근로조건!$A$5:$A$1048576,0)+0,21))</f>
        <v/>
      </c>
      <c r="R1468" s="61"/>
      <c r="S1468" s="61"/>
      <c r="T1468" s="61"/>
      <c r="U1468" s="61"/>
      <c r="V1468" s="61"/>
      <c r="W1468" s="61"/>
      <c r="X1468" s="61"/>
      <c r="Y1468" s="61"/>
      <c r="Z1468" s="260" t="str">
        <f t="shared" si="69"/>
        <v/>
      </c>
      <c r="AA1468" s="260" t="str">
        <f t="shared" si="70"/>
        <v/>
      </c>
      <c r="AB1468" s="260" t="str" cm="1">
        <f t="array" ref="AB1468">IFERROR(IF(A1468="","",INDEX(근로조건!$A$5:$Z$1048576,MATCH(A1468,근로조건!$A$5:$A$1048576,0)+0,17)-INDEX(근로조건!$A$5:$Z$1048576,MATCH(A1468,근로조건!$A$5:$A$1048576,0)+0,11))*B1468,"")</f>
        <v/>
      </c>
      <c r="AC1468" s="260" t="str">
        <f t="shared" si="71"/>
        <v/>
      </c>
      <c r="AD1468" s="260" t="str" cm="1">
        <f t="array" ref="AD1468">IFERROR(IF(A1468="","",INDEX(근로조건!$A$5:$L$1048576,MATCH(A1468,근로조건!$A$5:$A$1048576,0)+0,12))*B1468,"")</f>
        <v/>
      </c>
      <c r="AE1468" s="261" t="str" cm="1">
        <f t="array" ref="AE1468">IF(A1468="","",INDEX(근로조건!$A$5:$AF$1048576,MATCH(A1468,근로조건!$A$5:$A$1048576,0)+0,13))</f>
        <v/>
      </c>
      <c r="AF1468" s="262" t="str" cm="1">
        <f t="array" ref="AF1468">IF(A1468="","",INDEX(근로조건!$A$5:$AF$1048576,MATCH(A1468,근로조건!$A$5:$A$1048576,0)+0,14))</f>
        <v/>
      </c>
      <c r="AG1468" s="261" t="str" cm="1">
        <f t="array" ref="AG1468">IF(A1468="","",INDEX(근로조건!$A$5:$AF$1048576,MATCH(A1468,근로조건!$A$5:$A$1048576,0)+0,11))</f>
        <v/>
      </c>
      <c r="AH1468" s="261" t="str" cm="1">
        <f t="array" ref="AH1468">IF(A1468="","",INDEX(근로조건!$A$5:$AF$1048576,MATCH(A1468,근로조건!$A$5:$A$1048576,0)+0,19))</f>
        <v/>
      </c>
      <c r="AI1468" s="262" t="str" cm="1">
        <f t="array" ref="AI1468">IF(A1468="","",INDEX(근로조건!$A$5:$AF$1048576,MATCH(A1468,근로조건!$A$5:$A$1048576,0)+0,17))</f>
        <v/>
      </c>
      <c r="AJ1468" s="253"/>
      <c r="AK1468" s="253"/>
      <c r="AL1468" s="253" t="str" cm="1">
        <f t="array" ref="AL1468">IF(A1468="","",INDEX(근로조건!$A$5:$AF$1048576,MATCH(A1468,근로조건!$A$5:$A$1048576,0)+0,20))</f>
        <v/>
      </c>
      <c r="AM1468" s="253"/>
      <c r="AN1468" s="253"/>
      <c r="AO1468" s="253"/>
      <c r="AP1468" s="260"/>
      <c r="AQ1468" s="123"/>
      <c r="AR1468" s="166"/>
      <c r="AS1468" s="267"/>
      <c r="AT1468" s="266"/>
      <c r="AU1468" s="266"/>
      <c r="AV1468" s="266"/>
    </row>
    <row r="1469" spans="1:48" x14ac:dyDescent="0.3">
      <c r="A1469" s="52"/>
      <c r="B1469" s="54"/>
      <c r="C1469" s="53"/>
      <c r="D1469" s="53"/>
      <c r="E1469" s="53"/>
      <c r="F1469" s="57"/>
      <c r="G1469" s="57"/>
      <c r="H1469" s="52"/>
      <c r="I1469" s="53"/>
      <c r="J1469" s="53"/>
      <c r="K1469" s="95"/>
      <c r="L1469" s="52"/>
      <c r="M1469" s="52"/>
      <c r="N1469" s="54"/>
      <c r="O1469" s="254" t="str" cm="1">
        <f t="array" ref="O1469">IF(A1469="","",INDEX(근로조건!$A$5:$Y$1048576,MATCH(A1469,근로조건!$A$5:$A$1048576,0)+0,15))</f>
        <v/>
      </c>
      <c r="P1469" s="255" t="str" cm="1">
        <f t="array" ref="P1469">IF(A1469="","",INDEX(근로조건!$A$5:$Y$1048576,MATCH(A1469,근로조건!$A$5:$A$1048576,0)+0,16))</f>
        <v/>
      </c>
      <c r="Q1469" s="256" t="str" cm="1">
        <f t="array" ref="Q1469">IF(A1469="","",INDEX(근로조건!$A$5:$ZZ$1048576,MATCH(A1469,근로조건!$A$5:$A$1048576,0)+0,21))</f>
        <v/>
      </c>
      <c r="R1469" s="61"/>
      <c r="S1469" s="61"/>
      <c r="T1469" s="61"/>
      <c r="U1469" s="61"/>
      <c r="V1469" s="61"/>
      <c r="W1469" s="61"/>
      <c r="X1469" s="61"/>
      <c r="Y1469" s="61"/>
      <c r="Z1469" s="260" t="str">
        <f t="shared" si="69"/>
        <v/>
      </c>
      <c r="AA1469" s="260" t="str">
        <f t="shared" si="70"/>
        <v/>
      </c>
      <c r="AB1469" s="260" t="str" cm="1">
        <f t="array" ref="AB1469">IFERROR(IF(A1469="","",INDEX(근로조건!$A$5:$Z$1048576,MATCH(A1469,근로조건!$A$5:$A$1048576,0)+0,17)-INDEX(근로조건!$A$5:$Z$1048576,MATCH(A1469,근로조건!$A$5:$A$1048576,0)+0,11))*B1469,"")</f>
        <v/>
      </c>
      <c r="AC1469" s="260" t="str">
        <f t="shared" si="71"/>
        <v/>
      </c>
      <c r="AD1469" s="260" t="str" cm="1">
        <f t="array" ref="AD1469">IFERROR(IF(A1469="","",INDEX(근로조건!$A$5:$L$1048576,MATCH(A1469,근로조건!$A$5:$A$1048576,0)+0,12))*B1469,"")</f>
        <v/>
      </c>
      <c r="AE1469" s="261" t="str" cm="1">
        <f t="array" ref="AE1469">IF(A1469="","",INDEX(근로조건!$A$5:$AF$1048576,MATCH(A1469,근로조건!$A$5:$A$1048576,0)+0,13))</f>
        <v/>
      </c>
      <c r="AF1469" s="262" t="str" cm="1">
        <f t="array" ref="AF1469">IF(A1469="","",INDEX(근로조건!$A$5:$AF$1048576,MATCH(A1469,근로조건!$A$5:$A$1048576,0)+0,14))</f>
        <v/>
      </c>
      <c r="AG1469" s="261" t="str" cm="1">
        <f t="array" ref="AG1469">IF(A1469="","",INDEX(근로조건!$A$5:$AF$1048576,MATCH(A1469,근로조건!$A$5:$A$1048576,0)+0,11))</f>
        <v/>
      </c>
      <c r="AH1469" s="261" t="str" cm="1">
        <f t="array" ref="AH1469">IF(A1469="","",INDEX(근로조건!$A$5:$AF$1048576,MATCH(A1469,근로조건!$A$5:$A$1048576,0)+0,19))</f>
        <v/>
      </c>
      <c r="AI1469" s="262" t="str" cm="1">
        <f t="array" ref="AI1469">IF(A1469="","",INDEX(근로조건!$A$5:$AF$1048576,MATCH(A1469,근로조건!$A$5:$A$1048576,0)+0,17))</f>
        <v/>
      </c>
      <c r="AJ1469" s="253"/>
      <c r="AK1469" s="253"/>
      <c r="AL1469" s="253" t="str" cm="1">
        <f t="array" ref="AL1469">IF(A1469="","",INDEX(근로조건!$A$5:$AF$1048576,MATCH(A1469,근로조건!$A$5:$A$1048576,0)+0,20))</f>
        <v/>
      </c>
      <c r="AM1469" s="253"/>
      <c r="AN1469" s="253"/>
      <c r="AO1469" s="253"/>
      <c r="AP1469" s="260"/>
      <c r="AQ1469" s="123"/>
      <c r="AR1469" s="166"/>
      <c r="AS1469" s="267"/>
      <c r="AT1469" s="266"/>
      <c r="AU1469" s="266"/>
      <c r="AV1469" s="266"/>
    </row>
    <row r="1470" spans="1:48" x14ac:dyDescent="0.3">
      <c r="A1470" s="52"/>
      <c r="B1470" s="54"/>
      <c r="C1470" s="53"/>
      <c r="D1470" s="53"/>
      <c r="E1470" s="53"/>
      <c r="F1470" s="57"/>
      <c r="G1470" s="57"/>
      <c r="H1470" s="52"/>
      <c r="I1470" s="53"/>
      <c r="J1470" s="53"/>
      <c r="K1470" s="95"/>
      <c r="L1470" s="52"/>
      <c r="M1470" s="52"/>
      <c r="N1470" s="54"/>
      <c r="O1470" s="254" t="str" cm="1">
        <f t="array" ref="O1470">IF(A1470="","",INDEX(근로조건!$A$5:$Y$1048576,MATCH(A1470,근로조건!$A$5:$A$1048576,0)+0,15))</f>
        <v/>
      </c>
      <c r="P1470" s="255" t="str" cm="1">
        <f t="array" ref="P1470">IF(A1470="","",INDEX(근로조건!$A$5:$Y$1048576,MATCH(A1470,근로조건!$A$5:$A$1048576,0)+0,16))</f>
        <v/>
      </c>
      <c r="Q1470" s="256" t="str" cm="1">
        <f t="array" ref="Q1470">IF(A1470="","",INDEX(근로조건!$A$5:$ZZ$1048576,MATCH(A1470,근로조건!$A$5:$A$1048576,0)+0,21))</f>
        <v/>
      </c>
      <c r="R1470" s="61"/>
      <c r="S1470" s="61"/>
      <c r="T1470" s="61"/>
      <c r="U1470" s="61"/>
      <c r="V1470" s="61"/>
      <c r="W1470" s="61"/>
      <c r="X1470" s="61"/>
      <c r="Y1470" s="61"/>
      <c r="Z1470" s="260" t="str">
        <f t="shared" si="69"/>
        <v/>
      </c>
      <c r="AA1470" s="260" t="str">
        <f t="shared" si="70"/>
        <v/>
      </c>
      <c r="AB1470" s="260" t="str" cm="1">
        <f t="array" ref="AB1470">IFERROR(IF(A1470="","",INDEX(근로조건!$A$5:$Z$1048576,MATCH(A1470,근로조건!$A$5:$A$1048576,0)+0,17)-INDEX(근로조건!$A$5:$Z$1048576,MATCH(A1470,근로조건!$A$5:$A$1048576,0)+0,11))*B1470,"")</f>
        <v/>
      </c>
      <c r="AC1470" s="260" t="str">
        <f t="shared" si="71"/>
        <v/>
      </c>
      <c r="AD1470" s="260" t="str" cm="1">
        <f t="array" ref="AD1470">IFERROR(IF(A1470="","",INDEX(근로조건!$A$5:$L$1048576,MATCH(A1470,근로조건!$A$5:$A$1048576,0)+0,12))*B1470,"")</f>
        <v/>
      </c>
      <c r="AE1470" s="261" t="str" cm="1">
        <f t="array" ref="AE1470">IF(A1470="","",INDEX(근로조건!$A$5:$AF$1048576,MATCH(A1470,근로조건!$A$5:$A$1048576,0)+0,13))</f>
        <v/>
      </c>
      <c r="AF1470" s="262" t="str" cm="1">
        <f t="array" ref="AF1470">IF(A1470="","",INDEX(근로조건!$A$5:$AF$1048576,MATCH(A1470,근로조건!$A$5:$A$1048576,0)+0,14))</f>
        <v/>
      </c>
      <c r="AG1470" s="261" t="str" cm="1">
        <f t="array" ref="AG1470">IF(A1470="","",INDEX(근로조건!$A$5:$AF$1048576,MATCH(A1470,근로조건!$A$5:$A$1048576,0)+0,11))</f>
        <v/>
      </c>
      <c r="AH1470" s="261" t="str" cm="1">
        <f t="array" ref="AH1470">IF(A1470="","",INDEX(근로조건!$A$5:$AF$1048576,MATCH(A1470,근로조건!$A$5:$A$1048576,0)+0,19))</f>
        <v/>
      </c>
      <c r="AI1470" s="262" t="str" cm="1">
        <f t="array" ref="AI1470">IF(A1470="","",INDEX(근로조건!$A$5:$AF$1048576,MATCH(A1470,근로조건!$A$5:$A$1048576,0)+0,17))</f>
        <v/>
      </c>
      <c r="AJ1470" s="253"/>
      <c r="AK1470" s="253"/>
      <c r="AL1470" s="253" t="str" cm="1">
        <f t="array" ref="AL1470">IF(A1470="","",INDEX(근로조건!$A$5:$AF$1048576,MATCH(A1470,근로조건!$A$5:$A$1048576,0)+0,20))</f>
        <v/>
      </c>
      <c r="AM1470" s="253"/>
      <c r="AN1470" s="253"/>
      <c r="AO1470" s="253"/>
      <c r="AP1470" s="260"/>
      <c r="AQ1470" s="123"/>
      <c r="AR1470" s="166"/>
      <c r="AS1470" s="267"/>
      <c r="AT1470" s="266"/>
      <c r="AU1470" s="266"/>
      <c r="AV1470" s="266"/>
    </row>
    <row r="1471" spans="1:48" x14ac:dyDescent="0.3">
      <c r="A1471" s="52"/>
      <c r="B1471" s="54"/>
      <c r="C1471" s="53"/>
      <c r="D1471" s="53"/>
      <c r="E1471" s="53"/>
      <c r="F1471" s="57"/>
      <c r="G1471" s="57"/>
      <c r="H1471" s="52"/>
      <c r="I1471" s="53"/>
      <c r="J1471" s="53"/>
      <c r="K1471" s="95"/>
      <c r="L1471" s="52"/>
      <c r="M1471" s="52"/>
      <c r="N1471" s="54"/>
      <c r="O1471" s="254" t="str" cm="1">
        <f t="array" ref="O1471">IF(A1471="","",INDEX(근로조건!$A$5:$Y$1048576,MATCH(A1471,근로조건!$A$5:$A$1048576,0)+0,15))</f>
        <v/>
      </c>
      <c r="P1471" s="255" t="str" cm="1">
        <f t="array" ref="P1471">IF(A1471="","",INDEX(근로조건!$A$5:$Y$1048576,MATCH(A1471,근로조건!$A$5:$A$1048576,0)+0,16))</f>
        <v/>
      </c>
      <c r="Q1471" s="256" t="str" cm="1">
        <f t="array" ref="Q1471">IF(A1471="","",INDEX(근로조건!$A$5:$ZZ$1048576,MATCH(A1471,근로조건!$A$5:$A$1048576,0)+0,21))</f>
        <v/>
      </c>
      <c r="R1471" s="61"/>
      <c r="S1471" s="61"/>
      <c r="T1471" s="61"/>
      <c r="U1471" s="61"/>
      <c r="V1471" s="61"/>
      <c r="W1471" s="61"/>
      <c r="X1471" s="61"/>
      <c r="Y1471" s="61"/>
      <c r="Z1471" s="260" t="str">
        <f t="shared" si="69"/>
        <v/>
      </c>
      <c r="AA1471" s="260" t="str">
        <f t="shared" si="70"/>
        <v/>
      </c>
      <c r="AB1471" s="260" t="str" cm="1">
        <f t="array" ref="AB1471">IFERROR(IF(A1471="","",INDEX(근로조건!$A$5:$Z$1048576,MATCH(A1471,근로조건!$A$5:$A$1048576,0)+0,17)-INDEX(근로조건!$A$5:$Z$1048576,MATCH(A1471,근로조건!$A$5:$A$1048576,0)+0,11))*B1471,"")</f>
        <v/>
      </c>
      <c r="AC1471" s="260" t="str">
        <f t="shared" si="71"/>
        <v/>
      </c>
      <c r="AD1471" s="260" t="str" cm="1">
        <f t="array" ref="AD1471">IFERROR(IF(A1471="","",INDEX(근로조건!$A$5:$L$1048576,MATCH(A1471,근로조건!$A$5:$A$1048576,0)+0,12))*B1471,"")</f>
        <v/>
      </c>
      <c r="AE1471" s="261" t="str" cm="1">
        <f t="array" ref="AE1471">IF(A1471="","",INDEX(근로조건!$A$5:$AF$1048576,MATCH(A1471,근로조건!$A$5:$A$1048576,0)+0,13))</f>
        <v/>
      </c>
      <c r="AF1471" s="262" t="str" cm="1">
        <f t="array" ref="AF1471">IF(A1471="","",INDEX(근로조건!$A$5:$AF$1048576,MATCH(A1471,근로조건!$A$5:$A$1048576,0)+0,14))</f>
        <v/>
      </c>
      <c r="AG1471" s="261" t="str" cm="1">
        <f t="array" ref="AG1471">IF(A1471="","",INDEX(근로조건!$A$5:$AF$1048576,MATCH(A1471,근로조건!$A$5:$A$1048576,0)+0,11))</f>
        <v/>
      </c>
      <c r="AH1471" s="261" t="str" cm="1">
        <f t="array" ref="AH1471">IF(A1471="","",INDEX(근로조건!$A$5:$AF$1048576,MATCH(A1471,근로조건!$A$5:$A$1048576,0)+0,19))</f>
        <v/>
      </c>
      <c r="AI1471" s="262" t="str" cm="1">
        <f t="array" ref="AI1471">IF(A1471="","",INDEX(근로조건!$A$5:$AF$1048576,MATCH(A1471,근로조건!$A$5:$A$1048576,0)+0,17))</f>
        <v/>
      </c>
      <c r="AJ1471" s="253"/>
      <c r="AK1471" s="253"/>
      <c r="AL1471" s="253" t="str" cm="1">
        <f t="array" ref="AL1471">IF(A1471="","",INDEX(근로조건!$A$5:$AF$1048576,MATCH(A1471,근로조건!$A$5:$A$1048576,0)+0,20))</f>
        <v/>
      </c>
      <c r="AM1471" s="253"/>
      <c r="AN1471" s="253"/>
      <c r="AO1471" s="253"/>
      <c r="AP1471" s="260"/>
      <c r="AQ1471" s="123"/>
      <c r="AR1471" s="166"/>
      <c r="AS1471" s="267"/>
      <c r="AT1471" s="266"/>
      <c r="AU1471" s="266"/>
      <c r="AV1471" s="266"/>
    </row>
    <row r="1472" spans="1:48" x14ac:dyDescent="0.3">
      <c r="A1472" s="52"/>
      <c r="B1472" s="54"/>
      <c r="C1472" s="53"/>
      <c r="D1472" s="53"/>
      <c r="E1472" s="53"/>
      <c r="F1472" s="57"/>
      <c r="G1472" s="57"/>
      <c r="H1472" s="52"/>
      <c r="I1472" s="53"/>
      <c r="J1472" s="53"/>
      <c r="K1472" s="95"/>
      <c r="L1472" s="52"/>
      <c r="M1472" s="52"/>
      <c r="N1472" s="54"/>
      <c r="O1472" s="254" t="str" cm="1">
        <f t="array" ref="O1472">IF(A1472="","",INDEX(근로조건!$A$5:$Y$1048576,MATCH(A1472,근로조건!$A$5:$A$1048576,0)+0,15))</f>
        <v/>
      </c>
      <c r="P1472" s="255" t="str" cm="1">
        <f t="array" ref="P1472">IF(A1472="","",INDEX(근로조건!$A$5:$Y$1048576,MATCH(A1472,근로조건!$A$5:$A$1048576,0)+0,16))</f>
        <v/>
      </c>
      <c r="Q1472" s="256" t="str" cm="1">
        <f t="array" ref="Q1472">IF(A1472="","",INDEX(근로조건!$A$5:$ZZ$1048576,MATCH(A1472,근로조건!$A$5:$A$1048576,0)+0,21))</f>
        <v/>
      </c>
      <c r="R1472" s="61"/>
      <c r="S1472" s="61"/>
      <c r="T1472" s="61"/>
      <c r="U1472" s="61"/>
      <c r="V1472" s="61"/>
      <c r="W1472" s="61"/>
      <c r="X1472" s="61"/>
      <c r="Y1472" s="61"/>
      <c r="Z1472" s="260" t="str">
        <f t="shared" si="69"/>
        <v/>
      </c>
      <c r="AA1472" s="260" t="str">
        <f t="shared" si="70"/>
        <v/>
      </c>
      <c r="AB1472" s="260" t="str" cm="1">
        <f t="array" ref="AB1472">IFERROR(IF(A1472="","",INDEX(근로조건!$A$5:$Z$1048576,MATCH(A1472,근로조건!$A$5:$A$1048576,0)+0,17)-INDEX(근로조건!$A$5:$Z$1048576,MATCH(A1472,근로조건!$A$5:$A$1048576,0)+0,11))*B1472,"")</f>
        <v/>
      </c>
      <c r="AC1472" s="260" t="str">
        <f t="shared" si="71"/>
        <v/>
      </c>
      <c r="AD1472" s="260" t="str" cm="1">
        <f t="array" ref="AD1472">IFERROR(IF(A1472="","",INDEX(근로조건!$A$5:$L$1048576,MATCH(A1472,근로조건!$A$5:$A$1048576,0)+0,12))*B1472,"")</f>
        <v/>
      </c>
      <c r="AE1472" s="261" t="str" cm="1">
        <f t="array" ref="AE1472">IF(A1472="","",INDEX(근로조건!$A$5:$AF$1048576,MATCH(A1472,근로조건!$A$5:$A$1048576,0)+0,13))</f>
        <v/>
      </c>
      <c r="AF1472" s="262" t="str" cm="1">
        <f t="array" ref="AF1472">IF(A1472="","",INDEX(근로조건!$A$5:$AF$1048576,MATCH(A1472,근로조건!$A$5:$A$1048576,0)+0,14))</f>
        <v/>
      </c>
      <c r="AG1472" s="261" t="str" cm="1">
        <f t="array" ref="AG1472">IF(A1472="","",INDEX(근로조건!$A$5:$AF$1048576,MATCH(A1472,근로조건!$A$5:$A$1048576,0)+0,11))</f>
        <v/>
      </c>
      <c r="AH1472" s="261" t="str" cm="1">
        <f t="array" ref="AH1472">IF(A1472="","",INDEX(근로조건!$A$5:$AF$1048576,MATCH(A1472,근로조건!$A$5:$A$1048576,0)+0,19))</f>
        <v/>
      </c>
      <c r="AI1472" s="262" t="str" cm="1">
        <f t="array" ref="AI1472">IF(A1472="","",INDEX(근로조건!$A$5:$AF$1048576,MATCH(A1472,근로조건!$A$5:$A$1048576,0)+0,17))</f>
        <v/>
      </c>
      <c r="AJ1472" s="253"/>
      <c r="AK1472" s="253"/>
      <c r="AL1472" s="253" t="str" cm="1">
        <f t="array" ref="AL1472">IF(A1472="","",INDEX(근로조건!$A$5:$AF$1048576,MATCH(A1472,근로조건!$A$5:$A$1048576,0)+0,20))</f>
        <v/>
      </c>
      <c r="AM1472" s="253"/>
      <c r="AN1472" s="253"/>
      <c r="AO1472" s="253"/>
      <c r="AP1472" s="260"/>
      <c r="AQ1472" s="123"/>
      <c r="AR1472" s="166"/>
      <c r="AS1472" s="267"/>
      <c r="AT1472" s="266"/>
      <c r="AU1472" s="266"/>
      <c r="AV1472" s="266"/>
    </row>
    <row r="1473" spans="1:48" x14ac:dyDescent="0.3">
      <c r="A1473" s="52"/>
      <c r="B1473" s="54"/>
      <c r="C1473" s="53"/>
      <c r="D1473" s="53"/>
      <c r="E1473" s="53"/>
      <c r="F1473" s="57"/>
      <c r="G1473" s="57"/>
      <c r="H1473" s="52"/>
      <c r="I1473" s="53"/>
      <c r="J1473" s="53"/>
      <c r="K1473" s="95"/>
      <c r="L1473" s="52"/>
      <c r="M1473" s="52"/>
      <c r="N1473" s="54"/>
      <c r="O1473" s="254" t="str" cm="1">
        <f t="array" ref="O1473">IF(A1473="","",INDEX(근로조건!$A$5:$Y$1048576,MATCH(A1473,근로조건!$A$5:$A$1048576,0)+0,15))</f>
        <v/>
      </c>
      <c r="P1473" s="255" t="str" cm="1">
        <f t="array" ref="P1473">IF(A1473="","",INDEX(근로조건!$A$5:$Y$1048576,MATCH(A1473,근로조건!$A$5:$A$1048576,0)+0,16))</f>
        <v/>
      </c>
      <c r="Q1473" s="256" t="str" cm="1">
        <f t="array" ref="Q1473">IF(A1473="","",INDEX(근로조건!$A$5:$ZZ$1048576,MATCH(A1473,근로조건!$A$5:$A$1048576,0)+0,21))</f>
        <v/>
      </c>
      <c r="R1473" s="61"/>
      <c r="S1473" s="61"/>
      <c r="T1473" s="61"/>
      <c r="U1473" s="61"/>
      <c r="V1473" s="61"/>
      <c r="W1473" s="61"/>
      <c r="X1473" s="61"/>
      <c r="Y1473" s="61"/>
      <c r="Z1473" s="260" t="str">
        <f t="shared" si="69"/>
        <v/>
      </c>
      <c r="AA1473" s="260" t="str">
        <f t="shared" si="70"/>
        <v/>
      </c>
      <c r="AB1473" s="260" t="str" cm="1">
        <f t="array" ref="AB1473">IFERROR(IF(A1473="","",INDEX(근로조건!$A$5:$Z$1048576,MATCH(A1473,근로조건!$A$5:$A$1048576,0)+0,17)-INDEX(근로조건!$A$5:$Z$1048576,MATCH(A1473,근로조건!$A$5:$A$1048576,0)+0,11))*B1473,"")</f>
        <v/>
      </c>
      <c r="AC1473" s="260" t="str">
        <f t="shared" si="71"/>
        <v/>
      </c>
      <c r="AD1473" s="260" t="str" cm="1">
        <f t="array" ref="AD1473">IFERROR(IF(A1473="","",INDEX(근로조건!$A$5:$L$1048576,MATCH(A1473,근로조건!$A$5:$A$1048576,0)+0,12))*B1473,"")</f>
        <v/>
      </c>
      <c r="AE1473" s="261" t="str" cm="1">
        <f t="array" ref="AE1473">IF(A1473="","",INDEX(근로조건!$A$5:$AF$1048576,MATCH(A1473,근로조건!$A$5:$A$1048576,0)+0,13))</f>
        <v/>
      </c>
      <c r="AF1473" s="262" t="str" cm="1">
        <f t="array" ref="AF1473">IF(A1473="","",INDEX(근로조건!$A$5:$AF$1048576,MATCH(A1473,근로조건!$A$5:$A$1048576,0)+0,14))</f>
        <v/>
      </c>
      <c r="AG1473" s="261" t="str" cm="1">
        <f t="array" ref="AG1473">IF(A1473="","",INDEX(근로조건!$A$5:$AF$1048576,MATCH(A1473,근로조건!$A$5:$A$1048576,0)+0,11))</f>
        <v/>
      </c>
      <c r="AH1473" s="261" t="str" cm="1">
        <f t="array" ref="AH1473">IF(A1473="","",INDEX(근로조건!$A$5:$AF$1048576,MATCH(A1473,근로조건!$A$5:$A$1048576,0)+0,19))</f>
        <v/>
      </c>
      <c r="AI1473" s="262" t="str" cm="1">
        <f t="array" ref="AI1473">IF(A1473="","",INDEX(근로조건!$A$5:$AF$1048576,MATCH(A1473,근로조건!$A$5:$A$1048576,0)+0,17))</f>
        <v/>
      </c>
      <c r="AJ1473" s="253"/>
      <c r="AK1473" s="253"/>
      <c r="AL1473" s="253" t="str" cm="1">
        <f t="array" ref="AL1473">IF(A1473="","",INDEX(근로조건!$A$5:$AF$1048576,MATCH(A1473,근로조건!$A$5:$A$1048576,0)+0,20))</f>
        <v/>
      </c>
      <c r="AM1473" s="253"/>
      <c r="AN1473" s="253"/>
      <c r="AO1473" s="253"/>
      <c r="AP1473" s="260"/>
      <c r="AQ1473" s="123"/>
      <c r="AR1473" s="166"/>
      <c r="AS1473" s="267"/>
      <c r="AT1473" s="266"/>
      <c r="AU1473" s="266"/>
      <c r="AV1473" s="266"/>
    </row>
    <row r="1474" spans="1:48" x14ac:dyDescent="0.3">
      <c r="A1474" s="52"/>
      <c r="B1474" s="54"/>
      <c r="C1474" s="53"/>
      <c r="D1474" s="53"/>
      <c r="E1474" s="53"/>
      <c r="F1474" s="57"/>
      <c r="G1474" s="57"/>
      <c r="H1474" s="52"/>
      <c r="I1474" s="53"/>
      <c r="J1474" s="53"/>
      <c r="K1474" s="95"/>
      <c r="L1474" s="52"/>
      <c r="M1474" s="52"/>
      <c r="N1474" s="54"/>
      <c r="O1474" s="254" t="str" cm="1">
        <f t="array" ref="O1474">IF(A1474="","",INDEX(근로조건!$A$5:$Y$1048576,MATCH(A1474,근로조건!$A$5:$A$1048576,0)+0,15))</f>
        <v/>
      </c>
      <c r="P1474" s="255" t="str" cm="1">
        <f t="array" ref="P1474">IF(A1474="","",INDEX(근로조건!$A$5:$Y$1048576,MATCH(A1474,근로조건!$A$5:$A$1048576,0)+0,16))</f>
        <v/>
      </c>
      <c r="Q1474" s="256" t="str" cm="1">
        <f t="array" ref="Q1474">IF(A1474="","",INDEX(근로조건!$A$5:$ZZ$1048576,MATCH(A1474,근로조건!$A$5:$A$1048576,0)+0,21))</f>
        <v/>
      </c>
      <c r="R1474" s="61"/>
      <c r="S1474" s="61"/>
      <c r="T1474" s="61"/>
      <c r="U1474" s="61"/>
      <c r="V1474" s="61"/>
      <c r="W1474" s="61"/>
      <c r="X1474" s="61"/>
      <c r="Y1474" s="61"/>
      <c r="Z1474" s="260" t="str">
        <f t="shared" si="69"/>
        <v/>
      </c>
      <c r="AA1474" s="260" t="str">
        <f t="shared" si="70"/>
        <v/>
      </c>
      <c r="AB1474" s="260" t="str" cm="1">
        <f t="array" ref="AB1474">IFERROR(IF(A1474="","",INDEX(근로조건!$A$5:$Z$1048576,MATCH(A1474,근로조건!$A$5:$A$1048576,0)+0,17)-INDEX(근로조건!$A$5:$Z$1048576,MATCH(A1474,근로조건!$A$5:$A$1048576,0)+0,11))*B1474,"")</f>
        <v/>
      </c>
      <c r="AC1474" s="260" t="str">
        <f t="shared" si="71"/>
        <v/>
      </c>
      <c r="AD1474" s="260" t="str" cm="1">
        <f t="array" ref="AD1474">IFERROR(IF(A1474="","",INDEX(근로조건!$A$5:$L$1048576,MATCH(A1474,근로조건!$A$5:$A$1048576,0)+0,12))*B1474,"")</f>
        <v/>
      </c>
      <c r="AE1474" s="261" t="str" cm="1">
        <f t="array" ref="AE1474">IF(A1474="","",INDEX(근로조건!$A$5:$AF$1048576,MATCH(A1474,근로조건!$A$5:$A$1048576,0)+0,13))</f>
        <v/>
      </c>
      <c r="AF1474" s="262" t="str" cm="1">
        <f t="array" ref="AF1474">IF(A1474="","",INDEX(근로조건!$A$5:$AF$1048576,MATCH(A1474,근로조건!$A$5:$A$1048576,0)+0,14))</f>
        <v/>
      </c>
      <c r="AG1474" s="261" t="str" cm="1">
        <f t="array" ref="AG1474">IF(A1474="","",INDEX(근로조건!$A$5:$AF$1048576,MATCH(A1474,근로조건!$A$5:$A$1048576,0)+0,11))</f>
        <v/>
      </c>
      <c r="AH1474" s="261" t="str" cm="1">
        <f t="array" ref="AH1474">IF(A1474="","",INDEX(근로조건!$A$5:$AF$1048576,MATCH(A1474,근로조건!$A$5:$A$1048576,0)+0,19))</f>
        <v/>
      </c>
      <c r="AI1474" s="262" t="str" cm="1">
        <f t="array" ref="AI1474">IF(A1474="","",INDEX(근로조건!$A$5:$AF$1048576,MATCH(A1474,근로조건!$A$5:$A$1048576,0)+0,17))</f>
        <v/>
      </c>
      <c r="AJ1474" s="253"/>
      <c r="AK1474" s="253"/>
      <c r="AL1474" s="253" t="str" cm="1">
        <f t="array" ref="AL1474">IF(A1474="","",INDEX(근로조건!$A$5:$AF$1048576,MATCH(A1474,근로조건!$A$5:$A$1048576,0)+0,20))</f>
        <v/>
      </c>
      <c r="AM1474" s="253"/>
      <c r="AN1474" s="253"/>
      <c r="AO1474" s="253"/>
      <c r="AP1474" s="260"/>
      <c r="AQ1474" s="123"/>
      <c r="AR1474" s="166"/>
      <c r="AS1474" s="267"/>
      <c r="AT1474" s="266"/>
      <c r="AU1474" s="266"/>
      <c r="AV1474" s="266"/>
    </row>
    <row r="1475" spans="1:48" x14ac:dyDescent="0.3">
      <c r="A1475" s="52"/>
      <c r="B1475" s="54"/>
      <c r="C1475" s="53"/>
      <c r="D1475" s="53"/>
      <c r="E1475" s="53"/>
      <c r="F1475" s="57"/>
      <c r="G1475" s="57"/>
      <c r="H1475" s="52"/>
      <c r="I1475" s="53"/>
      <c r="J1475" s="53"/>
      <c r="K1475" s="95"/>
      <c r="L1475" s="52"/>
      <c r="M1475" s="52"/>
      <c r="N1475" s="54"/>
      <c r="O1475" s="254" t="str" cm="1">
        <f t="array" ref="O1475">IF(A1475="","",INDEX(근로조건!$A$5:$Y$1048576,MATCH(A1475,근로조건!$A$5:$A$1048576,0)+0,15))</f>
        <v/>
      </c>
      <c r="P1475" s="255" t="str" cm="1">
        <f t="array" ref="P1475">IF(A1475="","",INDEX(근로조건!$A$5:$Y$1048576,MATCH(A1475,근로조건!$A$5:$A$1048576,0)+0,16))</f>
        <v/>
      </c>
      <c r="Q1475" s="256" t="str" cm="1">
        <f t="array" ref="Q1475">IF(A1475="","",INDEX(근로조건!$A$5:$ZZ$1048576,MATCH(A1475,근로조건!$A$5:$A$1048576,0)+0,21))</f>
        <v/>
      </c>
      <c r="R1475" s="61"/>
      <c r="S1475" s="61"/>
      <c r="T1475" s="61"/>
      <c r="U1475" s="61"/>
      <c r="V1475" s="61"/>
      <c r="W1475" s="61"/>
      <c r="X1475" s="61"/>
      <c r="Y1475" s="61"/>
      <c r="Z1475" s="260" t="str">
        <f t="shared" si="69"/>
        <v/>
      </c>
      <c r="AA1475" s="260" t="str">
        <f t="shared" si="70"/>
        <v/>
      </c>
      <c r="AB1475" s="260" t="str" cm="1">
        <f t="array" ref="AB1475">IFERROR(IF(A1475="","",INDEX(근로조건!$A$5:$Z$1048576,MATCH(A1475,근로조건!$A$5:$A$1048576,0)+0,17)-INDEX(근로조건!$A$5:$Z$1048576,MATCH(A1475,근로조건!$A$5:$A$1048576,0)+0,11))*B1475,"")</f>
        <v/>
      </c>
      <c r="AC1475" s="260" t="str">
        <f t="shared" si="71"/>
        <v/>
      </c>
      <c r="AD1475" s="260" t="str" cm="1">
        <f t="array" ref="AD1475">IFERROR(IF(A1475="","",INDEX(근로조건!$A$5:$L$1048576,MATCH(A1475,근로조건!$A$5:$A$1048576,0)+0,12))*B1475,"")</f>
        <v/>
      </c>
      <c r="AE1475" s="261" t="str" cm="1">
        <f t="array" ref="AE1475">IF(A1475="","",INDEX(근로조건!$A$5:$AF$1048576,MATCH(A1475,근로조건!$A$5:$A$1048576,0)+0,13))</f>
        <v/>
      </c>
      <c r="AF1475" s="262" t="str" cm="1">
        <f t="array" ref="AF1475">IF(A1475="","",INDEX(근로조건!$A$5:$AF$1048576,MATCH(A1475,근로조건!$A$5:$A$1048576,0)+0,14))</f>
        <v/>
      </c>
      <c r="AG1475" s="261" t="str" cm="1">
        <f t="array" ref="AG1475">IF(A1475="","",INDEX(근로조건!$A$5:$AF$1048576,MATCH(A1475,근로조건!$A$5:$A$1048576,0)+0,11))</f>
        <v/>
      </c>
      <c r="AH1475" s="261" t="str" cm="1">
        <f t="array" ref="AH1475">IF(A1475="","",INDEX(근로조건!$A$5:$AF$1048576,MATCH(A1475,근로조건!$A$5:$A$1048576,0)+0,19))</f>
        <v/>
      </c>
      <c r="AI1475" s="262" t="str" cm="1">
        <f t="array" ref="AI1475">IF(A1475="","",INDEX(근로조건!$A$5:$AF$1048576,MATCH(A1475,근로조건!$A$5:$A$1048576,0)+0,17))</f>
        <v/>
      </c>
      <c r="AJ1475" s="253"/>
      <c r="AK1475" s="253"/>
      <c r="AL1475" s="253" t="str" cm="1">
        <f t="array" ref="AL1475">IF(A1475="","",INDEX(근로조건!$A$5:$AF$1048576,MATCH(A1475,근로조건!$A$5:$A$1048576,0)+0,20))</f>
        <v/>
      </c>
      <c r="AM1475" s="253"/>
      <c r="AN1475" s="253"/>
      <c r="AO1475" s="253"/>
      <c r="AP1475" s="260"/>
      <c r="AQ1475" s="123"/>
      <c r="AR1475" s="166"/>
      <c r="AS1475" s="267"/>
      <c r="AT1475" s="266"/>
      <c r="AU1475" s="266"/>
      <c r="AV1475" s="266"/>
    </row>
    <row r="1476" spans="1:48" x14ac:dyDescent="0.3">
      <c r="A1476" s="52"/>
      <c r="B1476" s="54"/>
      <c r="C1476" s="53"/>
      <c r="D1476" s="53"/>
      <c r="E1476" s="53"/>
      <c r="F1476" s="57"/>
      <c r="G1476" s="57"/>
      <c r="H1476" s="52"/>
      <c r="I1476" s="53"/>
      <c r="J1476" s="53"/>
      <c r="K1476" s="95"/>
      <c r="L1476" s="52"/>
      <c r="M1476" s="52"/>
      <c r="N1476" s="54"/>
      <c r="O1476" s="254" t="str" cm="1">
        <f t="array" ref="O1476">IF(A1476="","",INDEX(근로조건!$A$5:$Y$1048576,MATCH(A1476,근로조건!$A$5:$A$1048576,0)+0,15))</f>
        <v/>
      </c>
      <c r="P1476" s="255" t="str" cm="1">
        <f t="array" ref="P1476">IF(A1476="","",INDEX(근로조건!$A$5:$Y$1048576,MATCH(A1476,근로조건!$A$5:$A$1048576,0)+0,16))</f>
        <v/>
      </c>
      <c r="Q1476" s="256" t="str" cm="1">
        <f t="array" ref="Q1476">IF(A1476="","",INDEX(근로조건!$A$5:$ZZ$1048576,MATCH(A1476,근로조건!$A$5:$A$1048576,0)+0,21))</f>
        <v/>
      </c>
      <c r="R1476" s="61"/>
      <c r="S1476" s="61"/>
      <c r="T1476" s="61"/>
      <c r="U1476" s="61"/>
      <c r="V1476" s="61"/>
      <c r="W1476" s="61"/>
      <c r="X1476" s="61"/>
      <c r="Y1476" s="61"/>
      <c r="Z1476" s="260" t="str">
        <f t="shared" si="69"/>
        <v/>
      </c>
      <c r="AA1476" s="260" t="str">
        <f t="shared" si="70"/>
        <v/>
      </c>
      <c r="AB1476" s="260" t="str" cm="1">
        <f t="array" ref="AB1476">IFERROR(IF(A1476="","",INDEX(근로조건!$A$5:$Z$1048576,MATCH(A1476,근로조건!$A$5:$A$1048576,0)+0,17)-INDEX(근로조건!$A$5:$Z$1048576,MATCH(A1476,근로조건!$A$5:$A$1048576,0)+0,11))*B1476,"")</f>
        <v/>
      </c>
      <c r="AC1476" s="260" t="str">
        <f t="shared" si="71"/>
        <v/>
      </c>
      <c r="AD1476" s="260" t="str" cm="1">
        <f t="array" ref="AD1476">IFERROR(IF(A1476="","",INDEX(근로조건!$A$5:$L$1048576,MATCH(A1476,근로조건!$A$5:$A$1048576,0)+0,12))*B1476,"")</f>
        <v/>
      </c>
      <c r="AE1476" s="261" t="str" cm="1">
        <f t="array" ref="AE1476">IF(A1476="","",INDEX(근로조건!$A$5:$AF$1048576,MATCH(A1476,근로조건!$A$5:$A$1048576,0)+0,13))</f>
        <v/>
      </c>
      <c r="AF1476" s="262" t="str" cm="1">
        <f t="array" ref="AF1476">IF(A1476="","",INDEX(근로조건!$A$5:$AF$1048576,MATCH(A1476,근로조건!$A$5:$A$1048576,0)+0,14))</f>
        <v/>
      </c>
      <c r="AG1476" s="261" t="str" cm="1">
        <f t="array" ref="AG1476">IF(A1476="","",INDEX(근로조건!$A$5:$AF$1048576,MATCH(A1476,근로조건!$A$5:$A$1048576,0)+0,11))</f>
        <v/>
      </c>
      <c r="AH1476" s="261" t="str" cm="1">
        <f t="array" ref="AH1476">IF(A1476="","",INDEX(근로조건!$A$5:$AF$1048576,MATCH(A1476,근로조건!$A$5:$A$1048576,0)+0,19))</f>
        <v/>
      </c>
      <c r="AI1476" s="262" t="str" cm="1">
        <f t="array" ref="AI1476">IF(A1476="","",INDEX(근로조건!$A$5:$AF$1048576,MATCH(A1476,근로조건!$A$5:$A$1048576,0)+0,17))</f>
        <v/>
      </c>
      <c r="AJ1476" s="253"/>
      <c r="AK1476" s="253"/>
      <c r="AL1476" s="253" t="str" cm="1">
        <f t="array" ref="AL1476">IF(A1476="","",INDEX(근로조건!$A$5:$AF$1048576,MATCH(A1476,근로조건!$A$5:$A$1048576,0)+0,20))</f>
        <v/>
      </c>
      <c r="AM1476" s="253"/>
      <c r="AN1476" s="253"/>
      <c r="AO1476" s="253"/>
      <c r="AP1476" s="260"/>
      <c r="AQ1476" s="123"/>
      <c r="AR1476" s="166"/>
      <c r="AS1476" s="267"/>
      <c r="AT1476" s="266"/>
      <c r="AU1476" s="266"/>
      <c r="AV1476" s="266"/>
    </row>
    <row r="1477" spans="1:48" x14ac:dyDescent="0.3">
      <c r="A1477" s="52"/>
      <c r="B1477" s="54"/>
      <c r="C1477" s="53"/>
      <c r="D1477" s="53"/>
      <c r="E1477" s="53"/>
      <c r="F1477" s="57"/>
      <c r="G1477" s="57"/>
      <c r="H1477" s="52"/>
      <c r="I1477" s="53"/>
      <c r="J1477" s="53"/>
      <c r="K1477" s="95"/>
      <c r="L1477" s="52"/>
      <c r="M1477" s="52"/>
      <c r="N1477" s="54"/>
      <c r="O1477" s="254" t="str" cm="1">
        <f t="array" ref="O1477">IF(A1477="","",INDEX(근로조건!$A$5:$Y$1048576,MATCH(A1477,근로조건!$A$5:$A$1048576,0)+0,15))</f>
        <v/>
      </c>
      <c r="P1477" s="255" t="str" cm="1">
        <f t="array" ref="P1477">IF(A1477="","",INDEX(근로조건!$A$5:$Y$1048576,MATCH(A1477,근로조건!$A$5:$A$1048576,0)+0,16))</f>
        <v/>
      </c>
      <c r="Q1477" s="256" t="str" cm="1">
        <f t="array" ref="Q1477">IF(A1477="","",INDEX(근로조건!$A$5:$ZZ$1048576,MATCH(A1477,근로조건!$A$5:$A$1048576,0)+0,21))</f>
        <v/>
      </c>
      <c r="R1477" s="61"/>
      <c r="S1477" s="61"/>
      <c r="T1477" s="61"/>
      <c r="U1477" s="61"/>
      <c r="V1477" s="61"/>
      <c r="W1477" s="61"/>
      <c r="X1477" s="61"/>
      <c r="Y1477" s="61"/>
      <c r="Z1477" s="260" t="str">
        <f t="shared" si="69"/>
        <v/>
      </c>
      <c r="AA1477" s="260" t="str">
        <f t="shared" si="70"/>
        <v/>
      </c>
      <c r="AB1477" s="260" t="str" cm="1">
        <f t="array" ref="AB1477">IFERROR(IF(A1477="","",INDEX(근로조건!$A$5:$Z$1048576,MATCH(A1477,근로조건!$A$5:$A$1048576,0)+0,17)-INDEX(근로조건!$A$5:$Z$1048576,MATCH(A1477,근로조건!$A$5:$A$1048576,0)+0,11))*B1477,"")</f>
        <v/>
      </c>
      <c r="AC1477" s="260" t="str">
        <f t="shared" si="71"/>
        <v/>
      </c>
      <c r="AD1477" s="260" t="str" cm="1">
        <f t="array" ref="AD1477">IFERROR(IF(A1477="","",INDEX(근로조건!$A$5:$L$1048576,MATCH(A1477,근로조건!$A$5:$A$1048576,0)+0,12))*B1477,"")</f>
        <v/>
      </c>
      <c r="AE1477" s="261" t="str" cm="1">
        <f t="array" ref="AE1477">IF(A1477="","",INDEX(근로조건!$A$5:$AF$1048576,MATCH(A1477,근로조건!$A$5:$A$1048576,0)+0,13))</f>
        <v/>
      </c>
      <c r="AF1477" s="262" t="str" cm="1">
        <f t="array" ref="AF1477">IF(A1477="","",INDEX(근로조건!$A$5:$AF$1048576,MATCH(A1477,근로조건!$A$5:$A$1048576,0)+0,14))</f>
        <v/>
      </c>
      <c r="AG1477" s="261" t="str" cm="1">
        <f t="array" ref="AG1477">IF(A1477="","",INDEX(근로조건!$A$5:$AF$1048576,MATCH(A1477,근로조건!$A$5:$A$1048576,0)+0,11))</f>
        <v/>
      </c>
      <c r="AH1477" s="261" t="str" cm="1">
        <f t="array" ref="AH1477">IF(A1477="","",INDEX(근로조건!$A$5:$AF$1048576,MATCH(A1477,근로조건!$A$5:$A$1048576,0)+0,19))</f>
        <v/>
      </c>
      <c r="AI1477" s="262" t="str" cm="1">
        <f t="array" ref="AI1477">IF(A1477="","",INDEX(근로조건!$A$5:$AF$1048576,MATCH(A1477,근로조건!$A$5:$A$1048576,0)+0,17))</f>
        <v/>
      </c>
      <c r="AJ1477" s="253"/>
      <c r="AK1477" s="253"/>
      <c r="AL1477" s="253" t="str" cm="1">
        <f t="array" ref="AL1477">IF(A1477="","",INDEX(근로조건!$A$5:$AF$1048576,MATCH(A1477,근로조건!$A$5:$A$1048576,0)+0,20))</f>
        <v/>
      </c>
      <c r="AM1477" s="253"/>
      <c r="AN1477" s="253"/>
      <c r="AO1477" s="253"/>
      <c r="AP1477" s="260"/>
      <c r="AQ1477" s="123"/>
      <c r="AR1477" s="166"/>
      <c r="AS1477" s="267"/>
      <c r="AT1477" s="266"/>
      <c r="AU1477" s="266"/>
      <c r="AV1477" s="266"/>
    </row>
    <row r="1478" spans="1:48" x14ac:dyDescent="0.3">
      <c r="A1478" s="52"/>
      <c r="B1478" s="54"/>
      <c r="C1478" s="53"/>
      <c r="D1478" s="53"/>
      <c r="E1478" s="53"/>
      <c r="F1478" s="57"/>
      <c r="G1478" s="57"/>
      <c r="H1478" s="52"/>
      <c r="I1478" s="53"/>
      <c r="J1478" s="53"/>
      <c r="K1478" s="95"/>
      <c r="L1478" s="52"/>
      <c r="M1478" s="52"/>
      <c r="N1478" s="54"/>
      <c r="O1478" s="254" t="str" cm="1">
        <f t="array" ref="O1478">IF(A1478="","",INDEX(근로조건!$A$5:$Y$1048576,MATCH(A1478,근로조건!$A$5:$A$1048576,0)+0,15))</f>
        <v/>
      </c>
      <c r="P1478" s="255" t="str" cm="1">
        <f t="array" ref="P1478">IF(A1478="","",INDEX(근로조건!$A$5:$Y$1048576,MATCH(A1478,근로조건!$A$5:$A$1048576,0)+0,16))</f>
        <v/>
      </c>
      <c r="Q1478" s="256" t="str" cm="1">
        <f t="array" ref="Q1478">IF(A1478="","",INDEX(근로조건!$A$5:$ZZ$1048576,MATCH(A1478,근로조건!$A$5:$A$1048576,0)+0,21))</f>
        <v/>
      </c>
      <c r="R1478" s="61"/>
      <c r="S1478" s="61"/>
      <c r="T1478" s="61"/>
      <c r="U1478" s="61"/>
      <c r="V1478" s="61"/>
      <c r="W1478" s="61"/>
      <c r="X1478" s="61"/>
      <c r="Y1478" s="61"/>
      <c r="Z1478" s="260" t="str">
        <f t="shared" ref="Z1478:Z1541" si="72">IF(AE1478="","",SUM(AB1478,AD1478))</f>
        <v/>
      </c>
      <c r="AA1478" s="260" t="str">
        <f t="shared" ref="AA1478:AA1541" si="73">IF(AE1478="","",IF(AE1478&gt;=8,8*B1478,AE1478*B1478))</f>
        <v/>
      </c>
      <c r="AB1478" s="260" t="str" cm="1">
        <f t="array" ref="AB1478">IFERROR(IF(A1478="","",INDEX(근로조건!$A$5:$Z$1048576,MATCH(A1478,근로조건!$A$5:$A$1048576,0)+0,17)-INDEX(근로조건!$A$5:$Z$1048576,MATCH(A1478,근로조건!$A$5:$A$1048576,0)+0,11))*B1478,"")</f>
        <v/>
      </c>
      <c r="AC1478" s="260" t="str">
        <f t="shared" ref="AC1478:AC1541" si="74">IFERROR(AD1478/(365/7/12),"")</f>
        <v/>
      </c>
      <c r="AD1478" s="260" t="str" cm="1">
        <f t="array" ref="AD1478">IFERROR(IF(A1478="","",INDEX(근로조건!$A$5:$L$1048576,MATCH(A1478,근로조건!$A$5:$A$1048576,0)+0,12))*B1478,"")</f>
        <v/>
      </c>
      <c r="AE1478" s="261" t="str" cm="1">
        <f t="array" ref="AE1478">IF(A1478="","",INDEX(근로조건!$A$5:$AF$1048576,MATCH(A1478,근로조건!$A$5:$A$1048576,0)+0,13))</f>
        <v/>
      </c>
      <c r="AF1478" s="262" t="str" cm="1">
        <f t="array" ref="AF1478">IF(A1478="","",INDEX(근로조건!$A$5:$AF$1048576,MATCH(A1478,근로조건!$A$5:$A$1048576,0)+0,14))</f>
        <v/>
      </c>
      <c r="AG1478" s="261" t="str" cm="1">
        <f t="array" ref="AG1478">IF(A1478="","",INDEX(근로조건!$A$5:$AF$1048576,MATCH(A1478,근로조건!$A$5:$A$1048576,0)+0,11))</f>
        <v/>
      </c>
      <c r="AH1478" s="261" t="str" cm="1">
        <f t="array" ref="AH1478">IF(A1478="","",INDEX(근로조건!$A$5:$AF$1048576,MATCH(A1478,근로조건!$A$5:$A$1048576,0)+0,19))</f>
        <v/>
      </c>
      <c r="AI1478" s="262" t="str" cm="1">
        <f t="array" ref="AI1478">IF(A1478="","",INDEX(근로조건!$A$5:$AF$1048576,MATCH(A1478,근로조건!$A$5:$A$1048576,0)+0,17))</f>
        <v/>
      </c>
      <c r="AJ1478" s="253"/>
      <c r="AK1478" s="253"/>
      <c r="AL1478" s="253" t="str" cm="1">
        <f t="array" ref="AL1478">IF(A1478="","",INDEX(근로조건!$A$5:$AF$1048576,MATCH(A1478,근로조건!$A$5:$A$1048576,0)+0,20))</f>
        <v/>
      </c>
      <c r="AM1478" s="253"/>
      <c r="AN1478" s="253"/>
      <c r="AO1478" s="253"/>
      <c r="AP1478" s="260"/>
      <c r="AQ1478" s="123"/>
      <c r="AR1478" s="166"/>
      <c r="AS1478" s="267"/>
      <c r="AT1478" s="266"/>
      <c r="AU1478" s="266"/>
      <c r="AV1478" s="266"/>
    </row>
    <row r="1479" spans="1:48" x14ac:dyDescent="0.3">
      <c r="A1479" s="52"/>
      <c r="B1479" s="54"/>
      <c r="C1479" s="53"/>
      <c r="D1479" s="53"/>
      <c r="E1479" s="53"/>
      <c r="F1479" s="57"/>
      <c r="G1479" s="57"/>
      <c r="H1479" s="52"/>
      <c r="I1479" s="53"/>
      <c r="J1479" s="53"/>
      <c r="K1479" s="95"/>
      <c r="L1479" s="52"/>
      <c r="M1479" s="52"/>
      <c r="N1479" s="54"/>
      <c r="O1479" s="254" t="str" cm="1">
        <f t="array" ref="O1479">IF(A1479="","",INDEX(근로조건!$A$5:$Y$1048576,MATCH(A1479,근로조건!$A$5:$A$1048576,0)+0,15))</f>
        <v/>
      </c>
      <c r="P1479" s="255" t="str" cm="1">
        <f t="array" ref="P1479">IF(A1479="","",INDEX(근로조건!$A$5:$Y$1048576,MATCH(A1479,근로조건!$A$5:$A$1048576,0)+0,16))</f>
        <v/>
      </c>
      <c r="Q1479" s="256" t="str" cm="1">
        <f t="array" ref="Q1479">IF(A1479="","",INDEX(근로조건!$A$5:$ZZ$1048576,MATCH(A1479,근로조건!$A$5:$A$1048576,0)+0,21))</f>
        <v/>
      </c>
      <c r="R1479" s="61"/>
      <c r="S1479" s="61"/>
      <c r="T1479" s="61"/>
      <c r="U1479" s="61"/>
      <c r="V1479" s="61"/>
      <c r="W1479" s="61"/>
      <c r="X1479" s="61"/>
      <c r="Y1479" s="61"/>
      <c r="Z1479" s="260" t="str">
        <f t="shared" si="72"/>
        <v/>
      </c>
      <c r="AA1479" s="260" t="str">
        <f t="shared" si="73"/>
        <v/>
      </c>
      <c r="AB1479" s="260" t="str" cm="1">
        <f t="array" ref="AB1479">IFERROR(IF(A1479="","",INDEX(근로조건!$A$5:$Z$1048576,MATCH(A1479,근로조건!$A$5:$A$1048576,0)+0,17)-INDEX(근로조건!$A$5:$Z$1048576,MATCH(A1479,근로조건!$A$5:$A$1048576,0)+0,11))*B1479,"")</f>
        <v/>
      </c>
      <c r="AC1479" s="260" t="str">
        <f t="shared" si="74"/>
        <v/>
      </c>
      <c r="AD1479" s="260" t="str" cm="1">
        <f t="array" ref="AD1479">IFERROR(IF(A1479="","",INDEX(근로조건!$A$5:$L$1048576,MATCH(A1479,근로조건!$A$5:$A$1048576,0)+0,12))*B1479,"")</f>
        <v/>
      </c>
      <c r="AE1479" s="261" t="str" cm="1">
        <f t="array" ref="AE1479">IF(A1479="","",INDEX(근로조건!$A$5:$AF$1048576,MATCH(A1479,근로조건!$A$5:$A$1048576,0)+0,13))</f>
        <v/>
      </c>
      <c r="AF1479" s="262" t="str" cm="1">
        <f t="array" ref="AF1479">IF(A1479="","",INDEX(근로조건!$A$5:$AF$1048576,MATCH(A1479,근로조건!$A$5:$A$1048576,0)+0,14))</f>
        <v/>
      </c>
      <c r="AG1479" s="261" t="str" cm="1">
        <f t="array" ref="AG1479">IF(A1479="","",INDEX(근로조건!$A$5:$AF$1048576,MATCH(A1479,근로조건!$A$5:$A$1048576,0)+0,11))</f>
        <v/>
      </c>
      <c r="AH1479" s="261" t="str" cm="1">
        <f t="array" ref="AH1479">IF(A1479="","",INDEX(근로조건!$A$5:$AF$1048576,MATCH(A1479,근로조건!$A$5:$A$1048576,0)+0,19))</f>
        <v/>
      </c>
      <c r="AI1479" s="262" t="str" cm="1">
        <f t="array" ref="AI1479">IF(A1479="","",INDEX(근로조건!$A$5:$AF$1048576,MATCH(A1479,근로조건!$A$5:$A$1048576,0)+0,17))</f>
        <v/>
      </c>
      <c r="AJ1479" s="253"/>
      <c r="AK1479" s="253"/>
      <c r="AL1479" s="253" t="str" cm="1">
        <f t="array" ref="AL1479">IF(A1479="","",INDEX(근로조건!$A$5:$AF$1048576,MATCH(A1479,근로조건!$A$5:$A$1048576,0)+0,20))</f>
        <v/>
      </c>
      <c r="AM1479" s="253"/>
      <c r="AN1479" s="253"/>
      <c r="AO1479" s="253"/>
      <c r="AP1479" s="260"/>
      <c r="AQ1479" s="123"/>
      <c r="AR1479" s="166"/>
      <c r="AS1479" s="267"/>
      <c r="AT1479" s="266"/>
      <c r="AU1479" s="266"/>
      <c r="AV1479" s="266"/>
    </row>
    <row r="1480" spans="1:48" x14ac:dyDescent="0.3">
      <c r="A1480" s="52"/>
      <c r="B1480" s="54"/>
      <c r="C1480" s="53"/>
      <c r="D1480" s="53"/>
      <c r="E1480" s="53"/>
      <c r="F1480" s="57"/>
      <c r="G1480" s="57"/>
      <c r="H1480" s="52"/>
      <c r="I1480" s="53"/>
      <c r="J1480" s="53"/>
      <c r="K1480" s="95"/>
      <c r="L1480" s="52"/>
      <c r="M1480" s="52"/>
      <c r="N1480" s="54"/>
      <c r="O1480" s="254" t="str" cm="1">
        <f t="array" ref="O1480">IF(A1480="","",INDEX(근로조건!$A$5:$Y$1048576,MATCH(A1480,근로조건!$A$5:$A$1048576,0)+0,15))</f>
        <v/>
      </c>
      <c r="P1480" s="255" t="str" cm="1">
        <f t="array" ref="P1480">IF(A1480="","",INDEX(근로조건!$A$5:$Y$1048576,MATCH(A1480,근로조건!$A$5:$A$1048576,0)+0,16))</f>
        <v/>
      </c>
      <c r="Q1480" s="256" t="str" cm="1">
        <f t="array" ref="Q1480">IF(A1480="","",INDEX(근로조건!$A$5:$ZZ$1048576,MATCH(A1480,근로조건!$A$5:$A$1048576,0)+0,21))</f>
        <v/>
      </c>
      <c r="R1480" s="61"/>
      <c r="S1480" s="61"/>
      <c r="T1480" s="61"/>
      <c r="U1480" s="61"/>
      <c r="V1480" s="61"/>
      <c r="W1480" s="61"/>
      <c r="X1480" s="61"/>
      <c r="Y1480" s="61"/>
      <c r="Z1480" s="260" t="str">
        <f t="shared" si="72"/>
        <v/>
      </c>
      <c r="AA1480" s="260" t="str">
        <f t="shared" si="73"/>
        <v/>
      </c>
      <c r="AB1480" s="260" t="str" cm="1">
        <f t="array" ref="AB1480">IFERROR(IF(A1480="","",INDEX(근로조건!$A$5:$Z$1048576,MATCH(A1480,근로조건!$A$5:$A$1048576,0)+0,17)-INDEX(근로조건!$A$5:$Z$1048576,MATCH(A1480,근로조건!$A$5:$A$1048576,0)+0,11))*B1480,"")</f>
        <v/>
      </c>
      <c r="AC1480" s="260" t="str">
        <f t="shared" si="74"/>
        <v/>
      </c>
      <c r="AD1480" s="260" t="str" cm="1">
        <f t="array" ref="AD1480">IFERROR(IF(A1480="","",INDEX(근로조건!$A$5:$L$1048576,MATCH(A1480,근로조건!$A$5:$A$1048576,0)+0,12))*B1480,"")</f>
        <v/>
      </c>
      <c r="AE1480" s="261" t="str" cm="1">
        <f t="array" ref="AE1480">IF(A1480="","",INDEX(근로조건!$A$5:$AF$1048576,MATCH(A1480,근로조건!$A$5:$A$1048576,0)+0,13))</f>
        <v/>
      </c>
      <c r="AF1480" s="262" t="str" cm="1">
        <f t="array" ref="AF1480">IF(A1480="","",INDEX(근로조건!$A$5:$AF$1048576,MATCH(A1480,근로조건!$A$5:$A$1048576,0)+0,14))</f>
        <v/>
      </c>
      <c r="AG1480" s="261" t="str" cm="1">
        <f t="array" ref="AG1480">IF(A1480="","",INDEX(근로조건!$A$5:$AF$1048576,MATCH(A1480,근로조건!$A$5:$A$1048576,0)+0,11))</f>
        <v/>
      </c>
      <c r="AH1480" s="261" t="str" cm="1">
        <f t="array" ref="AH1480">IF(A1480="","",INDEX(근로조건!$A$5:$AF$1048576,MATCH(A1480,근로조건!$A$5:$A$1048576,0)+0,19))</f>
        <v/>
      </c>
      <c r="AI1480" s="262" t="str" cm="1">
        <f t="array" ref="AI1480">IF(A1480="","",INDEX(근로조건!$A$5:$AF$1048576,MATCH(A1480,근로조건!$A$5:$A$1048576,0)+0,17))</f>
        <v/>
      </c>
      <c r="AJ1480" s="253"/>
      <c r="AK1480" s="253"/>
      <c r="AL1480" s="253" t="str" cm="1">
        <f t="array" ref="AL1480">IF(A1480="","",INDEX(근로조건!$A$5:$AF$1048576,MATCH(A1480,근로조건!$A$5:$A$1048576,0)+0,20))</f>
        <v/>
      </c>
      <c r="AM1480" s="253"/>
      <c r="AN1480" s="253"/>
      <c r="AO1480" s="253"/>
      <c r="AP1480" s="260"/>
      <c r="AQ1480" s="123"/>
      <c r="AR1480" s="166"/>
      <c r="AS1480" s="267"/>
      <c r="AT1480" s="266"/>
      <c r="AU1480" s="266"/>
      <c r="AV1480" s="266"/>
    </row>
    <row r="1481" spans="1:48" x14ac:dyDescent="0.3">
      <c r="A1481" s="52"/>
      <c r="B1481" s="54"/>
      <c r="C1481" s="53"/>
      <c r="D1481" s="53"/>
      <c r="E1481" s="53"/>
      <c r="F1481" s="57"/>
      <c r="G1481" s="57"/>
      <c r="H1481" s="52"/>
      <c r="I1481" s="53"/>
      <c r="J1481" s="53"/>
      <c r="K1481" s="95"/>
      <c r="L1481" s="52"/>
      <c r="M1481" s="52"/>
      <c r="N1481" s="54"/>
      <c r="O1481" s="254" t="str" cm="1">
        <f t="array" ref="O1481">IF(A1481="","",INDEX(근로조건!$A$5:$Y$1048576,MATCH(A1481,근로조건!$A$5:$A$1048576,0)+0,15))</f>
        <v/>
      </c>
      <c r="P1481" s="255" t="str" cm="1">
        <f t="array" ref="P1481">IF(A1481="","",INDEX(근로조건!$A$5:$Y$1048576,MATCH(A1481,근로조건!$A$5:$A$1048576,0)+0,16))</f>
        <v/>
      </c>
      <c r="Q1481" s="256" t="str" cm="1">
        <f t="array" ref="Q1481">IF(A1481="","",INDEX(근로조건!$A$5:$ZZ$1048576,MATCH(A1481,근로조건!$A$5:$A$1048576,0)+0,21))</f>
        <v/>
      </c>
      <c r="R1481" s="61"/>
      <c r="S1481" s="61"/>
      <c r="T1481" s="61"/>
      <c r="U1481" s="61"/>
      <c r="V1481" s="61"/>
      <c r="W1481" s="61"/>
      <c r="X1481" s="61"/>
      <c r="Y1481" s="61"/>
      <c r="Z1481" s="260" t="str">
        <f t="shared" si="72"/>
        <v/>
      </c>
      <c r="AA1481" s="260" t="str">
        <f t="shared" si="73"/>
        <v/>
      </c>
      <c r="AB1481" s="260" t="str" cm="1">
        <f t="array" ref="AB1481">IFERROR(IF(A1481="","",INDEX(근로조건!$A$5:$Z$1048576,MATCH(A1481,근로조건!$A$5:$A$1048576,0)+0,17)-INDEX(근로조건!$A$5:$Z$1048576,MATCH(A1481,근로조건!$A$5:$A$1048576,0)+0,11))*B1481,"")</f>
        <v/>
      </c>
      <c r="AC1481" s="260" t="str">
        <f t="shared" si="74"/>
        <v/>
      </c>
      <c r="AD1481" s="260" t="str" cm="1">
        <f t="array" ref="AD1481">IFERROR(IF(A1481="","",INDEX(근로조건!$A$5:$L$1048576,MATCH(A1481,근로조건!$A$5:$A$1048576,0)+0,12))*B1481,"")</f>
        <v/>
      </c>
      <c r="AE1481" s="261" t="str" cm="1">
        <f t="array" ref="AE1481">IF(A1481="","",INDEX(근로조건!$A$5:$AF$1048576,MATCH(A1481,근로조건!$A$5:$A$1048576,0)+0,13))</f>
        <v/>
      </c>
      <c r="AF1481" s="262" t="str" cm="1">
        <f t="array" ref="AF1481">IF(A1481="","",INDEX(근로조건!$A$5:$AF$1048576,MATCH(A1481,근로조건!$A$5:$A$1048576,0)+0,14))</f>
        <v/>
      </c>
      <c r="AG1481" s="261" t="str" cm="1">
        <f t="array" ref="AG1481">IF(A1481="","",INDEX(근로조건!$A$5:$AF$1048576,MATCH(A1481,근로조건!$A$5:$A$1048576,0)+0,11))</f>
        <v/>
      </c>
      <c r="AH1481" s="261" t="str" cm="1">
        <f t="array" ref="AH1481">IF(A1481="","",INDEX(근로조건!$A$5:$AF$1048576,MATCH(A1481,근로조건!$A$5:$A$1048576,0)+0,19))</f>
        <v/>
      </c>
      <c r="AI1481" s="262" t="str" cm="1">
        <f t="array" ref="AI1481">IF(A1481="","",INDEX(근로조건!$A$5:$AF$1048576,MATCH(A1481,근로조건!$A$5:$A$1048576,0)+0,17))</f>
        <v/>
      </c>
      <c r="AJ1481" s="253"/>
      <c r="AK1481" s="253"/>
      <c r="AL1481" s="253" t="str" cm="1">
        <f t="array" ref="AL1481">IF(A1481="","",INDEX(근로조건!$A$5:$AF$1048576,MATCH(A1481,근로조건!$A$5:$A$1048576,0)+0,20))</f>
        <v/>
      </c>
      <c r="AM1481" s="253"/>
      <c r="AN1481" s="253"/>
      <c r="AO1481" s="253"/>
      <c r="AP1481" s="260"/>
      <c r="AQ1481" s="123"/>
      <c r="AR1481" s="166"/>
      <c r="AS1481" s="267"/>
      <c r="AT1481" s="266"/>
      <c r="AU1481" s="266"/>
      <c r="AV1481" s="266"/>
    </row>
    <row r="1482" spans="1:48" x14ac:dyDescent="0.3">
      <c r="A1482" s="52"/>
      <c r="B1482" s="54"/>
      <c r="C1482" s="53"/>
      <c r="D1482" s="53"/>
      <c r="E1482" s="53"/>
      <c r="F1482" s="57"/>
      <c r="G1482" s="57"/>
      <c r="H1482" s="52"/>
      <c r="I1482" s="53"/>
      <c r="J1482" s="53"/>
      <c r="K1482" s="95"/>
      <c r="L1482" s="52"/>
      <c r="M1482" s="52"/>
      <c r="N1482" s="54"/>
      <c r="O1482" s="254" t="str" cm="1">
        <f t="array" ref="O1482">IF(A1482="","",INDEX(근로조건!$A$5:$Y$1048576,MATCH(A1482,근로조건!$A$5:$A$1048576,0)+0,15))</f>
        <v/>
      </c>
      <c r="P1482" s="255" t="str" cm="1">
        <f t="array" ref="P1482">IF(A1482="","",INDEX(근로조건!$A$5:$Y$1048576,MATCH(A1482,근로조건!$A$5:$A$1048576,0)+0,16))</f>
        <v/>
      </c>
      <c r="Q1482" s="256" t="str" cm="1">
        <f t="array" ref="Q1482">IF(A1482="","",INDEX(근로조건!$A$5:$ZZ$1048576,MATCH(A1482,근로조건!$A$5:$A$1048576,0)+0,21))</f>
        <v/>
      </c>
      <c r="R1482" s="61"/>
      <c r="S1482" s="61"/>
      <c r="T1482" s="61"/>
      <c r="U1482" s="61"/>
      <c r="V1482" s="61"/>
      <c r="W1482" s="61"/>
      <c r="X1482" s="61"/>
      <c r="Y1482" s="61"/>
      <c r="Z1482" s="260" t="str">
        <f t="shared" si="72"/>
        <v/>
      </c>
      <c r="AA1482" s="260" t="str">
        <f t="shared" si="73"/>
        <v/>
      </c>
      <c r="AB1482" s="260" t="str" cm="1">
        <f t="array" ref="AB1482">IFERROR(IF(A1482="","",INDEX(근로조건!$A$5:$Z$1048576,MATCH(A1482,근로조건!$A$5:$A$1048576,0)+0,17)-INDEX(근로조건!$A$5:$Z$1048576,MATCH(A1482,근로조건!$A$5:$A$1048576,0)+0,11))*B1482,"")</f>
        <v/>
      </c>
      <c r="AC1482" s="260" t="str">
        <f t="shared" si="74"/>
        <v/>
      </c>
      <c r="AD1482" s="260" t="str" cm="1">
        <f t="array" ref="AD1482">IFERROR(IF(A1482="","",INDEX(근로조건!$A$5:$L$1048576,MATCH(A1482,근로조건!$A$5:$A$1048576,0)+0,12))*B1482,"")</f>
        <v/>
      </c>
      <c r="AE1482" s="261" t="str" cm="1">
        <f t="array" ref="AE1482">IF(A1482="","",INDEX(근로조건!$A$5:$AF$1048576,MATCH(A1482,근로조건!$A$5:$A$1048576,0)+0,13))</f>
        <v/>
      </c>
      <c r="AF1482" s="262" t="str" cm="1">
        <f t="array" ref="AF1482">IF(A1482="","",INDEX(근로조건!$A$5:$AF$1048576,MATCH(A1482,근로조건!$A$5:$A$1048576,0)+0,14))</f>
        <v/>
      </c>
      <c r="AG1482" s="261" t="str" cm="1">
        <f t="array" ref="AG1482">IF(A1482="","",INDEX(근로조건!$A$5:$AF$1048576,MATCH(A1482,근로조건!$A$5:$A$1048576,0)+0,11))</f>
        <v/>
      </c>
      <c r="AH1482" s="261" t="str" cm="1">
        <f t="array" ref="AH1482">IF(A1482="","",INDEX(근로조건!$A$5:$AF$1048576,MATCH(A1482,근로조건!$A$5:$A$1048576,0)+0,19))</f>
        <v/>
      </c>
      <c r="AI1482" s="262" t="str" cm="1">
        <f t="array" ref="AI1482">IF(A1482="","",INDEX(근로조건!$A$5:$AF$1048576,MATCH(A1482,근로조건!$A$5:$A$1048576,0)+0,17))</f>
        <v/>
      </c>
      <c r="AJ1482" s="253"/>
      <c r="AK1482" s="253"/>
      <c r="AL1482" s="253" t="str" cm="1">
        <f t="array" ref="AL1482">IF(A1482="","",INDEX(근로조건!$A$5:$AF$1048576,MATCH(A1482,근로조건!$A$5:$A$1048576,0)+0,20))</f>
        <v/>
      </c>
      <c r="AM1482" s="253"/>
      <c r="AN1482" s="253"/>
      <c r="AO1482" s="253"/>
      <c r="AP1482" s="260"/>
      <c r="AQ1482" s="123"/>
      <c r="AR1482" s="166"/>
      <c r="AS1482" s="267"/>
      <c r="AT1482" s="266"/>
      <c r="AU1482" s="266"/>
      <c r="AV1482" s="266"/>
    </row>
    <row r="1483" spans="1:48" x14ac:dyDescent="0.3">
      <c r="A1483" s="52"/>
      <c r="B1483" s="54"/>
      <c r="C1483" s="53"/>
      <c r="D1483" s="53"/>
      <c r="E1483" s="53"/>
      <c r="F1483" s="57"/>
      <c r="G1483" s="57"/>
      <c r="H1483" s="52"/>
      <c r="I1483" s="53"/>
      <c r="J1483" s="53"/>
      <c r="K1483" s="95"/>
      <c r="L1483" s="52"/>
      <c r="M1483" s="52"/>
      <c r="N1483" s="54"/>
      <c r="O1483" s="254" t="str" cm="1">
        <f t="array" ref="O1483">IF(A1483="","",INDEX(근로조건!$A$5:$Y$1048576,MATCH(A1483,근로조건!$A$5:$A$1048576,0)+0,15))</f>
        <v/>
      </c>
      <c r="P1483" s="255" t="str" cm="1">
        <f t="array" ref="P1483">IF(A1483="","",INDEX(근로조건!$A$5:$Y$1048576,MATCH(A1483,근로조건!$A$5:$A$1048576,0)+0,16))</f>
        <v/>
      </c>
      <c r="Q1483" s="256" t="str" cm="1">
        <f t="array" ref="Q1483">IF(A1483="","",INDEX(근로조건!$A$5:$ZZ$1048576,MATCH(A1483,근로조건!$A$5:$A$1048576,0)+0,21))</f>
        <v/>
      </c>
      <c r="R1483" s="61"/>
      <c r="S1483" s="61"/>
      <c r="T1483" s="61"/>
      <c r="U1483" s="61"/>
      <c r="V1483" s="61"/>
      <c r="W1483" s="61"/>
      <c r="X1483" s="61"/>
      <c r="Y1483" s="61"/>
      <c r="Z1483" s="260" t="str">
        <f t="shared" si="72"/>
        <v/>
      </c>
      <c r="AA1483" s="260" t="str">
        <f t="shared" si="73"/>
        <v/>
      </c>
      <c r="AB1483" s="260" t="str" cm="1">
        <f t="array" ref="AB1483">IFERROR(IF(A1483="","",INDEX(근로조건!$A$5:$Z$1048576,MATCH(A1483,근로조건!$A$5:$A$1048576,0)+0,17)-INDEX(근로조건!$A$5:$Z$1048576,MATCH(A1483,근로조건!$A$5:$A$1048576,0)+0,11))*B1483,"")</f>
        <v/>
      </c>
      <c r="AC1483" s="260" t="str">
        <f t="shared" si="74"/>
        <v/>
      </c>
      <c r="AD1483" s="260" t="str" cm="1">
        <f t="array" ref="AD1483">IFERROR(IF(A1483="","",INDEX(근로조건!$A$5:$L$1048576,MATCH(A1483,근로조건!$A$5:$A$1048576,0)+0,12))*B1483,"")</f>
        <v/>
      </c>
      <c r="AE1483" s="261" t="str" cm="1">
        <f t="array" ref="AE1483">IF(A1483="","",INDEX(근로조건!$A$5:$AF$1048576,MATCH(A1483,근로조건!$A$5:$A$1048576,0)+0,13))</f>
        <v/>
      </c>
      <c r="AF1483" s="262" t="str" cm="1">
        <f t="array" ref="AF1483">IF(A1483="","",INDEX(근로조건!$A$5:$AF$1048576,MATCH(A1483,근로조건!$A$5:$A$1048576,0)+0,14))</f>
        <v/>
      </c>
      <c r="AG1483" s="261" t="str" cm="1">
        <f t="array" ref="AG1483">IF(A1483="","",INDEX(근로조건!$A$5:$AF$1048576,MATCH(A1483,근로조건!$A$5:$A$1048576,0)+0,11))</f>
        <v/>
      </c>
      <c r="AH1483" s="261" t="str" cm="1">
        <f t="array" ref="AH1483">IF(A1483="","",INDEX(근로조건!$A$5:$AF$1048576,MATCH(A1483,근로조건!$A$5:$A$1048576,0)+0,19))</f>
        <v/>
      </c>
      <c r="AI1483" s="262" t="str" cm="1">
        <f t="array" ref="AI1483">IF(A1483="","",INDEX(근로조건!$A$5:$AF$1048576,MATCH(A1483,근로조건!$A$5:$A$1048576,0)+0,17))</f>
        <v/>
      </c>
      <c r="AJ1483" s="253"/>
      <c r="AK1483" s="253"/>
      <c r="AL1483" s="253" t="str" cm="1">
        <f t="array" ref="AL1483">IF(A1483="","",INDEX(근로조건!$A$5:$AF$1048576,MATCH(A1483,근로조건!$A$5:$A$1048576,0)+0,20))</f>
        <v/>
      </c>
      <c r="AM1483" s="253"/>
      <c r="AN1483" s="253"/>
      <c r="AO1483" s="253"/>
      <c r="AP1483" s="260"/>
      <c r="AQ1483" s="123"/>
      <c r="AR1483" s="166"/>
      <c r="AS1483" s="267"/>
      <c r="AT1483" s="266"/>
      <c r="AU1483" s="266"/>
      <c r="AV1483" s="266"/>
    </row>
    <row r="1484" spans="1:48" x14ac:dyDescent="0.3">
      <c r="A1484" s="52"/>
      <c r="B1484" s="54"/>
      <c r="C1484" s="53"/>
      <c r="D1484" s="53"/>
      <c r="E1484" s="53"/>
      <c r="F1484" s="57"/>
      <c r="G1484" s="57"/>
      <c r="H1484" s="52"/>
      <c r="I1484" s="53"/>
      <c r="J1484" s="53"/>
      <c r="K1484" s="95"/>
      <c r="L1484" s="52"/>
      <c r="M1484" s="52"/>
      <c r="N1484" s="54"/>
      <c r="O1484" s="254" t="str" cm="1">
        <f t="array" ref="O1484">IF(A1484="","",INDEX(근로조건!$A$5:$Y$1048576,MATCH(A1484,근로조건!$A$5:$A$1048576,0)+0,15))</f>
        <v/>
      </c>
      <c r="P1484" s="255" t="str" cm="1">
        <f t="array" ref="P1484">IF(A1484="","",INDEX(근로조건!$A$5:$Y$1048576,MATCH(A1484,근로조건!$A$5:$A$1048576,0)+0,16))</f>
        <v/>
      </c>
      <c r="Q1484" s="256" t="str" cm="1">
        <f t="array" ref="Q1484">IF(A1484="","",INDEX(근로조건!$A$5:$ZZ$1048576,MATCH(A1484,근로조건!$A$5:$A$1048576,0)+0,21))</f>
        <v/>
      </c>
      <c r="R1484" s="61"/>
      <c r="S1484" s="61"/>
      <c r="T1484" s="61"/>
      <c r="U1484" s="61"/>
      <c r="V1484" s="61"/>
      <c r="W1484" s="61"/>
      <c r="X1484" s="61"/>
      <c r="Y1484" s="61"/>
      <c r="Z1484" s="260" t="str">
        <f t="shared" si="72"/>
        <v/>
      </c>
      <c r="AA1484" s="260" t="str">
        <f t="shared" si="73"/>
        <v/>
      </c>
      <c r="AB1484" s="260" t="str" cm="1">
        <f t="array" ref="AB1484">IFERROR(IF(A1484="","",INDEX(근로조건!$A$5:$Z$1048576,MATCH(A1484,근로조건!$A$5:$A$1048576,0)+0,17)-INDEX(근로조건!$A$5:$Z$1048576,MATCH(A1484,근로조건!$A$5:$A$1048576,0)+0,11))*B1484,"")</f>
        <v/>
      </c>
      <c r="AC1484" s="260" t="str">
        <f t="shared" si="74"/>
        <v/>
      </c>
      <c r="AD1484" s="260" t="str" cm="1">
        <f t="array" ref="AD1484">IFERROR(IF(A1484="","",INDEX(근로조건!$A$5:$L$1048576,MATCH(A1484,근로조건!$A$5:$A$1048576,0)+0,12))*B1484,"")</f>
        <v/>
      </c>
      <c r="AE1484" s="261" t="str" cm="1">
        <f t="array" ref="AE1484">IF(A1484="","",INDEX(근로조건!$A$5:$AF$1048576,MATCH(A1484,근로조건!$A$5:$A$1048576,0)+0,13))</f>
        <v/>
      </c>
      <c r="AF1484" s="262" t="str" cm="1">
        <f t="array" ref="AF1484">IF(A1484="","",INDEX(근로조건!$A$5:$AF$1048576,MATCH(A1484,근로조건!$A$5:$A$1048576,0)+0,14))</f>
        <v/>
      </c>
      <c r="AG1484" s="261" t="str" cm="1">
        <f t="array" ref="AG1484">IF(A1484="","",INDEX(근로조건!$A$5:$AF$1048576,MATCH(A1484,근로조건!$A$5:$A$1048576,0)+0,11))</f>
        <v/>
      </c>
      <c r="AH1484" s="261" t="str" cm="1">
        <f t="array" ref="AH1484">IF(A1484="","",INDEX(근로조건!$A$5:$AF$1048576,MATCH(A1484,근로조건!$A$5:$A$1048576,0)+0,19))</f>
        <v/>
      </c>
      <c r="AI1484" s="262" t="str" cm="1">
        <f t="array" ref="AI1484">IF(A1484="","",INDEX(근로조건!$A$5:$AF$1048576,MATCH(A1484,근로조건!$A$5:$A$1048576,0)+0,17))</f>
        <v/>
      </c>
      <c r="AJ1484" s="253"/>
      <c r="AK1484" s="253"/>
      <c r="AL1484" s="253" t="str" cm="1">
        <f t="array" ref="AL1484">IF(A1484="","",INDEX(근로조건!$A$5:$AF$1048576,MATCH(A1484,근로조건!$A$5:$A$1048576,0)+0,20))</f>
        <v/>
      </c>
      <c r="AM1484" s="253"/>
      <c r="AN1484" s="253"/>
      <c r="AO1484" s="253"/>
      <c r="AP1484" s="260"/>
      <c r="AQ1484" s="123"/>
      <c r="AR1484" s="166"/>
      <c r="AS1484" s="267"/>
      <c r="AT1484" s="266"/>
      <c r="AU1484" s="266"/>
      <c r="AV1484" s="266"/>
    </row>
    <row r="1485" spans="1:48" x14ac:dyDescent="0.3">
      <c r="A1485" s="52"/>
      <c r="B1485" s="54"/>
      <c r="C1485" s="53"/>
      <c r="D1485" s="53"/>
      <c r="E1485" s="53"/>
      <c r="F1485" s="57"/>
      <c r="G1485" s="57"/>
      <c r="H1485" s="52"/>
      <c r="I1485" s="53"/>
      <c r="J1485" s="53"/>
      <c r="K1485" s="95"/>
      <c r="L1485" s="52"/>
      <c r="M1485" s="52"/>
      <c r="N1485" s="54"/>
      <c r="O1485" s="254" t="str" cm="1">
        <f t="array" ref="O1485">IF(A1485="","",INDEX(근로조건!$A$5:$Y$1048576,MATCH(A1485,근로조건!$A$5:$A$1048576,0)+0,15))</f>
        <v/>
      </c>
      <c r="P1485" s="255" t="str" cm="1">
        <f t="array" ref="P1485">IF(A1485="","",INDEX(근로조건!$A$5:$Y$1048576,MATCH(A1485,근로조건!$A$5:$A$1048576,0)+0,16))</f>
        <v/>
      </c>
      <c r="Q1485" s="256" t="str" cm="1">
        <f t="array" ref="Q1485">IF(A1485="","",INDEX(근로조건!$A$5:$ZZ$1048576,MATCH(A1485,근로조건!$A$5:$A$1048576,0)+0,21))</f>
        <v/>
      </c>
      <c r="R1485" s="61"/>
      <c r="S1485" s="61"/>
      <c r="T1485" s="61"/>
      <c r="U1485" s="61"/>
      <c r="V1485" s="61"/>
      <c r="W1485" s="61"/>
      <c r="X1485" s="61"/>
      <c r="Y1485" s="61"/>
      <c r="Z1485" s="260" t="str">
        <f t="shared" si="72"/>
        <v/>
      </c>
      <c r="AA1485" s="260" t="str">
        <f t="shared" si="73"/>
        <v/>
      </c>
      <c r="AB1485" s="260" t="str" cm="1">
        <f t="array" ref="AB1485">IFERROR(IF(A1485="","",INDEX(근로조건!$A$5:$Z$1048576,MATCH(A1485,근로조건!$A$5:$A$1048576,0)+0,17)-INDEX(근로조건!$A$5:$Z$1048576,MATCH(A1485,근로조건!$A$5:$A$1048576,0)+0,11))*B1485,"")</f>
        <v/>
      </c>
      <c r="AC1485" s="260" t="str">
        <f t="shared" si="74"/>
        <v/>
      </c>
      <c r="AD1485" s="260" t="str" cm="1">
        <f t="array" ref="AD1485">IFERROR(IF(A1485="","",INDEX(근로조건!$A$5:$L$1048576,MATCH(A1485,근로조건!$A$5:$A$1048576,0)+0,12))*B1485,"")</f>
        <v/>
      </c>
      <c r="AE1485" s="261" t="str" cm="1">
        <f t="array" ref="AE1485">IF(A1485="","",INDEX(근로조건!$A$5:$AF$1048576,MATCH(A1485,근로조건!$A$5:$A$1048576,0)+0,13))</f>
        <v/>
      </c>
      <c r="AF1485" s="262" t="str" cm="1">
        <f t="array" ref="AF1485">IF(A1485="","",INDEX(근로조건!$A$5:$AF$1048576,MATCH(A1485,근로조건!$A$5:$A$1048576,0)+0,14))</f>
        <v/>
      </c>
      <c r="AG1485" s="261" t="str" cm="1">
        <f t="array" ref="AG1485">IF(A1485="","",INDEX(근로조건!$A$5:$AF$1048576,MATCH(A1485,근로조건!$A$5:$A$1048576,0)+0,11))</f>
        <v/>
      </c>
      <c r="AH1485" s="261" t="str" cm="1">
        <f t="array" ref="AH1485">IF(A1485="","",INDEX(근로조건!$A$5:$AF$1048576,MATCH(A1485,근로조건!$A$5:$A$1048576,0)+0,19))</f>
        <v/>
      </c>
      <c r="AI1485" s="262" t="str" cm="1">
        <f t="array" ref="AI1485">IF(A1485="","",INDEX(근로조건!$A$5:$AF$1048576,MATCH(A1485,근로조건!$A$5:$A$1048576,0)+0,17))</f>
        <v/>
      </c>
      <c r="AJ1485" s="253"/>
      <c r="AK1485" s="253"/>
      <c r="AL1485" s="253" t="str" cm="1">
        <f t="array" ref="AL1485">IF(A1485="","",INDEX(근로조건!$A$5:$AF$1048576,MATCH(A1485,근로조건!$A$5:$A$1048576,0)+0,20))</f>
        <v/>
      </c>
      <c r="AM1485" s="253"/>
      <c r="AN1485" s="253"/>
      <c r="AO1485" s="253"/>
      <c r="AP1485" s="260"/>
      <c r="AQ1485" s="123"/>
      <c r="AR1485" s="166"/>
      <c r="AS1485" s="267"/>
      <c r="AT1485" s="266"/>
      <c r="AU1485" s="266"/>
      <c r="AV1485" s="266"/>
    </row>
    <row r="1486" spans="1:48" x14ac:dyDescent="0.3">
      <c r="A1486" s="52"/>
      <c r="B1486" s="54"/>
      <c r="C1486" s="53"/>
      <c r="D1486" s="53"/>
      <c r="E1486" s="53"/>
      <c r="F1486" s="57"/>
      <c r="G1486" s="57"/>
      <c r="H1486" s="52"/>
      <c r="I1486" s="53"/>
      <c r="J1486" s="53"/>
      <c r="K1486" s="95"/>
      <c r="L1486" s="52"/>
      <c r="M1486" s="52"/>
      <c r="N1486" s="54"/>
      <c r="O1486" s="254" t="str" cm="1">
        <f t="array" ref="O1486">IF(A1486="","",INDEX(근로조건!$A$5:$Y$1048576,MATCH(A1486,근로조건!$A$5:$A$1048576,0)+0,15))</f>
        <v/>
      </c>
      <c r="P1486" s="255" t="str" cm="1">
        <f t="array" ref="P1486">IF(A1486="","",INDEX(근로조건!$A$5:$Y$1048576,MATCH(A1486,근로조건!$A$5:$A$1048576,0)+0,16))</f>
        <v/>
      </c>
      <c r="Q1486" s="256" t="str" cm="1">
        <f t="array" ref="Q1486">IF(A1486="","",INDEX(근로조건!$A$5:$ZZ$1048576,MATCH(A1486,근로조건!$A$5:$A$1048576,0)+0,21))</f>
        <v/>
      </c>
      <c r="R1486" s="61"/>
      <c r="S1486" s="61"/>
      <c r="T1486" s="61"/>
      <c r="U1486" s="61"/>
      <c r="V1486" s="61"/>
      <c r="W1486" s="61"/>
      <c r="X1486" s="61"/>
      <c r="Y1486" s="61"/>
      <c r="Z1486" s="260" t="str">
        <f t="shared" si="72"/>
        <v/>
      </c>
      <c r="AA1486" s="260" t="str">
        <f t="shared" si="73"/>
        <v/>
      </c>
      <c r="AB1486" s="260" t="str" cm="1">
        <f t="array" ref="AB1486">IFERROR(IF(A1486="","",INDEX(근로조건!$A$5:$Z$1048576,MATCH(A1486,근로조건!$A$5:$A$1048576,0)+0,17)-INDEX(근로조건!$A$5:$Z$1048576,MATCH(A1486,근로조건!$A$5:$A$1048576,0)+0,11))*B1486,"")</f>
        <v/>
      </c>
      <c r="AC1486" s="260" t="str">
        <f t="shared" si="74"/>
        <v/>
      </c>
      <c r="AD1486" s="260" t="str" cm="1">
        <f t="array" ref="AD1486">IFERROR(IF(A1486="","",INDEX(근로조건!$A$5:$L$1048576,MATCH(A1486,근로조건!$A$5:$A$1048576,0)+0,12))*B1486,"")</f>
        <v/>
      </c>
      <c r="AE1486" s="261" t="str" cm="1">
        <f t="array" ref="AE1486">IF(A1486="","",INDEX(근로조건!$A$5:$AF$1048576,MATCH(A1486,근로조건!$A$5:$A$1048576,0)+0,13))</f>
        <v/>
      </c>
      <c r="AF1486" s="262" t="str" cm="1">
        <f t="array" ref="AF1486">IF(A1486="","",INDEX(근로조건!$A$5:$AF$1048576,MATCH(A1486,근로조건!$A$5:$A$1048576,0)+0,14))</f>
        <v/>
      </c>
      <c r="AG1486" s="261" t="str" cm="1">
        <f t="array" ref="AG1486">IF(A1486="","",INDEX(근로조건!$A$5:$AF$1048576,MATCH(A1486,근로조건!$A$5:$A$1048576,0)+0,11))</f>
        <v/>
      </c>
      <c r="AH1486" s="261" t="str" cm="1">
        <f t="array" ref="AH1486">IF(A1486="","",INDEX(근로조건!$A$5:$AF$1048576,MATCH(A1486,근로조건!$A$5:$A$1048576,0)+0,19))</f>
        <v/>
      </c>
      <c r="AI1486" s="262" t="str" cm="1">
        <f t="array" ref="AI1486">IF(A1486="","",INDEX(근로조건!$A$5:$AF$1048576,MATCH(A1486,근로조건!$A$5:$A$1048576,0)+0,17))</f>
        <v/>
      </c>
      <c r="AJ1486" s="253"/>
      <c r="AK1486" s="253"/>
      <c r="AL1486" s="253" t="str" cm="1">
        <f t="array" ref="AL1486">IF(A1486="","",INDEX(근로조건!$A$5:$AF$1048576,MATCH(A1486,근로조건!$A$5:$A$1048576,0)+0,20))</f>
        <v/>
      </c>
      <c r="AM1486" s="253"/>
      <c r="AN1486" s="253"/>
      <c r="AO1486" s="253"/>
      <c r="AP1486" s="260"/>
      <c r="AQ1486" s="123"/>
      <c r="AR1486" s="166"/>
      <c r="AS1486" s="267"/>
      <c r="AT1486" s="266"/>
      <c r="AU1486" s="266"/>
      <c r="AV1486" s="266"/>
    </row>
    <row r="1487" spans="1:48" x14ac:dyDescent="0.3">
      <c r="A1487" s="52"/>
      <c r="B1487" s="54"/>
      <c r="C1487" s="53"/>
      <c r="D1487" s="53"/>
      <c r="E1487" s="53"/>
      <c r="F1487" s="57"/>
      <c r="G1487" s="57"/>
      <c r="H1487" s="52"/>
      <c r="I1487" s="53"/>
      <c r="J1487" s="53"/>
      <c r="K1487" s="95"/>
      <c r="L1487" s="52"/>
      <c r="M1487" s="52"/>
      <c r="N1487" s="54"/>
      <c r="O1487" s="254" t="str" cm="1">
        <f t="array" ref="O1487">IF(A1487="","",INDEX(근로조건!$A$5:$Y$1048576,MATCH(A1487,근로조건!$A$5:$A$1048576,0)+0,15))</f>
        <v/>
      </c>
      <c r="P1487" s="255" t="str" cm="1">
        <f t="array" ref="P1487">IF(A1487="","",INDEX(근로조건!$A$5:$Y$1048576,MATCH(A1487,근로조건!$A$5:$A$1048576,0)+0,16))</f>
        <v/>
      </c>
      <c r="Q1487" s="256" t="str" cm="1">
        <f t="array" ref="Q1487">IF(A1487="","",INDEX(근로조건!$A$5:$ZZ$1048576,MATCH(A1487,근로조건!$A$5:$A$1048576,0)+0,21))</f>
        <v/>
      </c>
      <c r="R1487" s="61"/>
      <c r="S1487" s="61"/>
      <c r="T1487" s="61"/>
      <c r="U1487" s="61"/>
      <c r="V1487" s="61"/>
      <c r="W1487" s="61"/>
      <c r="X1487" s="61"/>
      <c r="Y1487" s="61"/>
      <c r="Z1487" s="260" t="str">
        <f t="shared" si="72"/>
        <v/>
      </c>
      <c r="AA1487" s="260" t="str">
        <f t="shared" si="73"/>
        <v/>
      </c>
      <c r="AB1487" s="260" t="str" cm="1">
        <f t="array" ref="AB1487">IFERROR(IF(A1487="","",INDEX(근로조건!$A$5:$Z$1048576,MATCH(A1487,근로조건!$A$5:$A$1048576,0)+0,17)-INDEX(근로조건!$A$5:$Z$1048576,MATCH(A1487,근로조건!$A$5:$A$1048576,0)+0,11))*B1487,"")</f>
        <v/>
      </c>
      <c r="AC1487" s="260" t="str">
        <f t="shared" si="74"/>
        <v/>
      </c>
      <c r="AD1487" s="260" t="str" cm="1">
        <f t="array" ref="AD1487">IFERROR(IF(A1487="","",INDEX(근로조건!$A$5:$L$1048576,MATCH(A1487,근로조건!$A$5:$A$1048576,0)+0,12))*B1487,"")</f>
        <v/>
      </c>
      <c r="AE1487" s="261" t="str" cm="1">
        <f t="array" ref="AE1487">IF(A1487="","",INDEX(근로조건!$A$5:$AF$1048576,MATCH(A1487,근로조건!$A$5:$A$1048576,0)+0,13))</f>
        <v/>
      </c>
      <c r="AF1487" s="262" t="str" cm="1">
        <f t="array" ref="AF1487">IF(A1487="","",INDEX(근로조건!$A$5:$AF$1048576,MATCH(A1487,근로조건!$A$5:$A$1048576,0)+0,14))</f>
        <v/>
      </c>
      <c r="AG1487" s="261" t="str" cm="1">
        <f t="array" ref="AG1487">IF(A1487="","",INDEX(근로조건!$A$5:$AF$1048576,MATCH(A1487,근로조건!$A$5:$A$1048576,0)+0,11))</f>
        <v/>
      </c>
      <c r="AH1487" s="261" t="str" cm="1">
        <f t="array" ref="AH1487">IF(A1487="","",INDEX(근로조건!$A$5:$AF$1048576,MATCH(A1487,근로조건!$A$5:$A$1048576,0)+0,19))</f>
        <v/>
      </c>
      <c r="AI1487" s="262" t="str" cm="1">
        <f t="array" ref="AI1487">IF(A1487="","",INDEX(근로조건!$A$5:$AF$1048576,MATCH(A1487,근로조건!$A$5:$A$1048576,0)+0,17))</f>
        <v/>
      </c>
      <c r="AJ1487" s="253"/>
      <c r="AK1487" s="253"/>
      <c r="AL1487" s="253" t="str" cm="1">
        <f t="array" ref="AL1487">IF(A1487="","",INDEX(근로조건!$A$5:$AF$1048576,MATCH(A1487,근로조건!$A$5:$A$1048576,0)+0,20))</f>
        <v/>
      </c>
      <c r="AM1487" s="253"/>
      <c r="AN1487" s="253"/>
      <c r="AO1487" s="253"/>
      <c r="AP1487" s="260"/>
      <c r="AQ1487" s="123"/>
      <c r="AR1487" s="166"/>
      <c r="AS1487" s="267"/>
      <c r="AT1487" s="266"/>
      <c r="AU1487" s="266"/>
      <c r="AV1487" s="266"/>
    </row>
    <row r="1488" spans="1:48" x14ac:dyDescent="0.3">
      <c r="A1488" s="52"/>
      <c r="B1488" s="54"/>
      <c r="C1488" s="53"/>
      <c r="D1488" s="53"/>
      <c r="E1488" s="53"/>
      <c r="F1488" s="57"/>
      <c r="G1488" s="57"/>
      <c r="H1488" s="52"/>
      <c r="I1488" s="53"/>
      <c r="J1488" s="53"/>
      <c r="K1488" s="95"/>
      <c r="L1488" s="52"/>
      <c r="M1488" s="52"/>
      <c r="N1488" s="54"/>
      <c r="O1488" s="254" t="str" cm="1">
        <f t="array" ref="O1488">IF(A1488="","",INDEX(근로조건!$A$5:$Y$1048576,MATCH(A1488,근로조건!$A$5:$A$1048576,0)+0,15))</f>
        <v/>
      </c>
      <c r="P1488" s="255" t="str" cm="1">
        <f t="array" ref="P1488">IF(A1488="","",INDEX(근로조건!$A$5:$Y$1048576,MATCH(A1488,근로조건!$A$5:$A$1048576,0)+0,16))</f>
        <v/>
      </c>
      <c r="Q1488" s="256" t="str" cm="1">
        <f t="array" ref="Q1488">IF(A1488="","",INDEX(근로조건!$A$5:$ZZ$1048576,MATCH(A1488,근로조건!$A$5:$A$1048576,0)+0,21))</f>
        <v/>
      </c>
      <c r="R1488" s="61"/>
      <c r="S1488" s="61"/>
      <c r="T1488" s="61"/>
      <c r="U1488" s="61"/>
      <c r="V1488" s="61"/>
      <c r="W1488" s="61"/>
      <c r="X1488" s="61"/>
      <c r="Y1488" s="61"/>
      <c r="Z1488" s="260" t="str">
        <f t="shared" si="72"/>
        <v/>
      </c>
      <c r="AA1488" s="260" t="str">
        <f t="shared" si="73"/>
        <v/>
      </c>
      <c r="AB1488" s="260" t="str" cm="1">
        <f t="array" ref="AB1488">IFERROR(IF(A1488="","",INDEX(근로조건!$A$5:$Z$1048576,MATCH(A1488,근로조건!$A$5:$A$1048576,0)+0,17)-INDEX(근로조건!$A$5:$Z$1048576,MATCH(A1488,근로조건!$A$5:$A$1048576,0)+0,11))*B1488,"")</f>
        <v/>
      </c>
      <c r="AC1488" s="260" t="str">
        <f t="shared" si="74"/>
        <v/>
      </c>
      <c r="AD1488" s="260" t="str" cm="1">
        <f t="array" ref="AD1488">IFERROR(IF(A1488="","",INDEX(근로조건!$A$5:$L$1048576,MATCH(A1488,근로조건!$A$5:$A$1048576,0)+0,12))*B1488,"")</f>
        <v/>
      </c>
      <c r="AE1488" s="261" t="str" cm="1">
        <f t="array" ref="AE1488">IF(A1488="","",INDEX(근로조건!$A$5:$AF$1048576,MATCH(A1488,근로조건!$A$5:$A$1048576,0)+0,13))</f>
        <v/>
      </c>
      <c r="AF1488" s="262" t="str" cm="1">
        <f t="array" ref="AF1488">IF(A1488="","",INDEX(근로조건!$A$5:$AF$1048576,MATCH(A1488,근로조건!$A$5:$A$1048576,0)+0,14))</f>
        <v/>
      </c>
      <c r="AG1488" s="261" t="str" cm="1">
        <f t="array" ref="AG1488">IF(A1488="","",INDEX(근로조건!$A$5:$AF$1048576,MATCH(A1488,근로조건!$A$5:$A$1048576,0)+0,11))</f>
        <v/>
      </c>
      <c r="AH1488" s="261" t="str" cm="1">
        <f t="array" ref="AH1488">IF(A1488="","",INDEX(근로조건!$A$5:$AF$1048576,MATCH(A1488,근로조건!$A$5:$A$1048576,0)+0,19))</f>
        <v/>
      </c>
      <c r="AI1488" s="262" t="str" cm="1">
        <f t="array" ref="AI1488">IF(A1488="","",INDEX(근로조건!$A$5:$AF$1048576,MATCH(A1488,근로조건!$A$5:$A$1048576,0)+0,17))</f>
        <v/>
      </c>
      <c r="AJ1488" s="253"/>
      <c r="AK1488" s="253"/>
      <c r="AL1488" s="253" t="str" cm="1">
        <f t="array" ref="AL1488">IF(A1488="","",INDEX(근로조건!$A$5:$AF$1048576,MATCH(A1488,근로조건!$A$5:$A$1048576,0)+0,20))</f>
        <v/>
      </c>
      <c r="AM1488" s="253"/>
      <c r="AN1488" s="253"/>
      <c r="AO1488" s="253"/>
      <c r="AP1488" s="260"/>
      <c r="AQ1488" s="123"/>
      <c r="AR1488" s="166"/>
      <c r="AS1488" s="267"/>
      <c r="AT1488" s="266"/>
      <c r="AU1488" s="266"/>
      <c r="AV1488" s="266"/>
    </row>
    <row r="1489" spans="1:48" x14ac:dyDescent="0.3">
      <c r="A1489" s="52"/>
      <c r="B1489" s="54"/>
      <c r="C1489" s="53"/>
      <c r="D1489" s="53"/>
      <c r="E1489" s="53"/>
      <c r="F1489" s="57"/>
      <c r="G1489" s="57"/>
      <c r="H1489" s="52"/>
      <c r="I1489" s="53"/>
      <c r="J1489" s="53"/>
      <c r="K1489" s="95"/>
      <c r="L1489" s="52"/>
      <c r="M1489" s="52"/>
      <c r="N1489" s="54"/>
      <c r="O1489" s="254" t="str" cm="1">
        <f t="array" ref="O1489">IF(A1489="","",INDEX(근로조건!$A$5:$Y$1048576,MATCH(A1489,근로조건!$A$5:$A$1048576,0)+0,15))</f>
        <v/>
      </c>
      <c r="P1489" s="255" t="str" cm="1">
        <f t="array" ref="P1489">IF(A1489="","",INDEX(근로조건!$A$5:$Y$1048576,MATCH(A1489,근로조건!$A$5:$A$1048576,0)+0,16))</f>
        <v/>
      </c>
      <c r="Q1489" s="256" t="str" cm="1">
        <f t="array" ref="Q1489">IF(A1489="","",INDEX(근로조건!$A$5:$ZZ$1048576,MATCH(A1489,근로조건!$A$5:$A$1048576,0)+0,21))</f>
        <v/>
      </c>
      <c r="R1489" s="61"/>
      <c r="S1489" s="61"/>
      <c r="T1489" s="61"/>
      <c r="U1489" s="61"/>
      <c r="V1489" s="61"/>
      <c r="W1489" s="61"/>
      <c r="X1489" s="61"/>
      <c r="Y1489" s="61"/>
      <c r="Z1489" s="260" t="str">
        <f t="shared" si="72"/>
        <v/>
      </c>
      <c r="AA1489" s="260" t="str">
        <f t="shared" si="73"/>
        <v/>
      </c>
      <c r="AB1489" s="260" t="str" cm="1">
        <f t="array" ref="AB1489">IFERROR(IF(A1489="","",INDEX(근로조건!$A$5:$Z$1048576,MATCH(A1489,근로조건!$A$5:$A$1048576,0)+0,17)-INDEX(근로조건!$A$5:$Z$1048576,MATCH(A1489,근로조건!$A$5:$A$1048576,0)+0,11))*B1489,"")</f>
        <v/>
      </c>
      <c r="AC1489" s="260" t="str">
        <f t="shared" si="74"/>
        <v/>
      </c>
      <c r="AD1489" s="260" t="str" cm="1">
        <f t="array" ref="AD1489">IFERROR(IF(A1489="","",INDEX(근로조건!$A$5:$L$1048576,MATCH(A1489,근로조건!$A$5:$A$1048576,0)+0,12))*B1489,"")</f>
        <v/>
      </c>
      <c r="AE1489" s="261" t="str" cm="1">
        <f t="array" ref="AE1489">IF(A1489="","",INDEX(근로조건!$A$5:$AF$1048576,MATCH(A1489,근로조건!$A$5:$A$1048576,0)+0,13))</f>
        <v/>
      </c>
      <c r="AF1489" s="262" t="str" cm="1">
        <f t="array" ref="AF1489">IF(A1489="","",INDEX(근로조건!$A$5:$AF$1048576,MATCH(A1489,근로조건!$A$5:$A$1048576,0)+0,14))</f>
        <v/>
      </c>
      <c r="AG1489" s="261" t="str" cm="1">
        <f t="array" ref="AG1489">IF(A1489="","",INDEX(근로조건!$A$5:$AF$1048576,MATCH(A1489,근로조건!$A$5:$A$1048576,0)+0,11))</f>
        <v/>
      </c>
      <c r="AH1489" s="261" t="str" cm="1">
        <f t="array" ref="AH1489">IF(A1489="","",INDEX(근로조건!$A$5:$AF$1048576,MATCH(A1489,근로조건!$A$5:$A$1048576,0)+0,19))</f>
        <v/>
      </c>
      <c r="AI1489" s="262" t="str" cm="1">
        <f t="array" ref="AI1489">IF(A1489="","",INDEX(근로조건!$A$5:$AF$1048576,MATCH(A1489,근로조건!$A$5:$A$1048576,0)+0,17))</f>
        <v/>
      </c>
      <c r="AJ1489" s="253"/>
      <c r="AK1489" s="253"/>
      <c r="AL1489" s="253" t="str" cm="1">
        <f t="array" ref="AL1489">IF(A1489="","",INDEX(근로조건!$A$5:$AF$1048576,MATCH(A1489,근로조건!$A$5:$A$1048576,0)+0,20))</f>
        <v/>
      </c>
      <c r="AM1489" s="253"/>
      <c r="AN1489" s="253"/>
      <c r="AO1489" s="253"/>
      <c r="AP1489" s="260"/>
      <c r="AQ1489" s="123"/>
      <c r="AR1489" s="166"/>
      <c r="AS1489" s="267"/>
      <c r="AT1489" s="266"/>
      <c r="AU1489" s="266"/>
      <c r="AV1489" s="266"/>
    </row>
    <row r="1490" spans="1:48" x14ac:dyDescent="0.3">
      <c r="A1490" s="52"/>
      <c r="B1490" s="54"/>
      <c r="C1490" s="53"/>
      <c r="D1490" s="53"/>
      <c r="E1490" s="53"/>
      <c r="F1490" s="57"/>
      <c r="G1490" s="57"/>
      <c r="H1490" s="52"/>
      <c r="I1490" s="53"/>
      <c r="J1490" s="53"/>
      <c r="K1490" s="95"/>
      <c r="L1490" s="52"/>
      <c r="M1490" s="52"/>
      <c r="N1490" s="54"/>
      <c r="O1490" s="254" t="str" cm="1">
        <f t="array" ref="O1490">IF(A1490="","",INDEX(근로조건!$A$5:$Y$1048576,MATCH(A1490,근로조건!$A$5:$A$1048576,0)+0,15))</f>
        <v/>
      </c>
      <c r="P1490" s="255" t="str" cm="1">
        <f t="array" ref="P1490">IF(A1490="","",INDEX(근로조건!$A$5:$Y$1048576,MATCH(A1490,근로조건!$A$5:$A$1048576,0)+0,16))</f>
        <v/>
      </c>
      <c r="Q1490" s="256" t="str" cm="1">
        <f t="array" ref="Q1490">IF(A1490="","",INDEX(근로조건!$A$5:$ZZ$1048576,MATCH(A1490,근로조건!$A$5:$A$1048576,0)+0,21))</f>
        <v/>
      </c>
      <c r="R1490" s="61"/>
      <c r="S1490" s="61"/>
      <c r="T1490" s="61"/>
      <c r="U1490" s="61"/>
      <c r="V1490" s="61"/>
      <c r="W1490" s="61"/>
      <c r="X1490" s="61"/>
      <c r="Y1490" s="61"/>
      <c r="Z1490" s="260" t="str">
        <f t="shared" si="72"/>
        <v/>
      </c>
      <c r="AA1490" s="260" t="str">
        <f t="shared" si="73"/>
        <v/>
      </c>
      <c r="AB1490" s="260" t="str" cm="1">
        <f t="array" ref="AB1490">IFERROR(IF(A1490="","",INDEX(근로조건!$A$5:$Z$1048576,MATCH(A1490,근로조건!$A$5:$A$1048576,0)+0,17)-INDEX(근로조건!$A$5:$Z$1048576,MATCH(A1490,근로조건!$A$5:$A$1048576,0)+0,11))*B1490,"")</f>
        <v/>
      </c>
      <c r="AC1490" s="260" t="str">
        <f t="shared" si="74"/>
        <v/>
      </c>
      <c r="AD1490" s="260" t="str" cm="1">
        <f t="array" ref="AD1490">IFERROR(IF(A1490="","",INDEX(근로조건!$A$5:$L$1048576,MATCH(A1490,근로조건!$A$5:$A$1048576,0)+0,12))*B1490,"")</f>
        <v/>
      </c>
      <c r="AE1490" s="261" t="str" cm="1">
        <f t="array" ref="AE1490">IF(A1490="","",INDEX(근로조건!$A$5:$AF$1048576,MATCH(A1490,근로조건!$A$5:$A$1048576,0)+0,13))</f>
        <v/>
      </c>
      <c r="AF1490" s="262" t="str" cm="1">
        <f t="array" ref="AF1490">IF(A1490="","",INDEX(근로조건!$A$5:$AF$1048576,MATCH(A1490,근로조건!$A$5:$A$1048576,0)+0,14))</f>
        <v/>
      </c>
      <c r="AG1490" s="261" t="str" cm="1">
        <f t="array" ref="AG1490">IF(A1490="","",INDEX(근로조건!$A$5:$AF$1048576,MATCH(A1490,근로조건!$A$5:$A$1048576,0)+0,11))</f>
        <v/>
      </c>
      <c r="AH1490" s="261" t="str" cm="1">
        <f t="array" ref="AH1490">IF(A1490="","",INDEX(근로조건!$A$5:$AF$1048576,MATCH(A1490,근로조건!$A$5:$A$1048576,0)+0,19))</f>
        <v/>
      </c>
      <c r="AI1490" s="262" t="str" cm="1">
        <f t="array" ref="AI1490">IF(A1490="","",INDEX(근로조건!$A$5:$AF$1048576,MATCH(A1490,근로조건!$A$5:$A$1048576,0)+0,17))</f>
        <v/>
      </c>
      <c r="AJ1490" s="253"/>
      <c r="AK1490" s="253"/>
      <c r="AL1490" s="253" t="str" cm="1">
        <f t="array" ref="AL1490">IF(A1490="","",INDEX(근로조건!$A$5:$AF$1048576,MATCH(A1490,근로조건!$A$5:$A$1048576,0)+0,20))</f>
        <v/>
      </c>
      <c r="AM1490" s="253"/>
      <c r="AN1490" s="253"/>
      <c r="AO1490" s="253"/>
      <c r="AP1490" s="260"/>
      <c r="AQ1490" s="123"/>
      <c r="AR1490" s="166"/>
      <c r="AS1490" s="267"/>
      <c r="AT1490" s="266"/>
      <c r="AU1490" s="266"/>
      <c r="AV1490" s="266"/>
    </row>
    <row r="1491" spans="1:48" x14ac:dyDescent="0.3">
      <c r="A1491" s="52"/>
      <c r="B1491" s="54"/>
      <c r="C1491" s="53"/>
      <c r="D1491" s="53"/>
      <c r="E1491" s="53"/>
      <c r="F1491" s="57"/>
      <c r="G1491" s="57"/>
      <c r="H1491" s="52"/>
      <c r="I1491" s="53"/>
      <c r="J1491" s="53"/>
      <c r="K1491" s="95"/>
      <c r="L1491" s="52"/>
      <c r="M1491" s="52"/>
      <c r="N1491" s="54"/>
      <c r="O1491" s="254" t="str" cm="1">
        <f t="array" ref="O1491">IF(A1491="","",INDEX(근로조건!$A$5:$Y$1048576,MATCH(A1491,근로조건!$A$5:$A$1048576,0)+0,15))</f>
        <v/>
      </c>
      <c r="P1491" s="255" t="str" cm="1">
        <f t="array" ref="P1491">IF(A1491="","",INDEX(근로조건!$A$5:$Y$1048576,MATCH(A1491,근로조건!$A$5:$A$1048576,0)+0,16))</f>
        <v/>
      </c>
      <c r="Q1491" s="256" t="str" cm="1">
        <f t="array" ref="Q1491">IF(A1491="","",INDEX(근로조건!$A$5:$ZZ$1048576,MATCH(A1491,근로조건!$A$5:$A$1048576,0)+0,21))</f>
        <v/>
      </c>
      <c r="R1491" s="61"/>
      <c r="S1491" s="61"/>
      <c r="T1491" s="61"/>
      <c r="U1491" s="61"/>
      <c r="V1491" s="61"/>
      <c r="W1491" s="61"/>
      <c r="X1491" s="61"/>
      <c r="Y1491" s="61"/>
      <c r="Z1491" s="260" t="str">
        <f t="shared" si="72"/>
        <v/>
      </c>
      <c r="AA1491" s="260" t="str">
        <f t="shared" si="73"/>
        <v/>
      </c>
      <c r="AB1491" s="260" t="str" cm="1">
        <f t="array" ref="AB1491">IFERROR(IF(A1491="","",INDEX(근로조건!$A$5:$Z$1048576,MATCH(A1491,근로조건!$A$5:$A$1048576,0)+0,17)-INDEX(근로조건!$A$5:$Z$1048576,MATCH(A1491,근로조건!$A$5:$A$1048576,0)+0,11))*B1491,"")</f>
        <v/>
      </c>
      <c r="AC1491" s="260" t="str">
        <f t="shared" si="74"/>
        <v/>
      </c>
      <c r="AD1491" s="260" t="str" cm="1">
        <f t="array" ref="AD1491">IFERROR(IF(A1491="","",INDEX(근로조건!$A$5:$L$1048576,MATCH(A1491,근로조건!$A$5:$A$1048576,0)+0,12))*B1491,"")</f>
        <v/>
      </c>
      <c r="AE1491" s="261" t="str" cm="1">
        <f t="array" ref="AE1491">IF(A1491="","",INDEX(근로조건!$A$5:$AF$1048576,MATCH(A1491,근로조건!$A$5:$A$1048576,0)+0,13))</f>
        <v/>
      </c>
      <c r="AF1491" s="262" t="str" cm="1">
        <f t="array" ref="AF1491">IF(A1491="","",INDEX(근로조건!$A$5:$AF$1048576,MATCH(A1491,근로조건!$A$5:$A$1048576,0)+0,14))</f>
        <v/>
      </c>
      <c r="AG1491" s="261" t="str" cm="1">
        <f t="array" ref="AG1491">IF(A1491="","",INDEX(근로조건!$A$5:$AF$1048576,MATCH(A1491,근로조건!$A$5:$A$1048576,0)+0,11))</f>
        <v/>
      </c>
      <c r="AH1491" s="261" t="str" cm="1">
        <f t="array" ref="AH1491">IF(A1491="","",INDEX(근로조건!$A$5:$AF$1048576,MATCH(A1491,근로조건!$A$5:$A$1048576,0)+0,19))</f>
        <v/>
      </c>
      <c r="AI1491" s="262" t="str" cm="1">
        <f t="array" ref="AI1491">IF(A1491="","",INDEX(근로조건!$A$5:$AF$1048576,MATCH(A1491,근로조건!$A$5:$A$1048576,0)+0,17))</f>
        <v/>
      </c>
      <c r="AJ1491" s="253"/>
      <c r="AK1491" s="253"/>
      <c r="AL1491" s="253" t="str" cm="1">
        <f t="array" ref="AL1491">IF(A1491="","",INDEX(근로조건!$A$5:$AF$1048576,MATCH(A1491,근로조건!$A$5:$A$1048576,0)+0,20))</f>
        <v/>
      </c>
      <c r="AM1491" s="253"/>
      <c r="AN1491" s="253"/>
      <c r="AO1491" s="253"/>
      <c r="AP1491" s="260"/>
      <c r="AQ1491" s="123"/>
      <c r="AR1491" s="166"/>
      <c r="AS1491" s="267"/>
      <c r="AT1491" s="266"/>
      <c r="AU1491" s="266"/>
      <c r="AV1491" s="266"/>
    </row>
    <row r="1492" spans="1:48" x14ac:dyDescent="0.3">
      <c r="A1492" s="52"/>
      <c r="B1492" s="54"/>
      <c r="C1492" s="53"/>
      <c r="D1492" s="53"/>
      <c r="E1492" s="53"/>
      <c r="F1492" s="57"/>
      <c r="G1492" s="57"/>
      <c r="H1492" s="52"/>
      <c r="I1492" s="53"/>
      <c r="J1492" s="53"/>
      <c r="K1492" s="95"/>
      <c r="L1492" s="52"/>
      <c r="M1492" s="52"/>
      <c r="N1492" s="54"/>
      <c r="O1492" s="254" t="str" cm="1">
        <f t="array" ref="O1492">IF(A1492="","",INDEX(근로조건!$A$5:$Y$1048576,MATCH(A1492,근로조건!$A$5:$A$1048576,0)+0,15))</f>
        <v/>
      </c>
      <c r="P1492" s="255" t="str" cm="1">
        <f t="array" ref="P1492">IF(A1492="","",INDEX(근로조건!$A$5:$Y$1048576,MATCH(A1492,근로조건!$A$5:$A$1048576,0)+0,16))</f>
        <v/>
      </c>
      <c r="Q1492" s="256" t="str" cm="1">
        <f t="array" ref="Q1492">IF(A1492="","",INDEX(근로조건!$A$5:$ZZ$1048576,MATCH(A1492,근로조건!$A$5:$A$1048576,0)+0,21))</f>
        <v/>
      </c>
      <c r="R1492" s="61"/>
      <c r="S1492" s="61"/>
      <c r="T1492" s="61"/>
      <c r="U1492" s="61"/>
      <c r="V1492" s="61"/>
      <c r="W1492" s="61"/>
      <c r="X1492" s="61"/>
      <c r="Y1492" s="61"/>
      <c r="Z1492" s="260" t="str">
        <f t="shared" si="72"/>
        <v/>
      </c>
      <c r="AA1492" s="260" t="str">
        <f t="shared" si="73"/>
        <v/>
      </c>
      <c r="AB1492" s="260" t="str" cm="1">
        <f t="array" ref="AB1492">IFERROR(IF(A1492="","",INDEX(근로조건!$A$5:$Z$1048576,MATCH(A1492,근로조건!$A$5:$A$1048576,0)+0,17)-INDEX(근로조건!$A$5:$Z$1048576,MATCH(A1492,근로조건!$A$5:$A$1048576,0)+0,11))*B1492,"")</f>
        <v/>
      </c>
      <c r="AC1492" s="260" t="str">
        <f t="shared" si="74"/>
        <v/>
      </c>
      <c r="AD1492" s="260" t="str" cm="1">
        <f t="array" ref="AD1492">IFERROR(IF(A1492="","",INDEX(근로조건!$A$5:$L$1048576,MATCH(A1492,근로조건!$A$5:$A$1048576,0)+0,12))*B1492,"")</f>
        <v/>
      </c>
      <c r="AE1492" s="261" t="str" cm="1">
        <f t="array" ref="AE1492">IF(A1492="","",INDEX(근로조건!$A$5:$AF$1048576,MATCH(A1492,근로조건!$A$5:$A$1048576,0)+0,13))</f>
        <v/>
      </c>
      <c r="AF1492" s="262" t="str" cm="1">
        <f t="array" ref="AF1492">IF(A1492="","",INDEX(근로조건!$A$5:$AF$1048576,MATCH(A1492,근로조건!$A$5:$A$1048576,0)+0,14))</f>
        <v/>
      </c>
      <c r="AG1492" s="261" t="str" cm="1">
        <f t="array" ref="AG1492">IF(A1492="","",INDEX(근로조건!$A$5:$AF$1048576,MATCH(A1492,근로조건!$A$5:$A$1048576,0)+0,11))</f>
        <v/>
      </c>
      <c r="AH1492" s="261" t="str" cm="1">
        <f t="array" ref="AH1492">IF(A1492="","",INDEX(근로조건!$A$5:$AF$1048576,MATCH(A1492,근로조건!$A$5:$A$1048576,0)+0,19))</f>
        <v/>
      </c>
      <c r="AI1492" s="262" t="str" cm="1">
        <f t="array" ref="AI1492">IF(A1492="","",INDEX(근로조건!$A$5:$AF$1048576,MATCH(A1492,근로조건!$A$5:$A$1048576,0)+0,17))</f>
        <v/>
      </c>
      <c r="AJ1492" s="253"/>
      <c r="AK1492" s="253"/>
      <c r="AL1492" s="253" t="str" cm="1">
        <f t="array" ref="AL1492">IF(A1492="","",INDEX(근로조건!$A$5:$AF$1048576,MATCH(A1492,근로조건!$A$5:$A$1048576,0)+0,20))</f>
        <v/>
      </c>
      <c r="AM1492" s="253"/>
      <c r="AN1492" s="253"/>
      <c r="AO1492" s="253"/>
      <c r="AP1492" s="260"/>
      <c r="AQ1492" s="123"/>
      <c r="AR1492" s="166"/>
      <c r="AS1492" s="267"/>
      <c r="AT1492" s="266"/>
      <c r="AU1492" s="266"/>
      <c r="AV1492" s="266"/>
    </row>
    <row r="1493" spans="1:48" x14ac:dyDescent="0.3">
      <c r="A1493" s="52"/>
      <c r="B1493" s="54"/>
      <c r="C1493" s="53"/>
      <c r="D1493" s="53"/>
      <c r="E1493" s="53"/>
      <c r="F1493" s="57"/>
      <c r="G1493" s="57"/>
      <c r="H1493" s="52"/>
      <c r="I1493" s="53"/>
      <c r="J1493" s="53"/>
      <c r="K1493" s="95"/>
      <c r="L1493" s="52"/>
      <c r="M1493" s="52"/>
      <c r="N1493" s="54"/>
      <c r="O1493" s="254" t="str" cm="1">
        <f t="array" ref="O1493">IF(A1493="","",INDEX(근로조건!$A$5:$Y$1048576,MATCH(A1493,근로조건!$A$5:$A$1048576,0)+0,15))</f>
        <v/>
      </c>
      <c r="P1493" s="255" t="str" cm="1">
        <f t="array" ref="P1493">IF(A1493="","",INDEX(근로조건!$A$5:$Y$1048576,MATCH(A1493,근로조건!$A$5:$A$1048576,0)+0,16))</f>
        <v/>
      </c>
      <c r="Q1493" s="256" t="str" cm="1">
        <f t="array" ref="Q1493">IF(A1493="","",INDEX(근로조건!$A$5:$ZZ$1048576,MATCH(A1493,근로조건!$A$5:$A$1048576,0)+0,21))</f>
        <v/>
      </c>
      <c r="R1493" s="61"/>
      <c r="S1493" s="61"/>
      <c r="T1493" s="61"/>
      <c r="U1493" s="61"/>
      <c r="V1493" s="61"/>
      <c r="W1493" s="61"/>
      <c r="X1493" s="61"/>
      <c r="Y1493" s="61"/>
      <c r="Z1493" s="260" t="str">
        <f t="shared" si="72"/>
        <v/>
      </c>
      <c r="AA1493" s="260" t="str">
        <f t="shared" si="73"/>
        <v/>
      </c>
      <c r="AB1493" s="260" t="str" cm="1">
        <f t="array" ref="AB1493">IFERROR(IF(A1493="","",INDEX(근로조건!$A$5:$Z$1048576,MATCH(A1493,근로조건!$A$5:$A$1048576,0)+0,17)-INDEX(근로조건!$A$5:$Z$1048576,MATCH(A1493,근로조건!$A$5:$A$1048576,0)+0,11))*B1493,"")</f>
        <v/>
      </c>
      <c r="AC1493" s="260" t="str">
        <f t="shared" si="74"/>
        <v/>
      </c>
      <c r="AD1493" s="260" t="str" cm="1">
        <f t="array" ref="AD1493">IFERROR(IF(A1493="","",INDEX(근로조건!$A$5:$L$1048576,MATCH(A1493,근로조건!$A$5:$A$1048576,0)+0,12))*B1493,"")</f>
        <v/>
      </c>
      <c r="AE1493" s="261" t="str" cm="1">
        <f t="array" ref="AE1493">IF(A1493="","",INDEX(근로조건!$A$5:$AF$1048576,MATCH(A1493,근로조건!$A$5:$A$1048576,0)+0,13))</f>
        <v/>
      </c>
      <c r="AF1493" s="262" t="str" cm="1">
        <f t="array" ref="AF1493">IF(A1493="","",INDEX(근로조건!$A$5:$AF$1048576,MATCH(A1493,근로조건!$A$5:$A$1048576,0)+0,14))</f>
        <v/>
      </c>
      <c r="AG1493" s="261" t="str" cm="1">
        <f t="array" ref="AG1493">IF(A1493="","",INDEX(근로조건!$A$5:$AF$1048576,MATCH(A1493,근로조건!$A$5:$A$1048576,0)+0,11))</f>
        <v/>
      </c>
      <c r="AH1493" s="261" t="str" cm="1">
        <f t="array" ref="AH1493">IF(A1493="","",INDEX(근로조건!$A$5:$AF$1048576,MATCH(A1493,근로조건!$A$5:$A$1048576,0)+0,19))</f>
        <v/>
      </c>
      <c r="AI1493" s="262" t="str" cm="1">
        <f t="array" ref="AI1493">IF(A1493="","",INDEX(근로조건!$A$5:$AF$1048576,MATCH(A1493,근로조건!$A$5:$A$1048576,0)+0,17))</f>
        <v/>
      </c>
      <c r="AJ1493" s="253"/>
      <c r="AK1493" s="253"/>
      <c r="AL1493" s="253" t="str" cm="1">
        <f t="array" ref="AL1493">IF(A1493="","",INDEX(근로조건!$A$5:$AF$1048576,MATCH(A1493,근로조건!$A$5:$A$1048576,0)+0,20))</f>
        <v/>
      </c>
      <c r="AM1493" s="253"/>
      <c r="AN1493" s="253"/>
      <c r="AO1493" s="253"/>
      <c r="AP1493" s="260"/>
      <c r="AQ1493" s="123"/>
      <c r="AR1493" s="166"/>
      <c r="AS1493" s="267"/>
      <c r="AT1493" s="266"/>
      <c r="AU1493" s="266"/>
      <c r="AV1493" s="266"/>
    </row>
    <row r="1494" spans="1:48" x14ac:dyDescent="0.3">
      <c r="A1494" s="52"/>
      <c r="B1494" s="54"/>
      <c r="C1494" s="53"/>
      <c r="D1494" s="53"/>
      <c r="E1494" s="53"/>
      <c r="F1494" s="57"/>
      <c r="G1494" s="57"/>
      <c r="H1494" s="52"/>
      <c r="I1494" s="53"/>
      <c r="J1494" s="53"/>
      <c r="K1494" s="95"/>
      <c r="L1494" s="52"/>
      <c r="M1494" s="52"/>
      <c r="N1494" s="54"/>
      <c r="O1494" s="254" t="str" cm="1">
        <f t="array" ref="O1494">IF(A1494="","",INDEX(근로조건!$A$5:$Y$1048576,MATCH(A1494,근로조건!$A$5:$A$1048576,0)+0,15))</f>
        <v/>
      </c>
      <c r="P1494" s="255" t="str" cm="1">
        <f t="array" ref="P1494">IF(A1494="","",INDEX(근로조건!$A$5:$Y$1048576,MATCH(A1494,근로조건!$A$5:$A$1048576,0)+0,16))</f>
        <v/>
      </c>
      <c r="Q1494" s="256" t="str" cm="1">
        <f t="array" ref="Q1494">IF(A1494="","",INDEX(근로조건!$A$5:$ZZ$1048576,MATCH(A1494,근로조건!$A$5:$A$1048576,0)+0,21))</f>
        <v/>
      </c>
      <c r="R1494" s="61"/>
      <c r="S1494" s="61"/>
      <c r="T1494" s="61"/>
      <c r="U1494" s="61"/>
      <c r="V1494" s="61"/>
      <c r="W1494" s="61"/>
      <c r="X1494" s="61"/>
      <c r="Y1494" s="61"/>
      <c r="Z1494" s="260" t="str">
        <f t="shared" si="72"/>
        <v/>
      </c>
      <c r="AA1494" s="260" t="str">
        <f t="shared" si="73"/>
        <v/>
      </c>
      <c r="AB1494" s="260" t="str" cm="1">
        <f t="array" ref="AB1494">IFERROR(IF(A1494="","",INDEX(근로조건!$A$5:$Z$1048576,MATCH(A1494,근로조건!$A$5:$A$1048576,0)+0,17)-INDEX(근로조건!$A$5:$Z$1048576,MATCH(A1494,근로조건!$A$5:$A$1048576,0)+0,11))*B1494,"")</f>
        <v/>
      </c>
      <c r="AC1494" s="260" t="str">
        <f t="shared" si="74"/>
        <v/>
      </c>
      <c r="AD1494" s="260" t="str" cm="1">
        <f t="array" ref="AD1494">IFERROR(IF(A1494="","",INDEX(근로조건!$A$5:$L$1048576,MATCH(A1494,근로조건!$A$5:$A$1048576,0)+0,12))*B1494,"")</f>
        <v/>
      </c>
      <c r="AE1494" s="261" t="str" cm="1">
        <f t="array" ref="AE1494">IF(A1494="","",INDEX(근로조건!$A$5:$AF$1048576,MATCH(A1494,근로조건!$A$5:$A$1048576,0)+0,13))</f>
        <v/>
      </c>
      <c r="AF1494" s="262" t="str" cm="1">
        <f t="array" ref="AF1494">IF(A1494="","",INDEX(근로조건!$A$5:$AF$1048576,MATCH(A1494,근로조건!$A$5:$A$1048576,0)+0,14))</f>
        <v/>
      </c>
      <c r="AG1494" s="261" t="str" cm="1">
        <f t="array" ref="AG1494">IF(A1494="","",INDEX(근로조건!$A$5:$AF$1048576,MATCH(A1494,근로조건!$A$5:$A$1048576,0)+0,11))</f>
        <v/>
      </c>
      <c r="AH1494" s="261" t="str" cm="1">
        <f t="array" ref="AH1494">IF(A1494="","",INDEX(근로조건!$A$5:$AF$1048576,MATCH(A1494,근로조건!$A$5:$A$1048576,0)+0,19))</f>
        <v/>
      </c>
      <c r="AI1494" s="262" t="str" cm="1">
        <f t="array" ref="AI1494">IF(A1494="","",INDEX(근로조건!$A$5:$AF$1048576,MATCH(A1494,근로조건!$A$5:$A$1048576,0)+0,17))</f>
        <v/>
      </c>
      <c r="AJ1494" s="253"/>
      <c r="AK1494" s="253"/>
      <c r="AL1494" s="253" t="str" cm="1">
        <f t="array" ref="AL1494">IF(A1494="","",INDEX(근로조건!$A$5:$AF$1048576,MATCH(A1494,근로조건!$A$5:$A$1048576,0)+0,20))</f>
        <v/>
      </c>
      <c r="AM1494" s="253"/>
      <c r="AN1494" s="253"/>
      <c r="AO1494" s="253"/>
      <c r="AP1494" s="260"/>
      <c r="AQ1494" s="123"/>
      <c r="AR1494" s="166"/>
      <c r="AS1494" s="267"/>
      <c r="AT1494" s="266"/>
      <c r="AU1494" s="266"/>
      <c r="AV1494" s="266"/>
    </row>
    <row r="1495" spans="1:48" x14ac:dyDescent="0.3">
      <c r="A1495" s="52"/>
      <c r="B1495" s="54"/>
      <c r="C1495" s="53"/>
      <c r="D1495" s="53"/>
      <c r="E1495" s="53"/>
      <c r="F1495" s="57"/>
      <c r="G1495" s="57"/>
      <c r="H1495" s="52"/>
      <c r="I1495" s="53"/>
      <c r="J1495" s="53"/>
      <c r="K1495" s="95"/>
      <c r="L1495" s="52"/>
      <c r="M1495" s="52"/>
      <c r="N1495" s="54"/>
      <c r="O1495" s="254" t="str" cm="1">
        <f t="array" ref="O1495">IF(A1495="","",INDEX(근로조건!$A$5:$Y$1048576,MATCH(A1495,근로조건!$A$5:$A$1048576,0)+0,15))</f>
        <v/>
      </c>
      <c r="P1495" s="255" t="str" cm="1">
        <f t="array" ref="P1495">IF(A1495="","",INDEX(근로조건!$A$5:$Y$1048576,MATCH(A1495,근로조건!$A$5:$A$1048576,0)+0,16))</f>
        <v/>
      </c>
      <c r="Q1495" s="256" t="str" cm="1">
        <f t="array" ref="Q1495">IF(A1495="","",INDEX(근로조건!$A$5:$ZZ$1048576,MATCH(A1495,근로조건!$A$5:$A$1048576,0)+0,21))</f>
        <v/>
      </c>
      <c r="R1495" s="61"/>
      <c r="S1495" s="61"/>
      <c r="T1495" s="61"/>
      <c r="U1495" s="61"/>
      <c r="V1495" s="61"/>
      <c r="W1495" s="61"/>
      <c r="X1495" s="61"/>
      <c r="Y1495" s="61"/>
      <c r="Z1495" s="260" t="str">
        <f t="shared" si="72"/>
        <v/>
      </c>
      <c r="AA1495" s="260" t="str">
        <f t="shared" si="73"/>
        <v/>
      </c>
      <c r="AB1495" s="260" t="str" cm="1">
        <f t="array" ref="AB1495">IFERROR(IF(A1495="","",INDEX(근로조건!$A$5:$Z$1048576,MATCH(A1495,근로조건!$A$5:$A$1048576,0)+0,17)-INDEX(근로조건!$A$5:$Z$1048576,MATCH(A1495,근로조건!$A$5:$A$1048576,0)+0,11))*B1495,"")</f>
        <v/>
      </c>
      <c r="AC1495" s="260" t="str">
        <f t="shared" si="74"/>
        <v/>
      </c>
      <c r="AD1495" s="260" t="str" cm="1">
        <f t="array" ref="AD1495">IFERROR(IF(A1495="","",INDEX(근로조건!$A$5:$L$1048576,MATCH(A1495,근로조건!$A$5:$A$1048576,0)+0,12))*B1495,"")</f>
        <v/>
      </c>
      <c r="AE1495" s="261" t="str" cm="1">
        <f t="array" ref="AE1495">IF(A1495="","",INDEX(근로조건!$A$5:$AF$1048576,MATCH(A1495,근로조건!$A$5:$A$1048576,0)+0,13))</f>
        <v/>
      </c>
      <c r="AF1495" s="262" t="str" cm="1">
        <f t="array" ref="AF1495">IF(A1495="","",INDEX(근로조건!$A$5:$AF$1048576,MATCH(A1495,근로조건!$A$5:$A$1048576,0)+0,14))</f>
        <v/>
      </c>
      <c r="AG1495" s="261" t="str" cm="1">
        <f t="array" ref="AG1495">IF(A1495="","",INDEX(근로조건!$A$5:$AF$1048576,MATCH(A1495,근로조건!$A$5:$A$1048576,0)+0,11))</f>
        <v/>
      </c>
      <c r="AH1495" s="261" t="str" cm="1">
        <f t="array" ref="AH1495">IF(A1495="","",INDEX(근로조건!$A$5:$AF$1048576,MATCH(A1495,근로조건!$A$5:$A$1048576,0)+0,19))</f>
        <v/>
      </c>
      <c r="AI1495" s="262" t="str" cm="1">
        <f t="array" ref="AI1495">IF(A1495="","",INDEX(근로조건!$A$5:$AF$1048576,MATCH(A1495,근로조건!$A$5:$A$1048576,0)+0,17))</f>
        <v/>
      </c>
      <c r="AJ1495" s="253"/>
      <c r="AK1495" s="253"/>
      <c r="AL1495" s="253" t="str" cm="1">
        <f t="array" ref="AL1495">IF(A1495="","",INDEX(근로조건!$A$5:$AF$1048576,MATCH(A1495,근로조건!$A$5:$A$1048576,0)+0,20))</f>
        <v/>
      </c>
      <c r="AM1495" s="253"/>
      <c r="AN1495" s="253"/>
      <c r="AO1495" s="253"/>
      <c r="AP1495" s="260"/>
      <c r="AQ1495" s="123"/>
      <c r="AR1495" s="166"/>
      <c r="AS1495" s="267"/>
      <c r="AT1495" s="266"/>
      <c r="AU1495" s="266"/>
      <c r="AV1495" s="266"/>
    </row>
    <row r="1496" spans="1:48" x14ac:dyDescent="0.3">
      <c r="A1496" s="52"/>
      <c r="B1496" s="54"/>
      <c r="C1496" s="53"/>
      <c r="D1496" s="53"/>
      <c r="E1496" s="53"/>
      <c r="F1496" s="57"/>
      <c r="G1496" s="57"/>
      <c r="H1496" s="52"/>
      <c r="I1496" s="53"/>
      <c r="J1496" s="53"/>
      <c r="K1496" s="95"/>
      <c r="L1496" s="52"/>
      <c r="M1496" s="52"/>
      <c r="N1496" s="54"/>
      <c r="O1496" s="254" t="str" cm="1">
        <f t="array" ref="O1496">IF(A1496="","",INDEX(근로조건!$A$5:$Y$1048576,MATCH(A1496,근로조건!$A$5:$A$1048576,0)+0,15))</f>
        <v/>
      </c>
      <c r="P1496" s="255" t="str" cm="1">
        <f t="array" ref="P1496">IF(A1496="","",INDEX(근로조건!$A$5:$Y$1048576,MATCH(A1496,근로조건!$A$5:$A$1048576,0)+0,16))</f>
        <v/>
      </c>
      <c r="Q1496" s="256" t="str" cm="1">
        <f t="array" ref="Q1496">IF(A1496="","",INDEX(근로조건!$A$5:$ZZ$1048576,MATCH(A1496,근로조건!$A$5:$A$1048576,0)+0,21))</f>
        <v/>
      </c>
      <c r="R1496" s="61"/>
      <c r="S1496" s="61"/>
      <c r="T1496" s="61"/>
      <c r="U1496" s="61"/>
      <c r="V1496" s="61"/>
      <c r="W1496" s="61"/>
      <c r="X1496" s="61"/>
      <c r="Y1496" s="61"/>
      <c r="Z1496" s="260" t="str">
        <f t="shared" si="72"/>
        <v/>
      </c>
      <c r="AA1496" s="260" t="str">
        <f t="shared" si="73"/>
        <v/>
      </c>
      <c r="AB1496" s="260" t="str" cm="1">
        <f t="array" ref="AB1496">IFERROR(IF(A1496="","",INDEX(근로조건!$A$5:$Z$1048576,MATCH(A1496,근로조건!$A$5:$A$1048576,0)+0,17)-INDEX(근로조건!$A$5:$Z$1048576,MATCH(A1496,근로조건!$A$5:$A$1048576,0)+0,11))*B1496,"")</f>
        <v/>
      </c>
      <c r="AC1496" s="260" t="str">
        <f t="shared" si="74"/>
        <v/>
      </c>
      <c r="AD1496" s="260" t="str" cm="1">
        <f t="array" ref="AD1496">IFERROR(IF(A1496="","",INDEX(근로조건!$A$5:$L$1048576,MATCH(A1496,근로조건!$A$5:$A$1048576,0)+0,12))*B1496,"")</f>
        <v/>
      </c>
      <c r="AE1496" s="261" t="str" cm="1">
        <f t="array" ref="AE1496">IF(A1496="","",INDEX(근로조건!$A$5:$AF$1048576,MATCH(A1496,근로조건!$A$5:$A$1048576,0)+0,13))</f>
        <v/>
      </c>
      <c r="AF1496" s="262" t="str" cm="1">
        <f t="array" ref="AF1496">IF(A1496="","",INDEX(근로조건!$A$5:$AF$1048576,MATCH(A1496,근로조건!$A$5:$A$1048576,0)+0,14))</f>
        <v/>
      </c>
      <c r="AG1496" s="261" t="str" cm="1">
        <f t="array" ref="AG1496">IF(A1496="","",INDEX(근로조건!$A$5:$AF$1048576,MATCH(A1496,근로조건!$A$5:$A$1048576,0)+0,11))</f>
        <v/>
      </c>
      <c r="AH1496" s="261" t="str" cm="1">
        <f t="array" ref="AH1496">IF(A1496="","",INDEX(근로조건!$A$5:$AF$1048576,MATCH(A1496,근로조건!$A$5:$A$1048576,0)+0,19))</f>
        <v/>
      </c>
      <c r="AI1496" s="262" t="str" cm="1">
        <f t="array" ref="AI1496">IF(A1496="","",INDEX(근로조건!$A$5:$AF$1048576,MATCH(A1496,근로조건!$A$5:$A$1048576,0)+0,17))</f>
        <v/>
      </c>
      <c r="AJ1496" s="253"/>
      <c r="AK1496" s="253"/>
      <c r="AL1496" s="253" t="str" cm="1">
        <f t="array" ref="AL1496">IF(A1496="","",INDEX(근로조건!$A$5:$AF$1048576,MATCH(A1496,근로조건!$A$5:$A$1048576,0)+0,20))</f>
        <v/>
      </c>
      <c r="AM1496" s="253"/>
      <c r="AN1496" s="253"/>
      <c r="AO1496" s="253"/>
      <c r="AP1496" s="260"/>
      <c r="AQ1496" s="123"/>
      <c r="AR1496" s="166"/>
      <c r="AS1496" s="267"/>
      <c r="AT1496" s="266"/>
      <c r="AU1496" s="266"/>
      <c r="AV1496" s="266"/>
    </row>
    <row r="1497" spans="1:48" x14ac:dyDescent="0.3">
      <c r="A1497" s="52"/>
      <c r="B1497" s="54"/>
      <c r="C1497" s="53"/>
      <c r="D1497" s="53"/>
      <c r="E1497" s="53"/>
      <c r="F1497" s="57"/>
      <c r="G1497" s="57"/>
      <c r="H1497" s="52"/>
      <c r="I1497" s="53"/>
      <c r="J1497" s="53"/>
      <c r="K1497" s="95"/>
      <c r="L1497" s="52"/>
      <c r="M1497" s="52"/>
      <c r="N1497" s="54"/>
      <c r="O1497" s="254" t="str" cm="1">
        <f t="array" ref="O1497">IF(A1497="","",INDEX(근로조건!$A$5:$Y$1048576,MATCH(A1497,근로조건!$A$5:$A$1048576,0)+0,15))</f>
        <v/>
      </c>
      <c r="P1497" s="255" t="str" cm="1">
        <f t="array" ref="P1497">IF(A1497="","",INDEX(근로조건!$A$5:$Y$1048576,MATCH(A1497,근로조건!$A$5:$A$1048576,0)+0,16))</f>
        <v/>
      </c>
      <c r="Q1497" s="256" t="str" cm="1">
        <f t="array" ref="Q1497">IF(A1497="","",INDEX(근로조건!$A$5:$ZZ$1048576,MATCH(A1497,근로조건!$A$5:$A$1048576,0)+0,21))</f>
        <v/>
      </c>
      <c r="R1497" s="61"/>
      <c r="S1497" s="61"/>
      <c r="T1497" s="61"/>
      <c r="U1497" s="61"/>
      <c r="V1497" s="61"/>
      <c r="W1497" s="61"/>
      <c r="X1497" s="61"/>
      <c r="Y1497" s="61"/>
      <c r="Z1497" s="260" t="str">
        <f t="shared" si="72"/>
        <v/>
      </c>
      <c r="AA1497" s="260" t="str">
        <f t="shared" si="73"/>
        <v/>
      </c>
      <c r="AB1497" s="260" t="str" cm="1">
        <f t="array" ref="AB1497">IFERROR(IF(A1497="","",INDEX(근로조건!$A$5:$Z$1048576,MATCH(A1497,근로조건!$A$5:$A$1048576,0)+0,17)-INDEX(근로조건!$A$5:$Z$1048576,MATCH(A1497,근로조건!$A$5:$A$1048576,0)+0,11))*B1497,"")</f>
        <v/>
      </c>
      <c r="AC1497" s="260" t="str">
        <f t="shared" si="74"/>
        <v/>
      </c>
      <c r="AD1497" s="260" t="str" cm="1">
        <f t="array" ref="AD1497">IFERROR(IF(A1497="","",INDEX(근로조건!$A$5:$L$1048576,MATCH(A1497,근로조건!$A$5:$A$1048576,0)+0,12))*B1497,"")</f>
        <v/>
      </c>
      <c r="AE1497" s="261" t="str" cm="1">
        <f t="array" ref="AE1497">IF(A1497="","",INDEX(근로조건!$A$5:$AF$1048576,MATCH(A1497,근로조건!$A$5:$A$1048576,0)+0,13))</f>
        <v/>
      </c>
      <c r="AF1497" s="262" t="str" cm="1">
        <f t="array" ref="AF1497">IF(A1497="","",INDEX(근로조건!$A$5:$AF$1048576,MATCH(A1497,근로조건!$A$5:$A$1048576,0)+0,14))</f>
        <v/>
      </c>
      <c r="AG1497" s="261" t="str" cm="1">
        <f t="array" ref="AG1497">IF(A1497="","",INDEX(근로조건!$A$5:$AF$1048576,MATCH(A1497,근로조건!$A$5:$A$1048576,0)+0,11))</f>
        <v/>
      </c>
      <c r="AH1497" s="261" t="str" cm="1">
        <f t="array" ref="AH1497">IF(A1497="","",INDEX(근로조건!$A$5:$AF$1048576,MATCH(A1497,근로조건!$A$5:$A$1048576,0)+0,19))</f>
        <v/>
      </c>
      <c r="AI1497" s="262" t="str" cm="1">
        <f t="array" ref="AI1497">IF(A1497="","",INDEX(근로조건!$A$5:$AF$1048576,MATCH(A1497,근로조건!$A$5:$A$1048576,0)+0,17))</f>
        <v/>
      </c>
      <c r="AJ1497" s="253"/>
      <c r="AK1497" s="253"/>
      <c r="AL1497" s="253" t="str" cm="1">
        <f t="array" ref="AL1497">IF(A1497="","",INDEX(근로조건!$A$5:$AF$1048576,MATCH(A1497,근로조건!$A$5:$A$1048576,0)+0,20))</f>
        <v/>
      </c>
      <c r="AM1497" s="253"/>
      <c r="AN1497" s="253"/>
      <c r="AO1497" s="253"/>
      <c r="AP1497" s="260"/>
      <c r="AQ1497" s="123"/>
      <c r="AR1497" s="166"/>
      <c r="AS1497" s="267"/>
      <c r="AT1497" s="266"/>
      <c r="AU1497" s="266"/>
      <c r="AV1497" s="266"/>
    </row>
    <row r="1498" spans="1:48" x14ac:dyDescent="0.3">
      <c r="A1498" s="52"/>
      <c r="B1498" s="54"/>
      <c r="C1498" s="53"/>
      <c r="D1498" s="53"/>
      <c r="E1498" s="53"/>
      <c r="F1498" s="57"/>
      <c r="G1498" s="57"/>
      <c r="H1498" s="52"/>
      <c r="I1498" s="53"/>
      <c r="J1498" s="53"/>
      <c r="K1498" s="95"/>
      <c r="L1498" s="52"/>
      <c r="M1498" s="52"/>
      <c r="N1498" s="54"/>
      <c r="O1498" s="254" t="str" cm="1">
        <f t="array" ref="O1498">IF(A1498="","",INDEX(근로조건!$A$5:$Y$1048576,MATCH(A1498,근로조건!$A$5:$A$1048576,0)+0,15))</f>
        <v/>
      </c>
      <c r="P1498" s="255" t="str" cm="1">
        <f t="array" ref="P1498">IF(A1498="","",INDEX(근로조건!$A$5:$Y$1048576,MATCH(A1498,근로조건!$A$5:$A$1048576,0)+0,16))</f>
        <v/>
      </c>
      <c r="Q1498" s="256" t="str" cm="1">
        <f t="array" ref="Q1498">IF(A1498="","",INDEX(근로조건!$A$5:$ZZ$1048576,MATCH(A1498,근로조건!$A$5:$A$1048576,0)+0,21))</f>
        <v/>
      </c>
      <c r="R1498" s="61"/>
      <c r="S1498" s="61"/>
      <c r="T1498" s="61"/>
      <c r="U1498" s="61"/>
      <c r="V1498" s="61"/>
      <c r="W1498" s="61"/>
      <c r="X1498" s="61"/>
      <c r="Y1498" s="61"/>
      <c r="Z1498" s="260" t="str">
        <f t="shared" si="72"/>
        <v/>
      </c>
      <c r="AA1498" s="260" t="str">
        <f t="shared" si="73"/>
        <v/>
      </c>
      <c r="AB1498" s="260" t="str" cm="1">
        <f t="array" ref="AB1498">IFERROR(IF(A1498="","",INDEX(근로조건!$A$5:$Z$1048576,MATCH(A1498,근로조건!$A$5:$A$1048576,0)+0,17)-INDEX(근로조건!$A$5:$Z$1048576,MATCH(A1498,근로조건!$A$5:$A$1048576,0)+0,11))*B1498,"")</f>
        <v/>
      </c>
      <c r="AC1498" s="260" t="str">
        <f t="shared" si="74"/>
        <v/>
      </c>
      <c r="AD1498" s="260" t="str" cm="1">
        <f t="array" ref="AD1498">IFERROR(IF(A1498="","",INDEX(근로조건!$A$5:$L$1048576,MATCH(A1498,근로조건!$A$5:$A$1048576,0)+0,12))*B1498,"")</f>
        <v/>
      </c>
      <c r="AE1498" s="261" t="str" cm="1">
        <f t="array" ref="AE1498">IF(A1498="","",INDEX(근로조건!$A$5:$AF$1048576,MATCH(A1498,근로조건!$A$5:$A$1048576,0)+0,13))</f>
        <v/>
      </c>
      <c r="AF1498" s="262" t="str" cm="1">
        <f t="array" ref="AF1498">IF(A1498="","",INDEX(근로조건!$A$5:$AF$1048576,MATCH(A1498,근로조건!$A$5:$A$1048576,0)+0,14))</f>
        <v/>
      </c>
      <c r="AG1498" s="261" t="str" cm="1">
        <f t="array" ref="AG1498">IF(A1498="","",INDEX(근로조건!$A$5:$AF$1048576,MATCH(A1498,근로조건!$A$5:$A$1048576,0)+0,11))</f>
        <v/>
      </c>
      <c r="AH1498" s="261" t="str" cm="1">
        <f t="array" ref="AH1498">IF(A1498="","",INDEX(근로조건!$A$5:$AF$1048576,MATCH(A1498,근로조건!$A$5:$A$1048576,0)+0,19))</f>
        <v/>
      </c>
      <c r="AI1498" s="262" t="str" cm="1">
        <f t="array" ref="AI1498">IF(A1498="","",INDEX(근로조건!$A$5:$AF$1048576,MATCH(A1498,근로조건!$A$5:$A$1048576,0)+0,17))</f>
        <v/>
      </c>
      <c r="AJ1498" s="253"/>
      <c r="AK1498" s="253"/>
      <c r="AL1498" s="253" t="str" cm="1">
        <f t="array" ref="AL1498">IF(A1498="","",INDEX(근로조건!$A$5:$AF$1048576,MATCH(A1498,근로조건!$A$5:$A$1048576,0)+0,20))</f>
        <v/>
      </c>
      <c r="AM1498" s="253"/>
      <c r="AN1498" s="253"/>
      <c r="AO1498" s="253"/>
      <c r="AP1498" s="260"/>
      <c r="AQ1498" s="123"/>
      <c r="AR1498" s="166"/>
      <c r="AS1498" s="267"/>
      <c r="AT1498" s="266"/>
      <c r="AU1498" s="266"/>
      <c r="AV1498" s="266"/>
    </row>
    <row r="1499" spans="1:48" x14ac:dyDescent="0.3">
      <c r="A1499" s="52"/>
      <c r="B1499" s="54"/>
      <c r="C1499" s="53"/>
      <c r="D1499" s="53"/>
      <c r="E1499" s="53"/>
      <c r="F1499" s="57"/>
      <c r="G1499" s="57"/>
      <c r="H1499" s="52"/>
      <c r="I1499" s="53"/>
      <c r="J1499" s="53"/>
      <c r="K1499" s="95"/>
      <c r="L1499" s="52"/>
      <c r="M1499" s="52"/>
      <c r="N1499" s="54"/>
      <c r="O1499" s="254" t="str" cm="1">
        <f t="array" ref="O1499">IF(A1499="","",INDEX(근로조건!$A$5:$Y$1048576,MATCH(A1499,근로조건!$A$5:$A$1048576,0)+0,15))</f>
        <v/>
      </c>
      <c r="P1499" s="255" t="str" cm="1">
        <f t="array" ref="P1499">IF(A1499="","",INDEX(근로조건!$A$5:$Y$1048576,MATCH(A1499,근로조건!$A$5:$A$1048576,0)+0,16))</f>
        <v/>
      </c>
      <c r="Q1499" s="256" t="str" cm="1">
        <f t="array" ref="Q1499">IF(A1499="","",INDEX(근로조건!$A$5:$ZZ$1048576,MATCH(A1499,근로조건!$A$5:$A$1048576,0)+0,21))</f>
        <v/>
      </c>
      <c r="R1499" s="61"/>
      <c r="S1499" s="61"/>
      <c r="T1499" s="61"/>
      <c r="U1499" s="61"/>
      <c r="V1499" s="61"/>
      <c r="W1499" s="61"/>
      <c r="X1499" s="61"/>
      <c r="Y1499" s="61"/>
      <c r="Z1499" s="260" t="str">
        <f t="shared" si="72"/>
        <v/>
      </c>
      <c r="AA1499" s="260" t="str">
        <f t="shared" si="73"/>
        <v/>
      </c>
      <c r="AB1499" s="260" t="str" cm="1">
        <f t="array" ref="AB1499">IFERROR(IF(A1499="","",INDEX(근로조건!$A$5:$Z$1048576,MATCH(A1499,근로조건!$A$5:$A$1048576,0)+0,17)-INDEX(근로조건!$A$5:$Z$1048576,MATCH(A1499,근로조건!$A$5:$A$1048576,0)+0,11))*B1499,"")</f>
        <v/>
      </c>
      <c r="AC1499" s="260" t="str">
        <f t="shared" si="74"/>
        <v/>
      </c>
      <c r="AD1499" s="260" t="str" cm="1">
        <f t="array" ref="AD1499">IFERROR(IF(A1499="","",INDEX(근로조건!$A$5:$L$1048576,MATCH(A1499,근로조건!$A$5:$A$1048576,0)+0,12))*B1499,"")</f>
        <v/>
      </c>
      <c r="AE1499" s="261" t="str" cm="1">
        <f t="array" ref="AE1499">IF(A1499="","",INDEX(근로조건!$A$5:$AF$1048576,MATCH(A1499,근로조건!$A$5:$A$1048576,0)+0,13))</f>
        <v/>
      </c>
      <c r="AF1499" s="262" t="str" cm="1">
        <f t="array" ref="AF1499">IF(A1499="","",INDEX(근로조건!$A$5:$AF$1048576,MATCH(A1499,근로조건!$A$5:$A$1048576,0)+0,14))</f>
        <v/>
      </c>
      <c r="AG1499" s="261" t="str" cm="1">
        <f t="array" ref="AG1499">IF(A1499="","",INDEX(근로조건!$A$5:$AF$1048576,MATCH(A1499,근로조건!$A$5:$A$1048576,0)+0,11))</f>
        <v/>
      </c>
      <c r="AH1499" s="261" t="str" cm="1">
        <f t="array" ref="AH1499">IF(A1499="","",INDEX(근로조건!$A$5:$AF$1048576,MATCH(A1499,근로조건!$A$5:$A$1048576,0)+0,19))</f>
        <v/>
      </c>
      <c r="AI1499" s="262" t="str" cm="1">
        <f t="array" ref="AI1499">IF(A1499="","",INDEX(근로조건!$A$5:$AF$1048576,MATCH(A1499,근로조건!$A$5:$A$1048576,0)+0,17))</f>
        <v/>
      </c>
      <c r="AJ1499" s="253"/>
      <c r="AK1499" s="253"/>
      <c r="AL1499" s="253" t="str" cm="1">
        <f t="array" ref="AL1499">IF(A1499="","",INDEX(근로조건!$A$5:$AF$1048576,MATCH(A1499,근로조건!$A$5:$A$1048576,0)+0,20))</f>
        <v/>
      </c>
      <c r="AM1499" s="253"/>
      <c r="AN1499" s="253"/>
      <c r="AO1499" s="253"/>
      <c r="AP1499" s="260"/>
      <c r="AQ1499" s="123"/>
      <c r="AR1499" s="166"/>
      <c r="AS1499" s="267"/>
      <c r="AT1499" s="266"/>
      <c r="AU1499" s="266"/>
      <c r="AV1499" s="266"/>
    </row>
    <row r="1500" spans="1:48" x14ac:dyDescent="0.3">
      <c r="A1500" s="52"/>
      <c r="B1500" s="54"/>
      <c r="C1500" s="53"/>
      <c r="D1500" s="53"/>
      <c r="E1500" s="53"/>
      <c r="F1500" s="57"/>
      <c r="G1500" s="57"/>
      <c r="H1500" s="52"/>
      <c r="I1500" s="53"/>
      <c r="J1500" s="53"/>
      <c r="K1500" s="95"/>
      <c r="L1500" s="52"/>
      <c r="M1500" s="52"/>
      <c r="N1500" s="54"/>
      <c r="O1500" s="254" t="str" cm="1">
        <f t="array" ref="O1500">IF(A1500="","",INDEX(근로조건!$A$5:$Y$1048576,MATCH(A1500,근로조건!$A$5:$A$1048576,0)+0,15))</f>
        <v/>
      </c>
      <c r="P1500" s="255" t="str" cm="1">
        <f t="array" ref="P1500">IF(A1500="","",INDEX(근로조건!$A$5:$Y$1048576,MATCH(A1500,근로조건!$A$5:$A$1048576,0)+0,16))</f>
        <v/>
      </c>
      <c r="Q1500" s="256" t="str" cm="1">
        <f t="array" ref="Q1500">IF(A1500="","",INDEX(근로조건!$A$5:$ZZ$1048576,MATCH(A1500,근로조건!$A$5:$A$1048576,0)+0,21))</f>
        <v/>
      </c>
      <c r="R1500" s="61"/>
      <c r="S1500" s="61"/>
      <c r="T1500" s="61"/>
      <c r="U1500" s="61"/>
      <c r="V1500" s="61"/>
      <c r="W1500" s="61"/>
      <c r="X1500" s="61"/>
      <c r="Y1500" s="61"/>
      <c r="Z1500" s="260" t="str">
        <f t="shared" si="72"/>
        <v/>
      </c>
      <c r="AA1500" s="260" t="str">
        <f t="shared" si="73"/>
        <v/>
      </c>
      <c r="AB1500" s="260" t="str" cm="1">
        <f t="array" ref="AB1500">IFERROR(IF(A1500="","",INDEX(근로조건!$A$5:$Z$1048576,MATCH(A1500,근로조건!$A$5:$A$1048576,0)+0,17)-INDEX(근로조건!$A$5:$Z$1048576,MATCH(A1500,근로조건!$A$5:$A$1048576,0)+0,11))*B1500,"")</f>
        <v/>
      </c>
      <c r="AC1500" s="260" t="str">
        <f t="shared" si="74"/>
        <v/>
      </c>
      <c r="AD1500" s="260" t="str" cm="1">
        <f t="array" ref="AD1500">IFERROR(IF(A1500="","",INDEX(근로조건!$A$5:$L$1048576,MATCH(A1500,근로조건!$A$5:$A$1048576,0)+0,12))*B1500,"")</f>
        <v/>
      </c>
      <c r="AE1500" s="261" t="str" cm="1">
        <f t="array" ref="AE1500">IF(A1500="","",INDEX(근로조건!$A$5:$AF$1048576,MATCH(A1500,근로조건!$A$5:$A$1048576,0)+0,13))</f>
        <v/>
      </c>
      <c r="AF1500" s="262" t="str" cm="1">
        <f t="array" ref="AF1500">IF(A1500="","",INDEX(근로조건!$A$5:$AF$1048576,MATCH(A1500,근로조건!$A$5:$A$1048576,0)+0,14))</f>
        <v/>
      </c>
      <c r="AG1500" s="261" t="str" cm="1">
        <f t="array" ref="AG1500">IF(A1500="","",INDEX(근로조건!$A$5:$AF$1048576,MATCH(A1500,근로조건!$A$5:$A$1048576,0)+0,11))</f>
        <v/>
      </c>
      <c r="AH1500" s="261" t="str" cm="1">
        <f t="array" ref="AH1500">IF(A1500="","",INDEX(근로조건!$A$5:$AF$1048576,MATCH(A1500,근로조건!$A$5:$A$1048576,0)+0,19))</f>
        <v/>
      </c>
      <c r="AI1500" s="262" t="str" cm="1">
        <f t="array" ref="AI1500">IF(A1500="","",INDEX(근로조건!$A$5:$AF$1048576,MATCH(A1500,근로조건!$A$5:$A$1048576,0)+0,17))</f>
        <v/>
      </c>
      <c r="AJ1500" s="253"/>
      <c r="AK1500" s="253"/>
      <c r="AL1500" s="253" t="str" cm="1">
        <f t="array" ref="AL1500">IF(A1500="","",INDEX(근로조건!$A$5:$AF$1048576,MATCH(A1500,근로조건!$A$5:$A$1048576,0)+0,20))</f>
        <v/>
      </c>
      <c r="AM1500" s="253"/>
      <c r="AN1500" s="253"/>
      <c r="AO1500" s="253"/>
      <c r="AP1500" s="260"/>
      <c r="AQ1500" s="123"/>
      <c r="AR1500" s="166"/>
      <c r="AS1500" s="267"/>
      <c r="AT1500" s="266"/>
      <c r="AU1500" s="266"/>
      <c r="AV1500" s="266"/>
    </row>
    <row r="1501" spans="1:48" x14ac:dyDescent="0.3">
      <c r="A1501" s="52"/>
      <c r="B1501" s="54"/>
      <c r="C1501" s="53"/>
      <c r="D1501" s="53"/>
      <c r="E1501" s="53"/>
      <c r="F1501" s="57"/>
      <c r="G1501" s="57"/>
      <c r="H1501" s="52"/>
      <c r="I1501" s="53"/>
      <c r="J1501" s="53"/>
      <c r="K1501" s="95"/>
      <c r="L1501" s="52"/>
      <c r="M1501" s="52"/>
      <c r="N1501" s="54"/>
      <c r="O1501" s="254" t="str" cm="1">
        <f t="array" ref="O1501">IF(A1501="","",INDEX(근로조건!$A$5:$Y$1048576,MATCH(A1501,근로조건!$A$5:$A$1048576,0)+0,15))</f>
        <v/>
      </c>
      <c r="P1501" s="255" t="str" cm="1">
        <f t="array" ref="P1501">IF(A1501="","",INDEX(근로조건!$A$5:$Y$1048576,MATCH(A1501,근로조건!$A$5:$A$1048576,0)+0,16))</f>
        <v/>
      </c>
      <c r="Q1501" s="256" t="str" cm="1">
        <f t="array" ref="Q1501">IF(A1501="","",INDEX(근로조건!$A$5:$ZZ$1048576,MATCH(A1501,근로조건!$A$5:$A$1048576,0)+0,21))</f>
        <v/>
      </c>
      <c r="R1501" s="61"/>
      <c r="S1501" s="61"/>
      <c r="T1501" s="61"/>
      <c r="U1501" s="61"/>
      <c r="V1501" s="61"/>
      <c r="W1501" s="61"/>
      <c r="X1501" s="61"/>
      <c r="Y1501" s="61"/>
      <c r="Z1501" s="260" t="str">
        <f t="shared" si="72"/>
        <v/>
      </c>
      <c r="AA1501" s="260" t="str">
        <f t="shared" si="73"/>
        <v/>
      </c>
      <c r="AB1501" s="260" t="str" cm="1">
        <f t="array" ref="AB1501">IFERROR(IF(A1501="","",INDEX(근로조건!$A$5:$Z$1048576,MATCH(A1501,근로조건!$A$5:$A$1048576,0)+0,17)-INDEX(근로조건!$A$5:$Z$1048576,MATCH(A1501,근로조건!$A$5:$A$1048576,0)+0,11))*B1501,"")</f>
        <v/>
      </c>
      <c r="AC1501" s="260" t="str">
        <f t="shared" si="74"/>
        <v/>
      </c>
      <c r="AD1501" s="260" t="str" cm="1">
        <f t="array" ref="AD1501">IFERROR(IF(A1501="","",INDEX(근로조건!$A$5:$L$1048576,MATCH(A1501,근로조건!$A$5:$A$1048576,0)+0,12))*B1501,"")</f>
        <v/>
      </c>
      <c r="AE1501" s="261" t="str" cm="1">
        <f t="array" ref="AE1501">IF(A1501="","",INDEX(근로조건!$A$5:$AF$1048576,MATCH(A1501,근로조건!$A$5:$A$1048576,0)+0,13))</f>
        <v/>
      </c>
      <c r="AF1501" s="262" t="str" cm="1">
        <f t="array" ref="AF1501">IF(A1501="","",INDEX(근로조건!$A$5:$AF$1048576,MATCH(A1501,근로조건!$A$5:$A$1048576,0)+0,14))</f>
        <v/>
      </c>
      <c r="AG1501" s="261" t="str" cm="1">
        <f t="array" ref="AG1501">IF(A1501="","",INDEX(근로조건!$A$5:$AF$1048576,MATCH(A1501,근로조건!$A$5:$A$1048576,0)+0,11))</f>
        <v/>
      </c>
      <c r="AH1501" s="261" t="str" cm="1">
        <f t="array" ref="AH1501">IF(A1501="","",INDEX(근로조건!$A$5:$AF$1048576,MATCH(A1501,근로조건!$A$5:$A$1048576,0)+0,19))</f>
        <v/>
      </c>
      <c r="AI1501" s="262" t="str" cm="1">
        <f t="array" ref="AI1501">IF(A1501="","",INDEX(근로조건!$A$5:$AF$1048576,MATCH(A1501,근로조건!$A$5:$A$1048576,0)+0,17))</f>
        <v/>
      </c>
      <c r="AJ1501" s="253"/>
      <c r="AK1501" s="253"/>
      <c r="AL1501" s="253" t="str" cm="1">
        <f t="array" ref="AL1501">IF(A1501="","",INDEX(근로조건!$A$5:$AF$1048576,MATCH(A1501,근로조건!$A$5:$A$1048576,0)+0,20))</f>
        <v/>
      </c>
      <c r="AM1501" s="253"/>
      <c r="AN1501" s="253"/>
      <c r="AO1501" s="253"/>
      <c r="AP1501" s="260"/>
      <c r="AQ1501" s="123"/>
      <c r="AR1501" s="166"/>
      <c r="AS1501" s="267"/>
      <c r="AT1501" s="266"/>
      <c r="AU1501" s="266"/>
      <c r="AV1501" s="266"/>
    </row>
    <row r="1502" spans="1:48" x14ac:dyDescent="0.3">
      <c r="A1502" s="52"/>
      <c r="B1502" s="54"/>
      <c r="C1502" s="53"/>
      <c r="D1502" s="53"/>
      <c r="E1502" s="53"/>
      <c r="F1502" s="57"/>
      <c r="G1502" s="57"/>
      <c r="H1502" s="52"/>
      <c r="I1502" s="53"/>
      <c r="J1502" s="53"/>
      <c r="K1502" s="95"/>
      <c r="L1502" s="52"/>
      <c r="M1502" s="52"/>
      <c r="N1502" s="54"/>
      <c r="O1502" s="254" t="str" cm="1">
        <f t="array" ref="O1502">IF(A1502="","",INDEX(근로조건!$A$5:$Y$1048576,MATCH(A1502,근로조건!$A$5:$A$1048576,0)+0,15))</f>
        <v/>
      </c>
      <c r="P1502" s="255" t="str" cm="1">
        <f t="array" ref="P1502">IF(A1502="","",INDEX(근로조건!$A$5:$Y$1048576,MATCH(A1502,근로조건!$A$5:$A$1048576,0)+0,16))</f>
        <v/>
      </c>
      <c r="Q1502" s="256" t="str" cm="1">
        <f t="array" ref="Q1502">IF(A1502="","",INDEX(근로조건!$A$5:$ZZ$1048576,MATCH(A1502,근로조건!$A$5:$A$1048576,0)+0,21))</f>
        <v/>
      </c>
      <c r="R1502" s="61"/>
      <c r="S1502" s="61"/>
      <c r="T1502" s="61"/>
      <c r="U1502" s="61"/>
      <c r="V1502" s="61"/>
      <c r="W1502" s="61"/>
      <c r="X1502" s="61"/>
      <c r="Y1502" s="61"/>
      <c r="Z1502" s="260" t="str">
        <f t="shared" si="72"/>
        <v/>
      </c>
      <c r="AA1502" s="260" t="str">
        <f t="shared" si="73"/>
        <v/>
      </c>
      <c r="AB1502" s="260" t="str" cm="1">
        <f t="array" ref="AB1502">IFERROR(IF(A1502="","",INDEX(근로조건!$A$5:$Z$1048576,MATCH(A1502,근로조건!$A$5:$A$1048576,0)+0,17)-INDEX(근로조건!$A$5:$Z$1048576,MATCH(A1502,근로조건!$A$5:$A$1048576,0)+0,11))*B1502,"")</f>
        <v/>
      </c>
      <c r="AC1502" s="260" t="str">
        <f t="shared" si="74"/>
        <v/>
      </c>
      <c r="AD1502" s="260" t="str" cm="1">
        <f t="array" ref="AD1502">IFERROR(IF(A1502="","",INDEX(근로조건!$A$5:$L$1048576,MATCH(A1502,근로조건!$A$5:$A$1048576,0)+0,12))*B1502,"")</f>
        <v/>
      </c>
      <c r="AE1502" s="261" t="str" cm="1">
        <f t="array" ref="AE1502">IF(A1502="","",INDEX(근로조건!$A$5:$AF$1048576,MATCH(A1502,근로조건!$A$5:$A$1048576,0)+0,13))</f>
        <v/>
      </c>
      <c r="AF1502" s="262" t="str" cm="1">
        <f t="array" ref="AF1502">IF(A1502="","",INDEX(근로조건!$A$5:$AF$1048576,MATCH(A1502,근로조건!$A$5:$A$1048576,0)+0,14))</f>
        <v/>
      </c>
      <c r="AG1502" s="261" t="str" cm="1">
        <f t="array" ref="AG1502">IF(A1502="","",INDEX(근로조건!$A$5:$AF$1048576,MATCH(A1502,근로조건!$A$5:$A$1048576,0)+0,11))</f>
        <v/>
      </c>
      <c r="AH1502" s="261" t="str" cm="1">
        <f t="array" ref="AH1502">IF(A1502="","",INDEX(근로조건!$A$5:$AF$1048576,MATCH(A1502,근로조건!$A$5:$A$1048576,0)+0,19))</f>
        <v/>
      </c>
      <c r="AI1502" s="262" t="str" cm="1">
        <f t="array" ref="AI1502">IF(A1502="","",INDEX(근로조건!$A$5:$AF$1048576,MATCH(A1502,근로조건!$A$5:$A$1048576,0)+0,17))</f>
        <v/>
      </c>
      <c r="AJ1502" s="253"/>
      <c r="AK1502" s="253"/>
      <c r="AL1502" s="253" t="str" cm="1">
        <f t="array" ref="AL1502">IF(A1502="","",INDEX(근로조건!$A$5:$AF$1048576,MATCH(A1502,근로조건!$A$5:$A$1048576,0)+0,20))</f>
        <v/>
      </c>
      <c r="AM1502" s="253"/>
      <c r="AN1502" s="253"/>
      <c r="AO1502" s="253"/>
      <c r="AP1502" s="260"/>
      <c r="AQ1502" s="123"/>
      <c r="AR1502" s="166"/>
      <c r="AS1502" s="267"/>
      <c r="AT1502" s="266"/>
      <c r="AU1502" s="266"/>
      <c r="AV1502" s="266"/>
    </row>
    <row r="1503" spans="1:48" x14ac:dyDescent="0.3">
      <c r="A1503" s="52"/>
      <c r="B1503" s="54"/>
      <c r="C1503" s="53"/>
      <c r="D1503" s="53"/>
      <c r="E1503" s="53"/>
      <c r="F1503" s="57"/>
      <c r="G1503" s="57"/>
      <c r="H1503" s="52"/>
      <c r="I1503" s="53"/>
      <c r="J1503" s="53"/>
      <c r="K1503" s="95"/>
      <c r="L1503" s="52"/>
      <c r="M1503" s="52"/>
      <c r="N1503" s="54"/>
      <c r="O1503" s="254" t="str" cm="1">
        <f t="array" ref="O1503">IF(A1503="","",INDEX(근로조건!$A$5:$Y$1048576,MATCH(A1503,근로조건!$A$5:$A$1048576,0)+0,15))</f>
        <v/>
      </c>
      <c r="P1503" s="255" t="str" cm="1">
        <f t="array" ref="P1503">IF(A1503="","",INDEX(근로조건!$A$5:$Y$1048576,MATCH(A1503,근로조건!$A$5:$A$1048576,0)+0,16))</f>
        <v/>
      </c>
      <c r="Q1503" s="256" t="str" cm="1">
        <f t="array" ref="Q1503">IF(A1503="","",INDEX(근로조건!$A$5:$ZZ$1048576,MATCH(A1503,근로조건!$A$5:$A$1048576,0)+0,21))</f>
        <v/>
      </c>
      <c r="R1503" s="61"/>
      <c r="S1503" s="61"/>
      <c r="T1503" s="61"/>
      <c r="U1503" s="61"/>
      <c r="V1503" s="61"/>
      <c r="W1503" s="61"/>
      <c r="X1503" s="61"/>
      <c r="Y1503" s="61"/>
      <c r="Z1503" s="260" t="str">
        <f t="shared" si="72"/>
        <v/>
      </c>
      <c r="AA1503" s="260" t="str">
        <f t="shared" si="73"/>
        <v/>
      </c>
      <c r="AB1503" s="260" t="str" cm="1">
        <f t="array" ref="AB1503">IFERROR(IF(A1503="","",INDEX(근로조건!$A$5:$Z$1048576,MATCH(A1503,근로조건!$A$5:$A$1048576,0)+0,17)-INDEX(근로조건!$A$5:$Z$1048576,MATCH(A1503,근로조건!$A$5:$A$1048576,0)+0,11))*B1503,"")</f>
        <v/>
      </c>
      <c r="AC1503" s="260" t="str">
        <f t="shared" si="74"/>
        <v/>
      </c>
      <c r="AD1503" s="260" t="str" cm="1">
        <f t="array" ref="AD1503">IFERROR(IF(A1503="","",INDEX(근로조건!$A$5:$L$1048576,MATCH(A1503,근로조건!$A$5:$A$1048576,0)+0,12))*B1503,"")</f>
        <v/>
      </c>
      <c r="AE1503" s="261" t="str" cm="1">
        <f t="array" ref="AE1503">IF(A1503="","",INDEX(근로조건!$A$5:$AF$1048576,MATCH(A1503,근로조건!$A$5:$A$1048576,0)+0,13))</f>
        <v/>
      </c>
      <c r="AF1503" s="262" t="str" cm="1">
        <f t="array" ref="AF1503">IF(A1503="","",INDEX(근로조건!$A$5:$AF$1048576,MATCH(A1503,근로조건!$A$5:$A$1048576,0)+0,14))</f>
        <v/>
      </c>
      <c r="AG1503" s="261" t="str" cm="1">
        <f t="array" ref="AG1503">IF(A1503="","",INDEX(근로조건!$A$5:$AF$1048576,MATCH(A1503,근로조건!$A$5:$A$1048576,0)+0,11))</f>
        <v/>
      </c>
      <c r="AH1503" s="261" t="str" cm="1">
        <f t="array" ref="AH1503">IF(A1503="","",INDEX(근로조건!$A$5:$AF$1048576,MATCH(A1503,근로조건!$A$5:$A$1048576,0)+0,19))</f>
        <v/>
      </c>
      <c r="AI1503" s="262" t="str" cm="1">
        <f t="array" ref="AI1503">IF(A1503="","",INDEX(근로조건!$A$5:$AF$1048576,MATCH(A1503,근로조건!$A$5:$A$1048576,0)+0,17))</f>
        <v/>
      </c>
      <c r="AJ1503" s="253"/>
      <c r="AK1503" s="253"/>
      <c r="AL1503" s="253" t="str" cm="1">
        <f t="array" ref="AL1503">IF(A1503="","",INDEX(근로조건!$A$5:$AF$1048576,MATCH(A1503,근로조건!$A$5:$A$1048576,0)+0,20))</f>
        <v/>
      </c>
      <c r="AM1503" s="253"/>
      <c r="AN1503" s="253"/>
      <c r="AO1503" s="253"/>
      <c r="AP1503" s="260"/>
      <c r="AQ1503" s="123"/>
      <c r="AR1503" s="166"/>
      <c r="AS1503" s="267"/>
      <c r="AT1503" s="266"/>
      <c r="AU1503" s="266"/>
      <c r="AV1503" s="266"/>
    </row>
    <row r="1504" spans="1:48" x14ac:dyDescent="0.3">
      <c r="A1504" s="52"/>
      <c r="B1504" s="54"/>
      <c r="C1504" s="53"/>
      <c r="D1504" s="53"/>
      <c r="E1504" s="53"/>
      <c r="F1504" s="57"/>
      <c r="G1504" s="57"/>
      <c r="H1504" s="52"/>
      <c r="I1504" s="53"/>
      <c r="J1504" s="53"/>
      <c r="K1504" s="95"/>
      <c r="L1504" s="52"/>
      <c r="M1504" s="52"/>
      <c r="N1504" s="54"/>
      <c r="O1504" s="254" t="str" cm="1">
        <f t="array" ref="O1504">IF(A1504="","",INDEX(근로조건!$A$5:$Y$1048576,MATCH(A1504,근로조건!$A$5:$A$1048576,0)+0,15))</f>
        <v/>
      </c>
      <c r="P1504" s="255" t="str" cm="1">
        <f t="array" ref="P1504">IF(A1504="","",INDEX(근로조건!$A$5:$Y$1048576,MATCH(A1504,근로조건!$A$5:$A$1048576,0)+0,16))</f>
        <v/>
      </c>
      <c r="Q1504" s="256" t="str" cm="1">
        <f t="array" ref="Q1504">IF(A1504="","",INDEX(근로조건!$A$5:$ZZ$1048576,MATCH(A1504,근로조건!$A$5:$A$1048576,0)+0,21))</f>
        <v/>
      </c>
      <c r="R1504" s="61"/>
      <c r="S1504" s="61"/>
      <c r="T1504" s="61"/>
      <c r="U1504" s="61"/>
      <c r="V1504" s="61"/>
      <c r="W1504" s="61"/>
      <c r="X1504" s="61"/>
      <c r="Y1504" s="61"/>
      <c r="Z1504" s="260" t="str">
        <f t="shared" si="72"/>
        <v/>
      </c>
      <c r="AA1504" s="260" t="str">
        <f t="shared" si="73"/>
        <v/>
      </c>
      <c r="AB1504" s="260" t="str" cm="1">
        <f t="array" ref="AB1504">IFERROR(IF(A1504="","",INDEX(근로조건!$A$5:$Z$1048576,MATCH(A1504,근로조건!$A$5:$A$1048576,0)+0,17)-INDEX(근로조건!$A$5:$Z$1048576,MATCH(A1504,근로조건!$A$5:$A$1048576,0)+0,11))*B1504,"")</f>
        <v/>
      </c>
      <c r="AC1504" s="260" t="str">
        <f t="shared" si="74"/>
        <v/>
      </c>
      <c r="AD1504" s="260" t="str" cm="1">
        <f t="array" ref="AD1504">IFERROR(IF(A1504="","",INDEX(근로조건!$A$5:$L$1048576,MATCH(A1504,근로조건!$A$5:$A$1048576,0)+0,12))*B1504,"")</f>
        <v/>
      </c>
      <c r="AE1504" s="261" t="str" cm="1">
        <f t="array" ref="AE1504">IF(A1504="","",INDEX(근로조건!$A$5:$AF$1048576,MATCH(A1504,근로조건!$A$5:$A$1048576,0)+0,13))</f>
        <v/>
      </c>
      <c r="AF1504" s="262" t="str" cm="1">
        <f t="array" ref="AF1504">IF(A1504="","",INDEX(근로조건!$A$5:$AF$1048576,MATCH(A1504,근로조건!$A$5:$A$1048576,0)+0,14))</f>
        <v/>
      </c>
      <c r="AG1504" s="261" t="str" cm="1">
        <f t="array" ref="AG1504">IF(A1504="","",INDEX(근로조건!$A$5:$AF$1048576,MATCH(A1504,근로조건!$A$5:$A$1048576,0)+0,11))</f>
        <v/>
      </c>
      <c r="AH1504" s="261" t="str" cm="1">
        <f t="array" ref="AH1504">IF(A1504="","",INDEX(근로조건!$A$5:$AF$1048576,MATCH(A1504,근로조건!$A$5:$A$1048576,0)+0,19))</f>
        <v/>
      </c>
      <c r="AI1504" s="262" t="str" cm="1">
        <f t="array" ref="AI1504">IF(A1504="","",INDEX(근로조건!$A$5:$AF$1048576,MATCH(A1504,근로조건!$A$5:$A$1048576,0)+0,17))</f>
        <v/>
      </c>
      <c r="AJ1504" s="253"/>
      <c r="AK1504" s="253"/>
      <c r="AL1504" s="253" t="str" cm="1">
        <f t="array" ref="AL1504">IF(A1504="","",INDEX(근로조건!$A$5:$AF$1048576,MATCH(A1504,근로조건!$A$5:$A$1048576,0)+0,20))</f>
        <v/>
      </c>
      <c r="AM1504" s="253"/>
      <c r="AN1504" s="253"/>
      <c r="AO1504" s="253"/>
      <c r="AP1504" s="260"/>
      <c r="AQ1504" s="123"/>
      <c r="AR1504" s="166"/>
      <c r="AS1504" s="267"/>
      <c r="AT1504" s="266"/>
      <c r="AU1504" s="266"/>
      <c r="AV1504" s="266"/>
    </row>
    <row r="1505" spans="1:48" x14ac:dyDescent="0.3">
      <c r="A1505" s="52"/>
      <c r="B1505" s="54"/>
      <c r="C1505" s="53"/>
      <c r="D1505" s="53"/>
      <c r="E1505" s="53"/>
      <c r="F1505" s="57"/>
      <c r="G1505" s="57"/>
      <c r="H1505" s="52"/>
      <c r="I1505" s="53"/>
      <c r="J1505" s="53"/>
      <c r="K1505" s="95"/>
      <c r="L1505" s="52"/>
      <c r="M1505" s="52"/>
      <c r="N1505" s="54"/>
      <c r="O1505" s="254" t="str" cm="1">
        <f t="array" ref="O1505">IF(A1505="","",INDEX(근로조건!$A$5:$Y$1048576,MATCH(A1505,근로조건!$A$5:$A$1048576,0)+0,15))</f>
        <v/>
      </c>
      <c r="P1505" s="255" t="str" cm="1">
        <f t="array" ref="P1505">IF(A1505="","",INDEX(근로조건!$A$5:$Y$1048576,MATCH(A1505,근로조건!$A$5:$A$1048576,0)+0,16))</f>
        <v/>
      </c>
      <c r="Q1505" s="256" t="str" cm="1">
        <f t="array" ref="Q1505">IF(A1505="","",INDEX(근로조건!$A$5:$ZZ$1048576,MATCH(A1505,근로조건!$A$5:$A$1048576,0)+0,21))</f>
        <v/>
      </c>
      <c r="R1505" s="61"/>
      <c r="S1505" s="61"/>
      <c r="T1505" s="61"/>
      <c r="U1505" s="61"/>
      <c r="V1505" s="61"/>
      <c r="W1505" s="61"/>
      <c r="X1505" s="61"/>
      <c r="Y1505" s="61"/>
      <c r="Z1505" s="260" t="str">
        <f t="shared" si="72"/>
        <v/>
      </c>
      <c r="AA1505" s="260" t="str">
        <f t="shared" si="73"/>
        <v/>
      </c>
      <c r="AB1505" s="260" t="str" cm="1">
        <f t="array" ref="AB1505">IFERROR(IF(A1505="","",INDEX(근로조건!$A$5:$Z$1048576,MATCH(A1505,근로조건!$A$5:$A$1048576,0)+0,17)-INDEX(근로조건!$A$5:$Z$1048576,MATCH(A1505,근로조건!$A$5:$A$1048576,0)+0,11))*B1505,"")</f>
        <v/>
      </c>
      <c r="AC1505" s="260" t="str">
        <f t="shared" si="74"/>
        <v/>
      </c>
      <c r="AD1505" s="260" t="str" cm="1">
        <f t="array" ref="AD1505">IFERROR(IF(A1505="","",INDEX(근로조건!$A$5:$L$1048576,MATCH(A1505,근로조건!$A$5:$A$1048576,0)+0,12))*B1505,"")</f>
        <v/>
      </c>
      <c r="AE1505" s="261" t="str" cm="1">
        <f t="array" ref="AE1505">IF(A1505="","",INDEX(근로조건!$A$5:$AF$1048576,MATCH(A1505,근로조건!$A$5:$A$1048576,0)+0,13))</f>
        <v/>
      </c>
      <c r="AF1505" s="262" t="str" cm="1">
        <f t="array" ref="AF1505">IF(A1505="","",INDEX(근로조건!$A$5:$AF$1048576,MATCH(A1505,근로조건!$A$5:$A$1048576,0)+0,14))</f>
        <v/>
      </c>
      <c r="AG1505" s="261" t="str" cm="1">
        <f t="array" ref="AG1505">IF(A1505="","",INDEX(근로조건!$A$5:$AF$1048576,MATCH(A1505,근로조건!$A$5:$A$1048576,0)+0,11))</f>
        <v/>
      </c>
      <c r="AH1505" s="261" t="str" cm="1">
        <f t="array" ref="AH1505">IF(A1505="","",INDEX(근로조건!$A$5:$AF$1048576,MATCH(A1505,근로조건!$A$5:$A$1048576,0)+0,19))</f>
        <v/>
      </c>
      <c r="AI1505" s="262" t="str" cm="1">
        <f t="array" ref="AI1505">IF(A1505="","",INDEX(근로조건!$A$5:$AF$1048576,MATCH(A1505,근로조건!$A$5:$A$1048576,0)+0,17))</f>
        <v/>
      </c>
      <c r="AJ1505" s="253"/>
      <c r="AK1505" s="253"/>
      <c r="AL1505" s="253" t="str" cm="1">
        <f t="array" ref="AL1505">IF(A1505="","",INDEX(근로조건!$A$5:$AF$1048576,MATCH(A1505,근로조건!$A$5:$A$1048576,0)+0,20))</f>
        <v/>
      </c>
      <c r="AM1505" s="253"/>
      <c r="AN1505" s="253"/>
      <c r="AO1505" s="253"/>
      <c r="AP1505" s="260"/>
      <c r="AQ1505" s="123"/>
      <c r="AR1505" s="166"/>
      <c r="AS1505" s="267"/>
      <c r="AT1505" s="266"/>
      <c r="AU1505" s="266"/>
      <c r="AV1505" s="266"/>
    </row>
    <row r="1506" spans="1:48" x14ac:dyDescent="0.3">
      <c r="A1506" s="52"/>
      <c r="B1506" s="54"/>
      <c r="C1506" s="53"/>
      <c r="D1506" s="53"/>
      <c r="E1506" s="53"/>
      <c r="F1506" s="57"/>
      <c r="G1506" s="57"/>
      <c r="H1506" s="52"/>
      <c r="I1506" s="53"/>
      <c r="J1506" s="53"/>
      <c r="K1506" s="95"/>
      <c r="L1506" s="52"/>
      <c r="M1506" s="52"/>
      <c r="N1506" s="54"/>
      <c r="O1506" s="254" t="str" cm="1">
        <f t="array" ref="O1506">IF(A1506="","",INDEX(근로조건!$A$5:$Y$1048576,MATCH(A1506,근로조건!$A$5:$A$1048576,0)+0,15))</f>
        <v/>
      </c>
      <c r="P1506" s="255" t="str" cm="1">
        <f t="array" ref="P1506">IF(A1506="","",INDEX(근로조건!$A$5:$Y$1048576,MATCH(A1506,근로조건!$A$5:$A$1048576,0)+0,16))</f>
        <v/>
      </c>
      <c r="Q1506" s="256" t="str" cm="1">
        <f t="array" ref="Q1506">IF(A1506="","",INDEX(근로조건!$A$5:$ZZ$1048576,MATCH(A1506,근로조건!$A$5:$A$1048576,0)+0,21))</f>
        <v/>
      </c>
      <c r="R1506" s="61"/>
      <c r="S1506" s="61"/>
      <c r="T1506" s="61"/>
      <c r="U1506" s="61"/>
      <c r="V1506" s="61"/>
      <c r="W1506" s="61"/>
      <c r="X1506" s="61"/>
      <c r="Y1506" s="61"/>
      <c r="Z1506" s="260" t="str">
        <f t="shared" si="72"/>
        <v/>
      </c>
      <c r="AA1506" s="260" t="str">
        <f t="shared" si="73"/>
        <v/>
      </c>
      <c r="AB1506" s="260" t="str" cm="1">
        <f t="array" ref="AB1506">IFERROR(IF(A1506="","",INDEX(근로조건!$A$5:$Z$1048576,MATCH(A1506,근로조건!$A$5:$A$1048576,0)+0,17)-INDEX(근로조건!$A$5:$Z$1048576,MATCH(A1506,근로조건!$A$5:$A$1048576,0)+0,11))*B1506,"")</f>
        <v/>
      </c>
      <c r="AC1506" s="260" t="str">
        <f t="shared" si="74"/>
        <v/>
      </c>
      <c r="AD1506" s="260" t="str" cm="1">
        <f t="array" ref="AD1506">IFERROR(IF(A1506="","",INDEX(근로조건!$A$5:$L$1048576,MATCH(A1506,근로조건!$A$5:$A$1048576,0)+0,12))*B1506,"")</f>
        <v/>
      </c>
      <c r="AE1506" s="261" t="str" cm="1">
        <f t="array" ref="AE1506">IF(A1506="","",INDEX(근로조건!$A$5:$AF$1048576,MATCH(A1506,근로조건!$A$5:$A$1048576,0)+0,13))</f>
        <v/>
      </c>
      <c r="AF1506" s="262" t="str" cm="1">
        <f t="array" ref="AF1506">IF(A1506="","",INDEX(근로조건!$A$5:$AF$1048576,MATCH(A1506,근로조건!$A$5:$A$1048576,0)+0,14))</f>
        <v/>
      </c>
      <c r="AG1506" s="261" t="str" cm="1">
        <f t="array" ref="AG1506">IF(A1506="","",INDEX(근로조건!$A$5:$AF$1048576,MATCH(A1506,근로조건!$A$5:$A$1048576,0)+0,11))</f>
        <v/>
      </c>
      <c r="AH1506" s="261" t="str" cm="1">
        <f t="array" ref="AH1506">IF(A1506="","",INDEX(근로조건!$A$5:$AF$1048576,MATCH(A1506,근로조건!$A$5:$A$1048576,0)+0,19))</f>
        <v/>
      </c>
      <c r="AI1506" s="262" t="str" cm="1">
        <f t="array" ref="AI1506">IF(A1506="","",INDEX(근로조건!$A$5:$AF$1048576,MATCH(A1506,근로조건!$A$5:$A$1048576,0)+0,17))</f>
        <v/>
      </c>
      <c r="AJ1506" s="253"/>
      <c r="AK1506" s="253"/>
      <c r="AL1506" s="253" t="str" cm="1">
        <f t="array" ref="AL1506">IF(A1506="","",INDEX(근로조건!$A$5:$AF$1048576,MATCH(A1506,근로조건!$A$5:$A$1048576,0)+0,20))</f>
        <v/>
      </c>
      <c r="AM1506" s="253"/>
      <c r="AN1506" s="253"/>
      <c r="AO1506" s="253"/>
      <c r="AP1506" s="260"/>
      <c r="AQ1506" s="123"/>
      <c r="AR1506" s="166"/>
      <c r="AS1506" s="267"/>
      <c r="AT1506" s="266"/>
      <c r="AU1506" s="266"/>
      <c r="AV1506" s="266"/>
    </row>
    <row r="1507" spans="1:48" x14ac:dyDescent="0.3">
      <c r="A1507" s="52"/>
      <c r="B1507" s="54"/>
      <c r="C1507" s="53"/>
      <c r="D1507" s="53"/>
      <c r="E1507" s="53"/>
      <c r="F1507" s="57"/>
      <c r="G1507" s="57"/>
      <c r="H1507" s="52"/>
      <c r="I1507" s="53"/>
      <c r="J1507" s="53"/>
      <c r="K1507" s="95"/>
      <c r="L1507" s="52"/>
      <c r="M1507" s="52"/>
      <c r="N1507" s="54"/>
      <c r="O1507" s="254" t="str" cm="1">
        <f t="array" ref="O1507">IF(A1507="","",INDEX(근로조건!$A$5:$Y$1048576,MATCH(A1507,근로조건!$A$5:$A$1048576,0)+0,15))</f>
        <v/>
      </c>
      <c r="P1507" s="255" t="str" cm="1">
        <f t="array" ref="P1507">IF(A1507="","",INDEX(근로조건!$A$5:$Y$1048576,MATCH(A1507,근로조건!$A$5:$A$1048576,0)+0,16))</f>
        <v/>
      </c>
      <c r="Q1507" s="256" t="str" cm="1">
        <f t="array" ref="Q1507">IF(A1507="","",INDEX(근로조건!$A$5:$ZZ$1048576,MATCH(A1507,근로조건!$A$5:$A$1048576,0)+0,21))</f>
        <v/>
      </c>
      <c r="R1507" s="61"/>
      <c r="S1507" s="61"/>
      <c r="T1507" s="61"/>
      <c r="U1507" s="61"/>
      <c r="V1507" s="61"/>
      <c r="W1507" s="61"/>
      <c r="X1507" s="61"/>
      <c r="Y1507" s="61"/>
      <c r="Z1507" s="260" t="str">
        <f t="shared" si="72"/>
        <v/>
      </c>
      <c r="AA1507" s="260" t="str">
        <f t="shared" si="73"/>
        <v/>
      </c>
      <c r="AB1507" s="260" t="str" cm="1">
        <f t="array" ref="AB1507">IFERROR(IF(A1507="","",INDEX(근로조건!$A$5:$Z$1048576,MATCH(A1507,근로조건!$A$5:$A$1048576,0)+0,17)-INDEX(근로조건!$A$5:$Z$1048576,MATCH(A1507,근로조건!$A$5:$A$1048576,0)+0,11))*B1507,"")</f>
        <v/>
      </c>
      <c r="AC1507" s="260" t="str">
        <f t="shared" si="74"/>
        <v/>
      </c>
      <c r="AD1507" s="260" t="str" cm="1">
        <f t="array" ref="AD1507">IFERROR(IF(A1507="","",INDEX(근로조건!$A$5:$L$1048576,MATCH(A1507,근로조건!$A$5:$A$1048576,0)+0,12))*B1507,"")</f>
        <v/>
      </c>
      <c r="AE1507" s="261" t="str" cm="1">
        <f t="array" ref="AE1507">IF(A1507="","",INDEX(근로조건!$A$5:$AF$1048576,MATCH(A1507,근로조건!$A$5:$A$1048576,0)+0,13))</f>
        <v/>
      </c>
      <c r="AF1507" s="262" t="str" cm="1">
        <f t="array" ref="AF1507">IF(A1507="","",INDEX(근로조건!$A$5:$AF$1048576,MATCH(A1507,근로조건!$A$5:$A$1048576,0)+0,14))</f>
        <v/>
      </c>
      <c r="AG1507" s="261" t="str" cm="1">
        <f t="array" ref="AG1507">IF(A1507="","",INDEX(근로조건!$A$5:$AF$1048576,MATCH(A1507,근로조건!$A$5:$A$1048576,0)+0,11))</f>
        <v/>
      </c>
      <c r="AH1507" s="261" t="str" cm="1">
        <f t="array" ref="AH1507">IF(A1507="","",INDEX(근로조건!$A$5:$AF$1048576,MATCH(A1507,근로조건!$A$5:$A$1048576,0)+0,19))</f>
        <v/>
      </c>
      <c r="AI1507" s="262" t="str" cm="1">
        <f t="array" ref="AI1507">IF(A1507="","",INDEX(근로조건!$A$5:$AF$1048576,MATCH(A1507,근로조건!$A$5:$A$1048576,0)+0,17))</f>
        <v/>
      </c>
      <c r="AJ1507" s="253"/>
      <c r="AK1507" s="253"/>
      <c r="AL1507" s="253" t="str" cm="1">
        <f t="array" ref="AL1507">IF(A1507="","",INDEX(근로조건!$A$5:$AF$1048576,MATCH(A1507,근로조건!$A$5:$A$1048576,0)+0,20))</f>
        <v/>
      </c>
      <c r="AM1507" s="253"/>
      <c r="AN1507" s="253"/>
      <c r="AO1507" s="253"/>
      <c r="AP1507" s="260"/>
      <c r="AQ1507" s="123"/>
      <c r="AR1507" s="166"/>
      <c r="AS1507" s="267"/>
      <c r="AT1507" s="266"/>
      <c r="AU1507" s="266"/>
      <c r="AV1507" s="266"/>
    </row>
    <row r="1508" spans="1:48" x14ac:dyDescent="0.3">
      <c r="A1508" s="52"/>
      <c r="B1508" s="54"/>
      <c r="C1508" s="53"/>
      <c r="D1508" s="53"/>
      <c r="E1508" s="53"/>
      <c r="F1508" s="57"/>
      <c r="G1508" s="57"/>
      <c r="H1508" s="52"/>
      <c r="I1508" s="53"/>
      <c r="J1508" s="53"/>
      <c r="K1508" s="95"/>
      <c r="L1508" s="52"/>
      <c r="M1508" s="52"/>
      <c r="N1508" s="54"/>
      <c r="O1508" s="254" t="str" cm="1">
        <f t="array" ref="O1508">IF(A1508="","",INDEX(근로조건!$A$5:$Y$1048576,MATCH(A1508,근로조건!$A$5:$A$1048576,0)+0,15))</f>
        <v/>
      </c>
      <c r="P1508" s="255" t="str" cm="1">
        <f t="array" ref="P1508">IF(A1508="","",INDEX(근로조건!$A$5:$Y$1048576,MATCH(A1508,근로조건!$A$5:$A$1048576,0)+0,16))</f>
        <v/>
      </c>
      <c r="Q1508" s="256" t="str" cm="1">
        <f t="array" ref="Q1508">IF(A1508="","",INDEX(근로조건!$A$5:$ZZ$1048576,MATCH(A1508,근로조건!$A$5:$A$1048576,0)+0,21))</f>
        <v/>
      </c>
      <c r="R1508" s="61"/>
      <c r="S1508" s="61"/>
      <c r="T1508" s="61"/>
      <c r="U1508" s="61"/>
      <c r="V1508" s="61"/>
      <c r="W1508" s="61"/>
      <c r="X1508" s="61"/>
      <c r="Y1508" s="61"/>
      <c r="Z1508" s="260" t="str">
        <f t="shared" si="72"/>
        <v/>
      </c>
      <c r="AA1508" s="260" t="str">
        <f t="shared" si="73"/>
        <v/>
      </c>
      <c r="AB1508" s="260" t="str" cm="1">
        <f t="array" ref="AB1508">IFERROR(IF(A1508="","",INDEX(근로조건!$A$5:$Z$1048576,MATCH(A1508,근로조건!$A$5:$A$1048576,0)+0,17)-INDEX(근로조건!$A$5:$Z$1048576,MATCH(A1508,근로조건!$A$5:$A$1048576,0)+0,11))*B1508,"")</f>
        <v/>
      </c>
      <c r="AC1508" s="260" t="str">
        <f t="shared" si="74"/>
        <v/>
      </c>
      <c r="AD1508" s="260" t="str" cm="1">
        <f t="array" ref="AD1508">IFERROR(IF(A1508="","",INDEX(근로조건!$A$5:$L$1048576,MATCH(A1508,근로조건!$A$5:$A$1048576,0)+0,12))*B1508,"")</f>
        <v/>
      </c>
      <c r="AE1508" s="261" t="str" cm="1">
        <f t="array" ref="AE1508">IF(A1508="","",INDEX(근로조건!$A$5:$AF$1048576,MATCH(A1508,근로조건!$A$5:$A$1048576,0)+0,13))</f>
        <v/>
      </c>
      <c r="AF1508" s="262" t="str" cm="1">
        <f t="array" ref="AF1508">IF(A1508="","",INDEX(근로조건!$A$5:$AF$1048576,MATCH(A1508,근로조건!$A$5:$A$1048576,0)+0,14))</f>
        <v/>
      </c>
      <c r="AG1508" s="261" t="str" cm="1">
        <f t="array" ref="AG1508">IF(A1508="","",INDEX(근로조건!$A$5:$AF$1048576,MATCH(A1508,근로조건!$A$5:$A$1048576,0)+0,11))</f>
        <v/>
      </c>
      <c r="AH1508" s="261" t="str" cm="1">
        <f t="array" ref="AH1508">IF(A1508="","",INDEX(근로조건!$A$5:$AF$1048576,MATCH(A1508,근로조건!$A$5:$A$1048576,0)+0,19))</f>
        <v/>
      </c>
      <c r="AI1508" s="262" t="str" cm="1">
        <f t="array" ref="AI1508">IF(A1508="","",INDEX(근로조건!$A$5:$AF$1048576,MATCH(A1508,근로조건!$A$5:$A$1048576,0)+0,17))</f>
        <v/>
      </c>
      <c r="AJ1508" s="253"/>
      <c r="AK1508" s="253"/>
      <c r="AL1508" s="253" t="str" cm="1">
        <f t="array" ref="AL1508">IF(A1508="","",INDEX(근로조건!$A$5:$AF$1048576,MATCH(A1508,근로조건!$A$5:$A$1048576,0)+0,20))</f>
        <v/>
      </c>
      <c r="AM1508" s="253"/>
      <c r="AN1508" s="253"/>
      <c r="AO1508" s="253"/>
      <c r="AP1508" s="260"/>
      <c r="AQ1508" s="123"/>
      <c r="AR1508" s="166"/>
      <c r="AS1508" s="267"/>
      <c r="AT1508" s="266"/>
      <c r="AU1508" s="266"/>
      <c r="AV1508" s="266"/>
    </row>
    <row r="1509" spans="1:48" x14ac:dyDescent="0.3">
      <c r="A1509" s="52"/>
      <c r="B1509" s="54"/>
      <c r="C1509" s="53"/>
      <c r="D1509" s="53"/>
      <c r="E1509" s="53"/>
      <c r="F1509" s="57"/>
      <c r="G1509" s="57"/>
      <c r="H1509" s="52"/>
      <c r="I1509" s="53"/>
      <c r="J1509" s="53"/>
      <c r="K1509" s="95"/>
      <c r="L1509" s="52"/>
      <c r="M1509" s="52"/>
      <c r="N1509" s="54"/>
      <c r="O1509" s="254" t="str" cm="1">
        <f t="array" ref="O1509">IF(A1509="","",INDEX(근로조건!$A$5:$Y$1048576,MATCH(A1509,근로조건!$A$5:$A$1048576,0)+0,15))</f>
        <v/>
      </c>
      <c r="P1509" s="255" t="str" cm="1">
        <f t="array" ref="P1509">IF(A1509="","",INDEX(근로조건!$A$5:$Y$1048576,MATCH(A1509,근로조건!$A$5:$A$1048576,0)+0,16))</f>
        <v/>
      </c>
      <c r="Q1509" s="256" t="str" cm="1">
        <f t="array" ref="Q1509">IF(A1509="","",INDEX(근로조건!$A$5:$ZZ$1048576,MATCH(A1509,근로조건!$A$5:$A$1048576,0)+0,21))</f>
        <v/>
      </c>
      <c r="R1509" s="61"/>
      <c r="S1509" s="61"/>
      <c r="T1509" s="61"/>
      <c r="U1509" s="61"/>
      <c r="V1509" s="61"/>
      <c r="W1509" s="61"/>
      <c r="X1509" s="61"/>
      <c r="Y1509" s="61"/>
      <c r="Z1509" s="260" t="str">
        <f t="shared" si="72"/>
        <v/>
      </c>
      <c r="AA1509" s="260" t="str">
        <f t="shared" si="73"/>
        <v/>
      </c>
      <c r="AB1509" s="260" t="str" cm="1">
        <f t="array" ref="AB1509">IFERROR(IF(A1509="","",INDEX(근로조건!$A$5:$Z$1048576,MATCH(A1509,근로조건!$A$5:$A$1048576,0)+0,17)-INDEX(근로조건!$A$5:$Z$1048576,MATCH(A1509,근로조건!$A$5:$A$1048576,0)+0,11))*B1509,"")</f>
        <v/>
      </c>
      <c r="AC1509" s="260" t="str">
        <f t="shared" si="74"/>
        <v/>
      </c>
      <c r="AD1509" s="260" t="str" cm="1">
        <f t="array" ref="AD1509">IFERROR(IF(A1509="","",INDEX(근로조건!$A$5:$L$1048576,MATCH(A1509,근로조건!$A$5:$A$1048576,0)+0,12))*B1509,"")</f>
        <v/>
      </c>
      <c r="AE1509" s="261" t="str" cm="1">
        <f t="array" ref="AE1509">IF(A1509="","",INDEX(근로조건!$A$5:$AF$1048576,MATCH(A1509,근로조건!$A$5:$A$1048576,0)+0,13))</f>
        <v/>
      </c>
      <c r="AF1509" s="262" t="str" cm="1">
        <f t="array" ref="AF1509">IF(A1509="","",INDEX(근로조건!$A$5:$AF$1048576,MATCH(A1509,근로조건!$A$5:$A$1048576,0)+0,14))</f>
        <v/>
      </c>
      <c r="AG1509" s="261" t="str" cm="1">
        <f t="array" ref="AG1509">IF(A1509="","",INDEX(근로조건!$A$5:$AF$1048576,MATCH(A1509,근로조건!$A$5:$A$1048576,0)+0,11))</f>
        <v/>
      </c>
      <c r="AH1509" s="261" t="str" cm="1">
        <f t="array" ref="AH1509">IF(A1509="","",INDEX(근로조건!$A$5:$AF$1048576,MATCH(A1509,근로조건!$A$5:$A$1048576,0)+0,19))</f>
        <v/>
      </c>
      <c r="AI1509" s="262" t="str" cm="1">
        <f t="array" ref="AI1509">IF(A1509="","",INDEX(근로조건!$A$5:$AF$1048576,MATCH(A1509,근로조건!$A$5:$A$1048576,0)+0,17))</f>
        <v/>
      </c>
      <c r="AJ1509" s="253"/>
      <c r="AK1509" s="253"/>
      <c r="AL1509" s="253" t="str" cm="1">
        <f t="array" ref="AL1509">IF(A1509="","",INDEX(근로조건!$A$5:$AF$1048576,MATCH(A1509,근로조건!$A$5:$A$1048576,0)+0,20))</f>
        <v/>
      </c>
      <c r="AM1509" s="253"/>
      <c r="AN1509" s="253"/>
      <c r="AO1509" s="253"/>
      <c r="AP1509" s="260"/>
      <c r="AQ1509" s="123"/>
      <c r="AR1509" s="166"/>
      <c r="AS1509" s="267"/>
      <c r="AT1509" s="266"/>
      <c r="AU1509" s="266"/>
      <c r="AV1509" s="266"/>
    </row>
    <row r="1510" spans="1:48" x14ac:dyDescent="0.3">
      <c r="A1510" s="52"/>
      <c r="B1510" s="54"/>
      <c r="C1510" s="53"/>
      <c r="D1510" s="53"/>
      <c r="E1510" s="53"/>
      <c r="F1510" s="57"/>
      <c r="G1510" s="57"/>
      <c r="H1510" s="52"/>
      <c r="I1510" s="53"/>
      <c r="J1510" s="53"/>
      <c r="K1510" s="95"/>
      <c r="L1510" s="52"/>
      <c r="M1510" s="52"/>
      <c r="N1510" s="54"/>
      <c r="O1510" s="254" t="str" cm="1">
        <f t="array" ref="O1510">IF(A1510="","",INDEX(근로조건!$A$5:$Y$1048576,MATCH(A1510,근로조건!$A$5:$A$1048576,0)+0,15))</f>
        <v/>
      </c>
      <c r="P1510" s="255" t="str" cm="1">
        <f t="array" ref="P1510">IF(A1510="","",INDEX(근로조건!$A$5:$Y$1048576,MATCH(A1510,근로조건!$A$5:$A$1048576,0)+0,16))</f>
        <v/>
      </c>
      <c r="Q1510" s="256" t="str" cm="1">
        <f t="array" ref="Q1510">IF(A1510="","",INDEX(근로조건!$A$5:$ZZ$1048576,MATCH(A1510,근로조건!$A$5:$A$1048576,0)+0,21))</f>
        <v/>
      </c>
      <c r="R1510" s="61"/>
      <c r="S1510" s="61"/>
      <c r="T1510" s="61"/>
      <c r="U1510" s="61"/>
      <c r="V1510" s="61"/>
      <c r="W1510" s="61"/>
      <c r="X1510" s="61"/>
      <c r="Y1510" s="61"/>
      <c r="Z1510" s="260" t="str">
        <f t="shared" si="72"/>
        <v/>
      </c>
      <c r="AA1510" s="260" t="str">
        <f t="shared" si="73"/>
        <v/>
      </c>
      <c r="AB1510" s="260" t="str" cm="1">
        <f t="array" ref="AB1510">IFERROR(IF(A1510="","",INDEX(근로조건!$A$5:$Z$1048576,MATCH(A1510,근로조건!$A$5:$A$1048576,0)+0,17)-INDEX(근로조건!$A$5:$Z$1048576,MATCH(A1510,근로조건!$A$5:$A$1048576,0)+0,11))*B1510,"")</f>
        <v/>
      </c>
      <c r="AC1510" s="260" t="str">
        <f t="shared" si="74"/>
        <v/>
      </c>
      <c r="AD1510" s="260" t="str" cm="1">
        <f t="array" ref="AD1510">IFERROR(IF(A1510="","",INDEX(근로조건!$A$5:$L$1048576,MATCH(A1510,근로조건!$A$5:$A$1048576,0)+0,12))*B1510,"")</f>
        <v/>
      </c>
      <c r="AE1510" s="261" t="str" cm="1">
        <f t="array" ref="AE1510">IF(A1510="","",INDEX(근로조건!$A$5:$AF$1048576,MATCH(A1510,근로조건!$A$5:$A$1048576,0)+0,13))</f>
        <v/>
      </c>
      <c r="AF1510" s="262" t="str" cm="1">
        <f t="array" ref="AF1510">IF(A1510="","",INDEX(근로조건!$A$5:$AF$1048576,MATCH(A1510,근로조건!$A$5:$A$1048576,0)+0,14))</f>
        <v/>
      </c>
      <c r="AG1510" s="261" t="str" cm="1">
        <f t="array" ref="AG1510">IF(A1510="","",INDEX(근로조건!$A$5:$AF$1048576,MATCH(A1510,근로조건!$A$5:$A$1048576,0)+0,11))</f>
        <v/>
      </c>
      <c r="AH1510" s="261" t="str" cm="1">
        <f t="array" ref="AH1510">IF(A1510="","",INDEX(근로조건!$A$5:$AF$1048576,MATCH(A1510,근로조건!$A$5:$A$1048576,0)+0,19))</f>
        <v/>
      </c>
      <c r="AI1510" s="262" t="str" cm="1">
        <f t="array" ref="AI1510">IF(A1510="","",INDEX(근로조건!$A$5:$AF$1048576,MATCH(A1510,근로조건!$A$5:$A$1048576,0)+0,17))</f>
        <v/>
      </c>
      <c r="AJ1510" s="253"/>
      <c r="AK1510" s="253"/>
      <c r="AL1510" s="253" t="str" cm="1">
        <f t="array" ref="AL1510">IF(A1510="","",INDEX(근로조건!$A$5:$AF$1048576,MATCH(A1510,근로조건!$A$5:$A$1048576,0)+0,20))</f>
        <v/>
      </c>
      <c r="AM1510" s="253"/>
      <c r="AN1510" s="253"/>
      <c r="AO1510" s="253"/>
      <c r="AP1510" s="260"/>
      <c r="AQ1510" s="123"/>
      <c r="AR1510" s="166"/>
      <c r="AS1510" s="267"/>
      <c r="AT1510" s="266"/>
      <c r="AU1510" s="266"/>
      <c r="AV1510" s="266"/>
    </row>
    <row r="1511" spans="1:48" x14ac:dyDescent="0.3">
      <c r="A1511" s="52"/>
      <c r="B1511" s="54"/>
      <c r="C1511" s="53"/>
      <c r="D1511" s="53"/>
      <c r="E1511" s="53"/>
      <c r="F1511" s="57"/>
      <c r="G1511" s="57"/>
      <c r="H1511" s="52"/>
      <c r="I1511" s="53"/>
      <c r="J1511" s="53"/>
      <c r="K1511" s="95"/>
      <c r="L1511" s="52"/>
      <c r="M1511" s="52"/>
      <c r="N1511" s="54"/>
      <c r="O1511" s="254" t="str" cm="1">
        <f t="array" ref="O1511">IF(A1511="","",INDEX(근로조건!$A$5:$Y$1048576,MATCH(A1511,근로조건!$A$5:$A$1048576,0)+0,15))</f>
        <v/>
      </c>
      <c r="P1511" s="255" t="str" cm="1">
        <f t="array" ref="P1511">IF(A1511="","",INDEX(근로조건!$A$5:$Y$1048576,MATCH(A1511,근로조건!$A$5:$A$1048576,0)+0,16))</f>
        <v/>
      </c>
      <c r="Q1511" s="256" t="str" cm="1">
        <f t="array" ref="Q1511">IF(A1511="","",INDEX(근로조건!$A$5:$ZZ$1048576,MATCH(A1511,근로조건!$A$5:$A$1048576,0)+0,21))</f>
        <v/>
      </c>
      <c r="R1511" s="61"/>
      <c r="S1511" s="61"/>
      <c r="T1511" s="61"/>
      <c r="U1511" s="61"/>
      <c r="V1511" s="61"/>
      <c r="W1511" s="61"/>
      <c r="X1511" s="61"/>
      <c r="Y1511" s="61"/>
      <c r="Z1511" s="260" t="str">
        <f t="shared" si="72"/>
        <v/>
      </c>
      <c r="AA1511" s="260" t="str">
        <f t="shared" si="73"/>
        <v/>
      </c>
      <c r="AB1511" s="260" t="str" cm="1">
        <f t="array" ref="AB1511">IFERROR(IF(A1511="","",INDEX(근로조건!$A$5:$Z$1048576,MATCH(A1511,근로조건!$A$5:$A$1048576,0)+0,17)-INDEX(근로조건!$A$5:$Z$1048576,MATCH(A1511,근로조건!$A$5:$A$1048576,0)+0,11))*B1511,"")</f>
        <v/>
      </c>
      <c r="AC1511" s="260" t="str">
        <f t="shared" si="74"/>
        <v/>
      </c>
      <c r="AD1511" s="260" t="str" cm="1">
        <f t="array" ref="AD1511">IFERROR(IF(A1511="","",INDEX(근로조건!$A$5:$L$1048576,MATCH(A1511,근로조건!$A$5:$A$1048576,0)+0,12))*B1511,"")</f>
        <v/>
      </c>
      <c r="AE1511" s="261" t="str" cm="1">
        <f t="array" ref="AE1511">IF(A1511="","",INDEX(근로조건!$A$5:$AF$1048576,MATCH(A1511,근로조건!$A$5:$A$1048576,0)+0,13))</f>
        <v/>
      </c>
      <c r="AF1511" s="262" t="str" cm="1">
        <f t="array" ref="AF1511">IF(A1511="","",INDEX(근로조건!$A$5:$AF$1048576,MATCH(A1511,근로조건!$A$5:$A$1048576,0)+0,14))</f>
        <v/>
      </c>
      <c r="AG1511" s="261" t="str" cm="1">
        <f t="array" ref="AG1511">IF(A1511="","",INDEX(근로조건!$A$5:$AF$1048576,MATCH(A1511,근로조건!$A$5:$A$1048576,0)+0,11))</f>
        <v/>
      </c>
      <c r="AH1511" s="261" t="str" cm="1">
        <f t="array" ref="AH1511">IF(A1511="","",INDEX(근로조건!$A$5:$AF$1048576,MATCH(A1511,근로조건!$A$5:$A$1048576,0)+0,19))</f>
        <v/>
      </c>
      <c r="AI1511" s="262" t="str" cm="1">
        <f t="array" ref="AI1511">IF(A1511="","",INDEX(근로조건!$A$5:$AF$1048576,MATCH(A1511,근로조건!$A$5:$A$1048576,0)+0,17))</f>
        <v/>
      </c>
      <c r="AJ1511" s="253"/>
      <c r="AK1511" s="253"/>
      <c r="AL1511" s="253" t="str" cm="1">
        <f t="array" ref="AL1511">IF(A1511="","",INDEX(근로조건!$A$5:$AF$1048576,MATCH(A1511,근로조건!$A$5:$A$1048576,0)+0,20))</f>
        <v/>
      </c>
      <c r="AM1511" s="253"/>
      <c r="AN1511" s="253"/>
      <c r="AO1511" s="253"/>
      <c r="AP1511" s="260"/>
      <c r="AQ1511" s="123"/>
      <c r="AR1511" s="166"/>
      <c r="AS1511" s="267"/>
      <c r="AT1511" s="266"/>
      <c r="AU1511" s="266"/>
      <c r="AV1511" s="266"/>
    </row>
    <row r="1512" spans="1:48" x14ac:dyDescent="0.3">
      <c r="A1512" s="52"/>
      <c r="B1512" s="54"/>
      <c r="C1512" s="53"/>
      <c r="D1512" s="53"/>
      <c r="E1512" s="53"/>
      <c r="F1512" s="57"/>
      <c r="G1512" s="57"/>
      <c r="H1512" s="52"/>
      <c r="I1512" s="53"/>
      <c r="J1512" s="53"/>
      <c r="K1512" s="95"/>
      <c r="L1512" s="52"/>
      <c r="M1512" s="52"/>
      <c r="N1512" s="54"/>
      <c r="O1512" s="254" t="str" cm="1">
        <f t="array" ref="O1512">IF(A1512="","",INDEX(근로조건!$A$5:$Y$1048576,MATCH(A1512,근로조건!$A$5:$A$1048576,0)+0,15))</f>
        <v/>
      </c>
      <c r="P1512" s="255" t="str" cm="1">
        <f t="array" ref="P1512">IF(A1512="","",INDEX(근로조건!$A$5:$Y$1048576,MATCH(A1512,근로조건!$A$5:$A$1048576,0)+0,16))</f>
        <v/>
      </c>
      <c r="Q1512" s="256" t="str" cm="1">
        <f t="array" ref="Q1512">IF(A1512="","",INDEX(근로조건!$A$5:$ZZ$1048576,MATCH(A1512,근로조건!$A$5:$A$1048576,0)+0,21))</f>
        <v/>
      </c>
      <c r="R1512" s="61"/>
      <c r="S1512" s="61"/>
      <c r="T1512" s="61"/>
      <c r="U1512" s="61"/>
      <c r="V1512" s="61"/>
      <c r="W1512" s="61"/>
      <c r="X1512" s="61"/>
      <c r="Y1512" s="61"/>
      <c r="Z1512" s="260" t="str">
        <f t="shared" si="72"/>
        <v/>
      </c>
      <c r="AA1512" s="260" t="str">
        <f t="shared" si="73"/>
        <v/>
      </c>
      <c r="AB1512" s="260" t="str" cm="1">
        <f t="array" ref="AB1512">IFERROR(IF(A1512="","",INDEX(근로조건!$A$5:$Z$1048576,MATCH(A1512,근로조건!$A$5:$A$1048576,0)+0,17)-INDEX(근로조건!$A$5:$Z$1048576,MATCH(A1512,근로조건!$A$5:$A$1048576,0)+0,11))*B1512,"")</f>
        <v/>
      </c>
      <c r="AC1512" s="260" t="str">
        <f t="shared" si="74"/>
        <v/>
      </c>
      <c r="AD1512" s="260" t="str" cm="1">
        <f t="array" ref="AD1512">IFERROR(IF(A1512="","",INDEX(근로조건!$A$5:$L$1048576,MATCH(A1512,근로조건!$A$5:$A$1048576,0)+0,12))*B1512,"")</f>
        <v/>
      </c>
      <c r="AE1512" s="261" t="str" cm="1">
        <f t="array" ref="AE1512">IF(A1512="","",INDEX(근로조건!$A$5:$AF$1048576,MATCH(A1512,근로조건!$A$5:$A$1048576,0)+0,13))</f>
        <v/>
      </c>
      <c r="AF1512" s="262" t="str" cm="1">
        <f t="array" ref="AF1512">IF(A1512="","",INDEX(근로조건!$A$5:$AF$1048576,MATCH(A1512,근로조건!$A$5:$A$1048576,0)+0,14))</f>
        <v/>
      </c>
      <c r="AG1512" s="261" t="str" cm="1">
        <f t="array" ref="AG1512">IF(A1512="","",INDEX(근로조건!$A$5:$AF$1048576,MATCH(A1512,근로조건!$A$5:$A$1048576,0)+0,11))</f>
        <v/>
      </c>
      <c r="AH1512" s="261" t="str" cm="1">
        <f t="array" ref="AH1512">IF(A1512="","",INDEX(근로조건!$A$5:$AF$1048576,MATCH(A1512,근로조건!$A$5:$A$1048576,0)+0,19))</f>
        <v/>
      </c>
      <c r="AI1512" s="262" t="str" cm="1">
        <f t="array" ref="AI1512">IF(A1512="","",INDEX(근로조건!$A$5:$AF$1048576,MATCH(A1512,근로조건!$A$5:$A$1048576,0)+0,17))</f>
        <v/>
      </c>
      <c r="AJ1512" s="253"/>
      <c r="AK1512" s="253"/>
      <c r="AL1512" s="253" t="str" cm="1">
        <f t="array" ref="AL1512">IF(A1512="","",INDEX(근로조건!$A$5:$AF$1048576,MATCH(A1512,근로조건!$A$5:$A$1048576,0)+0,20))</f>
        <v/>
      </c>
      <c r="AM1512" s="253"/>
      <c r="AN1512" s="253"/>
      <c r="AO1512" s="253"/>
      <c r="AP1512" s="260"/>
      <c r="AQ1512" s="123"/>
      <c r="AR1512" s="166"/>
      <c r="AS1512" s="267"/>
      <c r="AT1512" s="266"/>
      <c r="AU1512" s="266"/>
      <c r="AV1512" s="266"/>
    </row>
    <row r="1513" spans="1:48" x14ac:dyDescent="0.3">
      <c r="A1513" s="52"/>
      <c r="B1513" s="54"/>
      <c r="C1513" s="53"/>
      <c r="D1513" s="53"/>
      <c r="E1513" s="53"/>
      <c r="F1513" s="57"/>
      <c r="G1513" s="57"/>
      <c r="H1513" s="52"/>
      <c r="I1513" s="53"/>
      <c r="J1513" s="53"/>
      <c r="K1513" s="95"/>
      <c r="L1513" s="52"/>
      <c r="M1513" s="52"/>
      <c r="N1513" s="54"/>
      <c r="O1513" s="254" t="str" cm="1">
        <f t="array" ref="O1513">IF(A1513="","",INDEX(근로조건!$A$5:$Y$1048576,MATCH(A1513,근로조건!$A$5:$A$1048576,0)+0,15))</f>
        <v/>
      </c>
      <c r="P1513" s="255" t="str" cm="1">
        <f t="array" ref="P1513">IF(A1513="","",INDEX(근로조건!$A$5:$Y$1048576,MATCH(A1513,근로조건!$A$5:$A$1048576,0)+0,16))</f>
        <v/>
      </c>
      <c r="Q1513" s="256" t="str" cm="1">
        <f t="array" ref="Q1513">IF(A1513="","",INDEX(근로조건!$A$5:$ZZ$1048576,MATCH(A1513,근로조건!$A$5:$A$1048576,0)+0,21))</f>
        <v/>
      </c>
      <c r="R1513" s="61"/>
      <c r="S1513" s="61"/>
      <c r="T1513" s="61"/>
      <c r="U1513" s="61"/>
      <c r="V1513" s="61"/>
      <c r="W1513" s="61"/>
      <c r="X1513" s="61"/>
      <c r="Y1513" s="61"/>
      <c r="Z1513" s="260" t="str">
        <f t="shared" si="72"/>
        <v/>
      </c>
      <c r="AA1513" s="260" t="str">
        <f t="shared" si="73"/>
        <v/>
      </c>
      <c r="AB1513" s="260" t="str" cm="1">
        <f t="array" ref="AB1513">IFERROR(IF(A1513="","",INDEX(근로조건!$A$5:$Z$1048576,MATCH(A1513,근로조건!$A$5:$A$1048576,0)+0,17)-INDEX(근로조건!$A$5:$Z$1048576,MATCH(A1513,근로조건!$A$5:$A$1048576,0)+0,11))*B1513,"")</f>
        <v/>
      </c>
      <c r="AC1513" s="260" t="str">
        <f t="shared" si="74"/>
        <v/>
      </c>
      <c r="AD1513" s="260" t="str" cm="1">
        <f t="array" ref="AD1513">IFERROR(IF(A1513="","",INDEX(근로조건!$A$5:$L$1048576,MATCH(A1513,근로조건!$A$5:$A$1048576,0)+0,12))*B1513,"")</f>
        <v/>
      </c>
      <c r="AE1513" s="261" t="str" cm="1">
        <f t="array" ref="AE1513">IF(A1513="","",INDEX(근로조건!$A$5:$AF$1048576,MATCH(A1513,근로조건!$A$5:$A$1048576,0)+0,13))</f>
        <v/>
      </c>
      <c r="AF1513" s="262" t="str" cm="1">
        <f t="array" ref="AF1513">IF(A1513="","",INDEX(근로조건!$A$5:$AF$1048576,MATCH(A1513,근로조건!$A$5:$A$1048576,0)+0,14))</f>
        <v/>
      </c>
      <c r="AG1513" s="261" t="str" cm="1">
        <f t="array" ref="AG1513">IF(A1513="","",INDEX(근로조건!$A$5:$AF$1048576,MATCH(A1513,근로조건!$A$5:$A$1048576,0)+0,11))</f>
        <v/>
      </c>
      <c r="AH1513" s="261" t="str" cm="1">
        <f t="array" ref="AH1513">IF(A1513="","",INDEX(근로조건!$A$5:$AF$1048576,MATCH(A1513,근로조건!$A$5:$A$1048576,0)+0,19))</f>
        <v/>
      </c>
      <c r="AI1513" s="262" t="str" cm="1">
        <f t="array" ref="AI1513">IF(A1513="","",INDEX(근로조건!$A$5:$AF$1048576,MATCH(A1513,근로조건!$A$5:$A$1048576,0)+0,17))</f>
        <v/>
      </c>
      <c r="AJ1513" s="253"/>
      <c r="AK1513" s="253"/>
      <c r="AL1513" s="253" t="str" cm="1">
        <f t="array" ref="AL1513">IF(A1513="","",INDEX(근로조건!$A$5:$AF$1048576,MATCH(A1513,근로조건!$A$5:$A$1048576,0)+0,20))</f>
        <v/>
      </c>
      <c r="AM1513" s="253"/>
      <c r="AN1513" s="253"/>
      <c r="AO1513" s="253"/>
      <c r="AP1513" s="260"/>
      <c r="AQ1513" s="123"/>
      <c r="AR1513" s="166"/>
      <c r="AS1513" s="267"/>
      <c r="AT1513" s="266"/>
      <c r="AU1513" s="266"/>
      <c r="AV1513" s="266"/>
    </row>
    <row r="1514" spans="1:48" x14ac:dyDescent="0.3">
      <c r="A1514" s="52"/>
      <c r="B1514" s="54"/>
      <c r="C1514" s="53"/>
      <c r="D1514" s="53"/>
      <c r="E1514" s="53"/>
      <c r="F1514" s="57"/>
      <c r="G1514" s="57"/>
      <c r="H1514" s="52"/>
      <c r="I1514" s="53"/>
      <c r="J1514" s="53"/>
      <c r="K1514" s="95"/>
      <c r="L1514" s="52"/>
      <c r="M1514" s="52"/>
      <c r="N1514" s="54"/>
      <c r="O1514" s="254" t="str" cm="1">
        <f t="array" ref="O1514">IF(A1514="","",INDEX(근로조건!$A$5:$Y$1048576,MATCH(A1514,근로조건!$A$5:$A$1048576,0)+0,15))</f>
        <v/>
      </c>
      <c r="P1514" s="255" t="str" cm="1">
        <f t="array" ref="P1514">IF(A1514="","",INDEX(근로조건!$A$5:$Y$1048576,MATCH(A1514,근로조건!$A$5:$A$1048576,0)+0,16))</f>
        <v/>
      </c>
      <c r="Q1514" s="256" t="str" cm="1">
        <f t="array" ref="Q1514">IF(A1514="","",INDEX(근로조건!$A$5:$ZZ$1048576,MATCH(A1514,근로조건!$A$5:$A$1048576,0)+0,21))</f>
        <v/>
      </c>
      <c r="R1514" s="61"/>
      <c r="S1514" s="61"/>
      <c r="T1514" s="61"/>
      <c r="U1514" s="61"/>
      <c r="V1514" s="61"/>
      <c r="W1514" s="61"/>
      <c r="X1514" s="61"/>
      <c r="Y1514" s="61"/>
      <c r="Z1514" s="260" t="str">
        <f t="shared" si="72"/>
        <v/>
      </c>
      <c r="AA1514" s="260" t="str">
        <f t="shared" si="73"/>
        <v/>
      </c>
      <c r="AB1514" s="260" t="str" cm="1">
        <f t="array" ref="AB1514">IFERROR(IF(A1514="","",INDEX(근로조건!$A$5:$Z$1048576,MATCH(A1514,근로조건!$A$5:$A$1048576,0)+0,17)-INDEX(근로조건!$A$5:$Z$1048576,MATCH(A1514,근로조건!$A$5:$A$1048576,0)+0,11))*B1514,"")</f>
        <v/>
      </c>
      <c r="AC1514" s="260" t="str">
        <f t="shared" si="74"/>
        <v/>
      </c>
      <c r="AD1514" s="260" t="str" cm="1">
        <f t="array" ref="AD1514">IFERROR(IF(A1514="","",INDEX(근로조건!$A$5:$L$1048576,MATCH(A1514,근로조건!$A$5:$A$1048576,0)+0,12))*B1514,"")</f>
        <v/>
      </c>
      <c r="AE1514" s="261" t="str" cm="1">
        <f t="array" ref="AE1514">IF(A1514="","",INDEX(근로조건!$A$5:$AF$1048576,MATCH(A1514,근로조건!$A$5:$A$1048576,0)+0,13))</f>
        <v/>
      </c>
      <c r="AF1514" s="262" t="str" cm="1">
        <f t="array" ref="AF1514">IF(A1514="","",INDEX(근로조건!$A$5:$AF$1048576,MATCH(A1514,근로조건!$A$5:$A$1048576,0)+0,14))</f>
        <v/>
      </c>
      <c r="AG1514" s="261" t="str" cm="1">
        <f t="array" ref="AG1514">IF(A1514="","",INDEX(근로조건!$A$5:$AF$1048576,MATCH(A1514,근로조건!$A$5:$A$1048576,0)+0,11))</f>
        <v/>
      </c>
      <c r="AH1514" s="261" t="str" cm="1">
        <f t="array" ref="AH1514">IF(A1514="","",INDEX(근로조건!$A$5:$AF$1048576,MATCH(A1514,근로조건!$A$5:$A$1048576,0)+0,19))</f>
        <v/>
      </c>
      <c r="AI1514" s="262" t="str" cm="1">
        <f t="array" ref="AI1514">IF(A1514="","",INDEX(근로조건!$A$5:$AF$1048576,MATCH(A1514,근로조건!$A$5:$A$1048576,0)+0,17))</f>
        <v/>
      </c>
      <c r="AJ1514" s="253"/>
      <c r="AK1514" s="253"/>
      <c r="AL1514" s="253" t="str" cm="1">
        <f t="array" ref="AL1514">IF(A1514="","",INDEX(근로조건!$A$5:$AF$1048576,MATCH(A1514,근로조건!$A$5:$A$1048576,0)+0,20))</f>
        <v/>
      </c>
      <c r="AM1514" s="253"/>
      <c r="AN1514" s="253"/>
      <c r="AO1514" s="253"/>
      <c r="AP1514" s="260"/>
      <c r="AQ1514" s="123"/>
      <c r="AR1514" s="166"/>
      <c r="AS1514" s="267"/>
      <c r="AT1514" s="266"/>
      <c r="AU1514" s="266"/>
      <c r="AV1514" s="266"/>
    </row>
    <row r="1515" spans="1:48" x14ac:dyDescent="0.3">
      <c r="A1515" s="52"/>
      <c r="B1515" s="54"/>
      <c r="C1515" s="53"/>
      <c r="D1515" s="53"/>
      <c r="E1515" s="53"/>
      <c r="F1515" s="57"/>
      <c r="G1515" s="57"/>
      <c r="H1515" s="52"/>
      <c r="I1515" s="53"/>
      <c r="J1515" s="53"/>
      <c r="K1515" s="95"/>
      <c r="L1515" s="52"/>
      <c r="M1515" s="52"/>
      <c r="N1515" s="54"/>
      <c r="O1515" s="254" t="str" cm="1">
        <f t="array" ref="O1515">IF(A1515="","",INDEX(근로조건!$A$5:$Y$1048576,MATCH(A1515,근로조건!$A$5:$A$1048576,0)+0,15))</f>
        <v/>
      </c>
      <c r="P1515" s="255" t="str" cm="1">
        <f t="array" ref="P1515">IF(A1515="","",INDEX(근로조건!$A$5:$Y$1048576,MATCH(A1515,근로조건!$A$5:$A$1048576,0)+0,16))</f>
        <v/>
      </c>
      <c r="Q1515" s="256" t="str" cm="1">
        <f t="array" ref="Q1515">IF(A1515="","",INDEX(근로조건!$A$5:$ZZ$1048576,MATCH(A1515,근로조건!$A$5:$A$1048576,0)+0,21))</f>
        <v/>
      </c>
      <c r="R1515" s="61"/>
      <c r="S1515" s="61"/>
      <c r="T1515" s="61"/>
      <c r="U1515" s="61"/>
      <c r="V1515" s="61"/>
      <c r="W1515" s="61"/>
      <c r="X1515" s="61"/>
      <c r="Y1515" s="61"/>
      <c r="Z1515" s="260" t="str">
        <f t="shared" si="72"/>
        <v/>
      </c>
      <c r="AA1515" s="260" t="str">
        <f t="shared" si="73"/>
        <v/>
      </c>
      <c r="AB1515" s="260" t="str" cm="1">
        <f t="array" ref="AB1515">IFERROR(IF(A1515="","",INDEX(근로조건!$A$5:$Z$1048576,MATCH(A1515,근로조건!$A$5:$A$1048576,0)+0,17)-INDEX(근로조건!$A$5:$Z$1048576,MATCH(A1515,근로조건!$A$5:$A$1048576,0)+0,11))*B1515,"")</f>
        <v/>
      </c>
      <c r="AC1515" s="260" t="str">
        <f t="shared" si="74"/>
        <v/>
      </c>
      <c r="AD1515" s="260" t="str" cm="1">
        <f t="array" ref="AD1515">IFERROR(IF(A1515="","",INDEX(근로조건!$A$5:$L$1048576,MATCH(A1515,근로조건!$A$5:$A$1048576,0)+0,12))*B1515,"")</f>
        <v/>
      </c>
      <c r="AE1515" s="261" t="str" cm="1">
        <f t="array" ref="AE1515">IF(A1515="","",INDEX(근로조건!$A$5:$AF$1048576,MATCH(A1515,근로조건!$A$5:$A$1048576,0)+0,13))</f>
        <v/>
      </c>
      <c r="AF1515" s="262" t="str" cm="1">
        <f t="array" ref="AF1515">IF(A1515="","",INDEX(근로조건!$A$5:$AF$1048576,MATCH(A1515,근로조건!$A$5:$A$1048576,0)+0,14))</f>
        <v/>
      </c>
      <c r="AG1515" s="261" t="str" cm="1">
        <f t="array" ref="AG1515">IF(A1515="","",INDEX(근로조건!$A$5:$AF$1048576,MATCH(A1515,근로조건!$A$5:$A$1048576,0)+0,11))</f>
        <v/>
      </c>
      <c r="AH1515" s="261" t="str" cm="1">
        <f t="array" ref="AH1515">IF(A1515="","",INDEX(근로조건!$A$5:$AF$1048576,MATCH(A1515,근로조건!$A$5:$A$1048576,0)+0,19))</f>
        <v/>
      </c>
      <c r="AI1515" s="262" t="str" cm="1">
        <f t="array" ref="AI1515">IF(A1515="","",INDEX(근로조건!$A$5:$AF$1048576,MATCH(A1515,근로조건!$A$5:$A$1048576,0)+0,17))</f>
        <v/>
      </c>
      <c r="AJ1515" s="253"/>
      <c r="AK1515" s="253"/>
      <c r="AL1515" s="253" t="str" cm="1">
        <f t="array" ref="AL1515">IF(A1515="","",INDEX(근로조건!$A$5:$AF$1048576,MATCH(A1515,근로조건!$A$5:$A$1048576,0)+0,20))</f>
        <v/>
      </c>
      <c r="AM1515" s="253"/>
      <c r="AN1515" s="253"/>
      <c r="AO1515" s="253"/>
      <c r="AP1515" s="260"/>
      <c r="AQ1515" s="123"/>
      <c r="AR1515" s="166"/>
      <c r="AS1515" s="267"/>
      <c r="AT1515" s="266"/>
      <c r="AU1515" s="266"/>
      <c r="AV1515" s="266"/>
    </row>
    <row r="1516" spans="1:48" x14ac:dyDescent="0.3">
      <c r="A1516" s="52"/>
      <c r="B1516" s="54"/>
      <c r="C1516" s="53"/>
      <c r="D1516" s="53"/>
      <c r="E1516" s="53"/>
      <c r="F1516" s="57"/>
      <c r="G1516" s="57"/>
      <c r="H1516" s="52"/>
      <c r="I1516" s="53"/>
      <c r="J1516" s="53"/>
      <c r="K1516" s="95"/>
      <c r="L1516" s="52"/>
      <c r="M1516" s="52"/>
      <c r="N1516" s="54"/>
      <c r="O1516" s="254" t="str" cm="1">
        <f t="array" ref="O1516">IF(A1516="","",INDEX(근로조건!$A$5:$Y$1048576,MATCH(A1516,근로조건!$A$5:$A$1048576,0)+0,15))</f>
        <v/>
      </c>
      <c r="P1516" s="255" t="str" cm="1">
        <f t="array" ref="P1516">IF(A1516="","",INDEX(근로조건!$A$5:$Y$1048576,MATCH(A1516,근로조건!$A$5:$A$1048576,0)+0,16))</f>
        <v/>
      </c>
      <c r="Q1516" s="256" t="str" cm="1">
        <f t="array" ref="Q1516">IF(A1516="","",INDEX(근로조건!$A$5:$ZZ$1048576,MATCH(A1516,근로조건!$A$5:$A$1048576,0)+0,21))</f>
        <v/>
      </c>
      <c r="R1516" s="61"/>
      <c r="S1516" s="61"/>
      <c r="T1516" s="61"/>
      <c r="U1516" s="61"/>
      <c r="V1516" s="61"/>
      <c r="W1516" s="61"/>
      <c r="X1516" s="61"/>
      <c r="Y1516" s="61"/>
      <c r="Z1516" s="260" t="str">
        <f t="shared" si="72"/>
        <v/>
      </c>
      <c r="AA1516" s="260" t="str">
        <f t="shared" si="73"/>
        <v/>
      </c>
      <c r="AB1516" s="260" t="str" cm="1">
        <f t="array" ref="AB1516">IFERROR(IF(A1516="","",INDEX(근로조건!$A$5:$Z$1048576,MATCH(A1516,근로조건!$A$5:$A$1048576,0)+0,17)-INDEX(근로조건!$A$5:$Z$1048576,MATCH(A1516,근로조건!$A$5:$A$1048576,0)+0,11))*B1516,"")</f>
        <v/>
      </c>
      <c r="AC1516" s="260" t="str">
        <f t="shared" si="74"/>
        <v/>
      </c>
      <c r="AD1516" s="260" t="str" cm="1">
        <f t="array" ref="AD1516">IFERROR(IF(A1516="","",INDEX(근로조건!$A$5:$L$1048576,MATCH(A1516,근로조건!$A$5:$A$1048576,0)+0,12))*B1516,"")</f>
        <v/>
      </c>
      <c r="AE1516" s="261" t="str" cm="1">
        <f t="array" ref="AE1516">IF(A1516="","",INDEX(근로조건!$A$5:$AF$1048576,MATCH(A1516,근로조건!$A$5:$A$1048576,0)+0,13))</f>
        <v/>
      </c>
      <c r="AF1516" s="262" t="str" cm="1">
        <f t="array" ref="AF1516">IF(A1516="","",INDEX(근로조건!$A$5:$AF$1048576,MATCH(A1516,근로조건!$A$5:$A$1048576,0)+0,14))</f>
        <v/>
      </c>
      <c r="AG1516" s="261" t="str" cm="1">
        <f t="array" ref="AG1516">IF(A1516="","",INDEX(근로조건!$A$5:$AF$1048576,MATCH(A1516,근로조건!$A$5:$A$1048576,0)+0,11))</f>
        <v/>
      </c>
      <c r="AH1516" s="261" t="str" cm="1">
        <f t="array" ref="AH1516">IF(A1516="","",INDEX(근로조건!$A$5:$AF$1048576,MATCH(A1516,근로조건!$A$5:$A$1048576,0)+0,19))</f>
        <v/>
      </c>
      <c r="AI1516" s="262" t="str" cm="1">
        <f t="array" ref="AI1516">IF(A1516="","",INDEX(근로조건!$A$5:$AF$1048576,MATCH(A1516,근로조건!$A$5:$A$1048576,0)+0,17))</f>
        <v/>
      </c>
      <c r="AJ1516" s="253"/>
      <c r="AK1516" s="253"/>
      <c r="AL1516" s="253" t="str" cm="1">
        <f t="array" ref="AL1516">IF(A1516="","",INDEX(근로조건!$A$5:$AF$1048576,MATCH(A1516,근로조건!$A$5:$A$1048576,0)+0,20))</f>
        <v/>
      </c>
      <c r="AM1516" s="253"/>
      <c r="AN1516" s="253"/>
      <c r="AO1516" s="253"/>
      <c r="AP1516" s="260"/>
      <c r="AQ1516" s="123"/>
      <c r="AR1516" s="166"/>
      <c r="AS1516" s="267"/>
      <c r="AT1516" s="266"/>
      <c r="AU1516" s="266"/>
      <c r="AV1516" s="266"/>
    </row>
    <row r="1517" spans="1:48" x14ac:dyDescent="0.3">
      <c r="A1517" s="52"/>
      <c r="B1517" s="54"/>
      <c r="C1517" s="53"/>
      <c r="D1517" s="53"/>
      <c r="E1517" s="53"/>
      <c r="F1517" s="57"/>
      <c r="G1517" s="57"/>
      <c r="H1517" s="52"/>
      <c r="I1517" s="53"/>
      <c r="J1517" s="53"/>
      <c r="K1517" s="95"/>
      <c r="L1517" s="52"/>
      <c r="M1517" s="52"/>
      <c r="N1517" s="54"/>
      <c r="O1517" s="254" t="str" cm="1">
        <f t="array" ref="O1517">IF(A1517="","",INDEX(근로조건!$A$5:$Y$1048576,MATCH(A1517,근로조건!$A$5:$A$1048576,0)+0,15))</f>
        <v/>
      </c>
      <c r="P1517" s="255" t="str" cm="1">
        <f t="array" ref="P1517">IF(A1517="","",INDEX(근로조건!$A$5:$Y$1048576,MATCH(A1517,근로조건!$A$5:$A$1048576,0)+0,16))</f>
        <v/>
      </c>
      <c r="Q1517" s="256" t="str" cm="1">
        <f t="array" ref="Q1517">IF(A1517="","",INDEX(근로조건!$A$5:$ZZ$1048576,MATCH(A1517,근로조건!$A$5:$A$1048576,0)+0,21))</f>
        <v/>
      </c>
      <c r="R1517" s="61"/>
      <c r="S1517" s="61"/>
      <c r="T1517" s="61"/>
      <c r="U1517" s="61"/>
      <c r="V1517" s="61"/>
      <c r="W1517" s="61"/>
      <c r="X1517" s="61"/>
      <c r="Y1517" s="61"/>
      <c r="Z1517" s="260" t="str">
        <f t="shared" si="72"/>
        <v/>
      </c>
      <c r="AA1517" s="260" t="str">
        <f t="shared" si="73"/>
        <v/>
      </c>
      <c r="AB1517" s="260" t="str" cm="1">
        <f t="array" ref="AB1517">IFERROR(IF(A1517="","",INDEX(근로조건!$A$5:$Z$1048576,MATCH(A1517,근로조건!$A$5:$A$1048576,0)+0,17)-INDEX(근로조건!$A$5:$Z$1048576,MATCH(A1517,근로조건!$A$5:$A$1048576,0)+0,11))*B1517,"")</f>
        <v/>
      </c>
      <c r="AC1517" s="260" t="str">
        <f t="shared" si="74"/>
        <v/>
      </c>
      <c r="AD1517" s="260" t="str" cm="1">
        <f t="array" ref="AD1517">IFERROR(IF(A1517="","",INDEX(근로조건!$A$5:$L$1048576,MATCH(A1517,근로조건!$A$5:$A$1048576,0)+0,12))*B1517,"")</f>
        <v/>
      </c>
      <c r="AE1517" s="261" t="str" cm="1">
        <f t="array" ref="AE1517">IF(A1517="","",INDEX(근로조건!$A$5:$AF$1048576,MATCH(A1517,근로조건!$A$5:$A$1048576,0)+0,13))</f>
        <v/>
      </c>
      <c r="AF1517" s="262" t="str" cm="1">
        <f t="array" ref="AF1517">IF(A1517="","",INDEX(근로조건!$A$5:$AF$1048576,MATCH(A1517,근로조건!$A$5:$A$1048576,0)+0,14))</f>
        <v/>
      </c>
      <c r="AG1517" s="261" t="str" cm="1">
        <f t="array" ref="AG1517">IF(A1517="","",INDEX(근로조건!$A$5:$AF$1048576,MATCH(A1517,근로조건!$A$5:$A$1048576,0)+0,11))</f>
        <v/>
      </c>
      <c r="AH1517" s="261" t="str" cm="1">
        <f t="array" ref="AH1517">IF(A1517="","",INDEX(근로조건!$A$5:$AF$1048576,MATCH(A1517,근로조건!$A$5:$A$1048576,0)+0,19))</f>
        <v/>
      </c>
      <c r="AI1517" s="262" t="str" cm="1">
        <f t="array" ref="AI1517">IF(A1517="","",INDEX(근로조건!$A$5:$AF$1048576,MATCH(A1517,근로조건!$A$5:$A$1048576,0)+0,17))</f>
        <v/>
      </c>
      <c r="AJ1517" s="253"/>
      <c r="AK1517" s="253"/>
      <c r="AL1517" s="253" t="str" cm="1">
        <f t="array" ref="AL1517">IF(A1517="","",INDEX(근로조건!$A$5:$AF$1048576,MATCH(A1517,근로조건!$A$5:$A$1048576,0)+0,20))</f>
        <v/>
      </c>
      <c r="AM1517" s="253"/>
      <c r="AN1517" s="253"/>
      <c r="AO1517" s="253"/>
      <c r="AP1517" s="260"/>
      <c r="AQ1517" s="123"/>
      <c r="AR1517" s="166"/>
      <c r="AS1517" s="267"/>
      <c r="AT1517" s="266"/>
      <c r="AU1517" s="266"/>
      <c r="AV1517" s="266"/>
    </row>
    <row r="1518" spans="1:48" x14ac:dyDescent="0.3">
      <c r="A1518" s="52"/>
      <c r="B1518" s="54"/>
      <c r="C1518" s="53"/>
      <c r="D1518" s="53"/>
      <c r="E1518" s="53"/>
      <c r="F1518" s="57"/>
      <c r="G1518" s="57"/>
      <c r="H1518" s="52"/>
      <c r="I1518" s="53"/>
      <c r="J1518" s="53"/>
      <c r="K1518" s="95"/>
      <c r="L1518" s="52"/>
      <c r="M1518" s="52"/>
      <c r="N1518" s="54"/>
      <c r="O1518" s="254" t="str" cm="1">
        <f t="array" ref="O1518">IF(A1518="","",INDEX(근로조건!$A$5:$Y$1048576,MATCH(A1518,근로조건!$A$5:$A$1048576,0)+0,15))</f>
        <v/>
      </c>
      <c r="P1518" s="255" t="str" cm="1">
        <f t="array" ref="P1518">IF(A1518="","",INDEX(근로조건!$A$5:$Y$1048576,MATCH(A1518,근로조건!$A$5:$A$1048576,0)+0,16))</f>
        <v/>
      </c>
      <c r="Q1518" s="256" t="str" cm="1">
        <f t="array" ref="Q1518">IF(A1518="","",INDEX(근로조건!$A$5:$ZZ$1048576,MATCH(A1518,근로조건!$A$5:$A$1048576,0)+0,21))</f>
        <v/>
      </c>
      <c r="R1518" s="61"/>
      <c r="S1518" s="61"/>
      <c r="T1518" s="61"/>
      <c r="U1518" s="61"/>
      <c r="V1518" s="61"/>
      <c r="W1518" s="61"/>
      <c r="X1518" s="61"/>
      <c r="Y1518" s="61"/>
      <c r="Z1518" s="260" t="str">
        <f t="shared" si="72"/>
        <v/>
      </c>
      <c r="AA1518" s="260" t="str">
        <f t="shared" si="73"/>
        <v/>
      </c>
      <c r="AB1518" s="260" t="str" cm="1">
        <f t="array" ref="AB1518">IFERROR(IF(A1518="","",INDEX(근로조건!$A$5:$Z$1048576,MATCH(A1518,근로조건!$A$5:$A$1048576,0)+0,17)-INDEX(근로조건!$A$5:$Z$1048576,MATCH(A1518,근로조건!$A$5:$A$1048576,0)+0,11))*B1518,"")</f>
        <v/>
      </c>
      <c r="AC1518" s="260" t="str">
        <f t="shared" si="74"/>
        <v/>
      </c>
      <c r="AD1518" s="260" t="str" cm="1">
        <f t="array" ref="AD1518">IFERROR(IF(A1518="","",INDEX(근로조건!$A$5:$L$1048576,MATCH(A1518,근로조건!$A$5:$A$1048576,0)+0,12))*B1518,"")</f>
        <v/>
      </c>
      <c r="AE1518" s="261" t="str" cm="1">
        <f t="array" ref="AE1518">IF(A1518="","",INDEX(근로조건!$A$5:$AF$1048576,MATCH(A1518,근로조건!$A$5:$A$1048576,0)+0,13))</f>
        <v/>
      </c>
      <c r="AF1518" s="262" t="str" cm="1">
        <f t="array" ref="AF1518">IF(A1518="","",INDEX(근로조건!$A$5:$AF$1048576,MATCH(A1518,근로조건!$A$5:$A$1048576,0)+0,14))</f>
        <v/>
      </c>
      <c r="AG1518" s="261" t="str" cm="1">
        <f t="array" ref="AG1518">IF(A1518="","",INDEX(근로조건!$A$5:$AF$1048576,MATCH(A1518,근로조건!$A$5:$A$1048576,0)+0,11))</f>
        <v/>
      </c>
      <c r="AH1518" s="261" t="str" cm="1">
        <f t="array" ref="AH1518">IF(A1518="","",INDEX(근로조건!$A$5:$AF$1048576,MATCH(A1518,근로조건!$A$5:$A$1048576,0)+0,19))</f>
        <v/>
      </c>
      <c r="AI1518" s="262" t="str" cm="1">
        <f t="array" ref="AI1518">IF(A1518="","",INDEX(근로조건!$A$5:$AF$1048576,MATCH(A1518,근로조건!$A$5:$A$1048576,0)+0,17))</f>
        <v/>
      </c>
      <c r="AJ1518" s="253"/>
      <c r="AK1518" s="253"/>
      <c r="AL1518" s="253" t="str" cm="1">
        <f t="array" ref="AL1518">IF(A1518="","",INDEX(근로조건!$A$5:$AF$1048576,MATCH(A1518,근로조건!$A$5:$A$1048576,0)+0,20))</f>
        <v/>
      </c>
      <c r="AM1518" s="253"/>
      <c r="AN1518" s="253"/>
      <c r="AO1518" s="253"/>
      <c r="AP1518" s="260"/>
      <c r="AQ1518" s="123"/>
      <c r="AR1518" s="166"/>
      <c r="AS1518" s="267"/>
      <c r="AT1518" s="266"/>
      <c r="AU1518" s="266"/>
      <c r="AV1518" s="266"/>
    </row>
    <row r="1519" spans="1:48" x14ac:dyDescent="0.3">
      <c r="A1519" s="52"/>
      <c r="B1519" s="54"/>
      <c r="C1519" s="53"/>
      <c r="D1519" s="53"/>
      <c r="E1519" s="53"/>
      <c r="F1519" s="57"/>
      <c r="G1519" s="57"/>
      <c r="H1519" s="52"/>
      <c r="I1519" s="53"/>
      <c r="J1519" s="53"/>
      <c r="K1519" s="95"/>
      <c r="L1519" s="52"/>
      <c r="M1519" s="52"/>
      <c r="N1519" s="54"/>
      <c r="O1519" s="254" t="str" cm="1">
        <f t="array" ref="O1519">IF(A1519="","",INDEX(근로조건!$A$5:$Y$1048576,MATCH(A1519,근로조건!$A$5:$A$1048576,0)+0,15))</f>
        <v/>
      </c>
      <c r="P1519" s="255" t="str" cm="1">
        <f t="array" ref="P1519">IF(A1519="","",INDEX(근로조건!$A$5:$Y$1048576,MATCH(A1519,근로조건!$A$5:$A$1048576,0)+0,16))</f>
        <v/>
      </c>
      <c r="Q1519" s="256" t="str" cm="1">
        <f t="array" ref="Q1519">IF(A1519="","",INDEX(근로조건!$A$5:$ZZ$1048576,MATCH(A1519,근로조건!$A$5:$A$1048576,0)+0,21))</f>
        <v/>
      </c>
      <c r="R1519" s="61"/>
      <c r="S1519" s="61"/>
      <c r="T1519" s="61"/>
      <c r="U1519" s="61"/>
      <c r="V1519" s="61"/>
      <c r="W1519" s="61"/>
      <c r="X1519" s="61"/>
      <c r="Y1519" s="61"/>
      <c r="Z1519" s="260" t="str">
        <f t="shared" si="72"/>
        <v/>
      </c>
      <c r="AA1519" s="260" t="str">
        <f t="shared" si="73"/>
        <v/>
      </c>
      <c r="AB1519" s="260" t="str" cm="1">
        <f t="array" ref="AB1519">IFERROR(IF(A1519="","",INDEX(근로조건!$A$5:$Z$1048576,MATCH(A1519,근로조건!$A$5:$A$1048576,0)+0,17)-INDEX(근로조건!$A$5:$Z$1048576,MATCH(A1519,근로조건!$A$5:$A$1048576,0)+0,11))*B1519,"")</f>
        <v/>
      </c>
      <c r="AC1519" s="260" t="str">
        <f t="shared" si="74"/>
        <v/>
      </c>
      <c r="AD1519" s="260" t="str" cm="1">
        <f t="array" ref="AD1519">IFERROR(IF(A1519="","",INDEX(근로조건!$A$5:$L$1048576,MATCH(A1519,근로조건!$A$5:$A$1048576,0)+0,12))*B1519,"")</f>
        <v/>
      </c>
      <c r="AE1519" s="261" t="str" cm="1">
        <f t="array" ref="AE1519">IF(A1519="","",INDEX(근로조건!$A$5:$AF$1048576,MATCH(A1519,근로조건!$A$5:$A$1048576,0)+0,13))</f>
        <v/>
      </c>
      <c r="AF1519" s="262" t="str" cm="1">
        <f t="array" ref="AF1519">IF(A1519="","",INDEX(근로조건!$A$5:$AF$1048576,MATCH(A1519,근로조건!$A$5:$A$1048576,0)+0,14))</f>
        <v/>
      </c>
      <c r="AG1519" s="261" t="str" cm="1">
        <f t="array" ref="AG1519">IF(A1519="","",INDEX(근로조건!$A$5:$AF$1048576,MATCH(A1519,근로조건!$A$5:$A$1048576,0)+0,11))</f>
        <v/>
      </c>
      <c r="AH1519" s="261" t="str" cm="1">
        <f t="array" ref="AH1519">IF(A1519="","",INDEX(근로조건!$A$5:$AF$1048576,MATCH(A1519,근로조건!$A$5:$A$1048576,0)+0,19))</f>
        <v/>
      </c>
      <c r="AI1519" s="262" t="str" cm="1">
        <f t="array" ref="AI1519">IF(A1519="","",INDEX(근로조건!$A$5:$AF$1048576,MATCH(A1519,근로조건!$A$5:$A$1048576,0)+0,17))</f>
        <v/>
      </c>
      <c r="AJ1519" s="253"/>
      <c r="AK1519" s="253"/>
      <c r="AL1519" s="253" t="str" cm="1">
        <f t="array" ref="AL1519">IF(A1519="","",INDEX(근로조건!$A$5:$AF$1048576,MATCH(A1519,근로조건!$A$5:$A$1048576,0)+0,20))</f>
        <v/>
      </c>
      <c r="AM1519" s="253"/>
      <c r="AN1519" s="253"/>
      <c r="AO1519" s="253"/>
      <c r="AP1519" s="260"/>
      <c r="AQ1519" s="123"/>
      <c r="AR1519" s="166"/>
      <c r="AS1519" s="267"/>
      <c r="AT1519" s="266"/>
      <c r="AU1519" s="266"/>
      <c r="AV1519" s="266"/>
    </row>
    <row r="1520" spans="1:48" x14ac:dyDescent="0.3">
      <c r="A1520" s="52"/>
      <c r="B1520" s="54"/>
      <c r="C1520" s="53"/>
      <c r="D1520" s="53"/>
      <c r="E1520" s="53"/>
      <c r="F1520" s="57"/>
      <c r="G1520" s="57"/>
      <c r="H1520" s="52"/>
      <c r="I1520" s="53"/>
      <c r="J1520" s="53"/>
      <c r="K1520" s="95"/>
      <c r="L1520" s="52"/>
      <c r="M1520" s="52"/>
      <c r="N1520" s="54"/>
      <c r="O1520" s="254" t="str" cm="1">
        <f t="array" ref="O1520">IF(A1520="","",INDEX(근로조건!$A$5:$Y$1048576,MATCH(A1520,근로조건!$A$5:$A$1048576,0)+0,15))</f>
        <v/>
      </c>
      <c r="P1520" s="255" t="str" cm="1">
        <f t="array" ref="P1520">IF(A1520="","",INDEX(근로조건!$A$5:$Y$1048576,MATCH(A1520,근로조건!$A$5:$A$1048576,0)+0,16))</f>
        <v/>
      </c>
      <c r="Q1520" s="256" t="str" cm="1">
        <f t="array" ref="Q1520">IF(A1520="","",INDEX(근로조건!$A$5:$ZZ$1048576,MATCH(A1520,근로조건!$A$5:$A$1048576,0)+0,21))</f>
        <v/>
      </c>
      <c r="R1520" s="61"/>
      <c r="S1520" s="61"/>
      <c r="T1520" s="61"/>
      <c r="U1520" s="61"/>
      <c r="V1520" s="61"/>
      <c r="W1520" s="61"/>
      <c r="X1520" s="61"/>
      <c r="Y1520" s="61"/>
      <c r="Z1520" s="260" t="str">
        <f t="shared" si="72"/>
        <v/>
      </c>
      <c r="AA1520" s="260" t="str">
        <f t="shared" si="73"/>
        <v/>
      </c>
      <c r="AB1520" s="260" t="str" cm="1">
        <f t="array" ref="AB1520">IFERROR(IF(A1520="","",INDEX(근로조건!$A$5:$Z$1048576,MATCH(A1520,근로조건!$A$5:$A$1048576,0)+0,17)-INDEX(근로조건!$A$5:$Z$1048576,MATCH(A1520,근로조건!$A$5:$A$1048576,0)+0,11))*B1520,"")</f>
        <v/>
      </c>
      <c r="AC1520" s="260" t="str">
        <f t="shared" si="74"/>
        <v/>
      </c>
      <c r="AD1520" s="260" t="str" cm="1">
        <f t="array" ref="AD1520">IFERROR(IF(A1520="","",INDEX(근로조건!$A$5:$L$1048576,MATCH(A1520,근로조건!$A$5:$A$1048576,0)+0,12))*B1520,"")</f>
        <v/>
      </c>
      <c r="AE1520" s="261" t="str" cm="1">
        <f t="array" ref="AE1520">IF(A1520="","",INDEX(근로조건!$A$5:$AF$1048576,MATCH(A1520,근로조건!$A$5:$A$1048576,0)+0,13))</f>
        <v/>
      </c>
      <c r="AF1520" s="262" t="str" cm="1">
        <f t="array" ref="AF1520">IF(A1520="","",INDEX(근로조건!$A$5:$AF$1048576,MATCH(A1520,근로조건!$A$5:$A$1048576,0)+0,14))</f>
        <v/>
      </c>
      <c r="AG1520" s="261" t="str" cm="1">
        <f t="array" ref="AG1520">IF(A1520="","",INDEX(근로조건!$A$5:$AF$1048576,MATCH(A1520,근로조건!$A$5:$A$1048576,0)+0,11))</f>
        <v/>
      </c>
      <c r="AH1520" s="261" t="str" cm="1">
        <f t="array" ref="AH1520">IF(A1520="","",INDEX(근로조건!$A$5:$AF$1048576,MATCH(A1520,근로조건!$A$5:$A$1048576,0)+0,19))</f>
        <v/>
      </c>
      <c r="AI1520" s="262" t="str" cm="1">
        <f t="array" ref="AI1520">IF(A1520="","",INDEX(근로조건!$A$5:$AF$1048576,MATCH(A1520,근로조건!$A$5:$A$1048576,0)+0,17))</f>
        <v/>
      </c>
      <c r="AJ1520" s="253"/>
      <c r="AK1520" s="253"/>
      <c r="AL1520" s="253" t="str" cm="1">
        <f t="array" ref="AL1520">IF(A1520="","",INDEX(근로조건!$A$5:$AF$1048576,MATCH(A1520,근로조건!$A$5:$A$1048576,0)+0,20))</f>
        <v/>
      </c>
      <c r="AM1520" s="253"/>
      <c r="AN1520" s="253"/>
      <c r="AO1520" s="253"/>
      <c r="AP1520" s="260"/>
      <c r="AQ1520" s="123"/>
      <c r="AR1520" s="166"/>
      <c r="AS1520" s="267"/>
      <c r="AT1520" s="266"/>
      <c r="AU1520" s="266"/>
      <c r="AV1520" s="266"/>
    </row>
    <row r="1521" spans="1:48" x14ac:dyDescent="0.3">
      <c r="A1521" s="52"/>
      <c r="B1521" s="54"/>
      <c r="C1521" s="53"/>
      <c r="D1521" s="53"/>
      <c r="E1521" s="53"/>
      <c r="F1521" s="57"/>
      <c r="G1521" s="57"/>
      <c r="H1521" s="52"/>
      <c r="I1521" s="53"/>
      <c r="J1521" s="53"/>
      <c r="K1521" s="95"/>
      <c r="L1521" s="52"/>
      <c r="M1521" s="52"/>
      <c r="N1521" s="54"/>
      <c r="O1521" s="254" t="str" cm="1">
        <f t="array" ref="O1521">IF(A1521="","",INDEX(근로조건!$A$5:$Y$1048576,MATCH(A1521,근로조건!$A$5:$A$1048576,0)+0,15))</f>
        <v/>
      </c>
      <c r="P1521" s="255" t="str" cm="1">
        <f t="array" ref="P1521">IF(A1521="","",INDEX(근로조건!$A$5:$Y$1048576,MATCH(A1521,근로조건!$A$5:$A$1048576,0)+0,16))</f>
        <v/>
      </c>
      <c r="Q1521" s="256" t="str" cm="1">
        <f t="array" ref="Q1521">IF(A1521="","",INDEX(근로조건!$A$5:$ZZ$1048576,MATCH(A1521,근로조건!$A$5:$A$1048576,0)+0,21))</f>
        <v/>
      </c>
      <c r="R1521" s="61"/>
      <c r="S1521" s="61"/>
      <c r="T1521" s="61"/>
      <c r="U1521" s="61"/>
      <c r="V1521" s="61"/>
      <c r="W1521" s="61"/>
      <c r="X1521" s="61"/>
      <c r="Y1521" s="61"/>
      <c r="Z1521" s="260" t="str">
        <f t="shared" si="72"/>
        <v/>
      </c>
      <c r="AA1521" s="260" t="str">
        <f t="shared" si="73"/>
        <v/>
      </c>
      <c r="AB1521" s="260" t="str" cm="1">
        <f t="array" ref="AB1521">IFERROR(IF(A1521="","",INDEX(근로조건!$A$5:$Z$1048576,MATCH(A1521,근로조건!$A$5:$A$1048576,0)+0,17)-INDEX(근로조건!$A$5:$Z$1048576,MATCH(A1521,근로조건!$A$5:$A$1048576,0)+0,11))*B1521,"")</f>
        <v/>
      </c>
      <c r="AC1521" s="260" t="str">
        <f t="shared" si="74"/>
        <v/>
      </c>
      <c r="AD1521" s="260" t="str" cm="1">
        <f t="array" ref="AD1521">IFERROR(IF(A1521="","",INDEX(근로조건!$A$5:$L$1048576,MATCH(A1521,근로조건!$A$5:$A$1048576,0)+0,12))*B1521,"")</f>
        <v/>
      </c>
      <c r="AE1521" s="261" t="str" cm="1">
        <f t="array" ref="AE1521">IF(A1521="","",INDEX(근로조건!$A$5:$AF$1048576,MATCH(A1521,근로조건!$A$5:$A$1048576,0)+0,13))</f>
        <v/>
      </c>
      <c r="AF1521" s="262" t="str" cm="1">
        <f t="array" ref="AF1521">IF(A1521="","",INDEX(근로조건!$A$5:$AF$1048576,MATCH(A1521,근로조건!$A$5:$A$1048576,0)+0,14))</f>
        <v/>
      </c>
      <c r="AG1521" s="261" t="str" cm="1">
        <f t="array" ref="AG1521">IF(A1521="","",INDEX(근로조건!$A$5:$AF$1048576,MATCH(A1521,근로조건!$A$5:$A$1048576,0)+0,11))</f>
        <v/>
      </c>
      <c r="AH1521" s="261" t="str" cm="1">
        <f t="array" ref="AH1521">IF(A1521="","",INDEX(근로조건!$A$5:$AF$1048576,MATCH(A1521,근로조건!$A$5:$A$1048576,0)+0,19))</f>
        <v/>
      </c>
      <c r="AI1521" s="262" t="str" cm="1">
        <f t="array" ref="AI1521">IF(A1521="","",INDEX(근로조건!$A$5:$AF$1048576,MATCH(A1521,근로조건!$A$5:$A$1048576,0)+0,17))</f>
        <v/>
      </c>
      <c r="AJ1521" s="253"/>
      <c r="AK1521" s="253"/>
      <c r="AL1521" s="253" t="str" cm="1">
        <f t="array" ref="AL1521">IF(A1521="","",INDEX(근로조건!$A$5:$AF$1048576,MATCH(A1521,근로조건!$A$5:$A$1048576,0)+0,20))</f>
        <v/>
      </c>
      <c r="AM1521" s="253"/>
      <c r="AN1521" s="253"/>
      <c r="AO1521" s="253"/>
      <c r="AP1521" s="260"/>
      <c r="AQ1521" s="123"/>
      <c r="AR1521" s="166"/>
      <c r="AS1521" s="267"/>
      <c r="AT1521" s="266"/>
      <c r="AU1521" s="266"/>
      <c r="AV1521" s="266"/>
    </row>
    <row r="1522" spans="1:48" x14ac:dyDescent="0.3">
      <c r="A1522" s="52"/>
      <c r="B1522" s="54"/>
      <c r="C1522" s="53"/>
      <c r="D1522" s="53"/>
      <c r="E1522" s="53"/>
      <c r="F1522" s="57"/>
      <c r="G1522" s="57"/>
      <c r="H1522" s="52"/>
      <c r="I1522" s="53"/>
      <c r="J1522" s="53"/>
      <c r="K1522" s="95"/>
      <c r="L1522" s="52"/>
      <c r="M1522" s="52"/>
      <c r="N1522" s="54"/>
      <c r="O1522" s="254" t="str" cm="1">
        <f t="array" ref="O1522">IF(A1522="","",INDEX(근로조건!$A$5:$Y$1048576,MATCH(A1522,근로조건!$A$5:$A$1048576,0)+0,15))</f>
        <v/>
      </c>
      <c r="P1522" s="255" t="str" cm="1">
        <f t="array" ref="P1522">IF(A1522="","",INDEX(근로조건!$A$5:$Y$1048576,MATCH(A1522,근로조건!$A$5:$A$1048576,0)+0,16))</f>
        <v/>
      </c>
      <c r="Q1522" s="256" t="str" cm="1">
        <f t="array" ref="Q1522">IF(A1522="","",INDEX(근로조건!$A$5:$ZZ$1048576,MATCH(A1522,근로조건!$A$5:$A$1048576,0)+0,21))</f>
        <v/>
      </c>
      <c r="R1522" s="61"/>
      <c r="S1522" s="61"/>
      <c r="T1522" s="61"/>
      <c r="U1522" s="61"/>
      <c r="V1522" s="61"/>
      <c r="W1522" s="61"/>
      <c r="X1522" s="61"/>
      <c r="Y1522" s="61"/>
      <c r="Z1522" s="260" t="str">
        <f t="shared" si="72"/>
        <v/>
      </c>
      <c r="AA1522" s="260" t="str">
        <f t="shared" si="73"/>
        <v/>
      </c>
      <c r="AB1522" s="260" t="str" cm="1">
        <f t="array" ref="AB1522">IFERROR(IF(A1522="","",INDEX(근로조건!$A$5:$Z$1048576,MATCH(A1522,근로조건!$A$5:$A$1048576,0)+0,17)-INDEX(근로조건!$A$5:$Z$1048576,MATCH(A1522,근로조건!$A$5:$A$1048576,0)+0,11))*B1522,"")</f>
        <v/>
      </c>
      <c r="AC1522" s="260" t="str">
        <f t="shared" si="74"/>
        <v/>
      </c>
      <c r="AD1522" s="260" t="str" cm="1">
        <f t="array" ref="AD1522">IFERROR(IF(A1522="","",INDEX(근로조건!$A$5:$L$1048576,MATCH(A1522,근로조건!$A$5:$A$1048576,0)+0,12))*B1522,"")</f>
        <v/>
      </c>
      <c r="AE1522" s="261" t="str" cm="1">
        <f t="array" ref="AE1522">IF(A1522="","",INDEX(근로조건!$A$5:$AF$1048576,MATCH(A1522,근로조건!$A$5:$A$1048576,0)+0,13))</f>
        <v/>
      </c>
      <c r="AF1522" s="262" t="str" cm="1">
        <f t="array" ref="AF1522">IF(A1522="","",INDEX(근로조건!$A$5:$AF$1048576,MATCH(A1522,근로조건!$A$5:$A$1048576,0)+0,14))</f>
        <v/>
      </c>
      <c r="AG1522" s="261" t="str" cm="1">
        <f t="array" ref="AG1522">IF(A1522="","",INDEX(근로조건!$A$5:$AF$1048576,MATCH(A1522,근로조건!$A$5:$A$1048576,0)+0,11))</f>
        <v/>
      </c>
      <c r="AH1522" s="261" t="str" cm="1">
        <f t="array" ref="AH1522">IF(A1522="","",INDEX(근로조건!$A$5:$AF$1048576,MATCH(A1522,근로조건!$A$5:$A$1048576,0)+0,19))</f>
        <v/>
      </c>
      <c r="AI1522" s="262" t="str" cm="1">
        <f t="array" ref="AI1522">IF(A1522="","",INDEX(근로조건!$A$5:$AF$1048576,MATCH(A1522,근로조건!$A$5:$A$1048576,0)+0,17))</f>
        <v/>
      </c>
      <c r="AJ1522" s="253"/>
      <c r="AK1522" s="253"/>
      <c r="AL1522" s="253" t="str" cm="1">
        <f t="array" ref="AL1522">IF(A1522="","",INDEX(근로조건!$A$5:$AF$1048576,MATCH(A1522,근로조건!$A$5:$A$1048576,0)+0,20))</f>
        <v/>
      </c>
      <c r="AM1522" s="253"/>
      <c r="AN1522" s="253"/>
      <c r="AO1522" s="253"/>
      <c r="AP1522" s="260"/>
      <c r="AQ1522" s="123"/>
      <c r="AR1522" s="166"/>
      <c r="AS1522" s="267"/>
      <c r="AT1522" s="266"/>
      <c r="AU1522" s="266"/>
      <c r="AV1522" s="266"/>
    </row>
    <row r="1523" spans="1:48" x14ac:dyDescent="0.3">
      <c r="A1523" s="52"/>
      <c r="B1523" s="54"/>
      <c r="C1523" s="53"/>
      <c r="D1523" s="53"/>
      <c r="E1523" s="53"/>
      <c r="F1523" s="57"/>
      <c r="G1523" s="57"/>
      <c r="H1523" s="52"/>
      <c r="I1523" s="53"/>
      <c r="J1523" s="53"/>
      <c r="K1523" s="95"/>
      <c r="L1523" s="52"/>
      <c r="M1523" s="52"/>
      <c r="N1523" s="54"/>
      <c r="O1523" s="254" t="str" cm="1">
        <f t="array" ref="O1523">IF(A1523="","",INDEX(근로조건!$A$5:$Y$1048576,MATCH(A1523,근로조건!$A$5:$A$1048576,0)+0,15))</f>
        <v/>
      </c>
      <c r="P1523" s="255" t="str" cm="1">
        <f t="array" ref="P1523">IF(A1523="","",INDEX(근로조건!$A$5:$Y$1048576,MATCH(A1523,근로조건!$A$5:$A$1048576,0)+0,16))</f>
        <v/>
      </c>
      <c r="Q1523" s="256" t="str" cm="1">
        <f t="array" ref="Q1523">IF(A1523="","",INDEX(근로조건!$A$5:$ZZ$1048576,MATCH(A1523,근로조건!$A$5:$A$1048576,0)+0,21))</f>
        <v/>
      </c>
      <c r="R1523" s="61"/>
      <c r="S1523" s="61"/>
      <c r="T1523" s="61"/>
      <c r="U1523" s="61"/>
      <c r="V1523" s="61"/>
      <c r="W1523" s="61"/>
      <c r="X1523" s="61"/>
      <c r="Y1523" s="61"/>
      <c r="Z1523" s="260" t="str">
        <f t="shared" si="72"/>
        <v/>
      </c>
      <c r="AA1523" s="260" t="str">
        <f t="shared" si="73"/>
        <v/>
      </c>
      <c r="AB1523" s="260" t="str" cm="1">
        <f t="array" ref="AB1523">IFERROR(IF(A1523="","",INDEX(근로조건!$A$5:$Z$1048576,MATCH(A1523,근로조건!$A$5:$A$1048576,0)+0,17)-INDEX(근로조건!$A$5:$Z$1048576,MATCH(A1523,근로조건!$A$5:$A$1048576,0)+0,11))*B1523,"")</f>
        <v/>
      </c>
      <c r="AC1523" s="260" t="str">
        <f t="shared" si="74"/>
        <v/>
      </c>
      <c r="AD1523" s="260" t="str" cm="1">
        <f t="array" ref="AD1523">IFERROR(IF(A1523="","",INDEX(근로조건!$A$5:$L$1048576,MATCH(A1523,근로조건!$A$5:$A$1048576,0)+0,12))*B1523,"")</f>
        <v/>
      </c>
      <c r="AE1523" s="261" t="str" cm="1">
        <f t="array" ref="AE1523">IF(A1523="","",INDEX(근로조건!$A$5:$AF$1048576,MATCH(A1523,근로조건!$A$5:$A$1048576,0)+0,13))</f>
        <v/>
      </c>
      <c r="AF1523" s="262" t="str" cm="1">
        <f t="array" ref="AF1523">IF(A1523="","",INDEX(근로조건!$A$5:$AF$1048576,MATCH(A1523,근로조건!$A$5:$A$1048576,0)+0,14))</f>
        <v/>
      </c>
      <c r="AG1523" s="261" t="str" cm="1">
        <f t="array" ref="AG1523">IF(A1523="","",INDEX(근로조건!$A$5:$AF$1048576,MATCH(A1523,근로조건!$A$5:$A$1048576,0)+0,11))</f>
        <v/>
      </c>
      <c r="AH1523" s="261" t="str" cm="1">
        <f t="array" ref="AH1523">IF(A1523="","",INDEX(근로조건!$A$5:$AF$1048576,MATCH(A1523,근로조건!$A$5:$A$1048576,0)+0,19))</f>
        <v/>
      </c>
      <c r="AI1523" s="262" t="str" cm="1">
        <f t="array" ref="AI1523">IF(A1523="","",INDEX(근로조건!$A$5:$AF$1048576,MATCH(A1523,근로조건!$A$5:$A$1048576,0)+0,17))</f>
        <v/>
      </c>
      <c r="AJ1523" s="253"/>
      <c r="AK1523" s="253"/>
      <c r="AL1523" s="253" t="str" cm="1">
        <f t="array" ref="AL1523">IF(A1523="","",INDEX(근로조건!$A$5:$AF$1048576,MATCH(A1523,근로조건!$A$5:$A$1048576,0)+0,20))</f>
        <v/>
      </c>
      <c r="AM1523" s="253"/>
      <c r="AN1523" s="253"/>
      <c r="AO1523" s="253"/>
      <c r="AP1523" s="260"/>
      <c r="AQ1523" s="123"/>
      <c r="AR1523" s="166"/>
      <c r="AS1523" s="267"/>
      <c r="AT1523" s="266"/>
      <c r="AU1523" s="266"/>
      <c r="AV1523" s="266"/>
    </row>
    <row r="1524" spans="1:48" x14ac:dyDescent="0.3">
      <c r="A1524" s="52"/>
      <c r="B1524" s="54"/>
      <c r="C1524" s="53"/>
      <c r="D1524" s="53"/>
      <c r="E1524" s="53"/>
      <c r="F1524" s="57"/>
      <c r="G1524" s="57"/>
      <c r="H1524" s="52"/>
      <c r="I1524" s="53"/>
      <c r="J1524" s="53"/>
      <c r="K1524" s="95"/>
      <c r="L1524" s="52"/>
      <c r="M1524" s="52"/>
      <c r="N1524" s="54"/>
      <c r="O1524" s="254" t="str" cm="1">
        <f t="array" ref="O1524">IF(A1524="","",INDEX(근로조건!$A$5:$Y$1048576,MATCH(A1524,근로조건!$A$5:$A$1048576,0)+0,15))</f>
        <v/>
      </c>
      <c r="P1524" s="255" t="str" cm="1">
        <f t="array" ref="P1524">IF(A1524="","",INDEX(근로조건!$A$5:$Y$1048576,MATCH(A1524,근로조건!$A$5:$A$1048576,0)+0,16))</f>
        <v/>
      </c>
      <c r="Q1524" s="256" t="str" cm="1">
        <f t="array" ref="Q1524">IF(A1524="","",INDEX(근로조건!$A$5:$ZZ$1048576,MATCH(A1524,근로조건!$A$5:$A$1048576,0)+0,21))</f>
        <v/>
      </c>
      <c r="R1524" s="61"/>
      <c r="S1524" s="61"/>
      <c r="T1524" s="61"/>
      <c r="U1524" s="61"/>
      <c r="V1524" s="61"/>
      <c r="W1524" s="61"/>
      <c r="X1524" s="61"/>
      <c r="Y1524" s="61"/>
      <c r="Z1524" s="260" t="str">
        <f t="shared" si="72"/>
        <v/>
      </c>
      <c r="AA1524" s="260" t="str">
        <f t="shared" si="73"/>
        <v/>
      </c>
      <c r="AB1524" s="260" t="str" cm="1">
        <f t="array" ref="AB1524">IFERROR(IF(A1524="","",INDEX(근로조건!$A$5:$Z$1048576,MATCH(A1524,근로조건!$A$5:$A$1048576,0)+0,17)-INDEX(근로조건!$A$5:$Z$1048576,MATCH(A1524,근로조건!$A$5:$A$1048576,0)+0,11))*B1524,"")</f>
        <v/>
      </c>
      <c r="AC1524" s="260" t="str">
        <f t="shared" si="74"/>
        <v/>
      </c>
      <c r="AD1524" s="260" t="str" cm="1">
        <f t="array" ref="AD1524">IFERROR(IF(A1524="","",INDEX(근로조건!$A$5:$L$1048576,MATCH(A1524,근로조건!$A$5:$A$1048576,0)+0,12))*B1524,"")</f>
        <v/>
      </c>
      <c r="AE1524" s="261" t="str" cm="1">
        <f t="array" ref="AE1524">IF(A1524="","",INDEX(근로조건!$A$5:$AF$1048576,MATCH(A1524,근로조건!$A$5:$A$1048576,0)+0,13))</f>
        <v/>
      </c>
      <c r="AF1524" s="262" t="str" cm="1">
        <f t="array" ref="AF1524">IF(A1524="","",INDEX(근로조건!$A$5:$AF$1048576,MATCH(A1524,근로조건!$A$5:$A$1048576,0)+0,14))</f>
        <v/>
      </c>
      <c r="AG1524" s="261" t="str" cm="1">
        <f t="array" ref="AG1524">IF(A1524="","",INDEX(근로조건!$A$5:$AF$1048576,MATCH(A1524,근로조건!$A$5:$A$1048576,0)+0,11))</f>
        <v/>
      </c>
      <c r="AH1524" s="261" t="str" cm="1">
        <f t="array" ref="AH1524">IF(A1524="","",INDEX(근로조건!$A$5:$AF$1048576,MATCH(A1524,근로조건!$A$5:$A$1048576,0)+0,19))</f>
        <v/>
      </c>
      <c r="AI1524" s="262" t="str" cm="1">
        <f t="array" ref="AI1524">IF(A1524="","",INDEX(근로조건!$A$5:$AF$1048576,MATCH(A1524,근로조건!$A$5:$A$1048576,0)+0,17))</f>
        <v/>
      </c>
      <c r="AJ1524" s="253"/>
      <c r="AK1524" s="253"/>
      <c r="AL1524" s="253" t="str" cm="1">
        <f t="array" ref="AL1524">IF(A1524="","",INDEX(근로조건!$A$5:$AF$1048576,MATCH(A1524,근로조건!$A$5:$A$1048576,0)+0,20))</f>
        <v/>
      </c>
      <c r="AM1524" s="253"/>
      <c r="AN1524" s="253"/>
      <c r="AO1524" s="253"/>
      <c r="AP1524" s="260"/>
      <c r="AQ1524" s="123"/>
      <c r="AR1524" s="166"/>
      <c r="AS1524" s="267"/>
      <c r="AT1524" s="266"/>
      <c r="AU1524" s="266"/>
      <c r="AV1524" s="266"/>
    </row>
    <row r="1525" spans="1:48" x14ac:dyDescent="0.3">
      <c r="A1525" s="52"/>
      <c r="B1525" s="54"/>
      <c r="C1525" s="53"/>
      <c r="D1525" s="53"/>
      <c r="E1525" s="53"/>
      <c r="F1525" s="57"/>
      <c r="G1525" s="57"/>
      <c r="H1525" s="52"/>
      <c r="I1525" s="53"/>
      <c r="J1525" s="53"/>
      <c r="K1525" s="95"/>
      <c r="L1525" s="52"/>
      <c r="M1525" s="52"/>
      <c r="N1525" s="54"/>
      <c r="O1525" s="254" t="str" cm="1">
        <f t="array" ref="O1525">IF(A1525="","",INDEX(근로조건!$A$5:$Y$1048576,MATCH(A1525,근로조건!$A$5:$A$1048576,0)+0,15))</f>
        <v/>
      </c>
      <c r="P1525" s="255" t="str" cm="1">
        <f t="array" ref="P1525">IF(A1525="","",INDEX(근로조건!$A$5:$Y$1048576,MATCH(A1525,근로조건!$A$5:$A$1048576,0)+0,16))</f>
        <v/>
      </c>
      <c r="Q1525" s="256" t="str" cm="1">
        <f t="array" ref="Q1525">IF(A1525="","",INDEX(근로조건!$A$5:$ZZ$1048576,MATCH(A1525,근로조건!$A$5:$A$1048576,0)+0,21))</f>
        <v/>
      </c>
      <c r="R1525" s="61"/>
      <c r="S1525" s="61"/>
      <c r="T1525" s="61"/>
      <c r="U1525" s="61"/>
      <c r="V1525" s="61"/>
      <c r="W1525" s="61"/>
      <c r="X1525" s="61"/>
      <c r="Y1525" s="61"/>
      <c r="Z1525" s="260" t="str">
        <f t="shared" si="72"/>
        <v/>
      </c>
      <c r="AA1525" s="260" t="str">
        <f t="shared" si="73"/>
        <v/>
      </c>
      <c r="AB1525" s="260" t="str" cm="1">
        <f t="array" ref="AB1525">IFERROR(IF(A1525="","",INDEX(근로조건!$A$5:$Z$1048576,MATCH(A1525,근로조건!$A$5:$A$1048576,0)+0,17)-INDEX(근로조건!$A$5:$Z$1048576,MATCH(A1525,근로조건!$A$5:$A$1048576,0)+0,11))*B1525,"")</f>
        <v/>
      </c>
      <c r="AC1525" s="260" t="str">
        <f t="shared" si="74"/>
        <v/>
      </c>
      <c r="AD1525" s="260" t="str" cm="1">
        <f t="array" ref="AD1525">IFERROR(IF(A1525="","",INDEX(근로조건!$A$5:$L$1048576,MATCH(A1525,근로조건!$A$5:$A$1048576,0)+0,12))*B1525,"")</f>
        <v/>
      </c>
      <c r="AE1525" s="261" t="str" cm="1">
        <f t="array" ref="AE1525">IF(A1525="","",INDEX(근로조건!$A$5:$AF$1048576,MATCH(A1525,근로조건!$A$5:$A$1048576,0)+0,13))</f>
        <v/>
      </c>
      <c r="AF1525" s="262" t="str" cm="1">
        <f t="array" ref="AF1525">IF(A1525="","",INDEX(근로조건!$A$5:$AF$1048576,MATCH(A1525,근로조건!$A$5:$A$1048576,0)+0,14))</f>
        <v/>
      </c>
      <c r="AG1525" s="261" t="str" cm="1">
        <f t="array" ref="AG1525">IF(A1525="","",INDEX(근로조건!$A$5:$AF$1048576,MATCH(A1525,근로조건!$A$5:$A$1048576,0)+0,11))</f>
        <v/>
      </c>
      <c r="AH1525" s="261" t="str" cm="1">
        <f t="array" ref="AH1525">IF(A1525="","",INDEX(근로조건!$A$5:$AF$1048576,MATCH(A1525,근로조건!$A$5:$A$1048576,0)+0,19))</f>
        <v/>
      </c>
      <c r="AI1525" s="262" t="str" cm="1">
        <f t="array" ref="AI1525">IF(A1525="","",INDEX(근로조건!$A$5:$AF$1048576,MATCH(A1525,근로조건!$A$5:$A$1048576,0)+0,17))</f>
        <v/>
      </c>
      <c r="AJ1525" s="253"/>
      <c r="AK1525" s="253"/>
      <c r="AL1525" s="253" t="str" cm="1">
        <f t="array" ref="AL1525">IF(A1525="","",INDEX(근로조건!$A$5:$AF$1048576,MATCH(A1525,근로조건!$A$5:$A$1048576,0)+0,20))</f>
        <v/>
      </c>
      <c r="AM1525" s="253"/>
      <c r="AN1525" s="253"/>
      <c r="AO1525" s="253"/>
      <c r="AP1525" s="260"/>
      <c r="AQ1525" s="123"/>
      <c r="AR1525" s="166"/>
      <c r="AS1525" s="267"/>
      <c r="AT1525" s="266"/>
      <c r="AU1525" s="266"/>
      <c r="AV1525" s="266"/>
    </row>
    <row r="1526" spans="1:48" x14ac:dyDescent="0.3">
      <c r="A1526" s="52"/>
      <c r="B1526" s="54"/>
      <c r="C1526" s="53"/>
      <c r="D1526" s="53"/>
      <c r="E1526" s="53"/>
      <c r="F1526" s="57"/>
      <c r="G1526" s="57"/>
      <c r="H1526" s="52"/>
      <c r="I1526" s="53"/>
      <c r="J1526" s="53"/>
      <c r="K1526" s="95"/>
      <c r="L1526" s="52"/>
      <c r="M1526" s="52"/>
      <c r="N1526" s="54"/>
      <c r="O1526" s="254" t="str" cm="1">
        <f t="array" ref="O1526">IF(A1526="","",INDEX(근로조건!$A$5:$Y$1048576,MATCH(A1526,근로조건!$A$5:$A$1048576,0)+0,15))</f>
        <v/>
      </c>
      <c r="P1526" s="255" t="str" cm="1">
        <f t="array" ref="P1526">IF(A1526="","",INDEX(근로조건!$A$5:$Y$1048576,MATCH(A1526,근로조건!$A$5:$A$1048576,0)+0,16))</f>
        <v/>
      </c>
      <c r="Q1526" s="256" t="str" cm="1">
        <f t="array" ref="Q1526">IF(A1526="","",INDEX(근로조건!$A$5:$ZZ$1048576,MATCH(A1526,근로조건!$A$5:$A$1048576,0)+0,21))</f>
        <v/>
      </c>
      <c r="R1526" s="61"/>
      <c r="S1526" s="61"/>
      <c r="T1526" s="61"/>
      <c r="U1526" s="61"/>
      <c r="V1526" s="61"/>
      <c r="W1526" s="61"/>
      <c r="X1526" s="61"/>
      <c r="Y1526" s="61"/>
      <c r="Z1526" s="260" t="str">
        <f t="shared" si="72"/>
        <v/>
      </c>
      <c r="AA1526" s="260" t="str">
        <f t="shared" si="73"/>
        <v/>
      </c>
      <c r="AB1526" s="260" t="str" cm="1">
        <f t="array" ref="AB1526">IFERROR(IF(A1526="","",INDEX(근로조건!$A$5:$Z$1048576,MATCH(A1526,근로조건!$A$5:$A$1048576,0)+0,17)-INDEX(근로조건!$A$5:$Z$1048576,MATCH(A1526,근로조건!$A$5:$A$1048576,0)+0,11))*B1526,"")</f>
        <v/>
      </c>
      <c r="AC1526" s="260" t="str">
        <f t="shared" si="74"/>
        <v/>
      </c>
      <c r="AD1526" s="260" t="str" cm="1">
        <f t="array" ref="AD1526">IFERROR(IF(A1526="","",INDEX(근로조건!$A$5:$L$1048576,MATCH(A1526,근로조건!$A$5:$A$1048576,0)+0,12))*B1526,"")</f>
        <v/>
      </c>
      <c r="AE1526" s="261" t="str" cm="1">
        <f t="array" ref="AE1526">IF(A1526="","",INDEX(근로조건!$A$5:$AF$1048576,MATCH(A1526,근로조건!$A$5:$A$1048576,0)+0,13))</f>
        <v/>
      </c>
      <c r="AF1526" s="262" t="str" cm="1">
        <f t="array" ref="AF1526">IF(A1526="","",INDEX(근로조건!$A$5:$AF$1048576,MATCH(A1526,근로조건!$A$5:$A$1048576,0)+0,14))</f>
        <v/>
      </c>
      <c r="AG1526" s="261" t="str" cm="1">
        <f t="array" ref="AG1526">IF(A1526="","",INDEX(근로조건!$A$5:$AF$1048576,MATCH(A1526,근로조건!$A$5:$A$1048576,0)+0,11))</f>
        <v/>
      </c>
      <c r="AH1526" s="261" t="str" cm="1">
        <f t="array" ref="AH1526">IF(A1526="","",INDEX(근로조건!$A$5:$AF$1048576,MATCH(A1526,근로조건!$A$5:$A$1048576,0)+0,19))</f>
        <v/>
      </c>
      <c r="AI1526" s="262" t="str" cm="1">
        <f t="array" ref="AI1526">IF(A1526="","",INDEX(근로조건!$A$5:$AF$1048576,MATCH(A1526,근로조건!$A$5:$A$1048576,0)+0,17))</f>
        <v/>
      </c>
      <c r="AJ1526" s="253"/>
      <c r="AK1526" s="253"/>
      <c r="AL1526" s="253" t="str" cm="1">
        <f t="array" ref="AL1526">IF(A1526="","",INDEX(근로조건!$A$5:$AF$1048576,MATCH(A1526,근로조건!$A$5:$A$1048576,0)+0,20))</f>
        <v/>
      </c>
      <c r="AM1526" s="253"/>
      <c r="AN1526" s="253"/>
      <c r="AO1526" s="253"/>
      <c r="AP1526" s="260"/>
      <c r="AQ1526" s="123"/>
      <c r="AR1526" s="166"/>
      <c r="AS1526" s="267"/>
      <c r="AT1526" s="266"/>
      <c r="AU1526" s="266"/>
      <c r="AV1526" s="266"/>
    </row>
    <row r="1527" spans="1:48" x14ac:dyDescent="0.3">
      <c r="A1527" s="52"/>
      <c r="B1527" s="54"/>
      <c r="C1527" s="53"/>
      <c r="D1527" s="53"/>
      <c r="E1527" s="53"/>
      <c r="F1527" s="57"/>
      <c r="G1527" s="57"/>
      <c r="H1527" s="52"/>
      <c r="I1527" s="53"/>
      <c r="J1527" s="53"/>
      <c r="K1527" s="95"/>
      <c r="L1527" s="52"/>
      <c r="M1527" s="52"/>
      <c r="N1527" s="54"/>
      <c r="O1527" s="254" t="str" cm="1">
        <f t="array" ref="O1527">IF(A1527="","",INDEX(근로조건!$A$5:$Y$1048576,MATCH(A1527,근로조건!$A$5:$A$1048576,0)+0,15))</f>
        <v/>
      </c>
      <c r="P1527" s="255" t="str" cm="1">
        <f t="array" ref="P1527">IF(A1527="","",INDEX(근로조건!$A$5:$Y$1048576,MATCH(A1527,근로조건!$A$5:$A$1048576,0)+0,16))</f>
        <v/>
      </c>
      <c r="Q1527" s="256" t="str" cm="1">
        <f t="array" ref="Q1527">IF(A1527="","",INDEX(근로조건!$A$5:$ZZ$1048576,MATCH(A1527,근로조건!$A$5:$A$1048576,0)+0,21))</f>
        <v/>
      </c>
      <c r="R1527" s="61"/>
      <c r="S1527" s="61"/>
      <c r="T1527" s="61"/>
      <c r="U1527" s="61"/>
      <c r="V1527" s="61"/>
      <c r="W1527" s="61"/>
      <c r="X1527" s="61"/>
      <c r="Y1527" s="61"/>
      <c r="Z1527" s="260" t="str">
        <f t="shared" si="72"/>
        <v/>
      </c>
      <c r="AA1527" s="260" t="str">
        <f t="shared" si="73"/>
        <v/>
      </c>
      <c r="AB1527" s="260" t="str" cm="1">
        <f t="array" ref="AB1527">IFERROR(IF(A1527="","",INDEX(근로조건!$A$5:$Z$1048576,MATCH(A1527,근로조건!$A$5:$A$1048576,0)+0,17)-INDEX(근로조건!$A$5:$Z$1048576,MATCH(A1527,근로조건!$A$5:$A$1048576,0)+0,11))*B1527,"")</f>
        <v/>
      </c>
      <c r="AC1527" s="260" t="str">
        <f t="shared" si="74"/>
        <v/>
      </c>
      <c r="AD1527" s="260" t="str" cm="1">
        <f t="array" ref="AD1527">IFERROR(IF(A1527="","",INDEX(근로조건!$A$5:$L$1048576,MATCH(A1527,근로조건!$A$5:$A$1048576,0)+0,12))*B1527,"")</f>
        <v/>
      </c>
      <c r="AE1527" s="261" t="str" cm="1">
        <f t="array" ref="AE1527">IF(A1527="","",INDEX(근로조건!$A$5:$AF$1048576,MATCH(A1527,근로조건!$A$5:$A$1048576,0)+0,13))</f>
        <v/>
      </c>
      <c r="AF1527" s="262" t="str" cm="1">
        <f t="array" ref="AF1527">IF(A1527="","",INDEX(근로조건!$A$5:$AF$1048576,MATCH(A1527,근로조건!$A$5:$A$1048576,0)+0,14))</f>
        <v/>
      </c>
      <c r="AG1527" s="261" t="str" cm="1">
        <f t="array" ref="AG1527">IF(A1527="","",INDEX(근로조건!$A$5:$AF$1048576,MATCH(A1527,근로조건!$A$5:$A$1048576,0)+0,11))</f>
        <v/>
      </c>
      <c r="AH1527" s="261" t="str" cm="1">
        <f t="array" ref="AH1527">IF(A1527="","",INDEX(근로조건!$A$5:$AF$1048576,MATCH(A1527,근로조건!$A$5:$A$1048576,0)+0,19))</f>
        <v/>
      </c>
      <c r="AI1527" s="262" t="str" cm="1">
        <f t="array" ref="AI1527">IF(A1527="","",INDEX(근로조건!$A$5:$AF$1048576,MATCH(A1527,근로조건!$A$5:$A$1048576,0)+0,17))</f>
        <v/>
      </c>
      <c r="AJ1527" s="253"/>
      <c r="AK1527" s="253"/>
      <c r="AL1527" s="253" t="str" cm="1">
        <f t="array" ref="AL1527">IF(A1527="","",INDEX(근로조건!$A$5:$AF$1048576,MATCH(A1527,근로조건!$A$5:$A$1048576,0)+0,20))</f>
        <v/>
      </c>
      <c r="AM1527" s="253"/>
      <c r="AN1527" s="253"/>
      <c r="AO1527" s="253"/>
      <c r="AP1527" s="260"/>
      <c r="AQ1527" s="123"/>
      <c r="AR1527" s="166"/>
      <c r="AS1527" s="267"/>
      <c r="AT1527" s="266"/>
      <c r="AU1527" s="266"/>
      <c r="AV1527" s="266"/>
    </row>
    <row r="1528" spans="1:48" x14ac:dyDescent="0.3">
      <c r="A1528" s="52"/>
      <c r="B1528" s="54"/>
      <c r="C1528" s="53"/>
      <c r="D1528" s="53"/>
      <c r="E1528" s="53"/>
      <c r="F1528" s="57"/>
      <c r="G1528" s="57"/>
      <c r="H1528" s="52"/>
      <c r="I1528" s="53"/>
      <c r="J1528" s="53"/>
      <c r="K1528" s="95"/>
      <c r="L1528" s="52"/>
      <c r="M1528" s="52"/>
      <c r="N1528" s="54"/>
      <c r="O1528" s="254" t="str" cm="1">
        <f t="array" ref="O1528">IF(A1528="","",INDEX(근로조건!$A$5:$Y$1048576,MATCH(A1528,근로조건!$A$5:$A$1048576,0)+0,15))</f>
        <v/>
      </c>
      <c r="P1528" s="255" t="str" cm="1">
        <f t="array" ref="P1528">IF(A1528="","",INDEX(근로조건!$A$5:$Y$1048576,MATCH(A1528,근로조건!$A$5:$A$1048576,0)+0,16))</f>
        <v/>
      </c>
      <c r="Q1528" s="256" t="str" cm="1">
        <f t="array" ref="Q1528">IF(A1528="","",INDEX(근로조건!$A$5:$ZZ$1048576,MATCH(A1528,근로조건!$A$5:$A$1048576,0)+0,21))</f>
        <v/>
      </c>
      <c r="R1528" s="61"/>
      <c r="S1528" s="61"/>
      <c r="T1528" s="61"/>
      <c r="U1528" s="61"/>
      <c r="V1528" s="61"/>
      <c r="W1528" s="61"/>
      <c r="X1528" s="61"/>
      <c r="Y1528" s="61"/>
      <c r="Z1528" s="260" t="str">
        <f t="shared" si="72"/>
        <v/>
      </c>
      <c r="AA1528" s="260" t="str">
        <f t="shared" si="73"/>
        <v/>
      </c>
      <c r="AB1528" s="260" t="str" cm="1">
        <f t="array" ref="AB1528">IFERROR(IF(A1528="","",INDEX(근로조건!$A$5:$Z$1048576,MATCH(A1528,근로조건!$A$5:$A$1048576,0)+0,17)-INDEX(근로조건!$A$5:$Z$1048576,MATCH(A1528,근로조건!$A$5:$A$1048576,0)+0,11))*B1528,"")</f>
        <v/>
      </c>
      <c r="AC1528" s="260" t="str">
        <f t="shared" si="74"/>
        <v/>
      </c>
      <c r="AD1528" s="260" t="str" cm="1">
        <f t="array" ref="AD1528">IFERROR(IF(A1528="","",INDEX(근로조건!$A$5:$L$1048576,MATCH(A1528,근로조건!$A$5:$A$1048576,0)+0,12))*B1528,"")</f>
        <v/>
      </c>
      <c r="AE1528" s="261" t="str" cm="1">
        <f t="array" ref="AE1528">IF(A1528="","",INDEX(근로조건!$A$5:$AF$1048576,MATCH(A1528,근로조건!$A$5:$A$1048576,0)+0,13))</f>
        <v/>
      </c>
      <c r="AF1528" s="262" t="str" cm="1">
        <f t="array" ref="AF1528">IF(A1528="","",INDEX(근로조건!$A$5:$AF$1048576,MATCH(A1528,근로조건!$A$5:$A$1048576,0)+0,14))</f>
        <v/>
      </c>
      <c r="AG1528" s="261" t="str" cm="1">
        <f t="array" ref="AG1528">IF(A1528="","",INDEX(근로조건!$A$5:$AF$1048576,MATCH(A1528,근로조건!$A$5:$A$1048576,0)+0,11))</f>
        <v/>
      </c>
      <c r="AH1528" s="261" t="str" cm="1">
        <f t="array" ref="AH1528">IF(A1528="","",INDEX(근로조건!$A$5:$AF$1048576,MATCH(A1528,근로조건!$A$5:$A$1048576,0)+0,19))</f>
        <v/>
      </c>
      <c r="AI1528" s="262" t="str" cm="1">
        <f t="array" ref="AI1528">IF(A1528="","",INDEX(근로조건!$A$5:$AF$1048576,MATCH(A1528,근로조건!$A$5:$A$1048576,0)+0,17))</f>
        <v/>
      </c>
      <c r="AJ1528" s="253"/>
      <c r="AK1528" s="253"/>
      <c r="AL1528" s="253" t="str" cm="1">
        <f t="array" ref="AL1528">IF(A1528="","",INDEX(근로조건!$A$5:$AF$1048576,MATCH(A1528,근로조건!$A$5:$A$1048576,0)+0,20))</f>
        <v/>
      </c>
      <c r="AM1528" s="253"/>
      <c r="AN1528" s="253"/>
      <c r="AO1528" s="253"/>
      <c r="AP1528" s="260"/>
      <c r="AQ1528" s="123"/>
      <c r="AR1528" s="166"/>
      <c r="AS1528" s="267"/>
      <c r="AT1528" s="266"/>
      <c r="AU1528" s="266"/>
      <c r="AV1528" s="266"/>
    </row>
    <row r="1529" spans="1:48" x14ac:dyDescent="0.3">
      <c r="A1529" s="52"/>
      <c r="B1529" s="54"/>
      <c r="C1529" s="53"/>
      <c r="D1529" s="53"/>
      <c r="E1529" s="53"/>
      <c r="F1529" s="57"/>
      <c r="G1529" s="57"/>
      <c r="H1529" s="52"/>
      <c r="I1529" s="53"/>
      <c r="J1529" s="53"/>
      <c r="K1529" s="95"/>
      <c r="L1529" s="52"/>
      <c r="M1529" s="52"/>
      <c r="N1529" s="54"/>
      <c r="O1529" s="254" t="str" cm="1">
        <f t="array" ref="O1529">IF(A1529="","",INDEX(근로조건!$A$5:$Y$1048576,MATCH(A1529,근로조건!$A$5:$A$1048576,0)+0,15))</f>
        <v/>
      </c>
      <c r="P1529" s="255" t="str" cm="1">
        <f t="array" ref="P1529">IF(A1529="","",INDEX(근로조건!$A$5:$Y$1048576,MATCH(A1529,근로조건!$A$5:$A$1048576,0)+0,16))</f>
        <v/>
      </c>
      <c r="Q1529" s="256" t="str" cm="1">
        <f t="array" ref="Q1529">IF(A1529="","",INDEX(근로조건!$A$5:$ZZ$1048576,MATCH(A1529,근로조건!$A$5:$A$1048576,0)+0,21))</f>
        <v/>
      </c>
      <c r="R1529" s="61"/>
      <c r="S1529" s="61"/>
      <c r="T1529" s="61"/>
      <c r="U1529" s="61"/>
      <c r="V1529" s="61"/>
      <c r="W1529" s="61"/>
      <c r="X1529" s="61"/>
      <c r="Y1529" s="61"/>
      <c r="Z1529" s="260" t="str">
        <f t="shared" si="72"/>
        <v/>
      </c>
      <c r="AA1529" s="260" t="str">
        <f t="shared" si="73"/>
        <v/>
      </c>
      <c r="AB1529" s="260" t="str" cm="1">
        <f t="array" ref="AB1529">IFERROR(IF(A1529="","",INDEX(근로조건!$A$5:$Z$1048576,MATCH(A1529,근로조건!$A$5:$A$1048576,0)+0,17)-INDEX(근로조건!$A$5:$Z$1048576,MATCH(A1529,근로조건!$A$5:$A$1048576,0)+0,11))*B1529,"")</f>
        <v/>
      </c>
      <c r="AC1529" s="260" t="str">
        <f t="shared" si="74"/>
        <v/>
      </c>
      <c r="AD1529" s="260" t="str" cm="1">
        <f t="array" ref="AD1529">IFERROR(IF(A1529="","",INDEX(근로조건!$A$5:$L$1048576,MATCH(A1529,근로조건!$A$5:$A$1048576,0)+0,12))*B1529,"")</f>
        <v/>
      </c>
      <c r="AE1529" s="261" t="str" cm="1">
        <f t="array" ref="AE1529">IF(A1529="","",INDEX(근로조건!$A$5:$AF$1048576,MATCH(A1529,근로조건!$A$5:$A$1048576,0)+0,13))</f>
        <v/>
      </c>
      <c r="AF1529" s="262" t="str" cm="1">
        <f t="array" ref="AF1529">IF(A1529="","",INDEX(근로조건!$A$5:$AF$1048576,MATCH(A1529,근로조건!$A$5:$A$1048576,0)+0,14))</f>
        <v/>
      </c>
      <c r="AG1529" s="261" t="str" cm="1">
        <f t="array" ref="AG1529">IF(A1529="","",INDEX(근로조건!$A$5:$AF$1048576,MATCH(A1529,근로조건!$A$5:$A$1048576,0)+0,11))</f>
        <v/>
      </c>
      <c r="AH1529" s="261" t="str" cm="1">
        <f t="array" ref="AH1529">IF(A1529="","",INDEX(근로조건!$A$5:$AF$1048576,MATCH(A1529,근로조건!$A$5:$A$1048576,0)+0,19))</f>
        <v/>
      </c>
      <c r="AI1529" s="262" t="str" cm="1">
        <f t="array" ref="AI1529">IF(A1529="","",INDEX(근로조건!$A$5:$AF$1048576,MATCH(A1529,근로조건!$A$5:$A$1048576,0)+0,17))</f>
        <v/>
      </c>
      <c r="AJ1529" s="253"/>
      <c r="AK1529" s="253"/>
      <c r="AL1529" s="253" t="str" cm="1">
        <f t="array" ref="AL1529">IF(A1529="","",INDEX(근로조건!$A$5:$AF$1048576,MATCH(A1529,근로조건!$A$5:$A$1048576,0)+0,20))</f>
        <v/>
      </c>
      <c r="AM1529" s="253"/>
      <c r="AN1529" s="253"/>
      <c r="AO1529" s="253"/>
      <c r="AP1529" s="260"/>
      <c r="AQ1529" s="123"/>
      <c r="AR1529" s="166"/>
      <c r="AS1529" s="267"/>
      <c r="AT1529" s="266"/>
      <c r="AU1529" s="266"/>
      <c r="AV1529" s="266"/>
    </row>
    <row r="1530" spans="1:48" x14ac:dyDescent="0.3">
      <c r="A1530" s="52"/>
      <c r="B1530" s="54"/>
      <c r="C1530" s="53"/>
      <c r="D1530" s="53"/>
      <c r="E1530" s="53"/>
      <c r="F1530" s="57"/>
      <c r="G1530" s="57"/>
      <c r="H1530" s="52"/>
      <c r="I1530" s="53"/>
      <c r="J1530" s="53"/>
      <c r="K1530" s="95"/>
      <c r="L1530" s="52"/>
      <c r="M1530" s="52"/>
      <c r="N1530" s="54"/>
      <c r="O1530" s="254" t="str" cm="1">
        <f t="array" ref="O1530">IF(A1530="","",INDEX(근로조건!$A$5:$Y$1048576,MATCH(A1530,근로조건!$A$5:$A$1048576,0)+0,15))</f>
        <v/>
      </c>
      <c r="P1530" s="255" t="str" cm="1">
        <f t="array" ref="P1530">IF(A1530="","",INDEX(근로조건!$A$5:$Y$1048576,MATCH(A1530,근로조건!$A$5:$A$1048576,0)+0,16))</f>
        <v/>
      </c>
      <c r="Q1530" s="256" t="str" cm="1">
        <f t="array" ref="Q1530">IF(A1530="","",INDEX(근로조건!$A$5:$ZZ$1048576,MATCH(A1530,근로조건!$A$5:$A$1048576,0)+0,21))</f>
        <v/>
      </c>
      <c r="R1530" s="61"/>
      <c r="S1530" s="61"/>
      <c r="T1530" s="61"/>
      <c r="U1530" s="61"/>
      <c r="V1530" s="61"/>
      <c r="W1530" s="61"/>
      <c r="X1530" s="61"/>
      <c r="Y1530" s="61"/>
      <c r="Z1530" s="260" t="str">
        <f t="shared" si="72"/>
        <v/>
      </c>
      <c r="AA1530" s="260" t="str">
        <f t="shared" si="73"/>
        <v/>
      </c>
      <c r="AB1530" s="260" t="str" cm="1">
        <f t="array" ref="AB1530">IFERROR(IF(A1530="","",INDEX(근로조건!$A$5:$Z$1048576,MATCH(A1530,근로조건!$A$5:$A$1048576,0)+0,17)-INDEX(근로조건!$A$5:$Z$1048576,MATCH(A1530,근로조건!$A$5:$A$1048576,0)+0,11))*B1530,"")</f>
        <v/>
      </c>
      <c r="AC1530" s="260" t="str">
        <f t="shared" si="74"/>
        <v/>
      </c>
      <c r="AD1530" s="260" t="str" cm="1">
        <f t="array" ref="AD1530">IFERROR(IF(A1530="","",INDEX(근로조건!$A$5:$L$1048576,MATCH(A1530,근로조건!$A$5:$A$1048576,0)+0,12))*B1530,"")</f>
        <v/>
      </c>
      <c r="AE1530" s="261" t="str" cm="1">
        <f t="array" ref="AE1530">IF(A1530="","",INDEX(근로조건!$A$5:$AF$1048576,MATCH(A1530,근로조건!$A$5:$A$1048576,0)+0,13))</f>
        <v/>
      </c>
      <c r="AF1530" s="262" t="str" cm="1">
        <f t="array" ref="AF1530">IF(A1530="","",INDEX(근로조건!$A$5:$AF$1048576,MATCH(A1530,근로조건!$A$5:$A$1048576,0)+0,14))</f>
        <v/>
      </c>
      <c r="AG1530" s="261" t="str" cm="1">
        <f t="array" ref="AG1530">IF(A1530="","",INDEX(근로조건!$A$5:$AF$1048576,MATCH(A1530,근로조건!$A$5:$A$1048576,0)+0,11))</f>
        <v/>
      </c>
      <c r="AH1530" s="261" t="str" cm="1">
        <f t="array" ref="AH1530">IF(A1530="","",INDEX(근로조건!$A$5:$AF$1048576,MATCH(A1530,근로조건!$A$5:$A$1048576,0)+0,19))</f>
        <v/>
      </c>
      <c r="AI1530" s="262" t="str" cm="1">
        <f t="array" ref="AI1530">IF(A1530="","",INDEX(근로조건!$A$5:$AF$1048576,MATCH(A1530,근로조건!$A$5:$A$1048576,0)+0,17))</f>
        <v/>
      </c>
      <c r="AJ1530" s="253"/>
      <c r="AK1530" s="253"/>
      <c r="AL1530" s="253" t="str" cm="1">
        <f t="array" ref="AL1530">IF(A1530="","",INDEX(근로조건!$A$5:$AF$1048576,MATCH(A1530,근로조건!$A$5:$A$1048576,0)+0,20))</f>
        <v/>
      </c>
      <c r="AM1530" s="253"/>
      <c r="AN1530" s="253"/>
      <c r="AO1530" s="253"/>
      <c r="AP1530" s="260"/>
      <c r="AQ1530" s="123"/>
      <c r="AR1530" s="166"/>
      <c r="AS1530" s="267"/>
      <c r="AT1530" s="266"/>
      <c r="AU1530" s="266"/>
      <c r="AV1530" s="266"/>
    </row>
    <row r="1531" spans="1:48" x14ac:dyDescent="0.3">
      <c r="A1531" s="52"/>
      <c r="B1531" s="54"/>
      <c r="C1531" s="53"/>
      <c r="D1531" s="53"/>
      <c r="E1531" s="53"/>
      <c r="F1531" s="57"/>
      <c r="G1531" s="57"/>
      <c r="H1531" s="52"/>
      <c r="I1531" s="53"/>
      <c r="J1531" s="53"/>
      <c r="K1531" s="95"/>
      <c r="L1531" s="52"/>
      <c r="M1531" s="52"/>
      <c r="N1531" s="54"/>
      <c r="O1531" s="254" t="str" cm="1">
        <f t="array" ref="O1531">IF(A1531="","",INDEX(근로조건!$A$5:$Y$1048576,MATCH(A1531,근로조건!$A$5:$A$1048576,0)+0,15))</f>
        <v/>
      </c>
      <c r="P1531" s="255" t="str" cm="1">
        <f t="array" ref="P1531">IF(A1531="","",INDEX(근로조건!$A$5:$Y$1048576,MATCH(A1531,근로조건!$A$5:$A$1048576,0)+0,16))</f>
        <v/>
      </c>
      <c r="Q1531" s="256" t="str" cm="1">
        <f t="array" ref="Q1531">IF(A1531="","",INDEX(근로조건!$A$5:$ZZ$1048576,MATCH(A1531,근로조건!$A$5:$A$1048576,0)+0,21))</f>
        <v/>
      </c>
      <c r="R1531" s="61"/>
      <c r="S1531" s="61"/>
      <c r="T1531" s="61"/>
      <c r="U1531" s="61"/>
      <c r="V1531" s="61"/>
      <c r="W1531" s="61"/>
      <c r="X1531" s="61"/>
      <c r="Y1531" s="61"/>
      <c r="Z1531" s="260" t="str">
        <f t="shared" si="72"/>
        <v/>
      </c>
      <c r="AA1531" s="260" t="str">
        <f t="shared" si="73"/>
        <v/>
      </c>
      <c r="AB1531" s="260" t="str" cm="1">
        <f t="array" ref="AB1531">IFERROR(IF(A1531="","",INDEX(근로조건!$A$5:$Z$1048576,MATCH(A1531,근로조건!$A$5:$A$1048576,0)+0,17)-INDEX(근로조건!$A$5:$Z$1048576,MATCH(A1531,근로조건!$A$5:$A$1048576,0)+0,11))*B1531,"")</f>
        <v/>
      </c>
      <c r="AC1531" s="260" t="str">
        <f t="shared" si="74"/>
        <v/>
      </c>
      <c r="AD1531" s="260" t="str" cm="1">
        <f t="array" ref="AD1531">IFERROR(IF(A1531="","",INDEX(근로조건!$A$5:$L$1048576,MATCH(A1531,근로조건!$A$5:$A$1048576,0)+0,12))*B1531,"")</f>
        <v/>
      </c>
      <c r="AE1531" s="261" t="str" cm="1">
        <f t="array" ref="AE1531">IF(A1531="","",INDEX(근로조건!$A$5:$AF$1048576,MATCH(A1531,근로조건!$A$5:$A$1048576,0)+0,13))</f>
        <v/>
      </c>
      <c r="AF1531" s="262" t="str" cm="1">
        <f t="array" ref="AF1531">IF(A1531="","",INDEX(근로조건!$A$5:$AF$1048576,MATCH(A1531,근로조건!$A$5:$A$1048576,0)+0,14))</f>
        <v/>
      </c>
      <c r="AG1531" s="261" t="str" cm="1">
        <f t="array" ref="AG1531">IF(A1531="","",INDEX(근로조건!$A$5:$AF$1048576,MATCH(A1531,근로조건!$A$5:$A$1048576,0)+0,11))</f>
        <v/>
      </c>
      <c r="AH1531" s="261" t="str" cm="1">
        <f t="array" ref="AH1531">IF(A1531="","",INDEX(근로조건!$A$5:$AF$1048576,MATCH(A1531,근로조건!$A$5:$A$1048576,0)+0,19))</f>
        <v/>
      </c>
      <c r="AI1531" s="262" t="str" cm="1">
        <f t="array" ref="AI1531">IF(A1531="","",INDEX(근로조건!$A$5:$AF$1048576,MATCH(A1531,근로조건!$A$5:$A$1048576,0)+0,17))</f>
        <v/>
      </c>
      <c r="AJ1531" s="253"/>
      <c r="AK1531" s="253"/>
      <c r="AL1531" s="253" t="str" cm="1">
        <f t="array" ref="AL1531">IF(A1531="","",INDEX(근로조건!$A$5:$AF$1048576,MATCH(A1531,근로조건!$A$5:$A$1048576,0)+0,20))</f>
        <v/>
      </c>
      <c r="AM1531" s="253"/>
      <c r="AN1531" s="253"/>
      <c r="AO1531" s="253"/>
      <c r="AP1531" s="260"/>
      <c r="AQ1531" s="123"/>
      <c r="AR1531" s="166"/>
      <c r="AS1531" s="267"/>
      <c r="AT1531" s="266"/>
      <c r="AU1531" s="266"/>
      <c r="AV1531" s="266"/>
    </row>
    <row r="1532" spans="1:48" x14ac:dyDescent="0.3">
      <c r="A1532" s="52"/>
      <c r="B1532" s="54"/>
      <c r="C1532" s="53"/>
      <c r="D1532" s="53"/>
      <c r="E1532" s="53"/>
      <c r="F1532" s="57"/>
      <c r="G1532" s="57"/>
      <c r="H1532" s="52"/>
      <c r="I1532" s="53"/>
      <c r="J1532" s="53"/>
      <c r="K1532" s="95"/>
      <c r="L1532" s="52"/>
      <c r="M1532" s="52"/>
      <c r="N1532" s="54"/>
      <c r="O1532" s="254" t="str" cm="1">
        <f t="array" ref="O1532">IF(A1532="","",INDEX(근로조건!$A$5:$Y$1048576,MATCH(A1532,근로조건!$A$5:$A$1048576,0)+0,15))</f>
        <v/>
      </c>
      <c r="P1532" s="255" t="str" cm="1">
        <f t="array" ref="P1532">IF(A1532="","",INDEX(근로조건!$A$5:$Y$1048576,MATCH(A1532,근로조건!$A$5:$A$1048576,0)+0,16))</f>
        <v/>
      </c>
      <c r="Q1532" s="256" t="str" cm="1">
        <f t="array" ref="Q1532">IF(A1532="","",INDEX(근로조건!$A$5:$ZZ$1048576,MATCH(A1532,근로조건!$A$5:$A$1048576,0)+0,21))</f>
        <v/>
      </c>
      <c r="R1532" s="61"/>
      <c r="S1532" s="61"/>
      <c r="T1532" s="61"/>
      <c r="U1532" s="61"/>
      <c r="V1532" s="61"/>
      <c r="W1532" s="61"/>
      <c r="X1532" s="61"/>
      <c r="Y1532" s="61"/>
      <c r="Z1532" s="260" t="str">
        <f t="shared" si="72"/>
        <v/>
      </c>
      <c r="AA1532" s="260" t="str">
        <f t="shared" si="73"/>
        <v/>
      </c>
      <c r="AB1532" s="260" t="str" cm="1">
        <f t="array" ref="AB1532">IFERROR(IF(A1532="","",INDEX(근로조건!$A$5:$Z$1048576,MATCH(A1532,근로조건!$A$5:$A$1048576,0)+0,17)-INDEX(근로조건!$A$5:$Z$1048576,MATCH(A1532,근로조건!$A$5:$A$1048576,0)+0,11))*B1532,"")</f>
        <v/>
      </c>
      <c r="AC1532" s="260" t="str">
        <f t="shared" si="74"/>
        <v/>
      </c>
      <c r="AD1532" s="260" t="str" cm="1">
        <f t="array" ref="AD1532">IFERROR(IF(A1532="","",INDEX(근로조건!$A$5:$L$1048576,MATCH(A1532,근로조건!$A$5:$A$1048576,0)+0,12))*B1532,"")</f>
        <v/>
      </c>
      <c r="AE1532" s="261" t="str" cm="1">
        <f t="array" ref="AE1532">IF(A1532="","",INDEX(근로조건!$A$5:$AF$1048576,MATCH(A1532,근로조건!$A$5:$A$1048576,0)+0,13))</f>
        <v/>
      </c>
      <c r="AF1532" s="262" t="str" cm="1">
        <f t="array" ref="AF1532">IF(A1532="","",INDEX(근로조건!$A$5:$AF$1048576,MATCH(A1532,근로조건!$A$5:$A$1048576,0)+0,14))</f>
        <v/>
      </c>
      <c r="AG1532" s="261" t="str" cm="1">
        <f t="array" ref="AG1532">IF(A1532="","",INDEX(근로조건!$A$5:$AF$1048576,MATCH(A1532,근로조건!$A$5:$A$1048576,0)+0,11))</f>
        <v/>
      </c>
      <c r="AH1532" s="261" t="str" cm="1">
        <f t="array" ref="AH1532">IF(A1532="","",INDEX(근로조건!$A$5:$AF$1048576,MATCH(A1532,근로조건!$A$5:$A$1048576,0)+0,19))</f>
        <v/>
      </c>
      <c r="AI1532" s="262" t="str" cm="1">
        <f t="array" ref="AI1532">IF(A1532="","",INDEX(근로조건!$A$5:$AF$1048576,MATCH(A1532,근로조건!$A$5:$A$1048576,0)+0,17))</f>
        <v/>
      </c>
      <c r="AJ1532" s="253"/>
      <c r="AK1532" s="253"/>
      <c r="AL1532" s="253" t="str" cm="1">
        <f t="array" ref="AL1532">IF(A1532="","",INDEX(근로조건!$A$5:$AF$1048576,MATCH(A1532,근로조건!$A$5:$A$1048576,0)+0,20))</f>
        <v/>
      </c>
      <c r="AM1532" s="253"/>
      <c r="AN1532" s="253"/>
      <c r="AO1532" s="253"/>
      <c r="AP1532" s="260"/>
      <c r="AQ1532" s="123"/>
      <c r="AR1532" s="166"/>
      <c r="AS1532" s="267"/>
      <c r="AT1532" s="266"/>
      <c r="AU1532" s="266"/>
      <c r="AV1532" s="266"/>
    </row>
    <row r="1533" spans="1:48" x14ac:dyDescent="0.3">
      <c r="A1533" s="52"/>
      <c r="B1533" s="54"/>
      <c r="C1533" s="53"/>
      <c r="D1533" s="53"/>
      <c r="E1533" s="53"/>
      <c r="F1533" s="57"/>
      <c r="G1533" s="57"/>
      <c r="H1533" s="52"/>
      <c r="I1533" s="53"/>
      <c r="J1533" s="53"/>
      <c r="K1533" s="95"/>
      <c r="L1533" s="52"/>
      <c r="M1533" s="52"/>
      <c r="N1533" s="54"/>
      <c r="O1533" s="254" t="str" cm="1">
        <f t="array" ref="O1533">IF(A1533="","",INDEX(근로조건!$A$5:$Y$1048576,MATCH(A1533,근로조건!$A$5:$A$1048576,0)+0,15))</f>
        <v/>
      </c>
      <c r="P1533" s="255" t="str" cm="1">
        <f t="array" ref="P1533">IF(A1533="","",INDEX(근로조건!$A$5:$Y$1048576,MATCH(A1533,근로조건!$A$5:$A$1048576,0)+0,16))</f>
        <v/>
      </c>
      <c r="Q1533" s="256" t="str" cm="1">
        <f t="array" ref="Q1533">IF(A1533="","",INDEX(근로조건!$A$5:$ZZ$1048576,MATCH(A1533,근로조건!$A$5:$A$1048576,0)+0,21))</f>
        <v/>
      </c>
      <c r="R1533" s="61"/>
      <c r="S1533" s="61"/>
      <c r="T1533" s="61"/>
      <c r="U1533" s="61"/>
      <c r="V1533" s="61"/>
      <c r="W1533" s="61"/>
      <c r="X1533" s="61"/>
      <c r="Y1533" s="61"/>
      <c r="Z1533" s="260" t="str">
        <f t="shared" si="72"/>
        <v/>
      </c>
      <c r="AA1533" s="260" t="str">
        <f t="shared" si="73"/>
        <v/>
      </c>
      <c r="AB1533" s="260" t="str" cm="1">
        <f t="array" ref="AB1533">IFERROR(IF(A1533="","",INDEX(근로조건!$A$5:$Z$1048576,MATCH(A1533,근로조건!$A$5:$A$1048576,0)+0,17)-INDEX(근로조건!$A$5:$Z$1048576,MATCH(A1533,근로조건!$A$5:$A$1048576,0)+0,11))*B1533,"")</f>
        <v/>
      </c>
      <c r="AC1533" s="260" t="str">
        <f t="shared" si="74"/>
        <v/>
      </c>
      <c r="AD1533" s="260" t="str" cm="1">
        <f t="array" ref="AD1533">IFERROR(IF(A1533="","",INDEX(근로조건!$A$5:$L$1048576,MATCH(A1533,근로조건!$A$5:$A$1048576,0)+0,12))*B1533,"")</f>
        <v/>
      </c>
      <c r="AE1533" s="261" t="str" cm="1">
        <f t="array" ref="AE1533">IF(A1533="","",INDEX(근로조건!$A$5:$AF$1048576,MATCH(A1533,근로조건!$A$5:$A$1048576,0)+0,13))</f>
        <v/>
      </c>
      <c r="AF1533" s="262" t="str" cm="1">
        <f t="array" ref="AF1533">IF(A1533="","",INDEX(근로조건!$A$5:$AF$1048576,MATCH(A1533,근로조건!$A$5:$A$1048576,0)+0,14))</f>
        <v/>
      </c>
      <c r="AG1533" s="261" t="str" cm="1">
        <f t="array" ref="AG1533">IF(A1533="","",INDEX(근로조건!$A$5:$AF$1048576,MATCH(A1533,근로조건!$A$5:$A$1048576,0)+0,11))</f>
        <v/>
      </c>
      <c r="AH1533" s="261" t="str" cm="1">
        <f t="array" ref="AH1533">IF(A1533="","",INDEX(근로조건!$A$5:$AF$1048576,MATCH(A1533,근로조건!$A$5:$A$1048576,0)+0,19))</f>
        <v/>
      </c>
      <c r="AI1533" s="262" t="str" cm="1">
        <f t="array" ref="AI1533">IF(A1533="","",INDEX(근로조건!$A$5:$AF$1048576,MATCH(A1533,근로조건!$A$5:$A$1048576,0)+0,17))</f>
        <v/>
      </c>
      <c r="AJ1533" s="253"/>
      <c r="AK1533" s="253"/>
      <c r="AL1533" s="253" t="str" cm="1">
        <f t="array" ref="AL1533">IF(A1533="","",INDEX(근로조건!$A$5:$AF$1048576,MATCH(A1533,근로조건!$A$5:$A$1048576,0)+0,20))</f>
        <v/>
      </c>
      <c r="AM1533" s="253"/>
      <c r="AN1533" s="253"/>
      <c r="AO1533" s="253"/>
      <c r="AP1533" s="260"/>
      <c r="AQ1533" s="123"/>
      <c r="AR1533" s="166"/>
      <c r="AS1533" s="267"/>
      <c r="AT1533" s="266"/>
      <c r="AU1533" s="266"/>
      <c r="AV1533" s="266"/>
    </row>
    <row r="1534" spans="1:48" x14ac:dyDescent="0.3">
      <c r="A1534" s="52"/>
      <c r="B1534" s="54"/>
      <c r="C1534" s="53"/>
      <c r="D1534" s="53"/>
      <c r="E1534" s="53"/>
      <c r="F1534" s="57"/>
      <c r="G1534" s="57"/>
      <c r="H1534" s="52"/>
      <c r="I1534" s="53"/>
      <c r="J1534" s="53"/>
      <c r="K1534" s="95"/>
      <c r="L1534" s="52"/>
      <c r="M1534" s="52"/>
      <c r="N1534" s="54"/>
      <c r="O1534" s="254" t="str" cm="1">
        <f t="array" ref="O1534">IF(A1534="","",INDEX(근로조건!$A$5:$Y$1048576,MATCH(A1534,근로조건!$A$5:$A$1048576,0)+0,15))</f>
        <v/>
      </c>
      <c r="P1534" s="255" t="str" cm="1">
        <f t="array" ref="P1534">IF(A1534="","",INDEX(근로조건!$A$5:$Y$1048576,MATCH(A1534,근로조건!$A$5:$A$1048576,0)+0,16))</f>
        <v/>
      </c>
      <c r="Q1534" s="256" t="str" cm="1">
        <f t="array" ref="Q1534">IF(A1534="","",INDEX(근로조건!$A$5:$ZZ$1048576,MATCH(A1534,근로조건!$A$5:$A$1048576,0)+0,21))</f>
        <v/>
      </c>
      <c r="R1534" s="61"/>
      <c r="S1534" s="61"/>
      <c r="T1534" s="61"/>
      <c r="U1534" s="61"/>
      <c r="V1534" s="61"/>
      <c r="W1534" s="61"/>
      <c r="X1534" s="61"/>
      <c r="Y1534" s="61"/>
      <c r="Z1534" s="260" t="str">
        <f t="shared" si="72"/>
        <v/>
      </c>
      <c r="AA1534" s="260" t="str">
        <f t="shared" si="73"/>
        <v/>
      </c>
      <c r="AB1534" s="260" t="str" cm="1">
        <f t="array" ref="AB1534">IFERROR(IF(A1534="","",INDEX(근로조건!$A$5:$Z$1048576,MATCH(A1534,근로조건!$A$5:$A$1048576,0)+0,17)-INDEX(근로조건!$A$5:$Z$1048576,MATCH(A1534,근로조건!$A$5:$A$1048576,0)+0,11))*B1534,"")</f>
        <v/>
      </c>
      <c r="AC1534" s="260" t="str">
        <f t="shared" si="74"/>
        <v/>
      </c>
      <c r="AD1534" s="260" t="str" cm="1">
        <f t="array" ref="AD1534">IFERROR(IF(A1534="","",INDEX(근로조건!$A$5:$L$1048576,MATCH(A1534,근로조건!$A$5:$A$1048576,0)+0,12))*B1534,"")</f>
        <v/>
      </c>
      <c r="AE1534" s="261" t="str" cm="1">
        <f t="array" ref="AE1534">IF(A1534="","",INDEX(근로조건!$A$5:$AF$1048576,MATCH(A1534,근로조건!$A$5:$A$1048576,0)+0,13))</f>
        <v/>
      </c>
      <c r="AF1534" s="262" t="str" cm="1">
        <f t="array" ref="AF1534">IF(A1534="","",INDEX(근로조건!$A$5:$AF$1048576,MATCH(A1534,근로조건!$A$5:$A$1048576,0)+0,14))</f>
        <v/>
      </c>
      <c r="AG1534" s="261" t="str" cm="1">
        <f t="array" ref="AG1534">IF(A1534="","",INDEX(근로조건!$A$5:$AF$1048576,MATCH(A1534,근로조건!$A$5:$A$1048576,0)+0,11))</f>
        <v/>
      </c>
      <c r="AH1534" s="261" t="str" cm="1">
        <f t="array" ref="AH1534">IF(A1534="","",INDEX(근로조건!$A$5:$AF$1048576,MATCH(A1534,근로조건!$A$5:$A$1048576,0)+0,19))</f>
        <v/>
      </c>
      <c r="AI1534" s="262" t="str" cm="1">
        <f t="array" ref="AI1534">IF(A1534="","",INDEX(근로조건!$A$5:$AF$1048576,MATCH(A1534,근로조건!$A$5:$A$1048576,0)+0,17))</f>
        <v/>
      </c>
      <c r="AJ1534" s="253"/>
      <c r="AK1534" s="253"/>
      <c r="AL1534" s="253" t="str" cm="1">
        <f t="array" ref="AL1534">IF(A1534="","",INDEX(근로조건!$A$5:$AF$1048576,MATCH(A1534,근로조건!$A$5:$A$1048576,0)+0,20))</f>
        <v/>
      </c>
      <c r="AM1534" s="253"/>
      <c r="AN1534" s="253"/>
      <c r="AO1534" s="253"/>
      <c r="AP1534" s="260"/>
      <c r="AQ1534" s="123"/>
      <c r="AR1534" s="166"/>
      <c r="AS1534" s="267"/>
      <c r="AT1534" s="266"/>
      <c r="AU1534" s="266"/>
      <c r="AV1534" s="266"/>
    </row>
    <row r="1535" spans="1:48" x14ac:dyDescent="0.3">
      <c r="A1535" s="52"/>
      <c r="B1535" s="54"/>
      <c r="C1535" s="53"/>
      <c r="D1535" s="53"/>
      <c r="E1535" s="53"/>
      <c r="F1535" s="57"/>
      <c r="G1535" s="57"/>
      <c r="H1535" s="52"/>
      <c r="I1535" s="53"/>
      <c r="J1535" s="53"/>
      <c r="K1535" s="95"/>
      <c r="L1535" s="52"/>
      <c r="M1535" s="52"/>
      <c r="N1535" s="54"/>
      <c r="O1535" s="254" t="str" cm="1">
        <f t="array" ref="O1535">IF(A1535="","",INDEX(근로조건!$A$5:$Y$1048576,MATCH(A1535,근로조건!$A$5:$A$1048576,0)+0,15))</f>
        <v/>
      </c>
      <c r="P1535" s="255" t="str" cm="1">
        <f t="array" ref="P1535">IF(A1535="","",INDEX(근로조건!$A$5:$Y$1048576,MATCH(A1535,근로조건!$A$5:$A$1048576,0)+0,16))</f>
        <v/>
      </c>
      <c r="Q1535" s="256" t="str" cm="1">
        <f t="array" ref="Q1535">IF(A1535="","",INDEX(근로조건!$A$5:$ZZ$1048576,MATCH(A1535,근로조건!$A$5:$A$1048576,0)+0,21))</f>
        <v/>
      </c>
      <c r="R1535" s="61"/>
      <c r="S1535" s="61"/>
      <c r="T1535" s="61"/>
      <c r="U1535" s="61"/>
      <c r="V1535" s="61"/>
      <c r="W1535" s="61"/>
      <c r="X1535" s="61"/>
      <c r="Y1535" s="61"/>
      <c r="Z1535" s="260" t="str">
        <f t="shared" si="72"/>
        <v/>
      </c>
      <c r="AA1535" s="260" t="str">
        <f t="shared" si="73"/>
        <v/>
      </c>
      <c r="AB1535" s="260" t="str" cm="1">
        <f t="array" ref="AB1535">IFERROR(IF(A1535="","",INDEX(근로조건!$A$5:$Z$1048576,MATCH(A1535,근로조건!$A$5:$A$1048576,0)+0,17)-INDEX(근로조건!$A$5:$Z$1048576,MATCH(A1535,근로조건!$A$5:$A$1048576,0)+0,11))*B1535,"")</f>
        <v/>
      </c>
      <c r="AC1535" s="260" t="str">
        <f t="shared" si="74"/>
        <v/>
      </c>
      <c r="AD1535" s="260" t="str" cm="1">
        <f t="array" ref="AD1535">IFERROR(IF(A1535="","",INDEX(근로조건!$A$5:$L$1048576,MATCH(A1535,근로조건!$A$5:$A$1048576,0)+0,12))*B1535,"")</f>
        <v/>
      </c>
      <c r="AE1535" s="261" t="str" cm="1">
        <f t="array" ref="AE1535">IF(A1535="","",INDEX(근로조건!$A$5:$AF$1048576,MATCH(A1535,근로조건!$A$5:$A$1048576,0)+0,13))</f>
        <v/>
      </c>
      <c r="AF1535" s="262" t="str" cm="1">
        <f t="array" ref="AF1535">IF(A1535="","",INDEX(근로조건!$A$5:$AF$1048576,MATCH(A1535,근로조건!$A$5:$A$1048576,0)+0,14))</f>
        <v/>
      </c>
      <c r="AG1535" s="261" t="str" cm="1">
        <f t="array" ref="AG1535">IF(A1535="","",INDEX(근로조건!$A$5:$AF$1048576,MATCH(A1535,근로조건!$A$5:$A$1048576,0)+0,11))</f>
        <v/>
      </c>
      <c r="AH1535" s="261" t="str" cm="1">
        <f t="array" ref="AH1535">IF(A1535="","",INDEX(근로조건!$A$5:$AF$1048576,MATCH(A1535,근로조건!$A$5:$A$1048576,0)+0,19))</f>
        <v/>
      </c>
      <c r="AI1535" s="262" t="str" cm="1">
        <f t="array" ref="AI1535">IF(A1535="","",INDEX(근로조건!$A$5:$AF$1048576,MATCH(A1535,근로조건!$A$5:$A$1048576,0)+0,17))</f>
        <v/>
      </c>
      <c r="AJ1535" s="253"/>
      <c r="AK1535" s="253"/>
      <c r="AL1535" s="253" t="str" cm="1">
        <f t="array" ref="AL1535">IF(A1535="","",INDEX(근로조건!$A$5:$AF$1048576,MATCH(A1535,근로조건!$A$5:$A$1048576,0)+0,20))</f>
        <v/>
      </c>
      <c r="AM1535" s="253"/>
      <c r="AN1535" s="253"/>
      <c r="AO1535" s="253"/>
      <c r="AP1535" s="260"/>
      <c r="AQ1535" s="123"/>
      <c r="AR1535" s="166"/>
      <c r="AS1535" s="267"/>
      <c r="AT1535" s="266"/>
      <c r="AU1535" s="266"/>
      <c r="AV1535" s="266"/>
    </row>
    <row r="1536" spans="1:48" x14ac:dyDescent="0.3">
      <c r="A1536" s="52"/>
      <c r="B1536" s="54"/>
      <c r="C1536" s="53"/>
      <c r="D1536" s="53"/>
      <c r="E1536" s="53"/>
      <c r="F1536" s="57"/>
      <c r="G1536" s="57"/>
      <c r="H1536" s="52"/>
      <c r="I1536" s="53"/>
      <c r="J1536" s="53"/>
      <c r="K1536" s="95"/>
      <c r="L1536" s="52"/>
      <c r="M1536" s="52"/>
      <c r="N1536" s="54"/>
      <c r="O1536" s="254" t="str" cm="1">
        <f t="array" ref="O1536">IF(A1536="","",INDEX(근로조건!$A$5:$Y$1048576,MATCH(A1536,근로조건!$A$5:$A$1048576,0)+0,15))</f>
        <v/>
      </c>
      <c r="P1536" s="255" t="str" cm="1">
        <f t="array" ref="P1536">IF(A1536="","",INDEX(근로조건!$A$5:$Y$1048576,MATCH(A1536,근로조건!$A$5:$A$1048576,0)+0,16))</f>
        <v/>
      </c>
      <c r="Q1536" s="256" t="str" cm="1">
        <f t="array" ref="Q1536">IF(A1536="","",INDEX(근로조건!$A$5:$ZZ$1048576,MATCH(A1536,근로조건!$A$5:$A$1048576,0)+0,21))</f>
        <v/>
      </c>
      <c r="R1536" s="61"/>
      <c r="S1536" s="61"/>
      <c r="T1536" s="61"/>
      <c r="U1536" s="61"/>
      <c r="V1536" s="61"/>
      <c r="W1536" s="61"/>
      <c r="X1536" s="61"/>
      <c r="Y1536" s="61"/>
      <c r="Z1536" s="260" t="str">
        <f t="shared" si="72"/>
        <v/>
      </c>
      <c r="AA1536" s="260" t="str">
        <f t="shared" si="73"/>
        <v/>
      </c>
      <c r="AB1536" s="260" t="str" cm="1">
        <f t="array" ref="AB1536">IFERROR(IF(A1536="","",INDEX(근로조건!$A$5:$Z$1048576,MATCH(A1536,근로조건!$A$5:$A$1048576,0)+0,17)-INDEX(근로조건!$A$5:$Z$1048576,MATCH(A1536,근로조건!$A$5:$A$1048576,0)+0,11))*B1536,"")</f>
        <v/>
      </c>
      <c r="AC1536" s="260" t="str">
        <f t="shared" si="74"/>
        <v/>
      </c>
      <c r="AD1536" s="260" t="str" cm="1">
        <f t="array" ref="AD1536">IFERROR(IF(A1536="","",INDEX(근로조건!$A$5:$L$1048576,MATCH(A1536,근로조건!$A$5:$A$1048576,0)+0,12))*B1536,"")</f>
        <v/>
      </c>
      <c r="AE1536" s="261" t="str" cm="1">
        <f t="array" ref="AE1536">IF(A1536="","",INDEX(근로조건!$A$5:$AF$1048576,MATCH(A1536,근로조건!$A$5:$A$1048576,0)+0,13))</f>
        <v/>
      </c>
      <c r="AF1536" s="262" t="str" cm="1">
        <f t="array" ref="AF1536">IF(A1536="","",INDEX(근로조건!$A$5:$AF$1048576,MATCH(A1536,근로조건!$A$5:$A$1048576,0)+0,14))</f>
        <v/>
      </c>
      <c r="AG1536" s="261" t="str" cm="1">
        <f t="array" ref="AG1536">IF(A1536="","",INDEX(근로조건!$A$5:$AF$1048576,MATCH(A1536,근로조건!$A$5:$A$1048576,0)+0,11))</f>
        <v/>
      </c>
      <c r="AH1536" s="261" t="str" cm="1">
        <f t="array" ref="AH1536">IF(A1536="","",INDEX(근로조건!$A$5:$AF$1048576,MATCH(A1536,근로조건!$A$5:$A$1048576,0)+0,19))</f>
        <v/>
      </c>
      <c r="AI1536" s="262" t="str" cm="1">
        <f t="array" ref="AI1536">IF(A1536="","",INDEX(근로조건!$A$5:$AF$1048576,MATCH(A1536,근로조건!$A$5:$A$1048576,0)+0,17))</f>
        <v/>
      </c>
      <c r="AJ1536" s="253"/>
      <c r="AK1536" s="253"/>
      <c r="AL1536" s="253" t="str" cm="1">
        <f t="array" ref="AL1536">IF(A1536="","",INDEX(근로조건!$A$5:$AF$1048576,MATCH(A1536,근로조건!$A$5:$A$1048576,0)+0,20))</f>
        <v/>
      </c>
      <c r="AM1536" s="253"/>
      <c r="AN1536" s="253"/>
      <c r="AO1536" s="253"/>
      <c r="AP1536" s="260"/>
      <c r="AQ1536" s="123"/>
      <c r="AR1536" s="166"/>
      <c r="AS1536" s="267"/>
      <c r="AT1536" s="266"/>
      <c r="AU1536" s="266"/>
      <c r="AV1536" s="266"/>
    </row>
    <row r="1537" spans="1:48" x14ac:dyDescent="0.3">
      <c r="A1537" s="52"/>
      <c r="B1537" s="54"/>
      <c r="C1537" s="53"/>
      <c r="D1537" s="53"/>
      <c r="E1537" s="53"/>
      <c r="F1537" s="57"/>
      <c r="G1537" s="57"/>
      <c r="H1537" s="52"/>
      <c r="I1537" s="53"/>
      <c r="J1537" s="53"/>
      <c r="K1537" s="95"/>
      <c r="L1537" s="52"/>
      <c r="M1537" s="52"/>
      <c r="N1537" s="54"/>
      <c r="O1537" s="254" t="str" cm="1">
        <f t="array" ref="O1537">IF(A1537="","",INDEX(근로조건!$A$5:$Y$1048576,MATCH(A1537,근로조건!$A$5:$A$1048576,0)+0,15))</f>
        <v/>
      </c>
      <c r="P1537" s="255" t="str" cm="1">
        <f t="array" ref="P1537">IF(A1537="","",INDEX(근로조건!$A$5:$Y$1048576,MATCH(A1537,근로조건!$A$5:$A$1048576,0)+0,16))</f>
        <v/>
      </c>
      <c r="Q1537" s="256" t="str" cm="1">
        <f t="array" ref="Q1537">IF(A1537="","",INDEX(근로조건!$A$5:$ZZ$1048576,MATCH(A1537,근로조건!$A$5:$A$1048576,0)+0,21))</f>
        <v/>
      </c>
      <c r="R1537" s="61"/>
      <c r="S1537" s="61"/>
      <c r="T1537" s="61"/>
      <c r="U1537" s="61"/>
      <c r="V1537" s="61"/>
      <c r="W1537" s="61"/>
      <c r="X1537" s="61"/>
      <c r="Y1537" s="61"/>
      <c r="Z1537" s="260" t="str">
        <f t="shared" si="72"/>
        <v/>
      </c>
      <c r="AA1537" s="260" t="str">
        <f t="shared" si="73"/>
        <v/>
      </c>
      <c r="AB1537" s="260" t="str" cm="1">
        <f t="array" ref="AB1537">IFERROR(IF(A1537="","",INDEX(근로조건!$A$5:$Z$1048576,MATCH(A1537,근로조건!$A$5:$A$1048576,0)+0,17)-INDEX(근로조건!$A$5:$Z$1048576,MATCH(A1537,근로조건!$A$5:$A$1048576,0)+0,11))*B1537,"")</f>
        <v/>
      </c>
      <c r="AC1537" s="260" t="str">
        <f t="shared" si="74"/>
        <v/>
      </c>
      <c r="AD1537" s="260" t="str" cm="1">
        <f t="array" ref="AD1537">IFERROR(IF(A1537="","",INDEX(근로조건!$A$5:$L$1048576,MATCH(A1537,근로조건!$A$5:$A$1048576,0)+0,12))*B1537,"")</f>
        <v/>
      </c>
      <c r="AE1537" s="261" t="str" cm="1">
        <f t="array" ref="AE1537">IF(A1537="","",INDEX(근로조건!$A$5:$AF$1048576,MATCH(A1537,근로조건!$A$5:$A$1048576,0)+0,13))</f>
        <v/>
      </c>
      <c r="AF1537" s="262" t="str" cm="1">
        <f t="array" ref="AF1537">IF(A1537="","",INDEX(근로조건!$A$5:$AF$1048576,MATCH(A1537,근로조건!$A$5:$A$1048576,0)+0,14))</f>
        <v/>
      </c>
      <c r="AG1537" s="261" t="str" cm="1">
        <f t="array" ref="AG1537">IF(A1537="","",INDEX(근로조건!$A$5:$AF$1048576,MATCH(A1537,근로조건!$A$5:$A$1048576,0)+0,11))</f>
        <v/>
      </c>
      <c r="AH1537" s="261" t="str" cm="1">
        <f t="array" ref="AH1537">IF(A1537="","",INDEX(근로조건!$A$5:$AF$1048576,MATCH(A1537,근로조건!$A$5:$A$1048576,0)+0,19))</f>
        <v/>
      </c>
      <c r="AI1537" s="262" t="str" cm="1">
        <f t="array" ref="AI1537">IF(A1537="","",INDEX(근로조건!$A$5:$AF$1048576,MATCH(A1537,근로조건!$A$5:$A$1048576,0)+0,17))</f>
        <v/>
      </c>
      <c r="AJ1537" s="253"/>
      <c r="AK1537" s="253"/>
      <c r="AL1537" s="253" t="str" cm="1">
        <f t="array" ref="AL1537">IF(A1537="","",INDEX(근로조건!$A$5:$AF$1048576,MATCH(A1537,근로조건!$A$5:$A$1048576,0)+0,20))</f>
        <v/>
      </c>
      <c r="AM1537" s="253"/>
      <c r="AN1537" s="253"/>
      <c r="AO1537" s="253"/>
      <c r="AP1537" s="260"/>
      <c r="AQ1537" s="123"/>
      <c r="AR1537" s="166"/>
      <c r="AS1537" s="267"/>
      <c r="AT1537" s="266"/>
      <c r="AU1537" s="266"/>
      <c r="AV1537" s="266"/>
    </row>
    <row r="1538" spans="1:48" x14ac:dyDescent="0.3">
      <c r="A1538" s="52"/>
      <c r="B1538" s="54"/>
      <c r="C1538" s="53"/>
      <c r="D1538" s="53"/>
      <c r="E1538" s="53"/>
      <c r="F1538" s="57"/>
      <c r="G1538" s="57"/>
      <c r="H1538" s="52"/>
      <c r="I1538" s="53"/>
      <c r="J1538" s="53"/>
      <c r="K1538" s="95"/>
      <c r="L1538" s="52"/>
      <c r="M1538" s="52"/>
      <c r="N1538" s="54"/>
      <c r="O1538" s="254" t="str" cm="1">
        <f t="array" ref="O1538">IF(A1538="","",INDEX(근로조건!$A$5:$Y$1048576,MATCH(A1538,근로조건!$A$5:$A$1048576,0)+0,15))</f>
        <v/>
      </c>
      <c r="P1538" s="255" t="str" cm="1">
        <f t="array" ref="P1538">IF(A1538="","",INDEX(근로조건!$A$5:$Y$1048576,MATCH(A1538,근로조건!$A$5:$A$1048576,0)+0,16))</f>
        <v/>
      </c>
      <c r="Q1538" s="256" t="str" cm="1">
        <f t="array" ref="Q1538">IF(A1538="","",INDEX(근로조건!$A$5:$ZZ$1048576,MATCH(A1538,근로조건!$A$5:$A$1048576,0)+0,21))</f>
        <v/>
      </c>
      <c r="R1538" s="61"/>
      <c r="S1538" s="61"/>
      <c r="T1538" s="61"/>
      <c r="U1538" s="61"/>
      <c r="V1538" s="61"/>
      <c r="W1538" s="61"/>
      <c r="X1538" s="61"/>
      <c r="Y1538" s="61"/>
      <c r="Z1538" s="260" t="str">
        <f t="shared" si="72"/>
        <v/>
      </c>
      <c r="AA1538" s="260" t="str">
        <f t="shared" si="73"/>
        <v/>
      </c>
      <c r="AB1538" s="260" t="str" cm="1">
        <f t="array" ref="AB1538">IFERROR(IF(A1538="","",INDEX(근로조건!$A$5:$Z$1048576,MATCH(A1538,근로조건!$A$5:$A$1048576,0)+0,17)-INDEX(근로조건!$A$5:$Z$1048576,MATCH(A1538,근로조건!$A$5:$A$1048576,0)+0,11))*B1538,"")</f>
        <v/>
      </c>
      <c r="AC1538" s="260" t="str">
        <f t="shared" si="74"/>
        <v/>
      </c>
      <c r="AD1538" s="260" t="str" cm="1">
        <f t="array" ref="AD1538">IFERROR(IF(A1538="","",INDEX(근로조건!$A$5:$L$1048576,MATCH(A1538,근로조건!$A$5:$A$1048576,0)+0,12))*B1538,"")</f>
        <v/>
      </c>
      <c r="AE1538" s="261" t="str" cm="1">
        <f t="array" ref="AE1538">IF(A1538="","",INDEX(근로조건!$A$5:$AF$1048576,MATCH(A1538,근로조건!$A$5:$A$1048576,0)+0,13))</f>
        <v/>
      </c>
      <c r="AF1538" s="262" t="str" cm="1">
        <f t="array" ref="AF1538">IF(A1538="","",INDEX(근로조건!$A$5:$AF$1048576,MATCH(A1538,근로조건!$A$5:$A$1048576,0)+0,14))</f>
        <v/>
      </c>
      <c r="AG1538" s="261" t="str" cm="1">
        <f t="array" ref="AG1538">IF(A1538="","",INDEX(근로조건!$A$5:$AF$1048576,MATCH(A1538,근로조건!$A$5:$A$1048576,0)+0,11))</f>
        <v/>
      </c>
      <c r="AH1538" s="261" t="str" cm="1">
        <f t="array" ref="AH1538">IF(A1538="","",INDEX(근로조건!$A$5:$AF$1048576,MATCH(A1538,근로조건!$A$5:$A$1048576,0)+0,19))</f>
        <v/>
      </c>
      <c r="AI1538" s="262" t="str" cm="1">
        <f t="array" ref="AI1538">IF(A1538="","",INDEX(근로조건!$A$5:$AF$1048576,MATCH(A1538,근로조건!$A$5:$A$1048576,0)+0,17))</f>
        <v/>
      </c>
      <c r="AJ1538" s="253"/>
      <c r="AK1538" s="253"/>
      <c r="AL1538" s="253" t="str" cm="1">
        <f t="array" ref="AL1538">IF(A1538="","",INDEX(근로조건!$A$5:$AF$1048576,MATCH(A1538,근로조건!$A$5:$A$1048576,0)+0,20))</f>
        <v/>
      </c>
      <c r="AM1538" s="253"/>
      <c r="AN1538" s="253"/>
      <c r="AO1538" s="253"/>
      <c r="AP1538" s="260"/>
      <c r="AQ1538" s="123"/>
      <c r="AR1538" s="166"/>
      <c r="AS1538" s="267"/>
      <c r="AT1538" s="266"/>
      <c r="AU1538" s="266"/>
      <c r="AV1538" s="266"/>
    </row>
    <row r="1539" spans="1:48" x14ac:dyDescent="0.3">
      <c r="A1539" s="52"/>
      <c r="B1539" s="54"/>
      <c r="C1539" s="53"/>
      <c r="D1539" s="53"/>
      <c r="E1539" s="53"/>
      <c r="F1539" s="57"/>
      <c r="G1539" s="57"/>
      <c r="H1539" s="52"/>
      <c r="I1539" s="53"/>
      <c r="J1539" s="53"/>
      <c r="K1539" s="95"/>
      <c r="L1539" s="52"/>
      <c r="M1539" s="52"/>
      <c r="N1539" s="54"/>
      <c r="O1539" s="254" t="str" cm="1">
        <f t="array" ref="O1539">IF(A1539="","",INDEX(근로조건!$A$5:$Y$1048576,MATCH(A1539,근로조건!$A$5:$A$1048576,0)+0,15))</f>
        <v/>
      </c>
      <c r="P1539" s="255" t="str" cm="1">
        <f t="array" ref="P1539">IF(A1539="","",INDEX(근로조건!$A$5:$Y$1048576,MATCH(A1539,근로조건!$A$5:$A$1048576,0)+0,16))</f>
        <v/>
      </c>
      <c r="Q1539" s="256" t="str" cm="1">
        <f t="array" ref="Q1539">IF(A1539="","",INDEX(근로조건!$A$5:$ZZ$1048576,MATCH(A1539,근로조건!$A$5:$A$1048576,0)+0,21))</f>
        <v/>
      </c>
      <c r="R1539" s="61"/>
      <c r="S1539" s="61"/>
      <c r="T1539" s="61"/>
      <c r="U1539" s="61"/>
      <c r="V1539" s="61"/>
      <c r="W1539" s="61"/>
      <c r="X1539" s="61"/>
      <c r="Y1539" s="61"/>
      <c r="Z1539" s="260" t="str">
        <f t="shared" si="72"/>
        <v/>
      </c>
      <c r="AA1539" s="260" t="str">
        <f t="shared" si="73"/>
        <v/>
      </c>
      <c r="AB1539" s="260" t="str" cm="1">
        <f t="array" ref="AB1539">IFERROR(IF(A1539="","",INDEX(근로조건!$A$5:$Z$1048576,MATCH(A1539,근로조건!$A$5:$A$1048576,0)+0,17)-INDEX(근로조건!$A$5:$Z$1048576,MATCH(A1539,근로조건!$A$5:$A$1048576,0)+0,11))*B1539,"")</f>
        <v/>
      </c>
      <c r="AC1539" s="260" t="str">
        <f t="shared" si="74"/>
        <v/>
      </c>
      <c r="AD1539" s="260" t="str" cm="1">
        <f t="array" ref="AD1539">IFERROR(IF(A1539="","",INDEX(근로조건!$A$5:$L$1048576,MATCH(A1539,근로조건!$A$5:$A$1048576,0)+0,12))*B1539,"")</f>
        <v/>
      </c>
      <c r="AE1539" s="261" t="str" cm="1">
        <f t="array" ref="AE1539">IF(A1539="","",INDEX(근로조건!$A$5:$AF$1048576,MATCH(A1539,근로조건!$A$5:$A$1048576,0)+0,13))</f>
        <v/>
      </c>
      <c r="AF1539" s="262" t="str" cm="1">
        <f t="array" ref="AF1539">IF(A1539="","",INDEX(근로조건!$A$5:$AF$1048576,MATCH(A1539,근로조건!$A$5:$A$1048576,0)+0,14))</f>
        <v/>
      </c>
      <c r="AG1539" s="261" t="str" cm="1">
        <f t="array" ref="AG1539">IF(A1539="","",INDEX(근로조건!$A$5:$AF$1048576,MATCH(A1539,근로조건!$A$5:$A$1048576,0)+0,11))</f>
        <v/>
      </c>
      <c r="AH1539" s="261" t="str" cm="1">
        <f t="array" ref="AH1539">IF(A1539="","",INDEX(근로조건!$A$5:$AF$1048576,MATCH(A1539,근로조건!$A$5:$A$1048576,0)+0,19))</f>
        <v/>
      </c>
      <c r="AI1539" s="262" t="str" cm="1">
        <f t="array" ref="AI1539">IF(A1539="","",INDEX(근로조건!$A$5:$AF$1048576,MATCH(A1539,근로조건!$A$5:$A$1048576,0)+0,17))</f>
        <v/>
      </c>
      <c r="AJ1539" s="253"/>
      <c r="AK1539" s="253"/>
      <c r="AL1539" s="253" t="str" cm="1">
        <f t="array" ref="AL1539">IF(A1539="","",INDEX(근로조건!$A$5:$AF$1048576,MATCH(A1539,근로조건!$A$5:$A$1048576,0)+0,20))</f>
        <v/>
      </c>
      <c r="AM1539" s="253"/>
      <c r="AN1539" s="253"/>
      <c r="AO1539" s="253"/>
      <c r="AP1539" s="260"/>
      <c r="AQ1539" s="123"/>
      <c r="AR1539" s="166"/>
      <c r="AS1539" s="267"/>
      <c r="AT1539" s="266"/>
      <c r="AU1539" s="266"/>
      <c r="AV1539" s="266"/>
    </row>
    <row r="1540" spans="1:48" x14ac:dyDescent="0.3">
      <c r="A1540" s="52"/>
      <c r="B1540" s="54"/>
      <c r="C1540" s="53"/>
      <c r="D1540" s="53"/>
      <c r="E1540" s="53"/>
      <c r="F1540" s="57"/>
      <c r="G1540" s="57"/>
      <c r="H1540" s="52"/>
      <c r="I1540" s="53"/>
      <c r="J1540" s="53"/>
      <c r="K1540" s="95"/>
      <c r="L1540" s="52"/>
      <c r="M1540" s="52"/>
      <c r="N1540" s="54"/>
      <c r="O1540" s="254" t="str" cm="1">
        <f t="array" ref="O1540">IF(A1540="","",INDEX(근로조건!$A$5:$Y$1048576,MATCH(A1540,근로조건!$A$5:$A$1048576,0)+0,15))</f>
        <v/>
      </c>
      <c r="P1540" s="255" t="str" cm="1">
        <f t="array" ref="P1540">IF(A1540="","",INDEX(근로조건!$A$5:$Y$1048576,MATCH(A1540,근로조건!$A$5:$A$1048576,0)+0,16))</f>
        <v/>
      </c>
      <c r="Q1540" s="256" t="str" cm="1">
        <f t="array" ref="Q1540">IF(A1540="","",INDEX(근로조건!$A$5:$ZZ$1048576,MATCH(A1540,근로조건!$A$5:$A$1048576,0)+0,21))</f>
        <v/>
      </c>
      <c r="R1540" s="61"/>
      <c r="S1540" s="61"/>
      <c r="T1540" s="61"/>
      <c r="U1540" s="61"/>
      <c r="V1540" s="61"/>
      <c r="W1540" s="61"/>
      <c r="X1540" s="61"/>
      <c r="Y1540" s="61"/>
      <c r="Z1540" s="260" t="str">
        <f t="shared" si="72"/>
        <v/>
      </c>
      <c r="AA1540" s="260" t="str">
        <f t="shared" si="73"/>
        <v/>
      </c>
      <c r="AB1540" s="260" t="str" cm="1">
        <f t="array" ref="AB1540">IFERROR(IF(A1540="","",INDEX(근로조건!$A$5:$Z$1048576,MATCH(A1540,근로조건!$A$5:$A$1048576,0)+0,17)-INDEX(근로조건!$A$5:$Z$1048576,MATCH(A1540,근로조건!$A$5:$A$1048576,0)+0,11))*B1540,"")</f>
        <v/>
      </c>
      <c r="AC1540" s="260" t="str">
        <f t="shared" si="74"/>
        <v/>
      </c>
      <c r="AD1540" s="260" t="str" cm="1">
        <f t="array" ref="AD1540">IFERROR(IF(A1540="","",INDEX(근로조건!$A$5:$L$1048576,MATCH(A1540,근로조건!$A$5:$A$1048576,0)+0,12))*B1540,"")</f>
        <v/>
      </c>
      <c r="AE1540" s="261" t="str" cm="1">
        <f t="array" ref="AE1540">IF(A1540="","",INDEX(근로조건!$A$5:$AF$1048576,MATCH(A1540,근로조건!$A$5:$A$1048576,0)+0,13))</f>
        <v/>
      </c>
      <c r="AF1540" s="262" t="str" cm="1">
        <f t="array" ref="AF1540">IF(A1540="","",INDEX(근로조건!$A$5:$AF$1048576,MATCH(A1540,근로조건!$A$5:$A$1048576,0)+0,14))</f>
        <v/>
      </c>
      <c r="AG1540" s="261" t="str" cm="1">
        <f t="array" ref="AG1540">IF(A1540="","",INDEX(근로조건!$A$5:$AF$1048576,MATCH(A1540,근로조건!$A$5:$A$1048576,0)+0,11))</f>
        <v/>
      </c>
      <c r="AH1540" s="261" t="str" cm="1">
        <f t="array" ref="AH1540">IF(A1540="","",INDEX(근로조건!$A$5:$AF$1048576,MATCH(A1540,근로조건!$A$5:$A$1048576,0)+0,19))</f>
        <v/>
      </c>
      <c r="AI1540" s="262" t="str" cm="1">
        <f t="array" ref="AI1540">IF(A1540="","",INDEX(근로조건!$A$5:$AF$1048576,MATCH(A1540,근로조건!$A$5:$A$1048576,0)+0,17))</f>
        <v/>
      </c>
      <c r="AJ1540" s="253"/>
      <c r="AK1540" s="253"/>
      <c r="AL1540" s="253" t="str" cm="1">
        <f t="array" ref="AL1540">IF(A1540="","",INDEX(근로조건!$A$5:$AF$1048576,MATCH(A1540,근로조건!$A$5:$A$1048576,0)+0,20))</f>
        <v/>
      </c>
      <c r="AM1540" s="253"/>
      <c r="AN1540" s="253"/>
      <c r="AO1540" s="253"/>
      <c r="AP1540" s="260"/>
      <c r="AQ1540" s="123"/>
      <c r="AR1540" s="166"/>
      <c r="AS1540" s="267"/>
      <c r="AT1540" s="266"/>
      <c r="AU1540" s="266"/>
      <c r="AV1540" s="266"/>
    </row>
    <row r="1541" spans="1:48" x14ac:dyDescent="0.3">
      <c r="A1541" s="52"/>
      <c r="B1541" s="54"/>
      <c r="C1541" s="53"/>
      <c r="D1541" s="53"/>
      <c r="E1541" s="53"/>
      <c r="F1541" s="57"/>
      <c r="G1541" s="57"/>
      <c r="H1541" s="52"/>
      <c r="I1541" s="53"/>
      <c r="J1541" s="53"/>
      <c r="K1541" s="95"/>
      <c r="L1541" s="52"/>
      <c r="M1541" s="52"/>
      <c r="N1541" s="54"/>
      <c r="O1541" s="254" t="str" cm="1">
        <f t="array" ref="O1541">IF(A1541="","",INDEX(근로조건!$A$5:$Y$1048576,MATCH(A1541,근로조건!$A$5:$A$1048576,0)+0,15))</f>
        <v/>
      </c>
      <c r="P1541" s="255" t="str" cm="1">
        <f t="array" ref="P1541">IF(A1541="","",INDEX(근로조건!$A$5:$Y$1048576,MATCH(A1541,근로조건!$A$5:$A$1048576,0)+0,16))</f>
        <v/>
      </c>
      <c r="Q1541" s="256" t="str" cm="1">
        <f t="array" ref="Q1541">IF(A1541="","",INDEX(근로조건!$A$5:$ZZ$1048576,MATCH(A1541,근로조건!$A$5:$A$1048576,0)+0,21))</f>
        <v/>
      </c>
      <c r="R1541" s="61"/>
      <c r="S1541" s="61"/>
      <c r="T1541" s="61"/>
      <c r="U1541" s="61"/>
      <c r="V1541" s="61"/>
      <c r="W1541" s="61"/>
      <c r="X1541" s="61"/>
      <c r="Y1541" s="61"/>
      <c r="Z1541" s="260" t="str">
        <f t="shared" si="72"/>
        <v/>
      </c>
      <c r="AA1541" s="260" t="str">
        <f t="shared" si="73"/>
        <v/>
      </c>
      <c r="AB1541" s="260" t="str" cm="1">
        <f t="array" ref="AB1541">IFERROR(IF(A1541="","",INDEX(근로조건!$A$5:$Z$1048576,MATCH(A1541,근로조건!$A$5:$A$1048576,0)+0,17)-INDEX(근로조건!$A$5:$Z$1048576,MATCH(A1541,근로조건!$A$5:$A$1048576,0)+0,11))*B1541,"")</f>
        <v/>
      </c>
      <c r="AC1541" s="260" t="str">
        <f t="shared" si="74"/>
        <v/>
      </c>
      <c r="AD1541" s="260" t="str" cm="1">
        <f t="array" ref="AD1541">IFERROR(IF(A1541="","",INDEX(근로조건!$A$5:$L$1048576,MATCH(A1541,근로조건!$A$5:$A$1048576,0)+0,12))*B1541,"")</f>
        <v/>
      </c>
      <c r="AE1541" s="261" t="str" cm="1">
        <f t="array" ref="AE1541">IF(A1541="","",INDEX(근로조건!$A$5:$AF$1048576,MATCH(A1541,근로조건!$A$5:$A$1048576,0)+0,13))</f>
        <v/>
      </c>
      <c r="AF1541" s="262" t="str" cm="1">
        <f t="array" ref="AF1541">IF(A1541="","",INDEX(근로조건!$A$5:$AF$1048576,MATCH(A1541,근로조건!$A$5:$A$1048576,0)+0,14))</f>
        <v/>
      </c>
      <c r="AG1541" s="261" t="str" cm="1">
        <f t="array" ref="AG1541">IF(A1541="","",INDEX(근로조건!$A$5:$AF$1048576,MATCH(A1541,근로조건!$A$5:$A$1048576,0)+0,11))</f>
        <v/>
      </c>
      <c r="AH1541" s="261" t="str" cm="1">
        <f t="array" ref="AH1541">IF(A1541="","",INDEX(근로조건!$A$5:$AF$1048576,MATCH(A1541,근로조건!$A$5:$A$1048576,0)+0,19))</f>
        <v/>
      </c>
      <c r="AI1541" s="262" t="str" cm="1">
        <f t="array" ref="AI1541">IF(A1541="","",INDEX(근로조건!$A$5:$AF$1048576,MATCH(A1541,근로조건!$A$5:$A$1048576,0)+0,17))</f>
        <v/>
      </c>
      <c r="AJ1541" s="253"/>
      <c r="AK1541" s="253"/>
      <c r="AL1541" s="253" t="str" cm="1">
        <f t="array" ref="AL1541">IF(A1541="","",INDEX(근로조건!$A$5:$AF$1048576,MATCH(A1541,근로조건!$A$5:$A$1048576,0)+0,20))</f>
        <v/>
      </c>
      <c r="AM1541" s="253"/>
      <c r="AN1541" s="253"/>
      <c r="AO1541" s="253"/>
      <c r="AP1541" s="260"/>
      <c r="AQ1541" s="123"/>
      <c r="AR1541" s="166"/>
      <c r="AS1541" s="267"/>
      <c r="AT1541" s="266"/>
      <c r="AU1541" s="266"/>
      <c r="AV1541" s="266"/>
    </row>
    <row r="1542" spans="1:48" x14ac:dyDescent="0.3">
      <c r="A1542" s="52"/>
      <c r="B1542" s="54"/>
      <c r="C1542" s="53"/>
      <c r="D1542" s="53"/>
      <c r="E1542" s="53"/>
      <c r="F1542" s="57"/>
      <c r="G1542" s="57"/>
      <c r="H1542" s="52"/>
      <c r="I1542" s="53"/>
      <c r="J1542" s="53"/>
      <c r="K1542" s="95"/>
      <c r="L1542" s="52"/>
      <c r="M1542" s="52"/>
      <c r="N1542" s="54"/>
      <c r="O1542" s="254" t="str" cm="1">
        <f t="array" ref="O1542">IF(A1542="","",INDEX(근로조건!$A$5:$Y$1048576,MATCH(A1542,근로조건!$A$5:$A$1048576,0)+0,15))</f>
        <v/>
      </c>
      <c r="P1542" s="255" t="str" cm="1">
        <f t="array" ref="P1542">IF(A1542="","",INDEX(근로조건!$A$5:$Y$1048576,MATCH(A1542,근로조건!$A$5:$A$1048576,0)+0,16))</f>
        <v/>
      </c>
      <c r="Q1542" s="256" t="str" cm="1">
        <f t="array" ref="Q1542">IF(A1542="","",INDEX(근로조건!$A$5:$ZZ$1048576,MATCH(A1542,근로조건!$A$5:$A$1048576,0)+0,21))</f>
        <v/>
      </c>
      <c r="R1542" s="61"/>
      <c r="S1542" s="61"/>
      <c r="T1542" s="61"/>
      <c r="U1542" s="61"/>
      <c r="V1542" s="61"/>
      <c r="W1542" s="61"/>
      <c r="X1542" s="61"/>
      <c r="Y1542" s="61"/>
      <c r="Z1542" s="260" t="str">
        <f t="shared" ref="Z1542:Z1605" si="75">IF(AE1542="","",SUM(AB1542,AD1542))</f>
        <v/>
      </c>
      <c r="AA1542" s="260" t="str">
        <f t="shared" ref="AA1542:AA1605" si="76">IF(AE1542="","",IF(AE1542&gt;=8,8*B1542,AE1542*B1542))</f>
        <v/>
      </c>
      <c r="AB1542" s="260" t="str" cm="1">
        <f t="array" ref="AB1542">IFERROR(IF(A1542="","",INDEX(근로조건!$A$5:$Z$1048576,MATCH(A1542,근로조건!$A$5:$A$1048576,0)+0,17)-INDEX(근로조건!$A$5:$Z$1048576,MATCH(A1542,근로조건!$A$5:$A$1048576,0)+0,11))*B1542,"")</f>
        <v/>
      </c>
      <c r="AC1542" s="260" t="str">
        <f t="shared" ref="AC1542:AC1605" si="77">IFERROR(AD1542/(365/7/12),"")</f>
        <v/>
      </c>
      <c r="AD1542" s="260" t="str" cm="1">
        <f t="array" ref="AD1542">IFERROR(IF(A1542="","",INDEX(근로조건!$A$5:$L$1048576,MATCH(A1542,근로조건!$A$5:$A$1048576,0)+0,12))*B1542,"")</f>
        <v/>
      </c>
      <c r="AE1542" s="261" t="str" cm="1">
        <f t="array" ref="AE1542">IF(A1542="","",INDEX(근로조건!$A$5:$AF$1048576,MATCH(A1542,근로조건!$A$5:$A$1048576,0)+0,13))</f>
        <v/>
      </c>
      <c r="AF1542" s="262" t="str" cm="1">
        <f t="array" ref="AF1542">IF(A1542="","",INDEX(근로조건!$A$5:$AF$1048576,MATCH(A1542,근로조건!$A$5:$A$1048576,0)+0,14))</f>
        <v/>
      </c>
      <c r="AG1542" s="261" t="str" cm="1">
        <f t="array" ref="AG1542">IF(A1542="","",INDEX(근로조건!$A$5:$AF$1048576,MATCH(A1542,근로조건!$A$5:$A$1048576,0)+0,11))</f>
        <v/>
      </c>
      <c r="AH1542" s="261" t="str" cm="1">
        <f t="array" ref="AH1542">IF(A1542="","",INDEX(근로조건!$A$5:$AF$1048576,MATCH(A1542,근로조건!$A$5:$A$1048576,0)+0,19))</f>
        <v/>
      </c>
      <c r="AI1542" s="262" t="str" cm="1">
        <f t="array" ref="AI1542">IF(A1542="","",INDEX(근로조건!$A$5:$AF$1048576,MATCH(A1542,근로조건!$A$5:$A$1048576,0)+0,17))</f>
        <v/>
      </c>
      <c r="AJ1542" s="253"/>
      <c r="AK1542" s="253"/>
      <c r="AL1542" s="253" t="str" cm="1">
        <f t="array" ref="AL1542">IF(A1542="","",INDEX(근로조건!$A$5:$AF$1048576,MATCH(A1542,근로조건!$A$5:$A$1048576,0)+0,20))</f>
        <v/>
      </c>
      <c r="AM1542" s="253"/>
      <c r="AN1542" s="253"/>
      <c r="AO1542" s="253"/>
      <c r="AP1542" s="260"/>
      <c r="AQ1542" s="123"/>
      <c r="AR1542" s="166"/>
      <c r="AS1542" s="267"/>
      <c r="AT1542" s="266"/>
      <c r="AU1542" s="266"/>
      <c r="AV1542" s="266"/>
    </row>
    <row r="1543" spans="1:48" x14ac:dyDescent="0.3">
      <c r="A1543" s="52"/>
      <c r="B1543" s="54"/>
      <c r="C1543" s="53"/>
      <c r="D1543" s="53"/>
      <c r="E1543" s="53"/>
      <c r="F1543" s="57"/>
      <c r="G1543" s="57"/>
      <c r="H1543" s="52"/>
      <c r="I1543" s="53"/>
      <c r="J1543" s="53"/>
      <c r="K1543" s="95"/>
      <c r="L1543" s="52"/>
      <c r="M1543" s="52"/>
      <c r="N1543" s="54"/>
      <c r="O1543" s="254" t="str" cm="1">
        <f t="array" ref="O1543">IF(A1543="","",INDEX(근로조건!$A$5:$Y$1048576,MATCH(A1543,근로조건!$A$5:$A$1048576,0)+0,15))</f>
        <v/>
      </c>
      <c r="P1543" s="255" t="str" cm="1">
        <f t="array" ref="P1543">IF(A1543="","",INDEX(근로조건!$A$5:$Y$1048576,MATCH(A1543,근로조건!$A$5:$A$1048576,0)+0,16))</f>
        <v/>
      </c>
      <c r="Q1543" s="256" t="str" cm="1">
        <f t="array" ref="Q1543">IF(A1543="","",INDEX(근로조건!$A$5:$ZZ$1048576,MATCH(A1543,근로조건!$A$5:$A$1048576,0)+0,21))</f>
        <v/>
      </c>
      <c r="R1543" s="61"/>
      <c r="S1543" s="61"/>
      <c r="T1543" s="61"/>
      <c r="U1543" s="61"/>
      <c r="V1543" s="61"/>
      <c r="W1543" s="61"/>
      <c r="X1543" s="61"/>
      <c r="Y1543" s="61"/>
      <c r="Z1543" s="260" t="str">
        <f t="shared" si="75"/>
        <v/>
      </c>
      <c r="AA1543" s="260" t="str">
        <f t="shared" si="76"/>
        <v/>
      </c>
      <c r="AB1543" s="260" t="str" cm="1">
        <f t="array" ref="AB1543">IFERROR(IF(A1543="","",INDEX(근로조건!$A$5:$Z$1048576,MATCH(A1543,근로조건!$A$5:$A$1048576,0)+0,17)-INDEX(근로조건!$A$5:$Z$1048576,MATCH(A1543,근로조건!$A$5:$A$1048576,0)+0,11))*B1543,"")</f>
        <v/>
      </c>
      <c r="AC1543" s="260" t="str">
        <f t="shared" si="77"/>
        <v/>
      </c>
      <c r="AD1543" s="260" t="str" cm="1">
        <f t="array" ref="AD1543">IFERROR(IF(A1543="","",INDEX(근로조건!$A$5:$L$1048576,MATCH(A1543,근로조건!$A$5:$A$1048576,0)+0,12))*B1543,"")</f>
        <v/>
      </c>
      <c r="AE1543" s="261" t="str" cm="1">
        <f t="array" ref="AE1543">IF(A1543="","",INDEX(근로조건!$A$5:$AF$1048576,MATCH(A1543,근로조건!$A$5:$A$1048576,0)+0,13))</f>
        <v/>
      </c>
      <c r="AF1543" s="262" t="str" cm="1">
        <f t="array" ref="AF1543">IF(A1543="","",INDEX(근로조건!$A$5:$AF$1048576,MATCH(A1543,근로조건!$A$5:$A$1048576,0)+0,14))</f>
        <v/>
      </c>
      <c r="AG1543" s="261" t="str" cm="1">
        <f t="array" ref="AG1543">IF(A1543="","",INDEX(근로조건!$A$5:$AF$1048576,MATCH(A1543,근로조건!$A$5:$A$1048576,0)+0,11))</f>
        <v/>
      </c>
      <c r="AH1543" s="261" t="str" cm="1">
        <f t="array" ref="AH1543">IF(A1543="","",INDEX(근로조건!$A$5:$AF$1048576,MATCH(A1543,근로조건!$A$5:$A$1048576,0)+0,19))</f>
        <v/>
      </c>
      <c r="AI1543" s="262" t="str" cm="1">
        <f t="array" ref="AI1543">IF(A1543="","",INDEX(근로조건!$A$5:$AF$1048576,MATCH(A1543,근로조건!$A$5:$A$1048576,0)+0,17))</f>
        <v/>
      </c>
      <c r="AJ1543" s="253"/>
      <c r="AK1543" s="253"/>
      <c r="AL1543" s="253" t="str" cm="1">
        <f t="array" ref="AL1543">IF(A1543="","",INDEX(근로조건!$A$5:$AF$1048576,MATCH(A1543,근로조건!$A$5:$A$1048576,0)+0,20))</f>
        <v/>
      </c>
      <c r="AM1543" s="253"/>
      <c r="AN1543" s="253"/>
      <c r="AO1543" s="253"/>
      <c r="AP1543" s="260"/>
      <c r="AQ1543" s="123"/>
      <c r="AR1543" s="166"/>
      <c r="AS1543" s="267"/>
      <c r="AT1543" s="266"/>
      <c r="AU1543" s="266"/>
      <c r="AV1543" s="266"/>
    </row>
    <row r="1544" spans="1:48" x14ac:dyDescent="0.3">
      <c r="A1544" s="52"/>
      <c r="B1544" s="54"/>
      <c r="C1544" s="53"/>
      <c r="D1544" s="53"/>
      <c r="E1544" s="53"/>
      <c r="F1544" s="57"/>
      <c r="G1544" s="57"/>
      <c r="H1544" s="52"/>
      <c r="I1544" s="53"/>
      <c r="J1544" s="53"/>
      <c r="K1544" s="95"/>
      <c r="L1544" s="52"/>
      <c r="M1544" s="52"/>
      <c r="N1544" s="54"/>
      <c r="O1544" s="254" t="str" cm="1">
        <f t="array" ref="O1544">IF(A1544="","",INDEX(근로조건!$A$5:$Y$1048576,MATCH(A1544,근로조건!$A$5:$A$1048576,0)+0,15))</f>
        <v/>
      </c>
      <c r="P1544" s="255" t="str" cm="1">
        <f t="array" ref="P1544">IF(A1544="","",INDEX(근로조건!$A$5:$Y$1048576,MATCH(A1544,근로조건!$A$5:$A$1048576,0)+0,16))</f>
        <v/>
      </c>
      <c r="Q1544" s="256" t="str" cm="1">
        <f t="array" ref="Q1544">IF(A1544="","",INDEX(근로조건!$A$5:$ZZ$1048576,MATCH(A1544,근로조건!$A$5:$A$1048576,0)+0,21))</f>
        <v/>
      </c>
      <c r="R1544" s="61"/>
      <c r="S1544" s="61"/>
      <c r="T1544" s="61"/>
      <c r="U1544" s="61"/>
      <c r="V1544" s="61"/>
      <c r="W1544" s="61"/>
      <c r="X1544" s="61"/>
      <c r="Y1544" s="61"/>
      <c r="Z1544" s="260" t="str">
        <f t="shared" si="75"/>
        <v/>
      </c>
      <c r="AA1544" s="260" t="str">
        <f t="shared" si="76"/>
        <v/>
      </c>
      <c r="AB1544" s="260" t="str" cm="1">
        <f t="array" ref="AB1544">IFERROR(IF(A1544="","",INDEX(근로조건!$A$5:$Z$1048576,MATCH(A1544,근로조건!$A$5:$A$1048576,0)+0,17)-INDEX(근로조건!$A$5:$Z$1048576,MATCH(A1544,근로조건!$A$5:$A$1048576,0)+0,11))*B1544,"")</f>
        <v/>
      </c>
      <c r="AC1544" s="260" t="str">
        <f t="shared" si="77"/>
        <v/>
      </c>
      <c r="AD1544" s="260" t="str" cm="1">
        <f t="array" ref="AD1544">IFERROR(IF(A1544="","",INDEX(근로조건!$A$5:$L$1048576,MATCH(A1544,근로조건!$A$5:$A$1048576,0)+0,12))*B1544,"")</f>
        <v/>
      </c>
      <c r="AE1544" s="261" t="str" cm="1">
        <f t="array" ref="AE1544">IF(A1544="","",INDEX(근로조건!$A$5:$AF$1048576,MATCH(A1544,근로조건!$A$5:$A$1048576,0)+0,13))</f>
        <v/>
      </c>
      <c r="AF1544" s="262" t="str" cm="1">
        <f t="array" ref="AF1544">IF(A1544="","",INDEX(근로조건!$A$5:$AF$1048576,MATCH(A1544,근로조건!$A$5:$A$1048576,0)+0,14))</f>
        <v/>
      </c>
      <c r="AG1544" s="261" t="str" cm="1">
        <f t="array" ref="AG1544">IF(A1544="","",INDEX(근로조건!$A$5:$AF$1048576,MATCH(A1544,근로조건!$A$5:$A$1048576,0)+0,11))</f>
        <v/>
      </c>
      <c r="AH1544" s="261" t="str" cm="1">
        <f t="array" ref="AH1544">IF(A1544="","",INDEX(근로조건!$A$5:$AF$1048576,MATCH(A1544,근로조건!$A$5:$A$1048576,0)+0,19))</f>
        <v/>
      </c>
      <c r="AI1544" s="262" t="str" cm="1">
        <f t="array" ref="AI1544">IF(A1544="","",INDEX(근로조건!$A$5:$AF$1048576,MATCH(A1544,근로조건!$A$5:$A$1048576,0)+0,17))</f>
        <v/>
      </c>
      <c r="AJ1544" s="253"/>
      <c r="AK1544" s="253"/>
      <c r="AL1544" s="253" t="str" cm="1">
        <f t="array" ref="AL1544">IF(A1544="","",INDEX(근로조건!$A$5:$AF$1048576,MATCH(A1544,근로조건!$A$5:$A$1048576,0)+0,20))</f>
        <v/>
      </c>
      <c r="AM1544" s="253"/>
      <c r="AN1544" s="253"/>
      <c r="AO1544" s="253"/>
      <c r="AP1544" s="260"/>
      <c r="AQ1544" s="123"/>
      <c r="AR1544" s="166"/>
      <c r="AS1544" s="267"/>
      <c r="AT1544" s="266"/>
      <c r="AU1544" s="266"/>
      <c r="AV1544" s="266"/>
    </row>
    <row r="1545" spans="1:48" x14ac:dyDescent="0.3">
      <c r="A1545" s="52"/>
      <c r="B1545" s="54"/>
      <c r="C1545" s="53"/>
      <c r="D1545" s="53"/>
      <c r="E1545" s="53"/>
      <c r="F1545" s="57"/>
      <c r="G1545" s="57"/>
      <c r="H1545" s="52"/>
      <c r="I1545" s="53"/>
      <c r="J1545" s="53"/>
      <c r="K1545" s="95"/>
      <c r="L1545" s="52"/>
      <c r="M1545" s="52"/>
      <c r="N1545" s="54"/>
      <c r="O1545" s="254" t="str" cm="1">
        <f t="array" ref="O1545">IF(A1545="","",INDEX(근로조건!$A$5:$Y$1048576,MATCH(A1545,근로조건!$A$5:$A$1048576,0)+0,15))</f>
        <v/>
      </c>
      <c r="P1545" s="255" t="str" cm="1">
        <f t="array" ref="P1545">IF(A1545="","",INDEX(근로조건!$A$5:$Y$1048576,MATCH(A1545,근로조건!$A$5:$A$1048576,0)+0,16))</f>
        <v/>
      </c>
      <c r="Q1545" s="256" t="str" cm="1">
        <f t="array" ref="Q1545">IF(A1545="","",INDEX(근로조건!$A$5:$ZZ$1048576,MATCH(A1545,근로조건!$A$5:$A$1048576,0)+0,21))</f>
        <v/>
      </c>
      <c r="R1545" s="61"/>
      <c r="S1545" s="61"/>
      <c r="T1545" s="61"/>
      <c r="U1545" s="61"/>
      <c r="V1545" s="61"/>
      <c r="W1545" s="61"/>
      <c r="X1545" s="61"/>
      <c r="Y1545" s="61"/>
      <c r="Z1545" s="260" t="str">
        <f t="shared" si="75"/>
        <v/>
      </c>
      <c r="AA1545" s="260" t="str">
        <f t="shared" si="76"/>
        <v/>
      </c>
      <c r="AB1545" s="260" t="str" cm="1">
        <f t="array" ref="AB1545">IFERROR(IF(A1545="","",INDEX(근로조건!$A$5:$Z$1048576,MATCH(A1545,근로조건!$A$5:$A$1048576,0)+0,17)-INDEX(근로조건!$A$5:$Z$1048576,MATCH(A1545,근로조건!$A$5:$A$1048576,0)+0,11))*B1545,"")</f>
        <v/>
      </c>
      <c r="AC1545" s="260" t="str">
        <f t="shared" si="77"/>
        <v/>
      </c>
      <c r="AD1545" s="260" t="str" cm="1">
        <f t="array" ref="AD1545">IFERROR(IF(A1545="","",INDEX(근로조건!$A$5:$L$1048576,MATCH(A1545,근로조건!$A$5:$A$1048576,0)+0,12))*B1545,"")</f>
        <v/>
      </c>
      <c r="AE1545" s="261" t="str" cm="1">
        <f t="array" ref="AE1545">IF(A1545="","",INDEX(근로조건!$A$5:$AF$1048576,MATCH(A1545,근로조건!$A$5:$A$1048576,0)+0,13))</f>
        <v/>
      </c>
      <c r="AF1545" s="262" t="str" cm="1">
        <f t="array" ref="AF1545">IF(A1545="","",INDEX(근로조건!$A$5:$AF$1048576,MATCH(A1545,근로조건!$A$5:$A$1048576,0)+0,14))</f>
        <v/>
      </c>
      <c r="AG1545" s="261" t="str" cm="1">
        <f t="array" ref="AG1545">IF(A1545="","",INDEX(근로조건!$A$5:$AF$1048576,MATCH(A1545,근로조건!$A$5:$A$1048576,0)+0,11))</f>
        <v/>
      </c>
      <c r="AH1545" s="261" t="str" cm="1">
        <f t="array" ref="AH1545">IF(A1545="","",INDEX(근로조건!$A$5:$AF$1048576,MATCH(A1545,근로조건!$A$5:$A$1048576,0)+0,19))</f>
        <v/>
      </c>
      <c r="AI1545" s="262" t="str" cm="1">
        <f t="array" ref="AI1545">IF(A1545="","",INDEX(근로조건!$A$5:$AF$1048576,MATCH(A1545,근로조건!$A$5:$A$1048576,0)+0,17))</f>
        <v/>
      </c>
      <c r="AJ1545" s="253"/>
      <c r="AK1545" s="253"/>
      <c r="AL1545" s="253" t="str" cm="1">
        <f t="array" ref="AL1545">IF(A1545="","",INDEX(근로조건!$A$5:$AF$1048576,MATCH(A1545,근로조건!$A$5:$A$1048576,0)+0,20))</f>
        <v/>
      </c>
      <c r="AM1545" s="253"/>
      <c r="AN1545" s="253"/>
      <c r="AO1545" s="253"/>
      <c r="AP1545" s="260"/>
      <c r="AQ1545" s="123"/>
      <c r="AR1545" s="166"/>
      <c r="AS1545" s="267"/>
      <c r="AT1545" s="266"/>
      <c r="AU1545" s="266"/>
      <c r="AV1545" s="266"/>
    </row>
    <row r="1546" spans="1:48" x14ac:dyDescent="0.3">
      <c r="A1546" s="52"/>
      <c r="B1546" s="54"/>
      <c r="C1546" s="53"/>
      <c r="D1546" s="53"/>
      <c r="E1546" s="53"/>
      <c r="F1546" s="57"/>
      <c r="G1546" s="57"/>
      <c r="H1546" s="52"/>
      <c r="I1546" s="53"/>
      <c r="J1546" s="53"/>
      <c r="K1546" s="95"/>
      <c r="L1546" s="52"/>
      <c r="M1546" s="52"/>
      <c r="N1546" s="54"/>
      <c r="O1546" s="254" t="str" cm="1">
        <f t="array" ref="O1546">IF(A1546="","",INDEX(근로조건!$A$5:$Y$1048576,MATCH(A1546,근로조건!$A$5:$A$1048576,0)+0,15))</f>
        <v/>
      </c>
      <c r="P1546" s="255" t="str" cm="1">
        <f t="array" ref="P1546">IF(A1546="","",INDEX(근로조건!$A$5:$Y$1048576,MATCH(A1546,근로조건!$A$5:$A$1048576,0)+0,16))</f>
        <v/>
      </c>
      <c r="Q1546" s="256" t="str" cm="1">
        <f t="array" ref="Q1546">IF(A1546="","",INDEX(근로조건!$A$5:$ZZ$1048576,MATCH(A1546,근로조건!$A$5:$A$1048576,0)+0,21))</f>
        <v/>
      </c>
      <c r="R1546" s="61"/>
      <c r="S1546" s="61"/>
      <c r="T1546" s="61"/>
      <c r="U1546" s="61"/>
      <c r="V1546" s="61"/>
      <c r="W1546" s="61"/>
      <c r="X1546" s="61"/>
      <c r="Y1546" s="61"/>
      <c r="Z1546" s="260" t="str">
        <f t="shared" si="75"/>
        <v/>
      </c>
      <c r="AA1546" s="260" t="str">
        <f t="shared" si="76"/>
        <v/>
      </c>
      <c r="AB1546" s="260" t="str" cm="1">
        <f t="array" ref="AB1546">IFERROR(IF(A1546="","",INDEX(근로조건!$A$5:$Z$1048576,MATCH(A1546,근로조건!$A$5:$A$1048576,0)+0,17)-INDEX(근로조건!$A$5:$Z$1048576,MATCH(A1546,근로조건!$A$5:$A$1048576,0)+0,11))*B1546,"")</f>
        <v/>
      </c>
      <c r="AC1546" s="260" t="str">
        <f t="shared" si="77"/>
        <v/>
      </c>
      <c r="AD1546" s="260" t="str" cm="1">
        <f t="array" ref="AD1546">IFERROR(IF(A1546="","",INDEX(근로조건!$A$5:$L$1048576,MATCH(A1546,근로조건!$A$5:$A$1048576,0)+0,12))*B1546,"")</f>
        <v/>
      </c>
      <c r="AE1546" s="261" t="str" cm="1">
        <f t="array" ref="AE1546">IF(A1546="","",INDEX(근로조건!$A$5:$AF$1048576,MATCH(A1546,근로조건!$A$5:$A$1048576,0)+0,13))</f>
        <v/>
      </c>
      <c r="AF1546" s="262" t="str" cm="1">
        <f t="array" ref="AF1546">IF(A1546="","",INDEX(근로조건!$A$5:$AF$1048576,MATCH(A1546,근로조건!$A$5:$A$1048576,0)+0,14))</f>
        <v/>
      </c>
      <c r="AG1546" s="261" t="str" cm="1">
        <f t="array" ref="AG1546">IF(A1546="","",INDEX(근로조건!$A$5:$AF$1048576,MATCH(A1546,근로조건!$A$5:$A$1048576,0)+0,11))</f>
        <v/>
      </c>
      <c r="AH1546" s="261" t="str" cm="1">
        <f t="array" ref="AH1546">IF(A1546="","",INDEX(근로조건!$A$5:$AF$1048576,MATCH(A1546,근로조건!$A$5:$A$1048576,0)+0,19))</f>
        <v/>
      </c>
      <c r="AI1546" s="262" t="str" cm="1">
        <f t="array" ref="AI1546">IF(A1546="","",INDEX(근로조건!$A$5:$AF$1048576,MATCH(A1546,근로조건!$A$5:$A$1048576,0)+0,17))</f>
        <v/>
      </c>
      <c r="AJ1546" s="253"/>
      <c r="AK1546" s="253"/>
      <c r="AL1546" s="253" t="str" cm="1">
        <f t="array" ref="AL1546">IF(A1546="","",INDEX(근로조건!$A$5:$AF$1048576,MATCH(A1546,근로조건!$A$5:$A$1048576,0)+0,20))</f>
        <v/>
      </c>
      <c r="AM1546" s="253"/>
      <c r="AN1546" s="253"/>
      <c r="AO1546" s="253"/>
      <c r="AP1546" s="260"/>
      <c r="AQ1546" s="123"/>
      <c r="AR1546" s="166"/>
      <c r="AS1546" s="267"/>
      <c r="AT1546" s="266"/>
      <c r="AU1546" s="266"/>
      <c r="AV1546" s="266"/>
    </row>
    <row r="1547" spans="1:48" x14ac:dyDescent="0.3">
      <c r="A1547" s="52"/>
      <c r="B1547" s="54"/>
      <c r="C1547" s="53"/>
      <c r="D1547" s="53"/>
      <c r="E1547" s="53"/>
      <c r="F1547" s="57"/>
      <c r="G1547" s="57"/>
      <c r="H1547" s="52"/>
      <c r="I1547" s="53"/>
      <c r="J1547" s="53"/>
      <c r="K1547" s="95"/>
      <c r="L1547" s="52"/>
      <c r="M1547" s="52"/>
      <c r="N1547" s="54"/>
      <c r="O1547" s="254" t="str" cm="1">
        <f t="array" ref="O1547">IF(A1547="","",INDEX(근로조건!$A$5:$Y$1048576,MATCH(A1547,근로조건!$A$5:$A$1048576,0)+0,15))</f>
        <v/>
      </c>
      <c r="P1547" s="255" t="str" cm="1">
        <f t="array" ref="P1547">IF(A1547="","",INDEX(근로조건!$A$5:$Y$1048576,MATCH(A1547,근로조건!$A$5:$A$1048576,0)+0,16))</f>
        <v/>
      </c>
      <c r="Q1547" s="256" t="str" cm="1">
        <f t="array" ref="Q1547">IF(A1547="","",INDEX(근로조건!$A$5:$ZZ$1048576,MATCH(A1547,근로조건!$A$5:$A$1048576,0)+0,21))</f>
        <v/>
      </c>
      <c r="R1547" s="61"/>
      <c r="S1547" s="61"/>
      <c r="T1547" s="61"/>
      <c r="U1547" s="61"/>
      <c r="V1547" s="61"/>
      <c r="W1547" s="61"/>
      <c r="X1547" s="61"/>
      <c r="Y1547" s="61"/>
      <c r="Z1547" s="260" t="str">
        <f t="shared" si="75"/>
        <v/>
      </c>
      <c r="AA1547" s="260" t="str">
        <f t="shared" si="76"/>
        <v/>
      </c>
      <c r="AB1547" s="260" t="str" cm="1">
        <f t="array" ref="AB1547">IFERROR(IF(A1547="","",INDEX(근로조건!$A$5:$Z$1048576,MATCH(A1547,근로조건!$A$5:$A$1048576,0)+0,17)-INDEX(근로조건!$A$5:$Z$1048576,MATCH(A1547,근로조건!$A$5:$A$1048576,0)+0,11))*B1547,"")</f>
        <v/>
      </c>
      <c r="AC1547" s="260" t="str">
        <f t="shared" si="77"/>
        <v/>
      </c>
      <c r="AD1547" s="260" t="str" cm="1">
        <f t="array" ref="AD1547">IFERROR(IF(A1547="","",INDEX(근로조건!$A$5:$L$1048576,MATCH(A1547,근로조건!$A$5:$A$1048576,0)+0,12))*B1547,"")</f>
        <v/>
      </c>
      <c r="AE1547" s="261" t="str" cm="1">
        <f t="array" ref="AE1547">IF(A1547="","",INDEX(근로조건!$A$5:$AF$1048576,MATCH(A1547,근로조건!$A$5:$A$1048576,0)+0,13))</f>
        <v/>
      </c>
      <c r="AF1547" s="262" t="str" cm="1">
        <f t="array" ref="AF1547">IF(A1547="","",INDEX(근로조건!$A$5:$AF$1048576,MATCH(A1547,근로조건!$A$5:$A$1048576,0)+0,14))</f>
        <v/>
      </c>
      <c r="AG1547" s="261" t="str" cm="1">
        <f t="array" ref="AG1547">IF(A1547="","",INDEX(근로조건!$A$5:$AF$1048576,MATCH(A1547,근로조건!$A$5:$A$1048576,0)+0,11))</f>
        <v/>
      </c>
      <c r="AH1547" s="261" t="str" cm="1">
        <f t="array" ref="AH1547">IF(A1547="","",INDEX(근로조건!$A$5:$AF$1048576,MATCH(A1547,근로조건!$A$5:$A$1048576,0)+0,19))</f>
        <v/>
      </c>
      <c r="AI1547" s="262" t="str" cm="1">
        <f t="array" ref="AI1547">IF(A1547="","",INDEX(근로조건!$A$5:$AF$1048576,MATCH(A1547,근로조건!$A$5:$A$1048576,0)+0,17))</f>
        <v/>
      </c>
      <c r="AJ1547" s="253"/>
      <c r="AK1547" s="253"/>
      <c r="AL1547" s="253" t="str" cm="1">
        <f t="array" ref="AL1547">IF(A1547="","",INDEX(근로조건!$A$5:$AF$1048576,MATCH(A1547,근로조건!$A$5:$A$1048576,0)+0,20))</f>
        <v/>
      </c>
      <c r="AM1547" s="253"/>
      <c r="AN1547" s="253"/>
      <c r="AO1547" s="253"/>
      <c r="AP1547" s="260"/>
      <c r="AQ1547" s="123"/>
      <c r="AR1547" s="166"/>
      <c r="AS1547" s="267"/>
      <c r="AT1547" s="266"/>
      <c r="AU1547" s="266"/>
      <c r="AV1547" s="266"/>
    </row>
    <row r="1548" spans="1:48" x14ac:dyDescent="0.3">
      <c r="A1548" s="52"/>
      <c r="B1548" s="54"/>
      <c r="C1548" s="53"/>
      <c r="D1548" s="53"/>
      <c r="E1548" s="53"/>
      <c r="F1548" s="57"/>
      <c r="G1548" s="57"/>
      <c r="H1548" s="52"/>
      <c r="I1548" s="53"/>
      <c r="J1548" s="53"/>
      <c r="K1548" s="95"/>
      <c r="L1548" s="52"/>
      <c r="M1548" s="52"/>
      <c r="N1548" s="54"/>
      <c r="O1548" s="254" t="str" cm="1">
        <f t="array" ref="O1548">IF(A1548="","",INDEX(근로조건!$A$5:$Y$1048576,MATCH(A1548,근로조건!$A$5:$A$1048576,0)+0,15))</f>
        <v/>
      </c>
      <c r="P1548" s="255" t="str" cm="1">
        <f t="array" ref="P1548">IF(A1548="","",INDEX(근로조건!$A$5:$Y$1048576,MATCH(A1548,근로조건!$A$5:$A$1048576,0)+0,16))</f>
        <v/>
      </c>
      <c r="Q1548" s="256" t="str" cm="1">
        <f t="array" ref="Q1548">IF(A1548="","",INDEX(근로조건!$A$5:$ZZ$1048576,MATCH(A1548,근로조건!$A$5:$A$1048576,0)+0,21))</f>
        <v/>
      </c>
      <c r="R1548" s="61"/>
      <c r="S1548" s="61"/>
      <c r="T1548" s="61"/>
      <c r="U1548" s="61"/>
      <c r="V1548" s="61"/>
      <c r="W1548" s="61"/>
      <c r="X1548" s="61"/>
      <c r="Y1548" s="61"/>
      <c r="Z1548" s="260" t="str">
        <f t="shared" si="75"/>
        <v/>
      </c>
      <c r="AA1548" s="260" t="str">
        <f t="shared" si="76"/>
        <v/>
      </c>
      <c r="AB1548" s="260" t="str" cm="1">
        <f t="array" ref="AB1548">IFERROR(IF(A1548="","",INDEX(근로조건!$A$5:$Z$1048576,MATCH(A1548,근로조건!$A$5:$A$1048576,0)+0,17)-INDEX(근로조건!$A$5:$Z$1048576,MATCH(A1548,근로조건!$A$5:$A$1048576,0)+0,11))*B1548,"")</f>
        <v/>
      </c>
      <c r="AC1548" s="260" t="str">
        <f t="shared" si="77"/>
        <v/>
      </c>
      <c r="AD1548" s="260" t="str" cm="1">
        <f t="array" ref="AD1548">IFERROR(IF(A1548="","",INDEX(근로조건!$A$5:$L$1048576,MATCH(A1548,근로조건!$A$5:$A$1048576,0)+0,12))*B1548,"")</f>
        <v/>
      </c>
      <c r="AE1548" s="261" t="str" cm="1">
        <f t="array" ref="AE1548">IF(A1548="","",INDEX(근로조건!$A$5:$AF$1048576,MATCH(A1548,근로조건!$A$5:$A$1048576,0)+0,13))</f>
        <v/>
      </c>
      <c r="AF1548" s="262" t="str" cm="1">
        <f t="array" ref="AF1548">IF(A1548="","",INDEX(근로조건!$A$5:$AF$1048576,MATCH(A1548,근로조건!$A$5:$A$1048576,0)+0,14))</f>
        <v/>
      </c>
      <c r="AG1548" s="261" t="str" cm="1">
        <f t="array" ref="AG1548">IF(A1548="","",INDEX(근로조건!$A$5:$AF$1048576,MATCH(A1548,근로조건!$A$5:$A$1048576,0)+0,11))</f>
        <v/>
      </c>
      <c r="AH1548" s="261" t="str" cm="1">
        <f t="array" ref="AH1548">IF(A1548="","",INDEX(근로조건!$A$5:$AF$1048576,MATCH(A1548,근로조건!$A$5:$A$1048576,0)+0,19))</f>
        <v/>
      </c>
      <c r="AI1548" s="262" t="str" cm="1">
        <f t="array" ref="AI1548">IF(A1548="","",INDEX(근로조건!$A$5:$AF$1048576,MATCH(A1548,근로조건!$A$5:$A$1048576,0)+0,17))</f>
        <v/>
      </c>
      <c r="AJ1548" s="253"/>
      <c r="AK1548" s="253"/>
      <c r="AL1548" s="253" t="str" cm="1">
        <f t="array" ref="AL1548">IF(A1548="","",INDEX(근로조건!$A$5:$AF$1048576,MATCH(A1548,근로조건!$A$5:$A$1048576,0)+0,20))</f>
        <v/>
      </c>
      <c r="AM1548" s="253"/>
      <c r="AN1548" s="253"/>
      <c r="AO1548" s="253"/>
      <c r="AP1548" s="260"/>
      <c r="AQ1548" s="123"/>
      <c r="AR1548" s="166"/>
      <c r="AS1548" s="267"/>
      <c r="AT1548" s="266"/>
      <c r="AU1548" s="266"/>
      <c r="AV1548" s="266"/>
    </row>
    <row r="1549" spans="1:48" x14ac:dyDescent="0.3">
      <c r="A1549" s="52"/>
      <c r="B1549" s="54"/>
      <c r="C1549" s="53"/>
      <c r="D1549" s="53"/>
      <c r="E1549" s="53"/>
      <c r="F1549" s="57"/>
      <c r="G1549" s="57"/>
      <c r="H1549" s="52"/>
      <c r="I1549" s="53"/>
      <c r="J1549" s="53"/>
      <c r="K1549" s="95"/>
      <c r="L1549" s="52"/>
      <c r="M1549" s="52"/>
      <c r="N1549" s="54"/>
      <c r="O1549" s="254" t="str" cm="1">
        <f t="array" ref="O1549">IF(A1549="","",INDEX(근로조건!$A$5:$Y$1048576,MATCH(A1549,근로조건!$A$5:$A$1048576,0)+0,15))</f>
        <v/>
      </c>
      <c r="P1549" s="255" t="str" cm="1">
        <f t="array" ref="P1549">IF(A1549="","",INDEX(근로조건!$A$5:$Y$1048576,MATCH(A1549,근로조건!$A$5:$A$1048576,0)+0,16))</f>
        <v/>
      </c>
      <c r="Q1549" s="256" t="str" cm="1">
        <f t="array" ref="Q1549">IF(A1549="","",INDEX(근로조건!$A$5:$ZZ$1048576,MATCH(A1549,근로조건!$A$5:$A$1048576,0)+0,21))</f>
        <v/>
      </c>
      <c r="R1549" s="61"/>
      <c r="S1549" s="61"/>
      <c r="T1549" s="61"/>
      <c r="U1549" s="61"/>
      <c r="V1549" s="61"/>
      <c r="W1549" s="61"/>
      <c r="X1549" s="61"/>
      <c r="Y1549" s="61"/>
      <c r="Z1549" s="260" t="str">
        <f t="shared" si="75"/>
        <v/>
      </c>
      <c r="AA1549" s="260" t="str">
        <f t="shared" si="76"/>
        <v/>
      </c>
      <c r="AB1549" s="260" t="str" cm="1">
        <f t="array" ref="AB1549">IFERROR(IF(A1549="","",INDEX(근로조건!$A$5:$Z$1048576,MATCH(A1549,근로조건!$A$5:$A$1048576,0)+0,17)-INDEX(근로조건!$A$5:$Z$1048576,MATCH(A1549,근로조건!$A$5:$A$1048576,0)+0,11))*B1549,"")</f>
        <v/>
      </c>
      <c r="AC1549" s="260" t="str">
        <f t="shared" si="77"/>
        <v/>
      </c>
      <c r="AD1549" s="260" t="str" cm="1">
        <f t="array" ref="AD1549">IFERROR(IF(A1549="","",INDEX(근로조건!$A$5:$L$1048576,MATCH(A1549,근로조건!$A$5:$A$1048576,0)+0,12))*B1549,"")</f>
        <v/>
      </c>
      <c r="AE1549" s="261" t="str" cm="1">
        <f t="array" ref="AE1549">IF(A1549="","",INDEX(근로조건!$A$5:$AF$1048576,MATCH(A1549,근로조건!$A$5:$A$1048576,0)+0,13))</f>
        <v/>
      </c>
      <c r="AF1549" s="262" t="str" cm="1">
        <f t="array" ref="AF1549">IF(A1549="","",INDEX(근로조건!$A$5:$AF$1048576,MATCH(A1549,근로조건!$A$5:$A$1048576,0)+0,14))</f>
        <v/>
      </c>
      <c r="AG1549" s="261" t="str" cm="1">
        <f t="array" ref="AG1549">IF(A1549="","",INDEX(근로조건!$A$5:$AF$1048576,MATCH(A1549,근로조건!$A$5:$A$1048576,0)+0,11))</f>
        <v/>
      </c>
      <c r="AH1549" s="261" t="str" cm="1">
        <f t="array" ref="AH1549">IF(A1549="","",INDEX(근로조건!$A$5:$AF$1048576,MATCH(A1549,근로조건!$A$5:$A$1048576,0)+0,19))</f>
        <v/>
      </c>
      <c r="AI1549" s="262" t="str" cm="1">
        <f t="array" ref="AI1549">IF(A1549="","",INDEX(근로조건!$A$5:$AF$1048576,MATCH(A1549,근로조건!$A$5:$A$1048576,0)+0,17))</f>
        <v/>
      </c>
      <c r="AJ1549" s="253"/>
      <c r="AK1549" s="253"/>
      <c r="AL1549" s="253" t="str" cm="1">
        <f t="array" ref="AL1549">IF(A1549="","",INDEX(근로조건!$A$5:$AF$1048576,MATCH(A1549,근로조건!$A$5:$A$1048576,0)+0,20))</f>
        <v/>
      </c>
      <c r="AM1549" s="253"/>
      <c r="AN1549" s="253"/>
      <c r="AO1549" s="253"/>
      <c r="AP1549" s="260"/>
      <c r="AQ1549" s="123"/>
      <c r="AR1549" s="166"/>
      <c r="AS1549" s="267"/>
      <c r="AT1549" s="266"/>
      <c r="AU1549" s="266"/>
      <c r="AV1549" s="266"/>
    </row>
    <row r="1550" spans="1:48" x14ac:dyDescent="0.3">
      <c r="A1550" s="52"/>
      <c r="B1550" s="54"/>
      <c r="C1550" s="53"/>
      <c r="D1550" s="53"/>
      <c r="E1550" s="53"/>
      <c r="F1550" s="57"/>
      <c r="G1550" s="57"/>
      <c r="H1550" s="52"/>
      <c r="I1550" s="53"/>
      <c r="J1550" s="53"/>
      <c r="K1550" s="95"/>
      <c r="L1550" s="52"/>
      <c r="M1550" s="52"/>
      <c r="N1550" s="54"/>
      <c r="O1550" s="254" t="str" cm="1">
        <f t="array" ref="O1550">IF(A1550="","",INDEX(근로조건!$A$5:$Y$1048576,MATCH(A1550,근로조건!$A$5:$A$1048576,0)+0,15))</f>
        <v/>
      </c>
      <c r="P1550" s="255" t="str" cm="1">
        <f t="array" ref="P1550">IF(A1550="","",INDEX(근로조건!$A$5:$Y$1048576,MATCH(A1550,근로조건!$A$5:$A$1048576,0)+0,16))</f>
        <v/>
      </c>
      <c r="Q1550" s="256" t="str" cm="1">
        <f t="array" ref="Q1550">IF(A1550="","",INDEX(근로조건!$A$5:$ZZ$1048576,MATCH(A1550,근로조건!$A$5:$A$1048576,0)+0,21))</f>
        <v/>
      </c>
      <c r="R1550" s="61"/>
      <c r="S1550" s="61"/>
      <c r="T1550" s="61"/>
      <c r="U1550" s="61"/>
      <c r="V1550" s="61"/>
      <c r="W1550" s="61"/>
      <c r="X1550" s="61"/>
      <c r="Y1550" s="61"/>
      <c r="Z1550" s="260" t="str">
        <f t="shared" si="75"/>
        <v/>
      </c>
      <c r="AA1550" s="260" t="str">
        <f t="shared" si="76"/>
        <v/>
      </c>
      <c r="AB1550" s="260" t="str" cm="1">
        <f t="array" ref="AB1550">IFERROR(IF(A1550="","",INDEX(근로조건!$A$5:$Z$1048576,MATCH(A1550,근로조건!$A$5:$A$1048576,0)+0,17)-INDEX(근로조건!$A$5:$Z$1048576,MATCH(A1550,근로조건!$A$5:$A$1048576,0)+0,11))*B1550,"")</f>
        <v/>
      </c>
      <c r="AC1550" s="260" t="str">
        <f t="shared" si="77"/>
        <v/>
      </c>
      <c r="AD1550" s="260" t="str" cm="1">
        <f t="array" ref="AD1550">IFERROR(IF(A1550="","",INDEX(근로조건!$A$5:$L$1048576,MATCH(A1550,근로조건!$A$5:$A$1048576,0)+0,12))*B1550,"")</f>
        <v/>
      </c>
      <c r="AE1550" s="261" t="str" cm="1">
        <f t="array" ref="AE1550">IF(A1550="","",INDEX(근로조건!$A$5:$AF$1048576,MATCH(A1550,근로조건!$A$5:$A$1048576,0)+0,13))</f>
        <v/>
      </c>
      <c r="AF1550" s="262" t="str" cm="1">
        <f t="array" ref="AF1550">IF(A1550="","",INDEX(근로조건!$A$5:$AF$1048576,MATCH(A1550,근로조건!$A$5:$A$1048576,0)+0,14))</f>
        <v/>
      </c>
      <c r="AG1550" s="261" t="str" cm="1">
        <f t="array" ref="AG1550">IF(A1550="","",INDEX(근로조건!$A$5:$AF$1048576,MATCH(A1550,근로조건!$A$5:$A$1048576,0)+0,11))</f>
        <v/>
      </c>
      <c r="AH1550" s="261" t="str" cm="1">
        <f t="array" ref="AH1550">IF(A1550="","",INDEX(근로조건!$A$5:$AF$1048576,MATCH(A1550,근로조건!$A$5:$A$1048576,0)+0,19))</f>
        <v/>
      </c>
      <c r="AI1550" s="262" t="str" cm="1">
        <f t="array" ref="AI1550">IF(A1550="","",INDEX(근로조건!$A$5:$AF$1048576,MATCH(A1550,근로조건!$A$5:$A$1048576,0)+0,17))</f>
        <v/>
      </c>
      <c r="AJ1550" s="253"/>
      <c r="AK1550" s="253"/>
      <c r="AL1550" s="253" t="str" cm="1">
        <f t="array" ref="AL1550">IF(A1550="","",INDEX(근로조건!$A$5:$AF$1048576,MATCH(A1550,근로조건!$A$5:$A$1048576,0)+0,20))</f>
        <v/>
      </c>
      <c r="AM1550" s="253"/>
      <c r="AN1550" s="253"/>
      <c r="AO1550" s="253"/>
      <c r="AP1550" s="260"/>
      <c r="AQ1550" s="123"/>
      <c r="AR1550" s="166"/>
      <c r="AS1550" s="267"/>
      <c r="AT1550" s="266"/>
      <c r="AU1550" s="266"/>
      <c r="AV1550" s="266"/>
    </row>
    <row r="1551" spans="1:48" x14ac:dyDescent="0.3">
      <c r="A1551" s="52"/>
      <c r="B1551" s="54"/>
      <c r="C1551" s="53"/>
      <c r="D1551" s="53"/>
      <c r="E1551" s="53"/>
      <c r="F1551" s="57"/>
      <c r="G1551" s="57"/>
      <c r="H1551" s="52"/>
      <c r="I1551" s="53"/>
      <c r="J1551" s="53"/>
      <c r="K1551" s="95"/>
      <c r="L1551" s="52"/>
      <c r="M1551" s="52"/>
      <c r="N1551" s="54"/>
      <c r="O1551" s="254" t="str" cm="1">
        <f t="array" ref="O1551">IF(A1551="","",INDEX(근로조건!$A$5:$Y$1048576,MATCH(A1551,근로조건!$A$5:$A$1048576,0)+0,15))</f>
        <v/>
      </c>
      <c r="P1551" s="255" t="str" cm="1">
        <f t="array" ref="P1551">IF(A1551="","",INDEX(근로조건!$A$5:$Y$1048576,MATCH(A1551,근로조건!$A$5:$A$1048576,0)+0,16))</f>
        <v/>
      </c>
      <c r="Q1551" s="256" t="str" cm="1">
        <f t="array" ref="Q1551">IF(A1551="","",INDEX(근로조건!$A$5:$ZZ$1048576,MATCH(A1551,근로조건!$A$5:$A$1048576,0)+0,21))</f>
        <v/>
      </c>
      <c r="R1551" s="61"/>
      <c r="S1551" s="61"/>
      <c r="T1551" s="61"/>
      <c r="U1551" s="61"/>
      <c r="V1551" s="61"/>
      <c r="W1551" s="61"/>
      <c r="X1551" s="61"/>
      <c r="Y1551" s="61"/>
      <c r="Z1551" s="260" t="str">
        <f t="shared" si="75"/>
        <v/>
      </c>
      <c r="AA1551" s="260" t="str">
        <f t="shared" si="76"/>
        <v/>
      </c>
      <c r="AB1551" s="260" t="str" cm="1">
        <f t="array" ref="AB1551">IFERROR(IF(A1551="","",INDEX(근로조건!$A$5:$Z$1048576,MATCH(A1551,근로조건!$A$5:$A$1048576,0)+0,17)-INDEX(근로조건!$A$5:$Z$1048576,MATCH(A1551,근로조건!$A$5:$A$1048576,0)+0,11))*B1551,"")</f>
        <v/>
      </c>
      <c r="AC1551" s="260" t="str">
        <f t="shared" si="77"/>
        <v/>
      </c>
      <c r="AD1551" s="260" t="str" cm="1">
        <f t="array" ref="AD1551">IFERROR(IF(A1551="","",INDEX(근로조건!$A$5:$L$1048576,MATCH(A1551,근로조건!$A$5:$A$1048576,0)+0,12))*B1551,"")</f>
        <v/>
      </c>
      <c r="AE1551" s="261" t="str" cm="1">
        <f t="array" ref="AE1551">IF(A1551="","",INDEX(근로조건!$A$5:$AF$1048576,MATCH(A1551,근로조건!$A$5:$A$1048576,0)+0,13))</f>
        <v/>
      </c>
      <c r="AF1551" s="262" t="str" cm="1">
        <f t="array" ref="AF1551">IF(A1551="","",INDEX(근로조건!$A$5:$AF$1048576,MATCH(A1551,근로조건!$A$5:$A$1048576,0)+0,14))</f>
        <v/>
      </c>
      <c r="AG1551" s="261" t="str" cm="1">
        <f t="array" ref="AG1551">IF(A1551="","",INDEX(근로조건!$A$5:$AF$1048576,MATCH(A1551,근로조건!$A$5:$A$1048576,0)+0,11))</f>
        <v/>
      </c>
      <c r="AH1551" s="261" t="str" cm="1">
        <f t="array" ref="AH1551">IF(A1551="","",INDEX(근로조건!$A$5:$AF$1048576,MATCH(A1551,근로조건!$A$5:$A$1048576,0)+0,19))</f>
        <v/>
      </c>
      <c r="AI1551" s="262" t="str" cm="1">
        <f t="array" ref="AI1551">IF(A1551="","",INDEX(근로조건!$A$5:$AF$1048576,MATCH(A1551,근로조건!$A$5:$A$1048576,0)+0,17))</f>
        <v/>
      </c>
      <c r="AJ1551" s="253"/>
      <c r="AK1551" s="253"/>
      <c r="AL1551" s="253" t="str" cm="1">
        <f t="array" ref="AL1551">IF(A1551="","",INDEX(근로조건!$A$5:$AF$1048576,MATCH(A1551,근로조건!$A$5:$A$1048576,0)+0,20))</f>
        <v/>
      </c>
      <c r="AM1551" s="253"/>
      <c r="AN1551" s="253"/>
      <c r="AO1551" s="253"/>
      <c r="AP1551" s="260"/>
      <c r="AQ1551" s="123"/>
      <c r="AR1551" s="166"/>
      <c r="AS1551" s="267"/>
      <c r="AT1551" s="266"/>
      <c r="AU1551" s="266"/>
      <c r="AV1551" s="266"/>
    </row>
    <row r="1552" spans="1:48" x14ac:dyDescent="0.3">
      <c r="A1552" s="52"/>
      <c r="B1552" s="54"/>
      <c r="C1552" s="53"/>
      <c r="D1552" s="53"/>
      <c r="E1552" s="53"/>
      <c r="F1552" s="57"/>
      <c r="G1552" s="57"/>
      <c r="H1552" s="52"/>
      <c r="I1552" s="53"/>
      <c r="J1552" s="53"/>
      <c r="K1552" s="95"/>
      <c r="L1552" s="52"/>
      <c r="M1552" s="52"/>
      <c r="N1552" s="54"/>
      <c r="O1552" s="254" t="str" cm="1">
        <f t="array" ref="O1552">IF(A1552="","",INDEX(근로조건!$A$5:$Y$1048576,MATCH(A1552,근로조건!$A$5:$A$1048576,0)+0,15))</f>
        <v/>
      </c>
      <c r="P1552" s="255" t="str" cm="1">
        <f t="array" ref="P1552">IF(A1552="","",INDEX(근로조건!$A$5:$Y$1048576,MATCH(A1552,근로조건!$A$5:$A$1048576,0)+0,16))</f>
        <v/>
      </c>
      <c r="Q1552" s="256" t="str" cm="1">
        <f t="array" ref="Q1552">IF(A1552="","",INDEX(근로조건!$A$5:$ZZ$1048576,MATCH(A1552,근로조건!$A$5:$A$1048576,0)+0,21))</f>
        <v/>
      </c>
      <c r="R1552" s="61"/>
      <c r="S1552" s="61"/>
      <c r="T1552" s="61"/>
      <c r="U1552" s="61"/>
      <c r="V1552" s="61"/>
      <c r="W1552" s="61"/>
      <c r="X1552" s="61"/>
      <c r="Y1552" s="61"/>
      <c r="Z1552" s="260" t="str">
        <f t="shared" si="75"/>
        <v/>
      </c>
      <c r="AA1552" s="260" t="str">
        <f t="shared" si="76"/>
        <v/>
      </c>
      <c r="AB1552" s="260" t="str" cm="1">
        <f t="array" ref="AB1552">IFERROR(IF(A1552="","",INDEX(근로조건!$A$5:$Z$1048576,MATCH(A1552,근로조건!$A$5:$A$1048576,0)+0,17)-INDEX(근로조건!$A$5:$Z$1048576,MATCH(A1552,근로조건!$A$5:$A$1048576,0)+0,11))*B1552,"")</f>
        <v/>
      </c>
      <c r="AC1552" s="260" t="str">
        <f t="shared" si="77"/>
        <v/>
      </c>
      <c r="AD1552" s="260" t="str" cm="1">
        <f t="array" ref="AD1552">IFERROR(IF(A1552="","",INDEX(근로조건!$A$5:$L$1048576,MATCH(A1552,근로조건!$A$5:$A$1048576,0)+0,12))*B1552,"")</f>
        <v/>
      </c>
      <c r="AE1552" s="261" t="str" cm="1">
        <f t="array" ref="AE1552">IF(A1552="","",INDEX(근로조건!$A$5:$AF$1048576,MATCH(A1552,근로조건!$A$5:$A$1048576,0)+0,13))</f>
        <v/>
      </c>
      <c r="AF1552" s="262" t="str" cm="1">
        <f t="array" ref="AF1552">IF(A1552="","",INDEX(근로조건!$A$5:$AF$1048576,MATCH(A1552,근로조건!$A$5:$A$1048576,0)+0,14))</f>
        <v/>
      </c>
      <c r="AG1552" s="261" t="str" cm="1">
        <f t="array" ref="AG1552">IF(A1552="","",INDEX(근로조건!$A$5:$AF$1048576,MATCH(A1552,근로조건!$A$5:$A$1048576,0)+0,11))</f>
        <v/>
      </c>
      <c r="AH1552" s="261" t="str" cm="1">
        <f t="array" ref="AH1552">IF(A1552="","",INDEX(근로조건!$A$5:$AF$1048576,MATCH(A1552,근로조건!$A$5:$A$1048576,0)+0,19))</f>
        <v/>
      </c>
      <c r="AI1552" s="262" t="str" cm="1">
        <f t="array" ref="AI1552">IF(A1552="","",INDEX(근로조건!$A$5:$AF$1048576,MATCH(A1552,근로조건!$A$5:$A$1048576,0)+0,17))</f>
        <v/>
      </c>
      <c r="AJ1552" s="253"/>
      <c r="AK1552" s="253"/>
      <c r="AL1552" s="253" t="str" cm="1">
        <f t="array" ref="AL1552">IF(A1552="","",INDEX(근로조건!$A$5:$AF$1048576,MATCH(A1552,근로조건!$A$5:$A$1048576,0)+0,20))</f>
        <v/>
      </c>
      <c r="AM1552" s="253"/>
      <c r="AN1552" s="253"/>
      <c r="AO1552" s="253"/>
      <c r="AP1552" s="260"/>
      <c r="AQ1552" s="123"/>
      <c r="AR1552" s="166"/>
      <c r="AS1552" s="267"/>
      <c r="AT1552" s="266"/>
      <c r="AU1552" s="266"/>
      <c r="AV1552" s="266"/>
    </row>
    <row r="1553" spans="1:48" x14ac:dyDescent="0.3">
      <c r="A1553" s="52"/>
      <c r="B1553" s="54"/>
      <c r="C1553" s="53"/>
      <c r="D1553" s="53"/>
      <c r="E1553" s="53"/>
      <c r="F1553" s="57"/>
      <c r="G1553" s="57"/>
      <c r="H1553" s="52"/>
      <c r="I1553" s="53"/>
      <c r="J1553" s="53"/>
      <c r="K1553" s="95"/>
      <c r="L1553" s="52"/>
      <c r="M1553" s="52"/>
      <c r="N1553" s="54"/>
      <c r="O1553" s="254" t="str" cm="1">
        <f t="array" ref="O1553">IF(A1553="","",INDEX(근로조건!$A$5:$Y$1048576,MATCH(A1553,근로조건!$A$5:$A$1048576,0)+0,15))</f>
        <v/>
      </c>
      <c r="P1553" s="255" t="str" cm="1">
        <f t="array" ref="P1553">IF(A1553="","",INDEX(근로조건!$A$5:$Y$1048576,MATCH(A1553,근로조건!$A$5:$A$1048576,0)+0,16))</f>
        <v/>
      </c>
      <c r="Q1553" s="256" t="str" cm="1">
        <f t="array" ref="Q1553">IF(A1553="","",INDEX(근로조건!$A$5:$ZZ$1048576,MATCH(A1553,근로조건!$A$5:$A$1048576,0)+0,21))</f>
        <v/>
      </c>
      <c r="R1553" s="61"/>
      <c r="S1553" s="61"/>
      <c r="T1553" s="61"/>
      <c r="U1553" s="61"/>
      <c r="V1553" s="61"/>
      <c r="W1553" s="61"/>
      <c r="X1553" s="61"/>
      <c r="Y1553" s="61"/>
      <c r="Z1553" s="260" t="str">
        <f t="shared" si="75"/>
        <v/>
      </c>
      <c r="AA1553" s="260" t="str">
        <f t="shared" si="76"/>
        <v/>
      </c>
      <c r="AB1553" s="260" t="str" cm="1">
        <f t="array" ref="AB1553">IFERROR(IF(A1553="","",INDEX(근로조건!$A$5:$Z$1048576,MATCH(A1553,근로조건!$A$5:$A$1048576,0)+0,17)-INDEX(근로조건!$A$5:$Z$1048576,MATCH(A1553,근로조건!$A$5:$A$1048576,0)+0,11))*B1553,"")</f>
        <v/>
      </c>
      <c r="AC1553" s="260" t="str">
        <f t="shared" si="77"/>
        <v/>
      </c>
      <c r="AD1553" s="260" t="str" cm="1">
        <f t="array" ref="AD1553">IFERROR(IF(A1553="","",INDEX(근로조건!$A$5:$L$1048576,MATCH(A1553,근로조건!$A$5:$A$1048576,0)+0,12))*B1553,"")</f>
        <v/>
      </c>
      <c r="AE1553" s="261" t="str" cm="1">
        <f t="array" ref="AE1553">IF(A1553="","",INDEX(근로조건!$A$5:$AF$1048576,MATCH(A1553,근로조건!$A$5:$A$1048576,0)+0,13))</f>
        <v/>
      </c>
      <c r="AF1553" s="262" t="str" cm="1">
        <f t="array" ref="AF1553">IF(A1553="","",INDEX(근로조건!$A$5:$AF$1048576,MATCH(A1553,근로조건!$A$5:$A$1048576,0)+0,14))</f>
        <v/>
      </c>
      <c r="AG1553" s="261" t="str" cm="1">
        <f t="array" ref="AG1553">IF(A1553="","",INDEX(근로조건!$A$5:$AF$1048576,MATCH(A1553,근로조건!$A$5:$A$1048576,0)+0,11))</f>
        <v/>
      </c>
      <c r="AH1553" s="261" t="str" cm="1">
        <f t="array" ref="AH1553">IF(A1553="","",INDEX(근로조건!$A$5:$AF$1048576,MATCH(A1553,근로조건!$A$5:$A$1048576,0)+0,19))</f>
        <v/>
      </c>
      <c r="AI1553" s="262" t="str" cm="1">
        <f t="array" ref="AI1553">IF(A1553="","",INDEX(근로조건!$A$5:$AF$1048576,MATCH(A1553,근로조건!$A$5:$A$1048576,0)+0,17))</f>
        <v/>
      </c>
      <c r="AJ1553" s="253"/>
      <c r="AK1553" s="253"/>
      <c r="AL1553" s="253" t="str" cm="1">
        <f t="array" ref="AL1553">IF(A1553="","",INDEX(근로조건!$A$5:$AF$1048576,MATCH(A1553,근로조건!$A$5:$A$1048576,0)+0,20))</f>
        <v/>
      </c>
      <c r="AM1553" s="253"/>
      <c r="AN1553" s="253"/>
      <c r="AO1553" s="253"/>
      <c r="AP1553" s="260"/>
      <c r="AQ1553" s="123"/>
      <c r="AR1553" s="166"/>
      <c r="AS1553" s="267"/>
      <c r="AT1553" s="266"/>
      <c r="AU1553" s="266"/>
      <c r="AV1553" s="266"/>
    </row>
    <row r="1554" spans="1:48" x14ac:dyDescent="0.3">
      <c r="A1554" s="52"/>
      <c r="B1554" s="54"/>
      <c r="C1554" s="53"/>
      <c r="D1554" s="53"/>
      <c r="E1554" s="53"/>
      <c r="F1554" s="57"/>
      <c r="G1554" s="57"/>
      <c r="H1554" s="52"/>
      <c r="I1554" s="53"/>
      <c r="J1554" s="53"/>
      <c r="K1554" s="95"/>
      <c r="L1554" s="52"/>
      <c r="M1554" s="52"/>
      <c r="N1554" s="54"/>
      <c r="O1554" s="254" t="str" cm="1">
        <f t="array" ref="O1554">IF(A1554="","",INDEX(근로조건!$A$5:$Y$1048576,MATCH(A1554,근로조건!$A$5:$A$1048576,0)+0,15))</f>
        <v/>
      </c>
      <c r="P1554" s="255" t="str" cm="1">
        <f t="array" ref="P1554">IF(A1554="","",INDEX(근로조건!$A$5:$Y$1048576,MATCH(A1554,근로조건!$A$5:$A$1048576,0)+0,16))</f>
        <v/>
      </c>
      <c r="Q1554" s="256" t="str" cm="1">
        <f t="array" ref="Q1554">IF(A1554="","",INDEX(근로조건!$A$5:$ZZ$1048576,MATCH(A1554,근로조건!$A$5:$A$1048576,0)+0,21))</f>
        <v/>
      </c>
      <c r="R1554" s="61"/>
      <c r="S1554" s="61"/>
      <c r="T1554" s="61"/>
      <c r="U1554" s="61"/>
      <c r="V1554" s="61"/>
      <c r="W1554" s="61"/>
      <c r="X1554" s="61"/>
      <c r="Y1554" s="61"/>
      <c r="Z1554" s="260" t="str">
        <f t="shared" si="75"/>
        <v/>
      </c>
      <c r="AA1554" s="260" t="str">
        <f t="shared" si="76"/>
        <v/>
      </c>
      <c r="AB1554" s="260" t="str" cm="1">
        <f t="array" ref="AB1554">IFERROR(IF(A1554="","",INDEX(근로조건!$A$5:$Z$1048576,MATCH(A1554,근로조건!$A$5:$A$1048576,0)+0,17)-INDEX(근로조건!$A$5:$Z$1048576,MATCH(A1554,근로조건!$A$5:$A$1048576,0)+0,11))*B1554,"")</f>
        <v/>
      </c>
      <c r="AC1554" s="260" t="str">
        <f t="shared" si="77"/>
        <v/>
      </c>
      <c r="AD1554" s="260" t="str" cm="1">
        <f t="array" ref="AD1554">IFERROR(IF(A1554="","",INDEX(근로조건!$A$5:$L$1048576,MATCH(A1554,근로조건!$A$5:$A$1048576,0)+0,12))*B1554,"")</f>
        <v/>
      </c>
      <c r="AE1554" s="261" t="str" cm="1">
        <f t="array" ref="AE1554">IF(A1554="","",INDEX(근로조건!$A$5:$AF$1048576,MATCH(A1554,근로조건!$A$5:$A$1048576,0)+0,13))</f>
        <v/>
      </c>
      <c r="AF1554" s="262" t="str" cm="1">
        <f t="array" ref="AF1554">IF(A1554="","",INDEX(근로조건!$A$5:$AF$1048576,MATCH(A1554,근로조건!$A$5:$A$1048576,0)+0,14))</f>
        <v/>
      </c>
      <c r="AG1554" s="261" t="str" cm="1">
        <f t="array" ref="AG1554">IF(A1554="","",INDEX(근로조건!$A$5:$AF$1048576,MATCH(A1554,근로조건!$A$5:$A$1048576,0)+0,11))</f>
        <v/>
      </c>
      <c r="AH1554" s="261" t="str" cm="1">
        <f t="array" ref="AH1554">IF(A1554="","",INDEX(근로조건!$A$5:$AF$1048576,MATCH(A1554,근로조건!$A$5:$A$1048576,0)+0,19))</f>
        <v/>
      </c>
      <c r="AI1554" s="262" t="str" cm="1">
        <f t="array" ref="AI1554">IF(A1554="","",INDEX(근로조건!$A$5:$AF$1048576,MATCH(A1554,근로조건!$A$5:$A$1048576,0)+0,17))</f>
        <v/>
      </c>
      <c r="AJ1554" s="253"/>
      <c r="AK1554" s="253"/>
      <c r="AL1554" s="253" t="str" cm="1">
        <f t="array" ref="AL1554">IF(A1554="","",INDEX(근로조건!$A$5:$AF$1048576,MATCH(A1554,근로조건!$A$5:$A$1048576,0)+0,20))</f>
        <v/>
      </c>
      <c r="AM1554" s="253"/>
      <c r="AN1554" s="253"/>
      <c r="AO1554" s="253"/>
      <c r="AP1554" s="260"/>
      <c r="AQ1554" s="123"/>
      <c r="AR1554" s="166"/>
      <c r="AS1554" s="267"/>
      <c r="AT1554" s="266"/>
      <c r="AU1554" s="266"/>
      <c r="AV1554" s="266"/>
    </row>
    <row r="1555" spans="1:48" x14ac:dyDescent="0.3">
      <c r="A1555" s="52"/>
      <c r="B1555" s="54"/>
      <c r="C1555" s="53"/>
      <c r="D1555" s="53"/>
      <c r="E1555" s="53"/>
      <c r="F1555" s="57"/>
      <c r="G1555" s="57"/>
      <c r="H1555" s="52"/>
      <c r="I1555" s="53"/>
      <c r="J1555" s="53"/>
      <c r="K1555" s="95"/>
      <c r="L1555" s="52"/>
      <c r="M1555" s="52"/>
      <c r="N1555" s="54"/>
      <c r="O1555" s="254" t="str" cm="1">
        <f t="array" ref="O1555">IF(A1555="","",INDEX(근로조건!$A$5:$Y$1048576,MATCH(A1555,근로조건!$A$5:$A$1048576,0)+0,15))</f>
        <v/>
      </c>
      <c r="P1555" s="255" t="str" cm="1">
        <f t="array" ref="P1555">IF(A1555="","",INDEX(근로조건!$A$5:$Y$1048576,MATCH(A1555,근로조건!$A$5:$A$1048576,0)+0,16))</f>
        <v/>
      </c>
      <c r="Q1555" s="256" t="str" cm="1">
        <f t="array" ref="Q1555">IF(A1555="","",INDEX(근로조건!$A$5:$ZZ$1048576,MATCH(A1555,근로조건!$A$5:$A$1048576,0)+0,21))</f>
        <v/>
      </c>
      <c r="R1555" s="61"/>
      <c r="S1555" s="61"/>
      <c r="T1555" s="61"/>
      <c r="U1555" s="61"/>
      <c r="V1555" s="61"/>
      <c r="W1555" s="61"/>
      <c r="X1555" s="61"/>
      <c r="Y1555" s="61"/>
      <c r="Z1555" s="260" t="str">
        <f t="shared" si="75"/>
        <v/>
      </c>
      <c r="AA1555" s="260" t="str">
        <f t="shared" si="76"/>
        <v/>
      </c>
      <c r="AB1555" s="260" t="str" cm="1">
        <f t="array" ref="AB1555">IFERROR(IF(A1555="","",INDEX(근로조건!$A$5:$Z$1048576,MATCH(A1555,근로조건!$A$5:$A$1048576,0)+0,17)-INDEX(근로조건!$A$5:$Z$1048576,MATCH(A1555,근로조건!$A$5:$A$1048576,0)+0,11))*B1555,"")</f>
        <v/>
      </c>
      <c r="AC1555" s="260" t="str">
        <f t="shared" si="77"/>
        <v/>
      </c>
      <c r="AD1555" s="260" t="str" cm="1">
        <f t="array" ref="AD1555">IFERROR(IF(A1555="","",INDEX(근로조건!$A$5:$L$1048576,MATCH(A1555,근로조건!$A$5:$A$1048576,0)+0,12))*B1555,"")</f>
        <v/>
      </c>
      <c r="AE1555" s="261" t="str" cm="1">
        <f t="array" ref="AE1555">IF(A1555="","",INDEX(근로조건!$A$5:$AF$1048576,MATCH(A1555,근로조건!$A$5:$A$1048576,0)+0,13))</f>
        <v/>
      </c>
      <c r="AF1555" s="262" t="str" cm="1">
        <f t="array" ref="AF1555">IF(A1555="","",INDEX(근로조건!$A$5:$AF$1048576,MATCH(A1555,근로조건!$A$5:$A$1048576,0)+0,14))</f>
        <v/>
      </c>
      <c r="AG1555" s="261" t="str" cm="1">
        <f t="array" ref="AG1555">IF(A1555="","",INDEX(근로조건!$A$5:$AF$1048576,MATCH(A1555,근로조건!$A$5:$A$1048576,0)+0,11))</f>
        <v/>
      </c>
      <c r="AH1555" s="261" t="str" cm="1">
        <f t="array" ref="AH1555">IF(A1555="","",INDEX(근로조건!$A$5:$AF$1048576,MATCH(A1555,근로조건!$A$5:$A$1048576,0)+0,19))</f>
        <v/>
      </c>
      <c r="AI1555" s="262" t="str" cm="1">
        <f t="array" ref="AI1555">IF(A1555="","",INDEX(근로조건!$A$5:$AF$1048576,MATCH(A1555,근로조건!$A$5:$A$1048576,0)+0,17))</f>
        <v/>
      </c>
      <c r="AJ1555" s="253"/>
      <c r="AK1555" s="253"/>
      <c r="AL1555" s="253" t="str" cm="1">
        <f t="array" ref="AL1555">IF(A1555="","",INDEX(근로조건!$A$5:$AF$1048576,MATCH(A1555,근로조건!$A$5:$A$1048576,0)+0,20))</f>
        <v/>
      </c>
      <c r="AM1555" s="253"/>
      <c r="AN1555" s="253"/>
      <c r="AO1555" s="253"/>
      <c r="AP1555" s="260"/>
      <c r="AQ1555" s="123"/>
      <c r="AR1555" s="166"/>
      <c r="AS1555" s="267"/>
      <c r="AT1555" s="266"/>
      <c r="AU1555" s="266"/>
      <c r="AV1555" s="266"/>
    </row>
    <row r="1556" spans="1:48" x14ac:dyDescent="0.3">
      <c r="A1556" s="52"/>
      <c r="B1556" s="54"/>
      <c r="C1556" s="53"/>
      <c r="D1556" s="53"/>
      <c r="E1556" s="53"/>
      <c r="F1556" s="57"/>
      <c r="G1556" s="57"/>
      <c r="H1556" s="52"/>
      <c r="I1556" s="53"/>
      <c r="J1556" s="53"/>
      <c r="K1556" s="95"/>
      <c r="L1556" s="52"/>
      <c r="M1556" s="52"/>
      <c r="N1556" s="54"/>
      <c r="O1556" s="254" t="str" cm="1">
        <f t="array" ref="O1556">IF(A1556="","",INDEX(근로조건!$A$5:$Y$1048576,MATCH(A1556,근로조건!$A$5:$A$1048576,0)+0,15))</f>
        <v/>
      </c>
      <c r="P1556" s="255" t="str" cm="1">
        <f t="array" ref="P1556">IF(A1556="","",INDEX(근로조건!$A$5:$Y$1048576,MATCH(A1556,근로조건!$A$5:$A$1048576,0)+0,16))</f>
        <v/>
      </c>
      <c r="Q1556" s="256" t="str" cm="1">
        <f t="array" ref="Q1556">IF(A1556="","",INDEX(근로조건!$A$5:$ZZ$1048576,MATCH(A1556,근로조건!$A$5:$A$1048576,0)+0,21))</f>
        <v/>
      </c>
      <c r="R1556" s="61"/>
      <c r="S1556" s="61"/>
      <c r="T1556" s="61"/>
      <c r="U1556" s="61"/>
      <c r="V1556" s="61"/>
      <c r="W1556" s="61"/>
      <c r="X1556" s="61"/>
      <c r="Y1556" s="61"/>
      <c r="Z1556" s="260" t="str">
        <f t="shared" si="75"/>
        <v/>
      </c>
      <c r="AA1556" s="260" t="str">
        <f t="shared" si="76"/>
        <v/>
      </c>
      <c r="AB1556" s="260" t="str" cm="1">
        <f t="array" ref="AB1556">IFERROR(IF(A1556="","",INDEX(근로조건!$A$5:$Z$1048576,MATCH(A1556,근로조건!$A$5:$A$1048576,0)+0,17)-INDEX(근로조건!$A$5:$Z$1048576,MATCH(A1556,근로조건!$A$5:$A$1048576,0)+0,11))*B1556,"")</f>
        <v/>
      </c>
      <c r="AC1556" s="260" t="str">
        <f t="shared" si="77"/>
        <v/>
      </c>
      <c r="AD1556" s="260" t="str" cm="1">
        <f t="array" ref="AD1556">IFERROR(IF(A1556="","",INDEX(근로조건!$A$5:$L$1048576,MATCH(A1556,근로조건!$A$5:$A$1048576,0)+0,12))*B1556,"")</f>
        <v/>
      </c>
      <c r="AE1556" s="261" t="str" cm="1">
        <f t="array" ref="AE1556">IF(A1556="","",INDEX(근로조건!$A$5:$AF$1048576,MATCH(A1556,근로조건!$A$5:$A$1048576,0)+0,13))</f>
        <v/>
      </c>
      <c r="AF1556" s="262" t="str" cm="1">
        <f t="array" ref="AF1556">IF(A1556="","",INDEX(근로조건!$A$5:$AF$1048576,MATCH(A1556,근로조건!$A$5:$A$1048576,0)+0,14))</f>
        <v/>
      </c>
      <c r="AG1556" s="261" t="str" cm="1">
        <f t="array" ref="AG1556">IF(A1556="","",INDEX(근로조건!$A$5:$AF$1048576,MATCH(A1556,근로조건!$A$5:$A$1048576,0)+0,11))</f>
        <v/>
      </c>
      <c r="AH1556" s="261" t="str" cm="1">
        <f t="array" ref="AH1556">IF(A1556="","",INDEX(근로조건!$A$5:$AF$1048576,MATCH(A1556,근로조건!$A$5:$A$1048576,0)+0,19))</f>
        <v/>
      </c>
      <c r="AI1556" s="262" t="str" cm="1">
        <f t="array" ref="AI1556">IF(A1556="","",INDEX(근로조건!$A$5:$AF$1048576,MATCH(A1556,근로조건!$A$5:$A$1048576,0)+0,17))</f>
        <v/>
      </c>
      <c r="AJ1556" s="253"/>
      <c r="AK1556" s="253"/>
      <c r="AL1556" s="253" t="str" cm="1">
        <f t="array" ref="AL1556">IF(A1556="","",INDEX(근로조건!$A$5:$AF$1048576,MATCH(A1556,근로조건!$A$5:$A$1048576,0)+0,20))</f>
        <v/>
      </c>
      <c r="AM1556" s="253"/>
      <c r="AN1556" s="253"/>
      <c r="AO1556" s="253"/>
      <c r="AP1556" s="260"/>
      <c r="AQ1556" s="123"/>
      <c r="AR1556" s="166"/>
      <c r="AS1556" s="267"/>
      <c r="AT1556" s="266"/>
      <c r="AU1556" s="266"/>
      <c r="AV1556" s="266"/>
    </row>
    <row r="1557" spans="1:48" x14ac:dyDescent="0.3">
      <c r="A1557" s="52"/>
      <c r="B1557" s="54"/>
      <c r="C1557" s="53"/>
      <c r="D1557" s="53"/>
      <c r="E1557" s="53"/>
      <c r="F1557" s="57"/>
      <c r="G1557" s="57"/>
      <c r="H1557" s="52"/>
      <c r="I1557" s="53"/>
      <c r="J1557" s="53"/>
      <c r="K1557" s="95"/>
      <c r="L1557" s="52"/>
      <c r="M1557" s="52"/>
      <c r="N1557" s="54"/>
      <c r="O1557" s="254" t="str" cm="1">
        <f t="array" ref="O1557">IF(A1557="","",INDEX(근로조건!$A$5:$Y$1048576,MATCH(A1557,근로조건!$A$5:$A$1048576,0)+0,15))</f>
        <v/>
      </c>
      <c r="P1557" s="255" t="str" cm="1">
        <f t="array" ref="P1557">IF(A1557="","",INDEX(근로조건!$A$5:$Y$1048576,MATCH(A1557,근로조건!$A$5:$A$1048576,0)+0,16))</f>
        <v/>
      </c>
      <c r="Q1557" s="256" t="str" cm="1">
        <f t="array" ref="Q1557">IF(A1557="","",INDEX(근로조건!$A$5:$ZZ$1048576,MATCH(A1557,근로조건!$A$5:$A$1048576,0)+0,21))</f>
        <v/>
      </c>
      <c r="R1557" s="61"/>
      <c r="S1557" s="61"/>
      <c r="T1557" s="61"/>
      <c r="U1557" s="61"/>
      <c r="V1557" s="61"/>
      <c r="W1557" s="61"/>
      <c r="X1557" s="61"/>
      <c r="Y1557" s="61"/>
      <c r="Z1557" s="260" t="str">
        <f t="shared" si="75"/>
        <v/>
      </c>
      <c r="AA1557" s="260" t="str">
        <f t="shared" si="76"/>
        <v/>
      </c>
      <c r="AB1557" s="260" t="str" cm="1">
        <f t="array" ref="AB1557">IFERROR(IF(A1557="","",INDEX(근로조건!$A$5:$Z$1048576,MATCH(A1557,근로조건!$A$5:$A$1048576,0)+0,17)-INDEX(근로조건!$A$5:$Z$1048576,MATCH(A1557,근로조건!$A$5:$A$1048576,0)+0,11))*B1557,"")</f>
        <v/>
      </c>
      <c r="AC1557" s="260" t="str">
        <f t="shared" si="77"/>
        <v/>
      </c>
      <c r="AD1557" s="260" t="str" cm="1">
        <f t="array" ref="AD1557">IFERROR(IF(A1557="","",INDEX(근로조건!$A$5:$L$1048576,MATCH(A1557,근로조건!$A$5:$A$1048576,0)+0,12))*B1557,"")</f>
        <v/>
      </c>
      <c r="AE1557" s="261" t="str" cm="1">
        <f t="array" ref="AE1557">IF(A1557="","",INDEX(근로조건!$A$5:$AF$1048576,MATCH(A1557,근로조건!$A$5:$A$1048576,0)+0,13))</f>
        <v/>
      </c>
      <c r="AF1557" s="262" t="str" cm="1">
        <f t="array" ref="AF1557">IF(A1557="","",INDEX(근로조건!$A$5:$AF$1048576,MATCH(A1557,근로조건!$A$5:$A$1048576,0)+0,14))</f>
        <v/>
      </c>
      <c r="AG1557" s="261" t="str" cm="1">
        <f t="array" ref="AG1557">IF(A1557="","",INDEX(근로조건!$A$5:$AF$1048576,MATCH(A1557,근로조건!$A$5:$A$1048576,0)+0,11))</f>
        <v/>
      </c>
      <c r="AH1557" s="261" t="str" cm="1">
        <f t="array" ref="AH1557">IF(A1557="","",INDEX(근로조건!$A$5:$AF$1048576,MATCH(A1557,근로조건!$A$5:$A$1048576,0)+0,19))</f>
        <v/>
      </c>
      <c r="AI1557" s="262" t="str" cm="1">
        <f t="array" ref="AI1557">IF(A1557="","",INDEX(근로조건!$A$5:$AF$1048576,MATCH(A1557,근로조건!$A$5:$A$1048576,0)+0,17))</f>
        <v/>
      </c>
      <c r="AJ1557" s="253"/>
      <c r="AK1557" s="253"/>
      <c r="AL1557" s="253" t="str" cm="1">
        <f t="array" ref="AL1557">IF(A1557="","",INDEX(근로조건!$A$5:$AF$1048576,MATCH(A1557,근로조건!$A$5:$A$1048576,0)+0,20))</f>
        <v/>
      </c>
      <c r="AM1557" s="253"/>
      <c r="AN1557" s="253"/>
      <c r="AO1557" s="253"/>
      <c r="AP1557" s="260"/>
      <c r="AQ1557" s="123"/>
      <c r="AR1557" s="166"/>
      <c r="AS1557" s="267"/>
      <c r="AT1557" s="266"/>
      <c r="AU1557" s="266"/>
      <c r="AV1557" s="266"/>
    </row>
    <row r="1558" spans="1:48" x14ac:dyDescent="0.3">
      <c r="A1558" s="52"/>
      <c r="B1558" s="54"/>
      <c r="C1558" s="53"/>
      <c r="D1558" s="53"/>
      <c r="E1558" s="53"/>
      <c r="F1558" s="57"/>
      <c r="G1558" s="57"/>
      <c r="H1558" s="52"/>
      <c r="I1558" s="53"/>
      <c r="J1558" s="53"/>
      <c r="K1558" s="95"/>
      <c r="L1558" s="52"/>
      <c r="M1558" s="52"/>
      <c r="N1558" s="54"/>
      <c r="O1558" s="254" t="str" cm="1">
        <f t="array" ref="O1558">IF(A1558="","",INDEX(근로조건!$A$5:$Y$1048576,MATCH(A1558,근로조건!$A$5:$A$1048576,0)+0,15))</f>
        <v/>
      </c>
      <c r="P1558" s="255" t="str" cm="1">
        <f t="array" ref="P1558">IF(A1558="","",INDEX(근로조건!$A$5:$Y$1048576,MATCH(A1558,근로조건!$A$5:$A$1048576,0)+0,16))</f>
        <v/>
      </c>
      <c r="Q1558" s="256" t="str" cm="1">
        <f t="array" ref="Q1558">IF(A1558="","",INDEX(근로조건!$A$5:$ZZ$1048576,MATCH(A1558,근로조건!$A$5:$A$1048576,0)+0,21))</f>
        <v/>
      </c>
      <c r="R1558" s="61"/>
      <c r="S1558" s="61"/>
      <c r="T1558" s="61"/>
      <c r="U1558" s="61"/>
      <c r="V1558" s="61"/>
      <c r="W1558" s="61"/>
      <c r="X1558" s="61"/>
      <c r="Y1558" s="61"/>
      <c r="Z1558" s="260" t="str">
        <f t="shared" si="75"/>
        <v/>
      </c>
      <c r="AA1558" s="260" t="str">
        <f t="shared" si="76"/>
        <v/>
      </c>
      <c r="AB1558" s="260" t="str" cm="1">
        <f t="array" ref="AB1558">IFERROR(IF(A1558="","",INDEX(근로조건!$A$5:$Z$1048576,MATCH(A1558,근로조건!$A$5:$A$1048576,0)+0,17)-INDEX(근로조건!$A$5:$Z$1048576,MATCH(A1558,근로조건!$A$5:$A$1048576,0)+0,11))*B1558,"")</f>
        <v/>
      </c>
      <c r="AC1558" s="260" t="str">
        <f t="shared" si="77"/>
        <v/>
      </c>
      <c r="AD1558" s="260" t="str" cm="1">
        <f t="array" ref="AD1558">IFERROR(IF(A1558="","",INDEX(근로조건!$A$5:$L$1048576,MATCH(A1558,근로조건!$A$5:$A$1048576,0)+0,12))*B1558,"")</f>
        <v/>
      </c>
      <c r="AE1558" s="261" t="str" cm="1">
        <f t="array" ref="AE1558">IF(A1558="","",INDEX(근로조건!$A$5:$AF$1048576,MATCH(A1558,근로조건!$A$5:$A$1048576,0)+0,13))</f>
        <v/>
      </c>
      <c r="AF1558" s="262" t="str" cm="1">
        <f t="array" ref="AF1558">IF(A1558="","",INDEX(근로조건!$A$5:$AF$1048576,MATCH(A1558,근로조건!$A$5:$A$1048576,0)+0,14))</f>
        <v/>
      </c>
      <c r="AG1558" s="261" t="str" cm="1">
        <f t="array" ref="AG1558">IF(A1558="","",INDEX(근로조건!$A$5:$AF$1048576,MATCH(A1558,근로조건!$A$5:$A$1048576,0)+0,11))</f>
        <v/>
      </c>
      <c r="AH1558" s="261" t="str" cm="1">
        <f t="array" ref="AH1558">IF(A1558="","",INDEX(근로조건!$A$5:$AF$1048576,MATCH(A1558,근로조건!$A$5:$A$1048576,0)+0,19))</f>
        <v/>
      </c>
      <c r="AI1558" s="262" t="str" cm="1">
        <f t="array" ref="AI1558">IF(A1558="","",INDEX(근로조건!$A$5:$AF$1048576,MATCH(A1558,근로조건!$A$5:$A$1048576,0)+0,17))</f>
        <v/>
      </c>
      <c r="AJ1558" s="253"/>
      <c r="AK1558" s="253"/>
      <c r="AL1558" s="253" t="str" cm="1">
        <f t="array" ref="AL1558">IF(A1558="","",INDEX(근로조건!$A$5:$AF$1048576,MATCH(A1558,근로조건!$A$5:$A$1048576,0)+0,20))</f>
        <v/>
      </c>
      <c r="AM1558" s="253"/>
      <c r="AN1558" s="253"/>
      <c r="AO1558" s="253"/>
      <c r="AP1558" s="260"/>
      <c r="AQ1558" s="123"/>
      <c r="AR1558" s="166"/>
      <c r="AS1558" s="267"/>
      <c r="AT1558" s="266"/>
      <c r="AU1558" s="266"/>
      <c r="AV1558" s="266"/>
    </row>
    <row r="1559" spans="1:48" x14ac:dyDescent="0.3">
      <c r="A1559" s="52"/>
      <c r="B1559" s="54"/>
      <c r="C1559" s="53"/>
      <c r="D1559" s="53"/>
      <c r="E1559" s="53"/>
      <c r="F1559" s="57"/>
      <c r="G1559" s="57"/>
      <c r="H1559" s="52"/>
      <c r="I1559" s="53"/>
      <c r="J1559" s="53"/>
      <c r="K1559" s="95"/>
      <c r="L1559" s="52"/>
      <c r="M1559" s="52"/>
      <c r="N1559" s="54"/>
      <c r="O1559" s="254" t="str" cm="1">
        <f t="array" ref="O1559">IF(A1559="","",INDEX(근로조건!$A$5:$Y$1048576,MATCH(A1559,근로조건!$A$5:$A$1048576,0)+0,15))</f>
        <v/>
      </c>
      <c r="P1559" s="255" t="str" cm="1">
        <f t="array" ref="P1559">IF(A1559="","",INDEX(근로조건!$A$5:$Y$1048576,MATCH(A1559,근로조건!$A$5:$A$1048576,0)+0,16))</f>
        <v/>
      </c>
      <c r="Q1559" s="256" t="str" cm="1">
        <f t="array" ref="Q1559">IF(A1559="","",INDEX(근로조건!$A$5:$ZZ$1048576,MATCH(A1559,근로조건!$A$5:$A$1048576,0)+0,21))</f>
        <v/>
      </c>
      <c r="R1559" s="61"/>
      <c r="S1559" s="61"/>
      <c r="T1559" s="61"/>
      <c r="U1559" s="61"/>
      <c r="V1559" s="61"/>
      <c r="W1559" s="61"/>
      <c r="X1559" s="61"/>
      <c r="Y1559" s="61"/>
      <c r="Z1559" s="260" t="str">
        <f t="shared" si="75"/>
        <v/>
      </c>
      <c r="AA1559" s="260" t="str">
        <f t="shared" si="76"/>
        <v/>
      </c>
      <c r="AB1559" s="260" t="str" cm="1">
        <f t="array" ref="AB1559">IFERROR(IF(A1559="","",INDEX(근로조건!$A$5:$Z$1048576,MATCH(A1559,근로조건!$A$5:$A$1048576,0)+0,17)-INDEX(근로조건!$A$5:$Z$1048576,MATCH(A1559,근로조건!$A$5:$A$1048576,0)+0,11))*B1559,"")</f>
        <v/>
      </c>
      <c r="AC1559" s="260" t="str">
        <f t="shared" si="77"/>
        <v/>
      </c>
      <c r="AD1559" s="260" t="str" cm="1">
        <f t="array" ref="AD1559">IFERROR(IF(A1559="","",INDEX(근로조건!$A$5:$L$1048576,MATCH(A1559,근로조건!$A$5:$A$1048576,0)+0,12))*B1559,"")</f>
        <v/>
      </c>
      <c r="AE1559" s="261" t="str" cm="1">
        <f t="array" ref="AE1559">IF(A1559="","",INDEX(근로조건!$A$5:$AF$1048576,MATCH(A1559,근로조건!$A$5:$A$1048576,0)+0,13))</f>
        <v/>
      </c>
      <c r="AF1559" s="262" t="str" cm="1">
        <f t="array" ref="AF1559">IF(A1559="","",INDEX(근로조건!$A$5:$AF$1048576,MATCH(A1559,근로조건!$A$5:$A$1048576,0)+0,14))</f>
        <v/>
      </c>
      <c r="AG1559" s="261" t="str" cm="1">
        <f t="array" ref="AG1559">IF(A1559="","",INDEX(근로조건!$A$5:$AF$1048576,MATCH(A1559,근로조건!$A$5:$A$1048576,0)+0,11))</f>
        <v/>
      </c>
      <c r="AH1559" s="261" t="str" cm="1">
        <f t="array" ref="AH1559">IF(A1559="","",INDEX(근로조건!$A$5:$AF$1048576,MATCH(A1559,근로조건!$A$5:$A$1048576,0)+0,19))</f>
        <v/>
      </c>
      <c r="AI1559" s="262" t="str" cm="1">
        <f t="array" ref="AI1559">IF(A1559="","",INDEX(근로조건!$A$5:$AF$1048576,MATCH(A1559,근로조건!$A$5:$A$1048576,0)+0,17))</f>
        <v/>
      </c>
      <c r="AJ1559" s="253"/>
      <c r="AK1559" s="253"/>
      <c r="AL1559" s="253" t="str" cm="1">
        <f t="array" ref="AL1559">IF(A1559="","",INDEX(근로조건!$A$5:$AF$1048576,MATCH(A1559,근로조건!$A$5:$A$1048576,0)+0,20))</f>
        <v/>
      </c>
      <c r="AM1559" s="253"/>
      <c r="AN1559" s="253"/>
      <c r="AO1559" s="253"/>
      <c r="AP1559" s="260"/>
      <c r="AQ1559" s="123"/>
      <c r="AR1559" s="166"/>
      <c r="AS1559" s="267"/>
      <c r="AT1559" s="266"/>
      <c r="AU1559" s="266"/>
      <c r="AV1559" s="266"/>
    </row>
    <row r="1560" spans="1:48" x14ac:dyDescent="0.3">
      <c r="A1560" s="52"/>
      <c r="B1560" s="54"/>
      <c r="C1560" s="53"/>
      <c r="D1560" s="53"/>
      <c r="E1560" s="53"/>
      <c r="F1560" s="57"/>
      <c r="G1560" s="57"/>
      <c r="H1560" s="52"/>
      <c r="I1560" s="53"/>
      <c r="J1560" s="53"/>
      <c r="K1560" s="95"/>
      <c r="L1560" s="52"/>
      <c r="M1560" s="52"/>
      <c r="N1560" s="54"/>
      <c r="O1560" s="254" t="str" cm="1">
        <f t="array" ref="O1560">IF(A1560="","",INDEX(근로조건!$A$5:$Y$1048576,MATCH(A1560,근로조건!$A$5:$A$1048576,0)+0,15))</f>
        <v/>
      </c>
      <c r="P1560" s="255" t="str" cm="1">
        <f t="array" ref="P1560">IF(A1560="","",INDEX(근로조건!$A$5:$Y$1048576,MATCH(A1560,근로조건!$A$5:$A$1048576,0)+0,16))</f>
        <v/>
      </c>
      <c r="Q1560" s="256" t="str" cm="1">
        <f t="array" ref="Q1560">IF(A1560="","",INDEX(근로조건!$A$5:$ZZ$1048576,MATCH(A1560,근로조건!$A$5:$A$1048576,0)+0,21))</f>
        <v/>
      </c>
      <c r="R1560" s="61"/>
      <c r="S1560" s="61"/>
      <c r="T1560" s="61"/>
      <c r="U1560" s="61"/>
      <c r="V1560" s="61"/>
      <c r="W1560" s="61"/>
      <c r="X1560" s="61"/>
      <c r="Y1560" s="61"/>
      <c r="Z1560" s="260" t="str">
        <f t="shared" si="75"/>
        <v/>
      </c>
      <c r="AA1560" s="260" t="str">
        <f t="shared" si="76"/>
        <v/>
      </c>
      <c r="AB1560" s="260" t="str" cm="1">
        <f t="array" ref="AB1560">IFERROR(IF(A1560="","",INDEX(근로조건!$A$5:$Z$1048576,MATCH(A1560,근로조건!$A$5:$A$1048576,0)+0,17)-INDEX(근로조건!$A$5:$Z$1048576,MATCH(A1560,근로조건!$A$5:$A$1048576,0)+0,11))*B1560,"")</f>
        <v/>
      </c>
      <c r="AC1560" s="260" t="str">
        <f t="shared" si="77"/>
        <v/>
      </c>
      <c r="AD1560" s="260" t="str" cm="1">
        <f t="array" ref="AD1560">IFERROR(IF(A1560="","",INDEX(근로조건!$A$5:$L$1048576,MATCH(A1560,근로조건!$A$5:$A$1048576,0)+0,12))*B1560,"")</f>
        <v/>
      </c>
      <c r="AE1560" s="261" t="str" cm="1">
        <f t="array" ref="AE1560">IF(A1560="","",INDEX(근로조건!$A$5:$AF$1048576,MATCH(A1560,근로조건!$A$5:$A$1048576,0)+0,13))</f>
        <v/>
      </c>
      <c r="AF1560" s="262" t="str" cm="1">
        <f t="array" ref="AF1560">IF(A1560="","",INDEX(근로조건!$A$5:$AF$1048576,MATCH(A1560,근로조건!$A$5:$A$1048576,0)+0,14))</f>
        <v/>
      </c>
      <c r="AG1560" s="261" t="str" cm="1">
        <f t="array" ref="AG1560">IF(A1560="","",INDEX(근로조건!$A$5:$AF$1048576,MATCH(A1560,근로조건!$A$5:$A$1048576,0)+0,11))</f>
        <v/>
      </c>
      <c r="AH1560" s="261" t="str" cm="1">
        <f t="array" ref="AH1560">IF(A1560="","",INDEX(근로조건!$A$5:$AF$1048576,MATCH(A1560,근로조건!$A$5:$A$1048576,0)+0,19))</f>
        <v/>
      </c>
      <c r="AI1560" s="262" t="str" cm="1">
        <f t="array" ref="AI1560">IF(A1560="","",INDEX(근로조건!$A$5:$AF$1048576,MATCH(A1560,근로조건!$A$5:$A$1048576,0)+0,17))</f>
        <v/>
      </c>
      <c r="AJ1560" s="253"/>
      <c r="AK1560" s="253"/>
      <c r="AL1560" s="253" t="str" cm="1">
        <f t="array" ref="AL1560">IF(A1560="","",INDEX(근로조건!$A$5:$AF$1048576,MATCH(A1560,근로조건!$A$5:$A$1048576,0)+0,20))</f>
        <v/>
      </c>
      <c r="AM1560" s="253"/>
      <c r="AN1560" s="253"/>
      <c r="AO1560" s="253"/>
      <c r="AP1560" s="260"/>
      <c r="AQ1560" s="123"/>
      <c r="AR1560" s="166"/>
      <c r="AS1560" s="267"/>
      <c r="AT1560" s="266"/>
      <c r="AU1560" s="266"/>
      <c r="AV1560" s="266"/>
    </row>
    <row r="1561" spans="1:48" x14ac:dyDescent="0.3">
      <c r="A1561" s="52"/>
      <c r="B1561" s="54"/>
      <c r="C1561" s="53"/>
      <c r="D1561" s="53"/>
      <c r="E1561" s="53"/>
      <c r="F1561" s="57"/>
      <c r="G1561" s="57"/>
      <c r="H1561" s="52"/>
      <c r="I1561" s="53"/>
      <c r="J1561" s="53"/>
      <c r="K1561" s="95"/>
      <c r="L1561" s="52"/>
      <c r="M1561" s="52"/>
      <c r="N1561" s="54"/>
      <c r="O1561" s="254" t="str" cm="1">
        <f t="array" ref="O1561">IF(A1561="","",INDEX(근로조건!$A$5:$Y$1048576,MATCH(A1561,근로조건!$A$5:$A$1048576,0)+0,15))</f>
        <v/>
      </c>
      <c r="P1561" s="255" t="str" cm="1">
        <f t="array" ref="P1561">IF(A1561="","",INDEX(근로조건!$A$5:$Y$1048576,MATCH(A1561,근로조건!$A$5:$A$1048576,0)+0,16))</f>
        <v/>
      </c>
      <c r="Q1561" s="256" t="str" cm="1">
        <f t="array" ref="Q1561">IF(A1561="","",INDEX(근로조건!$A$5:$ZZ$1048576,MATCH(A1561,근로조건!$A$5:$A$1048576,0)+0,21))</f>
        <v/>
      </c>
      <c r="R1561" s="61"/>
      <c r="S1561" s="61"/>
      <c r="T1561" s="61"/>
      <c r="U1561" s="61"/>
      <c r="V1561" s="61"/>
      <c r="W1561" s="61"/>
      <c r="X1561" s="61"/>
      <c r="Y1561" s="61"/>
      <c r="Z1561" s="260" t="str">
        <f t="shared" si="75"/>
        <v/>
      </c>
      <c r="AA1561" s="260" t="str">
        <f t="shared" si="76"/>
        <v/>
      </c>
      <c r="AB1561" s="260" t="str" cm="1">
        <f t="array" ref="AB1561">IFERROR(IF(A1561="","",INDEX(근로조건!$A$5:$Z$1048576,MATCH(A1561,근로조건!$A$5:$A$1048576,0)+0,17)-INDEX(근로조건!$A$5:$Z$1048576,MATCH(A1561,근로조건!$A$5:$A$1048576,0)+0,11))*B1561,"")</f>
        <v/>
      </c>
      <c r="AC1561" s="260" t="str">
        <f t="shared" si="77"/>
        <v/>
      </c>
      <c r="AD1561" s="260" t="str" cm="1">
        <f t="array" ref="AD1561">IFERROR(IF(A1561="","",INDEX(근로조건!$A$5:$L$1048576,MATCH(A1561,근로조건!$A$5:$A$1048576,0)+0,12))*B1561,"")</f>
        <v/>
      </c>
      <c r="AE1561" s="261" t="str" cm="1">
        <f t="array" ref="AE1561">IF(A1561="","",INDEX(근로조건!$A$5:$AF$1048576,MATCH(A1561,근로조건!$A$5:$A$1048576,0)+0,13))</f>
        <v/>
      </c>
      <c r="AF1561" s="262" t="str" cm="1">
        <f t="array" ref="AF1561">IF(A1561="","",INDEX(근로조건!$A$5:$AF$1048576,MATCH(A1561,근로조건!$A$5:$A$1048576,0)+0,14))</f>
        <v/>
      </c>
      <c r="AG1561" s="261" t="str" cm="1">
        <f t="array" ref="AG1561">IF(A1561="","",INDEX(근로조건!$A$5:$AF$1048576,MATCH(A1561,근로조건!$A$5:$A$1048576,0)+0,11))</f>
        <v/>
      </c>
      <c r="AH1561" s="261" t="str" cm="1">
        <f t="array" ref="AH1561">IF(A1561="","",INDEX(근로조건!$A$5:$AF$1048576,MATCH(A1561,근로조건!$A$5:$A$1048576,0)+0,19))</f>
        <v/>
      </c>
      <c r="AI1561" s="262" t="str" cm="1">
        <f t="array" ref="AI1561">IF(A1561="","",INDEX(근로조건!$A$5:$AF$1048576,MATCH(A1561,근로조건!$A$5:$A$1048576,0)+0,17))</f>
        <v/>
      </c>
      <c r="AJ1561" s="253"/>
      <c r="AK1561" s="253"/>
      <c r="AL1561" s="253" t="str" cm="1">
        <f t="array" ref="AL1561">IF(A1561="","",INDEX(근로조건!$A$5:$AF$1048576,MATCH(A1561,근로조건!$A$5:$A$1048576,0)+0,20))</f>
        <v/>
      </c>
      <c r="AM1561" s="253"/>
      <c r="AN1561" s="253"/>
      <c r="AO1561" s="253"/>
      <c r="AP1561" s="260"/>
      <c r="AQ1561" s="123"/>
      <c r="AR1561" s="166"/>
      <c r="AS1561" s="267"/>
      <c r="AT1561" s="266"/>
      <c r="AU1561" s="266"/>
      <c r="AV1561" s="266"/>
    </row>
    <row r="1562" spans="1:48" x14ac:dyDescent="0.3">
      <c r="A1562" s="52"/>
      <c r="B1562" s="54"/>
      <c r="C1562" s="53"/>
      <c r="D1562" s="53"/>
      <c r="E1562" s="53"/>
      <c r="F1562" s="57"/>
      <c r="G1562" s="57"/>
      <c r="H1562" s="52"/>
      <c r="I1562" s="53"/>
      <c r="J1562" s="53"/>
      <c r="K1562" s="95"/>
      <c r="L1562" s="52"/>
      <c r="M1562" s="52"/>
      <c r="N1562" s="54"/>
      <c r="O1562" s="254" t="str" cm="1">
        <f t="array" ref="O1562">IF(A1562="","",INDEX(근로조건!$A$5:$Y$1048576,MATCH(A1562,근로조건!$A$5:$A$1048576,0)+0,15))</f>
        <v/>
      </c>
      <c r="P1562" s="255" t="str" cm="1">
        <f t="array" ref="P1562">IF(A1562="","",INDEX(근로조건!$A$5:$Y$1048576,MATCH(A1562,근로조건!$A$5:$A$1048576,0)+0,16))</f>
        <v/>
      </c>
      <c r="Q1562" s="256" t="str" cm="1">
        <f t="array" ref="Q1562">IF(A1562="","",INDEX(근로조건!$A$5:$ZZ$1048576,MATCH(A1562,근로조건!$A$5:$A$1048576,0)+0,21))</f>
        <v/>
      </c>
      <c r="R1562" s="61"/>
      <c r="S1562" s="61"/>
      <c r="T1562" s="61"/>
      <c r="U1562" s="61"/>
      <c r="V1562" s="61"/>
      <c r="W1562" s="61"/>
      <c r="X1562" s="61"/>
      <c r="Y1562" s="61"/>
      <c r="Z1562" s="260" t="str">
        <f t="shared" si="75"/>
        <v/>
      </c>
      <c r="AA1562" s="260" t="str">
        <f t="shared" si="76"/>
        <v/>
      </c>
      <c r="AB1562" s="260" t="str" cm="1">
        <f t="array" ref="AB1562">IFERROR(IF(A1562="","",INDEX(근로조건!$A$5:$Z$1048576,MATCH(A1562,근로조건!$A$5:$A$1048576,0)+0,17)-INDEX(근로조건!$A$5:$Z$1048576,MATCH(A1562,근로조건!$A$5:$A$1048576,0)+0,11))*B1562,"")</f>
        <v/>
      </c>
      <c r="AC1562" s="260" t="str">
        <f t="shared" si="77"/>
        <v/>
      </c>
      <c r="AD1562" s="260" t="str" cm="1">
        <f t="array" ref="AD1562">IFERROR(IF(A1562="","",INDEX(근로조건!$A$5:$L$1048576,MATCH(A1562,근로조건!$A$5:$A$1048576,0)+0,12))*B1562,"")</f>
        <v/>
      </c>
      <c r="AE1562" s="261" t="str" cm="1">
        <f t="array" ref="AE1562">IF(A1562="","",INDEX(근로조건!$A$5:$AF$1048576,MATCH(A1562,근로조건!$A$5:$A$1048576,0)+0,13))</f>
        <v/>
      </c>
      <c r="AF1562" s="262" t="str" cm="1">
        <f t="array" ref="AF1562">IF(A1562="","",INDEX(근로조건!$A$5:$AF$1048576,MATCH(A1562,근로조건!$A$5:$A$1048576,0)+0,14))</f>
        <v/>
      </c>
      <c r="AG1562" s="261" t="str" cm="1">
        <f t="array" ref="AG1562">IF(A1562="","",INDEX(근로조건!$A$5:$AF$1048576,MATCH(A1562,근로조건!$A$5:$A$1048576,0)+0,11))</f>
        <v/>
      </c>
      <c r="AH1562" s="261" t="str" cm="1">
        <f t="array" ref="AH1562">IF(A1562="","",INDEX(근로조건!$A$5:$AF$1048576,MATCH(A1562,근로조건!$A$5:$A$1048576,0)+0,19))</f>
        <v/>
      </c>
      <c r="AI1562" s="262" t="str" cm="1">
        <f t="array" ref="AI1562">IF(A1562="","",INDEX(근로조건!$A$5:$AF$1048576,MATCH(A1562,근로조건!$A$5:$A$1048576,0)+0,17))</f>
        <v/>
      </c>
      <c r="AJ1562" s="253"/>
      <c r="AK1562" s="253"/>
      <c r="AL1562" s="253" t="str" cm="1">
        <f t="array" ref="AL1562">IF(A1562="","",INDEX(근로조건!$A$5:$AF$1048576,MATCH(A1562,근로조건!$A$5:$A$1048576,0)+0,20))</f>
        <v/>
      </c>
      <c r="AM1562" s="253"/>
      <c r="AN1562" s="253"/>
      <c r="AO1562" s="253"/>
      <c r="AP1562" s="260"/>
      <c r="AQ1562" s="123"/>
      <c r="AR1562" s="166"/>
      <c r="AS1562" s="267"/>
      <c r="AT1562" s="266"/>
      <c r="AU1562" s="266"/>
      <c r="AV1562" s="266"/>
    </row>
    <row r="1563" spans="1:48" x14ac:dyDescent="0.3">
      <c r="A1563" s="52"/>
      <c r="B1563" s="54"/>
      <c r="C1563" s="53"/>
      <c r="D1563" s="53"/>
      <c r="E1563" s="53"/>
      <c r="F1563" s="57"/>
      <c r="G1563" s="57"/>
      <c r="H1563" s="52"/>
      <c r="I1563" s="53"/>
      <c r="J1563" s="53"/>
      <c r="K1563" s="95"/>
      <c r="L1563" s="52"/>
      <c r="M1563" s="52"/>
      <c r="N1563" s="54"/>
      <c r="O1563" s="254" t="str" cm="1">
        <f t="array" ref="O1563">IF(A1563="","",INDEX(근로조건!$A$5:$Y$1048576,MATCH(A1563,근로조건!$A$5:$A$1048576,0)+0,15))</f>
        <v/>
      </c>
      <c r="P1563" s="255" t="str" cm="1">
        <f t="array" ref="P1563">IF(A1563="","",INDEX(근로조건!$A$5:$Y$1048576,MATCH(A1563,근로조건!$A$5:$A$1048576,0)+0,16))</f>
        <v/>
      </c>
      <c r="Q1563" s="256" t="str" cm="1">
        <f t="array" ref="Q1563">IF(A1563="","",INDEX(근로조건!$A$5:$ZZ$1048576,MATCH(A1563,근로조건!$A$5:$A$1048576,0)+0,21))</f>
        <v/>
      </c>
      <c r="R1563" s="61"/>
      <c r="S1563" s="61"/>
      <c r="T1563" s="61"/>
      <c r="U1563" s="61"/>
      <c r="V1563" s="61"/>
      <c r="W1563" s="61"/>
      <c r="X1563" s="61"/>
      <c r="Y1563" s="61"/>
      <c r="Z1563" s="260" t="str">
        <f t="shared" si="75"/>
        <v/>
      </c>
      <c r="AA1563" s="260" t="str">
        <f t="shared" si="76"/>
        <v/>
      </c>
      <c r="AB1563" s="260" t="str" cm="1">
        <f t="array" ref="AB1563">IFERROR(IF(A1563="","",INDEX(근로조건!$A$5:$Z$1048576,MATCH(A1563,근로조건!$A$5:$A$1048576,0)+0,17)-INDEX(근로조건!$A$5:$Z$1048576,MATCH(A1563,근로조건!$A$5:$A$1048576,0)+0,11))*B1563,"")</f>
        <v/>
      </c>
      <c r="AC1563" s="260" t="str">
        <f t="shared" si="77"/>
        <v/>
      </c>
      <c r="AD1563" s="260" t="str" cm="1">
        <f t="array" ref="AD1563">IFERROR(IF(A1563="","",INDEX(근로조건!$A$5:$L$1048576,MATCH(A1563,근로조건!$A$5:$A$1048576,0)+0,12))*B1563,"")</f>
        <v/>
      </c>
      <c r="AE1563" s="261" t="str" cm="1">
        <f t="array" ref="AE1563">IF(A1563="","",INDEX(근로조건!$A$5:$AF$1048576,MATCH(A1563,근로조건!$A$5:$A$1048576,0)+0,13))</f>
        <v/>
      </c>
      <c r="AF1563" s="262" t="str" cm="1">
        <f t="array" ref="AF1563">IF(A1563="","",INDEX(근로조건!$A$5:$AF$1048576,MATCH(A1563,근로조건!$A$5:$A$1048576,0)+0,14))</f>
        <v/>
      </c>
      <c r="AG1563" s="261" t="str" cm="1">
        <f t="array" ref="AG1563">IF(A1563="","",INDEX(근로조건!$A$5:$AF$1048576,MATCH(A1563,근로조건!$A$5:$A$1048576,0)+0,11))</f>
        <v/>
      </c>
      <c r="AH1563" s="261" t="str" cm="1">
        <f t="array" ref="AH1563">IF(A1563="","",INDEX(근로조건!$A$5:$AF$1048576,MATCH(A1563,근로조건!$A$5:$A$1048576,0)+0,19))</f>
        <v/>
      </c>
      <c r="AI1563" s="262" t="str" cm="1">
        <f t="array" ref="AI1563">IF(A1563="","",INDEX(근로조건!$A$5:$AF$1048576,MATCH(A1563,근로조건!$A$5:$A$1048576,0)+0,17))</f>
        <v/>
      </c>
      <c r="AJ1563" s="253"/>
      <c r="AK1563" s="253"/>
      <c r="AL1563" s="253" t="str" cm="1">
        <f t="array" ref="AL1563">IF(A1563="","",INDEX(근로조건!$A$5:$AF$1048576,MATCH(A1563,근로조건!$A$5:$A$1048576,0)+0,20))</f>
        <v/>
      </c>
      <c r="AM1563" s="253"/>
      <c r="AN1563" s="253"/>
      <c r="AO1563" s="253"/>
      <c r="AP1563" s="260"/>
      <c r="AQ1563" s="123"/>
      <c r="AR1563" s="166"/>
      <c r="AS1563" s="267"/>
      <c r="AT1563" s="266"/>
      <c r="AU1563" s="266"/>
      <c r="AV1563" s="266"/>
    </row>
    <row r="1564" spans="1:48" x14ac:dyDescent="0.3">
      <c r="A1564" s="52"/>
      <c r="B1564" s="54"/>
      <c r="C1564" s="53"/>
      <c r="D1564" s="53"/>
      <c r="E1564" s="53"/>
      <c r="F1564" s="57"/>
      <c r="G1564" s="57"/>
      <c r="H1564" s="52"/>
      <c r="I1564" s="53"/>
      <c r="J1564" s="53"/>
      <c r="K1564" s="95"/>
      <c r="L1564" s="52"/>
      <c r="M1564" s="52"/>
      <c r="N1564" s="54"/>
      <c r="O1564" s="254" t="str" cm="1">
        <f t="array" ref="O1564">IF(A1564="","",INDEX(근로조건!$A$5:$Y$1048576,MATCH(A1564,근로조건!$A$5:$A$1048576,0)+0,15))</f>
        <v/>
      </c>
      <c r="P1564" s="255" t="str" cm="1">
        <f t="array" ref="P1564">IF(A1564="","",INDEX(근로조건!$A$5:$Y$1048576,MATCH(A1564,근로조건!$A$5:$A$1048576,0)+0,16))</f>
        <v/>
      </c>
      <c r="Q1564" s="256" t="str" cm="1">
        <f t="array" ref="Q1564">IF(A1564="","",INDEX(근로조건!$A$5:$ZZ$1048576,MATCH(A1564,근로조건!$A$5:$A$1048576,0)+0,21))</f>
        <v/>
      </c>
      <c r="R1564" s="61"/>
      <c r="S1564" s="61"/>
      <c r="T1564" s="61"/>
      <c r="U1564" s="61"/>
      <c r="V1564" s="61"/>
      <c r="W1564" s="61"/>
      <c r="X1564" s="61"/>
      <c r="Y1564" s="61"/>
      <c r="Z1564" s="260" t="str">
        <f t="shared" si="75"/>
        <v/>
      </c>
      <c r="AA1564" s="260" t="str">
        <f t="shared" si="76"/>
        <v/>
      </c>
      <c r="AB1564" s="260" t="str" cm="1">
        <f t="array" ref="AB1564">IFERROR(IF(A1564="","",INDEX(근로조건!$A$5:$Z$1048576,MATCH(A1564,근로조건!$A$5:$A$1048576,0)+0,17)-INDEX(근로조건!$A$5:$Z$1048576,MATCH(A1564,근로조건!$A$5:$A$1048576,0)+0,11))*B1564,"")</f>
        <v/>
      </c>
      <c r="AC1564" s="260" t="str">
        <f t="shared" si="77"/>
        <v/>
      </c>
      <c r="AD1564" s="260" t="str" cm="1">
        <f t="array" ref="AD1564">IFERROR(IF(A1564="","",INDEX(근로조건!$A$5:$L$1048576,MATCH(A1564,근로조건!$A$5:$A$1048576,0)+0,12))*B1564,"")</f>
        <v/>
      </c>
      <c r="AE1564" s="261" t="str" cm="1">
        <f t="array" ref="AE1564">IF(A1564="","",INDEX(근로조건!$A$5:$AF$1048576,MATCH(A1564,근로조건!$A$5:$A$1048576,0)+0,13))</f>
        <v/>
      </c>
      <c r="AF1564" s="262" t="str" cm="1">
        <f t="array" ref="AF1564">IF(A1564="","",INDEX(근로조건!$A$5:$AF$1048576,MATCH(A1564,근로조건!$A$5:$A$1048576,0)+0,14))</f>
        <v/>
      </c>
      <c r="AG1564" s="261" t="str" cm="1">
        <f t="array" ref="AG1564">IF(A1564="","",INDEX(근로조건!$A$5:$AF$1048576,MATCH(A1564,근로조건!$A$5:$A$1048576,0)+0,11))</f>
        <v/>
      </c>
      <c r="AH1564" s="261" t="str" cm="1">
        <f t="array" ref="AH1564">IF(A1564="","",INDEX(근로조건!$A$5:$AF$1048576,MATCH(A1564,근로조건!$A$5:$A$1048576,0)+0,19))</f>
        <v/>
      </c>
      <c r="AI1564" s="262" t="str" cm="1">
        <f t="array" ref="AI1564">IF(A1564="","",INDEX(근로조건!$A$5:$AF$1048576,MATCH(A1564,근로조건!$A$5:$A$1048576,0)+0,17))</f>
        <v/>
      </c>
      <c r="AJ1564" s="253"/>
      <c r="AK1564" s="253"/>
      <c r="AL1564" s="253" t="str" cm="1">
        <f t="array" ref="AL1564">IF(A1564="","",INDEX(근로조건!$A$5:$AF$1048576,MATCH(A1564,근로조건!$A$5:$A$1048576,0)+0,20))</f>
        <v/>
      </c>
      <c r="AM1564" s="253"/>
      <c r="AN1564" s="253"/>
      <c r="AO1564" s="253"/>
      <c r="AP1564" s="260"/>
      <c r="AQ1564" s="123"/>
      <c r="AR1564" s="166"/>
      <c r="AS1564" s="267"/>
      <c r="AT1564" s="266"/>
      <c r="AU1564" s="266"/>
      <c r="AV1564" s="266"/>
    </row>
    <row r="1565" spans="1:48" x14ac:dyDescent="0.3">
      <c r="A1565" s="52"/>
      <c r="B1565" s="54"/>
      <c r="C1565" s="53"/>
      <c r="D1565" s="53"/>
      <c r="E1565" s="53"/>
      <c r="F1565" s="57"/>
      <c r="G1565" s="57"/>
      <c r="H1565" s="52"/>
      <c r="I1565" s="53"/>
      <c r="J1565" s="53"/>
      <c r="K1565" s="95"/>
      <c r="L1565" s="52"/>
      <c r="M1565" s="52"/>
      <c r="N1565" s="54"/>
      <c r="O1565" s="254" t="str" cm="1">
        <f t="array" ref="O1565">IF(A1565="","",INDEX(근로조건!$A$5:$Y$1048576,MATCH(A1565,근로조건!$A$5:$A$1048576,0)+0,15))</f>
        <v/>
      </c>
      <c r="P1565" s="255" t="str" cm="1">
        <f t="array" ref="P1565">IF(A1565="","",INDEX(근로조건!$A$5:$Y$1048576,MATCH(A1565,근로조건!$A$5:$A$1048576,0)+0,16))</f>
        <v/>
      </c>
      <c r="Q1565" s="256" t="str" cm="1">
        <f t="array" ref="Q1565">IF(A1565="","",INDEX(근로조건!$A$5:$ZZ$1048576,MATCH(A1565,근로조건!$A$5:$A$1048576,0)+0,21))</f>
        <v/>
      </c>
      <c r="R1565" s="61"/>
      <c r="S1565" s="61"/>
      <c r="T1565" s="61"/>
      <c r="U1565" s="61"/>
      <c r="V1565" s="61"/>
      <c r="W1565" s="61"/>
      <c r="X1565" s="61"/>
      <c r="Y1565" s="61"/>
      <c r="Z1565" s="260" t="str">
        <f t="shared" si="75"/>
        <v/>
      </c>
      <c r="AA1565" s="260" t="str">
        <f t="shared" si="76"/>
        <v/>
      </c>
      <c r="AB1565" s="260" t="str" cm="1">
        <f t="array" ref="AB1565">IFERROR(IF(A1565="","",INDEX(근로조건!$A$5:$Z$1048576,MATCH(A1565,근로조건!$A$5:$A$1048576,0)+0,17)-INDEX(근로조건!$A$5:$Z$1048576,MATCH(A1565,근로조건!$A$5:$A$1048576,0)+0,11))*B1565,"")</f>
        <v/>
      </c>
      <c r="AC1565" s="260" t="str">
        <f t="shared" si="77"/>
        <v/>
      </c>
      <c r="AD1565" s="260" t="str" cm="1">
        <f t="array" ref="AD1565">IFERROR(IF(A1565="","",INDEX(근로조건!$A$5:$L$1048576,MATCH(A1565,근로조건!$A$5:$A$1048576,0)+0,12))*B1565,"")</f>
        <v/>
      </c>
      <c r="AE1565" s="261" t="str" cm="1">
        <f t="array" ref="AE1565">IF(A1565="","",INDEX(근로조건!$A$5:$AF$1048576,MATCH(A1565,근로조건!$A$5:$A$1048576,0)+0,13))</f>
        <v/>
      </c>
      <c r="AF1565" s="262" t="str" cm="1">
        <f t="array" ref="AF1565">IF(A1565="","",INDEX(근로조건!$A$5:$AF$1048576,MATCH(A1565,근로조건!$A$5:$A$1048576,0)+0,14))</f>
        <v/>
      </c>
      <c r="AG1565" s="261" t="str" cm="1">
        <f t="array" ref="AG1565">IF(A1565="","",INDEX(근로조건!$A$5:$AF$1048576,MATCH(A1565,근로조건!$A$5:$A$1048576,0)+0,11))</f>
        <v/>
      </c>
      <c r="AH1565" s="261" t="str" cm="1">
        <f t="array" ref="AH1565">IF(A1565="","",INDEX(근로조건!$A$5:$AF$1048576,MATCH(A1565,근로조건!$A$5:$A$1048576,0)+0,19))</f>
        <v/>
      </c>
      <c r="AI1565" s="262" t="str" cm="1">
        <f t="array" ref="AI1565">IF(A1565="","",INDEX(근로조건!$A$5:$AF$1048576,MATCH(A1565,근로조건!$A$5:$A$1048576,0)+0,17))</f>
        <v/>
      </c>
      <c r="AJ1565" s="253"/>
      <c r="AK1565" s="253"/>
      <c r="AL1565" s="253" t="str" cm="1">
        <f t="array" ref="AL1565">IF(A1565="","",INDEX(근로조건!$A$5:$AF$1048576,MATCH(A1565,근로조건!$A$5:$A$1048576,0)+0,20))</f>
        <v/>
      </c>
      <c r="AM1565" s="253"/>
      <c r="AN1565" s="253"/>
      <c r="AO1565" s="253"/>
      <c r="AP1565" s="260"/>
      <c r="AQ1565" s="123"/>
      <c r="AR1565" s="166"/>
      <c r="AS1565" s="267"/>
      <c r="AT1565" s="266"/>
      <c r="AU1565" s="266"/>
      <c r="AV1565" s="266"/>
    </row>
    <row r="1566" spans="1:48" x14ac:dyDescent="0.3">
      <c r="A1566" s="52"/>
      <c r="B1566" s="54"/>
      <c r="C1566" s="53"/>
      <c r="D1566" s="53"/>
      <c r="E1566" s="53"/>
      <c r="F1566" s="57"/>
      <c r="G1566" s="57"/>
      <c r="H1566" s="52"/>
      <c r="I1566" s="53"/>
      <c r="J1566" s="53"/>
      <c r="K1566" s="95"/>
      <c r="L1566" s="52"/>
      <c r="M1566" s="52"/>
      <c r="N1566" s="54"/>
      <c r="O1566" s="254" t="str" cm="1">
        <f t="array" ref="O1566">IF(A1566="","",INDEX(근로조건!$A$5:$Y$1048576,MATCH(A1566,근로조건!$A$5:$A$1048576,0)+0,15))</f>
        <v/>
      </c>
      <c r="P1566" s="255" t="str" cm="1">
        <f t="array" ref="P1566">IF(A1566="","",INDEX(근로조건!$A$5:$Y$1048576,MATCH(A1566,근로조건!$A$5:$A$1048576,0)+0,16))</f>
        <v/>
      </c>
      <c r="Q1566" s="256" t="str" cm="1">
        <f t="array" ref="Q1566">IF(A1566="","",INDEX(근로조건!$A$5:$ZZ$1048576,MATCH(A1566,근로조건!$A$5:$A$1048576,0)+0,21))</f>
        <v/>
      </c>
      <c r="R1566" s="61"/>
      <c r="S1566" s="61"/>
      <c r="T1566" s="61"/>
      <c r="U1566" s="61"/>
      <c r="V1566" s="61"/>
      <c r="W1566" s="61"/>
      <c r="X1566" s="61"/>
      <c r="Y1566" s="61"/>
      <c r="Z1566" s="260" t="str">
        <f t="shared" si="75"/>
        <v/>
      </c>
      <c r="AA1566" s="260" t="str">
        <f t="shared" si="76"/>
        <v/>
      </c>
      <c r="AB1566" s="260" t="str" cm="1">
        <f t="array" ref="AB1566">IFERROR(IF(A1566="","",INDEX(근로조건!$A$5:$Z$1048576,MATCH(A1566,근로조건!$A$5:$A$1048576,0)+0,17)-INDEX(근로조건!$A$5:$Z$1048576,MATCH(A1566,근로조건!$A$5:$A$1048576,0)+0,11))*B1566,"")</f>
        <v/>
      </c>
      <c r="AC1566" s="260" t="str">
        <f t="shared" si="77"/>
        <v/>
      </c>
      <c r="AD1566" s="260" t="str" cm="1">
        <f t="array" ref="AD1566">IFERROR(IF(A1566="","",INDEX(근로조건!$A$5:$L$1048576,MATCH(A1566,근로조건!$A$5:$A$1048576,0)+0,12))*B1566,"")</f>
        <v/>
      </c>
      <c r="AE1566" s="261" t="str" cm="1">
        <f t="array" ref="AE1566">IF(A1566="","",INDEX(근로조건!$A$5:$AF$1048576,MATCH(A1566,근로조건!$A$5:$A$1048576,0)+0,13))</f>
        <v/>
      </c>
      <c r="AF1566" s="262" t="str" cm="1">
        <f t="array" ref="AF1566">IF(A1566="","",INDEX(근로조건!$A$5:$AF$1048576,MATCH(A1566,근로조건!$A$5:$A$1048576,0)+0,14))</f>
        <v/>
      </c>
      <c r="AG1566" s="261" t="str" cm="1">
        <f t="array" ref="AG1566">IF(A1566="","",INDEX(근로조건!$A$5:$AF$1048576,MATCH(A1566,근로조건!$A$5:$A$1048576,0)+0,11))</f>
        <v/>
      </c>
      <c r="AH1566" s="261" t="str" cm="1">
        <f t="array" ref="AH1566">IF(A1566="","",INDEX(근로조건!$A$5:$AF$1048576,MATCH(A1566,근로조건!$A$5:$A$1048576,0)+0,19))</f>
        <v/>
      </c>
      <c r="AI1566" s="262" t="str" cm="1">
        <f t="array" ref="AI1566">IF(A1566="","",INDEX(근로조건!$A$5:$AF$1048576,MATCH(A1566,근로조건!$A$5:$A$1048576,0)+0,17))</f>
        <v/>
      </c>
      <c r="AJ1566" s="253"/>
      <c r="AK1566" s="253"/>
      <c r="AL1566" s="253" t="str" cm="1">
        <f t="array" ref="AL1566">IF(A1566="","",INDEX(근로조건!$A$5:$AF$1048576,MATCH(A1566,근로조건!$A$5:$A$1048576,0)+0,20))</f>
        <v/>
      </c>
      <c r="AM1566" s="253"/>
      <c r="AN1566" s="253"/>
      <c r="AO1566" s="253"/>
      <c r="AP1566" s="260"/>
      <c r="AQ1566" s="123"/>
      <c r="AR1566" s="166"/>
      <c r="AS1566" s="267"/>
      <c r="AT1566" s="266"/>
      <c r="AU1566" s="266"/>
      <c r="AV1566" s="266"/>
    </row>
    <row r="1567" spans="1:48" x14ac:dyDescent="0.3">
      <c r="A1567" s="52"/>
      <c r="B1567" s="54"/>
      <c r="C1567" s="53"/>
      <c r="D1567" s="53"/>
      <c r="E1567" s="53"/>
      <c r="F1567" s="57"/>
      <c r="G1567" s="57"/>
      <c r="H1567" s="52"/>
      <c r="I1567" s="53"/>
      <c r="J1567" s="53"/>
      <c r="K1567" s="95"/>
      <c r="L1567" s="52"/>
      <c r="M1567" s="52"/>
      <c r="N1567" s="54"/>
      <c r="O1567" s="254" t="str" cm="1">
        <f t="array" ref="O1567">IF(A1567="","",INDEX(근로조건!$A$5:$Y$1048576,MATCH(A1567,근로조건!$A$5:$A$1048576,0)+0,15))</f>
        <v/>
      </c>
      <c r="P1567" s="255" t="str" cm="1">
        <f t="array" ref="P1567">IF(A1567="","",INDEX(근로조건!$A$5:$Y$1048576,MATCH(A1567,근로조건!$A$5:$A$1048576,0)+0,16))</f>
        <v/>
      </c>
      <c r="Q1567" s="256" t="str" cm="1">
        <f t="array" ref="Q1567">IF(A1567="","",INDEX(근로조건!$A$5:$ZZ$1048576,MATCH(A1567,근로조건!$A$5:$A$1048576,0)+0,21))</f>
        <v/>
      </c>
      <c r="R1567" s="61"/>
      <c r="S1567" s="61"/>
      <c r="T1567" s="61"/>
      <c r="U1567" s="61"/>
      <c r="V1567" s="61"/>
      <c r="W1567" s="61"/>
      <c r="X1567" s="61"/>
      <c r="Y1567" s="61"/>
      <c r="Z1567" s="260" t="str">
        <f t="shared" si="75"/>
        <v/>
      </c>
      <c r="AA1567" s="260" t="str">
        <f t="shared" si="76"/>
        <v/>
      </c>
      <c r="AB1567" s="260" t="str" cm="1">
        <f t="array" ref="AB1567">IFERROR(IF(A1567="","",INDEX(근로조건!$A$5:$Z$1048576,MATCH(A1567,근로조건!$A$5:$A$1048576,0)+0,17)-INDEX(근로조건!$A$5:$Z$1048576,MATCH(A1567,근로조건!$A$5:$A$1048576,0)+0,11))*B1567,"")</f>
        <v/>
      </c>
      <c r="AC1567" s="260" t="str">
        <f t="shared" si="77"/>
        <v/>
      </c>
      <c r="AD1567" s="260" t="str" cm="1">
        <f t="array" ref="AD1567">IFERROR(IF(A1567="","",INDEX(근로조건!$A$5:$L$1048576,MATCH(A1567,근로조건!$A$5:$A$1048576,0)+0,12))*B1567,"")</f>
        <v/>
      </c>
      <c r="AE1567" s="261" t="str" cm="1">
        <f t="array" ref="AE1567">IF(A1567="","",INDEX(근로조건!$A$5:$AF$1048576,MATCH(A1567,근로조건!$A$5:$A$1048576,0)+0,13))</f>
        <v/>
      </c>
      <c r="AF1567" s="262" t="str" cm="1">
        <f t="array" ref="AF1567">IF(A1567="","",INDEX(근로조건!$A$5:$AF$1048576,MATCH(A1567,근로조건!$A$5:$A$1048576,0)+0,14))</f>
        <v/>
      </c>
      <c r="AG1567" s="261" t="str" cm="1">
        <f t="array" ref="AG1567">IF(A1567="","",INDEX(근로조건!$A$5:$AF$1048576,MATCH(A1567,근로조건!$A$5:$A$1048576,0)+0,11))</f>
        <v/>
      </c>
      <c r="AH1567" s="261" t="str" cm="1">
        <f t="array" ref="AH1567">IF(A1567="","",INDEX(근로조건!$A$5:$AF$1048576,MATCH(A1567,근로조건!$A$5:$A$1048576,0)+0,19))</f>
        <v/>
      </c>
      <c r="AI1567" s="262" t="str" cm="1">
        <f t="array" ref="AI1567">IF(A1567="","",INDEX(근로조건!$A$5:$AF$1048576,MATCH(A1567,근로조건!$A$5:$A$1048576,0)+0,17))</f>
        <v/>
      </c>
      <c r="AJ1567" s="253"/>
      <c r="AK1567" s="253"/>
      <c r="AL1567" s="253" t="str" cm="1">
        <f t="array" ref="AL1567">IF(A1567="","",INDEX(근로조건!$A$5:$AF$1048576,MATCH(A1567,근로조건!$A$5:$A$1048576,0)+0,20))</f>
        <v/>
      </c>
      <c r="AM1567" s="253"/>
      <c r="AN1567" s="253"/>
      <c r="AO1567" s="253"/>
      <c r="AP1567" s="260"/>
      <c r="AQ1567" s="123"/>
      <c r="AR1567" s="166"/>
      <c r="AS1567" s="267"/>
      <c r="AT1567" s="266"/>
      <c r="AU1567" s="266"/>
      <c r="AV1567" s="266"/>
    </row>
    <row r="1568" spans="1:48" x14ac:dyDescent="0.3">
      <c r="A1568" s="52"/>
      <c r="B1568" s="54"/>
      <c r="C1568" s="53"/>
      <c r="D1568" s="53"/>
      <c r="E1568" s="53"/>
      <c r="F1568" s="57"/>
      <c r="G1568" s="57"/>
      <c r="H1568" s="52"/>
      <c r="I1568" s="53"/>
      <c r="J1568" s="53"/>
      <c r="K1568" s="95"/>
      <c r="L1568" s="52"/>
      <c r="M1568" s="52"/>
      <c r="N1568" s="54"/>
      <c r="O1568" s="254" t="str" cm="1">
        <f t="array" ref="O1568">IF(A1568="","",INDEX(근로조건!$A$5:$Y$1048576,MATCH(A1568,근로조건!$A$5:$A$1048576,0)+0,15))</f>
        <v/>
      </c>
      <c r="P1568" s="255" t="str" cm="1">
        <f t="array" ref="P1568">IF(A1568="","",INDEX(근로조건!$A$5:$Y$1048576,MATCH(A1568,근로조건!$A$5:$A$1048576,0)+0,16))</f>
        <v/>
      </c>
      <c r="Q1568" s="256" t="str" cm="1">
        <f t="array" ref="Q1568">IF(A1568="","",INDEX(근로조건!$A$5:$ZZ$1048576,MATCH(A1568,근로조건!$A$5:$A$1048576,0)+0,21))</f>
        <v/>
      </c>
      <c r="R1568" s="61"/>
      <c r="S1568" s="61"/>
      <c r="T1568" s="61"/>
      <c r="U1568" s="61"/>
      <c r="V1568" s="61"/>
      <c r="W1568" s="61"/>
      <c r="X1568" s="61"/>
      <c r="Y1568" s="61"/>
      <c r="Z1568" s="260" t="str">
        <f t="shared" si="75"/>
        <v/>
      </c>
      <c r="AA1568" s="260" t="str">
        <f t="shared" si="76"/>
        <v/>
      </c>
      <c r="AB1568" s="260" t="str" cm="1">
        <f t="array" ref="AB1568">IFERROR(IF(A1568="","",INDEX(근로조건!$A$5:$Z$1048576,MATCH(A1568,근로조건!$A$5:$A$1048576,0)+0,17)-INDEX(근로조건!$A$5:$Z$1048576,MATCH(A1568,근로조건!$A$5:$A$1048576,0)+0,11))*B1568,"")</f>
        <v/>
      </c>
      <c r="AC1568" s="260" t="str">
        <f t="shared" si="77"/>
        <v/>
      </c>
      <c r="AD1568" s="260" t="str" cm="1">
        <f t="array" ref="AD1568">IFERROR(IF(A1568="","",INDEX(근로조건!$A$5:$L$1048576,MATCH(A1568,근로조건!$A$5:$A$1048576,0)+0,12))*B1568,"")</f>
        <v/>
      </c>
      <c r="AE1568" s="261" t="str" cm="1">
        <f t="array" ref="AE1568">IF(A1568="","",INDEX(근로조건!$A$5:$AF$1048576,MATCH(A1568,근로조건!$A$5:$A$1048576,0)+0,13))</f>
        <v/>
      </c>
      <c r="AF1568" s="262" t="str" cm="1">
        <f t="array" ref="AF1568">IF(A1568="","",INDEX(근로조건!$A$5:$AF$1048576,MATCH(A1568,근로조건!$A$5:$A$1048576,0)+0,14))</f>
        <v/>
      </c>
      <c r="AG1568" s="261" t="str" cm="1">
        <f t="array" ref="AG1568">IF(A1568="","",INDEX(근로조건!$A$5:$AF$1048576,MATCH(A1568,근로조건!$A$5:$A$1048576,0)+0,11))</f>
        <v/>
      </c>
      <c r="AH1568" s="261" t="str" cm="1">
        <f t="array" ref="AH1568">IF(A1568="","",INDEX(근로조건!$A$5:$AF$1048576,MATCH(A1568,근로조건!$A$5:$A$1048576,0)+0,19))</f>
        <v/>
      </c>
      <c r="AI1568" s="262" t="str" cm="1">
        <f t="array" ref="AI1568">IF(A1568="","",INDEX(근로조건!$A$5:$AF$1048576,MATCH(A1568,근로조건!$A$5:$A$1048576,0)+0,17))</f>
        <v/>
      </c>
      <c r="AJ1568" s="253"/>
      <c r="AK1568" s="253"/>
      <c r="AL1568" s="253" t="str" cm="1">
        <f t="array" ref="AL1568">IF(A1568="","",INDEX(근로조건!$A$5:$AF$1048576,MATCH(A1568,근로조건!$A$5:$A$1048576,0)+0,20))</f>
        <v/>
      </c>
      <c r="AM1568" s="253"/>
      <c r="AN1568" s="253"/>
      <c r="AO1568" s="253"/>
      <c r="AP1568" s="260"/>
      <c r="AQ1568" s="123"/>
      <c r="AR1568" s="166"/>
      <c r="AS1568" s="267"/>
      <c r="AT1568" s="266"/>
      <c r="AU1568" s="266"/>
      <c r="AV1568" s="266"/>
    </row>
    <row r="1569" spans="1:48" x14ac:dyDescent="0.3">
      <c r="A1569" s="52"/>
      <c r="B1569" s="54"/>
      <c r="C1569" s="53"/>
      <c r="D1569" s="53"/>
      <c r="E1569" s="53"/>
      <c r="F1569" s="57"/>
      <c r="G1569" s="57"/>
      <c r="H1569" s="52"/>
      <c r="I1569" s="53"/>
      <c r="J1569" s="53"/>
      <c r="K1569" s="95"/>
      <c r="L1569" s="52"/>
      <c r="M1569" s="52"/>
      <c r="N1569" s="54"/>
      <c r="O1569" s="254" t="str" cm="1">
        <f t="array" ref="O1569">IF(A1569="","",INDEX(근로조건!$A$5:$Y$1048576,MATCH(A1569,근로조건!$A$5:$A$1048576,0)+0,15))</f>
        <v/>
      </c>
      <c r="P1569" s="255" t="str" cm="1">
        <f t="array" ref="P1569">IF(A1569="","",INDEX(근로조건!$A$5:$Y$1048576,MATCH(A1569,근로조건!$A$5:$A$1048576,0)+0,16))</f>
        <v/>
      </c>
      <c r="Q1569" s="256" t="str" cm="1">
        <f t="array" ref="Q1569">IF(A1569="","",INDEX(근로조건!$A$5:$ZZ$1048576,MATCH(A1569,근로조건!$A$5:$A$1048576,0)+0,21))</f>
        <v/>
      </c>
      <c r="R1569" s="61"/>
      <c r="S1569" s="61"/>
      <c r="T1569" s="61"/>
      <c r="U1569" s="61"/>
      <c r="V1569" s="61"/>
      <c r="W1569" s="61"/>
      <c r="X1569" s="61"/>
      <c r="Y1569" s="61"/>
      <c r="Z1569" s="260" t="str">
        <f t="shared" si="75"/>
        <v/>
      </c>
      <c r="AA1569" s="260" t="str">
        <f t="shared" si="76"/>
        <v/>
      </c>
      <c r="AB1569" s="260" t="str" cm="1">
        <f t="array" ref="AB1569">IFERROR(IF(A1569="","",INDEX(근로조건!$A$5:$Z$1048576,MATCH(A1569,근로조건!$A$5:$A$1048576,0)+0,17)-INDEX(근로조건!$A$5:$Z$1048576,MATCH(A1569,근로조건!$A$5:$A$1048576,0)+0,11))*B1569,"")</f>
        <v/>
      </c>
      <c r="AC1569" s="260" t="str">
        <f t="shared" si="77"/>
        <v/>
      </c>
      <c r="AD1569" s="260" t="str" cm="1">
        <f t="array" ref="AD1569">IFERROR(IF(A1569="","",INDEX(근로조건!$A$5:$L$1048576,MATCH(A1569,근로조건!$A$5:$A$1048576,0)+0,12))*B1569,"")</f>
        <v/>
      </c>
      <c r="AE1569" s="261" t="str" cm="1">
        <f t="array" ref="AE1569">IF(A1569="","",INDEX(근로조건!$A$5:$AF$1048576,MATCH(A1569,근로조건!$A$5:$A$1048576,0)+0,13))</f>
        <v/>
      </c>
      <c r="AF1569" s="262" t="str" cm="1">
        <f t="array" ref="AF1569">IF(A1569="","",INDEX(근로조건!$A$5:$AF$1048576,MATCH(A1569,근로조건!$A$5:$A$1048576,0)+0,14))</f>
        <v/>
      </c>
      <c r="AG1569" s="261" t="str" cm="1">
        <f t="array" ref="AG1569">IF(A1569="","",INDEX(근로조건!$A$5:$AF$1048576,MATCH(A1569,근로조건!$A$5:$A$1048576,0)+0,11))</f>
        <v/>
      </c>
      <c r="AH1569" s="261" t="str" cm="1">
        <f t="array" ref="AH1569">IF(A1569="","",INDEX(근로조건!$A$5:$AF$1048576,MATCH(A1569,근로조건!$A$5:$A$1048576,0)+0,19))</f>
        <v/>
      </c>
      <c r="AI1569" s="262" t="str" cm="1">
        <f t="array" ref="AI1569">IF(A1569="","",INDEX(근로조건!$A$5:$AF$1048576,MATCH(A1569,근로조건!$A$5:$A$1048576,0)+0,17))</f>
        <v/>
      </c>
      <c r="AJ1569" s="253"/>
      <c r="AK1569" s="253"/>
      <c r="AL1569" s="253" t="str" cm="1">
        <f t="array" ref="AL1569">IF(A1569="","",INDEX(근로조건!$A$5:$AF$1048576,MATCH(A1569,근로조건!$A$5:$A$1048576,0)+0,20))</f>
        <v/>
      </c>
      <c r="AM1569" s="253"/>
      <c r="AN1569" s="253"/>
      <c r="AO1569" s="253"/>
      <c r="AP1569" s="260"/>
      <c r="AQ1569" s="123"/>
      <c r="AR1569" s="166"/>
      <c r="AS1569" s="267"/>
      <c r="AT1569" s="266"/>
      <c r="AU1569" s="266"/>
      <c r="AV1569" s="266"/>
    </row>
    <row r="1570" spans="1:48" x14ac:dyDescent="0.3">
      <c r="A1570" s="52"/>
      <c r="B1570" s="54"/>
      <c r="C1570" s="53"/>
      <c r="D1570" s="53"/>
      <c r="E1570" s="53"/>
      <c r="F1570" s="57"/>
      <c r="G1570" s="57"/>
      <c r="H1570" s="52"/>
      <c r="I1570" s="53"/>
      <c r="J1570" s="53"/>
      <c r="K1570" s="95"/>
      <c r="L1570" s="52"/>
      <c r="M1570" s="52"/>
      <c r="N1570" s="54"/>
      <c r="O1570" s="254" t="str" cm="1">
        <f t="array" ref="O1570">IF(A1570="","",INDEX(근로조건!$A$5:$Y$1048576,MATCH(A1570,근로조건!$A$5:$A$1048576,0)+0,15))</f>
        <v/>
      </c>
      <c r="P1570" s="255" t="str" cm="1">
        <f t="array" ref="P1570">IF(A1570="","",INDEX(근로조건!$A$5:$Y$1048576,MATCH(A1570,근로조건!$A$5:$A$1048576,0)+0,16))</f>
        <v/>
      </c>
      <c r="Q1570" s="256" t="str" cm="1">
        <f t="array" ref="Q1570">IF(A1570="","",INDEX(근로조건!$A$5:$ZZ$1048576,MATCH(A1570,근로조건!$A$5:$A$1048576,0)+0,21))</f>
        <v/>
      </c>
      <c r="R1570" s="61"/>
      <c r="S1570" s="61"/>
      <c r="T1570" s="61"/>
      <c r="U1570" s="61"/>
      <c r="V1570" s="61"/>
      <c r="W1570" s="61"/>
      <c r="X1570" s="61"/>
      <c r="Y1570" s="61"/>
      <c r="Z1570" s="260" t="str">
        <f t="shared" si="75"/>
        <v/>
      </c>
      <c r="AA1570" s="260" t="str">
        <f t="shared" si="76"/>
        <v/>
      </c>
      <c r="AB1570" s="260" t="str" cm="1">
        <f t="array" ref="AB1570">IFERROR(IF(A1570="","",INDEX(근로조건!$A$5:$Z$1048576,MATCH(A1570,근로조건!$A$5:$A$1048576,0)+0,17)-INDEX(근로조건!$A$5:$Z$1048576,MATCH(A1570,근로조건!$A$5:$A$1048576,0)+0,11))*B1570,"")</f>
        <v/>
      </c>
      <c r="AC1570" s="260" t="str">
        <f t="shared" si="77"/>
        <v/>
      </c>
      <c r="AD1570" s="260" t="str" cm="1">
        <f t="array" ref="AD1570">IFERROR(IF(A1570="","",INDEX(근로조건!$A$5:$L$1048576,MATCH(A1570,근로조건!$A$5:$A$1048576,0)+0,12))*B1570,"")</f>
        <v/>
      </c>
      <c r="AE1570" s="261" t="str" cm="1">
        <f t="array" ref="AE1570">IF(A1570="","",INDEX(근로조건!$A$5:$AF$1048576,MATCH(A1570,근로조건!$A$5:$A$1048576,0)+0,13))</f>
        <v/>
      </c>
      <c r="AF1570" s="262" t="str" cm="1">
        <f t="array" ref="AF1570">IF(A1570="","",INDEX(근로조건!$A$5:$AF$1048576,MATCH(A1570,근로조건!$A$5:$A$1048576,0)+0,14))</f>
        <v/>
      </c>
      <c r="AG1570" s="261" t="str" cm="1">
        <f t="array" ref="AG1570">IF(A1570="","",INDEX(근로조건!$A$5:$AF$1048576,MATCH(A1570,근로조건!$A$5:$A$1048576,0)+0,11))</f>
        <v/>
      </c>
      <c r="AH1570" s="261" t="str" cm="1">
        <f t="array" ref="AH1570">IF(A1570="","",INDEX(근로조건!$A$5:$AF$1048576,MATCH(A1570,근로조건!$A$5:$A$1048576,0)+0,19))</f>
        <v/>
      </c>
      <c r="AI1570" s="262" t="str" cm="1">
        <f t="array" ref="AI1570">IF(A1570="","",INDEX(근로조건!$A$5:$AF$1048576,MATCH(A1570,근로조건!$A$5:$A$1048576,0)+0,17))</f>
        <v/>
      </c>
      <c r="AJ1570" s="253"/>
      <c r="AK1570" s="253"/>
      <c r="AL1570" s="253" t="str" cm="1">
        <f t="array" ref="AL1570">IF(A1570="","",INDEX(근로조건!$A$5:$AF$1048576,MATCH(A1570,근로조건!$A$5:$A$1048576,0)+0,20))</f>
        <v/>
      </c>
      <c r="AM1570" s="253"/>
      <c r="AN1570" s="253"/>
      <c r="AO1570" s="253"/>
      <c r="AP1570" s="260"/>
      <c r="AQ1570" s="123"/>
      <c r="AR1570" s="166"/>
      <c r="AS1570" s="267"/>
      <c r="AT1570" s="266"/>
      <c r="AU1570" s="266"/>
      <c r="AV1570" s="266"/>
    </row>
    <row r="1571" spans="1:48" x14ac:dyDescent="0.3">
      <c r="A1571" s="52"/>
      <c r="B1571" s="54"/>
      <c r="C1571" s="53"/>
      <c r="D1571" s="53"/>
      <c r="E1571" s="53"/>
      <c r="F1571" s="57"/>
      <c r="G1571" s="57"/>
      <c r="H1571" s="52"/>
      <c r="I1571" s="53"/>
      <c r="J1571" s="53"/>
      <c r="K1571" s="95"/>
      <c r="L1571" s="52"/>
      <c r="M1571" s="52"/>
      <c r="N1571" s="54"/>
      <c r="O1571" s="254" t="str" cm="1">
        <f t="array" ref="O1571">IF(A1571="","",INDEX(근로조건!$A$5:$Y$1048576,MATCH(A1571,근로조건!$A$5:$A$1048576,0)+0,15))</f>
        <v/>
      </c>
      <c r="P1571" s="255" t="str" cm="1">
        <f t="array" ref="P1571">IF(A1571="","",INDEX(근로조건!$A$5:$Y$1048576,MATCH(A1571,근로조건!$A$5:$A$1048576,0)+0,16))</f>
        <v/>
      </c>
      <c r="Q1571" s="256" t="str" cm="1">
        <f t="array" ref="Q1571">IF(A1571="","",INDEX(근로조건!$A$5:$ZZ$1048576,MATCH(A1571,근로조건!$A$5:$A$1048576,0)+0,21))</f>
        <v/>
      </c>
      <c r="R1571" s="61"/>
      <c r="S1571" s="61"/>
      <c r="T1571" s="61"/>
      <c r="U1571" s="61"/>
      <c r="V1571" s="61"/>
      <c r="W1571" s="61"/>
      <c r="X1571" s="61"/>
      <c r="Y1571" s="61"/>
      <c r="Z1571" s="260" t="str">
        <f t="shared" si="75"/>
        <v/>
      </c>
      <c r="AA1571" s="260" t="str">
        <f t="shared" si="76"/>
        <v/>
      </c>
      <c r="AB1571" s="260" t="str" cm="1">
        <f t="array" ref="AB1571">IFERROR(IF(A1571="","",INDEX(근로조건!$A$5:$Z$1048576,MATCH(A1571,근로조건!$A$5:$A$1048576,0)+0,17)-INDEX(근로조건!$A$5:$Z$1048576,MATCH(A1571,근로조건!$A$5:$A$1048576,0)+0,11))*B1571,"")</f>
        <v/>
      </c>
      <c r="AC1571" s="260" t="str">
        <f t="shared" si="77"/>
        <v/>
      </c>
      <c r="AD1571" s="260" t="str" cm="1">
        <f t="array" ref="AD1571">IFERROR(IF(A1571="","",INDEX(근로조건!$A$5:$L$1048576,MATCH(A1571,근로조건!$A$5:$A$1048576,0)+0,12))*B1571,"")</f>
        <v/>
      </c>
      <c r="AE1571" s="261" t="str" cm="1">
        <f t="array" ref="AE1571">IF(A1571="","",INDEX(근로조건!$A$5:$AF$1048576,MATCH(A1571,근로조건!$A$5:$A$1048576,0)+0,13))</f>
        <v/>
      </c>
      <c r="AF1571" s="262" t="str" cm="1">
        <f t="array" ref="AF1571">IF(A1571="","",INDEX(근로조건!$A$5:$AF$1048576,MATCH(A1571,근로조건!$A$5:$A$1048576,0)+0,14))</f>
        <v/>
      </c>
      <c r="AG1571" s="261" t="str" cm="1">
        <f t="array" ref="AG1571">IF(A1571="","",INDEX(근로조건!$A$5:$AF$1048576,MATCH(A1571,근로조건!$A$5:$A$1048576,0)+0,11))</f>
        <v/>
      </c>
      <c r="AH1571" s="261" t="str" cm="1">
        <f t="array" ref="AH1571">IF(A1571="","",INDEX(근로조건!$A$5:$AF$1048576,MATCH(A1571,근로조건!$A$5:$A$1048576,0)+0,19))</f>
        <v/>
      </c>
      <c r="AI1571" s="262" t="str" cm="1">
        <f t="array" ref="AI1571">IF(A1571="","",INDEX(근로조건!$A$5:$AF$1048576,MATCH(A1571,근로조건!$A$5:$A$1048576,0)+0,17))</f>
        <v/>
      </c>
      <c r="AJ1571" s="253"/>
      <c r="AK1571" s="253"/>
      <c r="AL1571" s="253" t="str" cm="1">
        <f t="array" ref="AL1571">IF(A1571="","",INDEX(근로조건!$A$5:$AF$1048576,MATCH(A1571,근로조건!$A$5:$A$1048576,0)+0,20))</f>
        <v/>
      </c>
      <c r="AM1571" s="253"/>
      <c r="AN1571" s="253"/>
      <c r="AO1571" s="253"/>
      <c r="AP1571" s="260"/>
      <c r="AQ1571" s="123"/>
      <c r="AR1571" s="166"/>
      <c r="AS1571" s="267"/>
      <c r="AT1571" s="266"/>
      <c r="AU1571" s="266"/>
      <c r="AV1571" s="266"/>
    </row>
    <row r="1572" spans="1:48" x14ac:dyDescent="0.3">
      <c r="A1572" s="52"/>
      <c r="B1572" s="54"/>
      <c r="C1572" s="53"/>
      <c r="D1572" s="53"/>
      <c r="E1572" s="53"/>
      <c r="F1572" s="57"/>
      <c r="G1572" s="57"/>
      <c r="H1572" s="52"/>
      <c r="I1572" s="53"/>
      <c r="J1572" s="53"/>
      <c r="K1572" s="95"/>
      <c r="L1572" s="52"/>
      <c r="M1572" s="52"/>
      <c r="N1572" s="54"/>
      <c r="O1572" s="254" t="str" cm="1">
        <f t="array" ref="O1572">IF(A1572="","",INDEX(근로조건!$A$5:$Y$1048576,MATCH(A1572,근로조건!$A$5:$A$1048576,0)+0,15))</f>
        <v/>
      </c>
      <c r="P1572" s="255" t="str" cm="1">
        <f t="array" ref="P1572">IF(A1572="","",INDEX(근로조건!$A$5:$Y$1048576,MATCH(A1572,근로조건!$A$5:$A$1048576,0)+0,16))</f>
        <v/>
      </c>
      <c r="Q1572" s="256" t="str" cm="1">
        <f t="array" ref="Q1572">IF(A1572="","",INDEX(근로조건!$A$5:$ZZ$1048576,MATCH(A1572,근로조건!$A$5:$A$1048576,0)+0,21))</f>
        <v/>
      </c>
      <c r="R1572" s="61"/>
      <c r="S1572" s="61"/>
      <c r="T1572" s="61"/>
      <c r="U1572" s="61"/>
      <c r="V1572" s="61"/>
      <c r="W1572" s="61"/>
      <c r="X1572" s="61"/>
      <c r="Y1572" s="61"/>
      <c r="Z1572" s="260" t="str">
        <f t="shared" si="75"/>
        <v/>
      </c>
      <c r="AA1572" s="260" t="str">
        <f t="shared" si="76"/>
        <v/>
      </c>
      <c r="AB1572" s="260" t="str" cm="1">
        <f t="array" ref="AB1572">IFERROR(IF(A1572="","",INDEX(근로조건!$A$5:$Z$1048576,MATCH(A1572,근로조건!$A$5:$A$1048576,0)+0,17)-INDEX(근로조건!$A$5:$Z$1048576,MATCH(A1572,근로조건!$A$5:$A$1048576,0)+0,11))*B1572,"")</f>
        <v/>
      </c>
      <c r="AC1572" s="260" t="str">
        <f t="shared" si="77"/>
        <v/>
      </c>
      <c r="AD1572" s="260" t="str" cm="1">
        <f t="array" ref="AD1572">IFERROR(IF(A1572="","",INDEX(근로조건!$A$5:$L$1048576,MATCH(A1572,근로조건!$A$5:$A$1048576,0)+0,12))*B1572,"")</f>
        <v/>
      </c>
      <c r="AE1572" s="261" t="str" cm="1">
        <f t="array" ref="AE1572">IF(A1572="","",INDEX(근로조건!$A$5:$AF$1048576,MATCH(A1572,근로조건!$A$5:$A$1048576,0)+0,13))</f>
        <v/>
      </c>
      <c r="AF1572" s="262" t="str" cm="1">
        <f t="array" ref="AF1572">IF(A1572="","",INDEX(근로조건!$A$5:$AF$1048576,MATCH(A1572,근로조건!$A$5:$A$1048576,0)+0,14))</f>
        <v/>
      </c>
      <c r="AG1572" s="261" t="str" cm="1">
        <f t="array" ref="AG1572">IF(A1572="","",INDEX(근로조건!$A$5:$AF$1048576,MATCH(A1572,근로조건!$A$5:$A$1048576,0)+0,11))</f>
        <v/>
      </c>
      <c r="AH1572" s="261" t="str" cm="1">
        <f t="array" ref="AH1572">IF(A1572="","",INDEX(근로조건!$A$5:$AF$1048576,MATCH(A1572,근로조건!$A$5:$A$1048576,0)+0,19))</f>
        <v/>
      </c>
      <c r="AI1572" s="262" t="str" cm="1">
        <f t="array" ref="AI1572">IF(A1572="","",INDEX(근로조건!$A$5:$AF$1048576,MATCH(A1572,근로조건!$A$5:$A$1048576,0)+0,17))</f>
        <v/>
      </c>
      <c r="AJ1572" s="253"/>
      <c r="AK1572" s="253"/>
      <c r="AL1572" s="253" t="str" cm="1">
        <f t="array" ref="AL1572">IF(A1572="","",INDEX(근로조건!$A$5:$AF$1048576,MATCH(A1572,근로조건!$A$5:$A$1048576,0)+0,20))</f>
        <v/>
      </c>
      <c r="AM1572" s="253"/>
      <c r="AN1572" s="253"/>
      <c r="AO1572" s="253"/>
      <c r="AP1572" s="260"/>
      <c r="AQ1572" s="123"/>
      <c r="AR1572" s="166"/>
      <c r="AS1572" s="267"/>
      <c r="AT1572" s="266"/>
      <c r="AU1572" s="266"/>
      <c r="AV1572" s="266"/>
    </row>
    <row r="1573" spans="1:48" x14ac:dyDescent="0.3">
      <c r="A1573" s="52"/>
      <c r="B1573" s="54"/>
      <c r="C1573" s="53"/>
      <c r="D1573" s="53"/>
      <c r="E1573" s="53"/>
      <c r="F1573" s="57"/>
      <c r="G1573" s="57"/>
      <c r="H1573" s="52"/>
      <c r="I1573" s="53"/>
      <c r="J1573" s="53"/>
      <c r="K1573" s="95"/>
      <c r="L1573" s="52"/>
      <c r="M1573" s="52"/>
      <c r="N1573" s="54"/>
      <c r="O1573" s="254" t="str" cm="1">
        <f t="array" ref="O1573">IF(A1573="","",INDEX(근로조건!$A$5:$Y$1048576,MATCH(A1573,근로조건!$A$5:$A$1048576,0)+0,15))</f>
        <v/>
      </c>
      <c r="P1573" s="255" t="str" cm="1">
        <f t="array" ref="P1573">IF(A1573="","",INDEX(근로조건!$A$5:$Y$1048576,MATCH(A1573,근로조건!$A$5:$A$1048576,0)+0,16))</f>
        <v/>
      </c>
      <c r="Q1573" s="256" t="str" cm="1">
        <f t="array" ref="Q1573">IF(A1573="","",INDEX(근로조건!$A$5:$ZZ$1048576,MATCH(A1573,근로조건!$A$5:$A$1048576,0)+0,21))</f>
        <v/>
      </c>
      <c r="R1573" s="61"/>
      <c r="S1573" s="61"/>
      <c r="T1573" s="61"/>
      <c r="U1573" s="61"/>
      <c r="V1573" s="61"/>
      <c r="W1573" s="61"/>
      <c r="X1573" s="61"/>
      <c r="Y1573" s="61"/>
      <c r="Z1573" s="260" t="str">
        <f t="shared" si="75"/>
        <v/>
      </c>
      <c r="AA1573" s="260" t="str">
        <f t="shared" si="76"/>
        <v/>
      </c>
      <c r="AB1573" s="260" t="str" cm="1">
        <f t="array" ref="AB1573">IFERROR(IF(A1573="","",INDEX(근로조건!$A$5:$Z$1048576,MATCH(A1573,근로조건!$A$5:$A$1048576,0)+0,17)-INDEX(근로조건!$A$5:$Z$1048576,MATCH(A1573,근로조건!$A$5:$A$1048576,0)+0,11))*B1573,"")</f>
        <v/>
      </c>
      <c r="AC1573" s="260" t="str">
        <f t="shared" si="77"/>
        <v/>
      </c>
      <c r="AD1573" s="260" t="str" cm="1">
        <f t="array" ref="AD1573">IFERROR(IF(A1573="","",INDEX(근로조건!$A$5:$L$1048576,MATCH(A1573,근로조건!$A$5:$A$1048576,0)+0,12))*B1573,"")</f>
        <v/>
      </c>
      <c r="AE1573" s="261" t="str" cm="1">
        <f t="array" ref="AE1573">IF(A1573="","",INDEX(근로조건!$A$5:$AF$1048576,MATCH(A1573,근로조건!$A$5:$A$1048576,0)+0,13))</f>
        <v/>
      </c>
      <c r="AF1573" s="262" t="str" cm="1">
        <f t="array" ref="AF1573">IF(A1573="","",INDEX(근로조건!$A$5:$AF$1048576,MATCH(A1573,근로조건!$A$5:$A$1048576,0)+0,14))</f>
        <v/>
      </c>
      <c r="AG1573" s="261" t="str" cm="1">
        <f t="array" ref="AG1573">IF(A1573="","",INDEX(근로조건!$A$5:$AF$1048576,MATCH(A1573,근로조건!$A$5:$A$1048576,0)+0,11))</f>
        <v/>
      </c>
      <c r="AH1573" s="261" t="str" cm="1">
        <f t="array" ref="AH1573">IF(A1573="","",INDEX(근로조건!$A$5:$AF$1048576,MATCH(A1573,근로조건!$A$5:$A$1048576,0)+0,19))</f>
        <v/>
      </c>
      <c r="AI1573" s="262" t="str" cm="1">
        <f t="array" ref="AI1573">IF(A1573="","",INDEX(근로조건!$A$5:$AF$1048576,MATCH(A1573,근로조건!$A$5:$A$1048576,0)+0,17))</f>
        <v/>
      </c>
      <c r="AJ1573" s="253"/>
      <c r="AK1573" s="253"/>
      <c r="AL1573" s="253" t="str" cm="1">
        <f t="array" ref="AL1573">IF(A1573="","",INDEX(근로조건!$A$5:$AF$1048576,MATCH(A1573,근로조건!$A$5:$A$1048576,0)+0,20))</f>
        <v/>
      </c>
      <c r="AM1573" s="253"/>
      <c r="AN1573" s="253"/>
      <c r="AO1573" s="253"/>
      <c r="AP1573" s="260"/>
      <c r="AQ1573" s="123"/>
      <c r="AR1573" s="166"/>
      <c r="AS1573" s="267"/>
      <c r="AT1573" s="266"/>
      <c r="AU1573" s="266"/>
      <c r="AV1573" s="266"/>
    </row>
    <row r="1574" spans="1:48" x14ac:dyDescent="0.3">
      <c r="A1574" s="52"/>
      <c r="B1574" s="54"/>
      <c r="C1574" s="53"/>
      <c r="D1574" s="53"/>
      <c r="E1574" s="53"/>
      <c r="F1574" s="57"/>
      <c r="G1574" s="57"/>
      <c r="H1574" s="52"/>
      <c r="I1574" s="53"/>
      <c r="J1574" s="53"/>
      <c r="K1574" s="95"/>
      <c r="L1574" s="52"/>
      <c r="M1574" s="52"/>
      <c r="N1574" s="54"/>
      <c r="O1574" s="254" t="str" cm="1">
        <f t="array" ref="O1574">IF(A1574="","",INDEX(근로조건!$A$5:$Y$1048576,MATCH(A1574,근로조건!$A$5:$A$1048576,0)+0,15))</f>
        <v/>
      </c>
      <c r="P1574" s="255" t="str" cm="1">
        <f t="array" ref="P1574">IF(A1574="","",INDEX(근로조건!$A$5:$Y$1048576,MATCH(A1574,근로조건!$A$5:$A$1048576,0)+0,16))</f>
        <v/>
      </c>
      <c r="Q1574" s="256" t="str" cm="1">
        <f t="array" ref="Q1574">IF(A1574="","",INDEX(근로조건!$A$5:$ZZ$1048576,MATCH(A1574,근로조건!$A$5:$A$1048576,0)+0,21))</f>
        <v/>
      </c>
      <c r="R1574" s="61"/>
      <c r="S1574" s="61"/>
      <c r="T1574" s="61"/>
      <c r="U1574" s="61"/>
      <c r="V1574" s="61"/>
      <c r="W1574" s="61"/>
      <c r="X1574" s="61"/>
      <c r="Y1574" s="61"/>
      <c r="Z1574" s="260" t="str">
        <f t="shared" si="75"/>
        <v/>
      </c>
      <c r="AA1574" s="260" t="str">
        <f t="shared" si="76"/>
        <v/>
      </c>
      <c r="AB1574" s="260" t="str" cm="1">
        <f t="array" ref="AB1574">IFERROR(IF(A1574="","",INDEX(근로조건!$A$5:$Z$1048576,MATCH(A1574,근로조건!$A$5:$A$1048576,0)+0,17)-INDEX(근로조건!$A$5:$Z$1048576,MATCH(A1574,근로조건!$A$5:$A$1048576,0)+0,11))*B1574,"")</f>
        <v/>
      </c>
      <c r="AC1574" s="260" t="str">
        <f t="shared" si="77"/>
        <v/>
      </c>
      <c r="AD1574" s="260" t="str" cm="1">
        <f t="array" ref="AD1574">IFERROR(IF(A1574="","",INDEX(근로조건!$A$5:$L$1048576,MATCH(A1574,근로조건!$A$5:$A$1048576,0)+0,12))*B1574,"")</f>
        <v/>
      </c>
      <c r="AE1574" s="261" t="str" cm="1">
        <f t="array" ref="AE1574">IF(A1574="","",INDEX(근로조건!$A$5:$AF$1048576,MATCH(A1574,근로조건!$A$5:$A$1048576,0)+0,13))</f>
        <v/>
      </c>
      <c r="AF1574" s="262" t="str" cm="1">
        <f t="array" ref="AF1574">IF(A1574="","",INDEX(근로조건!$A$5:$AF$1048576,MATCH(A1574,근로조건!$A$5:$A$1048576,0)+0,14))</f>
        <v/>
      </c>
      <c r="AG1574" s="261" t="str" cm="1">
        <f t="array" ref="AG1574">IF(A1574="","",INDEX(근로조건!$A$5:$AF$1048576,MATCH(A1574,근로조건!$A$5:$A$1048576,0)+0,11))</f>
        <v/>
      </c>
      <c r="AH1574" s="261" t="str" cm="1">
        <f t="array" ref="AH1574">IF(A1574="","",INDEX(근로조건!$A$5:$AF$1048576,MATCH(A1574,근로조건!$A$5:$A$1048576,0)+0,19))</f>
        <v/>
      </c>
      <c r="AI1574" s="262" t="str" cm="1">
        <f t="array" ref="AI1574">IF(A1574="","",INDEX(근로조건!$A$5:$AF$1048576,MATCH(A1574,근로조건!$A$5:$A$1048576,0)+0,17))</f>
        <v/>
      </c>
      <c r="AJ1574" s="253"/>
      <c r="AK1574" s="253"/>
      <c r="AL1574" s="253" t="str" cm="1">
        <f t="array" ref="AL1574">IF(A1574="","",INDEX(근로조건!$A$5:$AF$1048576,MATCH(A1574,근로조건!$A$5:$A$1048576,0)+0,20))</f>
        <v/>
      </c>
      <c r="AM1574" s="253"/>
      <c r="AN1574" s="253"/>
      <c r="AO1574" s="253"/>
      <c r="AP1574" s="260"/>
      <c r="AQ1574" s="123"/>
      <c r="AR1574" s="166"/>
      <c r="AS1574" s="267"/>
      <c r="AT1574" s="266"/>
      <c r="AU1574" s="266"/>
      <c r="AV1574" s="266"/>
    </row>
    <row r="1575" spans="1:48" x14ac:dyDescent="0.3">
      <c r="A1575" s="52"/>
      <c r="B1575" s="54"/>
      <c r="C1575" s="53"/>
      <c r="D1575" s="53"/>
      <c r="E1575" s="53"/>
      <c r="F1575" s="57"/>
      <c r="G1575" s="57"/>
      <c r="H1575" s="52"/>
      <c r="I1575" s="53"/>
      <c r="J1575" s="53"/>
      <c r="K1575" s="95"/>
      <c r="L1575" s="52"/>
      <c r="M1575" s="52"/>
      <c r="N1575" s="54"/>
      <c r="O1575" s="254" t="str" cm="1">
        <f t="array" ref="O1575">IF(A1575="","",INDEX(근로조건!$A$5:$Y$1048576,MATCH(A1575,근로조건!$A$5:$A$1048576,0)+0,15))</f>
        <v/>
      </c>
      <c r="P1575" s="255" t="str" cm="1">
        <f t="array" ref="P1575">IF(A1575="","",INDEX(근로조건!$A$5:$Y$1048576,MATCH(A1575,근로조건!$A$5:$A$1048576,0)+0,16))</f>
        <v/>
      </c>
      <c r="Q1575" s="256" t="str" cm="1">
        <f t="array" ref="Q1575">IF(A1575="","",INDEX(근로조건!$A$5:$ZZ$1048576,MATCH(A1575,근로조건!$A$5:$A$1048576,0)+0,21))</f>
        <v/>
      </c>
      <c r="R1575" s="61"/>
      <c r="S1575" s="61"/>
      <c r="T1575" s="61"/>
      <c r="U1575" s="61"/>
      <c r="V1575" s="61"/>
      <c r="W1575" s="61"/>
      <c r="X1575" s="61"/>
      <c r="Y1575" s="61"/>
      <c r="Z1575" s="260" t="str">
        <f t="shared" si="75"/>
        <v/>
      </c>
      <c r="AA1575" s="260" t="str">
        <f t="shared" si="76"/>
        <v/>
      </c>
      <c r="AB1575" s="260" t="str" cm="1">
        <f t="array" ref="AB1575">IFERROR(IF(A1575="","",INDEX(근로조건!$A$5:$Z$1048576,MATCH(A1575,근로조건!$A$5:$A$1048576,0)+0,17)-INDEX(근로조건!$A$5:$Z$1048576,MATCH(A1575,근로조건!$A$5:$A$1048576,0)+0,11))*B1575,"")</f>
        <v/>
      </c>
      <c r="AC1575" s="260" t="str">
        <f t="shared" si="77"/>
        <v/>
      </c>
      <c r="AD1575" s="260" t="str" cm="1">
        <f t="array" ref="AD1575">IFERROR(IF(A1575="","",INDEX(근로조건!$A$5:$L$1048576,MATCH(A1575,근로조건!$A$5:$A$1048576,0)+0,12))*B1575,"")</f>
        <v/>
      </c>
      <c r="AE1575" s="261" t="str" cm="1">
        <f t="array" ref="AE1575">IF(A1575="","",INDEX(근로조건!$A$5:$AF$1048576,MATCH(A1575,근로조건!$A$5:$A$1048576,0)+0,13))</f>
        <v/>
      </c>
      <c r="AF1575" s="262" t="str" cm="1">
        <f t="array" ref="AF1575">IF(A1575="","",INDEX(근로조건!$A$5:$AF$1048576,MATCH(A1575,근로조건!$A$5:$A$1048576,0)+0,14))</f>
        <v/>
      </c>
      <c r="AG1575" s="261" t="str" cm="1">
        <f t="array" ref="AG1575">IF(A1575="","",INDEX(근로조건!$A$5:$AF$1048576,MATCH(A1575,근로조건!$A$5:$A$1048576,0)+0,11))</f>
        <v/>
      </c>
      <c r="AH1575" s="261" t="str" cm="1">
        <f t="array" ref="AH1575">IF(A1575="","",INDEX(근로조건!$A$5:$AF$1048576,MATCH(A1575,근로조건!$A$5:$A$1048576,0)+0,19))</f>
        <v/>
      </c>
      <c r="AI1575" s="262" t="str" cm="1">
        <f t="array" ref="AI1575">IF(A1575="","",INDEX(근로조건!$A$5:$AF$1048576,MATCH(A1575,근로조건!$A$5:$A$1048576,0)+0,17))</f>
        <v/>
      </c>
      <c r="AJ1575" s="253"/>
      <c r="AK1575" s="253"/>
      <c r="AL1575" s="253" t="str" cm="1">
        <f t="array" ref="AL1575">IF(A1575="","",INDEX(근로조건!$A$5:$AF$1048576,MATCH(A1575,근로조건!$A$5:$A$1048576,0)+0,20))</f>
        <v/>
      </c>
      <c r="AM1575" s="253"/>
      <c r="AN1575" s="253"/>
      <c r="AO1575" s="253"/>
      <c r="AP1575" s="260"/>
      <c r="AQ1575" s="123"/>
      <c r="AR1575" s="166"/>
      <c r="AS1575" s="267"/>
      <c r="AT1575" s="266"/>
      <c r="AU1575" s="266"/>
      <c r="AV1575" s="266"/>
    </row>
    <row r="1576" spans="1:48" x14ac:dyDescent="0.3">
      <c r="A1576" s="52"/>
      <c r="B1576" s="54"/>
      <c r="C1576" s="53"/>
      <c r="D1576" s="53"/>
      <c r="E1576" s="53"/>
      <c r="F1576" s="57"/>
      <c r="G1576" s="57"/>
      <c r="H1576" s="52"/>
      <c r="I1576" s="53"/>
      <c r="J1576" s="53"/>
      <c r="K1576" s="95"/>
      <c r="L1576" s="52"/>
      <c r="M1576" s="52"/>
      <c r="N1576" s="54"/>
      <c r="O1576" s="254" t="str" cm="1">
        <f t="array" ref="O1576">IF(A1576="","",INDEX(근로조건!$A$5:$Y$1048576,MATCH(A1576,근로조건!$A$5:$A$1048576,0)+0,15))</f>
        <v/>
      </c>
      <c r="P1576" s="255" t="str" cm="1">
        <f t="array" ref="P1576">IF(A1576="","",INDEX(근로조건!$A$5:$Y$1048576,MATCH(A1576,근로조건!$A$5:$A$1048576,0)+0,16))</f>
        <v/>
      </c>
      <c r="Q1576" s="256" t="str" cm="1">
        <f t="array" ref="Q1576">IF(A1576="","",INDEX(근로조건!$A$5:$ZZ$1048576,MATCH(A1576,근로조건!$A$5:$A$1048576,0)+0,21))</f>
        <v/>
      </c>
      <c r="R1576" s="61"/>
      <c r="S1576" s="61"/>
      <c r="T1576" s="61"/>
      <c r="U1576" s="61"/>
      <c r="V1576" s="61"/>
      <c r="W1576" s="61"/>
      <c r="X1576" s="61"/>
      <c r="Y1576" s="61"/>
      <c r="Z1576" s="260" t="str">
        <f t="shared" si="75"/>
        <v/>
      </c>
      <c r="AA1576" s="260" t="str">
        <f t="shared" si="76"/>
        <v/>
      </c>
      <c r="AB1576" s="260" t="str" cm="1">
        <f t="array" ref="AB1576">IFERROR(IF(A1576="","",INDEX(근로조건!$A$5:$Z$1048576,MATCH(A1576,근로조건!$A$5:$A$1048576,0)+0,17)-INDEX(근로조건!$A$5:$Z$1048576,MATCH(A1576,근로조건!$A$5:$A$1048576,0)+0,11))*B1576,"")</f>
        <v/>
      </c>
      <c r="AC1576" s="260" t="str">
        <f t="shared" si="77"/>
        <v/>
      </c>
      <c r="AD1576" s="260" t="str" cm="1">
        <f t="array" ref="AD1576">IFERROR(IF(A1576="","",INDEX(근로조건!$A$5:$L$1048576,MATCH(A1576,근로조건!$A$5:$A$1048576,0)+0,12))*B1576,"")</f>
        <v/>
      </c>
      <c r="AE1576" s="261" t="str" cm="1">
        <f t="array" ref="AE1576">IF(A1576="","",INDEX(근로조건!$A$5:$AF$1048576,MATCH(A1576,근로조건!$A$5:$A$1048576,0)+0,13))</f>
        <v/>
      </c>
      <c r="AF1576" s="262" t="str" cm="1">
        <f t="array" ref="AF1576">IF(A1576="","",INDEX(근로조건!$A$5:$AF$1048576,MATCH(A1576,근로조건!$A$5:$A$1048576,0)+0,14))</f>
        <v/>
      </c>
      <c r="AG1576" s="261" t="str" cm="1">
        <f t="array" ref="AG1576">IF(A1576="","",INDEX(근로조건!$A$5:$AF$1048576,MATCH(A1576,근로조건!$A$5:$A$1048576,0)+0,11))</f>
        <v/>
      </c>
      <c r="AH1576" s="261" t="str" cm="1">
        <f t="array" ref="AH1576">IF(A1576="","",INDEX(근로조건!$A$5:$AF$1048576,MATCH(A1576,근로조건!$A$5:$A$1048576,0)+0,19))</f>
        <v/>
      </c>
      <c r="AI1576" s="262" t="str" cm="1">
        <f t="array" ref="AI1576">IF(A1576="","",INDEX(근로조건!$A$5:$AF$1048576,MATCH(A1576,근로조건!$A$5:$A$1048576,0)+0,17))</f>
        <v/>
      </c>
      <c r="AJ1576" s="253"/>
      <c r="AK1576" s="253"/>
      <c r="AL1576" s="253" t="str" cm="1">
        <f t="array" ref="AL1576">IF(A1576="","",INDEX(근로조건!$A$5:$AF$1048576,MATCH(A1576,근로조건!$A$5:$A$1048576,0)+0,20))</f>
        <v/>
      </c>
      <c r="AM1576" s="253"/>
      <c r="AN1576" s="253"/>
      <c r="AO1576" s="253"/>
      <c r="AP1576" s="260"/>
      <c r="AQ1576" s="123"/>
      <c r="AR1576" s="166"/>
      <c r="AS1576" s="267"/>
      <c r="AT1576" s="266"/>
      <c r="AU1576" s="266"/>
      <c r="AV1576" s="266"/>
    </row>
    <row r="1577" spans="1:48" x14ac:dyDescent="0.3">
      <c r="A1577" s="52"/>
      <c r="B1577" s="54"/>
      <c r="C1577" s="53"/>
      <c r="D1577" s="53"/>
      <c r="E1577" s="53"/>
      <c r="F1577" s="57"/>
      <c r="G1577" s="57"/>
      <c r="H1577" s="52"/>
      <c r="I1577" s="53"/>
      <c r="J1577" s="53"/>
      <c r="K1577" s="95"/>
      <c r="L1577" s="52"/>
      <c r="M1577" s="52"/>
      <c r="N1577" s="54"/>
      <c r="O1577" s="254" t="str" cm="1">
        <f t="array" ref="O1577">IF(A1577="","",INDEX(근로조건!$A$5:$Y$1048576,MATCH(A1577,근로조건!$A$5:$A$1048576,0)+0,15))</f>
        <v/>
      </c>
      <c r="P1577" s="255" t="str" cm="1">
        <f t="array" ref="P1577">IF(A1577="","",INDEX(근로조건!$A$5:$Y$1048576,MATCH(A1577,근로조건!$A$5:$A$1048576,0)+0,16))</f>
        <v/>
      </c>
      <c r="Q1577" s="256" t="str" cm="1">
        <f t="array" ref="Q1577">IF(A1577="","",INDEX(근로조건!$A$5:$ZZ$1048576,MATCH(A1577,근로조건!$A$5:$A$1048576,0)+0,21))</f>
        <v/>
      </c>
      <c r="R1577" s="61"/>
      <c r="S1577" s="61"/>
      <c r="T1577" s="61"/>
      <c r="U1577" s="61"/>
      <c r="V1577" s="61"/>
      <c r="W1577" s="61"/>
      <c r="X1577" s="61"/>
      <c r="Y1577" s="61"/>
      <c r="Z1577" s="260" t="str">
        <f t="shared" si="75"/>
        <v/>
      </c>
      <c r="AA1577" s="260" t="str">
        <f t="shared" si="76"/>
        <v/>
      </c>
      <c r="AB1577" s="260" t="str" cm="1">
        <f t="array" ref="AB1577">IFERROR(IF(A1577="","",INDEX(근로조건!$A$5:$Z$1048576,MATCH(A1577,근로조건!$A$5:$A$1048576,0)+0,17)-INDEX(근로조건!$A$5:$Z$1048576,MATCH(A1577,근로조건!$A$5:$A$1048576,0)+0,11))*B1577,"")</f>
        <v/>
      </c>
      <c r="AC1577" s="260" t="str">
        <f t="shared" si="77"/>
        <v/>
      </c>
      <c r="AD1577" s="260" t="str" cm="1">
        <f t="array" ref="AD1577">IFERROR(IF(A1577="","",INDEX(근로조건!$A$5:$L$1048576,MATCH(A1577,근로조건!$A$5:$A$1048576,0)+0,12))*B1577,"")</f>
        <v/>
      </c>
      <c r="AE1577" s="261" t="str" cm="1">
        <f t="array" ref="AE1577">IF(A1577="","",INDEX(근로조건!$A$5:$AF$1048576,MATCH(A1577,근로조건!$A$5:$A$1048576,0)+0,13))</f>
        <v/>
      </c>
      <c r="AF1577" s="262" t="str" cm="1">
        <f t="array" ref="AF1577">IF(A1577="","",INDEX(근로조건!$A$5:$AF$1048576,MATCH(A1577,근로조건!$A$5:$A$1048576,0)+0,14))</f>
        <v/>
      </c>
      <c r="AG1577" s="261" t="str" cm="1">
        <f t="array" ref="AG1577">IF(A1577="","",INDEX(근로조건!$A$5:$AF$1048576,MATCH(A1577,근로조건!$A$5:$A$1048576,0)+0,11))</f>
        <v/>
      </c>
      <c r="AH1577" s="261" t="str" cm="1">
        <f t="array" ref="AH1577">IF(A1577="","",INDEX(근로조건!$A$5:$AF$1048576,MATCH(A1577,근로조건!$A$5:$A$1048576,0)+0,19))</f>
        <v/>
      </c>
      <c r="AI1577" s="262" t="str" cm="1">
        <f t="array" ref="AI1577">IF(A1577="","",INDEX(근로조건!$A$5:$AF$1048576,MATCH(A1577,근로조건!$A$5:$A$1048576,0)+0,17))</f>
        <v/>
      </c>
      <c r="AJ1577" s="253"/>
      <c r="AK1577" s="253"/>
      <c r="AL1577" s="253" t="str" cm="1">
        <f t="array" ref="AL1577">IF(A1577="","",INDEX(근로조건!$A$5:$AF$1048576,MATCH(A1577,근로조건!$A$5:$A$1048576,0)+0,20))</f>
        <v/>
      </c>
      <c r="AM1577" s="253"/>
      <c r="AN1577" s="253"/>
      <c r="AO1577" s="253"/>
      <c r="AP1577" s="260"/>
      <c r="AQ1577" s="123"/>
      <c r="AR1577" s="166"/>
      <c r="AS1577" s="267"/>
      <c r="AT1577" s="266"/>
      <c r="AU1577" s="266"/>
      <c r="AV1577" s="266"/>
    </row>
    <row r="1578" spans="1:48" x14ac:dyDescent="0.3">
      <c r="A1578" s="52"/>
      <c r="B1578" s="54"/>
      <c r="C1578" s="53"/>
      <c r="D1578" s="53"/>
      <c r="E1578" s="53"/>
      <c r="F1578" s="57"/>
      <c r="G1578" s="57"/>
      <c r="H1578" s="52"/>
      <c r="I1578" s="53"/>
      <c r="J1578" s="53"/>
      <c r="K1578" s="95"/>
      <c r="L1578" s="52"/>
      <c r="M1578" s="52"/>
      <c r="N1578" s="54"/>
      <c r="O1578" s="254" t="str" cm="1">
        <f t="array" ref="O1578">IF(A1578="","",INDEX(근로조건!$A$5:$Y$1048576,MATCH(A1578,근로조건!$A$5:$A$1048576,0)+0,15))</f>
        <v/>
      </c>
      <c r="P1578" s="255" t="str" cm="1">
        <f t="array" ref="P1578">IF(A1578="","",INDEX(근로조건!$A$5:$Y$1048576,MATCH(A1578,근로조건!$A$5:$A$1048576,0)+0,16))</f>
        <v/>
      </c>
      <c r="Q1578" s="256" t="str" cm="1">
        <f t="array" ref="Q1578">IF(A1578="","",INDEX(근로조건!$A$5:$ZZ$1048576,MATCH(A1578,근로조건!$A$5:$A$1048576,0)+0,21))</f>
        <v/>
      </c>
      <c r="R1578" s="61"/>
      <c r="S1578" s="61"/>
      <c r="T1578" s="61"/>
      <c r="U1578" s="61"/>
      <c r="V1578" s="61"/>
      <c r="W1578" s="61"/>
      <c r="X1578" s="61"/>
      <c r="Y1578" s="61"/>
      <c r="Z1578" s="260" t="str">
        <f t="shared" si="75"/>
        <v/>
      </c>
      <c r="AA1578" s="260" t="str">
        <f t="shared" si="76"/>
        <v/>
      </c>
      <c r="AB1578" s="260" t="str" cm="1">
        <f t="array" ref="AB1578">IFERROR(IF(A1578="","",INDEX(근로조건!$A$5:$Z$1048576,MATCH(A1578,근로조건!$A$5:$A$1048576,0)+0,17)-INDEX(근로조건!$A$5:$Z$1048576,MATCH(A1578,근로조건!$A$5:$A$1048576,0)+0,11))*B1578,"")</f>
        <v/>
      </c>
      <c r="AC1578" s="260" t="str">
        <f t="shared" si="77"/>
        <v/>
      </c>
      <c r="AD1578" s="260" t="str" cm="1">
        <f t="array" ref="AD1578">IFERROR(IF(A1578="","",INDEX(근로조건!$A$5:$L$1048576,MATCH(A1578,근로조건!$A$5:$A$1048576,0)+0,12))*B1578,"")</f>
        <v/>
      </c>
      <c r="AE1578" s="261" t="str" cm="1">
        <f t="array" ref="AE1578">IF(A1578="","",INDEX(근로조건!$A$5:$AF$1048576,MATCH(A1578,근로조건!$A$5:$A$1048576,0)+0,13))</f>
        <v/>
      </c>
      <c r="AF1578" s="262" t="str" cm="1">
        <f t="array" ref="AF1578">IF(A1578="","",INDEX(근로조건!$A$5:$AF$1048576,MATCH(A1578,근로조건!$A$5:$A$1048576,0)+0,14))</f>
        <v/>
      </c>
      <c r="AG1578" s="261" t="str" cm="1">
        <f t="array" ref="AG1578">IF(A1578="","",INDEX(근로조건!$A$5:$AF$1048576,MATCH(A1578,근로조건!$A$5:$A$1048576,0)+0,11))</f>
        <v/>
      </c>
      <c r="AH1578" s="261" t="str" cm="1">
        <f t="array" ref="AH1578">IF(A1578="","",INDEX(근로조건!$A$5:$AF$1048576,MATCH(A1578,근로조건!$A$5:$A$1048576,0)+0,19))</f>
        <v/>
      </c>
      <c r="AI1578" s="262" t="str" cm="1">
        <f t="array" ref="AI1578">IF(A1578="","",INDEX(근로조건!$A$5:$AF$1048576,MATCH(A1578,근로조건!$A$5:$A$1048576,0)+0,17))</f>
        <v/>
      </c>
      <c r="AJ1578" s="253"/>
      <c r="AK1578" s="253"/>
      <c r="AL1578" s="253" t="str" cm="1">
        <f t="array" ref="AL1578">IF(A1578="","",INDEX(근로조건!$A$5:$AF$1048576,MATCH(A1578,근로조건!$A$5:$A$1048576,0)+0,20))</f>
        <v/>
      </c>
      <c r="AM1578" s="253"/>
      <c r="AN1578" s="253"/>
      <c r="AO1578" s="253"/>
      <c r="AP1578" s="260"/>
      <c r="AQ1578" s="123"/>
      <c r="AR1578" s="166"/>
      <c r="AS1578" s="267"/>
      <c r="AT1578" s="266"/>
      <c r="AU1578" s="266"/>
      <c r="AV1578" s="266"/>
    </row>
    <row r="1579" spans="1:48" x14ac:dyDescent="0.3">
      <c r="A1579" s="52"/>
      <c r="B1579" s="54"/>
      <c r="C1579" s="53"/>
      <c r="D1579" s="53"/>
      <c r="E1579" s="53"/>
      <c r="F1579" s="57"/>
      <c r="G1579" s="57"/>
      <c r="H1579" s="52"/>
      <c r="I1579" s="53"/>
      <c r="J1579" s="53"/>
      <c r="K1579" s="95"/>
      <c r="L1579" s="52"/>
      <c r="M1579" s="52"/>
      <c r="N1579" s="54"/>
      <c r="O1579" s="254" t="str" cm="1">
        <f t="array" ref="O1579">IF(A1579="","",INDEX(근로조건!$A$5:$Y$1048576,MATCH(A1579,근로조건!$A$5:$A$1048576,0)+0,15))</f>
        <v/>
      </c>
      <c r="P1579" s="255" t="str" cm="1">
        <f t="array" ref="P1579">IF(A1579="","",INDEX(근로조건!$A$5:$Y$1048576,MATCH(A1579,근로조건!$A$5:$A$1048576,0)+0,16))</f>
        <v/>
      </c>
      <c r="Q1579" s="256" t="str" cm="1">
        <f t="array" ref="Q1579">IF(A1579="","",INDEX(근로조건!$A$5:$ZZ$1048576,MATCH(A1579,근로조건!$A$5:$A$1048576,0)+0,21))</f>
        <v/>
      </c>
      <c r="R1579" s="61"/>
      <c r="S1579" s="61"/>
      <c r="T1579" s="61"/>
      <c r="U1579" s="61"/>
      <c r="V1579" s="61"/>
      <c r="W1579" s="61"/>
      <c r="X1579" s="61"/>
      <c r="Y1579" s="61"/>
      <c r="Z1579" s="260" t="str">
        <f t="shared" si="75"/>
        <v/>
      </c>
      <c r="AA1579" s="260" t="str">
        <f t="shared" si="76"/>
        <v/>
      </c>
      <c r="AB1579" s="260" t="str" cm="1">
        <f t="array" ref="AB1579">IFERROR(IF(A1579="","",INDEX(근로조건!$A$5:$Z$1048576,MATCH(A1579,근로조건!$A$5:$A$1048576,0)+0,17)-INDEX(근로조건!$A$5:$Z$1048576,MATCH(A1579,근로조건!$A$5:$A$1048576,0)+0,11))*B1579,"")</f>
        <v/>
      </c>
      <c r="AC1579" s="260" t="str">
        <f t="shared" si="77"/>
        <v/>
      </c>
      <c r="AD1579" s="260" t="str" cm="1">
        <f t="array" ref="AD1579">IFERROR(IF(A1579="","",INDEX(근로조건!$A$5:$L$1048576,MATCH(A1579,근로조건!$A$5:$A$1048576,0)+0,12))*B1579,"")</f>
        <v/>
      </c>
      <c r="AE1579" s="261" t="str" cm="1">
        <f t="array" ref="AE1579">IF(A1579="","",INDEX(근로조건!$A$5:$AF$1048576,MATCH(A1579,근로조건!$A$5:$A$1048576,0)+0,13))</f>
        <v/>
      </c>
      <c r="AF1579" s="262" t="str" cm="1">
        <f t="array" ref="AF1579">IF(A1579="","",INDEX(근로조건!$A$5:$AF$1048576,MATCH(A1579,근로조건!$A$5:$A$1048576,0)+0,14))</f>
        <v/>
      </c>
      <c r="AG1579" s="261" t="str" cm="1">
        <f t="array" ref="AG1579">IF(A1579="","",INDEX(근로조건!$A$5:$AF$1048576,MATCH(A1579,근로조건!$A$5:$A$1048576,0)+0,11))</f>
        <v/>
      </c>
      <c r="AH1579" s="261" t="str" cm="1">
        <f t="array" ref="AH1579">IF(A1579="","",INDEX(근로조건!$A$5:$AF$1048576,MATCH(A1579,근로조건!$A$5:$A$1048576,0)+0,19))</f>
        <v/>
      </c>
      <c r="AI1579" s="262" t="str" cm="1">
        <f t="array" ref="AI1579">IF(A1579="","",INDEX(근로조건!$A$5:$AF$1048576,MATCH(A1579,근로조건!$A$5:$A$1048576,0)+0,17))</f>
        <v/>
      </c>
      <c r="AJ1579" s="253"/>
      <c r="AK1579" s="253"/>
      <c r="AL1579" s="253" t="str" cm="1">
        <f t="array" ref="AL1579">IF(A1579="","",INDEX(근로조건!$A$5:$AF$1048576,MATCH(A1579,근로조건!$A$5:$A$1048576,0)+0,20))</f>
        <v/>
      </c>
      <c r="AM1579" s="253"/>
      <c r="AN1579" s="253"/>
      <c r="AO1579" s="253"/>
      <c r="AP1579" s="260"/>
      <c r="AQ1579" s="123"/>
      <c r="AR1579" s="166"/>
      <c r="AS1579" s="267"/>
      <c r="AT1579" s="266"/>
      <c r="AU1579" s="266"/>
      <c r="AV1579" s="266"/>
    </row>
    <row r="1580" spans="1:48" x14ac:dyDescent="0.3">
      <c r="A1580" s="52"/>
      <c r="B1580" s="54"/>
      <c r="C1580" s="53"/>
      <c r="D1580" s="53"/>
      <c r="E1580" s="53"/>
      <c r="F1580" s="57"/>
      <c r="G1580" s="57"/>
      <c r="H1580" s="52"/>
      <c r="I1580" s="53"/>
      <c r="J1580" s="53"/>
      <c r="K1580" s="95"/>
      <c r="L1580" s="52"/>
      <c r="M1580" s="52"/>
      <c r="N1580" s="54"/>
      <c r="O1580" s="254" t="str" cm="1">
        <f t="array" ref="O1580">IF(A1580="","",INDEX(근로조건!$A$5:$Y$1048576,MATCH(A1580,근로조건!$A$5:$A$1048576,0)+0,15))</f>
        <v/>
      </c>
      <c r="P1580" s="255" t="str" cm="1">
        <f t="array" ref="P1580">IF(A1580="","",INDEX(근로조건!$A$5:$Y$1048576,MATCH(A1580,근로조건!$A$5:$A$1048576,0)+0,16))</f>
        <v/>
      </c>
      <c r="Q1580" s="256" t="str" cm="1">
        <f t="array" ref="Q1580">IF(A1580="","",INDEX(근로조건!$A$5:$ZZ$1048576,MATCH(A1580,근로조건!$A$5:$A$1048576,0)+0,21))</f>
        <v/>
      </c>
      <c r="R1580" s="61"/>
      <c r="S1580" s="61"/>
      <c r="T1580" s="61"/>
      <c r="U1580" s="61"/>
      <c r="V1580" s="61"/>
      <c r="W1580" s="61"/>
      <c r="X1580" s="61"/>
      <c r="Y1580" s="61"/>
      <c r="Z1580" s="260" t="str">
        <f t="shared" si="75"/>
        <v/>
      </c>
      <c r="AA1580" s="260" t="str">
        <f t="shared" si="76"/>
        <v/>
      </c>
      <c r="AB1580" s="260" t="str" cm="1">
        <f t="array" ref="AB1580">IFERROR(IF(A1580="","",INDEX(근로조건!$A$5:$Z$1048576,MATCH(A1580,근로조건!$A$5:$A$1048576,0)+0,17)-INDEX(근로조건!$A$5:$Z$1048576,MATCH(A1580,근로조건!$A$5:$A$1048576,0)+0,11))*B1580,"")</f>
        <v/>
      </c>
      <c r="AC1580" s="260" t="str">
        <f t="shared" si="77"/>
        <v/>
      </c>
      <c r="AD1580" s="260" t="str" cm="1">
        <f t="array" ref="AD1580">IFERROR(IF(A1580="","",INDEX(근로조건!$A$5:$L$1048576,MATCH(A1580,근로조건!$A$5:$A$1048576,0)+0,12))*B1580,"")</f>
        <v/>
      </c>
      <c r="AE1580" s="261" t="str" cm="1">
        <f t="array" ref="AE1580">IF(A1580="","",INDEX(근로조건!$A$5:$AF$1048576,MATCH(A1580,근로조건!$A$5:$A$1048576,0)+0,13))</f>
        <v/>
      </c>
      <c r="AF1580" s="262" t="str" cm="1">
        <f t="array" ref="AF1580">IF(A1580="","",INDEX(근로조건!$A$5:$AF$1048576,MATCH(A1580,근로조건!$A$5:$A$1048576,0)+0,14))</f>
        <v/>
      </c>
      <c r="AG1580" s="261" t="str" cm="1">
        <f t="array" ref="AG1580">IF(A1580="","",INDEX(근로조건!$A$5:$AF$1048576,MATCH(A1580,근로조건!$A$5:$A$1048576,0)+0,11))</f>
        <v/>
      </c>
      <c r="AH1580" s="261" t="str" cm="1">
        <f t="array" ref="AH1580">IF(A1580="","",INDEX(근로조건!$A$5:$AF$1048576,MATCH(A1580,근로조건!$A$5:$A$1048576,0)+0,19))</f>
        <v/>
      </c>
      <c r="AI1580" s="262" t="str" cm="1">
        <f t="array" ref="AI1580">IF(A1580="","",INDEX(근로조건!$A$5:$AF$1048576,MATCH(A1580,근로조건!$A$5:$A$1048576,0)+0,17))</f>
        <v/>
      </c>
      <c r="AJ1580" s="253"/>
      <c r="AK1580" s="253"/>
      <c r="AL1580" s="253" t="str" cm="1">
        <f t="array" ref="AL1580">IF(A1580="","",INDEX(근로조건!$A$5:$AF$1048576,MATCH(A1580,근로조건!$A$5:$A$1048576,0)+0,20))</f>
        <v/>
      </c>
      <c r="AM1580" s="253"/>
      <c r="AN1580" s="253"/>
      <c r="AO1580" s="253"/>
      <c r="AP1580" s="260"/>
      <c r="AQ1580" s="123"/>
      <c r="AR1580" s="166"/>
      <c r="AS1580" s="267"/>
      <c r="AT1580" s="266"/>
      <c r="AU1580" s="266"/>
      <c r="AV1580" s="266"/>
    </row>
    <row r="1581" spans="1:48" x14ac:dyDescent="0.3">
      <c r="A1581" s="52"/>
      <c r="B1581" s="54"/>
      <c r="C1581" s="53"/>
      <c r="D1581" s="53"/>
      <c r="E1581" s="53"/>
      <c r="F1581" s="57"/>
      <c r="G1581" s="57"/>
      <c r="H1581" s="52"/>
      <c r="I1581" s="53"/>
      <c r="J1581" s="53"/>
      <c r="K1581" s="95"/>
      <c r="L1581" s="52"/>
      <c r="M1581" s="52"/>
      <c r="N1581" s="54"/>
      <c r="O1581" s="254" t="str" cm="1">
        <f t="array" ref="O1581">IF(A1581="","",INDEX(근로조건!$A$5:$Y$1048576,MATCH(A1581,근로조건!$A$5:$A$1048576,0)+0,15))</f>
        <v/>
      </c>
      <c r="P1581" s="255" t="str" cm="1">
        <f t="array" ref="P1581">IF(A1581="","",INDEX(근로조건!$A$5:$Y$1048576,MATCH(A1581,근로조건!$A$5:$A$1048576,0)+0,16))</f>
        <v/>
      </c>
      <c r="Q1581" s="256" t="str" cm="1">
        <f t="array" ref="Q1581">IF(A1581="","",INDEX(근로조건!$A$5:$ZZ$1048576,MATCH(A1581,근로조건!$A$5:$A$1048576,0)+0,21))</f>
        <v/>
      </c>
      <c r="R1581" s="61"/>
      <c r="S1581" s="61"/>
      <c r="T1581" s="61"/>
      <c r="U1581" s="61"/>
      <c r="V1581" s="61"/>
      <c r="W1581" s="61"/>
      <c r="X1581" s="61"/>
      <c r="Y1581" s="61"/>
      <c r="Z1581" s="260" t="str">
        <f t="shared" si="75"/>
        <v/>
      </c>
      <c r="AA1581" s="260" t="str">
        <f t="shared" si="76"/>
        <v/>
      </c>
      <c r="AB1581" s="260" t="str" cm="1">
        <f t="array" ref="AB1581">IFERROR(IF(A1581="","",INDEX(근로조건!$A$5:$Z$1048576,MATCH(A1581,근로조건!$A$5:$A$1048576,0)+0,17)-INDEX(근로조건!$A$5:$Z$1048576,MATCH(A1581,근로조건!$A$5:$A$1048576,0)+0,11))*B1581,"")</f>
        <v/>
      </c>
      <c r="AC1581" s="260" t="str">
        <f t="shared" si="77"/>
        <v/>
      </c>
      <c r="AD1581" s="260" t="str" cm="1">
        <f t="array" ref="AD1581">IFERROR(IF(A1581="","",INDEX(근로조건!$A$5:$L$1048576,MATCH(A1581,근로조건!$A$5:$A$1048576,0)+0,12))*B1581,"")</f>
        <v/>
      </c>
      <c r="AE1581" s="261" t="str" cm="1">
        <f t="array" ref="AE1581">IF(A1581="","",INDEX(근로조건!$A$5:$AF$1048576,MATCH(A1581,근로조건!$A$5:$A$1048576,0)+0,13))</f>
        <v/>
      </c>
      <c r="AF1581" s="262" t="str" cm="1">
        <f t="array" ref="AF1581">IF(A1581="","",INDEX(근로조건!$A$5:$AF$1048576,MATCH(A1581,근로조건!$A$5:$A$1048576,0)+0,14))</f>
        <v/>
      </c>
      <c r="AG1581" s="261" t="str" cm="1">
        <f t="array" ref="AG1581">IF(A1581="","",INDEX(근로조건!$A$5:$AF$1048576,MATCH(A1581,근로조건!$A$5:$A$1048576,0)+0,11))</f>
        <v/>
      </c>
      <c r="AH1581" s="261" t="str" cm="1">
        <f t="array" ref="AH1581">IF(A1581="","",INDEX(근로조건!$A$5:$AF$1048576,MATCH(A1581,근로조건!$A$5:$A$1048576,0)+0,19))</f>
        <v/>
      </c>
      <c r="AI1581" s="262" t="str" cm="1">
        <f t="array" ref="AI1581">IF(A1581="","",INDEX(근로조건!$A$5:$AF$1048576,MATCH(A1581,근로조건!$A$5:$A$1048576,0)+0,17))</f>
        <v/>
      </c>
      <c r="AJ1581" s="253"/>
      <c r="AK1581" s="253"/>
      <c r="AL1581" s="253" t="str" cm="1">
        <f t="array" ref="AL1581">IF(A1581="","",INDEX(근로조건!$A$5:$AF$1048576,MATCH(A1581,근로조건!$A$5:$A$1048576,0)+0,20))</f>
        <v/>
      </c>
      <c r="AM1581" s="253"/>
      <c r="AN1581" s="253"/>
      <c r="AO1581" s="253"/>
      <c r="AP1581" s="260"/>
      <c r="AQ1581" s="123"/>
      <c r="AR1581" s="166"/>
      <c r="AS1581" s="267"/>
      <c r="AT1581" s="266"/>
      <c r="AU1581" s="266"/>
      <c r="AV1581" s="266"/>
    </row>
    <row r="1582" spans="1:48" x14ac:dyDescent="0.3">
      <c r="A1582" s="52"/>
      <c r="B1582" s="54"/>
      <c r="C1582" s="53"/>
      <c r="D1582" s="53"/>
      <c r="E1582" s="53"/>
      <c r="F1582" s="57"/>
      <c r="G1582" s="57"/>
      <c r="H1582" s="52"/>
      <c r="I1582" s="53"/>
      <c r="J1582" s="53"/>
      <c r="K1582" s="95"/>
      <c r="L1582" s="52"/>
      <c r="M1582" s="52"/>
      <c r="N1582" s="54"/>
      <c r="O1582" s="254" t="str" cm="1">
        <f t="array" ref="O1582">IF(A1582="","",INDEX(근로조건!$A$5:$Y$1048576,MATCH(A1582,근로조건!$A$5:$A$1048576,0)+0,15))</f>
        <v/>
      </c>
      <c r="P1582" s="255" t="str" cm="1">
        <f t="array" ref="P1582">IF(A1582="","",INDEX(근로조건!$A$5:$Y$1048576,MATCH(A1582,근로조건!$A$5:$A$1048576,0)+0,16))</f>
        <v/>
      </c>
      <c r="Q1582" s="256" t="str" cm="1">
        <f t="array" ref="Q1582">IF(A1582="","",INDEX(근로조건!$A$5:$ZZ$1048576,MATCH(A1582,근로조건!$A$5:$A$1048576,0)+0,21))</f>
        <v/>
      </c>
      <c r="R1582" s="61"/>
      <c r="S1582" s="61"/>
      <c r="T1582" s="61"/>
      <c r="U1582" s="61"/>
      <c r="V1582" s="61"/>
      <c r="W1582" s="61"/>
      <c r="X1582" s="61"/>
      <c r="Y1582" s="61"/>
      <c r="Z1582" s="260" t="str">
        <f t="shared" si="75"/>
        <v/>
      </c>
      <c r="AA1582" s="260" t="str">
        <f t="shared" si="76"/>
        <v/>
      </c>
      <c r="AB1582" s="260" t="str" cm="1">
        <f t="array" ref="AB1582">IFERROR(IF(A1582="","",INDEX(근로조건!$A$5:$Z$1048576,MATCH(A1582,근로조건!$A$5:$A$1048576,0)+0,17)-INDEX(근로조건!$A$5:$Z$1048576,MATCH(A1582,근로조건!$A$5:$A$1048576,0)+0,11))*B1582,"")</f>
        <v/>
      </c>
      <c r="AC1582" s="260" t="str">
        <f t="shared" si="77"/>
        <v/>
      </c>
      <c r="AD1582" s="260" t="str" cm="1">
        <f t="array" ref="AD1582">IFERROR(IF(A1582="","",INDEX(근로조건!$A$5:$L$1048576,MATCH(A1582,근로조건!$A$5:$A$1048576,0)+0,12))*B1582,"")</f>
        <v/>
      </c>
      <c r="AE1582" s="261" t="str" cm="1">
        <f t="array" ref="AE1582">IF(A1582="","",INDEX(근로조건!$A$5:$AF$1048576,MATCH(A1582,근로조건!$A$5:$A$1048576,0)+0,13))</f>
        <v/>
      </c>
      <c r="AF1582" s="262" t="str" cm="1">
        <f t="array" ref="AF1582">IF(A1582="","",INDEX(근로조건!$A$5:$AF$1048576,MATCH(A1582,근로조건!$A$5:$A$1048576,0)+0,14))</f>
        <v/>
      </c>
      <c r="AG1582" s="261" t="str" cm="1">
        <f t="array" ref="AG1582">IF(A1582="","",INDEX(근로조건!$A$5:$AF$1048576,MATCH(A1582,근로조건!$A$5:$A$1048576,0)+0,11))</f>
        <v/>
      </c>
      <c r="AH1582" s="261" t="str" cm="1">
        <f t="array" ref="AH1582">IF(A1582="","",INDEX(근로조건!$A$5:$AF$1048576,MATCH(A1582,근로조건!$A$5:$A$1048576,0)+0,19))</f>
        <v/>
      </c>
      <c r="AI1582" s="262" t="str" cm="1">
        <f t="array" ref="AI1582">IF(A1582="","",INDEX(근로조건!$A$5:$AF$1048576,MATCH(A1582,근로조건!$A$5:$A$1048576,0)+0,17))</f>
        <v/>
      </c>
      <c r="AJ1582" s="253"/>
      <c r="AK1582" s="253"/>
      <c r="AL1582" s="253" t="str" cm="1">
        <f t="array" ref="AL1582">IF(A1582="","",INDEX(근로조건!$A$5:$AF$1048576,MATCH(A1582,근로조건!$A$5:$A$1048576,0)+0,20))</f>
        <v/>
      </c>
      <c r="AM1582" s="253"/>
      <c r="AN1582" s="253"/>
      <c r="AO1582" s="253"/>
      <c r="AP1582" s="260"/>
      <c r="AQ1582" s="123"/>
      <c r="AR1582" s="166"/>
      <c r="AS1582" s="267"/>
      <c r="AT1582" s="266"/>
      <c r="AU1582" s="266"/>
      <c r="AV1582" s="266"/>
    </row>
    <row r="1583" spans="1:48" x14ac:dyDescent="0.3">
      <c r="A1583" s="52"/>
      <c r="B1583" s="54"/>
      <c r="C1583" s="53"/>
      <c r="D1583" s="53"/>
      <c r="E1583" s="53"/>
      <c r="F1583" s="57"/>
      <c r="G1583" s="57"/>
      <c r="H1583" s="52"/>
      <c r="I1583" s="53"/>
      <c r="J1583" s="53"/>
      <c r="K1583" s="95"/>
      <c r="L1583" s="52"/>
      <c r="M1583" s="52"/>
      <c r="N1583" s="54"/>
      <c r="O1583" s="254" t="str" cm="1">
        <f t="array" ref="O1583">IF(A1583="","",INDEX(근로조건!$A$5:$Y$1048576,MATCH(A1583,근로조건!$A$5:$A$1048576,0)+0,15))</f>
        <v/>
      </c>
      <c r="P1583" s="255" t="str" cm="1">
        <f t="array" ref="P1583">IF(A1583="","",INDEX(근로조건!$A$5:$Y$1048576,MATCH(A1583,근로조건!$A$5:$A$1048576,0)+0,16))</f>
        <v/>
      </c>
      <c r="Q1583" s="256" t="str" cm="1">
        <f t="array" ref="Q1583">IF(A1583="","",INDEX(근로조건!$A$5:$ZZ$1048576,MATCH(A1583,근로조건!$A$5:$A$1048576,0)+0,21))</f>
        <v/>
      </c>
      <c r="R1583" s="61"/>
      <c r="S1583" s="61"/>
      <c r="T1583" s="61"/>
      <c r="U1583" s="61"/>
      <c r="V1583" s="61"/>
      <c r="W1583" s="61"/>
      <c r="X1583" s="61"/>
      <c r="Y1583" s="61"/>
      <c r="Z1583" s="260" t="str">
        <f t="shared" si="75"/>
        <v/>
      </c>
      <c r="AA1583" s="260" t="str">
        <f t="shared" si="76"/>
        <v/>
      </c>
      <c r="AB1583" s="260" t="str" cm="1">
        <f t="array" ref="AB1583">IFERROR(IF(A1583="","",INDEX(근로조건!$A$5:$Z$1048576,MATCH(A1583,근로조건!$A$5:$A$1048576,0)+0,17)-INDEX(근로조건!$A$5:$Z$1048576,MATCH(A1583,근로조건!$A$5:$A$1048576,0)+0,11))*B1583,"")</f>
        <v/>
      </c>
      <c r="AC1583" s="260" t="str">
        <f t="shared" si="77"/>
        <v/>
      </c>
      <c r="AD1583" s="260" t="str" cm="1">
        <f t="array" ref="AD1583">IFERROR(IF(A1583="","",INDEX(근로조건!$A$5:$L$1048576,MATCH(A1583,근로조건!$A$5:$A$1048576,0)+0,12))*B1583,"")</f>
        <v/>
      </c>
      <c r="AE1583" s="261" t="str" cm="1">
        <f t="array" ref="AE1583">IF(A1583="","",INDEX(근로조건!$A$5:$AF$1048576,MATCH(A1583,근로조건!$A$5:$A$1048576,0)+0,13))</f>
        <v/>
      </c>
      <c r="AF1583" s="262" t="str" cm="1">
        <f t="array" ref="AF1583">IF(A1583="","",INDEX(근로조건!$A$5:$AF$1048576,MATCH(A1583,근로조건!$A$5:$A$1048576,0)+0,14))</f>
        <v/>
      </c>
      <c r="AG1583" s="261" t="str" cm="1">
        <f t="array" ref="AG1583">IF(A1583="","",INDEX(근로조건!$A$5:$AF$1048576,MATCH(A1583,근로조건!$A$5:$A$1048576,0)+0,11))</f>
        <v/>
      </c>
      <c r="AH1583" s="261" t="str" cm="1">
        <f t="array" ref="AH1583">IF(A1583="","",INDEX(근로조건!$A$5:$AF$1048576,MATCH(A1583,근로조건!$A$5:$A$1048576,0)+0,19))</f>
        <v/>
      </c>
      <c r="AI1583" s="262" t="str" cm="1">
        <f t="array" ref="AI1583">IF(A1583="","",INDEX(근로조건!$A$5:$AF$1048576,MATCH(A1583,근로조건!$A$5:$A$1048576,0)+0,17))</f>
        <v/>
      </c>
      <c r="AJ1583" s="253"/>
      <c r="AK1583" s="253"/>
      <c r="AL1583" s="253" t="str" cm="1">
        <f t="array" ref="AL1583">IF(A1583="","",INDEX(근로조건!$A$5:$AF$1048576,MATCH(A1583,근로조건!$A$5:$A$1048576,0)+0,20))</f>
        <v/>
      </c>
      <c r="AM1583" s="253"/>
      <c r="AN1583" s="253"/>
      <c r="AO1583" s="253"/>
      <c r="AP1583" s="260"/>
      <c r="AQ1583" s="123"/>
      <c r="AR1583" s="166"/>
      <c r="AS1583" s="267"/>
      <c r="AT1583" s="266"/>
      <c r="AU1583" s="266"/>
      <c r="AV1583" s="266"/>
    </row>
    <row r="1584" spans="1:48" x14ac:dyDescent="0.3">
      <c r="A1584" s="52"/>
      <c r="B1584" s="54"/>
      <c r="C1584" s="53"/>
      <c r="D1584" s="53"/>
      <c r="E1584" s="53"/>
      <c r="F1584" s="57"/>
      <c r="G1584" s="57"/>
      <c r="H1584" s="52"/>
      <c r="I1584" s="53"/>
      <c r="J1584" s="53"/>
      <c r="K1584" s="95"/>
      <c r="L1584" s="52"/>
      <c r="M1584" s="52"/>
      <c r="N1584" s="54"/>
      <c r="O1584" s="254" t="str" cm="1">
        <f t="array" ref="O1584">IF(A1584="","",INDEX(근로조건!$A$5:$Y$1048576,MATCH(A1584,근로조건!$A$5:$A$1048576,0)+0,15))</f>
        <v/>
      </c>
      <c r="P1584" s="255" t="str" cm="1">
        <f t="array" ref="P1584">IF(A1584="","",INDEX(근로조건!$A$5:$Y$1048576,MATCH(A1584,근로조건!$A$5:$A$1048576,0)+0,16))</f>
        <v/>
      </c>
      <c r="Q1584" s="256" t="str" cm="1">
        <f t="array" ref="Q1584">IF(A1584="","",INDEX(근로조건!$A$5:$ZZ$1048576,MATCH(A1584,근로조건!$A$5:$A$1048576,0)+0,21))</f>
        <v/>
      </c>
      <c r="R1584" s="61"/>
      <c r="S1584" s="61"/>
      <c r="T1584" s="61"/>
      <c r="U1584" s="61"/>
      <c r="V1584" s="61"/>
      <c r="W1584" s="61"/>
      <c r="X1584" s="61"/>
      <c r="Y1584" s="61"/>
      <c r="Z1584" s="260" t="str">
        <f t="shared" si="75"/>
        <v/>
      </c>
      <c r="AA1584" s="260" t="str">
        <f t="shared" si="76"/>
        <v/>
      </c>
      <c r="AB1584" s="260" t="str" cm="1">
        <f t="array" ref="AB1584">IFERROR(IF(A1584="","",INDEX(근로조건!$A$5:$Z$1048576,MATCH(A1584,근로조건!$A$5:$A$1048576,0)+0,17)-INDEX(근로조건!$A$5:$Z$1048576,MATCH(A1584,근로조건!$A$5:$A$1048576,0)+0,11))*B1584,"")</f>
        <v/>
      </c>
      <c r="AC1584" s="260" t="str">
        <f t="shared" si="77"/>
        <v/>
      </c>
      <c r="AD1584" s="260" t="str" cm="1">
        <f t="array" ref="AD1584">IFERROR(IF(A1584="","",INDEX(근로조건!$A$5:$L$1048576,MATCH(A1584,근로조건!$A$5:$A$1048576,0)+0,12))*B1584,"")</f>
        <v/>
      </c>
      <c r="AE1584" s="261" t="str" cm="1">
        <f t="array" ref="AE1584">IF(A1584="","",INDEX(근로조건!$A$5:$AF$1048576,MATCH(A1584,근로조건!$A$5:$A$1048576,0)+0,13))</f>
        <v/>
      </c>
      <c r="AF1584" s="262" t="str" cm="1">
        <f t="array" ref="AF1584">IF(A1584="","",INDEX(근로조건!$A$5:$AF$1048576,MATCH(A1584,근로조건!$A$5:$A$1048576,0)+0,14))</f>
        <v/>
      </c>
      <c r="AG1584" s="261" t="str" cm="1">
        <f t="array" ref="AG1584">IF(A1584="","",INDEX(근로조건!$A$5:$AF$1048576,MATCH(A1584,근로조건!$A$5:$A$1048576,0)+0,11))</f>
        <v/>
      </c>
      <c r="AH1584" s="261" t="str" cm="1">
        <f t="array" ref="AH1584">IF(A1584="","",INDEX(근로조건!$A$5:$AF$1048576,MATCH(A1584,근로조건!$A$5:$A$1048576,0)+0,19))</f>
        <v/>
      </c>
      <c r="AI1584" s="262" t="str" cm="1">
        <f t="array" ref="AI1584">IF(A1584="","",INDEX(근로조건!$A$5:$AF$1048576,MATCH(A1584,근로조건!$A$5:$A$1048576,0)+0,17))</f>
        <v/>
      </c>
      <c r="AJ1584" s="253"/>
      <c r="AK1584" s="253"/>
      <c r="AL1584" s="253" t="str" cm="1">
        <f t="array" ref="AL1584">IF(A1584="","",INDEX(근로조건!$A$5:$AF$1048576,MATCH(A1584,근로조건!$A$5:$A$1048576,0)+0,20))</f>
        <v/>
      </c>
      <c r="AM1584" s="253"/>
      <c r="AN1584" s="253"/>
      <c r="AO1584" s="253"/>
      <c r="AP1584" s="260"/>
      <c r="AQ1584" s="123"/>
      <c r="AR1584" s="166"/>
      <c r="AS1584" s="267"/>
      <c r="AT1584" s="266"/>
      <c r="AU1584" s="266"/>
      <c r="AV1584" s="266"/>
    </row>
    <row r="1585" spans="1:48" x14ac:dyDescent="0.3">
      <c r="A1585" s="52"/>
      <c r="B1585" s="54"/>
      <c r="C1585" s="53"/>
      <c r="D1585" s="53"/>
      <c r="E1585" s="53"/>
      <c r="F1585" s="57"/>
      <c r="G1585" s="57"/>
      <c r="H1585" s="52"/>
      <c r="I1585" s="53"/>
      <c r="J1585" s="53"/>
      <c r="K1585" s="95"/>
      <c r="L1585" s="52"/>
      <c r="M1585" s="52"/>
      <c r="N1585" s="54"/>
      <c r="O1585" s="254" t="str" cm="1">
        <f t="array" ref="O1585">IF(A1585="","",INDEX(근로조건!$A$5:$Y$1048576,MATCH(A1585,근로조건!$A$5:$A$1048576,0)+0,15))</f>
        <v/>
      </c>
      <c r="P1585" s="255" t="str" cm="1">
        <f t="array" ref="P1585">IF(A1585="","",INDEX(근로조건!$A$5:$Y$1048576,MATCH(A1585,근로조건!$A$5:$A$1048576,0)+0,16))</f>
        <v/>
      </c>
      <c r="Q1585" s="256" t="str" cm="1">
        <f t="array" ref="Q1585">IF(A1585="","",INDEX(근로조건!$A$5:$ZZ$1048576,MATCH(A1585,근로조건!$A$5:$A$1048576,0)+0,21))</f>
        <v/>
      </c>
      <c r="R1585" s="61"/>
      <c r="S1585" s="61"/>
      <c r="T1585" s="61"/>
      <c r="U1585" s="61"/>
      <c r="V1585" s="61"/>
      <c r="W1585" s="61"/>
      <c r="X1585" s="61"/>
      <c r="Y1585" s="61"/>
      <c r="Z1585" s="260" t="str">
        <f t="shared" si="75"/>
        <v/>
      </c>
      <c r="AA1585" s="260" t="str">
        <f t="shared" si="76"/>
        <v/>
      </c>
      <c r="AB1585" s="260" t="str" cm="1">
        <f t="array" ref="AB1585">IFERROR(IF(A1585="","",INDEX(근로조건!$A$5:$Z$1048576,MATCH(A1585,근로조건!$A$5:$A$1048576,0)+0,17)-INDEX(근로조건!$A$5:$Z$1048576,MATCH(A1585,근로조건!$A$5:$A$1048576,0)+0,11))*B1585,"")</f>
        <v/>
      </c>
      <c r="AC1585" s="260" t="str">
        <f t="shared" si="77"/>
        <v/>
      </c>
      <c r="AD1585" s="260" t="str" cm="1">
        <f t="array" ref="AD1585">IFERROR(IF(A1585="","",INDEX(근로조건!$A$5:$L$1048576,MATCH(A1585,근로조건!$A$5:$A$1048576,0)+0,12))*B1585,"")</f>
        <v/>
      </c>
      <c r="AE1585" s="261" t="str" cm="1">
        <f t="array" ref="AE1585">IF(A1585="","",INDEX(근로조건!$A$5:$AF$1048576,MATCH(A1585,근로조건!$A$5:$A$1048576,0)+0,13))</f>
        <v/>
      </c>
      <c r="AF1585" s="262" t="str" cm="1">
        <f t="array" ref="AF1585">IF(A1585="","",INDEX(근로조건!$A$5:$AF$1048576,MATCH(A1585,근로조건!$A$5:$A$1048576,0)+0,14))</f>
        <v/>
      </c>
      <c r="AG1585" s="261" t="str" cm="1">
        <f t="array" ref="AG1585">IF(A1585="","",INDEX(근로조건!$A$5:$AF$1048576,MATCH(A1585,근로조건!$A$5:$A$1048576,0)+0,11))</f>
        <v/>
      </c>
      <c r="AH1585" s="261" t="str" cm="1">
        <f t="array" ref="AH1585">IF(A1585="","",INDEX(근로조건!$A$5:$AF$1048576,MATCH(A1585,근로조건!$A$5:$A$1048576,0)+0,19))</f>
        <v/>
      </c>
      <c r="AI1585" s="262" t="str" cm="1">
        <f t="array" ref="AI1585">IF(A1585="","",INDEX(근로조건!$A$5:$AF$1048576,MATCH(A1585,근로조건!$A$5:$A$1048576,0)+0,17))</f>
        <v/>
      </c>
      <c r="AJ1585" s="253"/>
      <c r="AK1585" s="253"/>
      <c r="AL1585" s="253" t="str" cm="1">
        <f t="array" ref="AL1585">IF(A1585="","",INDEX(근로조건!$A$5:$AF$1048576,MATCH(A1585,근로조건!$A$5:$A$1048576,0)+0,20))</f>
        <v/>
      </c>
      <c r="AM1585" s="253"/>
      <c r="AN1585" s="253"/>
      <c r="AO1585" s="253"/>
      <c r="AP1585" s="260"/>
      <c r="AQ1585" s="123"/>
      <c r="AR1585" s="166"/>
      <c r="AS1585" s="267"/>
      <c r="AT1585" s="266"/>
      <c r="AU1585" s="266"/>
      <c r="AV1585" s="266"/>
    </row>
    <row r="1586" spans="1:48" x14ac:dyDescent="0.3">
      <c r="A1586" s="52"/>
      <c r="B1586" s="54"/>
      <c r="C1586" s="53"/>
      <c r="D1586" s="53"/>
      <c r="E1586" s="53"/>
      <c r="F1586" s="57"/>
      <c r="G1586" s="57"/>
      <c r="H1586" s="52"/>
      <c r="I1586" s="53"/>
      <c r="J1586" s="53"/>
      <c r="K1586" s="95"/>
      <c r="L1586" s="52"/>
      <c r="M1586" s="52"/>
      <c r="N1586" s="54"/>
      <c r="O1586" s="254" t="str" cm="1">
        <f t="array" ref="O1586">IF(A1586="","",INDEX(근로조건!$A$5:$Y$1048576,MATCH(A1586,근로조건!$A$5:$A$1048576,0)+0,15))</f>
        <v/>
      </c>
      <c r="P1586" s="255" t="str" cm="1">
        <f t="array" ref="P1586">IF(A1586="","",INDEX(근로조건!$A$5:$Y$1048576,MATCH(A1586,근로조건!$A$5:$A$1048576,0)+0,16))</f>
        <v/>
      </c>
      <c r="Q1586" s="256" t="str" cm="1">
        <f t="array" ref="Q1586">IF(A1586="","",INDEX(근로조건!$A$5:$ZZ$1048576,MATCH(A1586,근로조건!$A$5:$A$1048576,0)+0,21))</f>
        <v/>
      </c>
      <c r="R1586" s="61"/>
      <c r="S1586" s="61"/>
      <c r="T1586" s="61"/>
      <c r="U1586" s="61"/>
      <c r="V1586" s="61"/>
      <c r="W1586" s="61"/>
      <c r="X1586" s="61"/>
      <c r="Y1586" s="61"/>
      <c r="Z1586" s="260" t="str">
        <f t="shared" si="75"/>
        <v/>
      </c>
      <c r="AA1586" s="260" t="str">
        <f t="shared" si="76"/>
        <v/>
      </c>
      <c r="AB1586" s="260" t="str" cm="1">
        <f t="array" ref="AB1586">IFERROR(IF(A1586="","",INDEX(근로조건!$A$5:$Z$1048576,MATCH(A1586,근로조건!$A$5:$A$1048576,0)+0,17)-INDEX(근로조건!$A$5:$Z$1048576,MATCH(A1586,근로조건!$A$5:$A$1048576,0)+0,11))*B1586,"")</f>
        <v/>
      </c>
      <c r="AC1586" s="260" t="str">
        <f t="shared" si="77"/>
        <v/>
      </c>
      <c r="AD1586" s="260" t="str" cm="1">
        <f t="array" ref="AD1586">IFERROR(IF(A1586="","",INDEX(근로조건!$A$5:$L$1048576,MATCH(A1586,근로조건!$A$5:$A$1048576,0)+0,12))*B1586,"")</f>
        <v/>
      </c>
      <c r="AE1586" s="261" t="str" cm="1">
        <f t="array" ref="AE1586">IF(A1586="","",INDEX(근로조건!$A$5:$AF$1048576,MATCH(A1586,근로조건!$A$5:$A$1048576,0)+0,13))</f>
        <v/>
      </c>
      <c r="AF1586" s="262" t="str" cm="1">
        <f t="array" ref="AF1586">IF(A1586="","",INDEX(근로조건!$A$5:$AF$1048576,MATCH(A1586,근로조건!$A$5:$A$1048576,0)+0,14))</f>
        <v/>
      </c>
      <c r="AG1586" s="261" t="str" cm="1">
        <f t="array" ref="AG1586">IF(A1586="","",INDEX(근로조건!$A$5:$AF$1048576,MATCH(A1586,근로조건!$A$5:$A$1048576,0)+0,11))</f>
        <v/>
      </c>
      <c r="AH1586" s="261" t="str" cm="1">
        <f t="array" ref="AH1586">IF(A1586="","",INDEX(근로조건!$A$5:$AF$1048576,MATCH(A1586,근로조건!$A$5:$A$1048576,0)+0,19))</f>
        <v/>
      </c>
      <c r="AI1586" s="262" t="str" cm="1">
        <f t="array" ref="AI1586">IF(A1586="","",INDEX(근로조건!$A$5:$AF$1048576,MATCH(A1586,근로조건!$A$5:$A$1048576,0)+0,17))</f>
        <v/>
      </c>
      <c r="AJ1586" s="253"/>
      <c r="AK1586" s="253"/>
      <c r="AL1586" s="253" t="str" cm="1">
        <f t="array" ref="AL1586">IF(A1586="","",INDEX(근로조건!$A$5:$AF$1048576,MATCH(A1586,근로조건!$A$5:$A$1048576,0)+0,20))</f>
        <v/>
      </c>
      <c r="AM1586" s="253"/>
      <c r="AN1586" s="253"/>
      <c r="AO1586" s="253"/>
      <c r="AP1586" s="260"/>
      <c r="AQ1586" s="123"/>
      <c r="AR1586" s="166"/>
      <c r="AS1586" s="267"/>
      <c r="AT1586" s="266"/>
      <c r="AU1586" s="266"/>
      <c r="AV1586" s="266"/>
    </row>
    <row r="1587" spans="1:48" x14ac:dyDescent="0.3">
      <c r="A1587" s="52"/>
      <c r="B1587" s="54"/>
      <c r="C1587" s="53"/>
      <c r="D1587" s="53"/>
      <c r="E1587" s="53"/>
      <c r="F1587" s="57"/>
      <c r="G1587" s="57"/>
      <c r="H1587" s="52"/>
      <c r="I1587" s="53"/>
      <c r="J1587" s="53"/>
      <c r="K1587" s="95"/>
      <c r="L1587" s="52"/>
      <c r="M1587" s="52"/>
      <c r="N1587" s="54"/>
      <c r="O1587" s="254" t="str" cm="1">
        <f t="array" ref="O1587">IF(A1587="","",INDEX(근로조건!$A$5:$Y$1048576,MATCH(A1587,근로조건!$A$5:$A$1048576,0)+0,15))</f>
        <v/>
      </c>
      <c r="P1587" s="255" t="str" cm="1">
        <f t="array" ref="P1587">IF(A1587="","",INDEX(근로조건!$A$5:$Y$1048576,MATCH(A1587,근로조건!$A$5:$A$1048576,0)+0,16))</f>
        <v/>
      </c>
      <c r="Q1587" s="256" t="str" cm="1">
        <f t="array" ref="Q1587">IF(A1587="","",INDEX(근로조건!$A$5:$ZZ$1048576,MATCH(A1587,근로조건!$A$5:$A$1048576,0)+0,21))</f>
        <v/>
      </c>
      <c r="R1587" s="61"/>
      <c r="S1587" s="61"/>
      <c r="T1587" s="61"/>
      <c r="U1587" s="61"/>
      <c r="V1587" s="61"/>
      <c r="W1587" s="61"/>
      <c r="X1587" s="61"/>
      <c r="Y1587" s="61"/>
      <c r="Z1587" s="260" t="str">
        <f t="shared" si="75"/>
        <v/>
      </c>
      <c r="AA1587" s="260" t="str">
        <f t="shared" si="76"/>
        <v/>
      </c>
      <c r="AB1587" s="260" t="str" cm="1">
        <f t="array" ref="AB1587">IFERROR(IF(A1587="","",INDEX(근로조건!$A$5:$Z$1048576,MATCH(A1587,근로조건!$A$5:$A$1048576,0)+0,17)-INDEX(근로조건!$A$5:$Z$1048576,MATCH(A1587,근로조건!$A$5:$A$1048576,0)+0,11))*B1587,"")</f>
        <v/>
      </c>
      <c r="AC1587" s="260" t="str">
        <f t="shared" si="77"/>
        <v/>
      </c>
      <c r="AD1587" s="260" t="str" cm="1">
        <f t="array" ref="AD1587">IFERROR(IF(A1587="","",INDEX(근로조건!$A$5:$L$1048576,MATCH(A1587,근로조건!$A$5:$A$1048576,0)+0,12))*B1587,"")</f>
        <v/>
      </c>
      <c r="AE1587" s="261" t="str" cm="1">
        <f t="array" ref="AE1587">IF(A1587="","",INDEX(근로조건!$A$5:$AF$1048576,MATCH(A1587,근로조건!$A$5:$A$1048576,0)+0,13))</f>
        <v/>
      </c>
      <c r="AF1587" s="262" t="str" cm="1">
        <f t="array" ref="AF1587">IF(A1587="","",INDEX(근로조건!$A$5:$AF$1048576,MATCH(A1587,근로조건!$A$5:$A$1048576,0)+0,14))</f>
        <v/>
      </c>
      <c r="AG1587" s="261" t="str" cm="1">
        <f t="array" ref="AG1587">IF(A1587="","",INDEX(근로조건!$A$5:$AF$1048576,MATCH(A1587,근로조건!$A$5:$A$1048576,0)+0,11))</f>
        <v/>
      </c>
      <c r="AH1587" s="261" t="str" cm="1">
        <f t="array" ref="AH1587">IF(A1587="","",INDEX(근로조건!$A$5:$AF$1048576,MATCH(A1587,근로조건!$A$5:$A$1048576,0)+0,19))</f>
        <v/>
      </c>
      <c r="AI1587" s="262" t="str" cm="1">
        <f t="array" ref="AI1587">IF(A1587="","",INDEX(근로조건!$A$5:$AF$1048576,MATCH(A1587,근로조건!$A$5:$A$1048576,0)+0,17))</f>
        <v/>
      </c>
      <c r="AJ1587" s="253"/>
      <c r="AK1587" s="253"/>
      <c r="AL1587" s="253" t="str" cm="1">
        <f t="array" ref="AL1587">IF(A1587="","",INDEX(근로조건!$A$5:$AF$1048576,MATCH(A1587,근로조건!$A$5:$A$1048576,0)+0,20))</f>
        <v/>
      </c>
      <c r="AM1587" s="253"/>
      <c r="AN1587" s="253"/>
      <c r="AO1587" s="253"/>
      <c r="AP1587" s="260"/>
      <c r="AQ1587" s="123"/>
      <c r="AR1587" s="166"/>
      <c r="AS1587" s="267"/>
      <c r="AT1587" s="266"/>
      <c r="AU1587" s="266"/>
      <c r="AV1587" s="266"/>
    </row>
    <row r="1588" spans="1:48" x14ac:dyDescent="0.3">
      <c r="A1588" s="52"/>
      <c r="B1588" s="54"/>
      <c r="C1588" s="53"/>
      <c r="D1588" s="53"/>
      <c r="E1588" s="53"/>
      <c r="F1588" s="57"/>
      <c r="G1588" s="57"/>
      <c r="H1588" s="52"/>
      <c r="I1588" s="53"/>
      <c r="J1588" s="53"/>
      <c r="K1588" s="95"/>
      <c r="L1588" s="52"/>
      <c r="M1588" s="52"/>
      <c r="N1588" s="54"/>
      <c r="O1588" s="254" t="str" cm="1">
        <f t="array" ref="O1588">IF(A1588="","",INDEX(근로조건!$A$5:$Y$1048576,MATCH(A1588,근로조건!$A$5:$A$1048576,0)+0,15))</f>
        <v/>
      </c>
      <c r="P1588" s="255" t="str" cm="1">
        <f t="array" ref="P1588">IF(A1588="","",INDEX(근로조건!$A$5:$Y$1048576,MATCH(A1588,근로조건!$A$5:$A$1048576,0)+0,16))</f>
        <v/>
      </c>
      <c r="Q1588" s="256" t="str" cm="1">
        <f t="array" ref="Q1588">IF(A1588="","",INDEX(근로조건!$A$5:$ZZ$1048576,MATCH(A1588,근로조건!$A$5:$A$1048576,0)+0,21))</f>
        <v/>
      </c>
      <c r="R1588" s="61"/>
      <c r="S1588" s="61"/>
      <c r="T1588" s="61"/>
      <c r="U1588" s="61"/>
      <c r="V1588" s="61"/>
      <c r="W1588" s="61"/>
      <c r="X1588" s="61"/>
      <c r="Y1588" s="61"/>
      <c r="Z1588" s="260" t="str">
        <f t="shared" si="75"/>
        <v/>
      </c>
      <c r="AA1588" s="260" t="str">
        <f t="shared" si="76"/>
        <v/>
      </c>
      <c r="AB1588" s="260" t="str" cm="1">
        <f t="array" ref="AB1588">IFERROR(IF(A1588="","",INDEX(근로조건!$A$5:$Z$1048576,MATCH(A1588,근로조건!$A$5:$A$1048576,0)+0,17)-INDEX(근로조건!$A$5:$Z$1048576,MATCH(A1588,근로조건!$A$5:$A$1048576,0)+0,11))*B1588,"")</f>
        <v/>
      </c>
      <c r="AC1588" s="260" t="str">
        <f t="shared" si="77"/>
        <v/>
      </c>
      <c r="AD1588" s="260" t="str" cm="1">
        <f t="array" ref="AD1588">IFERROR(IF(A1588="","",INDEX(근로조건!$A$5:$L$1048576,MATCH(A1588,근로조건!$A$5:$A$1048576,0)+0,12))*B1588,"")</f>
        <v/>
      </c>
      <c r="AE1588" s="261" t="str" cm="1">
        <f t="array" ref="AE1588">IF(A1588="","",INDEX(근로조건!$A$5:$AF$1048576,MATCH(A1588,근로조건!$A$5:$A$1048576,0)+0,13))</f>
        <v/>
      </c>
      <c r="AF1588" s="262" t="str" cm="1">
        <f t="array" ref="AF1588">IF(A1588="","",INDEX(근로조건!$A$5:$AF$1048576,MATCH(A1588,근로조건!$A$5:$A$1048576,0)+0,14))</f>
        <v/>
      </c>
      <c r="AG1588" s="261" t="str" cm="1">
        <f t="array" ref="AG1588">IF(A1588="","",INDEX(근로조건!$A$5:$AF$1048576,MATCH(A1588,근로조건!$A$5:$A$1048576,0)+0,11))</f>
        <v/>
      </c>
      <c r="AH1588" s="261" t="str" cm="1">
        <f t="array" ref="AH1588">IF(A1588="","",INDEX(근로조건!$A$5:$AF$1048576,MATCH(A1588,근로조건!$A$5:$A$1048576,0)+0,19))</f>
        <v/>
      </c>
      <c r="AI1588" s="262" t="str" cm="1">
        <f t="array" ref="AI1588">IF(A1588="","",INDEX(근로조건!$A$5:$AF$1048576,MATCH(A1588,근로조건!$A$5:$A$1048576,0)+0,17))</f>
        <v/>
      </c>
      <c r="AJ1588" s="253"/>
      <c r="AK1588" s="253"/>
      <c r="AL1588" s="253" t="str" cm="1">
        <f t="array" ref="AL1588">IF(A1588="","",INDEX(근로조건!$A$5:$AF$1048576,MATCH(A1588,근로조건!$A$5:$A$1048576,0)+0,20))</f>
        <v/>
      </c>
      <c r="AM1588" s="253"/>
      <c r="AN1588" s="253"/>
      <c r="AO1588" s="253"/>
      <c r="AP1588" s="260"/>
      <c r="AQ1588" s="123"/>
      <c r="AR1588" s="166"/>
      <c r="AS1588" s="267"/>
      <c r="AT1588" s="266"/>
      <c r="AU1588" s="266"/>
      <c r="AV1588" s="266"/>
    </row>
    <row r="1589" spans="1:48" x14ac:dyDescent="0.3">
      <c r="A1589" s="52"/>
      <c r="B1589" s="54"/>
      <c r="C1589" s="53"/>
      <c r="D1589" s="53"/>
      <c r="E1589" s="53"/>
      <c r="F1589" s="57"/>
      <c r="G1589" s="57"/>
      <c r="H1589" s="52"/>
      <c r="I1589" s="53"/>
      <c r="J1589" s="53"/>
      <c r="K1589" s="95"/>
      <c r="L1589" s="52"/>
      <c r="M1589" s="52"/>
      <c r="N1589" s="54"/>
      <c r="O1589" s="254" t="str" cm="1">
        <f t="array" ref="O1589">IF(A1589="","",INDEX(근로조건!$A$5:$Y$1048576,MATCH(A1589,근로조건!$A$5:$A$1048576,0)+0,15))</f>
        <v/>
      </c>
      <c r="P1589" s="255" t="str" cm="1">
        <f t="array" ref="P1589">IF(A1589="","",INDEX(근로조건!$A$5:$Y$1048576,MATCH(A1589,근로조건!$A$5:$A$1048576,0)+0,16))</f>
        <v/>
      </c>
      <c r="Q1589" s="256" t="str" cm="1">
        <f t="array" ref="Q1589">IF(A1589="","",INDEX(근로조건!$A$5:$ZZ$1048576,MATCH(A1589,근로조건!$A$5:$A$1048576,0)+0,21))</f>
        <v/>
      </c>
      <c r="R1589" s="61"/>
      <c r="S1589" s="61"/>
      <c r="T1589" s="61"/>
      <c r="U1589" s="61"/>
      <c r="V1589" s="61"/>
      <c r="W1589" s="61"/>
      <c r="X1589" s="61"/>
      <c r="Y1589" s="61"/>
      <c r="Z1589" s="260" t="str">
        <f t="shared" si="75"/>
        <v/>
      </c>
      <c r="AA1589" s="260" t="str">
        <f t="shared" si="76"/>
        <v/>
      </c>
      <c r="AB1589" s="260" t="str" cm="1">
        <f t="array" ref="AB1589">IFERROR(IF(A1589="","",INDEX(근로조건!$A$5:$Z$1048576,MATCH(A1589,근로조건!$A$5:$A$1048576,0)+0,17)-INDEX(근로조건!$A$5:$Z$1048576,MATCH(A1589,근로조건!$A$5:$A$1048576,0)+0,11))*B1589,"")</f>
        <v/>
      </c>
      <c r="AC1589" s="260" t="str">
        <f t="shared" si="77"/>
        <v/>
      </c>
      <c r="AD1589" s="260" t="str" cm="1">
        <f t="array" ref="AD1589">IFERROR(IF(A1589="","",INDEX(근로조건!$A$5:$L$1048576,MATCH(A1589,근로조건!$A$5:$A$1048576,0)+0,12))*B1589,"")</f>
        <v/>
      </c>
      <c r="AE1589" s="261" t="str" cm="1">
        <f t="array" ref="AE1589">IF(A1589="","",INDEX(근로조건!$A$5:$AF$1048576,MATCH(A1589,근로조건!$A$5:$A$1048576,0)+0,13))</f>
        <v/>
      </c>
      <c r="AF1589" s="262" t="str" cm="1">
        <f t="array" ref="AF1589">IF(A1589="","",INDEX(근로조건!$A$5:$AF$1048576,MATCH(A1589,근로조건!$A$5:$A$1048576,0)+0,14))</f>
        <v/>
      </c>
      <c r="AG1589" s="261" t="str" cm="1">
        <f t="array" ref="AG1589">IF(A1589="","",INDEX(근로조건!$A$5:$AF$1048576,MATCH(A1589,근로조건!$A$5:$A$1048576,0)+0,11))</f>
        <v/>
      </c>
      <c r="AH1589" s="261" t="str" cm="1">
        <f t="array" ref="AH1589">IF(A1589="","",INDEX(근로조건!$A$5:$AF$1048576,MATCH(A1589,근로조건!$A$5:$A$1048576,0)+0,19))</f>
        <v/>
      </c>
      <c r="AI1589" s="262" t="str" cm="1">
        <f t="array" ref="AI1589">IF(A1589="","",INDEX(근로조건!$A$5:$AF$1048576,MATCH(A1589,근로조건!$A$5:$A$1048576,0)+0,17))</f>
        <v/>
      </c>
      <c r="AJ1589" s="253"/>
      <c r="AK1589" s="253"/>
      <c r="AL1589" s="253" t="str" cm="1">
        <f t="array" ref="AL1589">IF(A1589="","",INDEX(근로조건!$A$5:$AF$1048576,MATCH(A1589,근로조건!$A$5:$A$1048576,0)+0,20))</f>
        <v/>
      </c>
      <c r="AM1589" s="253"/>
      <c r="AN1589" s="253"/>
      <c r="AO1589" s="253"/>
      <c r="AP1589" s="260"/>
      <c r="AQ1589" s="123"/>
      <c r="AR1589" s="166"/>
      <c r="AS1589" s="267"/>
      <c r="AT1589" s="266"/>
      <c r="AU1589" s="266"/>
      <c r="AV1589" s="266"/>
    </row>
    <row r="1590" spans="1:48" x14ac:dyDescent="0.3">
      <c r="A1590" s="52"/>
      <c r="B1590" s="54"/>
      <c r="C1590" s="53"/>
      <c r="D1590" s="53"/>
      <c r="E1590" s="53"/>
      <c r="F1590" s="57"/>
      <c r="G1590" s="57"/>
      <c r="H1590" s="52"/>
      <c r="I1590" s="53"/>
      <c r="J1590" s="53"/>
      <c r="K1590" s="95"/>
      <c r="L1590" s="52"/>
      <c r="M1590" s="52"/>
      <c r="N1590" s="54"/>
      <c r="O1590" s="254" t="str" cm="1">
        <f t="array" ref="O1590">IF(A1590="","",INDEX(근로조건!$A$5:$Y$1048576,MATCH(A1590,근로조건!$A$5:$A$1048576,0)+0,15))</f>
        <v/>
      </c>
      <c r="P1590" s="255" t="str" cm="1">
        <f t="array" ref="P1590">IF(A1590="","",INDEX(근로조건!$A$5:$Y$1048576,MATCH(A1590,근로조건!$A$5:$A$1048576,0)+0,16))</f>
        <v/>
      </c>
      <c r="Q1590" s="256" t="str" cm="1">
        <f t="array" ref="Q1590">IF(A1590="","",INDEX(근로조건!$A$5:$ZZ$1048576,MATCH(A1590,근로조건!$A$5:$A$1048576,0)+0,21))</f>
        <v/>
      </c>
      <c r="R1590" s="61"/>
      <c r="S1590" s="61"/>
      <c r="T1590" s="61"/>
      <c r="U1590" s="61"/>
      <c r="V1590" s="61"/>
      <c r="W1590" s="61"/>
      <c r="X1590" s="61"/>
      <c r="Y1590" s="61"/>
      <c r="Z1590" s="260" t="str">
        <f t="shared" si="75"/>
        <v/>
      </c>
      <c r="AA1590" s="260" t="str">
        <f t="shared" si="76"/>
        <v/>
      </c>
      <c r="AB1590" s="260" t="str" cm="1">
        <f t="array" ref="AB1590">IFERROR(IF(A1590="","",INDEX(근로조건!$A$5:$Z$1048576,MATCH(A1590,근로조건!$A$5:$A$1048576,0)+0,17)-INDEX(근로조건!$A$5:$Z$1048576,MATCH(A1590,근로조건!$A$5:$A$1048576,0)+0,11))*B1590,"")</f>
        <v/>
      </c>
      <c r="AC1590" s="260" t="str">
        <f t="shared" si="77"/>
        <v/>
      </c>
      <c r="AD1590" s="260" t="str" cm="1">
        <f t="array" ref="AD1590">IFERROR(IF(A1590="","",INDEX(근로조건!$A$5:$L$1048576,MATCH(A1590,근로조건!$A$5:$A$1048576,0)+0,12))*B1590,"")</f>
        <v/>
      </c>
      <c r="AE1590" s="261" t="str" cm="1">
        <f t="array" ref="AE1590">IF(A1590="","",INDEX(근로조건!$A$5:$AF$1048576,MATCH(A1590,근로조건!$A$5:$A$1048576,0)+0,13))</f>
        <v/>
      </c>
      <c r="AF1590" s="262" t="str" cm="1">
        <f t="array" ref="AF1590">IF(A1590="","",INDEX(근로조건!$A$5:$AF$1048576,MATCH(A1590,근로조건!$A$5:$A$1048576,0)+0,14))</f>
        <v/>
      </c>
      <c r="AG1590" s="261" t="str" cm="1">
        <f t="array" ref="AG1590">IF(A1590="","",INDEX(근로조건!$A$5:$AF$1048576,MATCH(A1590,근로조건!$A$5:$A$1048576,0)+0,11))</f>
        <v/>
      </c>
      <c r="AH1590" s="261" t="str" cm="1">
        <f t="array" ref="AH1590">IF(A1590="","",INDEX(근로조건!$A$5:$AF$1048576,MATCH(A1590,근로조건!$A$5:$A$1048576,0)+0,19))</f>
        <v/>
      </c>
      <c r="AI1590" s="262" t="str" cm="1">
        <f t="array" ref="AI1590">IF(A1590="","",INDEX(근로조건!$A$5:$AF$1048576,MATCH(A1590,근로조건!$A$5:$A$1048576,0)+0,17))</f>
        <v/>
      </c>
      <c r="AJ1590" s="253"/>
      <c r="AK1590" s="253"/>
      <c r="AL1590" s="253" t="str" cm="1">
        <f t="array" ref="AL1590">IF(A1590="","",INDEX(근로조건!$A$5:$AF$1048576,MATCH(A1590,근로조건!$A$5:$A$1048576,0)+0,20))</f>
        <v/>
      </c>
      <c r="AM1590" s="253"/>
      <c r="AN1590" s="253"/>
      <c r="AO1590" s="253"/>
      <c r="AP1590" s="260"/>
      <c r="AQ1590" s="123"/>
      <c r="AR1590" s="166"/>
      <c r="AS1590" s="267"/>
      <c r="AT1590" s="266"/>
      <c r="AU1590" s="266"/>
      <c r="AV1590" s="266"/>
    </row>
    <row r="1591" spans="1:48" x14ac:dyDescent="0.3">
      <c r="A1591" s="52"/>
      <c r="B1591" s="54"/>
      <c r="C1591" s="53"/>
      <c r="D1591" s="53"/>
      <c r="E1591" s="53"/>
      <c r="F1591" s="57"/>
      <c r="G1591" s="57"/>
      <c r="H1591" s="52"/>
      <c r="I1591" s="53"/>
      <c r="J1591" s="53"/>
      <c r="K1591" s="95"/>
      <c r="L1591" s="52"/>
      <c r="M1591" s="52"/>
      <c r="N1591" s="54"/>
      <c r="O1591" s="254" t="str" cm="1">
        <f t="array" ref="O1591">IF(A1591="","",INDEX(근로조건!$A$5:$Y$1048576,MATCH(A1591,근로조건!$A$5:$A$1048576,0)+0,15))</f>
        <v/>
      </c>
      <c r="P1591" s="255" t="str" cm="1">
        <f t="array" ref="P1591">IF(A1591="","",INDEX(근로조건!$A$5:$Y$1048576,MATCH(A1591,근로조건!$A$5:$A$1048576,0)+0,16))</f>
        <v/>
      </c>
      <c r="Q1591" s="256" t="str" cm="1">
        <f t="array" ref="Q1591">IF(A1591="","",INDEX(근로조건!$A$5:$ZZ$1048576,MATCH(A1591,근로조건!$A$5:$A$1048576,0)+0,21))</f>
        <v/>
      </c>
      <c r="R1591" s="61"/>
      <c r="S1591" s="61"/>
      <c r="T1591" s="61"/>
      <c r="U1591" s="61"/>
      <c r="V1591" s="61"/>
      <c r="W1591" s="61"/>
      <c r="X1591" s="61"/>
      <c r="Y1591" s="61"/>
      <c r="Z1591" s="260" t="str">
        <f t="shared" si="75"/>
        <v/>
      </c>
      <c r="AA1591" s="260" t="str">
        <f t="shared" si="76"/>
        <v/>
      </c>
      <c r="AB1591" s="260" t="str" cm="1">
        <f t="array" ref="AB1591">IFERROR(IF(A1591="","",INDEX(근로조건!$A$5:$Z$1048576,MATCH(A1591,근로조건!$A$5:$A$1048576,0)+0,17)-INDEX(근로조건!$A$5:$Z$1048576,MATCH(A1591,근로조건!$A$5:$A$1048576,0)+0,11))*B1591,"")</f>
        <v/>
      </c>
      <c r="AC1591" s="260" t="str">
        <f t="shared" si="77"/>
        <v/>
      </c>
      <c r="AD1591" s="260" t="str" cm="1">
        <f t="array" ref="AD1591">IFERROR(IF(A1591="","",INDEX(근로조건!$A$5:$L$1048576,MATCH(A1591,근로조건!$A$5:$A$1048576,0)+0,12))*B1591,"")</f>
        <v/>
      </c>
      <c r="AE1591" s="261" t="str" cm="1">
        <f t="array" ref="AE1591">IF(A1591="","",INDEX(근로조건!$A$5:$AF$1048576,MATCH(A1591,근로조건!$A$5:$A$1048576,0)+0,13))</f>
        <v/>
      </c>
      <c r="AF1591" s="262" t="str" cm="1">
        <f t="array" ref="AF1591">IF(A1591="","",INDEX(근로조건!$A$5:$AF$1048576,MATCH(A1591,근로조건!$A$5:$A$1048576,0)+0,14))</f>
        <v/>
      </c>
      <c r="AG1591" s="261" t="str" cm="1">
        <f t="array" ref="AG1591">IF(A1591="","",INDEX(근로조건!$A$5:$AF$1048576,MATCH(A1591,근로조건!$A$5:$A$1048576,0)+0,11))</f>
        <v/>
      </c>
      <c r="AH1591" s="261" t="str" cm="1">
        <f t="array" ref="AH1591">IF(A1591="","",INDEX(근로조건!$A$5:$AF$1048576,MATCH(A1591,근로조건!$A$5:$A$1048576,0)+0,19))</f>
        <v/>
      </c>
      <c r="AI1591" s="262" t="str" cm="1">
        <f t="array" ref="AI1591">IF(A1591="","",INDEX(근로조건!$A$5:$AF$1048576,MATCH(A1591,근로조건!$A$5:$A$1048576,0)+0,17))</f>
        <v/>
      </c>
      <c r="AJ1591" s="253"/>
      <c r="AK1591" s="253"/>
      <c r="AL1591" s="253" t="str" cm="1">
        <f t="array" ref="AL1591">IF(A1591="","",INDEX(근로조건!$A$5:$AF$1048576,MATCH(A1591,근로조건!$A$5:$A$1048576,0)+0,20))</f>
        <v/>
      </c>
      <c r="AM1591" s="253"/>
      <c r="AN1591" s="253"/>
      <c r="AO1591" s="253"/>
      <c r="AP1591" s="260"/>
      <c r="AQ1591" s="123"/>
      <c r="AR1591" s="166"/>
      <c r="AS1591" s="267"/>
      <c r="AT1591" s="266"/>
      <c r="AU1591" s="266"/>
      <c r="AV1591" s="266"/>
    </row>
    <row r="1592" spans="1:48" x14ac:dyDescent="0.3">
      <c r="A1592" s="52"/>
      <c r="B1592" s="54"/>
      <c r="C1592" s="53"/>
      <c r="D1592" s="53"/>
      <c r="E1592" s="53"/>
      <c r="F1592" s="57"/>
      <c r="G1592" s="57"/>
      <c r="H1592" s="52"/>
      <c r="I1592" s="53"/>
      <c r="J1592" s="53"/>
      <c r="K1592" s="95"/>
      <c r="L1592" s="52"/>
      <c r="M1592" s="52"/>
      <c r="N1592" s="54"/>
      <c r="O1592" s="254" t="str" cm="1">
        <f t="array" ref="O1592">IF(A1592="","",INDEX(근로조건!$A$5:$Y$1048576,MATCH(A1592,근로조건!$A$5:$A$1048576,0)+0,15))</f>
        <v/>
      </c>
      <c r="P1592" s="255" t="str" cm="1">
        <f t="array" ref="P1592">IF(A1592="","",INDEX(근로조건!$A$5:$Y$1048576,MATCH(A1592,근로조건!$A$5:$A$1048576,0)+0,16))</f>
        <v/>
      </c>
      <c r="Q1592" s="256" t="str" cm="1">
        <f t="array" ref="Q1592">IF(A1592="","",INDEX(근로조건!$A$5:$ZZ$1048576,MATCH(A1592,근로조건!$A$5:$A$1048576,0)+0,21))</f>
        <v/>
      </c>
      <c r="R1592" s="61"/>
      <c r="S1592" s="61"/>
      <c r="T1592" s="61"/>
      <c r="U1592" s="61"/>
      <c r="V1592" s="61"/>
      <c r="W1592" s="61"/>
      <c r="X1592" s="61"/>
      <c r="Y1592" s="61"/>
      <c r="Z1592" s="260" t="str">
        <f t="shared" si="75"/>
        <v/>
      </c>
      <c r="AA1592" s="260" t="str">
        <f t="shared" si="76"/>
        <v/>
      </c>
      <c r="AB1592" s="260" t="str" cm="1">
        <f t="array" ref="AB1592">IFERROR(IF(A1592="","",INDEX(근로조건!$A$5:$Z$1048576,MATCH(A1592,근로조건!$A$5:$A$1048576,0)+0,17)-INDEX(근로조건!$A$5:$Z$1048576,MATCH(A1592,근로조건!$A$5:$A$1048576,0)+0,11))*B1592,"")</f>
        <v/>
      </c>
      <c r="AC1592" s="260" t="str">
        <f t="shared" si="77"/>
        <v/>
      </c>
      <c r="AD1592" s="260" t="str" cm="1">
        <f t="array" ref="AD1592">IFERROR(IF(A1592="","",INDEX(근로조건!$A$5:$L$1048576,MATCH(A1592,근로조건!$A$5:$A$1048576,0)+0,12))*B1592,"")</f>
        <v/>
      </c>
      <c r="AE1592" s="261" t="str" cm="1">
        <f t="array" ref="AE1592">IF(A1592="","",INDEX(근로조건!$A$5:$AF$1048576,MATCH(A1592,근로조건!$A$5:$A$1048576,0)+0,13))</f>
        <v/>
      </c>
      <c r="AF1592" s="262" t="str" cm="1">
        <f t="array" ref="AF1592">IF(A1592="","",INDEX(근로조건!$A$5:$AF$1048576,MATCH(A1592,근로조건!$A$5:$A$1048576,0)+0,14))</f>
        <v/>
      </c>
      <c r="AG1592" s="261" t="str" cm="1">
        <f t="array" ref="AG1592">IF(A1592="","",INDEX(근로조건!$A$5:$AF$1048576,MATCH(A1592,근로조건!$A$5:$A$1048576,0)+0,11))</f>
        <v/>
      </c>
      <c r="AH1592" s="261" t="str" cm="1">
        <f t="array" ref="AH1592">IF(A1592="","",INDEX(근로조건!$A$5:$AF$1048576,MATCH(A1592,근로조건!$A$5:$A$1048576,0)+0,19))</f>
        <v/>
      </c>
      <c r="AI1592" s="262" t="str" cm="1">
        <f t="array" ref="AI1592">IF(A1592="","",INDEX(근로조건!$A$5:$AF$1048576,MATCH(A1592,근로조건!$A$5:$A$1048576,0)+0,17))</f>
        <v/>
      </c>
      <c r="AJ1592" s="253"/>
      <c r="AK1592" s="253"/>
      <c r="AL1592" s="253" t="str" cm="1">
        <f t="array" ref="AL1592">IF(A1592="","",INDEX(근로조건!$A$5:$AF$1048576,MATCH(A1592,근로조건!$A$5:$A$1048576,0)+0,20))</f>
        <v/>
      </c>
      <c r="AM1592" s="253"/>
      <c r="AN1592" s="253"/>
      <c r="AO1592" s="253"/>
      <c r="AP1592" s="260"/>
      <c r="AQ1592" s="123"/>
      <c r="AR1592" s="166"/>
      <c r="AS1592" s="267"/>
      <c r="AT1592" s="266"/>
      <c r="AU1592" s="266"/>
      <c r="AV1592" s="266"/>
    </row>
    <row r="1593" spans="1:48" x14ac:dyDescent="0.3">
      <c r="A1593" s="52"/>
      <c r="B1593" s="54"/>
      <c r="C1593" s="53"/>
      <c r="D1593" s="53"/>
      <c r="E1593" s="53"/>
      <c r="F1593" s="57"/>
      <c r="G1593" s="57"/>
      <c r="H1593" s="52"/>
      <c r="I1593" s="53"/>
      <c r="J1593" s="53"/>
      <c r="K1593" s="95"/>
      <c r="L1593" s="52"/>
      <c r="M1593" s="52"/>
      <c r="N1593" s="54"/>
      <c r="O1593" s="254" t="str" cm="1">
        <f t="array" ref="O1593">IF(A1593="","",INDEX(근로조건!$A$5:$Y$1048576,MATCH(A1593,근로조건!$A$5:$A$1048576,0)+0,15))</f>
        <v/>
      </c>
      <c r="P1593" s="255" t="str" cm="1">
        <f t="array" ref="P1593">IF(A1593="","",INDEX(근로조건!$A$5:$Y$1048576,MATCH(A1593,근로조건!$A$5:$A$1048576,0)+0,16))</f>
        <v/>
      </c>
      <c r="Q1593" s="256" t="str" cm="1">
        <f t="array" ref="Q1593">IF(A1593="","",INDEX(근로조건!$A$5:$ZZ$1048576,MATCH(A1593,근로조건!$A$5:$A$1048576,0)+0,21))</f>
        <v/>
      </c>
      <c r="R1593" s="61"/>
      <c r="S1593" s="61"/>
      <c r="T1593" s="61"/>
      <c r="U1593" s="61"/>
      <c r="V1593" s="61"/>
      <c r="W1593" s="61"/>
      <c r="X1593" s="61"/>
      <c r="Y1593" s="61"/>
      <c r="Z1593" s="260" t="str">
        <f t="shared" si="75"/>
        <v/>
      </c>
      <c r="AA1593" s="260" t="str">
        <f t="shared" si="76"/>
        <v/>
      </c>
      <c r="AB1593" s="260" t="str" cm="1">
        <f t="array" ref="AB1593">IFERROR(IF(A1593="","",INDEX(근로조건!$A$5:$Z$1048576,MATCH(A1593,근로조건!$A$5:$A$1048576,0)+0,17)-INDEX(근로조건!$A$5:$Z$1048576,MATCH(A1593,근로조건!$A$5:$A$1048576,0)+0,11))*B1593,"")</f>
        <v/>
      </c>
      <c r="AC1593" s="260" t="str">
        <f t="shared" si="77"/>
        <v/>
      </c>
      <c r="AD1593" s="260" t="str" cm="1">
        <f t="array" ref="AD1593">IFERROR(IF(A1593="","",INDEX(근로조건!$A$5:$L$1048576,MATCH(A1593,근로조건!$A$5:$A$1048576,0)+0,12))*B1593,"")</f>
        <v/>
      </c>
      <c r="AE1593" s="261" t="str" cm="1">
        <f t="array" ref="AE1593">IF(A1593="","",INDEX(근로조건!$A$5:$AF$1048576,MATCH(A1593,근로조건!$A$5:$A$1048576,0)+0,13))</f>
        <v/>
      </c>
      <c r="AF1593" s="262" t="str" cm="1">
        <f t="array" ref="AF1593">IF(A1593="","",INDEX(근로조건!$A$5:$AF$1048576,MATCH(A1593,근로조건!$A$5:$A$1048576,0)+0,14))</f>
        <v/>
      </c>
      <c r="AG1593" s="261" t="str" cm="1">
        <f t="array" ref="AG1593">IF(A1593="","",INDEX(근로조건!$A$5:$AF$1048576,MATCH(A1593,근로조건!$A$5:$A$1048576,0)+0,11))</f>
        <v/>
      </c>
      <c r="AH1593" s="261" t="str" cm="1">
        <f t="array" ref="AH1593">IF(A1593="","",INDEX(근로조건!$A$5:$AF$1048576,MATCH(A1593,근로조건!$A$5:$A$1048576,0)+0,19))</f>
        <v/>
      </c>
      <c r="AI1593" s="262" t="str" cm="1">
        <f t="array" ref="AI1593">IF(A1593="","",INDEX(근로조건!$A$5:$AF$1048576,MATCH(A1593,근로조건!$A$5:$A$1048576,0)+0,17))</f>
        <v/>
      </c>
      <c r="AJ1593" s="253"/>
      <c r="AK1593" s="253"/>
      <c r="AL1593" s="253" t="str" cm="1">
        <f t="array" ref="AL1593">IF(A1593="","",INDEX(근로조건!$A$5:$AF$1048576,MATCH(A1593,근로조건!$A$5:$A$1048576,0)+0,20))</f>
        <v/>
      </c>
      <c r="AM1593" s="253"/>
      <c r="AN1593" s="253"/>
      <c r="AO1593" s="253"/>
      <c r="AP1593" s="260"/>
      <c r="AQ1593" s="123"/>
      <c r="AR1593" s="166"/>
      <c r="AS1593" s="267"/>
      <c r="AT1593" s="266"/>
      <c r="AU1593" s="266"/>
      <c r="AV1593" s="266"/>
    </row>
    <row r="1594" spans="1:48" x14ac:dyDescent="0.3">
      <c r="A1594" s="52"/>
      <c r="B1594" s="54"/>
      <c r="C1594" s="53"/>
      <c r="D1594" s="53"/>
      <c r="E1594" s="53"/>
      <c r="F1594" s="57"/>
      <c r="G1594" s="57"/>
      <c r="H1594" s="52"/>
      <c r="I1594" s="53"/>
      <c r="J1594" s="53"/>
      <c r="K1594" s="95"/>
      <c r="L1594" s="52"/>
      <c r="M1594" s="52"/>
      <c r="N1594" s="54"/>
      <c r="O1594" s="254" t="str" cm="1">
        <f t="array" ref="O1594">IF(A1594="","",INDEX(근로조건!$A$5:$Y$1048576,MATCH(A1594,근로조건!$A$5:$A$1048576,0)+0,15))</f>
        <v/>
      </c>
      <c r="P1594" s="255" t="str" cm="1">
        <f t="array" ref="P1594">IF(A1594="","",INDEX(근로조건!$A$5:$Y$1048576,MATCH(A1594,근로조건!$A$5:$A$1048576,0)+0,16))</f>
        <v/>
      </c>
      <c r="Q1594" s="256" t="str" cm="1">
        <f t="array" ref="Q1594">IF(A1594="","",INDEX(근로조건!$A$5:$ZZ$1048576,MATCH(A1594,근로조건!$A$5:$A$1048576,0)+0,21))</f>
        <v/>
      </c>
      <c r="R1594" s="61"/>
      <c r="S1594" s="61"/>
      <c r="T1594" s="61"/>
      <c r="U1594" s="61"/>
      <c r="V1594" s="61"/>
      <c r="W1594" s="61"/>
      <c r="X1594" s="61"/>
      <c r="Y1594" s="61"/>
      <c r="Z1594" s="260" t="str">
        <f t="shared" si="75"/>
        <v/>
      </c>
      <c r="AA1594" s="260" t="str">
        <f t="shared" si="76"/>
        <v/>
      </c>
      <c r="AB1594" s="260" t="str" cm="1">
        <f t="array" ref="AB1594">IFERROR(IF(A1594="","",INDEX(근로조건!$A$5:$Z$1048576,MATCH(A1594,근로조건!$A$5:$A$1048576,0)+0,17)-INDEX(근로조건!$A$5:$Z$1048576,MATCH(A1594,근로조건!$A$5:$A$1048576,0)+0,11))*B1594,"")</f>
        <v/>
      </c>
      <c r="AC1594" s="260" t="str">
        <f t="shared" si="77"/>
        <v/>
      </c>
      <c r="AD1594" s="260" t="str" cm="1">
        <f t="array" ref="AD1594">IFERROR(IF(A1594="","",INDEX(근로조건!$A$5:$L$1048576,MATCH(A1594,근로조건!$A$5:$A$1048576,0)+0,12))*B1594,"")</f>
        <v/>
      </c>
      <c r="AE1594" s="261" t="str" cm="1">
        <f t="array" ref="AE1594">IF(A1594="","",INDEX(근로조건!$A$5:$AF$1048576,MATCH(A1594,근로조건!$A$5:$A$1048576,0)+0,13))</f>
        <v/>
      </c>
      <c r="AF1594" s="262" t="str" cm="1">
        <f t="array" ref="AF1594">IF(A1594="","",INDEX(근로조건!$A$5:$AF$1048576,MATCH(A1594,근로조건!$A$5:$A$1048576,0)+0,14))</f>
        <v/>
      </c>
      <c r="AG1594" s="261" t="str" cm="1">
        <f t="array" ref="AG1594">IF(A1594="","",INDEX(근로조건!$A$5:$AF$1048576,MATCH(A1594,근로조건!$A$5:$A$1048576,0)+0,11))</f>
        <v/>
      </c>
      <c r="AH1594" s="261" t="str" cm="1">
        <f t="array" ref="AH1594">IF(A1594="","",INDEX(근로조건!$A$5:$AF$1048576,MATCH(A1594,근로조건!$A$5:$A$1048576,0)+0,19))</f>
        <v/>
      </c>
      <c r="AI1594" s="262" t="str" cm="1">
        <f t="array" ref="AI1594">IF(A1594="","",INDEX(근로조건!$A$5:$AF$1048576,MATCH(A1594,근로조건!$A$5:$A$1048576,0)+0,17))</f>
        <v/>
      </c>
      <c r="AJ1594" s="253"/>
      <c r="AK1594" s="253"/>
      <c r="AL1594" s="253" t="str" cm="1">
        <f t="array" ref="AL1594">IF(A1594="","",INDEX(근로조건!$A$5:$AF$1048576,MATCH(A1594,근로조건!$A$5:$A$1048576,0)+0,20))</f>
        <v/>
      </c>
      <c r="AM1594" s="253"/>
      <c r="AN1594" s="253"/>
      <c r="AO1594" s="253"/>
      <c r="AP1594" s="260"/>
      <c r="AQ1594" s="123"/>
      <c r="AR1594" s="166"/>
      <c r="AS1594" s="267"/>
      <c r="AT1594" s="266"/>
      <c r="AU1594" s="266"/>
      <c r="AV1594" s="266"/>
    </row>
    <row r="1595" spans="1:48" x14ac:dyDescent="0.3">
      <c r="A1595" s="52"/>
      <c r="B1595" s="54"/>
      <c r="C1595" s="53"/>
      <c r="D1595" s="53"/>
      <c r="E1595" s="53"/>
      <c r="F1595" s="57"/>
      <c r="G1595" s="57"/>
      <c r="H1595" s="52"/>
      <c r="I1595" s="53"/>
      <c r="J1595" s="53"/>
      <c r="K1595" s="95"/>
      <c r="L1595" s="52"/>
      <c r="M1595" s="52"/>
      <c r="N1595" s="54"/>
      <c r="O1595" s="254" t="str" cm="1">
        <f t="array" ref="O1595">IF(A1595="","",INDEX(근로조건!$A$5:$Y$1048576,MATCH(A1595,근로조건!$A$5:$A$1048576,0)+0,15))</f>
        <v/>
      </c>
      <c r="P1595" s="255" t="str" cm="1">
        <f t="array" ref="P1595">IF(A1595="","",INDEX(근로조건!$A$5:$Y$1048576,MATCH(A1595,근로조건!$A$5:$A$1048576,0)+0,16))</f>
        <v/>
      </c>
      <c r="Q1595" s="256" t="str" cm="1">
        <f t="array" ref="Q1595">IF(A1595="","",INDEX(근로조건!$A$5:$ZZ$1048576,MATCH(A1595,근로조건!$A$5:$A$1048576,0)+0,21))</f>
        <v/>
      </c>
      <c r="R1595" s="61"/>
      <c r="S1595" s="61"/>
      <c r="T1595" s="61"/>
      <c r="U1595" s="61"/>
      <c r="V1595" s="61"/>
      <c r="W1595" s="61"/>
      <c r="X1595" s="61"/>
      <c r="Y1595" s="61"/>
      <c r="Z1595" s="260" t="str">
        <f t="shared" si="75"/>
        <v/>
      </c>
      <c r="AA1595" s="260" t="str">
        <f t="shared" si="76"/>
        <v/>
      </c>
      <c r="AB1595" s="260" t="str" cm="1">
        <f t="array" ref="AB1595">IFERROR(IF(A1595="","",INDEX(근로조건!$A$5:$Z$1048576,MATCH(A1595,근로조건!$A$5:$A$1048576,0)+0,17)-INDEX(근로조건!$A$5:$Z$1048576,MATCH(A1595,근로조건!$A$5:$A$1048576,0)+0,11))*B1595,"")</f>
        <v/>
      </c>
      <c r="AC1595" s="260" t="str">
        <f t="shared" si="77"/>
        <v/>
      </c>
      <c r="AD1595" s="260" t="str" cm="1">
        <f t="array" ref="AD1595">IFERROR(IF(A1595="","",INDEX(근로조건!$A$5:$L$1048576,MATCH(A1595,근로조건!$A$5:$A$1048576,0)+0,12))*B1595,"")</f>
        <v/>
      </c>
      <c r="AE1595" s="261" t="str" cm="1">
        <f t="array" ref="AE1595">IF(A1595="","",INDEX(근로조건!$A$5:$AF$1048576,MATCH(A1595,근로조건!$A$5:$A$1048576,0)+0,13))</f>
        <v/>
      </c>
      <c r="AF1595" s="262" t="str" cm="1">
        <f t="array" ref="AF1595">IF(A1595="","",INDEX(근로조건!$A$5:$AF$1048576,MATCH(A1595,근로조건!$A$5:$A$1048576,0)+0,14))</f>
        <v/>
      </c>
      <c r="AG1595" s="261" t="str" cm="1">
        <f t="array" ref="AG1595">IF(A1595="","",INDEX(근로조건!$A$5:$AF$1048576,MATCH(A1595,근로조건!$A$5:$A$1048576,0)+0,11))</f>
        <v/>
      </c>
      <c r="AH1595" s="261" t="str" cm="1">
        <f t="array" ref="AH1595">IF(A1595="","",INDEX(근로조건!$A$5:$AF$1048576,MATCH(A1595,근로조건!$A$5:$A$1048576,0)+0,19))</f>
        <v/>
      </c>
      <c r="AI1595" s="262" t="str" cm="1">
        <f t="array" ref="AI1595">IF(A1595="","",INDEX(근로조건!$A$5:$AF$1048576,MATCH(A1595,근로조건!$A$5:$A$1048576,0)+0,17))</f>
        <v/>
      </c>
      <c r="AJ1595" s="253"/>
      <c r="AK1595" s="253"/>
      <c r="AL1595" s="253" t="str" cm="1">
        <f t="array" ref="AL1595">IF(A1595="","",INDEX(근로조건!$A$5:$AF$1048576,MATCH(A1595,근로조건!$A$5:$A$1048576,0)+0,20))</f>
        <v/>
      </c>
      <c r="AM1595" s="253"/>
      <c r="AN1595" s="253"/>
      <c r="AO1595" s="253"/>
      <c r="AP1595" s="260"/>
      <c r="AQ1595" s="123"/>
      <c r="AR1595" s="166"/>
      <c r="AS1595" s="267"/>
      <c r="AT1595" s="266"/>
      <c r="AU1595" s="266"/>
      <c r="AV1595" s="266"/>
    </row>
    <row r="1596" spans="1:48" x14ac:dyDescent="0.3">
      <c r="A1596" s="52"/>
      <c r="B1596" s="54"/>
      <c r="C1596" s="53"/>
      <c r="D1596" s="53"/>
      <c r="E1596" s="53"/>
      <c r="F1596" s="57"/>
      <c r="G1596" s="57"/>
      <c r="H1596" s="52"/>
      <c r="I1596" s="53"/>
      <c r="J1596" s="53"/>
      <c r="K1596" s="95"/>
      <c r="L1596" s="52"/>
      <c r="M1596" s="52"/>
      <c r="N1596" s="54"/>
      <c r="O1596" s="254" t="str" cm="1">
        <f t="array" ref="O1596">IF(A1596="","",INDEX(근로조건!$A$5:$Y$1048576,MATCH(A1596,근로조건!$A$5:$A$1048576,0)+0,15))</f>
        <v/>
      </c>
      <c r="P1596" s="255" t="str" cm="1">
        <f t="array" ref="P1596">IF(A1596="","",INDEX(근로조건!$A$5:$Y$1048576,MATCH(A1596,근로조건!$A$5:$A$1048576,0)+0,16))</f>
        <v/>
      </c>
      <c r="Q1596" s="256" t="str" cm="1">
        <f t="array" ref="Q1596">IF(A1596="","",INDEX(근로조건!$A$5:$ZZ$1048576,MATCH(A1596,근로조건!$A$5:$A$1048576,0)+0,21))</f>
        <v/>
      </c>
      <c r="R1596" s="61"/>
      <c r="S1596" s="61"/>
      <c r="T1596" s="61"/>
      <c r="U1596" s="61"/>
      <c r="V1596" s="61"/>
      <c r="W1596" s="61"/>
      <c r="X1596" s="61"/>
      <c r="Y1596" s="61"/>
      <c r="Z1596" s="260" t="str">
        <f t="shared" si="75"/>
        <v/>
      </c>
      <c r="AA1596" s="260" t="str">
        <f t="shared" si="76"/>
        <v/>
      </c>
      <c r="AB1596" s="260" t="str" cm="1">
        <f t="array" ref="AB1596">IFERROR(IF(A1596="","",INDEX(근로조건!$A$5:$Z$1048576,MATCH(A1596,근로조건!$A$5:$A$1048576,0)+0,17)-INDEX(근로조건!$A$5:$Z$1048576,MATCH(A1596,근로조건!$A$5:$A$1048576,0)+0,11))*B1596,"")</f>
        <v/>
      </c>
      <c r="AC1596" s="260" t="str">
        <f t="shared" si="77"/>
        <v/>
      </c>
      <c r="AD1596" s="260" t="str" cm="1">
        <f t="array" ref="AD1596">IFERROR(IF(A1596="","",INDEX(근로조건!$A$5:$L$1048576,MATCH(A1596,근로조건!$A$5:$A$1048576,0)+0,12))*B1596,"")</f>
        <v/>
      </c>
      <c r="AE1596" s="261" t="str" cm="1">
        <f t="array" ref="AE1596">IF(A1596="","",INDEX(근로조건!$A$5:$AF$1048576,MATCH(A1596,근로조건!$A$5:$A$1048576,0)+0,13))</f>
        <v/>
      </c>
      <c r="AF1596" s="262" t="str" cm="1">
        <f t="array" ref="AF1596">IF(A1596="","",INDEX(근로조건!$A$5:$AF$1048576,MATCH(A1596,근로조건!$A$5:$A$1048576,0)+0,14))</f>
        <v/>
      </c>
      <c r="AG1596" s="261" t="str" cm="1">
        <f t="array" ref="AG1596">IF(A1596="","",INDEX(근로조건!$A$5:$AF$1048576,MATCH(A1596,근로조건!$A$5:$A$1048576,0)+0,11))</f>
        <v/>
      </c>
      <c r="AH1596" s="261" t="str" cm="1">
        <f t="array" ref="AH1596">IF(A1596="","",INDEX(근로조건!$A$5:$AF$1048576,MATCH(A1596,근로조건!$A$5:$A$1048576,0)+0,19))</f>
        <v/>
      </c>
      <c r="AI1596" s="262" t="str" cm="1">
        <f t="array" ref="AI1596">IF(A1596="","",INDEX(근로조건!$A$5:$AF$1048576,MATCH(A1596,근로조건!$A$5:$A$1048576,0)+0,17))</f>
        <v/>
      </c>
      <c r="AJ1596" s="253"/>
      <c r="AK1596" s="253"/>
      <c r="AL1596" s="253" t="str" cm="1">
        <f t="array" ref="AL1596">IF(A1596="","",INDEX(근로조건!$A$5:$AF$1048576,MATCH(A1596,근로조건!$A$5:$A$1048576,0)+0,20))</f>
        <v/>
      </c>
      <c r="AM1596" s="253"/>
      <c r="AN1596" s="253"/>
      <c r="AO1596" s="253"/>
      <c r="AP1596" s="260"/>
      <c r="AQ1596" s="123"/>
      <c r="AR1596" s="166"/>
      <c r="AS1596" s="267"/>
      <c r="AT1596" s="266"/>
      <c r="AU1596" s="266"/>
      <c r="AV1596" s="266"/>
    </row>
    <row r="1597" spans="1:48" x14ac:dyDescent="0.3">
      <c r="A1597" s="52"/>
      <c r="B1597" s="54"/>
      <c r="C1597" s="53"/>
      <c r="D1597" s="53"/>
      <c r="E1597" s="53"/>
      <c r="F1597" s="57"/>
      <c r="G1597" s="57"/>
      <c r="H1597" s="52"/>
      <c r="I1597" s="53"/>
      <c r="J1597" s="53"/>
      <c r="K1597" s="95"/>
      <c r="L1597" s="52"/>
      <c r="M1597" s="52"/>
      <c r="N1597" s="54"/>
      <c r="O1597" s="254" t="str" cm="1">
        <f t="array" ref="O1597">IF(A1597="","",INDEX(근로조건!$A$5:$Y$1048576,MATCH(A1597,근로조건!$A$5:$A$1048576,0)+0,15))</f>
        <v/>
      </c>
      <c r="P1597" s="255" t="str" cm="1">
        <f t="array" ref="P1597">IF(A1597="","",INDEX(근로조건!$A$5:$Y$1048576,MATCH(A1597,근로조건!$A$5:$A$1048576,0)+0,16))</f>
        <v/>
      </c>
      <c r="Q1597" s="256" t="str" cm="1">
        <f t="array" ref="Q1597">IF(A1597="","",INDEX(근로조건!$A$5:$ZZ$1048576,MATCH(A1597,근로조건!$A$5:$A$1048576,0)+0,21))</f>
        <v/>
      </c>
      <c r="R1597" s="61"/>
      <c r="S1597" s="61"/>
      <c r="T1597" s="61"/>
      <c r="U1597" s="61"/>
      <c r="V1597" s="61"/>
      <c r="W1597" s="61"/>
      <c r="X1597" s="61"/>
      <c r="Y1597" s="61"/>
      <c r="Z1597" s="260" t="str">
        <f t="shared" si="75"/>
        <v/>
      </c>
      <c r="AA1597" s="260" t="str">
        <f t="shared" si="76"/>
        <v/>
      </c>
      <c r="AB1597" s="260" t="str" cm="1">
        <f t="array" ref="AB1597">IFERROR(IF(A1597="","",INDEX(근로조건!$A$5:$Z$1048576,MATCH(A1597,근로조건!$A$5:$A$1048576,0)+0,17)-INDEX(근로조건!$A$5:$Z$1048576,MATCH(A1597,근로조건!$A$5:$A$1048576,0)+0,11))*B1597,"")</f>
        <v/>
      </c>
      <c r="AC1597" s="260" t="str">
        <f t="shared" si="77"/>
        <v/>
      </c>
      <c r="AD1597" s="260" t="str" cm="1">
        <f t="array" ref="AD1597">IFERROR(IF(A1597="","",INDEX(근로조건!$A$5:$L$1048576,MATCH(A1597,근로조건!$A$5:$A$1048576,0)+0,12))*B1597,"")</f>
        <v/>
      </c>
      <c r="AE1597" s="261" t="str" cm="1">
        <f t="array" ref="AE1597">IF(A1597="","",INDEX(근로조건!$A$5:$AF$1048576,MATCH(A1597,근로조건!$A$5:$A$1048576,0)+0,13))</f>
        <v/>
      </c>
      <c r="AF1597" s="262" t="str" cm="1">
        <f t="array" ref="AF1597">IF(A1597="","",INDEX(근로조건!$A$5:$AF$1048576,MATCH(A1597,근로조건!$A$5:$A$1048576,0)+0,14))</f>
        <v/>
      </c>
      <c r="AG1597" s="261" t="str" cm="1">
        <f t="array" ref="AG1597">IF(A1597="","",INDEX(근로조건!$A$5:$AF$1048576,MATCH(A1597,근로조건!$A$5:$A$1048576,0)+0,11))</f>
        <v/>
      </c>
      <c r="AH1597" s="261" t="str" cm="1">
        <f t="array" ref="AH1597">IF(A1597="","",INDEX(근로조건!$A$5:$AF$1048576,MATCH(A1597,근로조건!$A$5:$A$1048576,0)+0,19))</f>
        <v/>
      </c>
      <c r="AI1597" s="262" t="str" cm="1">
        <f t="array" ref="AI1597">IF(A1597="","",INDEX(근로조건!$A$5:$AF$1048576,MATCH(A1597,근로조건!$A$5:$A$1048576,0)+0,17))</f>
        <v/>
      </c>
      <c r="AJ1597" s="253"/>
      <c r="AK1597" s="253"/>
      <c r="AL1597" s="253" t="str" cm="1">
        <f t="array" ref="AL1597">IF(A1597="","",INDEX(근로조건!$A$5:$AF$1048576,MATCH(A1597,근로조건!$A$5:$A$1048576,0)+0,20))</f>
        <v/>
      </c>
      <c r="AM1597" s="253"/>
      <c r="AN1597" s="253"/>
      <c r="AO1597" s="253"/>
      <c r="AP1597" s="260"/>
      <c r="AQ1597" s="123"/>
      <c r="AR1597" s="166"/>
      <c r="AS1597" s="267"/>
      <c r="AT1597" s="266"/>
      <c r="AU1597" s="266"/>
      <c r="AV1597" s="266"/>
    </row>
    <row r="1598" spans="1:48" x14ac:dyDescent="0.3">
      <c r="A1598" s="52"/>
      <c r="B1598" s="54"/>
      <c r="C1598" s="53"/>
      <c r="D1598" s="53"/>
      <c r="E1598" s="53"/>
      <c r="F1598" s="57"/>
      <c r="G1598" s="57"/>
      <c r="H1598" s="52"/>
      <c r="I1598" s="53"/>
      <c r="J1598" s="53"/>
      <c r="K1598" s="95"/>
      <c r="L1598" s="52"/>
      <c r="M1598" s="52"/>
      <c r="N1598" s="54"/>
      <c r="O1598" s="254" t="str" cm="1">
        <f t="array" ref="O1598">IF(A1598="","",INDEX(근로조건!$A$5:$Y$1048576,MATCH(A1598,근로조건!$A$5:$A$1048576,0)+0,15))</f>
        <v/>
      </c>
      <c r="P1598" s="255" t="str" cm="1">
        <f t="array" ref="P1598">IF(A1598="","",INDEX(근로조건!$A$5:$Y$1048576,MATCH(A1598,근로조건!$A$5:$A$1048576,0)+0,16))</f>
        <v/>
      </c>
      <c r="Q1598" s="256" t="str" cm="1">
        <f t="array" ref="Q1598">IF(A1598="","",INDEX(근로조건!$A$5:$ZZ$1048576,MATCH(A1598,근로조건!$A$5:$A$1048576,0)+0,21))</f>
        <v/>
      </c>
      <c r="R1598" s="61"/>
      <c r="S1598" s="61"/>
      <c r="T1598" s="61"/>
      <c r="U1598" s="61"/>
      <c r="V1598" s="61"/>
      <c r="W1598" s="61"/>
      <c r="X1598" s="61"/>
      <c r="Y1598" s="61"/>
      <c r="Z1598" s="260" t="str">
        <f t="shared" si="75"/>
        <v/>
      </c>
      <c r="AA1598" s="260" t="str">
        <f t="shared" si="76"/>
        <v/>
      </c>
      <c r="AB1598" s="260" t="str" cm="1">
        <f t="array" ref="AB1598">IFERROR(IF(A1598="","",INDEX(근로조건!$A$5:$Z$1048576,MATCH(A1598,근로조건!$A$5:$A$1048576,0)+0,17)-INDEX(근로조건!$A$5:$Z$1048576,MATCH(A1598,근로조건!$A$5:$A$1048576,0)+0,11))*B1598,"")</f>
        <v/>
      </c>
      <c r="AC1598" s="260" t="str">
        <f t="shared" si="77"/>
        <v/>
      </c>
      <c r="AD1598" s="260" t="str" cm="1">
        <f t="array" ref="AD1598">IFERROR(IF(A1598="","",INDEX(근로조건!$A$5:$L$1048576,MATCH(A1598,근로조건!$A$5:$A$1048576,0)+0,12))*B1598,"")</f>
        <v/>
      </c>
      <c r="AE1598" s="261" t="str" cm="1">
        <f t="array" ref="AE1598">IF(A1598="","",INDEX(근로조건!$A$5:$AF$1048576,MATCH(A1598,근로조건!$A$5:$A$1048576,0)+0,13))</f>
        <v/>
      </c>
      <c r="AF1598" s="262" t="str" cm="1">
        <f t="array" ref="AF1598">IF(A1598="","",INDEX(근로조건!$A$5:$AF$1048576,MATCH(A1598,근로조건!$A$5:$A$1048576,0)+0,14))</f>
        <v/>
      </c>
      <c r="AG1598" s="261" t="str" cm="1">
        <f t="array" ref="AG1598">IF(A1598="","",INDEX(근로조건!$A$5:$AF$1048576,MATCH(A1598,근로조건!$A$5:$A$1048576,0)+0,11))</f>
        <v/>
      </c>
      <c r="AH1598" s="261" t="str" cm="1">
        <f t="array" ref="AH1598">IF(A1598="","",INDEX(근로조건!$A$5:$AF$1048576,MATCH(A1598,근로조건!$A$5:$A$1048576,0)+0,19))</f>
        <v/>
      </c>
      <c r="AI1598" s="262" t="str" cm="1">
        <f t="array" ref="AI1598">IF(A1598="","",INDEX(근로조건!$A$5:$AF$1048576,MATCH(A1598,근로조건!$A$5:$A$1048576,0)+0,17))</f>
        <v/>
      </c>
      <c r="AJ1598" s="253"/>
      <c r="AK1598" s="253"/>
      <c r="AL1598" s="253" t="str" cm="1">
        <f t="array" ref="AL1598">IF(A1598="","",INDEX(근로조건!$A$5:$AF$1048576,MATCH(A1598,근로조건!$A$5:$A$1048576,0)+0,20))</f>
        <v/>
      </c>
      <c r="AM1598" s="253"/>
      <c r="AN1598" s="253"/>
      <c r="AO1598" s="253"/>
      <c r="AP1598" s="260"/>
      <c r="AQ1598" s="123"/>
      <c r="AR1598" s="166"/>
      <c r="AS1598" s="267"/>
      <c r="AT1598" s="266"/>
      <c r="AU1598" s="266"/>
      <c r="AV1598" s="266"/>
    </row>
    <row r="1599" spans="1:48" x14ac:dyDescent="0.3">
      <c r="A1599" s="52"/>
      <c r="B1599" s="54"/>
      <c r="C1599" s="53"/>
      <c r="D1599" s="53"/>
      <c r="E1599" s="53"/>
      <c r="F1599" s="57"/>
      <c r="G1599" s="57"/>
      <c r="H1599" s="52"/>
      <c r="I1599" s="53"/>
      <c r="J1599" s="53"/>
      <c r="K1599" s="95"/>
      <c r="L1599" s="52"/>
      <c r="M1599" s="52"/>
      <c r="N1599" s="54"/>
      <c r="O1599" s="254" t="str" cm="1">
        <f t="array" ref="O1599">IF(A1599="","",INDEX(근로조건!$A$5:$Y$1048576,MATCH(A1599,근로조건!$A$5:$A$1048576,0)+0,15))</f>
        <v/>
      </c>
      <c r="P1599" s="255" t="str" cm="1">
        <f t="array" ref="P1599">IF(A1599="","",INDEX(근로조건!$A$5:$Y$1048576,MATCH(A1599,근로조건!$A$5:$A$1048576,0)+0,16))</f>
        <v/>
      </c>
      <c r="Q1599" s="256" t="str" cm="1">
        <f t="array" ref="Q1599">IF(A1599="","",INDEX(근로조건!$A$5:$ZZ$1048576,MATCH(A1599,근로조건!$A$5:$A$1048576,0)+0,21))</f>
        <v/>
      </c>
      <c r="R1599" s="61"/>
      <c r="S1599" s="61"/>
      <c r="T1599" s="61"/>
      <c r="U1599" s="61"/>
      <c r="V1599" s="61"/>
      <c r="W1599" s="61"/>
      <c r="X1599" s="61"/>
      <c r="Y1599" s="61"/>
      <c r="Z1599" s="260" t="str">
        <f t="shared" si="75"/>
        <v/>
      </c>
      <c r="AA1599" s="260" t="str">
        <f t="shared" si="76"/>
        <v/>
      </c>
      <c r="AB1599" s="260" t="str" cm="1">
        <f t="array" ref="AB1599">IFERROR(IF(A1599="","",INDEX(근로조건!$A$5:$Z$1048576,MATCH(A1599,근로조건!$A$5:$A$1048576,0)+0,17)-INDEX(근로조건!$A$5:$Z$1048576,MATCH(A1599,근로조건!$A$5:$A$1048576,0)+0,11))*B1599,"")</f>
        <v/>
      </c>
      <c r="AC1599" s="260" t="str">
        <f t="shared" si="77"/>
        <v/>
      </c>
      <c r="AD1599" s="260" t="str" cm="1">
        <f t="array" ref="AD1599">IFERROR(IF(A1599="","",INDEX(근로조건!$A$5:$L$1048576,MATCH(A1599,근로조건!$A$5:$A$1048576,0)+0,12))*B1599,"")</f>
        <v/>
      </c>
      <c r="AE1599" s="261" t="str" cm="1">
        <f t="array" ref="AE1599">IF(A1599="","",INDEX(근로조건!$A$5:$AF$1048576,MATCH(A1599,근로조건!$A$5:$A$1048576,0)+0,13))</f>
        <v/>
      </c>
      <c r="AF1599" s="262" t="str" cm="1">
        <f t="array" ref="AF1599">IF(A1599="","",INDEX(근로조건!$A$5:$AF$1048576,MATCH(A1599,근로조건!$A$5:$A$1048576,0)+0,14))</f>
        <v/>
      </c>
      <c r="AG1599" s="261" t="str" cm="1">
        <f t="array" ref="AG1599">IF(A1599="","",INDEX(근로조건!$A$5:$AF$1048576,MATCH(A1599,근로조건!$A$5:$A$1048576,0)+0,11))</f>
        <v/>
      </c>
      <c r="AH1599" s="261" t="str" cm="1">
        <f t="array" ref="AH1599">IF(A1599="","",INDEX(근로조건!$A$5:$AF$1048576,MATCH(A1599,근로조건!$A$5:$A$1048576,0)+0,19))</f>
        <v/>
      </c>
      <c r="AI1599" s="262" t="str" cm="1">
        <f t="array" ref="AI1599">IF(A1599="","",INDEX(근로조건!$A$5:$AF$1048576,MATCH(A1599,근로조건!$A$5:$A$1048576,0)+0,17))</f>
        <v/>
      </c>
      <c r="AJ1599" s="253"/>
      <c r="AK1599" s="253"/>
      <c r="AL1599" s="253" t="str" cm="1">
        <f t="array" ref="AL1599">IF(A1599="","",INDEX(근로조건!$A$5:$AF$1048576,MATCH(A1599,근로조건!$A$5:$A$1048576,0)+0,20))</f>
        <v/>
      </c>
      <c r="AM1599" s="253"/>
      <c r="AN1599" s="253"/>
      <c r="AO1599" s="253"/>
      <c r="AP1599" s="260"/>
      <c r="AQ1599" s="123"/>
      <c r="AR1599" s="166"/>
      <c r="AS1599" s="267"/>
      <c r="AT1599" s="266"/>
      <c r="AU1599" s="266"/>
      <c r="AV1599" s="266"/>
    </row>
    <row r="1600" spans="1:48" x14ac:dyDescent="0.3">
      <c r="A1600" s="52"/>
      <c r="B1600" s="54"/>
      <c r="C1600" s="53"/>
      <c r="D1600" s="53"/>
      <c r="E1600" s="53"/>
      <c r="F1600" s="57"/>
      <c r="G1600" s="57"/>
      <c r="H1600" s="52"/>
      <c r="I1600" s="53"/>
      <c r="J1600" s="53"/>
      <c r="K1600" s="95"/>
      <c r="L1600" s="52"/>
      <c r="M1600" s="52"/>
      <c r="N1600" s="54"/>
      <c r="O1600" s="254" t="str" cm="1">
        <f t="array" ref="O1600">IF(A1600="","",INDEX(근로조건!$A$5:$Y$1048576,MATCH(A1600,근로조건!$A$5:$A$1048576,0)+0,15))</f>
        <v/>
      </c>
      <c r="P1600" s="255" t="str" cm="1">
        <f t="array" ref="P1600">IF(A1600="","",INDEX(근로조건!$A$5:$Y$1048576,MATCH(A1600,근로조건!$A$5:$A$1048576,0)+0,16))</f>
        <v/>
      </c>
      <c r="Q1600" s="256" t="str" cm="1">
        <f t="array" ref="Q1600">IF(A1600="","",INDEX(근로조건!$A$5:$ZZ$1048576,MATCH(A1600,근로조건!$A$5:$A$1048576,0)+0,21))</f>
        <v/>
      </c>
      <c r="R1600" s="61"/>
      <c r="S1600" s="61"/>
      <c r="T1600" s="61"/>
      <c r="U1600" s="61"/>
      <c r="V1600" s="61"/>
      <c r="W1600" s="61"/>
      <c r="X1600" s="61"/>
      <c r="Y1600" s="61"/>
      <c r="Z1600" s="260" t="str">
        <f t="shared" si="75"/>
        <v/>
      </c>
      <c r="AA1600" s="260" t="str">
        <f t="shared" si="76"/>
        <v/>
      </c>
      <c r="AB1600" s="260" t="str" cm="1">
        <f t="array" ref="AB1600">IFERROR(IF(A1600="","",INDEX(근로조건!$A$5:$Z$1048576,MATCH(A1600,근로조건!$A$5:$A$1048576,0)+0,17)-INDEX(근로조건!$A$5:$Z$1048576,MATCH(A1600,근로조건!$A$5:$A$1048576,0)+0,11))*B1600,"")</f>
        <v/>
      </c>
      <c r="AC1600" s="260" t="str">
        <f t="shared" si="77"/>
        <v/>
      </c>
      <c r="AD1600" s="260" t="str" cm="1">
        <f t="array" ref="AD1600">IFERROR(IF(A1600="","",INDEX(근로조건!$A$5:$L$1048576,MATCH(A1600,근로조건!$A$5:$A$1048576,0)+0,12))*B1600,"")</f>
        <v/>
      </c>
      <c r="AE1600" s="261" t="str" cm="1">
        <f t="array" ref="AE1600">IF(A1600="","",INDEX(근로조건!$A$5:$AF$1048576,MATCH(A1600,근로조건!$A$5:$A$1048576,0)+0,13))</f>
        <v/>
      </c>
      <c r="AF1600" s="262" t="str" cm="1">
        <f t="array" ref="AF1600">IF(A1600="","",INDEX(근로조건!$A$5:$AF$1048576,MATCH(A1600,근로조건!$A$5:$A$1048576,0)+0,14))</f>
        <v/>
      </c>
      <c r="AG1600" s="261" t="str" cm="1">
        <f t="array" ref="AG1600">IF(A1600="","",INDEX(근로조건!$A$5:$AF$1048576,MATCH(A1600,근로조건!$A$5:$A$1048576,0)+0,11))</f>
        <v/>
      </c>
      <c r="AH1600" s="261" t="str" cm="1">
        <f t="array" ref="AH1600">IF(A1600="","",INDEX(근로조건!$A$5:$AF$1048576,MATCH(A1600,근로조건!$A$5:$A$1048576,0)+0,19))</f>
        <v/>
      </c>
      <c r="AI1600" s="262" t="str" cm="1">
        <f t="array" ref="AI1600">IF(A1600="","",INDEX(근로조건!$A$5:$AF$1048576,MATCH(A1600,근로조건!$A$5:$A$1048576,0)+0,17))</f>
        <v/>
      </c>
      <c r="AJ1600" s="253"/>
      <c r="AK1600" s="253"/>
      <c r="AL1600" s="253" t="str" cm="1">
        <f t="array" ref="AL1600">IF(A1600="","",INDEX(근로조건!$A$5:$AF$1048576,MATCH(A1600,근로조건!$A$5:$A$1048576,0)+0,20))</f>
        <v/>
      </c>
      <c r="AM1600" s="253"/>
      <c r="AN1600" s="253"/>
      <c r="AO1600" s="253"/>
      <c r="AP1600" s="260"/>
      <c r="AQ1600" s="123"/>
      <c r="AR1600" s="166"/>
      <c r="AS1600" s="267"/>
      <c r="AT1600" s="266"/>
      <c r="AU1600" s="266"/>
      <c r="AV1600" s="266"/>
    </row>
    <row r="1601" spans="1:48" x14ac:dyDescent="0.3">
      <c r="A1601" s="52"/>
      <c r="B1601" s="54"/>
      <c r="C1601" s="53"/>
      <c r="D1601" s="53"/>
      <c r="E1601" s="53"/>
      <c r="F1601" s="57"/>
      <c r="G1601" s="57"/>
      <c r="H1601" s="52"/>
      <c r="I1601" s="53"/>
      <c r="J1601" s="53"/>
      <c r="K1601" s="95"/>
      <c r="L1601" s="52"/>
      <c r="M1601" s="52"/>
      <c r="N1601" s="54"/>
      <c r="O1601" s="254" t="str" cm="1">
        <f t="array" ref="O1601">IF(A1601="","",INDEX(근로조건!$A$5:$Y$1048576,MATCH(A1601,근로조건!$A$5:$A$1048576,0)+0,15))</f>
        <v/>
      </c>
      <c r="P1601" s="255" t="str" cm="1">
        <f t="array" ref="P1601">IF(A1601="","",INDEX(근로조건!$A$5:$Y$1048576,MATCH(A1601,근로조건!$A$5:$A$1048576,0)+0,16))</f>
        <v/>
      </c>
      <c r="Q1601" s="256" t="str" cm="1">
        <f t="array" ref="Q1601">IF(A1601="","",INDEX(근로조건!$A$5:$ZZ$1048576,MATCH(A1601,근로조건!$A$5:$A$1048576,0)+0,21))</f>
        <v/>
      </c>
      <c r="R1601" s="61"/>
      <c r="S1601" s="61"/>
      <c r="T1601" s="61"/>
      <c r="U1601" s="61"/>
      <c r="V1601" s="61"/>
      <c r="W1601" s="61"/>
      <c r="X1601" s="61"/>
      <c r="Y1601" s="61"/>
      <c r="Z1601" s="260" t="str">
        <f t="shared" si="75"/>
        <v/>
      </c>
      <c r="AA1601" s="260" t="str">
        <f t="shared" si="76"/>
        <v/>
      </c>
      <c r="AB1601" s="260" t="str" cm="1">
        <f t="array" ref="AB1601">IFERROR(IF(A1601="","",INDEX(근로조건!$A$5:$Z$1048576,MATCH(A1601,근로조건!$A$5:$A$1048576,0)+0,17)-INDEX(근로조건!$A$5:$Z$1048576,MATCH(A1601,근로조건!$A$5:$A$1048576,0)+0,11))*B1601,"")</f>
        <v/>
      </c>
      <c r="AC1601" s="260" t="str">
        <f t="shared" si="77"/>
        <v/>
      </c>
      <c r="AD1601" s="260" t="str" cm="1">
        <f t="array" ref="AD1601">IFERROR(IF(A1601="","",INDEX(근로조건!$A$5:$L$1048576,MATCH(A1601,근로조건!$A$5:$A$1048576,0)+0,12))*B1601,"")</f>
        <v/>
      </c>
      <c r="AE1601" s="261" t="str" cm="1">
        <f t="array" ref="AE1601">IF(A1601="","",INDEX(근로조건!$A$5:$AF$1048576,MATCH(A1601,근로조건!$A$5:$A$1048576,0)+0,13))</f>
        <v/>
      </c>
      <c r="AF1601" s="262" t="str" cm="1">
        <f t="array" ref="AF1601">IF(A1601="","",INDEX(근로조건!$A$5:$AF$1048576,MATCH(A1601,근로조건!$A$5:$A$1048576,0)+0,14))</f>
        <v/>
      </c>
      <c r="AG1601" s="261" t="str" cm="1">
        <f t="array" ref="AG1601">IF(A1601="","",INDEX(근로조건!$A$5:$AF$1048576,MATCH(A1601,근로조건!$A$5:$A$1048576,0)+0,11))</f>
        <v/>
      </c>
      <c r="AH1601" s="261" t="str" cm="1">
        <f t="array" ref="AH1601">IF(A1601="","",INDEX(근로조건!$A$5:$AF$1048576,MATCH(A1601,근로조건!$A$5:$A$1048576,0)+0,19))</f>
        <v/>
      </c>
      <c r="AI1601" s="262" t="str" cm="1">
        <f t="array" ref="AI1601">IF(A1601="","",INDEX(근로조건!$A$5:$AF$1048576,MATCH(A1601,근로조건!$A$5:$A$1048576,0)+0,17))</f>
        <v/>
      </c>
      <c r="AJ1601" s="253"/>
      <c r="AK1601" s="253"/>
      <c r="AL1601" s="253" t="str" cm="1">
        <f t="array" ref="AL1601">IF(A1601="","",INDEX(근로조건!$A$5:$AF$1048576,MATCH(A1601,근로조건!$A$5:$A$1048576,0)+0,20))</f>
        <v/>
      </c>
      <c r="AM1601" s="253"/>
      <c r="AN1601" s="253"/>
      <c r="AO1601" s="253"/>
      <c r="AP1601" s="260"/>
      <c r="AQ1601" s="123"/>
      <c r="AR1601" s="166"/>
      <c r="AS1601" s="267"/>
      <c r="AT1601" s="266"/>
      <c r="AU1601" s="266"/>
      <c r="AV1601" s="266"/>
    </row>
    <row r="1602" spans="1:48" x14ac:dyDescent="0.3">
      <c r="A1602" s="52"/>
      <c r="B1602" s="54"/>
      <c r="C1602" s="53"/>
      <c r="D1602" s="53"/>
      <c r="E1602" s="53"/>
      <c r="F1602" s="57"/>
      <c r="G1602" s="57"/>
      <c r="H1602" s="52"/>
      <c r="I1602" s="53"/>
      <c r="J1602" s="53"/>
      <c r="K1602" s="95"/>
      <c r="L1602" s="52"/>
      <c r="M1602" s="52"/>
      <c r="N1602" s="54"/>
      <c r="O1602" s="254" t="str" cm="1">
        <f t="array" ref="O1602">IF(A1602="","",INDEX(근로조건!$A$5:$Y$1048576,MATCH(A1602,근로조건!$A$5:$A$1048576,0)+0,15))</f>
        <v/>
      </c>
      <c r="P1602" s="255" t="str" cm="1">
        <f t="array" ref="P1602">IF(A1602="","",INDEX(근로조건!$A$5:$Y$1048576,MATCH(A1602,근로조건!$A$5:$A$1048576,0)+0,16))</f>
        <v/>
      </c>
      <c r="Q1602" s="256" t="str" cm="1">
        <f t="array" ref="Q1602">IF(A1602="","",INDEX(근로조건!$A$5:$ZZ$1048576,MATCH(A1602,근로조건!$A$5:$A$1048576,0)+0,21))</f>
        <v/>
      </c>
      <c r="R1602" s="61"/>
      <c r="S1602" s="61"/>
      <c r="T1602" s="61"/>
      <c r="U1602" s="61"/>
      <c r="V1602" s="61"/>
      <c r="W1602" s="61"/>
      <c r="X1602" s="61"/>
      <c r="Y1602" s="61"/>
      <c r="Z1602" s="260" t="str">
        <f t="shared" si="75"/>
        <v/>
      </c>
      <c r="AA1602" s="260" t="str">
        <f t="shared" si="76"/>
        <v/>
      </c>
      <c r="AB1602" s="260" t="str" cm="1">
        <f t="array" ref="AB1602">IFERROR(IF(A1602="","",INDEX(근로조건!$A$5:$Z$1048576,MATCH(A1602,근로조건!$A$5:$A$1048576,0)+0,17)-INDEX(근로조건!$A$5:$Z$1048576,MATCH(A1602,근로조건!$A$5:$A$1048576,0)+0,11))*B1602,"")</f>
        <v/>
      </c>
      <c r="AC1602" s="260" t="str">
        <f t="shared" si="77"/>
        <v/>
      </c>
      <c r="AD1602" s="260" t="str" cm="1">
        <f t="array" ref="AD1602">IFERROR(IF(A1602="","",INDEX(근로조건!$A$5:$L$1048576,MATCH(A1602,근로조건!$A$5:$A$1048576,0)+0,12))*B1602,"")</f>
        <v/>
      </c>
      <c r="AE1602" s="261" t="str" cm="1">
        <f t="array" ref="AE1602">IF(A1602="","",INDEX(근로조건!$A$5:$AF$1048576,MATCH(A1602,근로조건!$A$5:$A$1048576,0)+0,13))</f>
        <v/>
      </c>
      <c r="AF1602" s="262" t="str" cm="1">
        <f t="array" ref="AF1602">IF(A1602="","",INDEX(근로조건!$A$5:$AF$1048576,MATCH(A1602,근로조건!$A$5:$A$1048576,0)+0,14))</f>
        <v/>
      </c>
      <c r="AG1602" s="261" t="str" cm="1">
        <f t="array" ref="AG1602">IF(A1602="","",INDEX(근로조건!$A$5:$AF$1048576,MATCH(A1602,근로조건!$A$5:$A$1048576,0)+0,11))</f>
        <v/>
      </c>
      <c r="AH1602" s="261" t="str" cm="1">
        <f t="array" ref="AH1602">IF(A1602="","",INDEX(근로조건!$A$5:$AF$1048576,MATCH(A1602,근로조건!$A$5:$A$1048576,0)+0,19))</f>
        <v/>
      </c>
      <c r="AI1602" s="262" t="str" cm="1">
        <f t="array" ref="AI1602">IF(A1602="","",INDEX(근로조건!$A$5:$AF$1048576,MATCH(A1602,근로조건!$A$5:$A$1048576,0)+0,17))</f>
        <v/>
      </c>
      <c r="AJ1602" s="253"/>
      <c r="AK1602" s="253"/>
      <c r="AL1602" s="253" t="str" cm="1">
        <f t="array" ref="AL1602">IF(A1602="","",INDEX(근로조건!$A$5:$AF$1048576,MATCH(A1602,근로조건!$A$5:$A$1048576,0)+0,20))</f>
        <v/>
      </c>
      <c r="AM1602" s="253"/>
      <c r="AN1602" s="253"/>
      <c r="AO1602" s="253"/>
      <c r="AP1602" s="260"/>
      <c r="AQ1602" s="123"/>
      <c r="AR1602" s="166"/>
      <c r="AS1602" s="267"/>
      <c r="AT1602" s="266"/>
      <c r="AU1602" s="266"/>
      <c r="AV1602" s="266"/>
    </row>
    <row r="1603" spans="1:48" x14ac:dyDescent="0.3">
      <c r="A1603" s="52"/>
      <c r="B1603" s="54"/>
      <c r="C1603" s="53"/>
      <c r="D1603" s="53"/>
      <c r="E1603" s="53"/>
      <c r="F1603" s="57"/>
      <c r="G1603" s="57"/>
      <c r="H1603" s="52"/>
      <c r="I1603" s="53"/>
      <c r="J1603" s="53"/>
      <c r="K1603" s="95"/>
      <c r="L1603" s="52"/>
      <c r="M1603" s="52"/>
      <c r="N1603" s="54"/>
      <c r="O1603" s="254" t="str" cm="1">
        <f t="array" ref="O1603">IF(A1603="","",INDEX(근로조건!$A$5:$Y$1048576,MATCH(A1603,근로조건!$A$5:$A$1048576,0)+0,15))</f>
        <v/>
      </c>
      <c r="P1603" s="255" t="str" cm="1">
        <f t="array" ref="P1603">IF(A1603="","",INDEX(근로조건!$A$5:$Y$1048576,MATCH(A1603,근로조건!$A$5:$A$1048576,0)+0,16))</f>
        <v/>
      </c>
      <c r="Q1603" s="256" t="str" cm="1">
        <f t="array" ref="Q1603">IF(A1603="","",INDEX(근로조건!$A$5:$ZZ$1048576,MATCH(A1603,근로조건!$A$5:$A$1048576,0)+0,21))</f>
        <v/>
      </c>
      <c r="R1603" s="61"/>
      <c r="S1603" s="61"/>
      <c r="T1603" s="61"/>
      <c r="U1603" s="61"/>
      <c r="V1603" s="61"/>
      <c r="W1603" s="61"/>
      <c r="X1603" s="61"/>
      <c r="Y1603" s="61"/>
      <c r="Z1603" s="260" t="str">
        <f t="shared" si="75"/>
        <v/>
      </c>
      <c r="AA1603" s="260" t="str">
        <f t="shared" si="76"/>
        <v/>
      </c>
      <c r="AB1603" s="260" t="str" cm="1">
        <f t="array" ref="AB1603">IFERROR(IF(A1603="","",INDEX(근로조건!$A$5:$Z$1048576,MATCH(A1603,근로조건!$A$5:$A$1048576,0)+0,17)-INDEX(근로조건!$A$5:$Z$1048576,MATCH(A1603,근로조건!$A$5:$A$1048576,0)+0,11))*B1603,"")</f>
        <v/>
      </c>
      <c r="AC1603" s="260" t="str">
        <f t="shared" si="77"/>
        <v/>
      </c>
      <c r="AD1603" s="260" t="str" cm="1">
        <f t="array" ref="AD1603">IFERROR(IF(A1603="","",INDEX(근로조건!$A$5:$L$1048576,MATCH(A1603,근로조건!$A$5:$A$1048576,0)+0,12))*B1603,"")</f>
        <v/>
      </c>
      <c r="AE1603" s="261" t="str" cm="1">
        <f t="array" ref="AE1603">IF(A1603="","",INDEX(근로조건!$A$5:$AF$1048576,MATCH(A1603,근로조건!$A$5:$A$1048576,0)+0,13))</f>
        <v/>
      </c>
      <c r="AF1603" s="262" t="str" cm="1">
        <f t="array" ref="AF1603">IF(A1603="","",INDEX(근로조건!$A$5:$AF$1048576,MATCH(A1603,근로조건!$A$5:$A$1048576,0)+0,14))</f>
        <v/>
      </c>
      <c r="AG1603" s="261" t="str" cm="1">
        <f t="array" ref="AG1603">IF(A1603="","",INDEX(근로조건!$A$5:$AF$1048576,MATCH(A1603,근로조건!$A$5:$A$1048576,0)+0,11))</f>
        <v/>
      </c>
      <c r="AH1603" s="261" t="str" cm="1">
        <f t="array" ref="AH1603">IF(A1603="","",INDEX(근로조건!$A$5:$AF$1048576,MATCH(A1603,근로조건!$A$5:$A$1048576,0)+0,19))</f>
        <v/>
      </c>
      <c r="AI1603" s="262" t="str" cm="1">
        <f t="array" ref="AI1603">IF(A1603="","",INDEX(근로조건!$A$5:$AF$1048576,MATCH(A1603,근로조건!$A$5:$A$1048576,0)+0,17))</f>
        <v/>
      </c>
      <c r="AJ1603" s="253"/>
      <c r="AK1603" s="253"/>
      <c r="AL1603" s="253" t="str" cm="1">
        <f t="array" ref="AL1603">IF(A1603="","",INDEX(근로조건!$A$5:$AF$1048576,MATCH(A1603,근로조건!$A$5:$A$1048576,0)+0,20))</f>
        <v/>
      </c>
      <c r="AM1603" s="253"/>
      <c r="AN1603" s="253"/>
      <c r="AO1603" s="253"/>
      <c r="AP1603" s="260"/>
      <c r="AQ1603" s="123"/>
      <c r="AR1603" s="166"/>
      <c r="AS1603" s="267"/>
      <c r="AT1603" s="266"/>
      <c r="AU1603" s="266"/>
      <c r="AV1603" s="266"/>
    </row>
    <row r="1604" spans="1:48" x14ac:dyDescent="0.3">
      <c r="A1604" s="52"/>
      <c r="B1604" s="54"/>
      <c r="C1604" s="53"/>
      <c r="D1604" s="53"/>
      <c r="E1604" s="53"/>
      <c r="F1604" s="57"/>
      <c r="G1604" s="57"/>
      <c r="H1604" s="52"/>
      <c r="I1604" s="53"/>
      <c r="J1604" s="53"/>
      <c r="K1604" s="95"/>
      <c r="L1604" s="52"/>
      <c r="M1604" s="52"/>
      <c r="N1604" s="54"/>
      <c r="O1604" s="254" t="str" cm="1">
        <f t="array" ref="O1604">IF(A1604="","",INDEX(근로조건!$A$5:$Y$1048576,MATCH(A1604,근로조건!$A$5:$A$1048576,0)+0,15))</f>
        <v/>
      </c>
      <c r="P1604" s="255" t="str" cm="1">
        <f t="array" ref="P1604">IF(A1604="","",INDEX(근로조건!$A$5:$Y$1048576,MATCH(A1604,근로조건!$A$5:$A$1048576,0)+0,16))</f>
        <v/>
      </c>
      <c r="Q1604" s="256" t="str" cm="1">
        <f t="array" ref="Q1604">IF(A1604="","",INDEX(근로조건!$A$5:$ZZ$1048576,MATCH(A1604,근로조건!$A$5:$A$1048576,0)+0,21))</f>
        <v/>
      </c>
      <c r="R1604" s="61"/>
      <c r="S1604" s="61"/>
      <c r="T1604" s="61"/>
      <c r="U1604" s="61"/>
      <c r="V1604" s="61"/>
      <c r="W1604" s="61"/>
      <c r="X1604" s="61"/>
      <c r="Y1604" s="61"/>
      <c r="Z1604" s="260" t="str">
        <f t="shared" si="75"/>
        <v/>
      </c>
      <c r="AA1604" s="260" t="str">
        <f t="shared" si="76"/>
        <v/>
      </c>
      <c r="AB1604" s="260" t="str" cm="1">
        <f t="array" ref="AB1604">IFERROR(IF(A1604="","",INDEX(근로조건!$A$5:$Z$1048576,MATCH(A1604,근로조건!$A$5:$A$1048576,0)+0,17)-INDEX(근로조건!$A$5:$Z$1048576,MATCH(A1604,근로조건!$A$5:$A$1048576,0)+0,11))*B1604,"")</f>
        <v/>
      </c>
      <c r="AC1604" s="260" t="str">
        <f t="shared" si="77"/>
        <v/>
      </c>
      <c r="AD1604" s="260" t="str" cm="1">
        <f t="array" ref="AD1604">IFERROR(IF(A1604="","",INDEX(근로조건!$A$5:$L$1048576,MATCH(A1604,근로조건!$A$5:$A$1048576,0)+0,12))*B1604,"")</f>
        <v/>
      </c>
      <c r="AE1604" s="261" t="str" cm="1">
        <f t="array" ref="AE1604">IF(A1604="","",INDEX(근로조건!$A$5:$AF$1048576,MATCH(A1604,근로조건!$A$5:$A$1048576,0)+0,13))</f>
        <v/>
      </c>
      <c r="AF1604" s="262" t="str" cm="1">
        <f t="array" ref="AF1604">IF(A1604="","",INDEX(근로조건!$A$5:$AF$1048576,MATCH(A1604,근로조건!$A$5:$A$1048576,0)+0,14))</f>
        <v/>
      </c>
      <c r="AG1604" s="261" t="str" cm="1">
        <f t="array" ref="AG1604">IF(A1604="","",INDEX(근로조건!$A$5:$AF$1048576,MATCH(A1604,근로조건!$A$5:$A$1048576,0)+0,11))</f>
        <v/>
      </c>
      <c r="AH1604" s="261" t="str" cm="1">
        <f t="array" ref="AH1604">IF(A1604="","",INDEX(근로조건!$A$5:$AF$1048576,MATCH(A1604,근로조건!$A$5:$A$1048576,0)+0,19))</f>
        <v/>
      </c>
      <c r="AI1604" s="262" t="str" cm="1">
        <f t="array" ref="AI1604">IF(A1604="","",INDEX(근로조건!$A$5:$AF$1048576,MATCH(A1604,근로조건!$A$5:$A$1048576,0)+0,17))</f>
        <v/>
      </c>
      <c r="AJ1604" s="253"/>
      <c r="AK1604" s="253"/>
      <c r="AL1604" s="253" t="str" cm="1">
        <f t="array" ref="AL1604">IF(A1604="","",INDEX(근로조건!$A$5:$AF$1048576,MATCH(A1604,근로조건!$A$5:$A$1048576,0)+0,20))</f>
        <v/>
      </c>
      <c r="AM1604" s="253"/>
      <c r="AN1604" s="253"/>
      <c r="AO1604" s="253"/>
      <c r="AP1604" s="260"/>
      <c r="AQ1604" s="123"/>
      <c r="AR1604" s="166"/>
      <c r="AS1604" s="267"/>
      <c r="AT1604" s="266"/>
      <c r="AU1604" s="266"/>
      <c r="AV1604" s="266"/>
    </row>
    <row r="1605" spans="1:48" x14ac:dyDescent="0.3">
      <c r="A1605" s="52"/>
      <c r="B1605" s="54"/>
      <c r="C1605" s="53"/>
      <c r="D1605" s="53"/>
      <c r="E1605" s="53"/>
      <c r="F1605" s="57"/>
      <c r="G1605" s="57"/>
      <c r="H1605" s="52"/>
      <c r="I1605" s="53"/>
      <c r="J1605" s="53"/>
      <c r="K1605" s="95"/>
      <c r="L1605" s="52"/>
      <c r="M1605" s="52"/>
      <c r="N1605" s="54"/>
      <c r="O1605" s="254" t="str" cm="1">
        <f t="array" ref="O1605">IF(A1605="","",INDEX(근로조건!$A$5:$Y$1048576,MATCH(A1605,근로조건!$A$5:$A$1048576,0)+0,15))</f>
        <v/>
      </c>
      <c r="P1605" s="255" t="str" cm="1">
        <f t="array" ref="P1605">IF(A1605="","",INDEX(근로조건!$A$5:$Y$1048576,MATCH(A1605,근로조건!$A$5:$A$1048576,0)+0,16))</f>
        <v/>
      </c>
      <c r="Q1605" s="256" t="str" cm="1">
        <f t="array" ref="Q1605">IF(A1605="","",INDEX(근로조건!$A$5:$ZZ$1048576,MATCH(A1605,근로조건!$A$5:$A$1048576,0)+0,21))</f>
        <v/>
      </c>
      <c r="R1605" s="61"/>
      <c r="S1605" s="61"/>
      <c r="T1605" s="61"/>
      <c r="U1605" s="61"/>
      <c r="V1605" s="61"/>
      <c r="W1605" s="61"/>
      <c r="X1605" s="61"/>
      <c r="Y1605" s="61"/>
      <c r="Z1605" s="260" t="str">
        <f t="shared" si="75"/>
        <v/>
      </c>
      <c r="AA1605" s="260" t="str">
        <f t="shared" si="76"/>
        <v/>
      </c>
      <c r="AB1605" s="260" t="str" cm="1">
        <f t="array" ref="AB1605">IFERROR(IF(A1605="","",INDEX(근로조건!$A$5:$Z$1048576,MATCH(A1605,근로조건!$A$5:$A$1048576,0)+0,17)-INDEX(근로조건!$A$5:$Z$1048576,MATCH(A1605,근로조건!$A$5:$A$1048576,0)+0,11))*B1605,"")</f>
        <v/>
      </c>
      <c r="AC1605" s="260" t="str">
        <f t="shared" si="77"/>
        <v/>
      </c>
      <c r="AD1605" s="260" t="str" cm="1">
        <f t="array" ref="AD1605">IFERROR(IF(A1605="","",INDEX(근로조건!$A$5:$L$1048576,MATCH(A1605,근로조건!$A$5:$A$1048576,0)+0,12))*B1605,"")</f>
        <v/>
      </c>
      <c r="AE1605" s="261" t="str" cm="1">
        <f t="array" ref="AE1605">IF(A1605="","",INDEX(근로조건!$A$5:$AF$1048576,MATCH(A1605,근로조건!$A$5:$A$1048576,0)+0,13))</f>
        <v/>
      </c>
      <c r="AF1605" s="262" t="str" cm="1">
        <f t="array" ref="AF1605">IF(A1605="","",INDEX(근로조건!$A$5:$AF$1048576,MATCH(A1605,근로조건!$A$5:$A$1048576,0)+0,14))</f>
        <v/>
      </c>
      <c r="AG1605" s="261" t="str" cm="1">
        <f t="array" ref="AG1605">IF(A1605="","",INDEX(근로조건!$A$5:$AF$1048576,MATCH(A1605,근로조건!$A$5:$A$1048576,0)+0,11))</f>
        <v/>
      </c>
      <c r="AH1605" s="261" t="str" cm="1">
        <f t="array" ref="AH1605">IF(A1605="","",INDEX(근로조건!$A$5:$AF$1048576,MATCH(A1605,근로조건!$A$5:$A$1048576,0)+0,19))</f>
        <v/>
      </c>
      <c r="AI1605" s="262" t="str" cm="1">
        <f t="array" ref="AI1605">IF(A1605="","",INDEX(근로조건!$A$5:$AF$1048576,MATCH(A1605,근로조건!$A$5:$A$1048576,0)+0,17))</f>
        <v/>
      </c>
      <c r="AJ1605" s="253"/>
      <c r="AK1605" s="253"/>
      <c r="AL1605" s="253" t="str" cm="1">
        <f t="array" ref="AL1605">IF(A1605="","",INDEX(근로조건!$A$5:$AF$1048576,MATCH(A1605,근로조건!$A$5:$A$1048576,0)+0,20))</f>
        <v/>
      </c>
      <c r="AM1605" s="253"/>
      <c r="AN1605" s="253"/>
      <c r="AO1605" s="253"/>
      <c r="AP1605" s="260"/>
      <c r="AQ1605" s="123"/>
      <c r="AR1605" s="166"/>
      <c r="AS1605" s="267"/>
      <c r="AT1605" s="266"/>
      <c r="AU1605" s="266"/>
      <c r="AV1605" s="266"/>
    </row>
    <row r="1606" spans="1:48" x14ac:dyDescent="0.3">
      <c r="A1606" s="52"/>
      <c r="B1606" s="54"/>
      <c r="C1606" s="53"/>
      <c r="D1606" s="53"/>
      <c r="E1606" s="53"/>
      <c r="F1606" s="57"/>
      <c r="G1606" s="57"/>
      <c r="H1606" s="52"/>
      <c r="I1606" s="53"/>
      <c r="J1606" s="53"/>
      <c r="K1606" s="95"/>
      <c r="L1606" s="52"/>
      <c r="M1606" s="52"/>
      <c r="N1606" s="54"/>
      <c r="O1606" s="254" t="str" cm="1">
        <f t="array" ref="O1606">IF(A1606="","",INDEX(근로조건!$A$5:$Y$1048576,MATCH(A1606,근로조건!$A$5:$A$1048576,0)+0,15))</f>
        <v/>
      </c>
      <c r="P1606" s="255" t="str" cm="1">
        <f t="array" ref="P1606">IF(A1606="","",INDEX(근로조건!$A$5:$Y$1048576,MATCH(A1606,근로조건!$A$5:$A$1048576,0)+0,16))</f>
        <v/>
      </c>
      <c r="Q1606" s="256" t="str" cm="1">
        <f t="array" ref="Q1606">IF(A1606="","",INDEX(근로조건!$A$5:$ZZ$1048576,MATCH(A1606,근로조건!$A$5:$A$1048576,0)+0,21))</f>
        <v/>
      </c>
      <c r="R1606" s="61"/>
      <c r="S1606" s="61"/>
      <c r="T1606" s="61"/>
      <c r="U1606" s="61"/>
      <c r="V1606" s="61"/>
      <c r="W1606" s="61"/>
      <c r="X1606" s="61"/>
      <c r="Y1606" s="61"/>
      <c r="Z1606" s="260" t="str">
        <f t="shared" ref="Z1606:Z1669" si="78">IF(AE1606="","",SUM(AB1606,AD1606))</f>
        <v/>
      </c>
      <c r="AA1606" s="260" t="str">
        <f t="shared" ref="AA1606:AA1669" si="79">IF(AE1606="","",IF(AE1606&gt;=8,8*B1606,AE1606*B1606))</f>
        <v/>
      </c>
      <c r="AB1606" s="260" t="str" cm="1">
        <f t="array" ref="AB1606">IFERROR(IF(A1606="","",INDEX(근로조건!$A$5:$Z$1048576,MATCH(A1606,근로조건!$A$5:$A$1048576,0)+0,17)-INDEX(근로조건!$A$5:$Z$1048576,MATCH(A1606,근로조건!$A$5:$A$1048576,0)+0,11))*B1606,"")</f>
        <v/>
      </c>
      <c r="AC1606" s="260" t="str">
        <f t="shared" ref="AC1606:AC1669" si="80">IFERROR(AD1606/(365/7/12),"")</f>
        <v/>
      </c>
      <c r="AD1606" s="260" t="str" cm="1">
        <f t="array" ref="AD1606">IFERROR(IF(A1606="","",INDEX(근로조건!$A$5:$L$1048576,MATCH(A1606,근로조건!$A$5:$A$1048576,0)+0,12))*B1606,"")</f>
        <v/>
      </c>
      <c r="AE1606" s="261" t="str" cm="1">
        <f t="array" ref="AE1606">IF(A1606="","",INDEX(근로조건!$A$5:$AF$1048576,MATCH(A1606,근로조건!$A$5:$A$1048576,0)+0,13))</f>
        <v/>
      </c>
      <c r="AF1606" s="262" t="str" cm="1">
        <f t="array" ref="AF1606">IF(A1606="","",INDEX(근로조건!$A$5:$AF$1048576,MATCH(A1606,근로조건!$A$5:$A$1048576,0)+0,14))</f>
        <v/>
      </c>
      <c r="AG1606" s="261" t="str" cm="1">
        <f t="array" ref="AG1606">IF(A1606="","",INDEX(근로조건!$A$5:$AF$1048576,MATCH(A1606,근로조건!$A$5:$A$1048576,0)+0,11))</f>
        <v/>
      </c>
      <c r="AH1606" s="261" t="str" cm="1">
        <f t="array" ref="AH1606">IF(A1606="","",INDEX(근로조건!$A$5:$AF$1048576,MATCH(A1606,근로조건!$A$5:$A$1048576,0)+0,19))</f>
        <v/>
      </c>
      <c r="AI1606" s="262" t="str" cm="1">
        <f t="array" ref="AI1606">IF(A1606="","",INDEX(근로조건!$A$5:$AF$1048576,MATCH(A1606,근로조건!$A$5:$A$1048576,0)+0,17))</f>
        <v/>
      </c>
      <c r="AJ1606" s="253"/>
      <c r="AK1606" s="253"/>
      <c r="AL1606" s="253" t="str" cm="1">
        <f t="array" ref="AL1606">IF(A1606="","",INDEX(근로조건!$A$5:$AF$1048576,MATCH(A1606,근로조건!$A$5:$A$1048576,0)+0,20))</f>
        <v/>
      </c>
      <c r="AM1606" s="253"/>
      <c r="AN1606" s="253"/>
      <c r="AO1606" s="253"/>
      <c r="AP1606" s="260"/>
      <c r="AQ1606" s="123"/>
      <c r="AR1606" s="166"/>
      <c r="AS1606" s="267"/>
      <c r="AT1606" s="266"/>
      <c r="AU1606" s="266"/>
      <c r="AV1606" s="266"/>
    </row>
    <row r="1607" spans="1:48" x14ac:dyDescent="0.3">
      <c r="A1607" s="52"/>
      <c r="B1607" s="54"/>
      <c r="C1607" s="53"/>
      <c r="D1607" s="53"/>
      <c r="E1607" s="53"/>
      <c r="F1607" s="57"/>
      <c r="G1607" s="57"/>
      <c r="H1607" s="52"/>
      <c r="I1607" s="53"/>
      <c r="J1607" s="53"/>
      <c r="K1607" s="95"/>
      <c r="L1607" s="52"/>
      <c r="M1607" s="52"/>
      <c r="N1607" s="54"/>
      <c r="O1607" s="254" t="str" cm="1">
        <f t="array" ref="O1607">IF(A1607="","",INDEX(근로조건!$A$5:$Y$1048576,MATCH(A1607,근로조건!$A$5:$A$1048576,0)+0,15))</f>
        <v/>
      </c>
      <c r="P1607" s="255" t="str" cm="1">
        <f t="array" ref="P1607">IF(A1607="","",INDEX(근로조건!$A$5:$Y$1048576,MATCH(A1607,근로조건!$A$5:$A$1048576,0)+0,16))</f>
        <v/>
      </c>
      <c r="Q1607" s="256" t="str" cm="1">
        <f t="array" ref="Q1607">IF(A1607="","",INDEX(근로조건!$A$5:$ZZ$1048576,MATCH(A1607,근로조건!$A$5:$A$1048576,0)+0,21))</f>
        <v/>
      </c>
      <c r="R1607" s="61"/>
      <c r="S1607" s="61"/>
      <c r="T1607" s="61"/>
      <c r="U1607" s="61"/>
      <c r="V1607" s="61"/>
      <c r="W1607" s="61"/>
      <c r="X1607" s="61"/>
      <c r="Y1607" s="61"/>
      <c r="Z1607" s="260" t="str">
        <f t="shared" si="78"/>
        <v/>
      </c>
      <c r="AA1607" s="260" t="str">
        <f t="shared" si="79"/>
        <v/>
      </c>
      <c r="AB1607" s="260" t="str" cm="1">
        <f t="array" ref="AB1607">IFERROR(IF(A1607="","",INDEX(근로조건!$A$5:$Z$1048576,MATCH(A1607,근로조건!$A$5:$A$1048576,0)+0,17)-INDEX(근로조건!$A$5:$Z$1048576,MATCH(A1607,근로조건!$A$5:$A$1048576,0)+0,11))*B1607,"")</f>
        <v/>
      </c>
      <c r="AC1607" s="260" t="str">
        <f t="shared" si="80"/>
        <v/>
      </c>
      <c r="AD1607" s="260" t="str" cm="1">
        <f t="array" ref="AD1607">IFERROR(IF(A1607="","",INDEX(근로조건!$A$5:$L$1048576,MATCH(A1607,근로조건!$A$5:$A$1048576,0)+0,12))*B1607,"")</f>
        <v/>
      </c>
      <c r="AE1607" s="261" t="str" cm="1">
        <f t="array" ref="AE1607">IF(A1607="","",INDEX(근로조건!$A$5:$AF$1048576,MATCH(A1607,근로조건!$A$5:$A$1048576,0)+0,13))</f>
        <v/>
      </c>
      <c r="AF1607" s="262" t="str" cm="1">
        <f t="array" ref="AF1607">IF(A1607="","",INDEX(근로조건!$A$5:$AF$1048576,MATCH(A1607,근로조건!$A$5:$A$1048576,0)+0,14))</f>
        <v/>
      </c>
      <c r="AG1607" s="261" t="str" cm="1">
        <f t="array" ref="AG1607">IF(A1607="","",INDEX(근로조건!$A$5:$AF$1048576,MATCH(A1607,근로조건!$A$5:$A$1048576,0)+0,11))</f>
        <v/>
      </c>
      <c r="AH1607" s="261" t="str" cm="1">
        <f t="array" ref="AH1607">IF(A1607="","",INDEX(근로조건!$A$5:$AF$1048576,MATCH(A1607,근로조건!$A$5:$A$1048576,0)+0,19))</f>
        <v/>
      </c>
      <c r="AI1607" s="262" t="str" cm="1">
        <f t="array" ref="AI1607">IF(A1607="","",INDEX(근로조건!$A$5:$AF$1048576,MATCH(A1607,근로조건!$A$5:$A$1048576,0)+0,17))</f>
        <v/>
      </c>
      <c r="AJ1607" s="253"/>
      <c r="AK1607" s="253"/>
      <c r="AL1607" s="253" t="str" cm="1">
        <f t="array" ref="AL1607">IF(A1607="","",INDEX(근로조건!$A$5:$AF$1048576,MATCH(A1607,근로조건!$A$5:$A$1048576,0)+0,20))</f>
        <v/>
      </c>
      <c r="AM1607" s="253"/>
      <c r="AN1607" s="253"/>
      <c r="AO1607" s="253"/>
      <c r="AP1607" s="260"/>
      <c r="AQ1607" s="123"/>
      <c r="AR1607" s="166"/>
      <c r="AS1607" s="267"/>
      <c r="AT1607" s="266"/>
      <c r="AU1607" s="266"/>
      <c r="AV1607" s="266"/>
    </row>
    <row r="1608" spans="1:48" x14ac:dyDescent="0.3">
      <c r="A1608" s="52"/>
      <c r="B1608" s="54"/>
      <c r="C1608" s="53"/>
      <c r="D1608" s="53"/>
      <c r="E1608" s="53"/>
      <c r="F1608" s="57"/>
      <c r="G1608" s="57"/>
      <c r="H1608" s="52"/>
      <c r="I1608" s="53"/>
      <c r="J1608" s="53"/>
      <c r="K1608" s="95"/>
      <c r="L1608" s="52"/>
      <c r="M1608" s="52"/>
      <c r="N1608" s="54"/>
      <c r="O1608" s="254" t="str" cm="1">
        <f t="array" ref="O1608">IF(A1608="","",INDEX(근로조건!$A$5:$Y$1048576,MATCH(A1608,근로조건!$A$5:$A$1048576,0)+0,15))</f>
        <v/>
      </c>
      <c r="P1608" s="255" t="str" cm="1">
        <f t="array" ref="P1608">IF(A1608="","",INDEX(근로조건!$A$5:$Y$1048576,MATCH(A1608,근로조건!$A$5:$A$1048576,0)+0,16))</f>
        <v/>
      </c>
      <c r="Q1608" s="256" t="str" cm="1">
        <f t="array" ref="Q1608">IF(A1608="","",INDEX(근로조건!$A$5:$ZZ$1048576,MATCH(A1608,근로조건!$A$5:$A$1048576,0)+0,21))</f>
        <v/>
      </c>
      <c r="R1608" s="61"/>
      <c r="S1608" s="61"/>
      <c r="T1608" s="61"/>
      <c r="U1608" s="61"/>
      <c r="V1608" s="61"/>
      <c r="W1608" s="61"/>
      <c r="X1608" s="61"/>
      <c r="Y1608" s="61"/>
      <c r="Z1608" s="260" t="str">
        <f t="shared" si="78"/>
        <v/>
      </c>
      <c r="AA1608" s="260" t="str">
        <f t="shared" si="79"/>
        <v/>
      </c>
      <c r="AB1608" s="260" t="str" cm="1">
        <f t="array" ref="AB1608">IFERROR(IF(A1608="","",INDEX(근로조건!$A$5:$Z$1048576,MATCH(A1608,근로조건!$A$5:$A$1048576,0)+0,17)-INDEX(근로조건!$A$5:$Z$1048576,MATCH(A1608,근로조건!$A$5:$A$1048576,0)+0,11))*B1608,"")</f>
        <v/>
      </c>
      <c r="AC1608" s="260" t="str">
        <f t="shared" si="80"/>
        <v/>
      </c>
      <c r="AD1608" s="260" t="str" cm="1">
        <f t="array" ref="AD1608">IFERROR(IF(A1608="","",INDEX(근로조건!$A$5:$L$1048576,MATCH(A1608,근로조건!$A$5:$A$1048576,0)+0,12))*B1608,"")</f>
        <v/>
      </c>
      <c r="AE1608" s="261" t="str" cm="1">
        <f t="array" ref="AE1608">IF(A1608="","",INDEX(근로조건!$A$5:$AF$1048576,MATCH(A1608,근로조건!$A$5:$A$1048576,0)+0,13))</f>
        <v/>
      </c>
      <c r="AF1608" s="262" t="str" cm="1">
        <f t="array" ref="AF1608">IF(A1608="","",INDEX(근로조건!$A$5:$AF$1048576,MATCH(A1608,근로조건!$A$5:$A$1048576,0)+0,14))</f>
        <v/>
      </c>
      <c r="AG1608" s="261" t="str" cm="1">
        <f t="array" ref="AG1608">IF(A1608="","",INDEX(근로조건!$A$5:$AF$1048576,MATCH(A1608,근로조건!$A$5:$A$1048576,0)+0,11))</f>
        <v/>
      </c>
      <c r="AH1608" s="261" t="str" cm="1">
        <f t="array" ref="AH1608">IF(A1608="","",INDEX(근로조건!$A$5:$AF$1048576,MATCH(A1608,근로조건!$A$5:$A$1048576,0)+0,19))</f>
        <v/>
      </c>
      <c r="AI1608" s="262" t="str" cm="1">
        <f t="array" ref="AI1608">IF(A1608="","",INDEX(근로조건!$A$5:$AF$1048576,MATCH(A1608,근로조건!$A$5:$A$1048576,0)+0,17))</f>
        <v/>
      </c>
      <c r="AJ1608" s="253"/>
      <c r="AK1608" s="253"/>
      <c r="AL1608" s="253" t="str" cm="1">
        <f t="array" ref="AL1608">IF(A1608="","",INDEX(근로조건!$A$5:$AF$1048576,MATCH(A1608,근로조건!$A$5:$A$1048576,0)+0,20))</f>
        <v/>
      </c>
      <c r="AM1608" s="253"/>
      <c r="AN1608" s="253"/>
      <c r="AO1608" s="253"/>
      <c r="AP1608" s="260"/>
      <c r="AQ1608" s="123"/>
      <c r="AR1608" s="166"/>
      <c r="AS1608" s="267"/>
      <c r="AT1608" s="266"/>
      <c r="AU1608" s="266"/>
      <c r="AV1608" s="266"/>
    </row>
    <row r="1609" spans="1:48" x14ac:dyDescent="0.3">
      <c r="A1609" s="52"/>
      <c r="B1609" s="54"/>
      <c r="C1609" s="53"/>
      <c r="D1609" s="53"/>
      <c r="E1609" s="53"/>
      <c r="F1609" s="57"/>
      <c r="G1609" s="57"/>
      <c r="H1609" s="52"/>
      <c r="I1609" s="53"/>
      <c r="J1609" s="53"/>
      <c r="K1609" s="95"/>
      <c r="L1609" s="52"/>
      <c r="M1609" s="52"/>
      <c r="N1609" s="54"/>
      <c r="O1609" s="254" t="str" cm="1">
        <f t="array" ref="O1609">IF(A1609="","",INDEX(근로조건!$A$5:$Y$1048576,MATCH(A1609,근로조건!$A$5:$A$1048576,0)+0,15))</f>
        <v/>
      </c>
      <c r="P1609" s="255" t="str" cm="1">
        <f t="array" ref="P1609">IF(A1609="","",INDEX(근로조건!$A$5:$Y$1048576,MATCH(A1609,근로조건!$A$5:$A$1048576,0)+0,16))</f>
        <v/>
      </c>
      <c r="Q1609" s="256" t="str" cm="1">
        <f t="array" ref="Q1609">IF(A1609="","",INDEX(근로조건!$A$5:$ZZ$1048576,MATCH(A1609,근로조건!$A$5:$A$1048576,0)+0,21))</f>
        <v/>
      </c>
      <c r="R1609" s="61"/>
      <c r="S1609" s="61"/>
      <c r="T1609" s="61"/>
      <c r="U1609" s="61"/>
      <c r="V1609" s="61"/>
      <c r="W1609" s="61"/>
      <c r="X1609" s="61"/>
      <c r="Y1609" s="61"/>
      <c r="Z1609" s="260" t="str">
        <f t="shared" si="78"/>
        <v/>
      </c>
      <c r="AA1609" s="260" t="str">
        <f t="shared" si="79"/>
        <v/>
      </c>
      <c r="AB1609" s="260" t="str" cm="1">
        <f t="array" ref="AB1609">IFERROR(IF(A1609="","",INDEX(근로조건!$A$5:$Z$1048576,MATCH(A1609,근로조건!$A$5:$A$1048576,0)+0,17)-INDEX(근로조건!$A$5:$Z$1048576,MATCH(A1609,근로조건!$A$5:$A$1048576,0)+0,11))*B1609,"")</f>
        <v/>
      </c>
      <c r="AC1609" s="260" t="str">
        <f t="shared" si="80"/>
        <v/>
      </c>
      <c r="AD1609" s="260" t="str" cm="1">
        <f t="array" ref="AD1609">IFERROR(IF(A1609="","",INDEX(근로조건!$A$5:$L$1048576,MATCH(A1609,근로조건!$A$5:$A$1048576,0)+0,12))*B1609,"")</f>
        <v/>
      </c>
      <c r="AE1609" s="261" t="str" cm="1">
        <f t="array" ref="AE1609">IF(A1609="","",INDEX(근로조건!$A$5:$AF$1048576,MATCH(A1609,근로조건!$A$5:$A$1048576,0)+0,13))</f>
        <v/>
      </c>
      <c r="AF1609" s="262" t="str" cm="1">
        <f t="array" ref="AF1609">IF(A1609="","",INDEX(근로조건!$A$5:$AF$1048576,MATCH(A1609,근로조건!$A$5:$A$1048576,0)+0,14))</f>
        <v/>
      </c>
      <c r="AG1609" s="261" t="str" cm="1">
        <f t="array" ref="AG1609">IF(A1609="","",INDEX(근로조건!$A$5:$AF$1048576,MATCH(A1609,근로조건!$A$5:$A$1048576,0)+0,11))</f>
        <v/>
      </c>
      <c r="AH1609" s="261" t="str" cm="1">
        <f t="array" ref="AH1609">IF(A1609="","",INDEX(근로조건!$A$5:$AF$1048576,MATCH(A1609,근로조건!$A$5:$A$1048576,0)+0,19))</f>
        <v/>
      </c>
      <c r="AI1609" s="262" t="str" cm="1">
        <f t="array" ref="AI1609">IF(A1609="","",INDEX(근로조건!$A$5:$AF$1048576,MATCH(A1609,근로조건!$A$5:$A$1048576,0)+0,17))</f>
        <v/>
      </c>
      <c r="AJ1609" s="253"/>
      <c r="AK1609" s="253"/>
      <c r="AL1609" s="253" t="str" cm="1">
        <f t="array" ref="AL1609">IF(A1609="","",INDEX(근로조건!$A$5:$AF$1048576,MATCH(A1609,근로조건!$A$5:$A$1048576,0)+0,20))</f>
        <v/>
      </c>
      <c r="AM1609" s="253"/>
      <c r="AN1609" s="253"/>
      <c r="AO1609" s="253"/>
      <c r="AP1609" s="260"/>
      <c r="AQ1609" s="123"/>
      <c r="AR1609" s="166"/>
      <c r="AS1609" s="267"/>
      <c r="AT1609" s="266"/>
      <c r="AU1609" s="266"/>
      <c r="AV1609" s="266"/>
    </row>
    <row r="1610" spans="1:48" x14ac:dyDescent="0.3">
      <c r="A1610" s="52"/>
      <c r="B1610" s="54"/>
      <c r="C1610" s="53"/>
      <c r="D1610" s="53"/>
      <c r="E1610" s="53"/>
      <c r="F1610" s="57"/>
      <c r="G1610" s="57"/>
      <c r="H1610" s="52"/>
      <c r="I1610" s="53"/>
      <c r="J1610" s="53"/>
      <c r="K1610" s="95"/>
      <c r="L1610" s="52"/>
      <c r="M1610" s="52"/>
      <c r="N1610" s="54"/>
      <c r="O1610" s="254" t="str" cm="1">
        <f t="array" ref="O1610">IF(A1610="","",INDEX(근로조건!$A$5:$Y$1048576,MATCH(A1610,근로조건!$A$5:$A$1048576,0)+0,15))</f>
        <v/>
      </c>
      <c r="P1610" s="255" t="str" cm="1">
        <f t="array" ref="P1610">IF(A1610="","",INDEX(근로조건!$A$5:$Y$1048576,MATCH(A1610,근로조건!$A$5:$A$1048576,0)+0,16))</f>
        <v/>
      </c>
      <c r="Q1610" s="256" t="str" cm="1">
        <f t="array" ref="Q1610">IF(A1610="","",INDEX(근로조건!$A$5:$ZZ$1048576,MATCH(A1610,근로조건!$A$5:$A$1048576,0)+0,21))</f>
        <v/>
      </c>
      <c r="R1610" s="61"/>
      <c r="S1610" s="61"/>
      <c r="T1610" s="61"/>
      <c r="U1610" s="61"/>
      <c r="V1610" s="61"/>
      <c r="W1610" s="61"/>
      <c r="X1610" s="61"/>
      <c r="Y1610" s="61"/>
      <c r="Z1610" s="260" t="str">
        <f t="shared" si="78"/>
        <v/>
      </c>
      <c r="AA1610" s="260" t="str">
        <f t="shared" si="79"/>
        <v/>
      </c>
      <c r="AB1610" s="260" t="str" cm="1">
        <f t="array" ref="AB1610">IFERROR(IF(A1610="","",INDEX(근로조건!$A$5:$Z$1048576,MATCH(A1610,근로조건!$A$5:$A$1048576,0)+0,17)-INDEX(근로조건!$A$5:$Z$1048576,MATCH(A1610,근로조건!$A$5:$A$1048576,0)+0,11))*B1610,"")</f>
        <v/>
      </c>
      <c r="AC1610" s="260" t="str">
        <f t="shared" si="80"/>
        <v/>
      </c>
      <c r="AD1610" s="260" t="str" cm="1">
        <f t="array" ref="AD1610">IFERROR(IF(A1610="","",INDEX(근로조건!$A$5:$L$1048576,MATCH(A1610,근로조건!$A$5:$A$1048576,0)+0,12))*B1610,"")</f>
        <v/>
      </c>
      <c r="AE1610" s="261" t="str" cm="1">
        <f t="array" ref="AE1610">IF(A1610="","",INDEX(근로조건!$A$5:$AF$1048576,MATCH(A1610,근로조건!$A$5:$A$1048576,0)+0,13))</f>
        <v/>
      </c>
      <c r="AF1610" s="262" t="str" cm="1">
        <f t="array" ref="AF1610">IF(A1610="","",INDEX(근로조건!$A$5:$AF$1048576,MATCH(A1610,근로조건!$A$5:$A$1048576,0)+0,14))</f>
        <v/>
      </c>
      <c r="AG1610" s="261" t="str" cm="1">
        <f t="array" ref="AG1610">IF(A1610="","",INDEX(근로조건!$A$5:$AF$1048576,MATCH(A1610,근로조건!$A$5:$A$1048576,0)+0,11))</f>
        <v/>
      </c>
      <c r="AH1610" s="261" t="str" cm="1">
        <f t="array" ref="AH1610">IF(A1610="","",INDEX(근로조건!$A$5:$AF$1048576,MATCH(A1610,근로조건!$A$5:$A$1048576,0)+0,19))</f>
        <v/>
      </c>
      <c r="AI1610" s="262" t="str" cm="1">
        <f t="array" ref="AI1610">IF(A1610="","",INDEX(근로조건!$A$5:$AF$1048576,MATCH(A1610,근로조건!$A$5:$A$1048576,0)+0,17))</f>
        <v/>
      </c>
      <c r="AJ1610" s="253"/>
      <c r="AK1610" s="253"/>
      <c r="AL1610" s="253" t="str" cm="1">
        <f t="array" ref="AL1610">IF(A1610="","",INDEX(근로조건!$A$5:$AF$1048576,MATCH(A1610,근로조건!$A$5:$A$1048576,0)+0,20))</f>
        <v/>
      </c>
      <c r="AM1610" s="253"/>
      <c r="AN1610" s="253"/>
      <c r="AO1610" s="253"/>
      <c r="AP1610" s="260"/>
      <c r="AQ1610" s="123"/>
      <c r="AR1610" s="166"/>
      <c r="AS1610" s="267"/>
      <c r="AT1610" s="266"/>
      <c r="AU1610" s="266"/>
      <c r="AV1610" s="266"/>
    </row>
    <row r="1611" spans="1:48" x14ac:dyDescent="0.3">
      <c r="A1611" s="52"/>
      <c r="B1611" s="54"/>
      <c r="C1611" s="53"/>
      <c r="D1611" s="53"/>
      <c r="E1611" s="53"/>
      <c r="F1611" s="57"/>
      <c r="G1611" s="57"/>
      <c r="H1611" s="52"/>
      <c r="I1611" s="53"/>
      <c r="J1611" s="53"/>
      <c r="K1611" s="95"/>
      <c r="L1611" s="52"/>
      <c r="M1611" s="52"/>
      <c r="N1611" s="54"/>
      <c r="O1611" s="254" t="str" cm="1">
        <f t="array" ref="O1611">IF(A1611="","",INDEX(근로조건!$A$5:$Y$1048576,MATCH(A1611,근로조건!$A$5:$A$1048576,0)+0,15))</f>
        <v/>
      </c>
      <c r="P1611" s="255" t="str" cm="1">
        <f t="array" ref="P1611">IF(A1611="","",INDEX(근로조건!$A$5:$Y$1048576,MATCH(A1611,근로조건!$A$5:$A$1048576,0)+0,16))</f>
        <v/>
      </c>
      <c r="Q1611" s="256" t="str" cm="1">
        <f t="array" ref="Q1611">IF(A1611="","",INDEX(근로조건!$A$5:$ZZ$1048576,MATCH(A1611,근로조건!$A$5:$A$1048576,0)+0,21))</f>
        <v/>
      </c>
      <c r="R1611" s="61"/>
      <c r="S1611" s="61"/>
      <c r="T1611" s="61"/>
      <c r="U1611" s="61"/>
      <c r="V1611" s="61"/>
      <c r="W1611" s="61"/>
      <c r="X1611" s="61"/>
      <c r="Y1611" s="61"/>
      <c r="Z1611" s="260" t="str">
        <f t="shared" si="78"/>
        <v/>
      </c>
      <c r="AA1611" s="260" t="str">
        <f t="shared" si="79"/>
        <v/>
      </c>
      <c r="AB1611" s="260" t="str" cm="1">
        <f t="array" ref="AB1611">IFERROR(IF(A1611="","",INDEX(근로조건!$A$5:$Z$1048576,MATCH(A1611,근로조건!$A$5:$A$1048576,0)+0,17)-INDEX(근로조건!$A$5:$Z$1048576,MATCH(A1611,근로조건!$A$5:$A$1048576,0)+0,11))*B1611,"")</f>
        <v/>
      </c>
      <c r="AC1611" s="260" t="str">
        <f t="shared" si="80"/>
        <v/>
      </c>
      <c r="AD1611" s="260" t="str" cm="1">
        <f t="array" ref="AD1611">IFERROR(IF(A1611="","",INDEX(근로조건!$A$5:$L$1048576,MATCH(A1611,근로조건!$A$5:$A$1048576,0)+0,12))*B1611,"")</f>
        <v/>
      </c>
      <c r="AE1611" s="261" t="str" cm="1">
        <f t="array" ref="AE1611">IF(A1611="","",INDEX(근로조건!$A$5:$AF$1048576,MATCH(A1611,근로조건!$A$5:$A$1048576,0)+0,13))</f>
        <v/>
      </c>
      <c r="AF1611" s="262" t="str" cm="1">
        <f t="array" ref="AF1611">IF(A1611="","",INDEX(근로조건!$A$5:$AF$1048576,MATCH(A1611,근로조건!$A$5:$A$1048576,0)+0,14))</f>
        <v/>
      </c>
      <c r="AG1611" s="261" t="str" cm="1">
        <f t="array" ref="AG1611">IF(A1611="","",INDEX(근로조건!$A$5:$AF$1048576,MATCH(A1611,근로조건!$A$5:$A$1048576,0)+0,11))</f>
        <v/>
      </c>
      <c r="AH1611" s="261" t="str" cm="1">
        <f t="array" ref="AH1611">IF(A1611="","",INDEX(근로조건!$A$5:$AF$1048576,MATCH(A1611,근로조건!$A$5:$A$1048576,0)+0,19))</f>
        <v/>
      </c>
      <c r="AI1611" s="262" t="str" cm="1">
        <f t="array" ref="AI1611">IF(A1611="","",INDEX(근로조건!$A$5:$AF$1048576,MATCH(A1611,근로조건!$A$5:$A$1048576,0)+0,17))</f>
        <v/>
      </c>
      <c r="AJ1611" s="253"/>
      <c r="AK1611" s="253"/>
      <c r="AL1611" s="253" t="str" cm="1">
        <f t="array" ref="AL1611">IF(A1611="","",INDEX(근로조건!$A$5:$AF$1048576,MATCH(A1611,근로조건!$A$5:$A$1048576,0)+0,20))</f>
        <v/>
      </c>
      <c r="AM1611" s="253"/>
      <c r="AN1611" s="253"/>
      <c r="AO1611" s="253"/>
      <c r="AP1611" s="260"/>
      <c r="AQ1611" s="123"/>
      <c r="AR1611" s="166"/>
      <c r="AS1611" s="267"/>
      <c r="AT1611" s="266"/>
      <c r="AU1611" s="266"/>
      <c r="AV1611" s="266"/>
    </row>
    <row r="1612" spans="1:48" x14ac:dyDescent="0.3">
      <c r="A1612" s="52"/>
      <c r="B1612" s="54"/>
      <c r="C1612" s="53"/>
      <c r="D1612" s="53"/>
      <c r="E1612" s="53"/>
      <c r="F1612" s="57"/>
      <c r="G1612" s="57"/>
      <c r="H1612" s="52"/>
      <c r="I1612" s="53"/>
      <c r="J1612" s="53"/>
      <c r="K1612" s="95"/>
      <c r="L1612" s="52"/>
      <c r="M1612" s="52"/>
      <c r="N1612" s="54"/>
      <c r="O1612" s="254" t="str" cm="1">
        <f t="array" ref="O1612">IF(A1612="","",INDEX(근로조건!$A$5:$Y$1048576,MATCH(A1612,근로조건!$A$5:$A$1048576,0)+0,15))</f>
        <v/>
      </c>
      <c r="P1612" s="255" t="str" cm="1">
        <f t="array" ref="P1612">IF(A1612="","",INDEX(근로조건!$A$5:$Y$1048576,MATCH(A1612,근로조건!$A$5:$A$1048576,0)+0,16))</f>
        <v/>
      </c>
      <c r="Q1612" s="256" t="str" cm="1">
        <f t="array" ref="Q1612">IF(A1612="","",INDEX(근로조건!$A$5:$ZZ$1048576,MATCH(A1612,근로조건!$A$5:$A$1048576,0)+0,21))</f>
        <v/>
      </c>
      <c r="R1612" s="61"/>
      <c r="S1612" s="61"/>
      <c r="T1612" s="61"/>
      <c r="U1612" s="61"/>
      <c r="V1612" s="61"/>
      <c r="W1612" s="61"/>
      <c r="X1612" s="61"/>
      <c r="Y1612" s="61"/>
      <c r="Z1612" s="260" t="str">
        <f t="shared" si="78"/>
        <v/>
      </c>
      <c r="AA1612" s="260" t="str">
        <f t="shared" si="79"/>
        <v/>
      </c>
      <c r="AB1612" s="260" t="str" cm="1">
        <f t="array" ref="AB1612">IFERROR(IF(A1612="","",INDEX(근로조건!$A$5:$Z$1048576,MATCH(A1612,근로조건!$A$5:$A$1048576,0)+0,17)-INDEX(근로조건!$A$5:$Z$1048576,MATCH(A1612,근로조건!$A$5:$A$1048576,0)+0,11))*B1612,"")</f>
        <v/>
      </c>
      <c r="AC1612" s="260" t="str">
        <f t="shared" si="80"/>
        <v/>
      </c>
      <c r="AD1612" s="260" t="str" cm="1">
        <f t="array" ref="AD1612">IFERROR(IF(A1612="","",INDEX(근로조건!$A$5:$L$1048576,MATCH(A1612,근로조건!$A$5:$A$1048576,0)+0,12))*B1612,"")</f>
        <v/>
      </c>
      <c r="AE1612" s="261" t="str" cm="1">
        <f t="array" ref="AE1612">IF(A1612="","",INDEX(근로조건!$A$5:$AF$1048576,MATCH(A1612,근로조건!$A$5:$A$1048576,0)+0,13))</f>
        <v/>
      </c>
      <c r="AF1612" s="262" t="str" cm="1">
        <f t="array" ref="AF1612">IF(A1612="","",INDEX(근로조건!$A$5:$AF$1048576,MATCH(A1612,근로조건!$A$5:$A$1048576,0)+0,14))</f>
        <v/>
      </c>
      <c r="AG1612" s="261" t="str" cm="1">
        <f t="array" ref="AG1612">IF(A1612="","",INDEX(근로조건!$A$5:$AF$1048576,MATCH(A1612,근로조건!$A$5:$A$1048576,0)+0,11))</f>
        <v/>
      </c>
      <c r="AH1612" s="261" t="str" cm="1">
        <f t="array" ref="AH1612">IF(A1612="","",INDEX(근로조건!$A$5:$AF$1048576,MATCH(A1612,근로조건!$A$5:$A$1048576,0)+0,19))</f>
        <v/>
      </c>
      <c r="AI1612" s="262" t="str" cm="1">
        <f t="array" ref="AI1612">IF(A1612="","",INDEX(근로조건!$A$5:$AF$1048576,MATCH(A1612,근로조건!$A$5:$A$1048576,0)+0,17))</f>
        <v/>
      </c>
      <c r="AJ1612" s="253"/>
      <c r="AK1612" s="253"/>
      <c r="AL1612" s="253" t="str" cm="1">
        <f t="array" ref="AL1612">IF(A1612="","",INDEX(근로조건!$A$5:$AF$1048576,MATCH(A1612,근로조건!$A$5:$A$1048576,0)+0,20))</f>
        <v/>
      </c>
      <c r="AM1612" s="253"/>
      <c r="AN1612" s="253"/>
      <c r="AO1612" s="253"/>
      <c r="AP1612" s="260"/>
      <c r="AQ1612" s="123"/>
      <c r="AR1612" s="166"/>
      <c r="AS1612" s="267"/>
      <c r="AT1612" s="266"/>
      <c r="AU1612" s="266"/>
      <c r="AV1612" s="266"/>
    </row>
    <row r="1613" spans="1:48" x14ac:dyDescent="0.3">
      <c r="A1613" s="52"/>
      <c r="B1613" s="54"/>
      <c r="C1613" s="53"/>
      <c r="D1613" s="53"/>
      <c r="E1613" s="53"/>
      <c r="F1613" s="57"/>
      <c r="G1613" s="57"/>
      <c r="H1613" s="52"/>
      <c r="I1613" s="53"/>
      <c r="J1613" s="53"/>
      <c r="K1613" s="95"/>
      <c r="L1613" s="52"/>
      <c r="M1613" s="52"/>
      <c r="N1613" s="54"/>
      <c r="O1613" s="254" t="str" cm="1">
        <f t="array" ref="O1613">IF(A1613="","",INDEX(근로조건!$A$5:$Y$1048576,MATCH(A1613,근로조건!$A$5:$A$1048576,0)+0,15))</f>
        <v/>
      </c>
      <c r="P1613" s="255" t="str" cm="1">
        <f t="array" ref="P1613">IF(A1613="","",INDEX(근로조건!$A$5:$Y$1048576,MATCH(A1613,근로조건!$A$5:$A$1048576,0)+0,16))</f>
        <v/>
      </c>
      <c r="Q1613" s="256" t="str" cm="1">
        <f t="array" ref="Q1613">IF(A1613="","",INDEX(근로조건!$A$5:$ZZ$1048576,MATCH(A1613,근로조건!$A$5:$A$1048576,0)+0,21))</f>
        <v/>
      </c>
      <c r="R1613" s="61"/>
      <c r="S1613" s="61"/>
      <c r="T1613" s="61"/>
      <c r="U1613" s="61"/>
      <c r="V1613" s="61"/>
      <c r="W1613" s="61"/>
      <c r="X1613" s="61"/>
      <c r="Y1613" s="61"/>
      <c r="Z1613" s="260" t="str">
        <f t="shared" si="78"/>
        <v/>
      </c>
      <c r="AA1613" s="260" t="str">
        <f t="shared" si="79"/>
        <v/>
      </c>
      <c r="AB1613" s="260" t="str" cm="1">
        <f t="array" ref="AB1613">IFERROR(IF(A1613="","",INDEX(근로조건!$A$5:$Z$1048576,MATCH(A1613,근로조건!$A$5:$A$1048576,0)+0,17)-INDEX(근로조건!$A$5:$Z$1048576,MATCH(A1613,근로조건!$A$5:$A$1048576,0)+0,11))*B1613,"")</f>
        <v/>
      </c>
      <c r="AC1613" s="260" t="str">
        <f t="shared" si="80"/>
        <v/>
      </c>
      <c r="AD1613" s="260" t="str" cm="1">
        <f t="array" ref="AD1613">IFERROR(IF(A1613="","",INDEX(근로조건!$A$5:$L$1048576,MATCH(A1613,근로조건!$A$5:$A$1048576,0)+0,12))*B1613,"")</f>
        <v/>
      </c>
      <c r="AE1613" s="261" t="str" cm="1">
        <f t="array" ref="AE1613">IF(A1613="","",INDEX(근로조건!$A$5:$AF$1048576,MATCH(A1613,근로조건!$A$5:$A$1048576,0)+0,13))</f>
        <v/>
      </c>
      <c r="AF1613" s="262" t="str" cm="1">
        <f t="array" ref="AF1613">IF(A1613="","",INDEX(근로조건!$A$5:$AF$1048576,MATCH(A1613,근로조건!$A$5:$A$1048576,0)+0,14))</f>
        <v/>
      </c>
      <c r="AG1613" s="261" t="str" cm="1">
        <f t="array" ref="AG1613">IF(A1613="","",INDEX(근로조건!$A$5:$AF$1048576,MATCH(A1613,근로조건!$A$5:$A$1048576,0)+0,11))</f>
        <v/>
      </c>
      <c r="AH1613" s="261" t="str" cm="1">
        <f t="array" ref="AH1613">IF(A1613="","",INDEX(근로조건!$A$5:$AF$1048576,MATCH(A1613,근로조건!$A$5:$A$1048576,0)+0,19))</f>
        <v/>
      </c>
      <c r="AI1613" s="262" t="str" cm="1">
        <f t="array" ref="AI1613">IF(A1613="","",INDEX(근로조건!$A$5:$AF$1048576,MATCH(A1613,근로조건!$A$5:$A$1048576,0)+0,17))</f>
        <v/>
      </c>
      <c r="AJ1613" s="253"/>
      <c r="AK1613" s="253"/>
      <c r="AL1613" s="253" t="str" cm="1">
        <f t="array" ref="AL1613">IF(A1613="","",INDEX(근로조건!$A$5:$AF$1048576,MATCH(A1613,근로조건!$A$5:$A$1048576,0)+0,20))</f>
        <v/>
      </c>
      <c r="AM1613" s="253"/>
      <c r="AN1613" s="253"/>
      <c r="AO1613" s="253"/>
      <c r="AP1613" s="260"/>
      <c r="AQ1613" s="123"/>
      <c r="AR1613" s="166"/>
      <c r="AS1613" s="267"/>
      <c r="AT1613" s="266"/>
      <c r="AU1613" s="266"/>
      <c r="AV1613" s="266"/>
    </row>
    <row r="1614" spans="1:48" x14ac:dyDescent="0.3">
      <c r="A1614" s="52"/>
      <c r="B1614" s="54"/>
      <c r="C1614" s="53"/>
      <c r="D1614" s="53"/>
      <c r="E1614" s="53"/>
      <c r="F1614" s="57"/>
      <c r="G1614" s="57"/>
      <c r="H1614" s="52"/>
      <c r="I1614" s="53"/>
      <c r="J1614" s="53"/>
      <c r="K1614" s="95"/>
      <c r="L1614" s="52"/>
      <c r="M1614" s="52"/>
      <c r="N1614" s="54"/>
      <c r="O1614" s="254" t="str" cm="1">
        <f t="array" ref="O1614">IF(A1614="","",INDEX(근로조건!$A$5:$Y$1048576,MATCH(A1614,근로조건!$A$5:$A$1048576,0)+0,15))</f>
        <v/>
      </c>
      <c r="P1614" s="255" t="str" cm="1">
        <f t="array" ref="P1614">IF(A1614="","",INDEX(근로조건!$A$5:$Y$1048576,MATCH(A1614,근로조건!$A$5:$A$1048576,0)+0,16))</f>
        <v/>
      </c>
      <c r="Q1614" s="256" t="str" cm="1">
        <f t="array" ref="Q1614">IF(A1614="","",INDEX(근로조건!$A$5:$ZZ$1048576,MATCH(A1614,근로조건!$A$5:$A$1048576,0)+0,21))</f>
        <v/>
      </c>
      <c r="R1614" s="61"/>
      <c r="S1614" s="61"/>
      <c r="T1614" s="61"/>
      <c r="U1614" s="61"/>
      <c r="V1614" s="61"/>
      <c r="W1614" s="61"/>
      <c r="X1614" s="61"/>
      <c r="Y1614" s="61"/>
      <c r="Z1614" s="260" t="str">
        <f t="shared" si="78"/>
        <v/>
      </c>
      <c r="AA1614" s="260" t="str">
        <f t="shared" si="79"/>
        <v/>
      </c>
      <c r="AB1614" s="260" t="str" cm="1">
        <f t="array" ref="AB1614">IFERROR(IF(A1614="","",INDEX(근로조건!$A$5:$Z$1048576,MATCH(A1614,근로조건!$A$5:$A$1048576,0)+0,17)-INDEX(근로조건!$A$5:$Z$1048576,MATCH(A1614,근로조건!$A$5:$A$1048576,0)+0,11))*B1614,"")</f>
        <v/>
      </c>
      <c r="AC1614" s="260" t="str">
        <f t="shared" si="80"/>
        <v/>
      </c>
      <c r="AD1614" s="260" t="str" cm="1">
        <f t="array" ref="AD1614">IFERROR(IF(A1614="","",INDEX(근로조건!$A$5:$L$1048576,MATCH(A1614,근로조건!$A$5:$A$1048576,0)+0,12))*B1614,"")</f>
        <v/>
      </c>
      <c r="AE1614" s="261" t="str" cm="1">
        <f t="array" ref="AE1614">IF(A1614="","",INDEX(근로조건!$A$5:$AF$1048576,MATCH(A1614,근로조건!$A$5:$A$1048576,0)+0,13))</f>
        <v/>
      </c>
      <c r="AF1614" s="262" t="str" cm="1">
        <f t="array" ref="AF1614">IF(A1614="","",INDEX(근로조건!$A$5:$AF$1048576,MATCH(A1614,근로조건!$A$5:$A$1048576,0)+0,14))</f>
        <v/>
      </c>
      <c r="AG1614" s="261" t="str" cm="1">
        <f t="array" ref="AG1614">IF(A1614="","",INDEX(근로조건!$A$5:$AF$1048576,MATCH(A1614,근로조건!$A$5:$A$1048576,0)+0,11))</f>
        <v/>
      </c>
      <c r="AH1614" s="261" t="str" cm="1">
        <f t="array" ref="AH1614">IF(A1614="","",INDEX(근로조건!$A$5:$AF$1048576,MATCH(A1614,근로조건!$A$5:$A$1048576,0)+0,19))</f>
        <v/>
      </c>
      <c r="AI1614" s="262" t="str" cm="1">
        <f t="array" ref="AI1614">IF(A1614="","",INDEX(근로조건!$A$5:$AF$1048576,MATCH(A1614,근로조건!$A$5:$A$1048576,0)+0,17))</f>
        <v/>
      </c>
      <c r="AJ1614" s="253"/>
      <c r="AK1614" s="253"/>
      <c r="AL1614" s="253" t="str" cm="1">
        <f t="array" ref="AL1614">IF(A1614="","",INDEX(근로조건!$A$5:$AF$1048576,MATCH(A1614,근로조건!$A$5:$A$1048576,0)+0,20))</f>
        <v/>
      </c>
      <c r="AM1614" s="253"/>
      <c r="AN1614" s="253"/>
      <c r="AO1614" s="253"/>
      <c r="AP1614" s="260"/>
      <c r="AQ1614" s="123"/>
      <c r="AR1614" s="166"/>
      <c r="AS1614" s="267"/>
      <c r="AT1614" s="266"/>
      <c r="AU1614" s="266"/>
      <c r="AV1614" s="266"/>
    </row>
    <row r="1615" spans="1:48" x14ac:dyDescent="0.3">
      <c r="A1615" s="52"/>
      <c r="B1615" s="54"/>
      <c r="C1615" s="53"/>
      <c r="D1615" s="53"/>
      <c r="E1615" s="53"/>
      <c r="F1615" s="57"/>
      <c r="G1615" s="57"/>
      <c r="H1615" s="52"/>
      <c r="I1615" s="53"/>
      <c r="J1615" s="53"/>
      <c r="K1615" s="95"/>
      <c r="L1615" s="52"/>
      <c r="M1615" s="52"/>
      <c r="N1615" s="54"/>
      <c r="O1615" s="254" t="str" cm="1">
        <f t="array" ref="O1615">IF(A1615="","",INDEX(근로조건!$A$5:$Y$1048576,MATCH(A1615,근로조건!$A$5:$A$1048576,0)+0,15))</f>
        <v/>
      </c>
      <c r="P1615" s="255" t="str" cm="1">
        <f t="array" ref="P1615">IF(A1615="","",INDEX(근로조건!$A$5:$Y$1048576,MATCH(A1615,근로조건!$A$5:$A$1048576,0)+0,16))</f>
        <v/>
      </c>
      <c r="Q1615" s="256" t="str" cm="1">
        <f t="array" ref="Q1615">IF(A1615="","",INDEX(근로조건!$A$5:$ZZ$1048576,MATCH(A1615,근로조건!$A$5:$A$1048576,0)+0,21))</f>
        <v/>
      </c>
      <c r="R1615" s="61"/>
      <c r="S1615" s="61"/>
      <c r="T1615" s="61"/>
      <c r="U1615" s="61"/>
      <c r="V1615" s="61"/>
      <c r="W1615" s="61"/>
      <c r="X1615" s="61"/>
      <c r="Y1615" s="61"/>
      <c r="Z1615" s="260" t="str">
        <f t="shared" si="78"/>
        <v/>
      </c>
      <c r="AA1615" s="260" t="str">
        <f t="shared" si="79"/>
        <v/>
      </c>
      <c r="AB1615" s="260" t="str" cm="1">
        <f t="array" ref="AB1615">IFERROR(IF(A1615="","",INDEX(근로조건!$A$5:$Z$1048576,MATCH(A1615,근로조건!$A$5:$A$1048576,0)+0,17)-INDEX(근로조건!$A$5:$Z$1048576,MATCH(A1615,근로조건!$A$5:$A$1048576,0)+0,11))*B1615,"")</f>
        <v/>
      </c>
      <c r="AC1615" s="260" t="str">
        <f t="shared" si="80"/>
        <v/>
      </c>
      <c r="AD1615" s="260" t="str" cm="1">
        <f t="array" ref="AD1615">IFERROR(IF(A1615="","",INDEX(근로조건!$A$5:$L$1048576,MATCH(A1615,근로조건!$A$5:$A$1048576,0)+0,12))*B1615,"")</f>
        <v/>
      </c>
      <c r="AE1615" s="261" t="str" cm="1">
        <f t="array" ref="AE1615">IF(A1615="","",INDEX(근로조건!$A$5:$AF$1048576,MATCH(A1615,근로조건!$A$5:$A$1048576,0)+0,13))</f>
        <v/>
      </c>
      <c r="AF1615" s="262" t="str" cm="1">
        <f t="array" ref="AF1615">IF(A1615="","",INDEX(근로조건!$A$5:$AF$1048576,MATCH(A1615,근로조건!$A$5:$A$1048576,0)+0,14))</f>
        <v/>
      </c>
      <c r="AG1615" s="261" t="str" cm="1">
        <f t="array" ref="AG1615">IF(A1615="","",INDEX(근로조건!$A$5:$AF$1048576,MATCH(A1615,근로조건!$A$5:$A$1048576,0)+0,11))</f>
        <v/>
      </c>
      <c r="AH1615" s="261" t="str" cm="1">
        <f t="array" ref="AH1615">IF(A1615="","",INDEX(근로조건!$A$5:$AF$1048576,MATCH(A1615,근로조건!$A$5:$A$1048576,0)+0,19))</f>
        <v/>
      </c>
      <c r="AI1615" s="262" t="str" cm="1">
        <f t="array" ref="AI1615">IF(A1615="","",INDEX(근로조건!$A$5:$AF$1048576,MATCH(A1615,근로조건!$A$5:$A$1048576,0)+0,17))</f>
        <v/>
      </c>
      <c r="AJ1615" s="253"/>
      <c r="AK1615" s="253"/>
      <c r="AL1615" s="253" t="str" cm="1">
        <f t="array" ref="AL1615">IF(A1615="","",INDEX(근로조건!$A$5:$AF$1048576,MATCH(A1615,근로조건!$A$5:$A$1048576,0)+0,20))</f>
        <v/>
      </c>
      <c r="AM1615" s="253"/>
      <c r="AN1615" s="253"/>
      <c r="AO1615" s="253"/>
      <c r="AP1615" s="260"/>
      <c r="AQ1615" s="123"/>
      <c r="AR1615" s="166"/>
      <c r="AS1615" s="267"/>
      <c r="AT1615" s="266"/>
      <c r="AU1615" s="266"/>
      <c r="AV1615" s="266"/>
    </row>
    <row r="1616" spans="1:48" x14ac:dyDescent="0.3">
      <c r="A1616" s="52"/>
      <c r="B1616" s="54"/>
      <c r="C1616" s="53"/>
      <c r="D1616" s="53"/>
      <c r="E1616" s="53"/>
      <c r="F1616" s="57"/>
      <c r="G1616" s="57"/>
      <c r="H1616" s="52"/>
      <c r="I1616" s="53"/>
      <c r="J1616" s="53"/>
      <c r="K1616" s="95"/>
      <c r="L1616" s="52"/>
      <c r="M1616" s="52"/>
      <c r="N1616" s="54"/>
      <c r="O1616" s="254" t="str" cm="1">
        <f t="array" ref="O1616">IF(A1616="","",INDEX(근로조건!$A$5:$Y$1048576,MATCH(A1616,근로조건!$A$5:$A$1048576,0)+0,15))</f>
        <v/>
      </c>
      <c r="P1616" s="255" t="str" cm="1">
        <f t="array" ref="P1616">IF(A1616="","",INDEX(근로조건!$A$5:$Y$1048576,MATCH(A1616,근로조건!$A$5:$A$1048576,0)+0,16))</f>
        <v/>
      </c>
      <c r="Q1616" s="256" t="str" cm="1">
        <f t="array" ref="Q1616">IF(A1616="","",INDEX(근로조건!$A$5:$ZZ$1048576,MATCH(A1616,근로조건!$A$5:$A$1048576,0)+0,21))</f>
        <v/>
      </c>
      <c r="R1616" s="61"/>
      <c r="S1616" s="61"/>
      <c r="T1616" s="61"/>
      <c r="U1616" s="61"/>
      <c r="V1616" s="61"/>
      <c r="W1616" s="61"/>
      <c r="X1616" s="61"/>
      <c r="Y1616" s="61"/>
      <c r="Z1616" s="260" t="str">
        <f t="shared" si="78"/>
        <v/>
      </c>
      <c r="AA1616" s="260" t="str">
        <f t="shared" si="79"/>
        <v/>
      </c>
      <c r="AB1616" s="260" t="str" cm="1">
        <f t="array" ref="AB1616">IFERROR(IF(A1616="","",INDEX(근로조건!$A$5:$Z$1048576,MATCH(A1616,근로조건!$A$5:$A$1048576,0)+0,17)-INDEX(근로조건!$A$5:$Z$1048576,MATCH(A1616,근로조건!$A$5:$A$1048576,0)+0,11))*B1616,"")</f>
        <v/>
      </c>
      <c r="AC1616" s="260" t="str">
        <f t="shared" si="80"/>
        <v/>
      </c>
      <c r="AD1616" s="260" t="str" cm="1">
        <f t="array" ref="AD1616">IFERROR(IF(A1616="","",INDEX(근로조건!$A$5:$L$1048576,MATCH(A1616,근로조건!$A$5:$A$1048576,0)+0,12))*B1616,"")</f>
        <v/>
      </c>
      <c r="AE1616" s="261" t="str" cm="1">
        <f t="array" ref="AE1616">IF(A1616="","",INDEX(근로조건!$A$5:$AF$1048576,MATCH(A1616,근로조건!$A$5:$A$1048576,0)+0,13))</f>
        <v/>
      </c>
      <c r="AF1616" s="262" t="str" cm="1">
        <f t="array" ref="AF1616">IF(A1616="","",INDEX(근로조건!$A$5:$AF$1048576,MATCH(A1616,근로조건!$A$5:$A$1048576,0)+0,14))</f>
        <v/>
      </c>
      <c r="AG1616" s="261" t="str" cm="1">
        <f t="array" ref="AG1616">IF(A1616="","",INDEX(근로조건!$A$5:$AF$1048576,MATCH(A1616,근로조건!$A$5:$A$1048576,0)+0,11))</f>
        <v/>
      </c>
      <c r="AH1616" s="261" t="str" cm="1">
        <f t="array" ref="AH1616">IF(A1616="","",INDEX(근로조건!$A$5:$AF$1048576,MATCH(A1616,근로조건!$A$5:$A$1048576,0)+0,19))</f>
        <v/>
      </c>
      <c r="AI1616" s="262" t="str" cm="1">
        <f t="array" ref="AI1616">IF(A1616="","",INDEX(근로조건!$A$5:$AF$1048576,MATCH(A1616,근로조건!$A$5:$A$1048576,0)+0,17))</f>
        <v/>
      </c>
      <c r="AJ1616" s="253"/>
      <c r="AK1616" s="253"/>
      <c r="AL1616" s="253" t="str" cm="1">
        <f t="array" ref="AL1616">IF(A1616="","",INDEX(근로조건!$A$5:$AF$1048576,MATCH(A1616,근로조건!$A$5:$A$1048576,0)+0,20))</f>
        <v/>
      </c>
      <c r="AM1616" s="253"/>
      <c r="AN1616" s="253"/>
      <c r="AO1616" s="253"/>
      <c r="AP1616" s="260"/>
      <c r="AQ1616" s="123"/>
      <c r="AR1616" s="166"/>
      <c r="AS1616" s="267"/>
      <c r="AT1616" s="266"/>
      <c r="AU1616" s="266"/>
      <c r="AV1616" s="266"/>
    </row>
    <row r="1617" spans="1:48" x14ac:dyDescent="0.3">
      <c r="A1617" s="52"/>
      <c r="B1617" s="54"/>
      <c r="C1617" s="53"/>
      <c r="D1617" s="53"/>
      <c r="E1617" s="53"/>
      <c r="F1617" s="57"/>
      <c r="G1617" s="57"/>
      <c r="H1617" s="52"/>
      <c r="I1617" s="53"/>
      <c r="J1617" s="53"/>
      <c r="K1617" s="95"/>
      <c r="L1617" s="52"/>
      <c r="M1617" s="52"/>
      <c r="N1617" s="54"/>
      <c r="O1617" s="254" t="str" cm="1">
        <f t="array" ref="O1617">IF(A1617="","",INDEX(근로조건!$A$5:$Y$1048576,MATCH(A1617,근로조건!$A$5:$A$1048576,0)+0,15))</f>
        <v/>
      </c>
      <c r="P1617" s="255" t="str" cm="1">
        <f t="array" ref="P1617">IF(A1617="","",INDEX(근로조건!$A$5:$Y$1048576,MATCH(A1617,근로조건!$A$5:$A$1048576,0)+0,16))</f>
        <v/>
      </c>
      <c r="Q1617" s="256" t="str" cm="1">
        <f t="array" ref="Q1617">IF(A1617="","",INDEX(근로조건!$A$5:$ZZ$1048576,MATCH(A1617,근로조건!$A$5:$A$1048576,0)+0,21))</f>
        <v/>
      </c>
      <c r="R1617" s="61"/>
      <c r="S1617" s="61"/>
      <c r="T1617" s="61"/>
      <c r="U1617" s="61"/>
      <c r="V1617" s="61"/>
      <c r="W1617" s="61"/>
      <c r="X1617" s="61"/>
      <c r="Y1617" s="61"/>
      <c r="Z1617" s="260" t="str">
        <f t="shared" si="78"/>
        <v/>
      </c>
      <c r="AA1617" s="260" t="str">
        <f t="shared" si="79"/>
        <v/>
      </c>
      <c r="AB1617" s="260" t="str" cm="1">
        <f t="array" ref="AB1617">IFERROR(IF(A1617="","",INDEX(근로조건!$A$5:$Z$1048576,MATCH(A1617,근로조건!$A$5:$A$1048576,0)+0,17)-INDEX(근로조건!$A$5:$Z$1048576,MATCH(A1617,근로조건!$A$5:$A$1048576,0)+0,11))*B1617,"")</f>
        <v/>
      </c>
      <c r="AC1617" s="260" t="str">
        <f t="shared" si="80"/>
        <v/>
      </c>
      <c r="AD1617" s="260" t="str" cm="1">
        <f t="array" ref="AD1617">IFERROR(IF(A1617="","",INDEX(근로조건!$A$5:$L$1048576,MATCH(A1617,근로조건!$A$5:$A$1048576,0)+0,12))*B1617,"")</f>
        <v/>
      </c>
      <c r="AE1617" s="261" t="str" cm="1">
        <f t="array" ref="AE1617">IF(A1617="","",INDEX(근로조건!$A$5:$AF$1048576,MATCH(A1617,근로조건!$A$5:$A$1048576,0)+0,13))</f>
        <v/>
      </c>
      <c r="AF1617" s="262" t="str" cm="1">
        <f t="array" ref="AF1617">IF(A1617="","",INDEX(근로조건!$A$5:$AF$1048576,MATCH(A1617,근로조건!$A$5:$A$1048576,0)+0,14))</f>
        <v/>
      </c>
      <c r="AG1617" s="261" t="str" cm="1">
        <f t="array" ref="AG1617">IF(A1617="","",INDEX(근로조건!$A$5:$AF$1048576,MATCH(A1617,근로조건!$A$5:$A$1048576,0)+0,11))</f>
        <v/>
      </c>
      <c r="AH1617" s="261" t="str" cm="1">
        <f t="array" ref="AH1617">IF(A1617="","",INDEX(근로조건!$A$5:$AF$1048576,MATCH(A1617,근로조건!$A$5:$A$1048576,0)+0,19))</f>
        <v/>
      </c>
      <c r="AI1617" s="262" t="str" cm="1">
        <f t="array" ref="AI1617">IF(A1617="","",INDEX(근로조건!$A$5:$AF$1048576,MATCH(A1617,근로조건!$A$5:$A$1048576,0)+0,17))</f>
        <v/>
      </c>
      <c r="AJ1617" s="253"/>
      <c r="AK1617" s="253"/>
      <c r="AL1617" s="253" t="str" cm="1">
        <f t="array" ref="AL1617">IF(A1617="","",INDEX(근로조건!$A$5:$AF$1048576,MATCH(A1617,근로조건!$A$5:$A$1048576,0)+0,20))</f>
        <v/>
      </c>
      <c r="AM1617" s="253"/>
      <c r="AN1617" s="253"/>
      <c r="AO1617" s="253"/>
      <c r="AP1617" s="260"/>
      <c r="AQ1617" s="123"/>
      <c r="AR1617" s="166"/>
      <c r="AS1617" s="267"/>
      <c r="AT1617" s="266"/>
      <c r="AU1617" s="266"/>
      <c r="AV1617" s="266"/>
    </row>
    <row r="1618" spans="1:48" x14ac:dyDescent="0.3">
      <c r="A1618" s="52"/>
      <c r="B1618" s="54"/>
      <c r="C1618" s="53"/>
      <c r="D1618" s="53"/>
      <c r="E1618" s="53"/>
      <c r="F1618" s="57"/>
      <c r="G1618" s="57"/>
      <c r="H1618" s="52"/>
      <c r="I1618" s="53"/>
      <c r="J1618" s="53"/>
      <c r="K1618" s="95"/>
      <c r="L1618" s="52"/>
      <c r="M1618" s="52"/>
      <c r="N1618" s="54"/>
      <c r="O1618" s="254" t="str" cm="1">
        <f t="array" ref="O1618">IF(A1618="","",INDEX(근로조건!$A$5:$Y$1048576,MATCH(A1618,근로조건!$A$5:$A$1048576,0)+0,15))</f>
        <v/>
      </c>
      <c r="P1618" s="255" t="str" cm="1">
        <f t="array" ref="P1618">IF(A1618="","",INDEX(근로조건!$A$5:$Y$1048576,MATCH(A1618,근로조건!$A$5:$A$1048576,0)+0,16))</f>
        <v/>
      </c>
      <c r="Q1618" s="256" t="str" cm="1">
        <f t="array" ref="Q1618">IF(A1618="","",INDEX(근로조건!$A$5:$ZZ$1048576,MATCH(A1618,근로조건!$A$5:$A$1048576,0)+0,21))</f>
        <v/>
      </c>
      <c r="R1618" s="61"/>
      <c r="S1618" s="61"/>
      <c r="T1618" s="61"/>
      <c r="U1618" s="61"/>
      <c r="V1618" s="61"/>
      <c r="W1618" s="61"/>
      <c r="X1618" s="61"/>
      <c r="Y1618" s="61"/>
      <c r="Z1618" s="260" t="str">
        <f t="shared" si="78"/>
        <v/>
      </c>
      <c r="AA1618" s="260" t="str">
        <f t="shared" si="79"/>
        <v/>
      </c>
      <c r="AB1618" s="260" t="str" cm="1">
        <f t="array" ref="AB1618">IFERROR(IF(A1618="","",INDEX(근로조건!$A$5:$Z$1048576,MATCH(A1618,근로조건!$A$5:$A$1048576,0)+0,17)-INDEX(근로조건!$A$5:$Z$1048576,MATCH(A1618,근로조건!$A$5:$A$1048576,0)+0,11))*B1618,"")</f>
        <v/>
      </c>
      <c r="AC1618" s="260" t="str">
        <f t="shared" si="80"/>
        <v/>
      </c>
      <c r="AD1618" s="260" t="str" cm="1">
        <f t="array" ref="AD1618">IFERROR(IF(A1618="","",INDEX(근로조건!$A$5:$L$1048576,MATCH(A1618,근로조건!$A$5:$A$1048576,0)+0,12))*B1618,"")</f>
        <v/>
      </c>
      <c r="AE1618" s="261" t="str" cm="1">
        <f t="array" ref="AE1618">IF(A1618="","",INDEX(근로조건!$A$5:$AF$1048576,MATCH(A1618,근로조건!$A$5:$A$1048576,0)+0,13))</f>
        <v/>
      </c>
      <c r="AF1618" s="262" t="str" cm="1">
        <f t="array" ref="AF1618">IF(A1618="","",INDEX(근로조건!$A$5:$AF$1048576,MATCH(A1618,근로조건!$A$5:$A$1048576,0)+0,14))</f>
        <v/>
      </c>
      <c r="AG1618" s="261" t="str" cm="1">
        <f t="array" ref="AG1618">IF(A1618="","",INDEX(근로조건!$A$5:$AF$1048576,MATCH(A1618,근로조건!$A$5:$A$1048576,0)+0,11))</f>
        <v/>
      </c>
      <c r="AH1618" s="261" t="str" cm="1">
        <f t="array" ref="AH1618">IF(A1618="","",INDEX(근로조건!$A$5:$AF$1048576,MATCH(A1618,근로조건!$A$5:$A$1048576,0)+0,19))</f>
        <v/>
      </c>
      <c r="AI1618" s="262" t="str" cm="1">
        <f t="array" ref="AI1618">IF(A1618="","",INDEX(근로조건!$A$5:$AF$1048576,MATCH(A1618,근로조건!$A$5:$A$1048576,0)+0,17))</f>
        <v/>
      </c>
      <c r="AJ1618" s="253"/>
      <c r="AK1618" s="253"/>
      <c r="AL1618" s="253" t="str" cm="1">
        <f t="array" ref="AL1618">IF(A1618="","",INDEX(근로조건!$A$5:$AF$1048576,MATCH(A1618,근로조건!$A$5:$A$1048576,0)+0,20))</f>
        <v/>
      </c>
      <c r="AM1618" s="253"/>
      <c r="AN1618" s="253"/>
      <c r="AO1618" s="253"/>
      <c r="AP1618" s="260"/>
      <c r="AQ1618" s="123"/>
      <c r="AR1618" s="166"/>
      <c r="AS1618" s="267"/>
      <c r="AT1618" s="266"/>
      <c r="AU1618" s="266"/>
      <c r="AV1618" s="266"/>
    </row>
    <row r="1619" spans="1:48" x14ac:dyDescent="0.3">
      <c r="A1619" s="52"/>
      <c r="B1619" s="54"/>
      <c r="C1619" s="53"/>
      <c r="D1619" s="53"/>
      <c r="E1619" s="53"/>
      <c r="F1619" s="57"/>
      <c r="G1619" s="57"/>
      <c r="H1619" s="52"/>
      <c r="I1619" s="53"/>
      <c r="J1619" s="53"/>
      <c r="K1619" s="95"/>
      <c r="L1619" s="52"/>
      <c r="M1619" s="52"/>
      <c r="N1619" s="54"/>
      <c r="O1619" s="254" t="str" cm="1">
        <f t="array" ref="O1619">IF(A1619="","",INDEX(근로조건!$A$5:$Y$1048576,MATCH(A1619,근로조건!$A$5:$A$1048576,0)+0,15))</f>
        <v/>
      </c>
      <c r="P1619" s="255" t="str" cm="1">
        <f t="array" ref="P1619">IF(A1619="","",INDEX(근로조건!$A$5:$Y$1048576,MATCH(A1619,근로조건!$A$5:$A$1048576,0)+0,16))</f>
        <v/>
      </c>
      <c r="Q1619" s="256" t="str" cm="1">
        <f t="array" ref="Q1619">IF(A1619="","",INDEX(근로조건!$A$5:$ZZ$1048576,MATCH(A1619,근로조건!$A$5:$A$1048576,0)+0,21))</f>
        <v/>
      </c>
      <c r="R1619" s="61"/>
      <c r="S1619" s="61"/>
      <c r="T1619" s="61"/>
      <c r="U1619" s="61"/>
      <c r="V1619" s="61"/>
      <c r="W1619" s="61"/>
      <c r="X1619" s="61"/>
      <c r="Y1619" s="61"/>
      <c r="Z1619" s="260" t="str">
        <f t="shared" si="78"/>
        <v/>
      </c>
      <c r="AA1619" s="260" t="str">
        <f t="shared" si="79"/>
        <v/>
      </c>
      <c r="AB1619" s="260" t="str" cm="1">
        <f t="array" ref="AB1619">IFERROR(IF(A1619="","",INDEX(근로조건!$A$5:$Z$1048576,MATCH(A1619,근로조건!$A$5:$A$1048576,0)+0,17)-INDEX(근로조건!$A$5:$Z$1048576,MATCH(A1619,근로조건!$A$5:$A$1048576,0)+0,11))*B1619,"")</f>
        <v/>
      </c>
      <c r="AC1619" s="260" t="str">
        <f t="shared" si="80"/>
        <v/>
      </c>
      <c r="AD1619" s="260" t="str" cm="1">
        <f t="array" ref="AD1619">IFERROR(IF(A1619="","",INDEX(근로조건!$A$5:$L$1048576,MATCH(A1619,근로조건!$A$5:$A$1048576,0)+0,12))*B1619,"")</f>
        <v/>
      </c>
      <c r="AE1619" s="261" t="str" cm="1">
        <f t="array" ref="AE1619">IF(A1619="","",INDEX(근로조건!$A$5:$AF$1048576,MATCH(A1619,근로조건!$A$5:$A$1048576,0)+0,13))</f>
        <v/>
      </c>
      <c r="AF1619" s="262" t="str" cm="1">
        <f t="array" ref="AF1619">IF(A1619="","",INDEX(근로조건!$A$5:$AF$1048576,MATCH(A1619,근로조건!$A$5:$A$1048576,0)+0,14))</f>
        <v/>
      </c>
      <c r="AG1619" s="261" t="str" cm="1">
        <f t="array" ref="AG1619">IF(A1619="","",INDEX(근로조건!$A$5:$AF$1048576,MATCH(A1619,근로조건!$A$5:$A$1048576,0)+0,11))</f>
        <v/>
      </c>
      <c r="AH1619" s="261" t="str" cm="1">
        <f t="array" ref="AH1619">IF(A1619="","",INDEX(근로조건!$A$5:$AF$1048576,MATCH(A1619,근로조건!$A$5:$A$1048576,0)+0,19))</f>
        <v/>
      </c>
      <c r="AI1619" s="262" t="str" cm="1">
        <f t="array" ref="AI1619">IF(A1619="","",INDEX(근로조건!$A$5:$AF$1048576,MATCH(A1619,근로조건!$A$5:$A$1048576,0)+0,17))</f>
        <v/>
      </c>
      <c r="AJ1619" s="253"/>
      <c r="AK1619" s="253"/>
      <c r="AL1619" s="253" t="str" cm="1">
        <f t="array" ref="AL1619">IF(A1619="","",INDEX(근로조건!$A$5:$AF$1048576,MATCH(A1619,근로조건!$A$5:$A$1048576,0)+0,20))</f>
        <v/>
      </c>
      <c r="AM1619" s="253"/>
      <c r="AN1619" s="253"/>
      <c r="AO1619" s="253"/>
      <c r="AP1619" s="260"/>
      <c r="AQ1619" s="123"/>
      <c r="AR1619" s="166"/>
      <c r="AS1619" s="267"/>
      <c r="AT1619" s="266"/>
      <c r="AU1619" s="266"/>
      <c r="AV1619" s="266"/>
    </row>
    <row r="1620" spans="1:48" x14ac:dyDescent="0.3">
      <c r="A1620" s="52"/>
      <c r="B1620" s="54"/>
      <c r="C1620" s="53"/>
      <c r="D1620" s="53"/>
      <c r="E1620" s="53"/>
      <c r="F1620" s="57"/>
      <c r="G1620" s="57"/>
      <c r="H1620" s="52"/>
      <c r="I1620" s="53"/>
      <c r="J1620" s="53"/>
      <c r="K1620" s="95"/>
      <c r="L1620" s="52"/>
      <c r="M1620" s="52"/>
      <c r="N1620" s="54"/>
      <c r="O1620" s="254" t="str" cm="1">
        <f t="array" ref="O1620">IF(A1620="","",INDEX(근로조건!$A$5:$Y$1048576,MATCH(A1620,근로조건!$A$5:$A$1048576,0)+0,15))</f>
        <v/>
      </c>
      <c r="P1620" s="255" t="str" cm="1">
        <f t="array" ref="P1620">IF(A1620="","",INDEX(근로조건!$A$5:$Y$1048576,MATCH(A1620,근로조건!$A$5:$A$1048576,0)+0,16))</f>
        <v/>
      </c>
      <c r="Q1620" s="256" t="str" cm="1">
        <f t="array" ref="Q1620">IF(A1620="","",INDEX(근로조건!$A$5:$ZZ$1048576,MATCH(A1620,근로조건!$A$5:$A$1048576,0)+0,21))</f>
        <v/>
      </c>
      <c r="R1620" s="61"/>
      <c r="S1620" s="61"/>
      <c r="T1620" s="61"/>
      <c r="U1620" s="61"/>
      <c r="V1620" s="61"/>
      <c r="W1620" s="61"/>
      <c r="X1620" s="61"/>
      <c r="Y1620" s="61"/>
      <c r="Z1620" s="260" t="str">
        <f t="shared" si="78"/>
        <v/>
      </c>
      <c r="AA1620" s="260" t="str">
        <f t="shared" si="79"/>
        <v/>
      </c>
      <c r="AB1620" s="260" t="str" cm="1">
        <f t="array" ref="AB1620">IFERROR(IF(A1620="","",INDEX(근로조건!$A$5:$Z$1048576,MATCH(A1620,근로조건!$A$5:$A$1048576,0)+0,17)-INDEX(근로조건!$A$5:$Z$1048576,MATCH(A1620,근로조건!$A$5:$A$1048576,0)+0,11))*B1620,"")</f>
        <v/>
      </c>
      <c r="AC1620" s="260" t="str">
        <f t="shared" si="80"/>
        <v/>
      </c>
      <c r="AD1620" s="260" t="str" cm="1">
        <f t="array" ref="AD1620">IFERROR(IF(A1620="","",INDEX(근로조건!$A$5:$L$1048576,MATCH(A1620,근로조건!$A$5:$A$1048576,0)+0,12))*B1620,"")</f>
        <v/>
      </c>
      <c r="AE1620" s="261" t="str" cm="1">
        <f t="array" ref="AE1620">IF(A1620="","",INDEX(근로조건!$A$5:$AF$1048576,MATCH(A1620,근로조건!$A$5:$A$1048576,0)+0,13))</f>
        <v/>
      </c>
      <c r="AF1620" s="262" t="str" cm="1">
        <f t="array" ref="AF1620">IF(A1620="","",INDEX(근로조건!$A$5:$AF$1048576,MATCH(A1620,근로조건!$A$5:$A$1048576,0)+0,14))</f>
        <v/>
      </c>
      <c r="AG1620" s="261" t="str" cm="1">
        <f t="array" ref="AG1620">IF(A1620="","",INDEX(근로조건!$A$5:$AF$1048576,MATCH(A1620,근로조건!$A$5:$A$1048576,0)+0,11))</f>
        <v/>
      </c>
      <c r="AH1620" s="261" t="str" cm="1">
        <f t="array" ref="AH1620">IF(A1620="","",INDEX(근로조건!$A$5:$AF$1048576,MATCH(A1620,근로조건!$A$5:$A$1048576,0)+0,19))</f>
        <v/>
      </c>
      <c r="AI1620" s="262" t="str" cm="1">
        <f t="array" ref="AI1620">IF(A1620="","",INDEX(근로조건!$A$5:$AF$1048576,MATCH(A1620,근로조건!$A$5:$A$1048576,0)+0,17))</f>
        <v/>
      </c>
      <c r="AJ1620" s="253"/>
      <c r="AK1620" s="253"/>
      <c r="AL1620" s="253" t="str" cm="1">
        <f t="array" ref="AL1620">IF(A1620="","",INDEX(근로조건!$A$5:$AF$1048576,MATCH(A1620,근로조건!$A$5:$A$1048576,0)+0,20))</f>
        <v/>
      </c>
      <c r="AM1620" s="253"/>
      <c r="AN1620" s="253"/>
      <c r="AO1620" s="253"/>
      <c r="AP1620" s="260"/>
      <c r="AQ1620" s="123"/>
      <c r="AR1620" s="166"/>
      <c r="AS1620" s="267"/>
      <c r="AT1620" s="266"/>
      <c r="AU1620" s="266"/>
      <c r="AV1620" s="266"/>
    </row>
    <row r="1621" spans="1:48" x14ac:dyDescent="0.3">
      <c r="A1621" s="52"/>
      <c r="B1621" s="54"/>
      <c r="C1621" s="53"/>
      <c r="D1621" s="53"/>
      <c r="E1621" s="53"/>
      <c r="F1621" s="57"/>
      <c r="G1621" s="57"/>
      <c r="H1621" s="52"/>
      <c r="I1621" s="53"/>
      <c r="J1621" s="53"/>
      <c r="K1621" s="95"/>
      <c r="L1621" s="52"/>
      <c r="M1621" s="52"/>
      <c r="N1621" s="54"/>
      <c r="O1621" s="254" t="str" cm="1">
        <f t="array" ref="O1621">IF(A1621="","",INDEX(근로조건!$A$5:$Y$1048576,MATCH(A1621,근로조건!$A$5:$A$1048576,0)+0,15))</f>
        <v/>
      </c>
      <c r="P1621" s="255" t="str" cm="1">
        <f t="array" ref="P1621">IF(A1621="","",INDEX(근로조건!$A$5:$Y$1048576,MATCH(A1621,근로조건!$A$5:$A$1048576,0)+0,16))</f>
        <v/>
      </c>
      <c r="Q1621" s="256" t="str" cm="1">
        <f t="array" ref="Q1621">IF(A1621="","",INDEX(근로조건!$A$5:$ZZ$1048576,MATCH(A1621,근로조건!$A$5:$A$1048576,0)+0,21))</f>
        <v/>
      </c>
      <c r="R1621" s="61"/>
      <c r="S1621" s="61"/>
      <c r="T1621" s="61"/>
      <c r="U1621" s="61"/>
      <c r="V1621" s="61"/>
      <c r="W1621" s="61"/>
      <c r="X1621" s="61"/>
      <c r="Y1621" s="61"/>
      <c r="Z1621" s="260" t="str">
        <f t="shared" si="78"/>
        <v/>
      </c>
      <c r="AA1621" s="260" t="str">
        <f t="shared" si="79"/>
        <v/>
      </c>
      <c r="AB1621" s="260" t="str" cm="1">
        <f t="array" ref="AB1621">IFERROR(IF(A1621="","",INDEX(근로조건!$A$5:$Z$1048576,MATCH(A1621,근로조건!$A$5:$A$1048576,0)+0,17)-INDEX(근로조건!$A$5:$Z$1048576,MATCH(A1621,근로조건!$A$5:$A$1048576,0)+0,11))*B1621,"")</f>
        <v/>
      </c>
      <c r="AC1621" s="260" t="str">
        <f t="shared" si="80"/>
        <v/>
      </c>
      <c r="AD1621" s="260" t="str" cm="1">
        <f t="array" ref="AD1621">IFERROR(IF(A1621="","",INDEX(근로조건!$A$5:$L$1048576,MATCH(A1621,근로조건!$A$5:$A$1048576,0)+0,12))*B1621,"")</f>
        <v/>
      </c>
      <c r="AE1621" s="261" t="str" cm="1">
        <f t="array" ref="AE1621">IF(A1621="","",INDEX(근로조건!$A$5:$AF$1048576,MATCH(A1621,근로조건!$A$5:$A$1048576,0)+0,13))</f>
        <v/>
      </c>
      <c r="AF1621" s="262" t="str" cm="1">
        <f t="array" ref="AF1621">IF(A1621="","",INDEX(근로조건!$A$5:$AF$1048576,MATCH(A1621,근로조건!$A$5:$A$1048576,0)+0,14))</f>
        <v/>
      </c>
      <c r="AG1621" s="261" t="str" cm="1">
        <f t="array" ref="AG1621">IF(A1621="","",INDEX(근로조건!$A$5:$AF$1048576,MATCH(A1621,근로조건!$A$5:$A$1048576,0)+0,11))</f>
        <v/>
      </c>
      <c r="AH1621" s="261" t="str" cm="1">
        <f t="array" ref="AH1621">IF(A1621="","",INDEX(근로조건!$A$5:$AF$1048576,MATCH(A1621,근로조건!$A$5:$A$1048576,0)+0,19))</f>
        <v/>
      </c>
      <c r="AI1621" s="262" t="str" cm="1">
        <f t="array" ref="AI1621">IF(A1621="","",INDEX(근로조건!$A$5:$AF$1048576,MATCH(A1621,근로조건!$A$5:$A$1048576,0)+0,17))</f>
        <v/>
      </c>
      <c r="AJ1621" s="253"/>
      <c r="AK1621" s="253"/>
      <c r="AL1621" s="253" t="str" cm="1">
        <f t="array" ref="AL1621">IF(A1621="","",INDEX(근로조건!$A$5:$AF$1048576,MATCH(A1621,근로조건!$A$5:$A$1048576,0)+0,20))</f>
        <v/>
      </c>
      <c r="AM1621" s="253"/>
      <c r="AN1621" s="253"/>
      <c r="AO1621" s="253"/>
      <c r="AP1621" s="260"/>
      <c r="AQ1621" s="123"/>
      <c r="AR1621" s="166"/>
      <c r="AS1621" s="267"/>
      <c r="AT1621" s="266"/>
      <c r="AU1621" s="266"/>
      <c r="AV1621" s="266"/>
    </row>
    <row r="1622" spans="1:48" x14ac:dyDescent="0.3">
      <c r="A1622" s="52"/>
      <c r="B1622" s="54"/>
      <c r="C1622" s="53"/>
      <c r="D1622" s="53"/>
      <c r="E1622" s="53"/>
      <c r="F1622" s="57"/>
      <c r="G1622" s="57"/>
      <c r="H1622" s="52"/>
      <c r="I1622" s="53"/>
      <c r="J1622" s="53"/>
      <c r="K1622" s="95"/>
      <c r="L1622" s="52"/>
      <c r="M1622" s="52"/>
      <c r="N1622" s="54"/>
      <c r="O1622" s="254" t="str" cm="1">
        <f t="array" ref="O1622">IF(A1622="","",INDEX(근로조건!$A$5:$Y$1048576,MATCH(A1622,근로조건!$A$5:$A$1048576,0)+0,15))</f>
        <v/>
      </c>
      <c r="P1622" s="255" t="str" cm="1">
        <f t="array" ref="P1622">IF(A1622="","",INDEX(근로조건!$A$5:$Y$1048576,MATCH(A1622,근로조건!$A$5:$A$1048576,0)+0,16))</f>
        <v/>
      </c>
      <c r="Q1622" s="256" t="str" cm="1">
        <f t="array" ref="Q1622">IF(A1622="","",INDEX(근로조건!$A$5:$ZZ$1048576,MATCH(A1622,근로조건!$A$5:$A$1048576,0)+0,21))</f>
        <v/>
      </c>
      <c r="R1622" s="61"/>
      <c r="S1622" s="61"/>
      <c r="T1622" s="61"/>
      <c r="U1622" s="61"/>
      <c r="V1622" s="61"/>
      <c r="W1622" s="61"/>
      <c r="X1622" s="61"/>
      <c r="Y1622" s="61"/>
      <c r="Z1622" s="260" t="str">
        <f t="shared" si="78"/>
        <v/>
      </c>
      <c r="AA1622" s="260" t="str">
        <f t="shared" si="79"/>
        <v/>
      </c>
      <c r="AB1622" s="260" t="str" cm="1">
        <f t="array" ref="AB1622">IFERROR(IF(A1622="","",INDEX(근로조건!$A$5:$Z$1048576,MATCH(A1622,근로조건!$A$5:$A$1048576,0)+0,17)-INDEX(근로조건!$A$5:$Z$1048576,MATCH(A1622,근로조건!$A$5:$A$1048576,0)+0,11))*B1622,"")</f>
        <v/>
      </c>
      <c r="AC1622" s="260" t="str">
        <f t="shared" si="80"/>
        <v/>
      </c>
      <c r="AD1622" s="260" t="str" cm="1">
        <f t="array" ref="AD1622">IFERROR(IF(A1622="","",INDEX(근로조건!$A$5:$L$1048576,MATCH(A1622,근로조건!$A$5:$A$1048576,0)+0,12))*B1622,"")</f>
        <v/>
      </c>
      <c r="AE1622" s="261" t="str" cm="1">
        <f t="array" ref="AE1622">IF(A1622="","",INDEX(근로조건!$A$5:$AF$1048576,MATCH(A1622,근로조건!$A$5:$A$1048576,0)+0,13))</f>
        <v/>
      </c>
      <c r="AF1622" s="262" t="str" cm="1">
        <f t="array" ref="AF1622">IF(A1622="","",INDEX(근로조건!$A$5:$AF$1048576,MATCH(A1622,근로조건!$A$5:$A$1048576,0)+0,14))</f>
        <v/>
      </c>
      <c r="AG1622" s="261" t="str" cm="1">
        <f t="array" ref="AG1622">IF(A1622="","",INDEX(근로조건!$A$5:$AF$1048576,MATCH(A1622,근로조건!$A$5:$A$1048576,0)+0,11))</f>
        <v/>
      </c>
      <c r="AH1622" s="261" t="str" cm="1">
        <f t="array" ref="AH1622">IF(A1622="","",INDEX(근로조건!$A$5:$AF$1048576,MATCH(A1622,근로조건!$A$5:$A$1048576,0)+0,19))</f>
        <v/>
      </c>
      <c r="AI1622" s="262" t="str" cm="1">
        <f t="array" ref="AI1622">IF(A1622="","",INDEX(근로조건!$A$5:$AF$1048576,MATCH(A1622,근로조건!$A$5:$A$1048576,0)+0,17))</f>
        <v/>
      </c>
      <c r="AJ1622" s="253"/>
      <c r="AK1622" s="253"/>
      <c r="AL1622" s="253" t="str" cm="1">
        <f t="array" ref="AL1622">IF(A1622="","",INDEX(근로조건!$A$5:$AF$1048576,MATCH(A1622,근로조건!$A$5:$A$1048576,0)+0,20))</f>
        <v/>
      </c>
      <c r="AM1622" s="253"/>
      <c r="AN1622" s="253"/>
      <c r="AO1622" s="253"/>
      <c r="AP1622" s="260"/>
      <c r="AQ1622" s="123"/>
      <c r="AR1622" s="166"/>
      <c r="AS1622" s="267"/>
      <c r="AT1622" s="266"/>
      <c r="AU1622" s="266"/>
      <c r="AV1622" s="266"/>
    </row>
    <row r="1623" spans="1:48" x14ac:dyDescent="0.3">
      <c r="A1623" s="52"/>
      <c r="B1623" s="54"/>
      <c r="C1623" s="53"/>
      <c r="D1623" s="53"/>
      <c r="E1623" s="53"/>
      <c r="F1623" s="57"/>
      <c r="G1623" s="57"/>
      <c r="H1623" s="52"/>
      <c r="I1623" s="53"/>
      <c r="J1623" s="53"/>
      <c r="K1623" s="95"/>
      <c r="L1623" s="52"/>
      <c r="M1623" s="52"/>
      <c r="N1623" s="54"/>
      <c r="O1623" s="254" t="str" cm="1">
        <f t="array" ref="O1623">IF(A1623="","",INDEX(근로조건!$A$5:$Y$1048576,MATCH(A1623,근로조건!$A$5:$A$1048576,0)+0,15))</f>
        <v/>
      </c>
      <c r="P1623" s="255" t="str" cm="1">
        <f t="array" ref="P1623">IF(A1623="","",INDEX(근로조건!$A$5:$Y$1048576,MATCH(A1623,근로조건!$A$5:$A$1048576,0)+0,16))</f>
        <v/>
      </c>
      <c r="Q1623" s="256" t="str" cm="1">
        <f t="array" ref="Q1623">IF(A1623="","",INDEX(근로조건!$A$5:$ZZ$1048576,MATCH(A1623,근로조건!$A$5:$A$1048576,0)+0,21))</f>
        <v/>
      </c>
      <c r="R1623" s="61"/>
      <c r="S1623" s="61"/>
      <c r="T1623" s="61"/>
      <c r="U1623" s="61"/>
      <c r="V1623" s="61"/>
      <c r="W1623" s="61"/>
      <c r="X1623" s="61"/>
      <c r="Y1623" s="61"/>
      <c r="Z1623" s="260" t="str">
        <f t="shared" si="78"/>
        <v/>
      </c>
      <c r="AA1623" s="260" t="str">
        <f t="shared" si="79"/>
        <v/>
      </c>
      <c r="AB1623" s="260" t="str" cm="1">
        <f t="array" ref="AB1623">IFERROR(IF(A1623="","",INDEX(근로조건!$A$5:$Z$1048576,MATCH(A1623,근로조건!$A$5:$A$1048576,0)+0,17)-INDEX(근로조건!$A$5:$Z$1048576,MATCH(A1623,근로조건!$A$5:$A$1048576,0)+0,11))*B1623,"")</f>
        <v/>
      </c>
      <c r="AC1623" s="260" t="str">
        <f t="shared" si="80"/>
        <v/>
      </c>
      <c r="AD1623" s="260" t="str" cm="1">
        <f t="array" ref="AD1623">IFERROR(IF(A1623="","",INDEX(근로조건!$A$5:$L$1048576,MATCH(A1623,근로조건!$A$5:$A$1048576,0)+0,12))*B1623,"")</f>
        <v/>
      </c>
      <c r="AE1623" s="261" t="str" cm="1">
        <f t="array" ref="AE1623">IF(A1623="","",INDEX(근로조건!$A$5:$AF$1048576,MATCH(A1623,근로조건!$A$5:$A$1048576,0)+0,13))</f>
        <v/>
      </c>
      <c r="AF1623" s="262" t="str" cm="1">
        <f t="array" ref="AF1623">IF(A1623="","",INDEX(근로조건!$A$5:$AF$1048576,MATCH(A1623,근로조건!$A$5:$A$1048576,0)+0,14))</f>
        <v/>
      </c>
      <c r="AG1623" s="261" t="str" cm="1">
        <f t="array" ref="AG1623">IF(A1623="","",INDEX(근로조건!$A$5:$AF$1048576,MATCH(A1623,근로조건!$A$5:$A$1048576,0)+0,11))</f>
        <v/>
      </c>
      <c r="AH1623" s="261" t="str" cm="1">
        <f t="array" ref="AH1623">IF(A1623="","",INDEX(근로조건!$A$5:$AF$1048576,MATCH(A1623,근로조건!$A$5:$A$1048576,0)+0,19))</f>
        <v/>
      </c>
      <c r="AI1623" s="262" t="str" cm="1">
        <f t="array" ref="AI1623">IF(A1623="","",INDEX(근로조건!$A$5:$AF$1048576,MATCH(A1623,근로조건!$A$5:$A$1048576,0)+0,17))</f>
        <v/>
      </c>
      <c r="AJ1623" s="253"/>
      <c r="AK1623" s="253"/>
      <c r="AL1623" s="253" t="str" cm="1">
        <f t="array" ref="AL1623">IF(A1623="","",INDEX(근로조건!$A$5:$AF$1048576,MATCH(A1623,근로조건!$A$5:$A$1048576,0)+0,20))</f>
        <v/>
      </c>
      <c r="AM1623" s="253"/>
      <c r="AN1623" s="253"/>
      <c r="AO1623" s="253"/>
      <c r="AP1623" s="260"/>
      <c r="AQ1623" s="123"/>
      <c r="AR1623" s="166"/>
      <c r="AS1623" s="267"/>
      <c r="AT1623" s="266"/>
      <c r="AU1623" s="266"/>
      <c r="AV1623" s="266"/>
    </row>
    <row r="1624" spans="1:48" x14ac:dyDescent="0.3">
      <c r="A1624" s="52"/>
      <c r="B1624" s="54"/>
      <c r="C1624" s="53"/>
      <c r="D1624" s="53"/>
      <c r="E1624" s="53"/>
      <c r="F1624" s="57"/>
      <c r="G1624" s="57"/>
      <c r="H1624" s="52"/>
      <c r="I1624" s="53"/>
      <c r="J1624" s="53"/>
      <c r="K1624" s="95"/>
      <c r="L1624" s="52"/>
      <c r="M1624" s="52"/>
      <c r="N1624" s="54"/>
      <c r="O1624" s="254" t="str" cm="1">
        <f t="array" ref="O1624">IF(A1624="","",INDEX(근로조건!$A$5:$Y$1048576,MATCH(A1624,근로조건!$A$5:$A$1048576,0)+0,15))</f>
        <v/>
      </c>
      <c r="P1624" s="255" t="str" cm="1">
        <f t="array" ref="P1624">IF(A1624="","",INDEX(근로조건!$A$5:$Y$1048576,MATCH(A1624,근로조건!$A$5:$A$1048576,0)+0,16))</f>
        <v/>
      </c>
      <c r="Q1624" s="256" t="str" cm="1">
        <f t="array" ref="Q1624">IF(A1624="","",INDEX(근로조건!$A$5:$ZZ$1048576,MATCH(A1624,근로조건!$A$5:$A$1048576,0)+0,21))</f>
        <v/>
      </c>
      <c r="R1624" s="61"/>
      <c r="S1624" s="61"/>
      <c r="T1624" s="61"/>
      <c r="U1624" s="61"/>
      <c r="V1624" s="61"/>
      <c r="W1624" s="61"/>
      <c r="X1624" s="61"/>
      <c r="Y1624" s="61"/>
      <c r="Z1624" s="260" t="str">
        <f t="shared" si="78"/>
        <v/>
      </c>
      <c r="AA1624" s="260" t="str">
        <f t="shared" si="79"/>
        <v/>
      </c>
      <c r="AB1624" s="260" t="str" cm="1">
        <f t="array" ref="AB1624">IFERROR(IF(A1624="","",INDEX(근로조건!$A$5:$Z$1048576,MATCH(A1624,근로조건!$A$5:$A$1048576,0)+0,17)-INDEX(근로조건!$A$5:$Z$1048576,MATCH(A1624,근로조건!$A$5:$A$1048576,0)+0,11))*B1624,"")</f>
        <v/>
      </c>
      <c r="AC1624" s="260" t="str">
        <f t="shared" si="80"/>
        <v/>
      </c>
      <c r="AD1624" s="260" t="str" cm="1">
        <f t="array" ref="AD1624">IFERROR(IF(A1624="","",INDEX(근로조건!$A$5:$L$1048576,MATCH(A1624,근로조건!$A$5:$A$1048576,0)+0,12))*B1624,"")</f>
        <v/>
      </c>
      <c r="AE1624" s="261" t="str" cm="1">
        <f t="array" ref="AE1624">IF(A1624="","",INDEX(근로조건!$A$5:$AF$1048576,MATCH(A1624,근로조건!$A$5:$A$1048576,0)+0,13))</f>
        <v/>
      </c>
      <c r="AF1624" s="262" t="str" cm="1">
        <f t="array" ref="AF1624">IF(A1624="","",INDEX(근로조건!$A$5:$AF$1048576,MATCH(A1624,근로조건!$A$5:$A$1048576,0)+0,14))</f>
        <v/>
      </c>
      <c r="AG1624" s="261" t="str" cm="1">
        <f t="array" ref="AG1624">IF(A1624="","",INDEX(근로조건!$A$5:$AF$1048576,MATCH(A1624,근로조건!$A$5:$A$1048576,0)+0,11))</f>
        <v/>
      </c>
      <c r="AH1624" s="261" t="str" cm="1">
        <f t="array" ref="AH1624">IF(A1624="","",INDEX(근로조건!$A$5:$AF$1048576,MATCH(A1624,근로조건!$A$5:$A$1048576,0)+0,19))</f>
        <v/>
      </c>
      <c r="AI1624" s="262" t="str" cm="1">
        <f t="array" ref="AI1624">IF(A1624="","",INDEX(근로조건!$A$5:$AF$1048576,MATCH(A1624,근로조건!$A$5:$A$1048576,0)+0,17))</f>
        <v/>
      </c>
      <c r="AJ1624" s="253"/>
      <c r="AK1624" s="253"/>
      <c r="AL1624" s="253" t="str" cm="1">
        <f t="array" ref="AL1624">IF(A1624="","",INDEX(근로조건!$A$5:$AF$1048576,MATCH(A1624,근로조건!$A$5:$A$1048576,0)+0,20))</f>
        <v/>
      </c>
      <c r="AM1624" s="253"/>
      <c r="AN1624" s="253"/>
      <c r="AO1624" s="253"/>
      <c r="AP1624" s="260"/>
      <c r="AQ1624" s="123"/>
      <c r="AR1624" s="166"/>
      <c r="AS1624" s="267"/>
      <c r="AT1624" s="266"/>
      <c r="AU1624" s="266"/>
      <c r="AV1624" s="266"/>
    </row>
    <row r="1625" spans="1:48" x14ac:dyDescent="0.3">
      <c r="A1625" s="52"/>
      <c r="B1625" s="54"/>
      <c r="C1625" s="53"/>
      <c r="D1625" s="53"/>
      <c r="E1625" s="53"/>
      <c r="F1625" s="57"/>
      <c r="G1625" s="57"/>
      <c r="H1625" s="52"/>
      <c r="I1625" s="53"/>
      <c r="J1625" s="53"/>
      <c r="K1625" s="95"/>
      <c r="L1625" s="52"/>
      <c r="M1625" s="52"/>
      <c r="N1625" s="54"/>
      <c r="O1625" s="254" t="str" cm="1">
        <f t="array" ref="O1625">IF(A1625="","",INDEX(근로조건!$A$5:$Y$1048576,MATCH(A1625,근로조건!$A$5:$A$1048576,0)+0,15))</f>
        <v/>
      </c>
      <c r="P1625" s="255" t="str" cm="1">
        <f t="array" ref="P1625">IF(A1625="","",INDEX(근로조건!$A$5:$Y$1048576,MATCH(A1625,근로조건!$A$5:$A$1048576,0)+0,16))</f>
        <v/>
      </c>
      <c r="Q1625" s="256" t="str" cm="1">
        <f t="array" ref="Q1625">IF(A1625="","",INDEX(근로조건!$A$5:$ZZ$1048576,MATCH(A1625,근로조건!$A$5:$A$1048576,0)+0,21))</f>
        <v/>
      </c>
      <c r="R1625" s="61"/>
      <c r="S1625" s="61"/>
      <c r="T1625" s="61"/>
      <c r="U1625" s="61"/>
      <c r="V1625" s="61"/>
      <c r="W1625" s="61"/>
      <c r="X1625" s="61"/>
      <c r="Y1625" s="61"/>
      <c r="Z1625" s="260" t="str">
        <f t="shared" si="78"/>
        <v/>
      </c>
      <c r="AA1625" s="260" t="str">
        <f t="shared" si="79"/>
        <v/>
      </c>
      <c r="AB1625" s="260" t="str" cm="1">
        <f t="array" ref="AB1625">IFERROR(IF(A1625="","",INDEX(근로조건!$A$5:$Z$1048576,MATCH(A1625,근로조건!$A$5:$A$1048576,0)+0,17)-INDEX(근로조건!$A$5:$Z$1048576,MATCH(A1625,근로조건!$A$5:$A$1048576,0)+0,11))*B1625,"")</f>
        <v/>
      </c>
      <c r="AC1625" s="260" t="str">
        <f t="shared" si="80"/>
        <v/>
      </c>
      <c r="AD1625" s="260" t="str" cm="1">
        <f t="array" ref="AD1625">IFERROR(IF(A1625="","",INDEX(근로조건!$A$5:$L$1048576,MATCH(A1625,근로조건!$A$5:$A$1048576,0)+0,12))*B1625,"")</f>
        <v/>
      </c>
      <c r="AE1625" s="261" t="str" cm="1">
        <f t="array" ref="AE1625">IF(A1625="","",INDEX(근로조건!$A$5:$AF$1048576,MATCH(A1625,근로조건!$A$5:$A$1048576,0)+0,13))</f>
        <v/>
      </c>
      <c r="AF1625" s="262" t="str" cm="1">
        <f t="array" ref="AF1625">IF(A1625="","",INDEX(근로조건!$A$5:$AF$1048576,MATCH(A1625,근로조건!$A$5:$A$1048576,0)+0,14))</f>
        <v/>
      </c>
      <c r="AG1625" s="261" t="str" cm="1">
        <f t="array" ref="AG1625">IF(A1625="","",INDEX(근로조건!$A$5:$AF$1048576,MATCH(A1625,근로조건!$A$5:$A$1048576,0)+0,11))</f>
        <v/>
      </c>
      <c r="AH1625" s="261" t="str" cm="1">
        <f t="array" ref="AH1625">IF(A1625="","",INDEX(근로조건!$A$5:$AF$1048576,MATCH(A1625,근로조건!$A$5:$A$1048576,0)+0,19))</f>
        <v/>
      </c>
      <c r="AI1625" s="262" t="str" cm="1">
        <f t="array" ref="AI1625">IF(A1625="","",INDEX(근로조건!$A$5:$AF$1048576,MATCH(A1625,근로조건!$A$5:$A$1048576,0)+0,17))</f>
        <v/>
      </c>
      <c r="AJ1625" s="253"/>
      <c r="AK1625" s="253"/>
      <c r="AL1625" s="253" t="str" cm="1">
        <f t="array" ref="AL1625">IF(A1625="","",INDEX(근로조건!$A$5:$AF$1048576,MATCH(A1625,근로조건!$A$5:$A$1048576,0)+0,20))</f>
        <v/>
      </c>
      <c r="AM1625" s="253"/>
      <c r="AN1625" s="253"/>
      <c r="AO1625" s="253"/>
      <c r="AP1625" s="260"/>
      <c r="AQ1625" s="123"/>
      <c r="AR1625" s="166"/>
      <c r="AS1625" s="267"/>
      <c r="AT1625" s="266"/>
      <c r="AU1625" s="266"/>
      <c r="AV1625" s="266"/>
    </row>
    <row r="1626" spans="1:48" x14ac:dyDescent="0.3">
      <c r="A1626" s="52"/>
      <c r="B1626" s="54"/>
      <c r="C1626" s="53"/>
      <c r="D1626" s="53"/>
      <c r="E1626" s="53"/>
      <c r="F1626" s="57"/>
      <c r="G1626" s="57"/>
      <c r="H1626" s="52"/>
      <c r="I1626" s="53"/>
      <c r="J1626" s="53"/>
      <c r="K1626" s="95"/>
      <c r="L1626" s="52"/>
      <c r="M1626" s="52"/>
      <c r="N1626" s="54"/>
      <c r="O1626" s="254" t="str" cm="1">
        <f t="array" ref="O1626">IF(A1626="","",INDEX(근로조건!$A$5:$Y$1048576,MATCH(A1626,근로조건!$A$5:$A$1048576,0)+0,15))</f>
        <v/>
      </c>
      <c r="P1626" s="255" t="str" cm="1">
        <f t="array" ref="P1626">IF(A1626="","",INDEX(근로조건!$A$5:$Y$1048576,MATCH(A1626,근로조건!$A$5:$A$1048576,0)+0,16))</f>
        <v/>
      </c>
      <c r="Q1626" s="256" t="str" cm="1">
        <f t="array" ref="Q1626">IF(A1626="","",INDEX(근로조건!$A$5:$ZZ$1048576,MATCH(A1626,근로조건!$A$5:$A$1048576,0)+0,21))</f>
        <v/>
      </c>
      <c r="R1626" s="61"/>
      <c r="S1626" s="61"/>
      <c r="T1626" s="61"/>
      <c r="U1626" s="61"/>
      <c r="V1626" s="61"/>
      <c r="W1626" s="61"/>
      <c r="X1626" s="61"/>
      <c r="Y1626" s="61"/>
      <c r="Z1626" s="260" t="str">
        <f t="shared" si="78"/>
        <v/>
      </c>
      <c r="AA1626" s="260" t="str">
        <f t="shared" si="79"/>
        <v/>
      </c>
      <c r="AB1626" s="260" t="str" cm="1">
        <f t="array" ref="AB1626">IFERROR(IF(A1626="","",INDEX(근로조건!$A$5:$Z$1048576,MATCH(A1626,근로조건!$A$5:$A$1048576,0)+0,17)-INDEX(근로조건!$A$5:$Z$1048576,MATCH(A1626,근로조건!$A$5:$A$1048576,0)+0,11))*B1626,"")</f>
        <v/>
      </c>
      <c r="AC1626" s="260" t="str">
        <f t="shared" si="80"/>
        <v/>
      </c>
      <c r="AD1626" s="260" t="str" cm="1">
        <f t="array" ref="AD1626">IFERROR(IF(A1626="","",INDEX(근로조건!$A$5:$L$1048576,MATCH(A1626,근로조건!$A$5:$A$1048576,0)+0,12))*B1626,"")</f>
        <v/>
      </c>
      <c r="AE1626" s="261" t="str" cm="1">
        <f t="array" ref="AE1626">IF(A1626="","",INDEX(근로조건!$A$5:$AF$1048576,MATCH(A1626,근로조건!$A$5:$A$1048576,0)+0,13))</f>
        <v/>
      </c>
      <c r="AF1626" s="262" t="str" cm="1">
        <f t="array" ref="AF1626">IF(A1626="","",INDEX(근로조건!$A$5:$AF$1048576,MATCH(A1626,근로조건!$A$5:$A$1048576,0)+0,14))</f>
        <v/>
      </c>
      <c r="AG1626" s="261" t="str" cm="1">
        <f t="array" ref="AG1626">IF(A1626="","",INDEX(근로조건!$A$5:$AF$1048576,MATCH(A1626,근로조건!$A$5:$A$1048576,0)+0,11))</f>
        <v/>
      </c>
      <c r="AH1626" s="261" t="str" cm="1">
        <f t="array" ref="AH1626">IF(A1626="","",INDEX(근로조건!$A$5:$AF$1048576,MATCH(A1626,근로조건!$A$5:$A$1048576,0)+0,19))</f>
        <v/>
      </c>
      <c r="AI1626" s="262" t="str" cm="1">
        <f t="array" ref="AI1626">IF(A1626="","",INDEX(근로조건!$A$5:$AF$1048576,MATCH(A1626,근로조건!$A$5:$A$1048576,0)+0,17))</f>
        <v/>
      </c>
      <c r="AJ1626" s="253"/>
      <c r="AK1626" s="253"/>
      <c r="AL1626" s="253" t="str" cm="1">
        <f t="array" ref="AL1626">IF(A1626="","",INDEX(근로조건!$A$5:$AF$1048576,MATCH(A1626,근로조건!$A$5:$A$1048576,0)+0,20))</f>
        <v/>
      </c>
      <c r="AM1626" s="253"/>
      <c r="AN1626" s="253"/>
      <c r="AO1626" s="253"/>
      <c r="AP1626" s="260"/>
      <c r="AQ1626" s="123"/>
      <c r="AR1626" s="166"/>
      <c r="AS1626" s="267"/>
      <c r="AT1626" s="266"/>
      <c r="AU1626" s="266"/>
      <c r="AV1626" s="266"/>
    </row>
    <row r="1627" spans="1:48" x14ac:dyDescent="0.3">
      <c r="A1627" s="52"/>
      <c r="B1627" s="54"/>
      <c r="C1627" s="53"/>
      <c r="D1627" s="53"/>
      <c r="E1627" s="53"/>
      <c r="F1627" s="57"/>
      <c r="G1627" s="57"/>
      <c r="H1627" s="52"/>
      <c r="I1627" s="53"/>
      <c r="J1627" s="53"/>
      <c r="K1627" s="95"/>
      <c r="L1627" s="52"/>
      <c r="M1627" s="52"/>
      <c r="N1627" s="54"/>
      <c r="O1627" s="254" t="str" cm="1">
        <f t="array" ref="O1627">IF(A1627="","",INDEX(근로조건!$A$5:$Y$1048576,MATCH(A1627,근로조건!$A$5:$A$1048576,0)+0,15))</f>
        <v/>
      </c>
      <c r="P1627" s="255" t="str" cm="1">
        <f t="array" ref="P1627">IF(A1627="","",INDEX(근로조건!$A$5:$Y$1048576,MATCH(A1627,근로조건!$A$5:$A$1048576,0)+0,16))</f>
        <v/>
      </c>
      <c r="Q1627" s="256" t="str" cm="1">
        <f t="array" ref="Q1627">IF(A1627="","",INDEX(근로조건!$A$5:$ZZ$1048576,MATCH(A1627,근로조건!$A$5:$A$1048576,0)+0,21))</f>
        <v/>
      </c>
      <c r="R1627" s="61"/>
      <c r="S1627" s="61"/>
      <c r="T1627" s="61"/>
      <c r="U1627" s="61"/>
      <c r="V1627" s="61"/>
      <c r="W1627" s="61"/>
      <c r="X1627" s="61"/>
      <c r="Y1627" s="61"/>
      <c r="Z1627" s="260" t="str">
        <f t="shared" si="78"/>
        <v/>
      </c>
      <c r="AA1627" s="260" t="str">
        <f t="shared" si="79"/>
        <v/>
      </c>
      <c r="AB1627" s="260" t="str" cm="1">
        <f t="array" ref="AB1627">IFERROR(IF(A1627="","",INDEX(근로조건!$A$5:$Z$1048576,MATCH(A1627,근로조건!$A$5:$A$1048576,0)+0,17)-INDEX(근로조건!$A$5:$Z$1048576,MATCH(A1627,근로조건!$A$5:$A$1048576,0)+0,11))*B1627,"")</f>
        <v/>
      </c>
      <c r="AC1627" s="260" t="str">
        <f t="shared" si="80"/>
        <v/>
      </c>
      <c r="AD1627" s="260" t="str" cm="1">
        <f t="array" ref="AD1627">IFERROR(IF(A1627="","",INDEX(근로조건!$A$5:$L$1048576,MATCH(A1627,근로조건!$A$5:$A$1048576,0)+0,12))*B1627,"")</f>
        <v/>
      </c>
      <c r="AE1627" s="261" t="str" cm="1">
        <f t="array" ref="AE1627">IF(A1627="","",INDEX(근로조건!$A$5:$AF$1048576,MATCH(A1627,근로조건!$A$5:$A$1048576,0)+0,13))</f>
        <v/>
      </c>
      <c r="AF1627" s="262" t="str" cm="1">
        <f t="array" ref="AF1627">IF(A1627="","",INDEX(근로조건!$A$5:$AF$1048576,MATCH(A1627,근로조건!$A$5:$A$1048576,0)+0,14))</f>
        <v/>
      </c>
      <c r="AG1627" s="261" t="str" cm="1">
        <f t="array" ref="AG1627">IF(A1627="","",INDEX(근로조건!$A$5:$AF$1048576,MATCH(A1627,근로조건!$A$5:$A$1048576,0)+0,11))</f>
        <v/>
      </c>
      <c r="AH1627" s="261" t="str" cm="1">
        <f t="array" ref="AH1627">IF(A1627="","",INDEX(근로조건!$A$5:$AF$1048576,MATCH(A1627,근로조건!$A$5:$A$1048576,0)+0,19))</f>
        <v/>
      </c>
      <c r="AI1627" s="262" t="str" cm="1">
        <f t="array" ref="AI1627">IF(A1627="","",INDEX(근로조건!$A$5:$AF$1048576,MATCH(A1627,근로조건!$A$5:$A$1048576,0)+0,17))</f>
        <v/>
      </c>
      <c r="AJ1627" s="253"/>
      <c r="AK1627" s="253"/>
      <c r="AL1627" s="253" t="str" cm="1">
        <f t="array" ref="AL1627">IF(A1627="","",INDEX(근로조건!$A$5:$AF$1048576,MATCH(A1627,근로조건!$A$5:$A$1048576,0)+0,20))</f>
        <v/>
      </c>
      <c r="AM1627" s="253"/>
      <c r="AN1627" s="253"/>
      <c r="AO1627" s="253"/>
      <c r="AP1627" s="260"/>
      <c r="AQ1627" s="123"/>
      <c r="AR1627" s="166"/>
      <c r="AS1627" s="267"/>
      <c r="AT1627" s="266"/>
      <c r="AU1627" s="266"/>
      <c r="AV1627" s="266"/>
    </row>
    <row r="1628" spans="1:48" x14ac:dyDescent="0.3">
      <c r="A1628" s="52"/>
      <c r="B1628" s="54"/>
      <c r="C1628" s="53"/>
      <c r="D1628" s="53"/>
      <c r="E1628" s="53"/>
      <c r="F1628" s="57"/>
      <c r="G1628" s="57"/>
      <c r="H1628" s="52"/>
      <c r="I1628" s="53"/>
      <c r="J1628" s="53"/>
      <c r="K1628" s="95"/>
      <c r="L1628" s="52"/>
      <c r="M1628" s="52"/>
      <c r="N1628" s="54"/>
      <c r="O1628" s="254" t="str" cm="1">
        <f t="array" ref="O1628">IF(A1628="","",INDEX(근로조건!$A$5:$Y$1048576,MATCH(A1628,근로조건!$A$5:$A$1048576,0)+0,15))</f>
        <v/>
      </c>
      <c r="P1628" s="255" t="str" cm="1">
        <f t="array" ref="P1628">IF(A1628="","",INDEX(근로조건!$A$5:$Y$1048576,MATCH(A1628,근로조건!$A$5:$A$1048576,0)+0,16))</f>
        <v/>
      </c>
      <c r="Q1628" s="256" t="str" cm="1">
        <f t="array" ref="Q1628">IF(A1628="","",INDEX(근로조건!$A$5:$ZZ$1048576,MATCH(A1628,근로조건!$A$5:$A$1048576,0)+0,21))</f>
        <v/>
      </c>
      <c r="R1628" s="61"/>
      <c r="S1628" s="61"/>
      <c r="T1628" s="61"/>
      <c r="U1628" s="61"/>
      <c r="V1628" s="61"/>
      <c r="W1628" s="61"/>
      <c r="X1628" s="61"/>
      <c r="Y1628" s="61"/>
      <c r="Z1628" s="260" t="str">
        <f t="shared" si="78"/>
        <v/>
      </c>
      <c r="AA1628" s="260" t="str">
        <f t="shared" si="79"/>
        <v/>
      </c>
      <c r="AB1628" s="260" t="str" cm="1">
        <f t="array" ref="AB1628">IFERROR(IF(A1628="","",INDEX(근로조건!$A$5:$Z$1048576,MATCH(A1628,근로조건!$A$5:$A$1048576,0)+0,17)-INDEX(근로조건!$A$5:$Z$1048576,MATCH(A1628,근로조건!$A$5:$A$1048576,0)+0,11))*B1628,"")</f>
        <v/>
      </c>
      <c r="AC1628" s="260" t="str">
        <f t="shared" si="80"/>
        <v/>
      </c>
      <c r="AD1628" s="260" t="str" cm="1">
        <f t="array" ref="AD1628">IFERROR(IF(A1628="","",INDEX(근로조건!$A$5:$L$1048576,MATCH(A1628,근로조건!$A$5:$A$1048576,0)+0,12))*B1628,"")</f>
        <v/>
      </c>
      <c r="AE1628" s="261" t="str" cm="1">
        <f t="array" ref="AE1628">IF(A1628="","",INDEX(근로조건!$A$5:$AF$1048576,MATCH(A1628,근로조건!$A$5:$A$1048576,0)+0,13))</f>
        <v/>
      </c>
      <c r="AF1628" s="262" t="str" cm="1">
        <f t="array" ref="AF1628">IF(A1628="","",INDEX(근로조건!$A$5:$AF$1048576,MATCH(A1628,근로조건!$A$5:$A$1048576,0)+0,14))</f>
        <v/>
      </c>
      <c r="AG1628" s="261" t="str" cm="1">
        <f t="array" ref="AG1628">IF(A1628="","",INDEX(근로조건!$A$5:$AF$1048576,MATCH(A1628,근로조건!$A$5:$A$1048576,0)+0,11))</f>
        <v/>
      </c>
      <c r="AH1628" s="261" t="str" cm="1">
        <f t="array" ref="AH1628">IF(A1628="","",INDEX(근로조건!$A$5:$AF$1048576,MATCH(A1628,근로조건!$A$5:$A$1048576,0)+0,19))</f>
        <v/>
      </c>
      <c r="AI1628" s="262" t="str" cm="1">
        <f t="array" ref="AI1628">IF(A1628="","",INDEX(근로조건!$A$5:$AF$1048576,MATCH(A1628,근로조건!$A$5:$A$1048576,0)+0,17))</f>
        <v/>
      </c>
      <c r="AJ1628" s="253"/>
      <c r="AK1628" s="253"/>
      <c r="AL1628" s="253" t="str" cm="1">
        <f t="array" ref="AL1628">IF(A1628="","",INDEX(근로조건!$A$5:$AF$1048576,MATCH(A1628,근로조건!$A$5:$A$1048576,0)+0,20))</f>
        <v/>
      </c>
      <c r="AM1628" s="253"/>
      <c r="AN1628" s="253"/>
      <c r="AO1628" s="253"/>
      <c r="AP1628" s="260"/>
      <c r="AQ1628" s="123"/>
      <c r="AR1628" s="166"/>
      <c r="AS1628" s="267"/>
      <c r="AT1628" s="266"/>
      <c r="AU1628" s="266"/>
      <c r="AV1628" s="266"/>
    </row>
    <row r="1629" spans="1:48" x14ac:dyDescent="0.3">
      <c r="A1629" s="52"/>
      <c r="B1629" s="54"/>
      <c r="C1629" s="53"/>
      <c r="D1629" s="53"/>
      <c r="E1629" s="53"/>
      <c r="F1629" s="57"/>
      <c r="G1629" s="57"/>
      <c r="H1629" s="52"/>
      <c r="I1629" s="53"/>
      <c r="J1629" s="53"/>
      <c r="K1629" s="95"/>
      <c r="L1629" s="52"/>
      <c r="M1629" s="52"/>
      <c r="N1629" s="54"/>
      <c r="O1629" s="254" t="str" cm="1">
        <f t="array" ref="O1629">IF(A1629="","",INDEX(근로조건!$A$5:$Y$1048576,MATCH(A1629,근로조건!$A$5:$A$1048576,0)+0,15))</f>
        <v/>
      </c>
      <c r="P1629" s="255" t="str" cm="1">
        <f t="array" ref="P1629">IF(A1629="","",INDEX(근로조건!$A$5:$Y$1048576,MATCH(A1629,근로조건!$A$5:$A$1048576,0)+0,16))</f>
        <v/>
      </c>
      <c r="Q1629" s="256" t="str" cm="1">
        <f t="array" ref="Q1629">IF(A1629="","",INDEX(근로조건!$A$5:$ZZ$1048576,MATCH(A1629,근로조건!$A$5:$A$1048576,0)+0,21))</f>
        <v/>
      </c>
      <c r="R1629" s="61"/>
      <c r="S1629" s="61"/>
      <c r="T1629" s="61"/>
      <c r="U1629" s="61"/>
      <c r="V1629" s="61"/>
      <c r="W1629" s="61"/>
      <c r="X1629" s="61"/>
      <c r="Y1629" s="61"/>
      <c r="Z1629" s="260" t="str">
        <f t="shared" si="78"/>
        <v/>
      </c>
      <c r="AA1629" s="260" t="str">
        <f t="shared" si="79"/>
        <v/>
      </c>
      <c r="AB1629" s="260" t="str" cm="1">
        <f t="array" ref="AB1629">IFERROR(IF(A1629="","",INDEX(근로조건!$A$5:$Z$1048576,MATCH(A1629,근로조건!$A$5:$A$1048576,0)+0,17)-INDEX(근로조건!$A$5:$Z$1048576,MATCH(A1629,근로조건!$A$5:$A$1048576,0)+0,11))*B1629,"")</f>
        <v/>
      </c>
      <c r="AC1629" s="260" t="str">
        <f t="shared" si="80"/>
        <v/>
      </c>
      <c r="AD1629" s="260" t="str" cm="1">
        <f t="array" ref="AD1629">IFERROR(IF(A1629="","",INDEX(근로조건!$A$5:$L$1048576,MATCH(A1629,근로조건!$A$5:$A$1048576,0)+0,12))*B1629,"")</f>
        <v/>
      </c>
      <c r="AE1629" s="261" t="str" cm="1">
        <f t="array" ref="AE1629">IF(A1629="","",INDEX(근로조건!$A$5:$AF$1048576,MATCH(A1629,근로조건!$A$5:$A$1048576,0)+0,13))</f>
        <v/>
      </c>
      <c r="AF1629" s="262" t="str" cm="1">
        <f t="array" ref="AF1629">IF(A1629="","",INDEX(근로조건!$A$5:$AF$1048576,MATCH(A1629,근로조건!$A$5:$A$1048576,0)+0,14))</f>
        <v/>
      </c>
      <c r="AG1629" s="261" t="str" cm="1">
        <f t="array" ref="AG1629">IF(A1629="","",INDEX(근로조건!$A$5:$AF$1048576,MATCH(A1629,근로조건!$A$5:$A$1048576,0)+0,11))</f>
        <v/>
      </c>
      <c r="AH1629" s="261" t="str" cm="1">
        <f t="array" ref="AH1629">IF(A1629="","",INDEX(근로조건!$A$5:$AF$1048576,MATCH(A1629,근로조건!$A$5:$A$1048576,0)+0,19))</f>
        <v/>
      </c>
      <c r="AI1629" s="262" t="str" cm="1">
        <f t="array" ref="AI1629">IF(A1629="","",INDEX(근로조건!$A$5:$AF$1048576,MATCH(A1629,근로조건!$A$5:$A$1048576,0)+0,17))</f>
        <v/>
      </c>
      <c r="AJ1629" s="253"/>
      <c r="AK1629" s="253"/>
      <c r="AL1629" s="253" t="str" cm="1">
        <f t="array" ref="AL1629">IF(A1629="","",INDEX(근로조건!$A$5:$AF$1048576,MATCH(A1629,근로조건!$A$5:$A$1048576,0)+0,20))</f>
        <v/>
      </c>
      <c r="AM1629" s="253"/>
      <c r="AN1629" s="253"/>
      <c r="AO1629" s="253"/>
      <c r="AP1629" s="260"/>
      <c r="AQ1629" s="123"/>
      <c r="AR1629" s="166"/>
      <c r="AS1629" s="267"/>
      <c r="AT1629" s="266"/>
      <c r="AU1629" s="266"/>
      <c r="AV1629" s="266"/>
    </row>
    <row r="1630" spans="1:48" x14ac:dyDescent="0.3">
      <c r="A1630" s="52"/>
      <c r="B1630" s="54"/>
      <c r="C1630" s="53"/>
      <c r="D1630" s="53"/>
      <c r="E1630" s="53"/>
      <c r="F1630" s="57"/>
      <c r="G1630" s="57"/>
      <c r="H1630" s="52"/>
      <c r="I1630" s="53"/>
      <c r="J1630" s="53"/>
      <c r="K1630" s="95"/>
      <c r="L1630" s="52"/>
      <c r="M1630" s="52"/>
      <c r="N1630" s="54"/>
      <c r="O1630" s="254" t="str" cm="1">
        <f t="array" ref="O1630">IF(A1630="","",INDEX(근로조건!$A$5:$Y$1048576,MATCH(A1630,근로조건!$A$5:$A$1048576,0)+0,15))</f>
        <v/>
      </c>
      <c r="P1630" s="255" t="str" cm="1">
        <f t="array" ref="P1630">IF(A1630="","",INDEX(근로조건!$A$5:$Y$1048576,MATCH(A1630,근로조건!$A$5:$A$1048576,0)+0,16))</f>
        <v/>
      </c>
      <c r="Q1630" s="256" t="str" cm="1">
        <f t="array" ref="Q1630">IF(A1630="","",INDEX(근로조건!$A$5:$ZZ$1048576,MATCH(A1630,근로조건!$A$5:$A$1048576,0)+0,21))</f>
        <v/>
      </c>
      <c r="R1630" s="61"/>
      <c r="S1630" s="61"/>
      <c r="T1630" s="61"/>
      <c r="U1630" s="61"/>
      <c r="V1630" s="61"/>
      <c r="W1630" s="61"/>
      <c r="X1630" s="61"/>
      <c r="Y1630" s="61"/>
      <c r="Z1630" s="260" t="str">
        <f t="shared" si="78"/>
        <v/>
      </c>
      <c r="AA1630" s="260" t="str">
        <f t="shared" si="79"/>
        <v/>
      </c>
      <c r="AB1630" s="260" t="str" cm="1">
        <f t="array" ref="AB1630">IFERROR(IF(A1630="","",INDEX(근로조건!$A$5:$Z$1048576,MATCH(A1630,근로조건!$A$5:$A$1048576,0)+0,17)-INDEX(근로조건!$A$5:$Z$1048576,MATCH(A1630,근로조건!$A$5:$A$1048576,0)+0,11))*B1630,"")</f>
        <v/>
      </c>
      <c r="AC1630" s="260" t="str">
        <f t="shared" si="80"/>
        <v/>
      </c>
      <c r="AD1630" s="260" t="str" cm="1">
        <f t="array" ref="AD1630">IFERROR(IF(A1630="","",INDEX(근로조건!$A$5:$L$1048576,MATCH(A1630,근로조건!$A$5:$A$1048576,0)+0,12))*B1630,"")</f>
        <v/>
      </c>
      <c r="AE1630" s="261" t="str" cm="1">
        <f t="array" ref="AE1630">IF(A1630="","",INDEX(근로조건!$A$5:$AF$1048576,MATCH(A1630,근로조건!$A$5:$A$1048576,0)+0,13))</f>
        <v/>
      </c>
      <c r="AF1630" s="262" t="str" cm="1">
        <f t="array" ref="AF1630">IF(A1630="","",INDEX(근로조건!$A$5:$AF$1048576,MATCH(A1630,근로조건!$A$5:$A$1048576,0)+0,14))</f>
        <v/>
      </c>
      <c r="AG1630" s="261" t="str" cm="1">
        <f t="array" ref="AG1630">IF(A1630="","",INDEX(근로조건!$A$5:$AF$1048576,MATCH(A1630,근로조건!$A$5:$A$1048576,0)+0,11))</f>
        <v/>
      </c>
      <c r="AH1630" s="261" t="str" cm="1">
        <f t="array" ref="AH1630">IF(A1630="","",INDEX(근로조건!$A$5:$AF$1048576,MATCH(A1630,근로조건!$A$5:$A$1048576,0)+0,19))</f>
        <v/>
      </c>
      <c r="AI1630" s="262" t="str" cm="1">
        <f t="array" ref="AI1630">IF(A1630="","",INDEX(근로조건!$A$5:$AF$1048576,MATCH(A1630,근로조건!$A$5:$A$1048576,0)+0,17))</f>
        <v/>
      </c>
      <c r="AJ1630" s="253"/>
      <c r="AK1630" s="253"/>
      <c r="AL1630" s="253" t="str" cm="1">
        <f t="array" ref="AL1630">IF(A1630="","",INDEX(근로조건!$A$5:$AF$1048576,MATCH(A1630,근로조건!$A$5:$A$1048576,0)+0,20))</f>
        <v/>
      </c>
      <c r="AM1630" s="253"/>
      <c r="AN1630" s="253"/>
      <c r="AO1630" s="253"/>
      <c r="AP1630" s="260"/>
      <c r="AQ1630" s="123"/>
      <c r="AR1630" s="166"/>
      <c r="AS1630" s="267"/>
      <c r="AT1630" s="266"/>
      <c r="AU1630" s="266"/>
      <c r="AV1630" s="266"/>
    </row>
    <row r="1631" spans="1:48" x14ac:dyDescent="0.3">
      <c r="A1631" s="52"/>
      <c r="B1631" s="54"/>
      <c r="C1631" s="53"/>
      <c r="D1631" s="53"/>
      <c r="E1631" s="53"/>
      <c r="F1631" s="57"/>
      <c r="G1631" s="57"/>
      <c r="H1631" s="52"/>
      <c r="I1631" s="53"/>
      <c r="J1631" s="53"/>
      <c r="K1631" s="95"/>
      <c r="L1631" s="52"/>
      <c r="M1631" s="52"/>
      <c r="N1631" s="54"/>
      <c r="O1631" s="254" t="str" cm="1">
        <f t="array" ref="O1631">IF(A1631="","",INDEX(근로조건!$A$5:$Y$1048576,MATCH(A1631,근로조건!$A$5:$A$1048576,0)+0,15))</f>
        <v/>
      </c>
      <c r="P1631" s="255" t="str" cm="1">
        <f t="array" ref="P1631">IF(A1631="","",INDEX(근로조건!$A$5:$Y$1048576,MATCH(A1631,근로조건!$A$5:$A$1048576,0)+0,16))</f>
        <v/>
      </c>
      <c r="Q1631" s="256" t="str" cm="1">
        <f t="array" ref="Q1631">IF(A1631="","",INDEX(근로조건!$A$5:$ZZ$1048576,MATCH(A1631,근로조건!$A$5:$A$1048576,0)+0,21))</f>
        <v/>
      </c>
      <c r="R1631" s="61"/>
      <c r="S1631" s="61"/>
      <c r="T1631" s="61"/>
      <c r="U1631" s="61"/>
      <c r="V1631" s="61"/>
      <c r="W1631" s="61"/>
      <c r="X1631" s="61"/>
      <c r="Y1631" s="61"/>
      <c r="Z1631" s="260" t="str">
        <f t="shared" si="78"/>
        <v/>
      </c>
      <c r="AA1631" s="260" t="str">
        <f t="shared" si="79"/>
        <v/>
      </c>
      <c r="AB1631" s="260" t="str" cm="1">
        <f t="array" ref="AB1631">IFERROR(IF(A1631="","",INDEX(근로조건!$A$5:$Z$1048576,MATCH(A1631,근로조건!$A$5:$A$1048576,0)+0,17)-INDEX(근로조건!$A$5:$Z$1048576,MATCH(A1631,근로조건!$A$5:$A$1048576,0)+0,11))*B1631,"")</f>
        <v/>
      </c>
      <c r="AC1631" s="260" t="str">
        <f t="shared" si="80"/>
        <v/>
      </c>
      <c r="AD1631" s="260" t="str" cm="1">
        <f t="array" ref="AD1631">IFERROR(IF(A1631="","",INDEX(근로조건!$A$5:$L$1048576,MATCH(A1631,근로조건!$A$5:$A$1048576,0)+0,12))*B1631,"")</f>
        <v/>
      </c>
      <c r="AE1631" s="261" t="str" cm="1">
        <f t="array" ref="AE1631">IF(A1631="","",INDEX(근로조건!$A$5:$AF$1048576,MATCH(A1631,근로조건!$A$5:$A$1048576,0)+0,13))</f>
        <v/>
      </c>
      <c r="AF1631" s="262" t="str" cm="1">
        <f t="array" ref="AF1631">IF(A1631="","",INDEX(근로조건!$A$5:$AF$1048576,MATCH(A1631,근로조건!$A$5:$A$1048576,0)+0,14))</f>
        <v/>
      </c>
      <c r="AG1631" s="261" t="str" cm="1">
        <f t="array" ref="AG1631">IF(A1631="","",INDEX(근로조건!$A$5:$AF$1048576,MATCH(A1631,근로조건!$A$5:$A$1048576,0)+0,11))</f>
        <v/>
      </c>
      <c r="AH1631" s="261" t="str" cm="1">
        <f t="array" ref="AH1631">IF(A1631="","",INDEX(근로조건!$A$5:$AF$1048576,MATCH(A1631,근로조건!$A$5:$A$1048576,0)+0,19))</f>
        <v/>
      </c>
      <c r="AI1631" s="262" t="str" cm="1">
        <f t="array" ref="AI1631">IF(A1631="","",INDEX(근로조건!$A$5:$AF$1048576,MATCH(A1631,근로조건!$A$5:$A$1048576,0)+0,17))</f>
        <v/>
      </c>
      <c r="AJ1631" s="253"/>
      <c r="AK1631" s="253"/>
      <c r="AL1631" s="253" t="str" cm="1">
        <f t="array" ref="AL1631">IF(A1631="","",INDEX(근로조건!$A$5:$AF$1048576,MATCH(A1631,근로조건!$A$5:$A$1048576,0)+0,20))</f>
        <v/>
      </c>
      <c r="AM1631" s="253"/>
      <c r="AN1631" s="253"/>
      <c r="AO1631" s="253"/>
      <c r="AP1631" s="260"/>
      <c r="AQ1631" s="123"/>
      <c r="AR1631" s="166"/>
      <c r="AS1631" s="267"/>
      <c r="AT1631" s="266"/>
      <c r="AU1631" s="266"/>
      <c r="AV1631" s="266"/>
    </row>
    <row r="1632" spans="1:48" x14ac:dyDescent="0.3">
      <c r="A1632" s="52"/>
      <c r="B1632" s="54"/>
      <c r="C1632" s="53"/>
      <c r="D1632" s="53"/>
      <c r="E1632" s="53"/>
      <c r="F1632" s="57"/>
      <c r="G1632" s="57"/>
      <c r="H1632" s="52"/>
      <c r="I1632" s="53"/>
      <c r="J1632" s="53"/>
      <c r="K1632" s="95"/>
      <c r="L1632" s="52"/>
      <c r="M1632" s="52"/>
      <c r="N1632" s="54"/>
      <c r="O1632" s="254" t="str" cm="1">
        <f t="array" ref="O1632">IF(A1632="","",INDEX(근로조건!$A$5:$Y$1048576,MATCH(A1632,근로조건!$A$5:$A$1048576,0)+0,15))</f>
        <v/>
      </c>
      <c r="P1632" s="255" t="str" cm="1">
        <f t="array" ref="P1632">IF(A1632="","",INDEX(근로조건!$A$5:$Y$1048576,MATCH(A1632,근로조건!$A$5:$A$1048576,0)+0,16))</f>
        <v/>
      </c>
      <c r="Q1632" s="256" t="str" cm="1">
        <f t="array" ref="Q1632">IF(A1632="","",INDEX(근로조건!$A$5:$ZZ$1048576,MATCH(A1632,근로조건!$A$5:$A$1048576,0)+0,21))</f>
        <v/>
      </c>
      <c r="R1632" s="61"/>
      <c r="S1632" s="61"/>
      <c r="T1632" s="61"/>
      <c r="U1632" s="61"/>
      <c r="V1632" s="61"/>
      <c r="W1632" s="61"/>
      <c r="X1632" s="61"/>
      <c r="Y1632" s="61"/>
      <c r="Z1632" s="260" t="str">
        <f t="shared" si="78"/>
        <v/>
      </c>
      <c r="AA1632" s="260" t="str">
        <f t="shared" si="79"/>
        <v/>
      </c>
      <c r="AB1632" s="260" t="str" cm="1">
        <f t="array" ref="AB1632">IFERROR(IF(A1632="","",INDEX(근로조건!$A$5:$Z$1048576,MATCH(A1632,근로조건!$A$5:$A$1048576,0)+0,17)-INDEX(근로조건!$A$5:$Z$1048576,MATCH(A1632,근로조건!$A$5:$A$1048576,0)+0,11))*B1632,"")</f>
        <v/>
      </c>
      <c r="AC1632" s="260" t="str">
        <f t="shared" si="80"/>
        <v/>
      </c>
      <c r="AD1632" s="260" t="str" cm="1">
        <f t="array" ref="AD1632">IFERROR(IF(A1632="","",INDEX(근로조건!$A$5:$L$1048576,MATCH(A1632,근로조건!$A$5:$A$1048576,0)+0,12))*B1632,"")</f>
        <v/>
      </c>
      <c r="AE1632" s="261" t="str" cm="1">
        <f t="array" ref="AE1632">IF(A1632="","",INDEX(근로조건!$A$5:$AF$1048576,MATCH(A1632,근로조건!$A$5:$A$1048576,0)+0,13))</f>
        <v/>
      </c>
      <c r="AF1632" s="262" t="str" cm="1">
        <f t="array" ref="AF1632">IF(A1632="","",INDEX(근로조건!$A$5:$AF$1048576,MATCH(A1632,근로조건!$A$5:$A$1048576,0)+0,14))</f>
        <v/>
      </c>
      <c r="AG1632" s="261" t="str" cm="1">
        <f t="array" ref="AG1632">IF(A1632="","",INDEX(근로조건!$A$5:$AF$1048576,MATCH(A1632,근로조건!$A$5:$A$1048576,0)+0,11))</f>
        <v/>
      </c>
      <c r="AH1632" s="261" t="str" cm="1">
        <f t="array" ref="AH1632">IF(A1632="","",INDEX(근로조건!$A$5:$AF$1048576,MATCH(A1632,근로조건!$A$5:$A$1048576,0)+0,19))</f>
        <v/>
      </c>
      <c r="AI1632" s="262" t="str" cm="1">
        <f t="array" ref="AI1632">IF(A1632="","",INDEX(근로조건!$A$5:$AF$1048576,MATCH(A1632,근로조건!$A$5:$A$1048576,0)+0,17))</f>
        <v/>
      </c>
      <c r="AJ1632" s="253"/>
      <c r="AK1632" s="253"/>
      <c r="AL1632" s="253" t="str" cm="1">
        <f t="array" ref="AL1632">IF(A1632="","",INDEX(근로조건!$A$5:$AF$1048576,MATCH(A1632,근로조건!$A$5:$A$1048576,0)+0,20))</f>
        <v/>
      </c>
      <c r="AM1632" s="253"/>
      <c r="AN1632" s="253"/>
      <c r="AO1632" s="253"/>
      <c r="AP1632" s="260"/>
      <c r="AQ1632" s="123"/>
      <c r="AR1632" s="166"/>
      <c r="AS1632" s="267"/>
      <c r="AT1632" s="266"/>
      <c r="AU1632" s="266"/>
      <c r="AV1632" s="266"/>
    </row>
    <row r="1633" spans="1:48" x14ac:dyDescent="0.3">
      <c r="A1633" s="52"/>
      <c r="B1633" s="54"/>
      <c r="C1633" s="53"/>
      <c r="D1633" s="53"/>
      <c r="E1633" s="53"/>
      <c r="F1633" s="57"/>
      <c r="G1633" s="57"/>
      <c r="H1633" s="52"/>
      <c r="I1633" s="53"/>
      <c r="J1633" s="53"/>
      <c r="K1633" s="95"/>
      <c r="L1633" s="52"/>
      <c r="M1633" s="52"/>
      <c r="N1633" s="54"/>
      <c r="O1633" s="254" t="str" cm="1">
        <f t="array" ref="O1633">IF(A1633="","",INDEX(근로조건!$A$5:$Y$1048576,MATCH(A1633,근로조건!$A$5:$A$1048576,0)+0,15))</f>
        <v/>
      </c>
      <c r="P1633" s="255" t="str" cm="1">
        <f t="array" ref="P1633">IF(A1633="","",INDEX(근로조건!$A$5:$Y$1048576,MATCH(A1633,근로조건!$A$5:$A$1048576,0)+0,16))</f>
        <v/>
      </c>
      <c r="Q1633" s="256" t="str" cm="1">
        <f t="array" ref="Q1633">IF(A1633="","",INDEX(근로조건!$A$5:$ZZ$1048576,MATCH(A1633,근로조건!$A$5:$A$1048576,0)+0,21))</f>
        <v/>
      </c>
      <c r="R1633" s="61"/>
      <c r="S1633" s="61"/>
      <c r="T1633" s="61"/>
      <c r="U1633" s="61"/>
      <c r="V1633" s="61"/>
      <c r="W1633" s="61"/>
      <c r="X1633" s="61"/>
      <c r="Y1633" s="61"/>
      <c r="Z1633" s="260" t="str">
        <f t="shared" si="78"/>
        <v/>
      </c>
      <c r="AA1633" s="260" t="str">
        <f t="shared" si="79"/>
        <v/>
      </c>
      <c r="AB1633" s="260" t="str" cm="1">
        <f t="array" ref="AB1633">IFERROR(IF(A1633="","",INDEX(근로조건!$A$5:$Z$1048576,MATCH(A1633,근로조건!$A$5:$A$1048576,0)+0,17)-INDEX(근로조건!$A$5:$Z$1048576,MATCH(A1633,근로조건!$A$5:$A$1048576,0)+0,11))*B1633,"")</f>
        <v/>
      </c>
      <c r="AC1633" s="260" t="str">
        <f t="shared" si="80"/>
        <v/>
      </c>
      <c r="AD1633" s="260" t="str" cm="1">
        <f t="array" ref="AD1633">IFERROR(IF(A1633="","",INDEX(근로조건!$A$5:$L$1048576,MATCH(A1633,근로조건!$A$5:$A$1048576,0)+0,12))*B1633,"")</f>
        <v/>
      </c>
      <c r="AE1633" s="261" t="str" cm="1">
        <f t="array" ref="AE1633">IF(A1633="","",INDEX(근로조건!$A$5:$AF$1048576,MATCH(A1633,근로조건!$A$5:$A$1048576,0)+0,13))</f>
        <v/>
      </c>
      <c r="AF1633" s="262" t="str" cm="1">
        <f t="array" ref="AF1633">IF(A1633="","",INDEX(근로조건!$A$5:$AF$1048576,MATCH(A1633,근로조건!$A$5:$A$1048576,0)+0,14))</f>
        <v/>
      </c>
      <c r="AG1633" s="261" t="str" cm="1">
        <f t="array" ref="AG1633">IF(A1633="","",INDEX(근로조건!$A$5:$AF$1048576,MATCH(A1633,근로조건!$A$5:$A$1048576,0)+0,11))</f>
        <v/>
      </c>
      <c r="AH1633" s="261" t="str" cm="1">
        <f t="array" ref="AH1633">IF(A1633="","",INDEX(근로조건!$A$5:$AF$1048576,MATCH(A1633,근로조건!$A$5:$A$1048576,0)+0,19))</f>
        <v/>
      </c>
      <c r="AI1633" s="262" t="str" cm="1">
        <f t="array" ref="AI1633">IF(A1633="","",INDEX(근로조건!$A$5:$AF$1048576,MATCH(A1633,근로조건!$A$5:$A$1048576,0)+0,17))</f>
        <v/>
      </c>
      <c r="AJ1633" s="253"/>
      <c r="AK1633" s="253"/>
      <c r="AL1633" s="253" t="str" cm="1">
        <f t="array" ref="AL1633">IF(A1633="","",INDEX(근로조건!$A$5:$AF$1048576,MATCH(A1633,근로조건!$A$5:$A$1048576,0)+0,20))</f>
        <v/>
      </c>
      <c r="AM1633" s="253"/>
      <c r="AN1633" s="253"/>
      <c r="AO1633" s="253"/>
      <c r="AP1633" s="260"/>
      <c r="AQ1633" s="123"/>
      <c r="AR1633" s="166"/>
      <c r="AS1633" s="267"/>
      <c r="AT1633" s="266"/>
      <c r="AU1633" s="266"/>
      <c r="AV1633" s="266"/>
    </row>
    <row r="1634" spans="1:48" x14ac:dyDescent="0.3">
      <c r="A1634" s="52"/>
      <c r="B1634" s="54"/>
      <c r="C1634" s="53"/>
      <c r="D1634" s="53"/>
      <c r="E1634" s="53"/>
      <c r="F1634" s="57"/>
      <c r="G1634" s="57"/>
      <c r="H1634" s="52"/>
      <c r="I1634" s="53"/>
      <c r="J1634" s="53"/>
      <c r="K1634" s="95"/>
      <c r="L1634" s="52"/>
      <c r="M1634" s="52"/>
      <c r="N1634" s="54"/>
      <c r="O1634" s="254" t="str" cm="1">
        <f t="array" ref="O1634">IF(A1634="","",INDEX(근로조건!$A$5:$Y$1048576,MATCH(A1634,근로조건!$A$5:$A$1048576,0)+0,15))</f>
        <v/>
      </c>
      <c r="P1634" s="255" t="str" cm="1">
        <f t="array" ref="P1634">IF(A1634="","",INDEX(근로조건!$A$5:$Y$1048576,MATCH(A1634,근로조건!$A$5:$A$1048576,0)+0,16))</f>
        <v/>
      </c>
      <c r="Q1634" s="256" t="str" cm="1">
        <f t="array" ref="Q1634">IF(A1634="","",INDEX(근로조건!$A$5:$ZZ$1048576,MATCH(A1634,근로조건!$A$5:$A$1048576,0)+0,21))</f>
        <v/>
      </c>
      <c r="R1634" s="61"/>
      <c r="S1634" s="61"/>
      <c r="T1634" s="61"/>
      <c r="U1634" s="61"/>
      <c r="V1634" s="61"/>
      <c r="W1634" s="61"/>
      <c r="X1634" s="61"/>
      <c r="Y1634" s="61"/>
      <c r="Z1634" s="260" t="str">
        <f t="shared" si="78"/>
        <v/>
      </c>
      <c r="AA1634" s="260" t="str">
        <f t="shared" si="79"/>
        <v/>
      </c>
      <c r="AB1634" s="260" t="str" cm="1">
        <f t="array" ref="AB1634">IFERROR(IF(A1634="","",INDEX(근로조건!$A$5:$Z$1048576,MATCH(A1634,근로조건!$A$5:$A$1048576,0)+0,17)-INDEX(근로조건!$A$5:$Z$1048576,MATCH(A1634,근로조건!$A$5:$A$1048576,0)+0,11))*B1634,"")</f>
        <v/>
      </c>
      <c r="AC1634" s="260" t="str">
        <f t="shared" si="80"/>
        <v/>
      </c>
      <c r="AD1634" s="260" t="str" cm="1">
        <f t="array" ref="AD1634">IFERROR(IF(A1634="","",INDEX(근로조건!$A$5:$L$1048576,MATCH(A1634,근로조건!$A$5:$A$1048576,0)+0,12))*B1634,"")</f>
        <v/>
      </c>
      <c r="AE1634" s="261" t="str" cm="1">
        <f t="array" ref="AE1634">IF(A1634="","",INDEX(근로조건!$A$5:$AF$1048576,MATCH(A1634,근로조건!$A$5:$A$1048576,0)+0,13))</f>
        <v/>
      </c>
      <c r="AF1634" s="262" t="str" cm="1">
        <f t="array" ref="AF1634">IF(A1634="","",INDEX(근로조건!$A$5:$AF$1048576,MATCH(A1634,근로조건!$A$5:$A$1048576,0)+0,14))</f>
        <v/>
      </c>
      <c r="AG1634" s="261" t="str" cm="1">
        <f t="array" ref="AG1634">IF(A1634="","",INDEX(근로조건!$A$5:$AF$1048576,MATCH(A1634,근로조건!$A$5:$A$1048576,0)+0,11))</f>
        <v/>
      </c>
      <c r="AH1634" s="261" t="str" cm="1">
        <f t="array" ref="AH1634">IF(A1634="","",INDEX(근로조건!$A$5:$AF$1048576,MATCH(A1634,근로조건!$A$5:$A$1048576,0)+0,19))</f>
        <v/>
      </c>
      <c r="AI1634" s="262" t="str" cm="1">
        <f t="array" ref="AI1634">IF(A1634="","",INDEX(근로조건!$A$5:$AF$1048576,MATCH(A1634,근로조건!$A$5:$A$1048576,0)+0,17))</f>
        <v/>
      </c>
      <c r="AJ1634" s="253"/>
      <c r="AK1634" s="253"/>
      <c r="AL1634" s="253" t="str" cm="1">
        <f t="array" ref="AL1634">IF(A1634="","",INDEX(근로조건!$A$5:$AF$1048576,MATCH(A1634,근로조건!$A$5:$A$1048576,0)+0,20))</f>
        <v/>
      </c>
      <c r="AM1634" s="253"/>
      <c r="AN1634" s="253"/>
      <c r="AO1634" s="253"/>
      <c r="AP1634" s="260"/>
      <c r="AQ1634" s="123"/>
      <c r="AR1634" s="166"/>
      <c r="AS1634" s="267"/>
      <c r="AT1634" s="266"/>
      <c r="AU1634" s="266"/>
      <c r="AV1634" s="266"/>
    </row>
    <row r="1635" spans="1:48" x14ac:dyDescent="0.3">
      <c r="A1635" s="52"/>
      <c r="B1635" s="54"/>
      <c r="C1635" s="53"/>
      <c r="D1635" s="53"/>
      <c r="E1635" s="53"/>
      <c r="F1635" s="57"/>
      <c r="G1635" s="57"/>
      <c r="H1635" s="52"/>
      <c r="I1635" s="53"/>
      <c r="J1635" s="53"/>
      <c r="K1635" s="95"/>
      <c r="L1635" s="52"/>
      <c r="M1635" s="52"/>
      <c r="N1635" s="54"/>
      <c r="O1635" s="254" t="str" cm="1">
        <f t="array" ref="O1635">IF(A1635="","",INDEX(근로조건!$A$5:$Y$1048576,MATCH(A1635,근로조건!$A$5:$A$1048576,0)+0,15))</f>
        <v/>
      </c>
      <c r="P1635" s="255" t="str" cm="1">
        <f t="array" ref="P1635">IF(A1635="","",INDEX(근로조건!$A$5:$Y$1048576,MATCH(A1635,근로조건!$A$5:$A$1048576,0)+0,16))</f>
        <v/>
      </c>
      <c r="Q1635" s="256" t="str" cm="1">
        <f t="array" ref="Q1635">IF(A1635="","",INDEX(근로조건!$A$5:$ZZ$1048576,MATCH(A1635,근로조건!$A$5:$A$1048576,0)+0,21))</f>
        <v/>
      </c>
      <c r="R1635" s="61"/>
      <c r="S1635" s="61"/>
      <c r="T1635" s="61"/>
      <c r="U1635" s="61"/>
      <c r="V1635" s="61"/>
      <c r="W1635" s="61"/>
      <c r="X1635" s="61"/>
      <c r="Y1635" s="61"/>
      <c r="Z1635" s="260" t="str">
        <f t="shared" si="78"/>
        <v/>
      </c>
      <c r="AA1635" s="260" t="str">
        <f t="shared" si="79"/>
        <v/>
      </c>
      <c r="AB1635" s="260" t="str" cm="1">
        <f t="array" ref="AB1635">IFERROR(IF(A1635="","",INDEX(근로조건!$A$5:$Z$1048576,MATCH(A1635,근로조건!$A$5:$A$1048576,0)+0,17)-INDEX(근로조건!$A$5:$Z$1048576,MATCH(A1635,근로조건!$A$5:$A$1048576,0)+0,11))*B1635,"")</f>
        <v/>
      </c>
      <c r="AC1635" s="260" t="str">
        <f t="shared" si="80"/>
        <v/>
      </c>
      <c r="AD1635" s="260" t="str" cm="1">
        <f t="array" ref="AD1635">IFERROR(IF(A1635="","",INDEX(근로조건!$A$5:$L$1048576,MATCH(A1635,근로조건!$A$5:$A$1048576,0)+0,12))*B1635,"")</f>
        <v/>
      </c>
      <c r="AE1635" s="261" t="str" cm="1">
        <f t="array" ref="AE1635">IF(A1635="","",INDEX(근로조건!$A$5:$AF$1048576,MATCH(A1635,근로조건!$A$5:$A$1048576,0)+0,13))</f>
        <v/>
      </c>
      <c r="AF1635" s="262" t="str" cm="1">
        <f t="array" ref="AF1635">IF(A1635="","",INDEX(근로조건!$A$5:$AF$1048576,MATCH(A1635,근로조건!$A$5:$A$1048576,0)+0,14))</f>
        <v/>
      </c>
      <c r="AG1635" s="261" t="str" cm="1">
        <f t="array" ref="AG1635">IF(A1635="","",INDEX(근로조건!$A$5:$AF$1048576,MATCH(A1635,근로조건!$A$5:$A$1048576,0)+0,11))</f>
        <v/>
      </c>
      <c r="AH1635" s="261" t="str" cm="1">
        <f t="array" ref="AH1635">IF(A1635="","",INDEX(근로조건!$A$5:$AF$1048576,MATCH(A1635,근로조건!$A$5:$A$1048576,0)+0,19))</f>
        <v/>
      </c>
      <c r="AI1635" s="262" t="str" cm="1">
        <f t="array" ref="AI1635">IF(A1635="","",INDEX(근로조건!$A$5:$AF$1048576,MATCH(A1635,근로조건!$A$5:$A$1048576,0)+0,17))</f>
        <v/>
      </c>
      <c r="AJ1635" s="253"/>
      <c r="AK1635" s="253"/>
      <c r="AL1635" s="253" t="str" cm="1">
        <f t="array" ref="AL1635">IF(A1635="","",INDEX(근로조건!$A$5:$AF$1048576,MATCH(A1635,근로조건!$A$5:$A$1048576,0)+0,20))</f>
        <v/>
      </c>
      <c r="AM1635" s="253"/>
      <c r="AN1635" s="253"/>
      <c r="AO1635" s="253"/>
      <c r="AP1635" s="260"/>
      <c r="AQ1635" s="123"/>
      <c r="AR1635" s="166"/>
      <c r="AS1635" s="267"/>
      <c r="AT1635" s="266"/>
      <c r="AU1635" s="266"/>
      <c r="AV1635" s="266"/>
    </row>
    <row r="1636" spans="1:48" x14ac:dyDescent="0.3">
      <c r="A1636" s="52"/>
      <c r="B1636" s="54"/>
      <c r="C1636" s="53"/>
      <c r="D1636" s="53"/>
      <c r="E1636" s="53"/>
      <c r="F1636" s="57"/>
      <c r="G1636" s="57"/>
      <c r="H1636" s="52"/>
      <c r="I1636" s="53"/>
      <c r="J1636" s="53"/>
      <c r="K1636" s="95"/>
      <c r="L1636" s="52"/>
      <c r="M1636" s="52"/>
      <c r="N1636" s="54"/>
      <c r="O1636" s="254" t="str" cm="1">
        <f t="array" ref="O1636">IF(A1636="","",INDEX(근로조건!$A$5:$Y$1048576,MATCH(A1636,근로조건!$A$5:$A$1048576,0)+0,15))</f>
        <v/>
      </c>
      <c r="P1636" s="255" t="str" cm="1">
        <f t="array" ref="P1636">IF(A1636="","",INDEX(근로조건!$A$5:$Y$1048576,MATCH(A1636,근로조건!$A$5:$A$1048576,0)+0,16))</f>
        <v/>
      </c>
      <c r="Q1636" s="256" t="str" cm="1">
        <f t="array" ref="Q1636">IF(A1636="","",INDEX(근로조건!$A$5:$ZZ$1048576,MATCH(A1636,근로조건!$A$5:$A$1048576,0)+0,21))</f>
        <v/>
      </c>
      <c r="R1636" s="61"/>
      <c r="S1636" s="61"/>
      <c r="T1636" s="61"/>
      <c r="U1636" s="61"/>
      <c r="V1636" s="61"/>
      <c r="W1636" s="61"/>
      <c r="X1636" s="61"/>
      <c r="Y1636" s="61"/>
      <c r="Z1636" s="260" t="str">
        <f t="shared" si="78"/>
        <v/>
      </c>
      <c r="AA1636" s="260" t="str">
        <f t="shared" si="79"/>
        <v/>
      </c>
      <c r="AB1636" s="260" t="str" cm="1">
        <f t="array" ref="AB1636">IFERROR(IF(A1636="","",INDEX(근로조건!$A$5:$Z$1048576,MATCH(A1636,근로조건!$A$5:$A$1048576,0)+0,17)-INDEX(근로조건!$A$5:$Z$1048576,MATCH(A1636,근로조건!$A$5:$A$1048576,0)+0,11))*B1636,"")</f>
        <v/>
      </c>
      <c r="AC1636" s="260" t="str">
        <f t="shared" si="80"/>
        <v/>
      </c>
      <c r="AD1636" s="260" t="str" cm="1">
        <f t="array" ref="AD1636">IFERROR(IF(A1636="","",INDEX(근로조건!$A$5:$L$1048576,MATCH(A1636,근로조건!$A$5:$A$1048576,0)+0,12))*B1636,"")</f>
        <v/>
      </c>
      <c r="AE1636" s="261" t="str" cm="1">
        <f t="array" ref="AE1636">IF(A1636="","",INDEX(근로조건!$A$5:$AF$1048576,MATCH(A1636,근로조건!$A$5:$A$1048576,0)+0,13))</f>
        <v/>
      </c>
      <c r="AF1636" s="262" t="str" cm="1">
        <f t="array" ref="AF1636">IF(A1636="","",INDEX(근로조건!$A$5:$AF$1048576,MATCH(A1636,근로조건!$A$5:$A$1048576,0)+0,14))</f>
        <v/>
      </c>
      <c r="AG1636" s="261" t="str" cm="1">
        <f t="array" ref="AG1636">IF(A1636="","",INDEX(근로조건!$A$5:$AF$1048576,MATCH(A1636,근로조건!$A$5:$A$1048576,0)+0,11))</f>
        <v/>
      </c>
      <c r="AH1636" s="261" t="str" cm="1">
        <f t="array" ref="AH1636">IF(A1636="","",INDEX(근로조건!$A$5:$AF$1048576,MATCH(A1636,근로조건!$A$5:$A$1048576,0)+0,19))</f>
        <v/>
      </c>
      <c r="AI1636" s="262" t="str" cm="1">
        <f t="array" ref="AI1636">IF(A1636="","",INDEX(근로조건!$A$5:$AF$1048576,MATCH(A1636,근로조건!$A$5:$A$1048576,0)+0,17))</f>
        <v/>
      </c>
      <c r="AJ1636" s="253"/>
      <c r="AK1636" s="253"/>
      <c r="AL1636" s="253" t="str" cm="1">
        <f t="array" ref="AL1636">IF(A1636="","",INDEX(근로조건!$A$5:$AF$1048576,MATCH(A1636,근로조건!$A$5:$A$1048576,0)+0,20))</f>
        <v/>
      </c>
      <c r="AM1636" s="253"/>
      <c r="AN1636" s="253"/>
      <c r="AO1636" s="253"/>
      <c r="AP1636" s="260"/>
      <c r="AQ1636" s="123"/>
      <c r="AR1636" s="166"/>
      <c r="AS1636" s="267"/>
      <c r="AT1636" s="266"/>
      <c r="AU1636" s="266"/>
      <c r="AV1636" s="266"/>
    </row>
    <row r="1637" spans="1:48" x14ac:dyDescent="0.3">
      <c r="A1637" s="52"/>
      <c r="B1637" s="54"/>
      <c r="C1637" s="53"/>
      <c r="D1637" s="53"/>
      <c r="E1637" s="53"/>
      <c r="F1637" s="57"/>
      <c r="G1637" s="57"/>
      <c r="H1637" s="52"/>
      <c r="I1637" s="53"/>
      <c r="J1637" s="53"/>
      <c r="K1637" s="95"/>
      <c r="L1637" s="52"/>
      <c r="M1637" s="52"/>
      <c r="N1637" s="54"/>
      <c r="O1637" s="254" t="str" cm="1">
        <f t="array" ref="O1637">IF(A1637="","",INDEX(근로조건!$A$5:$Y$1048576,MATCH(A1637,근로조건!$A$5:$A$1048576,0)+0,15))</f>
        <v/>
      </c>
      <c r="P1637" s="255" t="str" cm="1">
        <f t="array" ref="P1637">IF(A1637="","",INDEX(근로조건!$A$5:$Y$1048576,MATCH(A1637,근로조건!$A$5:$A$1048576,0)+0,16))</f>
        <v/>
      </c>
      <c r="Q1637" s="256" t="str" cm="1">
        <f t="array" ref="Q1637">IF(A1637="","",INDEX(근로조건!$A$5:$ZZ$1048576,MATCH(A1637,근로조건!$A$5:$A$1048576,0)+0,21))</f>
        <v/>
      </c>
      <c r="R1637" s="61"/>
      <c r="S1637" s="61"/>
      <c r="T1637" s="61"/>
      <c r="U1637" s="61"/>
      <c r="V1637" s="61"/>
      <c r="W1637" s="61"/>
      <c r="X1637" s="61"/>
      <c r="Y1637" s="61"/>
      <c r="Z1637" s="260" t="str">
        <f t="shared" si="78"/>
        <v/>
      </c>
      <c r="AA1637" s="260" t="str">
        <f t="shared" si="79"/>
        <v/>
      </c>
      <c r="AB1637" s="260" t="str" cm="1">
        <f t="array" ref="AB1637">IFERROR(IF(A1637="","",INDEX(근로조건!$A$5:$Z$1048576,MATCH(A1637,근로조건!$A$5:$A$1048576,0)+0,17)-INDEX(근로조건!$A$5:$Z$1048576,MATCH(A1637,근로조건!$A$5:$A$1048576,0)+0,11))*B1637,"")</f>
        <v/>
      </c>
      <c r="AC1637" s="260" t="str">
        <f t="shared" si="80"/>
        <v/>
      </c>
      <c r="AD1637" s="260" t="str" cm="1">
        <f t="array" ref="AD1637">IFERROR(IF(A1637="","",INDEX(근로조건!$A$5:$L$1048576,MATCH(A1637,근로조건!$A$5:$A$1048576,0)+0,12))*B1637,"")</f>
        <v/>
      </c>
      <c r="AE1637" s="261" t="str" cm="1">
        <f t="array" ref="AE1637">IF(A1637="","",INDEX(근로조건!$A$5:$AF$1048576,MATCH(A1637,근로조건!$A$5:$A$1048576,0)+0,13))</f>
        <v/>
      </c>
      <c r="AF1637" s="262" t="str" cm="1">
        <f t="array" ref="AF1637">IF(A1637="","",INDEX(근로조건!$A$5:$AF$1048576,MATCH(A1637,근로조건!$A$5:$A$1048576,0)+0,14))</f>
        <v/>
      </c>
      <c r="AG1637" s="261" t="str" cm="1">
        <f t="array" ref="AG1637">IF(A1637="","",INDEX(근로조건!$A$5:$AF$1048576,MATCH(A1637,근로조건!$A$5:$A$1048576,0)+0,11))</f>
        <v/>
      </c>
      <c r="AH1637" s="261" t="str" cm="1">
        <f t="array" ref="AH1637">IF(A1637="","",INDEX(근로조건!$A$5:$AF$1048576,MATCH(A1637,근로조건!$A$5:$A$1048576,0)+0,19))</f>
        <v/>
      </c>
      <c r="AI1637" s="262" t="str" cm="1">
        <f t="array" ref="AI1637">IF(A1637="","",INDEX(근로조건!$A$5:$AF$1048576,MATCH(A1637,근로조건!$A$5:$A$1048576,0)+0,17))</f>
        <v/>
      </c>
      <c r="AJ1637" s="253"/>
      <c r="AK1637" s="253"/>
      <c r="AL1637" s="253" t="str" cm="1">
        <f t="array" ref="AL1637">IF(A1637="","",INDEX(근로조건!$A$5:$AF$1048576,MATCH(A1637,근로조건!$A$5:$A$1048576,0)+0,20))</f>
        <v/>
      </c>
      <c r="AM1637" s="253"/>
      <c r="AN1637" s="253"/>
      <c r="AO1637" s="253"/>
      <c r="AP1637" s="260"/>
      <c r="AQ1637" s="123"/>
      <c r="AR1637" s="166"/>
      <c r="AS1637" s="267"/>
      <c r="AT1637" s="266"/>
      <c r="AU1637" s="266"/>
      <c r="AV1637" s="266"/>
    </row>
    <row r="1638" spans="1:48" x14ac:dyDescent="0.3">
      <c r="A1638" s="52"/>
      <c r="B1638" s="54"/>
      <c r="C1638" s="53"/>
      <c r="D1638" s="53"/>
      <c r="E1638" s="53"/>
      <c r="F1638" s="57"/>
      <c r="G1638" s="57"/>
      <c r="H1638" s="52"/>
      <c r="I1638" s="53"/>
      <c r="J1638" s="53"/>
      <c r="K1638" s="95"/>
      <c r="L1638" s="52"/>
      <c r="M1638" s="52"/>
      <c r="N1638" s="54"/>
      <c r="O1638" s="254" t="str" cm="1">
        <f t="array" ref="O1638">IF(A1638="","",INDEX(근로조건!$A$5:$Y$1048576,MATCH(A1638,근로조건!$A$5:$A$1048576,0)+0,15))</f>
        <v/>
      </c>
      <c r="P1638" s="255" t="str" cm="1">
        <f t="array" ref="P1638">IF(A1638="","",INDEX(근로조건!$A$5:$Y$1048576,MATCH(A1638,근로조건!$A$5:$A$1048576,0)+0,16))</f>
        <v/>
      </c>
      <c r="Q1638" s="256" t="str" cm="1">
        <f t="array" ref="Q1638">IF(A1638="","",INDEX(근로조건!$A$5:$ZZ$1048576,MATCH(A1638,근로조건!$A$5:$A$1048576,0)+0,21))</f>
        <v/>
      </c>
      <c r="R1638" s="61"/>
      <c r="S1638" s="61"/>
      <c r="T1638" s="61"/>
      <c r="U1638" s="61"/>
      <c r="V1638" s="61"/>
      <c r="W1638" s="61"/>
      <c r="X1638" s="61"/>
      <c r="Y1638" s="61"/>
      <c r="Z1638" s="260" t="str">
        <f t="shared" si="78"/>
        <v/>
      </c>
      <c r="AA1638" s="260" t="str">
        <f t="shared" si="79"/>
        <v/>
      </c>
      <c r="AB1638" s="260" t="str" cm="1">
        <f t="array" ref="AB1638">IFERROR(IF(A1638="","",INDEX(근로조건!$A$5:$Z$1048576,MATCH(A1638,근로조건!$A$5:$A$1048576,0)+0,17)-INDEX(근로조건!$A$5:$Z$1048576,MATCH(A1638,근로조건!$A$5:$A$1048576,0)+0,11))*B1638,"")</f>
        <v/>
      </c>
      <c r="AC1638" s="260" t="str">
        <f t="shared" si="80"/>
        <v/>
      </c>
      <c r="AD1638" s="260" t="str" cm="1">
        <f t="array" ref="AD1638">IFERROR(IF(A1638="","",INDEX(근로조건!$A$5:$L$1048576,MATCH(A1638,근로조건!$A$5:$A$1048576,0)+0,12))*B1638,"")</f>
        <v/>
      </c>
      <c r="AE1638" s="261" t="str" cm="1">
        <f t="array" ref="AE1638">IF(A1638="","",INDEX(근로조건!$A$5:$AF$1048576,MATCH(A1638,근로조건!$A$5:$A$1048576,0)+0,13))</f>
        <v/>
      </c>
      <c r="AF1638" s="262" t="str" cm="1">
        <f t="array" ref="AF1638">IF(A1638="","",INDEX(근로조건!$A$5:$AF$1048576,MATCH(A1638,근로조건!$A$5:$A$1048576,0)+0,14))</f>
        <v/>
      </c>
      <c r="AG1638" s="261" t="str" cm="1">
        <f t="array" ref="AG1638">IF(A1638="","",INDEX(근로조건!$A$5:$AF$1048576,MATCH(A1638,근로조건!$A$5:$A$1048576,0)+0,11))</f>
        <v/>
      </c>
      <c r="AH1638" s="261" t="str" cm="1">
        <f t="array" ref="AH1638">IF(A1638="","",INDEX(근로조건!$A$5:$AF$1048576,MATCH(A1638,근로조건!$A$5:$A$1048576,0)+0,19))</f>
        <v/>
      </c>
      <c r="AI1638" s="262" t="str" cm="1">
        <f t="array" ref="AI1638">IF(A1638="","",INDEX(근로조건!$A$5:$AF$1048576,MATCH(A1638,근로조건!$A$5:$A$1048576,0)+0,17))</f>
        <v/>
      </c>
      <c r="AJ1638" s="253"/>
      <c r="AK1638" s="253"/>
      <c r="AL1638" s="253" t="str" cm="1">
        <f t="array" ref="AL1638">IF(A1638="","",INDEX(근로조건!$A$5:$AF$1048576,MATCH(A1638,근로조건!$A$5:$A$1048576,0)+0,20))</f>
        <v/>
      </c>
      <c r="AM1638" s="253"/>
      <c r="AN1638" s="253"/>
      <c r="AO1638" s="253"/>
      <c r="AP1638" s="260"/>
      <c r="AQ1638" s="123"/>
      <c r="AR1638" s="166"/>
      <c r="AS1638" s="267"/>
      <c r="AT1638" s="266"/>
      <c r="AU1638" s="266"/>
      <c r="AV1638" s="266"/>
    </row>
    <row r="1639" spans="1:48" x14ac:dyDescent="0.3">
      <c r="A1639" s="52"/>
      <c r="B1639" s="54"/>
      <c r="C1639" s="53"/>
      <c r="D1639" s="53"/>
      <c r="E1639" s="53"/>
      <c r="F1639" s="57"/>
      <c r="G1639" s="57"/>
      <c r="H1639" s="52"/>
      <c r="I1639" s="53"/>
      <c r="J1639" s="53"/>
      <c r="K1639" s="95"/>
      <c r="L1639" s="52"/>
      <c r="M1639" s="52"/>
      <c r="N1639" s="54"/>
      <c r="O1639" s="254" t="str" cm="1">
        <f t="array" ref="O1639">IF(A1639="","",INDEX(근로조건!$A$5:$Y$1048576,MATCH(A1639,근로조건!$A$5:$A$1048576,0)+0,15))</f>
        <v/>
      </c>
      <c r="P1639" s="255" t="str" cm="1">
        <f t="array" ref="P1639">IF(A1639="","",INDEX(근로조건!$A$5:$Y$1048576,MATCH(A1639,근로조건!$A$5:$A$1048576,0)+0,16))</f>
        <v/>
      </c>
      <c r="Q1639" s="256" t="str" cm="1">
        <f t="array" ref="Q1639">IF(A1639="","",INDEX(근로조건!$A$5:$ZZ$1048576,MATCH(A1639,근로조건!$A$5:$A$1048576,0)+0,21))</f>
        <v/>
      </c>
      <c r="R1639" s="61"/>
      <c r="S1639" s="61"/>
      <c r="T1639" s="61"/>
      <c r="U1639" s="61"/>
      <c r="V1639" s="61"/>
      <c r="W1639" s="61"/>
      <c r="X1639" s="61"/>
      <c r="Y1639" s="61"/>
      <c r="Z1639" s="260" t="str">
        <f t="shared" si="78"/>
        <v/>
      </c>
      <c r="AA1639" s="260" t="str">
        <f t="shared" si="79"/>
        <v/>
      </c>
      <c r="AB1639" s="260" t="str" cm="1">
        <f t="array" ref="AB1639">IFERROR(IF(A1639="","",INDEX(근로조건!$A$5:$Z$1048576,MATCH(A1639,근로조건!$A$5:$A$1048576,0)+0,17)-INDEX(근로조건!$A$5:$Z$1048576,MATCH(A1639,근로조건!$A$5:$A$1048576,0)+0,11))*B1639,"")</f>
        <v/>
      </c>
      <c r="AC1639" s="260" t="str">
        <f t="shared" si="80"/>
        <v/>
      </c>
      <c r="AD1639" s="260" t="str" cm="1">
        <f t="array" ref="AD1639">IFERROR(IF(A1639="","",INDEX(근로조건!$A$5:$L$1048576,MATCH(A1639,근로조건!$A$5:$A$1048576,0)+0,12))*B1639,"")</f>
        <v/>
      </c>
      <c r="AE1639" s="261" t="str" cm="1">
        <f t="array" ref="AE1639">IF(A1639="","",INDEX(근로조건!$A$5:$AF$1048576,MATCH(A1639,근로조건!$A$5:$A$1048576,0)+0,13))</f>
        <v/>
      </c>
      <c r="AF1639" s="262" t="str" cm="1">
        <f t="array" ref="AF1639">IF(A1639="","",INDEX(근로조건!$A$5:$AF$1048576,MATCH(A1639,근로조건!$A$5:$A$1048576,0)+0,14))</f>
        <v/>
      </c>
      <c r="AG1639" s="261" t="str" cm="1">
        <f t="array" ref="AG1639">IF(A1639="","",INDEX(근로조건!$A$5:$AF$1048576,MATCH(A1639,근로조건!$A$5:$A$1048576,0)+0,11))</f>
        <v/>
      </c>
      <c r="AH1639" s="261" t="str" cm="1">
        <f t="array" ref="AH1639">IF(A1639="","",INDEX(근로조건!$A$5:$AF$1048576,MATCH(A1639,근로조건!$A$5:$A$1048576,0)+0,19))</f>
        <v/>
      </c>
      <c r="AI1639" s="262" t="str" cm="1">
        <f t="array" ref="AI1639">IF(A1639="","",INDEX(근로조건!$A$5:$AF$1048576,MATCH(A1639,근로조건!$A$5:$A$1048576,0)+0,17))</f>
        <v/>
      </c>
      <c r="AJ1639" s="253"/>
      <c r="AK1639" s="253"/>
      <c r="AL1639" s="253" t="str" cm="1">
        <f t="array" ref="AL1639">IF(A1639="","",INDEX(근로조건!$A$5:$AF$1048576,MATCH(A1639,근로조건!$A$5:$A$1048576,0)+0,20))</f>
        <v/>
      </c>
      <c r="AM1639" s="253"/>
      <c r="AN1639" s="253"/>
      <c r="AO1639" s="253"/>
      <c r="AP1639" s="260"/>
      <c r="AQ1639" s="123"/>
      <c r="AR1639" s="166"/>
      <c r="AS1639" s="267"/>
      <c r="AT1639" s="266"/>
      <c r="AU1639" s="266"/>
      <c r="AV1639" s="266"/>
    </row>
    <row r="1640" spans="1:48" x14ac:dyDescent="0.3">
      <c r="A1640" s="52"/>
      <c r="B1640" s="54"/>
      <c r="C1640" s="53"/>
      <c r="D1640" s="53"/>
      <c r="E1640" s="53"/>
      <c r="F1640" s="57"/>
      <c r="G1640" s="57"/>
      <c r="H1640" s="52"/>
      <c r="I1640" s="53"/>
      <c r="J1640" s="53"/>
      <c r="K1640" s="95"/>
      <c r="L1640" s="52"/>
      <c r="M1640" s="52"/>
      <c r="N1640" s="54"/>
      <c r="O1640" s="254" t="str" cm="1">
        <f t="array" ref="O1640">IF(A1640="","",INDEX(근로조건!$A$5:$Y$1048576,MATCH(A1640,근로조건!$A$5:$A$1048576,0)+0,15))</f>
        <v/>
      </c>
      <c r="P1640" s="255" t="str" cm="1">
        <f t="array" ref="P1640">IF(A1640="","",INDEX(근로조건!$A$5:$Y$1048576,MATCH(A1640,근로조건!$A$5:$A$1048576,0)+0,16))</f>
        <v/>
      </c>
      <c r="Q1640" s="256" t="str" cm="1">
        <f t="array" ref="Q1640">IF(A1640="","",INDEX(근로조건!$A$5:$ZZ$1048576,MATCH(A1640,근로조건!$A$5:$A$1048576,0)+0,21))</f>
        <v/>
      </c>
      <c r="R1640" s="61"/>
      <c r="S1640" s="61"/>
      <c r="T1640" s="61"/>
      <c r="U1640" s="61"/>
      <c r="V1640" s="61"/>
      <c r="W1640" s="61"/>
      <c r="X1640" s="61"/>
      <c r="Y1640" s="61"/>
      <c r="Z1640" s="260" t="str">
        <f t="shared" si="78"/>
        <v/>
      </c>
      <c r="AA1640" s="260" t="str">
        <f t="shared" si="79"/>
        <v/>
      </c>
      <c r="AB1640" s="260" t="str" cm="1">
        <f t="array" ref="AB1640">IFERROR(IF(A1640="","",INDEX(근로조건!$A$5:$Z$1048576,MATCH(A1640,근로조건!$A$5:$A$1048576,0)+0,17)-INDEX(근로조건!$A$5:$Z$1048576,MATCH(A1640,근로조건!$A$5:$A$1048576,0)+0,11))*B1640,"")</f>
        <v/>
      </c>
      <c r="AC1640" s="260" t="str">
        <f t="shared" si="80"/>
        <v/>
      </c>
      <c r="AD1640" s="260" t="str" cm="1">
        <f t="array" ref="AD1640">IFERROR(IF(A1640="","",INDEX(근로조건!$A$5:$L$1048576,MATCH(A1640,근로조건!$A$5:$A$1048576,0)+0,12))*B1640,"")</f>
        <v/>
      </c>
      <c r="AE1640" s="261" t="str" cm="1">
        <f t="array" ref="AE1640">IF(A1640="","",INDEX(근로조건!$A$5:$AF$1048576,MATCH(A1640,근로조건!$A$5:$A$1048576,0)+0,13))</f>
        <v/>
      </c>
      <c r="AF1640" s="262" t="str" cm="1">
        <f t="array" ref="AF1640">IF(A1640="","",INDEX(근로조건!$A$5:$AF$1048576,MATCH(A1640,근로조건!$A$5:$A$1048576,0)+0,14))</f>
        <v/>
      </c>
      <c r="AG1640" s="261" t="str" cm="1">
        <f t="array" ref="AG1640">IF(A1640="","",INDEX(근로조건!$A$5:$AF$1048576,MATCH(A1640,근로조건!$A$5:$A$1048576,0)+0,11))</f>
        <v/>
      </c>
      <c r="AH1640" s="261" t="str" cm="1">
        <f t="array" ref="AH1640">IF(A1640="","",INDEX(근로조건!$A$5:$AF$1048576,MATCH(A1640,근로조건!$A$5:$A$1048576,0)+0,19))</f>
        <v/>
      </c>
      <c r="AI1640" s="262" t="str" cm="1">
        <f t="array" ref="AI1640">IF(A1640="","",INDEX(근로조건!$A$5:$AF$1048576,MATCH(A1640,근로조건!$A$5:$A$1048576,0)+0,17))</f>
        <v/>
      </c>
      <c r="AJ1640" s="253"/>
      <c r="AK1640" s="253"/>
      <c r="AL1640" s="253" t="str" cm="1">
        <f t="array" ref="AL1640">IF(A1640="","",INDEX(근로조건!$A$5:$AF$1048576,MATCH(A1640,근로조건!$A$5:$A$1048576,0)+0,20))</f>
        <v/>
      </c>
      <c r="AM1640" s="253"/>
      <c r="AN1640" s="253"/>
      <c r="AO1640" s="253"/>
      <c r="AP1640" s="260"/>
      <c r="AQ1640" s="123"/>
      <c r="AR1640" s="166"/>
      <c r="AS1640" s="267"/>
      <c r="AT1640" s="266"/>
      <c r="AU1640" s="266"/>
      <c r="AV1640" s="266"/>
    </row>
    <row r="1641" spans="1:48" x14ac:dyDescent="0.3">
      <c r="A1641" s="52"/>
      <c r="B1641" s="54"/>
      <c r="C1641" s="53"/>
      <c r="D1641" s="53"/>
      <c r="E1641" s="53"/>
      <c r="F1641" s="57"/>
      <c r="G1641" s="57"/>
      <c r="H1641" s="52"/>
      <c r="I1641" s="53"/>
      <c r="J1641" s="53"/>
      <c r="K1641" s="95"/>
      <c r="L1641" s="52"/>
      <c r="M1641" s="52"/>
      <c r="N1641" s="54"/>
      <c r="O1641" s="254" t="str" cm="1">
        <f t="array" ref="O1641">IF(A1641="","",INDEX(근로조건!$A$5:$Y$1048576,MATCH(A1641,근로조건!$A$5:$A$1048576,0)+0,15))</f>
        <v/>
      </c>
      <c r="P1641" s="255" t="str" cm="1">
        <f t="array" ref="P1641">IF(A1641="","",INDEX(근로조건!$A$5:$Y$1048576,MATCH(A1641,근로조건!$A$5:$A$1048576,0)+0,16))</f>
        <v/>
      </c>
      <c r="Q1641" s="256" t="str" cm="1">
        <f t="array" ref="Q1641">IF(A1641="","",INDEX(근로조건!$A$5:$ZZ$1048576,MATCH(A1641,근로조건!$A$5:$A$1048576,0)+0,21))</f>
        <v/>
      </c>
      <c r="R1641" s="61"/>
      <c r="S1641" s="61"/>
      <c r="T1641" s="61"/>
      <c r="U1641" s="61"/>
      <c r="V1641" s="61"/>
      <c r="W1641" s="61"/>
      <c r="X1641" s="61"/>
      <c r="Y1641" s="61"/>
      <c r="Z1641" s="260" t="str">
        <f t="shared" si="78"/>
        <v/>
      </c>
      <c r="AA1641" s="260" t="str">
        <f t="shared" si="79"/>
        <v/>
      </c>
      <c r="AB1641" s="260" t="str" cm="1">
        <f t="array" ref="AB1641">IFERROR(IF(A1641="","",INDEX(근로조건!$A$5:$Z$1048576,MATCH(A1641,근로조건!$A$5:$A$1048576,0)+0,17)-INDEX(근로조건!$A$5:$Z$1048576,MATCH(A1641,근로조건!$A$5:$A$1048576,0)+0,11))*B1641,"")</f>
        <v/>
      </c>
      <c r="AC1641" s="260" t="str">
        <f t="shared" si="80"/>
        <v/>
      </c>
      <c r="AD1641" s="260" t="str" cm="1">
        <f t="array" ref="AD1641">IFERROR(IF(A1641="","",INDEX(근로조건!$A$5:$L$1048576,MATCH(A1641,근로조건!$A$5:$A$1048576,0)+0,12))*B1641,"")</f>
        <v/>
      </c>
      <c r="AE1641" s="261" t="str" cm="1">
        <f t="array" ref="AE1641">IF(A1641="","",INDEX(근로조건!$A$5:$AF$1048576,MATCH(A1641,근로조건!$A$5:$A$1048576,0)+0,13))</f>
        <v/>
      </c>
      <c r="AF1641" s="262" t="str" cm="1">
        <f t="array" ref="AF1641">IF(A1641="","",INDEX(근로조건!$A$5:$AF$1048576,MATCH(A1641,근로조건!$A$5:$A$1048576,0)+0,14))</f>
        <v/>
      </c>
      <c r="AG1641" s="261" t="str" cm="1">
        <f t="array" ref="AG1641">IF(A1641="","",INDEX(근로조건!$A$5:$AF$1048576,MATCH(A1641,근로조건!$A$5:$A$1048576,0)+0,11))</f>
        <v/>
      </c>
      <c r="AH1641" s="261" t="str" cm="1">
        <f t="array" ref="AH1641">IF(A1641="","",INDEX(근로조건!$A$5:$AF$1048576,MATCH(A1641,근로조건!$A$5:$A$1048576,0)+0,19))</f>
        <v/>
      </c>
      <c r="AI1641" s="262" t="str" cm="1">
        <f t="array" ref="AI1641">IF(A1641="","",INDEX(근로조건!$A$5:$AF$1048576,MATCH(A1641,근로조건!$A$5:$A$1048576,0)+0,17))</f>
        <v/>
      </c>
      <c r="AJ1641" s="253"/>
      <c r="AK1641" s="253"/>
      <c r="AL1641" s="253" t="str" cm="1">
        <f t="array" ref="AL1641">IF(A1641="","",INDEX(근로조건!$A$5:$AF$1048576,MATCH(A1641,근로조건!$A$5:$A$1048576,0)+0,20))</f>
        <v/>
      </c>
      <c r="AM1641" s="253"/>
      <c r="AN1641" s="253"/>
      <c r="AO1641" s="253"/>
      <c r="AP1641" s="260"/>
      <c r="AQ1641" s="123"/>
      <c r="AR1641" s="166"/>
      <c r="AS1641" s="267"/>
      <c r="AT1641" s="266"/>
      <c r="AU1641" s="266"/>
      <c r="AV1641" s="266"/>
    </row>
    <row r="1642" spans="1:48" x14ac:dyDescent="0.3">
      <c r="A1642" s="52"/>
      <c r="B1642" s="54"/>
      <c r="C1642" s="53"/>
      <c r="D1642" s="53"/>
      <c r="E1642" s="53"/>
      <c r="F1642" s="57"/>
      <c r="G1642" s="57"/>
      <c r="H1642" s="52"/>
      <c r="I1642" s="53"/>
      <c r="J1642" s="53"/>
      <c r="K1642" s="95"/>
      <c r="L1642" s="52"/>
      <c r="M1642" s="52"/>
      <c r="N1642" s="54"/>
      <c r="O1642" s="254" t="str" cm="1">
        <f t="array" ref="O1642">IF(A1642="","",INDEX(근로조건!$A$5:$Y$1048576,MATCH(A1642,근로조건!$A$5:$A$1048576,0)+0,15))</f>
        <v/>
      </c>
      <c r="P1642" s="255" t="str" cm="1">
        <f t="array" ref="P1642">IF(A1642="","",INDEX(근로조건!$A$5:$Y$1048576,MATCH(A1642,근로조건!$A$5:$A$1048576,0)+0,16))</f>
        <v/>
      </c>
      <c r="Q1642" s="256" t="str" cm="1">
        <f t="array" ref="Q1642">IF(A1642="","",INDEX(근로조건!$A$5:$ZZ$1048576,MATCH(A1642,근로조건!$A$5:$A$1048576,0)+0,21))</f>
        <v/>
      </c>
      <c r="R1642" s="61"/>
      <c r="S1642" s="61"/>
      <c r="T1642" s="61"/>
      <c r="U1642" s="61"/>
      <c r="V1642" s="61"/>
      <c r="W1642" s="61"/>
      <c r="X1642" s="61"/>
      <c r="Y1642" s="61"/>
      <c r="Z1642" s="260" t="str">
        <f t="shared" si="78"/>
        <v/>
      </c>
      <c r="AA1642" s="260" t="str">
        <f t="shared" si="79"/>
        <v/>
      </c>
      <c r="AB1642" s="260" t="str" cm="1">
        <f t="array" ref="AB1642">IFERROR(IF(A1642="","",INDEX(근로조건!$A$5:$Z$1048576,MATCH(A1642,근로조건!$A$5:$A$1048576,0)+0,17)-INDEX(근로조건!$A$5:$Z$1048576,MATCH(A1642,근로조건!$A$5:$A$1048576,0)+0,11))*B1642,"")</f>
        <v/>
      </c>
      <c r="AC1642" s="260" t="str">
        <f t="shared" si="80"/>
        <v/>
      </c>
      <c r="AD1642" s="260" t="str" cm="1">
        <f t="array" ref="AD1642">IFERROR(IF(A1642="","",INDEX(근로조건!$A$5:$L$1048576,MATCH(A1642,근로조건!$A$5:$A$1048576,0)+0,12))*B1642,"")</f>
        <v/>
      </c>
      <c r="AE1642" s="261" t="str" cm="1">
        <f t="array" ref="AE1642">IF(A1642="","",INDEX(근로조건!$A$5:$AF$1048576,MATCH(A1642,근로조건!$A$5:$A$1048576,0)+0,13))</f>
        <v/>
      </c>
      <c r="AF1642" s="262" t="str" cm="1">
        <f t="array" ref="AF1642">IF(A1642="","",INDEX(근로조건!$A$5:$AF$1048576,MATCH(A1642,근로조건!$A$5:$A$1048576,0)+0,14))</f>
        <v/>
      </c>
      <c r="AG1642" s="261" t="str" cm="1">
        <f t="array" ref="AG1642">IF(A1642="","",INDEX(근로조건!$A$5:$AF$1048576,MATCH(A1642,근로조건!$A$5:$A$1048576,0)+0,11))</f>
        <v/>
      </c>
      <c r="AH1642" s="261" t="str" cm="1">
        <f t="array" ref="AH1642">IF(A1642="","",INDEX(근로조건!$A$5:$AF$1048576,MATCH(A1642,근로조건!$A$5:$A$1048576,0)+0,19))</f>
        <v/>
      </c>
      <c r="AI1642" s="262" t="str" cm="1">
        <f t="array" ref="AI1642">IF(A1642="","",INDEX(근로조건!$A$5:$AF$1048576,MATCH(A1642,근로조건!$A$5:$A$1048576,0)+0,17))</f>
        <v/>
      </c>
      <c r="AJ1642" s="253"/>
      <c r="AK1642" s="253"/>
      <c r="AL1642" s="253" t="str" cm="1">
        <f t="array" ref="AL1642">IF(A1642="","",INDEX(근로조건!$A$5:$AF$1048576,MATCH(A1642,근로조건!$A$5:$A$1048576,0)+0,20))</f>
        <v/>
      </c>
      <c r="AM1642" s="253"/>
      <c r="AN1642" s="253"/>
      <c r="AO1642" s="253"/>
      <c r="AP1642" s="260"/>
      <c r="AQ1642" s="123"/>
      <c r="AR1642" s="166"/>
      <c r="AS1642" s="267"/>
      <c r="AT1642" s="266"/>
      <c r="AU1642" s="266"/>
      <c r="AV1642" s="266"/>
    </row>
    <row r="1643" spans="1:48" x14ac:dyDescent="0.3">
      <c r="A1643" s="52"/>
      <c r="B1643" s="54"/>
      <c r="C1643" s="53"/>
      <c r="D1643" s="53"/>
      <c r="E1643" s="53"/>
      <c r="F1643" s="57"/>
      <c r="G1643" s="57"/>
      <c r="H1643" s="52"/>
      <c r="I1643" s="53"/>
      <c r="J1643" s="53"/>
      <c r="K1643" s="95"/>
      <c r="L1643" s="52"/>
      <c r="M1643" s="52"/>
      <c r="N1643" s="54"/>
      <c r="O1643" s="254" t="str" cm="1">
        <f t="array" ref="O1643">IF(A1643="","",INDEX(근로조건!$A$5:$Y$1048576,MATCH(A1643,근로조건!$A$5:$A$1048576,0)+0,15))</f>
        <v/>
      </c>
      <c r="P1643" s="255" t="str" cm="1">
        <f t="array" ref="P1643">IF(A1643="","",INDEX(근로조건!$A$5:$Y$1048576,MATCH(A1643,근로조건!$A$5:$A$1048576,0)+0,16))</f>
        <v/>
      </c>
      <c r="Q1643" s="256" t="str" cm="1">
        <f t="array" ref="Q1643">IF(A1643="","",INDEX(근로조건!$A$5:$ZZ$1048576,MATCH(A1643,근로조건!$A$5:$A$1048576,0)+0,21))</f>
        <v/>
      </c>
      <c r="R1643" s="61"/>
      <c r="S1643" s="61"/>
      <c r="T1643" s="61"/>
      <c r="U1643" s="61"/>
      <c r="V1643" s="61"/>
      <c r="W1643" s="61"/>
      <c r="X1643" s="61"/>
      <c r="Y1643" s="61"/>
      <c r="Z1643" s="260" t="str">
        <f t="shared" si="78"/>
        <v/>
      </c>
      <c r="AA1643" s="260" t="str">
        <f t="shared" si="79"/>
        <v/>
      </c>
      <c r="AB1643" s="260" t="str" cm="1">
        <f t="array" ref="AB1643">IFERROR(IF(A1643="","",INDEX(근로조건!$A$5:$Z$1048576,MATCH(A1643,근로조건!$A$5:$A$1048576,0)+0,17)-INDEX(근로조건!$A$5:$Z$1048576,MATCH(A1643,근로조건!$A$5:$A$1048576,0)+0,11))*B1643,"")</f>
        <v/>
      </c>
      <c r="AC1643" s="260" t="str">
        <f t="shared" si="80"/>
        <v/>
      </c>
      <c r="AD1643" s="260" t="str" cm="1">
        <f t="array" ref="AD1643">IFERROR(IF(A1643="","",INDEX(근로조건!$A$5:$L$1048576,MATCH(A1643,근로조건!$A$5:$A$1048576,0)+0,12))*B1643,"")</f>
        <v/>
      </c>
      <c r="AE1643" s="261" t="str" cm="1">
        <f t="array" ref="AE1643">IF(A1643="","",INDEX(근로조건!$A$5:$AF$1048576,MATCH(A1643,근로조건!$A$5:$A$1048576,0)+0,13))</f>
        <v/>
      </c>
      <c r="AF1643" s="262" t="str" cm="1">
        <f t="array" ref="AF1643">IF(A1643="","",INDEX(근로조건!$A$5:$AF$1048576,MATCH(A1643,근로조건!$A$5:$A$1048576,0)+0,14))</f>
        <v/>
      </c>
      <c r="AG1643" s="261" t="str" cm="1">
        <f t="array" ref="AG1643">IF(A1643="","",INDEX(근로조건!$A$5:$AF$1048576,MATCH(A1643,근로조건!$A$5:$A$1048576,0)+0,11))</f>
        <v/>
      </c>
      <c r="AH1643" s="261" t="str" cm="1">
        <f t="array" ref="AH1643">IF(A1643="","",INDEX(근로조건!$A$5:$AF$1048576,MATCH(A1643,근로조건!$A$5:$A$1048576,0)+0,19))</f>
        <v/>
      </c>
      <c r="AI1643" s="262" t="str" cm="1">
        <f t="array" ref="AI1643">IF(A1643="","",INDEX(근로조건!$A$5:$AF$1048576,MATCH(A1643,근로조건!$A$5:$A$1048576,0)+0,17))</f>
        <v/>
      </c>
      <c r="AJ1643" s="253"/>
      <c r="AK1643" s="253"/>
      <c r="AL1643" s="253" t="str" cm="1">
        <f t="array" ref="AL1643">IF(A1643="","",INDEX(근로조건!$A$5:$AF$1048576,MATCH(A1643,근로조건!$A$5:$A$1048576,0)+0,20))</f>
        <v/>
      </c>
      <c r="AM1643" s="253"/>
      <c r="AN1643" s="253"/>
      <c r="AO1643" s="253"/>
      <c r="AP1643" s="260"/>
      <c r="AQ1643" s="123"/>
      <c r="AR1643" s="166"/>
      <c r="AS1643" s="267"/>
      <c r="AT1643" s="266"/>
      <c r="AU1643" s="266"/>
      <c r="AV1643" s="266"/>
    </row>
    <row r="1644" spans="1:48" x14ac:dyDescent="0.3">
      <c r="A1644" s="52"/>
      <c r="B1644" s="54"/>
      <c r="C1644" s="53"/>
      <c r="D1644" s="53"/>
      <c r="E1644" s="53"/>
      <c r="F1644" s="57"/>
      <c r="G1644" s="57"/>
      <c r="H1644" s="52"/>
      <c r="I1644" s="53"/>
      <c r="J1644" s="53"/>
      <c r="K1644" s="95"/>
      <c r="L1644" s="52"/>
      <c r="M1644" s="52"/>
      <c r="N1644" s="54"/>
      <c r="O1644" s="254" t="str" cm="1">
        <f t="array" ref="O1644">IF(A1644="","",INDEX(근로조건!$A$5:$Y$1048576,MATCH(A1644,근로조건!$A$5:$A$1048576,0)+0,15))</f>
        <v/>
      </c>
      <c r="P1644" s="255" t="str" cm="1">
        <f t="array" ref="P1644">IF(A1644="","",INDEX(근로조건!$A$5:$Y$1048576,MATCH(A1644,근로조건!$A$5:$A$1048576,0)+0,16))</f>
        <v/>
      </c>
      <c r="Q1644" s="256" t="str" cm="1">
        <f t="array" ref="Q1644">IF(A1644="","",INDEX(근로조건!$A$5:$ZZ$1048576,MATCH(A1644,근로조건!$A$5:$A$1048576,0)+0,21))</f>
        <v/>
      </c>
      <c r="R1644" s="61"/>
      <c r="S1644" s="61"/>
      <c r="T1644" s="61"/>
      <c r="U1644" s="61"/>
      <c r="V1644" s="61"/>
      <c r="W1644" s="61"/>
      <c r="X1644" s="61"/>
      <c r="Y1644" s="61"/>
      <c r="Z1644" s="260" t="str">
        <f t="shared" si="78"/>
        <v/>
      </c>
      <c r="AA1644" s="260" t="str">
        <f t="shared" si="79"/>
        <v/>
      </c>
      <c r="AB1644" s="260" t="str" cm="1">
        <f t="array" ref="AB1644">IFERROR(IF(A1644="","",INDEX(근로조건!$A$5:$Z$1048576,MATCH(A1644,근로조건!$A$5:$A$1048576,0)+0,17)-INDEX(근로조건!$A$5:$Z$1048576,MATCH(A1644,근로조건!$A$5:$A$1048576,0)+0,11))*B1644,"")</f>
        <v/>
      </c>
      <c r="AC1644" s="260" t="str">
        <f t="shared" si="80"/>
        <v/>
      </c>
      <c r="AD1644" s="260" t="str" cm="1">
        <f t="array" ref="AD1644">IFERROR(IF(A1644="","",INDEX(근로조건!$A$5:$L$1048576,MATCH(A1644,근로조건!$A$5:$A$1048576,0)+0,12))*B1644,"")</f>
        <v/>
      </c>
      <c r="AE1644" s="261" t="str" cm="1">
        <f t="array" ref="AE1644">IF(A1644="","",INDEX(근로조건!$A$5:$AF$1048576,MATCH(A1644,근로조건!$A$5:$A$1048576,0)+0,13))</f>
        <v/>
      </c>
      <c r="AF1644" s="262" t="str" cm="1">
        <f t="array" ref="AF1644">IF(A1644="","",INDEX(근로조건!$A$5:$AF$1048576,MATCH(A1644,근로조건!$A$5:$A$1048576,0)+0,14))</f>
        <v/>
      </c>
      <c r="AG1644" s="261" t="str" cm="1">
        <f t="array" ref="AG1644">IF(A1644="","",INDEX(근로조건!$A$5:$AF$1048576,MATCH(A1644,근로조건!$A$5:$A$1048576,0)+0,11))</f>
        <v/>
      </c>
      <c r="AH1644" s="261" t="str" cm="1">
        <f t="array" ref="AH1644">IF(A1644="","",INDEX(근로조건!$A$5:$AF$1048576,MATCH(A1644,근로조건!$A$5:$A$1048576,0)+0,19))</f>
        <v/>
      </c>
      <c r="AI1644" s="262" t="str" cm="1">
        <f t="array" ref="AI1644">IF(A1644="","",INDEX(근로조건!$A$5:$AF$1048576,MATCH(A1644,근로조건!$A$5:$A$1048576,0)+0,17))</f>
        <v/>
      </c>
      <c r="AJ1644" s="253"/>
      <c r="AK1644" s="253"/>
      <c r="AL1644" s="253" t="str" cm="1">
        <f t="array" ref="AL1644">IF(A1644="","",INDEX(근로조건!$A$5:$AF$1048576,MATCH(A1644,근로조건!$A$5:$A$1048576,0)+0,20))</f>
        <v/>
      </c>
      <c r="AM1644" s="253"/>
      <c r="AN1644" s="253"/>
      <c r="AO1644" s="253"/>
      <c r="AP1644" s="260"/>
      <c r="AQ1644" s="123"/>
      <c r="AR1644" s="166"/>
      <c r="AS1644" s="267"/>
      <c r="AT1644" s="266"/>
      <c r="AU1644" s="266"/>
      <c r="AV1644" s="266"/>
    </row>
    <row r="1645" spans="1:48" x14ac:dyDescent="0.3">
      <c r="A1645" s="52"/>
      <c r="B1645" s="54"/>
      <c r="C1645" s="53"/>
      <c r="D1645" s="53"/>
      <c r="E1645" s="53"/>
      <c r="F1645" s="57"/>
      <c r="G1645" s="57"/>
      <c r="H1645" s="52"/>
      <c r="I1645" s="53"/>
      <c r="J1645" s="53"/>
      <c r="K1645" s="95"/>
      <c r="L1645" s="52"/>
      <c r="M1645" s="52"/>
      <c r="N1645" s="54"/>
      <c r="O1645" s="254" t="str" cm="1">
        <f t="array" ref="O1645">IF(A1645="","",INDEX(근로조건!$A$5:$Y$1048576,MATCH(A1645,근로조건!$A$5:$A$1048576,0)+0,15))</f>
        <v/>
      </c>
      <c r="P1645" s="255" t="str" cm="1">
        <f t="array" ref="P1645">IF(A1645="","",INDEX(근로조건!$A$5:$Y$1048576,MATCH(A1645,근로조건!$A$5:$A$1048576,0)+0,16))</f>
        <v/>
      </c>
      <c r="Q1645" s="256" t="str" cm="1">
        <f t="array" ref="Q1645">IF(A1645="","",INDEX(근로조건!$A$5:$ZZ$1048576,MATCH(A1645,근로조건!$A$5:$A$1048576,0)+0,21))</f>
        <v/>
      </c>
      <c r="R1645" s="61"/>
      <c r="S1645" s="61"/>
      <c r="T1645" s="61"/>
      <c r="U1645" s="61"/>
      <c r="V1645" s="61"/>
      <c r="W1645" s="61"/>
      <c r="X1645" s="61"/>
      <c r="Y1645" s="61"/>
      <c r="Z1645" s="260" t="str">
        <f t="shared" si="78"/>
        <v/>
      </c>
      <c r="AA1645" s="260" t="str">
        <f t="shared" si="79"/>
        <v/>
      </c>
      <c r="AB1645" s="260" t="str" cm="1">
        <f t="array" ref="AB1645">IFERROR(IF(A1645="","",INDEX(근로조건!$A$5:$Z$1048576,MATCH(A1645,근로조건!$A$5:$A$1048576,0)+0,17)-INDEX(근로조건!$A$5:$Z$1048576,MATCH(A1645,근로조건!$A$5:$A$1048576,0)+0,11))*B1645,"")</f>
        <v/>
      </c>
      <c r="AC1645" s="260" t="str">
        <f t="shared" si="80"/>
        <v/>
      </c>
      <c r="AD1645" s="260" t="str" cm="1">
        <f t="array" ref="AD1645">IFERROR(IF(A1645="","",INDEX(근로조건!$A$5:$L$1048576,MATCH(A1645,근로조건!$A$5:$A$1048576,0)+0,12))*B1645,"")</f>
        <v/>
      </c>
      <c r="AE1645" s="261" t="str" cm="1">
        <f t="array" ref="AE1645">IF(A1645="","",INDEX(근로조건!$A$5:$AF$1048576,MATCH(A1645,근로조건!$A$5:$A$1048576,0)+0,13))</f>
        <v/>
      </c>
      <c r="AF1645" s="262" t="str" cm="1">
        <f t="array" ref="AF1645">IF(A1645="","",INDEX(근로조건!$A$5:$AF$1048576,MATCH(A1645,근로조건!$A$5:$A$1048576,0)+0,14))</f>
        <v/>
      </c>
      <c r="AG1645" s="261" t="str" cm="1">
        <f t="array" ref="AG1645">IF(A1645="","",INDEX(근로조건!$A$5:$AF$1048576,MATCH(A1645,근로조건!$A$5:$A$1048576,0)+0,11))</f>
        <v/>
      </c>
      <c r="AH1645" s="261" t="str" cm="1">
        <f t="array" ref="AH1645">IF(A1645="","",INDEX(근로조건!$A$5:$AF$1048576,MATCH(A1645,근로조건!$A$5:$A$1048576,0)+0,19))</f>
        <v/>
      </c>
      <c r="AI1645" s="262" t="str" cm="1">
        <f t="array" ref="AI1645">IF(A1645="","",INDEX(근로조건!$A$5:$AF$1048576,MATCH(A1645,근로조건!$A$5:$A$1048576,0)+0,17))</f>
        <v/>
      </c>
      <c r="AJ1645" s="253"/>
      <c r="AK1645" s="253"/>
      <c r="AL1645" s="253" t="str" cm="1">
        <f t="array" ref="AL1645">IF(A1645="","",INDEX(근로조건!$A$5:$AF$1048576,MATCH(A1645,근로조건!$A$5:$A$1048576,0)+0,20))</f>
        <v/>
      </c>
      <c r="AM1645" s="253"/>
      <c r="AN1645" s="253"/>
      <c r="AO1645" s="253"/>
      <c r="AP1645" s="260"/>
      <c r="AQ1645" s="123"/>
      <c r="AR1645" s="166"/>
      <c r="AS1645" s="267"/>
      <c r="AT1645" s="266"/>
      <c r="AU1645" s="266"/>
      <c r="AV1645" s="266"/>
    </row>
    <row r="1646" spans="1:48" x14ac:dyDescent="0.3">
      <c r="A1646" s="52"/>
      <c r="B1646" s="54"/>
      <c r="C1646" s="53"/>
      <c r="D1646" s="53"/>
      <c r="E1646" s="53"/>
      <c r="F1646" s="57"/>
      <c r="G1646" s="57"/>
      <c r="H1646" s="52"/>
      <c r="I1646" s="53"/>
      <c r="J1646" s="53"/>
      <c r="K1646" s="95"/>
      <c r="L1646" s="52"/>
      <c r="M1646" s="52"/>
      <c r="N1646" s="54"/>
      <c r="O1646" s="254" t="str" cm="1">
        <f t="array" ref="O1646">IF(A1646="","",INDEX(근로조건!$A$5:$Y$1048576,MATCH(A1646,근로조건!$A$5:$A$1048576,0)+0,15))</f>
        <v/>
      </c>
      <c r="P1646" s="255" t="str" cm="1">
        <f t="array" ref="P1646">IF(A1646="","",INDEX(근로조건!$A$5:$Y$1048576,MATCH(A1646,근로조건!$A$5:$A$1048576,0)+0,16))</f>
        <v/>
      </c>
      <c r="Q1646" s="256" t="str" cm="1">
        <f t="array" ref="Q1646">IF(A1646="","",INDEX(근로조건!$A$5:$ZZ$1048576,MATCH(A1646,근로조건!$A$5:$A$1048576,0)+0,21))</f>
        <v/>
      </c>
      <c r="R1646" s="61"/>
      <c r="S1646" s="61"/>
      <c r="T1646" s="61"/>
      <c r="U1646" s="61"/>
      <c r="V1646" s="61"/>
      <c r="W1646" s="61"/>
      <c r="X1646" s="61"/>
      <c r="Y1646" s="61"/>
      <c r="Z1646" s="260" t="str">
        <f t="shared" si="78"/>
        <v/>
      </c>
      <c r="AA1646" s="260" t="str">
        <f t="shared" si="79"/>
        <v/>
      </c>
      <c r="AB1646" s="260" t="str" cm="1">
        <f t="array" ref="AB1646">IFERROR(IF(A1646="","",INDEX(근로조건!$A$5:$Z$1048576,MATCH(A1646,근로조건!$A$5:$A$1048576,0)+0,17)-INDEX(근로조건!$A$5:$Z$1048576,MATCH(A1646,근로조건!$A$5:$A$1048576,0)+0,11))*B1646,"")</f>
        <v/>
      </c>
      <c r="AC1646" s="260" t="str">
        <f t="shared" si="80"/>
        <v/>
      </c>
      <c r="AD1646" s="260" t="str" cm="1">
        <f t="array" ref="AD1646">IFERROR(IF(A1646="","",INDEX(근로조건!$A$5:$L$1048576,MATCH(A1646,근로조건!$A$5:$A$1048576,0)+0,12))*B1646,"")</f>
        <v/>
      </c>
      <c r="AE1646" s="261" t="str" cm="1">
        <f t="array" ref="AE1646">IF(A1646="","",INDEX(근로조건!$A$5:$AF$1048576,MATCH(A1646,근로조건!$A$5:$A$1048576,0)+0,13))</f>
        <v/>
      </c>
      <c r="AF1646" s="262" t="str" cm="1">
        <f t="array" ref="AF1646">IF(A1646="","",INDEX(근로조건!$A$5:$AF$1048576,MATCH(A1646,근로조건!$A$5:$A$1048576,0)+0,14))</f>
        <v/>
      </c>
      <c r="AG1646" s="261" t="str" cm="1">
        <f t="array" ref="AG1646">IF(A1646="","",INDEX(근로조건!$A$5:$AF$1048576,MATCH(A1646,근로조건!$A$5:$A$1048576,0)+0,11))</f>
        <v/>
      </c>
      <c r="AH1646" s="261" t="str" cm="1">
        <f t="array" ref="AH1646">IF(A1646="","",INDEX(근로조건!$A$5:$AF$1048576,MATCH(A1646,근로조건!$A$5:$A$1048576,0)+0,19))</f>
        <v/>
      </c>
      <c r="AI1646" s="262" t="str" cm="1">
        <f t="array" ref="AI1646">IF(A1646="","",INDEX(근로조건!$A$5:$AF$1048576,MATCH(A1646,근로조건!$A$5:$A$1048576,0)+0,17))</f>
        <v/>
      </c>
      <c r="AJ1646" s="253"/>
      <c r="AK1646" s="253"/>
      <c r="AL1646" s="253" t="str" cm="1">
        <f t="array" ref="AL1646">IF(A1646="","",INDEX(근로조건!$A$5:$AF$1048576,MATCH(A1646,근로조건!$A$5:$A$1048576,0)+0,20))</f>
        <v/>
      </c>
      <c r="AM1646" s="253"/>
      <c r="AN1646" s="253"/>
      <c r="AO1646" s="253"/>
      <c r="AP1646" s="260"/>
      <c r="AQ1646" s="123"/>
      <c r="AR1646" s="166"/>
      <c r="AS1646" s="267"/>
      <c r="AT1646" s="266"/>
      <c r="AU1646" s="266"/>
      <c r="AV1646" s="266"/>
    </row>
    <row r="1647" spans="1:48" x14ac:dyDescent="0.3">
      <c r="A1647" s="52"/>
      <c r="B1647" s="54"/>
      <c r="C1647" s="53"/>
      <c r="D1647" s="53"/>
      <c r="E1647" s="53"/>
      <c r="F1647" s="57"/>
      <c r="G1647" s="57"/>
      <c r="H1647" s="52"/>
      <c r="I1647" s="53"/>
      <c r="J1647" s="53"/>
      <c r="K1647" s="95"/>
      <c r="L1647" s="52"/>
      <c r="M1647" s="52"/>
      <c r="N1647" s="54"/>
      <c r="O1647" s="254" t="str" cm="1">
        <f t="array" ref="O1647">IF(A1647="","",INDEX(근로조건!$A$5:$Y$1048576,MATCH(A1647,근로조건!$A$5:$A$1048576,0)+0,15))</f>
        <v/>
      </c>
      <c r="P1647" s="255" t="str" cm="1">
        <f t="array" ref="P1647">IF(A1647="","",INDEX(근로조건!$A$5:$Y$1048576,MATCH(A1647,근로조건!$A$5:$A$1048576,0)+0,16))</f>
        <v/>
      </c>
      <c r="Q1647" s="256" t="str" cm="1">
        <f t="array" ref="Q1647">IF(A1647="","",INDEX(근로조건!$A$5:$ZZ$1048576,MATCH(A1647,근로조건!$A$5:$A$1048576,0)+0,21))</f>
        <v/>
      </c>
      <c r="R1647" s="61"/>
      <c r="S1647" s="61"/>
      <c r="T1647" s="61"/>
      <c r="U1647" s="61"/>
      <c r="V1647" s="61"/>
      <c r="W1647" s="61"/>
      <c r="X1647" s="61"/>
      <c r="Y1647" s="61"/>
      <c r="Z1647" s="260" t="str">
        <f t="shared" si="78"/>
        <v/>
      </c>
      <c r="AA1647" s="260" t="str">
        <f t="shared" si="79"/>
        <v/>
      </c>
      <c r="AB1647" s="260" t="str" cm="1">
        <f t="array" ref="AB1647">IFERROR(IF(A1647="","",INDEX(근로조건!$A$5:$Z$1048576,MATCH(A1647,근로조건!$A$5:$A$1048576,0)+0,17)-INDEX(근로조건!$A$5:$Z$1048576,MATCH(A1647,근로조건!$A$5:$A$1048576,0)+0,11))*B1647,"")</f>
        <v/>
      </c>
      <c r="AC1647" s="260" t="str">
        <f t="shared" si="80"/>
        <v/>
      </c>
      <c r="AD1647" s="260" t="str" cm="1">
        <f t="array" ref="AD1647">IFERROR(IF(A1647="","",INDEX(근로조건!$A$5:$L$1048576,MATCH(A1647,근로조건!$A$5:$A$1048576,0)+0,12))*B1647,"")</f>
        <v/>
      </c>
      <c r="AE1647" s="261" t="str" cm="1">
        <f t="array" ref="AE1647">IF(A1647="","",INDEX(근로조건!$A$5:$AF$1048576,MATCH(A1647,근로조건!$A$5:$A$1048576,0)+0,13))</f>
        <v/>
      </c>
      <c r="AF1647" s="262" t="str" cm="1">
        <f t="array" ref="AF1647">IF(A1647="","",INDEX(근로조건!$A$5:$AF$1048576,MATCH(A1647,근로조건!$A$5:$A$1048576,0)+0,14))</f>
        <v/>
      </c>
      <c r="AG1647" s="261" t="str" cm="1">
        <f t="array" ref="AG1647">IF(A1647="","",INDEX(근로조건!$A$5:$AF$1048576,MATCH(A1647,근로조건!$A$5:$A$1048576,0)+0,11))</f>
        <v/>
      </c>
      <c r="AH1647" s="261" t="str" cm="1">
        <f t="array" ref="AH1647">IF(A1647="","",INDEX(근로조건!$A$5:$AF$1048576,MATCH(A1647,근로조건!$A$5:$A$1048576,0)+0,19))</f>
        <v/>
      </c>
      <c r="AI1647" s="262" t="str" cm="1">
        <f t="array" ref="AI1647">IF(A1647="","",INDEX(근로조건!$A$5:$AF$1048576,MATCH(A1647,근로조건!$A$5:$A$1048576,0)+0,17))</f>
        <v/>
      </c>
      <c r="AJ1647" s="253"/>
      <c r="AK1647" s="253"/>
      <c r="AL1647" s="253" t="str" cm="1">
        <f t="array" ref="AL1647">IF(A1647="","",INDEX(근로조건!$A$5:$AF$1048576,MATCH(A1647,근로조건!$A$5:$A$1048576,0)+0,20))</f>
        <v/>
      </c>
      <c r="AM1647" s="253"/>
      <c r="AN1647" s="253"/>
      <c r="AO1647" s="253"/>
      <c r="AP1647" s="260"/>
      <c r="AQ1647" s="123"/>
      <c r="AR1647" s="166"/>
      <c r="AS1647" s="267"/>
      <c r="AT1647" s="266"/>
      <c r="AU1647" s="266"/>
      <c r="AV1647" s="266"/>
    </row>
    <row r="1648" spans="1:48" x14ac:dyDescent="0.3">
      <c r="A1648" s="52"/>
      <c r="B1648" s="54"/>
      <c r="C1648" s="53"/>
      <c r="D1648" s="53"/>
      <c r="E1648" s="53"/>
      <c r="F1648" s="57"/>
      <c r="G1648" s="57"/>
      <c r="H1648" s="52"/>
      <c r="I1648" s="53"/>
      <c r="J1648" s="53"/>
      <c r="K1648" s="95"/>
      <c r="L1648" s="52"/>
      <c r="M1648" s="52"/>
      <c r="N1648" s="54"/>
      <c r="O1648" s="254" t="str" cm="1">
        <f t="array" ref="O1648">IF(A1648="","",INDEX(근로조건!$A$5:$Y$1048576,MATCH(A1648,근로조건!$A$5:$A$1048576,0)+0,15))</f>
        <v/>
      </c>
      <c r="P1648" s="255" t="str" cm="1">
        <f t="array" ref="P1648">IF(A1648="","",INDEX(근로조건!$A$5:$Y$1048576,MATCH(A1648,근로조건!$A$5:$A$1048576,0)+0,16))</f>
        <v/>
      </c>
      <c r="Q1648" s="256" t="str" cm="1">
        <f t="array" ref="Q1648">IF(A1648="","",INDEX(근로조건!$A$5:$ZZ$1048576,MATCH(A1648,근로조건!$A$5:$A$1048576,0)+0,21))</f>
        <v/>
      </c>
      <c r="R1648" s="61"/>
      <c r="S1648" s="61"/>
      <c r="T1648" s="61"/>
      <c r="U1648" s="61"/>
      <c r="V1648" s="61"/>
      <c r="W1648" s="61"/>
      <c r="X1648" s="61"/>
      <c r="Y1648" s="61"/>
      <c r="Z1648" s="260" t="str">
        <f t="shared" si="78"/>
        <v/>
      </c>
      <c r="AA1648" s="260" t="str">
        <f t="shared" si="79"/>
        <v/>
      </c>
      <c r="AB1648" s="260" t="str" cm="1">
        <f t="array" ref="AB1648">IFERROR(IF(A1648="","",INDEX(근로조건!$A$5:$Z$1048576,MATCH(A1648,근로조건!$A$5:$A$1048576,0)+0,17)-INDEX(근로조건!$A$5:$Z$1048576,MATCH(A1648,근로조건!$A$5:$A$1048576,0)+0,11))*B1648,"")</f>
        <v/>
      </c>
      <c r="AC1648" s="260" t="str">
        <f t="shared" si="80"/>
        <v/>
      </c>
      <c r="AD1648" s="260" t="str" cm="1">
        <f t="array" ref="AD1648">IFERROR(IF(A1648="","",INDEX(근로조건!$A$5:$L$1048576,MATCH(A1648,근로조건!$A$5:$A$1048576,0)+0,12))*B1648,"")</f>
        <v/>
      </c>
      <c r="AE1648" s="261" t="str" cm="1">
        <f t="array" ref="AE1648">IF(A1648="","",INDEX(근로조건!$A$5:$AF$1048576,MATCH(A1648,근로조건!$A$5:$A$1048576,0)+0,13))</f>
        <v/>
      </c>
      <c r="AF1648" s="262" t="str" cm="1">
        <f t="array" ref="AF1648">IF(A1648="","",INDEX(근로조건!$A$5:$AF$1048576,MATCH(A1648,근로조건!$A$5:$A$1048576,0)+0,14))</f>
        <v/>
      </c>
      <c r="AG1648" s="261" t="str" cm="1">
        <f t="array" ref="AG1648">IF(A1648="","",INDEX(근로조건!$A$5:$AF$1048576,MATCH(A1648,근로조건!$A$5:$A$1048576,0)+0,11))</f>
        <v/>
      </c>
      <c r="AH1648" s="261" t="str" cm="1">
        <f t="array" ref="AH1648">IF(A1648="","",INDEX(근로조건!$A$5:$AF$1048576,MATCH(A1648,근로조건!$A$5:$A$1048576,0)+0,19))</f>
        <v/>
      </c>
      <c r="AI1648" s="262" t="str" cm="1">
        <f t="array" ref="AI1648">IF(A1648="","",INDEX(근로조건!$A$5:$AF$1048576,MATCH(A1648,근로조건!$A$5:$A$1048576,0)+0,17))</f>
        <v/>
      </c>
      <c r="AJ1648" s="253"/>
      <c r="AK1648" s="253"/>
      <c r="AL1648" s="253" t="str" cm="1">
        <f t="array" ref="AL1648">IF(A1648="","",INDEX(근로조건!$A$5:$AF$1048576,MATCH(A1648,근로조건!$A$5:$A$1048576,0)+0,20))</f>
        <v/>
      </c>
      <c r="AM1648" s="253"/>
      <c r="AN1648" s="253"/>
      <c r="AO1648" s="253"/>
      <c r="AP1648" s="260"/>
      <c r="AQ1648" s="123"/>
      <c r="AR1648" s="166"/>
      <c r="AS1648" s="267"/>
      <c r="AT1648" s="266"/>
      <c r="AU1648" s="266"/>
      <c r="AV1648" s="266"/>
    </row>
    <row r="1649" spans="1:48" x14ac:dyDescent="0.3">
      <c r="A1649" s="52"/>
      <c r="B1649" s="54"/>
      <c r="C1649" s="53"/>
      <c r="D1649" s="53"/>
      <c r="E1649" s="53"/>
      <c r="F1649" s="57"/>
      <c r="G1649" s="57"/>
      <c r="H1649" s="52"/>
      <c r="I1649" s="53"/>
      <c r="J1649" s="53"/>
      <c r="K1649" s="95"/>
      <c r="L1649" s="52"/>
      <c r="M1649" s="52"/>
      <c r="N1649" s="54"/>
      <c r="O1649" s="254" t="str" cm="1">
        <f t="array" ref="O1649">IF(A1649="","",INDEX(근로조건!$A$5:$Y$1048576,MATCH(A1649,근로조건!$A$5:$A$1048576,0)+0,15))</f>
        <v/>
      </c>
      <c r="P1649" s="255" t="str" cm="1">
        <f t="array" ref="P1649">IF(A1649="","",INDEX(근로조건!$A$5:$Y$1048576,MATCH(A1649,근로조건!$A$5:$A$1048576,0)+0,16))</f>
        <v/>
      </c>
      <c r="Q1649" s="256" t="str" cm="1">
        <f t="array" ref="Q1649">IF(A1649="","",INDEX(근로조건!$A$5:$ZZ$1048576,MATCH(A1649,근로조건!$A$5:$A$1048576,0)+0,21))</f>
        <v/>
      </c>
      <c r="R1649" s="61"/>
      <c r="S1649" s="61"/>
      <c r="T1649" s="61"/>
      <c r="U1649" s="61"/>
      <c r="V1649" s="61"/>
      <c r="W1649" s="61"/>
      <c r="X1649" s="61"/>
      <c r="Y1649" s="61"/>
      <c r="Z1649" s="260" t="str">
        <f t="shared" si="78"/>
        <v/>
      </c>
      <c r="AA1649" s="260" t="str">
        <f t="shared" si="79"/>
        <v/>
      </c>
      <c r="AB1649" s="260" t="str" cm="1">
        <f t="array" ref="AB1649">IFERROR(IF(A1649="","",INDEX(근로조건!$A$5:$Z$1048576,MATCH(A1649,근로조건!$A$5:$A$1048576,0)+0,17)-INDEX(근로조건!$A$5:$Z$1048576,MATCH(A1649,근로조건!$A$5:$A$1048576,0)+0,11))*B1649,"")</f>
        <v/>
      </c>
      <c r="AC1649" s="260" t="str">
        <f t="shared" si="80"/>
        <v/>
      </c>
      <c r="AD1649" s="260" t="str" cm="1">
        <f t="array" ref="AD1649">IFERROR(IF(A1649="","",INDEX(근로조건!$A$5:$L$1048576,MATCH(A1649,근로조건!$A$5:$A$1048576,0)+0,12))*B1649,"")</f>
        <v/>
      </c>
      <c r="AE1649" s="261" t="str" cm="1">
        <f t="array" ref="AE1649">IF(A1649="","",INDEX(근로조건!$A$5:$AF$1048576,MATCH(A1649,근로조건!$A$5:$A$1048576,0)+0,13))</f>
        <v/>
      </c>
      <c r="AF1649" s="262" t="str" cm="1">
        <f t="array" ref="AF1649">IF(A1649="","",INDEX(근로조건!$A$5:$AF$1048576,MATCH(A1649,근로조건!$A$5:$A$1048576,0)+0,14))</f>
        <v/>
      </c>
      <c r="AG1649" s="261" t="str" cm="1">
        <f t="array" ref="AG1649">IF(A1649="","",INDEX(근로조건!$A$5:$AF$1048576,MATCH(A1649,근로조건!$A$5:$A$1048576,0)+0,11))</f>
        <v/>
      </c>
      <c r="AH1649" s="261" t="str" cm="1">
        <f t="array" ref="AH1649">IF(A1649="","",INDEX(근로조건!$A$5:$AF$1048576,MATCH(A1649,근로조건!$A$5:$A$1048576,0)+0,19))</f>
        <v/>
      </c>
      <c r="AI1649" s="262" t="str" cm="1">
        <f t="array" ref="AI1649">IF(A1649="","",INDEX(근로조건!$A$5:$AF$1048576,MATCH(A1649,근로조건!$A$5:$A$1048576,0)+0,17))</f>
        <v/>
      </c>
      <c r="AJ1649" s="253"/>
      <c r="AK1649" s="253"/>
      <c r="AL1649" s="253" t="str" cm="1">
        <f t="array" ref="AL1649">IF(A1649="","",INDEX(근로조건!$A$5:$AF$1048576,MATCH(A1649,근로조건!$A$5:$A$1048576,0)+0,20))</f>
        <v/>
      </c>
      <c r="AM1649" s="253"/>
      <c r="AN1649" s="253"/>
      <c r="AO1649" s="253"/>
      <c r="AP1649" s="260"/>
      <c r="AQ1649" s="123"/>
      <c r="AR1649" s="166"/>
      <c r="AS1649" s="267"/>
      <c r="AT1649" s="266"/>
      <c r="AU1649" s="266"/>
      <c r="AV1649" s="266"/>
    </row>
    <row r="1650" spans="1:48" x14ac:dyDescent="0.3">
      <c r="A1650" s="52"/>
      <c r="B1650" s="54"/>
      <c r="C1650" s="53"/>
      <c r="D1650" s="53"/>
      <c r="E1650" s="53"/>
      <c r="F1650" s="57"/>
      <c r="G1650" s="57"/>
      <c r="H1650" s="52"/>
      <c r="I1650" s="53"/>
      <c r="J1650" s="53"/>
      <c r="K1650" s="95"/>
      <c r="L1650" s="52"/>
      <c r="M1650" s="52"/>
      <c r="N1650" s="54"/>
      <c r="O1650" s="254" t="str" cm="1">
        <f t="array" ref="O1650">IF(A1650="","",INDEX(근로조건!$A$5:$Y$1048576,MATCH(A1650,근로조건!$A$5:$A$1048576,0)+0,15))</f>
        <v/>
      </c>
      <c r="P1650" s="255" t="str" cm="1">
        <f t="array" ref="P1650">IF(A1650="","",INDEX(근로조건!$A$5:$Y$1048576,MATCH(A1650,근로조건!$A$5:$A$1048576,0)+0,16))</f>
        <v/>
      </c>
      <c r="Q1650" s="256" t="str" cm="1">
        <f t="array" ref="Q1650">IF(A1650="","",INDEX(근로조건!$A$5:$ZZ$1048576,MATCH(A1650,근로조건!$A$5:$A$1048576,0)+0,21))</f>
        <v/>
      </c>
      <c r="R1650" s="61"/>
      <c r="S1650" s="61"/>
      <c r="T1650" s="61"/>
      <c r="U1650" s="61"/>
      <c r="V1650" s="61"/>
      <c r="W1650" s="61"/>
      <c r="X1650" s="61"/>
      <c r="Y1650" s="61"/>
      <c r="Z1650" s="260" t="str">
        <f t="shared" si="78"/>
        <v/>
      </c>
      <c r="AA1650" s="260" t="str">
        <f t="shared" si="79"/>
        <v/>
      </c>
      <c r="AB1650" s="260" t="str" cm="1">
        <f t="array" ref="AB1650">IFERROR(IF(A1650="","",INDEX(근로조건!$A$5:$Z$1048576,MATCH(A1650,근로조건!$A$5:$A$1048576,0)+0,17)-INDEX(근로조건!$A$5:$Z$1048576,MATCH(A1650,근로조건!$A$5:$A$1048576,0)+0,11))*B1650,"")</f>
        <v/>
      </c>
      <c r="AC1650" s="260" t="str">
        <f t="shared" si="80"/>
        <v/>
      </c>
      <c r="AD1650" s="260" t="str" cm="1">
        <f t="array" ref="AD1650">IFERROR(IF(A1650="","",INDEX(근로조건!$A$5:$L$1048576,MATCH(A1650,근로조건!$A$5:$A$1048576,0)+0,12))*B1650,"")</f>
        <v/>
      </c>
      <c r="AE1650" s="261" t="str" cm="1">
        <f t="array" ref="AE1650">IF(A1650="","",INDEX(근로조건!$A$5:$AF$1048576,MATCH(A1650,근로조건!$A$5:$A$1048576,0)+0,13))</f>
        <v/>
      </c>
      <c r="AF1650" s="262" t="str" cm="1">
        <f t="array" ref="AF1650">IF(A1650="","",INDEX(근로조건!$A$5:$AF$1048576,MATCH(A1650,근로조건!$A$5:$A$1048576,0)+0,14))</f>
        <v/>
      </c>
      <c r="AG1650" s="261" t="str" cm="1">
        <f t="array" ref="AG1650">IF(A1650="","",INDEX(근로조건!$A$5:$AF$1048576,MATCH(A1650,근로조건!$A$5:$A$1048576,0)+0,11))</f>
        <v/>
      </c>
      <c r="AH1650" s="261" t="str" cm="1">
        <f t="array" ref="AH1650">IF(A1650="","",INDEX(근로조건!$A$5:$AF$1048576,MATCH(A1650,근로조건!$A$5:$A$1048576,0)+0,19))</f>
        <v/>
      </c>
      <c r="AI1650" s="262" t="str" cm="1">
        <f t="array" ref="AI1650">IF(A1650="","",INDEX(근로조건!$A$5:$AF$1048576,MATCH(A1650,근로조건!$A$5:$A$1048576,0)+0,17))</f>
        <v/>
      </c>
      <c r="AJ1650" s="253"/>
      <c r="AK1650" s="253"/>
      <c r="AL1650" s="253" t="str" cm="1">
        <f t="array" ref="AL1650">IF(A1650="","",INDEX(근로조건!$A$5:$AF$1048576,MATCH(A1650,근로조건!$A$5:$A$1048576,0)+0,20))</f>
        <v/>
      </c>
      <c r="AM1650" s="253"/>
      <c r="AN1650" s="253"/>
      <c r="AO1650" s="253"/>
      <c r="AP1650" s="260"/>
      <c r="AQ1650" s="123"/>
      <c r="AR1650" s="166"/>
      <c r="AS1650" s="267"/>
      <c r="AT1650" s="266"/>
      <c r="AU1650" s="266"/>
      <c r="AV1650" s="266"/>
    </row>
    <row r="1651" spans="1:48" x14ac:dyDescent="0.3">
      <c r="A1651" s="52"/>
      <c r="B1651" s="54"/>
      <c r="C1651" s="53"/>
      <c r="D1651" s="53"/>
      <c r="E1651" s="53"/>
      <c r="F1651" s="57"/>
      <c r="G1651" s="57"/>
      <c r="H1651" s="52"/>
      <c r="I1651" s="53"/>
      <c r="J1651" s="53"/>
      <c r="K1651" s="95"/>
      <c r="L1651" s="52"/>
      <c r="M1651" s="52"/>
      <c r="N1651" s="54"/>
      <c r="O1651" s="254" t="str" cm="1">
        <f t="array" ref="O1651">IF(A1651="","",INDEX(근로조건!$A$5:$Y$1048576,MATCH(A1651,근로조건!$A$5:$A$1048576,0)+0,15))</f>
        <v/>
      </c>
      <c r="P1651" s="255" t="str" cm="1">
        <f t="array" ref="P1651">IF(A1651="","",INDEX(근로조건!$A$5:$Y$1048576,MATCH(A1651,근로조건!$A$5:$A$1048576,0)+0,16))</f>
        <v/>
      </c>
      <c r="Q1651" s="256" t="str" cm="1">
        <f t="array" ref="Q1651">IF(A1651="","",INDEX(근로조건!$A$5:$ZZ$1048576,MATCH(A1651,근로조건!$A$5:$A$1048576,0)+0,21))</f>
        <v/>
      </c>
      <c r="R1651" s="61"/>
      <c r="S1651" s="61"/>
      <c r="T1651" s="61"/>
      <c r="U1651" s="61"/>
      <c r="V1651" s="61"/>
      <c r="W1651" s="61"/>
      <c r="X1651" s="61"/>
      <c r="Y1651" s="61"/>
      <c r="Z1651" s="260" t="str">
        <f t="shared" si="78"/>
        <v/>
      </c>
      <c r="AA1651" s="260" t="str">
        <f t="shared" si="79"/>
        <v/>
      </c>
      <c r="AB1651" s="260" t="str" cm="1">
        <f t="array" ref="AB1651">IFERROR(IF(A1651="","",INDEX(근로조건!$A$5:$Z$1048576,MATCH(A1651,근로조건!$A$5:$A$1048576,0)+0,17)-INDEX(근로조건!$A$5:$Z$1048576,MATCH(A1651,근로조건!$A$5:$A$1048576,0)+0,11))*B1651,"")</f>
        <v/>
      </c>
      <c r="AC1651" s="260" t="str">
        <f t="shared" si="80"/>
        <v/>
      </c>
      <c r="AD1651" s="260" t="str" cm="1">
        <f t="array" ref="AD1651">IFERROR(IF(A1651="","",INDEX(근로조건!$A$5:$L$1048576,MATCH(A1651,근로조건!$A$5:$A$1048576,0)+0,12))*B1651,"")</f>
        <v/>
      </c>
      <c r="AE1651" s="261" t="str" cm="1">
        <f t="array" ref="AE1651">IF(A1651="","",INDEX(근로조건!$A$5:$AF$1048576,MATCH(A1651,근로조건!$A$5:$A$1048576,0)+0,13))</f>
        <v/>
      </c>
      <c r="AF1651" s="262" t="str" cm="1">
        <f t="array" ref="AF1651">IF(A1651="","",INDEX(근로조건!$A$5:$AF$1048576,MATCH(A1651,근로조건!$A$5:$A$1048576,0)+0,14))</f>
        <v/>
      </c>
      <c r="AG1651" s="261" t="str" cm="1">
        <f t="array" ref="AG1651">IF(A1651="","",INDEX(근로조건!$A$5:$AF$1048576,MATCH(A1651,근로조건!$A$5:$A$1048576,0)+0,11))</f>
        <v/>
      </c>
      <c r="AH1651" s="261" t="str" cm="1">
        <f t="array" ref="AH1651">IF(A1651="","",INDEX(근로조건!$A$5:$AF$1048576,MATCH(A1651,근로조건!$A$5:$A$1048576,0)+0,19))</f>
        <v/>
      </c>
      <c r="AI1651" s="262" t="str" cm="1">
        <f t="array" ref="AI1651">IF(A1651="","",INDEX(근로조건!$A$5:$AF$1048576,MATCH(A1651,근로조건!$A$5:$A$1048576,0)+0,17))</f>
        <v/>
      </c>
      <c r="AJ1651" s="253"/>
      <c r="AK1651" s="253"/>
      <c r="AL1651" s="253" t="str" cm="1">
        <f t="array" ref="AL1651">IF(A1651="","",INDEX(근로조건!$A$5:$AF$1048576,MATCH(A1651,근로조건!$A$5:$A$1048576,0)+0,20))</f>
        <v/>
      </c>
      <c r="AM1651" s="253"/>
      <c r="AN1651" s="253"/>
      <c r="AO1651" s="253"/>
      <c r="AP1651" s="260"/>
      <c r="AQ1651" s="123"/>
      <c r="AR1651" s="166"/>
      <c r="AS1651" s="267"/>
      <c r="AT1651" s="266"/>
      <c r="AU1651" s="266"/>
      <c r="AV1651" s="266"/>
    </row>
    <row r="1652" spans="1:48" x14ac:dyDescent="0.3">
      <c r="A1652" s="52"/>
      <c r="B1652" s="54"/>
      <c r="C1652" s="53"/>
      <c r="D1652" s="53"/>
      <c r="E1652" s="53"/>
      <c r="F1652" s="57"/>
      <c r="G1652" s="57"/>
      <c r="H1652" s="52"/>
      <c r="I1652" s="53"/>
      <c r="J1652" s="53"/>
      <c r="K1652" s="95"/>
      <c r="L1652" s="52"/>
      <c r="M1652" s="52"/>
      <c r="N1652" s="54"/>
      <c r="O1652" s="254" t="str" cm="1">
        <f t="array" ref="O1652">IF(A1652="","",INDEX(근로조건!$A$5:$Y$1048576,MATCH(A1652,근로조건!$A$5:$A$1048576,0)+0,15))</f>
        <v/>
      </c>
      <c r="P1652" s="255" t="str" cm="1">
        <f t="array" ref="P1652">IF(A1652="","",INDEX(근로조건!$A$5:$Y$1048576,MATCH(A1652,근로조건!$A$5:$A$1048576,0)+0,16))</f>
        <v/>
      </c>
      <c r="Q1652" s="256" t="str" cm="1">
        <f t="array" ref="Q1652">IF(A1652="","",INDEX(근로조건!$A$5:$ZZ$1048576,MATCH(A1652,근로조건!$A$5:$A$1048576,0)+0,21))</f>
        <v/>
      </c>
      <c r="R1652" s="61"/>
      <c r="S1652" s="61"/>
      <c r="T1652" s="61"/>
      <c r="U1652" s="61"/>
      <c r="V1652" s="61"/>
      <c r="W1652" s="61"/>
      <c r="X1652" s="61"/>
      <c r="Y1652" s="61"/>
      <c r="Z1652" s="260" t="str">
        <f t="shared" si="78"/>
        <v/>
      </c>
      <c r="AA1652" s="260" t="str">
        <f t="shared" si="79"/>
        <v/>
      </c>
      <c r="AB1652" s="260" t="str" cm="1">
        <f t="array" ref="AB1652">IFERROR(IF(A1652="","",INDEX(근로조건!$A$5:$Z$1048576,MATCH(A1652,근로조건!$A$5:$A$1048576,0)+0,17)-INDEX(근로조건!$A$5:$Z$1048576,MATCH(A1652,근로조건!$A$5:$A$1048576,0)+0,11))*B1652,"")</f>
        <v/>
      </c>
      <c r="AC1652" s="260" t="str">
        <f t="shared" si="80"/>
        <v/>
      </c>
      <c r="AD1652" s="260" t="str" cm="1">
        <f t="array" ref="AD1652">IFERROR(IF(A1652="","",INDEX(근로조건!$A$5:$L$1048576,MATCH(A1652,근로조건!$A$5:$A$1048576,0)+0,12))*B1652,"")</f>
        <v/>
      </c>
      <c r="AE1652" s="261" t="str" cm="1">
        <f t="array" ref="AE1652">IF(A1652="","",INDEX(근로조건!$A$5:$AF$1048576,MATCH(A1652,근로조건!$A$5:$A$1048576,0)+0,13))</f>
        <v/>
      </c>
      <c r="AF1652" s="262" t="str" cm="1">
        <f t="array" ref="AF1652">IF(A1652="","",INDEX(근로조건!$A$5:$AF$1048576,MATCH(A1652,근로조건!$A$5:$A$1048576,0)+0,14))</f>
        <v/>
      </c>
      <c r="AG1652" s="261" t="str" cm="1">
        <f t="array" ref="AG1652">IF(A1652="","",INDEX(근로조건!$A$5:$AF$1048576,MATCH(A1652,근로조건!$A$5:$A$1048576,0)+0,11))</f>
        <v/>
      </c>
      <c r="AH1652" s="261" t="str" cm="1">
        <f t="array" ref="AH1652">IF(A1652="","",INDEX(근로조건!$A$5:$AF$1048576,MATCH(A1652,근로조건!$A$5:$A$1048576,0)+0,19))</f>
        <v/>
      </c>
      <c r="AI1652" s="262" t="str" cm="1">
        <f t="array" ref="AI1652">IF(A1652="","",INDEX(근로조건!$A$5:$AF$1048576,MATCH(A1652,근로조건!$A$5:$A$1048576,0)+0,17))</f>
        <v/>
      </c>
      <c r="AJ1652" s="253"/>
      <c r="AK1652" s="253"/>
      <c r="AL1652" s="253" t="str" cm="1">
        <f t="array" ref="AL1652">IF(A1652="","",INDEX(근로조건!$A$5:$AF$1048576,MATCH(A1652,근로조건!$A$5:$A$1048576,0)+0,20))</f>
        <v/>
      </c>
      <c r="AM1652" s="253"/>
      <c r="AN1652" s="253"/>
      <c r="AO1652" s="253"/>
      <c r="AP1652" s="260"/>
      <c r="AQ1652" s="123"/>
      <c r="AR1652" s="166"/>
      <c r="AS1652" s="267"/>
      <c r="AT1652" s="266"/>
      <c r="AU1652" s="266"/>
      <c r="AV1652" s="266"/>
    </row>
    <row r="1653" spans="1:48" x14ac:dyDescent="0.3">
      <c r="A1653" s="52"/>
      <c r="B1653" s="54"/>
      <c r="C1653" s="53"/>
      <c r="D1653" s="53"/>
      <c r="E1653" s="53"/>
      <c r="F1653" s="57"/>
      <c r="G1653" s="57"/>
      <c r="H1653" s="52"/>
      <c r="I1653" s="53"/>
      <c r="J1653" s="53"/>
      <c r="K1653" s="95"/>
      <c r="L1653" s="52"/>
      <c r="M1653" s="52"/>
      <c r="N1653" s="54"/>
      <c r="O1653" s="254" t="str" cm="1">
        <f t="array" ref="O1653">IF(A1653="","",INDEX(근로조건!$A$5:$Y$1048576,MATCH(A1653,근로조건!$A$5:$A$1048576,0)+0,15))</f>
        <v/>
      </c>
      <c r="P1653" s="255" t="str" cm="1">
        <f t="array" ref="P1653">IF(A1653="","",INDEX(근로조건!$A$5:$Y$1048576,MATCH(A1653,근로조건!$A$5:$A$1048576,0)+0,16))</f>
        <v/>
      </c>
      <c r="Q1653" s="256" t="str" cm="1">
        <f t="array" ref="Q1653">IF(A1653="","",INDEX(근로조건!$A$5:$ZZ$1048576,MATCH(A1653,근로조건!$A$5:$A$1048576,0)+0,21))</f>
        <v/>
      </c>
      <c r="R1653" s="61"/>
      <c r="S1653" s="61"/>
      <c r="T1653" s="61"/>
      <c r="U1653" s="61"/>
      <c r="V1653" s="61"/>
      <c r="W1653" s="61"/>
      <c r="X1653" s="61"/>
      <c r="Y1653" s="61"/>
      <c r="Z1653" s="260" t="str">
        <f t="shared" si="78"/>
        <v/>
      </c>
      <c r="AA1653" s="260" t="str">
        <f t="shared" si="79"/>
        <v/>
      </c>
      <c r="AB1653" s="260" t="str" cm="1">
        <f t="array" ref="AB1653">IFERROR(IF(A1653="","",INDEX(근로조건!$A$5:$Z$1048576,MATCH(A1653,근로조건!$A$5:$A$1048576,0)+0,17)-INDEX(근로조건!$A$5:$Z$1048576,MATCH(A1653,근로조건!$A$5:$A$1048576,0)+0,11))*B1653,"")</f>
        <v/>
      </c>
      <c r="AC1653" s="260" t="str">
        <f t="shared" si="80"/>
        <v/>
      </c>
      <c r="AD1653" s="260" t="str" cm="1">
        <f t="array" ref="AD1653">IFERROR(IF(A1653="","",INDEX(근로조건!$A$5:$L$1048576,MATCH(A1653,근로조건!$A$5:$A$1048576,0)+0,12))*B1653,"")</f>
        <v/>
      </c>
      <c r="AE1653" s="261" t="str" cm="1">
        <f t="array" ref="AE1653">IF(A1653="","",INDEX(근로조건!$A$5:$AF$1048576,MATCH(A1653,근로조건!$A$5:$A$1048576,0)+0,13))</f>
        <v/>
      </c>
      <c r="AF1653" s="262" t="str" cm="1">
        <f t="array" ref="AF1653">IF(A1653="","",INDEX(근로조건!$A$5:$AF$1048576,MATCH(A1653,근로조건!$A$5:$A$1048576,0)+0,14))</f>
        <v/>
      </c>
      <c r="AG1653" s="261" t="str" cm="1">
        <f t="array" ref="AG1653">IF(A1653="","",INDEX(근로조건!$A$5:$AF$1048576,MATCH(A1653,근로조건!$A$5:$A$1048576,0)+0,11))</f>
        <v/>
      </c>
      <c r="AH1653" s="261" t="str" cm="1">
        <f t="array" ref="AH1653">IF(A1653="","",INDEX(근로조건!$A$5:$AF$1048576,MATCH(A1653,근로조건!$A$5:$A$1048576,0)+0,19))</f>
        <v/>
      </c>
      <c r="AI1653" s="262" t="str" cm="1">
        <f t="array" ref="AI1653">IF(A1653="","",INDEX(근로조건!$A$5:$AF$1048576,MATCH(A1653,근로조건!$A$5:$A$1048576,0)+0,17))</f>
        <v/>
      </c>
      <c r="AJ1653" s="253"/>
      <c r="AK1653" s="253"/>
      <c r="AL1653" s="253" t="str" cm="1">
        <f t="array" ref="AL1653">IF(A1653="","",INDEX(근로조건!$A$5:$AF$1048576,MATCH(A1653,근로조건!$A$5:$A$1048576,0)+0,20))</f>
        <v/>
      </c>
      <c r="AM1653" s="253"/>
      <c r="AN1653" s="253"/>
      <c r="AO1653" s="253"/>
      <c r="AP1653" s="260"/>
      <c r="AQ1653" s="123"/>
      <c r="AR1653" s="166"/>
      <c r="AS1653" s="267"/>
      <c r="AT1653" s="266"/>
      <c r="AU1653" s="266"/>
      <c r="AV1653" s="266"/>
    </row>
    <row r="1654" spans="1:48" x14ac:dyDescent="0.3">
      <c r="A1654" s="52"/>
      <c r="B1654" s="54"/>
      <c r="C1654" s="53"/>
      <c r="D1654" s="53"/>
      <c r="E1654" s="53"/>
      <c r="F1654" s="57"/>
      <c r="G1654" s="57"/>
      <c r="H1654" s="52"/>
      <c r="I1654" s="53"/>
      <c r="J1654" s="53"/>
      <c r="K1654" s="95"/>
      <c r="L1654" s="52"/>
      <c r="M1654" s="52"/>
      <c r="N1654" s="54"/>
      <c r="O1654" s="254" t="str" cm="1">
        <f t="array" ref="O1654">IF(A1654="","",INDEX(근로조건!$A$5:$Y$1048576,MATCH(A1654,근로조건!$A$5:$A$1048576,0)+0,15))</f>
        <v/>
      </c>
      <c r="P1654" s="255" t="str" cm="1">
        <f t="array" ref="P1654">IF(A1654="","",INDEX(근로조건!$A$5:$Y$1048576,MATCH(A1654,근로조건!$A$5:$A$1048576,0)+0,16))</f>
        <v/>
      </c>
      <c r="Q1654" s="256" t="str" cm="1">
        <f t="array" ref="Q1654">IF(A1654="","",INDEX(근로조건!$A$5:$ZZ$1048576,MATCH(A1654,근로조건!$A$5:$A$1048576,0)+0,21))</f>
        <v/>
      </c>
      <c r="R1654" s="61"/>
      <c r="S1654" s="61"/>
      <c r="T1654" s="61"/>
      <c r="U1654" s="61"/>
      <c r="V1654" s="61"/>
      <c r="W1654" s="61"/>
      <c r="X1654" s="61"/>
      <c r="Y1654" s="61"/>
      <c r="Z1654" s="260" t="str">
        <f t="shared" si="78"/>
        <v/>
      </c>
      <c r="AA1654" s="260" t="str">
        <f t="shared" si="79"/>
        <v/>
      </c>
      <c r="AB1654" s="260" t="str" cm="1">
        <f t="array" ref="AB1654">IFERROR(IF(A1654="","",INDEX(근로조건!$A$5:$Z$1048576,MATCH(A1654,근로조건!$A$5:$A$1048576,0)+0,17)-INDEX(근로조건!$A$5:$Z$1048576,MATCH(A1654,근로조건!$A$5:$A$1048576,0)+0,11))*B1654,"")</f>
        <v/>
      </c>
      <c r="AC1654" s="260" t="str">
        <f t="shared" si="80"/>
        <v/>
      </c>
      <c r="AD1654" s="260" t="str" cm="1">
        <f t="array" ref="AD1654">IFERROR(IF(A1654="","",INDEX(근로조건!$A$5:$L$1048576,MATCH(A1654,근로조건!$A$5:$A$1048576,0)+0,12))*B1654,"")</f>
        <v/>
      </c>
      <c r="AE1654" s="261" t="str" cm="1">
        <f t="array" ref="AE1654">IF(A1654="","",INDEX(근로조건!$A$5:$AF$1048576,MATCH(A1654,근로조건!$A$5:$A$1048576,0)+0,13))</f>
        <v/>
      </c>
      <c r="AF1654" s="262" t="str" cm="1">
        <f t="array" ref="AF1654">IF(A1654="","",INDEX(근로조건!$A$5:$AF$1048576,MATCH(A1654,근로조건!$A$5:$A$1048576,0)+0,14))</f>
        <v/>
      </c>
      <c r="AG1654" s="261" t="str" cm="1">
        <f t="array" ref="AG1654">IF(A1654="","",INDEX(근로조건!$A$5:$AF$1048576,MATCH(A1654,근로조건!$A$5:$A$1048576,0)+0,11))</f>
        <v/>
      </c>
      <c r="AH1654" s="261" t="str" cm="1">
        <f t="array" ref="AH1654">IF(A1654="","",INDEX(근로조건!$A$5:$AF$1048576,MATCH(A1654,근로조건!$A$5:$A$1048576,0)+0,19))</f>
        <v/>
      </c>
      <c r="AI1654" s="262" t="str" cm="1">
        <f t="array" ref="AI1654">IF(A1654="","",INDEX(근로조건!$A$5:$AF$1048576,MATCH(A1654,근로조건!$A$5:$A$1048576,0)+0,17))</f>
        <v/>
      </c>
      <c r="AJ1654" s="253"/>
      <c r="AK1654" s="253"/>
      <c r="AL1654" s="253" t="str" cm="1">
        <f t="array" ref="AL1654">IF(A1654="","",INDEX(근로조건!$A$5:$AF$1048576,MATCH(A1654,근로조건!$A$5:$A$1048576,0)+0,20))</f>
        <v/>
      </c>
      <c r="AM1654" s="253"/>
      <c r="AN1654" s="253"/>
      <c r="AO1654" s="253"/>
      <c r="AP1654" s="260"/>
      <c r="AQ1654" s="123"/>
      <c r="AR1654" s="166"/>
      <c r="AS1654" s="267"/>
      <c r="AT1654" s="266"/>
      <c r="AU1654" s="266"/>
      <c r="AV1654" s="266"/>
    </row>
    <row r="1655" spans="1:48" x14ac:dyDescent="0.3">
      <c r="A1655" s="52"/>
      <c r="B1655" s="54"/>
      <c r="C1655" s="53"/>
      <c r="D1655" s="53"/>
      <c r="E1655" s="53"/>
      <c r="F1655" s="57"/>
      <c r="G1655" s="57"/>
      <c r="H1655" s="52"/>
      <c r="I1655" s="53"/>
      <c r="J1655" s="53"/>
      <c r="K1655" s="95"/>
      <c r="L1655" s="52"/>
      <c r="M1655" s="52"/>
      <c r="N1655" s="54"/>
      <c r="O1655" s="254" t="str" cm="1">
        <f t="array" ref="O1655">IF(A1655="","",INDEX(근로조건!$A$5:$Y$1048576,MATCH(A1655,근로조건!$A$5:$A$1048576,0)+0,15))</f>
        <v/>
      </c>
      <c r="P1655" s="255" t="str" cm="1">
        <f t="array" ref="P1655">IF(A1655="","",INDEX(근로조건!$A$5:$Y$1048576,MATCH(A1655,근로조건!$A$5:$A$1048576,0)+0,16))</f>
        <v/>
      </c>
      <c r="Q1655" s="256" t="str" cm="1">
        <f t="array" ref="Q1655">IF(A1655="","",INDEX(근로조건!$A$5:$ZZ$1048576,MATCH(A1655,근로조건!$A$5:$A$1048576,0)+0,21))</f>
        <v/>
      </c>
      <c r="R1655" s="61"/>
      <c r="S1655" s="61"/>
      <c r="T1655" s="61"/>
      <c r="U1655" s="61"/>
      <c r="V1655" s="61"/>
      <c r="W1655" s="61"/>
      <c r="X1655" s="61"/>
      <c r="Y1655" s="61"/>
      <c r="Z1655" s="260" t="str">
        <f t="shared" si="78"/>
        <v/>
      </c>
      <c r="AA1655" s="260" t="str">
        <f t="shared" si="79"/>
        <v/>
      </c>
      <c r="AB1655" s="260" t="str" cm="1">
        <f t="array" ref="AB1655">IFERROR(IF(A1655="","",INDEX(근로조건!$A$5:$Z$1048576,MATCH(A1655,근로조건!$A$5:$A$1048576,0)+0,17)-INDEX(근로조건!$A$5:$Z$1048576,MATCH(A1655,근로조건!$A$5:$A$1048576,0)+0,11))*B1655,"")</f>
        <v/>
      </c>
      <c r="AC1655" s="260" t="str">
        <f t="shared" si="80"/>
        <v/>
      </c>
      <c r="AD1655" s="260" t="str" cm="1">
        <f t="array" ref="AD1655">IFERROR(IF(A1655="","",INDEX(근로조건!$A$5:$L$1048576,MATCH(A1655,근로조건!$A$5:$A$1048576,0)+0,12))*B1655,"")</f>
        <v/>
      </c>
      <c r="AE1655" s="261" t="str" cm="1">
        <f t="array" ref="AE1655">IF(A1655="","",INDEX(근로조건!$A$5:$AF$1048576,MATCH(A1655,근로조건!$A$5:$A$1048576,0)+0,13))</f>
        <v/>
      </c>
      <c r="AF1655" s="262" t="str" cm="1">
        <f t="array" ref="AF1655">IF(A1655="","",INDEX(근로조건!$A$5:$AF$1048576,MATCH(A1655,근로조건!$A$5:$A$1048576,0)+0,14))</f>
        <v/>
      </c>
      <c r="AG1655" s="261" t="str" cm="1">
        <f t="array" ref="AG1655">IF(A1655="","",INDEX(근로조건!$A$5:$AF$1048576,MATCH(A1655,근로조건!$A$5:$A$1048576,0)+0,11))</f>
        <v/>
      </c>
      <c r="AH1655" s="261" t="str" cm="1">
        <f t="array" ref="AH1655">IF(A1655="","",INDEX(근로조건!$A$5:$AF$1048576,MATCH(A1655,근로조건!$A$5:$A$1048576,0)+0,19))</f>
        <v/>
      </c>
      <c r="AI1655" s="262" t="str" cm="1">
        <f t="array" ref="AI1655">IF(A1655="","",INDEX(근로조건!$A$5:$AF$1048576,MATCH(A1655,근로조건!$A$5:$A$1048576,0)+0,17))</f>
        <v/>
      </c>
      <c r="AJ1655" s="253"/>
      <c r="AK1655" s="253"/>
      <c r="AL1655" s="253" t="str" cm="1">
        <f t="array" ref="AL1655">IF(A1655="","",INDEX(근로조건!$A$5:$AF$1048576,MATCH(A1655,근로조건!$A$5:$A$1048576,0)+0,20))</f>
        <v/>
      </c>
      <c r="AM1655" s="253"/>
      <c r="AN1655" s="253"/>
      <c r="AO1655" s="253"/>
      <c r="AP1655" s="260"/>
      <c r="AQ1655" s="123"/>
      <c r="AR1655" s="166"/>
      <c r="AS1655" s="267"/>
      <c r="AT1655" s="266"/>
      <c r="AU1655" s="266"/>
      <c r="AV1655" s="266"/>
    </row>
    <row r="1656" spans="1:48" x14ac:dyDescent="0.3">
      <c r="A1656" s="52"/>
      <c r="B1656" s="54"/>
      <c r="C1656" s="53"/>
      <c r="D1656" s="53"/>
      <c r="E1656" s="53"/>
      <c r="F1656" s="57"/>
      <c r="G1656" s="57"/>
      <c r="H1656" s="52"/>
      <c r="I1656" s="53"/>
      <c r="J1656" s="53"/>
      <c r="K1656" s="95"/>
      <c r="L1656" s="52"/>
      <c r="M1656" s="52"/>
      <c r="N1656" s="54"/>
      <c r="O1656" s="254" t="str" cm="1">
        <f t="array" ref="O1656">IF(A1656="","",INDEX(근로조건!$A$5:$Y$1048576,MATCH(A1656,근로조건!$A$5:$A$1048576,0)+0,15))</f>
        <v/>
      </c>
      <c r="P1656" s="255" t="str" cm="1">
        <f t="array" ref="P1656">IF(A1656="","",INDEX(근로조건!$A$5:$Y$1048576,MATCH(A1656,근로조건!$A$5:$A$1048576,0)+0,16))</f>
        <v/>
      </c>
      <c r="Q1656" s="256" t="str" cm="1">
        <f t="array" ref="Q1656">IF(A1656="","",INDEX(근로조건!$A$5:$ZZ$1048576,MATCH(A1656,근로조건!$A$5:$A$1048576,0)+0,21))</f>
        <v/>
      </c>
      <c r="R1656" s="61"/>
      <c r="S1656" s="61"/>
      <c r="T1656" s="61"/>
      <c r="U1656" s="61"/>
      <c r="V1656" s="61"/>
      <c r="W1656" s="61"/>
      <c r="X1656" s="61"/>
      <c r="Y1656" s="61"/>
      <c r="Z1656" s="260" t="str">
        <f t="shared" si="78"/>
        <v/>
      </c>
      <c r="AA1656" s="260" t="str">
        <f t="shared" si="79"/>
        <v/>
      </c>
      <c r="AB1656" s="260" t="str" cm="1">
        <f t="array" ref="AB1656">IFERROR(IF(A1656="","",INDEX(근로조건!$A$5:$Z$1048576,MATCH(A1656,근로조건!$A$5:$A$1048576,0)+0,17)-INDEX(근로조건!$A$5:$Z$1048576,MATCH(A1656,근로조건!$A$5:$A$1048576,0)+0,11))*B1656,"")</f>
        <v/>
      </c>
      <c r="AC1656" s="260" t="str">
        <f t="shared" si="80"/>
        <v/>
      </c>
      <c r="AD1656" s="260" t="str" cm="1">
        <f t="array" ref="AD1656">IFERROR(IF(A1656="","",INDEX(근로조건!$A$5:$L$1048576,MATCH(A1656,근로조건!$A$5:$A$1048576,0)+0,12))*B1656,"")</f>
        <v/>
      </c>
      <c r="AE1656" s="261" t="str" cm="1">
        <f t="array" ref="AE1656">IF(A1656="","",INDEX(근로조건!$A$5:$AF$1048576,MATCH(A1656,근로조건!$A$5:$A$1048576,0)+0,13))</f>
        <v/>
      </c>
      <c r="AF1656" s="262" t="str" cm="1">
        <f t="array" ref="AF1656">IF(A1656="","",INDEX(근로조건!$A$5:$AF$1048576,MATCH(A1656,근로조건!$A$5:$A$1048576,0)+0,14))</f>
        <v/>
      </c>
      <c r="AG1656" s="261" t="str" cm="1">
        <f t="array" ref="AG1656">IF(A1656="","",INDEX(근로조건!$A$5:$AF$1048576,MATCH(A1656,근로조건!$A$5:$A$1048576,0)+0,11))</f>
        <v/>
      </c>
      <c r="AH1656" s="261" t="str" cm="1">
        <f t="array" ref="AH1656">IF(A1656="","",INDEX(근로조건!$A$5:$AF$1048576,MATCH(A1656,근로조건!$A$5:$A$1048576,0)+0,19))</f>
        <v/>
      </c>
      <c r="AI1656" s="262" t="str" cm="1">
        <f t="array" ref="AI1656">IF(A1656="","",INDEX(근로조건!$A$5:$AF$1048576,MATCH(A1656,근로조건!$A$5:$A$1048576,0)+0,17))</f>
        <v/>
      </c>
      <c r="AJ1656" s="253"/>
      <c r="AK1656" s="253"/>
      <c r="AL1656" s="253" t="str" cm="1">
        <f t="array" ref="AL1656">IF(A1656="","",INDEX(근로조건!$A$5:$AF$1048576,MATCH(A1656,근로조건!$A$5:$A$1048576,0)+0,20))</f>
        <v/>
      </c>
      <c r="AM1656" s="253"/>
      <c r="AN1656" s="253"/>
      <c r="AO1656" s="253"/>
      <c r="AP1656" s="260"/>
      <c r="AQ1656" s="123"/>
      <c r="AR1656" s="166"/>
      <c r="AS1656" s="267"/>
      <c r="AT1656" s="266"/>
      <c r="AU1656" s="266"/>
      <c r="AV1656" s="266"/>
    </row>
    <row r="1657" spans="1:48" x14ac:dyDescent="0.3">
      <c r="A1657" s="52"/>
      <c r="B1657" s="54"/>
      <c r="C1657" s="53"/>
      <c r="D1657" s="53"/>
      <c r="E1657" s="53"/>
      <c r="F1657" s="57"/>
      <c r="G1657" s="57"/>
      <c r="H1657" s="52"/>
      <c r="I1657" s="53"/>
      <c r="J1657" s="53"/>
      <c r="K1657" s="95"/>
      <c r="L1657" s="52"/>
      <c r="M1657" s="52"/>
      <c r="N1657" s="54"/>
      <c r="O1657" s="254" t="str" cm="1">
        <f t="array" ref="O1657">IF(A1657="","",INDEX(근로조건!$A$5:$Y$1048576,MATCH(A1657,근로조건!$A$5:$A$1048576,0)+0,15))</f>
        <v/>
      </c>
      <c r="P1657" s="255" t="str" cm="1">
        <f t="array" ref="P1657">IF(A1657="","",INDEX(근로조건!$A$5:$Y$1048576,MATCH(A1657,근로조건!$A$5:$A$1048576,0)+0,16))</f>
        <v/>
      </c>
      <c r="Q1657" s="256" t="str" cm="1">
        <f t="array" ref="Q1657">IF(A1657="","",INDEX(근로조건!$A$5:$ZZ$1048576,MATCH(A1657,근로조건!$A$5:$A$1048576,0)+0,21))</f>
        <v/>
      </c>
      <c r="R1657" s="61"/>
      <c r="S1657" s="61"/>
      <c r="T1657" s="61"/>
      <c r="U1657" s="61"/>
      <c r="V1657" s="61"/>
      <c r="W1657" s="61"/>
      <c r="X1657" s="61"/>
      <c r="Y1657" s="61"/>
      <c r="Z1657" s="260" t="str">
        <f t="shared" si="78"/>
        <v/>
      </c>
      <c r="AA1657" s="260" t="str">
        <f t="shared" si="79"/>
        <v/>
      </c>
      <c r="AB1657" s="260" t="str" cm="1">
        <f t="array" ref="AB1657">IFERROR(IF(A1657="","",INDEX(근로조건!$A$5:$Z$1048576,MATCH(A1657,근로조건!$A$5:$A$1048576,0)+0,17)-INDEX(근로조건!$A$5:$Z$1048576,MATCH(A1657,근로조건!$A$5:$A$1048576,0)+0,11))*B1657,"")</f>
        <v/>
      </c>
      <c r="AC1657" s="260" t="str">
        <f t="shared" si="80"/>
        <v/>
      </c>
      <c r="AD1657" s="260" t="str" cm="1">
        <f t="array" ref="AD1657">IFERROR(IF(A1657="","",INDEX(근로조건!$A$5:$L$1048576,MATCH(A1657,근로조건!$A$5:$A$1048576,0)+0,12))*B1657,"")</f>
        <v/>
      </c>
      <c r="AE1657" s="261" t="str" cm="1">
        <f t="array" ref="AE1657">IF(A1657="","",INDEX(근로조건!$A$5:$AF$1048576,MATCH(A1657,근로조건!$A$5:$A$1048576,0)+0,13))</f>
        <v/>
      </c>
      <c r="AF1657" s="262" t="str" cm="1">
        <f t="array" ref="AF1657">IF(A1657="","",INDEX(근로조건!$A$5:$AF$1048576,MATCH(A1657,근로조건!$A$5:$A$1048576,0)+0,14))</f>
        <v/>
      </c>
      <c r="AG1657" s="261" t="str" cm="1">
        <f t="array" ref="AG1657">IF(A1657="","",INDEX(근로조건!$A$5:$AF$1048576,MATCH(A1657,근로조건!$A$5:$A$1048576,0)+0,11))</f>
        <v/>
      </c>
      <c r="AH1657" s="261" t="str" cm="1">
        <f t="array" ref="AH1657">IF(A1657="","",INDEX(근로조건!$A$5:$AF$1048576,MATCH(A1657,근로조건!$A$5:$A$1048576,0)+0,19))</f>
        <v/>
      </c>
      <c r="AI1657" s="262" t="str" cm="1">
        <f t="array" ref="AI1657">IF(A1657="","",INDEX(근로조건!$A$5:$AF$1048576,MATCH(A1657,근로조건!$A$5:$A$1048576,0)+0,17))</f>
        <v/>
      </c>
      <c r="AJ1657" s="253"/>
      <c r="AK1657" s="253"/>
      <c r="AL1657" s="253" t="str" cm="1">
        <f t="array" ref="AL1657">IF(A1657="","",INDEX(근로조건!$A$5:$AF$1048576,MATCH(A1657,근로조건!$A$5:$A$1048576,0)+0,20))</f>
        <v/>
      </c>
      <c r="AM1657" s="253"/>
      <c r="AN1657" s="253"/>
      <c r="AO1657" s="253"/>
      <c r="AP1657" s="260"/>
      <c r="AQ1657" s="123"/>
      <c r="AR1657" s="166"/>
      <c r="AS1657" s="267"/>
      <c r="AT1657" s="266"/>
      <c r="AU1657" s="266"/>
      <c r="AV1657" s="266"/>
    </row>
    <row r="1658" spans="1:48" x14ac:dyDescent="0.3">
      <c r="A1658" s="52"/>
      <c r="B1658" s="54"/>
      <c r="C1658" s="53"/>
      <c r="D1658" s="53"/>
      <c r="E1658" s="53"/>
      <c r="F1658" s="57"/>
      <c r="G1658" s="57"/>
      <c r="H1658" s="52"/>
      <c r="I1658" s="53"/>
      <c r="J1658" s="53"/>
      <c r="K1658" s="95"/>
      <c r="L1658" s="52"/>
      <c r="M1658" s="52"/>
      <c r="N1658" s="54"/>
      <c r="O1658" s="254" t="str" cm="1">
        <f t="array" ref="O1658">IF(A1658="","",INDEX(근로조건!$A$5:$Y$1048576,MATCH(A1658,근로조건!$A$5:$A$1048576,0)+0,15))</f>
        <v/>
      </c>
      <c r="P1658" s="255" t="str" cm="1">
        <f t="array" ref="P1658">IF(A1658="","",INDEX(근로조건!$A$5:$Y$1048576,MATCH(A1658,근로조건!$A$5:$A$1048576,0)+0,16))</f>
        <v/>
      </c>
      <c r="Q1658" s="256" t="str" cm="1">
        <f t="array" ref="Q1658">IF(A1658="","",INDEX(근로조건!$A$5:$ZZ$1048576,MATCH(A1658,근로조건!$A$5:$A$1048576,0)+0,21))</f>
        <v/>
      </c>
      <c r="R1658" s="61"/>
      <c r="S1658" s="61"/>
      <c r="T1658" s="61"/>
      <c r="U1658" s="61"/>
      <c r="V1658" s="61"/>
      <c r="W1658" s="61"/>
      <c r="X1658" s="61"/>
      <c r="Y1658" s="61"/>
      <c r="Z1658" s="260" t="str">
        <f t="shared" si="78"/>
        <v/>
      </c>
      <c r="AA1658" s="260" t="str">
        <f t="shared" si="79"/>
        <v/>
      </c>
      <c r="AB1658" s="260" t="str" cm="1">
        <f t="array" ref="AB1658">IFERROR(IF(A1658="","",INDEX(근로조건!$A$5:$Z$1048576,MATCH(A1658,근로조건!$A$5:$A$1048576,0)+0,17)-INDEX(근로조건!$A$5:$Z$1048576,MATCH(A1658,근로조건!$A$5:$A$1048576,0)+0,11))*B1658,"")</f>
        <v/>
      </c>
      <c r="AC1658" s="260" t="str">
        <f t="shared" si="80"/>
        <v/>
      </c>
      <c r="AD1658" s="260" t="str" cm="1">
        <f t="array" ref="AD1658">IFERROR(IF(A1658="","",INDEX(근로조건!$A$5:$L$1048576,MATCH(A1658,근로조건!$A$5:$A$1048576,0)+0,12))*B1658,"")</f>
        <v/>
      </c>
      <c r="AE1658" s="261" t="str" cm="1">
        <f t="array" ref="AE1658">IF(A1658="","",INDEX(근로조건!$A$5:$AF$1048576,MATCH(A1658,근로조건!$A$5:$A$1048576,0)+0,13))</f>
        <v/>
      </c>
      <c r="AF1658" s="262" t="str" cm="1">
        <f t="array" ref="AF1658">IF(A1658="","",INDEX(근로조건!$A$5:$AF$1048576,MATCH(A1658,근로조건!$A$5:$A$1048576,0)+0,14))</f>
        <v/>
      </c>
      <c r="AG1658" s="261" t="str" cm="1">
        <f t="array" ref="AG1658">IF(A1658="","",INDEX(근로조건!$A$5:$AF$1048576,MATCH(A1658,근로조건!$A$5:$A$1048576,0)+0,11))</f>
        <v/>
      </c>
      <c r="AH1658" s="261" t="str" cm="1">
        <f t="array" ref="AH1658">IF(A1658="","",INDEX(근로조건!$A$5:$AF$1048576,MATCH(A1658,근로조건!$A$5:$A$1048576,0)+0,19))</f>
        <v/>
      </c>
      <c r="AI1658" s="262" t="str" cm="1">
        <f t="array" ref="AI1658">IF(A1658="","",INDEX(근로조건!$A$5:$AF$1048576,MATCH(A1658,근로조건!$A$5:$A$1048576,0)+0,17))</f>
        <v/>
      </c>
      <c r="AJ1658" s="253"/>
      <c r="AK1658" s="253"/>
      <c r="AL1658" s="253" t="str" cm="1">
        <f t="array" ref="AL1658">IF(A1658="","",INDEX(근로조건!$A$5:$AF$1048576,MATCH(A1658,근로조건!$A$5:$A$1048576,0)+0,20))</f>
        <v/>
      </c>
      <c r="AM1658" s="253"/>
      <c r="AN1658" s="253"/>
      <c r="AO1658" s="253"/>
      <c r="AP1658" s="260"/>
      <c r="AQ1658" s="123"/>
      <c r="AR1658" s="166"/>
      <c r="AS1658" s="267"/>
      <c r="AT1658" s="266"/>
      <c r="AU1658" s="266"/>
      <c r="AV1658" s="266"/>
    </row>
    <row r="1659" spans="1:48" x14ac:dyDescent="0.3">
      <c r="A1659" s="52"/>
      <c r="B1659" s="54"/>
      <c r="C1659" s="53"/>
      <c r="D1659" s="53"/>
      <c r="E1659" s="53"/>
      <c r="F1659" s="57"/>
      <c r="G1659" s="57"/>
      <c r="H1659" s="52"/>
      <c r="I1659" s="53"/>
      <c r="J1659" s="53"/>
      <c r="K1659" s="95"/>
      <c r="L1659" s="52"/>
      <c r="M1659" s="52"/>
      <c r="N1659" s="54"/>
      <c r="O1659" s="254" t="str" cm="1">
        <f t="array" ref="O1659">IF(A1659="","",INDEX(근로조건!$A$5:$Y$1048576,MATCH(A1659,근로조건!$A$5:$A$1048576,0)+0,15))</f>
        <v/>
      </c>
      <c r="P1659" s="255" t="str" cm="1">
        <f t="array" ref="P1659">IF(A1659="","",INDEX(근로조건!$A$5:$Y$1048576,MATCH(A1659,근로조건!$A$5:$A$1048576,0)+0,16))</f>
        <v/>
      </c>
      <c r="Q1659" s="256" t="str" cm="1">
        <f t="array" ref="Q1659">IF(A1659="","",INDEX(근로조건!$A$5:$ZZ$1048576,MATCH(A1659,근로조건!$A$5:$A$1048576,0)+0,21))</f>
        <v/>
      </c>
      <c r="R1659" s="61"/>
      <c r="S1659" s="61"/>
      <c r="T1659" s="61"/>
      <c r="U1659" s="61"/>
      <c r="V1659" s="61"/>
      <c r="W1659" s="61"/>
      <c r="X1659" s="61"/>
      <c r="Y1659" s="61"/>
      <c r="Z1659" s="260" t="str">
        <f t="shared" si="78"/>
        <v/>
      </c>
      <c r="AA1659" s="260" t="str">
        <f t="shared" si="79"/>
        <v/>
      </c>
      <c r="AB1659" s="260" t="str" cm="1">
        <f t="array" ref="AB1659">IFERROR(IF(A1659="","",INDEX(근로조건!$A$5:$Z$1048576,MATCH(A1659,근로조건!$A$5:$A$1048576,0)+0,17)-INDEX(근로조건!$A$5:$Z$1048576,MATCH(A1659,근로조건!$A$5:$A$1048576,0)+0,11))*B1659,"")</f>
        <v/>
      </c>
      <c r="AC1659" s="260" t="str">
        <f t="shared" si="80"/>
        <v/>
      </c>
      <c r="AD1659" s="260" t="str" cm="1">
        <f t="array" ref="AD1659">IFERROR(IF(A1659="","",INDEX(근로조건!$A$5:$L$1048576,MATCH(A1659,근로조건!$A$5:$A$1048576,0)+0,12))*B1659,"")</f>
        <v/>
      </c>
      <c r="AE1659" s="261" t="str" cm="1">
        <f t="array" ref="AE1659">IF(A1659="","",INDEX(근로조건!$A$5:$AF$1048576,MATCH(A1659,근로조건!$A$5:$A$1048576,0)+0,13))</f>
        <v/>
      </c>
      <c r="AF1659" s="262" t="str" cm="1">
        <f t="array" ref="AF1659">IF(A1659="","",INDEX(근로조건!$A$5:$AF$1048576,MATCH(A1659,근로조건!$A$5:$A$1048576,0)+0,14))</f>
        <v/>
      </c>
      <c r="AG1659" s="261" t="str" cm="1">
        <f t="array" ref="AG1659">IF(A1659="","",INDEX(근로조건!$A$5:$AF$1048576,MATCH(A1659,근로조건!$A$5:$A$1048576,0)+0,11))</f>
        <v/>
      </c>
      <c r="AH1659" s="261" t="str" cm="1">
        <f t="array" ref="AH1659">IF(A1659="","",INDEX(근로조건!$A$5:$AF$1048576,MATCH(A1659,근로조건!$A$5:$A$1048576,0)+0,19))</f>
        <v/>
      </c>
      <c r="AI1659" s="262" t="str" cm="1">
        <f t="array" ref="AI1659">IF(A1659="","",INDEX(근로조건!$A$5:$AF$1048576,MATCH(A1659,근로조건!$A$5:$A$1048576,0)+0,17))</f>
        <v/>
      </c>
      <c r="AJ1659" s="253"/>
      <c r="AK1659" s="253"/>
      <c r="AL1659" s="253" t="str" cm="1">
        <f t="array" ref="AL1659">IF(A1659="","",INDEX(근로조건!$A$5:$AF$1048576,MATCH(A1659,근로조건!$A$5:$A$1048576,0)+0,20))</f>
        <v/>
      </c>
      <c r="AM1659" s="253"/>
      <c r="AN1659" s="253"/>
      <c r="AO1659" s="253"/>
      <c r="AP1659" s="260"/>
      <c r="AQ1659" s="123"/>
      <c r="AR1659" s="166"/>
      <c r="AS1659" s="267"/>
      <c r="AT1659" s="266"/>
      <c r="AU1659" s="266"/>
      <c r="AV1659" s="266"/>
    </row>
    <row r="1660" spans="1:48" x14ac:dyDescent="0.3">
      <c r="A1660" s="52"/>
      <c r="B1660" s="54"/>
      <c r="C1660" s="53"/>
      <c r="D1660" s="53"/>
      <c r="E1660" s="53"/>
      <c r="F1660" s="57"/>
      <c r="G1660" s="57"/>
      <c r="H1660" s="52"/>
      <c r="I1660" s="53"/>
      <c r="J1660" s="53"/>
      <c r="K1660" s="95"/>
      <c r="L1660" s="52"/>
      <c r="M1660" s="52"/>
      <c r="N1660" s="54"/>
      <c r="O1660" s="254" t="str" cm="1">
        <f t="array" ref="O1660">IF(A1660="","",INDEX(근로조건!$A$5:$Y$1048576,MATCH(A1660,근로조건!$A$5:$A$1048576,0)+0,15))</f>
        <v/>
      </c>
      <c r="P1660" s="255" t="str" cm="1">
        <f t="array" ref="P1660">IF(A1660="","",INDEX(근로조건!$A$5:$Y$1048576,MATCH(A1660,근로조건!$A$5:$A$1048576,0)+0,16))</f>
        <v/>
      </c>
      <c r="Q1660" s="256" t="str" cm="1">
        <f t="array" ref="Q1660">IF(A1660="","",INDEX(근로조건!$A$5:$ZZ$1048576,MATCH(A1660,근로조건!$A$5:$A$1048576,0)+0,21))</f>
        <v/>
      </c>
      <c r="R1660" s="61"/>
      <c r="S1660" s="61"/>
      <c r="T1660" s="61"/>
      <c r="U1660" s="61"/>
      <c r="V1660" s="61"/>
      <c r="W1660" s="61"/>
      <c r="X1660" s="61"/>
      <c r="Y1660" s="61"/>
      <c r="Z1660" s="260" t="str">
        <f t="shared" si="78"/>
        <v/>
      </c>
      <c r="AA1660" s="260" t="str">
        <f t="shared" si="79"/>
        <v/>
      </c>
      <c r="AB1660" s="260" t="str" cm="1">
        <f t="array" ref="AB1660">IFERROR(IF(A1660="","",INDEX(근로조건!$A$5:$Z$1048576,MATCH(A1660,근로조건!$A$5:$A$1048576,0)+0,17)-INDEX(근로조건!$A$5:$Z$1048576,MATCH(A1660,근로조건!$A$5:$A$1048576,0)+0,11))*B1660,"")</f>
        <v/>
      </c>
      <c r="AC1660" s="260" t="str">
        <f t="shared" si="80"/>
        <v/>
      </c>
      <c r="AD1660" s="260" t="str" cm="1">
        <f t="array" ref="AD1660">IFERROR(IF(A1660="","",INDEX(근로조건!$A$5:$L$1048576,MATCH(A1660,근로조건!$A$5:$A$1048576,0)+0,12))*B1660,"")</f>
        <v/>
      </c>
      <c r="AE1660" s="261" t="str" cm="1">
        <f t="array" ref="AE1660">IF(A1660="","",INDEX(근로조건!$A$5:$AF$1048576,MATCH(A1660,근로조건!$A$5:$A$1048576,0)+0,13))</f>
        <v/>
      </c>
      <c r="AF1660" s="262" t="str" cm="1">
        <f t="array" ref="AF1660">IF(A1660="","",INDEX(근로조건!$A$5:$AF$1048576,MATCH(A1660,근로조건!$A$5:$A$1048576,0)+0,14))</f>
        <v/>
      </c>
      <c r="AG1660" s="261" t="str" cm="1">
        <f t="array" ref="AG1660">IF(A1660="","",INDEX(근로조건!$A$5:$AF$1048576,MATCH(A1660,근로조건!$A$5:$A$1048576,0)+0,11))</f>
        <v/>
      </c>
      <c r="AH1660" s="261" t="str" cm="1">
        <f t="array" ref="AH1660">IF(A1660="","",INDEX(근로조건!$A$5:$AF$1048576,MATCH(A1660,근로조건!$A$5:$A$1048576,0)+0,19))</f>
        <v/>
      </c>
      <c r="AI1660" s="262" t="str" cm="1">
        <f t="array" ref="AI1660">IF(A1660="","",INDEX(근로조건!$A$5:$AF$1048576,MATCH(A1660,근로조건!$A$5:$A$1048576,0)+0,17))</f>
        <v/>
      </c>
      <c r="AJ1660" s="253"/>
      <c r="AK1660" s="253"/>
      <c r="AL1660" s="253" t="str" cm="1">
        <f t="array" ref="AL1660">IF(A1660="","",INDEX(근로조건!$A$5:$AF$1048576,MATCH(A1660,근로조건!$A$5:$A$1048576,0)+0,20))</f>
        <v/>
      </c>
      <c r="AM1660" s="253"/>
      <c r="AN1660" s="253"/>
      <c r="AO1660" s="253"/>
      <c r="AP1660" s="260"/>
      <c r="AQ1660" s="123"/>
      <c r="AR1660" s="166"/>
      <c r="AS1660" s="267"/>
      <c r="AT1660" s="266"/>
      <c r="AU1660" s="266"/>
      <c r="AV1660" s="266"/>
    </row>
    <row r="1661" spans="1:48" x14ac:dyDescent="0.3">
      <c r="A1661" s="52"/>
      <c r="B1661" s="54"/>
      <c r="C1661" s="53"/>
      <c r="D1661" s="53"/>
      <c r="E1661" s="53"/>
      <c r="F1661" s="57"/>
      <c r="G1661" s="57"/>
      <c r="H1661" s="52"/>
      <c r="I1661" s="53"/>
      <c r="J1661" s="53"/>
      <c r="K1661" s="95"/>
      <c r="L1661" s="52"/>
      <c r="M1661" s="52"/>
      <c r="N1661" s="54"/>
      <c r="O1661" s="254" t="str" cm="1">
        <f t="array" ref="O1661">IF(A1661="","",INDEX(근로조건!$A$5:$Y$1048576,MATCH(A1661,근로조건!$A$5:$A$1048576,0)+0,15))</f>
        <v/>
      </c>
      <c r="P1661" s="255" t="str" cm="1">
        <f t="array" ref="P1661">IF(A1661="","",INDEX(근로조건!$A$5:$Y$1048576,MATCH(A1661,근로조건!$A$5:$A$1048576,0)+0,16))</f>
        <v/>
      </c>
      <c r="Q1661" s="256" t="str" cm="1">
        <f t="array" ref="Q1661">IF(A1661="","",INDEX(근로조건!$A$5:$ZZ$1048576,MATCH(A1661,근로조건!$A$5:$A$1048576,0)+0,21))</f>
        <v/>
      </c>
      <c r="R1661" s="61"/>
      <c r="S1661" s="61"/>
      <c r="T1661" s="61"/>
      <c r="U1661" s="61"/>
      <c r="V1661" s="61"/>
      <c r="W1661" s="61"/>
      <c r="X1661" s="61"/>
      <c r="Y1661" s="61"/>
      <c r="Z1661" s="260" t="str">
        <f t="shared" si="78"/>
        <v/>
      </c>
      <c r="AA1661" s="260" t="str">
        <f t="shared" si="79"/>
        <v/>
      </c>
      <c r="AB1661" s="260" t="str" cm="1">
        <f t="array" ref="AB1661">IFERROR(IF(A1661="","",INDEX(근로조건!$A$5:$Z$1048576,MATCH(A1661,근로조건!$A$5:$A$1048576,0)+0,17)-INDEX(근로조건!$A$5:$Z$1048576,MATCH(A1661,근로조건!$A$5:$A$1048576,0)+0,11))*B1661,"")</f>
        <v/>
      </c>
      <c r="AC1661" s="260" t="str">
        <f t="shared" si="80"/>
        <v/>
      </c>
      <c r="AD1661" s="260" t="str" cm="1">
        <f t="array" ref="AD1661">IFERROR(IF(A1661="","",INDEX(근로조건!$A$5:$L$1048576,MATCH(A1661,근로조건!$A$5:$A$1048576,0)+0,12))*B1661,"")</f>
        <v/>
      </c>
      <c r="AE1661" s="261" t="str" cm="1">
        <f t="array" ref="AE1661">IF(A1661="","",INDEX(근로조건!$A$5:$AF$1048576,MATCH(A1661,근로조건!$A$5:$A$1048576,0)+0,13))</f>
        <v/>
      </c>
      <c r="AF1661" s="262" t="str" cm="1">
        <f t="array" ref="AF1661">IF(A1661="","",INDEX(근로조건!$A$5:$AF$1048576,MATCH(A1661,근로조건!$A$5:$A$1048576,0)+0,14))</f>
        <v/>
      </c>
      <c r="AG1661" s="261" t="str" cm="1">
        <f t="array" ref="AG1661">IF(A1661="","",INDEX(근로조건!$A$5:$AF$1048576,MATCH(A1661,근로조건!$A$5:$A$1048576,0)+0,11))</f>
        <v/>
      </c>
      <c r="AH1661" s="261" t="str" cm="1">
        <f t="array" ref="AH1661">IF(A1661="","",INDEX(근로조건!$A$5:$AF$1048576,MATCH(A1661,근로조건!$A$5:$A$1048576,0)+0,19))</f>
        <v/>
      </c>
      <c r="AI1661" s="262" t="str" cm="1">
        <f t="array" ref="AI1661">IF(A1661="","",INDEX(근로조건!$A$5:$AF$1048576,MATCH(A1661,근로조건!$A$5:$A$1048576,0)+0,17))</f>
        <v/>
      </c>
      <c r="AJ1661" s="253"/>
      <c r="AK1661" s="253"/>
      <c r="AL1661" s="253" t="str" cm="1">
        <f t="array" ref="AL1661">IF(A1661="","",INDEX(근로조건!$A$5:$AF$1048576,MATCH(A1661,근로조건!$A$5:$A$1048576,0)+0,20))</f>
        <v/>
      </c>
      <c r="AM1661" s="253"/>
      <c r="AN1661" s="253"/>
      <c r="AO1661" s="253"/>
      <c r="AP1661" s="260"/>
      <c r="AQ1661" s="123"/>
      <c r="AR1661" s="166"/>
      <c r="AS1661" s="267"/>
      <c r="AT1661" s="266"/>
      <c r="AU1661" s="266"/>
      <c r="AV1661" s="266"/>
    </row>
    <row r="1662" spans="1:48" x14ac:dyDescent="0.3">
      <c r="A1662" s="52"/>
      <c r="B1662" s="54"/>
      <c r="C1662" s="53"/>
      <c r="D1662" s="53"/>
      <c r="E1662" s="53"/>
      <c r="F1662" s="57"/>
      <c r="G1662" s="57"/>
      <c r="H1662" s="52"/>
      <c r="I1662" s="53"/>
      <c r="J1662" s="53"/>
      <c r="K1662" s="95"/>
      <c r="L1662" s="52"/>
      <c r="M1662" s="52"/>
      <c r="N1662" s="54"/>
      <c r="O1662" s="254" t="str" cm="1">
        <f t="array" ref="O1662">IF(A1662="","",INDEX(근로조건!$A$5:$Y$1048576,MATCH(A1662,근로조건!$A$5:$A$1048576,0)+0,15))</f>
        <v/>
      </c>
      <c r="P1662" s="255" t="str" cm="1">
        <f t="array" ref="P1662">IF(A1662="","",INDEX(근로조건!$A$5:$Y$1048576,MATCH(A1662,근로조건!$A$5:$A$1048576,0)+0,16))</f>
        <v/>
      </c>
      <c r="Q1662" s="256" t="str" cm="1">
        <f t="array" ref="Q1662">IF(A1662="","",INDEX(근로조건!$A$5:$ZZ$1048576,MATCH(A1662,근로조건!$A$5:$A$1048576,0)+0,21))</f>
        <v/>
      </c>
      <c r="R1662" s="61"/>
      <c r="S1662" s="61"/>
      <c r="T1662" s="61"/>
      <c r="U1662" s="61"/>
      <c r="V1662" s="61"/>
      <c r="W1662" s="61"/>
      <c r="X1662" s="61"/>
      <c r="Y1662" s="61"/>
      <c r="Z1662" s="260" t="str">
        <f t="shared" si="78"/>
        <v/>
      </c>
      <c r="AA1662" s="260" t="str">
        <f t="shared" si="79"/>
        <v/>
      </c>
      <c r="AB1662" s="260" t="str" cm="1">
        <f t="array" ref="AB1662">IFERROR(IF(A1662="","",INDEX(근로조건!$A$5:$Z$1048576,MATCH(A1662,근로조건!$A$5:$A$1048576,0)+0,17)-INDEX(근로조건!$A$5:$Z$1048576,MATCH(A1662,근로조건!$A$5:$A$1048576,0)+0,11))*B1662,"")</f>
        <v/>
      </c>
      <c r="AC1662" s="260" t="str">
        <f t="shared" si="80"/>
        <v/>
      </c>
      <c r="AD1662" s="260" t="str" cm="1">
        <f t="array" ref="AD1662">IFERROR(IF(A1662="","",INDEX(근로조건!$A$5:$L$1048576,MATCH(A1662,근로조건!$A$5:$A$1048576,0)+0,12))*B1662,"")</f>
        <v/>
      </c>
      <c r="AE1662" s="261" t="str" cm="1">
        <f t="array" ref="AE1662">IF(A1662="","",INDEX(근로조건!$A$5:$AF$1048576,MATCH(A1662,근로조건!$A$5:$A$1048576,0)+0,13))</f>
        <v/>
      </c>
      <c r="AF1662" s="262" t="str" cm="1">
        <f t="array" ref="AF1662">IF(A1662="","",INDEX(근로조건!$A$5:$AF$1048576,MATCH(A1662,근로조건!$A$5:$A$1048576,0)+0,14))</f>
        <v/>
      </c>
      <c r="AG1662" s="261" t="str" cm="1">
        <f t="array" ref="AG1662">IF(A1662="","",INDEX(근로조건!$A$5:$AF$1048576,MATCH(A1662,근로조건!$A$5:$A$1048576,0)+0,11))</f>
        <v/>
      </c>
      <c r="AH1662" s="261" t="str" cm="1">
        <f t="array" ref="AH1662">IF(A1662="","",INDEX(근로조건!$A$5:$AF$1048576,MATCH(A1662,근로조건!$A$5:$A$1048576,0)+0,19))</f>
        <v/>
      </c>
      <c r="AI1662" s="262" t="str" cm="1">
        <f t="array" ref="AI1662">IF(A1662="","",INDEX(근로조건!$A$5:$AF$1048576,MATCH(A1662,근로조건!$A$5:$A$1048576,0)+0,17))</f>
        <v/>
      </c>
      <c r="AJ1662" s="253"/>
      <c r="AK1662" s="253"/>
      <c r="AL1662" s="253" t="str" cm="1">
        <f t="array" ref="AL1662">IF(A1662="","",INDEX(근로조건!$A$5:$AF$1048576,MATCH(A1662,근로조건!$A$5:$A$1048576,0)+0,20))</f>
        <v/>
      </c>
      <c r="AM1662" s="253"/>
      <c r="AN1662" s="253"/>
      <c r="AO1662" s="253"/>
      <c r="AP1662" s="260"/>
      <c r="AQ1662" s="123"/>
      <c r="AR1662" s="166"/>
      <c r="AS1662" s="267"/>
      <c r="AT1662" s="266"/>
      <c r="AU1662" s="266"/>
      <c r="AV1662" s="266"/>
    </row>
    <row r="1663" spans="1:48" x14ac:dyDescent="0.3">
      <c r="A1663" s="52"/>
      <c r="B1663" s="54"/>
      <c r="C1663" s="53"/>
      <c r="D1663" s="53"/>
      <c r="E1663" s="53"/>
      <c r="F1663" s="57"/>
      <c r="G1663" s="57"/>
      <c r="H1663" s="52"/>
      <c r="I1663" s="53"/>
      <c r="J1663" s="53"/>
      <c r="K1663" s="95"/>
      <c r="L1663" s="52"/>
      <c r="M1663" s="52"/>
      <c r="N1663" s="54"/>
      <c r="O1663" s="254" t="str" cm="1">
        <f t="array" ref="O1663">IF(A1663="","",INDEX(근로조건!$A$5:$Y$1048576,MATCH(A1663,근로조건!$A$5:$A$1048576,0)+0,15))</f>
        <v/>
      </c>
      <c r="P1663" s="255" t="str" cm="1">
        <f t="array" ref="P1663">IF(A1663="","",INDEX(근로조건!$A$5:$Y$1048576,MATCH(A1663,근로조건!$A$5:$A$1048576,0)+0,16))</f>
        <v/>
      </c>
      <c r="Q1663" s="256" t="str" cm="1">
        <f t="array" ref="Q1663">IF(A1663="","",INDEX(근로조건!$A$5:$ZZ$1048576,MATCH(A1663,근로조건!$A$5:$A$1048576,0)+0,21))</f>
        <v/>
      </c>
      <c r="R1663" s="61"/>
      <c r="S1663" s="61"/>
      <c r="T1663" s="61"/>
      <c r="U1663" s="61"/>
      <c r="V1663" s="61"/>
      <c r="W1663" s="61"/>
      <c r="X1663" s="61"/>
      <c r="Y1663" s="61"/>
      <c r="Z1663" s="260" t="str">
        <f t="shared" si="78"/>
        <v/>
      </c>
      <c r="AA1663" s="260" t="str">
        <f t="shared" si="79"/>
        <v/>
      </c>
      <c r="AB1663" s="260" t="str" cm="1">
        <f t="array" ref="AB1663">IFERROR(IF(A1663="","",INDEX(근로조건!$A$5:$Z$1048576,MATCH(A1663,근로조건!$A$5:$A$1048576,0)+0,17)-INDEX(근로조건!$A$5:$Z$1048576,MATCH(A1663,근로조건!$A$5:$A$1048576,0)+0,11))*B1663,"")</f>
        <v/>
      </c>
      <c r="AC1663" s="260" t="str">
        <f t="shared" si="80"/>
        <v/>
      </c>
      <c r="AD1663" s="260" t="str" cm="1">
        <f t="array" ref="AD1663">IFERROR(IF(A1663="","",INDEX(근로조건!$A$5:$L$1048576,MATCH(A1663,근로조건!$A$5:$A$1048576,0)+0,12))*B1663,"")</f>
        <v/>
      </c>
      <c r="AE1663" s="261" t="str" cm="1">
        <f t="array" ref="AE1663">IF(A1663="","",INDEX(근로조건!$A$5:$AF$1048576,MATCH(A1663,근로조건!$A$5:$A$1048576,0)+0,13))</f>
        <v/>
      </c>
      <c r="AF1663" s="262" t="str" cm="1">
        <f t="array" ref="AF1663">IF(A1663="","",INDEX(근로조건!$A$5:$AF$1048576,MATCH(A1663,근로조건!$A$5:$A$1048576,0)+0,14))</f>
        <v/>
      </c>
      <c r="AG1663" s="261" t="str" cm="1">
        <f t="array" ref="AG1663">IF(A1663="","",INDEX(근로조건!$A$5:$AF$1048576,MATCH(A1663,근로조건!$A$5:$A$1048576,0)+0,11))</f>
        <v/>
      </c>
      <c r="AH1663" s="261" t="str" cm="1">
        <f t="array" ref="AH1663">IF(A1663="","",INDEX(근로조건!$A$5:$AF$1048576,MATCH(A1663,근로조건!$A$5:$A$1048576,0)+0,19))</f>
        <v/>
      </c>
      <c r="AI1663" s="262" t="str" cm="1">
        <f t="array" ref="AI1663">IF(A1663="","",INDEX(근로조건!$A$5:$AF$1048576,MATCH(A1663,근로조건!$A$5:$A$1048576,0)+0,17))</f>
        <v/>
      </c>
      <c r="AJ1663" s="253"/>
      <c r="AK1663" s="253"/>
      <c r="AL1663" s="253" t="str" cm="1">
        <f t="array" ref="AL1663">IF(A1663="","",INDEX(근로조건!$A$5:$AF$1048576,MATCH(A1663,근로조건!$A$5:$A$1048576,0)+0,20))</f>
        <v/>
      </c>
      <c r="AM1663" s="253"/>
      <c r="AN1663" s="253"/>
      <c r="AO1663" s="253"/>
      <c r="AP1663" s="260"/>
      <c r="AQ1663" s="123"/>
      <c r="AR1663" s="166"/>
      <c r="AS1663" s="267"/>
      <c r="AT1663" s="266"/>
      <c r="AU1663" s="266"/>
      <c r="AV1663" s="266"/>
    </row>
    <row r="1664" spans="1:48" x14ac:dyDescent="0.3">
      <c r="A1664" s="52"/>
      <c r="B1664" s="54"/>
      <c r="C1664" s="53"/>
      <c r="D1664" s="53"/>
      <c r="E1664" s="53"/>
      <c r="F1664" s="57"/>
      <c r="G1664" s="57"/>
      <c r="H1664" s="52"/>
      <c r="I1664" s="53"/>
      <c r="J1664" s="53"/>
      <c r="K1664" s="95"/>
      <c r="L1664" s="52"/>
      <c r="M1664" s="52"/>
      <c r="N1664" s="54"/>
      <c r="O1664" s="254" t="str" cm="1">
        <f t="array" ref="O1664">IF(A1664="","",INDEX(근로조건!$A$5:$Y$1048576,MATCH(A1664,근로조건!$A$5:$A$1048576,0)+0,15))</f>
        <v/>
      </c>
      <c r="P1664" s="255" t="str" cm="1">
        <f t="array" ref="P1664">IF(A1664="","",INDEX(근로조건!$A$5:$Y$1048576,MATCH(A1664,근로조건!$A$5:$A$1048576,0)+0,16))</f>
        <v/>
      </c>
      <c r="Q1664" s="256" t="str" cm="1">
        <f t="array" ref="Q1664">IF(A1664="","",INDEX(근로조건!$A$5:$ZZ$1048576,MATCH(A1664,근로조건!$A$5:$A$1048576,0)+0,21))</f>
        <v/>
      </c>
      <c r="R1664" s="61"/>
      <c r="S1664" s="61"/>
      <c r="T1664" s="61"/>
      <c r="U1664" s="61"/>
      <c r="V1664" s="61"/>
      <c r="W1664" s="61"/>
      <c r="X1664" s="61"/>
      <c r="Y1664" s="61"/>
      <c r="Z1664" s="260" t="str">
        <f t="shared" si="78"/>
        <v/>
      </c>
      <c r="AA1664" s="260" t="str">
        <f t="shared" si="79"/>
        <v/>
      </c>
      <c r="AB1664" s="260" t="str" cm="1">
        <f t="array" ref="AB1664">IFERROR(IF(A1664="","",INDEX(근로조건!$A$5:$Z$1048576,MATCH(A1664,근로조건!$A$5:$A$1048576,0)+0,17)-INDEX(근로조건!$A$5:$Z$1048576,MATCH(A1664,근로조건!$A$5:$A$1048576,0)+0,11))*B1664,"")</f>
        <v/>
      </c>
      <c r="AC1664" s="260" t="str">
        <f t="shared" si="80"/>
        <v/>
      </c>
      <c r="AD1664" s="260" t="str" cm="1">
        <f t="array" ref="AD1664">IFERROR(IF(A1664="","",INDEX(근로조건!$A$5:$L$1048576,MATCH(A1664,근로조건!$A$5:$A$1048576,0)+0,12))*B1664,"")</f>
        <v/>
      </c>
      <c r="AE1664" s="261" t="str" cm="1">
        <f t="array" ref="AE1664">IF(A1664="","",INDEX(근로조건!$A$5:$AF$1048576,MATCH(A1664,근로조건!$A$5:$A$1048576,0)+0,13))</f>
        <v/>
      </c>
      <c r="AF1664" s="262" t="str" cm="1">
        <f t="array" ref="AF1664">IF(A1664="","",INDEX(근로조건!$A$5:$AF$1048576,MATCH(A1664,근로조건!$A$5:$A$1048576,0)+0,14))</f>
        <v/>
      </c>
      <c r="AG1664" s="261" t="str" cm="1">
        <f t="array" ref="AG1664">IF(A1664="","",INDEX(근로조건!$A$5:$AF$1048576,MATCH(A1664,근로조건!$A$5:$A$1048576,0)+0,11))</f>
        <v/>
      </c>
      <c r="AH1664" s="261" t="str" cm="1">
        <f t="array" ref="AH1664">IF(A1664="","",INDEX(근로조건!$A$5:$AF$1048576,MATCH(A1664,근로조건!$A$5:$A$1048576,0)+0,19))</f>
        <v/>
      </c>
      <c r="AI1664" s="262" t="str" cm="1">
        <f t="array" ref="AI1664">IF(A1664="","",INDEX(근로조건!$A$5:$AF$1048576,MATCH(A1664,근로조건!$A$5:$A$1048576,0)+0,17))</f>
        <v/>
      </c>
      <c r="AJ1664" s="253"/>
      <c r="AK1664" s="253"/>
      <c r="AL1664" s="253" t="str" cm="1">
        <f t="array" ref="AL1664">IF(A1664="","",INDEX(근로조건!$A$5:$AF$1048576,MATCH(A1664,근로조건!$A$5:$A$1048576,0)+0,20))</f>
        <v/>
      </c>
      <c r="AM1664" s="253"/>
      <c r="AN1664" s="253"/>
      <c r="AO1664" s="253"/>
      <c r="AP1664" s="260"/>
      <c r="AQ1664" s="123"/>
      <c r="AR1664" s="166"/>
      <c r="AS1664" s="267"/>
      <c r="AT1664" s="266"/>
      <c r="AU1664" s="266"/>
      <c r="AV1664" s="266"/>
    </row>
    <row r="1665" spans="1:48" x14ac:dyDescent="0.3">
      <c r="A1665" s="52"/>
      <c r="B1665" s="54"/>
      <c r="C1665" s="53"/>
      <c r="D1665" s="53"/>
      <c r="E1665" s="53"/>
      <c r="F1665" s="57"/>
      <c r="G1665" s="57"/>
      <c r="H1665" s="52"/>
      <c r="I1665" s="53"/>
      <c r="J1665" s="53"/>
      <c r="K1665" s="95"/>
      <c r="L1665" s="52"/>
      <c r="M1665" s="52"/>
      <c r="N1665" s="54"/>
      <c r="O1665" s="254" t="str" cm="1">
        <f t="array" ref="O1665">IF(A1665="","",INDEX(근로조건!$A$5:$Y$1048576,MATCH(A1665,근로조건!$A$5:$A$1048576,0)+0,15))</f>
        <v/>
      </c>
      <c r="P1665" s="255" t="str" cm="1">
        <f t="array" ref="P1665">IF(A1665="","",INDEX(근로조건!$A$5:$Y$1048576,MATCH(A1665,근로조건!$A$5:$A$1048576,0)+0,16))</f>
        <v/>
      </c>
      <c r="Q1665" s="256" t="str" cm="1">
        <f t="array" ref="Q1665">IF(A1665="","",INDEX(근로조건!$A$5:$ZZ$1048576,MATCH(A1665,근로조건!$A$5:$A$1048576,0)+0,21))</f>
        <v/>
      </c>
      <c r="R1665" s="61"/>
      <c r="S1665" s="61"/>
      <c r="T1665" s="61"/>
      <c r="U1665" s="61"/>
      <c r="V1665" s="61"/>
      <c r="W1665" s="61"/>
      <c r="X1665" s="61"/>
      <c r="Y1665" s="61"/>
      <c r="Z1665" s="260" t="str">
        <f t="shared" si="78"/>
        <v/>
      </c>
      <c r="AA1665" s="260" t="str">
        <f t="shared" si="79"/>
        <v/>
      </c>
      <c r="AB1665" s="260" t="str" cm="1">
        <f t="array" ref="AB1665">IFERROR(IF(A1665="","",INDEX(근로조건!$A$5:$Z$1048576,MATCH(A1665,근로조건!$A$5:$A$1048576,0)+0,17)-INDEX(근로조건!$A$5:$Z$1048576,MATCH(A1665,근로조건!$A$5:$A$1048576,0)+0,11))*B1665,"")</f>
        <v/>
      </c>
      <c r="AC1665" s="260" t="str">
        <f t="shared" si="80"/>
        <v/>
      </c>
      <c r="AD1665" s="260" t="str" cm="1">
        <f t="array" ref="AD1665">IFERROR(IF(A1665="","",INDEX(근로조건!$A$5:$L$1048576,MATCH(A1665,근로조건!$A$5:$A$1048576,0)+0,12))*B1665,"")</f>
        <v/>
      </c>
      <c r="AE1665" s="261" t="str" cm="1">
        <f t="array" ref="AE1665">IF(A1665="","",INDEX(근로조건!$A$5:$AF$1048576,MATCH(A1665,근로조건!$A$5:$A$1048576,0)+0,13))</f>
        <v/>
      </c>
      <c r="AF1665" s="262" t="str" cm="1">
        <f t="array" ref="AF1665">IF(A1665="","",INDEX(근로조건!$A$5:$AF$1048576,MATCH(A1665,근로조건!$A$5:$A$1048576,0)+0,14))</f>
        <v/>
      </c>
      <c r="AG1665" s="261" t="str" cm="1">
        <f t="array" ref="AG1665">IF(A1665="","",INDEX(근로조건!$A$5:$AF$1048576,MATCH(A1665,근로조건!$A$5:$A$1048576,0)+0,11))</f>
        <v/>
      </c>
      <c r="AH1665" s="261" t="str" cm="1">
        <f t="array" ref="AH1665">IF(A1665="","",INDEX(근로조건!$A$5:$AF$1048576,MATCH(A1665,근로조건!$A$5:$A$1048576,0)+0,19))</f>
        <v/>
      </c>
      <c r="AI1665" s="262" t="str" cm="1">
        <f t="array" ref="AI1665">IF(A1665="","",INDEX(근로조건!$A$5:$AF$1048576,MATCH(A1665,근로조건!$A$5:$A$1048576,0)+0,17))</f>
        <v/>
      </c>
      <c r="AJ1665" s="253"/>
      <c r="AK1665" s="253"/>
      <c r="AL1665" s="253" t="str" cm="1">
        <f t="array" ref="AL1665">IF(A1665="","",INDEX(근로조건!$A$5:$AF$1048576,MATCH(A1665,근로조건!$A$5:$A$1048576,0)+0,20))</f>
        <v/>
      </c>
      <c r="AM1665" s="253"/>
      <c r="AN1665" s="253"/>
      <c r="AO1665" s="253"/>
      <c r="AP1665" s="260"/>
      <c r="AQ1665" s="123"/>
      <c r="AR1665" s="166"/>
      <c r="AS1665" s="267"/>
      <c r="AT1665" s="266"/>
      <c r="AU1665" s="266"/>
      <c r="AV1665" s="266"/>
    </row>
    <row r="1666" spans="1:48" x14ac:dyDescent="0.3">
      <c r="A1666" s="52"/>
      <c r="B1666" s="54"/>
      <c r="C1666" s="53"/>
      <c r="D1666" s="53"/>
      <c r="E1666" s="53"/>
      <c r="F1666" s="57"/>
      <c r="G1666" s="57"/>
      <c r="H1666" s="52"/>
      <c r="I1666" s="53"/>
      <c r="J1666" s="53"/>
      <c r="K1666" s="95"/>
      <c r="L1666" s="52"/>
      <c r="M1666" s="52"/>
      <c r="N1666" s="54"/>
      <c r="O1666" s="254" t="str" cm="1">
        <f t="array" ref="O1666">IF(A1666="","",INDEX(근로조건!$A$5:$Y$1048576,MATCH(A1666,근로조건!$A$5:$A$1048576,0)+0,15))</f>
        <v/>
      </c>
      <c r="P1666" s="255" t="str" cm="1">
        <f t="array" ref="P1666">IF(A1666="","",INDEX(근로조건!$A$5:$Y$1048576,MATCH(A1666,근로조건!$A$5:$A$1048576,0)+0,16))</f>
        <v/>
      </c>
      <c r="Q1666" s="256" t="str" cm="1">
        <f t="array" ref="Q1666">IF(A1666="","",INDEX(근로조건!$A$5:$ZZ$1048576,MATCH(A1666,근로조건!$A$5:$A$1048576,0)+0,21))</f>
        <v/>
      </c>
      <c r="R1666" s="61"/>
      <c r="S1666" s="61"/>
      <c r="T1666" s="61"/>
      <c r="U1666" s="61"/>
      <c r="V1666" s="61"/>
      <c r="W1666" s="61"/>
      <c r="X1666" s="61"/>
      <c r="Y1666" s="61"/>
      <c r="Z1666" s="260" t="str">
        <f t="shared" si="78"/>
        <v/>
      </c>
      <c r="AA1666" s="260" t="str">
        <f t="shared" si="79"/>
        <v/>
      </c>
      <c r="AB1666" s="260" t="str" cm="1">
        <f t="array" ref="AB1666">IFERROR(IF(A1666="","",INDEX(근로조건!$A$5:$Z$1048576,MATCH(A1666,근로조건!$A$5:$A$1048576,0)+0,17)-INDEX(근로조건!$A$5:$Z$1048576,MATCH(A1666,근로조건!$A$5:$A$1048576,0)+0,11))*B1666,"")</f>
        <v/>
      </c>
      <c r="AC1666" s="260" t="str">
        <f t="shared" si="80"/>
        <v/>
      </c>
      <c r="AD1666" s="260" t="str" cm="1">
        <f t="array" ref="AD1666">IFERROR(IF(A1666="","",INDEX(근로조건!$A$5:$L$1048576,MATCH(A1666,근로조건!$A$5:$A$1048576,0)+0,12))*B1666,"")</f>
        <v/>
      </c>
      <c r="AE1666" s="261" t="str" cm="1">
        <f t="array" ref="AE1666">IF(A1666="","",INDEX(근로조건!$A$5:$AF$1048576,MATCH(A1666,근로조건!$A$5:$A$1048576,0)+0,13))</f>
        <v/>
      </c>
      <c r="AF1666" s="262" t="str" cm="1">
        <f t="array" ref="AF1666">IF(A1666="","",INDEX(근로조건!$A$5:$AF$1048576,MATCH(A1666,근로조건!$A$5:$A$1048576,0)+0,14))</f>
        <v/>
      </c>
      <c r="AG1666" s="261" t="str" cm="1">
        <f t="array" ref="AG1666">IF(A1666="","",INDEX(근로조건!$A$5:$AF$1048576,MATCH(A1666,근로조건!$A$5:$A$1048576,0)+0,11))</f>
        <v/>
      </c>
      <c r="AH1666" s="261" t="str" cm="1">
        <f t="array" ref="AH1666">IF(A1666="","",INDEX(근로조건!$A$5:$AF$1048576,MATCH(A1666,근로조건!$A$5:$A$1048576,0)+0,19))</f>
        <v/>
      </c>
      <c r="AI1666" s="262" t="str" cm="1">
        <f t="array" ref="AI1666">IF(A1666="","",INDEX(근로조건!$A$5:$AF$1048576,MATCH(A1666,근로조건!$A$5:$A$1048576,0)+0,17))</f>
        <v/>
      </c>
      <c r="AJ1666" s="253"/>
      <c r="AK1666" s="253"/>
      <c r="AL1666" s="253" t="str" cm="1">
        <f t="array" ref="AL1666">IF(A1666="","",INDEX(근로조건!$A$5:$AF$1048576,MATCH(A1666,근로조건!$A$5:$A$1048576,0)+0,20))</f>
        <v/>
      </c>
      <c r="AM1666" s="253"/>
      <c r="AN1666" s="253"/>
      <c r="AO1666" s="253"/>
      <c r="AP1666" s="260"/>
      <c r="AQ1666" s="123"/>
      <c r="AR1666" s="166"/>
      <c r="AS1666" s="267"/>
      <c r="AT1666" s="266"/>
      <c r="AU1666" s="266"/>
      <c r="AV1666" s="266"/>
    </row>
    <row r="1667" spans="1:48" x14ac:dyDescent="0.3">
      <c r="A1667" s="52"/>
      <c r="B1667" s="54"/>
      <c r="C1667" s="53"/>
      <c r="D1667" s="53"/>
      <c r="E1667" s="53"/>
      <c r="F1667" s="57"/>
      <c r="G1667" s="57"/>
      <c r="H1667" s="52"/>
      <c r="I1667" s="53"/>
      <c r="J1667" s="53"/>
      <c r="K1667" s="95"/>
      <c r="L1667" s="52"/>
      <c r="M1667" s="52"/>
      <c r="N1667" s="54"/>
      <c r="O1667" s="254" t="str" cm="1">
        <f t="array" ref="O1667">IF(A1667="","",INDEX(근로조건!$A$5:$Y$1048576,MATCH(A1667,근로조건!$A$5:$A$1048576,0)+0,15))</f>
        <v/>
      </c>
      <c r="P1667" s="255" t="str" cm="1">
        <f t="array" ref="P1667">IF(A1667="","",INDEX(근로조건!$A$5:$Y$1048576,MATCH(A1667,근로조건!$A$5:$A$1048576,0)+0,16))</f>
        <v/>
      </c>
      <c r="Q1667" s="256" t="str" cm="1">
        <f t="array" ref="Q1667">IF(A1667="","",INDEX(근로조건!$A$5:$ZZ$1048576,MATCH(A1667,근로조건!$A$5:$A$1048576,0)+0,21))</f>
        <v/>
      </c>
      <c r="R1667" s="61"/>
      <c r="S1667" s="61"/>
      <c r="T1667" s="61"/>
      <c r="U1667" s="61"/>
      <c r="V1667" s="61"/>
      <c r="W1667" s="61"/>
      <c r="X1667" s="61"/>
      <c r="Y1667" s="61"/>
      <c r="Z1667" s="260" t="str">
        <f t="shared" si="78"/>
        <v/>
      </c>
      <c r="AA1667" s="260" t="str">
        <f t="shared" si="79"/>
        <v/>
      </c>
      <c r="AB1667" s="260" t="str" cm="1">
        <f t="array" ref="AB1667">IFERROR(IF(A1667="","",INDEX(근로조건!$A$5:$Z$1048576,MATCH(A1667,근로조건!$A$5:$A$1048576,0)+0,17)-INDEX(근로조건!$A$5:$Z$1048576,MATCH(A1667,근로조건!$A$5:$A$1048576,0)+0,11))*B1667,"")</f>
        <v/>
      </c>
      <c r="AC1667" s="260" t="str">
        <f t="shared" si="80"/>
        <v/>
      </c>
      <c r="AD1667" s="260" t="str" cm="1">
        <f t="array" ref="AD1667">IFERROR(IF(A1667="","",INDEX(근로조건!$A$5:$L$1048576,MATCH(A1667,근로조건!$A$5:$A$1048576,0)+0,12))*B1667,"")</f>
        <v/>
      </c>
      <c r="AE1667" s="261" t="str" cm="1">
        <f t="array" ref="AE1667">IF(A1667="","",INDEX(근로조건!$A$5:$AF$1048576,MATCH(A1667,근로조건!$A$5:$A$1048576,0)+0,13))</f>
        <v/>
      </c>
      <c r="AF1667" s="262" t="str" cm="1">
        <f t="array" ref="AF1667">IF(A1667="","",INDEX(근로조건!$A$5:$AF$1048576,MATCH(A1667,근로조건!$A$5:$A$1048576,0)+0,14))</f>
        <v/>
      </c>
      <c r="AG1667" s="261" t="str" cm="1">
        <f t="array" ref="AG1667">IF(A1667="","",INDEX(근로조건!$A$5:$AF$1048576,MATCH(A1667,근로조건!$A$5:$A$1048576,0)+0,11))</f>
        <v/>
      </c>
      <c r="AH1667" s="261" t="str" cm="1">
        <f t="array" ref="AH1667">IF(A1667="","",INDEX(근로조건!$A$5:$AF$1048576,MATCH(A1667,근로조건!$A$5:$A$1048576,0)+0,19))</f>
        <v/>
      </c>
      <c r="AI1667" s="262" t="str" cm="1">
        <f t="array" ref="AI1667">IF(A1667="","",INDEX(근로조건!$A$5:$AF$1048576,MATCH(A1667,근로조건!$A$5:$A$1048576,0)+0,17))</f>
        <v/>
      </c>
      <c r="AJ1667" s="253"/>
      <c r="AK1667" s="253"/>
      <c r="AL1667" s="253" t="str" cm="1">
        <f t="array" ref="AL1667">IF(A1667="","",INDEX(근로조건!$A$5:$AF$1048576,MATCH(A1667,근로조건!$A$5:$A$1048576,0)+0,20))</f>
        <v/>
      </c>
      <c r="AM1667" s="253"/>
      <c r="AN1667" s="253"/>
      <c r="AO1667" s="253"/>
      <c r="AP1667" s="260"/>
      <c r="AQ1667" s="123"/>
      <c r="AR1667" s="166"/>
      <c r="AS1667" s="267"/>
      <c r="AT1667" s="266"/>
      <c r="AU1667" s="266"/>
      <c r="AV1667" s="266"/>
    </row>
    <row r="1668" spans="1:48" x14ac:dyDescent="0.3">
      <c r="A1668" s="52"/>
      <c r="B1668" s="54"/>
      <c r="C1668" s="53"/>
      <c r="D1668" s="53"/>
      <c r="E1668" s="53"/>
      <c r="F1668" s="57"/>
      <c r="G1668" s="57"/>
      <c r="H1668" s="52"/>
      <c r="I1668" s="53"/>
      <c r="J1668" s="53"/>
      <c r="K1668" s="95"/>
      <c r="L1668" s="52"/>
      <c r="M1668" s="52"/>
      <c r="N1668" s="54"/>
      <c r="O1668" s="254" t="str" cm="1">
        <f t="array" ref="O1668">IF(A1668="","",INDEX(근로조건!$A$5:$Y$1048576,MATCH(A1668,근로조건!$A$5:$A$1048576,0)+0,15))</f>
        <v/>
      </c>
      <c r="P1668" s="255" t="str" cm="1">
        <f t="array" ref="P1668">IF(A1668="","",INDEX(근로조건!$A$5:$Y$1048576,MATCH(A1668,근로조건!$A$5:$A$1048576,0)+0,16))</f>
        <v/>
      </c>
      <c r="Q1668" s="256" t="str" cm="1">
        <f t="array" ref="Q1668">IF(A1668="","",INDEX(근로조건!$A$5:$ZZ$1048576,MATCH(A1668,근로조건!$A$5:$A$1048576,0)+0,21))</f>
        <v/>
      </c>
      <c r="R1668" s="61"/>
      <c r="S1668" s="61"/>
      <c r="T1668" s="61"/>
      <c r="U1668" s="61"/>
      <c r="V1668" s="61"/>
      <c r="W1668" s="61"/>
      <c r="X1668" s="61"/>
      <c r="Y1668" s="61"/>
      <c r="Z1668" s="260" t="str">
        <f t="shared" si="78"/>
        <v/>
      </c>
      <c r="AA1668" s="260" t="str">
        <f t="shared" si="79"/>
        <v/>
      </c>
      <c r="AB1668" s="260" t="str" cm="1">
        <f t="array" ref="AB1668">IFERROR(IF(A1668="","",INDEX(근로조건!$A$5:$Z$1048576,MATCH(A1668,근로조건!$A$5:$A$1048576,0)+0,17)-INDEX(근로조건!$A$5:$Z$1048576,MATCH(A1668,근로조건!$A$5:$A$1048576,0)+0,11))*B1668,"")</f>
        <v/>
      </c>
      <c r="AC1668" s="260" t="str">
        <f t="shared" si="80"/>
        <v/>
      </c>
      <c r="AD1668" s="260" t="str" cm="1">
        <f t="array" ref="AD1668">IFERROR(IF(A1668="","",INDEX(근로조건!$A$5:$L$1048576,MATCH(A1668,근로조건!$A$5:$A$1048576,0)+0,12))*B1668,"")</f>
        <v/>
      </c>
      <c r="AE1668" s="261" t="str" cm="1">
        <f t="array" ref="AE1668">IF(A1668="","",INDEX(근로조건!$A$5:$AF$1048576,MATCH(A1668,근로조건!$A$5:$A$1048576,0)+0,13))</f>
        <v/>
      </c>
      <c r="AF1668" s="262" t="str" cm="1">
        <f t="array" ref="AF1668">IF(A1668="","",INDEX(근로조건!$A$5:$AF$1048576,MATCH(A1668,근로조건!$A$5:$A$1048576,0)+0,14))</f>
        <v/>
      </c>
      <c r="AG1668" s="261" t="str" cm="1">
        <f t="array" ref="AG1668">IF(A1668="","",INDEX(근로조건!$A$5:$AF$1048576,MATCH(A1668,근로조건!$A$5:$A$1048576,0)+0,11))</f>
        <v/>
      </c>
      <c r="AH1668" s="261" t="str" cm="1">
        <f t="array" ref="AH1668">IF(A1668="","",INDEX(근로조건!$A$5:$AF$1048576,MATCH(A1668,근로조건!$A$5:$A$1048576,0)+0,19))</f>
        <v/>
      </c>
      <c r="AI1668" s="262" t="str" cm="1">
        <f t="array" ref="AI1668">IF(A1668="","",INDEX(근로조건!$A$5:$AF$1048576,MATCH(A1668,근로조건!$A$5:$A$1048576,0)+0,17))</f>
        <v/>
      </c>
      <c r="AJ1668" s="253"/>
      <c r="AK1668" s="253"/>
      <c r="AL1668" s="253" t="str" cm="1">
        <f t="array" ref="AL1668">IF(A1668="","",INDEX(근로조건!$A$5:$AF$1048576,MATCH(A1668,근로조건!$A$5:$A$1048576,0)+0,20))</f>
        <v/>
      </c>
      <c r="AM1668" s="253"/>
      <c r="AN1668" s="253"/>
      <c r="AO1668" s="253"/>
      <c r="AP1668" s="260"/>
      <c r="AQ1668" s="123"/>
      <c r="AR1668" s="166"/>
      <c r="AS1668" s="267"/>
      <c r="AT1668" s="266"/>
      <c r="AU1668" s="266"/>
      <c r="AV1668" s="266"/>
    </row>
    <row r="1669" spans="1:48" x14ac:dyDescent="0.3">
      <c r="A1669" s="52"/>
      <c r="B1669" s="54"/>
      <c r="C1669" s="53"/>
      <c r="D1669" s="53"/>
      <c r="E1669" s="53"/>
      <c r="F1669" s="57"/>
      <c r="G1669" s="57"/>
      <c r="H1669" s="52"/>
      <c r="I1669" s="53"/>
      <c r="J1669" s="53"/>
      <c r="K1669" s="95"/>
      <c r="L1669" s="52"/>
      <c r="M1669" s="52"/>
      <c r="N1669" s="54"/>
      <c r="O1669" s="254" t="str" cm="1">
        <f t="array" ref="O1669">IF(A1669="","",INDEX(근로조건!$A$5:$Y$1048576,MATCH(A1669,근로조건!$A$5:$A$1048576,0)+0,15))</f>
        <v/>
      </c>
      <c r="P1669" s="255" t="str" cm="1">
        <f t="array" ref="P1669">IF(A1669="","",INDEX(근로조건!$A$5:$Y$1048576,MATCH(A1669,근로조건!$A$5:$A$1048576,0)+0,16))</f>
        <v/>
      </c>
      <c r="Q1669" s="256" t="str" cm="1">
        <f t="array" ref="Q1669">IF(A1669="","",INDEX(근로조건!$A$5:$ZZ$1048576,MATCH(A1669,근로조건!$A$5:$A$1048576,0)+0,21))</f>
        <v/>
      </c>
      <c r="R1669" s="61"/>
      <c r="S1669" s="61"/>
      <c r="T1669" s="61"/>
      <c r="U1669" s="61"/>
      <c r="V1669" s="61"/>
      <c r="W1669" s="61"/>
      <c r="X1669" s="61"/>
      <c r="Y1669" s="61"/>
      <c r="Z1669" s="260" t="str">
        <f t="shared" si="78"/>
        <v/>
      </c>
      <c r="AA1669" s="260" t="str">
        <f t="shared" si="79"/>
        <v/>
      </c>
      <c r="AB1669" s="260" t="str" cm="1">
        <f t="array" ref="AB1669">IFERROR(IF(A1669="","",INDEX(근로조건!$A$5:$Z$1048576,MATCH(A1669,근로조건!$A$5:$A$1048576,0)+0,17)-INDEX(근로조건!$A$5:$Z$1048576,MATCH(A1669,근로조건!$A$5:$A$1048576,0)+0,11))*B1669,"")</f>
        <v/>
      </c>
      <c r="AC1669" s="260" t="str">
        <f t="shared" si="80"/>
        <v/>
      </c>
      <c r="AD1669" s="260" t="str" cm="1">
        <f t="array" ref="AD1669">IFERROR(IF(A1669="","",INDEX(근로조건!$A$5:$L$1048576,MATCH(A1669,근로조건!$A$5:$A$1048576,0)+0,12))*B1669,"")</f>
        <v/>
      </c>
      <c r="AE1669" s="261" t="str" cm="1">
        <f t="array" ref="AE1669">IF(A1669="","",INDEX(근로조건!$A$5:$AF$1048576,MATCH(A1669,근로조건!$A$5:$A$1048576,0)+0,13))</f>
        <v/>
      </c>
      <c r="AF1669" s="262" t="str" cm="1">
        <f t="array" ref="AF1669">IF(A1669="","",INDEX(근로조건!$A$5:$AF$1048576,MATCH(A1669,근로조건!$A$5:$A$1048576,0)+0,14))</f>
        <v/>
      </c>
      <c r="AG1669" s="261" t="str" cm="1">
        <f t="array" ref="AG1669">IF(A1669="","",INDEX(근로조건!$A$5:$AF$1048576,MATCH(A1669,근로조건!$A$5:$A$1048576,0)+0,11))</f>
        <v/>
      </c>
      <c r="AH1669" s="261" t="str" cm="1">
        <f t="array" ref="AH1669">IF(A1669="","",INDEX(근로조건!$A$5:$AF$1048576,MATCH(A1669,근로조건!$A$5:$A$1048576,0)+0,19))</f>
        <v/>
      </c>
      <c r="AI1669" s="262" t="str" cm="1">
        <f t="array" ref="AI1669">IF(A1669="","",INDEX(근로조건!$A$5:$AF$1048576,MATCH(A1669,근로조건!$A$5:$A$1048576,0)+0,17))</f>
        <v/>
      </c>
      <c r="AJ1669" s="253"/>
      <c r="AK1669" s="253"/>
      <c r="AL1669" s="253" t="str" cm="1">
        <f t="array" ref="AL1669">IF(A1669="","",INDEX(근로조건!$A$5:$AF$1048576,MATCH(A1669,근로조건!$A$5:$A$1048576,0)+0,20))</f>
        <v/>
      </c>
      <c r="AM1669" s="253"/>
      <c r="AN1669" s="253"/>
      <c r="AO1669" s="253"/>
      <c r="AP1669" s="260"/>
      <c r="AQ1669" s="123"/>
      <c r="AR1669" s="166"/>
      <c r="AS1669" s="267"/>
      <c r="AT1669" s="266"/>
      <c r="AU1669" s="266"/>
      <c r="AV1669" s="266"/>
    </row>
    <row r="1670" spans="1:48" x14ac:dyDescent="0.3">
      <c r="A1670" s="52"/>
      <c r="B1670" s="54"/>
      <c r="C1670" s="53"/>
      <c r="D1670" s="53"/>
      <c r="E1670" s="53"/>
      <c r="F1670" s="57"/>
      <c r="G1670" s="57"/>
      <c r="H1670" s="52"/>
      <c r="I1670" s="53"/>
      <c r="J1670" s="53"/>
      <c r="K1670" s="95"/>
      <c r="L1670" s="52"/>
      <c r="M1670" s="52"/>
      <c r="N1670" s="54"/>
      <c r="O1670" s="254" t="str" cm="1">
        <f t="array" ref="O1670">IF(A1670="","",INDEX(근로조건!$A$5:$Y$1048576,MATCH(A1670,근로조건!$A$5:$A$1048576,0)+0,15))</f>
        <v/>
      </c>
      <c r="P1670" s="255" t="str" cm="1">
        <f t="array" ref="P1670">IF(A1670="","",INDEX(근로조건!$A$5:$Y$1048576,MATCH(A1670,근로조건!$A$5:$A$1048576,0)+0,16))</f>
        <v/>
      </c>
      <c r="Q1670" s="256" t="str" cm="1">
        <f t="array" ref="Q1670">IF(A1670="","",INDEX(근로조건!$A$5:$ZZ$1048576,MATCH(A1670,근로조건!$A$5:$A$1048576,0)+0,21))</f>
        <v/>
      </c>
      <c r="R1670" s="61"/>
      <c r="S1670" s="61"/>
      <c r="T1670" s="61"/>
      <c r="U1670" s="61"/>
      <c r="V1670" s="61"/>
      <c r="W1670" s="61"/>
      <c r="X1670" s="61"/>
      <c r="Y1670" s="61"/>
      <c r="Z1670" s="260" t="str">
        <f t="shared" ref="Z1670:Z1733" si="81">IF(AE1670="","",SUM(AB1670,AD1670))</f>
        <v/>
      </c>
      <c r="AA1670" s="260" t="str">
        <f t="shared" ref="AA1670:AA1733" si="82">IF(AE1670="","",IF(AE1670&gt;=8,8*B1670,AE1670*B1670))</f>
        <v/>
      </c>
      <c r="AB1670" s="260" t="str" cm="1">
        <f t="array" ref="AB1670">IFERROR(IF(A1670="","",INDEX(근로조건!$A$5:$Z$1048576,MATCH(A1670,근로조건!$A$5:$A$1048576,0)+0,17)-INDEX(근로조건!$A$5:$Z$1048576,MATCH(A1670,근로조건!$A$5:$A$1048576,0)+0,11))*B1670,"")</f>
        <v/>
      </c>
      <c r="AC1670" s="260" t="str">
        <f t="shared" ref="AC1670:AC1733" si="83">IFERROR(AD1670/(365/7/12),"")</f>
        <v/>
      </c>
      <c r="AD1670" s="260" t="str" cm="1">
        <f t="array" ref="AD1670">IFERROR(IF(A1670="","",INDEX(근로조건!$A$5:$L$1048576,MATCH(A1670,근로조건!$A$5:$A$1048576,0)+0,12))*B1670,"")</f>
        <v/>
      </c>
      <c r="AE1670" s="261" t="str" cm="1">
        <f t="array" ref="AE1670">IF(A1670="","",INDEX(근로조건!$A$5:$AF$1048576,MATCH(A1670,근로조건!$A$5:$A$1048576,0)+0,13))</f>
        <v/>
      </c>
      <c r="AF1670" s="262" t="str" cm="1">
        <f t="array" ref="AF1670">IF(A1670="","",INDEX(근로조건!$A$5:$AF$1048576,MATCH(A1670,근로조건!$A$5:$A$1048576,0)+0,14))</f>
        <v/>
      </c>
      <c r="AG1670" s="261" t="str" cm="1">
        <f t="array" ref="AG1670">IF(A1670="","",INDEX(근로조건!$A$5:$AF$1048576,MATCH(A1670,근로조건!$A$5:$A$1048576,0)+0,11))</f>
        <v/>
      </c>
      <c r="AH1670" s="261" t="str" cm="1">
        <f t="array" ref="AH1670">IF(A1670="","",INDEX(근로조건!$A$5:$AF$1048576,MATCH(A1670,근로조건!$A$5:$A$1048576,0)+0,19))</f>
        <v/>
      </c>
      <c r="AI1670" s="262" t="str" cm="1">
        <f t="array" ref="AI1670">IF(A1670="","",INDEX(근로조건!$A$5:$AF$1048576,MATCH(A1670,근로조건!$A$5:$A$1048576,0)+0,17))</f>
        <v/>
      </c>
      <c r="AJ1670" s="253"/>
      <c r="AK1670" s="253"/>
      <c r="AL1670" s="253" t="str" cm="1">
        <f t="array" ref="AL1670">IF(A1670="","",INDEX(근로조건!$A$5:$AF$1048576,MATCH(A1670,근로조건!$A$5:$A$1048576,0)+0,20))</f>
        <v/>
      </c>
      <c r="AM1670" s="253"/>
      <c r="AN1670" s="253"/>
      <c r="AO1670" s="253"/>
      <c r="AP1670" s="260"/>
      <c r="AQ1670" s="123"/>
      <c r="AR1670" s="166"/>
      <c r="AS1670" s="267"/>
      <c r="AT1670" s="266"/>
      <c r="AU1670" s="266"/>
      <c r="AV1670" s="266"/>
    </row>
    <row r="1671" spans="1:48" x14ac:dyDescent="0.3">
      <c r="A1671" s="52"/>
      <c r="B1671" s="54"/>
      <c r="C1671" s="53"/>
      <c r="D1671" s="53"/>
      <c r="E1671" s="53"/>
      <c r="F1671" s="57"/>
      <c r="G1671" s="57"/>
      <c r="H1671" s="52"/>
      <c r="I1671" s="53"/>
      <c r="J1671" s="53"/>
      <c r="K1671" s="95"/>
      <c r="L1671" s="52"/>
      <c r="M1671" s="52"/>
      <c r="N1671" s="54"/>
      <c r="O1671" s="254" t="str" cm="1">
        <f t="array" ref="O1671">IF(A1671="","",INDEX(근로조건!$A$5:$Y$1048576,MATCH(A1671,근로조건!$A$5:$A$1048576,0)+0,15))</f>
        <v/>
      </c>
      <c r="P1671" s="255" t="str" cm="1">
        <f t="array" ref="P1671">IF(A1671="","",INDEX(근로조건!$A$5:$Y$1048576,MATCH(A1671,근로조건!$A$5:$A$1048576,0)+0,16))</f>
        <v/>
      </c>
      <c r="Q1671" s="256" t="str" cm="1">
        <f t="array" ref="Q1671">IF(A1671="","",INDEX(근로조건!$A$5:$ZZ$1048576,MATCH(A1671,근로조건!$A$5:$A$1048576,0)+0,21))</f>
        <v/>
      </c>
      <c r="R1671" s="61"/>
      <c r="S1671" s="61"/>
      <c r="T1671" s="61"/>
      <c r="U1671" s="61"/>
      <c r="V1671" s="61"/>
      <c r="W1671" s="61"/>
      <c r="X1671" s="61"/>
      <c r="Y1671" s="61"/>
      <c r="Z1671" s="260" t="str">
        <f t="shared" si="81"/>
        <v/>
      </c>
      <c r="AA1671" s="260" t="str">
        <f t="shared" si="82"/>
        <v/>
      </c>
      <c r="AB1671" s="260" t="str" cm="1">
        <f t="array" ref="AB1671">IFERROR(IF(A1671="","",INDEX(근로조건!$A$5:$Z$1048576,MATCH(A1671,근로조건!$A$5:$A$1048576,0)+0,17)-INDEX(근로조건!$A$5:$Z$1048576,MATCH(A1671,근로조건!$A$5:$A$1048576,0)+0,11))*B1671,"")</f>
        <v/>
      </c>
      <c r="AC1671" s="260" t="str">
        <f t="shared" si="83"/>
        <v/>
      </c>
      <c r="AD1671" s="260" t="str" cm="1">
        <f t="array" ref="AD1671">IFERROR(IF(A1671="","",INDEX(근로조건!$A$5:$L$1048576,MATCH(A1671,근로조건!$A$5:$A$1048576,0)+0,12))*B1671,"")</f>
        <v/>
      </c>
      <c r="AE1671" s="261" t="str" cm="1">
        <f t="array" ref="AE1671">IF(A1671="","",INDEX(근로조건!$A$5:$AF$1048576,MATCH(A1671,근로조건!$A$5:$A$1048576,0)+0,13))</f>
        <v/>
      </c>
      <c r="AF1671" s="262" t="str" cm="1">
        <f t="array" ref="AF1671">IF(A1671="","",INDEX(근로조건!$A$5:$AF$1048576,MATCH(A1671,근로조건!$A$5:$A$1048576,0)+0,14))</f>
        <v/>
      </c>
      <c r="AG1671" s="261" t="str" cm="1">
        <f t="array" ref="AG1671">IF(A1671="","",INDEX(근로조건!$A$5:$AF$1048576,MATCH(A1671,근로조건!$A$5:$A$1048576,0)+0,11))</f>
        <v/>
      </c>
      <c r="AH1671" s="261" t="str" cm="1">
        <f t="array" ref="AH1671">IF(A1671="","",INDEX(근로조건!$A$5:$AF$1048576,MATCH(A1671,근로조건!$A$5:$A$1048576,0)+0,19))</f>
        <v/>
      </c>
      <c r="AI1671" s="262" t="str" cm="1">
        <f t="array" ref="AI1671">IF(A1671="","",INDEX(근로조건!$A$5:$AF$1048576,MATCH(A1671,근로조건!$A$5:$A$1048576,0)+0,17))</f>
        <v/>
      </c>
      <c r="AJ1671" s="253"/>
      <c r="AK1671" s="253"/>
      <c r="AL1671" s="253" t="str" cm="1">
        <f t="array" ref="AL1671">IF(A1671="","",INDEX(근로조건!$A$5:$AF$1048576,MATCH(A1671,근로조건!$A$5:$A$1048576,0)+0,20))</f>
        <v/>
      </c>
      <c r="AM1671" s="253"/>
      <c r="AN1671" s="253"/>
      <c r="AO1671" s="253"/>
      <c r="AP1671" s="260"/>
      <c r="AQ1671" s="123"/>
      <c r="AR1671" s="166"/>
      <c r="AS1671" s="267"/>
      <c r="AT1671" s="266"/>
      <c r="AU1671" s="266"/>
      <c r="AV1671" s="266"/>
    </row>
    <row r="1672" spans="1:48" x14ac:dyDescent="0.3">
      <c r="A1672" s="52"/>
      <c r="B1672" s="54"/>
      <c r="C1672" s="53"/>
      <c r="D1672" s="53"/>
      <c r="E1672" s="53"/>
      <c r="F1672" s="57"/>
      <c r="G1672" s="57"/>
      <c r="H1672" s="52"/>
      <c r="I1672" s="53"/>
      <c r="J1672" s="53"/>
      <c r="K1672" s="95"/>
      <c r="L1672" s="52"/>
      <c r="M1672" s="52"/>
      <c r="N1672" s="54"/>
      <c r="O1672" s="254" t="str" cm="1">
        <f t="array" ref="O1672">IF(A1672="","",INDEX(근로조건!$A$5:$Y$1048576,MATCH(A1672,근로조건!$A$5:$A$1048576,0)+0,15))</f>
        <v/>
      </c>
      <c r="P1672" s="255" t="str" cm="1">
        <f t="array" ref="P1672">IF(A1672="","",INDEX(근로조건!$A$5:$Y$1048576,MATCH(A1672,근로조건!$A$5:$A$1048576,0)+0,16))</f>
        <v/>
      </c>
      <c r="Q1672" s="256" t="str" cm="1">
        <f t="array" ref="Q1672">IF(A1672="","",INDEX(근로조건!$A$5:$ZZ$1048576,MATCH(A1672,근로조건!$A$5:$A$1048576,0)+0,21))</f>
        <v/>
      </c>
      <c r="R1672" s="61"/>
      <c r="S1672" s="61"/>
      <c r="T1672" s="61"/>
      <c r="U1672" s="61"/>
      <c r="V1672" s="61"/>
      <c r="W1672" s="61"/>
      <c r="X1672" s="61"/>
      <c r="Y1672" s="61"/>
      <c r="Z1672" s="260" t="str">
        <f t="shared" si="81"/>
        <v/>
      </c>
      <c r="AA1672" s="260" t="str">
        <f t="shared" si="82"/>
        <v/>
      </c>
      <c r="AB1672" s="260" t="str" cm="1">
        <f t="array" ref="AB1672">IFERROR(IF(A1672="","",INDEX(근로조건!$A$5:$Z$1048576,MATCH(A1672,근로조건!$A$5:$A$1048576,0)+0,17)-INDEX(근로조건!$A$5:$Z$1048576,MATCH(A1672,근로조건!$A$5:$A$1048576,0)+0,11))*B1672,"")</f>
        <v/>
      </c>
      <c r="AC1672" s="260" t="str">
        <f t="shared" si="83"/>
        <v/>
      </c>
      <c r="AD1672" s="260" t="str" cm="1">
        <f t="array" ref="AD1672">IFERROR(IF(A1672="","",INDEX(근로조건!$A$5:$L$1048576,MATCH(A1672,근로조건!$A$5:$A$1048576,0)+0,12))*B1672,"")</f>
        <v/>
      </c>
      <c r="AE1672" s="261" t="str" cm="1">
        <f t="array" ref="AE1672">IF(A1672="","",INDEX(근로조건!$A$5:$AF$1048576,MATCH(A1672,근로조건!$A$5:$A$1048576,0)+0,13))</f>
        <v/>
      </c>
      <c r="AF1672" s="262" t="str" cm="1">
        <f t="array" ref="AF1672">IF(A1672="","",INDEX(근로조건!$A$5:$AF$1048576,MATCH(A1672,근로조건!$A$5:$A$1048576,0)+0,14))</f>
        <v/>
      </c>
      <c r="AG1672" s="261" t="str" cm="1">
        <f t="array" ref="AG1672">IF(A1672="","",INDEX(근로조건!$A$5:$AF$1048576,MATCH(A1672,근로조건!$A$5:$A$1048576,0)+0,11))</f>
        <v/>
      </c>
      <c r="AH1672" s="261" t="str" cm="1">
        <f t="array" ref="AH1672">IF(A1672="","",INDEX(근로조건!$A$5:$AF$1048576,MATCH(A1672,근로조건!$A$5:$A$1048576,0)+0,19))</f>
        <v/>
      </c>
      <c r="AI1672" s="262" t="str" cm="1">
        <f t="array" ref="AI1672">IF(A1672="","",INDEX(근로조건!$A$5:$AF$1048576,MATCH(A1672,근로조건!$A$5:$A$1048576,0)+0,17))</f>
        <v/>
      </c>
      <c r="AJ1672" s="253"/>
      <c r="AK1672" s="253"/>
      <c r="AL1672" s="253" t="str" cm="1">
        <f t="array" ref="AL1672">IF(A1672="","",INDEX(근로조건!$A$5:$AF$1048576,MATCH(A1672,근로조건!$A$5:$A$1048576,0)+0,20))</f>
        <v/>
      </c>
      <c r="AM1672" s="253"/>
      <c r="AN1672" s="253"/>
      <c r="AO1672" s="253"/>
      <c r="AP1672" s="260"/>
      <c r="AQ1672" s="123"/>
      <c r="AR1672" s="166"/>
      <c r="AS1672" s="267"/>
      <c r="AT1672" s="266"/>
      <c r="AU1672" s="266"/>
      <c r="AV1672" s="266"/>
    </row>
    <row r="1673" spans="1:48" x14ac:dyDescent="0.3">
      <c r="A1673" s="52"/>
      <c r="B1673" s="54"/>
      <c r="C1673" s="53"/>
      <c r="D1673" s="53"/>
      <c r="E1673" s="53"/>
      <c r="F1673" s="57"/>
      <c r="G1673" s="57"/>
      <c r="H1673" s="52"/>
      <c r="I1673" s="53"/>
      <c r="J1673" s="53"/>
      <c r="K1673" s="95"/>
      <c r="L1673" s="52"/>
      <c r="M1673" s="52"/>
      <c r="N1673" s="54"/>
      <c r="O1673" s="254" t="str" cm="1">
        <f t="array" ref="O1673">IF(A1673="","",INDEX(근로조건!$A$5:$Y$1048576,MATCH(A1673,근로조건!$A$5:$A$1048576,0)+0,15))</f>
        <v/>
      </c>
      <c r="P1673" s="255" t="str" cm="1">
        <f t="array" ref="P1673">IF(A1673="","",INDEX(근로조건!$A$5:$Y$1048576,MATCH(A1673,근로조건!$A$5:$A$1048576,0)+0,16))</f>
        <v/>
      </c>
      <c r="Q1673" s="256" t="str" cm="1">
        <f t="array" ref="Q1673">IF(A1673="","",INDEX(근로조건!$A$5:$ZZ$1048576,MATCH(A1673,근로조건!$A$5:$A$1048576,0)+0,21))</f>
        <v/>
      </c>
      <c r="R1673" s="61"/>
      <c r="S1673" s="61"/>
      <c r="T1673" s="61"/>
      <c r="U1673" s="61"/>
      <c r="V1673" s="61"/>
      <c r="W1673" s="61"/>
      <c r="X1673" s="61"/>
      <c r="Y1673" s="61"/>
      <c r="Z1673" s="260" t="str">
        <f t="shared" si="81"/>
        <v/>
      </c>
      <c r="AA1673" s="260" t="str">
        <f t="shared" si="82"/>
        <v/>
      </c>
      <c r="AB1673" s="260" t="str" cm="1">
        <f t="array" ref="AB1673">IFERROR(IF(A1673="","",INDEX(근로조건!$A$5:$Z$1048576,MATCH(A1673,근로조건!$A$5:$A$1048576,0)+0,17)-INDEX(근로조건!$A$5:$Z$1048576,MATCH(A1673,근로조건!$A$5:$A$1048576,0)+0,11))*B1673,"")</f>
        <v/>
      </c>
      <c r="AC1673" s="260" t="str">
        <f t="shared" si="83"/>
        <v/>
      </c>
      <c r="AD1673" s="260" t="str" cm="1">
        <f t="array" ref="AD1673">IFERROR(IF(A1673="","",INDEX(근로조건!$A$5:$L$1048576,MATCH(A1673,근로조건!$A$5:$A$1048576,0)+0,12))*B1673,"")</f>
        <v/>
      </c>
      <c r="AE1673" s="261" t="str" cm="1">
        <f t="array" ref="AE1673">IF(A1673="","",INDEX(근로조건!$A$5:$AF$1048576,MATCH(A1673,근로조건!$A$5:$A$1048576,0)+0,13))</f>
        <v/>
      </c>
      <c r="AF1673" s="262" t="str" cm="1">
        <f t="array" ref="AF1673">IF(A1673="","",INDEX(근로조건!$A$5:$AF$1048576,MATCH(A1673,근로조건!$A$5:$A$1048576,0)+0,14))</f>
        <v/>
      </c>
      <c r="AG1673" s="261" t="str" cm="1">
        <f t="array" ref="AG1673">IF(A1673="","",INDEX(근로조건!$A$5:$AF$1048576,MATCH(A1673,근로조건!$A$5:$A$1048576,0)+0,11))</f>
        <v/>
      </c>
      <c r="AH1673" s="261" t="str" cm="1">
        <f t="array" ref="AH1673">IF(A1673="","",INDEX(근로조건!$A$5:$AF$1048576,MATCH(A1673,근로조건!$A$5:$A$1048576,0)+0,19))</f>
        <v/>
      </c>
      <c r="AI1673" s="262" t="str" cm="1">
        <f t="array" ref="AI1673">IF(A1673="","",INDEX(근로조건!$A$5:$AF$1048576,MATCH(A1673,근로조건!$A$5:$A$1048576,0)+0,17))</f>
        <v/>
      </c>
      <c r="AJ1673" s="253"/>
      <c r="AK1673" s="253"/>
      <c r="AL1673" s="253" t="str" cm="1">
        <f t="array" ref="AL1673">IF(A1673="","",INDEX(근로조건!$A$5:$AF$1048576,MATCH(A1673,근로조건!$A$5:$A$1048576,0)+0,20))</f>
        <v/>
      </c>
      <c r="AM1673" s="253"/>
      <c r="AN1673" s="253"/>
      <c r="AO1673" s="253"/>
      <c r="AP1673" s="260"/>
      <c r="AQ1673" s="123"/>
      <c r="AR1673" s="166"/>
      <c r="AS1673" s="267"/>
      <c r="AT1673" s="266"/>
      <c r="AU1673" s="266"/>
      <c r="AV1673" s="266"/>
    </row>
    <row r="1674" spans="1:48" x14ac:dyDescent="0.3">
      <c r="A1674" s="52"/>
      <c r="B1674" s="54"/>
      <c r="C1674" s="53"/>
      <c r="D1674" s="53"/>
      <c r="E1674" s="53"/>
      <c r="F1674" s="57"/>
      <c r="G1674" s="57"/>
      <c r="H1674" s="52"/>
      <c r="I1674" s="53"/>
      <c r="J1674" s="53"/>
      <c r="K1674" s="95"/>
      <c r="L1674" s="52"/>
      <c r="M1674" s="52"/>
      <c r="N1674" s="54"/>
      <c r="O1674" s="254" t="str" cm="1">
        <f t="array" ref="O1674">IF(A1674="","",INDEX(근로조건!$A$5:$Y$1048576,MATCH(A1674,근로조건!$A$5:$A$1048576,0)+0,15))</f>
        <v/>
      </c>
      <c r="P1674" s="255" t="str" cm="1">
        <f t="array" ref="P1674">IF(A1674="","",INDEX(근로조건!$A$5:$Y$1048576,MATCH(A1674,근로조건!$A$5:$A$1048576,0)+0,16))</f>
        <v/>
      </c>
      <c r="Q1674" s="256" t="str" cm="1">
        <f t="array" ref="Q1674">IF(A1674="","",INDEX(근로조건!$A$5:$ZZ$1048576,MATCH(A1674,근로조건!$A$5:$A$1048576,0)+0,21))</f>
        <v/>
      </c>
      <c r="R1674" s="61"/>
      <c r="S1674" s="61"/>
      <c r="T1674" s="61"/>
      <c r="U1674" s="61"/>
      <c r="V1674" s="61"/>
      <c r="W1674" s="61"/>
      <c r="X1674" s="61"/>
      <c r="Y1674" s="61"/>
      <c r="Z1674" s="260" t="str">
        <f t="shared" si="81"/>
        <v/>
      </c>
      <c r="AA1674" s="260" t="str">
        <f t="shared" si="82"/>
        <v/>
      </c>
      <c r="AB1674" s="260" t="str" cm="1">
        <f t="array" ref="AB1674">IFERROR(IF(A1674="","",INDEX(근로조건!$A$5:$Z$1048576,MATCH(A1674,근로조건!$A$5:$A$1048576,0)+0,17)-INDEX(근로조건!$A$5:$Z$1048576,MATCH(A1674,근로조건!$A$5:$A$1048576,0)+0,11))*B1674,"")</f>
        <v/>
      </c>
      <c r="AC1674" s="260" t="str">
        <f t="shared" si="83"/>
        <v/>
      </c>
      <c r="AD1674" s="260" t="str" cm="1">
        <f t="array" ref="AD1674">IFERROR(IF(A1674="","",INDEX(근로조건!$A$5:$L$1048576,MATCH(A1674,근로조건!$A$5:$A$1048576,0)+0,12))*B1674,"")</f>
        <v/>
      </c>
      <c r="AE1674" s="261" t="str" cm="1">
        <f t="array" ref="AE1674">IF(A1674="","",INDEX(근로조건!$A$5:$AF$1048576,MATCH(A1674,근로조건!$A$5:$A$1048576,0)+0,13))</f>
        <v/>
      </c>
      <c r="AF1674" s="262" t="str" cm="1">
        <f t="array" ref="AF1674">IF(A1674="","",INDEX(근로조건!$A$5:$AF$1048576,MATCH(A1674,근로조건!$A$5:$A$1048576,0)+0,14))</f>
        <v/>
      </c>
      <c r="AG1674" s="261" t="str" cm="1">
        <f t="array" ref="AG1674">IF(A1674="","",INDEX(근로조건!$A$5:$AF$1048576,MATCH(A1674,근로조건!$A$5:$A$1048576,0)+0,11))</f>
        <v/>
      </c>
      <c r="AH1674" s="261" t="str" cm="1">
        <f t="array" ref="AH1674">IF(A1674="","",INDEX(근로조건!$A$5:$AF$1048576,MATCH(A1674,근로조건!$A$5:$A$1048576,0)+0,19))</f>
        <v/>
      </c>
      <c r="AI1674" s="262" t="str" cm="1">
        <f t="array" ref="AI1674">IF(A1674="","",INDEX(근로조건!$A$5:$AF$1048576,MATCH(A1674,근로조건!$A$5:$A$1048576,0)+0,17))</f>
        <v/>
      </c>
      <c r="AJ1674" s="253"/>
      <c r="AK1674" s="253"/>
      <c r="AL1674" s="253" t="str" cm="1">
        <f t="array" ref="AL1674">IF(A1674="","",INDEX(근로조건!$A$5:$AF$1048576,MATCH(A1674,근로조건!$A$5:$A$1048576,0)+0,20))</f>
        <v/>
      </c>
      <c r="AM1674" s="253"/>
      <c r="AN1674" s="253"/>
      <c r="AO1674" s="253"/>
      <c r="AP1674" s="260"/>
      <c r="AQ1674" s="123"/>
      <c r="AR1674" s="166"/>
      <c r="AS1674" s="267"/>
      <c r="AT1674" s="266"/>
      <c r="AU1674" s="266"/>
      <c r="AV1674" s="266"/>
    </row>
    <row r="1675" spans="1:48" x14ac:dyDescent="0.3">
      <c r="A1675" s="52"/>
      <c r="B1675" s="54"/>
      <c r="C1675" s="53"/>
      <c r="D1675" s="53"/>
      <c r="E1675" s="53"/>
      <c r="F1675" s="57"/>
      <c r="G1675" s="57"/>
      <c r="H1675" s="52"/>
      <c r="I1675" s="53"/>
      <c r="J1675" s="53"/>
      <c r="K1675" s="95"/>
      <c r="L1675" s="52"/>
      <c r="M1675" s="52"/>
      <c r="N1675" s="54"/>
      <c r="O1675" s="254" t="str" cm="1">
        <f t="array" ref="O1675">IF(A1675="","",INDEX(근로조건!$A$5:$Y$1048576,MATCH(A1675,근로조건!$A$5:$A$1048576,0)+0,15))</f>
        <v/>
      </c>
      <c r="P1675" s="255" t="str" cm="1">
        <f t="array" ref="P1675">IF(A1675="","",INDEX(근로조건!$A$5:$Y$1048576,MATCH(A1675,근로조건!$A$5:$A$1048576,0)+0,16))</f>
        <v/>
      </c>
      <c r="Q1675" s="256" t="str" cm="1">
        <f t="array" ref="Q1675">IF(A1675="","",INDEX(근로조건!$A$5:$ZZ$1048576,MATCH(A1675,근로조건!$A$5:$A$1048576,0)+0,21))</f>
        <v/>
      </c>
      <c r="R1675" s="61"/>
      <c r="S1675" s="61"/>
      <c r="T1675" s="61"/>
      <c r="U1675" s="61"/>
      <c r="V1675" s="61"/>
      <c r="W1675" s="61"/>
      <c r="X1675" s="61"/>
      <c r="Y1675" s="61"/>
      <c r="Z1675" s="260" t="str">
        <f t="shared" si="81"/>
        <v/>
      </c>
      <c r="AA1675" s="260" t="str">
        <f t="shared" si="82"/>
        <v/>
      </c>
      <c r="AB1675" s="260" t="str" cm="1">
        <f t="array" ref="AB1675">IFERROR(IF(A1675="","",INDEX(근로조건!$A$5:$Z$1048576,MATCH(A1675,근로조건!$A$5:$A$1048576,0)+0,17)-INDEX(근로조건!$A$5:$Z$1048576,MATCH(A1675,근로조건!$A$5:$A$1048576,0)+0,11))*B1675,"")</f>
        <v/>
      </c>
      <c r="AC1675" s="260" t="str">
        <f t="shared" si="83"/>
        <v/>
      </c>
      <c r="AD1675" s="260" t="str" cm="1">
        <f t="array" ref="AD1675">IFERROR(IF(A1675="","",INDEX(근로조건!$A$5:$L$1048576,MATCH(A1675,근로조건!$A$5:$A$1048576,0)+0,12))*B1675,"")</f>
        <v/>
      </c>
      <c r="AE1675" s="261" t="str" cm="1">
        <f t="array" ref="AE1675">IF(A1675="","",INDEX(근로조건!$A$5:$AF$1048576,MATCH(A1675,근로조건!$A$5:$A$1048576,0)+0,13))</f>
        <v/>
      </c>
      <c r="AF1675" s="262" t="str" cm="1">
        <f t="array" ref="AF1675">IF(A1675="","",INDEX(근로조건!$A$5:$AF$1048576,MATCH(A1675,근로조건!$A$5:$A$1048576,0)+0,14))</f>
        <v/>
      </c>
      <c r="AG1675" s="261" t="str" cm="1">
        <f t="array" ref="AG1675">IF(A1675="","",INDEX(근로조건!$A$5:$AF$1048576,MATCH(A1675,근로조건!$A$5:$A$1048576,0)+0,11))</f>
        <v/>
      </c>
      <c r="AH1675" s="261" t="str" cm="1">
        <f t="array" ref="AH1675">IF(A1675="","",INDEX(근로조건!$A$5:$AF$1048576,MATCH(A1675,근로조건!$A$5:$A$1048576,0)+0,19))</f>
        <v/>
      </c>
      <c r="AI1675" s="262" t="str" cm="1">
        <f t="array" ref="AI1675">IF(A1675="","",INDEX(근로조건!$A$5:$AF$1048576,MATCH(A1675,근로조건!$A$5:$A$1048576,0)+0,17))</f>
        <v/>
      </c>
      <c r="AJ1675" s="253"/>
      <c r="AK1675" s="253"/>
      <c r="AL1675" s="253" t="str" cm="1">
        <f t="array" ref="AL1675">IF(A1675="","",INDEX(근로조건!$A$5:$AF$1048576,MATCH(A1675,근로조건!$A$5:$A$1048576,0)+0,20))</f>
        <v/>
      </c>
      <c r="AM1675" s="253"/>
      <c r="AN1675" s="253"/>
      <c r="AO1675" s="253"/>
      <c r="AP1675" s="260"/>
      <c r="AQ1675" s="123"/>
      <c r="AR1675" s="166"/>
      <c r="AS1675" s="267"/>
      <c r="AT1675" s="266"/>
      <c r="AU1675" s="266"/>
      <c r="AV1675" s="266"/>
    </row>
    <row r="1676" spans="1:48" x14ac:dyDescent="0.3">
      <c r="A1676" s="52"/>
      <c r="B1676" s="54"/>
      <c r="C1676" s="53"/>
      <c r="D1676" s="53"/>
      <c r="E1676" s="53"/>
      <c r="F1676" s="57"/>
      <c r="G1676" s="57"/>
      <c r="H1676" s="52"/>
      <c r="I1676" s="53"/>
      <c r="J1676" s="53"/>
      <c r="K1676" s="95"/>
      <c r="L1676" s="52"/>
      <c r="M1676" s="52"/>
      <c r="N1676" s="54"/>
      <c r="O1676" s="254" t="str" cm="1">
        <f t="array" ref="O1676">IF(A1676="","",INDEX(근로조건!$A$5:$Y$1048576,MATCH(A1676,근로조건!$A$5:$A$1048576,0)+0,15))</f>
        <v/>
      </c>
      <c r="P1676" s="255" t="str" cm="1">
        <f t="array" ref="P1676">IF(A1676="","",INDEX(근로조건!$A$5:$Y$1048576,MATCH(A1676,근로조건!$A$5:$A$1048576,0)+0,16))</f>
        <v/>
      </c>
      <c r="Q1676" s="256" t="str" cm="1">
        <f t="array" ref="Q1676">IF(A1676="","",INDEX(근로조건!$A$5:$ZZ$1048576,MATCH(A1676,근로조건!$A$5:$A$1048576,0)+0,21))</f>
        <v/>
      </c>
      <c r="R1676" s="61"/>
      <c r="S1676" s="61"/>
      <c r="T1676" s="61"/>
      <c r="U1676" s="61"/>
      <c r="V1676" s="61"/>
      <c r="W1676" s="61"/>
      <c r="X1676" s="61"/>
      <c r="Y1676" s="61"/>
      <c r="Z1676" s="260" t="str">
        <f t="shared" si="81"/>
        <v/>
      </c>
      <c r="AA1676" s="260" t="str">
        <f t="shared" si="82"/>
        <v/>
      </c>
      <c r="AB1676" s="260" t="str" cm="1">
        <f t="array" ref="AB1676">IFERROR(IF(A1676="","",INDEX(근로조건!$A$5:$Z$1048576,MATCH(A1676,근로조건!$A$5:$A$1048576,0)+0,17)-INDEX(근로조건!$A$5:$Z$1048576,MATCH(A1676,근로조건!$A$5:$A$1048576,0)+0,11))*B1676,"")</f>
        <v/>
      </c>
      <c r="AC1676" s="260" t="str">
        <f t="shared" si="83"/>
        <v/>
      </c>
      <c r="AD1676" s="260" t="str" cm="1">
        <f t="array" ref="AD1676">IFERROR(IF(A1676="","",INDEX(근로조건!$A$5:$L$1048576,MATCH(A1676,근로조건!$A$5:$A$1048576,0)+0,12))*B1676,"")</f>
        <v/>
      </c>
      <c r="AE1676" s="261" t="str" cm="1">
        <f t="array" ref="AE1676">IF(A1676="","",INDEX(근로조건!$A$5:$AF$1048576,MATCH(A1676,근로조건!$A$5:$A$1048576,0)+0,13))</f>
        <v/>
      </c>
      <c r="AF1676" s="262" t="str" cm="1">
        <f t="array" ref="AF1676">IF(A1676="","",INDEX(근로조건!$A$5:$AF$1048576,MATCH(A1676,근로조건!$A$5:$A$1048576,0)+0,14))</f>
        <v/>
      </c>
      <c r="AG1676" s="261" t="str" cm="1">
        <f t="array" ref="AG1676">IF(A1676="","",INDEX(근로조건!$A$5:$AF$1048576,MATCH(A1676,근로조건!$A$5:$A$1048576,0)+0,11))</f>
        <v/>
      </c>
      <c r="AH1676" s="261" t="str" cm="1">
        <f t="array" ref="AH1676">IF(A1676="","",INDEX(근로조건!$A$5:$AF$1048576,MATCH(A1676,근로조건!$A$5:$A$1048576,0)+0,19))</f>
        <v/>
      </c>
      <c r="AI1676" s="262" t="str" cm="1">
        <f t="array" ref="AI1676">IF(A1676="","",INDEX(근로조건!$A$5:$AF$1048576,MATCH(A1676,근로조건!$A$5:$A$1048576,0)+0,17))</f>
        <v/>
      </c>
      <c r="AJ1676" s="253"/>
      <c r="AK1676" s="253"/>
      <c r="AL1676" s="253" t="str" cm="1">
        <f t="array" ref="AL1676">IF(A1676="","",INDEX(근로조건!$A$5:$AF$1048576,MATCH(A1676,근로조건!$A$5:$A$1048576,0)+0,20))</f>
        <v/>
      </c>
      <c r="AM1676" s="253"/>
      <c r="AN1676" s="253"/>
      <c r="AO1676" s="253"/>
      <c r="AP1676" s="260"/>
      <c r="AQ1676" s="123"/>
      <c r="AR1676" s="166"/>
      <c r="AS1676" s="267"/>
      <c r="AT1676" s="266"/>
      <c r="AU1676" s="266"/>
      <c r="AV1676" s="266"/>
    </row>
    <row r="1677" spans="1:48" x14ac:dyDescent="0.3">
      <c r="A1677" s="52"/>
      <c r="B1677" s="54"/>
      <c r="C1677" s="53"/>
      <c r="D1677" s="53"/>
      <c r="E1677" s="53"/>
      <c r="F1677" s="57"/>
      <c r="G1677" s="57"/>
      <c r="H1677" s="52"/>
      <c r="I1677" s="53"/>
      <c r="J1677" s="53"/>
      <c r="K1677" s="95"/>
      <c r="L1677" s="52"/>
      <c r="M1677" s="52"/>
      <c r="N1677" s="54"/>
      <c r="O1677" s="254" t="str" cm="1">
        <f t="array" ref="O1677">IF(A1677="","",INDEX(근로조건!$A$5:$Y$1048576,MATCH(A1677,근로조건!$A$5:$A$1048576,0)+0,15))</f>
        <v/>
      </c>
      <c r="P1677" s="255" t="str" cm="1">
        <f t="array" ref="P1677">IF(A1677="","",INDEX(근로조건!$A$5:$Y$1048576,MATCH(A1677,근로조건!$A$5:$A$1048576,0)+0,16))</f>
        <v/>
      </c>
      <c r="Q1677" s="256" t="str" cm="1">
        <f t="array" ref="Q1677">IF(A1677="","",INDEX(근로조건!$A$5:$ZZ$1048576,MATCH(A1677,근로조건!$A$5:$A$1048576,0)+0,21))</f>
        <v/>
      </c>
      <c r="R1677" s="61"/>
      <c r="S1677" s="61"/>
      <c r="T1677" s="61"/>
      <c r="U1677" s="61"/>
      <c r="V1677" s="61"/>
      <c r="W1677" s="61"/>
      <c r="X1677" s="61"/>
      <c r="Y1677" s="61"/>
      <c r="Z1677" s="260" t="str">
        <f t="shared" si="81"/>
        <v/>
      </c>
      <c r="AA1677" s="260" t="str">
        <f t="shared" si="82"/>
        <v/>
      </c>
      <c r="AB1677" s="260" t="str" cm="1">
        <f t="array" ref="AB1677">IFERROR(IF(A1677="","",INDEX(근로조건!$A$5:$Z$1048576,MATCH(A1677,근로조건!$A$5:$A$1048576,0)+0,17)-INDEX(근로조건!$A$5:$Z$1048576,MATCH(A1677,근로조건!$A$5:$A$1048576,0)+0,11))*B1677,"")</f>
        <v/>
      </c>
      <c r="AC1677" s="260" t="str">
        <f t="shared" si="83"/>
        <v/>
      </c>
      <c r="AD1677" s="260" t="str" cm="1">
        <f t="array" ref="AD1677">IFERROR(IF(A1677="","",INDEX(근로조건!$A$5:$L$1048576,MATCH(A1677,근로조건!$A$5:$A$1048576,0)+0,12))*B1677,"")</f>
        <v/>
      </c>
      <c r="AE1677" s="261" t="str" cm="1">
        <f t="array" ref="AE1677">IF(A1677="","",INDEX(근로조건!$A$5:$AF$1048576,MATCH(A1677,근로조건!$A$5:$A$1048576,0)+0,13))</f>
        <v/>
      </c>
      <c r="AF1677" s="262" t="str" cm="1">
        <f t="array" ref="AF1677">IF(A1677="","",INDEX(근로조건!$A$5:$AF$1048576,MATCH(A1677,근로조건!$A$5:$A$1048576,0)+0,14))</f>
        <v/>
      </c>
      <c r="AG1677" s="261" t="str" cm="1">
        <f t="array" ref="AG1677">IF(A1677="","",INDEX(근로조건!$A$5:$AF$1048576,MATCH(A1677,근로조건!$A$5:$A$1048576,0)+0,11))</f>
        <v/>
      </c>
      <c r="AH1677" s="261" t="str" cm="1">
        <f t="array" ref="AH1677">IF(A1677="","",INDEX(근로조건!$A$5:$AF$1048576,MATCH(A1677,근로조건!$A$5:$A$1048576,0)+0,19))</f>
        <v/>
      </c>
      <c r="AI1677" s="262" t="str" cm="1">
        <f t="array" ref="AI1677">IF(A1677="","",INDEX(근로조건!$A$5:$AF$1048576,MATCH(A1677,근로조건!$A$5:$A$1048576,0)+0,17))</f>
        <v/>
      </c>
      <c r="AJ1677" s="253"/>
      <c r="AK1677" s="253"/>
      <c r="AL1677" s="253" t="str" cm="1">
        <f t="array" ref="AL1677">IF(A1677="","",INDEX(근로조건!$A$5:$AF$1048576,MATCH(A1677,근로조건!$A$5:$A$1048576,0)+0,20))</f>
        <v/>
      </c>
      <c r="AM1677" s="253"/>
      <c r="AN1677" s="253"/>
      <c r="AO1677" s="253"/>
      <c r="AP1677" s="260"/>
      <c r="AQ1677" s="123"/>
      <c r="AR1677" s="166"/>
      <c r="AS1677" s="267"/>
      <c r="AT1677" s="266"/>
      <c r="AU1677" s="266"/>
      <c r="AV1677" s="266"/>
    </row>
    <row r="1678" spans="1:48" x14ac:dyDescent="0.3">
      <c r="A1678" s="52"/>
      <c r="B1678" s="54"/>
      <c r="C1678" s="53"/>
      <c r="D1678" s="53"/>
      <c r="E1678" s="53"/>
      <c r="F1678" s="57"/>
      <c r="G1678" s="57"/>
      <c r="H1678" s="52"/>
      <c r="I1678" s="53"/>
      <c r="J1678" s="53"/>
      <c r="K1678" s="95"/>
      <c r="L1678" s="52"/>
      <c r="M1678" s="52"/>
      <c r="N1678" s="54"/>
      <c r="O1678" s="254" t="str" cm="1">
        <f t="array" ref="O1678">IF(A1678="","",INDEX(근로조건!$A$5:$Y$1048576,MATCH(A1678,근로조건!$A$5:$A$1048576,0)+0,15))</f>
        <v/>
      </c>
      <c r="P1678" s="255" t="str" cm="1">
        <f t="array" ref="P1678">IF(A1678="","",INDEX(근로조건!$A$5:$Y$1048576,MATCH(A1678,근로조건!$A$5:$A$1048576,0)+0,16))</f>
        <v/>
      </c>
      <c r="Q1678" s="256" t="str" cm="1">
        <f t="array" ref="Q1678">IF(A1678="","",INDEX(근로조건!$A$5:$ZZ$1048576,MATCH(A1678,근로조건!$A$5:$A$1048576,0)+0,21))</f>
        <v/>
      </c>
      <c r="R1678" s="61"/>
      <c r="S1678" s="61"/>
      <c r="T1678" s="61"/>
      <c r="U1678" s="61"/>
      <c r="V1678" s="61"/>
      <c r="W1678" s="61"/>
      <c r="X1678" s="61"/>
      <c r="Y1678" s="61"/>
      <c r="Z1678" s="260" t="str">
        <f t="shared" si="81"/>
        <v/>
      </c>
      <c r="AA1678" s="260" t="str">
        <f t="shared" si="82"/>
        <v/>
      </c>
      <c r="AB1678" s="260" t="str" cm="1">
        <f t="array" ref="AB1678">IFERROR(IF(A1678="","",INDEX(근로조건!$A$5:$Z$1048576,MATCH(A1678,근로조건!$A$5:$A$1048576,0)+0,17)-INDEX(근로조건!$A$5:$Z$1048576,MATCH(A1678,근로조건!$A$5:$A$1048576,0)+0,11))*B1678,"")</f>
        <v/>
      </c>
      <c r="AC1678" s="260" t="str">
        <f t="shared" si="83"/>
        <v/>
      </c>
      <c r="AD1678" s="260" t="str" cm="1">
        <f t="array" ref="AD1678">IFERROR(IF(A1678="","",INDEX(근로조건!$A$5:$L$1048576,MATCH(A1678,근로조건!$A$5:$A$1048576,0)+0,12))*B1678,"")</f>
        <v/>
      </c>
      <c r="AE1678" s="261" t="str" cm="1">
        <f t="array" ref="AE1678">IF(A1678="","",INDEX(근로조건!$A$5:$AF$1048576,MATCH(A1678,근로조건!$A$5:$A$1048576,0)+0,13))</f>
        <v/>
      </c>
      <c r="AF1678" s="262" t="str" cm="1">
        <f t="array" ref="AF1678">IF(A1678="","",INDEX(근로조건!$A$5:$AF$1048576,MATCH(A1678,근로조건!$A$5:$A$1048576,0)+0,14))</f>
        <v/>
      </c>
      <c r="AG1678" s="261" t="str" cm="1">
        <f t="array" ref="AG1678">IF(A1678="","",INDEX(근로조건!$A$5:$AF$1048576,MATCH(A1678,근로조건!$A$5:$A$1048576,0)+0,11))</f>
        <v/>
      </c>
      <c r="AH1678" s="261" t="str" cm="1">
        <f t="array" ref="AH1678">IF(A1678="","",INDEX(근로조건!$A$5:$AF$1048576,MATCH(A1678,근로조건!$A$5:$A$1048576,0)+0,19))</f>
        <v/>
      </c>
      <c r="AI1678" s="262" t="str" cm="1">
        <f t="array" ref="AI1678">IF(A1678="","",INDEX(근로조건!$A$5:$AF$1048576,MATCH(A1678,근로조건!$A$5:$A$1048576,0)+0,17))</f>
        <v/>
      </c>
      <c r="AJ1678" s="253"/>
      <c r="AK1678" s="253"/>
      <c r="AL1678" s="253" t="str" cm="1">
        <f t="array" ref="AL1678">IF(A1678="","",INDEX(근로조건!$A$5:$AF$1048576,MATCH(A1678,근로조건!$A$5:$A$1048576,0)+0,20))</f>
        <v/>
      </c>
      <c r="AM1678" s="253"/>
      <c r="AN1678" s="253"/>
      <c r="AO1678" s="253"/>
      <c r="AP1678" s="260"/>
      <c r="AQ1678" s="123"/>
      <c r="AR1678" s="166"/>
      <c r="AS1678" s="267"/>
      <c r="AT1678" s="266"/>
      <c r="AU1678" s="266"/>
      <c r="AV1678" s="266"/>
    </row>
    <row r="1679" spans="1:48" x14ac:dyDescent="0.3">
      <c r="A1679" s="52"/>
      <c r="B1679" s="54"/>
      <c r="C1679" s="53"/>
      <c r="D1679" s="53"/>
      <c r="E1679" s="53"/>
      <c r="F1679" s="57"/>
      <c r="G1679" s="57"/>
      <c r="H1679" s="52"/>
      <c r="I1679" s="53"/>
      <c r="J1679" s="53"/>
      <c r="K1679" s="95"/>
      <c r="L1679" s="52"/>
      <c r="M1679" s="52"/>
      <c r="N1679" s="54"/>
      <c r="O1679" s="254" t="str" cm="1">
        <f t="array" ref="O1679">IF(A1679="","",INDEX(근로조건!$A$5:$Y$1048576,MATCH(A1679,근로조건!$A$5:$A$1048576,0)+0,15))</f>
        <v/>
      </c>
      <c r="P1679" s="255" t="str" cm="1">
        <f t="array" ref="P1679">IF(A1679="","",INDEX(근로조건!$A$5:$Y$1048576,MATCH(A1679,근로조건!$A$5:$A$1048576,0)+0,16))</f>
        <v/>
      </c>
      <c r="Q1679" s="256" t="str" cm="1">
        <f t="array" ref="Q1679">IF(A1679="","",INDEX(근로조건!$A$5:$ZZ$1048576,MATCH(A1679,근로조건!$A$5:$A$1048576,0)+0,21))</f>
        <v/>
      </c>
      <c r="R1679" s="61"/>
      <c r="S1679" s="61"/>
      <c r="T1679" s="61"/>
      <c r="U1679" s="61"/>
      <c r="V1679" s="61"/>
      <c r="W1679" s="61"/>
      <c r="X1679" s="61"/>
      <c r="Y1679" s="61"/>
      <c r="Z1679" s="260" t="str">
        <f t="shared" si="81"/>
        <v/>
      </c>
      <c r="AA1679" s="260" t="str">
        <f t="shared" si="82"/>
        <v/>
      </c>
      <c r="AB1679" s="260" t="str" cm="1">
        <f t="array" ref="AB1679">IFERROR(IF(A1679="","",INDEX(근로조건!$A$5:$Z$1048576,MATCH(A1679,근로조건!$A$5:$A$1048576,0)+0,17)-INDEX(근로조건!$A$5:$Z$1048576,MATCH(A1679,근로조건!$A$5:$A$1048576,0)+0,11))*B1679,"")</f>
        <v/>
      </c>
      <c r="AC1679" s="260" t="str">
        <f t="shared" si="83"/>
        <v/>
      </c>
      <c r="AD1679" s="260" t="str" cm="1">
        <f t="array" ref="AD1679">IFERROR(IF(A1679="","",INDEX(근로조건!$A$5:$L$1048576,MATCH(A1679,근로조건!$A$5:$A$1048576,0)+0,12))*B1679,"")</f>
        <v/>
      </c>
      <c r="AE1679" s="261" t="str" cm="1">
        <f t="array" ref="AE1679">IF(A1679="","",INDEX(근로조건!$A$5:$AF$1048576,MATCH(A1679,근로조건!$A$5:$A$1048576,0)+0,13))</f>
        <v/>
      </c>
      <c r="AF1679" s="262" t="str" cm="1">
        <f t="array" ref="AF1679">IF(A1679="","",INDEX(근로조건!$A$5:$AF$1048576,MATCH(A1679,근로조건!$A$5:$A$1048576,0)+0,14))</f>
        <v/>
      </c>
      <c r="AG1679" s="261" t="str" cm="1">
        <f t="array" ref="AG1679">IF(A1679="","",INDEX(근로조건!$A$5:$AF$1048576,MATCH(A1679,근로조건!$A$5:$A$1048576,0)+0,11))</f>
        <v/>
      </c>
      <c r="AH1679" s="261" t="str" cm="1">
        <f t="array" ref="AH1679">IF(A1679="","",INDEX(근로조건!$A$5:$AF$1048576,MATCH(A1679,근로조건!$A$5:$A$1048576,0)+0,19))</f>
        <v/>
      </c>
      <c r="AI1679" s="262" t="str" cm="1">
        <f t="array" ref="AI1679">IF(A1679="","",INDEX(근로조건!$A$5:$AF$1048576,MATCH(A1679,근로조건!$A$5:$A$1048576,0)+0,17))</f>
        <v/>
      </c>
      <c r="AJ1679" s="253"/>
      <c r="AK1679" s="253"/>
      <c r="AL1679" s="253" t="str" cm="1">
        <f t="array" ref="AL1679">IF(A1679="","",INDEX(근로조건!$A$5:$AF$1048576,MATCH(A1679,근로조건!$A$5:$A$1048576,0)+0,20))</f>
        <v/>
      </c>
      <c r="AM1679" s="253"/>
      <c r="AN1679" s="253"/>
      <c r="AO1679" s="253"/>
      <c r="AP1679" s="260"/>
      <c r="AQ1679" s="123"/>
      <c r="AR1679" s="166"/>
      <c r="AS1679" s="267"/>
      <c r="AT1679" s="266"/>
      <c r="AU1679" s="266"/>
      <c r="AV1679" s="266"/>
    </row>
    <row r="1680" spans="1:48" x14ac:dyDescent="0.3">
      <c r="A1680" s="52"/>
      <c r="B1680" s="54"/>
      <c r="C1680" s="53"/>
      <c r="D1680" s="53"/>
      <c r="E1680" s="53"/>
      <c r="F1680" s="57"/>
      <c r="G1680" s="57"/>
      <c r="H1680" s="52"/>
      <c r="I1680" s="53"/>
      <c r="J1680" s="53"/>
      <c r="K1680" s="95"/>
      <c r="L1680" s="52"/>
      <c r="M1680" s="52"/>
      <c r="N1680" s="54"/>
      <c r="O1680" s="254" t="str" cm="1">
        <f t="array" ref="O1680">IF(A1680="","",INDEX(근로조건!$A$5:$Y$1048576,MATCH(A1680,근로조건!$A$5:$A$1048576,0)+0,15))</f>
        <v/>
      </c>
      <c r="P1680" s="255" t="str" cm="1">
        <f t="array" ref="P1680">IF(A1680="","",INDEX(근로조건!$A$5:$Y$1048576,MATCH(A1680,근로조건!$A$5:$A$1048576,0)+0,16))</f>
        <v/>
      </c>
      <c r="Q1680" s="256" t="str" cm="1">
        <f t="array" ref="Q1680">IF(A1680="","",INDEX(근로조건!$A$5:$ZZ$1048576,MATCH(A1680,근로조건!$A$5:$A$1048576,0)+0,21))</f>
        <v/>
      </c>
      <c r="R1680" s="61"/>
      <c r="S1680" s="61"/>
      <c r="T1680" s="61"/>
      <c r="U1680" s="61"/>
      <c r="V1680" s="61"/>
      <c r="W1680" s="61"/>
      <c r="X1680" s="61"/>
      <c r="Y1680" s="61"/>
      <c r="Z1680" s="260" t="str">
        <f t="shared" si="81"/>
        <v/>
      </c>
      <c r="AA1680" s="260" t="str">
        <f t="shared" si="82"/>
        <v/>
      </c>
      <c r="AB1680" s="260" t="str" cm="1">
        <f t="array" ref="AB1680">IFERROR(IF(A1680="","",INDEX(근로조건!$A$5:$Z$1048576,MATCH(A1680,근로조건!$A$5:$A$1048576,0)+0,17)-INDEX(근로조건!$A$5:$Z$1048576,MATCH(A1680,근로조건!$A$5:$A$1048576,0)+0,11))*B1680,"")</f>
        <v/>
      </c>
      <c r="AC1680" s="260" t="str">
        <f t="shared" si="83"/>
        <v/>
      </c>
      <c r="AD1680" s="260" t="str" cm="1">
        <f t="array" ref="AD1680">IFERROR(IF(A1680="","",INDEX(근로조건!$A$5:$L$1048576,MATCH(A1680,근로조건!$A$5:$A$1048576,0)+0,12))*B1680,"")</f>
        <v/>
      </c>
      <c r="AE1680" s="261" t="str" cm="1">
        <f t="array" ref="AE1680">IF(A1680="","",INDEX(근로조건!$A$5:$AF$1048576,MATCH(A1680,근로조건!$A$5:$A$1048576,0)+0,13))</f>
        <v/>
      </c>
      <c r="AF1680" s="262" t="str" cm="1">
        <f t="array" ref="AF1680">IF(A1680="","",INDEX(근로조건!$A$5:$AF$1048576,MATCH(A1680,근로조건!$A$5:$A$1048576,0)+0,14))</f>
        <v/>
      </c>
      <c r="AG1680" s="261" t="str" cm="1">
        <f t="array" ref="AG1680">IF(A1680="","",INDEX(근로조건!$A$5:$AF$1048576,MATCH(A1680,근로조건!$A$5:$A$1048576,0)+0,11))</f>
        <v/>
      </c>
      <c r="AH1680" s="261" t="str" cm="1">
        <f t="array" ref="AH1680">IF(A1680="","",INDEX(근로조건!$A$5:$AF$1048576,MATCH(A1680,근로조건!$A$5:$A$1048576,0)+0,19))</f>
        <v/>
      </c>
      <c r="AI1680" s="262" t="str" cm="1">
        <f t="array" ref="AI1680">IF(A1680="","",INDEX(근로조건!$A$5:$AF$1048576,MATCH(A1680,근로조건!$A$5:$A$1048576,0)+0,17))</f>
        <v/>
      </c>
      <c r="AJ1680" s="253"/>
      <c r="AK1680" s="253"/>
      <c r="AL1680" s="253" t="str" cm="1">
        <f t="array" ref="AL1680">IF(A1680="","",INDEX(근로조건!$A$5:$AF$1048576,MATCH(A1680,근로조건!$A$5:$A$1048576,0)+0,20))</f>
        <v/>
      </c>
      <c r="AM1680" s="253"/>
      <c r="AN1680" s="253"/>
      <c r="AO1680" s="253"/>
      <c r="AP1680" s="260"/>
      <c r="AQ1680" s="123"/>
      <c r="AR1680" s="166"/>
      <c r="AS1680" s="267"/>
      <c r="AT1680" s="266"/>
      <c r="AU1680" s="266"/>
      <c r="AV1680" s="266"/>
    </row>
    <row r="1681" spans="1:48" x14ac:dyDescent="0.3">
      <c r="A1681" s="52"/>
      <c r="B1681" s="54"/>
      <c r="C1681" s="53"/>
      <c r="D1681" s="53"/>
      <c r="E1681" s="53"/>
      <c r="F1681" s="57"/>
      <c r="G1681" s="57"/>
      <c r="H1681" s="52"/>
      <c r="I1681" s="53"/>
      <c r="J1681" s="53"/>
      <c r="K1681" s="95"/>
      <c r="L1681" s="52"/>
      <c r="M1681" s="52"/>
      <c r="N1681" s="54"/>
      <c r="O1681" s="254" t="str" cm="1">
        <f t="array" ref="O1681">IF(A1681="","",INDEX(근로조건!$A$5:$Y$1048576,MATCH(A1681,근로조건!$A$5:$A$1048576,0)+0,15))</f>
        <v/>
      </c>
      <c r="P1681" s="255" t="str" cm="1">
        <f t="array" ref="P1681">IF(A1681="","",INDEX(근로조건!$A$5:$Y$1048576,MATCH(A1681,근로조건!$A$5:$A$1048576,0)+0,16))</f>
        <v/>
      </c>
      <c r="Q1681" s="256" t="str" cm="1">
        <f t="array" ref="Q1681">IF(A1681="","",INDEX(근로조건!$A$5:$ZZ$1048576,MATCH(A1681,근로조건!$A$5:$A$1048576,0)+0,21))</f>
        <v/>
      </c>
      <c r="R1681" s="61"/>
      <c r="S1681" s="61"/>
      <c r="T1681" s="61"/>
      <c r="U1681" s="61"/>
      <c r="V1681" s="61"/>
      <c r="W1681" s="61"/>
      <c r="X1681" s="61"/>
      <c r="Y1681" s="61"/>
      <c r="Z1681" s="260" t="str">
        <f t="shared" si="81"/>
        <v/>
      </c>
      <c r="AA1681" s="260" t="str">
        <f t="shared" si="82"/>
        <v/>
      </c>
      <c r="AB1681" s="260" t="str" cm="1">
        <f t="array" ref="AB1681">IFERROR(IF(A1681="","",INDEX(근로조건!$A$5:$Z$1048576,MATCH(A1681,근로조건!$A$5:$A$1048576,0)+0,17)-INDEX(근로조건!$A$5:$Z$1048576,MATCH(A1681,근로조건!$A$5:$A$1048576,0)+0,11))*B1681,"")</f>
        <v/>
      </c>
      <c r="AC1681" s="260" t="str">
        <f t="shared" si="83"/>
        <v/>
      </c>
      <c r="AD1681" s="260" t="str" cm="1">
        <f t="array" ref="AD1681">IFERROR(IF(A1681="","",INDEX(근로조건!$A$5:$L$1048576,MATCH(A1681,근로조건!$A$5:$A$1048576,0)+0,12))*B1681,"")</f>
        <v/>
      </c>
      <c r="AE1681" s="261" t="str" cm="1">
        <f t="array" ref="AE1681">IF(A1681="","",INDEX(근로조건!$A$5:$AF$1048576,MATCH(A1681,근로조건!$A$5:$A$1048576,0)+0,13))</f>
        <v/>
      </c>
      <c r="AF1681" s="262" t="str" cm="1">
        <f t="array" ref="AF1681">IF(A1681="","",INDEX(근로조건!$A$5:$AF$1048576,MATCH(A1681,근로조건!$A$5:$A$1048576,0)+0,14))</f>
        <v/>
      </c>
      <c r="AG1681" s="261" t="str" cm="1">
        <f t="array" ref="AG1681">IF(A1681="","",INDEX(근로조건!$A$5:$AF$1048576,MATCH(A1681,근로조건!$A$5:$A$1048576,0)+0,11))</f>
        <v/>
      </c>
      <c r="AH1681" s="261" t="str" cm="1">
        <f t="array" ref="AH1681">IF(A1681="","",INDEX(근로조건!$A$5:$AF$1048576,MATCH(A1681,근로조건!$A$5:$A$1048576,0)+0,19))</f>
        <v/>
      </c>
      <c r="AI1681" s="262" t="str" cm="1">
        <f t="array" ref="AI1681">IF(A1681="","",INDEX(근로조건!$A$5:$AF$1048576,MATCH(A1681,근로조건!$A$5:$A$1048576,0)+0,17))</f>
        <v/>
      </c>
      <c r="AJ1681" s="253"/>
      <c r="AK1681" s="253"/>
      <c r="AL1681" s="253" t="str" cm="1">
        <f t="array" ref="AL1681">IF(A1681="","",INDEX(근로조건!$A$5:$AF$1048576,MATCH(A1681,근로조건!$A$5:$A$1048576,0)+0,20))</f>
        <v/>
      </c>
      <c r="AM1681" s="253"/>
      <c r="AN1681" s="253"/>
      <c r="AO1681" s="253"/>
      <c r="AP1681" s="260"/>
      <c r="AQ1681" s="123"/>
      <c r="AR1681" s="166"/>
      <c r="AS1681" s="267"/>
      <c r="AT1681" s="266"/>
      <c r="AU1681" s="266"/>
      <c r="AV1681" s="266"/>
    </row>
    <row r="1682" spans="1:48" x14ac:dyDescent="0.3">
      <c r="A1682" s="52"/>
      <c r="B1682" s="54"/>
      <c r="C1682" s="53"/>
      <c r="D1682" s="53"/>
      <c r="E1682" s="53"/>
      <c r="F1682" s="57"/>
      <c r="G1682" s="57"/>
      <c r="H1682" s="52"/>
      <c r="I1682" s="53"/>
      <c r="J1682" s="53"/>
      <c r="K1682" s="95"/>
      <c r="L1682" s="52"/>
      <c r="M1682" s="52"/>
      <c r="N1682" s="54"/>
      <c r="O1682" s="254" t="str" cm="1">
        <f t="array" ref="O1682">IF(A1682="","",INDEX(근로조건!$A$5:$Y$1048576,MATCH(A1682,근로조건!$A$5:$A$1048576,0)+0,15))</f>
        <v/>
      </c>
      <c r="P1682" s="255" t="str" cm="1">
        <f t="array" ref="P1682">IF(A1682="","",INDEX(근로조건!$A$5:$Y$1048576,MATCH(A1682,근로조건!$A$5:$A$1048576,0)+0,16))</f>
        <v/>
      </c>
      <c r="Q1682" s="256" t="str" cm="1">
        <f t="array" ref="Q1682">IF(A1682="","",INDEX(근로조건!$A$5:$ZZ$1048576,MATCH(A1682,근로조건!$A$5:$A$1048576,0)+0,21))</f>
        <v/>
      </c>
      <c r="R1682" s="61"/>
      <c r="S1682" s="61"/>
      <c r="T1682" s="61"/>
      <c r="U1682" s="61"/>
      <c r="V1682" s="61"/>
      <c r="W1682" s="61"/>
      <c r="X1682" s="61"/>
      <c r="Y1682" s="61"/>
      <c r="Z1682" s="260" t="str">
        <f t="shared" si="81"/>
        <v/>
      </c>
      <c r="AA1682" s="260" t="str">
        <f t="shared" si="82"/>
        <v/>
      </c>
      <c r="AB1682" s="260" t="str" cm="1">
        <f t="array" ref="AB1682">IFERROR(IF(A1682="","",INDEX(근로조건!$A$5:$Z$1048576,MATCH(A1682,근로조건!$A$5:$A$1048576,0)+0,17)-INDEX(근로조건!$A$5:$Z$1048576,MATCH(A1682,근로조건!$A$5:$A$1048576,0)+0,11))*B1682,"")</f>
        <v/>
      </c>
      <c r="AC1682" s="260" t="str">
        <f t="shared" si="83"/>
        <v/>
      </c>
      <c r="AD1682" s="260" t="str" cm="1">
        <f t="array" ref="AD1682">IFERROR(IF(A1682="","",INDEX(근로조건!$A$5:$L$1048576,MATCH(A1682,근로조건!$A$5:$A$1048576,0)+0,12))*B1682,"")</f>
        <v/>
      </c>
      <c r="AE1682" s="261" t="str" cm="1">
        <f t="array" ref="AE1682">IF(A1682="","",INDEX(근로조건!$A$5:$AF$1048576,MATCH(A1682,근로조건!$A$5:$A$1048576,0)+0,13))</f>
        <v/>
      </c>
      <c r="AF1682" s="262" t="str" cm="1">
        <f t="array" ref="AF1682">IF(A1682="","",INDEX(근로조건!$A$5:$AF$1048576,MATCH(A1682,근로조건!$A$5:$A$1048576,0)+0,14))</f>
        <v/>
      </c>
      <c r="AG1682" s="261" t="str" cm="1">
        <f t="array" ref="AG1682">IF(A1682="","",INDEX(근로조건!$A$5:$AF$1048576,MATCH(A1682,근로조건!$A$5:$A$1048576,0)+0,11))</f>
        <v/>
      </c>
      <c r="AH1682" s="261" t="str" cm="1">
        <f t="array" ref="AH1682">IF(A1682="","",INDEX(근로조건!$A$5:$AF$1048576,MATCH(A1682,근로조건!$A$5:$A$1048576,0)+0,19))</f>
        <v/>
      </c>
      <c r="AI1682" s="262" t="str" cm="1">
        <f t="array" ref="AI1682">IF(A1682="","",INDEX(근로조건!$A$5:$AF$1048576,MATCH(A1682,근로조건!$A$5:$A$1048576,0)+0,17))</f>
        <v/>
      </c>
      <c r="AJ1682" s="253"/>
      <c r="AK1682" s="253"/>
      <c r="AL1682" s="253" t="str" cm="1">
        <f t="array" ref="AL1682">IF(A1682="","",INDEX(근로조건!$A$5:$AF$1048576,MATCH(A1682,근로조건!$A$5:$A$1048576,0)+0,20))</f>
        <v/>
      </c>
      <c r="AM1682" s="253"/>
      <c r="AN1682" s="253"/>
      <c r="AO1682" s="253"/>
      <c r="AP1682" s="260"/>
      <c r="AQ1682" s="123"/>
      <c r="AR1682" s="166"/>
      <c r="AS1682" s="267"/>
      <c r="AT1682" s="266"/>
      <c r="AU1682" s="266"/>
      <c r="AV1682" s="266"/>
    </row>
    <row r="1683" spans="1:48" x14ac:dyDescent="0.3">
      <c r="A1683" s="52"/>
      <c r="B1683" s="54"/>
      <c r="C1683" s="53"/>
      <c r="D1683" s="53"/>
      <c r="E1683" s="53"/>
      <c r="F1683" s="57"/>
      <c r="G1683" s="57"/>
      <c r="H1683" s="52"/>
      <c r="I1683" s="53"/>
      <c r="J1683" s="53"/>
      <c r="K1683" s="95"/>
      <c r="L1683" s="52"/>
      <c r="M1683" s="52"/>
      <c r="N1683" s="54"/>
      <c r="O1683" s="254" t="str" cm="1">
        <f t="array" ref="O1683">IF(A1683="","",INDEX(근로조건!$A$5:$Y$1048576,MATCH(A1683,근로조건!$A$5:$A$1048576,0)+0,15))</f>
        <v/>
      </c>
      <c r="P1683" s="255" t="str" cm="1">
        <f t="array" ref="P1683">IF(A1683="","",INDEX(근로조건!$A$5:$Y$1048576,MATCH(A1683,근로조건!$A$5:$A$1048576,0)+0,16))</f>
        <v/>
      </c>
      <c r="Q1683" s="256" t="str" cm="1">
        <f t="array" ref="Q1683">IF(A1683="","",INDEX(근로조건!$A$5:$ZZ$1048576,MATCH(A1683,근로조건!$A$5:$A$1048576,0)+0,21))</f>
        <v/>
      </c>
      <c r="R1683" s="61"/>
      <c r="S1683" s="61"/>
      <c r="T1683" s="61"/>
      <c r="U1683" s="61"/>
      <c r="V1683" s="61"/>
      <c r="W1683" s="61"/>
      <c r="X1683" s="61"/>
      <c r="Y1683" s="61"/>
      <c r="Z1683" s="260" t="str">
        <f t="shared" si="81"/>
        <v/>
      </c>
      <c r="AA1683" s="260" t="str">
        <f t="shared" si="82"/>
        <v/>
      </c>
      <c r="AB1683" s="260" t="str" cm="1">
        <f t="array" ref="AB1683">IFERROR(IF(A1683="","",INDEX(근로조건!$A$5:$Z$1048576,MATCH(A1683,근로조건!$A$5:$A$1048576,0)+0,17)-INDEX(근로조건!$A$5:$Z$1048576,MATCH(A1683,근로조건!$A$5:$A$1048576,0)+0,11))*B1683,"")</f>
        <v/>
      </c>
      <c r="AC1683" s="260" t="str">
        <f t="shared" si="83"/>
        <v/>
      </c>
      <c r="AD1683" s="260" t="str" cm="1">
        <f t="array" ref="AD1683">IFERROR(IF(A1683="","",INDEX(근로조건!$A$5:$L$1048576,MATCH(A1683,근로조건!$A$5:$A$1048576,0)+0,12))*B1683,"")</f>
        <v/>
      </c>
      <c r="AE1683" s="261" t="str" cm="1">
        <f t="array" ref="AE1683">IF(A1683="","",INDEX(근로조건!$A$5:$AF$1048576,MATCH(A1683,근로조건!$A$5:$A$1048576,0)+0,13))</f>
        <v/>
      </c>
      <c r="AF1683" s="262" t="str" cm="1">
        <f t="array" ref="AF1683">IF(A1683="","",INDEX(근로조건!$A$5:$AF$1048576,MATCH(A1683,근로조건!$A$5:$A$1048576,0)+0,14))</f>
        <v/>
      </c>
      <c r="AG1683" s="261" t="str" cm="1">
        <f t="array" ref="AG1683">IF(A1683="","",INDEX(근로조건!$A$5:$AF$1048576,MATCH(A1683,근로조건!$A$5:$A$1048576,0)+0,11))</f>
        <v/>
      </c>
      <c r="AH1683" s="261" t="str" cm="1">
        <f t="array" ref="AH1683">IF(A1683="","",INDEX(근로조건!$A$5:$AF$1048576,MATCH(A1683,근로조건!$A$5:$A$1048576,0)+0,19))</f>
        <v/>
      </c>
      <c r="AI1683" s="262" t="str" cm="1">
        <f t="array" ref="AI1683">IF(A1683="","",INDEX(근로조건!$A$5:$AF$1048576,MATCH(A1683,근로조건!$A$5:$A$1048576,0)+0,17))</f>
        <v/>
      </c>
      <c r="AJ1683" s="253"/>
      <c r="AK1683" s="253"/>
      <c r="AL1683" s="253" t="str" cm="1">
        <f t="array" ref="AL1683">IF(A1683="","",INDEX(근로조건!$A$5:$AF$1048576,MATCH(A1683,근로조건!$A$5:$A$1048576,0)+0,20))</f>
        <v/>
      </c>
      <c r="AM1683" s="253"/>
      <c r="AN1683" s="253"/>
      <c r="AO1683" s="253"/>
      <c r="AP1683" s="260"/>
      <c r="AQ1683" s="123"/>
      <c r="AR1683" s="166"/>
      <c r="AS1683" s="267"/>
      <c r="AT1683" s="266"/>
      <c r="AU1683" s="266"/>
      <c r="AV1683" s="266"/>
    </row>
    <row r="1684" spans="1:48" x14ac:dyDescent="0.3">
      <c r="A1684" s="52"/>
      <c r="B1684" s="54"/>
      <c r="C1684" s="53"/>
      <c r="D1684" s="53"/>
      <c r="E1684" s="53"/>
      <c r="F1684" s="57"/>
      <c r="G1684" s="57"/>
      <c r="H1684" s="52"/>
      <c r="I1684" s="53"/>
      <c r="J1684" s="53"/>
      <c r="K1684" s="95"/>
      <c r="L1684" s="52"/>
      <c r="M1684" s="52"/>
      <c r="N1684" s="54"/>
      <c r="O1684" s="254" t="str" cm="1">
        <f t="array" ref="O1684">IF(A1684="","",INDEX(근로조건!$A$5:$Y$1048576,MATCH(A1684,근로조건!$A$5:$A$1048576,0)+0,15))</f>
        <v/>
      </c>
      <c r="P1684" s="255" t="str" cm="1">
        <f t="array" ref="P1684">IF(A1684="","",INDEX(근로조건!$A$5:$Y$1048576,MATCH(A1684,근로조건!$A$5:$A$1048576,0)+0,16))</f>
        <v/>
      </c>
      <c r="Q1684" s="256" t="str" cm="1">
        <f t="array" ref="Q1684">IF(A1684="","",INDEX(근로조건!$A$5:$ZZ$1048576,MATCH(A1684,근로조건!$A$5:$A$1048576,0)+0,21))</f>
        <v/>
      </c>
      <c r="R1684" s="61"/>
      <c r="S1684" s="61"/>
      <c r="T1684" s="61"/>
      <c r="U1684" s="61"/>
      <c r="V1684" s="61"/>
      <c r="W1684" s="61"/>
      <c r="X1684" s="61"/>
      <c r="Y1684" s="61"/>
      <c r="Z1684" s="260" t="str">
        <f t="shared" si="81"/>
        <v/>
      </c>
      <c r="AA1684" s="260" t="str">
        <f t="shared" si="82"/>
        <v/>
      </c>
      <c r="AB1684" s="260" t="str" cm="1">
        <f t="array" ref="AB1684">IFERROR(IF(A1684="","",INDEX(근로조건!$A$5:$Z$1048576,MATCH(A1684,근로조건!$A$5:$A$1048576,0)+0,17)-INDEX(근로조건!$A$5:$Z$1048576,MATCH(A1684,근로조건!$A$5:$A$1048576,0)+0,11))*B1684,"")</f>
        <v/>
      </c>
      <c r="AC1684" s="260" t="str">
        <f t="shared" si="83"/>
        <v/>
      </c>
      <c r="AD1684" s="260" t="str" cm="1">
        <f t="array" ref="AD1684">IFERROR(IF(A1684="","",INDEX(근로조건!$A$5:$L$1048576,MATCH(A1684,근로조건!$A$5:$A$1048576,0)+0,12))*B1684,"")</f>
        <v/>
      </c>
      <c r="AE1684" s="261" t="str" cm="1">
        <f t="array" ref="AE1684">IF(A1684="","",INDEX(근로조건!$A$5:$AF$1048576,MATCH(A1684,근로조건!$A$5:$A$1048576,0)+0,13))</f>
        <v/>
      </c>
      <c r="AF1684" s="262" t="str" cm="1">
        <f t="array" ref="AF1684">IF(A1684="","",INDEX(근로조건!$A$5:$AF$1048576,MATCH(A1684,근로조건!$A$5:$A$1048576,0)+0,14))</f>
        <v/>
      </c>
      <c r="AG1684" s="261" t="str" cm="1">
        <f t="array" ref="AG1684">IF(A1684="","",INDEX(근로조건!$A$5:$AF$1048576,MATCH(A1684,근로조건!$A$5:$A$1048576,0)+0,11))</f>
        <v/>
      </c>
      <c r="AH1684" s="261" t="str" cm="1">
        <f t="array" ref="AH1684">IF(A1684="","",INDEX(근로조건!$A$5:$AF$1048576,MATCH(A1684,근로조건!$A$5:$A$1048576,0)+0,19))</f>
        <v/>
      </c>
      <c r="AI1684" s="262" t="str" cm="1">
        <f t="array" ref="AI1684">IF(A1684="","",INDEX(근로조건!$A$5:$AF$1048576,MATCH(A1684,근로조건!$A$5:$A$1048576,0)+0,17))</f>
        <v/>
      </c>
      <c r="AJ1684" s="253"/>
      <c r="AK1684" s="253"/>
      <c r="AL1684" s="253" t="str" cm="1">
        <f t="array" ref="AL1684">IF(A1684="","",INDEX(근로조건!$A$5:$AF$1048576,MATCH(A1684,근로조건!$A$5:$A$1048576,0)+0,20))</f>
        <v/>
      </c>
      <c r="AM1684" s="253"/>
      <c r="AN1684" s="253"/>
      <c r="AO1684" s="253"/>
      <c r="AP1684" s="260"/>
      <c r="AQ1684" s="123"/>
      <c r="AR1684" s="166"/>
      <c r="AS1684" s="267"/>
      <c r="AT1684" s="266"/>
      <c r="AU1684" s="266"/>
      <c r="AV1684" s="266"/>
    </row>
    <row r="1685" spans="1:48" x14ac:dyDescent="0.3">
      <c r="A1685" s="52"/>
      <c r="B1685" s="54"/>
      <c r="C1685" s="53"/>
      <c r="D1685" s="53"/>
      <c r="E1685" s="53"/>
      <c r="F1685" s="57"/>
      <c r="G1685" s="57"/>
      <c r="H1685" s="52"/>
      <c r="I1685" s="53"/>
      <c r="J1685" s="53"/>
      <c r="K1685" s="95"/>
      <c r="L1685" s="52"/>
      <c r="M1685" s="52"/>
      <c r="N1685" s="54"/>
      <c r="O1685" s="254" t="str" cm="1">
        <f t="array" ref="O1685">IF(A1685="","",INDEX(근로조건!$A$5:$Y$1048576,MATCH(A1685,근로조건!$A$5:$A$1048576,0)+0,15))</f>
        <v/>
      </c>
      <c r="P1685" s="255" t="str" cm="1">
        <f t="array" ref="P1685">IF(A1685="","",INDEX(근로조건!$A$5:$Y$1048576,MATCH(A1685,근로조건!$A$5:$A$1048576,0)+0,16))</f>
        <v/>
      </c>
      <c r="Q1685" s="256" t="str" cm="1">
        <f t="array" ref="Q1685">IF(A1685="","",INDEX(근로조건!$A$5:$ZZ$1048576,MATCH(A1685,근로조건!$A$5:$A$1048576,0)+0,21))</f>
        <v/>
      </c>
      <c r="R1685" s="61"/>
      <c r="S1685" s="61"/>
      <c r="T1685" s="61"/>
      <c r="U1685" s="61"/>
      <c r="V1685" s="61"/>
      <c r="W1685" s="61"/>
      <c r="X1685" s="61"/>
      <c r="Y1685" s="61"/>
      <c r="Z1685" s="260" t="str">
        <f t="shared" si="81"/>
        <v/>
      </c>
      <c r="AA1685" s="260" t="str">
        <f t="shared" si="82"/>
        <v/>
      </c>
      <c r="AB1685" s="260" t="str" cm="1">
        <f t="array" ref="AB1685">IFERROR(IF(A1685="","",INDEX(근로조건!$A$5:$Z$1048576,MATCH(A1685,근로조건!$A$5:$A$1048576,0)+0,17)-INDEX(근로조건!$A$5:$Z$1048576,MATCH(A1685,근로조건!$A$5:$A$1048576,0)+0,11))*B1685,"")</f>
        <v/>
      </c>
      <c r="AC1685" s="260" t="str">
        <f t="shared" si="83"/>
        <v/>
      </c>
      <c r="AD1685" s="260" t="str" cm="1">
        <f t="array" ref="AD1685">IFERROR(IF(A1685="","",INDEX(근로조건!$A$5:$L$1048576,MATCH(A1685,근로조건!$A$5:$A$1048576,0)+0,12))*B1685,"")</f>
        <v/>
      </c>
      <c r="AE1685" s="261" t="str" cm="1">
        <f t="array" ref="AE1685">IF(A1685="","",INDEX(근로조건!$A$5:$AF$1048576,MATCH(A1685,근로조건!$A$5:$A$1048576,0)+0,13))</f>
        <v/>
      </c>
      <c r="AF1685" s="262" t="str" cm="1">
        <f t="array" ref="AF1685">IF(A1685="","",INDEX(근로조건!$A$5:$AF$1048576,MATCH(A1685,근로조건!$A$5:$A$1048576,0)+0,14))</f>
        <v/>
      </c>
      <c r="AG1685" s="261" t="str" cm="1">
        <f t="array" ref="AG1685">IF(A1685="","",INDEX(근로조건!$A$5:$AF$1048576,MATCH(A1685,근로조건!$A$5:$A$1048576,0)+0,11))</f>
        <v/>
      </c>
      <c r="AH1685" s="261" t="str" cm="1">
        <f t="array" ref="AH1685">IF(A1685="","",INDEX(근로조건!$A$5:$AF$1048576,MATCH(A1685,근로조건!$A$5:$A$1048576,0)+0,19))</f>
        <v/>
      </c>
      <c r="AI1685" s="262" t="str" cm="1">
        <f t="array" ref="AI1685">IF(A1685="","",INDEX(근로조건!$A$5:$AF$1048576,MATCH(A1685,근로조건!$A$5:$A$1048576,0)+0,17))</f>
        <v/>
      </c>
      <c r="AJ1685" s="253"/>
      <c r="AK1685" s="253"/>
      <c r="AL1685" s="253" t="str" cm="1">
        <f t="array" ref="AL1685">IF(A1685="","",INDEX(근로조건!$A$5:$AF$1048576,MATCH(A1685,근로조건!$A$5:$A$1048576,0)+0,20))</f>
        <v/>
      </c>
      <c r="AM1685" s="253"/>
      <c r="AN1685" s="253"/>
      <c r="AO1685" s="253"/>
      <c r="AP1685" s="260"/>
      <c r="AQ1685" s="123"/>
      <c r="AR1685" s="166"/>
      <c r="AS1685" s="267"/>
      <c r="AT1685" s="266"/>
      <c r="AU1685" s="266"/>
      <c r="AV1685" s="266"/>
    </row>
    <row r="1686" spans="1:48" x14ac:dyDescent="0.3">
      <c r="A1686" s="52"/>
      <c r="B1686" s="54"/>
      <c r="C1686" s="53"/>
      <c r="D1686" s="53"/>
      <c r="E1686" s="53"/>
      <c r="F1686" s="57"/>
      <c r="G1686" s="57"/>
      <c r="H1686" s="52"/>
      <c r="I1686" s="53"/>
      <c r="J1686" s="53"/>
      <c r="K1686" s="95"/>
      <c r="L1686" s="52"/>
      <c r="M1686" s="52"/>
      <c r="N1686" s="54"/>
      <c r="O1686" s="254" t="str" cm="1">
        <f t="array" ref="O1686">IF(A1686="","",INDEX(근로조건!$A$5:$Y$1048576,MATCH(A1686,근로조건!$A$5:$A$1048576,0)+0,15))</f>
        <v/>
      </c>
      <c r="P1686" s="255" t="str" cm="1">
        <f t="array" ref="P1686">IF(A1686="","",INDEX(근로조건!$A$5:$Y$1048576,MATCH(A1686,근로조건!$A$5:$A$1048576,0)+0,16))</f>
        <v/>
      </c>
      <c r="Q1686" s="256" t="str" cm="1">
        <f t="array" ref="Q1686">IF(A1686="","",INDEX(근로조건!$A$5:$ZZ$1048576,MATCH(A1686,근로조건!$A$5:$A$1048576,0)+0,21))</f>
        <v/>
      </c>
      <c r="R1686" s="61"/>
      <c r="S1686" s="61"/>
      <c r="T1686" s="61"/>
      <c r="U1686" s="61"/>
      <c r="V1686" s="61"/>
      <c r="W1686" s="61"/>
      <c r="X1686" s="61"/>
      <c r="Y1686" s="61"/>
      <c r="Z1686" s="260" t="str">
        <f t="shared" si="81"/>
        <v/>
      </c>
      <c r="AA1686" s="260" t="str">
        <f t="shared" si="82"/>
        <v/>
      </c>
      <c r="AB1686" s="260" t="str" cm="1">
        <f t="array" ref="AB1686">IFERROR(IF(A1686="","",INDEX(근로조건!$A$5:$Z$1048576,MATCH(A1686,근로조건!$A$5:$A$1048576,0)+0,17)-INDEX(근로조건!$A$5:$Z$1048576,MATCH(A1686,근로조건!$A$5:$A$1048576,0)+0,11))*B1686,"")</f>
        <v/>
      </c>
      <c r="AC1686" s="260" t="str">
        <f t="shared" si="83"/>
        <v/>
      </c>
      <c r="AD1686" s="260" t="str" cm="1">
        <f t="array" ref="AD1686">IFERROR(IF(A1686="","",INDEX(근로조건!$A$5:$L$1048576,MATCH(A1686,근로조건!$A$5:$A$1048576,0)+0,12))*B1686,"")</f>
        <v/>
      </c>
      <c r="AE1686" s="261" t="str" cm="1">
        <f t="array" ref="AE1686">IF(A1686="","",INDEX(근로조건!$A$5:$AF$1048576,MATCH(A1686,근로조건!$A$5:$A$1048576,0)+0,13))</f>
        <v/>
      </c>
      <c r="AF1686" s="262" t="str" cm="1">
        <f t="array" ref="AF1686">IF(A1686="","",INDEX(근로조건!$A$5:$AF$1048576,MATCH(A1686,근로조건!$A$5:$A$1048576,0)+0,14))</f>
        <v/>
      </c>
      <c r="AG1686" s="261" t="str" cm="1">
        <f t="array" ref="AG1686">IF(A1686="","",INDEX(근로조건!$A$5:$AF$1048576,MATCH(A1686,근로조건!$A$5:$A$1048576,0)+0,11))</f>
        <v/>
      </c>
      <c r="AH1686" s="261" t="str" cm="1">
        <f t="array" ref="AH1686">IF(A1686="","",INDEX(근로조건!$A$5:$AF$1048576,MATCH(A1686,근로조건!$A$5:$A$1048576,0)+0,19))</f>
        <v/>
      </c>
      <c r="AI1686" s="262" t="str" cm="1">
        <f t="array" ref="AI1686">IF(A1686="","",INDEX(근로조건!$A$5:$AF$1048576,MATCH(A1686,근로조건!$A$5:$A$1048576,0)+0,17))</f>
        <v/>
      </c>
      <c r="AJ1686" s="253"/>
      <c r="AK1686" s="253"/>
      <c r="AL1686" s="253" t="str" cm="1">
        <f t="array" ref="AL1686">IF(A1686="","",INDEX(근로조건!$A$5:$AF$1048576,MATCH(A1686,근로조건!$A$5:$A$1048576,0)+0,20))</f>
        <v/>
      </c>
      <c r="AM1686" s="253"/>
      <c r="AN1686" s="253"/>
      <c r="AO1686" s="253"/>
      <c r="AP1686" s="260"/>
      <c r="AQ1686" s="123"/>
      <c r="AR1686" s="166"/>
      <c r="AS1686" s="267"/>
      <c r="AT1686" s="266"/>
      <c r="AU1686" s="266"/>
      <c r="AV1686" s="266"/>
    </row>
    <row r="1687" spans="1:48" x14ac:dyDescent="0.3">
      <c r="A1687" s="52"/>
      <c r="B1687" s="54"/>
      <c r="C1687" s="53"/>
      <c r="D1687" s="53"/>
      <c r="E1687" s="53"/>
      <c r="F1687" s="57"/>
      <c r="G1687" s="57"/>
      <c r="H1687" s="52"/>
      <c r="I1687" s="53"/>
      <c r="J1687" s="53"/>
      <c r="K1687" s="95"/>
      <c r="L1687" s="52"/>
      <c r="M1687" s="52"/>
      <c r="N1687" s="54"/>
      <c r="O1687" s="254" t="str" cm="1">
        <f t="array" ref="O1687">IF(A1687="","",INDEX(근로조건!$A$5:$Y$1048576,MATCH(A1687,근로조건!$A$5:$A$1048576,0)+0,15))</f>
        <v/>
      </c>
      <c r="P1687" s="255" t="str" cm="1">
        <f t="array" ref="P1687">IF(A1687="","",INDEX(근로조건!$A$5:$Y$1048576,MATCH(A1687,근로조건!$A$5:$A$1048576,0)+0,16))</f>
        <v/>
      </c>
      <c r="Q1687" s="256" t="str" cm="1">
        <f t="array" ref="Q1687">IF(A1687="","",INDEX(근로조건!$A$5:$ZZ$1048576,MATCH(A1687,근로조건!$A$5:$A$1048576,0)+0,21))</f>
        <v/>
      </c>
      <c r="R1687" s="61"/>
      <c r="S1687" s="61"/>
      <c r="T1687" s="61"/>
      <c r="U1687" s="61"/>
      <c r="V1687" s="61"/>
      <c r="W1687" s="61"/>
      <c r="X1687" s="61"/>
      <c r="Y1687" s="61"/>
      <c r="Z1687" s="260" t="str">
        <f t="shared" si="81"/>
        <v/>
      </c>
      <c r="AA1687" s="260" t="str">
        <f t="shared" si="82"/>
        <v/>
      </c>
      <c r="AB1687" s="260" t="str" cm="1">
        <f t="array" ref="AB1687">IFERROR(IF(A1687="","",INDEX(근로조건!$A$5:$Z$1048576,MATCH(A1687,근로조건!$A$5:$A$1048576,0)+0,17)-INDEX(근로조건!$A$5:$Z$1048576,MATCH(A1687,근로조건!$A$5:$A$1048576,0)+0,11))*B1687,"")</f>
        <v/>
      </c>
      <c r="AC1687" s="260" t="str">
        <f t="shared" si="83"/>
        <v/>
      </c>
      <c r="AD1687" s="260" t="str" cm="1">
        <f t="array" ref="AD1687">IFERROR(IF(A1687="","",INDEX(근로조건!$A$5:$L$1048576,MATCH(A1687,근로조건!$A$5:$A$1048576,0)+0,12))*B1687,"")</f>
        <v/>
      </c>
      <c r="AE1687" s="261" t="str" cm="1">
        <f t="array" ref="AE1687">IF(A1687="","",INDEX(근로조건!$A$5:$AF$1048576,MATCH(A1687,근로조건!$A$5:$A$1048576,0)+0,13))</f>
        <v/>
      </c>
      <c r="AF1687" s="262" t="str" cm="1">
        <f t="array" ref="AF1687">IF(A1687="","",INDEX(근로조건!$A$5:$AF$1048576,MATCH(A1687,근로조건!$A$5:$A$1048576,0)+0,14))</f>
        <v/>
      </c>
      <c r="AG1687" s="261" t="str" cm="1">
        <f t="array" ref="AG1687">IF(A1687="","",INDEX(근로조건!$A$5:$AF$1048576,MATCH(A1687,근로조건!$A$5:$A$1048576,0)+0,11))</f>
        <v/>
      </c>
      <c r="AH1687" s="261" t="str" cm="1">
        <f t="array" ref="AH1687">IF(A1687="","",INDEX(근로조건!$A$5:$AF$1048576,MATCH(A1687,근로조건!$A$5:$A$1048576,0)+0,19))</f>
        <v/>
      </c>
      <c r="AI1687" s="262" t="str" cm="1">
        <f t="array" ref="AI1687">IF(A1687="","",INDEX(근로조건!$A$5:$AF$1048576,MATCH(A1687,근로조건!$A$5:$A$1048576,0)+0,17))</f>
        <v/>
      </c>
      <c r="AJ1687" s="253"/>
      <c r="AK1687" s="253"/>
      <c r="AL1687" s="253" t="str" cm="1">
        <f t="array" ref="AL1687">IF(A1687="","",INDEX(근로조건!$A$5:$AF$1048576,MATCH(A1687,근로조건!$A$5:$A$1048576,0)+0,20))</f>
        <v/>
      </c>
      <c r="AM1687" s="253"/>
      <c r="AN1687" s="253"/>
      <c r="AO1687" s="253"/>
      <c r="AP1687" s="260"/>
      <c r="AQ1687" s="123"/>
      <c r="AR1687" s="166"/>
      <c r="AS1687" s="267"/>
      <c r="AT1687" s="266"/>
      <c r="AU1687" s="266"/>
      <c r="AV1687" s="266"/>
    </row>
    <row r="1688" spans="1:48" x14ac:dyDescent="0.3">
      <c r="A1688" s="52"/>
      <c r="B1688" s="54"/>
      <c r="C1688" s="53"/>
      <c r="D1688" s="53"/>
      <c r="E1688" s="53"/>
      <c r="F1688" s="57"/>
      <c r="G1688" s="57"/>
      <c r="H1688" s="52"/>
      <c r="I1688" s="53"/>
      <c r="J1688" s="53"/>
      <c r="K1688" s="95"/>
      <c r="L1688" s="52"/>
      <c r="M1688" s="52"/>
      <c r="N1688" s="54"/>
      <c r="O1688" s="254" t="str" cm="1">
        <f t="array" ref="O1688">IF(A1688="","",INDEX(근로조건!$A$5:$Y$1048576,MATCH(A1688,근로조건!$A$5:$A$1048576,0)+0,15))</f>
        <v/>
      </c>
      <c r="P1688" s="255" t="str" cm="1">
        <f t="array" ref="P1688">IF(A1688="","",INDEX(근로조건!$A$5:$Y$1048576,MATCH(A1688,근로조건!$A$5:$A$1048576,0)+0,16))</f>
        <v/>
      </c>
      <c r="Q1688" s="256" t="str" cm="1">
        <f t="array" ref="Q1688">IF(A1688="","",INDEX(근로조건!$A$5:$ZZ$1048576,MATCH(A1688,근로조건!$A$5:$A$1048576,0)+0,21))</f>
        <v/>
      </c>
      <c r="R1688" s="61"/>
      <c r="S1688" s="61"/>
      <c r="T1688" s="61"/>
      <c r="U1688" s="61"/>
      <c r="V1688" s="61"/>
      <c r="W1688" s="61"/>
      <c r="X1688" s="61"/>
      <c r="Y1688" s="61"/>
      <c r="Z1688" s="260" t="str">
        <f t="shared" si="81"/>
        <v/>
      </c>
      <c r="AA1688" s="260" t="str">
        <f t="shared" si="82"/>
        <v/>
      </c>
      <c r="AB1688" s="260" t="str" cm="1">
        <f t="array" ref="AB1688">IFERROR(IF(A1688="","",INDEX(근로조건!$A$5:$Z$1048576,MATCH(A1688,근로조건!$A$5:$A$1048576,0)+0,17)-INDEX(근로조건!$A$5:$Z$1048576,MATCH(A1688,근로조건!$A$5:$A$1048576,0)+0,11))*B1688,"")</f>
        <v/>
      </c>
      <c r="AC1688" s="260" t="str">
        <f t="shared" si="83"/>
        <v/>
      </c>
      <c r="AD1688" s="260" t="str" cm="1">
        <f t="array" ref="AD1688">IFERROR(IF(A1688="","",INDEX(근로조건!$A$5:$L$1048576,MATCH(A1688,근로조건!$A$5:$A$1048576,0)+0,12))*B1688,"")</f>
        <v/>
      </c>
      <c r="AE1688" s="261" t="str" cm="1">
        <f t="array" ref="AE1688">IF(A1688="","",INDEX(근로조건!$A$5:$AF$1048576,MATCH(A1688,근로조건!$A$5:$A$1048576,0)+0,13))</f>
        <v/>
      </c>
      <c r="AF1688" s="262" t="str" cm="1">
        <f t="array" ref="AF1688">IF(A1688="","",INDEX(근로조건!$A$5:$AF$1048576,MATCH(A1688,근로조건!$A$5:$A$1048576,0)+0,14))</f>
        <v/>
      </c>
      <c r="AG1688" s="261" t="str" cm="1">
        <f t="array" ref="AG1688">IF(A1688="","",INDEX(근로조건!$A$5:$AF$1048576,MATCH(A1688,근로조건!$A$5:$A$1048576,0)+0,11))</f>
        <v/>
      </c>
      <c r="AH1688" s="261" t="str" cm="1">
        <f t="array" ref="AH1688">IF(A1688="","",INDEX(근로조건!$A$5:$AF$1048576,MATCH(A1688,근로조건!$A$5:$A$1048576,0)+0,19))</f>
        <v/>
      </c>
      <c r="AI1688" s="262" t="str" cm="1">
        <f t="array" ref="AI1688">IF(A1688="","",INDEX(근로조건!$A$5:$AF$1048576,MATCH(A1688,근로조건!$A$5:$A$1048576,0)+0,17))</f>
        <v/>
      </c>
      <c r="AJ1688" s="253"/>
      <c r="AK1688" s="253"/>
      <c r="AL1688" s="253" t="str" cm="1">
        <f t="array" ref="AL1688">IF(A1688="","",INDEX(근로조건!$A$5:$AF$1048576,MATCH(A1688,근로조건!$A$5:$A$1048576,0)+0,20))</f>
        <v/>
      </c>
      <c r="AM1688" s="253"/>
      <c r="AN1688" s="253"/>
      <c r="AO1688" s="253"/>
      <c r="AP1688" s="260"/>
      <c r="AQ1688" s="123"/>
      <c r="AR1688" s="166"/>
      <c r="AS1688" s="267"/>
      <c r="AT1688" s="266"/>
      <c r="AU1688" s="266"/>
      <c r="AV1688" s="266"/>
    </row>
    <row r="1689" spans="1:48" x14ac:dyDescent="0.3">
      <c r="A1689" s="52"/>
      <c r="B1689" s="54"/>
      <c r="C1689" s="53"/>
      <c r="D1689" s="53"/>
      <c r="E1689" s="53"/>
      <c r="F1689" s="57"/>
      <c r="G1689" s="57"/>
      <c r="H1689" s="52"/>
      <c r="I1689" s="53"/>
      <c r="J1689" s="53"/>
      <c r="K1689" s="95"/>
      <c r="L1689" s="52"/>
      <c r="M1689" s="52"/>
      <c r="N1689" s="54"/>
      <c r="O1689" s="254" t="str" cm="1">
        <f t="array" ref="O1689">IF(A1689="","",INDEX(근로조건!$A$5:$Y$1048576,MATCH(A1689,근로조건!$A$5:$A$1048576,0)+0,15))</f>
        <v/>
      </c>
      <c r="P1689" s="255" t="str" cm="1">
        <f t="array" ref="P1689">IF(A1689="","",INDEX(근로조건!$A$5:$Y$1048576,MATCH(A1689,근로조건!$A$5:$A$1048576,0)+0,16))</f>
        <v/>
      </c>
      <c r="Q1689" s="256" t="str" cm="1">
        <f t="array" ref="Q1689">IF(A1689="","",INDEX(근로조건!$A$5:$ZZ$1048576,MATCH(A1689,근로조건!$A$5:$A$1048576,0)+0,21))</f>
        <v/>
      </c>
      <c r="R1689" s="61"/>
      <c r="S1689" s="61"/>
      <c r="T1689" s="61"/>
      <c r="U1689" s="61"/>
      <c r="V1689" s="61"/>
      <c r="W1689" s="61"/>
      <c r="X1689" s="61"/>
      <c r="Y1689" s="61"/>
      <c r="Z1689" s="260" t="str">
        <f t="shared" si="81"/>
        <v/>
      </c>
      <c r="AA1689" s="260" t="str">
        <f t="shared" si="82"/>
        <v/>
      </c>
      <c r="AB1689" s="260" t="str" cm="1">
        <f t="array" ref="AB1689">IFERROR(IF(A1689="","",INDEX(근로조건!$A$5:$Z$1048576,MATCH(A1689,근로조건!$A$5:$A$1048576,0)+0,17)-INDEX(근로조건!$A$5:$Z$1048576,MATCH(A1689,근로조건!$A$5:$A$1048576,0)+0,11))*B1689,"")</f>
        <v/>
      </c>
      <c r="AC1689" s="260" t="str">
        <f t="shared" si="83"/>
        <v/>
      </c>
      <c r="AD1689" s="260" t="str" cm="1">
        <f t="array" ref="AD1689">IFERROR(IF(A1689="","",INDEX(근로조건!$A$5:$L$1048576,MATCH(A1689,근로조건!$A$5:$A$1048576,0)+0,12))*B1689,"")</f>
        <v/>
      </c>
      <c r="AE1689" s="261" t="str" cm="1">
        <f t="array" ref="AE1689">IF(A1689="","",INDEX(근로조건!$A$5:$AF$1048576,MATCH(A1689,근로조건!$A$5:$A$1048576,0)+0,13))</f>
        <v/>
      </c>
      <c r="AF1689" s="262" t="str" cm="1">
        <f t="array" ref="AF1689">IF(A1689="","",INDEX(근로조건!$A$5:$AF$1048576,MATCH(A1689,근로조건!$A$5:$A$1048576,0)+0,14))</f>
        <v/>
      </c>
      <c r="AG1689" s="261" t="str" cm="1">
        <f t="array" ref="AG1689">IF(A1689="","",INDEX(근로조건!$A$5:$AF$1048576,MATCH(A1689,근로조건!$A$5:$A$1048576,0)+0,11))</f>
        <v/>
      </c>
      <c r="AH1689" s="261" t="str" cm="1">
        <f t="array" ref="AH1689">IF(A1689="","",INDEX(근로조건!$A$5:$AF$1048576,MATCH(A1689,근로조건!$A$5:$A$1048576,0)+0,19))</f>
        <v/>
      </c>
      <c r="AI1689" s="262" t="str" cm="1">
        <f t="array" ref="AI1689">IF(A1689="","",INDEX(근로조건!$A$5:$AF$1048576,MATCH(A1689,근로조건!$A$5:$A$1048576,0)+0,17))</f>
        <v/>
      </c>
      <c r="AJ1689" s="253"/>
      <c r="AK1689" s="253"/>
      <c r="AL1689" s="253" t="str" cm="1">
        <f t="array" ref="AL1689">IF(A1689="","",INDEX(근로조건!$A$5:$AF$1048576,MATCH(A1689,근로조건!$A$5:$A$1048576,0)+0,20))</f>
        <v/>
      </c>
      <c r="AM1689" s="253"/>
      <c r="AN1689" s="253"/>
      <c r="AO1689" s="253"/>
      <c r="AP1689" s="260"/>
      <c r="AQ1689" s="123"/>
      <c r="AR1689" s="166"/>
      <c r="AS1689" s="267"/>
      <c r="AT1689" s="266"/>
      <c r="AU1689" s="266"/>
      <c r="AV1689" s="266"/>
    </row>
    <row r="1690" spans="1:48" x14ac:dyDescent="0.3">
      <c r="A1690" s="52"/>
      <c r="B1690" s="54"/>
      <c r="C1690" s="53"/>
      <c r="D1690" s="53"/>
      <c r="E1690" s="53"/>
      <c r="F1690" s="57"/>
      <c r="G1690" s="57"/>
      <c r="H1690" s="52"/>
      <c r="I1690" s="53"/>
      <c r="J1690" s="53"/>
      <c r="K1690" s="95"/>
      <c r="L1690" s="52"/>
      <c r="M1690" s="52"/>
      <c r="N1690" s="54"/>
      <c r="O1690" s="254" t="str" cm="1">
        <f t="array" ref="O1690">IF(A1690="","",INDEX(근로조건!$A$5:$Y$1048576,MATCH(A1690,근로조건!$A$5:$A$1048576,0)+0,15))</f>
        <v/>
      </c>
      <c r="P1690" s="255" t="str" cm="1">
        <f t="array" ref="P1690">IF(A1690="","",INDEX(근로조건!$A$5:$Y$1048576,MATCH(A1690,근로조건!$A$5:$A$1048576,0)+0,16))</f>
        <v/>
      </c>
      <c r="Q1690" s="256" t="str" cm="1">
        <f t="array" ref="Q1690">IF(A1690="","",INDEX(근로조건!$A$5:$ZZ$1048576,MATCH(A1690,근로조건!$A$5:$A$1048576,0)+0,21))</f>
        <v/>
      </c>
      <c r="R1690" s="61"/>
      <c r="S1690" s="61"/>
      <c r="T1690" s="61"/>
      <c r="U1690" s="61"/>
      <c r="V1690" s="61"/>
      <c r="W1690" s="61"/>
      <c r="X1690" s="61"/>
      <c r="Y1690" s="61"/>
      <c r="Z1690" s="260" t="str">
        <f t="shared" si="81"/>
        <v/>
      </c>
      <c r="AA1690" s="260" t="str">
        <f t="shared" si="82"/>
        <v/>
      </c>
      <c r="AB1690" s="260" t="str" cm="1">
        <f t="array" ref="AB1690">IFERROR(IF(A1690="","",INDEX(근로조건!$A$5:$Z$1048576,MATCH(A1690,근로조건!$A$5:$A$1048576,0)+0,17)-INDEX(근로조건!$A$5:$Z$1048576,MATCH(A1690,근로조건!$A$5:$A$1048576,0)+0,11))*B1690,"")</f>
        <v/>
      </c>
      <c r="AC1690" s="260" t="str">
        <f t="shared" si="83"/>
        <v/>
      </c>
      <c r="AD1690" s="260" t="str" cm="1">
        <f t="array" ref="AD1690">IFERROR(IF(A1690="","",INDEX(근로조건!$A$5:$L$1048576,MATCH(A1690,근로조건!$A$5:$A$1048576,0)+0,12))*B1690,"")</f>
        <v/>
      </c>
      <c r="AE1690" s="261" t="str" cm="1">
        <f t="array" ref="AE1690">IF(A1690="","",INDEX(근로조건!$A$5:$AF$1048576,MATCH(A1690,근로조건!$A$5:$A$1048576,0)+0,13))</f>
        <v/>
      </c>
      <c r="AF1690" s="262" t="str" cm="1">
        <f t="array" ref="AF1690">IF(A1690="","",INDEX(근로조건!$A$5:$AF$1048576,MATCH(A1690,근로조건!$A$5:$A$1048576,0)+0,14))</f>
        <v/>
      </c>
      <c r="AG1690" s="261" t="str" cm="1">
        <f t="array" ref="AG1690">IF(A1690="","",INDEX(근로조건!$A$5:$AF$1048576,MATCH(A1690,근로조건!$A$5:$A$1048576,0)+0,11))</f>
        <v/>
      </c>
      <c r="AH1690" s="261" t="str" cm="1">
        <f t="array" ref="AH1690">IF(A1690="","",INDEX(근로조건!$A$5:$AF$1048576,MATCH(A1690,근로조건!$A$5:$A$1048576,0)+0,19))</f>
        <v/>
      </c>
      <c r="AI1690" s="262" t="str" cm="1">
        <f t="array" ref="AI1690">IF(A1690="","",INDEX(근로조건!$A$5:$AF$1048576,MATCH(A1690,근로조건!$A$5:$A$1048576,0)+0,17))</f>
        <v/>
      </c>
      <c r="AJ1690" s="253"/>
      <c r="AK1690" s="253"/>
      <c r="AL1690" s="253" t="str" cm="1">
        <f t="array" ref="AL1690">IF(A1690="","",INDEX(근로조건!$A$5:$AF$1048576,MATCH(A1690,근로조건!$A$5:$A$1048576,0)+0,20))</f>
        <v/>
      </c>
      <c r="AM1690" s="253"/>
      <c r="AN1690" s="253"/>
      <c r="AO1690" s="253"/>
      <c r="AP1690" s="260"/>
      <c r="AQ1690" s="123"/>
      <c r="AR1690" s="166"/>
      <c r="AS1690" s="267"/>
      <c r="AT1690" s="266"/>
      <c r="AU1690" s="266"/>
      <c r="AV1690" s="266"/>
    </row>
    <row r="1691" spans="1:48" x14ac:dyDescent="0.3">
      <c r="A1691" s="52"/>
      <c r="B1691" s="54"/>
      <c r="C1691" s="53"/>
      <c r="D1691" s="53"/>
      <c r="E1691" s="53"/>
      <c r="F1691" s="57"/>
      <c r="G1691" s="57"/>
      <c r="H1691" s="52"/>
      <c r="I1691" s="53"/>
      <c r="J1691" s="53"/>
      <c r="K1691" s="95"/>
      <c r="L1691" s="52"/>
      <c r="M1691" s="52"/>
      <c r="N1691" s="54"/>
      <c r="O1691" s="254" t="str" cm="1">
        <f t="array" ref="O1691">IF(A1691="","",INDEX(근로조건!$A$5:$Y$1048576,MATCH(A1691,근로조건!$A$5:$A$1048576,0)+0,15))</f>
        <v/>
      </c>
      <c r="P1691" s="255" t="str" cm="1">
        <f t="array" ref="P1691">IF(A1691="","",INDEX(근로조건!$A$5:$Y$1048576,MATCH(A1691,근로조건!$A$5:$A$1048576,0)+0,16))</f>
        <v/>
      </c>
      <c r="Q1691" s="256" t="str" cm="1">
        <f t="array" ref="Q1691">IF(A1691="","",INDEX(근로조건!$A$5:$ZZ$1048576,MATCH(A1691,근로조건!$A$5:$A$1048576,0)+0,21))</f>
        <v/>
      </c>
      <c r="R1691" s="61"/>
      <c r="S1691" s="61"/>
      <c r="T1691" s="61"/>
      <c r="U1691" s="61"/>
      <c r="V1691" s="61"/>
      <c r="W1691" s="61"/>
      <c r="X1691" s="61"/>
      <c r="Y1691" s="61"/>
      <c r="Z1691" s="260" t="str">
        <f t="shared" si="81"/>
        <v/>
      </c>
      <c r="AA1691" s="260" t="str">
        <f t="shared" si="82"/>
        <v/>
      </c>
      <c r="AB1691" s="260" t="str" cm="1">
        <f t="array" ref="AB1691">IFERROR(IF(A1691="","",INDEX(근로조건!$A$5:$Z$1048576,MATCH(A1691,근로조건!$A$5:$A$1048576,0)+0,17)-INDEX(근로조건!$A$5:$Z$1048576,MATCH(A1691,근로조건!$A$5:$A$1048576,0)+0,11))*B1691,"")</f>
        <v/>
      </c>
      <c r="AC1691" s="260" t="str">
        <f t="shared" si="83"/>
        <v/>
      </c>
      <c r="AD1691" s="260" t="str" cm="1">
        <f t="array" ref="AD1691">IFERROR(IF(A1691="","",INDEX(근로조건!$A$5:$L$1048576,MATCH(A1691,근로조건!$A$5:$A$1048576,0)+0,12))*B1691,"")</f>
        <v/>
      </c>
      <c r="AE1691" s="261" t="str" cm="1">
        <f t="array" ref="AE1691">IF(A1691="","",INDEX(근로조건!$A$5:$AF$1048576,MATCH(A1691,근로조건!$A$5:$A$1048576,0)+0,13))</f>
        <v/>
      </c>
      <c r="AF1691" s="262" t="str" cm="1">
        <f t="array" ref="AF1691">IF(A1691="","",INDEX(근로조건!$A$5:$AF$1048576,MATCH(A1691,근로조건!$A$5:$A$1048576,0)+0,14))</f>
        <v/>
      </c>
      <c r="AG1691" s="261" t="str" cm="1">
        <f t="array" ref="AG1691">IF(A1691="","",INDEX(근로조건!$A$5:$AF$1048576,MATCH(A1691,근로조건!$A$5:$A$1048576,0)+0,11))</f>
        <v/>
      </c>
      <c r="AH1691" s="261" t="str" cm="1">
        <f t="array" ref="AH1691">IF(A1691="","",INDEX(근로조건!$A$5:$AF$1048576,MATCH(A1691,근로조건!$A$5:$A$1048576,0)+0,19))</f>
        <v/>
      </c>
      <c r="AI1691" s="262" t="str" cm="1">
        <f t="array" ref="AI1691">IF(A1691="","",INDEX(근로조건!$A$5:$AF$1048576,MATCH(A1691,근로조건!$A$5:$A$1048576,0)+0,17))</f>
        <v/>
      </c>
      <c r="AJ1691" s="253"/>
      <c r="AK1691" s="253"/>
      <c r="AL1691" s="253" t="str" cm="1">
        <f t="array" ref="AL1691">IF(A1691="","",INDEX(근로조건!$A$5:$AF$1048576,MATCH(A1691,근로조건!$A$5:$A$1048576,0)+0,20))</f>
        <v/>
      </c>
      <c r="AM1691" s="253"/>
      <c r="AN1691" s="253"/>
      <c r="AO1691" s="253"/>
      <c r="AP1691" s="260"/>
      <c r="AQ1691" s="123"/>
      <c r="AR1691" s="166"/>
      <c r="AS1691" s="267"/>
      <c r="AT1691" s="266"/>
      <c r="AU1691" s="266"/>
      <c r="AV1691" s="266"/>
    </row>
    <row r="1692" spans="1:48" x14ac:dyDescent="0.3">
      <c r="A1692" s="52"/>
      <c r="B1692" s="54"/>
      <c r="C1692" s="53"/>
      <c r="D1692" s="53"/>
      <c r="E1692" s="53"/>
      <c r="F1692" s="57"/>
      <c r="G1692" s="57"/>
      <c r="H1692" s="52"/>
      <c r="I1692" s="53"/>
      <c r="J1692" s="53"/>
      <c r="K1692" s="95"/>
      <c r="L1692" s="52"/>
      <c r="M1692" s="52"/>
      <c r="N1692" s="54"/>
      <c r="O1692" s="254" t="str" cm="1">
        <f t="array" ref="O1692">IF(A1692="","",INDEX(근로조건!$A$5:$Y$1048576,MATCH(A1692,근로조건!$A$5:$A$1048576,0)+0,15))</f>
        <v/>
      </c>
      <c r="P1692" s="255" t="str" cm="1">
        <f t="array" ref="P1692">IF(A1692="","",INDEX(근로조건!$A$5:$Y$1048576,MATCH(A1692,근로조건!$A$5:$A$1048576,0)+0,16))</f>
        <v/>
      </c>
      <c r="Q1692" s="256" t="str" cm="1">
        <f t="array" ref="Q1692">IF(A1692="","",INDEX(근로조건!$A$5:$ZZ$1048576,MATCH(A1692,근로조건!$A$5:$A$1048576,0)+0,21))</f>
        <v/>
      </c>
      <c r="R1692" s="61"/>
      <c r="S1692" s="61"/>
      <c r="T1692" s="61"/>
      <c r="U1692" s="61"/>
      <c r="V1692" s="61"/>
      <c r="W1692" s="61"/>
      <c r="X1692" s="61"/>
      <c r="Y1692" s="61"/>
      <c r="Z1692" s="260" t="str">
        <f t="shared" si="81"/>
        <v/>
      </c>
      <c r="AA1692" s="260" t="str">
        <f t="shared" si="82"/>
        <v/>
      </c>
      <c r="AB1692" s="260" t="str" cm="1">
        <f t="array" ref="AB1692">IFERROR(IF(A1692="","",INDEX(근로조건!$A$5:$Z$1048576,MATCH(A1692,근로조건!$A$5:$A$1048576,0)+0,17)-INDEX(근로조건!$A$5:$Z$1048576,MATCH(A1692,근로조건!$A$5:$A$1048576,0)+0,11))*B1692,"")</f>
        <v/>
      </c>
      <c r="AC1692" s="260" t="str">
        <f t="shared" si="83"/>
        <v/>
      </c>
      <c r="AD1692" s="260" t="str" cm="1">
        <f t="array" ref="AD1692">IFERROR(IF(A1692="","",INDEX(근로조건!$A$5:$L$1048576,MATCH(A1692,근로조건!$A$5:$A$1048576,0)+0,12))*B1692,"")</f>
        <v/>
      </c>
      <c r="AE1692" s="261" t="str" cm="1">
        <f t="array" ref="AE1692">IF(A1692="","",INDEX(근로조건!$A$5:$AF$1048576,MATCH(A1692,근로조건!$A$5:$A$1048576,0)+0,13))</f>
        <v/>
      </c>
      <c r="AF1692" s="262" t="str" cm="1">
        <f t="array" ref="AF1692">IF(A1692="","",INDEX(근로조건!$A$5:$AF$1048576,MATCH(A1692,근로조건!$A$5:$A$1048576,0)+0,14))</f>
        <v/>
      </c>
      <c r="AG1692" s="261" t="str" cm="1">
        <f t="array" ref="AG1692">IF(A1692="","",INDEX(근로조건!$A$5:$AF$1048576,MATCH(A1692,근로조건!$A$5:$A$1048576,0)+0,11))</f>
        <v/>
      </c>
      <c r="AH1692" s="261" t="str" cm="1">
        <f t="array" ref="AH1692">IF(A1692="","",INDEX(근로조건!$A$5:$AF$1048576,MATCH(A1692,근로조건!$A$5:$A$1048576,0)+0,19))</f>
        <v/>
      </c>
      <c r="AI1692" s="262" t="str" cm="1">
        <f t="array" ref="AI1692">IF(A1692="","",INDEX(근로조건!$A$5:$AF$1048576,MATCH(A1692,근로조건!$A$5:$A$1048576,0)+0,17))</f>
        <v/>
      </c>
      <c r="AJ1692" s="253"/>
      <c r="AK1692" s="253"/>
      <c r="AL1692" s="253" t="str" cm="1">
        <f t="array" ref="AL1692">IF(A1692="","",INDEX(근로조건!$A$5:$AF$1048576,MATCH(A1692,근로조건!$A$5:$A$1048576,0)+0,20))</f>
        <v/>
      </c>
      <c r="AM1692" s="253"/>
      <c r="AN1692" s="253"/>
      <c r="AO1692" s="253"/>
      <c r="AP1692" s="260"/>
      <c r="AQ1692" s="123"/>
      <c r="AR1692" s="166"/>
      <c r="AS1692" s="267"/>
      <c r="AT1692" s="266"/>
      <c r="AU1692" s="266"/>
      <c r="AV1692" s="266"/>
    </row>
    <row r="1693" spans="1:48" x14ac:dyDescent="0.3">
      <c r="A1693" s="52"/>
      <c r="B1693" s="54"/>
      <c r="C1693" s="53"/>
      <c r="D1693" s="53"/>
      <c r="E1693" s="53"/>
      <c r="F1693" s="57"/>
      <c r="G1693" s="57"/>
      <c r="H1693" s="52"/>
      <c r="I1693" s="53"/>
      <c r="J1693" s="53"/>
      <c r="K1693" s="95"/>
      <c r="L1693" s="52"/>
      <c r="M1693" s="52"/>
      <c r="N1693" s="54"/>
      <c r="O1693" s="254" t="str" cm="1">
        <f t="array" ref="O1693">IF(A1693="","",INDEX(근로조건!$A$5:$Y$1048576,MATCH(A1693,근로조건!$A$5:$A$1048576,0)+0,15))</f>
        <v/>
      </c>
      <c r="P1693" s="255" t="str" cm="1">
        <f t="array" ref="P1693">IF(A1693="","",INDEX(근로조건!$A$5:$Y$1048576,MATCH(A1693,근로조건!$A$5:$A$1048576,0)+0,16))</f>
        <v/>
      </c>
      <c r="Q1693" s="256" t="str" cm="1">
        <f t="array" ref="Q1693">IF(A1693="","",INDEX(근로조건!$A$5:$ZZ$1048576,MATCH(A1693,근로조건!$A$5:$A$1048576,0)+0,21))</f>
        <v/>
      </c>
      <c r="R1693" s="61"/>
      <c r="S1693" s="61"/>
      <c r="T1693" s="61"/>
      <c r="U1693" s="61"/>
      <c r="V1693" s="61"/>
      <c r="W1693" s="61"/>
      <c r="X1693" s="61"/>
      <c r="Y1693" s="61"/>
      <c r="Z1693" s="260" t="str">
        <f t="shared" si="81"/>
        <v/>
      </c>
      <c r="AA1693" s="260" t="str">
        <f t="shared" si="82"/>
        <v/>
      </c>
      <c r="AB1693" s="260" t="str" cm="1">
        <f t="array" ref="AB1693">IFERROR(IF(A1693="","",INDEX(근로조건!$A$5:$Z$1048576,MATCH(A1693,근로조건!$A$5:$A$1048576,0)+0,17)-INDEX(근로조건!$A$5:$Z$1048576,MATCH(A1693,근로조건!$A$5:$A$1048576,0)+0,11))*B1693,"")</f>
        <v/>
      </c>
      <c r="AC1693" s="260" t="str">
        <f t="shared" si="83"/>
        <v/>
      </c>
      <c r="AD1693" s="260" t="str" cm="1">
        <f t="array" ref="AD1693">IFERROR(IF(A1693="","",INDEX(근로조건!$A$5:$L$1048576,MATCH(A1693,근로조건!$A$5:$A$1048576,0)+0,12))*B1693,"")</f>
        <v/>
      </c>
      <c r="AE1693" s="261" t="str" cm="1">
        <f t="array" ref="AE1693">IF(A1693="","",INDEX(근로조건!$A$5:$AF$1048576,MATCH(A1693,근로조건!$A$5:$A$1048576,0)+0,13))</f>
        <v/>
      </c>
      <c r="AF1693" s="262" t="str" cm="1">
        <f t="array" ref="AF1693">IF(A1693="","",INDEX(근로조건!$A$5:$AF$1048576,MATCH(A1693,근로조건!$A$5:$A$1048576,0)+0,14))</f>
        <v/>
      </c>
      <c r="AG1693" s="261" t="str" cm="1">
        <f t="array" ref="AG1693">IF(A1693="","",INDEX(근로조건!$A$5:$AF$1048576,MATCH(A1693,근로조건!$A$5:$A$1048576,0)+0,11))</f>
        <v/>
      </c>
      <c r="AH1693" s="261" t="str" cm="1">
        <f t="array" ref="AH1693">IF(A1693="","",INDEX(근로조건!$A$5:$AF$1048576,MATCH(A1693,근로조건!$A$5:$A$1048576,0)+0,19))</f>
        <v/>
      </c>
      <c r="AI1693" s="262" t="str" cm="1">
        <f t="array" ref="AI1693">IF(A1693="","",INDEX(근로조건!$A$5:$AF$1048576,MATCH(A1693,근로조건!$A$5:$A$1048576,0)+0,17))</f>
        <v/>
      </c>
      <c r="AJ1693" s="253"/>
      <c r="AK1693" s="253"/>
      <c r="AL1693" s="253" t="str" cm="1">
        <f t="array" ref="AL1693">IF(A1693="","",INDEX(근로조건!$A$5:$AF$1048576,MATCH(A1693,근로조건!$A$5:$A$1048576,0)+0,20))</f>
        <v/>
      </c>
      <c r="AM1693" s="253"/>
      <c r="AN1693" s="253"/>
      <c r="AO1693" s="253"/>
      <c r="AP1693" s="260"/>
      <c r="AQ1693" s="123"/>
      <c r="AR1693" s="166"/>
      <c r="AS1693" s="267"/>
      <c r="AT1693" s="266"/>
      <c r="AU1693" s="266"/>
      <c r="AV1693" s="266"/>
    </row>
    <row r="1694" spans="1:48" x14ac:dyDescent="0.3">
      <c r="A1694" s="52"/>
      <c r="B1694" s="54"/>
      <c r="C1694" s="53"/>
      <c r="D1694" s="53"/>
      <c r="E1694" s="53"/>
      <c r="F1694" s="57"/>
      <c r="G1694" s="57"/>
      <c r="H1694" s="52"/>
      <c r="I1694" s="53"/>
      <c r="J1694" s="53"/>
      <c r="K1694" s="95"/>
      <c r="L1694" s="52"/>
      <c r="M1694" s="52"/>
      <c r="N1694" s="54"/>
      <c r="O1694" s="254" t="str" cm="1">
        <f t="array" ref="O1694">IF(A1694="","",INDEX(근로조건!$A$5:$Y$1048576,MATCH(A1694,근로조건!$A$5:$A$1048576,0)+0,15))</f>
        <v/>
      </c>
      <c r="P1694" s="255" t="str" cm="1">
        <f t="array" ref="P1694">IF(A1694="","",INDEX(근로조건!$A$5:$Y$1048576,MATCH(A1694,근로조건!$A$5:$A$1048576,0)+0,16))</f>
        <v/>
      </c>
      <c r="Q1694" s="256" t="str" cm="1">
        <f t="array" ref="Q1694">IF(A1694="","",INDEX(근로조건!$A$5:$ZZ$1048576,MATCH(A1694,근로조건!$A$5:$A$1048576,0)+0,21))</f>
        <v/>
      </c>
      <c r="R1694" s="61"/>
      <c r="S1694" s="61"/>
      <c r="T1694" s="61"/>
      <c r="U1694" s="61"/>
      <c r="V1694" s="61"/>
      <c r="W1694" s="61"/>
      <c r="X1694" s="61"/>
      <c r="Y1694" s="61"/>
      <c r="Z1694" s="260" t="str">
        <f t="shared" si="81"/>
        <v/>
      </c>
      <c r="AA1694" s="260" t="str">
        <f t="shared" si="82"/>
        <v/>
      </c>
      <c r="AB1694" s="260" t="str" cm="1">
        <f t="array" ref="AB1694">IFERROR(IF(A1694="","",INDEX(근로조건!$A$5:$Z$1048576,MATCH(A1694,근로조건!$A$5:$A$1048576,0)+0,17)-INDEX(근로조건!$A$5:$Z$1048576,MATCH(A1694,근로조건!$A$5:$A$1048576,0)+0,11))*B1694,"")</f>
        <v/>
      </c>
      <c r="AC1694" s="260" t="str">
        <f t="shared" si="83"/>
        <v/>
      </c>
      <c r="AD1694" s="260" t="str" cm="1">
        <f t="array" ref="AD1694">IFERROR(IF(A1694="","",INDEX(근로조건!$A$5:$L$1048576,MATCH(A1694,근로조건!$A$5:$A$1048576,0)+0,12))*B1694,"")</f>
        <v/>
      </c>
      <c r="AE1694" s="261" t="str" cm="1">
        <f t="array" ref="AE1694">IF(A1694="","",INDEX(근로조건!$A$5:$AF$1048576,MATCH(A1694,근로조건!$A$5:$A$1048576,0)+0,13))</f>
        <v/>
      </c>
      <c r="AF1694" s="262" t="str" cm="1">
        <f t="array" ref="AF1694">IF(A1694="","",INDEX(근로조건!$A$5:$AF$1048576,MATCH(A1694,근로조건!$A$5:$A$1048576,0)+0,14))</f>
        <v/>
      </c>
      <c r="AG1694" s="261" t="str" cm="1">
        <f t="array" ref="AG1694">IF(A1694="","",INDEX(근로조건!$A$5:$AF$1048576,MATCH(A1694,근로조건!$A$5:$A$1048576,0)+0,11))</f>
        <v/>
      </c>
      <c r="AH1694" s="261" t="str" cm="1">
        <f t="array" ref="AH1694">IF(A1694="","",INDEX(근로조건!$A$5:$AF$1048576,MATCH(A1694,근로조건!$A$5:$A$1048576,0)+0,19))</f>
        <v/>
      </c>
      <c r="AI1694" s="262" t="str" cm="1">
        <f t="array" ref="AI1694">IF(A1694="","",INDEX(근로조건!$A$5:$AF$1048576,MATCH(A1694,근로조건!$A$5:$A$1048576,0)+0,17))</f>
        <v/>
      </c>
      <c r="AJ1694" s="253"/>
      <c r="AK1694" s="253"/>
      <c r="AL1694" s="253" t="str" cm="1">
        <f t="array" ref="AL1694">IF(A1694="","",INDEX(근로조건!$A$5:$AF$1048576,MATCH(A1694,근로조건!$A$5:$A$1048576,0)+0,20))</f>
        <v/>
      </c>
      <c r="AM1694" s="253"/>
      <c r="AN1694" s="253"/>
      <c r="AO1694" s="253"/>
      <c r="AP1694" s="260"/>
      <c r="AQ1694" s="123"/>
      <c r="AR1694" s="166"/>
      <c r="AS1694" s="267"/>
      <c r="AT1694" s="266"/>
      <c r="AU1694" s="266"/>
      <c r="AV1694" s="266"/>
    </row>
    <row r="1695" spans="1:48" x14ac:dyDescent="0.3">
      <c r="A1695" s="52"/>
      <c r="B1695" s="54"/>
      <c r="C1695" s="53"/>
      <c r="D1695" s="53"/>
      <c r="E1695" s="53"/>
      <c r="F1695" s="57"/>
      <c r="G1695" s="57"/>
      <c r="H1695" s="52"/>
      <c r="I1695" s="53"/>
      <c r="J1695" s="53"/>
      <c r="K1695" s="95"/>
      <c r="L1695" s="52"/>
      <c r="M1695" s="52"/>
      <c r="N1695" s="54"/>
      <c r="O1695" s="254" t="str" cm="1">
        <f t="array" ref="O1695">IF(A1695="","",INDEX(근로조건!$A$5:$Y$1048576,MATCH(A1695,근로조건!$A$5:$A$1048576,0)+0,15))</f>
        <v/>
      </c>
      <c r="P1695" s="255" t="str" cm="1">
        <f t="array" ref="P1695">IF(A1695="","",INDEX(근로조건!$A$5:$Y$1048576,MATCH(A1695,근로조건!$A$5:$A$1048576,0)+0,16))</f>
        <v/>
      </c>
      <c r="Q1695" s="256" t="str" cm="1">
        <f t="array" ref="Q1695">IF(A1695="","",INDEX(근로조건!$A$5:$ZZ$1048576,MATCH(A1695,근로조건!$A$5:$A$1048576,0)+0,21))</f>
        <v/>
      </c>
      <c r="R1695" s="61"/>
      <c r="S1695" s="61"/>
      <c r="T1695" s="61"/>
      <c r="U1695" s="61"/>
      <c r="V1695" s="61"/>
      <c r="W1695" s="61"/>
      <c r="X1695" s="61"/>
      <c r="Y1695" s="61"/>
      <c r="Z1695" s="260" t="str">
        <f t="shared" si="81"/>
        <v/>
      </c>
      <c r="AA1695" s="260" t="str">
        <f t="shared" si="82"/>
        <v/>
      </c>
      <c r="AB1695" s="260" t="str" cm="1">
        <f t="array" ref="AB1695">IFERROR(IF(A1695="","",INDEX(근로조건!$A$5:$Z$1048576,MATCH(A1695,근로조건!$A$5:$A$1048576,0)+0,17)-INDEX(근로조건!$A$5:$Z$1048576,MATCH(A1695,근로조건!$A$5:$A$1048576,0)+0,11))*B1695,"")</f>
        <v/>
      </c>
      <c r="AC1695" s="260" t="str">
        <f t="shared" si="83"/>
        <v/>
      </c>
      <c r="AD1695" s="260" t="str" cm="1">
        <f t="array" ref="AD1695">IFERROR(IF(A1695="","",INDEX(근로조건!$A$5:$L$1048576,MATCH(A1695,근로조건!$A$5:$A$1048576,0)+0,12))*B1695,"")</f>
        <v/>
      </c>
      <c r="AE1695" s="261" t="str" cm="1">
        <f t="array" ref="AE1695">IF(A1695="","",INDEX(근로조건!$A$5:$AF$1048576,MATCH(A1695,근로조건!$A$5:$A$1048576,0)+0,13))</f>
        <v/>
      </c>
      <c r="AF1695" s="262" t="str" cm="1">
        <f t="array" ref="AF1695">IF(A1695="","",INDEX(근로조건!$A$5:$AF$1048576,MATCH(A1695,근로조건!$A$5:$A$1048576,0)+0,14))</f>
        <v/>
      </c>
      <c r="AG1695" s="261" t="str" cm="1">
        <f t="array" ref="AG1695">IF(A1695="","",INDEX(근로조건!$A$5:$AF$1048576,MATCH(A1695,근로조건!$A$5:$A$1048576,0)+0,11))</f>
        <v/>
      </c>
      <c r="AH1695" s="261" t="str" cm="1">
        <f t="array" ref="AH1695">IF(A1695="","",INDEX(근로조건!$A$5:$AF$1048576,MATCH(A1695,근로조건!$A$5:$A$1048576,0)+0,19))</f>
        <v/>
      </c>
      <c r="AI1695" s="262" t="str" cm="1">
        <f t="array" ref="AI1695">IF(A1695="","",INDEX(근로조건!$A$5:$AF$1048576,MATCH(A1695,근로조건!$A$5:$A$1048576,0)+0,17))</f>
        <v/>
      </c>
      <c r="AJ1695" s="253"/>
      <c r="AK1695" s="253"/>
      <c r="AL1695" s="253" t="str" cm="1">
        <f t="array" ref="AL1695">IF(A1695="","",INDEX(근로조건!$A$5:$AF$1048576,MATCH(A1695,근로조건!$A$5:$A$1048576,0)+0,20))</f>
        <v/>
      </c>
      <c r="AM1695" s="253"/>
      <c r="AN1695" s="253"/>
      <c r="AO1695" s="253"/>
      <c r="AP1695" s="260"/>
      <c r="AQ1695" s="123"/>
      <c r="AR1695" s="166"/>
      <c r="AS1695" s="267"/>
      <c r="AT1695" s="266"/>
      <c r="AU1695" s="266"/>
      <c r="AV1695" s="266"/>
    </row>
    <row r="1696" spans="1:48" x14ac:dyDescent="0.3">
      <c r="A1696" s="52"/>
      <c r="B1696" s="54"/>
      <c r="C1696" s="53"/>
      <c r="D1696" s="53"/>
      <c r="E1696" s="53"/>
      <c r="F1696" s="57"/>
      <c r="G1696" s="57"/>
      <c r="H1696" s="52"/>
      <c r="I1696" s="53"/>
      <c r="J1696" s="53"/>
      <c r="K1696" s="95"/>
      <c r="L1696" s="52"/>
      <c r="M1696" s="52"/>
      <c r="N1696" s="54"/>
      <c r="O1696" s="254" t="str" cm="1">
        <f t="array" ref="O1696">IF(A1696="","",INDEX(근로조건!$A$5:$Y$1048576,MATCH(A1696,근로조건!$A$5:$A$1048576,0)+0,15))</f>
        <v/>
      </c>
      <c r="P1696" s="255" t="str" cm="1">
        <f t="array" ref="P1696">IF(A1696="","",INDEX(근로조건!$A$5:$Y$1048576,MATCH(A1696,근로조건!$A$5:$A$1048576,0)+0,16))</f>
        <v/>
      </c>
      <c r="Q1696" s="256" t="str" cm="1">
        <f t="array" ref="Q1696">IF(A1696="","",INDEX(근로조건!$A$5:$ZZ$1048576,MATCH(A1696,근로조건!$A$5:$A$1048576,0)+0,21))</f>
        <v/>
      </c>
      <c r="R1696" s="61"/>
      <c r="S1696" s="61"/>
      <c r="T1696" s="61"/>
      <c r="U1696" s="61"/>
      <c r="V1696" s="61"/>
      <c r="W1696" s="61"/>
      <c r="X1696" s="61"/>
      <c r="Y1696" s="61"/>
      <c r="Z1696" s="260" t="str">
        <f t="shared" si="81"/>
        <v/>
      </c>
      <c r="AA1696" s="260" t="str">
        <f t="shared" si="82"/>
        <v/>
      </c>
      <c r="AB1696" s="260" t="str" cm="1">
        <f t="array" ref="AB1696">IFERROR(IF(A1696="","",INDEX(근로조건!$A$5:$Z$1048576,MATCH(A1696,근로조건!$A$5:$A$1048576,0)+0,17)-INDEX(근로조건!$A$5:$Z$1048576,MATCH(A1696,근로조건!$A$5:$A$1048576,0)+0,11))*B1696,"")</f>
        <v/>
      </c>
      <c r="AC1696" s="260" t="str">
        <f t="shared" si="83"/>
        <v/>
      </c>
      <c r="AD1696" s="260" t="str" cm="1">
        <f t="array" ref="AD1696">IFERROR(IF(A1696="","",INDEX(근로조건!$A$5:$L$1048576,MATCH(A1696,근로조건!$A$5:$A$1048576,0)+0,12))*B1696,"")</f>
        <v/>
      </c>
      <c r="AE1696" s="261" t="str" cm="1">
        <f t="array" ref="AE1696">IF(A1696="","",INDEX(근로조건!$A$5:$AF$1048576,MATCH(A1696,근로조건!$A$5:$A$1048576,0)+0,13))</f>
        <v/>
      </c>
      <c r="AF1696" s="262" t="str" cm="1">
        <f t="array" ref="AF1696">IF(A1696="","",INDEX(근로조건!$A$5:$AF$1048576,MATCH(A1696,근로조건!$A$5:$A$1048576,0)+0,14))</f>
        <v/>
      </c>
      <c r="AG1696" s="261" t="str" cm="1">
        <f t="array" ref="AG1696">IF(A1696="","",INDEX(근로조건!$A$5:$AF$1048576,MATCH(A1696,근로조건!$A$5:$A$1048576,0)+0,11))</f>
        <v/>
      </c>
      <c r="AH1696" s="261" t="str" cm="1">
        <f t="array" ref="AH1696">IF(A1696="","",INDEX(근로조건!$A$5:$AF$1048576,MATCH(A1696,근로조건!$A$5:$A$1048576,0)+0,19))</f>
        <v/>
      </c>
      <c r="AI1696" s="262" t="str" cm="1">
        <f t="array" ref="AI1696">IF(A1696="","",INDEX(근로조건!$A$5:$AF$1048576,MATCH(A1696,근로조건!$A$5:$A$1048576,0)+0,17))</f>
        <v/>
      </c>
      <c r="AJ1696" s="253"/>
      <c r="AK1696" s="253"/>
      <c r="AL1696" s="253" t="str" cm="1">
        <f t="array" ref="AL1696">IF(A1696="","",INDEX(근로조건!$A$5:$AF$1048576,MATCH(A1696,근로조건!$A$5:$A$1048576,0)+0,20))</f>
        <v/>
      </c>
      <c r="AM1696" s="253"/>
      <c r="AN1696" s="253"/>
      <c r="AO1696" s="253"/>
      <c r="AP1696" s="260"/>
      <c r="AQ1696" s="123"/>
      <c r="AR1696" s="166"/>
      <c r="AS1696" s="267"/>
      <c r="AT1696" s="266"/>
      <c r="AU1696" s="266"/>
      <c r="AV1696" s="266"/>
    </row>
    <row r="1697" spans="1:48" x14ac:dyDescent="0.3">
      <c r="A1697" s="52"/>
      <c r="B1697" s="54"/>
      <c r="C1697" s="53"/>
      <c r="D1697" s="53"/>
      <c r="E1697" s="53"/>
      <c r="F1697" s="57"/>
      <c r="G1697" s="57"/>
      <c r="H1697" s="52"/>
      <c r="I1697" s="53"/>
      <c r="J1697" s="53"/>
      <c r="K1697" s="95"/>
      <c r="L1697" s="52"/>
      <c r="M1697" s="52"/>
      <c r="N1697" s="54"/>
      <c r="O1697" s="254" t="str" cm="1">
        <f t="array" ref="O1697">IF(A1697="","",INDEX(근로조건!$A$5:$Y$1048576,MATCH(A1697,근로조건!$A$5:$A$1048576,0)+0,15))</f>
        <v/>
      </c>
      <c r="P1697" s="255" t="str" cm="1">
        <f t="array" ref="P1697">IF(A1697="","",INDEX(근로조건!$A$5:$Y$1048576,MATCH(A1697,근로조건!$A$5:$A$1048576,0)+0,16))</f>
        <v/>
      </c>
      <c r="Q1697" s="256" t="str" cm="1">
        <f t="array" ref="Q1697">IF(A1697="","",INDEX(근로조건!$A$5:$ZZ$1048576,MATCH(A1697,근로조건!$A$5:$A$1048576,0)+0,21))</f>
        <v/>
      </c>
      <c r="R1697" s="61"/>
      <c r="S1697" s="61"/>
      <c r="T1697" s="61"/>
      <c r="U1697" s="61"/>
      <c r="V1697" s="61"/>
      <c r="W1697" s="61"/>
      <c r="X1697" s="61"/>
      <c r="Y1697" s="61"/>
      <c r="Z1697" s="260" t="str">
        <f t="shared" si="81"/>
        <v/>
      </c>
      <c r="AA1697" s="260" t="str">
        <f t="shared" si="82"/>
        <v/>
      </c>
      <c r="AB1697" s="260" t="str" cm="1">
        <f t="array" ref="AB1697">IFERROR(IF(A1697="","",INDEX(근로조건!$A$5:$Z$1048576,MATCH(A1697,근로조건!$A$5:$A$1048576,0)+0,17)-INDEX(근로조건!$A$5:$Z$1048576,MATCH(A1697,근로조건!$A$5:$A$1048576,0)+0,11))*B1697,"")</f>
        <v/>
      </c>
      <c r="AC1697" s="260" t="str">
        <f t="shared" si="83"/>
        <v/>
      </c>
      <c r="AD1697" s="260" t="str" cm="1">
        <f t="array" ref="AD1697">IFERROR(IF(A1697="","",INDEX(근로조건!$A$5:$L$1048576,MATCH(A1697,근로조건!$A$5:$A$1048576,0)+0,12))*B1697,"")</f>
        <v/>
      </c>
      <c r="AE1697" s="261" t="str" cm="1">
        <f t="array" ref="AE1697">IF(A1697="","",INDEX(근로조건!$A$5:$AF$1048576,MATCH(A1697,근로조건!$A$5:$A$1048576,0)+0,13))</f>
        <v/>
      </c>
      <c r="AF1697" s="262" t="str" cm="1">
        <f t="array" ref="AF1697">IF(A1697="","",INDEX(근로조건!$A$5:$AF$1048576,MATCH(A1697,근로조건!$A$5:$A$1048576,0)+0,14))</f>
        <v/>
      </c>
      <c r="AG1697" s="261" t="str" cm="1">
        <f t="array" ref="AG1697">IF(A1697="","",INDEX(근로조건!$A$5:$AF$1048576,MATCH(A1697,근로조건!$A$5:$A$1048576,0)+0,11))</f>
        <v/>
      </c>
      <c r="AH1697" s="261" t="str" cm="1">
        <f t="array" ref="AH1697">IF(A1697="","",INDEX(근로조건!$A$5:$AF$1048576,MATCH(A1697,근로조건!$A$5:$A$1048576,0)+0,19))</f>
        <v/>
      </c>
      <c r="AI1697" s="262" t="str" cm="1">
        <f t="array" ref="AI1697">IF(A1697="","",INDEX(근로조건!$A$5:$AF$1048576,MATCH(A1697,근로조건!$A$5:$A$1048576,0)+0,17))</f>
        <v/>
      </c>
      <c r="AJ1697" s="253"/>
      <c r="AK1697" s="253"/>
      <c r="AL1697" s="253" t="str" cm="1">
        <f t="array" ref="AL1697">IF(A1697="","",INDEX(근로조건!$A$5:$AF$1048576,MATCH(A1697,근로조건!$A$5:$A$1048576,0)+0,20))</f>
        <v/>
      </c>
      <c r="AM1697" s="253"/>
      <c r="AN1697" s="253"/>
      <c r="AO1697" s="253"/>
      <c r="AP1697" s="260"/>
      <c r="AQ1697" s="123"/>
      <c r="AR1697" s="166"/>
      <c r="AS1697" s="267"/>
      <c r="AT1697" s="266"/>
      <c r="AU1697" s="266"/>
      <c r="AV1697" s="266"/>
    </row>
    <row r="1698" spans="1:48" x14ac:dyDescent="0.3">
      <c r="A1698" s="52"/>
      <c r="B1698" s="54"/>
      <c r="C1698" s="53"/>
      <c r="D1698" s="53"/>
      <c r="E1698" s="53"/>
      <c r="F1698" s="57"/>
      <c r="G1698" s="57"/>
      <c r="H1698" s="52"/>
      <c r="I1698" s="53"/>
      <c r="J1698" s="53"/>
      <c r="K1698" s="95"/>
      <c r="L1698" s="52"/>
      <c r="M1698" s="52"/>
      <c r="N1698" s="54"/>
      <c r="O1698" s="254" t="str" cm="1">
        <f t="array" ref="O1698">IF(A1698="","",INDEX(근로조건!$A$5:$Y$1048576,MATCH(A1698,근로조건!$A$5:$A$1048576,0)+0,15))</f>
        <v/>
      </c>
      <c r="P1698" s="255" t="str" cm="1">
        <f t="array" ref="P1698">IF(A1698="","",INDEX(근로조건!$A$5:$Y$1048576,MATCH(A1698,근로조건!$A$5:$A$1048576,0)+0,16))</f>
        <v/>
      </c>
      <c r="Q1698" s="256" t="str" cm="1">
        <f t="array" ref="Q1698">IF(A1698="","",INDEX(근로조건!$A$5:$ZZ$1048576,MATCH(A1698,근로조건!$A$5:$A$1048576,0)+0,21))</f>
        <v/>
      </c>
      <c r="R1698" s="61"/>
      <c r="S1698" s="61"/>
      <c r="T1698" s="61"/>
      <c r="U1698" s="61"/>
      <c r="V1698" s="61"/>
      <c r="W1698" s="61"/>
      <c r="X1698" s="61"/>
      <c r="Y1698" s="61"/>
      <c r="Z1698" s="260" t="str">
        <f t="shared" si="81"/>
        <v/>
      </c>
      <c r="AA1698" s="260" t="str">
        <f t="shared" si="82"/>
        <v/>
      </c>
      <c r="AB1698" s="260" t="str" cm="1">
        <f t="array" ref="AB1698">IFERROR(IF(A1698="","",INDEX(근로조건!$A$5:$Z$1048576,MATCH(A1698,근로조건!$A$5:$A$1048576,0)+0,17)-INDEX(근로조건!$A$5:$Z$1048576,MATCH(A1698,근로조건!$A$5:$A$1048576,0)+0,11))*B1698,"")</f>
        <v/>
      </c>
      <c r="AC1698" s="260" t="str">
        <f t="shared" si="83"/>
        <v/>
      </c>
      <c r="AD1698" s="260" t="str" cm="1">
        <f t="array" ref="AD1698">IFERROR(IF(A1698="","",INDEX(근로조건!$A$5:$L$1048576,MATCH(A1698,근로조건!$A$5:$A$1048576,0)+0,12))*B1698,"")</f>
        <v/>
      </c>
      <c r="AE1698" s="261" t="str" cm="1">
        <f t="array" ref="AE1698">IF(A1698="","",INDEX(근로조건!$A$5:$AF$1048576,MATCH(A1698,근로조건!$A$5:$A$1048576,0)+0,13))</f>
        <v/>
      </c>
      <c r="AF1698" s="262" t="str" cm="1">
        <f t="array" ref="AF1698">IF(A1698="","",INDEX(근로조건!$A$5:$AF$1048576,MATCH(A1698,근로조건!$A$5:$A$1048576,0)+0,14))</f>
        <v/>
      </c>
      <c r="AG1698" s="261" t="str" cm="1">
        <f t="array" ref="AG1698">IF(A1698="","",INDEX(근로조건!$A$5:$AF$1048576,MATCH(A1698,근로조건!$A$5:$A$1048576,0)+0,11))</f>
        <v/>
      </c>
      <c r="AH1698" s="261" t="str" cm="1">
        <f t="array" ref="AH1698">IF(A1698="","",INDEX(근로조건!$A$5:$AF$1048576,MATCH(A1698,근로조건!$A$5:$A$1048576,0)+0,19))</f>
        <v/>
      </c>
      <c r="AI1698" s="262" t="str" cm="1">
        <f t="array" ref="AI1698">IF(A1698="","",INDEX(근로조건!$A$5:$AF$1048576,MATCH(A1698,근로조건!$A$5:$A$1048576,0)+0,17))</f>
        <v/>
      </c>
      <c r="AJ1698" s="253"/>
      <c r="AK1698" s="253"/>
      <c r="AL1698" s="253" t="str" cm="1">
        <f t="array" ref="AL1698">IF(A1698="","",INDEX(근로조건!$A$5:$AF$1048576,MATCH(A1698,근로조건!$A$5:$A$1048576,0)+0,20))</f>
        <v/>
      </c>
      <c r="AM1698" s="253"/>
      <c r="AN1698" s="253"/>
      <c r="AO1698" s="253"/>
      <c r="AP1698" s="260"/>
      <c r="AQ1698" s="123"/>
      <c r="AR1698" s="166"/>
      <c r="AS1698" s="267"/>
      <c r="AT1698" s="266"/>
      <c r="AU1698" s="266"/>
      <c r="AV1698" s="266"/>
    </row>
    <row r="1699" spans="1:48" x14ac:dyDescent="0.3">
      <c r="A1699" s="52"/>
      <c r="B1699" s="54"/>
      <c r="C1699" s="53"/>
      <c r="D1699" s="53"/>
      <c r="E1699" s="53"/>
      <c r="F1699" s="57"/>
      <c r="G1699" s="57"/>
      <c r="H1699" s="52"/>
      <c r="I1699" s="53"/>
      <c r="J1699" s="53"/>
      <c r="K1699" s="95"/>
      <c r="L1699" s="52"/>
      <c r="M1699" s="52"/>
      <c r="N1699" s="54"/>
      <c r="O1699" s="254" t="str" cm="1">
        <f t="array" ref="O1699">IF(A1699="","",INDEX(근로조건!$A$5:$Y$1048576,MATCH(A1699,근로조건!$A$5:$A$1048576,0)+0,15))</f>
        <v/>
      </c>
      <c r="P1699" s="255" t="str" cm="1">
        <f t="array" ref="P1699">IF(A1699="","",INDEX(근로조건!$A$5:$Y$1048576,MATCH(A1699,근로조건!$A$5:$A$1048576,0)+0,16))</f>
        <v/>
      </c>
      <c r="Q1699" s="256" t="str" cm="1">
        <f t="array" ref="Q1699">IF(A1699="","",INDEX(근로조건!$A$5:$ZZ$1048576,MATCH(A1699,근로조건!$A$5:$A$1048576,0)+0,21))</f>
        <v/>
      </c>
      <c r="R1699" s="61"/>
      <c r="S1699" s="61"/>
      <c r="T1699" s="61"/>
      <c r="U1699" s="61"/>
      <c r="V1699" s="61"/>
      <c r="W1699" s="61"/>
      <c r="X1699" s="61"/>
      <c r="Y1699" s="61"/>
      <c r="Z1699" s="260" t="str">
        <f t="shared" si="81"/>
        <v/>
      </c>
      <c r="AA1699" s="260" t="str">
        <f t="shared" si="82"/>
        <v/>
      </c>
      <c r="AB1699" s="260" t="str" cm="1">
        <f t="array" ref="AB1699">IFERROR(IF(A1699="","",INDEX(근로조건!$A$5:$Z$1048576,MATCH(A1699,근로조건!$A$5:$A$1048576,0)+0,17)-INDEX(근로조건!$A$5:$Z$1048576,MATCH(A1699,근로조건!$A$5:$A$1048576,0)+0,11))*B1699,"")</f>
        <v/>
      </c>
      <c r="AC1699" s="260" t="str">
        <f t="shared" si="83"/>
        <v/>
      </c>
      <c r="AD1699" s="260" t="str" cm="1">
        <f t="array" ref="AD1699">IFERROR(IF(A1699="","",INDEX(근로조건!$A$5:$L$1048576,MATCH(A1699,근로조건!$A$5:$A$1048576,0)+0,12))*B1699,"")</f>
        <v/>
      </c>
      <c r="AE1699" s="261" t="str" cm="1">
        <f t="array" ref="AE1699">IF(A1699="","",INDEX(근로조건!$A$5:$AF$1048576,MATCH(A1699,근로조건!$A$5:$A$1048576,0)+0,13))</f>
        <v/>
      </c>
      <c r="AF1699" s="262" t="str" cm="1">
        <f t="array" ref="AF1699">IF(A1699="","",INDEX(근로조건!$A$5:$AF$1048576,MATCH(A1699,근로조건!$A$5:$A$1048576,0)+0,14))</f>
        <v/>
      </c>
      <c r="AG1699" s="261" t="str" cm="1">
        <f t="array" ref="AG1699">IF(A1699="","",INDEX(근로조건!$A$5:$AF$1048576,MATCH(A1699,근로조건!$A$5:$A$1048576,0)+0,11))</f>
        <v/>
      </c>
      <c r="AH1699" s="261" t="str" cm="1">
        <f t="array" ref="AH1699">IF(A1699="","",INDEX(근로조건!$A$5:$AF$1048576,MATCH(A1699,근로조건!$A$5:$A$1048576,0)+0,19))</f>
        <v/>
      </c>
      <c r="AI1699" s="262" t="str" cm="1">
        <f t="array" ref="AI1699">IF(A1699="","",INDEX(근로조건!$A$5:$AF$1048576,MATCH(A1699,근로조건!$A$5:$A$1048576,0)+0,17))</f>
        <v/>
      </c>
      <c r="AJ1699" s="253"/>
      <c r="AK1699" s="253"/>
      <c r="AL1699" s="253" t="str" cm="1">
        <f t="array" ref="AL1699">IF(A1699="","",INDEX(근로조건!$A$5:$AF$1048576,MATCH(A1699,근로조건!$A$5:$A$1048576,0)+0,20))</f>
        <v/>
      </c>
      <c r="AM1699" s="253"/>
      <c r="AN1699" s="253"/>
      <c r="AO1699" s="253"/>
      <c r="AP1699" s="260"/>
      <c r="AQ1699" s="123"/>
      <c r="AR1699" s="166"/>
      <c r="AS1699" s="267"/>
      <c r="AT1699" s="266"/>
      <c r="AU1699" s="266"/>
      <c r="AV1699" s="266"/>
    </row>
    <row r="1700" spans="1:48" x14ac:dyDescent="0.3">
      <c r="A1700" s="52"/>
      <c r="B1700" s="54"/>
      <c r="C1700" s="53"/>
      <c r="D1700" s="53"/>
      <c r="E1700" s="53"/>
      <c r="F1700" s="57"/>
      <c r="G1700" s="57"/>
      <c r="H1700" s="52"/>
      <c r="I1700" s="53"/>
      <c r="J1700" s="53"/>
      <c r="K1700" s="95"/>
      <c r="L1700" s="52"/>
      <c r="M1700" s="52"/>
      <c r="N1700" s="54"/>
      <c r="O1700" s="254" t="str" cm="1">
        <f t="array" ref="O1700">IF(A1700="","",INDEX(근로조건!$A$5:$Y$1048576,MATCH(A1700,근로조건!$A$5:$A$1048576,0)+0,15))</f>
        <v/>
      </c>
      <c r="P1700" s="255" t="str" cm="1">
        <f t="array" ref="P1700">IF(A1700="","",INDEX(근로조건!$A$5:$Y$1048576,MATCH(A1700,근로조건!$A$5:$A$1048576,0)+0,16))</f>
        <v/>
      </c>
      <c r="Q1700" s="256" t="str" cm="1">
        <f t="array" ref="Q1700">IF(A1700="","",INDEX(근로조건!$A$5:$ZZ$1048576,MATCH(A1700,근로조건!$A$5:$A$1048576,0)+0,21))</f>
        <v/>
      </c>
      <c r="R1700" s="61"/>
      <c r="S1700" s="61"/>
      <c r="T1700" s="61"/>
      <c r="U1700" s="61"/>
      <c r="V1700" s="61"/>
      <c r="W1700" s="61"/>
      <c r="X1700" s="61"/>
      <c r="Y1700" s="61"/>
      <c r="Z1700" s="260" t="str">
        <f t="shared" si="81"/>
        <v/>
      </c>
      <c r="AA1700" s="260" t="str">
        <f t="shared" si="82"/>
        <v/>
      </c>
      <c r="AB1700" s="260" t="str" cm="1">
        <f t="array" ref="AB1700">IFERROR(IF(A1700="","",INDEX(근로조건!$A$5:$Z$1048576,MATCH(A1700,근로조건!$A$5:$A$1048576,0)+0,17)-INDEX(근로조건!$A$5:$Z$1048576,MATCH(A1700,근로조건!$A$5:$A$1048576,0)+0,11))*B1700,"")</f>
        <v/>
      </c>
      <c r="AC1700" s="260" t="str">
        <f t="shared" si="83"/>
        <v/>
      </c>
      <c r="AD1700" s="260" t="str" cm="1">
        <f t="array" ref="AD1700">IFERROR(IF(A1700="","",INDEX(근로조건!$A$5:$L$1048576,MATCH(A1700,근로조건!$A$5:$A$1048576,0)+0,12))*B1700,"")</f>
        <v/>
      </c>
      <c r="AE1700" s="261" t="str" cm="1">
        <f t="array" ref="AE1700">IF(A1700="","",INDEX(근로조건!$A$5:$AF$1048576,MATCH(A1700,근로조건!$A$5:$A$1048576,0)+0,13))</f>
        <v/>
      </c>
      <c r="AF1700" s="262" t="str" cm="1">
        <f t="array" ref="AF1700">IF(A1700="","",INDEX(근로조건!$A$5:$AF$1048576,MATCH(A1700,근로조건!$A$5:$A$1048576,0)+0,14))</f>
        <v/>
      </c>
      <c r="AG1700" s="261" t="str" cm="1">
        <f t="array" ref="AG1700">IF(A1700="","",INDEX(근로조건!$A$5:$AF$1048576,MATCH(A1700,근로조건!$A$5:$A$1048576,0)+0,11))</f>
        <v/>
      </c>
      <c r="AH1700" s="261" t="str" cm="1">
        <f t="array" ref="AH1700">IF(A1700="","",INDEX(근로조건!$A$5:$AF$1048576,MATCH(A1700,근로조건!$A$5:$A$1048576,0)+0,19))</f>
        <v/>
      </c>
      <c r="AI1700" s="262" t="str" cm="1">
        <f t="array" ref="AI1700">IF(A1700="","",INDEX(근로조건!$A$5:$AF$1048576,MATCH(A1700,근로조건!$A$5:$A$1048576,0)+0,17))</f>
        <v/>
      </c>
      <c r="AJ1700" s="253"/>
      <c r="AK1700" s="253"/>
      <c r="AL1700" s="253" t="str" cm="1">
        <f t="array" ref="AL1700">IF(A1700="","",INDEX(근로조건!$A$5:$AF$1048576,MATCH(A1700,근로조건!$A$5:$A$1048576,0)+0,20))</f>
        <v/>
      </c>
      <c r="AM1700" s="253"/>
      <c r="AN1700" s="253"/>
      <c r="AO1700" s="253"/>
      <c r="AP1700" s="260"/>
      <c r="AQ1700" s="123"/>
      <c r="AR1700" s="166"/>
      <c r="AS1700" s="267"/>
      <c r="AT1700" s="266"/>
      <c r="AU1700" s="266"/>
      <c r="AV1700" s="266"/>
    </row>
    <row r="1701" spans="1:48" x14ac:dyDescent="0.3">
      <c r="A1701" s="52"/>
      <c r="B1701" s="54"/>
      <c r="C1701" s="53"/>
      <c r="D1701" s="53"/>
      <c r="E1701" s="53"/>
      <c r="F1701" s="57"/>
      <c r="G1701" s="57"/>
      <c r="H1701" s="52"/>
      <c r="I1701" s="53"/>
      <c r="J1701" s="53"/>
      <c r="K1701" s="95"/>
      <c r="L1701" s="52"/>
      <c r="M1701" s="52"/>
      <c r="N1701" s="54"/>
      <c r="O1701" s="254" t="str" cm="1">
        <f t="array" ref="O1701">IF(A1701="","",INDEX(근로조건!$A$5:$Y$1048576,MATCH(A1701,근로조건!$A$5:$A$1048576,0)+0,15))</f>
        <v/>
      </c>
      <c r="P1701" s="255" t="str" cm="1">
        <f t="array" ref="P1701">IF(A1701="","",INDEX(근로조건!$A$5:$Y$1048576,MATCH(A1701,근로조건!$A$5:$A$1048576,0)+0,16))</f>
        <v/>
      </c>
      <c r="Q1701" s="256" t="str" cm="1">
        <f t="array" ref="Q1701">IF(A1701="","",INDEX(근로조건!$A$5:$ZZ$1048576,MATCH(A1701,근로조건!$A$5:$A$1048576,0)+0,21))</f>
        <v/>
      </c>
      <c r="R1701" s="61"/>
      <c r="S1701" s="61"/>
      <c r="T1701" s="61"/>
      <c r="U1701" s="61"/>
      <c r="V1701" s="61"/>
      <c r="W1701" s="61"/>
      <c r="X1701" s="61"/>
      <c r="Y1701" s="61"/>
      <c r="Z1701" s="260" t="str">
        <f t="shared" si="81"/>
        <v/>
      </c>
      <c r="AA1701" s="260" t="str">
        <f t="shared" si="82"/>
        <v/>
      </c>
      <c r="AB1701" s="260" t="str" cm="1">
        <f t="array" ref="AB1701">IFERROR(IF(A1701="","",INDEX(근로조건!$A$5:$Z$1048576,MATCH(A1701,근로조건!$A$5:$A$1048576,0)+0,17)-INDEX(근로조건!$A$5:$Z$1048576,MATCH(A1701,근로조건!$A$5:$A$1048576,0)+0,11))*B1701,"")</f>
        <v/>
      </c>
      <c r="AC1701" s="260" t="str">
        <f t="shared" si="83"/>
        <v/>
      </c>
      <c r="AD1701" s="260" t="str" cm="1">
        <f t="array" ref="AD1701">IFERROR(IF(A1701="","",INDEX(근로조건!$A$5:$L$1048576,MATCH(A1701,근로조건!$A$5:$A$1048576,0)+0,12))*B1701,"")</f>
        <v/>
      </c>
      <c r="AE1701" s="261" t="str" cm="1">
        <f t="array" ref="AE1701">IF(A1701="","",INDEX(근로조건!$A$5:$AF$1048576,MATCH(A1701,근로조건!$A$5:$A$1048576,0)+0,13))</f>
        <v/>
      </c>
      <c r="AF1701" s="262" t="str" cm="1">
        <f t="array" ref="AF1701">IF(A1701="","",INDEX(근로조건!$A$5:$AF$1048576,MATCH(A1701,근로조건!$A$5:$A$1048576,0)+0,14))</f>
        <v/>
      </c>
      <c r="AG1701" s="261" t="str" cm="1">
        <f t="array" ref="AG1701">IF(A1701="","",INDEX(근로조건!$A$5:$AF$1048576,MATCH(A1701,근로조건!$A$5:$A$1048576,0)+0,11))</f>
        <v/>
      </c>
      <c r="AH1701" s="261" t="str" cm="1">
        <f t="array" ref="AH1701">IF(A1701="","",INDEX(근로조건!$A$5:$AF$1048576,MATCH(A1701,근로조건!$A$5:$A$1048576,0)+0,19))</f>
        <v/>
      </c>
      <c r="AI1701" s="262" t="str" cm="1">
        <f t="array" ref="AI1701">IF(A1701="","",INDEX(근로조건!$A$5:$AF$1048576,MATCH(A1701,근로조건!$A$5:$A$1048576,0)+0,17))</f>
        <v/>
      </c>
      <c r="AJ1701" s="253"/>
      <c r="AK1701" s="253"/>
      <c r="AL1701" s="253" t="str" cm="1">
        <f t="array" ref="AL1701">IF(A1701="","",INDEX(근로조건!$A$5:$AF$1048576,MATCH(A1701,근로조건!$A$5:$A$1048576,0)+0,20))</f>
        <v/>
      </c>
      <c r="AM1701" s="253"/>
      <c r="AN1701" s="253"/>
      <c r="AO1701" s="253"/>
      <c r="AP1701" s="260"/>
      <c r="AQ1701" s="123"/>
      <c r="AR1701" s="166"/>
      <c r="AS1701" s="267"/>
      <c r="AT1701" s="266"/>
      <c r="AU1701" s="266"/>
      <c r="AV1701" s="266"/>
    </row>
    <row r="1702" spans="1:48" x14ac:dyDescent="0.3">
      <c r="A1702" s="52"/>
      <c r="B1702" s="54"/>
      <c r="C1702" s="53"/>
      <c r="D1702" s="53"/>
      <c r="E1702" s="53"/>
      <c r="F1702" s="57"/>
      <c r="G1702" s="57"/>
      <c r="H1702" s="52"/>
      <c r="I1702" s="53"/>
      <c r="J1702" s="53"/>
      <c r="K1702" s="95"/>
      <c r="L1702" s="52"/>
      <c r="M1702" s="52"/>
      <c r="N1702" s="54"/>
      <c r="O1702" s="254" t="str" cm="1">
        <f t="array" ref="O1702">IF(A1702="","",INDEX(근로조건!$A$5:$Y$1048576,MATCH(A1702,근로조건!$A$5:$A$1048576,0)+0,15))</f>
        <v/>
      </c>
      <c r="P1702" s="255" t="str" cm="1">
        <f t="array" ref="P1702">IF(A1702="","",INDEX(근로조건!$A$5:$Y$1048576,MATCH(A1702,근로조건!$A$5:$A$1048576,0)+0,16))</f>
        <v/>
      </c>
      <c r="Q1702" s="256" t="str" cm="1">
        <f t="array" ref="Q1702">IF(A1702="","",INDEX(근로조건!$A$5:$ZZ$1048576,MATCH(A1702,근로조건!$A$5:$A$1048576,0)+0,21))</f>
        <v/>
      </c>
      <c r="R1702" s="61"/>
      <c r="S1702" s="61"/>
      <c r="T1702" s="61"/>
      <c r="U1702" s="61"/>
      <c r="V1702" s="61"/>
      <c r="W1702" s="61"/>
      <c r="X1702" s="61"/>
      <c r="Y1702" s="61"/>
      <c r="Z1702" s="260" t="str">
        <f t="shared" si="81"/>
        <v/>
      </c>
      <c r="AA1702" s="260" t="str">
        <f t="shared" si="82"/>
        <v/>
      </c>
      <c r="AB1702" s="260" t="str" cm="1">
        <f t="array" ref="AB1702">IFERROR(IF(A1702="","",INDEX(근로조건!$A$5:$Z$1048576,MATCH(A1702,근로조건!$A$5:$A$1048576,0)+0,17)-INDEX(근로조건!$A$5:$Z$1048576,MATCH(A1702,근로조건!$A$5:$A$1048576,0)+0,11))*B1702,"")</f>
        <v/>
      </c>
      <c r="AC1702" s="260" t="str">
        <f t="shared" si="83"/>
        <v/>
      </c>
      <c r="AD1702" s="260" t="str" cm="1">
        <f t="array" ref="AD1702">IFERROR(IF(A1702="","",INDEX(근로조건!$A$5:$L$1048576,MATCH(A1702,근로조건!$A$5:$A$1048576,0)+0,12))*B1702,"")</f>
        <v/>
      </c>
      <c r="AE1702" s="261" t="str" cm="1">
        <f t="array" ref="AE1702">IF(A1702="","",INDEX(근로조건!$A$5:$AF$1048576,MATCH(A1702,근로조건!$A$5:$A$1048576,0)+0,13))</f>
        <v/>
      </c>
      <c r="AF1702" s="262" t="str" cm="1">
        <f t="array" ref="AF1702">IF(A1702="","",INDEX(근로조건!$A$5:$AF$1048576,MATCH(A1702,근로조건!$A$5:$A$1048576,0)+0,14))</f>
        <v/>
      </c>
      <c r="AG1702" s="261" t="str" cm="1">
        <f t="array" ref="AG1702">IF(A1702="","",INDEX(근로조건!$A$5:$AF$1048576,MATCH(A1702,근로조건!$A$5:$A$1048576,0)+0,11))</f>
        <v/>
      </c>
      <c r="AH1702" s="261" t="str" cm="1">
        <f t="array" ref="AH1702">IF(A1702="","",INDEX(근로조건!$A$5:$AF$1048576,MATCH(A1702,근로조건!$A$5:$A$1048576,0)+0,19))</f>
        <v/>
      </c>
      <c r="AI1702" s="262" t="str" cm="1">
        <f t="array" ref="AI1702">IF(A1702="","",INDEX(근로조건!$A$5:$AF$1048576,MATCH(A1702,근로조건!$A$5:$A$1048576,0)+0,17))</f>
        <v/>
      </c>
      <c r="AJ1702" s="253"/>
      <c r="AK1702" s="253"/>
      <c r="AL1702" s="253" t="str" cm="1">
        <f t="array" ref="AL1702">IF(A1702="","",INDEX(근로조건!$A$5:$AF$1048576,MATCH(A1702,근로조건!$A$5:$A$1048576,0)+0,20))</f>
        <v/>
      </c>
      <c r="AM1702" s="253"/>
      <c r="AN1702" s="253"/>
      <c r="AO1702" s="253"/>
      <c r="AP1702" s="260"/>
      <c r="AQ1702" s="123"/>
      <c r="AR1702" s="166"/>
      <c r="AS1702" s="267"/>
      <c r="AT1702" s="266"/>
      <c r="AU1702" s="266"/>
      <c r="AV1702" s="266"/>
    </row>
    <row r="1703" spans="1:48" x14ac:dyDescent="0.3">
      <c r="A1703" s="52"/>
      <c r="B1703" s="54"/>
      <c r="C1703" s="53"/>
      <c r="D1703" s="53"/>
      <c r="E1703" s="53"/>
      <c r="F1703" s="57"/>
      <c r="G1703" s="57"/>
      <c r="H1703" s="52"/>
      <c r="I1703" s="53"/>
      <c r="J1703" s="53"/>
      <c r="K1703" s="95"/>
      <c r="L1703" s="52"/>
      <c r="M1703" s="52"/>
      <c r="N1703" s="54"/>
      <c r="O1703" s="254" t="str" cm="1">
        <f t="array" ref="O1703">IF(A1703="","",INDEX(근로조건!$A$5:$Y$1048576,MATCH(A1703,근로조건!$A$5:$A$1048576,0)+0,15))</f>
        <v/>
      </c>
      <c r="P1703" s="255" t="str" cm="1">
        <f t="array" ref="P1703">IF(A1703="","",INDEX(근로조건!$A$5:$Y$1048576,MATCH(A1703,근로조건!$A$5:$A$1048576,0)+0,16))</f>
        <v/>
      </c>
      <c r="Q1703" s="256" t="str" cm="1">
        <f t="array" ref="Q1703">IF(A1703="","",INDEX(근로조건!$A$5:$ZZ$1048576,MATCH(A1703,근로조건!$A$5:$A$1048576,0)+0,21))</f>
        <v/>
      </c>
      <c r="R1703" s="61"/>
      <c r="S1703" s="61"/>
      <c r="T1703" s="61"/>
      <c r="U1703" s="61"/>
      <c r="V1703" s="61"/>
      <c r="W1703" s="61"/>
      <c r="X1703" s="61"/>
      <c r="Y1703" s="61"/>
      <c r="Z1703" s="260" t="str">
        <f t="shared" si="81"/>
        <v/>
      </c>
      <c r="AA1703" s="260" t="str">
        <f t="shared" si="82"/>
        <v/>
      </c>
      <c r="AB1703" s="260" t="str" cm="1">
        <f t="array" ref="AB1703">IFERROR(IF(A1703="","",INDEX(근로조건!$A$5:$Z$1048576,MATCH(A1703,근로조건!$A$5:$A$1048576,0)+0,17)-INDEX(근로조건!$A$5:$Z$1048576,MATCH(A1703,근로조건!$A$5:$A$1048576,0)+0,11))*B1703,"")</f>
        <v/>
      </c>
      <c r="AC1703" s="260" t="str">
        <f t="shared" si="83"/>
        <v/>
      </c>
      <c r="AD1703" s="260" t="str" cm="1">
        <f t="array" ref="AD1703">IFERROR(IF(A1703="","",INDEX(근로조건!$A$5:$L$1048576,MATCH(A1703,근로조건!$A$5:$A$1048576,0)+0,12))*B1703,"")</f>
        <v/>
      </c>
      <c r="AE1703" s="261" t="str" cm="1">
        <f t="array" ref="AE1703">IF(A1703="","",INDEX(근로조건!$A$5:$AF$1048576,MATCH(A1703,근로조건!$A$5:$A$1048576,0)+0,13))</f>
        <v/>
      </c>
      <c r="AF1703" s="262" t="str" cm="1">
        <f t="array" ref="AF1703">IF(A1703="","",INDEX(근로조건!$A$5:$AF$1048576,MATCH(A1703,근로조건!$A$5:$A$1048576,0)+0,14))</f>
        <v/>
      </c>
      <c r="AG1703" s="261" t="str" cm="1">
        <f t="array" ref="AG1703">IF(A1703="","",INDEX(근로조건!$A$5:$AF$1048576,MATCH(A1703,근로조건!$A$5:$A$1048576,0)+0,11))</f>
        <v/>
      </c>
      <c r="AH1703" s="261" t="str" cm="1">
        <f t="array" ref="AH1703">IF(A1703="","",INDEX(근로조건!$A$5:$AF$1048576,MATCH(A1703,근로조건!$A$5:$A$1048576,0)+0,19))</f>
        <v/>
      </c>
      <c r="AI1703" s="262" t="str" cm="1">
        <f t="array" ref="AI1703">IF(A1703="","",INDEX(근로조건!$A$5:$AF$1048576,MATCH(A1703,근로조건!$A$5:$A$1048576,0)+0,17))</f>
        <v/>
      </c>
      <c r="AJ1703" s="253"/>
      <c r="AK1703" s="253"/>
      <c r="AL1703" s="253" t="str" cm="1">
        <f t="array" ref="AL1703">IF(A1703="","",INDEX(근로조건!$A$5:$AF$1048576,MATCH(A1703,근로조건!$A$5:$A$1048576,0)+0,20))</f>
        <v/>
      </c>
      <c r="AM1703" s="253"/>
      <c r="AN1703" s="253"/>
      <c r="AO1703" s="253"/>
      <c r="AP1703" s="260"/>
      <c r="AQ1703" s="123"/>
      <c r="AR1703" s="166"/>
      <c r="AS1703" s="267"/>
      <c r="AT1703" s="266"/>
      <c r="AU1703" s="266"/>
      <c r="AV1703" s="266"/>
    </row>
    <row r="1704" spans="1:48" x14ac:dyDescent="0.3">
      <c r="A1704" s="52"/>
      <c r="B1704" s="54"/>
      <c r="C1704" s="53"/>
      <c r="D1704" s="53"/>
      <c r="E1704" s="53"/>
      <c r="F1704" s="57"/>
      <c r="G1704" s="57"/>
      <c r="H1704" s="52"/>
      <c r="I1704" s="53"/>
      <c r="J1704" s="53"/>
      <c r="K1704" s="95"/>
      <c r="L1704" s="52"/>
      <c r="M1704" s="52"/>
      <c r="N1704" s="54"/>
      <c r="O1704" s="254" t="str" cm="1">
        <f t="array" ref="O1704">IF(A1704="","",INDEX(근로조건!$A$5:$Y$1048576,MATCH(A1704,근로조건!$A$5:$A$1048576,0)+0,15))</f>
        <v/>
      </c>
      <c r="P1704" s="255" t="str" cm="1">
        <f t="array" ref="P1704">IF(A1704="","",INDEX(근로조건!$A$5:$Y$1048576,MATCH(A1704,근로조건!$A$5:$A$1048576,0)+0,16))</f>
        <v/>
      </c>
      <c r="Q1704" s="256" t="str" cm="1">
        <f t="array" ref="Q1704">IF(A1704="","",INDEX(근로조건!$A$5:$ZZ$1048576,MATCH(A1704,근로조건!$A$5:$A$1048576,0)+0,21))</f>
        <v/>
      </c>
      <c r="R1704" s="61"/>
      <c r="S1704" s="61"/>
      <c r="T1704" s="61"/>
      <c r="U1704" s="61"/>
      <c r="V1704" s="61"/>
      <c r="W1704" s="61"/>
      <c r="X1704" s="61"/>
      <c r="Y1704" s="61"/>
      <c r="Z1704" s="260" t="str">
        <f t="shared" si="81"/>
        <v/>
      </c>
      <c r="AA1704" s="260" t="str">
        <f t="shared" si="82"/>
        <v/>
      </c>
      <c r="AB1704" s="260" t="str" cm="1">
        <f t="array" ref="AB1704">IFERROR(IF(A1704="","",INDEX(근로조건!$A$5:$Z$1048576,MATCH(A1704,근로조건!$A$5:$A$1048576,0)+0,17)-INDEX(근로조건!$A$5:$Z$1048576,MATCH(A1704,근로조건!$A$5:$A$1048576,0)+0,11))*B1704,"")</f>
        <v/>
      </c>
      <c r="AC1704" s="260" t="str">
        <f t="shared" si="83"/>
        <v/>
      </c>
      <c r="AD1704" s="260" t="str" cm="1">
        <f t="array" ref="AD1704">IFERROR(IF(A1704="","",INDEX(근로조건!$A$5:$L$1048576,MATCH(A1704,근로조건!$A$5:$A$1048576,0)+0,12))*B1704,"")</f>
        <v/>
      </c>
      <c r="AE1704" s="261" t="str" cm="1">
        <f t="array" ref="AE1704">IF(A1704="","",INDEX(근로조건!$A$5:$AF$1048576,MATCH(A1704,근로조건!$A$5:$A$1048576,0)+0,13))</f>
        <v/>
      </c>
      <c r="AF1704" s="262" t="str" cm="1">
        <f t="array" ref="AF1704">IF(A1704="","",INDEX(근로조건!$A$5:$AF$1048576,MATCH(A1704,근로조건!$A$5:$A$1048576,0)+0,14))</f>
        <v/>
      </c>
      <c r="AG1704" s="261" t="str" cm="1">
        <f t="array" ref="AG1704">IF(A1704="","",INDEX(근로조건!$A$5:$AF$1048576,MATCH(A1704,근로조건!$A$5:$A$1048576,0)+0,11))</f>
        <v/>
      </c>
      <c r="AH1704" s="261" t="str" cm="1">
        <f t="array" ref="AH1704">IF(A1704="","",INDEX(근로조건!$A$5:$AF$1048576,MATCH(A1704,근로조건!$A$5:$A$1048576,0)+0,19))</f>
        <v/>
      </c>
      <c r="AI1704" s="262" t="str" cm="1">
        <f t="array" ref="AI1704">IF(A1704="","",INDEX(근로조건!$A$5:$AF$1048576,MATCH(A1704,근로조건!$A$5:$A$1048576,0)+0,17))</f>
        <v/>
      </c>
      <c r="AJ1704" s="253"/>
      <c r="AK1704" s="253"/>
      <c r="AL1704" s="253" t="str" cm="1">
        <f t="array" ref="AL1704">IF(A1704="","",INDEX(근로조건!$A$5:$AF$1048576,MATCH(A1704,근로조건!$A$5:$A$1048576,0)+0,20))</f>
        <v/>
      </c>
      <c r="AM1704" s="253"/>
      <c r="AN1704" s="253"/>
      <c r="AO1704" s="253"/>
      <c r="AP1704" s="260"/>
      <c r="AQ1704" s="123"/>
      <c r="AR1704" s="166"/>
      <c r="AS1704" s="267"/>
      <c r="AT1704" s="266"/>
      <c r="AU1704" s="266"/>
      <c r="AV1704" s="266"/>
    </row>
    <row r="1705" spans="1:48" x14ac:dyDescent="0.3">
      <c r="A1705" s="52"/>
      <c r="B1705" s="54"/>
      <c r="C1705" s="53"/>
      <c r="D1705" s="53"/>
      <c r="E1705" s="53"/>
      <c r="F1705" s="57"/>
      <c r="G1705" s="57"/>
      <c r="H1705" s="52"/>
      <c r="I1705" s="53"/>
      <c r="J1705" s="53"/>
      <c r="K1705" s="95"/>
      <c r="L1705" s="52"/>
      <c r="M1705" s="52"/>
      <c r="N1705" s="54"/>
      <c r="O1705" s="254" t="str" cm="1">
        <f t="array" ref="O1705">IF(A1705="","",INDEX(근로조건!$A$5:$Y$1048576,MATCH(A1705,근로조건!$A$5:$A$1048576,0)+0,15))</f>
        <v/>
      </c>
      <c r="P1705" s="255" t="str" cm="1">
        <f t="array" ref="P1705">IF(A1705="","",INDEX(근로조건!$A$5:$Y$1048576,MATCH(A1705,근로조건!$A$5:$A$1048576,0)+0,16))</f>
        <v/>
      </c>
      <c r="Q1705" s="256" t="str" cm="1">
        <f t="array" ref="Q1705">IF(A1705="","",INDEX(근로조건!$A$5:$ZZ$1048576,MATCH(A1705,근로조건!$A$5:$A$1048576,0)+0,21))</f>
        <v/>
      </c>
      <c r="R1705" s="61"/>
      <c r="S1705" s="61"/>
      <c r="T1705" s="61"/>
      <c r="U1705" s="61"/>
      <c r="V1705" s="61"/>
      <c r="W1705" s="61"/>
      <c r="X1705" s="61"/>
      <c r="Y1705" s="61"/>
      <c r="Z1705" s="260" t="str">
        <f t="shared" si="81"/>
        <v/>
      </c>
      <c r="AA1705" s="260" t="str">
        <f t="shared" si="82"/>
        <v/>
      </c>
      <c r="AB1705" s="260" t="str" cm="1">
        <f t="array" ref="AB1705">IFERROR(IF(A1705="","",INDEX(근로조건!$A$5:$Z$1048576,MATCH(A1705,근로조건!$A$5:$A$1048576,0)+0,17)-INDEX(근로조건!$A$5:$Z$1048576,MATCH(A1705,근로조건!$A$5:$A$1048576,0)+0,11))*B1705,"")</f>
        <v/>
      </c>
      <c r="AC1705" s="260" t="str">
        <f t="shared" si="83"/>
        <v/>
      </c>
      <c r="AD1705" s="260" t="str" cm="1">
        <f t="array" ref="AD1705">IFERROR(IF(A1705="","",INDEX(근로조건!$A$5:$L$1048576,MATCH(A1705,근로조건!$A$5:$A$1048576,0)+0,12))*B1705,"")</f>
        <v/>
      </c>
      <c r="AE1705" s="261" t="str" cm="1">
        <f t="array" ref="AE1705">IF(A1705="","",INDEX(근로조건!$A$5:$AF$1048576,MATCH(A1705,근로조건!$A$5:$A$1048576,0)+0,13))</f>
        <v/>
      </c>
      <c r="AF1705" s="262" t="str" cm="1">
        <f t="array" ref="AF1705">IF(A1705="","",INDEX(근로조건!$A$5:$AF$1048576,MATCH(A1705,근로조건!$A$5:$A$1048576,0)+0,14))</f>
        <v/>
      </c>
      <c r="AG1705" s="261" t="str" cm="1">
        <f t="array" ref="AG1705">IF(A1705="","",INDEX(근로조건!$A$5:$AF$1048576,MATCH(A1705,근로조건!$A$5:$A$1048576,0)+0,11))</f>
        <v/>
      </c>
      <c r="AH1705" s="261" t="str" cm="1">
        <f t="array" ref="AH1705">IF(A1705="","",INDEX(근로조건!$A$5:$AF$1048576,MATCH(A1705,근로조건!$A$5:$A$1048576,0)+0,19))</f>
        <v/>
      </c>
      <c r="AI1705" s="262" t="str" cm="1">
        <f t="array" ref="AI1705">IF(A1705="","",INDEX(근로조건!$A$5:$AF$1048576,MATCH(A1705,근로조건!$A$5:$A$1048576,0)+0,17))</f>
        <v/>
      </c>
      <c r="AJ1705" s="253"/>
      <c r="AK1705" s="253"/>
      <c r="AL1705" s="253" t="str" cm="1">
        <f t="array" ref="AL1705">IF(A1705="","",INDEX(근로조건!$A$5:$AF$1048576,MATCH(A1705,근로조건!$A$5:$A$1048576,0)+0,20))</f>
        <v/>
      </c>
      <c r="AM1705" s="253"/>
      <c r="AN1705" s="253"/>
      <c r="AO1705" s="253"/>
      <c r="AP1705" s="260"/>
      <c r="AQ1705" s="123"/>
      <c r="AR1705" s="166"/>
      <c r="AS1705" s="267"/>
      <c r="AT1705" s="266"/>
      <c r="AU1705" s="266"/>
      <c r="AV1705" s="266"/>
    </row>
    <row r="1706" spans="1:48" x14ac:dyDescent="0.3">
      <c r="A1706" s="52"/>
      <c r="B1706" s="54"/>
      <c r="C1706" s="53"/>
      <c r="D1706" s="53"/>
      <c r="E1706" s="53"/>
      <c r="F1706" s="57"/>
      <c r="G1706" s="57"/>
      <c r="H1706" s="52"/>
      <c r="I1706" s="53"/>
      <c r="J1706" s="53"/>
      <c r="K1706" s="95"/>
      <c r="L1706" s="52"/>
      <c r="M1706" s="52"/>
      <c r="N1706" s="54"/>
      <c r="O1706" s="254" t="str" cm="1">
        <f t="array" ref="O1706">IF(A1706="","",INDEX(근로조건!$A$5:$Y$1048576,MATCH(A1706,근로조건!$A$5:$A$1048576,0)+0,15))</f>
        <v/>
      </c>
      <c r="P1706" s="255" t="str" cm="1">
        <f t="array" ref="P1706">IF(A1706="","",INDEX(근로조건!$A$5:$Y$1048576,MATCH(A1706,근로조건!$A$5:$A$1048576,0)+0,16))</f>
        <v/>
      </c>
      <c r="Q1706" s="256" t="str" cm="1">
        <f t="array" ref="Q1706">IF(A1706="","",INDEX(근로조건!$A$5:$ZZ$1048576,MATCH(A1706,근로조건!$A$5:$A$1048576,0)+0,21))</f>
        <v/>
      </c>
      <c r="R1706" s="61"/>
      <c r="S1706" s="61"/>
      <c r="T1706" s="61"/>
      <c r="U1706" s="61"/>
      <c r="V1706" s="61"/>
      <c r="W1706" s="61"/>
      <c r="X1706" s="61"/>
      <c r="Y1706" s="61"/>
      <c r="Z1706" s="260" t="str">
        <f t="shared" si="81"/>
        <v/>
      </c>
      <c r="AA1706" s="260" t="str">
        <f t="shared" si="82"/>
        <v/>
      </c>
      <c r="AB1706" s="260" t="str" cm="1">
        <f t="array" ref="AB1706">IFERROR(IF(A1706="","",INDEX(근로조건!$A$5:$Z$1048576,MATCH(A1706,근로조건!$A$5:$A$1048576,0)+0,17)-INDEX(근로조건!$A$5:$Z$1048576,MATCH(A1706,근로조건!$A$5:$A$1048576,0)+0,11))*B1706,"")</f>
        <v/>
      </c>
      <c r="AC1706" s="260" t="str">
        <f t="shared" si="83"/>
        <v/>
      </c>
      <c r="AD1706" s="260" t="str" cm="1">
        <f t="array" ref="AD1706">IFERROR(IF(A1706="","",INDEX(근로조건!$A$5:$L$1048576,MATCH(A1706,근로조건!$A$5:$A$1048576,0)+0,12))*B1706,"")</f>
        <v/>
      </c>
      <c r="AE1706" s="261" t="str" cm="1">
        <f t="array" ref="AE1706">IF(A1706="","",INDEX(근로조건!$A$5:$AF$1048576,MATCH(A1706,근로조건!$A$5:$A$1048576,0)+0,13))</f>
        <v/>
      </c>
      <c r="AF1706" s="262" t="str" cm="1">
        <f t="array" ref="AF1706">IF(A1706="","",INDEX(근로조건!$A$5:$AF$1048576,MATCH(A1706,근로조건!$A$5:$A$1048576,0)+0,14))</f>
        <v/>
      </c>
      <c r="AG1706" s="261" t="str" cm="1">
        <f t="array" ref="AG1706">IF(A1706="","",INDEX(근로조건!$A$5:$AF$1048576,MATCH(A1706,근로조건!$A$5:$A$1048576,0)+0,11))</f>
        <v/>
      </c>
      <c r="AH1706" s="261" t="str" cm="1">
        <f t="array" ref="AH1706">IF(A1706="","",INDEX(근로조건!$A$5:$AF$1048576,MATCH(A1706,근로조건!$A$5:$A$1048576,0)+0,19))</f>
        <v/>
      </c>
      <c r="AI1706" s="262" t="str" cm="1">
        <f t="array" ref="AI1706">IF(A1706="","",INDEX(근로조건!$A$5:$AF$1048576,MATCH(A1706,근로조건!$A$5:$A$1048576,0)+0,17))</f>
        <v/>
      </c>
      <c r="AJ1706" s="253"/>
      <c r="AK1706" s="253"/>
      <c r="AL1706" s="253" t="str" cm="1">
        <f t="array" ref="AL1706">IF(A1706="","",INDEX(근로조건!$A$5:$AF$1048576,MATCH(A1706,근로조건!$A$5:$A$1048576,0)+0,20))</f>
        <v/>
      </c>
      <c r="AM1706" s="253"/>
      <c r="AN1706" s="253"/>
      <c r="AO1706" s="253"/>
      <c r="AP1706" s="260"/>
      <c r="AQ1706" s="123"/>
      <c r="AR1706" s="166"/>
      <c r="AS1706" s="267"/>
      <c r="AT1706" s="266"/>
      <c r="AU1706" s="266"/>
      <c r="AV1706" s="266"/>
    </row>
    <row r="1707" spans="1:48" x14ac:dyDescent="0.3">
      <c r="A1707" s="52"/>
      <c r="B1707" s="54"/>
      <c r="C1707" s="53"/>
      <c r="D1707" s="53"/>
      <c r="E1707" s="53"/>
      <c r="F1707" s="57"/>
      <c r="G1707" s="57"/>
      <c r="H1707" s="52"/>
      <c r="I1707" s="53"/>
      <c r="J1707" s="53"/>
      <c r="K1707" s="95"/>
      <c r="L1707" s="52"/>
      <c r="M1707" s="52"/>
      <c r="N1707" s="54"/>
      <c r="O1707" s="254" t="str" cm="1">
        <f t="array" ref="O1707">IF(A1707="","",INDEX(근로조건!$A$5:$Y$1048576,MATCH(A1707,근로조건!$A$5:$A$1048576,0)+0,15))</f>
        <v/>
      </c>
      <c r="P1707" s="255" t="str" cm="1">
        <f t="array" ref="P1707">IF(A1707="","",INDEX(근로조건!$A$5:$Y$1048576,MATCH(A1707,근로조건!$A$5:$A$1048576,0)+0,16))</f>
        <v/>
      </c>
      <c r="Q1707" s="256" t="str" cm="1">
        <f t="array" ref="Q1707">IF(A1707="","",INDEX(근로조건!$A$5:$ZZ$1048576,MATCH(A1707,근로조건!$A$5:$A$1048576,0)+0,21))</f>
        <v/>
      </c>
      <c r="R1707" s="61"/>
      <c r="S1707" s="61"/>
      <c r="T1707" s="61"/>
      <c r="U1707" s="61"/>
      <c r="V1707" s="61"/>
      <c r="W1707" s="61"/>
      <c r="X1707" s="61"/>
      <c r="Y1707" s="61"/>
      <c r="Z1707" s="260" t="str">
        <f t="shared" si="81"/>
        <v/>
      </c>
      <c r="AA1707" s="260" t="str">
        <f t="shared" si="82"/>
        <v/>
      </c>
      <c r="AB1707" s="260" t="str" cm="1">
        <f t="array" ref="AB1707">IFERROR(IF(A1707="","",INDEX(근로조건!$A$5:$Z$1048576,MATCH(A1707,근로조건!$A$5:$A$1048576,0)+0,17)-INDEX(근로조건!$A$5:$Z$1048576,MATCH(A1707,근로조건!$A$5:$A$1048576,0)+0,11))*B1707,"")</f>
        <v/>
      </c>
      <c r="AC1707" s="260" t="str">
        <f t="shared" si="83"/>
        <v/>
      </c>
      <c r="AD1707" s="260" t="str" cm="1">
        <f t="array" ref="AD1707">IFERROR(IF(A1707="","",INDEX(근로조건!$A$5:$L$1048576,MATCH(A1707,근로조건!$A$5:$A$1048576,0)+0,12))*B1707,"")</f>
        <v/>
      </c>
      <c r="AE1707" s="261" t="str" cm="1">
        <f t="array" ref="AE1707">IF(A1707="","",INDEX(근로조건!$A$5:$AF$1048576,MATCH(A1707,근로조건!$A$5:$A$1048576,0)+0,13))</f>
        <v/>
      </c>
      <c r="AF1707" s="262" t="str" cm="1">
        <f t="array" ref="AF1707">IF(A1707="","",INDEX(근로조건!$A$5:$AF$1048576,MATCH(A1707,근로조건!$A$5:$A$1048576,0)+0,14))</f>
        <v/>
      </c>
      <c r="AG1707" s="261" t="str" cm="1">
        <f t="array" ref="AG1707">IF(A1707="","",INDEX(근로조건!$A$5:$AF$1048576,MATCH(A1707,근로조건!$A$5:$A$1048576,0)+0,11))</f>
        <v/>
      </c>
      <c r="AH1707" s="261" t="str" cm="1">
        <f t="array" ref="AH1707">IF(A1707="","",INDEX(근로조건!$A$5:$AF$1048576,MATCH(A1707,근로조건!$A$5:$A$1048576,0)+0,19))</f>
        <v/>
      </c>
      <c r="AI1707" s="262" t="str" cm="1">
        <f t="array" ref="AI1707">IF(A1707="","",INDEX(근로조건!$A$5:$AF$1048576,MATCH(A1707,근로조건!$A$5:$A$1048576,0)+0,17))</f>
        <v/>
      </c>
      <c r="AJ1707" s="253"/>
      <c r="AK1707" s="253"/>
      <c r="AL1707" s="253" t="str" cm="1">
        <f t="array" ref="AL1707">IF(A1707="","",INDEX(근로조건!$A$5:$AF$1048576,MATCH(A1707,근로조건!$A$5:$A$1048576,0)+0,20))</f>
        <v/>
      </c>
      <c r="AM1707" s="253"/>
      <c r="AN1707" s="253"/>
      <c r="AO1707" s="253"/>
      <c r="AP1707" s="260"/>
      <c r="AQ1707" s="123"/>
      <c r="AR1707" s="166"/>
      <c r="AS1707" s="267"/>
      <c r="AT1707" s="266"/>
      <c r="AU1707" s="266"/>
      <c r="AV1707" s="266"/>
    </row>
    <row r="1708" spans="1:48" x14ac:dyDescent="0.3">
      <c r="A1708" s="52"/>
      <c r="B1708" s="54"/>
      <c r="C1708" s="53"/>
      <c r="D1708" s="53"/>
      <c r="E1708" s="53"/>
      <c r="F1708" s="57"/>
      <c r="G1708" s="57"/>
      <c r="H1708" s="52"/>
      <c r="I1708" s="53"/>
      <c r="J1708" s="53"/>
      <c r="K1708" s="95"/>
      <c r="L1708" s="52"/>
      <c r="M1708" s="52"/>
      <c r="N1708" s="54"/>
      <c r="O1708" s="254" t="str" cm="1">
        <f t="array" ref="O1708">IF(A1708="","",INDEX(근로조건!$A$5:$Y$1048576,MATCH(A1708,근로조건!$A$5:$A$1048576,0)+0,15))</f>
        <v/>
      </c>
      <c r="P1708" s="255" t="str" cm="1">
        <f t="array" ref="P1708">IF(A1708="","",INDEX(근로조건!$A$5:$Y$1048576,MATCH(A1708,근로조건!$A$5:$A$1048576,0)+0,16))</f>
        <v/>
      </c>
      <c r="Q1708" s="256" t="str" cm="1">
        <f t="array" ref="Q1708">IF(A1708="","",INDEX(근로조건!$A$5:$ZZ$1048576,MATCH(A1708,근로조건!$A$5:$A$1048576,0)+0,21))</f>
        <v/>
      </c>
      <c r="R1708" s="61"/>
      <c r="S1708" s="61"/>
      <c r="T1708" s="61"/>
      <c r="U1708" s="61"/>
      <c r="V1708" s="61"/>
      <c r="W1708" s="61"/>
      <c r="X1708" s="61"/>
      <c r="Y1708" s="61"/>
      <c r="Z1708" s="260" t="str">
        <f t="shared" si="81"/>
        <v/>
      </c>
      <c r="AA1708" s="260" t="str">
        <f t="shared" si="82"/>
        <v/>
      </c>
      <c r="AB1708" s="260" t="str" cm="1">
        <f t="array" ref="AB1708">IFERROR(IF(A1708="","",INDEX(근로조건!$A$5:$Z$1048576,MATCH(A1708,근로조건!$A$5:$A$1048576,0)+0,17)-INDEX(근로조건!$A$5:$Z$1048576,MATCH(A1708,근로조건!$A$5:$A$1048576,0)+0,11))*B1708,"")</f>
        <v/>
      </c>
      <c r="AC1708" s="260" t="str">
        <f t="shared" si="83"/>
        <v/>
      </c>
      <c r="AD1708" s="260" t="str" cm="1">
        <f t="array" ref="AD1708">IFERROR(IF(A1708="","",INDEX(근로조건!$A$5:$L$1048576,MATCH(A1708,근로조건!$A$5:$A$1048576,0)+0,12))*B1708,"")</f>
        <v/>
      </c>
      <c r="AE1708" s="261" t="str" cm="1">
        <f t="array" ref="AE1708">IF(A1708="","",INDEX(근로조건!$A$5:$AF$1048576,MATCH(A1708,근로조건!$A$5:$A$1048576,0)+0,13))</f>
        <v/>
      </c>
      <c r="AF1708" s="262" t="str" cm="1">
        <f t="array" ref="AF1708">IF(A1708="","",INDEX(근로조건!$A$5:$AF$1048576,MATCH(A1708,근로조건!$A$5:$A$1048576,0)+0,14))</f>
        <v/>
      </c>
      <c r="AG1708" s="261" t="str" cm="1">
        <f t="array" ref="AG1708">IF(A1708="","",INDEX(근로조건!$A$5:$AF$1048576,MATCH(A1708,근로조건!$A$5:$A$1048576,0)+0,11))</f>
        <v/>
      </c>
      <c r="AH1708" s="261" t="str" cm="1">
        <f t="array" ref="AH1708">IF(A1708="","",INDEX(근로조건!$A$5:$AF$1048576,MATCH(A1708,근로조건!$A$5:$A$1048576,0)+0,19))</f>
        <v/>
      </c>
      <c r="AI1708" s="262" t="str" cm="1">
        <f t="array" ref="AI1708">IF(A1708="","",INDEX(근로조건!$A$5:$AF$1048576,MATCH(A1708,근로조건!$A$5:$A$1048576,0)+0,17))</f>
        <v/>
      </c>
      <c r="AJ1708" s="253"/>
      <c r="AK1708" s="253"/>
      <c r="AL1708" s="253" t="str" cm="1">
        <f t="array" ref="AL1708">IF(A1708="","",INDEX(근로조건!$A$5:$AF$1048576,MATCH(A1708,근로조건!$A$5:$A$1048576,0)+0,20))</f>
        <v/>
      </c>
      <c r="AM1708" s="253"/>
      <c r="AN1708" s="253"/>
      <c r="AO1708" s="253"/>
      <c r="AP1708" s="260"/>
      <c r="AQ1708" s="123"/>
      <c r="AR1708" s="166"/>
      <c r="AS1708" s="267"/>
      <c r="AT1708" s="266"/>
      <c r="AU1708" s="266"/>
      <c r="AV1708" s="266"/>
    </row>
    <row r="1709" spans="1:48" x14ac:dyDescent="0.3">
      <c r="A1709" s="52"/>
      <c r="B1709" s="54"/>
      <c r="C1709" s="53"/>
      <c r="D1709" s="53"/>
      <c r="E1709" s="53"/>
      <c r="F1709" s="57"/>
      <c r="G1709" s="57"/>
      <c r="H1709" s="52"/>
      <c r="I1709" s="53"/>
      <c r="J1709" s="53"/>
      <c r="K1709" s="95"/>
      <c r="L1709" s="52"/>
      <c r="M1709" s="52"/>
      <c r="N1709" s="54"/>
      <c r="O1709" s="254" t="str" cm="1">
        <f t="array" ref="O1709">IF(A1709="","",INDEX(근로조건!$A$5:$Y$1048576,MATCH(A1709,근로조건!$A$5:$A$1048576,0)+0,15))</f>
        <v/>
      </c>
      <c r="P1709" s="255" t="str" cm="1">
        <f t="array" ref="P1709">IF(A1709="","",INDEX(근로조건!$A$5:$Y$1048576,MATCH(A1709,근로조건!$A$5:$A$1048576,0)+0,16))</f>
        <v/>
      </c>
      <c r="Q1709" s="256" t="str" cm="1">
        <f t="array" ref="Q1709">IF(A1709="","",INDEX(근로조건!$A$5:$ZZ$1048576,MATCH(A1709,근로조건!$A$5:$A$1048576,0)+0,21))</f>
        <v/>
      </c>
      <c r="R1709" s="61"/>
      <c r="S1709" s="61"/>
      <c r="T1709" s="61"/>
      <c r="U1709" s="61"/>
      <c r="V1709" s="61"/>
      <c r="W1709" s="61"/>
      <c r="X1709" s="61"/>
      <c r="Y1709" s="61"/>
      <c r="Z1709" s="260" t="str">
        <f t="shared" si="81"/>
        <v/>
      </c>
      <c r="AA1709" s="260" t="str">
        <f t="shared" si="82"/>
        <v/>
      </c>
      <c r="AB1709" s="260" t="str" cm="1">
        <f t="array" ref="AB1709">IFERROR(IF(A1709="","",INDEX(근로조건!$A$5:$Z$1048576,MATCH(A1709,근로조건!$A$5:$A$1048576,0)+0,17)-INDEX(근로조건!$A$5:$Z$1048576,MATCH(A1709,근로조건!$A$5:$A$1048576,0)+0,11))*B1709,"")</f>
        <v/>
      </c>
      <c r="AC1709" s="260" t="str">
        <f t="shared" si="83"/>
        <v/>
      </c>
      <c r="AD1709" s="260" t="str" cm="1">
        <f t="array" ref="AD1709">IFERROR(IF(A1709="","",INDEX(근로조건!$A$5:$L$1048576,MATCH(A1709,근로조건!$A$5:$A$1048576,0)+0,12))*B1709,"")</f>
        <v/>
      </c>
      <c r="AE1709" s="261" t="str" cm="1">
        <f t="array" ref="AE1709">IF(A1709="","",INDEX(근로조건!$A$5:$AF$1048576,MATCH(A1709,근로조건!$A$5:$A$1048576,0)+0,13))</f>
        <v/>
      </c>
      <c r="AF1709" s="262" t="str" cm="1">
        <f t="array" ref="AF1709">IF(A1709="","",INDEX(근로조건!$A$5:$AF$1048576,MATCH(A1709,근로조건!$A$5:$A$1048576,0)+0,14))</f>
        <v/>
      </c>
      <c r="AG1709" s="261" t="str" cm="1">
        <f t="array" ref="AG1709">IF(A1709="","",INDEX(근로조건!$A$5:$AF$1048576,MATCH(A1709,근로조건!$A$5:$A$1048576,0)+0,11))</f>
        <v/>
      </c>
      <c r="AH1709" s="261" t="str" cm="1">
        <f t="array" ref="AH1709">IF(A1709="","",INDEX(근로조건!$A$5:$AF$1048576,MATCH(A1709,근로조건!$A$5:$A$1048576,0)+0,19))</f>
        <v/>
      </c>
      <c r="AI1709" s="262" t="str" cm="1">
        <f t="array" ref="AI1709">IF(A1709="","",INDEX(근로조건!$A$5:$AF$1048576,MATCH(A1709,근로조건!$A$5:$A$1048576,0)+0,17))</f>
        <v/>
      </c>
      <c r="AJ1709" s="253"/>
      <c r="AK1709" s="253"/>
      <c r="AL1709" s="253" t="str" cm="1">
        <f t="array" ref="AL1709">IF(A1709="","",INDEX(근로조건!$A$5:$AF$1048576,MATCH(A1709,근로조건!$A$5:$A$1048576,0)+0,20))</f>
        <v/>
      </c>
      <c r="AM1709" s="253"/>
      <c r="AN1709" s="253"/>
      <c r="AO1709" s="253"/>
      <c r="AP1709" s="260"/>
      <c r="AQ1709" s="123"/>
      <c r="AR1709" s="166"/>
      <c r="AS1709" s="267"/>
      <c r="AT1709" s="266"/>
      <c r="AU1709" s="266"/>
      <c r="AV1709" s="266"/>
    </row>
    <row r="1710" spans="1:48" x14ac:dyDescent="0.3">
      <c r="A1710" s="52"/>
      <c r="B1710" s="54"/>
      <c r="C1710" s="53"/>
      <c r="D1710" s="53"/>
      <c r="E1710" s="53"/>
      <c r="F1710" s="57"/>
      <c r="G1710" s="57"/>
      <c r="H1710" s="52"/>
      <c r="I1710" s="53"/>
      <c r="J1710" s="53"/>
      <c r="K1710" s="95"/>
      <c r="L1710" s="52"/>
      <c r="M1710" s="52"/>
      <c r="N1710" s="54"/>
      <c r="O1710" s="254" t="str" cm="1">
        <f t="array" ref="O1710">IF(A1710="","",INDEX(근로조건!$A$5:$Y$1048576,MATCH(A1710,근로조건!$A$5:$A$1048576,0)+0,15))</f>
        <v/>
      </c>
      <c r="P1710" s="255" t="str" cm="1">
        <f t="array" ref="P1710">IF(A1710="","",INDEX(근로조건!$A$5:$Y$1048576,MATCH(A1710,근로조건!$A$5:$A$1048576,0)+0,16))</f>
        <v/>
      </c>
      <c r="Q1710" s="256" t="str" cm="1">
        <f t="array" ref="Q1710">IF(A1710="","",INDEX(근로조건!$A$5:$ZZ$1048576,MATCH(A1710,근로조건!$A$5:$A$1048576,0)+0,21))</f>
        <v/>
      </c>
      <c r="R1710" s="61"/>
      <c r="S1710" s="61"/>
      <c r="T1710" s="61"/>
      <c r="U1710" s="61"/>
      <c r="V1710" s="61"/>
      <c r="W1710" s="61"/>
      <c r="X1710" s="61"/>
      <c r="Y1710" s="61"/>
      <c r="Z1710" s="260" t="str">
        <f t="shared" si="81"/>
        <v/>
      </c>
      <c r="AA1710" s="260" t="str">
        <f t="shared" si="82"/>
        <v/>
      </c>
      <c r="AB1710" s="260" t="str" cm="1">
        <f t="array" ref="AB1710">IFERROR(IF(A1710="","",INDEX(근로조건!$A$5:$Z$1048576,MATCH(A1710,근로조건!$A$5:$A$1048576,0)+0,17)-INDEX(근로조건!$A$5:$Z$1048576,MATCH(A1710,근로조건!$A$5:$A$1048576,0)+0,11))*B1710,"")</f>
        <v/>
      </c>
      <c r="AC1710" s="260" t="str">
        <f t="shared" si="83"/>
        <v/>
      </c>
      <c r="AD1710" s="260" t="str" cm="1">
        <f t="array" ref="AD1710">IFERROR(IF(A1710="","",INDEX(근로조건!$A$5:$L$1048576,MATCH(A1710,근로조건!$A$5:$A$1048576,0)+0,12))*B1710,"")</f>
        <v/>
      </c>
      <c r="AE1710" s="261" t="str" cm="1">
        <f t="array" ref="AE1710">IF(A1710="","",INDEX(근로조건!$A$5:$AF$1048576,MATCH(A1710,근로조건!$A$5:$A$1048576,0)+0,13))</f>
        <v/>
      </c>
      <c r="AF1710" s="262" t="str" cm="1">
        <f t="array" ref="AF1710">IF(A1710="","",INDEX(근로조건!$A$5:$AF$1048576,MATCH(A1710,근로조건!$A$5:$A$1048576,0)+0,14))</f>
        <v/>
      </c>
      <c r="AG1710" s="261" t="str" cm="1">
        <f t="array" ref="AG1710">IF(A1710="","",INDEX(근로조건!$A$5:$AF$1048576,MATCH(A1710,근로조건!$A$5:$A$1048576,0)+0,11))</f>
        <v/>
      </c>
      <c r="AH1710" s="261" t="str" cm="1">
        <f t="array" ref="AH1710">IF(A1710="","",INDEX(근로조건!$A$5:$AF$1048576,MATCH(A1710,근로조건!$A$5:$A$1048576,0)+0,19))</f>
        <v/>
      </c>
      <c r="AI1710" s="262" t="str" cm="1">
        <f t="array" ref="AI1710">IF(A1710="","",INDEX(근로조건!$A$5:$AF$1048576,MATCH(A1710,근로조건!$A$5:$A$1048576,0)+0,17))</f>
        <v/>
      </c>
      <c r="AJ1710" s="253"/>
      <c r="AK1710" s="253"/>
      <c r="AL1710" s="253" t="str" cm="1">
        <f t="array" ref="AL1710">IF(A1710="","",INDEX(근로조건!$A$5:$AF$1048576,MATCH(A1710,근로조건!$A$5:$A$1048576,0)+0,20))</f>
        <v/>
      </c>
      <c r="AM1710" s="253"/>
      <c r="AN1710" s="253"/>
      <c r="AO1710" s="253"/>
      <c r="AP1710" s="260"/>
      <c r="AQ1710" s="123"/>
      <c r="AR1710" s="166"/>
      <c r="AS1710" s="267"/>
      <c r="AT1710" s="266"/>
      <c r="AU1710" s="266"/>
      <c r="AV1710" s="266"/>
    </row>
    <row r="1711" spans="1:48" x14ac:dyDescent="0.3">
      <c r="A1711" s="52"/>
      <c r="B1711" s="54"/>
      <c r="C1711" s="53"/>
      <c r="D1711" s="53"/>
      <c r="E1711" s="53"/>
      <c r="F1711" s="57"/>
      <c r="G1711" s="57"/>
      <c r="H1711" s="52"/>
      <c r="I1711" s="53"/>
      <c r="J1711" s="53"/>
      <c r="K1711" s="95"/>
      <c r="L1711" s="52"/>
      <c r="M1711" s="52"/>
      <c r="N1711" s="54"/>
      <c r="O1711" s="254" t="str" cm="1">
        <f t="array" ref="O1711">IF(A1711="","",INDEX(근로조건!$A$5:$Y$1048576,MATCH(A1711,근로조건!$A$5:$A$1048576,0)+0,15))</f>
        <v/>
      </c>
      <c r="P1711" s="255" t="str" cm="1">
        <f t="array" ref="P1711">IF(A1711="","",INDEX(근로조건!$A$5:$Y$1048576,MATCH(A1711,근로조건!$A$5:$A$1048576,0)+0,16))</f>
        <v/>
      </c>
      <c r="Q1711" s="256" t="str" cm="1">
        <f t="array" ref="Q1711">IF(A1711="","",INDEX(근로조건!$A$5:$ZZ$1048576,MATCH(A1711,근로조건!$A$5:$A$1048576,0)+0,21))</f>
        <v/>
      </c>
      <c r="R1711" s="61"/>
      <c r="S1711" s="61"/>
      <c r="T1711" s="61"/>
      <c r="U1711" s="61"/>
      <c r="V1711" s="61"/>
      <c r="W1711" s="61"/>
      <c r="X1711" s="61"/>
      <c r="Y1711" s="61"/>
      <c r="Z1711" s="260" t="str">
        <f t="shared" si="81"/>
        <v/>
      </c>
      <c r="AA1711" s="260" t="str">
        <f t="shared" si="82"/>
        <v/>
      </c>
      <c r="AB1711" s="260" t="str" cm="1">
        <f t="array" ref="AB1711">IFERROR(IF(A1711="","",INDEX(근로조건!$A$5:$Z$1048576,MATCH(A1711,근로조건!$A$5:$A$1048576,0)+0,17)-INDEX(근로조건!$A$5:$Z$1048576,MATCH(A1711,근로조건!$A$5:$A$1048576,0)+0,11))*B1711,"")</f>
        <v/>
      </c>
      <c r="AC1711" s="260" t="str">
        <f t="shared" si="83"/>
        <v/>
      </c>
      <c r="AD1711" s="260" t="str" cm="1">
        <f t="array" ref="AD1711">IFERROR(IF(A1711="","",INDEX(근로조건!$A$5:$L$1048576,MATCH(A1711,근로조건!$A$5:$A$1048576,0)+0,12))*B1711,"")</f>
        <v/>
      </c>
      <c r="AE1711" s="261" t="str" cm="1">
        <f t="array" ref="AE1711">IF(A1711="","",INDEX(근로조건!$A$5:$AF$1048576,MATCH(A1711,근로조건!$A$5:$A$1048576,0)+0,13))</f>
        <v/>
      </c>
      <c r="AF1711" s="262" t="str" cm="1">
        <f t="array" ref="AF1711">IF(A1711="","",INDEX(근로조건!$A$5:$AF$1048576,MATCH(A1711,근로조건!$A$5:$A$1048576,0)+0,14))</f>
        <v/>
      </c>
      <c r="AG1711" s="261" t="str" cm="1">
        <f t="array" ref="AG1711">IF(A1711="","",INDEX(근로조건!$A$5:$AF$1048576,MATCH(A1711,근로조건!$A$5:$A$1048576,0)+0,11))</f>
        <v/>
      </c>
      <c r="AH1711" s="261" t="str" cm="1">
        <f t="array" ref="AH1711">IF(A1711="","",INDEX(근로조건!$A$5:$AF$1048576,MATCH(A1711,근로조건!$A$5:$A$1048576,0)+0,19))</f>
        <v/>
      </c>
      <c r="AI1711" s="262" t="str" cm="1">
        <f t="array" ref="AI1711">IF(A1711="","",INDEX(근로조건!$A$5:$AF$1048576,MATCH(A1711,근로조건!$A$5:$A$1048576,0)+0,17))</f>
        <v/>
      </c>
      <c r="AJ1711" s="253"/>
      <c r="AK1711" s="253"/>
      <c r="AL1711" s="253" t="str" cm="1">
        <f t="array" ref="AL1711">IF(A1711="","",INDEX(근로조건!$A$5:$AF$1048576,MATCH(A1711,근로조건!$A$5:$A$1048576,0)+0,20))</f>
        <v/>
      </c>
      <c r="AM1711" s="253"/>
      <c r="AN1711" s="253"/>
      <c r="AO1711" s="253"/>
      <c r="AP1711" s="260"/>
      <c r="AQ1711" s="123"/>
      <c r="AR1711" s="166"/>
      <c r="AS1711" s="267"/>
      <c r="AT1711" s="266"/>
      <c r="AU1711" s="266"/>
      <c r="AV1711" s="266"/>
    </row>
    <row r="1712" spans="1:48" x14ac:dyDescent="0.3">
      <c r="A1712" s="52"/>
      <c r="B1712" s="54"/>
      <c r="C1712" s="53"/>
      <c r="D1712" s="53"/>
      <c r="E1712" s="53"/>
      <c r="F1712" s="57"/>
      <c r="G1712" s="57"/>
      <c r="H1712" s="52"/>
      <c r="I1712" s="53"/>
      <c r="J1712" s="53"/>
      <c r="K1712" s="95"/>
      <c r="L1712" s="52"/>
      <c r="M1712" s="52"/>
      <c r="N1712" s="54"/>
      <c r="O1712" s="254" t="str" cm="1">
        <f t="array" ref="O1712">IF(A1712="","",INDEX(근로조건!$A$5:$Y$1048576,MATCH(A1712,근로조건!$A$5:$A$1048576,0)+0,15))</f>
        <v/>
      </c>
      <c r="P1712" s="255" t="str" cm="1">
        <f t="array" ref="P1712">IF(A1712="","",INDEX(근로조건!$A$5:$Y$1048576,MATCH(A1712,근로조건!$A$5:$A$1048576,0)+0,16))</f>
        <v/>
      </c>
      <c r="Q1712" s="256" t="str" cm="1">
        <f t="array" ref="Q1712">IF(A1712="","",INDEX(근로조건!$A$5:$ZZ$1048576,MATCH(A1712,근로조건!$A$5:$A$1048576,0)+0,21))</f>
        <v/>
      </c>
      <c r="R1712" s="61"/>
      <c r="S1712" s="61"/>
      <c r="T1712" s="61"/>
      <c r="U1712" s="61"/>
      <c r="V1712" s="61"/>
      <c r="W1712" s="61"/>
      <c r="X1712" s="61"/>
      <c r="Y1712" s="61"/>
      <c r="Z1712" s="260" t="str">
        <f t="shared" si="81"/>
        <v/>
      </c>
      <c r="AA1712" s="260" t="str">
        <f t="shared" si="82"/>
        <v/>
      </c>
      <c r="AB1712" s="260" t="str" cm="1">
        <f t="array" ref="AB1712">IFERROR(IF(A1712="","",INDEX(근로조건!$A$5:$Z$1048576,MATCH(A1712,근로조건!$A$5:$A$1048576,0)+0,17)-INDEX(근로조건!$A$5:$Z$1048576,MATCH(A1712,근로조건!$A$5:$A$1048576,0)+0,11))*B1712,"")</f>
        <v/>
      </c>
      <c r="AC1712" s="260" t="str">
        <f t="shared" si="83"/>
        <v/>
      </c>
      <c r="AD1712" s="260" t="str" cm="1">
        <f t="array" ref="AD1712">IFERROR(IF(A1712="","",INDEX(근로조건!$A$5:$L$1048576,MATCH(A1712,근로조건!$A$5:$A$1048576,0)+0,12))*B1712,"")</f>
        <v/>
      </c>
      <c r="AE1712" s="261" t="str" cm="1">
        <f t="array" ref="AE1712">IF(A1712="","",INDEX(근로조건!$A$5:$AF$1048576,MATCH(A1712,근로조건!$A$5:$A$1048576,0)+0,13))</f>
        <v/>
      </c>
      <c r="AF1712" s="262" t="str" cm="1">
        <f t="array" ref="AF1712">IF(A1712="","",INDEX(근로조건!$A$5:$AF$1048576,MATCH(A1712,근로조건!$A$5:$A$1048576,0)+0,14))</f>
        <v/>
      </c>
      <c r="AG1712" s="261" t="str" cm="1">
        <f t="array" ref="AG1712">IF(A1712="","",INDEX(근로조건!$A$5:$AF$1048576,MATCH(A1712,근로조건!$A$5:$A$1048576,0)+0,11))</f>
        <v/>
      </c>
      <c r="AH1712" s="261" t="str" cm="1">
        <f t="array" ref="AH1712">IF(A1712="","",INDEX(근로조건!$A$5:$AF$1048576,MATCH(A1712,근로조건!$A$5:$A$1048576,0)+0,19))</f>
        <v/>
      </c>
      <c r="AI1712" s="262" t="str" cm="1">
        <f t="array" ref="AI1712">IF(A1712="","",INDEX(근로조건!$A$5:$AF$1048576,MATCH(A1712,근로조건!$A$5:$A$1048576,0)+0,17))</f>
        <v/>
      </c>
      <c r="AJ1712" s="253"/>
      <c r="AK1712" s="253"/>
      <c r="AL1712" s="253" t="str" cm="1">
        <f t="array" ref="AL1712">IF(A1712="","",INDEX(근로조건!$A$5:$AF$1048576,MATCH(A1712,근로조건!$A$5:$A$1048576,0)+0,20))</f>
        <v/>
      </c>
      <c r="AM1712" s="253"/>
      <c r="AN1712" s="253"/>
      <c r="AO1712" s="253"/>
      <c r="AP1712" s="260"/>
      <c r="AQ1712" s="123"/>
      <c r="AR1712" s="166"/>
      <c r="AS1712" s="267"/>
      <c r="AT1712" s="266"/>
      <c r="AU1712" s="266"/>
      <c r="AV1712" s="266"/>
    </row>
    <row r="1713" spans="1:48" x14ac:dyDescent="0.3">
      <c r="A1713" s="52"/>
      <c r="B1713" s="54"/>
      <c r="C1713" s="53"/>
      <c r="D1713" s="53"/>
      <c r="E1713" s="53"/>
      <c r="F1713" s="57"/>
      <c r="G1713" s="57"/>
      <c r="H1713" s="52"/>
      <c r="I1713" s="53"/>
      <c r="J1713" s="53"/>
      <c r="K1713" s="95"/>
      <c r="L1713" s="52"/>
      <c r="M1713" s="52"/>
      <c r="N1713" s="54"/>
      <c r="O1713" s="254" t="str" cm="1">
        <f t="array" ref="O1713">IF(A1713="","",INDEX(근로조건!$A$5:$Y$1048576,MATCH(A1713,근로조건!$A$5:$A$1048576,0)+0,15))</f>
        <v/>
      </c>
      <c r="P1713" s="255" t="str" cm="1">
        <f t="array" ref="P1713">IF(A1713="","",INDEX(근로조건!$A$5:$Y$1048576,MATCH(A1713,근로조건!$A$5:$A$1048576,0)+0,16))</f>
        <v/>
      </c>
      <c r="Q1713" s="256" t="str" cm="1">
        <f t="array" ref="Q1713">IF(A1713="","",INDEX(근로조건!$A$5:$ZZ$1048576,MATCH(A1713,근로조건!$A$5:$A$1048576,0)+0,21))</f>
        <v/>
      </c>
      <c r="R1713" s="61"/>
      <c r="S1713" s="61"/>
      <c r="T1713" s="61"/>
      <c r="U1713" s="61"/>
      <c r="V1713" s="61"/>
      <c r="W1713" s="61"/>
      <c r="X1713" s="61"/>
      <c r="Y1713" s="61"/>
      <c r="Z1713" s="260" t="str">
        <f t="shared" si="81"/>
        <v/>
      </c>
      <c r="AA1713" s="260" t="str">
        <f t="shared" si="82"/>
        <v/>
      </c>
      <c r="AB1713" s="260" t="str" cm="1">
        <f t="array" ref="AB1713">IFERROR(IF(A1713="","",INDEX(근로조건!$A$5:$Z$1048576,MATCH(A1713,근로조건!$A$5:$A$1048576,0)+0,17)-INDEX(근로조건!$A$5:$Z$1048576,MATCH(A1713,근로조건!$A$5:$A$1048576,0)+0,11))*B1713,"")</f>
        <v/>
      </c>
      <c r="AC1713" s="260" t="str">
        <f t="shared" si="83"/>
        <v/>
      </c>
      <c r="AD1713" s="260" t="str" cm="1">
        <f t="array" ref="AD1713">IFERROR(IF(A1713="","",INDEX(근로조건!$A$5:$L$1048576,MATCH(A1713,근로조건!$A$5:$A$1048576,0)+0,12))*B1713,"")</f>
        <v/>
      </c>
      <c r="AE1713" s="261" t="str" cm="1">
        <f t="array" ref="AE1713">IF(A1713="","",INDEX(근로조건!$A$5:$AF$1048576,MATCH(A1713,근로조건!$A$5:$A$1048576,0)+0,13))</f>
        <v/>
      </c>
      <c r="AF1713" s="262" t="str" cm="1">
        <f t="array" ref="AF1713">IF(A1713="","",INDEX(근로조건!$A$5:$AF$1048576,MATCH(A1713,근로조건!$A$5:$A$1048576,0)+0,14))</f>
        <v/>
      </c>
      <c r="AG1713" s="261" t="str" cm="1">
        <f t="array" ref="AG1713">IF(A1713="","",INDEX(근로조건!$A$5:$AF$1048576,MATCH(A1713,근로조건!$A$5:$A$1048576,0)+0,11))</f>
        <v/>
      </c>
      <c r="AH1713" s="261" t="str" cm="1">
        <f t="array" ref="AH1713">IF(A1713="","",INDEX(근로조건!$A$5:$AF$1048576,MATCH(A1713,근로조건!$A$5:$A$1048576,0)+0,19))</f>
        <v/>
      </c>
      <c r="AI1713" s="262" t="str" cm="1">
        <f t="array" ref="AI1713">IF(A1713="","",INDEX(근로조건!$A$5:$AF$1048576,MATCH(A1713,근로조건!$A$5:$A$1048576,0)+0,17))</f>
        <v/>
      </c>
      <c r="AJ1713" s="253"/>
      <c r="AK1713" s="253"/>
      <c r="AL1713" s="253" t="str" cm="1">
        <f t="array" ref="AL1713">IF(A1713="","",INDEX(근로조건!$A$5:$AF$1048576,MATCH(A1713,근로조건!$A$5:$A$1048576,0)+0,20))</f>
        <v/>
      </c>
      <c r="AM1713" s="253"/>
      <c r="AN1713" s="253"/>
      <c r="AO1713" s="253"/>
      <c r="AP1713" s="260"/>
      <c r="AQ1713" s="123"/>
      <c r="AR1713" s="166"/>
      <c r="AS1713" s="267"/>
      <c r="AT1713" s="266"/>
      <c r="AU1713" s="266"/>
      <c r="AV1713" s="266"/>
    </row>
    <row r="1714" spans="1:48" x14ac:dyDescent="0.3">
      <c r="A1714" s="52"/>
      <c r="B1714" s="54"/>
      <c r="C1714" s="53"/>
      <c r="D1714" s="53"/>
      <c r="E1714" s="53"/>
      <c r="F1714" s="57"/>
      <c r="G1714" s="57"/>
      <c r="H1714" s="52"/>
      <c r="I1714" s="53"/>
      <c r="J1714" s="53"/>
      <c r="K1714" s="95"/>
      <c r="L1714" s="52"/>
      <c r="M1714" s="52"/>
      <c r="N1714" s="54"/>
      <c r="O1714" s="254" t="str" cm="1">
        <f t="array" ref="O1714">IF(A1714="","",INDEX(근로조건!$A$5:$Y$1048576,MATCH(A1714,근로조건!$A$5:$A$1048576,0)+0,15))</f>
        <v/>
      </c>
      <c r="P1714" s="255" t="str" cm="1">
        <f t="array" ref="P1714">IF(A1714="","",INDEX(근로조건!$A$5:$Y$1048576,MATCH(A1714,근로조건!$A$5:$A$1048576,0)+0,16))</f>
        <v/>
      </c>
      <c r="Q1714" s="256" t="str" cm="1">
        <f t="array" ref="Q1714">IF(A1714="","",INDEX(근로조건!$A$5:$ZZ$1048576,MATCH(A1714,근로조건!$A$5:$A$1048576,0)+0,21))</f>
        <v/>
      </c>
      <c r="R1714" s="61"/>
      <c r="S1714" s="61"/>
      <c r="T1714" s="61"/>
      <c r="U1714" s="61"/>
      <c r="V1714" s="61"/>
      <c r="W1714" s="61"/>
      <c r="X1714" s="61"/>
      <c r="Y1714" s="61"/>
      <c r="Z1714" s="260" t="str">
        <f t="shared" si="81"/>
        <v/>
      </c>
      <c r="AA1714" s="260" t="str">
        <f t="shared" si="82"/>
        <v/>
      </c>
      <c r="AB1714" s="260" t="str" cm="1">
        <f t="array" ref="AB1714">IFERROR(IF(A1714="","",INDEX(근로조건!$A$5:$Z$1048576,MATCH(A1714,근로조건!$A$5:$A$1048576,0)+0,17)-INDEX(근로조건!$A$5:$Z$1048576,MATCH(A1714,근로조건!$A$5:$A$1048576,0)+0,11))*B1714,"")</f>
        <v/>
      </c>
      <c r="AC1714" s="260" t="str">
        <f t="shared" si="83"/>
        <v/>
      </c>
      <c r="AD1714" s="260" t="str" cm="1">
        <f t="array" ref="AD1714">IFERROR(IF(A1714="","",INDEX(근로조건!$A$5:$L$1048576,MATCH(A1714,근로조건!$A$5:$A$1048576,0)+0,12))*B1714,"")</f>
        <v/>
      </c>
      <c r="AE1714" s="261" t="str" cm="1">
        <f t="array" ref="AE1714">IF(A1714="","",INDEX(근로조건!$A$5:$AF$1048576,MATCH(A1714,근로조건!$A$5:$A$1048576,0)+0,13))</f>
        <v/>
      </c>
      <c r="AF1714" s="262" t="str" cm="1">
        <f t="array" ref="AF1714">IF(A1714="","",INDEX(근로조건!$A$5:$AF$1048576,MATCH(A1714,근로조건!$A$5:$A$1048576,0)+0,14))</f>
        <v/>
      </c>
      <c r="AG1714" s="261" t="str" cm="1">
        <f t="array" ref="AG1714">IF(A1714="","",INDEX(근로조건!$A$5:$AF$1048576,MATCH(A1714,근로조건!$A$5:$A$1048576,0)+0,11))</f>
        <v/>
      </c>
      <c r="AH1714" s="261" t="str" cm="1">
        <f t="array" ref="AH1714">IF(A1714="","",INDEX(근로조건!$A$5:$AF$1048576,MATCH(A1714,근로조건!$A$5:$A$1048576,0)+0,19))</f>
        <v/>
      </c>
      <c r="AI1714" s="262" t="str" cm="1">
        <f t="array" ref="AI1714">IF(A1714="","",INDEX(근로조건!$A$5:$AF$1048576,MATCH(A1714,근로조건!$A$5:$A$1048576,0)+0,17))</f>
        <v/>
      </c>
      <c r="AJ1714" s="253"/>
      <c r="AK1714" s="253"/>
      <c r="AL1714" s="253" t="str" cm="1">
        <f t="array" ref="AL1714">IF(A1714="","",INDEX(근로조건!$A$5:$AF$1048576,MATCH(A1714,근로조건!$A$5:$A$1048576,0)+0,20))</f>
        <v/>
      </c>
      <c r="AM1714" s="253"/>
      <c r="AN1714" s="253"/>
      <c r="AO1714" s="253"/>
      <c r="AP1714" s="260"/>
      <c r="AQ1714" s="123"/>
      <c r="AR1714" s="166"/>
      <c r="AS1714" s="267"/>
      <c r="AT1714" s="266"/>
      <c r="AU1714" s="266"/>
      <c r="AV1714" s="266"/>
    </row>
    <row r="1715" spans="1:48" x14ac:dyDescent="0.3">
      <c r="A1715" s="52"/>
      <c r="B1715" s="54"/>
      <c r="C1715" s="53"/>
      <c r="D1715" s="53"/>
      <c r="E1715" s="53"/>
      <c r="F1715" s="57"/>
      <c r="G1715" s="57"/>
      <c r="H1715" s="52"/>
      <c r="I1715" s="53"/>
      <c r="J1715" s="53"/>
      <c r="K1715" s="95"/>
      <c r="L1715" s="52"/>
      <c r="M1715" s="52"/>
      <c r="N1715" s="54"/>
      <c r="O1715" s="254" t="str" cm="1">
        <f t="array" ref="O1715">IF(A1715="","",INDEX(근로조건!$A$5:$Y$1048576,MATCH(A1715,근로조건!$A$5:$A$1048576,0)+0,15))</f>
        <v/>
      </c>
      <c r="P1715" s="255" t="str" cm="1">
        <f t="array" ref="P1715">IF(A1715="","",INDEX(근로조건!$A$5:$Y$1048576,MATCH(A1715,근로조건!$A$5:$A$1048576,0)+0,16))</f>
        <v/>
      </c>
      <c r="Q1715" s="256" t="str" cm="1">
        <f t="array" ref="Q1715">IF(A1715="","",INDEX(근로조건!$A$5:$ZZ$1048576,MATCH(A1715,근로조건!$A$5:$A$1048576,0)+0,21))</f>
        <v/>
      </c>
      <c r="R1715" s="61"/>
      <c r="S1715" s="61"/>
      <c r="T1715" s="61"/>
      <c r="U1715" s="61"/>
      <c r="V1715" s="61"/>
      <c r="W1715" s="61"/>
      <c r="X1715" s="61"/>
      <c r="Y1715" s="61"/>
      <c r="Z1715" s="260" t="str">
        <f t="shared" si="81"/>
        <v/>
      </c>
      <c r="AA1715" s="260" t="str">
        <f t="shared" si="82"/>
        <v/>
      </c>
      <c r="AB1715" s="260" t="str" cm="1">
        <f t="array" ref="AB1715">IFERROR(IF(A1715="","",INDEX(근로조건!$A$5:$Z$1048576,MATCH(A1715,근로조건!$A$5:$A$1048576,0)+0,17)-INDEX(근로조건!$A$5:$Z$1048576,MATCH(A1715,근로조건!$A$5:$A$1048576,0)+0,11))*B1715,"")</f>
        <v/>
      </c>
      <c r="AC1715" s="260" t="str">
        <f t="shared" si="83"/>
        <v/>
      </c>
      <c r="AD1715" s="260" t="str" cm="1">
        <f t="array" ref="AD1715">IFERROR(IF(A1715="","",INDEX(근로조건!$A$5:$L$1048576,MATCH(A1715,근로조건!$A$5:$A$1048576,0)+0,12))*B1715,"")</f>
        <v/>
      </c>
      <c r="AE1715" s="261" t="str" cm="1">
        <f t="array" ref="AE1715">IF(A1715="","",INDEX(근로조건!$A$5:$AF$1048576,MATCH(A1715,근로조건!$A$5:$A$1048576,0)+0,13))</f>
        <v/>
      </c>
      <c r="AF1715" s="262" t="str" cm="1">
        <f t="array" ref="AF1715">IF(A1715="","",INDEX(근로조건!$A$5:$AF$1048576,MATCH(A1715,근로조건!$A$5:$A$1048576,0)+0,14))</f>
        <v/>
      </c>
      <c r="AG1715" s="261" t="str" cm="1">
        <f t="array" ref="AG1715">IF(A1715="","",INDEX(근로조건!$A$5:$AF$1048576,MATCH(A1715,근로조건!$A$5:$A$1048576,0)+0,11))</f>
        <v/>
      </c>
      <c r="AH1715" s="261" t="str" cm="1">
        <f t="array" ref="AH1715">IF(A1715="","",INDEX(근로조건!$A$5:$AF$1048576,MATCH(A1715,근로조건!$A$5:$A$1048576,0)+0,19))</f>
        <v/>
      </c>
      <c r="AI1715" s="262" t="str" cm="1">
        <f t="array" ref="AI1715">IF(A1715="","",INDEX(근로조건!$A$5:$AF$1048576,MATCH(A1715,근로조건!$A$5:$A$1048576,0)+0,17))</f>
        <v/>
      </c>
      <c r="AJ1715" s="253"/>
      <c r="AK1715" s="253"/>
      <c r="AL1715" s="253" t="str" cm="1">
        <f t="array" ref="AL1715">IF(A1715="","",INDEX(근로조건!$A$5:$AF$1048576,MATCH(A1715,근로조건!$A$5:$A$1048576,0)+0,20))</f>
        <v/>
      </c>
      <c r="AM1715" s="253"/>
      <c r="AN1715" s="253"/>
      <c r="AO1715" s="253"/>
      <c r="AP1715" s="260"/>
      <c r="AQ1715" s="123"/>
      <c r="AR1715" s="166"/>
      <c r="AS1715" s="267"/>
      <c r="AT1715" s="266"/>
      <c r="AU1715" s="266"/>
      <c r="AV1715" s="266"/>
    </row>
    <row r="1716" spans="1:48" x14ac:dyDescent="0.3">
      <c r="A1716" s="52"/>
      <c r="B1716" s="54"/>
      <c r="C1716" s="53"/>
      <c r="D1716" s="53"/>
      <c r="E1716" s="53"/>
      <c r="F1716" s="57"/>
      <c r="G1716" s="57"/>
      <c r="H1716" s="52"/>
      <c r="I1716" s="53"/>
      <c r="J1716" s="53"/>
      <c r="K1716" s="95"/>
      <c r="L1716" s="52"/>
      <c r="M1716" s="52"/>
      <c r="N1716" s="54"/>
      <c r="O1716" s="254" t="str" cm="1">
        <f t="array" ref="O1716">IF(A1716="","",INDEX(근로조건!$A$5:$Y$1048576,MATCH(A1716,근로조건!$A$5:$A$1048576,0)+0,15))</f>
        <v/>
      </c>
      <c r="P1716" s="255" t="str" cm="1">
        <f t="array" ref="P1716">IF(A1716="","",INDEX(근로조건!$A$5:$Y$1048576,MATCH(A1716,근로조건!$A$5:$A$1048576,0)+0,16))</f>
        <v/>
      </c>
      <c r="Q1716" s="256" t="str" cm="1">
        <f t="array" ref="Q1716">IF(A1716="","",INDEX(근로조건!$A$5:$ZZ$1048576,MATCH(A1716,근로조건!$A$5:$A$1048576,0)+0,21))</f>
        <v/>
      </c>
      <c r="R1716" s="61"/>
      <c r="S1716" s="61"/>
      <c r="T1716" s="61"/>
      <c r="U1716" s="61"/>
      <c r="V1716" s="61"/>
      <c r="W1716" s="61"/>
      <c r="X1716" s="61"/>
      <c r="Y1716" s="61"/>
      <c r="Z1716" s="260" t="str">
        <f t="shared" si="81"/>
        <v/>
      </c>
      <c r="AA1716" s="260" t="str">
        <f t="shared" si="82"/>
        <v/>
      </c>
      <c r="AB1716" s="260" t="str" cm="1">
        <f t="array" ref="AB1716">IFERROR(IF(A1716="","",INDEX(근로조건!$A$5:$Z$1048576,MATCH(A1716,근로조건!$A$5:$A$1048576,0)+0,17)-INDEX(근로조건!$A$5:$Z$1048576,MATCH(A1716,근로조건!$A$5:$A$1048576,0)+0,11))*B1716,"")</f>
        <v/>
      </c>
      <c r="AC1716" s="260" t="str">
        <f t="shared" si="83"/>
        <v/>
      </c>
      <c r="AD1716" s="260" t="str" cm="1">
        <f t="array" ref="AD1716">IFERROR(IF(A1716="","",INDEX(근로조건!$A$5:$L$1048576,MATCH(A1716,근로조건!$A$5:$A$1048576,0)+0,12))*B1716,"")</f>
        <v/>
      </c>
      <c r="AE1716" s="261" t="str" cm="1">
        <f t="array" ref="AE1716">IF(A1716="","",INDEX(근로조건!$A$5:$AF$1048576,MATCH(A1716,근로조건!$A$5:$A$1048576,0)+0,13))</f>
        <v/>
      </c>
      <c r="AF1716" s="262" t="str" cm="1">
        <f t="array" ref="AF1716">IF(A1716="","",INDEX(근로조건!$A$5:$AF$1048576,MATCH(A1716,근로조건!$A$5:$A$1048576,0)+0,14))</f>
        <v/>
      </c>
      <c r="AG1716" s="261" t="str" cm="1">
        <f t="array" ref="AG1716">IF(A1716="","",INDEX(근로조건!$A$5:$AF$1048576,MATCH(A1716,근로조건!$A$5:$A$1048576,0)+0,11))</f>
        <v/>
      </c>
      <c r="AH1716" s="261" t="str" cm="1">
        <f t="array" ref="AH1716">IF(A1716="","",INDEX(근로조건!$A$5:$AF$1048576,MATCH(A1716,근로조건!$A$5:$A$1048576,0)+0,19))</f>
        <v/>
      </c>
      <c r="AI1716" s="262" t="str" cm="1">
        <f t="array" ref="AI1716">IF(A1716="","",INDEX(근로조건!$A$5:$AF$1048576,MATCH(A1716,근로조건!$A$5:$A$1048576,0)+0,17))</f>
        <v/>
      </c>
      <c r="AJ1716" s="253"/>
      <c r="AK1716" s="253"/>
      <c r="AL1716" s="253" t="str" cm="1">
        <f t="array" ref="AL1716">IF(A1716="","",INDEX(근로조건!$A$5:$AF$1048576,MATCH(A1716,근로조건!$A$5:$A$1048576,0)+0,20))</f>
        <v/>
      </c>
      <c r="AM1716" s="253"/>
      <c r="AN1716" s="253"/>
      <c r="AO1716" s="253"/>
      <c r="AP1716" s="260"/>
      <c r="AQ1716" s="123"/>
      <c r="AR1716" s="166"/>
      <c r="AS1716" s="267"/>
      <c r="AT1716" s="266"/>
      <c r="AU1716" s="266"/>
      <c r="AV1716" s="266"/>
    </row>
    <row r="1717" spans="1:48" x14ac:dyDescent="0.3">
      <c r="A1717" s="52"/>
      <c r="B1717" s="54"/>
      <c r="C1717" s="53"/>
      <c r="D1717" s="53"/>
      <c r="E1717" s="53"/>
      <c r="F1717" s="57"/>
      <c r="G1717" s="57"/>
      <c r="H1717" s="52"/>
      <c r="I1717" s="53"/>
      <c r="J1717" s="53"/>
      <c r="K1717" s="95"/>
      <c r="L1717" s="52"/>
      <c r="M1717" s="52"/>
      <c r="N1717" s="54"/>
      <c r="O1717" s="254" t="str" cm="1">
        <f t="array" ref="O1717">IF(A1717="","",INDEX(근로조건!$A$5:$Y$1048576,MATCH(A1717,근로조건!$A$5:$A$1048576,0)+0,15))</f>
        <v/>
      </c>
      <c r="P1717" s="255" t="str" cm="1">
        <f t="array" ref="P1717">IF(A1717="","",INDEX(근로조건!$A$5:$Y$1048576,MATCH(A1717,근로조건!$A$5:$A$1048576,0)+0,16))</f>
        <v/>
      </c>
      <c r="Q1717" s="256" t="str" cm="1">
        <f t="array" ref="Q1717">IF(A1717="","",INDEX(근로조건!$A$5:$ZZ$1048576,MATCH(A1717,근로조건!$A$5:$A$1048576,0)+0,21))</f>
        <v/>
      </c>
      <c r="R1717" s="61"/>
      <c r="S1717" s="61"/>
      <c r="T1717" s="61"/>
      <c r="U1717" s="61"/>
      <c r="V1717" s="61"/>
      <c r="W1717" s="61"/>
      <c r="X1717" s="61"/>
      <c r="Y1717" s="61"/>
      <c r="Z1717" s="260" t="str">
        <f t="shared" si="81"/>
        <v/>
      </c>
      <c r="AA1717" s="260" t="str">
        <f t="shared" si="82"/>
        <v/>
      </c>
      <c r="AB1717" s="260" t="str" cm="1">
        <f t="array" ref="AB1717">IFERROR(IF(A1717="","",INDEX(근로조건!$A$5:$Z$1048576,MATCH(A1717,근로조건!$A$5:$A$1048576,0)+0,17)-INDEX(근로조건!$A$5:$Z$1048576,MATCH(A1717,근로조건!$A$5:$A$1048576,0)+0,11))*B1717,"")</f>
        <v/>
      </c>
      <c r="AC1717" s="260" t="str">
        <f t="shared" si="83"/>
        <v/>
      </c>
      <c r="AD1717" s="260" t="str" cm="1">
        <f t="array" ref="AD1717">IFERROR(IF(A1717="","",INDEX(근로조건!$A$5:$L$1048576,MATCH(A1717,근로조건!$A$5:$A$1048576,0)+0,12))*B1717,"")</f>
        <v/>
      </c>
      <c r="AE1717" s="261" t="str" cm="1">
        <f t="array" ref="AE1717">IF(A1717="","",INDEX(근로조건!$A$5:$AF$1048576,MATCH(A1717,근로조건!$A$5:$A$1048576,0)+0,13))</f>
        <v/>
      </c>
      <c r="AF1717" s="262" t="str" cm="1">
        <f t="array" ref="AF1717">IF(A1717="","",INDEX(근로조건!$A$5:$AF$1048576,MATCH(A1717,근로조건!$A$5:$A$1048576,0)+0,14))</f>
        <v/>
      </c>
      <c r="AG1717" s="261" t="str" cm="1">
        <f t="array" ref="AG1717">IF(A1717="","",INDEX(근로조건!$A$5:$AF$1048576,MATCH(A1717,근로조건!$A$5:$A$1048576,0)+0,11))</f>
        <v/>
      </c>
      <c r="AH1717" s="261" t="str" cm="1">
        <f t="array" ref="AH1717">IF(A1717="","",INDEX(근로조건!$A$5:$AF$1048576,MATCH(A1717,근로조건!$A$5:$A$1048576,0)+0,19))</f>
        <v/>
      </c>
      <c r="AI1717" s="262" t="str" cm="1">
        <f t="array" ref="AI1717">IF(A1717="","",INDEX(근로조건!$A$5:$AF$1048576,MATCH(A1717,근로조건!$A$5:$A$1048576,0)+0,17))</f>
        <v/>
      </c>
      <c r="AJ1717" s="253"/>
      <c r="AK1717" s="253"/>
      <c r="AL1717" s="253" t="str" cm="1">
        <f t="array" ref="AL1717">IF(A1717="","",INDEX(근로조건!$A$5:$AF$1048576,MATCH(A1717,근로조건!$A$5:$A$1048576,0)+0,20))</f>
        <v/>
      </c>
      <c r="AM1717" s="253"/>
      <c r="AN1717" s="253"/>
      <c r="AO1717" s="253"/>
      <c r="AP1717" s="260"/>
      <c r="AQ1717" s="123"/>
      <c r="AR1717" s="166"/>
      <c r="AS1717" s="267"/>
      <c r="AT1717" s="266"/>
      <c r="AU1717" s="266"/>
      <c r="AV1717" s="266"/>
    </row>
    <row r="1718" spans="1:48" x14ac:dyDescent="0.3">
      <c r="A1718" s="52"/>
      <c r="B1718" s="54"/>
      <c r="C1718" s="53"/>
      <c r="D1718" s="53"/>
      <c r="E1718" s="53"/>
      <c r="F1718" s="57"/>
      <c r="G1718" s="57"/>
      <c r="H1718" s="52"/>
      <c r="I1718" s="53"/>
      <c r="J1718" s="53"/>
      <c r="K1718" s="95"/>
      <c r="L1718" s="52"/>
      <c r="M1718" s="52"/>
      <c r="N1718" s="54"/>
      <c r="O1718" s="254" t="str" cm="1">
        <f t="array" ref="O1718">IF(A1718="","",INDEX(근로조건!$A$5:$Y$1048576,MATCH(A1718,근로조건!$A$5:$A$1048576,0)+0,15))</f>
        <v/>
      </c>
      <c r="P1718" s="255" t="str" cm="1">
        <f t="array" ref="P1718">IF(A1718="","",INDEX(근로조건!$A$5:$Y$1048576,MATCH(A1718,근로조건!$A$5:$A$1048576,0)+0,16))</f>
        <v/>
      </c>
      <c r="Q1718" s="256" t="str" cm="1">
        <f t="array" ref="Q1718">IF(A1718="","",INDEX(근로조건!$A$5:$ZZ$1048576,MATCH(A1718,근로조건!$A$5:$A$1048576,0)+0,21))</f>
        <v/>
      </c>
      <c r="R1718" s="61"/>
      <c r="S1718" s="61"/>
      <c r="T1718" s="61"/>
      <c r="U1718" s="61"/>
      <c r="V1718" s="61"/>
      <c r="W1718" s="61"/>
      <c r="X1718" s="61"/>
      <c r="Y1718" s="61"/>
      <c r="Z1718" s="260" t="str">
        <f t="shared" si="81"/>
        <v/>
      </c>
      <c r="AA1718" s="260" t="str">
        <f t="shared" si="82"/>
        <v/>
      </c>
      <c r="AB1718" s="260" t="str" cm="1">
        <f t="array" ref="AB1718">IFERROR(IF(A1718="","",INDEX(근로조건!$A$5:$Z$1048576,MATCH(A1718,근로조건!$A$5:$A$1048576,0)+0,17)-INDEX(근로조건!$A$5:$Z$1048576,MATCH(A1718,근로조건!$A$5:$A$1048576,0)+0,11))*B1718,"")</f>
        <v/>
      </c>
      <c r="AC1718" s="260" t="str">
        <f t="shared" si="83"/>
        <v/>
      </c>
      <c r="AD1718" s="260" t="str" cm="1">
        <f t="array" ref="AD1718">IFERROR(IF(A1718="","",INDEX(근로조건!$A$5:$L$1048576,MATCH(A1718,근로조건!$A$5:$A$1048576,0)+0,12))*B1718,"")</f>
        <v/>
      </c>
      <c r="AE1718" s="261" t="str" cm="1">
        <f t="array" ref="AE1718">IF(A1718="","",INDEX(근로조건!$A$5:$AF$1048576,MATCH(A1718,근로조건!$A$5:$A$1048576,0)+0,13))</f>
        <v/>
      </c>
      <c r="AF1718" s="262" t="str" cm="1">
        <f t="array" ref="AF1718">IF(A1718="","",INDEX(근로조건!$A$5:$AF$1048576,MATCH(A1718,근로조건!$A$5:$A$1048576,0)+0,14))</f>
        <v/>
      </c>
      <c r="AG1718" s="261" t="str" cm="1">
        <f t="array" ref="AG1718">IF(A1718="","",INDEX(근로조건!$A$5:$AF$1048576,MATCH(A1718,근로조건!$A$5:$A$1048576,0)+0,11))</f>
        <v/>
      </c>
      <c r="AH1718" s="261" t="str" cm="1">
        <f t="array" ref="AH1718">IF(A1718="","",INDEX(근로조건!$A$5:$AF$1048576,MATCH(A1718,근로조건!$A$5:$A$1048576,0)+0,19))</f>
        <v/>
      </c>
      <c r="AI1718" s="262" t="str" cm="1">
        <f t="array" ref="AI1718">IF(A1718="","",INDEX(근로조건!$A$5:$AF$1048576,MATCH(A1718,근로조건!$A$5:$A$1048576,0)+0,17))</f>
        <v/>
      </c>
      <c r="AJ1718" s="253"/>
      <c r="AK1718" s="253"/>
      <c r="AL1718" s="253" t="str" cm="1">
        <f t="array" ref="AL1718">IF(A1718="","",INDEX(근로조건!$A$5:$AF$1048576,MATCH(A1718,근로조건!$A$5:$A$1048576,0)+0,20))</f>
        <v/>
      </c>
      <c r="AM1718" s="253"/>
      <c r="AN1718" s="253"/>
      <c r="AO1718" s="253"/>
      <c r="AP1718" s="260"/>
      <c r="AQ1718" s="123"/>
      <c r="AR1718" s="166"/>
      <c r="AS1718" s="267"/>
      <c r="AT1718" s="266"/>
      <c r="AU1718" s="266"/>
      <c r="AV1718" s="266"/>
    </row>
    <row r="1719" spans="1:48" x14ac:dyDescent="0.3">
      <c r="A1719" s="52"/>
      <c r="B1719" s="54"/>
      <c r="C1719" s="53"/>
      <c r="D1719" s="53"/>
      <c r="E1719" s="53"/>
      <c r="F1719" s="57"/>
      <c r="G1719" s="57"/>
      <c r="H1719" s="52"/>
      <c r="I1719" s="53"/>
      <c r="J1719" s="53"/>
      <c r="K1719" s="95"/>
      <c r="L1719" s="52"/>
      <c r="M1719" s="52"/>
      <c r="N1719" s="54"/>
      <c r="O1719" s="254" t="str" cm="1">
        <f t="array" ref="O1719">IF(A1719="","",INDEX(근로조건!$A$5:$Y$1048576,MATCH(A1719,근로조건!$A$5:$A$1048576,0)+0,15))</f>
        <v/>
      </c>
      <c r="P1719" s="255" t="str" cm="1">
        <f t="array" ref="P1719">IF(A1719="","",INDEX(근로조건!$A$5:$Y$1048576,MATCH(A1719,근로조건!$A$5:$A$1048576,0)+0,16))</f>
        <v/>
      </c>
      <c r="Q1719" s="256" t="str" cm="1">
        <f t="array" ref="Q1719">IF(A1719="","",INDEX(근로조건!$A$5:$ZZ$1048576,MATCH(A1719,근로조건!$A$5:$A$1048576,0)+0,21))</f>
        <v/>
      </c>
      <c r="R1719" s="61"/>
      <c r="S1719" s="61"/>
      <c r="T1719" s="61"/>
      <c r="U1719" s="61"/>
      <c r="V1719" s="61"/>
      <c r="W1719" s="61"/>
      <c r="X1719" s="61"/>
      <c r="Y1719" s="61"/>
      <c r="Z1719" s="260" t="str">
        <f t="shared" si="81"/>
        <v/>
      </c>
      <c r="AA1719" s="260" t="str">
        <f t="shared" si="82"/>
        <v/>
      </c>
      <c r="AB1719" s="260" t="str" cm="1">
        <f t="array" ref="AB1719">IFERROR(IF(A1719="","",INDEX(근로조건!$A$5:$Z$1048576,MATCH(A1719,근로조건!$A$5:$A$1048576,0)+0,17)-INDEX(근로조건!$A$5:$Z$1048576,MATCH(A1719,근로조건!$A$5:$A$1048576,0)+0,11))*B1719,"")</f>
        <v/>
      </c>
      <c r="AC1719" s="260" t="str">
        <f t="shared" si="83"/>
        <v/>
      </c>
      <c r="AD1719" s="260" t="str" cm="1">
        <f t="array" ref="AD1719">IFERROR(IF(A1719="","",INDEX(근로조건!$A$5:$L$1048576,MATCH(A1719,근로조건!$A$5:$A$1048576,0)+0,12))*B1719,"")</f>
        <v/>
      </c>
      <c r="AE1719" s="261" t="str" cm="1">
        <f t="array" ref="AE1719">IF(A1719="","",INDEX(근로조건!$A$5:$AF$1048576,MATCH(A1719,근로조건!$A$5:$A$1048576,0)+0,13))</f>
        <v/>
      </c>
      <c r="AF1719" s="262" t="str" cm="1">
        <f t="array" ref="AF1719">IF(A1719="","",INDEX(근로조건!$A$5:$AF$1048576,MATCH(A1719,근로조건!$A$5:$A$1048576,0)+0,14))</f>
        <v/>
      </c>
      <c r="AG1719" s="261" t="str" cm="1">
        <f t="array" ref="AG1719">IF(A1719="","",INDEX(근로조건!$A$5:$AF$1048576,MATCH(A1719,근로조건!$A$5:$A$1048576,0)+0,11))</f>
        <v/>
      </c>
      <c r="AH1719" s="261" t="str" cm="1">
        <f t="array" ref="AH1719">IF(A1719="","",INDEX(근로조건!$A$5:$AF$1048576,MATCH(A1719,근로조건!$A$5:$A$1048576,0)+0,19))</f>
        <v/>
      </c>
      <c r="AI1719" s="262" t="str" cm="1">
        <f t="array" ref="AI1719">IF(A1719="","",INDEX(근로조건!$A$5:$AF$1048576,MATCH(A1719,근로조건!$A$5:$A$1048576,0)+0,17))</f>
        <v/>
      </c>
      <c r="AJ1719" s="253"/>
      <c r="AK1719" s="253"/>
      <c r="AL1719" s="253" t="str" cm="1">
        <f t="array" ref="AL1719">IF(A1719="","",INDEX(근로조건!$A$5:$AF$1048576,MATCH(A1719,근로조건!$A$5:$A$1048576,0)+0,20))</f>
        <v/>
      </c>
      <c r="AM1719" s="253"/>
      <c r="AN1719" s="253"/>
      <c r="AO1719" s="253"/>
      <c r="AP1719" s="260"/>
      <c r="AQ1719" s="123"/>
      <c r="AR1719" s="166"/>
      <c r="AS1719" s="267"/>
      <c r="AT1719" s="266"/>
      <c r="AU1719" s="266"/>
      <c r="AV1719" s="266"/>
    </row>
    <row r="1720" spans="1:48" x14ac:dyDescent="0.3">
      <c r="A1720" s="52"/>
      <c r="B1720" s="54"/>
      <c r="C1720" s="53"/>
      <c r="D1720" s="53"/>
      <c r="E1720" s="53"/>
      <c r="F1720" s="57"/>
      <c r="G1720" s="57"/>
      <c r="H1720" s="52"/>
      <c r="I1720" s="53"/>
      <c r="J1720" s="53"/>
      <c r="K1720" s="95"/>
      <c r="L1720" s="52"/>
      <c r="M1720" s="52"/>
      <c r="N1720" s="54"/>
      <c r="O1720" s="254" t="str" cm="1">
        <f t="array" ref="O1720">IF(A1720="","",INDEX(근로조건!$A$5:$Y$1048576,MATCH(A1720,근로조건!$A$5:$A$1048576,0)+0,15))</f>
        <v/>
      </c>
      <c r="P1720" s="255" t="str" cm="1">
        <f t="array" ref="P1720">IF(A1720="","",INDEX(근로조건!$A$5:$Y$1048576,MATCH(A1720,근로조건!$A$5:$A$1048576,0)+0,16))</f>
        <v/>
      </c>
      <c r="Q1720" s="256" t="str" cm="1">
        <f t="array" ref="Q1720">IF(A1720="","",INDEX(근로조건!$A$5:$ZZ$1048576,MATCH(A1720,근로조건!$A$5:$A$1048576,0)+0,21))</f>
        <v/>
      </c>
      <c r="R1720" s="61"/>
      <c r="S1720" s="61"/>
      <c r="T1720" s="61"/>
      <c r="U1720" s="61"/>
      <c r="V1720" s="61"/>
      <c r="W1720" s="61"/>
      <c r="X1720" s="61"/>
      <c r="Y1720" s="61"/>
      <c r="Z1720" s="260" t="str">
        <f t="shared" si="81"/>
        <v/>
      </c>
      <c r="AA1720" s="260" t="str">
        <f t="shared" si="82"/>
        <v/>
      </c>
      <c r="AB1720" s="260" t="str" cm="1">
        <f t="array" ref="AB1720">IFERROR(IF(A1720="","",INDEX(근로조건!$A$5:$Z$1048576,MATCH(A1720,근로조건!$A$5:$A$1048576,0)+0,17)-INDEX(근로조건!$A$5:$Z$1048576,MATCH(A1720,근로조건!$A$5:$A$1048576,0)+0,11))*B1720,"")</f>
        <v/>
      </c>
      <c r="AC1720" s="260" t="str">
        <f t="shared" si="83"/>
        <v/>
      </c>
      <c r="AD1720" s="260" t="str" cm="1">
        <f t="array" ref="AD1720">IFERROR(IF(A1720="","",INDEX(근로조건!$A$5:$L$1048576,MATCH(A1720,근로조건!$A$5:$A$1048576,0)+0,12))*B1720,"")</f>
        <v/>
      </c>
      <c r="AE1720" s="261" t="str" cm="1">
        <f t="array" ref="AE1720">IF(A1720="","",INDEX(근로조건!$A$5:$AF$1048576,MATCH(A1720,근로조건!$A$5:$A$1048576,0)+0,13))</f>
        <v/>
      </c>
      <c r="AF1720" s="262" t="str" cm="1">
        <f t="array" ref="AF1720">IF(A1720="","",INDEX(근로조건!$A$5:$AF$1048576,MATCH(A1720,근로조건!$A$5:$A$1048576,0)+0,14))</f>
        <v/>
      </c>
      <c r="AG1720" s="261" t="str" cm="1">
        <f t="array" ref="AG1720">IF(A1720="","",INDEX(근로조건!$A$5:$AF$1048576,MATCH(A1720,근로조건!$A$5:$A$1048576,0)+0,11))</f>
        <v/>
      </c>
      <c r="AH1720" s="261" t="str" cm="1">
        <f t="array" ref="AH1720">IF(A1720="","",INDEX(근로조건!$A$5:$AF$1048576,MATCH(A1720,근로조건!$A$5:$A$1048576,0)+0,19))</f>
        <v/>
      </c>
      <c r="AI1720" s="262" t="str" cm="1">
        <f t="array" ref="AI1720">IF(A1720="","",INDEX(근로조건!$A$5:$AF$1048576,MATCH(A1720,근로조건!$A$5:$A$1048576,0)+0,17))</f>
        <v/>
      </c>
      <c r="AJ1720" s="253"/>
      <c r="AK1720" s="253"/>
      <c r="AL1720" s="253" t="str" cm="1">
        <f t="array" ref="AL1720">IF(A1720="","",INDEX(근로조건!$A$5:$AF$1048576,MATCH(A1720,근로조건!$A$5:$A$1048576,0)+0,20))</f>
        <v/>
      </c>
      <c r="AM1720" s="253"/>
      <c r="AN1720" s="253"/>
      <c r="AO1720" s="253"/>
      <c r="AP1720" s="260"/>
      <c r="AQ1720" s="123"/>
      <c r="AR1720" s="166"/>
      <c r="AS1720" s="267"/>
      <c r="AT1720" s="266"/>
      <c r="AU1720" s="266"/>
      <c r="AV1720" s="266"/>
    </row>
    <row r="1721" spans="1:48" x14ac:dyDescent="0.3">
      <c r="A1721" s="52"/>
      <c r="B1721" s="54"/>
      <c r="C1721" s="53"/>
      <c r="D1721" s="53"/>
      <c r="E1721" s="53"/>
      <c r="F1721" s="57"/>
      <c r="G1721" s="57"/>
      <c r="H1721" s="52"/>
      <c r="I1721" s="53"/>
      <c r="J1721" s="53"/>
      <c r="K1721" s="95"/>
      <c r="L1721" s="52"/>
      <c r="M1721" s="52"/>
      <c r="N1721" s="54"/>
      <c r="O1721" s="254" t="str" cm="1">
        <f t="array" ref="O1721">IF(A1721="","",INDEX(근로조건!$A$5:$Y$1048576,MATCH(A1721,근로조건!$A$5:$A$1048576,0)+0,15))</f>
        <v/>
      </c>
      <c r="P1721" s="255" t="str" cm="1">
        <f t="array" ref="P1721">IF(A1721="","",INDEX(근로조건!$A$5:$Y$1048576,MATCH(A1721,근로조건!$A$5:$A$1048576,0)+0,16))</f>
        <v/>
      </c>
      <c r="Q1721" s="256" t="str" cm="1">
        <f t="array" ref="Q1721">IF(A1721="","",INDEX(근로조건!$A$5:$ZZ$1048576,MATCH(A1721,근로조건!$A$5:$A$1048576,0)+0,21))</f>
        <v/>
      </c>
      <c r="R1721" s="61"/>
      <c r="S1721" s="61"/>
      <c r="T1721" s="61"/>
      <c r="U1721" s="61"/>
      <c r="V1721" s="61"/>
      <c r="W1721" s="61"/>
      <c r="X1721" s="61"/>
      <c r="Y1721" s="61"/>
      <c r="Z1721" s="260" t="str">
        <f t="shared" si="81"/>
        <v/>
      </c>
      <c r="AA1721" s="260" t="str">
        <f t="shared" si="82"/>
        <v/>
      </c>
      <c r="AB1721" s="260" t="str" cm="1">
        <f t="array" ref="AB1721">IFERROR(IF(A1721="","",INDEX(근로조건!$A$5:$Z$1048576,MATCH(A1721,근로조건!$A$5:$A$1048576,0)+0,17)-INDEX(근로조건!$A$5:$Z$1048576,MATCH(A1721,근로조건!$A$5:$A$1048576,0)+0,11))*B1721,"")</f>
        <v/>
      </c>
      <c r="AC1721" s="260" t="str">
        <f t="shared" si="83"/>
        <v/>
      </c>
      <c r="AD1721" s="260" t="str" cm="1">
        <f t="array" ref="AD1721">IFERROR(IF(A1721="","",INDEX(근로조건!$A$5:$L$1048576,MATCH(A1721,근로조건!$A$5:$A$1048576,0)+0,12))*B1721,"")</f>
        <v/>
      </c>
      <c r="AE1721" s="261" t="str" cm="1">
        <f t="array" ref="AE1721">IF(A1721="","",INDEX(근로조건!$A$5:$AF$1048576,MATCH(A1721,근로조건!$A$5:$A$1048576,0)+0,13))</f>
        <v/>
      </c>
      <c r="AF1721" s="262" t="str" cm="1">
        <f t="array" ref="AF1721">IF(A1721="","",INDEX(근로조건!$A$5:$AF$1048576,MATCH(A1721,근로조건!$A$5:$A$1048576,0)+0,14))</f>
        <v/>
      </c>
      <c r="AG1721" s="261" t="str" cm="1">
        <f t="array" ref="AG1721">IF(A1721="","",INDEX(근로조건!$A$5:$AF$1048576,MATCH(A1721,근로조건!$A$5:$A$1048576,0)+0,11))</f>
        <v/>
      </c>
      <c r="AH1721" s="261" t="str" cm="1">
        <f t="array" ref="AH1721">IF(A1721="","",INDEX(근로조건!$A$5:$AF$1048576,MATCH(A1721,근로조건!$A$5:$A$1048576,0)+0,19))</f>
        <v/>
      </c>
      <c r="AI1721" s="262" t="str" cm="1">
        <f t="array" ref="AI1721">IF(A1721="","",INDEX(근로조건!$A$5:$AF$1048576,MATCH(A1721,근로조건!$A$5:$A$1048576,0)+0,17))</f>
        <v/>
      </c>
      <c r="AJ1721" s="253"/>
      <c r="AK1721" s="253"/>
      <c r="AL1721" s="253" t="str" cm="1">
        <f t="array" ref="AL1721">IF(A1721="","",INDEX(근로조건!$A$5:$AF$1048576,MATCH(A1721,근로조건!$A$5:$A$1048576,0)+0,20))</f>
        <v/>
      </c>
      <c r="AM1721" s="253"/>
      <c r="AN1721" s="253"/>
      <c r="AO1721" s="253"/>
      <c r="AP1721" s="260"/>
      <c r="AQ1721" s="123"/>
      <c r="AR1721" s="166"/>
      <c r="AS1721" s="267"/>
      <c r="AT1721" s="266"/>
      <c r="AU1721" s="266"/>
      <c r="AV1721" s="266"/>
    </row>
    <row r="1722" spans="1:48" x14ac:dyDescent="0.3">
      <c r="A1722" s="52"/>
      <c r="B1722" s="54"/>
      <c r="C1722" s="53"/>
      <c r="D1722" s="53"/>
      <c r="E1722" s="53"/>
      <c r="F1722" s="57"/>
      <c r="G1722" s="57"/>
      <c r="H1722" s="52"/>
      <c r="I1722" s="53"/>
      <c r="J1722" s="53"/>
      <c r="K1722" s="95"/>
      <c r="L1722" s="52"/>
      <c r="M1722" s="52"/>
      <c r="N1722" s="54"/>
      <c r="O1722" s="254" t="str" cm="1">
        <f t="array" ref="O1722">IF(A1722="","",INDEX(근로조건!$A$5:$Y$1048576,MATCH(A1722,근로조건!$A$5:$A$1048576,0)+0,15))</f>
        <v/>
      </c>
      <c r="P1722" s="255" t="str" cm="1">
        <f t="array" ref="P1722">IF(A1722="","",INDEX(근로조건!$A$5:$Y$1048576,MATCH(A1722,근로조건!$A$5:$A$1048576,0)+0,16))</f>
        <v/>
      </c>
      <c r="Q1722" s="256" t="str" cm="1">
        <f t="array" ref="Q1722">IF(A1722="","",INDEX(근로조건!$A$5:$ZZ$1048576,MATCH(A1722,근로조건!$A$5:$A$1048576,0)+0,21))</f>
        <v/>
      </c>
      <c r="R1722" s="61"/>
      <c r="S1722" s="61"/>
      <c r="T1722" s="61"/>
      <c r="U1722" s="61"/>
      <c r="V1722" s="61"/>
      <c r="W1722" s="61"/>
      <c r="X1722" s="61"/>
      <c r="Y1722" s="61"/>
      <c r="Z1722" s="260" t="str">
        <f t="shared" si="81"/>
        <v/>
      </c>
      <c r="AA1722" s="260" t="str">
        <f t="shared" si="82"/>
        <v/>
      </c>
      <c r="AB1722" s="260" t="str" cm="1">
        <f t="array" ref="AB1722">IFERROR(IF(A1722="","",INDEX(근로조건!$A$5:$Z$1048576,MATCH(A1722,근로조건!$A$5:$A$1048576,0)+0,17)-INDEX(근로조건!$A$5:$Z$1048576,MATCH(A1722,근로조건!$A$5:$A$1048576,0)+0,11))*B1722,"")</f>
        <v/>
      </c>
      <c r="AC1722" s="260" t="str">
        <f t="shared" si="83"/>
        <v/>
      </c>
      <c r="AD1722" s="260" t="str" cm="1">
        <f t="array" ref="AD1722">IFERROR(IF(A1722="","",INDEX(근로조건!$A$5:$L$1048576,MATCH(A1722,근로조건!$A$5:$A$1048576,0)+0,12))*B1722,"")</f>
        <v/>
      </c>
      <c r="AE1722" s="261" t="str" cm="1">
        <f t="array" ref="AE1722">IF(A1722="","",INDEX(근로조건!$A$5:$AF$1048576,MATCH(A1722,근로조건!$A$5:$A$1048576,0)+0,13))</f>
        <v/>
      </c>
      <c r="AF1722" s="262" t="str" cm="1">
        <f t="array" ref="AF1722">IF(A1722="","",INDEX(근로조건!$A$5:$AF$1048576,MATCH(A1722,근로조건!$A$5:$A$1048576,0)+0,14))</f>
        <v/>
      </c>
      <c r="AG1722" s="261" t="str" cm="1">
        <f t="array" ref="AG1722">IF(A1722="","",INDEX(근로조건!$A$5:$AF$1048576,MATCH(A1722,근로조건!$A$5:$A$1048576,0)+0,11))</f>
        <v/>
      </c>
      <c r="AH1722" s="261" t="str" cm="1">
        <f t="array" ref="AH1722">IF(A1722="","",INDEX(근로조건!$A$5:$AF$1048576,MATCH(A1722,근로조건!$A$5:$A$1048576,0)+0,19))</f>
        <v/>
      </c>
      <c r="AI1722" s="262" t="str" cm="1">
        <f t="array" ref="AI1722">IF(A1722="","",INDEX(근로조건!$A$5:$AF$1048576,MATCH(A1722,근로조건!$A$5:$A$1048576,0)+0,17))</f>
        <v/>
      </c>
      <c r="AJ1722" s="253"/>
      <c r="AK1722" s="253"/>
      <c r="AL1722" s="253" t="str" cm="1">
        <f t="array" ref="AL1722">IF(A1722="","",INDEX(근로조건!$A$5:$AF$1048576,MATCH(A1722,근로조건!$A$5:$A$1048576,0)+0,20))</f>
        <v/>
      </c>
      <c r="AM1722" s="253"/>
      <c r="AN1722" s="253"/>
      <c r="AO1722" s="253"/>
      <c r="AP1722" s="260"/>
      <c r="AQ1722" s="123"/>
      <c r="AR1722" s="166"/>
      <c r="AS1722" s="267"/>
      <c r="AT1722" s="266"/>
      <c r="AU1722" s="266"/>
      <c r="AV1722" s="266"/>
    </row>
    <row r="1723" spans="1:48" x14ac:dyDescent="0.3">
      <c r="A1723" s="52"/>
      <c r="B1723" s="54"/>
      <c r="C1723" s="53"/>
      <c r="D1723" s="53"/>
      <c r="E1723" s="53"/>
      <c r="F1723" s="57"/>
      <c r="G1723" s="57"/>
      <c r="H1723" s="52"/>
      <c r="I1723" s="53"/>
      <c r="J1723" s="53"/>
      <c r="K1723" s="95"/>
      <c r="L1723" s="52"/>
      <c r="M1723" s="52"/>
      <c r="N1723" s="54"/>
      <c r="O1723" s="254" t="str" cm="1">
        <f t="array" ref="O1723">IF(A1723="","",INDEX(근로조건!$A$5:$Y$1048576,MATCH(A1723,근로조건!$A$5:$A$1048576,0)+0,15))</f>
        <v/>
      </c>
      <c r="P1723" s="255" t="str" cm="1">
        <f t="array" ref="P1723">IF(A1723="","",INDEX(근로조건!$A$5:$Y$1048576,MATCH(A1723,근로조건!$A$5:$A$1048576,0)+0,16))</f>
        <v/>
      </c>
      <c r="Q1723" s="256" t="str" cm="1">
        <f t="array" ref="Q1723">IF(A1723="","",INDEX(근로조건!$A$5:$ZZ$1048576,MATCH(A1723,근로조건!$A$5:$A$1048576,0)+0,21))</f>
        <v/>
      </c>
      <c r="R1723" s="61"/>
      <c r="S1723" s="61"/>
      <c r="T1723" s="61"/>
      <c r="U1723" s="61"/>
      <c r="V1723" s="61"/>
      <c r="W1723" s="61"/>
      <c r="X1723" s="61"/>
      <c r="Y1723" s="61"/>
      <c r="Z1723" s="260" t="str">
        <f t="shared" si="81"/>
        <v/>
      </c>
      <c r="AA1723" s="260" t="str">
        <f t="shared" si="82"/>
        <v/>
      </c>
      <c r="AB1723" s="260" t="str" cm="1">
        <f t="array" ref="AB1723">IFERROR(IF(A1723="","",INDEX(근로조건!$A$5:$Z$1048576,MATCH(A1723,근로조건!$A$5:$A$1048576,0)+0,17)-INDEX(근로조건!$A$5:$Z$1048576,MATCH(A1723,근로조건!$A$5:$A$1048576,0)+0,11))*B1723,"")</f>
        <v/>
      </c>
      <c r="AC1723" s="260" t="str">
        <f t="shared" si="83"/>
        <v/>
      </c>
      <c r="AD1723" s="260" t="str" cm="1">
        <f t="array" ref="AD1723">IFERROR(IF(A1723="","",INDEX(근로조건!$A$5:$L$1048576,MATCH(A1723,근로조건!$A$5:$A$1048576,0)+0,12))*B1723,"")</f>
        <v/>
      </c>
      <c r="AE1723" s="261" t="str" cm="1">
        <f t="array" ref="AE1723">IF(A1723="","",INDEX(근로조건!$A$5:$AF$1048576,MATCH(A1723,근로조건!$A$5:$A$1048576,0)+0,13))</f>
        <v/>
      </c>
      <c r="AF1723" s="262" t="str" cm="1">
        <f t="array" ref="AF1723">IF(A1723="","",INDEX(근로조건!$A$5:$AF$1048576,MATCH(A1723,근로조건!$A$5:$A$1048576,0)+0,14))</f>
        <v/>
      </c>
      <c r="AG1723" s="261" t="str" cm="1">
        <f t="array" ref="AG1723">IF(A1723="","",INDEX(근로조건!$A$5:$AF$1048576,MATCH(A1723,근로조건!$A$5:$A$1048576,0)+0,11))</f>
        <v/>
      </c>
      <c r="AH1723" s="261" t="str" cm="1">
        <f t="array" ref="AH1723">IF(A1723="","",INDEX(근로조건!$A$5:$AF$1048576,MATCH(A1723,근로조건!$A$5:$A$1048576,0)+0,19))</f>
        <v/>
      </c>
      <c r="AI1723" s="262" t="str" cm="1">
        <f t="array" ref="AI1723">IF(A1723="","",INDEX(근로조건!$A$5:$AF$1048576,MATCH(A1723,근로조건!$A$5:$A$1048576,0)+0,17))</f>
        <v/>
      </c>
      <c r="AJ1723" s="253"/>
      <c r="AK1723" s="253"/>
      <c r="AL1723" s="253" t="str" cm="1">
        <f t="array" ref="AL1723">IF(A1723="","",INDEX(근로조건!$A$5:$AF$1048576,MATCH(A1723,근로조건!$A$5:$A$1048576,0)+0,20))</f>
        <v/>
      </c>
      <c r="AM1723" s="253"/>
      <c r="AN1723" s="253"/>
      <c r="AO1723" s="253"/>
      <c r="AP1723" s="260"/>
      <c r="AQ1723" s="123"/>
      <c r="AR1723" s="166"/>
      <c r="AS1723" s="267"/>
      <c r="AT1723" s="266"/>
      <c r="AU1723" s="266"/>
      <c r="AV1723" s="266"/>
    </row>
    <row r="1724" spans="1:48" x14ac:dyDescent="0.3">
      <c r="A1724" s="52"/>
      <c r="B1724" s="54"/>
      <c r="C1724" s="53"/>
      <c r="D1724" s="53"/>
      <c r="E1724" s="53"/>
      <c r="F1724" s="57"/>
      <c r="G1724" s="57"/>
      <c r="H1724" s="52"/>
      <c r="I1724" s="53"/>
      <c r="J1724" s="53"/>
      <c r="K1724" s="95"/>
      <c r="L1724" s="52"/>
      <c r="M1724" s="52"/>
      <c r="N1724" s="54"/>
      <c r="O1724" s="254" t="str" cm="1">
        <f t="array" ref="O1724">IF(A1724="","",INDEX(근로조건!$A$5:$Y$1048576,MATCH(A1724,근로조건!$A$5:$A$1048576,0)+0,15))</f>
        <v/>
      </c>
      <c r="P1724" s="255" t="str" cm="1">
        <f t="array" ref="P1724">IF(A1724="","",INDEX(근로조건!$A$5:$Y$1048576,MATCH(A1724,근로조건!$A$5:$A$1048576,0)+0,16))</f>
        <v/>
      </c>
      <c r="Q1724" s="256" t="str" cm="1">
        <f t="array" ref="Q1724">IF(A1724="","",INDEX(근로조건!$A$5:$ZZ$1048576,MATCH(A1724,근로조건!$A$5:$A$1048576,0)+0,21))</f>
        <v/>
      </c>
      <c r="R1724" s="61"/>
      <c r="S1724" s="61"/>
      <c r="T1724" s="61"/>
      <c r="U1724" s="61"/>
      <c r="V1724" s="61"/>
      <c r="W1724" s="61"/>
      <c r="X1724" s="61"/>
      <c r="Y1724" s="61"/>
      <c r="Z1724" s="260" t="str">
        <f t="shared" si="81"/>
        <v/>
      </c>
      <c r="AA1724" s="260" t="str">
        <f t="shared" si="82"/>
        <v/>
      </c>
      <c r="AB1724" s="260" t="str" cm="1">
        <f t="array" ref="AB1724">IFERROR(IF(A1724="","",INDEX(근로조건!$A$5:$Z$1048576,MATCH(A1724,근로조건!$A$5:$A$1048576,0)+0,17)-INDEX(근로조건!$A$5:$Z$1048576,MATCH(A1724,근로조건!$A$5:$A$1048576,0)+0,11))*B1724,"")</f>
        <v/>
      </c>
      <c r="AC1724" s="260" t="str">
        <f t="shared" si="83"/>
        <v/>
      </c>
      <c r="AD1724" s="260" t="str" cm="1">
        <f t="array" ref="AD1724">IFERROR(IF(A1724="","",INDEX(근로조건!$A$5:$L$1048576,MATCH(A1724,근로조건!$A$5:$A$1048576,0)+0,12))*B1724,"")</f>
        <v/>
      </c>
      <c r="AE1724" s="261" t="str" cm="1">
        <f t="array" ref="AE1724">IF(A1724="","",INDEX(근로조건!$A$5:$AF$1048576,MATCH(A1724,근로조건!$A$5:$A$1048576,0)+0,13))</f>
        <v/>
      </c>
      <c r="AF1724" s="262" t="str" cm="1">
        <f t="array" ref="AF1724">IF(A1724="","",INDEX(근로조건!$A$5:$AF$1048576,MATCH(A1724,근로조건!$A$5:$A$1048576,0)+0,14))</f>
        <v/>
      </c>
      <c r="AG1724" s="261" t="str" cm="1">
        <f t="array" ref="AG1724">IF(A1724="","",INDEX(근로조건!$A$5:$AF$1048576,MATCH(A1724,근로조건!$A$5:$A$1048576,0)+0,11))</f>
        <v/>
      </c>
      <c r="AH1724" s="261" t="str" cm="1">
        <f t="array" ref="AH1724">IF(A1724="","",INDEX(근로조건!$A$5:$AF$1048576,MATCH(A1724,근로조건!$A$5:$A$1048576,0)+0,19))</f>
        <v/>
      </c>
      <c r="AI1724" s="262" t="str" cm="1">
        <f t="array" ref="AI1724">IF(A1724="","",INDEX(근로조건!$A$5:$AF$1048576,MATCH(A1724,근로조건!$A$5:$A$1048576,0)+0,17))</f>
        <v/>
      </c>
      <c r="AJ1724" s="253"/>
      <c r="AK1724" s="253"/>
      <c r="AL1724" s="253" t="str" cm="1">
        <f t="array" ref="AL1724">IF(A1724="","",INDEX(근로조건!$A$5:$AF$1048576,MATCH(A1724,근로조건!$A$5:$A$1048576,0)+0,20))</f>
        <v/>
      </c>
      <c r="AM1724" s="253"/>
      <c r="AN1724" s="253"/>
      <c r="AO1724" s="253"/>
      <c r="AP1724" s="260"/>
      <c r="AQ1724" s="123"/>
      <c r="AR1724" s="166"/>
      <c r="AS1724" s="267"/>
      <c r="AT1724" s="266"/>
      <c r="AU1724" s="266"/>
      <c r="AV1724" s="266"/>
    </row>
    <row r="1725" spans="1:48" x14ac:dyDescent="0.3">
      <c r="A1725" s="52"/>
      <c r="B1725" s="54"/>
      <c r="C1725" s="53"/>
      <c r="D1725" s="53"/>
      <c r="E1725" s="53"/>
      <c r="F1725" s="57"/>
      <c r="G1725" s="57"/>
      <c r="H1725" s="52"/>
      <c r="I1725" s="53"/>
      <c r="J1725" s="53"/>
      <c r="K1725" s="95"/>
      <c r="L1725" s="52"/>
      <c r="M1725" s="52"/>
      <c r="N1725" s="54"/>
      <c r="O1725" s="254" t="str" cm="1">
        <f t="array" ref="O1725">IF(A1725="","",INDEX(근로조건!$A$5:$Y$1048576,MATCH(A1725,근로조건!$A$5:$A$1048576,0)+0,15))</f>
        <v/>
      </c>
      <c r="P1725" s="255" t="str" cm="1">
        <f t="array" ref="P1725">IF(A1725="","",INDEX(근로조건!$A$5:$Y$1048576,MATCH(A1725,근로조건!$A$5:$A$1048576,0)+0,16))</f>
        <v/>
      </c>
      <c r="Q1725" s="256" t="str" cm="1">
        <f t="array" ref="Q1725">IF(A1725="","",INDEX(근로조건!$A$5:$ZZ$1048576,MATCH(A1725,근로조건!$A$5:$A$1048576,0)+0,21))</f>
        <v/>
      </c>
      <c r="R1725" s="61"/>
      <c r="S1725" s="61"/>
      <c r="T1725" s="61"/>
      <c r="U1725" s="61"/>
      <c r="V1725" s="61"/>
      <c r="W1725" s="61"/>
      <c r="X1725" s="61"/>
      <c r="Y1725" s="61"/>
      <c r="Z1725" s="260" t="str">
        <f t="shared" si="81"/>
        <v/>
      </c>
      <c r="AA1725" s="260" t="str">
        <f t="shared" si="82"/>
        <v/>
      </c>
      <c r="AB1725" s="260" t="str" cm="1">
        <f t="array" ref="AB1725">IFERROR(IF(A1725="","",INDEX(근로조건!$A$5:$Z$1048576,MATCH(A1725,근로조건!$A$5:$A$1048576,0)+0,17)-INDEX(근로조건!$A$5:$Z$1048576,MATCH(A1725,근로조건!$A$5:$A$1048576,0)+0,11))*B1725,"")</f>
        <v/>
      </c>
      <c r="AC1725" s="260" t="str">
        <f t="shared" si="83"/>
        <v/>
      </c>
      <c r="AD1725" s="260" t="str" cm="1">
        <f t="array" ref="AD1725">IFERROR(IF(A1725="","",INDEX(근로조건!$A$5:$L$1048576,MATCH(A1725,근로조건!$A$5:$A$1048576,0)+0,12))*B1725,"")</f>
        <v/>
      </c>
      <c r="AE1725" s="261" t="str" cm="1">
        <f t="array" ref="AE1725">IF(A1725="","",INDEX(근로조건!$A$5:$AF$1048576,MATCH(A1725,근로조건!$A$5:$A$1048576,0)+0,13))</f>
        <v/>
      </c>
      <c r="AF1725" s="262" t="str" cm="1">
        <f t="array" ref="AF1725">IF(A1725="","",INDEX(근로조건!$A$5:$AF$1048576,MATCH(A1725,근로조건!$A$5:$A$1048576,0)+0,14))</f>
        <v/>
      </c>
      <c r="AG1725" s="261" t="str" cm="1">
        <f t="array" ref="AG1725">IF(A1725="","",INDEX(근로조건!$A$5:$AF$1048576,MATCH(A1725,근로조건!$A$5:$A$1048576,0)+0,11))</f>
        <v/>
      </c>
      <c r="AH1725" s="261" t="str" cm="1">
        <f t="array" ref="AH1725">IF(A1725="","",INDEX(근로조건!$A$5:$AF$1048576,MATCH(A1725,근로조건!$A$5:$A$1048576,0)+0,19))</f>
        <v/>
      </c>
      <c r="AI1725" s="262" t="str" cm="1">
        <f t="array" ref="AI1725">IF(A1725="","",INDEX(근로조건!$A$5:$AF$1048576,MATCH(A1725,근로조건!$A$5:$A$1048576,0)+0,17))</f>
        <v/>
      </c>
      <c r="AJ1725" s="253"/>
      <c r="AK1725" s="253"/>
      <c r="AL1725" s="253" t="str" cm="1">
        <f t="array" ref="AL1725">IF(A1725="","",INDEX(근로조건!$A$5:$AF$1048576,MATCH(A1725,근로조건!$A$5:$A$1048576,0)+0,20))</f>
        <v/>
      </c>
      <c r="AM1725" s="253"/>
      <c r="AN1725" s="253"/>
      <c r="AO1725" s="253"/>
      <c r="AP1725" s="260"/>
      <c r="AQ1725" s="123"/>
      <c r="AR1725" s="166"/>
      <c r="AS1725" s="267"/>
      <c r="AT1725" s="266"/>
      <c r="AU1725" s="266"/>
      <c r="AV1725" s="266"/>
    </row>
    <row r="1726" spans="1:48" x14ac:dyDescent="0.3">
      <c r="A1726" s="52"/>
      <c r="B1726" s="54"/>
      <c r="C1726" s="53"/>
      <c r="D1726" s="53"/>
      <c r="E1726" s="53"/>
      <c r="F1726" s="57"/>
      <c r="G1726" s="57"/>
      <c r="H1726" s="52"/>
      <c r="I1726" s="53"/>
      <c r="J1726" s="53"/>
      <c r="K1726" s="95"/>
      <c r="L1726" s="52"/>
      <c r="M1726" s="52"/>
      <c r="N1726" s="54"/>
      <c r="O1726" s="254" t="str" cm="1">
        <f t="array" ref="O1726">IF(A1726="","",INDEX(근로조건!$A$5:$Y$1048576,MATCH(A1726,근로조건!$A$5:$A$1048576,0)+0,15))</f>
        <v/>
      </c>
      <c r="P1726" s="255" t="str" cm="1">
        <f t="array" ref="P1726">IF(A1726="","",INDEX(근로조건!$A$5:$Y$1048576,MATCH(A1726,근로조건!$A$5:$A$1048576,0)+0,16))</f>
        <v/>
      </c>
      <c r="Q1726" s="256" t="str" cm="1">
        <f t="array" ref="Q1726">IF(A1726="","",INDEX(근로조건!$A$5:$ZZ$1048576,MATCH(A1726,근로조건!$A$5:$A$1048576,0)+0,21))</f>
        <v/>
      </c>
      <c r="R1726" s="61"/>
      <c r="S1726" s="61"/>
      <c r="T1726" s="61"/>
      <c r="U1726" s="61"/>
      <c r="V1726" s="61"/>
      <c r="W1726" s="61"/>
      <c r="X1726" s="61"/>
      <c r="Y1726" s="61"/>
      <c r="Z1726" s="260" t="str">
        <f t="shared" si="81"/>
        <v/>
      </c>
      <c r="AA1726" s="260" t="str">
        <f t="shared" si="82"/>
        <v/>
      </c>
      <c r="AB1726" s="260" t="str" cm="1">
        <f t="array" ref="AB1726">IFERROR(IF(A1726="","",INDEX(근로조건!$A$5:$Z$1048576,MATCH(A1726,근로조건!$A$5:$A$1048576,0)+0,17)-INDEX(근로조건!$A$5:$Z$1048576,MATCH(A1726,근로조건!$A$5:$A$1048576,0)+0,11))*B1726,"")</f>
        <v/>
      </c>
      <c r="AC1726" s="260" t="str">
        <f t="shared" si="83"/>
        <v/>
      </c>
      <c r="AD1726" s="260" t="str" cm="1">
        <f t="array" ref="AD1726">IFERROR(IF(A1726="","",INDEX(근로조건!$A$5:$L$1048576,MATCH(A1726,근로조건!$A$5:$A$1048576,0)+0,12))*B1726,"")</f>
        <v/>
      </c>
      <c r="AE1726" s="261" t="str" cm="1">
        <f t="array" ref="AE1726">IF(A1726="","",INDEX(근로조건!$A$5:$AF$1048576,MATCH(A1726,근로조건!$A$5:$A$1048576,0)+0,13))</f>
        <v/>
      </c>
      <c r="AF1726" s="262" t="str" cm="1">
        <f t="array" ref="AF1726">IF(A1726="","",INDEX(근로조건!$A$5:$AF$1048576,MATCH(A1726,근로조건!$A$5:$A$1048576,0)+0,14))</f>
        <v/>
      </c>
      <c r="AG1726" s="261" t="str" cm="1">
        <f t="array" ref="AG1726">IF(A1726="","",INDEX(근로조건!$A$5:$AF$1048576,MATCH(A1726,근로조건!$A$5:$A$1048576,0)+0,11))</f>
        <v/>
      </c>
      <c r="AH1726" s="261" t="str" cm="1">
        <f t="array" ref="AH1726">IF(A1726="","",INDEX(근로조건!$A$5:$AF$1048576,MATCH(A1726,근로조건!$A$5:$A$1048576,0)+0,19))</f>
        <v/>
      </c>
      <c r="AI1726" s="262" t="str" cm="1">
        <f t="array" ref="AI1726">IF(A1726="","",INDEX(근로조건!$A$5:$AF$1048576,MATCH(A1726,근로조건!$A$5:$A$1048576,0)+0,17))</f>
        <v/>
      </c>
      <c r="AJ1726" s="253"/>
      <c r="AK1726" s="253"/>
      <c r="AL1726" s="253" t="str" cm="1">
        <f t="array" ref="AL1726">IF(A1726="","",INDEX(근로조건!$A$5:$AF$1048576,MATCH(A1726,근로조건!$A$5:$A$1048576,0)+0,20))</f>
        <v/>
      </c>
      <c r="AM1726" s="253"/>
      <c r="AN1726" s="253"/>
      <c r="AO1726" s="253"/>
      <c r="AP1726" s="260"/>
      <c r="AQ1726" s="123"/>
      <c r="AR1726" s="166"/>
      <c r="AS1726" s="267"/>
      <c r="AT1726" s="266"/>
      <c r="AU1726" s="266"/>
      <c r="AV1726" s="266"/>
    </row>
    <row r="1727" spans="1:48" x14ac:dyDescent="0.3">
      <c r="A1727" s="52"/>
      <c r="B1727" s="54"/>
      <c r="C1727" s="53"/>
      <c r="D1727" s="53"/>
      <c r="E1727" s="53"/>
      <c r="F1727" s="57"/>
      <c r="G1727" s="57"/>
      <c r="H1727" s="52"/>
      <c r="I1727" s="53"/>
      <c r="J1727" s="53"/>
      <c r="K1727" s="95"/>
      <c r="L1727" s="52"/>
      <c r="M1727" s="52"/>
      <c r="N1727" s="54"/>
      <c r="O1727" s="254" t="str" cm="1">
        <f t="array" ref="O1727">IF(A1727="","",INDEX(근로조건!$A$5:$Y$1048576,MATCH(A1727,근로조건!$A$5:$A$1048576,0)+0,15))</f>
        <v/>
      </c>
      <c r="P1727" s="255" t="str" cm="1">
        <f t="array" ref="P1727">IF(A1727="","",INDEX(근로조건!$A$5:$Y$1048576,MATCH(A1727,근로조건!$A$5:$A$1048576,0)+0,16))</f>
        <v/>
      </c>
      <c r="Q1727" s="256" t="str" cm="1">
        <f t="array" ref="Q1727">IF(A1727="","",INDEX(근로조건!$A$5:$ZZ$1048576,MATCH(A1727,근로조건!$A$5:$A$1048576,0)+0,21))</f>
        <v/>
      </c>
      <c r="R1727" s="61"/>
      <c r="S1727" s="61"/>
      <c r="T1727" s="61"/>
      <c r="U1727" s="61"/>
      <c r="V1727" s="61"/>
      <c r="W1727" s="61"/>
      <c r="X1727" s="61"/>
      <c r="Y1727" s="61"/>
      <c r="Z1727" s="260" t="str">
        <f t="shared" si="81"/>
        <v/>
      </c>
      <c r="AA1727" s="260" t="str">
        <f t="shared" si="82"/>
        <v/>
      </c>
      <c r="AB1727" s="260" t="str" cm="1">
        <f t="array" ref="AB1727">IFERROR(IF(A1727="","",INDEX(근로조건!$A$5:$Z$1048576,MATCH(A1727,근로조건!$A$5:$A$1048576,0)+0,17)-INDEX(근로조건!$A$5:$Z$1048576,MATCH(A1727,근로조건!$A$5:$A$1048576,0)+0,11))*B1727,"")</f>
        <v/>
      </c>
      <c r="AC1727" s="260" t="str">
        <f t="shared" si="83"/>
        <v/>
      </c>
      <c r="AD1727" s="260" t="str" cm="1">
        <f t="array" ref="AD1727">IFERROR(IF(A1727="","",INDEX(근로조건!$A$5:$L$1048576,MATCH(A1727,근로조건!$A$5:$A$1048576,0)+0,12))*B1727,"")</f>
        <v/>
      </c>
      <c r="AE1727" s="261" t="str" cm="1">
        <f t="array" ref="AE1727">IF(A1727="","",INDEX(근로조건!$A$5:$AF$1048576,MATCH(A1727,근로조건!$A$5:$A$1048576,0)+0,13))</f>
        <v/>
      </c>
      <c r="AF1727" s="262" t="str" cm="1">
        <f t="array" ref="AF1727">IF(A1727="","",INDEX(근로조건!$A$5:$AF$1048576,MATCH(A1727,근로조건!$A$5:$A$1048576,0)+0,14))</f>
        <v/>
      </c>
      <c r="AG1727" s="261" t="str" cm="1">
        <f t="array" ref="AG1727">IF(A1727="","",INDEX(근로조건!$A$5:$AF$1048576,MATCH(A1727,근로조건!$A$5:$A$1048576,0)+0,11))</f>
        <v/>
      </c>
      <c r="AH1727" s="261" t="str" cm="1">
        <f t="array" ref="AH1727">IF(A1727="","",INDEX(근로조건!$A$5:$AF$1048576,MATCH(A1727,근로조건!$A$5:$A$1048576,0)+0,19))</f>
        <v/>
      </c>
      <c r="AI1727" s="262" t="str" cm="1">
        <f t="array" ref="AI1727">IF(A1727="","",INDEX(근로조건!$A$5:$AF$1048576,MATCH(A1727,근로조건!$A$5:$A$1048576,0)+0,17))</f>
        <v/>
      </c>
      <c r="AJ1727" s="253"/>
      <c r="AK1727" s="253"/>
      <c r="AL1727" s="253" t="str" cm="1">
        <f t="array" ref="AL1727">IF(A1727="","",INDEX(근로조건!$A$5:$AF$1048576,MATCH(A1727,근로조건!$A$5:$A$1048576,0)+0,20))</f>
        <v/>
      </c>
      <c r="AM1727" s="253"/>
      <c r="AN1727" s="253"/>
      <c r="AO1727" s="253"/>
      <c r="AP1727" s="260"/>
      <c r="AQ1727" s="123"/>
      <c r="AR1727" s="166"/>
      <c r="AS1727" s="267"/>
      <c r="AT1727" s="266"/>
      <c r="AU1727" s="266"/>
      <c r="AV1727" s="266"/>
    </row>
    <row r="1728" spans="1:48" x14ac:dyDescent="0.3">
      <c r="A1728" s="52"/>
      <c r="B1728" s="54"/>
      <c r="C1728" s="53"/>
      <c r="D1728" s="53"/>
      <c r="E1728" s="53"/>
      <c r="F1728" s="57"/>
      <c r="G1728" s="57"/>
      <c r="H1728" s="52"/>
      <c r="I1728" s="53"/>
      <c r="J1728" s="53"/>
      <c r="K1728" s="95"/>
      <c r="L1728" s="52"/>
      <c r="M1728" s="52"/>
      <c r="N1728" s="54"/>
      <c r="O1728" s="254" t="str" cm="1">
        <f t="array" ref="O1728">IF(A1728="","",INDEX(근로조건!$A$5:$Y$1048576,MATCH(A1728,근로조건!$A$5:$A$1048576,0)+0,15))</f>
        <v/>
      </c>
      <c r="P1728" s="255" t="str" cm="1">
        <f t="array" ref="P1728">IF(A1728="","",INDEX(근로조건!$A$5:$Y$1048576,MATCH(A1728,근로조건!$A$5:$A$1048576,0)+0,16))</f>
        <v/>
      </c>
      <c r="Q1728" s="256" t="str" cm="1">
        <f t="array" ref="Q1728">IF(A1728="","",INDEX(근로조건!$A$5:$ZZ$1048576,MATCH(A1728,근로조건!$A$5:$A$1048576,0)+0,21))</f>
        <v/>
      </c>
      <c r="R1728" s="61"/>
      <c r="S1728" s="61"/>
      <c r="T1728" s="61"/>
      <c r="U1728" s="61"/>
      <c r="V1728" s="61"/>
      <c r="W1728" s="61"/>
      <c r="X1728" s="61"/>
      <c r="Y1728" s="61"/>
      <c r="Z1728" s="260" t="str">
        <f t="shared" si="81"/>
        <v/>
      </c>
      <c r="AA1728" s="260" t="str">
        <f t="shared" si="82"/>
        <v/>
      </c>
      <c r="AB1728" s="260" t="str" cm="1">
        <f t="array" ref="AB1728">IFERROR(IF(A1728="","",INDEX(근로조건!$A$5:$Z$1048576,MATCH(A1728,근로조건!$A$5:$A$1048576,0)+0,17)-INDEX(근로조건!$A$5:$Z$1048576,MATCH(A1728,근로조건!$A$5:$A$1048576,0)+0,11))*B1728,"")</f>
        <v/>
      </c>
      <c r="AC1728" s="260" t="str">
        <f t="shared" si="83"/>
        <v/>
      </c>
      <c r="AD1728" s="260" t="str" cm="1">
        <f t="array" ref="AD1728">IFERROR(IF(A1728="","",INDEX(근로조건!$A$5:$L$1048576,MATCH(A1728,근로조건!$A$5:$A$1048576,0)+0,12))*B1728,"")</f>
        <v/>
      </c>
      <c r="AE1728" s="261" t="str" cm="1">
        <f t="array" ref="AE1728">IF(A1728="","",INDEX(근로조건!$A$5:$AF$1048576,MATCH(A1728,근로조건!$A$5:$A$1048576,0)+0,13))</f>
        <v/>
      </c>
      <c r="AF1728" s="262" t="str" cm="1">
        <f t="array" ref="AF1728">IF(A1728="","",INDEX(근로조건!$A$5:$AF$1048576,MATCH(A1728,근로조건!$A$5:$A$1048576,0)+0,14))</f>
        <v/>
      </c>
      <c r="AG1728" s="261" t="str" cm="1">
        <f t="array" ref="AG1728">IF(A1728="","",INDEX(근로조건!$A$5:$AF$1048576,MATCH(A1728,근로조건!$A$5:$A$1048576,0)+0,11))</f>
        <v/>
      </c>
      <c r="AH1728" s="261" t="str" cm="1">
        <f t="array" ref="AH1728">IF(A1728="","",INDEX(근로조건!$A$5:$AF$1048576,MATCH(A1728,근로조건!$A$5:$A$1048576,0)+0,19))</f>
        <v/>
      </c>
      <c r="AI1728" s="262" t="str" cm="1">
        <f t="array" ref="AI1728">IF(A1728="","",INDEX(근로조건!$A$5:$AF$1048576,MATCH(A1728,근로조건!$A$5:$A$1048576,0)+0,17))</f>
        <v/>
      </c>
      <c r="AJ1728" s="253"/>
      <c r="AK1728" s="253"/>
      <c r="AL1728" s="253" t="str" cm="1">
        <f t="array" ref="AL1728">IF(A1728="","",INDEX(근로조건!$A$5:$AF$1048576,MATCH(A1728,근로조건!$A$5:$A$1048576,0)+0,20))</f>
        <v/>
      </c>
      <c r="AM1728" s="253"/>
      <c r="AN1728" s="253"/>
      <c r="AO1728" s="253"/>
      <c r="AP1728" s="260"/>
      <c r="AQ1728" s="123"/>
      <c r="AR1728" s="166"/>
      <c r="AS1728" s="267"/>
      <c r="AT1728" s="266"/>
      <c r="AU1728" s="266"/>
      <c r="AV1728" s="266"/>
    </row>
    <row r="1729" spans="1:48" x14ac:dyDescent="0.3">
      <c r="A1729" s="52"/>
      <c r="B1729" s="54"/>
      <c r="C1729" s="53"/>
      <c r="D1729" s="53"/>
      <c r="E1729" s="53"/>
      <c r="F1729" s="57"/>
      <c r="G1729" s="57"/>
      <c r="H1729" s="52"/>
      <c r="I1729" s="53"/>
      <c r="J1729" s="53"/>
      <c r="K1729" s="95"/>
      <c r="L1729" s="52"/>
      <c r="M1729" s="52"/>
      <c r="N1729" s="54"/>
      <c r="O1729" s="254" t="str" cm="1">
        <f t="array" ref="O1729">IF(A1729="","",INDEX(근로조건!$A$5:$Y$1048576,MATCH(A1729,근로조건!$A$5:$A$1048576,0)+0,15))</f>
        <v/>
      </c>
      <c r="P1729" s="255" t="str" cm="1">
        <f t="array" ref="P1729">IF(A1729="","",INDEX(근로조건!$A$5:$Y$1048576,MATCH(A1729,근로조건!$A$5:$A$1048576,0)+0,16))</f>
        <v/>
      </c>
      <c r="Q1729" s="256" t="str" cm="1">
        <f t="array" ref="Q1729">IF(A1729="","",INDEX(근로조건!$A$5:$ZZ$1048576,MATCH(A1729,근로조건!$A$5:$A$1048576,0)+0,21))</f>
        <v/>
      </c>
      <c r="R1729" s="61"/>
      <c r="S1729" s="61"/>
      <c r="T1729" s="61"/>
      <c r="U1729" s="61"/>
      <c r="V1729" s="61"/>
      <c r="W1729" s="61"/>
      <c r="X1729" s="61"/>
      <c r="Y1729" s="61"/>
      <c r="Z1729" s="260" t="str">
        <f t="shared" si="81"/>
        <v/>
      </c>
      <c r="AA1729" s="260" t="str">
        <f t="shared" si="82"/>
        <v/>
      </c>
      <c r="AB1729" s="260" t="str" cm="1">
        <f t="array" ref="AB1729">IFERROR(IF(A1729="","",INDEX(근로조건!$A$5:$Z$1048576,MATCH(A1729,근로조건!$A$5:$A$1048576,0)+0,17)-INDEX(근로조건!$A$5:$Z$1048576,MATCH(A1729,근로조건!$A$5:$A$1048576,0)+0,11))*B1729,"")</f>
        <v/>
      </c>
      <c r="AC1729" s="260" t="str">
        <f t="shared" si="83"/>
        <v/>
      </c>
      <c r="AD1729" s="260" t="str" cm="1">
        <f t="array" ref="AD1729">IFERROR(IF(A1729="","",INDEX(근로조건!$A$5:$L$1048576,MATCH(A1729,근로조건!$A$5:$A$1048576,0)+0,12))*B1729,"")</f>
        <v/>
      </c>
      <c r="AE1729" s="261" t="str" cm="1">
        <f t="array" ref="AE1729">IF(A1729="","",INDEX(근로조건!$A$5:$AF$1048576,MATCH(A1729,근로조건!$A$5:$A$1048576,0)+0,13))</f>
        <v/>
      </c>
      <c r="AF1729" s="262" t="str" cm="1">
        <f t="array" ref="AF1729">IF(A1729="","",INDEX(근로조건!$A$5:$AF$1048576,MATCH(A1729,근로조건!$A$5:$A$1048576,0)+0,14))</f>
        <v/>
      </c>
      <c r="AG1729" s="261" t="str" cm="1">
        <f t="array" ref="AG1729">IF(A1729="","",INDEX(근로조건!$A$5:$AF$1048576,MATCH(A1729,근로조건!$A$5:$A$1048576,0)+0,11))</f>
        <v/>
      </c>
      <c r="AH1729" s="261" t="str" cm="1">
        <f t="array" ref="AH1729">IF(A1729="","",INDEX(근로조건!$A$5:$AF$1048576,MATCH(A1729,근로조건!$A$5:$A$1048576,0)+0,19))</f>
        <v/>
      </c>
      <c r="AI1729" s="262" t="str" cm="1">
        <f t="array" ref="AI1729">IF(A1729="","",INDEX(근로조건!$A$5:$AF$1048576,MATCH(A1729,근로조건!$A$5:$A$1048576,0)+0,17))</f>
        <v/>
      </c>
      <c r="AJ1729" s="253"/>
      <c r="AK1729" s="253"/>
      <c r="AL1729" s="253" t="str" cm="1">
        <f t="array" ref="AL1729">IF(A1729="","",INDEX(근로조건!$A$5:$AF$1048576,MATCH(A1729,근로조건!$A$5:$A$1048576,0)+0,20))</f>
        <v/>
      </c>
      <c r="AM1729" s="253"/>
      <c r="AN1729" s="253"/>
      <c r="AO1729" s="253"/>
      <c r="AP1729" s="260"/>
      <c r="AQ1729" s="123"/>
      <c r="AR1729" s="166"/>
      <c r="AS1729" s="267"/>
      <c r="AT1729" s="266"/>
      <c r="AU1729" s="266"/>
      <c r="AV1729" s="266"/>
    </row>
    <row r="1730" spans="1:48" x14ac:dyDescent="0.3">
      <c r="A1730" s="52"/>
      <c r="B1730" s="54"/>
      <c r="C1730" s="53"/>
      <c r="D1730" s="53"/>
      <c r="E1730" s="53"/>
      <c r="F1730" s="57"/>
      <c r="G1730" s="57"/>
      <c r="H1730" s="52"/>
      <c r="I1730" s="53"/>
      <c r="J1730" s="53"/>
      <c r="K1730" s="95"/>
      <c r="L1730" s="52"/>
      <c r="M1730" s="52"/>
      <c r="N1730" s="54"/>
      <c r="O1730" s="254" t="str" cm="1">
        <f t="array" ref="O1730">IF(A1730="","",INDEX(근로조건!$A$5:$Y$1048576,MATCH(A1730,근로조건!$A$5:$A$1048576,0)+0,15))</f>
        <v/>
      </c>
      <c r="P1730" s="255" t="str" cm="1">
        <f t="array" ref="P1730">IF(A1730="","",INDEX(근로조건!$A$5:$Y$1048576,MATCH(A1730,근로조건!$A$5:$A$1048576,0)+0,16))</f>
        <v/>
      </c>
      <c r="Q1730" s="256" t="str" cm="1">
        <f t="array" ref="Q1730">IF(A1730="","",INDEX(근로조건!$A$5:$ZZ$1048576,MATCH(A1730,근로조건!$A$5:$A$1048576,0)+0,21))</f>
        <v/>
      </c>
      <c r="R1730" s="61"/>
      <c r="S1730" s="61"/>
      <c r="T1730" s="61"/>
      <c r="U1730" s="61"/>
      <c r="V1730" s="61"/>
      <c r="W1730" s="61"/>
      <c r="X1730" s="61"/>
      <c r="Y1730" s="61"/>
      <c r="Z1730" s="260" t="str">
        <f t="shared" si="81"/>
        <v/>
      </c>
      <c r="AA1730" s="260" t="str">
        <f t="shared" si="82"/>
        <v/>
      </c>
      <c r="AB1730" s="260" t="str" cm="1">
        <f t="array" ref="AB1730">IFERROR(IF(A1730="","",INDEX(근로조건!$A$5:$Z$1048576,MATCH(A1730,근로조건!$A$5:$A$1048576,0)+0,17)-INDEX(근로조건!$A$5:$Z$1048576,MATCH(A1730,근로조건!$A$5:$A$1048576,0)+0,11))*B1730,"")</f>
        <v/>
      </c>
      <c r="AC1730" s="260" t="str">
        <f t="shared" si="83"/>
        <v/>
      </c>
      <c r="AD1730" s="260" t="str" cm="1">
        <f t="array" ref="AD1730">IFERROR(IF(A1730="","",INDEX(근로조건!$A$5:$L$1048576,MATCH(A1730,근로조건!$A$5:$A$1048576,0)+0,12))*B1730,"")</f>
        <v/>
      </c>
      <c r="AE1730" s="261" t="str" cm="1">
        <f t="array" ref="AE1730">IF(A1730="","",INDEX(근로조건!$A$5:$AF$1048576,MATCH(A1730,근로조건!$A$5:$A$1048576,0)+0,13))</f>
        <v/>
      </c>
      <c r="AF1730" s="262" t="str" cm="1">
        <f t="array" ref="AF1730">IF(A1730="","",INDEX(근로조건!$A$5:$AF$1048576,MATCH(A1730,근로조건!$A$5:$A$1048576,0)+0,14))</f>
        <v/>
      </c>
      <c r="AG1730" s="261" t="str" cm="1">
        <f t="array" ref="AG1730">IF(A1730="","",INDEX(근로조건!$A$5:$AF$1048576,MATCH(A1730,근로조건!$A$5:$A$1048576,0)+0,11))</f>
        <v/>
      </c>
      <c r="AH1730" s="261" t="str" cm="1">
        <f t="array" ref="AH1730">IF(A1730="","",INDEX(근로조건!$A$5:$AF$1048576,MATCH(A1730,근로조건!$A$5:$A$1048576,0)+0,19))</f>
        <v/>
      </c>
      <c r="AI1730" s="262" t="str" cm="1">
        <f t="array" ref="AI1730">IF(A1730="","",INDEX(근로조건!$A$5:$AF$1048576,MATCH(A1730,근로조건!$A$5:$A$1048576,0)+0,17))</f>
        <v/>
      </c>
      <c r="AJ1730" s="253"/>
      <c r="AK1730" s="253"/>
      <c r="AL1730" s="253" t="str" cm="1">
        <f t="array" ref="AL1730">IF(A1730="","",INDEX(근로조건!$A$5:$AF$1048576,MATCH(A1730,근로조건!$A$5:$A$1048576,0)+0,20))</f>
        <v/>
      </c>
      <c r="AM1730" s="253"/>
      <c r="AN1730" s="253"/>
      <c r="AO1730" s="253"/>
      <c r="AP1730" s="260"/>
      <c r="AQ1730" s="123"/>
      <c r="AR1730" s="166"/>
      <c r="AS1730" s="267"/>
      <c r="AT1730" s="266"/>
      <c r="AU1730" s="266"/>
      <c r="AV1730" s="266"/>
    </row>
    <row r="1731" spans="1:48" x14ac:dyDescent="0.3">
      <c r="A1731" s="52"/>
      <c r="B1731" s="54"/>
      <c r="C1731" s="53"/>
      <c r="D1731" s="53"/>
      <c r="E1731" s="53"/>
      <c r="F1731" s="57"/>
      <c r="G1731" s="57"/>
      <c r="H1731" s="52"/>
      <c r="I1731" s="53"/>
      <c r="J1731" s="53"/>
      <c r="K1731" s="95"/>
      <c r="L1731" s="52"/>
      <c r="M1731" s="52"/>
      <c r="N1731" s="54"/>
      <c r="O1731" s="254" t="str" cm="1">
        <f t="array" ref="O1731">IF(A1731="","",INDEX(근로조건!$A$5:$Y$1048576,MATCH(A1731,근로조건!$A$5:$A$1048576,0)+0,15))</f>
        <v/>
      </c>
      <c r="P1731" s="255" t="str" cm="1">
        <f t="array" ref="P1731">IF(A1731="","",INDEX(근로조건!$A$5:$Y$1048576,MATCH(A1731,근로조건!$A$5:$A$1048576,0)+0,16))</f>
        <v/>
      </c>
      <c r="Q1731" s="256" t="str" cm="1">
        <f t="array" ref="Q1731">IF(A1731="","",INDEX(근로조건!$A$5:$ZZ$1048576,MATCH(A1731,근로조건!$A$5:$A$1048576,0)+0,21))</f>
        <v/>
      </c>
      <c r="R1731" s="61"/>
      <c r="S1731" s="61"/>
      <c r="T1731" s="61"/>
      <c r="U1731" s="61"/>
      <c r="V1731" s="61"/>
      <c r="W1731" s="61"/>
      <c r="X1731" s="61"/>
      <c r="Y1731" s="61"/>
      <c r="Z1731" s="260" t="str">
        <f t="shared" si="81"/>
        <v/>
      </c>
      <c r="AA1731" s="260" t="str">
        <f t="shared" si="82"/>
        <v/>
      </c>
      <c r="AB1731" s="260" t="str" cm="1">
        <f t="array" ref="AB1731">IFERROR(IF(A1731="","",INDEX(근로조건!$A$5:$Z$1048576,MATCH(A1731,근로조건!$A$5:$A$1048576,0)+0,17)-INDEX(근로조건!$A$5:$Z$1048576,MATCH(A1731,근로조건!$A$5:$A$1048576,0)+0,11))*B1731,"")</f>
        <v/>
      </c>
      <c r="AC1731" s="260" t="str">
        <f t="shared" si="83"/>
        <v/>
      </c>
      <c r="AD1731" s="260" t="str" cm="1">
        <f t="array" ref="AD1731">IFERROR(IF(A1731="","",INDEX(근로조건!$A$5:$L$1048576,MATCH(A1731,근로조건!$A$5:$A$1048576,0)+0,12))*B1731,"")</f>
        <v/>
      </c>
      <c r="AE1731" s="261" t="str" cm="1">
        <f t="array" ref="AE1731">IF(A1731="","",INDEX(근로조건!$A$5:$AF$1048576,MATCH(A1731,근로조건!$A$5:$A$1048576,0)+0,13))</f>
        <v/>
      </c>
      <c r="AF1731" s="262" t="str" cm="1">
        <f t="array" ref="AF1731">IF(A1731="","",INDEX(근로조건!$A$5:$AF$1048576,MATCH(A1731,근로조건!$A$5:$A$1048576,0)+0,14))</f>
        <v/>
      </c>
      <c r="AG1731" s="261" t="str" cm="1">
        <f t="array" ref="AG1731">IF(A1731="","",INDEX(근로조건!$A$5:$AF$1048576,MATCH(A1731,근로조건!$A$5:$A$1048576,0)+0,11))</f>
        <v/>
      </c>
      <c r="AH1731" s="261" t="str" cm="1">
        <f t="array" ref="AH1731">IF(A1731="","",INDEX(근로조건!$A$5:$AF$1048576,MATCH(A1731,근로조건!$A$5:$A$1048576,0)+0,19))</f>
        <v/>
      </c>
      <c r="AI1731" s="262" t="str" cm="1">
        <f t="array" ref="AI1731">IF(A1731="","",INDEX(근로조건!$A$5:$AF$1048576,MATCH(A1731,근로조건!$A$5:$A$1048576,0)+0,17))</f>
        <v/>
      </c>
      <c r="AJ1731" s="253"/>
      <c r="AK1731" s="253"/>
      <c r="AL1731" s="253" t="str" cm="1">
        <f t="array" ref="AL1731">IF(A1731="","",INDEX(근로조건!$A$5:$AF$1048576,MATCH(A1731,근로조건!$A$5:$A$1048576,0)+0,20))</f>
        <v/>
      </c>
      <c r="AM1731" s="253"/>
      <c r="AN1731" s="253"/>
      <c r="AO1731" s="253"/>
      <c r="AP1731" s="260"/>
      <c r="AQ1731" s="123"/>
      <c r="AR1731" s="166"/>
      <c r="AS1731" s="267"/>
      <c r="AT1731" s="266"/>
      <c r="AU1731" s="266"/>
      <c r="AV1731" s="266"/>
    </row>
    <row r="1732" spans="1:48" x14ac:dyDescent="0.3">
      <c r="A1732" s="52"/>
      <c r="B1732" s="54"/>
      <c r="C1732" s="53"/>
      <c r="D1732" s="53"/>
      <c r="E1732" s="53"/>
      <c r="F1732" s="57"/>
      <c r="G1732" s="57"/>
      <c r="H1732" s="52"/>
      <c r="I1732" s="53"/>
      <c r="J1732" s="53"/>
      <c r="K1732" s="95"/>
      <c r="L1732" s="52"/>
      <c r="M1732" s="52"/>
      <c r="N1732" s="54"/>
      <c r="O1732" s="254" t="str" cm="1">
        <f t="array" ref="O1732">IF(A1732="","",INDEX(근로조건!$A$5:$Y$1048576,MATCH(A1732,근로조건!$A$5:$A$1048576,0)+0,15))</f>
        <v/>
      </c>
      <c r="P1732" s="255" t="str" cm="1">
        <f t="array" ref="P1732">IF(A1732="","",INDEX(근로조건!$A$5:$Y$1048576,MATCH(A1732,근로조건!$A$5:$A$1048576,0)+0,16))</f>
        <v/>
      </c>
      <c r="Q1732" s="256" t="str" cm="1">
        <f t="array" ref="Q1732">IF(A1732="","",INDEX(근로조건!$A$5:$ZZ$1048576,MATCH(A1732,근로조건!$A$5:$A$1048576,0)+0,21))</f>
        <v/>
      </c>
      <c r="R1732" s="61"/>
      <c r="S1732" s="61"/>
      <c r="T1732" s="61"/>
      <c r="U1732" s="61"/>
      <c r="V1732" s="61"/>
      <c r="W1732" s="61"/>
      <c r="X1732" s="61"/>
      <c r="Y1732" s="61"/>
      <c r="Z1732" s="260" t="str">
        <f t="shared" si="81"/>
        <v/>
      </c>
      <c r="AA1732" s="260" t="str">
        <f t="shared" si="82"/>
        <v/>
      </c>
      <c r="AB1732" s="260" t="str" cm="1">
        <f t="array" ref="AB1732">IFERROR(IF(A1732="","",INDEX(근로조건!$A$5:$Z$1048576,MATCH(A1732,근로조건!$A$5:$A$1048576,0)+0,17)-INDEX(근로조건!$A$5:$Z$1048576,MATCH(A1732,근로조건!$A$5:$A$1048576,0)+0,11))*B1732,"")</f>
        <v/>
      </c>
      <c r="AC1732" s="260" t="str">
        <f t="shared" si="83"/>
        <v/>
      </c>
      <c r="AD1732" s="260" t="str" cm="1">
        <f t="array" ref="AD1732">IFERROR(IF(A1732="","",INDEX(근로조건!$A$5:$L$1048576,MATCH(A1732,근로조건!$A$5:$A$1048576,0)+0,12))*B1732,"")</f>
        <v/>
      </c>
      <c r="AE1732" s="261" t="str" cm="1">
        <f t="array" ref="AE1732">IF(A1732="","",INDEX(근로조건!$A$5:$AF$1048576,MATCH(A1732,근로조건!$A$5:$A$1048576,0)+0,13))</f>
        <v/>
      </c>
      <c r="AF1732" s="262" t="str" cm="1">
        <f t="array" ref="AF1732">IF(A1732="","",INDEX(근로조건!$A$5:$AF$1048576,MATCH(A1732,근로조건!$A$5:$A$1048576,0)+0,14))</f>
        <v/>
      </c>
      <c r="AG1732" s="261" t="str" cm="1">
        <f t="array" ref="AG1732">IF(A1732="","",INDEX(근로조건!$A$5:$AF$1048576,MATCH(A1732,근로조건!$A$5:$A$1048576,0)+0,11))</f>
        <v/>
      </c>
      <c r="AH1732" s="261" t="str" cm="1">
        <f t="array" ref="AH1732">IF(A1732="","",INDEX(근로조건!$A$5:$AF$1048576,MATCH(A1732,근로조건!$A$5:$A$1048576,0)+0,19))</f>
        <v/>
      </c>
      <c r="AI1732" s="262" t="str" cm="1">
        <f t="array" ref="AI1732">IF(A1732="","",INDEX(근로조건!$A$5:$AF$1048576,MATCH(A1732,근로조건!$A$5:$A$1048576,0)+0,17))</f>
        <v/>
      </c>
      <c r="AJ1732" s="253"/>
      <c r="AK1732" s="253"/>
      <c r="AL1732" s="253" t="str" cm="1">
        <f t="array" ref="AL1732">IF(A1732="","",INDEX(근로조건!$A$5:$AF$1048576,MATCH(A1732,근로조건!$A$5:$A$1048576,0)+0,20))</f>
        <v/>
      </c>
      <c r="AM1732" s="253"/>
      <c r="AN1732" s="253"/>
      <c r="AO1732" s="253"/>
      <c r="AP1732" s="260"/>
      <c r="AQ1732" s="123"/>
      <c r="AR1732" s="166"/>
      <c r="AS1732" s="267"/>
      <c r="AT1732" s="266"/>
      <c r="AU1732" s="266"/>
      <c r="AV1732" s="266"/>
    </row>
    <row r="1733" spans="1:48" x14ac:dyDescent="0.3">
      <c r="A1733" s="52"/>
      <c r="B1733" s="54"/>
      <c r="C1733" s="53"/>
      <c r="D1733" s="53"/>
      <c r="E1733" s="53"/>
      <c r="F1733" s="57"/>
      <c r="G1733" s="57"/>
      <c r="H1733" s="52"/>
      <c r="I1733" s="53"/>
      <c r="J1733" s="53"/>
      <c r="K1733" s="95"/>
      <c r="L1733" s="52"/>
      <c r="M1733" s="52"/>
      <c r="N1733" s="54"/>
      <c r="O1733" s="254" t="str" cm="1">
        <f t="array" ref="O1733">IF(A1733="","",INDEX(근로조건!$A$5:$Y$1048576,MATCH(A1733,근로조건!$A$5:$A$1048576,0)+0,15))</f>
        <v/>
      </c>
      <c r="P1733" s="255" t="str" cm="1">
        <f t="array" ref="P1733">IF(A1733="","",INDEX(근로조건!$A$5:$Y$1048576,MATCH(A1733,근로조건!$A$5:$A$1048576,0)+0,16))</f>
        <v/>
      </c>
      <c r="Q1733" s="256" t="str" cm="1">
        <f t="array" ref="Q1733">IF(A1733="","",INDEX(근로조건!$A$5:$ZZ$1048576,MATCH(A1733,근로조건!$A$5:$A$1048576,0)+0,21))</f>
        <v/>
      </c>
      <c r="R1733" s="61"/>
      <c r="S1733" s="61"/>
      <c r="T1733" s="61"/>
      <c r="U1733" s="61"/>
      <c r="V1733" s="61"/>
      <c r="W1733" s="61"/>
      <c r="X1733" s="61"/>
      <c r="Y1733" s="61"/>
      <c r="Z1733" s="260" t="str">
        <f t="shared" si="81"/>
        <v/>
      </c>
      <c r="AA1733" s="260" t="str">
        <f t="shared" si="82"/>
        <v/>
      </c>
      <c r="AB1733" s="260" t="str" cm="1">
        <f t="array" ref="AB1733">IFERROR(IF(A1733="","",INDEX(근로조건!$A$5:$Z$1048576,MATCH(A1733,근로조건!$A$5:$A$1048576,0)+0,17)-INDEX(근로조건!$A$5:$Z$1048576,MATCH(A1733,근로조건!$A$5:$A$1048576,0)+0,11))*B1733,"")</f>
        <v/>
      </c>
      <c r="AC1733" s="260" t="str">
        <f t="shared" si="83"/>
        <v/>
      </c>
      <c r="AD1733" s="260" t="str" cm="1">
        <f t="array" ref="AD1733">IFERROR(IF(A1733="","",INDEX(근로조건!$A$5:$L$1048576,MATCH(A1733,근로조건!$A$5:$A$1048576,0)+0,12))*B1733,"")</f>
        <v/>
      </c>
      <c r="AE1733" s="261" t="str" cm="1">
        <f t="array" ref="AE1733">IF(A1733="","",INDEX(근로조건!$A$5:$AF$1048576,MATCH(A1733,근로조건!$A$5:$A$1048576,0)+0,13))</f>
        <v/>
      </c>
      <c r="AF1733" s="262" t="str" cm="1">
        <f t="array" ref="AF1733">IF(A1733="","",INDEX(근로조건!$A$5:$AF$1048576,MATCH(A1733,근로조건!$A$5:$A$1048576,0)+0,14))</f>
        <v/>
      </c>
      <c r="AG1733" s="261" t="str" cm="1">
        <f t="array" ref="AG1733">IF(A1733="","",INDEX(근로조건!$A$5:$AF$1048576,MATCH(A1733,근로조건!$A$5:$A$1048576,0)+0,11))</f>
        <v/>
      </c>
      <c r="AH1733" s="261" t="str" cm="1">
        <f t="array" ref="AH1733">IF(A1733="","",INDEX(근로조건!$A$5:$AF$1048576,MATCH(A1733,근로조건!$A$5:$A$1048576,0)+0,19))</f>
        <v/>
      </c>
      <c r="AI1733" s="262" t="str" cm="1">
        <f t="array" ref="AI1733">IF(A1733="","",INDEX(근로조건!$A$5:$AF$1048576,MATCH(A1733,근로조건!$A$5:$A$1048576,0)+0,17))</f>
        <v/>
      </c>
      <c r="AJ1733" s="253"/>
      <c r="AK1733" s="253"/>
      <c r="AL1733" s="253" t="str" cm="1">
        <f t="array" ref="AL1733">IF(A1733="","",INDEX(근로조건!$A$5:$AF$1048576,MATCH(A1733,근로조건!$A$5:$A$1048576,0)+0,20))</f>
        <v/>
      </c>
      <c r="AM1733" s="253"/>
      <c r="AN1733" s="253"/>
      <c r="AO1733" s="253"/>
      <c r="AP1733" s="260"/>
      <c r="AQ1733" s="123"/>
      <c r="AR1733" s="166"/>
      <c r="AS1733" s="267"/>
      <c r="AT1733" s="266"/>
      <c r="AU1733" s="266"/>
      <c r="AV1733" s="266"/>
    </row>
    <row r="1734" spans="1:48" x14ac:dyDescent="0.3">
      <c r="A1734" s="52"/>
      <c r="B1734" s="54"/>
      <c r="C1734" s="53"/>
      <c r="D1734" s="53"/>
      <c r="E1734" s="53"/>
      <c r="F1734" s="57"/>
      <c r="G1734" s="57"/>
      <c r="H1734" s="52"/>
      <c r="I1734" s="53"/>
      <c r="J1734" s="53"/>
      <c r="K1734" s="95"/>
      <c r="L1734" s="52"/>
      <c r="M1734" s="52"/>
      <c r="N1734" s="54"/>
      <c r="O1734" s="254" t="str" cm="1">
        <f t="array" ref="O1734">IF(A1734="","",INDEX(근로조건!$A$5:$Y$1048576,MATCH(A1734,근로조건!$A$5:$A$1048576,0)+0,15))</f>
        <v/>
      </c>
      <c r="P1734" s="255" t="str" cm="1">
        <f t="array" ref="P1734">IF(A1734="","",INDEX(근로조건!$A$5:$Y$1048576,MATCH(A1734,근로조건!$A$5:$A$1048576,0)+0,16))</f>
        <v/>
      </c>
      <c r="Q1734" s="256" t="str" cm="1">
        <f t="array" ref="Q1734">IF(A1734="","",INDEX(근로조건!$A$5:$ZZ$1048576,MATCH(A1734,근로조건!$A$5:$A$1048576,0)+0,21))</f>
        <v/>
      </c>
      <c r="R1734" s="61"/>
      <c r="S1734" s="61"/>
      <c r="T1734" s="61"/>
      <c r="U1734" s="61"/>
      <c r="V1734" s="61"/>
      <c r="W1734" s="61"/>
      <c r="X1734" s="61"/>
      <c r="Y1734" s="61"/>
      <c r="Z1734" s="260" t="str">
        <f t="shared" ref="Z1734:Z1797" si="84">IF(AE1734="","",SUM(AB1734,AD1734))</f>
        <v/>
      </c>
      <c r="AA1734" s="260" t="str">
        <f t="shared" ref="AA1734:AA1797" si="85">IF(AE1734="","",IF(AE1734&gt;=8,8*B1734,AE1734*B1734))</f>
        <v/>
      </c>
      <c r="AB1734" s="260" t="str" cm="1">
        <f t="array" ref="AB1734">IFERROR(IF(A1734="","",INDEX(근로조건!$A$5:$Z$1048576,MATCH(A1734,근로조건!$A$5:$A$1048576,0)+0,17)-INDEX(근로조건!$A$5:$Z$1048576,MATCH(A1734,근로조건!$A$5:$A$1048576,0)+0,11))*B1734,"")</f>
        <v/>
      </c>
      <c r="AC1734" s="260" t="str">
        <f t="shared" ref="AC1734:AC1797" si="86">IFERROR(AD1734/(365/7/12),"")</f>
        <v/>
      </c>
      <c r="AD1734" s="260" t="str" cm="1">
        <f t="array" ref="AD1734">IFERROR(IF(A1734="","",INDEX(근로조건!$A$5:$L$1048576,MATCH(A1734,근로조건!$A$5:$A$1048576,0)+0,12))*B1734,"")</f>
        <v/>
      </c>
      <c r="AE1734" s="261" t="str" cm="1">
        <f t="array" ref="AE1734">IF(A1734="","",INDEX(근로조건!$A$5:$AF$1048576,MATCH(A1734,근로조건!$A$5:$A$1048576,0)+0,13))</f>
        <v/>
      </c>
      <c r="AF1734" s="262" t="str" cm="1">
        <f t="array" ref="AF1734">IF(A1734="","",INDEX(근로조건!$A$5:$AF$1048576,MATCH(A1734,근로조건!$A$5:$A$1048576,0)+0,14))</f>
        <v/>
      </c>
      <c r="AG1734" s="261" t="str" cm="1">
        <f t="array" ref="AG1734">IF(A1734="","",INDEX(근로조건!$A$5:$AF$1048576,MATCH(A1734,근로조건!$A$5:$A$1048576,0)+0,11))</f>
        <v/>
      </c>
      <c r="AH1734" s="261" t="str" cm="1">
        <f t="array" ref="AH1734">IF(A1734="","",INDEX(근로조건!$A$5:$AF$1048576,MATCH(A1734,근로조건!$A$5:$A$1048576,0)+0,19))</f>
        <v/>
      </c>
      <c r="AI1734" s="262" t="str" cm="1">
        <f t="array" ref="AI1734">IF(A1734="","",INDEX(근로조건!$A$5:$AF$1048576,MATCH(A1734,근로조건!$A$5:$A$1048576,0)+0,17))</f>
        <v/>
      </c>
      <c r="AJ1734" s="253"/>
      <c r="AK1734" s="253"/>
      <c r="AL1734" s="253" t="str" cm="1">
        <f t="array" ref="AL1734">IF(A1734="","",INDEX(근로조건!$A$5:$AF$1048576,MATCH(A1734,근로조건!$A$5:$A$1048576,0)+0,20))</f>
        <v/>
      </c>
      <c r="AM1734" s="253"/>
      <c r="AN1734" s="253"/>
      <c r="AO1734" s="253"/>
      <c r="AP1734" s="260"/>
      <c r="AQ1734" s="123"/>
      <c r="AR1734" s="166"/>
      <c r="AS1734" s="267"/>
      <c r="AT1734" s="266"/>
      <c r="AU1734" s="266"/>
      <c r="AV1734" s="266"/>
    </row>
    <row r="1735" spans="1:48" x14ac:dyDescent="0.3">
      <c r="A1735" s="52"/>
      <c r="B1735" s="54"/>
      <c r="C1735" s="53"/>
      <c r="D1735" s="53"/>
      <c r="E1735" s="53"/>
      <c r="F1735" s="57"/>
      <c r="G1735" s="57"/>
      <c r="H1735" s="52"/>
      <c r="I1735" s="53"/>
      <c r="J1735" s="53"/>
      <c r="K1735" s="95"/>
      <c r="L1735" s="52"/>
      <c r="M1735" s="52"/>
      <c r="N1735" s="54"/>
      <c r="O1735" s="254" t="str" cm="1">
        <f t="array" ref="O1735">IF(A1735="","",INDEX(근로조건!$A$5:$Y$1048576,MATCH(A1735,근로조건!$A$5:$A$1048576,0)+0,15))</f>
        <v/>
      </c>
      <c r="P1735" s="255" t="str" cm="1">
        <f t="array" ref="P1735">IF(A1735="","",INDEX(근로조건!$A$5:$Y$1048576,MATCH(A1735,근로조건!$A$5:$A$1048576,0)+0,16))</f>
        <v/>
      </c>
      <c r="Q1735" s="256" t="str" cm="1">
        <f t="array" ref="Q1735">IF(A1735="","",INDEX(근로조건!$A$5:$ZZ$1048576,MATCH(A1735,근로조건!$A$5:$A$1048576,0)+0,21))</f>
        <v/>
      </c>
      <c r="R1735" s="61"/>
      <c r="S1735" s="61"/>
      <c r="T1735" s="61"/>
      <c r="U1735" s="61"/>
      <c r="V1735" s="61"/>
      <c r="W1735" s="61"/>
      <c r="X1735" s="61"/>
      <c r="Y1735" s="61"/>
      <c r="Z1735" s="260" t="str">
        <f t="shared" si="84"/>
        <v/>
      </c>
      <c r="AA1735" s="260" t="str">
        <f t="shared" si="85"/>
        <v/>
      </c>
      <c r="AB1735" s="260" t="str" cm="1">
        <f t="array" ref="AB1735">IFERROR(IF(A1735="","",INDEX(근로조건!$A$5:$Z$1048576,MATCH(A1735,근로조건!$A$5:$A$1048576,0)+0,17)-INDEX(근로조건!$A$5:$Z$1048576,MATCH(A1735,근로조건!$A$5:$A$1048576,0)+0,11))*B1735,"")</f>
        <v/>
      </c>
      <c r="AC1735" s="260" t="str">
        <f t="shared" si="86"/>
        <v/>
      </c>
      <c r="AD1735" s="260" t="str" cm="1">
        <f t="array" ref="AD1735">IFERROR(IF(A1735="","",INDEX(근로조건!$A$5:$L$1048576,MATCH(A1735,근로조건!$A$5:$A$1048576,0)+0,12))*B1735,"")</f>
        <v/>
      </c>
      <c r="AE1735" s="261" t="str" cm="1">
        <f t="array" ref="AE1735">IF(A1735="","",INDEX(근로조건!$A$5:$AF$1048576,MATCH(A1735,근로조건!$A$5:$A$1048576,0)+0,13))</f>
        <v/>
      </c>
      <c r="AF1735" s="262" t="str" cm="1">
        <f t="array" ref="AF1735">IF(A1735="","",INDEX(근로조건!$A$5:$AF$1048576,MATCH(A1735,근로조건!$A$5:$A$1048576,0)+0,14))</f>
        <v/>
      </c>
      <c r="AG1735" s="261" t="str" cm="1">
        <f t="array" ref="AG1735">IF(A1735="","",INDEX(근로조건!$A$5:$AF$1048576,MATCH(A1735,근로조건!$A$5:$A$1048576,0)+0,11))</f>
        <v/>
      </c>
      <c r="AH1735" s="261" t="str" cm="1">
        <f t="array" ref="AH1735">IF(A1735="","",INDEX(근로조건!$A$5:$AF$1048576,MATCH(A1735,근로조건!$A$5:$A$1048576,0)+0,19))</f>
        <v/>
      </c>
      <c r="AI1735" s="262" t="str" cm="1">
        <f t="array" ref="AI1735">IF(A1735="","",INDEX(근로조건!$A$5:$AF$1048576,MATCH(A1735,근로조건!$A$5:$A$1048576,0)+0,17))</f>
        <v/>
      </c>
      <c r="AJ1735" s="253"/>
      <c r="AK1735" s="253"/>
      <c r="AL1735" s="253" t="str" cm="1">
        <f t="array" ref="AL1735">IF(A1735="","",INDEX(근로조건!$A$5:$AF$1048576,MATCH(A1735,근로조건!$A$5:$A$1048576,0)+0,20))</f>
        <v/>
      </c>
      <c r="AM1735" s="253"/>
      <c r="AN1735" s="253"/>
      <c r="AO1735" s="253"/>
      <c r="AP1735" s="260"/>
      <c r="AQ1735" s="123"/>
      <c r="AR1735" s="166"/>
      <c r="AS1735" s="267"/>
      <c r="AT1735" s="266"/>
      <c r="AU1735" s="266"/>
      <c r="AV1735" s="266"/>
    </row>
    <row r="1736" spans="1:48" x14ac:dyDescent="0.3">
      <c r="A1736" s="52"/>
      <c r="B1736" s="54"/>
      <c r="C1736" s="53"/>
      <c r="D1736" s="53"/>
      <c r="E1736" s="53"/>
      <c r="F1736" s="57"/>
      <c r="G1736" s="57"/>
      <c r="H1736" s="52"/>
      <c r="I1736" s="53"/>
      <c r="J1736" s="53"/>
      <c r="K1736" s="95"/>
      <c r="L1736" s="52"/>
      <c r="M1736" s="52"/>
      <c r="N1736" s="54"/>
      <c r="O1736" s="254" t="str" cm="1">
        <f t="array" ref="O1736">IF(A1736="","",INDEX(근로조건!$A$5:$Y$1048576,MATCH(A1736,근로조건!$A$5:$A$1048576,0)+0,15))</f>
        <v/>
      </c>
      <c r="P1736" s="255" t="str" cm="1">
        <f t="array" ref="P1736">IF(A1736="","",INDEX(근로조건!$A$5:$Y$1048576,MATCH(A1736,근로조건!$A$5:$A$1048576,0)+0,16))</f>
        <v/>
      </c>
      <c r="Q1736" s="256" t="str" cm="1">
        <f t="array" ref="Q1736">IF(A1736="","",INDEX(근로조건!$A$5:$ZZ$1048576,MATCH(A1736,근로조건!$A$5:$A$1048576,0)+0,21))</f>
        <v/>
      </c>
      <c r="R1736" s="61"/>
      <c r="S1736" s="61"/>
      <c r="T1736" s="61"/>
      <c r="U1736" s="61"/>
      <c r="V1736" s="61"/>
      <c r="W1736" s="61"/>
      <c r="X1736" s="61"/>
      <c r="Y1736" s="61"/>
      <c r="Z1736" s="260" t="str">
        <f t="shared" si="84"/>
        <v/>
      </c>
      <c r="AA1736" s="260" t="str">
        <f t="shared" si="85"/>
        <v/>
      </c>
      <c r="AB1736" s="260" t="str" cm="1">
        <f t="array" ref="AB1736">IFERROR(IF(A1736="","",INDEX(근로조건!$A$5:$Z$1048576,MATCH(A1736,근로조건!$A$5:$A$1048576,0)+0,17)-INDEX(근로조건!$A$5:$Z$1048576,MATCH(A1736,근로조건!$A$5:$A$1048576,0)+0,11))*B1736,"")</f>
        <v/>
      </c>
      <c r="AC1736" s="260" t="str">
        <f t="shared" si="86"/>
        <v/>
      </c>
      <c r="AD1736" s="260" t="str" cm="1">
        <f t="array" ref="AD1736">IFERROR(IF(A1736="","",INDEX(근로조건!$A$5:$L$1048576,MATCH(A1736,근로조건!$A$5:$A$1048576,0)+0,12))*B1736,"")</f>
        <v/>
      </c>
      <c r="AE1736" s="261" t="str" cm="1">
        <f t="array" ref="AE1736">IF(A1736="","",INDEX(근로조건!$A$5:$AF$1048576,MATCH(A1736,근로조건!$A$5:$A$1048576,0)+0,13))</f>
        <v/>
      </c>
      <c r="AF1736" s="262" t="str" cm="1">
        <f t="array" ref="AF1736">IF(A1736="","",INDEX(근로조건!$A$5:$AF$1048576,MATCH(A1736,근로조건!$A$5:$A$1048576,0)+0,14))</f>
        <v/>
      </c>
      <c r="AG1736" s="261" t="str" cm="1">
        <f t="array" ref="AG1736">IF(A1736="","",INDEX(근로조건!$A$5:$AF$1048576,MATCH(A1736,근로조건!$A$5:$A$1048576,0)+0,11))</f>
        <v/>
      </c>
      <c r="AH1736" s="261" t="str" cm="1">
        <f t="array" ref="AH1736">IF(A1736="","",INDEX(근로조건!$A$5:$AF$1048576,MATCH(A1736,근로조건!$A$5:$A$1048576,0)+0,19))</f>
        <v/>
      </c>
      <c r="AI1736" s="262" t="str" cm="1">
        <f t="array" ref="AI1736">IF(A1736="","",INDEX(근로조건!$A$5:$AF$1048576,MATCH(A1736,근로조건!$A$5:$A$1048576,0)+0,17))</f>
        <v/>
      </c>
      <c r="AJ1736" s="253"/>
      <c r="AK1736" s="253"/>
      <c r="AL1736" s="253" t="str" cm="1">
        <f t="array" ref="AL1736">IF(A1736="","",INDEX(근로조건!$A$5:$AF$1048576,MATCH(A1736,근로조건!$A$5:$A$1048576,0)+0,20))</f>
        <v/>
      </c>
      <c r="AM1736" s="253"/>
      <c r="AN1736" s="253"/>
      <c r="AO1736" s="253"/>
      <c r="AP1736" s="260"/>
      <c r="AQ1736" s="123"/>
      <c r="AR1736" s="166"/>
      <c r="AS1736" s="267"/>
      <c r="AT1736" s="266"/>
      <c r="AU1736" s="266"/>
      <c r="AV1736" s="266"/>
    </row>
    <row r="1737" spans="1:48" x14ac:dyDescent="0.3">
      <c r="A1737" s="52"/>
      <c r="B1737" s="54"/>
      <c r="C1737" s="53"/>
      <c r="D1737" s="53"/>
      <c r="E1737" s="53"/>
      <c r="F1737" s="57"/>
      <c r="G1737" s="57"/>
      <c r="H1737" s="52"/>
      <c r="I1737" s="53"/>
      <c r="J1737" s="53"/>
      <c r="K1737" s="95"/>
      <c r="L1737" s="52"/>
      <c r="M1737" s="52"/>
      <c r="N1737" s="54"/>
      <c r="O1737" s="254" t="str" cm="1">
        <f t="array" ref="O1737">IF(A1737="","",INDEX(근로조건!$A$5:$Y$1048576,MATCH(A1737,근로조건!$A$5:$A$1048576,0)+0,15))</f>
        <v/>
      </c>
      <c r="P1737" s="255" t="str" cm="1">
        <f t="array" ref="P1737">IF(A1737="","",INDEX(근로조건!$A$5:$Y$1048576,MATCH(A1737,근로조건!$A$5:$A$1048576,0)+0,16))</f>
        <v/>
      </c>
      <c r="Q1737" s="256" t="str" cm="1">
        <f t="array" ref="Q1737">IF(A1737="","",INDEX(근로조건!$A$5:$ZZ$1048576,MATCH(A1737,근로조건!$A$5:$A$1048576,0)+0,21))</f>
        <v/>
      </c>
      <c r="R1737" s="61"/>
      <c r="S1737" s="61"/>
      <c r="T1737" s="61"/>
      <c r="U1737" s="61"/>
      <c r="V1737" s="61"/>
      <c r="W1737" s="61"/>
      <c r="X1737" s="61"/>
      <c r="Y1737" s="61"/>
      <c r="Z1737" s="260" t="str">
        <f t="shared" si="84"/>
        <v/>
      </c>
      <c r="AA1737" s="260" t="str">
        <f t="shared" si="85"/>
        <v/>
      </c>
      <c r="AB1737" s="260" t="str" cm="1">
        <f t="array" ref="AB1737">IFERROR(IF(A1737="","",INDEX(근로조건!$A$5:$Z$1048576,MATCH(A1737,근로조건!$A$5:$A$1048576,0)+0,17)-INDEX(근로조건!$A$5:$Z$1048576,MATCH(A1737,근로조건!$A$5:$A$1048576,0)+0,11))*B1737,"")</f>
        <v/>
      </c>
      <c r="AC1737" s="260" t="str">
        <f t="shared" si="86"/>
        <v/>
      </c>
      <c r="AD1737" s="260" t="str" cm="1">
        <f t="array" ref="AD1737">IFERROR(IF(A1737="","",INDEX(근로조건!$A$5:$L$1048576,MATCH(A1737,근로조건!$A$5:$A$1048576,0)+0,12))*B1737,"")</f>
        <v/>
      </c>
      <c r="AE1737" s="261" t="str" cm="1">
        <f t="array" ref="AE1737">IF(A1737="","",INDEX(근로조건!$A$5:$AF$1048576,MATCH(A1737,근로조건!$A$5:$A$1048576,0)+0,13))</f>
        <v/>
      </c>
      <c r="AF1737" s="262" t="str" cm="1">
        <f t="array" ref="AF1737">IF(A1737="","",INDEX(근로조건!$A$5:$AF$1048576,MATCH(A1737,근로조건!$A$5:$A$1048576,0)+0,14))</f>
        <v/>
      </c>
      <c r="AG1737" s="261" t="str" cm="1">
        <f t="array" ref="AG1737">IF(A1737="","",INDEX(근로조건!$A$5:$AF$1048576,MATCH(A1737,근로조건!$A$5:$A$1048576,0)+0,11))</f>
        <v/>
      </c>
      <c r="AH1737" s="261" t="str" cm="1">
        <f t="array" ref="AH1737">IF(A1737="","",INDEX(근로조건!$A$5:$AF$1048576,MATCH(A1737,근로조건!$A$5:$A$1048576,0)+0,19))</f>
        <v/>
      </c>
      <c r="AI1737" s="262" t="str" cm="1">
        <f t="array" ref="AI1737">IF(A1737="","",INDEX(근로조건!$A$5:$AF$1048576,MATCH(A1737,근로조건!$A$5:$A$1048576,0)+0,17))</f>
        <v/>
      </c>
      <c r="AJ1737" s="253"/>
      <c r="AK1737" s="253"/>
      <c r="AL1737" s="253" t="str" cm="1">
        <f t="array" ref="AL1737">IF(A1737="","",INDEX(근로조건!$A$5:$AF$1048576,MATCH(A1737,근로조건!$A$5:$A$1048576,0)+0,20))</f>
        <v/>
      </c>
      <c r="AM1737" s="253"/>
      <c r="AN1737" s="253"/>
      <c r="AO1737" s="253"/>
      <c r="AP1737" s="260"/>
      <c r="AQ1737" s="123"/>
      <c r="AR1737" s="166"/>
      <c r="AS1737" s="267"/>
      <c r="AT1737" s="266"/>
      <c r="AU1737" s="266"/>
      <c r="AV1737" s="266"/>
    </row>
    <row r="1738" spans="1:48" x14ac:dyDescent="0.3">
      <c r="A1738" s="52"/>
      <c r="B1738" s="54"/>
      <c r="C1738" s="53"/>
      <c r="D1738" s="53"/>
      <c r="E1738" s="53"/>
      <c r="F1738" s="57"/>
      <c r="G1738" s="57"/>
      <c r="H1738" s="52"/>
      <c r="I1738" s="53"/>
      <c r="J1738" s="53"/>
      <c r="K1738" s="95"/>
      <c r="L1738" s="52"/>
      <c r="M1738" s="52"/>
      <c r="N1738" s="54"/>
      <c r="O1738" s="254" t="str" cm="1">
        <f t="array" ref="O1738">IF(A1738="","",INDEX(근로조건!$A$5:$Y$1048576,MATCH(A1738,근로조건!$A$5:$A$1048576,0)+0,15))</f>
        <v/>
      </c>
      <c r="P1738" s="255" t="str" cm="1">
        <f t="array" ref="P1738">IF(A1738="","",INDEX(근로조건!$A$5:$Y$1048576,MATCH(A1738,근로조건!$A$5:$A$1048576,0)+0,16))</f>
        <v/>
      </c>
      <c r="Q1738" s="256" t="str" cm="1">
        <f t="array" ref="Q1738">IF(A1738="","",INDEX(근로조건!$A$5:$ZZ$1048576,MATCH(A1738,근로조건!$A$5:$A$1048576,0)+0,21))</f>
        <v/>
      </c>
      <c r="R1738" s="61"/>
      <c r="S1738" s="61"/>
      <c r="T1738" s="61"/>
      <c r="U1738" s="61"/>
      <c r="V1738" s="61"/>
      <c r="W1738" s="61"/>
      <c r="X1738" s="61"/>
      <c r="Y1738" s="61"/>
      <c r="Z1738" s="260" t="str">
        <f t="shared" si="84"/>
        <v/>
      </c>
      <c r="AA1738" s="260" t="str">
        <f t="shared" si="85"/>
        <v/>
      </c>
      <c r="AB1738" s="260" t="str" cm="1">
        <f t="array" ref="AB1738">IFERROR(IF(A1738="","",INDEX(근로조건!$A$5:$Z$1048576,MATCH(A1738,근로조건!$A$5:$A$1048576,0)+0,17)-INDEX(근로조건!$A$5:$Z$1048576,MATCH(A1738,근로조건!$A$5:$A$1048576,0)+0,11))*B1738,"")</f>
        <v/>
      </c>
      <c r="AC1738" s="260" t="str">
        <f t="shared" si="86"/>
        <v/>
      </c>
      <c r="AD1738" s="260" t="str" cm="1">
        <f t="array" ref="AD1738">IFERROR(IF(A1738="","",INDEX(근로조건!$A$5:$L$1048576,MATCH(A1738,근로조건!$A$5:$A$1048576,0)+0,12))*B1738,"")</f>
        <v/>
      </c>
      <c r="AE1738" s="261" t="str" cm="1">
        <f t="array" ref="AE1738">IF(A1738="","",INDEX(근로조건!$A$5:$AF$1048576,MATCH(A1738,근로조건!$A$5:$A$1048576,0)+0,13))</f>
        <v/>
      </c>
      <c r="AF1738" s="262" t="str" cm="1">
        <f t="array" ref="AF1738">IF(A1738="","",INDEX(근로조건!$A$5:$AF$1048576,MATCH(A1738,근로조건!$A$5:$A$1048576,0)+0,14))</f>
        <v/>
      </c>
      <c r="AG1738" s="261" t="str" cm="1">
        <f t="array" ref="AG1738">IF(A1738="","",INDEX(근로조건!$A$5:$AF$1048576,MATCH(A1738,근로조건!$A$5:$A$1048576,0)+0,11))</f>
        <v/>
      </c>
      <c r="AH1738" s="261" t="str" cm="1">
        <f t="array" ref="AH1738">IF(A1738="","",INDEX(근로조건!$A$5:$AF$1048576,MATCH(A1738,근로조건!$A$5:$A$1048576,0)+0,19))</f>
        <v/>
      </c>
      <c r="AI1738" s="262" t="str" cm="1">
        <f t="array" ref="AI1738">IF(A1738="","",INDEX(근로조건!$A$5:$AF$1048576,MATCH(A1738,근로조건!$A$5:$A$1048576,0)+0,17))</f>
        <v/>
      </c>
      <c r="AJ1738" s="253"/>
      <c r="AK1738" s="253"/>
      <c r="AL1738" s="253" t="str" cm="1">
        <f t="array" ref="AL1738">IF(A1738="","",INDEX(근로조건!$A$5:$AF$1048576,MATCH(A1738,근로조건!$A$5:$A$1048576,0)+0,20))</f>
        <v/>
      </c>
      <c r="AM1738" s="253"/>
      <c r="AN1738" s="253"/>
      <c r="AO1738" s="253"/>
      <c r="AP1738" s="260"/>
      <c r="AQ1738" s="123"/>
      <c r="AR1738" s="166"/>
      <c r="AS1738" s="267"/>
      <c r="AT1738" s="266"/>
      <c r="AU1738" s="266"/>
      <c r="AV1738" s="266"/>
    </row>
    <row r="1739" spans="1:48" x14ac:dyDescent="0.3">
      <c r="A1739" s="52"/>
      <c r="B1739" s="54"/>
      <c r="C1739" s="53"/>
      <c r="D1739" s="53"/>
      <c r="E1739" s="53"/>
      <c r="F1739" s="57"/>
      <c r="G1739" s="57"/>
      <c r="H1739" s="52"/>
      <c r="I1739" s="53"/>
      <c r="J1739" s="53"/>
      <c r="K1739" s="95"/>
      <c r="L1739" s="52"/>
      <c r="M1739" s="52"/>
      <c r="N1739" s="54"/>
      <c r="O1739" s="254" t="str" cm="1">
        <f t="array" ref="O1739">IF(A1739="","",INDEX(근로조건!$A$5:$Y$1048576,MATCH(A1739,근로조건!$A$5:$A$1048576,0)+0,15))</f>
        <v/>
      </c>
      <c r="P1739" s="255" t="str" cm="1">
        <f t="array" ref="P1739">IF(A1739="","",INDEX(근로조건!$A$5:$Y$1048576,MATCH(A1739,근로조건!$A$5:$A$1048576,0)+0,16))</f>
        <v/>
      </c>
      <c r="Q1739" s="256" t="str" cm="1">
        <f t="array" ref="Q1739">IF(A1739="","",INDEX(근로조건!$A$5:$ZZ$1048576,MATCH(A1739,근로조건!$A$5:$A$1048576,0)+0,21))</f>
        <v/>
      </c>
      <c r="R1739" s="61"/>
      <c r="S1739" s="61"/>
      <c r="T1739" s="61"/>
      <c r="U1739" s="61"/>
      <c r="V1739" s="61"/>
      <c r="W1739" s="61"/>
      <c r="X1739" s="61"/>
      <c r="Y1739" s="61"/>
      <c r="Z1739" s="260" t="str">
        <f t="shared" si="84"/>
        <v/>
      </c>
      <c r="AA1739" s="260" t="str">
        <f t="shared" si="85"/>
        <v/>
      </c>
      <c r="AB1739" s="260" t="str" cm="1">
        <f t="array" ref="AB1739">IFERROR(IF(A1739="","",INDEX(근로조건!$A$5:$Z$1048576,MATCH(A1739,근로조건!$A$5:$A$1048576,0)+0,17)-INDEX(근로조건!$A$5:$Z$1048576,MATCH(A1739,근로조건!$A$5:$A$1048576,0)+0,11))*B1739,"")</f>
        <v/>
      </c>
      <c r="AC1739" s="260" t="str">
        <f t="shared" si="86"/>
        <v/>
      </c>
      <c r="AD1739" s="260" t="str" cm="1">
        <f t="array" ref="AD1739">IFERROR(IF(A1739="","",INDEX(근로조건!$A$5:$L$1048576,MATCH(A1739,근로조건!$A$5:$A$1048576,0)+0,12))*B1739,"")</f>
        <v/>
      </c>
      <c r="AE1739" s="261" t="str" cm="1">
        <f t="array" ref="AE1739">IF(A1739="","",INDEX(근로조건!$A$5:$AF$1048576,MATCH(A1739,근로조건!$A$5:$A$1048576,0)+0,13))</f>
        <v/>
      </c>
      <c r="AF1739" s="262" t="str" cm="1">
        <f t="array" ref="AF1739">IF(A1739="","",INDEX(근로조건!$A$5:$AF$1048576,MATCH(A1739,근로조건!$A$5:$A$1048576,0)+0,14))</f>
        <v/>
      </c>
      <c r="AG1739" s="261" t="str" cm="1">
        <f t="array" ref="AG1739">IF(A1739="","",INDEX(근로조건!$A$5:$AF$1048576,MATCH(A1739,근로조건!$A$5:$A$1048576,0)+0,11))</f>
        <v/>
      </c>
      <c r="AH1739" s="261" t="str" cm="1">
        <f t="array" ref="AH1739">IF(A1739="","",INDEX(근로조건!$A$5:$AF$1048576,MATCH(A1739,근로조건!$A$5:$A$1048576,0)+0,19))</f>
        <v/>
      </c>
      <c r="AI1739" s="262" t="str" cm="1">
        <f t="array" ref="AI1739">IF(A1739="","",INDEX(근로조건!$A$5:$AF$1048576,MATCH(A1739,근로조건!$A$5:$A$1048576,0)+0,17))</f>
        <v/>
      </c>
      <c r="AJ1739" s="253"/>
      <c r="AK1739" s="253"/>
      <c r="AL1739" s="253" t="str" cm="1">
        <f t="array" ref="AL1739">IF(A1739="","",INDEX(근로조건!$A$5:$AF$1048576,MATCH(A1739,근로조건!$A$5:$A$1048576,0)+0,20))</f>
        <v/>
      </c>
      <c r="AM1739" s="253"/>
      <c r="AN1739" s="253"/>
      <c r="AO1739" s="253"/>
      <c r="AP1739" s="260"/>
      <c r="AQ1739" s="123"/>
      <c r="AR1739" s="166"/>
      <c r="AS1739" s="267"/>
      <c r="AT1739" s="266"/>
      <c r="AU1739" s="266"/>
      <c r="AV1739" s="266"/>
    </row>
    <row r="1740" spans="1:48" x14ac:dyDescent="0.3">
      <c r="A1740" s="52"/>
      <c r="B1740" s="54"/>
      <c r="C1740" s="53"/>
      <c r="D1740" s="53"/>
      <c r="E1740" s="53"/>
      <c r="F1740" s="57"/>
      <c r="G1740" s="57"/>
      <c r="H1740" s="52"/>
      <c r="I1740" s="53"/>
      <c r="J1740" s="53"/>
      <c r="K1740" s="95"/>
      <c r="L1740" s="52"/>
      <c r="M1740" s="52"/>
      <c r="N1740" s="54"/>
      <c r="O1740" s="254" t="str" cm="1">
        <f t="array" ref="O1740">IF(A1740="","",INDEX(근로조건!$A$5:$Y$1048576,MATCH(A1740,근로조건!$A$5:$A$1048576,0)+0,15))</f>
        <v/>
      </c>
      <c r="P1740" s="255" t="str" cm="1">
        <f t="array" ref="P1740">IF(A1740="","",INDEX(근로조건!$A$5:$Y$1048576,MATCH(A1740,근로조건!$A$5:$A$1048576,0)+0,16))</f>
        <v/>
      </c>
      <c r="Q1740" s="256" t="str" cm="1">
        <f t="array" ref="Q1740">IF(A1740="","",INDEX(근로조건!$A$5:$ZZ$1048576,MATCH(A1740,근로조건!$A$5:$A$1048576,0)+0,21))</f>
        <v/>
      </c>
      <c r="R1740" s="61"/>
      <c r="S1740" s="61"/>
      <c r="T1740" s="61"/>
      <c r="U1740" s="61"/>
      <c r="V1740" s="61"/>
      <c r="W1740" s="61"/>
      <c r="X1740" s="61"/>
      <c r="Y1740" s="61"/>
      <c r="Z1740" s="260" t="str">
        <f t="shared" si="84"/>
        <v/>
      </c>
      <c r="AA1740" s="260" t="str">
        <f t="shared" si="85"/>
        <v/>
      </c>
      <c r="AB1740" s="260" t="str" cm="1">
        <f t="array" ref="AB1740">IFERROR(IF(A1740="","",INDEX(근로조건!$A$5:$Z$1048576,MATCH(A1740,근로조건!$A$5:$A$1048576,0)+0,17)-INDEX(근로조건!$A$5:$Z$1048576,MATCH(A1740,근로조건!$A$5:$A$1048576,0)+0,11))*B1740,"")</f>
        <v/>
      </c>
      <c r="AC1740" s="260" t="str">
        <f t="shared" si="86"/>
        <v/>
      </c>
      <c r="AD1740" s="260" t="str" cm="1">
        <f t="array" ref="AD1740">IFERROR(IF(A1740="","",INDEX(근로조건!$A$5:$L$1048576,MATCH(A1740,근로조건!$A$5:$A$1048576,0)+0,12))*B1740,"")</f>
        <v/>
      </c>
      <c r="AE1740" s="261" t="str" cm="1">
        <f t="array" ref="AE1740">IF(A1740="","",INDEX(근로조건!$A$5:$AF$1048576,MATCH(A1740,근로조건!$A$5:$A$1048576,0)+0,13))</f>
        <v/>
      </c>
      <c r="AF1740" s="262" t="str" cm="1">
        <f t="array" ref="AF1740">IF(A1740="","",INDEX(근로조건!$A$5:$AF$1048576,MATCH(A1740,근로조건!$A$5:$A$1048576,0)+0,14))</f>
        <v/>
      </c>
      <c r="AG1740" s="261" t="str" cm="1">
        <f t="array" ref="AG1740">IF(A1740="","",INDEX(근로조건!$A$5:$AF$1048576,MATCH(A1740,근로조건!$A$5:$A$1048576,0)+0,11))</f>
        <v/>
      </c>
      <c r="AH1740" s="261" t="str" cm="1">
        <f t="array" ref="AH1740">IF(A1740="","",INDEX(근로조건!$A$5:$AF$1048576,MATCH(A1740,근로조건!$A$5:$A$1048576,0)+0,19))</f>
        <v/>
      </c>
      <c r="AI1740" s="262" t="str" cm="1">
        <f t="array" ref="AI1740">IF(A1740="","",INDEX(근로조건!$A$5:$AF$1048576,MATCH(A1740,근로조건!$A$5:$A$1048576,0)+0,17))</f>
        <v/>
      </c>
      <c r="AJ1740" s="253"/>
      <c r="AK1740" s="253"/>
      <c r="AL1740" s="253" t="str" cm="1">
        <f t="array" ref="AL1740">IF(A1740="","",INDEX(근로조건!$A$5:$AF$1048576,MATCH(A1740,근로조건!$A$5:$A$1048576,0)+0,20))</f>
        <v/>
      </c>
      <c r="AM1740" s="253"/>
      <c r="AN1740" s="253"/>
      <c r="AO1740" s="253"/>
      <c r="AP1740" s="260"/>
      <c r="AQ1740" s="123"/>
      <c r="AR1740" s="166"/>
      <c r="AS1740" s="267"/>
      <c r="AT1740" s="266"/>
      <c r="AU1740" s="266"/>
      <c r="AV1740" s="266"/>
    </row>
    <row r="1741" spans="1:48" x14ac:dyDescent="0.3">
      <c r="A1741" s="52"/>
      <c r="B1741" s="54"/>
      <c r="C1741" s="53"/>
      <c r="D1741" s="53"/>
      <c r="E1741" s="53"/>
      <c r="F1741" s="57"/>
      <c r="G1741" s="57"/>
      <c r="H1741" s="52"/>
      <c r="I1741" s="53"/>
      <c r="J1741" s="53"/>
      <c r="K1741" s="95"/>
      <c r="L1741" s="52"/>
      <c r="M1741" s="52"/>
      <c r="N1741" s="54"/>
      <c r="O1741" s="254" t="str" cm="1">
        <f t="array" ref="O1741">IF(A1741="","",INDEX(근로조건!$A$5:$Y$1048576,MATCH(A1741,근로조건!$A$5:$A$1048576,0)+0,15))</f>
        <v/>
      </c>
      <c r="P1741" s="255" t="str" cm="1">
        <f t="array" ref="P1741">IF(A1741="","",INDEX(근로조건!$A$5:$Y$1048576,MATCH(A1741,근로조건!$A$5:$A$1048576,0)+0,16))</f>
        <v/>
      </c>
      <c r="Q1741" s="256" t="str" cm="1">
        <f t="array" ref="Q1741">IF(A1741="","",INDEX(근로조건!$A$5:$ZZ$1048576,MATCH(A1741,근로조건!$A$5:$A$1048576,0)+0,21))</f>
        <v/>
      </c>
      <c r="R1741" s="61"/>
      <c r="S1741" s="61"/>
      <c r="T1741" s="61"/>
      <c r="U1741" s="61"/>
      <c r="V1741" s="61"/>
      <c r="W1741" s="61"/>
      <c r="X1741" s="61"/>
      <c r="Y1741" s="61"/>
      <c r="Z1741" s="260" t="str">
        <f t="shared" si="84"/>
        <v/>
      </c>
      <c r="AA1741" s="260" t="str">
        <f t="shared" si="85"/>
        <v/>
      </c>
      <c r="AB1741" s="260" t="str" cm="1">
        <f t="array" ref="AB1741">IFERROR(IF(A1741="","",INDEX(근로조건!$A$5:$Z$1048576,MATCH(A1741,근로조건!$A$5:$A$1048576,0)+0,17)-INDEX(근로조건!$A$5:$Z$1048576,MATCH(A1741,근로조건!$A$5:$A$1048576,0)+0,11))*B1741,"")</f>
        <v/>
      </c>
      <c r="AC1741" s="260" t="str">
        <f t="shared" si="86"/>
        <v/>
      </c>
      <c r="AD1741" s="260" t="str" cm="1">
        <f t="array" ref="AD1741">IFERROR(IF(A1741="","",INDEX(근로조건!$A$5:$L$1048576,MATCH(A1741,근로조건!$A$5:$A$1048576,0)+0,12))*B1741,"")</f>
        <v/>
      </c>
      <c r="AE1741" s="261" t="str" cm="1">
        <f t="array" ref="AE1741">IF(A1741="","",INDEX(근로조건!$A$5:$AF$1048576,MATCH(A1741,근로조건!$A$5:$A$1048576,0)+0,13))</f>
        <v/>
      </c>
      <c r="AF1741" s="262" t="str" cm="1">
        <f t="array" ref="AF1741">IF(A1741="","",INDEX(근로조건!$A$5:$AF$1048576,MATCH(A1741,근로조건!$A$5:$A$1048576,0)+0,14))</f>
        <v/>
      </c>
      <c r="AG1741" s="261" t="str" cm="1">
        <f t="array" ref="AG1741">IF(A1741="","",INDEX(근로조건!$A$5:$AF$1048576,MATCH(A1741,근로조건!$A$5:$A$1048576,0)+0,11))</f>
        <v/>
      </c>
      <c r="AH1741" s="261" t="str" cm="1">
        <f t="array" ref="AH1741">IF(A1741="","",INDEX(근로조건!$A$5:$AF$1048576,MATCH(A1741,근로조건!$A$5:$A$1048576,0)+0,19))</f>
        <v/>
      </c>
      <c r="AI1741" s="262" t="str" cm="1">
        <f t="array" ref="AI1741">IF(A1741="","",INDEX(근로조건!$A$5:$AF$1048576,MATCH(A1741,근로조건!$A$5:$A$1048576,0)+0,17))</f>
        <v/>
      </c>
      <c r="AJ1741" s="253"/>
      <c r="AK1741" s="253"/>
      <c r="AL1741" s="253" t="str" cm="1">
        <f t="array" ref="AL1741">IF(A1741="","",INDEX(근로조건!$A$5:$AF$1048576,MATCH(A1741,근로조건!$A$5:$A$1048576,0)+0,20))</f>
        <v/>
      </c>
      <c r="AM1741" s="253"/>
      <c r="AN1741" s="253"/>
      <c r="AO1741" s="253"/>
      <c r="AP1741" s="260"/>
      <c r="AQ1741" s="123"/>
      <c r="AR1741" s="166"/>
      <c r="AS1741" s="267"/>
      <c r="AT1741" s="266"/>
      <c r="AU1741" s="266"/>
      <c r="AV1741" s="266"/>
    </row>
    <row r="1742" spans="1:48" x14ac:dyDescent="0.3">
      <c r="A1742" s="52"/>
      <c r="B1742" s="54"/>
      <c r="C1742" s="53"/>
      <c r="D1742" s="53"/>
      <c r="E1742" s="53"/>
      <c r="F1742" s="57"/>
      <c r="G1742" s="57"/>
      <c r="H1742" s="52"/>
      <c r="I1742" s="53"/>
      <c r="J1742" s="53"/>
      <c r="K1742" s="95"/>
      <c r="L1742" s="52"/>
      <c r="M1742" s="52"/>
      <c r="N1742" s="54"/>
      <c r="O1742" s="254" t="str" cm="1">
        <f t="array" ref="O1742">IF(A1742="","",INDEX(근로조건!$A$5:$Y$1048576,MATCH(A1742,근로조건!$A$5:$A$1048576,0)+0,15))</f>
        <v/>
      </c>
      <c r="P1742" s="255" t="str" cm="1">
        <f t="array" ref="P1742">IF(A1742="","",INDEX(근로조건!$A$5:$Y$1048576,MATCH(A1742,근로조건!$A$5:$A$1048576,0)+0,16))</f>
        <v/>
      </c>
      <c r="Q1742" s="256" t="str" cm="1">
        <f t="array" ref="Q1742">IF(A1742="","",INDEX(근로조건!$A$5:$ZZ$1048576,MATCH(A1742,근로조건!$A$5:$A$1048576,0)+0,21))</f>
        <v/>
      </c>
      <c r="R1742" s="61"/>
      <c r="S1742" s="61"/>
      <c r="T1742" s="61"/>
      <c r="U1742" s="61"/>
      <c r="V1742" s="61"/>
      <c r="W1742" s="61"/>
      <c r="X1742" s="61"/>
      <c r="Y1742" s="61"/>
      <c r="Z1742" s="260" t="str">
        <f t="shared" si="84"/>
        <v/>
      </c>
      <c r="AA1742" s="260" t="str">
        <f t="shared" si="85"/>
        <v/>
      </c>
      <c r="AB1742" s="260" t="str" cm="1">
        <f t="array" ref="AB1742">IFERROR(IF(A1742="","",INDEX(근로조건!$A$5:$Z$1048576,MATCH(A1742,근로조건!$A$5:$A$1048576,0)+0,17)-INDEX(근로조건!$A$5:$Z$1048576,MATCH(A1742,근로조건!$A$5:$A$1048576,0)+0,11))*B1742,"")</f>
        <v/>
      </c>
      <c r="AC1742" s="260" t="str">
        <f t="shared" si="86"/>
        <v/>
      </c>
      <c r="AD1742" s="260" t="str" cm="1">
        <f t="array" ref="AD1742">IFERROR(IF(A1742="","",INDEX(근로조건!$A$5:$L$1048576,MATCH(A1742,근로조건!$A$5:$A$1048576,0)+0,12))*B1742,"")</f>
        <v/>
      </c>
      <c r="AE1742" s="261" t="str" cm="1">
        <f t="array" ref="AE1742">IF(A1742="","",INDEX(근로조건!$A$5:$AF$1048576,MATCH(A1742,근로조건!$A$5:$A$1048576,0)+0,13))</f>
        <v/>
      </c>
      <c r="AF1742" s="262" t="str" cm="1">
        <f t="array" ref="AF1742">IF(A1742="","",INDEX(근로조건!$A$5:$AF$1048576,MATCH(A1742,근로조건!$A$5:$A$1048576,0)+0,14))</f>
        <v/>
      </c>
      <c r="AG1742" s="261" t="str" cm="1">
        <f t="array" ref="AG1742">IF(A1742="","",INDEX(근로조건!$A$5:$AF$1048576,MATCH(A1742,근로조건!$A$5:$A$1048576,0)+0,11))</f>
        <v/>
      </c>
      <c r="AH1742" s="261" t="str" cm="1">
        <f t="array" ref="AH1742">IF(A1742="","",INDEX(근로조건!$A$5:$AF$1048576,MATCH(A1742,근로조건!$A$5:$A$1048576,0)+0,19))</f>
        <v/>
      </c>
      <c r="AI1742" s="262" t="str" cm="1">
        <f t="array" ref="AI1742">IF(A1742="","",INDEX(근로조건!$A$5:$AF$1048576,MATCH(A1742,근로조건!$A$5:$A$1048576,0)+0,17))</f>
        <v/>
      </c>
      <c r="AJ1742" s="253"/>
      <c r="AK1742" s="253"/>
      <c r="AL1742" s="253" t="str" cm="1">
        <f t="array" ref="AL1742">IF(A1742="","",INDEX(근로조건!$A$5:$AF$1048576,MATCH(A1742,근로조건!$A$5:$A$1048576,0)+0,20))</f>
        <v/>
      </c>
      <c r="AM1742" s="253"/>
      <c r="AN1742" s="253"/>
      <c r="AO1742" s="253"/>
      <c r="AP1742" s="260"/>
      <c r="AQ1742" s="123"/>
      <c r="AR1742" s="166"/>
      <c r="AS1742" s="267"/>
      <c r="AT1742" s="266"/>
      <c r="AU1742" s="266"/>
      <c r="AV1742" s="266"/>
    </row>
    <row r="1743" spans="1:48" x14ac:dyDescent="0.3">
      <c r="A1743" s="52"/>
      <c r="B1743" s="54"/>
      <c r="C1743" s="53"/>
      <c r="D1743" s="53"/>
      <c r="E1743" s="53"/>
      <c r="F1743" s="57"/>
      <c r="G1743" s="57"/>
      <c r="H1743" s="52"/>
      <c r="I1743" s="53"/>
      <c r="J1743" s="53"/>
      <c r="K1743" s="95"/>
      <c r="L1743" s="52"/>
      <c r="M1743" s="52"/>
      <c r="N1743" s="54"/>
      <c r="O1743" s="254" t="str" cm="1">
        <f t="array" ref="O1743">IF(A1743="","",INDEX(근로조건!$A$5:$Y$1048576,MATCH(A1743,근로조건!$A$5:$A$1048576,0)+0,15))</f>
        <v/>
      </c>
      <c r="P1743" s="255" t="str" cm="1">
        <f t="array" ref="P1743">IF(A1743="","",INDEX(근로조건!$A$5:$Y$1048576,MATCH(A1743,근로조건!$A$5:$A$1048576,0)+0,16))</f>
        <v/>
      </c>
      <c r="Q1743" s="256" t="str" cm="1">
        <f t="array" ref="Q1743">IF(A1743="","",INDEX(근로조건!$A$5:$ZZ$1048576,MATCH(A1743,근로조건!$A$5:$A$1048576,0)+0,21))</f>
        <v/>
      </c>
      <c r="R1743" s="61"/>
      <c r="S1743" s="61"/>
      <c r="T1743" s="61"/>
      <c r="U1743" s="61"/>
      <c r="V1743" s="61"/>
      <c r="W1743" s="61"/>
      <c r="X1743" s="61"/>
      <c r="Y1743" s="61"/>
      <c r="Z1743" s="260" t="str">
        <f t="shared" si="84"/>
        <v/>
      </c>
      <c r="AA1743" s="260" t="str">
        <f t="shared" si="85"/>
        <v/>
      </c>
      <c r="AB1743" s="260" t="str" cm="1">
        <f t="array" ref="AB1743">IFERROR(IF(A1743="","",INDEX(근로조건!$A$5:$Z$1048576,MATCH(A1743,근로조건!$A$5:$A$1048576,0)+0,17)-INDEX(근로조건!$A$5:$Z$1048576,MATCH(A1743,근로조건!$A$5:$A$1048576,0)+0,11))*B1743,"")</f>
        <v/>
      </c>
      <c r="AC1743" s="260" t="str">
        <f t="shared" si="86"/>
        <v/>
      </c>
      <c r="AD1743" s="260" t="str" cm="1">
        <f t="array" ref="AD1743">IFERROR(IF(A1743="","",INDEX(근로조건!$A$5:$L$1048576,MATCH(A1743,근로조건!$A$5:$A$1048576,0)+0,12))*B1743,"")</f>
        <v/>
      </c>
      <c r="AE1743" s="261" t="str" cm="1">
        <f t="array" ref="AE1743">IF(A1743="","",INDEX(근로조건!$A$5:$AF$1048576,MATCH(A1743,근로조건!$A$5:$A$1048576,0)+0,13))</f>
        <v/>
      </c>
      <c r="AF1743" s="262" t="str" cm="1">
        <f t="array" ref="AF1743">IF(A1743="","",INDEX(근로조건!$A$5:$AF$1048576,MATCH(A1743,근로조건!$A$5:$A$1048576,0)+0,14))</f>
        <v/>
      </c>
      <c r="AG1743" s="261" t="str" cm="1">
        <f t="array" ref="AG1743">IF(A1743="","",INDEX(근로조건!$A$5:$AF$1048576,MATCH(A1743,근로조건!$A$5:$A$1048576,0)+0,11))</f>
        <v/>
      </c>
      <c r="AH1743" s="261" t="str" cm="1">
        <f t="array" ref="AH1743">IF(A1743="","",INDEX(근로조건!$A$5:$AF$1048576,MATCH(A1743,근로조건!$A$5:$A$1048576,0)+0,19))</f>
        <v/>
      </c>
      <c r="AI1743" s="262" t="str" cm="1">
        <f t="array" ref="AI1743">IF(A1743="","",INDEX(근로조건!$A$5:$AF$1048576,MATCH(A1743,근로조건!$A$5:$A$1048576,0)+0,17))</f>
        <v/>
      </c>
      <c r="AJ1743" s="253"/>
      <c r="AK1743" s="253"/>
      <c r="AL1743" s="253" t="str" cm="1">
        <f t="array" ref="AL1743">IF(A1743="","",INDEX(근로조건!$A$5:$AF$1048576,MATCH(A1743,근로조건!$A$5:$A$1048576,0)+0,20))</f>
        <v/>
      </c>
      <c r="AM1743" s="253"/>
      <c r="AN1743" s="253"/>
      <c r="AO1743" s="253"/>
      <c r="AP1743" s="260"/>
      <c r="AQ1743" s="123"/>
      <c r="AR1743" s="166"/>
      <c r="AS1743" s="267"/>
      <c r="AT1743" s="266"/>
      <c r="AU1743" s="266"/>
      <c r="AV1743" s="266"/>
    </row>
    <row r="1744" spans="1:48" x14ac:dyDescent="0.3">
      <c r="A1744" s="52"/>
      <c r="B1744" s="54"/>
      <c r="C1744" s="53"/>
      <c r="D1744" s="53"/>
      <c r="E1744" s="53"/>
      <c r="F1744" s="57"/>
      <c r="G1744" s="57"/>
      <c r="H1744" s="52"/>
      <c r="I1744" s="53"/>
      <c r="J1744" s="53"/>
      <c r="K1744" s="95"/>
      <c r="L1744" s="52"/>
      <c r="M1744" s="52"/>
      <c r="N1744" s="54"/>
      <c r="O1744" s="254" t="str" cm="1">
        <f t="array" ref="O1744">IF(A1744="","",INDEX(근로조건!$A$5:$Y$1048576,MATCH(A1744,근로조건!$A$5:$A$1048576,0)+0,15))</f>
        <v/>
      </c>
      <c r="P1744" s="255" t="str" cm="1">
        <f t="array" ref="P1744">IF(A1744="","",INDEX(근로조건!$A$5:$Y$1048576,MATCH(A1744,근로조건!$A$5:$A$1048576,0)+0,16))</f>
        <v/>
      </c>
      <c r="Q1744" s="256" t="str" cm="1">
        <f t="array" ref="Q1744">IF(A1744="","",INDEX(근로조건!$A$5:$ZZ$1048576,MATCH(A1744,근로조건!$A$5:$A$1048576,0)+0,21))</f>
        <v/>
      </c>
      <c r="R1744" s="61"/>
      <c r="S1744" s="61"/>
      <c r="T1744" s="61"/>
      <c r="U1744" s="61"/>
      <c r="V1744" s="61"/>
      <c r="W1744" s="61"/>
      <c r="X1744" s="61"/>
      <c r="Y1744" s="61"/>
      <c r="Z1744" s="260" t="str">
        <f t="shared" si="84"/>
        <v/>
      </c>
      <c r="AA1744" s="260" t="str">
        <f t="shared" si="85"/>
        <v/>
      </c>
      <c r="AB1744" s="260" t="str" cm="1">
        <f t="array" ref="AB1744">IFERROR(IF(A1744="","",INDEX(근로조건!$A$5:$Z$1048576,MATCH(A1744,근로조건!$A$5:$A$1048576,0)+0,17)-INDEX(근로조건!$A$5:$Z$1048576,MATCH(A1744,근로조건!$A$5:$A$1048576,0)+0,11))*B1744,"")</f>
        <v/>
      </c>
      <c r="AC1744" s="260" t="str">
        <f t="shared" si="86"/>
        <v/>
      </c>
      <c r="AD1744" s="260" t="str" cm="1">
        <f t="array" ref="AD1744">IFERROR(IF(A1744="","",INDEX(근로조건!$A$5:$L$1048576,MATCH(A1744,근로조건!$A$5:$A$1048576,0)+0,12))*B1744,"")</f>
        <v/>
      </c>
      <c r="AE1744" s="261" t="str" cm="1">
        <f t="array" ref="AE1744">IF(A1744="","",INDEX(근로조건!$A$5:$AF$1048576,MATCH(A1744,근로조건!$A$5:$A$1048576,0)+0,13))</f>
        <v/>
      </c>
      <c r="AF1744" s="262" t="str" cm="1">
        <f t="array" ref="AF1744">IF(A1744="","",INDEX(근로조건!$A$5:$AF$1048576,MATCH(A1744,근로조건!$A$5:$A$1048576,0)+0,14))</f>
        <v/>
      </c>
      <c r="AG1744" s="261" t="str" cm="1">
        <f t="array" ref="AG1744">IF(A1744="","",INDEX(근로조건!$A$5:$AF$1048576,MATCH(A1744,근로조건!$A$5:$A$1048576,0)+0,11))</f>
        <v/>
      </c>
      <c r="AH1744" s="261" t="str" cm="1">
        <f t="array" ref="AH1744">IF(A1744="","",INDEX(근로조건!$A$5:$AF$1048576,MATCH(A1744,근로조건!$A$5:$A$1048576,0)+0,19))</f>
        <v/>
      </c>
      <c r="AI1744" s="262" t="str" cm="1">
        <f t="array" ref="AI1744">IF(A1744="","",INDEX(근로조건!$A$5:$AF$1048576,MATCH(A1744,근로조건!$A$5:$A$1048576,0)+0,17))</f>
        <v/>
      </c>
      <c r="AJ1744" s="253"/>
      <c r="AK1744" s="253"/>
      <c r="AL1744" s="253" t="str" cm="1">
        <f t="array" ref="AL1744">IF(A1744="","",INDEX(근로조건!$A$5:$AF$1048576,MATCH(A1744,근로조건!$A$5:$A$1048576,0)+0,20))</f>
        <v/>
      </c>
      <c r="AM1744" s="253"/>
      <c r="AN1744" s="253"/>
      <c r="AO1744" s="253"/>
      <c r="AP1744" s="260"/>
      <c r="AQ1744" s="123"/>
      <c r="AR1744" s="166"/>
      <c r="AS1744" s="267"/>
      <c r="AT1744" s="266"/>
      <c r="AU1744" s="266"/>
      <c r="AV1744" s="266"/>
    </row>
    <row r="1745" spans="1:48" x14ac:dyDescent="0.3">
      <c r="A1745" s="52"/>
      <c r="B1745" s="54"/>
      <c r="C1745" s="53"/>
      <c r="D1745" s="53"/>
      <c r="E1745" s="53"/>
      <c r="F1745" s="57"/>
      <c r="G1745" s="57"/>
      <c r="H1745" s="52"/>
      <c r="I1745" s="53"/>
      <c r="J1745" s="53"/>
      <c r="K1745" s="95"/>
      <c r="L1745" s="52"/>
      <c r="M1745" s="52"/>
      <c r="N1745" s="54"/>
      <c r="O1745" s="254" t="str" cm="1">
        <f t="array" ref="O1745">IF(A1745="","",INDEX(근로조건!$A$5:$Y$1048576,MATCH(A1745,근로조건!$A$5:$A$1048576,0)+0,15))</f>
        <v/>
      </c>
      <c r="P1745" s="255" t="str" cm="1">
        <f t="array" ref="P1745">IF(A1745="","",INDEX(근로조건!$A$5:$Y$1048576,MATCH(A1745,근로조건!$A$5:$A$1048576,0)+0,16))</f>
        <v/>
      </c>
      <c r="Q1745" s="256" t="str" cm="1">
        <f t="array" ref="Q1745">IF(A1745="","",INDEX(근로조건!$A$5:$ZZ$1048576,MATCH(A1745,근로조건!$A$5:$A$1048576,0)+0,21))</f>
        <v/>
      </c>
      <c r="R1745" s="61"/>
      <c r="S1745" s="61"/>
      <c r="T1745" s="61"/>
      <c r="U1745" s="61"/>
      <c r="V1745" s="61"/>
      <c r="W1745" s="61"/>
      <c r="X1745" s="61"/>
      <c r="Y1745" s="61"/>
      <c r="Z1745" s="260" t="str">
        <f t="shared" si="84"/>
        <v/>
      </c>
      <c r="AA1745" s="260" t="str">
        <f t="shared" si="85"/>
        <v/>
      </c>
      <c r="AB1745" s="260" t="str" cm="1">
        <f t="array" ref="AB1745">IFERROR(IF(A1745="","",INDEX(근로조건!$A$5:$Z$1048576,MATCH(A1745,근로조건!$A$5:$A$1048576,0)+0,17)-INDEX(근로조건!$A$5:$Z$1048576,MATCH(A1745,근로조건!$A$5:$A$1048576,0)+0,11))*B1745,"")</f>
        <v/>
      </c>
      <c r="AC1745" s="260" t="str">
        <f t="shared" si="86"/>
        <v/>
      </c>
      <c r="AD1745" s="260" t="str" cm="1">
        <f t="array" ref="AD1745">IFERROR(IF(A1745="","",INDEX(근로조건!$A$5:$L$1048576,MATCH(A1745,근로조건!$A$5:$A$1048576,0)+0,12))*B1745,"")</f>
        <v/>
      </c>
      <c r="AE1745" s="261" t="str" cm="1">
        <f t="array" ref="AE1745">IF(A1745="","",INDEX(근로조건!$A$5:$AF$1048576,MATCH(A1745,근로조건!$A$5:$A$1048576,0)+0,13))</f>
        <v/>
      </c>
      <c r="AF1745" s="262" t="str" cm="1">
        <f t="array" ref="AF1745">IF(A1745="","",INDEX(근로조건!$A$5:$AF$1048576,MATCH(A1745,근로조건!$A$5:$A$1048576,0)+0,14))</f>
        <v/>
      </c>
      <c r="AG1745" s="261" t="str" cm="1">
        <f t="array" ref="AG1745">IF(A1745="","",INDEX(근로조건!$A$5:$AF$1048576,MATCH(A1745,근로조건!$A$5:$A$1048576,0)+0,11))</f>
        <v/>
      </c>
      <c r="AH1745" s="261" t="str" cm="1">
        <f t="array" ref="AH1745">IF(A1745="","",INDEX(근로조건!$A$5:$AF$1048576,MATCH(A1745,근로조건!$A$5:$A$1048576,0)+0,19))</f>
        <v/>
      </c>
      <c r="AI1745" s="262" t="str" cm="1">
        <f t="array" ref="AI1745">IF(A1745="","",INDEX(근로조건!$A$5:$AF$1048576,MATCH(A1745,근로조건!$A$5:$A$1048576,0)+0,17))</f>
        <v/>
      </c>
      <c r="AJ1745" s="253"/>
      <c r="AK1745" s="253"/>
      <c r="AL1745" s="253" t="str" cm="1">
        <f t="array" ref="AL1745">IF(A1745="","",INDEX(근로조건!$A$5:$AF$1048576,MATCH(A1745,근로조건!$A$5:$A$1048576,0)+0,20))</f>
        <v/>
      </c>
      <c r="AM1745" s="253"/>
      <c r="AN1745" s="253"/>
      <c r="AO1745" s="253"/>
      <c r="AP1745" s="260"/>
      <c r="AQ1745" s="123"/>
      <c r="AR1745" s="166"/>
      <c r="AS1745" s="267"/>
      <c r="AT1745" s="266"/>
      <c r="AU1745" s="266"/>
      <c r="AV1745" s="266"/>
    </row>
    <row r="1746" spans="1:48" x14ac:dyDescent="0.3">
      <c r="A1746" s="52"/>
      <c r="B1746" s="54"/>
      <c r="C1746" s="53"/>
      <c r="D1746" s="53"/>
      <c r="E1746" s="53"/>
      <c r="F1746" s="57"/>
      <c r="G1746" s="57"/>
      <c r="H1746" s="52"/>
      <c r="I1746" s="53"/>
      <c r="J1746" s="53"/>
      <c r="K1746" s="95"/>
      <c r="L1746" s="52"/>
      <c r="M1746" s="52"/>
      <c r="N1746" s="54"/>
      <c r="O1746" s="254" t="str" cm="1">
        <f t="array" ref="O1746">IF(A1746="","",INDEX(근로조건!$A$5:$Y$1048576,MATCH(A1746,근로조건!$A$5:$A$1048576,0)+0,15))</f>
        <v/>
      </c>
      <c r="P1746" s="255" t="str" cm="1">
        <f t="array" ref="P1746">IF(A1746="","",INDEX(근로조건!$A$5:$Y$1048576,MATCH(A1746,근로조건!$A$5:$A$1048576,0)+0,16))</f>
        <v/>
      </c>
      <c r="Q1746" s="256" t="str" cm="1">
        <f t="array" ref="Q1746">IF(A1746="","",INDEX(근로조건!$A$5:$ZZ$1048576,MATCH(A1746,근로조건!$A$5:$A$1048576,0)+0,21))</f>
        <v/>
      </c>
      <c r="R1746" s="61"/>
      <c r="S1746" s="61"/>
      <c r="T1746" s="61"/>
      <c r="U1746" s="61"/>
      <c r="V1746" s="61"/>
      <c r="W1746" s="61"/>
      <c r="X1746" s="61"/>
      <c r="Y1746" s="61"/>
      <c r="Z1746" s="260" t="str">
        <f t="shared" si="84"/>
        <v/>
      </c>
      <c r="AA1746" s="260" t="str">
        <f t="shared" si="85"/>
        <v/>
      </c>
      <c r="AB1746" s="260" t="str" cm="1">
        <f t="array" ref="AB1746">IFERROR(IF(A1746="","",INDEX(근로조건!$A$5:$Z$1048576,MATCH(A1746,근로조건!$A$5:$A$1048576,0)+0,17)-INDEX(근로조건!$A$5:$Z$1048576,MATCH(A1746,근로조건!$A$5:$A$1048576,0)+0,11))*B1746,"")</f>
        <v/>
      </c>
      <c r="AC1746" s="260" t="str">
        <f t="shared" si="86"/>
        <v/>
      </c>
      <c r="AD1746" s="260" t="str" cm="1">
        <f t="array" ref="AD1746">IFERROR(IF(A1746="","",INDEX(근로조건!$A$5:$L$1048576,MATCH(A1746,근로조건!$A$5:$A$1048576,0)+0,12))*B1746,"")</f>
        <v/>
      </c>
      <c r="AE1746" s="261" t="str" cm="1">
        <f t="array" ref="AE1746">IF(A1746="","",INDEX(근로조건!$A$5:$AF$1048576,MATCH(A1746,근로조건!$A$5:$A$1048576,0)+0,13))</f>
        <v/>
      </c>
      <c r="AF1746" s="262" t="str" cm="1">
        <f t="array" ref="AF1746">IF(A1746="","",INDEX(근로조건!$A$5:$AF$1048576,MATCH(A1746,근로조건!$A$5:$A$1048576,0)+0,14))</f>
        <v/>
      </c>
      <c r="AG1746" s="261" t="str" cm="1">
        <f t="array" ref="AG1746">IF(A1746="","",INDEX(근로조건!$A$5:$AF$1048576,MATCH(A1746,근로조건!$A$5:$A$1048576,0)+0,11))</f>
        <v/>
      </c>
      <c r="AH1746" s="261" t="str" cm="1">
        <f t="array" ref="AH1746">IF(A1746="","",INDEX(근로조건!$A$5:$AF$1048576,MATCH(A1746,근로조건!$A$5:$A$1048576,0)+0,19))</f>
        <v/>
      </c>
      <c r="AI1746" s="262" t="str" cm="1">
        <f t="array" ref="AI1746">IF(A1746="","",INDEX(근로조건!$A$5:$AF$1048576,MATCH(A1746,근로조건!$A$5:$A$1048576,0)+0,17))</f>
        <v/>
      </c>
      <c r="AJ1746" s="253"/>
      <c r="AK1746" s="253"/>
      <c r="AL1746" s="253" t="str" cm="1">
        <f t="array" ref="AL1746">IF(A1746="","",INDEX(근로조건!$A$5:$AF$1048576,MATCH(A1746,근로조건!$A$5:$A$1048576,0)+0,20))</f>
        <v/>
      </c>
      <c r="AM1746" s="253"/>
      <c r="AN1746" s="253"/>
      <c r="AO1746" s="253"/>
      <c r="AP1746" s="260"/>
      <c r="AQ1746" s="123"/>
      <c r="AR1746" s="166"/>
      <c r="AS1746" s="267"/>
      <c r="AT1746" s="266"/>
      <c r="AU1746" s="266"/>
      <c r="AV1746" s="266"/>
    </row>
    <row r="1747" spans="1:48" x14ac:dyDescent="0.3">
      <c r="A1747" s="52"/>
      <c r="B1747" s="54"/>
      <c r="C1747" s="53"/>
      <c r="D1747" s="53"/>
      <c r="E1747" s="53"/>
      <c r="F1747" s="57"/>
      <c r="G1747" s="57"/>
      <c r="H1747" s="52"/>
      <c r="I1747" s="53"/>
      <c r="J1747" s="53"/>
      <c r="K1747" s="95"/>
      <c r="L1747" s="52"/>
      <c r="M1747" s="52"/>
      <c r="N1747" s="54"/>
      <c r="O1747" s="254" t="str" cm="1">
        <f t="array" ref="O1747">IF(A1747="","",INDEX(근로조건!$A$5:$Y$1048576,MATCH(A1747,근로조건!$A$5:$A$1048576,0)+0,15))</f>
        <v/>
      </c>
      <c r="P1747" s="255" t="str" cm="1">
        <f t="array" ref="P1747">IF(A1747="","",INDEX(근로조건!$A$5:$Y$1048576,MATCH(A1747,근로조건!$A$5:$A$1048576,0)+0,16))</f>
        <v/>
      </c>
      <c r="Q1747" s="256" t="str" cm="1">
        <f t="array" ref="Q1747">IF(A1747="","",INDEX(근로조건!$A$5:$ZZ$1048576,MATCH(A1747,근로조건!$A$5:$A$1048576,0)+0,21))</f>
        <v/>
      </c>
      <c r="R1747" s="61"/>
      <c r="S1747" s="61"/>
      <c r="T1747" s="61"/>
      <c r="U1747" s="61"/>
      <c r="V1747" s="61"/>
      <c r="W1747" s="61"/>
      <c r="X1747" s="61"/>
      <c r="Y1747" s="61"/>
      <c r="Z1747" s="260" t="str">
        <f t="shared" si="84"/>
        <v/>
      </c>
      <c r="AA1747" s="260" t="str">
        <f t="shared" si="85"/>
        <v/>
      </c>
      <c r="AB1747" s="260" t="str" cm="1">
        <f t="array" ref="AB1747">IFERROR(IF(A1747="","",INDEX(근로조건!$A$5:$Z$1048576,MATCH(A1747,근로조건!$A$5:$A$1048576,0)+0,17)-INDEX(근로조건!$A$5:$Z$1048576,MATCH(A1747,근로조건!$A$5:$A$1048576,0)+0,11))*B1747,"")</f>
        <v/>
      </c>
      <c r="AC1747" s="260" t="str">
        <f t="shared" si="86"/>
        <v/>
      </c>
      <c r="AD1747" s="260" t="str" cm="1">
        <f t="array" ref="AD1747">IFERROR(IF(A1747="","",INDEX(근로조건!$A$5:$L$1048576,MATCH(A1747,근로조건!$A$5:$A$1048576,0)+0,12))*B1747,"")</f>
        <v/>
      </c>
      <c r="AE1747" s="261" t="str" cm="1">
        <f t="array" ref="AE1747">IF(A1747="","",INDEX(근로조건!$A$5:$AF$1048576,MATCH(A1747,근로조건!$A$5:$A$1048576,0)+0,13))</f>
        <v/>
      </c>
      <c r="AF1747" s="262" t="str" cm="1">
        <f t="array" ref="AF1747">IF(A1747="","",INDEX(근로조건!$A$5:$AF$1048576,MATCH(A1747,근로조건!$A$5:$A$1048576,0)+0,14))</f>
        <v/>
      </c>
      <c r="AG1747" s="261" t="str" cm="1">
        <f t="array" ref="AG1747">IF(A1747="","",INDEX(근로조건!$A$5:$AF$1048576,MATCH(A1747,근로조건!$A$5:$A$1048576,0)+0,11))</f>
        <v/>
      </c>
      <c r="AH1747" s="261" t="str" cm="1">
        <f t="array" ref="AH1747">IF(A1747="","",INDEX(근로조건!$A$5:$AF$1048576,MATCH(A1747,근로조건!$A$5:$A$1048576,0)+0,19))</f>
        <v/>
      </c>
      <c r="AI1747" s="262" t="str" cm="1">
        <f t="array" ref="AI1747">IF(A1747="","",INDEX(근로조건!$A$5:$AF$1048576,MATCH(A1747,근로조건!$A$5:$A$1048576,0)+0,17))</f>
        <v/>
      </c>
      <c r="AJ1747" s="253"/>
      <c r="AK1747" s="253"/>
      <c r="AL1747" s="253" t="str" cm="1">
        <f t="array" ref="AL1747">IF(A1747="","",INDEX(근로조건!$A$5:$AF$1048576,MATCH(A1747,근로조건!$A$5:$A$1048576,0)+0,20))</f>
        <v/>
      </c>
      <c r="AM1747" s="253"/>
      <c r="AN1747" s="253"/>
      <c r="AO1747" s="253"/>
      <c r="AP1747" s="260"/>
      <c r="AQ1747" s="123"/>
      <c r="AR1747" s="166"/>
      <c r="AS1747" s="267"/>
      <c r="AT1747" s="266"/>
      <c r="AU1747" s="266"/>
      <c r="AV1747" s="266"/>
    </row>
    <row r="1748" spans="1:48" x14ac:dyDescent="0.3">
      <c r="A1748" s="52"/>
      <c r="B1748" s="54"/>
      <c r="C1748" s="53"/>
      <c r="D1748" s="53"/>
      <c r="E1748" s="53"/>
      <c r="F1748" s="57"/>
      <c r="G1748" s="57"/>
      <c r="H1748" s="52"/>
      <c r="I1748" s="53"/>
      <c r="J1748" s="53"/>
      <c r="K1748" s="95"/>
      <c r="L1748" s="52"/>
      <c r="M1748" s="52"/>
      <c r="N1748" s="54"/>
      <c r="O1748" s="254" t="str" cm="1">
        <f t="array" ref="O1748">IF(A1748="","",INDEX(근로조건!$A$5:$Y$1048576,MATCH(A1748,근로조건!$A$5:$A$1048576,0)+0,15))</f>
        <v/>
      </c>
      <c r="P1748" s="255" t="str" cm="1">
        <f t="array" ref="P1748">IF(A1748="","",INDEX(근로조건!$A$5:$Y$1048576,MATCH(A1748,근로조건!$A$5:$A$1048576,0)+0,16))</f>
        <v/>
      </c>
      <c r="Q1748" s="256" t="str" cm="1">
        <f t="array" ref="Q1748">IF(A1748="","",INDEX(근로조건!$A$5:$ZZ$1048576,MATCH(A1748,근로조건!$A$5:$A$1048576,0)+0,21))</f>
        <v/>
      </c>
      <c r="R1748" s="61"/>
      <c r="S1748" s="61"/>
      <c r="T1748" s="61"/>
      <c r="U1748" s="61"/>
      <c r="V1748" s="61"/>
      <c r="W1748" s="61"/>
      <c r="X1748" s="61"/>
      <c r="Y1748" s="61"/>
      <c r="Z1748" s="260" t="str">
        <f t="shared" si="84"/>
        <v/>
      </c>
      <c r="AA1748" s="260" t="str">
        <f t="shared" si="85"/>
        <v/>
      </c>
      <c r="AB1748" s="260" t="str" cm="1">
        <f t="array" ref="AB1748">IFERROR(IF(A1748="","",INDEX(근로조건!$A$5:$Z$1048576,MATCH(A1748,근로조건!$A$5:$A$1048576,0)+0,17)-INDEX(근로조건!$A$5:$Z$1048576,MATCH(A1748,근로조건!$A$5:$A$1048576,0)+0,11))*B1748,"")</f>
        <v/>
      </c>
      <c r="AC1748" s="260" t="str">
        <f t="shared" si="86"/>
        <v/>
      </c>
      <c r="AD1748" s="260" t="str" cm="1">
        <f t="array" ref="AD1748">IFERROR(IF(A1748="","",INDEX(근로조건!$A$5:$L$1048576,MATCH(A1748,근로조건!$A$5:$A$1048576,0)+0,12))*B1748,"")</f>
        <v/>
      </c>
      <c r="AE1748" s="261" t="str" cm="1">
        <f t="array" ref="AE1748">IF(A1748="","",INDEX(근로조건!$A$5:$AF$1048576,MATCH(A1748,근로조건!$A$5:$A$1048576,0)+0,13))</f>
        <v/>
      </c>
      <c r="AF1748" s="262" t="str" cm="1">
        <f t="array" ref="AF1748">IF(A1748="","",INDEX(근로조건!$A$5:$AF$1048576,MATCH(A1748,근로조건!$A$5:$A$1048576,0)+0,14))</f>
        <v/>
      </c>
      <c r="AG1748" s="261" t="str" cm="1">
        <f t="array" ref="AG1748">IF(A1748="","",INDEX(근로조건!$A$5:$AF$1048576,MATCH(A1748,근로조건!$A$5:$A$1048576,0)+0,11))</f>
        <v/>
      </c>
      <c r="AH1748" s="261" t="str" cm="1">
        <f t="array" ref="AH1748">IF(A1748="","",INDEX(근로조건!$A$5:$AF$1048576,MATCH(A1748,근로조건!$A$5:$A$1048576,0)+0,19))</f>
        <v/>
      </c>
      <c r="AI1748" s="262" t="str" cm="1">
        <f t="array" ref="AI1748">IF(A1748="","",INDEX(근로조건!$A$5:$AF$1048576,MATCH(A1748,근로조건!$A$5:$A$1048576,0)+0,17))</f>
        <v/>
      </c>
      <c r="AJ1748" s="253"/>
      <c r="AK1748" s="253"/>
      <c r="AL1748" s="253" t="str" cm="1">
        <f t="array" ref="AL1748">IF(A1748="","",INDEX(근로조건!$A$5:$AF$1048576,MATCH(A1748,근로조건!$A$5:$A$1048576,0)+0,20))</f>
        <v/>
      </c>
      <c r="AM1748" s="253"/>
      <c r="AN1748" s="253"/>
      <c r="AO1748" s="253"/>
      <c r="AP1748" s="260"/>
      <c r="AQ1748" s="123"/>
      <c r="AR1748" s="166"/>
      <c r="AS1748" s="267"/>
      <c r="AT1748" s="266"/>
      <c r="AU1748" s="266"/>
      <c r="AV1748" s="266"/>
    </row>
    <row r="1749" spans="1:48" x14ac:dyDescent="0.3">
      <c r="A1749" s="52"/>
      <c r="B1749" s="54"/>
      <c r="C1749" s="53"/>
      <c r="D1749" s="53"/>
      <c r="E1749" s="53"/>
      <c r="F1749" s="57"/>
      <c r="G1749" s="57"/>
      <c r="H1749" s="52"/>
      <c r="I1749" s="53"/>
      <c r="J1749" s="53"/>
      <c r="K1749" s="95"/>
      <c r="L1749" s="52"/>
      <c r="M1749" s="52"/>
      <c r="N1749" s="54"/>
      <c r="O1749" s="254" t="str" cm="1">
        <f t="array" ref="O1749">IF(A1749="","",INDEX(근로조건!$A$5:$Y$1048576,MATCH(A1749,근로조건!$A$5:$A$1048576,0)+0,15))</f>
        <v/>
      </c>
      <c r="P1749" s="255" t="str" cm="1">
        <f t="array" ref="P1749">IF(A1749="","",INDEX(근로조건!$A$5:$Y$1048576,MATCH(A1749,근로조건!$A$5:$A$1048576,0)+0,16))</f>
        <v/>
      </c>
      <c r="Q1749" s="256" t="str" cm="1">
        <f t="array" ref="Q1749">IF(A1749="","",INDEX(근로조건!$A$5:$ZZ$1048576,MATCH(A1749,근로조건!$A$5:$A$1048576,0)+0,21))</f>
        <v/>
      </c>
      <c r="R1749" s="61"/>
      <c r="S1749" s="61"/>
      <c r="T1749" s="61"/>
      <c r="U1749" s="61"/>
      <c r="V1749" s="61"/>
      <c r="W1749" s="61"/>
      <c r="X1749" s="61"/>
      <c r="Y1749" s="61"/>
      <c r="Z1749" s="260" t="str">
        <f t="shared" si="84"/>
        <v/>
      </c>
      <c r="AA1749" s="260" t="str">
        <f t="shared" si="85"/>
        <v/>
      </c>
      <c r="AB1749" s="260" t="str" cm="1">
        <f t="array" ref="AB1749">IFERROR(IF(A1749="","",INDEX(근로조건!$A$5:$Z$1048576,MATCH(A1749,근로조건!$A$5:$A$1048576,0)+0,17)-INDEX(근로조건!$A$5:$Z$1048576,MATCH(A1749,근로조건!$A$5:$A$1048576,0)+0,11))*B1749,"")</f>
        <v/>
      </c>
      <c r="AC1749" s="260" t="str">
        <f t="shared" si="86"/>
        <v/>
      </c>
      <c r="AD1749" s="260" t="str" cm="1">
        <f t="array" ref="AD1749">IFERROR(IF(A1749="","",INDEX(근로조건!$A$5:$L$1048576,MATCH(A1749,근로조건!$A$5:$A$1048576,0)+0,12))*B1749,"")</f>
        <v/>
      </c>
      <c r="AE1749" s="261" t="str" cm="1">
        <f t="array" ref="AE1749">IF(A1749="","",INDEX(근로조건!$A$5:$AF$1048576,MATCH(A1749,근로조건!$A$5:$A$1048576,0)+0,13))</f>
        <v/>
      </c>
      <c r="AF1749" s="262" t="str" cm="1">
        <f t="array" ref="AF1749">IF(A1749="","",INDEX(근로조건!$A$5:$AF$1048576,MATCH(A1749,근로조건!$A$5:$A$1048576,0)+0,14))</f>
        <v/>
      </c>
      <c r="AG1749" s="261" t="str" cm="1">
        <f t="array" ref="AG1749">IF(A1749="","",INDEX(근로조건!$A$5:$AF$1048576,MATCH(A1749,근로조건!$A$5:$A$1048576,0)+0,11))</f>
        <v/>
      </c>
      <c r="AH1749" s="261" t="str" cm="1">
        <f t="array" ref="AH1749">IF(A1749="","",INDEX(근로조건!$A$5:$AF$1048576,MATCH(A1749,근로조건!$A$5:$A$1048576,0)+0,19))</f>
        <v/>
      </c>
      <c r="AI1749" s="262" t="str" cm="1">
        <f t="array" ref="AI1749">IF(A1749="","",INDEX(근로조건!$A$5:$AF$1048576,MATCH(A1749,근로조건!$A$5:$A$1048576,0)+0,17))</f>
        <v/>
      </c>
      <c r="AJ1749" s="253"/>
      <c r="AK1749" s="253"/>
      <c r="AL1749" s="253" t="str" cm="1">
        <f t="array" ref="AL1749">IF(A1749="","",INDEX(근로조건!$A$5:$AF$1048576,MATCH(A1749,근로조건!$A$5:$A$1048576,0)+0,20))</f>
        <v/>
      </c>
      <c r="AM1749" s="253"/>
      <c r="AN1749" s="253"/>
      <c r="AO1749" s="253"/>
      <c r="AP1749" s="260"/>
      <c r="AQ1749" s="123"/>
      <c r="AR1749" s="166"/>
      <c r="AS1749" s="267"/>
      <c r="AT1749" s="266"/>
      <c r="AU1749" s="266"/>
      <c r="AV1749" s="266"/>
    </row>
    <row r="1750" spans="1:48" x14ac:dyDescent="0.3">
      <c r="A1750" s="52"/>
      <c r="B1750" s="54"/>
      <c r="C1750" s="53"/>
      <c r="D1750" s="53"/>
      <c r="E1750" s="53"/>
      <c r="F1750" s="57"/>
      <c r="G1750" s="57"/>
      <c r="H1750" s="52"/>
      <c r="I1750" s="53"/>
      <c r="J1750" s="53"/>
      <c r="K1750" s="95"/>
      <c r="L1750" s="52"/>
      <c r="M1750" s="52"/>
      <c r="N1750" s="54"/>
      <c r="O1750" s="254" t="str" cm="1">
        <f t="array" ref="O1750">IF(A1750="","",INDEX(근로조건!$A$5:$Y$1048576,MATCH(A1750,근로조건!$A$5:$A$1048576,0)+0,15))</f>
        <v/>
      </c>
      <c r="P1750" s="255" t="str" cm="1">
        <f t="array" ref="P1750">IF(A1750="","",INDEX(근로조건!$A$5:$Y$1048576,MATCH(A1750,근로조건!$A$5:$A$1048576,0)+0,16))</f>
        <v/>
      </c>
      <c r="Q1750" s="256" t="str" cm="1">
        <f t="array" ref="Q1750">IF(A1750="","",INDEX(근로조건!$A$5:$ZZ$1048576,MATCH(A1750,근로조건!$A$5:$A$1048576,0)+0,21))</f>
        <v/>
      </c>
      <c r="R1750" s="61"/>
      <c r="S1750" s="61"/>
      <c r="T1750" s="61"/>
      <c r="U1750" s="61"/>
      <c r="V1750" s="61"/>
      <c r="W1750" s="61"/>
      <c r="X1750" s="61"/>
      <c r="Y1750" s="61"/>
      <c r="Z1750" s="260" t="str">
        <f t="shared" si="84"/>
        <v/>
      </c>
      <c r="AA1750" s="260" t="str">
        <f t="shared" si="85"/>
        <v/>
      </c>
      <c r="AB1750" s="260" t="str" cm="1">
        <f t="array" ref="AB1750">IFERROR(IF(A1750="","",INDEX(근로조건!$A$5:$Z$1048576,MATCH(A1750,근로조건!$A$5:$A$1048576,0)+0,17)-INDEX(근로조건!$A$5:$Z$1048576,MATCH(A1750,근로조건!$A$5:$A$1048576,0)+0,11))*B1750,"")</f>
        <v/>
      </c>
      <c r="AC1750" s="260" t="str">
        <f t="shared" si="86"/>
        <v/>
      </c>
      <c r="AD1750" s="260" t="str" cm="1">
        <f t="array" ref="AD1750">IFERROR(IF(A1750="","",INDEX(근로조건!$A$5:$L$1048576,MATCH(A1750,근로조건!$A$5:$A$1048576,0)+0,12))*B1750,"")</f>
        <v/>
      </c>
      <c r="AE1750" s="261" t="str" cm="1">
        <f t="array" ref="AE1750">IF(A1750="","",INDEX(근로조건!$A$5:$AF$1048576,MATCH(A1750,근로조건!$A$5:$A$1048576,0)+0,13))</f>
        <v/>
      </c>
      <c r="AF1750" s="262" t="str" cm="1">
        <f t="array" ref="AF1750">IF(A1750="","",INDEX(근로조건!$A$5:$AF$1048576,MATCH(A1750,근로조건!$A$5:$A$1048576,0)+0,14))</f>
        <v/>
      </c>
      <c r="AG1750" s="261" t="str" cm="1">
        <f t="array" ref="AG1750">IF(A1750="","",INDEX(근로조건!$A$5:$AF$1048576,MATCH(A1750,근로조건!$A$5:$A$1048576,0)+0,11))</f>
        <v/>
      </c>
      <c r="AH1750" s="261" t="str" cm="1">
        <f t="array" ref="AH1750">IF(A1750="","",INDEX(근로조건!$A$5:$AF$1048576,MATCH(A1750,근로조건!$A$5:$A$1048576,0)+0,19))</f>
        <v/>
      </c>
      <c r="AI1750" s="262" t="str" cm="1">
        <f t="array" ref="AI1750">IF(A1750="","",INDEX(근로조건!$A$5:$AF$1048576,MATCH(A1750,근로조건!$A$5:$A$1048576,0)+0,17))</f>
        <v/>
      </c>
      <c r="AJ1750" s="253"/>
      <c r="AK1750" s="253"/>
      <c r="AL1750" s="253" t="str" cm="1">
        <f t="array" ref="AL1750">IF(A1750="","",INDEX(근로조건!$A$5:$AF$1048576,MATCH(A1750,근로조건!$A$5:$A$1048576,0)+0,20))</f>
        <v/>
      </c>
      <c r="AM1750" s="253"/>
      <c r="AN1750" s="253"/>
      <c r="AO1750" s="253"/>
      <c r="AP1750" s="260"/>
      <c r="AQ1750" s="123"/>
      <c r="AR1750" s="166"/>
      <c r="AS1750" s="267"/>
      <c r="AT1750" s="266"/>
      <c r="AU1750" s="266"/>
      <c r="AV1750" s="266"/>
    </row>
    <row r="1751" spans="1:48" x14ac:dyDescent="0.3">
      <c r="A1751" s="52"/>
      <c r="B1751" s="54"/>
      <c r="C1751" s="53"/>
      <c r="D1751" s="53"/>
      <c r="E1751" s="53"/>
      <c r="F1751" s="57"/>
      <c r="G1751" s="57"/>
      <c r="H1751" s="52"/>
      <c r="I1751" s="53"/>
      <c r="J1751" s="53"/>
      <c r="K1751" s="95"/>
      <c r="L1751" s="52"/>
      <c r="M1751" s="52"/>
      <c r="N1751" s="54"/>
      <c r="O1751" s="254" t="str" cm="1">
        <f t="array" ref="O1751">IF(A1751="","",INDEX(근로조건!$A$5:$Y$1048576,MATCH(A1751,근로조건!$A$5:$A$1048576,0)+0,15))</f>
        <v/>
      </c>
      <c r="P1751" s="255" t="str" cm="1">
        <f t="array" ref="P1751">IF(A1751="","",INDEX(근로조건!$A$5:$Y$1048576,MATCH(A1751,근로조건!$A$5:$A$1048576,0)+0,16))</f>
        <v/>
      </c>
      <c r="Q1751" s="256" t="str" cm="1">
        <f t="array" ref="Q1751">IF(A1751="","",INDEX(근로조건!$A$5:$ZZ$1048576,MATCH(A1751,근로조건!$A$5:$A$1048576,0)+0,21))</f>
        <v/>
      </c>
      <c r="R1751" s="61"/>
      <c r="S1751" s="61"/>
      <c r="T1751" s="61"/>
      <c r="U1751" s="61"/>
      <c r="V1751" s="61"/>
      <c r="W1751" s="61"/>
      <c r="X1751" s="61"/>
      <c r="Y1751" s="61"/>
      <c r="Z1751" s="260" t="str">
        <f t="shared" si="84"/>
        <v/>
      </c>
      <c r="AA1751" s="260" t="str">
        <f t="shared" si="85"/>
        <v/>
      </c>
      <c r="AB1751" s="260" t="str" cm="1">
        <f t="array" ref="AB1751">IFERROR(IF(A1751="","",INDEX(근로조건!$A$5:$Z$1048576,MATCH(A1751,근로조건!$A$5:$A$1048576,0)+0,17)-INDEX(근로조건!$A$5:$Z$1048576,MATCH(A1751,근로조건!$A$5:$A$1048576,0)+0,11))*B1751,"")</f>
        <v/>
      </c>
      <c r="AC1751" s="260" t="str">
        <f t="shared" si="86"/>
        <v/>
      </c>
      <c r="AD1751" s="260" t="str" cm="1">
        <f t="array" ref="AD1751">IFERROR(IF(A1751="","",INDEX(근로조건!$A$5:$L$1048576,MATCH(A1751,근로조건!$A$5:$A$1048576,0)+0,12))*B1751,"")</f>
        <v/>
      </c>
      <c r="AE1751" s="261" t="str" cm="1">
        <f t="array" ref="AE1751">IF(A1751="","",INDEX(근로조건!$A$5:$AF$1048576,MATCH(A1751,근로조건!$A$5:$A$1048576,0)+0,13))</f>
        <v/>
      </c>
      <c r="AF1751" s="262" t="str" cm="1">
        <f t="array" ref="AF1751">IF(A1751="","",INDEX(근로조건!$A$5:$AF$1048576,MATCH(A1751,근로조건!$A$5:$A$1048576,0)+0,14))</f>
        <v/>
      </c>
      <c r="AG1751" s="261" t="str" cm="1">
        <f t="array" ref="AG1751">IF(A1751="","",INDEX(근로조건!$A$5:$AF$1048576,MATCH(A1751,근로조건!$A$5:$A$1048576,0)+0,11))</f>
        <v/>
      </c>
      <c r="AH1751" s="261" t="str" cm="1">
        <f t="array" ref="AH1751">IF(A1751="","",INDEX(근로조건!$A$5:$AF$1048576,MATCH(A1751,근로조건!$A$5:$A$1048576,0)+0,19))</f>
        <v/>
      </c>
      <c r="AI1751" s="262" t="str" cm="1">
        <f t="array" ref="AI1751">IF(A1751="","",INDEX(근로조건!$A$5:$AF$1048576,MATCH(A1751,근로조건!$A$5:$A$1048576,0)+0,17))</f>
        <v/>
      </c>
      <c r="AJ1751" s="253"/>
      <c r="AK1751" s="253"/>
      <c r="AL1751" s="253" t="str" cm="1">
        <f t="array" ref="AL1751">IF(A1751="","",INDEX(근로조건!$A$5:$AF$1048576,MATCH(A1751,근로조건!$A$5:$A$1048576,0)+0,20))</f>
        <v/>
      </c>
      <c r="AM1751" s="253"/>
      <c r="AN1751" s="253"/>
      <c r="AO1751" s="253"/>
      <c r="AP1751" s="260"/>
      <c r="AQ1751" s="123"/>
      <c r="AR1751" s="166"/>
      <c r="AS1751" s="267"/>
      <c r="AT1751" s="266"/>
      <c r="AU1751" s="266"/>
      <c r="AV1751" s="266"/>
    </row>
    <row r="1752" spans="1:48" x14ac:dyDescent="0.3">
      <c r="A1752" s="52"/>
      <c r="B1752" s="54"/>
      <c r="C1752" s="53"/>
      <c r="D1752" s="53"/>
      <c r="E1752" s="53"/>
      <c r="F1752" s="57"/>
      <c r="G1752" s="57"/>
      <c r="H1752" s="52"/>
      <c r="I1752" s="53"/>
      <c r="J1752" s="53"/>
      <c r="K1752" s="95"/>
      <c r="L1752" s="52"/>
      <c r="M1752" s="52"/>
      <c r="N1752" s="54"/>
      <c r="O1752" s="254" t="str" cm="1">
        <f t="array" ref="O1752">IF(A1752="","",INDEX(근로조건!$A$5:$Y$1048576,MATCH(A1752,근로조건!$A$5:$A$1048576,0)+0,15))</f>
        <v/>
      </c>
      <c r="P1752" s="255" t="str" cm="1">
        <f t="array" ref="P1752">IF(A1752="","",INDEX(근로조건!$A$5:$Y$1048576,MATCH(A1752,근로조건!$A$5:$A$1048576,0)+0,16))</f>
        <v/>
      </c>
      <c r="Q1752" s="256" t="str" cm="1">
        <f t="array" ref="Q1752">IF(A1752="","",INDEX(근로조건!$A$5:$ZZ$1048576,MATCH(A1752,근로조건!$A$5:$A$1048576,0)+0,21))</f>
        <v/>
      </c>
      <c r="R1752" s="61"/>
      <c r="S1752" s="61"/>
      <c r="T1752" s="61"/>
      <c r="U1752" s="61"/>
      <c r="V1752" s="61"/>
      <c r="W1752" s="61"/>
      <c r="X1752" s="61"/>
      <c r="Y1752" s="61"/>
      <c r="Z1752" s="260" t="str">
        <f t="shared" si="84"/>
        <v/>
      </c>
      <c r="AA1752" s="260" t="str">
        <f t="shared" si="85"/>
        <v/>
      </c>
      <c r="AB1752" s="260" t="str" cm="1">
        <f t="array" ref="AB1752">IFERROR(IF(A1752="","",INDEX(근로조건!$A$5:$Z$1048576,MATCH(A1752,근로조건!$A$5:$A$1048576,0)+0,17)-INDEX(근로조건!$A$5:$Z$1048576,MATCH(A1752,근로조건!$A$5:$A$1048576,0)+0,11))*B1752,"")</f>
        <v/>
      </c>
      <c r="AC1752" s="260" t="str">
        <f t="shared" si="86"/>
        <v/>
      </c>
      <c r="AD1752" s="260" t="str" cm="1">
        <f t="array" ref="AD1752">IFERROR(IF(A1752="","",INDEX(근로조건!$A$5:$L$1048576,MATCH(A1752,근로조건!$A$5:$A$1048576,0)+0,12))*B1752,"")</f>
        <v/>
      </c>
      <c r="AE1752" s="261" t="str" cm="1">
        <f t="array" ref="AE1752">IF(A1752="","",INDEX(근로조건!$A$5:$AF$1048576,MATCH(A1752,근로조건!$A$5:$A$1048576,0)+0,13))</f>
        <v/>
      </c>
      <c r="AF1752" s="262" t="str" cm="1">
        <f t="array" ref="AF1752">IF(A1752="","",INDEX(근로조건!$A$5:$AF$1048576,MATCH(A1752,근로조건!$A$5:$A$1048576,0)+0,14))</f>
        <v/>
      </c>
      <c r="AG1752" s="261" t="str" cm="1">
        <f t="array" ref="AG1752">IF(A1752="","",INDEX(근로조건!$A$5:$AF$1048576,MATCH(A1752,근로조건!$A$5:$A$1048576,0)+0,11))</f>
        <v/>
      </c>
      <c r="AH1752" s="261" t="str" cm="1">
        <f t="array" ref="AH1752">IF(A1752="","",INDEX(근로조건!$A$5:$AF$1048576,MATCH(A1752,근로조건!$A$5:$A$1048576,0)+0,19))</f>
        <v/>
      </c>
      <c r="AI1752" s="262" t="str" cm="1">
        <f t="array" ref="AI1752">IF(A1752="","",INDEX(근로조건!$A$5:$AF$1048576,MATCH(A1752,근로조건!$A$5:$A$1048576,0)+0,17))</f>
        <v/>
      </c>
      <c r="AJ1752" s="253"/>
      <c r="AK1752" s="253"/>
      <c r="AL1752" s="253" t="str" cm="1">
        <f t="array" ref="AL1752">IF(A1752="","",INDEX(근로조건!$A$5:$AF$1048576,MATCH(A1752,근로조건!$A$5:$A$1048576,0)+0,20))</f>
        <v/>
      </c>
      <c r="AM1752" s="253"/>
      <c r="AN1752" s="253"/>
      <c r="AO1752" s="253"/>
      <c r="AP1752" s="260"/>
      <c r="AQ1752" s="123"/>
      <c r="AR1752" s="166"/>
      <c r="AS1752" s="267"/>
      <c r="AT1752" s="266"/>
      <c r="AU1752" s="266"/>
      <c r="AV1752" s="266"/>
    </row>
    <row r="1753" spans="1:48" x14ac:dyDescent="0.3">
      <c r="A1753" s="52"/>
      <c r="B1753" s="54"/>
      <c r="C1753" s="53"/>
      <c r="D1753" s="53"/>
      <c r="E1753" s="53"/>
      <c r="F1753" s="57"/>
      <c r="G1753" s="57"/>
      <c r="H1753" s="52"/>
      <c r="I1753" s="53"/>
      <c r="J1753" s="53"/>
      <c r="K1753" s="95"/>
      <c r="L1753" s="52"/>
      <c r="M1753" s="52"/>
      <c r="N1753" s="54"/>
      <c r="O1753" s="254" t="str" cm="1">
        <f t="array" ref="O1753">IF(A1753="","",INDEX(근로조건!$A$5:$Y$1048576,MATCH(A1753,근로조건!$A$5:$A$1048576,0)+0,15))</f>
        <v/>
      </c>
      <c r="P1753" s="255" t="str" cm="1">
        <f t="array" ref="P1753">IF(A1753="","",INDEX(근로조건!$A$5:$Y$1048576,MATCH(A1753,근로조건!$A$5:$A$1048576,0)+0,16))</f>
        <v/>
      </c>
      <c r="Q1753" s="256" t="str" cm="1">
        <f t="array" ref="Q1753">IF(A1753="","",INDEX(근로조건!$A$5:$ZZ$1048576,MATCH(A1753,근로조건!$A$5:$A$1048576,0)+0,21))</f>
        <v/>
      </c>
      <c r="R1753" s="61"/>
      <c r="S1753" s="61"/>
      <c r="T1753" s="61"/>
      <c r="U1753" s="61"/>
      <c r="V1753" s="61"/>
      <c r="W1753" s="61"/>
      <c r="X1753" s="61"/>
      <c r="Y1753" s="61"/>
      <c r="Z1753" s="260" t="str">
        <f t="shared" si="84"/>
        <v/>
      </c>
      <c r="AA1753" s="260" t="str">
        <f t="shared" si="85"/>
        <v/>
      </c>
      <c r="AB1753" s="260" t="str" cm="1">
        <f t="array" ref="AB1753">IFERROR(IF(A1753="","",INDEX(근로조건!$A$5:$Z$1048576,MATCH(A1753,근로조건!$A$5:$A$1048576,0)+0,17)-INDEX(근로조건!$A$5:$Z$1048576,MATCH(A1753,근로조건!$A$5:$A$1048576,0)+0,11))*B1753,"")</f>
        <v/>
      </c>
      <c r="AC1753" s="260" t="str">
        <f t="shared" si="86"/>
        <v/>
      </c>
      <c r="AD1753" s="260" t="str" cm="1">
        <f t="array" ref="AD1753">IFERROR(IF(A1753="","",INDEX(근로조건!$A$5:$L$1048576,MATCH(A1753,근로조건!$A$5:$A$1048576,0)+0,12))*B1753,"")</f>
        <v/>
      </c>
      <c r="AE1753" s="261" t="str" cm="1">
        <f t="array" ref="AE1753">IF(A1753="","",INDEX(근로조건!$A$5:$AF$1048576,MATCH(A1753,근로조건!$A$5:$A$1048576,0)+0,13))</f>
        <v/>
      </c>
      <c r="AF1753" s="262" t="str" cm="1">
        <f t="array" ref="AF1753">IF(A1753="","",INDEX(근로조건!$A$5:$AF$1048576,MATCH(A1753,근로조건!$A$5:$A$1048576,0)+0,14))</f>
        <v/>
      </c>
      <c r="AG1753" s="261" t="str" cm="1">
        <f t="array" ref="AG1753">IF(A1753="","",INDEX(근로조건!$A$5:$AF$1048576,MATCH(A1753,근로조건!$A$5:$A$1048576,0)+0,11))</f>
        <v/>
      </c>
      <c r="AH1753" s="261" t="str" cm="1">
        <f t="array" ref="AH1753">IF(A1753="","",INDEX(근로조건!$A$5:$AF$1048576,MATCH(A1753,근로조건!$A$5:$A$1048576,0)+0,19))</f>
        <v/>
      </c>
      <c r="AI1753" s="262" t="str" cm="1">
        <f t="array" ref="AI1753">IF(A1753="","",INDEX(근로조건!$A$5:$AF$1048576,MATCH(A1753,근로조건!$A$5:$A$1048576,0)+0,17))</f>
        <v/>
      </c>
      <c r="AJ1753" s="253"/>
      <c r="AK1753" s="253"/>
      <c r="AL1753" s="253" t="str" cm="1">
        <f t="array" ref="AL1753">IF(A1753="","",INDEX(근로조건!$A$5:$AF$1048576,MATCH(A1753,근로조건!$A$5:$A$1048576,0)+0,20))</f>
        <v/>
      </c>
      <c r="AM1753" s="253"/>
      <c r="AN1753" s="253"/>
      <c r="AO1753" s="253"/>
      <c r="AP1753" s="260"/>
      <c r="AQ1753" s="123"/>
      <c r="AR1753" s="166"/>
      <c r="AS1753" s="267"/>
      <c r="AT1753" s="266"/>
      <c r="AU1753" s="266"/>
      <c r="AV1753" s="266"/>
    </row>
    <row r="1754" spans="1:48" x14ac:dyDescent="0.3">
      <c r="A1754" s="52"/>
      <c r="B1754" s="54"/>
      <c r="C1754" s="53"/>
      <c r="D1754" s="53"/>
      <c r="E1754" s="53"/>
      <c r="F1754" s="57"/>
      <c r="G1754" s="57"/>
      <c r="H1754" s="52"/>
      <c r="I1754" s="53"/>
      <c r="J1754" s="53"/>
      <c r="K1754" s="95"/>
      <c r="L1754" s="52"/>
      <c r="M1754" s="52"/>
      <c r="N1754" s="54"/>
      <c r="O1754" s="254" t="str" cm="1">
        <f t="array" ref="O1754">IF(A1754="","",INDEX(근로조건!$A$5:$Y$1048576,MATCH(A1754,근로조건!$A$5:$A$1048576,0)+0,15))</f>
        <v/>
      </c>
      <c r="P1754" s="255" t="str" cm="1">
        <f t="array" ref="P1754">IF(A1754="","",INDEX(근로조건!$A$5:$Y$1048576,MATCH(A1754,근로조건!$A$5:$A$1048576,0)+0,16))</f>
        <v/>
      </c>
      <c r="Q1754" s="256" t="str" cm="1">
        <f t="array" ref="Q1754">IF(A1754="","",INDEX(근로조건!$A$5:$ZZ$1048576,MATCH(A1754,근로조건!$A$5:$A$1048576,0)+0,21))</f>
        <v/>
      </c>
      <c r="R1754" s="61"/>
      <c r="S1754" s="61"/>
      <c r="T1754" s="61"/>
      <c r="U1754" s="61"/>
      <c r="V1754" s="61"/>
      <c r="W1754" s="61"/>
      <c r="X1754" s="61"/>
      <c r="Y1754" s="61"/>
      <c r="Z1754" s="260" t="str">
        <f t="shared" si="84"/>
        <v/>
      </c>
      <c r="AA1754" s="260" t="str">
        <f t="shared" si="85"/>
        <v/>
      </c>
      <c r="AB1754" s="260" t="str" cm="1">
        <f t="array" ref="AB1754">IFERROR(IF(A1754="","",INDEX(근로조건!$A$5:$Z$1048576,MATCH(A1754,근로조건!$A$5:$A$1048576,0)+0,17)-INDEX(근로조건!$A$5:$Z$1048576,MATCH(A1754,근로조건!$A$5:$A$1048576,0)+0,11))*B1754,"")</f>
        <v/>
      </c>
      <c r="AC1754" s="260" t="str">
        <f t="shared" si="86"/>
        <v/>
      </c>
      <c r="AD1754" s="260" t="str" cm="1">
        <f t="array" ref="AD1754">IFERROR(IF(A1754="","",INDEX(근로조건!$A$5:$L$1048576,MATCH(A1754,근로조건!$A$5:$A$1048576,0)+0,12))*B1754,"")</f>
        <v/>
      </c>
      <c r="AE1754" s="261" t="str" cm="1">
        <f t="array" ref="AE1754">IF(A1754="","",INDEX(근로조건!$A$5:$AF$1048576,MATCH(A1754,근로조건!$A$5:$A$1048576,0)+0,13))</f>
        <v/>
      </c>
      <c r="AF1754" s="262" t="str" cm="1">
        <f t="array" ref="AF1754">IF(A1754="","",INDEX(근로조건!$A$5:$AF$1048576,MATCH(A1754,근로조건!$A$5:$A$1048576,0)+0,14))</f>
        <v/>
      </c>
      <c r="AG1754" s="261" t="str" cm="1">
        <f t="array" ref="AG1754">IF(A1754="","",INDEX(근로조건!$A$5:$AF$1048576,MATCH(A1754,근로조건!$A$5:$A$1048576,0)+0,11))</f>
        <v/>
      </c>
      <c r="AH1754" s="261" t="str" cm="1">
        <f t="array" ref="AH1754">IF(A1754="","",INDEX(근로조건!$A$5:$AF$1048576,MATCH(A1754,근로조건!$A$5:$A$1048576,0)+0,19))</f>
        <v/>
      </c>
      <c r="AI1754" s="262" t="str" cm="1">
        <f t="array" ref="AI1754">IF(A1754="","",INDEX(근로조건!$A$5:$AF$1048576,MATCH(A1754,근로조건!$A$5:$A$1048576,0)+0,17))</f>
        <v/>
      </c>
      <c r="AJ1754" s="253"/>
      <c r="AK1754" s="253"/>
      <c r="AL1754" s="253" t="str" cm="1">
        <f t="array" ref="AL1754">IF(A1754="","",INDEX(근로조건!$A$5:$AF$1048576,MATCH(A1754,근로조건!$A$5:$A$1048576,0)+0,20))</f>
        <v/>
      </c>
      <c r="AM1754" s="253"/>
      <c r="AN1754" s="253"/>
      <c r="AO1754" s="253"/>
      <c r="AP1754" s="260"/>
      <c r="AQ1754" s="123"/>
      <c r="AR1754" s="166"/>
      <c r="AS1754" s="267"/>
      <c r="AT1754" s="266"/>
      <c r="AU1754" s="266"/>
      <c r="AV1754" s="266"/>
    </row>
    <row r="1755" spans="1:48" x14ac:dyDescent="0.3">
      <c r="A1755" s="52"/>
      <c r="B1755" s="54"/>
      <c r="C1755" s="53"/>
      <c r="D1755" s="53"/>
      <c r="E1755" s="53"/>
      <c r="F1755" s="57"/>
      <c r="G1755" s="57"/>
      <c r="H1755" s="52"/>
      <c r="I1755" s="53"/>
      <c r="J1755" s="53"/>
      <c r="K1755" s="95"/>
      <c r="L1755" s="52"/>
      <c r="M1755" s="52"/>
      <c r="N1755" s="54"/>
      <c r="O1755" s="254" t="str" cm="1">
        <f t="array" ref="O1755">IF(A1755="","",INDEX(근로조건!$A$5:$Y$1048576,MATCH(A1755,근로조건!$A$5:$A$1048576,0)+0,15))</f>
        <v/>
      </c>
      <c r="P1755" s="255" t="str" cm="1">
        <f t="array" ref="P1755">IF(A1755="","",INDEX(근로조건!$A$5:$Y$1048576,MATCH(A1755,근로조건!$A$5:$A$1048576,0)+0,16))</f>
        <v/>
      </c>
      <c r="Q1755" s="256" t="str" cm="1">
        <f t="array" ref="Q1755">IF(A1755="","",INDEX(근로조건!$A$5:$ZZ$1048576,MATCH(A1755,근로조건!$A$5:$A$1048576,0)+0,21))</f>
        <v/>
      </c>
      <c r="R1755" s="61"/>
      <c r="S1755" s="61"/>
      <c r="T1755" s="61"/>
      <c r="U1755" s="61"/>
      <c r="V1755" s="61"/>
      <c r="W1755" s="61"/>
      <c r="X1755" s="61"/>
      <c r="Y1755" s="61"/>
      <c r="Z1755" s="260" t="str">
        <f t="shared" si="84"/>
        <v/>
      </c>
      <c r="AA1755" s="260" t="str">
        <f t="shared" si="85"/>
        <v/>
      </c>
      <c r="AB1755" s="260" t="str" cm="1">
        <f t="array" ref="AB1755">IFERROR(IF(A1755="","",INDEX(근로조건!$A$5:$Z$1048576,MATCH(A1755,근로조건!$A$5:$A$1048576,0)+0,17)-INDEX(근로조건!$A$5:$Z$1048576,MATCH(A1755,근로조건!$A$5:$A$1048576,0)+0,11))*B1755,"")</f>
        <v/>
      </c>
      <c r="AC1755" s="260" t="str">
        <f t="shared" si="86"/>
        <v/>
      </c>
      <c r="AD1755" s="260" t="str" cm="1">
        <f t="array" ref="AD1755">IFERROR(IF(A1755="","",INDEX(근로조건!$A$5:$L$1048576,MATCH(A1755,근로조건!$A$5:$A$1048576,0)+0,12))*B1755,"")</f>
        <v/>
      </c>
      <c r="AE1755" s="261" t="str" cm="1">
        <f t="array" ref="AE1755">IF(A1755="","",INDEX(근로조건!$A$5:$AF$1048576,MATCH(A1755,근로조건!$A$5:$A$1048576,0)+0,13))</f>
        <v/>
      </c>
      <c r="AF1755" s="262" t="str" cm="1">
        <f t="array" ref="AF1755">IF(A1755="","",INDEX(근로조건!$A$5:$AF$1048576,MATCH(A1755,근로조건!$A$5:$A$1048576,0)+0,14))</f>
        <v/>
      </c>
      <c r="AG1755" s="261" t="str" cm="1">
        <f t="array" ref="AG1755">IF(A1755="","",INDEX(근로조건!$A$5:$AF$1048576,MATCH(A1755,근로조건!$A$5:$A$1048576,0)+0,11))</f>
        <v/>
      </c>
      <c r="AH1755" s="261" t="str" cm="1">
        <f t="array" ref="AH1755">IF(A1755="","",INDEX(근로조건!$A$5:$AF$1048576,MATCH(A1755,근로조건!$A$5:$A$1048576,0)+0,19))</f>
        <v/>
      </c>
      <c r="AI1755" s="262" t="str" cm="1">
        <f t="array" ref="AI1755">IF(A1755="","",INDEX(근로조건!$A$5:$AF$1048576,MATCH(A1755,근로조건!$A$5:$A$1048576,0)+0,17))</f>
        <v/>
      </c>
      <c r="AJ1755" s="253"/>
      <c r="AK1755" s="253"/>
      <c r="AL1755" s="253" t="str" cm="1">
        <f t="array" ref="AL1755">IF(A1755="","",INDEX(근로조건!$A$5:$AF$1048576,MATCH(A1755,근로조건!$A$5:$A$1048576,0)+0,20))</f>
        <v/>
      </c>
      <c r="AM1755" s="253"/>
      <c r="AN1755" s="253"/>
      <c r="AO1755" s="253"/>
      <c r="AP1755" s="260"/>
      <c r="AQ1755" s="123"/>
      <c r="AR1755" s="166"/>
      <c r="AS1755" s="267"/>
      <c r="AT1755" s="266"/>
      <c r="AU1755" s="266"/>
      <c r="AV1755" s="266"/>
    </row>
    <row r="1756" spans="1:48" x14ac:dyDescent="0.3">
      <c r="A1756" s="52"/>
      <c r="B1756" s="54"/>
      <c r="C1756" s="53"/>
      <c r="D1756" s="53"/>
      <c r="E1756" s="53"/>
      <c r="F1756" s="57"/>
      <c r="G1756" s="57"/>
      <c r="H1756" s="52"/>
      <c r="I1756" s="53"/>
      <c r="J1756" s="53"/>
      <c r="K1756" s="95"/>
      <c r="L1756" s="52"/>
      <c r="M1756" s="52"/>
      <c r="N1756" s="54"/>
      <c r="O1756" s="254" t="str" cm="1">
        <f t="array" ref="O1756">IF(A1756="","",INDEX(근로조건!$A$5:$Y$1048576,MATCH(A1756,근로조건!$A$5:$A$1048576,0)+0,15))</f>
        <v/>
      </c>
      <c r="P1756" s="255" t="str" cm="1">
        <f t="array" ref="P1756">IF(A1756="","",INDEX(근로조건!$A$5:$Y$1048576,MATCH(A1756,근로조건!$A$5:$A$1048576,0)+0,16))</f>
        <v/>
      </c>
      <c r="Q1756" s="256" t="str" cm="1">
        <f t="array" ref="Q1756">IF(A1756="","",INDEX(근로조건!$A$5:$ZZ$1048576,MATCH(A1756,근로조건!$A$5:$A$1048576,0)+0,21))</f>
        <v/>
      </c>
      <c r="R1756" s="61"/>
      <c r="S1756" s="61"/>
      <c r="T1756" s="61"/>
      <c r="U1756" s="61"/>
      <c r="V1756" s="61"/>
      <c r="W1756" s="61"/>
      <c r="X1756" s="61"/>
      <c r="Y1756" s="61"/>
      <c r="Z1756" s="260" t="str">
        <f t="shared" si="84"/>
        <v/>
      </c>
      <c r="AA1756" s="260" t="str">
        <f t="shared" si="85"/>
        <v/>
      </c>
      <c r="AB1756" s="260" t="str" cm="1">
        <f t="array" ref="AB1756">IFERROR(IF(A1756="","",INDEX(근로조건!$A$5:$Z$1048576,MATCH(A1756,근로조건!$A$5:$A$1048576,0)+0,17)-INDEX(근로조건!$A$5:$Z$1048576,MATCH(A1756,근로조건!$A$5:$A$1048576,0)+0,11))*B1756,"")</f>
        <v/>
      </c>
      <c r="AC1756" s="260" t="str">
        <f t="shared" si="86"/>
        <v/>
      </c>
      <c r="AD1756" s="260" t="str" cm="1">
        <f t="array" ref="AD1756">IFERROR(IF(A1756="","",INDEX(근로조건!$A$5:$L$1048576,MATCH(A1756,근로조건!$A$5:$A$1048576,0)+0,12))*B1756,"")</f>
        <v/>
      </c>
      <c r="AE1756" s="261" t="str" cm="1">
        <f t="array" ref="AE1756">IF(A1756="","",INDEX(근로조건!$A$5:$AF$1048576,MATCH(A1756,근로조건!$A$5:$A$1048576,0)+0,13))</f>
        <v/>
      </c>
      <c r="AF1756" s="262" t="str" cm="1">
        <f t="array" ref="AF1756">IF(A1756="","",INDEX(근로조건!$A$5:$AF$1048576,MATCH(A1756,근로조건!$A$5:$A$1048576,0)+0,14))</f>
        <v/>
      </c>
      <c r="AG1756" s="261" t="str" cm="1">
        <f t="array" ref="AG1756">IF(A1756="","",INDEX(근로조건!$A$5:$AF$1048576,MATCH(A1756,근로조건!$A$5:$A$1048576,0)+0,11))</f>
        <v/>
      </c>
      <c r="AH1756" s="261" t="str" cm="1">
        <f t="array" ref="AH1756">IF(A1756="","",INDEX(근로조건!$A$5:$AF$1048576,MATCH(A1756,근로조건!$A$5:$A$1048576,0)+0,19))</f>
        <v/>
      </c>
      <c r="AI1756" s="262" t="str" cm="1">
        <f t="array" ref="AI1756">IF(A1756="","",INDEX(근로조건!$A$5:$AF$1048576,MATCH(A1756,근로조건!$A$5:$A$1048576,0)+0,17))</f>
        <v/>
      </c>
      <c r="AJ1756" s="253"/>
      <c r="AK1756" s="253"/>
      <c r="AL1756" s="253" t="str" cm="1">
        <f t="array" ref="AL1756">IF(A1756="","",INDEX(근로조건!$A$5:$AF$1048576,MATCH(A1756,근로조건!$A$5:$A$1048576,0)+0,20))</f>
        <v/>
      </c>
      <c r="AM1756" s="253"/>
      <c r="AN1756" s="253"/>
      <c r="AO1756" s="253"/>
      <c r="AP1756" s="260"/>
      <c r="AQ1756" s="123"/>
      <c r="AR1756" s="166"/>
      <c r="AS1756" s="267"/>
      <c r="AT1756" s="266"/>
      <c r="AU1756" s="266"/>
      <c r="AV1756" s="266"/>
    </row>
    <row r="1757" spans="1:48" x14ac:dyDescent="0.3">
      <c r="A1757" s="52"/>
      <c r="B1757" s="54"/>
      <c r="C1757" s="53"/>
      <c r="D1757" s="53"/>
      <c r="E1757" s="53"/>
      <c r="F1757" s="57"/>
      <c r="G1757" s="57"/>
      <c r="H1757" s="52"/>
      <c r="I1757" s="53"/>
      <c r="J1757" s="53"/>
      <c r="K1757" s="95"/>
      <c r="L1757" s="52"/>
      <c r="M1757" s="52"/>
      <c r="N1757" s="54"/>
      <c r="O1757" s="254" t="str" cm="1">
        <f t="array" ref="O1757">IF(A1757="","",INDEX(근로조건!$A$5:$Y$1048576,MATCH(A1757,근로조건!$A$5:$A$1048576,0)+0,15))</f>
        <v/>
      </c>
      <c r="P1757" s="255" t="str" cm="1">
        <f t="array" ref="P1757">IF(A1757="","",INDEX(근로조건!$A$5:$Y$1048576,MATCH(A1757,근로조건!$A$5:$A$1048576,0)+0,16))</f>
        <v/>
      </c>
      <c r="Q1757" s="256" t="str" cm="1">
        <f t="array" ref="Q1757">IF(A1757="","",INDEX(근로조건!$A$5:$ZZ$1048576,MATCH(A1757,근로조건!$A$5:$A$1048576,0)+0,21))</f>
        <v/>
      </c>
      <c r="R1757" s="61"/>
      <c r="S1757" s="61"/>
      <c r="T1757" s="61"/>
      <c r="U1757" s="61"/>
      <c r="V1757" s="61"/>
      <c r="W1757" s="61"/>
      <c r="X1757" s="61"/>
      <c r="Y1757" s="61"/>
      <c r="Z1757" s="260" t="str">
        <f t="shared" si="84"/>
        <v/>
      </c>
      <c r="AA1757" s="260" t="str">
        <f t="shared" si="85"/>
        <v/>
      </c>
      <c r="AB1757" s="260" t="str" cm="1">
        <f t="array" ref="AB1757">IFERROR(IF(A1757="","",INDEX(근로조건!$A$5:$Z$1048576,MATCH(A1757,근로조건!$A$5:$A$1048576,0)+0,17)-INDEX(근로조건!$A$5:$Z$1048576,MATCH(A1757,근로조건!$A$5:$A$1048576,0)+0,11))*B1757,"")</f>
        <v/>
      </c>
      <c r="AC1757" s="260" t="str">
        <f t="shared" si="86"/>
        <v/>
      </c>
      <c r="AD1757" s="260" t="str" cm="1">
        <f t="array" ref="AD1757">IFERROR(IF(A1757="","",INDEX(근로조건!$A$5:$L$1048576,MATCH(A1757,근로조건!$A$5:$A$1048576,0)+0,12))*B1757,"")</f>
        <v/>
      </c>
      <c r="AE1757" s="261" t="str" cm="1">
        <f t="array" ref="AE1757">IF(A1757="","",INDEX(근로조건!$A$5:$AF$1048576,MATCH(A1757,근로조건!$A$5:$A$1048576,0)+0,13))</f>
        <v/>
      </c>
      <c r="AF1757" s="262" t="str" cm="1">
        <f t="array" ref="AF1757">IF(A1757="","",INDEX(근로조건!$A$5:$AF$1048576,MATCH(A1757,근로조건!$A$5:$A$1048576,0)+0,14))</f>
        <v/>
      </c>
      <c r="AG1757" s="261" t="str" cm="1">
        <f t="array" ref="AG1757">IF(A1757="","",INDEX(근로조건!$A$5:$AF$1048576,MATCH(A1757,근로조건!$A$5:$A$1048576,0)+0,11))</f>
        <v/>
      </c>
      <c r="AH1757" s="261" t="str" cm="1">
        <f t="array" ref="AH1757">IF(A1757="","",INDEX(근로조건!$A$5:$AF$1048576,MATCH(A1757,근로조건!$A$5:$A$1048576,0)+0,19))</f>
        <v/>
      </c>
      <c r="AI1757" s="262" t="str" cm="1">
        <f t="array" ref="AI1757">IF(A1757="","",INDEX(근로조건!$A$5:$AF$1048576,MATCH(A1757,근로조건!$A$5:$A$1048576,0)+0,17))</f>
        <v/>
      </c>
      <c r="AJ1757" s="253"/>
      <c r="AK1757" s="253"/>
      <c r="AL1757" s="253" t="str" cm="1">
        <f t="array" ref="AL1757">IF(A1757="","",INDEX(근로조건!$A$5:$AF$1048576,MATCH(A1757,근로조건!$A$5:$A$1048576,0)+0,20))</f>
        <v/>
      </c>
      <c r="AM1757" s="253"/>
      <c r="AN1757" s="253"/>
      <c r="AO1757" s="253"/>
      <c r="AP1757" s="260"/>
      <c r="AQ1757" s="123"/>
      <c r="AR1757" s="166"/>
      <c r="AS1757" s="267"/>
      <c r="AT1757" s="266"/>
      <c r="AU1757" s="266"/>
      <c r="AV1757" s="266"/>
    </row>
    <row r="1758" spans="1:48" x14ac:dyDescent="0.3">
      <c r="A1758" s="52"/>
      <c r="B1758" s="54"/>
      <c r="C1758" s="53"/>
      <c r="D1758" s="53"/>
      <c r="E1758" s="53"/>
      <c r="F1758" s="57"/>
      <c r="G1758" s="57"/>
      <c r="H1758" s="52"/>
      <c r="I1758" s="53"/>
      <c r="J1758" s="53"/>
      <c r="K1758" s="95"/>
      <c r="L1758" s="52"/>
      <c r="M1758" s="52"/>
      <c r="N1758" s="54"/>
      <c r="O1758" s="254" t="str" cm="1">
        <f t="array" ref="O1758">IF(A1758="","",INDEX(근로조건!$A$5:$Y$1048576,MATCH(A1758,근로조건!$A$5:$A$1048576,0)+0,15))</f>
        <v/>
      </c>
      <c r="P1758" s="255" t="str" cm="1">
        <f t="array" ref="P1758">IF(A1758="","",INDEX(근로조건!$A$5:$Y$1048576,MATCH(A1758,근로조건!$A$5:$A$1048576,0)+0,16))</f>
        <v/>
      </c>
      <c r="Q1758" s="256" t="str" cm="1">
        <f t="array" ref="Q1758">IF(A1758="","",INDEX(근로조건!$A$5:$ZZ$1048576,MATCH(A1758,근로조건!$A$5:$A$1048576,0)+0,21))</f>
        <v/>
      </c>
      <c r="R1758" s="61"/>
      <c r="S1758" s="61"/>
      <c r="T1758" s="61"/>
      <c r="U1758" s="61"/>
      <c r="V1758" s="61"/>
      <c r="W1758" s="61"/>
      <c r="X1758" s="61"/>
      <c r="Y1758" s="61"/>
      <c r="Z1758" s="260" t="str">
        <f t="shared" si="84"/>
        <v/>
      </c>
      <c r="AA1758" s="260" t="str">
        <f t="shared" si="85"/>
        <v/>
      </c>
      <c r="AB1758" s="260" t="str" cm="1">
        <f t="array" ref="AB1758">IFERROR(IF(A1758="","",INDEX(근로조건!$A$5:$Z$1048576,MATCH(A1758,근로조건!$A$5:$A$1048576,0)+0,17)-INDEX(근로조건!$A$5:$Z$1048576,MATCH(A1758,근로조건!$A$5:$A$1048576,0)+0,11))*B1758,"")</f>
        <v/>
      </c>
      <c r="AC1758" s="260" t="str">
        <f t="shared" si="86"/>
        <v/>
      </c>
      <c r="AD1758" s="260" t="str" cm="1">
        <f t="array" ref="AD1758">IFERROR(IF(A1758="","",INDEX(근로조건!$A$5:$L$1048576,MATCH(A1758,근로조건!$A$5:$A$1048576,0)+0,12))*B1758,"")</f>
        <v/>
      </c>
      <c r="AE1758" s="261" t="str" cm="1">
        <f t="array" ref="AE1758">IF(A1758="","",INDEX(근로조건!$A$5:$AF$1048576,MATCH(A1758,근로조건!$A$5:$A$1048576,0)+0,13))</f>
        <v/>
      </c>
      <c r="AF1758" s="262" t="str" cm="1">
        <f t="array" ref="AF1758">IF(A1758="","",INDEX(근로조건!$A$5:$AF$1048576,MATCH(A1758,근로조건!$A$5:$A$1048576,0)+0,14))</f>
        <v/>
      </c>
      <c r="AG1758" s="261" t="str" cm="1">
        <f t="array" ref="AG1758">IF(A1758="","",INDEX(근로조건!$A$5:$AF$1048576,MATCH(A1758,근로조건!$A$5:$A$1048576,0)+0,11))</f>
        <v/>
      </c>
      <c r="AH1758" s="261" t="str" cm="1">
        <f t="array" ref="AH1758">IF(A1758="","",INDEX(근로조건!$A$5:$AF$1048576,MATCH(A1758,근로조건!$A$5:$A$1048576,0)+0,19))</f>
        <v/>
      </c>
      <c r="AI1758" s="262" t="str" cm="1">
        <f t="array" ref="AI1758">IF(A1758="","",INDEX(근로조건!$A$5:$AF$1048576,MATCH(A1758,근로조건!$A$5:$A$1048576,0)+0,17))</f>
        <v/>
      </c>
      <c r="AJ1758" s="253"/>
      <c r="AK1758" s="253"/>
      <c r="AL1758" s="253" t="str" cm="1">
        <f t="array" ref="AL1758">IF(A1758="","",INDEX(근로조건!$A$5:$AF$1048576,MATCH(A1758,근로조건!$A$5:$A$1048576,0)+0,20))</f>
        <v/>
      </c>
      <c r="AM1758" s="253"/>
      <c r="AN1758" s="253"/>
      <c r="AO1758" s="253"/>
      <c r="AP1758" s="260"/>
      <c r="AQ1758" s="123"/>
      <c r="AR1758" s="166"/>
      <c r="AS1758" s="267"/>
      <c r="AT1758" s="266"/>
      <c r="AU1758" s="266"/>
      <c r="AV1758" s="266"/>
    </row>
    <row r="1759" spans="1:48" x14ac:dyDescent="0.3">
      <c r="A1759" s="52"/>
      <c r="B1759" s="54"/>
      <c r="C1759" s="53"/>
      <c r="D1759" s="53"/>
      <c r="E1759" s="53"/>
      <c r="F1759" s="57"/>
      <c r="G1759" s="57"/>
      <c r="H1759" s="52"/>
      <c r="I1759" s="53"/>
      <c r="J1759" s="53"/>
      <c r="K1759" s="95"/>
      <c r="L1759" s="52"/>
      <c r="M1759" s="52"/>
      <c r="N1759" s="54"/>
      <c r="O1759" s="254" t="str" cm="1">
        <f t="array" ref="O1759">IF(A1759="","",INDEX(근로조건!$A$5:$Y$1048576,MATCH(A1759,근로조건!$A$5:$A$1048576,0)+0,15))</f>
        <v/>
      </c>
      <c r="P1759" s="255" t="str" cm="1">
        <f t="array" ref="P1759">IF(A1759="","",INDEX(근로조건!$A$5:$Y$1048576,MATCH(A1759,근로조건!$A$5:$A$1048576,0)+0,16))</f>
        <v/>
      </c>
      <c r="Q1759" s="256" t="str" cm="1">
        <f t="array" ref="Q1759">IF(A1759="","",INDEX(근로조건!$A$5:$ZZ$1048576,MATCH(A1759,근로조건!$A$5:$A$1048576,0)+0,21))</f>
        <v/>
      </c>
      <c r="R1759" s="61"/>
      <c r="S1759" s="61"/>
      <c r="T1759" s="61"/>
      <c r="U1759" s="61"/>
      <c r="V1759" s="61"/>
      <c r="W1759" s="61"/>
      <c r="X1759" s="61"/>
      <c r="Y1759" s="61"/>
      <c r="Z1759" s="260" t="str">
        <f t="shared" si="84"/>
        <v/>
      </c>
      <c r="AA1759" s="260" t="str">
        <f t="shared" si="85"/>
        <v/>
      </c>
      <c r="AB1759" s="260" t="str" cm="1">
        <f t="array" ref="AB1759">IFERROR(IF(A1759="","",INDEX(근로조건!$A$5:$Z$1048576,MATCH(A1759,근로조건!$A$5:$A$1048576,0)+0,17)-INDEX(근로조건!$A$5:$Z$1048576,MATCH(A1759,근로조건!$A$5:$A$1048576,0)+0,11))*B1759,"")</f>
        <v/>
      </c>
      <c r="AC1759" s="260" t="str">
        <f t="shared" si="86"/>
        <v/>
      </c>
      <c r="AD1759" s="260" t="str" cm="1">
        <f t="array" ref="AD1759">IFERROR(IF(A1759="","",INDEX(근로조건!$A$5:$L$1048576,MATCH(A1759,근로조건!$A$5:$A$1048576,0)+0,12))*B1759,"")</f>
        <v/>
      </c>
      <c r="AE1759" s="261" t="str" cm="1">
        <f t="array" ref="AE1759">IF(A1759="","",INDEX(근로조건!$A$5:$AF$1048576,MATCH(A1759,근로조건!$A$5:$A$1048576,0)+0,13))</f>
        <v/>
      </c>
      <c r="AF1759" s="262" t="str" cm="1">
        <f t="array" ref="AF1759">IF(A1759="","",INDEX(근로조건!$A$5:$AF$1048576,MATCH(A1759,근로조건!$A$5:$A$1048576,0)+0,14))</f>
        <v/>
      </c>
      <c r="AG1759" s="261" t="str" cm="1">
        <f t="array" ref="AG1759">IF(A1759="","",INDEX(근로조건!$A$5:$AF$1048576,MATCH(A1759,근로조건!$A$5:$A$1048576,0)+0,11))</f>
        <v/>
      </c>
      <c r="AH1759" s="261" t="str" cm="1">
        <f t="array" ref="AH1759">IF(A1759="","",INDEX(근로조건!$A$5:$AF$1048576,MATCH(A1759,근로조건!$A$5:$A$1048576,0)+0,19))</f>
        <v/>
      </c>
      <c r="AI1759" s="262" t="str" cm="1">
        <f t="array" ref="AI1759">IF(A1759="","",INDEX(근로조건!$A$5:$AF$1048576,MATCH(A1759,근로조건!$A$5:$A$1048576,0)+0,17))</f>
        <v/>
      </c>
      <c r="AJ1759" s="253"/>
      <c r="AK1759" s="253"/>
      <c r="AL1759" s="253" t="str" cm="1">
        <f t="array" ref="AL1759">IF(A1759="","",INDEX(근로조건!$A$5:$AF$1048576,MATCH(A1759,근로조건!$A$5:$A$1048576,0)+0,20))</f>
        <v/>
      </c>
      <c r="AM1759" s="253"/>
      <c r="AN1759" s="253"/>
      <c r="AO1759" s="253"/>
      <c r="AP1759" s="260"/>
      <c r="AQ1759" s="123"/>
      <c r="AR1759" s="166"/>
      <c r="AS1759" s="267"/>
      <c r="AT1759" s="266"/>
      <c r="AU1759" s="266"/>
      <c r="AV1759" s="266"/>
    </row>
    <row r="1760" spans="1:48" x14ac:dyDescent="0.3">
      <c r="A1760" s="52"/>
      <c r="B1760" s="54"/>
      <c r="C1760" s="53"/>
      <c r="D1760" s="53"/>
      <c r="E1760" s="53"/>
      <c r="F1760" s="57"/>
      <c r="G1760" s="57"/>
      <c r="H1760" s="52"/>
      <c r="I1760" s="53"/>
      <c r="J1760" s="53"/>
      <c r="K1760" s="95"/>
      <c r="L1760" s="52"/>
      <c r="M1760" s="52"/>
      <c r="N1760" s="54"/>
      <c r="O1760" s="254" t="str" cm="1">
        <f t="array" ref="O1760">IF(A1760="","",INDEX(근로조건!$A$5:$Y$1048576,MATCH(A1760,근로조건!$A$5:$A$1048576,0)+0,15))</f>
        <v/>
      </c>
      <c r="P1760" s="255" t="str" cm="1">
        <f t="array" ref="P1760">IF(A1760="","",INDEX(근로조건!$A$5:$Y$1048576,MATCH(A1760,근로조건!$A$5:$A$1048576,0)+0,16))</f>
        <v/>
      </c>
      <c r="Q1760" s="256" t="str" cm="1">
        <f t="array" ref="Q1760">IF(A1760="","",INDEX(근로조건!$A$5:$ZZ$1048576,MATCH(A1760,근로조건!$A$5:$A$1048576,0)+0,21))</f>
        <v/>
      </c>
      <c r="R1760" s="61"/>
      <c r="S1760" s="61"/>
      <c r="T1760" s="61"/>
      <c r="U1760" s="61"/>
      <c r="V1760" s="61"/>
      <c r="W1760" s="61"/>
      <c r="X1760" s="61"/>
      <c r="Y1760" s="61"/>
      <c r="Z1760" s="260" t="str">
        <f t="shared" si="84"/>
        <v/>
      </c>
      <c r="AA1760" s="260" t="str">
        <f t="shared" si="85"/>
        <v/>
      </c>
      <c r="AB1760" s="260" t="str" cm="1">
        <f t="array" ref="AB1760">IFERROR(IF(A1760="","",INDEX(근로조건!$A$5:$Z$1048576,MATCH(A1760,근로조건!$A$5:$A$1048576,0)+0,17)-INDEX(근로조건!$A$5:$Z$1048576,MATCH(A1760,근로조건!$A$5:$A$1048576,0)+0,11))*B1760,"")</f>
        <v/>
      </c>
      <c r="AC1760" s="260" t="str">
        <f t="shared" si="86"/>
        <v/>
      </c>
      <c r="AD1760" s="260" t="str" cm="1">
        <f t="array" ref="AD1760">IFERROR(IF(A1760="","",INDEX(근로조건!$A$5:$L$1048576,MATCH(A1760,근로조건!$A$5:$A$1048576,0)+0,12))*B1760,"")</f>
        <v/>
      </c>
      <c r="AE1760" s="261" t="str" cm="1">
        <f t="array" ref="AE1760">IF(A1760="","",INDEX(근로조건!$A$5:$AF$1048576,MATCH(A1760,근로조건!$A$5:$A$1048576,0)+0,13))</f>
        <v/>
      </c>
      <c r="AF1760" s="262" t="str" cm="1">
        <f t="array" ref="AF1760">IF(A1760="","",INDEX(근로조건!$A$5:$AF$1048576,MATCH(A1760,근로조건!$A$5:$A$1048576,0)+0,14))</f>
        <v/>
      </c>
      <c r="AG1760" s="261" t="str" cm="1">
        <f t="array" ref="AG1760">IF(A1760="","",INDEX(근로조건!$A$5:$AF$1048576,MATCH(A1760,근로조건!$A$5:$A$1048576,0)+0,11))</f>
        <v/>
      </c>
      <c r="AH1760" s="261" t="str" cm="1">
        <f t="array" ref="AH1760">IF(A1760="","",INDEX(근로조건!$A$5:$AF$1048576,MATCH(A1760,근로조건!$A$5:$A$1048576,0)+0,19))</f>
        <v/>
      </c>
      <c r="AI1760" s="262" t="str" cm="1">
        <f t="array" ref="AI1760">IF(A1760="","",INDEX(근로조건!$A$5:$AF$1048576,MATCH(A1760,근로조건!$A$5:$A$1048576,0)+0,17))</f>
        <v/>
      </c>
      <c r="AJ1760" s="253"/>
      <c r="AK1760" s="253"/>
      <c r="AL1760" s="253" t="str" cm="1">
        <f t="array" ref="AL1760">IF(A1760="","",INDEX(근로조건!$A$5:$AF$1048576,MATCH(A1760,근로조건!$A$5:$A$1048576,0)+0,20))</f>
        <v/>
      </c>
      <c r="AM1760" s="253"/>
      <c r="AN1760" s="253"/>
      <c r="AO1760" s="253"/>
      <c r="AP1760" s="260"/>
      <c r="AQ1760" s="123"/>
      <c r="AR1760" s="166"/>
      <c r="AS1760" s="267"/>
      <c r="AT1760" s="266"/>
      <c r="AU1760" s="266"/>
      <c r="AV1760" s="266"/>
    </row>
    <row r="1761" spans="1:48" x14ac:dyDescent="0.3">
      <c r="A1761" s="52"/>
      <c r="B1761" s="54"/>
      <c r="C1761" s="53"/>
      <c r="D1761" s="53"/>
      <c r="E1761" s="53"/>
      <c r="F1761" s="57"/>
      <c r="G1761" s="57"/>
      <c r="H1761" s="52"/>
      <c r="I1761" s="53"/>
      <c r="J1761" s="53"/>
      <c r="K1761" s="95"/>
      <c r="L1761" s="52"/>
      <c r="M1761" s="52"/>
      <c r="N1761" s="54"/>
      <c r="O1761" s="254" t="str" cm="1">
        <f t="array" ref="O1761">IF(A1761="","",INDEX(근로조건!$A$5:$Y$1048576,MATCH(A1761,근로조건!$A$5:$A$1048576,0)+0,15))</f>
        <v/>
      </c>
      <c r="P1761" s="255" t="str" cm="1">
        <f t="array" ref="P1761">IF(A1761="","",INDEX(근로조건!$A$5:$Y$1048576,MATCH(A1761,근로조건!$A$5:$A$1048576,0)+0,16))</f>
        <v/>
      </c>
      <c r="Q1761" s="256" t="str" cm="1">
        <f t="array" ref="Q1761">IF(A1761="","",INDEX(근로조건!$A$5:$ZZ$1048576,MATCH(A1761,근로조건!$A$5:$A$1048576,0)+0,21))</f>
        <v/>
      </c>
      <c r="R1761" s="61"/>
      <c r="S1761" s="61"/>
      <c r="T1761" s="61"/>
      <c r="U1761" s="61"/>
      <c r="V1761" s="61"/>
      <c r="W1761" s="61"/>
      <c r="X1761" s="61"/>
      <c r="Y1761" s="61"/>
      <c r="Z1761" s="260" t="str">
        <f t="shared" si="84"/>
        <v/>
      </c>
      <c r="AA1761" s="260" t="str">
        <f t="shared" si="85"/>
        <v/>
      </c>
      <c r="AB1761" s="260" t="str" cm="1">
        <f t="array" ref="AB1761">IFERROR(IF(A1761="","",INDEX(근로조건!$A$5:$Z$1048576,MATCH(A1761,근로조건!$A$5:$A$1048576,0)+0,17)-INDEX(근로조건!$A$5:$Z$1048576,MATCH(A1761,근로조건!$A$5:$A$1048576,0)+0,11))*B1761,"")</f>
        <v/>
      </c>
      <c r="AC1761" s="260" t="str">
        <f t="shared" si="86"/>
        <v/>
      </c>
      <c r="AD1761" s="260" t="str" cm="1">
        <f t="array" ref="AD1761">IFERROR(IF(A1761="","",INDEX(근로조건!$A$5:$L$1048576,MATCH(A1761,근로조건!$A$5:$A$1048576,0)+0,12))*B1761,"")</f>
        <v/>
      </c>
      <c r="AE1761" s="261" t="str" cm="1">
        <f t="array" ref="AE1761">IF(A1761="","",INDEX(근로조건!$A$5:$AF$1048576,MATCH(A1761,근로조건!$A$5:$A$1048576,0)+0,13))</f>
        <v/>
      </c>
      <c r="AF1761" s="262" t="str" cm="1">
        <f t="array" ref="AF1761">IF(A1761="","",INDEX(근로조건!$A$5:$AF$1048576,MATCH(A1761,근로조건!$A$5:$A$1048576,0)+0,14))</f>
        <v/>
      </c>
      <c r="AG1761" s="261" t="str" cm="1">
        <f t="array" ref="AG1761">IF(A1761="","",INDEX(근로조건!$A$5:$AF$1048576,MATCH(A1761,근로조건!$A$5:$A$1048576,0)+0,11))</f>
        <v/>
      </c>
      <c r="AH1761" s="261" t="str" cm="1">
        <f t="array" ref="AH1761">IF(A1761="","",INDEX(근로조건!$A$5:$AF$1048576,MATCH(A1761,근로조건!$A$5:$A$1048576,0)+0,19))</f>
        <v/>
      </c>
      <c r="AI1761" s="262" t="str" cm="1">
        <f t="array" ref="AI1761">IF(A1761="","",INDEX(근로조건!$A$5:$AF$1048576,MATCH(A1761,근로조건!$A$5:$A$1048576,0)+0,17))</f>
        <v/>
      </c>
      <c r="AJ1761" s="253"/>
      <c r="AK1761" s="253"/>
      <c r="AL1761" s="253" t="str" cm="1">
        <f t="array" ref="AL1761">IF(A1761="","",INDEX(근로조건!$A$5:$AF$1048576,MATCH(A1761,근로조건!$A$5:$A$1048576,0)+0,20))</f>
        <v/>
      </c>
      <c r="AM1761" s="253"/>
      <c r="AN1761" s="253"/>
      <c r="AO1761" s="253"/>
      <c r="AP1761" s="260"/>
      <c r="AQ1761" s="123"/>
      <c r="AR1761" s="166"/>
      <c r="AS1761" s="267"/>
      <c r="AT1761" s="266"/>
      <c r="AU1761" s="266"/>
      <c r="AV1761" s="266"/>
    </row>
    <row r="1762" spans="1:48" x14ac:dyDescent="0.3">
      <c r="A1762" s="52"/>
      <c r="B1762" s="54"/>
      <c r="C1762" s="53"/>
      <c r="D1762" s="53"/>
      <c r="E1762" s="53"/>
      <c r="F1762" s="57"/>
      <c r="G1762" s="57"/>
      <c r="H1762" s="52"/>
      <c r="I1762" s="53"/>
      <c r="J1762" s="53"/>
      <c r="K1762" s="95"/>
      <c r="L1762" s="52"/>
      <c r="M1762" s="52"/>
      <c r="N1762" s="54"/>
      <c r="O1762" s="254" t="str" cm="1">
        <f t="array" ref="O1762">IF(A1762="","",INDEX(근로조건!$A$5:$Y$1048576,MATCH(A1762,근로조건!$A$5:$A$1048576,0)+0,15))</f>
        <v/>
      </c>
      <c r="P1762" s="255" t="str" cm="1">
        <f t="array" ref="P1762">IF(A1762="","",INDEX(근로조건!$A$5:$Y$1048576,MATCH(A1762,근로조건!$A$5:$A$1048576,0)+0,16))</f>
        <v/>
      </c>
      <c r="Q1762" s="256" t="str" cm="1">
        <f t="array" ref="Q1762">IF(A1762="","",INDEX(근로조건!$A$5:$ZZ$1048576,MATCH(A1762,근로조건!$A$5:$A$1048576,0)+0,21))</f>
        <v/>
      </c>
      <c r="R1762" s="61"/>
      <c r="S1762" s="61"/>
      <c r="T1762" s="61"/>
      <c r="U1762" s="61"/>
      <c r="V1762" s="61"/>
      <c r="W1762" s="61"/>
      <c r="X1762" s="61"/>
      <c r="Y1762" s="61"/>
      <c r="Z1762" s="260" t="str">
        <f t="shared" si="84"/>
        <v/>
      </c>
      <c r="AA1762" s="260" t="str">
        <f t="shared" si="85"/>
        <v/>
      </c>
      <c r="AB1762" s="260" t="str" cm="1">
        <f t="array" ref="AB1762">IFERROR(IF(A1762="","",INDEX(근로조건!$A$5:$Z$1048576,MATCH(A1762,근로조건!$A$5:$A$1048576,0)+0,17)-INDEX(근로조건!$A$5:$Z$1048576,MATCH(A1762,근로조건!$A$5:$A$1048576,0)+0,11))*B1762,"")</f>
        <v/>
      </c>
      <c r="AC1762" s="260" t="str">
        <f t="shared" si="86"/>
        <v/>
      </c>
      <c r="AD1762" s="260" t="str" cm="1">
        <f t="array" ref="AD1762">IFERROR(IF(A1762="","",INDEX(근로조건!$A$5:$L$1048576,MATCH(A1762,근로조건!$A$5:$A$1048576,0)+0,12))*B1762,"")</f>
        <v/>
      </c>
      <c r="AE1762" s="261" t="str" cm="1">
        <f t="array" ref="AE1762">IF(A1762="","",INDEX(근로조건!$A$5:$AF$1048576,MATCH(A1762,근로조건!$A$5:$A$1048576,0)+0,13))</f>
        <v/>
      </c>
      <c r="AF1762" s="262" t="str" cm="1">
        <f t="array" ref="AF1762">IF(A1762="","",INDEX(근로조건!$A$5:$AF$1048576,MATCH(A1762,근로조건!$A$5:$A$1048576,0)+0,14))</f>
        <v/>
      </c>
      <c r="AG1762" s="261" t="str" cm="1">
        <f t="array" ref="AG1762">IF(A1762="","",INDEX(근로조건!$A$5:$AF$1048576,MATCH(A1762,근로조건!$A$5:$A$1048576,0)+0,11))</f>
        <v/>
      </c>
      <c r="AH1762" s="261" t="str" cm="1">
        <f t="array" ref="AH1762">IF(A1762="","",INDEX(근로조건!$A$5:$AF$1048576,MATCH(A1762,근로조건!$A$5:$A$1048576,0)+0,19))</f>
        <v/>
      </c>
      <c r="AI1762" s="262" t="str" cm="1">
        <f t="array" ref="AI1762">IF(A1762="","",INDEX(근로조건!$A$5:$AF$1048576,MATCH(A1762,근로조건!$A$5:$A$1048576,0)+0,17))</f>
        <v/>
      </c>
      <c r="AJ1762" s="253"/>
      <c r="AK1762" s="253"/>
      <c r="AL1762" s="253" t="str" cm="1">
        <f t="array" ref="AL1762">IF(A1762="","",INDEX(근로조건!$A$5:$AF$1048576,MATCH(A1762,근로조건!$A$5:$A$1048576,0)+0,20))</f>
        <v/>
      </c>
      <c r="AM1762" s="253"/>
      <c r="AN1762" s="253"/>
      <c r="AO1762" s="253"/>
      <c r="AP1762" s="260"/>
      <c r="AQ1762" s="123"/>
      <c r="AR1762" s="166"/>
      <c r="AS1762" s="267"/>
      <c r="AT1762" s="266"/>
      <c r="AU1762" s="266"/>
      <c r="AV1762" s="266"/>
    </row>
    <row r="1763" spans="1:48" x14ac:dyDescent="0.3">
      <c r="A1763" s="52"/>
      <c r="B1763" s="54"/>
      <c r="C1763" s="53"/>
      <c r="D1763" s="53"/>
      <c r="E1763" s="53"/>
      <c r="F1763" s="57"/>
      <c r="G1763" s="57"/>
      <c r="H1763" s="52"/>
      <c r="I1763" s="53"/>
      <c r="J1763" s="53"/>
      <c r="K1763" s="95"/>
      <c r="L1763" s="52"/>
      <c r="M1763" s="52"/>
      <c r="N1763" s="54"/>
      <c r="O1763" s="254" t="str" cm="1">
        <f t="array" ref="O1763">IF(A1763="","",INDEX(근로조건!$A$5:$Y$1048576,MATCH(A1763,근로조건!$A$5:$A$1048576,0)+0,15))</f>
        <v/>
      </c>
      <c r="P1763" s="255" t="str" cm="1">
        <f t="array" ref="P1763">IF(A1763="","",INDEX(근로조건!$A$5:$Y$1048576,MATCH(A1763,근로조건!$A$5:$A$1048576,0)+0,16))</f>
        <v/>
      </c>
      <c r="Q1763" s="256" t="str" cm="1">
        <f t="array" ref="Q1763">IF(A1763="","",INDEX(근로조건!$A$5:$ZZ$1048576,MATCH(A1763,근로조건!$A$5:$A$1048576,0)+0,21))</f>
        <v/>
      </c>
      <c r="R1763" s="61"/>
      <c r="S1763" s="61"/>
      <c r="T1763" s="61"/>
      <c r="U1763" s="61"/>
      <c r="V1763" s="61"/>
      <c r="W1763" s="61"/>
      <c r="X1763" s="61"/>
      <c r="Y1763" s="61"/>
      <c r="Z1763" s="260" t="str">
        <f t="shared" si="84"/>
        <v/>
      </c>
      <c r="AA1763" s="260" t="str">
        <f t="shared" si="85"/>
        <v/>
      </c>
      <c r="AB1763" s="260" t="str" cm="1">
        <f t="array" ref="AB1763">IFERROR(IF(A1763="","",INDEX(근로조건!$A$5:$Z$1048576,MATCH(A1763,근로조건!$A$5:$A$1048576,0)+0,17)-INDEX(근로조건!$A$5:$Z$1048576,MATCH(A1763,근로조건!$A$5:$A$1048576,0)+0,11))*B1763,"")</f>
        <v/>
      </c>
      <c r="AC1763" s="260" t="str">
        <f t="shared" si="86"/>
        <v/>
      </c>
      <c r="AD1763" s="260" t="str" cm="1">
        <f t="array" ref="AD1763">IFERROR(IF(A1763="","",INDEX(근로조건!$A$5:$L$1048576,MATCH(A1763,근로조건!$A$5:$A$1048576,0)+0,12))*B1763,"")</f>
        <v/>
      </c>
      <c r="AE1763" s="261" t="str" cm="1">
        <f t="array" ref="AE1763">IF(A1763="","",INDEX(근로조건!$A$5:$AF$1048576,MATCH(A1763,근로조건!$A$5:$A$1048576,0)+0,13))</f>
        <v/>
      </c>
      <c r="AF1763" s="262" t="str" cm="1">
        <f t="array" ref="AF1763">IF(A1763="","",INDEX(근로조건!$A$5:$AF$1048576,MATCH(A1763,근로조건!$A$5:$A$1048576,0)+0,14))</f>
        <v/>
      </c>
      <c r="AG1763" s="261" t="str" cm="1">
        <f t="array" ref="AG1763">IF(A1763="","",INDEX(근로조건!$A$5:$AF$1048576,MATCH(A1763,근로조건!$A$5:$A$1048576,0)+0,11))</f>
        <v/>
      </c>
      <c r="AH1763" s="261" t="str" cm="1">
        <f t="array" ref="AH1763">IF(A1763="","",INDEX(근로조건!$A$5:$AF$1048576,MATCH(A1763,근로조건!$A$5:$A$1048576,0)+0,19))</f>
        <v/>
      </c>
      <c r="AI1763" s="262" t="str" cm="1">
        <f t="array" ref="AI1763">IF(A1763="","",INDEX(근로조건!$A$5:$AF$1048576,MATCH(A1763,근로조건!$A$5:$A$1048576,0)+0,17))</f>
        <v/>
      </c>
      <c r="AJ1763" s="253"/>
      <c r="AK1763" s="253"/>
      <c r="AL1763" s="253" t="str" cm="1">
        <f t="array" ref="AL1763">IF(A1763="","",INDEX(근로조건!$A$5:$AF$1048576,MATCH(A1763,근로조건!$A$5:$A$1048576,0)+0,20))</f>
        <v/>
      </c>
      <c r="AM1763" s="253"/>
      <c r="AN1763" s="253"/>
      <c r="AO1763" s="253"/>
      <c r="AP1763" s="260"/>
      <c r="AQ1763" s="123"/>
      <c r="AR1763" s="166"/>
      <c r="AS1763" s="267"/>
      <c r="AT1763" s="266"/>
      <c r="AU1763" s="266"/>
      <c r="AV1763" s="266"/>
    </row>
    <row r="1764" spans="1:48" x14ac:dyDescent="0.3">
      <c r="A1764" s="52"/>
      <c r="B1764" s="54"/>
      <c r="C1764" s="53"/>
      <c r="D1764" s="53"/>
      <c r="E1764" s="53"/>
      <c r="F1764" s="57"/>
      <c r="G1764" s="57"/>
      <c r="H1764" s="52"/>
      <c r="I1764" s="53"/>
      <c r="J1764" s="53"/>
      <c r="K1764" s="95"/>
      <c r="L1764" s="52"/>
      <c r="M1764" s="52"/>
      <c r="N1764" s="54"/>
      <c r="O1764" s="254" t="str" cm="1">
        <f t="array" ref="O1764">IF(A1764="","",INDEX(근로조건!$A$5:$Y$1048576,MATCH(A1764,근로조건!$A$5:$A$1048576,0)+0,15))</f>
        <v/>
      </c>
      <c r="P1764" s="255" t="str" cm="1">
        <f t="array" ref="P1764">IF(A1764="","",INDEX(근로조건!$A$5:$Y$1048576,MATCH(A1764,근로조건!$A$5:$A$1048576,0)+0,16))</f>
        <v/>
      </c>
      <c r="Q1764" s="256" t="str" cm="1">
        <f t="array" ref="Q1764">IF(A1764="","",INDEX(근로조건!$A$5:$ZZ$1048576,MATCH(A1764,근로조건!$A$5:$A$1048576,0)+0,21))</f>
        <v/>
      </c>
      <c r="R1764" s="61"/>
      <c r="S1764" s="61"/>
      <c r="T1764" s="61"/>
      <c r="U1764" s="61"/>
      <c r="V1764" s="61"/>
      <c r="W1764" s="61"/>
      <c r="X1764" s="61"/>
      <c r="Y1764" s="61"/>
      <c r="Z1764" s="260" t="str">
        <f t="shared" si="84"/>
        <v/>
      </c>
      <c r="AA1764" s="260" t="str">
        <f t="shared" si="85"/>
        <v/>
      </c>
      <c r="AB1764" s="260" t="str" cm="1">
        <f t="array" ref="AB1764">IFERROR(IF(A1764="","",INDEX(근로조건!$A$5:$Z$1048576,MATCH(A1764,근로조건!$A$5:$A$1048576,0)+0,17)-INDEX(근로조건!$A$5:$Z$1048576,MATCH(A1764,근로조건!$A$5:$A$1048576,0)+0,11))*B1764,"")</f>
        <v/>
      </c>
      <c r="AC1764" s="260" t="str">
        <f t="shared" si="86"/>
        <v/>
      </c>
      <c r="AD1764" s="260" t="str" cm="1">
        <f t="array" ref="AD1764">IFERROR(IF(A1764="","",INDEX(근로조건!$A$5:$L$1048576,MATCH(A1764,근로조건!$A$5:$A$1048576,0)+0,12))*B1764,"")</f>
        <v/>
      </c>
      <c r="AE1764" s="261" t="str" cm="1">
        <f t="array" ref="AE1764">IF(A1764="","",INDEX(근로조건!$A$5:$AF$1048576,MATCH(A1764,근로조건!$A$5:$A$1048576,0)+0,13))</f>
        <v/>
      </c>
      <c r="AF1764" s="262" t="str" cm="1">
        <f t="array" ref="AF1764">IF(A1764="","",INDEX(근로조건!$A$5:$AF$1048576,MATCH(A1764,근로조건!$A$5:$A$1048576,0)+0,14))</f>
        <v/>
      </c>
      <c r="AG1764" s="261" t="str" cm="1">
        <f t="array" ref="AG1764">IF(A1764="","",INDEX(근로조건!$A$5:$AF$1048576,MATCH(A1764,근로조건!$A$5:$A$1048576,0)+0,11))</f>
        <v/>
      </c>
      <c r="AH1764" s="261" t="str" cm="1">
        <f t="array" ref="AH1764">IF(A1764="","",INDEX(근로조건!$A$5:$AF$1048576,MATCH(A1764,근로조건!$A$5:$A$1048576,0)+0,19))</f>
        <v/>
      </c>
      <c r="AI1764" s="262" t="str" cm="1">
        <f t="array" ref="AI1764">IF(A1764="","",INDEX(근로조건!$A$5:$AF$1048576,MATCH(A1764,근로조건!$A$5:$A$1048576,0)+0,17))</f>
        <v/>
      </c>
      <c r="AJ1764" s="253"/>
      <c r="AK1764" s="253"/>
      <c r="AL1764" s="253" t="str" cm="1">
        <f t="array" ref="AL1764">IF(A1764="","",INDEX(근로조건!$A$5:$AF$1048576,MATCH(A1764,근로조건!$A$5:$A$1048576,0)+0,20))</f>
        <v/>
      </c>
      <c r="AM1764" s="253"/>
      <c r="AN1764" s="253"/>
      <c r="AO1764" s="253"/>
      <c r="AP1764" s="260"/>
      <c r="AQ1764" s="123"/>
      <c r="AR1764" s="166"/>
      <c r="AS1764" s="267"/>
      <c r="AT1764" s="266"/>
      <c r="AU1764" s="266"/>
      <c r="AV1764" s="266"/>
    </row>
    <row r="1765" spans="1:48" x14ac:dyDescent="0.3">
      <c r="A1765" s="52"/>
      <c r="B1765" s="54"/>
      <c r="C1765" s="53"/>
      <c r="D1765" s="53"/>
      <c r="E1765" s="53"/>
      <c r="F1765" s="57"/>
      <c r="G1765" s="57"/>
      <c r="H1765" s="52"/>
      <c r="I1765" s="53"/>
      <c r="J1765" s="53"/>
      <c r="K1765" s="95"/>
      <c r="L1765" s="52"/>
      <c r="M1765" s="52"/>
      <c r="N1765" s="54"/>
      <c r="O1765" s="254" t="str" cm="1">
        <f t="array" ref="O1765">IF(A1765="","",INDEX(근로조건!$A$5:$Y$1048576,MATCH(A1765,근로조건!$A$5:$A$1048576,0)+0,15))</f>
        <v/>
      </c>
      <c r="P1765" s="255" t="str" cm="1">
        <f t="array" ref="P1765">IF(A1765="","",INDEX(근로조건!$A$5:$Y$1048576,MATCH(A1765,근로조건!$A$5:$A$1048576,0)+0,16))</f>
        <v/>
      </c>
      <c r="Q1765" s="256" t="str" cm="1">
        <f t="array" ref="Q1765">IF(A1765="","",INDEX(근로조건!$A$5:$ZZ$1048576,MATCH(A1765,근로조건!$A$5:$A$1048576,0)+0,21))</f>
        <v/>
      </c>
      <c r="R1765" s="61"/>
      <c r="S1765" s="61"/>
      <c r="T1765" s="61"/>
      <c r="U1765" s="61"/>
      <c r="V1765" s="61"/>
      <c r="W1765" s="61"/>
      <c r="X1765" s="61"/>
      <c r="Y1765" s="61"/>
      <c r="Z1765" s="260" t="str">
        <f t="shared" si="84"/>
        <v/>
      </c>
      <c r="AA1765" s="260" t="str">
        <f t="shared" si="85"/>
        <v/>
      </c>
      <c r="AB1765" s="260" t="str" cm="1">
        <f t="array" ref="AB1765">IFERROR(IF(A1765="","",INDEX(근로조건!$A$5:$Z$1048576,MATCH(A1765,근로조건!$A$5:$A$1048576,0)+0,17)-INDEX(근로조건!$A$5:$Z$1048576,MATCH(A1765,근로조건!$A$5:$A$1048576,0)+0,11))*B1765,"")</f>
        <v/>
      </c>
      <c r="AC1765" s="260" t="str">
        <f t="shared" si="86"/>
        <v/>
      </c>
      <c r="AD1765" s="260" t="str" cm="1">
        <f t="array" ref="AD1765">IFERROR(IF(A1765="","",INDEX(근로조건!$A$5:$L$1048576,MATCH(A1765,근로조건!$A$5:$A$1048576,0)+0,12))*B1765,"")</f>
        <v/>
      </c>
      <c r="AE1765" s="261" t="str" cm="1">
        <f t="array" ref="AE1765">IF(A1765="","",INDEX(근로조건!$A$5:$AF$1048576,MATCH(A1765,근로조건!$A$5:$A$1048576,0)+0,13))</f>
        <v/>
      </c>
      <c r="AF1765" s="262" t="str" cm="1">
        <f t="array" ref="AF1765">IF(A1765="","",INDEX(근로조건!$A$5:$AF$1048576,MATCH(A1765,근로조건!$A$5:$A$1048576,0)+0,14))</f>
        <v/>
      </c>
      <c r="AG1765" s="261" t="str" cm="1">
        <f t="array" ref="AG1765">IF(A1765="","",INDEX(근로조건!$A$5:$AF$1048576,MATCH(A1765,근로조건!$A$5:$A$1048576,0)+0,11))</f>
        <v/>
      </c>
      <c r="AH1765" s="261" t="str" cm="1">
        <f t="array" ref="AH1765">IF(A1765="","",INDEX(근로조건!$A$5:$AF$1048576,MATCH(A1765,근로조건!$A$5:$A$1048576,0)+0,19))</f>
        <v/>
      </c>
      <c r="AI1765" s="262" t="str" cm="1">
        <f t="array" ref="AI1765">IF(A1765="","",INDEX(근로조건!$A$5:$AF$1048576,MATCH(A1765,근로조건!$A$5:$A$1048576,0)+0,17))</f>
        <v/>
      </c>
      <c r="AJ1765" s="253"/>
      <c r="AK1765" s="253"/>
      <c r="AL1765" s="253" t="str" cm="1">
        <f t="array" ref="AL1765">IF(A1765="","",INDEX(근로조건!$A$5:$AF$1048576,MATCH(A1765,근로조건!$A$5:$A$1048576,0)+0,20))</f>
        <v/>
      </c>
      <c r="AM1765" s="253"/>
      <c r="AN1765" s="253"/>
      <c r="AO1765" s="253"/>
      <c r="AP1765" s="260"/>
      <c r="AQ1765" s="123"/>
      <c r="AR1765" s="166"/>
      <c r="AS1765" s="267"/>
      <c r="AT1765" s="266"/>
      <c r="AU1765" s="266"/>
      <c r="AV1765" s="266"/>
    </row>
    <row r="1766" spans="1:48" x14ac:dyDescent="0.3">
      <c r="A1766" s="52"/>
      <c r="B1766" s="54"/>
      <c r="C1766" s="53"/>
      <c r="D1766" s="53"/>
      <c r="E1766" s="53"/>
      <c r="F1766" s="57"/>
      <c r="G1766" s="57"/>
      <c r="H1766" s="52"/>
      <c r="I1766" s="53"/>
      <c r="J1766" s="53"/>
      <c r="K1766" s="95"/>
      <c r="L1766" s="52"/>
      <c r="M1766" s="52"/>
      <c r="N1766" s="54"/>
      <c r="O1766" s="254" t="str" cm="1">
        <f t="array" ref="O1766">IF(A1766="","",INDEX(근로조건!$A$5:$Y$1048576,MATCH(A1766,근로조건!$A$5:$A$1048576,0)+0,15))</f>
        <v/>
      </c>
      <c r="P1766" s="255" t="str" cm="1">
        <f t="array" ref="P1766">IF(A1766="","",INDEX(근로조건!$A$5:$Y$1048576,MATCH(A1766,근로조건!$A$5:$A$1048576,0)+0,16))</f>
        <v/>
      </c>
      <c r="Q1766" s="256" t="str" cm="1">
        <f t="array" ref="Q1766">IF(A1766="","",INDEX(근로조건!$A$5:$ZZ$1048576,MATCH(A1766,근로조건!$A$5:$A$1048576,0)+0,21))</f>
        <v/>
      </c>
      <c r="R1766" s="61"/>
      <c r="S1766" s="61"/>
      <c r="T1766" s="61"/>
      <c r="U1766" s="61"/>
      <c r="V1766" s="61"/>
      <c r="W1766" s="61"/>
      <c r="X1766" s="61"/>
      <c r="Y1766" s="61"/>
      <c r="Z1766" s="260" t="str">
        <f t="shared" si="84"/>
        <v/>
      </c>
      <c r="AA1766" s="260" t="str">
        <f t="shared" si="85"/>
        <v/>
      </c>
      <c r="AB1766" s="260" t="str" cm="1">
        <f t="array" ref="AB1766">IFERROR(IF(A1766="","",INDEX(근로조건!$A$5:$Z$1048576,MATCH(A1766,근로조건!$A$5:$A$1048576,0)+0,17)-INDEX(근로조건!$A$5:$Z$1048576,MATCH(A1766,근로조건!$A$5:$A$1048576,0)+0,11))*B1766,"")</f>
        <v/>
      </c>
      <c r="AC1766" s="260" t="str">
        <f t="shared" si="86"/>
        <v/>
      </c>
      <c r="AD1766" s="260" t="str" cm="1">
        <f t="array" ref="AD1766">IFERROR(IF(A1766="","",INDEX(근로조건!$A$5:$L$1048576,MATCH(A1766,근로조건!$A$5:$A$1048576,0)+0,12))*B1766,"")</f>
        <v/>
      </c>
      <c r="AE1766" s="261" t="str" cm="1">
        <f t="array" ref="AE1766">IF(A1766="","",INDEX(근로조건!$A$5:$AF$1048576,MATCH(A1766,근로조건!$A$5:$A$1048576,0)+0,13))</f>
        <v/>
      </c>
      <c r="AF1766" s="262" t="str" cm="1">
        <f t="array" ref="AF1766">IF(A1766="","",INDEX(근로조건!$A$5:$AF$1048576,MATCH(A1766,근로조건!$A$5:$A$1048576,0)+0,14))</f>
        <v/>
      </c>
      <c r="AG1766" s="261" t="str" cm="1">
        <f t="array" ref="AG1766">IF(A1766="","",INDEX(근로조건!$A$5:$AF$1048576,MATCH(A1766,근로조건!$A$5:$A$1048576,0)+0,11))</f>
        <v/>
      </c>
      <c r="AH1766" s="261" t="str" cm="1">
        <f t="array" ref="AH1766">IF(A1766="","",INDEX(근로조건!$A$5:$AF$1048576,MATCH(A1766,근로조건!$A$5:$A$1048576,0)+0,19))</f>
        <v/>
      </c>
      <c r="AI1766" s="262" t="str" cm="1">
        <f t="array" ref="AI1766">IF(A1766="","",INDEX(근로조건!$A$5:$AF$1048576,MATCH(A1766,근로조건!$A$5:$A$1048576,0)+0,17))</f>
        <v/>
      </c>
      <c r="AJ1766" s="253"/>
      <c r="AK1766" s="253"/>
      <c r="AL1766" s="253" t="str" cm="1">
        <f t="array" ref="AL1766">IF(A1766="","",INDEX(근로조건!$A$5:$AF$1048576,MATCH(A1766,근로조건!$A$5:$A$1048576,0)+0,20))</f>
        <v/>
      </c>
      <c r="AM1766" s="253"/>
      <c r="AN1766" s="253"/>
      <c r="AO1766" s="253"/>
      <c r="AP1766" s="260"/>
      <c r="AQ1766" s="123"/>
      <c r="AR1766" s="166"/>
      <c r="AS1766" s="267"/>
      <c r="AT1766" s="266"/>
      <c r="AU1766" s="266"/>
      <c r="AV1766" s="266"/>
    </row>
    <row r="1767" spans="1:48" x14ac:dyDescent="0.3">
      <c r="A1767" s="52"/>
      <c r="B1767" s="54"/>
      <c r="C1767" s="53"/>
      <c r="D1767" s="53"/>
      <c r="E1767" s="53"/>
      <c r="F1767" s="57"/>
      <c r="G1767" s="57"/>
      <c r="H1767" s="52"/>
      <c r="I1767" s="53"/>
      <c r="J1767" s="53"/>
      <c r="K1767" s="95"/>
      <c r="L1767" s="52"/>
      <c r="M1767" s="52"/>
      <c r="N1767" s="54"/>
      <c r="O1767" s="254" t="str" cm="1">
        <f t="array" ref="O1767">IF(A1767="","",INDEX(근로조건!$A$5:$Y$1048576,MATCH(A1767,근로조건!$A$5:$A$1048576,0)+0,15))</f>
        <v/>
      </c>
      <c r="P1767" s="255" t="str" cm="1">
        <f t="array" ref="P1767">IF(A1767="","",INDEX(근로조건!$A$5:$Y$1048576,MATCH(A1767,근로조건!$A$5:$A$1048576,0)+0,16))</f>
        <v/>
      </c>
      <c r="Q1767" s="256" t="str" cm="1">
        <f t="array" ref="Q1767">IF(A1767="","",INDEX(근로조건!$A$5:$ZZ$1048576,MATCH(A1767,근로조건!$A$5:$A$1048576,0)+0,21))</f>
        <v/>
      </c>
      <c r="R1767" s="61"/>
      <c r="S1767" s="61"/>
      <c r="T1767" s="61"/>
      <c r="U1767" s="61"/>
      <c r="V1767" s="61"/>
      <c r="W1767" s="61"/>
      <c r="X1767" s="61"/>
      <c r="Y1767" s="61"/>
      <c r="Z1767" s="260" t="str">
        <f t="shared" si="84"/>
        <v/>
      </c>
      <c r="AA1767" s="260" t="str">
        <f t="shared" si="85"/>
        <v/>
      </c>
      <c r="AB1767" s="260" t="str" cm="1">
        <f t="array" ref="AB1767">IFERROR(IF(A1767="","",INDEX(근로조건!$A$5:$Z$1048576,MATCH(A1767,근로조건!$A$5:$A$1048576,0)+0,17)-INDEX(근로조건!$A$5:$Z$1048576,MATCH(A1767,근로조건!$A$5:$A$1048576,0)+0,11))*B1767,"")</f>
        <v/>
      </c>
      <c r="AC1767" s="260" t="str">
        <f t="shared" si="86"/>
        <v/>
      </c>
      <c r="AD1767" s="260" t="str" cm="1">
        <f t="array" ref="AD1767">IFERROR(IF(A1767="","",INDEX(근로조건!$A$5:$L$1048576,MATCH(A1767,근로조건!$A$5:$A$1048576,0)+0,12))*B1767,"")</f>
        <v/>
      </c>
      <c r="AE1767" s="261" t="str" cm="1">
        <f t="array" ref="AE1767">IF(A1767="","",INDEX(근로조건!$A$5:$AF$1048576,MATCH(A1767,근로조건!$A$5:$A$1048576,0)+0,13))</f>
        <v/>
      </c>
      <c r="AF1767" s="262" t="str" cm="1">
        <f t="array" ref="AF1767">IF(A1767="","",INDEX(근로조건!$A$5:$AF$1048576,MATCH(A1767,근로조건!$A$5:$A$1048576,0)+0,14))</f>
        <v/>
      </c>
      <c r="AG1767" s="261" t="str" cm="1">
        <f t="array" ref="AG1767">IF(A1767="","",INDEX(근로조건!$A$5:$AF$1048576,MATCH(A1767,근로조건!$A$5:$A$1048576,0)+0,11))</f>
        <v/>
      </c>
      <c r="AH1767" s="261" t="str" cm="1">
        <f t="array" ref="AH1767">IF(A1767="","",INDEX(근로조건!$A$5:$AF$1048576,MATCH(A1767,근로조건!$A$5:$A$1048576,0)+0,19))</f>
        <v/>
      </c>
      <c r="AI1767" s="262" t="str" cm="1">
        <f t="array" ref="AI1767">IF(A1767="","",INDEX(근로조건!$A$5:$AF$1048576,MATCH(A1767,근로조건!$A$5:$A$1048576,0)+0,17))</f>
        <v/>
      </c>
      <c r="AJ1767" s="253"/>
      <c r="AK1767" s="253"/>
      <c r="AL1767" s="253" t="str" cm="1">
        <f t="array" ref="AL1767">IF(A1767="","",INDEX(근로조건!$A$5:$AF$1048576,MATCH(A1767,근로조건!$A$5:$A$1048576,0)+0,20))</f>
        <v/>
      </c>
      <c r="AM1767" s="253"/>
      <c r="AN1767" s="253"/>
      <c r="AO1767" s="253"/>
      <c r="AP1767" s="260"/>
      <c r="AQ1767" s="123"/>
      <c r="AR1767" s="166"/>
      <c r="AS1767" s="267"/>
      <c r="AT1767" s="266"/>
      <c r="AU1767" s="266"/>
      <c r="AV1767" s="266"/>
    </row>
    <row r="1768" spans="1:48" x14ac:dyDescent="0.3">
      <c r="A1768" s="52"/>
      <c r="B1768" s="54"/>
      <c r="C1768" s="53"/>
      <c r="D1768" s="53"/>
      <c r="E1768" s="53"/>
      <c r="F1768" s="57"/>
      <c r="G1768" s="57"/>
      <c r="H1768" s="52"/>
      <c r="I1768" s="53"/>
      <c r="J1768" s="53"/>
      <c r="K1768" s="95"/>
      <c r="L1768" s="52"/>
      <c r="M1768" s="52"/>
      <c r="N1768" s="54"/>
      <c r="O1768" s="254" t="str" cm="1">
        <f t="array" ref="O1768">IF(A1768="","",INDEX(근로조건!$A$5:$Y$1048576,MATCH(A1768,근로조건!$A$5:$A$1048576,0)+0,15))</f>
        <v/>
      </c>
      <c r="P1768" s="255" t="str" cm="1">
        <f t="array" ref="P1768">IF(A1768="","",INDEX(근로조건!$A$5:$Y$1048576,MATCH(A1768,근로조건!$A$5:$A$1048576,0)+0,16))</f>
        <v/>
      </c>
      <c r="Q1768" s="256" t="str" cm="1">
        <f t="array" ref="Q1768">IF(A1768="","",INDEX(근로조건!$A$5:$ZZ$1048576,MATCH(A1768,근로조건!$A$5:$A$1048576,0)+0,21))</f>
        <v/>
      </c>
      <c r="R1768" s="61"/>
      <c r="S1768" s="61"/>
      <c r="T1768" s="61"/>
      <c r="U1768" s="61"/>
      <c r="V1768" s="61"/>
      <c r="W1768" s="61"/>
      <c r="X1768" s="61"/>
      <c r="Y1768" s="61"/>
      <c r="Z1768" s="260" t="str">
        <f t="shared" si="84"/>
        <v/>
      </c>
      <c r="AA1768" s="260" t="str">
        <f t="shared" si="85"/>
        <v/>
      </c>
      <c r="AB1768" s="260" t="str" cm="1">
        <f t="array" ref="AB1768">IFERROR(IF(A1768="","",INDEX(근로조건!$A$5:$Z$1048576,MATCH(A1768,근로조건!$A$5:$A$1048576,0)+0,17)-INDEX(근로조건!$A$5:$Z$1048576,MATCH(A1768,근로조건!$A$5:$A$1048576,0)+0,11))*B1768,"")</f>
        <v/>
      </c>
      <c r="AC1768" s="260" t="str">
        <f t="shared" si="86"/>
        <v/>
      </c>
      <c r="AD1768" s="260" t="str" cm="1">
        <f t="array" ref="AD1768">IFERROR(IF(A1768="","",INDEX(근로조건!$A$5:$L$1048576,MATCH(A1768,근로조건!$A$5:$A$1048576,0)+0,12))*B1768,"")</f>
        <v/>
      </c>
      <c r="AE1768" s="261" t="str" cm="1">
        <f t="array" ref="AE1768">IF(A1768="","",INDEX(근로조건!$A$5:$AF$1048576,MATCH(A1768,근로조건!$A$5:$A$1048576,0)+0,13))</f>
        <v/>
      </c>
      <c r="AF1768" s="262" t="str" cm="1">
        <f t="array" ref="AF1768">IF(A1768="","",INDEX(근로조건!$A$5:$AF$1048576,MATCH(A1768,근로조건!$A$5:$A$1048576,0)+0,14))</f>
        <v/>
      </c>
      <c r="AG1768" s="261" t="str" cm="1">
        <f t="array" ref="AG1768">IF(A1768="","",INDEX(근로조건!$A$5:$AF$1048576,MATCH(A1768,근로조건!$A$5:$A$1048576,0)+0,11))</f>
        <v/>
      </c>
      <c r="AH1768" s="261" t="str" cm="1">
        <f t="array" ref="AH1768">IF(A1768="","",INDEX(근로조건!$A$5:$AF$1048576,MATCH(A1768,근로조건!$A$5:$A$1048576,0)+0,19))</f>
        <v/>
      </c>
      <c r="AI1768" s="262" t="str" cm="1">
        <f t="array" ref="AI1768">IF(A1768="","",INDEX(근로조건!$A$5:$AF$1048576,MATCH(A1768,근로조건!$A$5:$A$1048576,0)+0,17))</f>
        <v/>
      </c>
      <c r="AJ1768" s="253"/>
      <c r="AK1768" s="253"/>
      <c r="AL1768" s="253" t="str" cm="1">
        <f t="array" ref="AL1768">IF(A1768="","",INDEX(근로조건!$A$5:$AF$1048576,MATCH(A1768,근로조건!$A$5:$A$1048576,0)+0,20))</f>
        <v/>
      </c>
      <c r="AM1768" s="253"/>
      <c r="AN1768" s="253"/>
      <c r="AO1768" s="253"/>
      <c r="AP1768" s="260"/>
      <c r="AQ1768" s="123"/>
      <c r="AR1768" s="166"/>
      <c r="AS1768" s="267"/>
      <c r="AT1768" s="266"/>
      <c r="AU1768" s="266"/>
      <c r="AV1768" s="266"/>
    </row>
    <row r="1769" spans="1:48" x14ac:dyDescent="0.3">
      <c r="A1769" s="52"/>
      <c r="B1769" s="54"/>
      <c r="C1769" s="53"/>
      <c r="D1769" s="53"/>
      <c r="E1769" s="53"/>
      <c r="F1769" s="57"/>
      <c r="G1769" s="57"/>
      <c r="H1769" s="52"/>
      <c r="I1769" s="53"/>
      <c r="J1769" s="53"/>
      <c r="K1769" s="95"/>
      <c r="L1769" s="52"/>
      <c r="M1769" s="52"/>
      <c r="N1769" s="54"/>
      <c r="O1769" s="254" t="str" cm="1">
        <f t="array" ref="O1769">IF(A1769="","",INDEX(근로조건!$A$5:$Y$1048576,MATCH(A1769,근로조건!$A$5:$A$1048576,0)+0,15))</f>
        <v/>
      </c>
      <c r="P1769" s="255" t="str" cm="1">
        <f t="array" ref="P1769">IF(A1769="","",INDEX(근로조건!$A$5:$Y$1048576,MATCH(A1769,근로조건!$A$5:$A$1048576,0)+0,16))</f>
        <v/>
      </c>
      <c r="Q1769" s="256" t="str" cm="1">
        <f t="array" ref="Q1769">IF(A1769="","",INDEX(근로조건!$A$5:$ZZ$1048576,MATCH(A1769,근로조건!$A$5:$A$1048576,0)+0,21))</f>
        <v/>
      </c>
      <c r="R1769" s="61"/>
      <c r="S1769" s="61"/>
      <c r="T1769" s="61"/>
      <c r="U1769" s="61"/>
      <c r="V1769" s="61"/>
      <c r="W1769" s="61"/>
      <c r="X1769" s="61"/>
      <c r="Y1769" s="61"/>
      <c r="Z1769" s="260" t="str">
        <f t="shared" si="84"/>
        <v/>
      </c>
      <c r="AA1769" s="260" t="str">
        <f t="shared" si="85"/>
        <v/>
      </c>
      <c r="AB1769" s="260" t="str" cm="1">
        <f t="array" ref="AB1769">IFERROR(IF(A1769="","",INDEX(근로조건!$A$5:$Z$1048576,MATCH(A1769,근로조건!$A$5:$A$1048576,0)+0,17)-INDEX(근로조건!$A$5:$Z$1048576,MATCH(A1769,근로조건!$A$5:$A$1048576,0)+0,11))*B1769,"")</f>
        <v/>
      </c>
      <c r="AC1769" s="260" t="str">
        <f t="shared" si="86"/>
        <v/>
      </c>
      <c r="AD1769" s="260" t="str" cm="1">
        <f t="array" ref="AD1769">IFERROR(IF(A1769="","",INDEX(근로조건!$A$5:$L$1048576,MATCH(A1769,근로조건!$A$5:$A$1048576,0)+0,12))*B1769,"")</f>
        <v/>
      </c>
      <c r="AE1769" s="261" t="str" cm="1">
        <f t="array" ref="AE1769">IF(A1769="","",INDEX(근로조건!$A$5:$AF$1048576,MATCH(A1769,근로조건!$A$5:$A$1048576,0)+0,13))</f>
        <v/>
      </c>
      <c r="AF1769" s="262" t="str" cm="1">
        <f t="array" ref="AF1769">IF(A1769="","",INDEX(근로조건!$A$5:$AF$1048576,MATCH(A1769,근로조건!$A$5:$A$1048576,0)+0,14))</f>
        <v/>
      </c>
      <c r="AG1769" s="261" t="str" cm="1">
        <f t="array" ref="AG1769">IF(A1769="","",INDEX(근로조건!$A$5:$AF$1048576,MATCH(A1769,근로조건!$A$5:$A$1048576,0)+0,11))</f>
        <v/>
      </c>
      <c r="AH1769" s="261" t="str" cm="1">
        <f t="array" ref="AH1769">IF(A1769="","",INDEX(근로조건!$A$5:$AF$1048576,MATCH(A1769,근로조건!$A$5:$A$1048576,0)+0,19))</f>
        <v/>
      </c>
      <c r="AI1769" s="262" t="str" cm="1">
        <f t="array" ref="AI1769">IF(A1769="","",INDEX(근로조건!$A$5:$AF$1048576,MATCH(A1769,근로조건!$A$5:$A$1048576,0)+0,17))</f>
        <v/>
      </c>
      <c r="AJ1769" s="253"/>
      <c r="AK1769" s="253"/>
      <c r="AL1769" s="253" t="str" cm="1">
        <f t="array" ref="AL1769">IF(A1769="","",INDEX(근로조건!$A$5:$AF$1048576,MATCH(A1769,근로조건!$A$5:$A$1048576,0)+0,20))</f>
        <v/>
      </c>
      <c r="AM1769" s="253"/>
      <c r="AN1769" s="253"/>
      <c r="AO1769" s="253"/>
      <c r="AP1769" s="260"/>
      <c r="AQ1769" s="123"/>
      <c r="AR1769" s="166"/>
      <c r="AS1769" s="267"/>
      <c r="AT1769" s="266"/>
      <c r="AU1769" s="266"/>
      <c r="AV1769" s="266"/>
    </row>
    <row r="1770" spans="1:48" x14ac:dyDescent="0.3">
      <c r="A1770" s="52"/>
      <c r="B1770" s="54"/>
      <c r="C1770" s="53"/>
      <c r="D1770" s="53"/>
      <c r="E1770" s="53"/>
      <c r="F1770" s="57"/>
      <c r="G1770" s="57"/>
      <c r="H1770" s="52"/>
      <c r="I1770" s="53"/>
      <c r="J1770" s="53"/>
      <c r="K1770" s="95"/>
      <c r="L1770" s="52"/>
      <c r="M1770" s="52"/>
      <c r="N1770" s="54"/>
      <c r="O1770" s="254" t="str" cm="1">
        <f t="array" ref="O1770">IF(A1770="","",INDEX(근로조건!$A$5:$Y$1048576,MATCH(A1770,근로조건!$A$5:$A$1048576,0)+0,15))</f>
        <v/>
      </c>
      <c r="P1770" s="255" t="str" cm="1">
        <f t="array" ref="P1770">IF(A1770="","",INDEX(근로조건!$A$5:$Y$1048576,MATCH(A1770,근로조건!$A$5:$A$1048576,0)+0,16))</f>
        <v/>
      </c>
      <c r="Q1770" s="256" t="str" cm="1">
        <f t="array" ref="Q1770">IF(A1770="","",INDEX(근로조건!$A$5:$ZZ$1048576,MATCH(A1770,근로조건!$A$5:$A$1048576,0)+0,21))</f>
        <v/>
      </c>
      <c r="R1770" s="61"/>
      <c r="S1770" s="61"/>
      <c r="T1770" s="61"/>
      <c r="U1770" s="61"/>
      <c r="V1770" s="61"/>
      <c r="W1770" s="61"/>
      <c r="X1770" s="61"/>
      <c r="Y1770" s="61"/>
      <c r="Z1770" s="260" t="str">
        <f t="shared" si="84"/>
        <v/>
      </c>
      <c r="AA1770" s="260" t="str">
        <f t="shared" si="85"/>
        <v/>
      </c>
      <c r="AB1770" s="260" t="str" cm="1">
        <f t="array" ref="AB1770">IFERROR(IF(A1770="","",INDEX(근로조건!$A$5:$Z$1048576,MATCH(A1770,근로조건!$A$5:$A$1048576,0)+0,17)-INDEX(근로조건!$A$5:$Z$1048576,MATCH(A1770,근로조건!$A$5:$A$1048576,0)+0,11))*B1770,"")</f>
        <v/>
      </c>
      <c r="AC1770" s="260" t="str">
        <f t="shared" si="86"/>
        <v/>
      </c>
      <c r="AD1770" s="260" t="str" cm="1">
        <f t="array" ref="AD1770">IFERROR(IF(A1770="","",INDEX(근로조건!$A$5:$L$1048576,MATCH(A1770,근로조건!$A$5:$A$1048576,0)+0,12))*B1770,"")</f>
        <v/>
      </c>
      <c r="AE1770" s="261" t="str" cm="1">
        <f t="array" ref="AE1770">IF(A1770="","",INDEX(근로조건!$A$5:$AF$1048576,MATCH(A1770,근로조건!$A$5:$A$1048576,0)+0,13))</f>
        <v/>
      </c>
      <c r="AF1770" s="262" t="str" cm="1">
        <f t="array" ref="AF1770">IF(A1770="","",INDEX(근로조건!$A$5:$AF$1048576,MATCH(A1770,근로조건!$A$5:$A$1048576,0)+0,14))</f>
        <v/>
      </c>
      <c r="AG1770" s="261" t="str" cm="1">
        <f t="array" ref="AG1770">IF(A1770="","",INDEX(근로조건!$A$5:$AF$1048576,MATCH(A1770,근로조건!$A$5:$A$1048576,0)+0,11))</f>
        <v/>
      </c>
      <c r="AH1770" s="261" t="str" cm="1">
        <f t="array" ref="AH1770">IF(A1770="","",INDEX(근로조건!$A$5:$AF$1048576,MATCH(A1770,근로조건!$A$5:$A$1048576,0)+0,19))</f>
        <v/>
      </c>
      <c r="AI1770" s="262" t="str" cm="1">
        <f t="array" ref="AI1770">IF(A1770="","",INDEX(근로조건!$A$5:$AF$1048576,MATCH(A1770,근로조건!$A$5:$A$1048576,0)+0,17))</f>
        <v/>
      </c>
      <c r="AJ1770" s="253"/>
      <c r="AK1770" s="253"/>
      <c r="AL1770" s="253" t="str" cm="1">
        <f t="array" ref="AL1770">IF(A1770="","",INDEX(근로조건!$A$5:$AF$1048576,MATCH(A1770,근로조건!$A$5:$A$1048576,0)+0,20))</f>
        <v/>
      </c>
      <c r="AM1770" s="253"/>
      <c r="AN1770" s="253"/>
      <c r="AO1770" s="253"/>
      <c r="AP1770" s="260"/>
      <c r="AQ1770" s="123"/>
      <c r="AR1770" s="166"/>
      <c r="AS1770" s="267"/>
      <c r="AT1770" s="266"/>
      <c r="AU1770" s="266"/>
      <c r="AV1770" s="266"/>
    </row>
    <row r="1771" spans="1:48" x14ac:dyDescent="0.3">
      <c r="A1771" s="52"/>
      <c r="B1771" s="54"/>
      <c r="C1771" s="53"/>
      <c r="D1771" s="53"/>
      <c r="E1771" s="53"/>
      <c r="F1771" s="57"/>
      <c r="G1771" s="57"/>
      <c r="H1771" s="52"/>
      <c r="I1771" s="53"/>
      <c r="J1771" s="53"/>
      <c r="K1771" s="95"/>
      <c r="L1771" s="52"/>
      <c r="M1771" s="52"/>
      <c r="N1771" s="54"/>
      <c r="O1771" s="254" t="str" cm="1">
        <f t="array" ref="O1771">IF(A1771="","",INDEX(근로조건!$A$5:$Y$1048576,MATCH(A1771,근로조건!$A$5:$A$1048576,0)+0,15))</f>
        <v/>
      </c>
      <c r="P1771" s="255" t="str" cm="1">
        <f t="array" ref="P1771">IF(A1771="","",INDEX(근로조건!$A$5:$Y$1048576,MATCH(A1771,근로조건!$A$5:$A$1048576,0)+0,16))</f>
        <v/>
      </c>
      <c r="Q1771" s="256" t="str" cm="1">
        <f t="array" ref="Q1771">IF(A1771="","",INDEX(근로조건!$A$5:$ZZ$1048576,MATCH(A1771,근로조건!$A$5:$A$1048576,0)+0,21))</f>
        <v/>
      </c>
      <c r="R1771" s="61"/>
      <c r="S1771" s="61"/>
      <c r="T1771" s="61"/>
      <c r="U1771" s="61"/>
      <c r="V1771" s="61"/>
      <c r="W1771" s="61"/>
      <c r="X1771" s="61"/>
      <c r="Y1771" s="61"/>
      <c r="Z1771" s="260" t="str">
        <f t="shared" si="84"/>
        <v/>
      </c>
      <c r="AA1771" s="260" t="str">
        <f t="shared" si="85"/>
        <v/>
      </c>
      <c r="AB1771" s="260" t="str" cm="1">
        <f t="array" ref="AB1771">IFERROR(IF(A1771="","",INDEX(근로조건!$A$5:$Z$1048576,MATCH(A1771,근로조건!$A$5:$A$1048576,0)+0,17)-INDEX(근로조건!$A$5:$Z$1048576,MATCH(A1771,근로조건!$A$5:$A$1048576,0)+0,11))*B1771,"")</f>
        <v/>
      </c>
      <c r="AC1771" s="260" t="str">
        <f t="shared" si="86"/>
        <v/>
      </c>
      <c r="AD1771" s="260" t="str" cm="1">
        <f t="array" ref="AD1771">IFERROR(IF(A1771="","",INDEX(근로조건!$A$5:$L$1048576,MATCH(A1771,근로조건!$A$5:$A$1048576,0)+0,12))*B1771,"")</f>
        <v/>
      </c>
      <c r="AE1771" s="261" t="str" cm="1">
        <f t="array" ref="AE1771">IF(A1771="","",INDEX(근로조건!$A$5:$AF$1048576,MATCH(A1771,근로조건!$A$5:$A$1048576,0)+0,13))</f>
        <v/>
      </c>
      <c r="AF1771" s="262" t="str" cm="1">
        <f t="array" ref="AF1771">IF(A1771="","",INDEX(근로조건!$A$5:$AF$1048576,MATCH(A1771,근로조건!$A$5:$A$1048576,0)+0,14))</f>
        <v/>
      </c>
      <c r="AG1771" s="261" t="str" cm="1">
        <f t="array" ref="AG1771">IF(A1771="","",INDEX(근로조건!$A$5:$AF$1048576,MATCH(A1771,근로조건!$A$5:$A$1048576,0)+0,11))</f>
        <v/>
      </c>
      <c r="AH1771" s="261" t="str" cm="1">
        <f t="array" ref="AH1771">IF(A1771="","",INDEX(근로조건!$A$5:$AF$1048576,MATCH(A1771,근로조건!$A$5:$A$1048576,0)+0,19))</f>
        <v/>
      </c>
      <c r="AI1771" s="262" t="str" cm="1">
        <f t="array" ref="AI1771">IF(A1771="","",INDEX(근로조건!$A$5:$AF$1048576,MATCH(A1771,근로조건!$A$5:$A$1048576,0)+0,17))</f>
        <v/>
      </c>
      <c r="AJ1771" s="253"/>
      <c r="AK1771" s="253"/>
      <c r="AL1771" s="253" t="str" cm="1">
        <f t="array" ref="AL1771">IF(A1771="","",INDEX(근로조건!$A$5:$AF$1048576,MATCH(A1771,근로조건!$A$5:$A$1048576,0)+0,20))</f>
        <v/>
      </c>
      <c r="AM1771" s="253"/>
      <c r="AN1771" s="253"/>
      <c r="AO1771" s="253"/>
      <c r="AP1771" s="260"/>
      <c r="AQ1771" s="123"/>
      <c r="AR1771" s="166"/>
      <c r="AS1771" s="267"/>
      <c r="AT1771" s="266"/>
      <c r="AU1771" s="266"/>
      <c r="AV1771" s="266"/>
    </row>
    <row r="1772" spans="1:48" x14ac:dyDescent="0.3">
      <c r="A1772" s="52"/>
      <c r="B1772" s="54"/>
      <c r="C1772" s="53"/>
      <c r="D1772" s="53"/>
      <c r="E1772" s="53"/>
      <c r="F1772" s="57"/>
      <c r="G1772" s="57"/>
      <c r="H1772" s="52"/>
      <c r="I1772" s="53"/>
      <c r="J1772" s="53"/>
      <c r="K1772" s="95"/>
      <c r="L1772" s="52"/>
      <c r="M1772" s="52"/>
      <c r="N1772" s="54"/>
      <c r="O1772" s="254" t="str" cm="1">
        <f t="array" ref="O1772">IF(A1772="","",INDEX(근로조건!$A$5:$Y$1048576,MATCH(A1772,근로조건!$A$5:$A$1048576,0)+0,15))</f>
        <v/>
      </c>
      <c r="P1772" s="255" t="str" cm="1">
        <f t="array" ref="P1772">IF(A1772="","",INDEX(근로조건!$A$5:$Y$1048576,MATCH(A1772,근로조건!$A$5:$A$1048576,0)+0,16))</f>
        <v/>
      </c>
      <c r="Q1772" s="256" t="str" cm="1">
        <f t="array" ref="Q1772">IF(A1772="","",INDEX(근로조건!$A$5:$ZZ$1048576,MATCH(A1772,근로조건!$A$5:$A$1048576,0)+0,21))</f>
        <v/>
      </c>
      <c r="R1772" s="61"/>
      <c r="S1772" s="61"/>
      <c r="T1772" s="61"/>
      <c r="U1772" s="61"/>
      <c r="V1772" s="61"/>
      <c r="W1772" s="61"/>
      <c r="X1772" s="61"/>
      <c r="Y1772" s="61"/>
      <c r="Z1772" s="260" t="str">
        <f t="shared" si="84"/>
        <v/>
      </c>
      <c r="AA1772" s="260" t="str">
        <f t="shared" si="85"/>
        <v/>
      </c>
      <c r="AB1772" s="260" t="str" cm="1">
        <f t="array" ref="AB1772">IFERROR(IF(A1772="","",INDEX(근로조건!$A$5:$Z$1048576,MATCH(A1772,근로조건!$A$5:$A$1048576,0)+0,17)-INDEX(근로조건!$A$5:$Z$1048576,MATCH(A1772,근로조건!$A$5:$A$1048576,0)+0,11))*B1772,"")</f>
        <v/>
      </c>
      <c r="AC1772" s="260" t="str">
        <f t="shared" si="86"/>
        <v/>
      </c>
      <c r="AD1772" s="260" t="str" cm="1">
        <f t="array" ref="AD1772">IFERROR(IF(A1772="","",INDEX(근로조건!$A$5:$L$1048576,MATCH(A1772,근로조건!$A$5:$A$1048576,0)+0,12))*B1772,"")</f>
        <v/>
      </c>
      <c r="AE1772" s="261" t="str" cm="1">
        <f t="array" ref="AE1772">IF(A1772="","",INDEX(근로조건!$A$5:$AF$1048576,MATCH(A1772,근로조건!$A$5:$A$1048576,0)+0,13))</f>
        <v/>
      </c>
      <c r="AF1772" s="262" t="str" cm="1">
        <f t="array" ref="AF1772">IF(A1772="","",INDEX(근로조건!$A$5:$AF$1048576,MATCH(A1772,근로조건!$A$5:$A$1048576,0)+0,14))</f>
        <v/>
      </c>
      <c r="AG1772" s="261" t="str" cm="1">
        <f t="array" ref="AG1772">IF(A1772="","",INDEX(근로조건!$A$5:$AF$1048576,MATCH(A1772,근로조건!$A$5:$A$1048576,0)+0,11))</f>
        <v/>
      </c>
      <c r="AH1772" s="261" t="str" cm="1">
        <f t="array" ref="AH1772">IF(A1772="","",INDEX(근로조건!$A$5:$AF$1048576,MATCH(A1772,근로조건!$A$5:$A$1048576,0)+0,19))</f>
        <v/>
      </c>
      <c r="AI1772" s="262" t="str" cm="1">
        <f t="array" ref="AI1772">IF(A1772="","",INDEX(근로조건!$A$5:$AF$1048576,MATCH(A1772,근로조건!$A$5:$A$1048576,0)+0,17))</f>
        <v/>
      </c>
      <c r="AJ1772" s="253"/>
      <c r="AK1772" s="253"/>
      <c r="AL1772" s="253" t="str" cm="1">
        <f t="array" ref="AL1772">IF(A1772="","",INDEX(근로조건!$A$5:$AF$1048576,MATCH(A1772,근로조건!$A$5:$A$1048576,0)+0,20))</f>
        <v/>
      </c>
      <c r="AM1772" s="253"/>
      <c r="AN1772" s="253"/>
      <c r="AO1772" s="253"/>
      <c r="AP1772" s="260"/>
      <c r="AQ1772" s="123"/>
      <c r="AR1772" s="166"/>
      <c r="AS1772" s="267"/>
      <c r="AT1772" s="266"/>
      <c r="AU1772" s="266"/>
      <c r="AV1772" s="266"/>
    </row>
    <row r="1773" spans="1:48" x14ac:dyDescent="0.3">
      <c r="A1773" s="52"/>
      <c r="B1773" s="54"/>
      <c r="C1773" s="53"/>
      <c r="D1773" s="53"/>
      <c r="E1773" s="53"/>
      <c r="F1773" s="57"/>
      <c r="G1773" s="57"/>
      <c r="H1773" s="52"/>
      <c r="I1773" s="53"/>
      <c r="J1773" s="53"/>
      <c r="K1773" s="95"/>
      <c r="L1773" s="52"/>
      <c r="M1773" s="52"/>
      <c r="N1773" s="54"/>
      <c r="O1773" s="254" t="str" cm="1">
        <f t="array" ref="O1773">IF(A1773="","",INDEX(근로조건!$A$5:$Y$1048576,MATCH(A1773,근로조건!$A$5:$A$1048576,0)+0,15))</f>
        <v/>
      </c>
      <c r="P1773" s="255" t="str" cm="1">
        <f t="array" ref="P1773">IF(A1773="","",INDEX(근로조건!$A$5:$Y$1048576,MATCH(A1773,근로조건!$A$5:$A$1048576,0)+0,16))</f>
        <v/>
      </c>
      <c r="Q1773" s="256" t="str" cm="1">
        <f t="array" ref="Q1773">IF(A1773="","",INDEX(근로조건!$A$5:$ZZ$1048576,MATCH(A1773,근로조건!$A$5:$A$1048576,0)+0,21))</f>
        <v/>
      </c>
      <c r="R1773" s="61"/>
      <c r="S1773" s="61"/>
      <c r="T1773" s="61"/>
      <c r="U1773" s="61"/>
      <c r="V1773" s="61"/>
      <c r="W1773" s="61"/>
      <c r="X1773" s="61"/>
      <c r="Y1773" s="61"/>
      <c r="Z1773" s="260" t="str">
        <f t="shared" si="84"/>
        <v/>
      </c>
      <c r="AA1773" s="260" t="str">
        <f t="shared" si="85"/>
        <v/>
      </c>
      <c r="AB1773" s="260" t="str" cm="1">
        <f t="array" ref="AB1773">IFERROR(IF(A1773="","",INDEX(근로조건!$A$5:$Z$1048576,MATCH(A1773,근로조건!$A$5:$A$1048576,0)+0,17)-INDEX(근로조건!$A$5:$Z$1048576,MATCH(A1773,근로조건!$A$5:$A$1048576,0)+0,11))*B1773,"")</f>
        <v/>
      </c>
      <c r="AC1773" s="260" t="str">
        <f t="shared" si="86"/>
        <v/>
      </c>
      <c r="AD1773" s="260" t="str" cm="1">
        <f t="array" ref="AD1773">IFERROR(IF(A1773="","",INDEX(근로조건!$A$5:$L$1048576,MATCH(A1773,근로조건!$A$5:$A$1048576,0)+0,12))*B1773,"")</f>
        <v/>
      </c>
      <c r="AE1773" s="261" t="str" cm="1">
        <f t="array" ref="AE1773">IF(A1773="","",INDEX(근로조건!$A$5:$AF$1048576,MATCH(A1773,근로조건!$A$5:$A$1048576,0)+0,13))</f>
        <v/>
      </c>
      <c r="AF1773" s="262" t="str" cm="1">
        <f t="array" ref="AF1773">IF(A1773="","",INDEX(근로조건!$A$5:$AF$1048576,MATCH(A1773,근로조건!$A$5:$A$1048576,0)+0,14))</f>
        <v/>
      </c>
      <c r="AG1773" s="261" t="str" cm="1">
        <f t="array" ref="AG1773">IF(A1773="","",INDEX(근로조건!$A$5:$AF$1048576,MATCH(A1773,근로조건!$A$5:$A$1048576,0)+0,11))</f>
        <v/>
      </c>
      <c r="AH1773" s="261" t="str" cm="1">
        <f t="array" ref="AH1773">IF(A1773="","",INDEX(근로조건!$A$5:$AF$1048576,MATCH(A1773,근로조건!$A$5:$A$1048576,0)+0,19))</f>
        <v/>
      </c>
      <c r="AI1773" s="262" t="str" cm="1">
        <f t="array" ref="AI1773">IF(A1773="","",INDEX(근로조건!$A$5:$AF$1048576,MATCH(A1773,근로조건!$A$5:$A$1048576,0)+0,17))</f>
        <v/>
      </c>
      <c r="AJ1773" s="253"/>
      <c r="AK1773" s="253"/>
      <c r="AL1773" s="253" t="str" cm="1">
        <f t="array" ref="AL1773">IF(A1773="","",INDEX(근로조건!$A$5:$AF$1048576,MATCH(A1773,근로조건!$A$5:$A$1048576,0)+0,20))</f>
        <v/>
      </c>
      <c r="AM1773" s="253"/>
      <c r="AN1773" s="253"/>
      <c r="AO1773" s="253"/>
      <c r="AP1773" s="260"/>
      <c r="AQ1773" s="123"/>
      <c r="AR1773" s="166"/>
      <c r="AS1773" s="267"/>
      <c r="AT1773" s="266"/>
      <c r="AU1773" s="266"/>
      <c r="AV1773" s="266"/>
    </row>
    <row r="1774" spans="1:48" x14ac:dyDescent="0.3">
      <c r="A1774" s="52"/>
      <c r="B1774" s="54"/>
      <c r="C1774" s="53"/>
      <c r="D1774" s="53"/>
      <c r="E1774" s="53"/>
      <c r="F1774" s="57"/>
      <c r="G1774" s="57"/>
      <c r="H1774" s="52"/>
      <c r="I1774" s="53"/>
      <c r="J1774" s="53"/>
      <c r="K1774" s="95"/>
      <c r="L1774" s="52"/>
      <c r="M1774" s="52"/>
      <c r="N1774" s="54"/>
      <c r="O1774" s="254" t="str" cm="1">
        <f t="array" ref="O1774">IF(A1774="","",INDEX(근로조건!$A$5:$Y$1048576,MATCH(A1774,근로조건!$A$5:$A$1048576,0)+0,15))</f>
        <v/>
      </c>
      <c r="P1774" s="255" t="str" cm="1">
        <f t="array" ref="P1774">IF(A1774="","",INDEX(근로조건!$A$5:$Y$1048576,MATCH(A1774,근로조건!$A$5:$A$1048576,0)+0,16))</f>
        <v/>
      </c>
      <c r="Q1774" s="256" t="str" cm="1">
        <f t="array" ref="Q1774">IF(A1774="","",INDEX(근로조건!$A$5:$ZZ$1048576,MATCH(A1774,근로조건!$A$5:$A$1048576,0)+0,21))</f>
        <v/>
      </c>
      <c r="R1774" s="61"/>
      <c r="S1774" s="61"/>
      <c r="T1774" s="61"/>
      <c r="U1774" s="61"/>
      <c r="V1774" s="61"/>
      <c r="W1774" s="61"/>
      <c r="X1774" s="61"/>
      <c r="Y1774" s="61"/>
      <c r="Z1774" s="260" t="str">
        <f t="shared" si="84"/>
        <v/>
      </c>
      <c r="AA1774" s="260" t="str">
        <f t="shared" si="85"/>
        <v/>
      </c>
      <c r="AB1774" s="260" t="str" cm="1">
        <f t="array" ref="AB1774">IFERROR(IF(A1774="","",INDEX(근로조건!$A$5:$Z$1048576,MATCH(A1774,근로조건!$A$5:$A$1048576,0)+0,17)-INDEX(근로조건!$A$5:$Z$1048576,MATCH(A1774,근로조건!$A$5:$A$1048576,0)+0,11))*B1774,"")</f>
        <v/>
      </c>
      <c r="AC1774" s="260" t="str">
        <f t="shared" si="86"/>
        <v/>
      </c>
      <c r="AD1774" s="260" t="str" cm="1">
        <f t="array" ref="AD1774">IFERROR(IF(A1774="","",INDEX(근로조건!$A$5:$L$1048576,MATCH(A1774,근로조건!$A$5:$A$1048576,0)+0,12))*B1774,"")</f>
        <v/>
      </c>
      <c r="AE1774" s="261" t="str" cm="1">
        <f t="array" ref="AE1774">IF(A1774="","",INDEX(근로조건!$A$5:$AF$1048576,MATCH(A1774,근로조건!$A$5:$A$1048576,0)+0,13))</f>
        <v/>
      </c>
      <c r="AF1774" s="262" t="str" cm="1">
        <f t="array" ref="AF1774">IF(A1774="","",INDEX(근로조건!$A$5:$AF$1048576,MATCH(A1774,근로조건!$A$5:$A$1048576,0)+0,14))</f>
        <v/>
      </c>
      <c r="AG1774" s="261" t="str" cm="1">
        <f t="array" ref="AG1774">IF(A1774="","",INDEX(근로조건!$A$5:$AF$1048576,MATCH(A1774,근로조건!$A$5:$A$1048576,0)+0,11))</f>
        <v/>
      </c>
      <c r="AH1774" s="261" t="str" cm="1">
        <f t="array" ref="AH1774">IF(A1774="","",INDEX(근로조건!$A$5:$AF$1048576,MATCH(A1774,근로조건!$A$5:$A$1048576,0)+0,19))</f>
        <v/>
      </c>
      <c r="AI1774" s="262" t="str" cm="1">
        <f t="array" ref="AI1774">IF(A1774="","",INDEX(근로조건!$A$5:$AF$1048576,MATCH(A1774,근로조건!$A$5:$A$1048576,0)+0,17))</f>
        <v/>
      </c>
      <c r="AJ1774" s="253"/>
      <c r="AK1774" s="253"/>
      <c r="AL1774" s="253" t="str" cm="1">
        <f t="array" ref="AL1774">IF(A1774="","",INDEX(근로조건!$A$5:$AF$1048576,MATCH(A1774,근로조건!$A$5:$A$1048576,0)+0,20))</f>
        <v/>
      </c>
      <c r="AM1774" s="253"/>
      <c r="AN1774" s="253"/>
      <c r="AO1774" s="253"/>
      <c r="AP1774" s="260"/>
      <c r="AQ1774" s="123"/>
      <c r="AR1774" s="166"/>
      <c r="AS1774" s="267"/>
      <c r="AT1774" s="266"/>
      <c r="AU1774" s="266"/>
      <c r="AV1774" s="266"/>
    </row>
    <row r="1775" spans="1:48" x14ac:dyDescent="0.3">
      <c r="A1775" s="52"/>
      <c r="B1775" s="54"/>
      <c r="C1775" s="53"/>
      <c r="D1775" s="53"/>
      <c r="E1775" s="53"/>
      <c r="F1775" s="57"/>
      <c r="G1775" s="57"/>
      <c r="H1775" s="52"/>
      <c r="I1775" s="53"/>
      <c r="J1775" s="53"/>
      <c r="K1775" s="95"/>
      <c r="L1775" s="52"/>
      <c r="M1775" s="52"/>
      <c r="N1775" s="54"/>
      <c r="O1775" s="254" t="str" cm="1">
        <f t="array" ref="O1775">IF(A1775="","",INDEX(근로조건!$A$5:$Y$1048576,MATCH(A1775,근로조건!$A$5:$A$1048576,0)+0,15))</f>
        <v/>
      </c>
      <c r="P1775" s="255" t="str" cm="1">
        <f t="array" ref="P1775">IF(A1775="","",INDEX(근로조건!$A$5:$Y$1048576,MATCH(A1775,근로조건!$A$5:$A$1048576,0)+0,16))</f>
        <v/>
      </c>
      <c r="Q1775" s="256" t="str" cm="1">
        <f t="array" ref="Q1775">IF(A1775="","",INDEX(근로조건!$A$5:$ZZ$1048576,MATCH(A1775,근로조건!$A$5:$A$1048576,0)+0,21))</f>
        <v/>
      </c>
      <c r="R1775" s="61"/>
      <c r="S1775" s="61"/>
      <c r="T1775" s="61"/>
      <c r="U1775" s="61"/>
      <c r="V1775" s="61"/>
      <c r="W1775" s="61"/>
      <c r="X1775" s="61"/>
      <c r="Y1775" s="61"/>
      <c r="Z1775" s="260" t="str">
        <f t="shared" si="84"/>
        <v/>
      </c>
      <c r="AA1775" s="260" t="str">
        <f t="shared" si="85"/>
        <v/>
      </c>
      <c r="AB1775" s="260" t="str" cm="1">
        <f t="array" ref="AB1775">IFERROR(IF(A1775="","",INDEX(근로조건!$A$5:$Z$1048576,MATCH(A1775,근로조건!$A$5:$A$1048576,0)+0,17)-INDEX(근로조건!$A$5:$Z$1048576,MATCH(A1775,근로조건!$A$5:$A$1048576,0)+0,11))*B1775,"")</f>
        <v/>
      </c>
      <c r="AC1775" s="260" t="str">
        <f t="shared" si="86"/>
        <v/>
      </c>
      <c r="AD1775" s="260" t="str" cm="1">
        <f t="array" ref="AD1775">IFERROR(IF(A1775="","",INDEX(근로조건!$A$5:$L$1048576,MATCH(A1775,근로조건!$A$5:$A$1048576,0)+0,12))*B1775,"")</f>
        <v/>
      </c>
      <c r="AE1775" s="261" t="str" cm="1">
        <f t="array" ref="AE1775">IF(A1775="","",INDEX(근로조건!$A$5:$AF$1048576,MATCH(A1775,근로조건!$A$5:$A$1048576,0)+0,13))</f>
        <v/>
      </c>
      <c r="AF1775" s="262" t="str" cm="1">
        <f t="array" ref="AF1775">IF(A1775="","",INDEX(근로조건!$A$5:$AF$1048576,MATCH(A1775,근로조건!$A$5:$A$1048576,0)+0,14))</f>
        <v/>
      </c>
      <c r="AG1775" s="261" t="str" cm="1">
        <f t="array" ref="AG1775">IF(A1775="","",INDEX(근로조건!$A$5:$AF$1048576,MATCH(A1775,근로조건!$A$5:$A$1048576,0)+0,11))</f>
        <v/>
      </c>
      <c r="AH1775" s="261" t="str" cm="1">
        <f t="array" ref="AH1775">IF(A1775="","",INDEX(근로조건!$A$5:$AF$1048576,MATCH(A1775,근로조건!$A$5:$A$1048576,0)+0,19))</f>
        <v/>
      </c>
      <c r="AI1775" s="262" t="str" cm="1">
        <f t="array" ref="AI1775">IF(A1775="","",INDEX(근로조건!$A$5:$AF$1048576,MATCH(A1775,근로조건!$A$5:$A$1048576,0)+0,17))</f>
        <v/>
      </c>
      <c r="AJ1775" s="253"/>
      <c r="AK1775" s="253"/>
      <c r="AL1775" s="253" t="str" cm="1">
        <f t="array" ref="AL1775">IF(A1775="","",INDEX(근로조건!$A$5:$AF$1048576,MATCH(A1775,근로조건!$A$5:$A$1048576,0)+0,20))</f>
        <v/>
      </c>
      <c r="AM1775" s="253"/>
      <c r="AN1775" s="253"/>
      <c r="AO1775" s="253"/>
      <c r="AP1775" s="260"/>
      <c r="AQ1775" s="123"/>
      <c r="AR1775" s="166"/>
      <c r="AS1775" s="267"/>
      <c r="AT1775" s="266"/>
      <c r="AU1775" s="266"/>
      <c r="AV1775" s="266"/>
    </row>
    <row r="1776" spans="1:48" x14ac:dyDescent="0.3">
      <c r="A1776" s="52"/>
      <c r="B1776" s="54"/>
      <c r="C1776" s="53"/>
      <c r="D1776" s="53"/>
      <c r="E1776" s="53"/>
      <c r="F1776" s="57"/>
      <c r="G1776" s="57"/>
      <c r="H1776" s="52"/>
      <c r="I1776" s="53"/>
      <c r="J1776" s="53"/>
      <c r="K1776" s="95"/>
      <c r="L1776" s="52"/>
      <c r="M1776" s="52"/>
      <c r="N1776" s="54"/>
      <c r="O1776" s="254" t="str" cm="1">
        <f t="array" ref="O1776">IF(A1776="","",INDEX(근로조건!$A$5:$Y$1048576,MATCH(A1776,근로조건!$A$5:$A$1048576,0)+0,15))</f>
        <v/>
      </c>
      <c r="P1776" s="255" t="str" cm="1">
        <f t="array" ref="P1776">IF(A1776="","",INDEX(근로조건!$A$5:$Y$1048576,MATCH(A1776,근로조건!$A$5:$A$1048576,0)+0,16))</f>
        <v/>
      </c>
      <c r="Q1776" s="256" t="str" cm="1">
        <f t="array" ref="Q1776">IF(A1776="","",INDEX(근로조건!$A$5:$ZZ$1048576,MATCH(A1776,근로조건!$A$5:$A$1048576,0)+0,21))</f>
        <v/>
      </c>
      <c r="R1776" s="61"/>
      <c r="S1776" s="61"/>
      <c r="T1776" s="61"/>
      <c r="U1776" s="61"/>
      <c r="V1776" s="61"/>
      <c r="W1776" s="61"/>
      <c r="X1776" s="61"/>
      <c r="Y1776" s="61"/>
      <c r="Z1776" s="260" t="str">
        <f t="shared" si="84"/>
        <v/>
      </c>
      <c r="AA1776" s="260" t="str">
        <f t="shared" si="85"/>
        <v/>
      </c>
      <c r="AB1776" s="260" t="str" cm="1">
        <f t="array" ref="AB1776">IFERROR(IF(A1776="","",INDEX(근로조건!$A$5:$Z$1048576,MATCH(A1776,근로조건!$A$5:$A$1048576,0)+0,17)-INDEX(근로조건!$A$5:$Z$1048576,MATCH(A1776,근로조건!$A$5:$A$1048576,0)+0,11))*B1776,"")</f>
        <v/>
      </c>
      <c r="AC1776" s="260" t="str">
        <f t="shared" si="86"/>
        <v/>
      </c>
      <c r="AD1776" s="260" t="str" cm="1">
        <f t="array" ref="AD1776">IFERROR(IF(A1776="","",INDEX(근로조건!$A$5:$L$1048576,MATCH(A1776,근로조건!$A$5:$A$1048576,0)+0,12))*B1776,"")</f>
        <v/>
      </c>
      <c r="AE1776" s="261" t="str" cm="1">
        <f t="array" ref="AE1776">IF(A1776="","",INDEX(근로조건!$A$5:$AF$1048576,MATCH(A1776,근로조건!$A$5:$A$1048576,0)+0,13))</f>
        <v/>
      </c>
      <c r="AF1776" s="262" t="str" cm="1">
        <f t="array" ref="AF1776">IF(A1776="","",INDEX(근로조건!$A$5:$AF$1048576,MATCH(A1776,근로조건!$A$5:$A$1048576,0)+0,14))</f>
        <v/>
      </c>
      <c r="AG1776" s="261" t="str" cm="1">
        <f t="array" ref="AG1776">IF(A1776="","",INDEX(근로조건!$A$5:$AF$1048576,MATCH(A1776,근로조건!$A$5:$A$1048576,0)+0,11))</f>
        <v/>
      </c>
      <c r="AH1776" s="261" t="str" cm="1">
        <f t="array" ref="AH1776">IF(A1776="","",INDEX(근로조건!$A$5:$AF$1048576,MATCH(A1776,근로조건!$A$5:$A$1048576,0)+0,19))</f>
        <v/>
      </c>
      <c r="AI1776" s="262" t="str" cm="1">
        <f t="array" ref="AI1776">IF(A1776="","",INDEX(근로조건!$A$5:$AF$1048576,MATCH(A1776,근로조건!$A$5:$A$1048576,0)+0,17))</f>
        <v/>
      </c>
      <c r="AJ1776" s="253"/>
      <c r="AK1776" s="253"/>
      <c r="AL1776" s="253" t="str" cm="1">
        <f t="array" ref="AL1776">IF(A1776="","",INDEX(근로조건!$A$5:$AF$1048576,MATCH(A1776,근로조건!$A$5:$A$1048576,0)+0,20))</f>
        <v/>
      </c>
      <c r="AM1776" s="253"/>
      <c r="AN1776" s="253"/>
      <c r="AO1776" s="253"/>
      <c r="AP1776" s="260"/>
      <c r="AQ1776" s="123"/>
      <c r="AR1776" s="166"/>
      <c r="AS1776" s="267"/>
      <c r="AT1776" s="266"/>
      <c r="AU1776" s="266"/>
      <c r="AV1776" s="266"/>
    </row>
    <row r="1777" spans="1:48" x14ac:dyDescent="0.3">
      <c r="A1777" s="52"/>
      <c r="B1777" s="54"/>
      <c r="C1777" s="53"/>
      <c r="D1777" s="53"/>
      <c r="E1777" s="53"/>
      <c r="F1777" s="57"/>
      <c r="G1777" s="57"/>
      <c r="H1777" s="52"/>
      <c r="I1777" s="53"/>
      <c r="J1777" s="53"/>
      <c r="K1777" s="95"/>
      <c r="L1777" s="52"/>
      <c r="M1777" s="52"/>
      <c r="N1777" s="54"/>
      <c r="O1777" s="254" t="str" cm="1">
        <f t="array" ref="O1777">IF(A1777="","",INDEX(근로조건!$A$5:$Y$1048576,MATCH(A1777,근로조건!$A$5:$A$1048576,0)+0,15))</f>
        <v/>
      </c>
      <c r="P1777" s="255" t="str" cm="1">
        <f t="array" ref="P1777">IF(A1777="","",INDEX(근로조건!$A$5:$Y$1048576,MATCH(A1777,근로조건!$A$5:$A$1048576,0)+0,16))</f>
        <v/>
      </c>
      <c r="Q1777" s="256" t="str" cm="1">
        <f t="array" ref="Q1777">IF(A1777="","",INDEX(근로조건!$A$5:$ZZ$1048576,MATCH(A1777,근로조건!$A$5:$A$1048576,0)+0,21))</f>
        <v/>
      </c>
      <c r="R1777" s="61"/>
      <c r="S1777" s="61"/>
      <c r="T1777" s="61"/>
      <c r="U1777" s="61"/>
      <c r="V1777" s="61"/>
      <c r="W1777" s="61"/>
      <c r="X1777" s="61"/>
      <c r="Y1777" s="61"/>
      <c r="Z1777" s="260" t="str">
        <f t="shared" si="84"/>
        <v/>
      </c>
      <c r="AA1777" s="260" t="str">
        <f t="shared" si="85"/>
        <v/>
      </c>
      <c r="AB1777" s="260" t="str" cm="1">
        <f t="array" ref="AB1777">IFERROR(IF(A1777="","",INDEX(근로조건!$A$5:$Z$1048576,MATCH(A1777,근로조건!$A$5:$A$1048576,0)+0,17)-INDEX(근로조건!$A$5:$Z$1048576,MATCH(A1777,근로조건!$A$5:$A$1048576,0)+0,11))*B1777,"")</f>
        <v/>
      </c>
      <c r="AC1777" s="260" t="str">
        <f t="shared" si="86"/>
        <v/>
      </c>
      <c r="AD1777" s="260" t="str" cm="1">
        <f t="array" ref="AD1777">IFERROR(IF(A1777="","",INDEX(근로조건!$A$5:$L$1048576,MATCH(A1777,근로조건!$A$5:$A$1048576,0)+0,12))*B1777,"")</f>
        <v/>
      </c>
      <c r="AE1777" s="261" t="str" cm="1">
        <f t="array" ref="AE1777">IF(A1777="","",INDEX(근로조건!$A$5:$AF$1048576,MATCH(A1777,근로조건!$A$5:$A$1048576,0)+0,13))</f>
        <v/>
      </c>
      <c r="AF1777" s="262" t="str" cm="1">
        <f t="array" ref="AF1777">IF(A1777="","",INDEX(근로조건!$A$5:$AF$1048576,MATCH(A1777,근로조건!$A$5:$A$1048576,0)+0,14))</f>
        <v/>
      </c>
      <c r="AG1777" s="261" t="str" cm="1">
        <f t="array" ref="AG1777">IF(A1777="","",INDEX(근로조건!$A$5:$AF$1048576,MATCH(A1777,근로조건!$A$5:$A$1048576,0)+0,11))</f>
        <v/>
      </c>
      <c r="AH1777" s="261" t="str" cm="1">
        <f t="array" ref="AH1777">IF(A1777="","",INDEX(근로조건!$A$5:$AF$1048576,MATCH(A1777,근로조건!$A$5:$A$1048576,0)+0,19))</f>
        <v/>
      </c>
      <c r="AI1777" s="262" t="str" cm="1">
        <f t="array" ref="AI1777">IF(A1777="","",INDEX(근로조건!$A$5:$AF$1048576,MATCH(A1777,근로조건!$A$5:$A$1048576,0)+0,17))</f>
        <v/>
      </c>
      <c r="AJ1777" s="253"/>
      <c r="AK1777" s="253"/>
      <c r="AL1777" s="253" t="str" cm="1">
        <f t="array" ref="AL1777">IF(A1777="","",INDEX(근로조건!$A$5:$AF$1048576,MATCH(A1777,근로조건!$A$5:$A$1048576,0)+0,20))</f>
        <v/>
      </c>
      <c r="AM1777" s="253"/>
      <c r="AN1777" s="253"/>
      <c r="AO1777" s="253"/>
      <c r="AP1777" s="260"/>
      <c r="AQ1777" s="123"/>
      <c r="AR1777" s="166"/>
      <c r="AS1777" s="267"/>
      <c r="AT1777" s="266"/>
      <c r="AU1777" s="266"/>
      <c r="AV1777" s="266"/>
    </row>
    <row r="1778" spans="1:48" x14ac:dyDescent="0.3">
      <c r="A1778" s="52"/>
      <c r="B1778" s="54"/>
      <c r="C1778" s="53"/>
      <c r="D1778" s="53"/>
      <c r="E1778" s="53"/>
      <c r="F1778" s="57"/>
      <c r="G1778" s="57"/>
      <c r="H1778" s="52"/>
      <c r="I1778" s="53"/>
      <c r="J1778" s="53"/>
      <c r="K1778" s="95"/>
      <c r="L1778" s="52"/>
      <c r="M1778" s="52"/>
      <c r="N1778" s="54"/>
      <c r="O1778" s="254" t="str" cm="1">
        <f t="array" ref="O1778">IF(A1778="","",INDEX(근로조건!$A$5:$Y$1048576,MATCH(A1778,근로조건!$A$5:$A$1048576,0)+0,15))</f>
        <v/>
      </c>
      <c r="P1778" s="255" t="str" cm="1">
        <f t="array" ref="P1778">IF(A1778="","",INDEX(근로조건!$A$5:$Y$1048576,MATCH(A1778,근로조건!$A$5:$A$1048576,0)+0,16))</f>
        <v/>
      </c>
      <c r="Q1778" s="256" t="str" cm="1">
        <f t="array" ref="Q1778">IF(A1778="","",INDEX(근로조건!$A$5:$ZZ$1048576,MATCH(A1778,근로조건!$A$5:$A$1048576,0)+0,21))</f>
        <v/>
      </c>
      <c r="R1778" s="61"/>
      <c r="S1778" s="61"/>
      <c r="T1778" s="61"/>
      <c r="U1778" s="61"/>
      <c r="V1778" s="61"/>
      <c r="W1778" s="61"/>
      <c r="X1778" s="61"/>
      <c r="Y1778" s="61"/>
      <c r="Z1778" s="260" t="str">
        <f t="shared" si="84"/>
        <v/>
      </c>
      <c r="AA1778" s="260" t="str">
        <f t="shared" si="85"/>
        <v/>
      </c>
      <c r="AB1778" s="260" t="str" cm="1">
        <f t="array" ref="AB1778">IFERROR(IF(A1778="","",INDEX(근로조건!$A$5:$Z$1048576,MATCH(A1778,근로조건!$A$5:$A$1048576,0)+0,17)-INDEX(근로조건!$A$5:$Z$1048576,MATCH(A1778,근로조건!$A$5:$A$1048576,0)+0,11))*B1778,"")</f>
        <v/>
      </c>
      <c r="AC1778" s="260" t="str">
        <f t="shared" si="86"/>
        <v/>
      </c>
      <c r="AD1778" s="260" t="str" cm="1">
        <f t="array" ref="AD1778">IFERROR(IF(A1778="","",INDEX(근로조건!$A$5:$L$1048576,MATCH(A1778,근로조건!$A$5:$A$1048576,0)+0,12))*B1778,"")</f>
        <v/>
      </c>
      <c r="AE1778" s="261" t="str" cm="1">
        <f t="array" ref="AE1778">IF(A1778="","",INDEX(근로조건!$A$5:$AF$1048576,MATCH(A1778,근로조건!$A$5:$A$1048576,0)+0,13))</f>
        <v/>
      </c>
      <c r="AF1778" s="262" t="str" cm="1">
        <f t="array" ref="AF1778">IF(A1778="","",INDEX(근로조건!$A$5:$AF$1048576,MATCH(A1778,근로조건!$A$5:$A$1048576,0)+0,14))</f>
        <v/>
      </c>
      <c r="AG1778" s="261" t="str" cm="1">
        <f t="array" ref="AG1778">IF(A1778="","",INDEX(근로조건!$A$5:$AF$1048576,MATCH(A1778,근로조건!$A$5:$A$1048576,0)+0,11))</f>
        <v/>
      </c>
      <c r="AH1778" s="261" t="str" cm="1">
        <f t="array" ref="AH1778">IF(A1778="","",INDEX(근로조건!$A$5:$AF$1048576,MATCH(A1778,근로조건!$A$5:$A$1048576,0)+0,19))</f>
        <v/>
      </c>
      <c r="AI1778" s="262" t="str" cm="1">
        <f t="array" ref="AI1778">IF(A1778="","",INDEX(근로조건!$A$5:$AF$1048576,MATCH(A1778,근로조건!$A$5:$A$1048576,0)+0,17))</f>
        <v/>
      </c>
      <c r="AJ1778" s="253"/>
      <c r="AK1778" s="253"/>
      <c r="AL1778" s="253" t="str" cm="1">
        <f t="array" ref="AL1778">IF(A1778="","",INDEX(근로조건!$A$5:$AF$1048576,MATCH(A1778,근로조건!$A$5:$A$1048576,0)+0,20))</f>
        <v/>
      </c>
      <c r="AM1778" s="253"/>
      <c r="AN1778" s="253"/>
      <c r="AO1778" s="253"/>
      <c r="AP1778" s="260"/>
      <c r="AQ1778" s="123"/>
      <c r="AR1778" s="166"/>
      <c r="AS1778" s="267"/>
      <c r="AT1778" s="266"/>
      <c r="AU1778" s="266"/>
      <c r="AV1778" s="266"/>
    </row>
    <row r="1779" spans="1:48" x14ac:dyDescent="0.3">
      <c r="A1779" s="52"/>
      <c r="B1779" s="54"/>
      <c r="C1779" s="53"/>
      <c r="D1779" s="53"/>
      <c r="E1779" s="53"/>
      <c r="F1779" s="57"/>
      <c r="G1779" s="57"/>
      <c r="H1779" s="52"/>
      <c r="I1779" s="53"/>
      <c r="J1779" s="53"/>
      <c r="K1779" s="95"/>
      <c r="L1779" s="52"/>
      <c r="M1779" s="52"/>
      <c r="N1779" s="54"/>
      <c r="O1779" s="254" t="str" cm="1">
        <f t="array" ref="O1779">IF(A1779="","",INDEX(근로조건!$A$5:$Y$1048576,MATCH(A1779,근로조건!$A$5:$A$1048576,0)+0,15))</f>
        <v/>
      </c>
      <c r="P1779" s="255" t="str" cm="1">
        <f t="array" ref="P1779">IF(A1779="","",INDEX(근로조건!$A$5:$Y$1048576,MATCH(A1779,근로조건!$A$5:$A$1048576,0)+0,16))</f>
        <v/>
      </c>
      <c r="Q1779" s="256" t="str" cm="1">
        <f t="array" ref="Q1779">IF(A1779="","",INDEX(근로조건!$A$5:$ZZ$1048576,MATCH(A1779,근로조건!$A$5:$A$1048576,0)+0,21))</f>
        <v/>
      </c>
      <c r="R1779" s="61"/>
      <c r="S1779" s="61"/>
      <c r="T1779" s="61"/>
      <c r="U1779" s="61"/>
      <c r="V1779" s="61"/>
      <c r="W1779" s="61"/>
      <c r="X1779" s="61"/>
      <c r="Y1779" s="61"/>
      <c r="Z1779" s="260" t="str">
        <f t="shared" si="84"/>
        <v/>
      </c>
      <c r="AA1779" s="260" t="str">
        <f t="shared" si="85"/>
        <v/>
      </c>
      <c r="AB1779" s="260" t="str" cm="1">
        <f t="array" ref="AB1779">IFERROR(IF(A1779="","",INDEX(근로조건!$A$5:$Z$1048576,MATCH(A1779,근로조건!$A$5:$A$1048576,0)+0,17)-INDEX(근로조건!$A$5:$Z$1048576,MATCH(A1779,근로조건!$A$5:$A$1048576,0)+0,11))*B1779,"")</f>
        <v/>
      </c>
      <c r="AC1779" s="260" t="str">
        <f t="shared" si="86"/>
        <v/>
      </c>
      <c r="AD1779" s="260" t="str" cm="1">
        <f t="array" ref="AD1779">IFERROR(IF(A1779="","",INDEX(근로조건!$A$5:$L$1048576,MATCH(A1779,근로조건!$A$5:$A$1048576,0)+0,12))*B1779,"")</f>
        <v/>
      </c>
      <c r="AE1779" s="261" t="str" cm="1">
        <f t="array" ref="AE1779">IF(A1779="","",INDEX(근로조건!$A$5:$AF$1048576,MATCH(A1779,근로조건!$A$5:$A$1048576,0)+0,13))</f>
        <v/>
      </c>
      <c r="AF1779" s="262" t="str" cm="1">
        <f t="array" ref="AF1779">IF(A1779="","",INDEX(근로조건!$A$5:$AF$1048576,MATCH(A1779,근로조건!$A$5:$A$1048576,0)+0,14))</f>
        <v/>
      </c>
      <c r="AG1779" s="261" t="str" cm="1">
        <f t="array" ref="AG1779">IF(A1779="","",INDEX(근로조건!$A$5:$AF$1048576,MATCH(A1779,근로조건!$A$5:$A$1048576,0)+0,11))</f>
        <v/>
      </c>
      <c r="AH1779" s="261" t="str" cm="1">
        <f t="array" ref="AH1779">IF(A1779="","",INDEX(근로조건!$A$5:$AF$1048576,MATCH(A1779,근로조건!$A$5:$A$1048576,0)+0,19))</f>
        <v/>
      </c>
      <c r="AI1779" s="262" t="str" cm="1">
        <f t="array" ref="AI1779">IF(A1779="","",INDEX(근로조건!$A$5:$AF$1048576,MATCH(A1779,근로조건!$A$5:$A$1048576,0)+0,17))</f>
        <v/>
      </c>
      <c r="AJ1779" s="253"/>
      <c r="AK1779" s="253"/>
      <c r="AL1779" s="253" t="str" cm="1">
        <f t="array" ref="AL1779">IF(A1779="","",INDEX(근로조건!$A$5:$AF$1048576,MATCH(A1779,근로조건!$A$5:$A$1048576,0)+0,20))</f>
        <v/>
      </c>
      <c r="AM1779" s="253"/>
      <c r="AN1779" s="253"/>
      <c r="AO1779" s="253"/>
      <c r="AP1779" s="260"/>
      <c r="AQ1779" s="123"/>
      <c r="AR1779" s="166"/>
      <c r="AS1779" s="267"/>
      <c r="AT1779" s="266"/>
      <c r="AU1779" s="266"/>
      <c r="AV1779" s="266"/>
    </row>
    <row r="1780" spans="1:48" x14ac:dyDescent="0.3">
      <c r="A1780" s="52"/>
      <c r="B1780" s="54"/>
      <c r="C1780" s="53"/>
      <c r="D1780" s="53"/>
      <c r="E1780" s="53"/>
      <c r="F1780" s="57"/>
      <c r="G1780" s="57"/>
      <c r="H1780" s="52"/>
      <c r="I1780" s="53"/>
      <c r="J1780" s="53"/>
      <c r="K1780" s="95"/>
      <c r="L1780" s="52"/>
      <c r="M1780" s="52"/>
      <c r="N1780" s="54"/>
      <c r="O1780" s="254" t="str" cm="1">
        <f t="array" ref="O1780">IF(A1780="","",INDEX(근로조건!$A$5:$Y$1048576,MATCH(A1780,근로조건!$A$5:$A$1048576,0)+0,15))</f>
        <v/>
      </c>
      <c r="P1780" s="255" t="str" cm="1">
        <f t="array" ref="P1780">IF(A1780="","",INDEX(근로조건!$A$5:$Y$1048576,MATCH(A1780,근로조건!$A$5:$A$1048576,0)+0,16))</f>
        <v/>
      </c>
      <c r="Q1780" s="256" t="str" cm="1">
        <f t="array" ref="Q1780">IF(A1780="","",INDEX(근로조건!$A$5:$ZZ$1048576,MATCH(A1780,근로조건!$A$5:$A$1048576,0)+0,21))</f>
        <v/>
      </c>
      <c r="R1780" s="61"/>
      <c r="S1780" s="61"/>
      <c r="T1780" s="61"/>
      <c r="U1780" s="61"/>
      <c r="V1780" s="61"/>
      <c r="W1780" s="61"/>
      <c r="X1780" s="61"/>
      <c r="Y1780" s="61"/>
      <c r="Z1780" s="260" t="str">
        <f t="shared" si="84"/>
        <v/>
      </c>
      <c r="AA1780" s="260" t="str">
        <f t="shared" si="85"/>
        <v/>
      </c>
      <c r="AB1780" s="260" t="str" cm="1">
        <f t="array" ref="AB1780">IFERROR(IF(A1780="","",INDEX(근로조건!$A$5:$Z$1048576,MATCH(A1780,근로조건!$A$5:$A$1048576,0)+0,17)-INDEX(근로조건!$A$5:$Z$1048576,MATCH(A1780,근로조건!$A$5:$A$1048576,0)+0,11))*B1780,"")</f>
        <v/>
      </c>
      <c r="AC1780" s="260" t="str">
        <f t="shared" si="86"/>
        <v/>
      </c>
      <c r="AD1780" s="260" t="str" cm="1">
        <f t="array" ref="AD1780">IFERROR(IF(A1780="","",INDEX(근로조건!$A$5:$L$1048576,MATCH(A1780,근로조건!$A$5:$A$1048576,0)+0,12))*B1780,"")</f>
        <v/>
      </c>
      <c r="AE1780" s="261" t="str" cm="1">
        <f t="array" ref="AE1780">IF(A1780="","",INDEX(근로조건!$A$5:$AF$1048576,MATCH(A1780,근로조건!$A$5:$A$1048576,0)+0,13))</f>
        <v/>
      </c>
      <c r="AF1780" s="262" t="str" cm="1">
        <f t="array" ref="AF1780">IF(A1780="","",INDEX(근로조건!$A$5:$AF$1048576,MATCH(A1780,근로조건!$A$5:$A$1048576,0)+0,14))</f>
        <v/>
      </c>
      <c r="AG1780" s="261" t="str" cm="1">
        <f t="array" ref="AG1780">IF(A1780="","",INDEX(근로조건!$A$5:$AF$1048576,MATCH(A1780,근로조건!$A$5:$A$1048576,0)+0,11))</f>
        <v/>
      </c>
      <c r="AH1780" s="261" t="str" cm="1">
        <f t="array" ref="AH1780">IF(A1780="","",INDEX(근로조건!$A$5:$AF$1048576,MATCH(A1780,근로조건!$A$5:$A$1048576,0)+0,19))</f>
        <v/>
      </c>
      <c r="AI1780" s="262" t="str" cm="1">
        <f t="array" ref="AI1780">IF(A1780="","",INDEX(근로조건!$A$5:$AF$1048576,MATCH(A1780,근로조건!$A$5:$A$1048576,0)+0,17))</f>
        <v/>
      </c>
      <c r="AJ1780" s="253"/>
      <c r="AK1780" s="253"/>
      <c r="AL1780" s="253" t="str" cm="1">
        <f t="array" ref="AL1780">IF(A1780="","",INDEX(근로조건!$A$5:$AF$1048576,MATCH(A1780,근로조건!$A$5:$A$1048576,0)+0,20))</f>
        <v/>
      </c>
      <c r="AM1780" s="253"/>
      <c r="AN1780" s="253"/>
      <c r="AO1780" s="253"/>
      <c r="AP1780" s="260"/>
      <c r="AQ1780" s="123"/>
      <c r="AR1780" s="166"/>
      <c r="AS1780" s="267"/>
      <c r="AT1780" s="266"/>
      <c r="AU1780" s="266"/>
      <c r="AV1780" s="266"/>
    </row>
    <row r="1781" spans="1:48" x14ac:dyDescent="0.3">
      <c r="A1781" s="52"/>
      <c r="B1781" s="54"/>
      <c r="C1781" s="53"/>
      <c r="D1781" s="53"/>
      <c r="E1781" s="53"/>
      <c r="F1781" s="57"/>
      <c r="G1781" s="57"/>
      <c r="H1781" s="52"/>
      <c r="I1781" s="53"/>
      <c r="J1781" s="53"/>
      <c r="K1781" s="95"/>
      <c r="L1781" s="52"/>
      <c r="M1781" s="52"/>
      <c r="N1781" s="54"/>
      <c r="O1781" s="254" t="str" cm="1">
        <f t="array" ref="O1781">IF(A1781="","",INDEX(근로조건!$A$5:$Y$1048576,MATCH(A1781,근로조건!$A$5:$A$1048576,0)+0,15))</f>
        <v/>
      </c>
      <c r="P1781" s="255" t="str" cm="1">
        <f t="array" ref="P1781">IF(A1781="","",INDEX(근로조건!$A$5:$Y$1048576,MATCH(A1781,근로조건!$A$5:$A$1048576,0)+0,16))</f>
        <v/>
      </c>
      <c r="Q1781" s="256" t="str" cm="1">
        <f t="array" ref="Q1781">IF(A1781="","",INDEX(근로조건!$A$5:$ZZ$1048576,MATCH(A1781,근로조건!$A$5:$A$1048576,0)+0,21))</f>
        <v/>
      </c>
      <c r="R1781" s="61"/>
      <c r="S1781" s="61"/>
      <c r="T1781" s="61"/>
      <c r="U1781" s="61"/>
      <c r="V1781" s="61"/>
      <c r="W1781" s="61"/>
      <c r="X1781" s="61"/>
      <c r="Y1781" s="61"/>
      <c r="Z1781" s="260" t="str">
        <f t="shared" si="84"/>
        <v/>
      </c>
      <c r="AA1781" s="260" t="str">
        <f t="shared" si="85"/>
        <v/>
      </c>
      <c r="AB1781" s="260" t="str" cm="1">
        <f t="array" ref="AB1781">IFERROR(IF(A1781="","",INDEX(근로조건!$A$5:$Z$1048576,MATCH(A1781,근로조건!$A$5:$A$1048576,0)+0,17)-INDEX(근로조건!$A$5:$Z$1048576,MATCH(A1781,근로조건!$A$5:$A$1048576,0)+0,11))*B1781,"")</f>
        <v/>
      </c>
      <c r="AC1781" s="260" t="str">
        <f t="shared" si="86"/>
        <v/>
      </c>
      <c r="AD1781" s="260" t="str" cm="1">
        <f t="array" ref="AD1781">IFERROR(IF(A1781="","",INDEX(근로조건!$A$5:$L$1048576,MATCH(A1781,근로조건!$A$5:$A$1048576,0)+0,12))*B1781,"")</f>
        <v/>
      </c>
      <c r="AE1781" s="261" t="str" cm="1">
        <f t="array" ref="AE1781">IF(A1781="","",INDEX(근로조건!$A$5:$AF$1048576,MATCH(A1781,근로조건!$A$5:$A$1048576,0)+0,13))</f>
        <v/>
      </c>
      <c r="AF1781" s="262" t="str" cm="1">
        <f t="array" ref="AF1781">IF(A1781="","",INDEX(근로조건!$A$5:$AF$1048576,MATCH(A1781,근로조건!$A$5:$A$1048576,0)+0,14))</f>
        <v/>
      </c>
      <c r="AG1781" s="261" t="str" cm="1">
        <f t="array" ref="AG1781">IF(A1781="","",INDEX(근로조건!$A$5:$AF$1048576,MATCH(A1781,근로조건!$A$5:$A$1048576,0)+0,11))</f>
        <v/>
      </c>
      <c r="AH1781" s="261" t="str" cm="1">
        <f t="array" ref="AH1781">IF(A1781="","",INDEX(근로조건!$A$5:$AF$1048576,MATCH(A1781,근로조건!$A$5:$A$1048576,0)+0,19))</f>
        <v/>
      </c>
      <c r="AI1781" s="262" t="str" cm="1">
        <f t="array" ref="AI1781">IF(A1781="","",INDEX(근로조건!$A$5:$AF$1048576,MATCH(A1781,근로조건!$A$5:$A$1048576,0)+0,17))</f>
        <v/>
      </c>
      <c r="AJ1781" s="253"/>
      <c r="AK1781" s="253"/>
      <c r="AL1781" s="253" t="str" cm="1">
        <f t="array" ref="AL1781">IF(A1781="","",INDEX(근로조건!$A$5:$AF$1048576,MATCH(A1781,근로조건!$A$5:$A$1048576,0)+0,20))</f>
        <v/>
      </c>
      <c r="AM1781" s="253"/>
      <c r="AN1781" s="253"/>
      <c r="AO1781" s="253"/>
      <c r="AP1781" s="260"/>
      <c r="AQ1781" s="123"/>
      <c r="AR1781" s="166"/>
      <c r="AS1781" s="267"/>
      <c r="AT1781" s="266"/>
      <c r="AU1781" s="266"/>
      <c r="AV1781" s="266"/>
    </row>
    <row r="1782" spans="1:48" x14ac:dyDescent="0.3">
      <c r="A1782" s="52"/>
      <c r="B1782" s="54"/>
      <c r="C1782" s="53"/>
      <c r="D1782" s="53"/>
      <c r="E1782" s="53"/>
      <c r="F1782" s="57"/>
      <c r="G1782" s="57"/>
      <c r="H1782" s="52"/>
      <c r="I1782" s="53"/>
      <c r="J1782" s="53"/>
      <c r="K1782" s="95"/>
      <c r="L1782" s="52"/>
      <c r="M1782" s="52"/>
      <c r="N1782" s="54"/>
      <c r="O1782" s="254" t="str" cm="1">
        <f t="array" ref="O1782">IF(A1782="","",INDEX(근로조건!$A$5:$Y$1048576,MATCH(A1782,근로조건!$A$5:$A$1048576,0)+0,15))</f>
        <v/>
      </c>
      <c r="P1782" s="255" t="str" cm="1">
        <f t="array" ref="P1782">IF(A1782="","",INDEX(근로조건!$A$5:$Y$1048576,MATCH(A1782,근로조건!$A$5:$A$1048576,0)+0,16))</f>
        <v/>
      </c>
      <c r="Q1782" s="256" t="str" cm="1">
        <f t="array" ref="Q1782">IF(A1782="","",INDEX(근로조건!$A$5:$ZZ$1048576,MATCH(A1782,근로조건!$A$5:$A$1048576,0)+0,21))</f>
        <v/>
      </c>
      <c r="R1782" s="61"/>
      <c r="S1782" s="61"/>
      <c r="T1782" s="61"/>
      <c r="U1782" s="61"/>
      <c r="V1782" s="61"/>
      <c r="W1782" s="61"/>
      <c r="X1782" s="61"/>
      <c r="Y1782" s="61"/>
      <c r="Z1782" s="260" t="str">
        <f t="shared" si="84"/>
        <v/>
      </c>
      <c r="AA1782" s="260" t="str">
        <f t="shared" si="85"/>
        <v/>
      </c>
      <c r="AB1782" s="260" t="str" cm="1">
        <f t="array" ref="AB1782">IFERROR(IF(A1782="","",INDEX(근로조건!$A$5:$Z$1048576,MATCH(A1782,근로조건!$A$5:$A$1048576,0)+0,17)-INDEX(근로조건!$A$5:$Z$1048576,MATCH(A1782,근로조건!$A$5:$A$1048576,0)+0,11))*B1782,"")</f>
        <v/>
      </c>
      <c r="AC1782" s="260" t="str">
        <f t="shared" si="86"/>
        <v/>
      </c>
      <c r="AD1782" s="260" t="str" cm="1">
        <f t="array" ref="AD1782">IFERROR(IF(A1782="","",INDEX(근로조건!$A$5:$L$1048576,MATCH(A1782,근로조건!$A$5:$A$1048576,0)+0,12))*B1782,"")</f>
        <v/>
      </c>
      <c r="AE1782" s="261" t="str" cm="1">
        <f t="array" ref="AE1782">IF(A1782="","",INDEX(근로조건!$A$5:$AF$1048576,MATCH(A1782,근로조건!$A$5:$A$1048576,0)+0,13))</f>
        <v/>
      </c>
      <c r="AF1782" s="262" t="str" cm="1">
        <f t="array" ref="AF1782">IF(A1782="","",INDEX(근로조건!$A$5:$AF$1048576,MATCH(A1782,근로조건!$A$5:$A$1048576,0)+0,14))</f>
        <v/>
      </c>
      <c r="AG1782" s="261" t="str" cm="1">
        <f t="array" ref="AG1782">IF(A1782="","",INDEX(근로조건!$A$5:$AF$1048576,MATCH(A1782,근로조건!$A$5:$A$1048576,0)+0,11))</f>
        <v/>
      </c>
      <c r="AH1782" s="261" t="str" cm="1">
        <f t="array" ref="AH1782">IF(A1782="","",INDEX(근로조건!$A$5:$AF$1048576,MATCH(A1782,근로조건!$A$5:$A$1048576,0)+0,19))</f>
        <v/>
      </c>
      <c r="AI1782" s="262" t="str" cm="1">
        <f t="array" ref="AI1782">IF(A1782="","",INDEX(근로조건!$A$5:$AF$1048576,MATCH(A1782,근로조건!$A$5:$A$1048576,0)+0,17))</f>
        <v/>
      </c>
      <c r="AJ1782" s="253"/>
      <c r="AK1782" s="253"/>
      <c r="AL1782" s="253" t="str" cm="1">
        <f t="array" ref="AL1782">IF(A1782="","",INDEX(근로조건!$A$5:$AF$1048576,MATCH(A1782,근로조건!$A$5:$A$1048576,0)+0,20))</f>
        <v/>
      </c>
      <c r="AM1782" s="253"/>
      <c r="AN1782" s="253"/>
      <c r="AO1782" s="253"/>
      <c r="AP1782" s="260"/>
      <c r="AQ1782" s="123"/>
      <c r="AR1782" s="166"/>
      <c r="AS1782" s="267"/>
      <c r="AT1782" s="266"/>
      <c r="AU1782" s="266"/>
      <c r="AV1782" s="266"/>
    </row>
    <row r="1783" spans="1:48" x14ac:dyDescent="0.3">
      <c r="A1783" s="52"/>
      <c r="B1783" s="54"/>
      <c r="C1783" s="53"/>
      <c r="D1783" s="53"/>
      <c r="E1783" s="53"/>
      <c r="F1783" s="57"/>
      <c r="G1783" s="57"/>
      <c r="H1783" s="52"/>
      <c r="I1783" s="53"/>
      <c r="J1783" s="53"/>
      <c r="K1783" s="95"/>
      <c r="L1783" s="52"/>
      <c r="M1783" s="52"/>
      <c r="N1783" s="54"/>
      <c r="O1783" s="254" t="str" cm="1">
        <f t="array" ref="O1783">IF(A1783="","",INDEX(근로조건!$A$5:$Y$1048576,MATCH(A1783,근로조건!$A$5:$A$1048576,0)+0,15))</f>
        <v/>
      </c>
      <c r="P1783" s="255" t="str" cm="1">
        <f t="array" ref="P1783">IF(A1783="","",INDEX(근로조건!$A$5:$Y$1048576,MATCH(A1783,근로조건!$A$5:$A$1048576,0)+0,16))</f>
        <v/>
      </c>
      <c r="Q1783" s="256" t="str" cm="1">
        <f t="array" ref="Q1783">IF(A1783="","",INDEX(근로조건!$A$5:$ZZ$1048576,MATCH(A1783,근로조건!$A$5:$A$1048576,0)+0,21))</f>
        <v/>
      </c>
      <c r="R1783" s="61"/>
      <c r="S1783" s="61"/>
      <c r="T1783" s="61"/>
      <c r="U1783" s="61"/>
      <c r="V1783" s="61"/>
      <c r="W1783" s="61"/>
      <c r="X1783" s="61"/>
      <c r="Y1783" s="61"/>
      <c r="Z1783" s="260" t="str">
        <f t="shared" si="84"/>
        <v/>
      </c>
      <c r="AA1783" s="260" t="str">
        <f t="shared" si="85"/>
        <v/>
      </c>
      <c r="AB1783" s="260" t="str" cm="1">
        <f t="array" ref="AB1783">IFERROR(IF(A1783="","",INDEX(근로조건!$A$5:$Z$1048576,MATCH(A1783,근로조건!$A$5:$A$1048576,0)+0,17)-INDEX(근로조건!$A$5:$Z$1048576,MATCH(A1783,근로조건!$A$5:$A$1048576,0)+0,11))*B1783,"")</f>
        <v/>
      </c>
      <c r="AC1783" s="260" t="str">
        <f t="shared" si="86"/>
        <v/>
      </c>
      <c r="AD1783" s="260" t="str" cm="1">
        <f t="array" ref="AD1783">IFERROR(IF(A1783="","",INDEX(근로조건!$A$5:$L$1048576,MATCH(A1783,근로조건!$A$5:$A$1048576,0)+0,12))*B1783,"")</f>
        <v/>
      </c>
      <c r="AE1783" s="261" t="str" cm="1">
        <f t="array" ref="AE1783">IF(A1783="","",INDEX(근로조건!$A$5:$AF$1048576,MATCH(A1783,근로조건!$A$5:$A$1048576,0)+0,13))</f>
        <v/>
      </c>
      <c r="AF1783" s="262" t="str" cm="1">
        <f t="array" ref="AF1783">IF(A1783="","",INDEX(근로조건!$A$5:$AF$1048576,MATCH(A1783,근로조건!$A$5:$A$1048576,0)+0,14))</f>
        <v/>
      </c>
      <c r="AG1783" s="261" t="str" cm="1">
        <f t="array" ref="AG1783">IF(A1783="","",INDEX(근로조건!$A$5:$AF$1048576,MATCH(A1783,근로조건!$A$5:$A$1048576,0)+0,11))</f>
        <v/>
      </c>
      <c r="AH1783" s="261" t="str" cm="1">
        <f t="array" ref="AH1783">IF(A1783="","",INDEX(근로조건!$A$5:$AF$1048576,MATCH(A1783,근로조건!$A$5:$A$1048576,0)+0,19))</f>
        <v/>
      </c>
      <c r="AI1783" s="262" t="str" cm="1">
        <f t="array" ref="AI1783">IF(A1783="","",INDEX(근로조건!$A$5:$AF$1048576,MATCH(A1783,근로조건!$A$5:$A$1048576,0)+0,17))</f>
        <v/>
      </c>
      <c r="AJ1783" s="253"/>
      <c r="AK1783" s="253"/>
      <c r="AL1783" s="253" t="str" cm="1">
        <f t="array" ref="AL1783">IF(A1783="","",INDEX(근로조건!$A$5:$AF$1048576,MATCH(A1783,근로조건!$A$5:$A$1048576,0)+0,20))</f>
        <v/>
      </c>
      <c r="AM1783" s="253"/>
      <c r="AN1783" s="253"/>
      <c r="AO1783" s="253"/>
      <c r="AP1783" s="260"/>
      <c r="AQ1783" s="123"/>
      <c r="AR1783" s="166"/>
      <c r="AS1783" s="267"/>
      <c r="AT1783" s="266"/>
      <c r="AU1783" s="266"/>
      <c r="AV1783" s="266"/>
    </row>
    <row r="1784" spans="1:48" x14ac:dyDescent="0.3">
      <c r="A1784" s="52"/>
      <c r="B1784" s="54"/>
      <c r="C1784" s="53"/>
      <c r="D1784" s="53"/>
      <c r="E1784" s="53"/>
      <c r="F1784" s="57"/>
      <c r="G1784" s="57"/>
      <c r="H1784" s="52"/>
      <c r="I1784" s="53"/>
      <c r="J1784" s="53"/>
      <c r="K1784" s="95"/>
      <c r="L1784" s="52"/>
      <c r="M1784" s="52"/>
      <c r="N1784" s="54"/>
      <c r="O1784" s="254" t="str" cm="1">
        <f t="array" ref="O1784">IF(A1784="","",INDEX(근로조건!$A$5:$Y$1048576,MATCH(A1784,근로조건!$A$5:$A$1048576,0)+0,15))</f>
        <v/>
      </c>
      <c r="P1784" s="255" t="str" cm="1">
        <f t="array" ref="P1784">IF(A1784="","",INDEX(근로조건!$A$5:$Y$1048576,MATCH(A1784,근로조건!$A$5:$A$1048576,0)+0,16))</f>
        <v/>
      </c>
      <c r="Q1784" s="256" t="str" cm="1">
        <f t="array" ref="Q1784">IF(A1784="","",INDEX(근로조건!$A$5:$ZZ$1048576,MATCH(A1784,근로조건!$A$5:$A$1048576,0)+0,21))</f>
        <v/>
      </c>
      <c r="R1784" s="61"/>
      <c r="S1784" s="61"/>
      <c r="T1784" s="61"/>
      <c r="U1784" s="61"/>
      <c r="V1784" s="61"/>
      <c r="W1784" s="61"/>
      <c r="X1784" s="61"/>
      <c r="Y1784" s="61"/>
      <c r="Z1784" s="260" t="str">
        <f t="shared" si="84"/>
        <v/>
      </c>
      <c r="AA1784" s="260" t="str">
        <f t="shared" si="85"/>
        <v/>
      </c>
      <c r="AB1784" s="260" t="str" cm="1">
        <f t="array" ref="AB1784">IFERROR(IF(A1784="","",INDEX(근로조건!$A$5:$Z$1048576,MATCH(A1784,근로조건!$A$5:$A$1048576,0)+0,17)-INDEX(근로조건!$A$5:$Z$1048576,MATCH(A1784,근로조건!$A$5:$A$1048576,0)+0,11))*B1784,"")</f>
        <v/>
      </c>
      <c r="AC1784" s="260" t="str">
        <f t="shared" si="86"/>
        <v/>
      </c>
      <c r="AD1784" s="260" t="str" cm="1">
        <f t="array" ref="AD1784">IFERROR(IF(A1784="","",INDEX(근로조건!$A$5:$L$1048576,MATCH(A1784,근로조건!$A$5:$A$1048576,0)+0,12))*B1784,"")</f>
        <v/>
      </c>
      <c r="AE1784" s="261" t="str" cm="1">
        <f t="array" ref="AE1784">IF(A1784="","",INDEX(근로조건!$A$5:$AF$1048576,MATCH(A1784,근로조건!$A$5:$A$1048576,0)+0,13))</f>
        <v/>
      </c>
      <c r="AF1784" s="262" t="str" cm="1">
        <f t="array" ref="AF1784">IF(A1784="","",INDEX(근로조건!$A$5:$AF$1048576,MATCH(A1784,근로조건!$A$5:$A$1048576,0)+0,14))</f>
        <v/>
      </c>
      <c r="AG1784" s="261" t="str" cm="1">
        <f t="array" ref="AG1784">IF(A1784="","",INDEX(근로조건!$A$5:$AF$1048576,MATCH(A1784,근로조건!$A$5:$A$1048576,0)+0,11))</f>
        <v/>
      </c>
      <c r="AH1784" s="261" t="str" cm="1">
        <f t="array" ref="AH1784">IF(A1784="","",INDEX(근로조건!$A$5:$AF$1048576,MATCH(A1784,근로조건!$A$5:$A$1048576,0)+0,19))</f>
        <v/>
      </c>
      <c r="AI1784" s="262" t="str" cm="1">
        <f t="array" ref="AI1784">IF(A1784="","",INDEX(근로조건!$A$5:$AF$1048576,MATCH(A1784,근로조건!$A$5:$A$1048576,0)+0,17))</f>
        <v/>
      </c>
      <c r="AJ1784" s="253"/>
      <c r="AK1784" s="253"/>
      <c r="AL1784" s="253" t="str" cm="1">
        <f t="array" ref="AL1784">IF(A1784="","",INDEX(근로조건!$A$5:$AF$1048576,MATCH(A1784,근로조건!$A$5:$A$1048576,0)+0,20))</f>
        <v/>
      </c>
      <c r="AM1784" s="253"/>
      <c r="AN1784" s="253"/>
      <c r="AO1784" s="253"/>
      <c r="AP1784" s="260"/>
      <c r="AQ1784" s="123"/>
      <c r="AR1784" s="166"/>
      <c r="AS1784" s="267"/>
      <c r="AT1784" s="266"/>
      <c r="AU1784" s="266"/>
      <c r="AV1784" s="266"/>
    </row>
    <row r="1785" spans="1:48" x14ac:dyDescent="0.3">
      <c r="A1785" s="52"/>
      <c r="B1785" s="54"/>
      <c r="C1785" s="53"/>
      <c r="D1785" s="53"/>
      <c r="E1785" s="53"/>
      <c r="F1785" s="57"/>
      <c r="G1785" s="57"/>
      <c r="H1785" s="52"/>
      <c r="I1785" s="53"/>
      <c r="J1785" s="53"/>
      <c r="K1785" s="95"/>
      <c r="L1785" s="52"/>
      <c r="M1785" s="52"/>
      <c r="N1785" s="54"/>
      <c r="O1785" s="254" t="str" cm="1">
        <f t="array" ref="O1785">IF(A1785="","",INDEX(근로조건!$A$5:$Y$1048576,MATCH(A1785,근로조건!$A$5:$A$1048576,0)+0,15))</f>
        <v/>
      </c>
      <c r="P1785" s="255" t="str" cm="1">
        <f t="array" ref="P1785">IF(A1785="","",INDEX(근로조건!$A$5:$Y$1048576,MATCH(A1785,근로조건!$A$5:$A$1048576,0)+0,16))</f>
        <v/>
      </c>
      <c r="Q1785" s="256" t="str" cm="1">
        <f t="array" ref="Q1785">IF(A1785="","",INDEX(근로조건!$A$5:$ZZ$1048576,MATCH(A1785,근로조건!$A$5:$A$1048576,0)+0,21))</f>
        <v/>
      </c>
      <c r="R1785" s="61"/>
      <c r="S1785" s="61"/>
      <c r="T1785" s="61"/>
      <c r="U1785" s="61"/>
      <c r="V1785" s="61"/>
      <c r="W1785" s="61"/>
      <c r="X1785" s="61"/>
      <c r="Y1785" s="61"/>
      <c r="Z1785" s="260" t="str">
        <f t="shared" si="84"/>
        <v/>
      </c>
      <c r="AA1785" s="260" t="str">
        <f t="shared" si="85"/>
        <v/>
      </c>
      <c r="AB1785" s="260" t="str" cm="1">
        <f t="array" ref="AB1785">IFERROR(IF(A1785="","",INDEX(근로조건!$A$5:$Z$1048576,MATCH(A1785,근로조건!$A$5:$A$1048576,0)+0,17)-INDEX(근로조건!$A$5:$Z$1048576,MATCH(A1785,근로조건!$A$5:$A$1048576,0)+0,11))*B1785,"")</f>
        <v/>
      </c>
      <c r="AC1785" s="260" t="str">
        <f t="shared" si="86"/>
        <v/>
      </c>
      <c r="AD1785" s="260" t="str" cm="1">
        <f t="array" ref="AD1785">IFERROR(IF(A1785="","",INDEX(근로조건!$A$5:$L$1048576,MATCH(A1785,근로조건!$A$5:$A$1048576,0)+0,12))*B1785,"")</f>
        <v/>
      </c>
      <c r="AE1785" s="261" t="str" cm="1">
        <f t="array" ref="AE1785">IF(A1785="","",INDEX(근로조건!$A$5:$AF$1048576,MATCH(A1785,근로조건!$A$5:$A$1048576,0)+0,13))</f>
        <v/>
      </c>
      <c r="AF1785" s="262" t="str" cm="1">
        <f t="array" ref="AF1785">IF(A1785="","",INDEX(근로조건!$A$5:$AF$1048576,MATCH(A1785,근로조건!$A$5:$A$1048576,0)+0,14))</f>
        <v/>
      </c>
      <c r="AG1785" s="261" t="str" cm="1">
        <f t="array" ref="AG1785">IF(A1785="","",INDEX(근로조건!$A$5:$AF$1048576,MATCH(A1785,근로조건!$A$5:$A$1048576,0)+0,11))</f>
        <v/>
      </c>
      <c r="AH1785" s="261" t="str" cm="1">
        <f t="array" ref="AH1785">IF(A1785="","",INDEX(근로조건!$A$5:$AF$1048576,MATCH(A1785,근로조건!$A$5:$A$1048576,0)+0,19))</f>
        <v/>
      </c>
      <c r="AI1785" s="262" t="str" cm="1">
        <f t="array" ref="AI1785">IF(A1785="","",INDEX(근로조건!$A$5:$AF$1048576,MATCH(A1785,근로조건!$A$5:$A$1048576,0)+0,17))</f>
        <v/>
      </c>
      <c r="AJ1785" s="253"/>
      <c r="AK1785" s="253"/>
      <c r="AL1785" s="253" t="str" cm="1">
        <f t="array" ref="AL1785">IF(A1785="","",INDEX(근로조건!$A$5:$AF$1048576,MATCH(A1785,근로조건!$A$5:$A$1048576,0)+0,20))</f>
        <v/>
      </c>
      <c r="AM1785" s="253"/>
      <c r="AN1785" s="253"/>
      <c r="AO1785" s="253"/>
      <c r="AP1785" s="260"/>
      <c r="AQ1785" s="123"/>
      <c r="AR1785" s="166"/>
      <c r="AS1785" s="267"/>
      <c r="AT1785" s="266"/>
      <c r="AU1785" s="266"/>
      <c r="AV1785" s="266"/>
    </row>
    <row r="1786" spans="1:48" x14ac:dyDescent="0.3">
      <c r="A1786" s="52"/>
      <c r="B1786" s="54"/>
      <c r="C1786" s="53"/>
      <c r="D1786" s="53"/>
      <c r="E1786" s="53"/>
      <c r="F1786" s="57"/>
      <c r="G1786" s="57"/>
      <c r="H1786" s="52"/>
      <c r="I1786" s="53"/>
      <c r="J1786" s="53"/>
      <c r="K1786" s="95"/>
      <c r="L1786" s="52"/>
      <c r="M1786" s="52"/>
      <c r="N1786" s="54"/>
      <c r="O1786" s="254" t="str" cm="1">
        <f t="array" ref="O1786">IF(A1786="","",INDEX(근로조건!$A$5:$Y$1048576,MATCH(A1786,근로조건!$A$5:$A$1048576,0)+0,15))</f>
        <v/>
      </c>
      <c r="P1786" s="255" t="str" cm="1">
        <f t="array" ref="P1786">IF(A1786="","",INDEX(근로조건!$A$5:$Y$1048576,MATCH(A1786,근로조건!$A$5:$A$1048576,0)+0,16))</f>
        <v/>
      </c>
      <c r="Q1786" s="256" t="str" cm="1">
        <f t="array" ref="Q1786">IF(A1786="","",INDEX(근로조건!$A$5:$ZZ$1048576,MATCH(A1786,근로조건!$A$5:$A$1048576,0)+0,21))</f>
        <v/>
      </c>
      <c r="R1786" s="61"/>
      <c r="S1786" s="61"/>
      <c r="T1786" s="61"/>
      <c r="U1786" s="61"/>
      <c r="V1786" s="61"/>
      <c r="W1786" s="61"/>
      <c r="X1786" s="61"/>
      <c r="Y1786" s="61"/>
      <c r="Z1786" s="260" t="str">
        <f t="shared" si="84"/>
        <v/>
      </c>
      <c r="AA1786" s="260" t="str">
        <f t="shared" si="85"/>
        <v/>
      </c>
      <c r="AB1786" s="260" t="str" cm="1">
        <f t="array" ref="AB1786">IFERROR(IF(A1786="","",INDEX(근로조건!$A$5:$Z$1048576,MATCH(A1786,근로조건!$A$5:$A$1048576,0)+0,17)-INDEX(근로조건!$A$5:$Z$1048576,MATCH(A1786,근로조건!$A$5:$A$1048576,0)+0,11))*B1786,"")</f>
        <v/>
      </c>
      <c r="AC1786" s="260" t="str">
        <f t="shared" si="86"/>
        <v/>
      </c>
      <c r="AD1786" s="260" t="str" cm="1">
        <f t="array" ref="AD1786">IFERROR(IF(A1786="","",INDEX(근로조건!$A$5:$L$1048576,MATCH(A1786,근로조건!$A$5:$A$1048576,0)+0,12))*B1786,"")</f>
        <v/>
      </c>
      <c r="AE1786" s="261" t="str" cm="1">
        <f t="array" ref="AE1786">IF(A1786="","",INDEX(근로조건!$A$5:$AF$1048576,MATCH(A1786,근로조건!$A$5:$A$1048576,0)+0,13))</f>
        <v/>
      </c>
      <c r="AF1786" s="262" t="str" cm="1">
        <f t="array" ref="AF1786">IF(A1786="","",INDEX(근로조건!$A$5:$AF$1048576,MATCH(A1786,근로조건!$A$5:$A$1048576,0)+0,14))</f>
        <v/>
      </c>
      <c r="AG1786" s="261" t="str" cm="1">
        <f t="array" ref="AG1786">IF(A1786="","",INDEX(근로조건!$A$5:$AF$1048576,MATCH(A1786,근로조건!$A$5:$A$1048576,0)+0,11))</f>
        <v/>
      </c>
      <c r="AH1786" s="261" t="str" cm="1">
        <f t="array" ref="AH1786">IF(A1786="","",INDEX(근로조건!$A$5:$AF$1048576,MATCH(A1786,근로조건!$A$5:$A$1048576,0)+0,19))</f>
        <v/>
      </c>
      <c r="AI1786" s="262" t="str" cm="1">
        <f t="array" ref="AI1786">IF(A1786="","",INDEX(근로조건!$A$5:$AF$1048576,MATCH(A1786,근로조건!$A$5:$A$1048576,0)+0,17))</f>
        <v/>
      </c>
      <c r="AJ1786" s="253"/>
      <c r="AK1786" s="253"/>
      <c r="AL1786" s="253" t="str" cm="1">
        <f t="array" ref="AL1786">IF(A1786="","",INDEX(근로조건!$A$5:$AF$1048576,MATCH(A1786,근로조건!$A$5:$A$1048576,0)+0,20))</f>
        <v/>
      </c>
      <c r="AM1786" s="253"/>
      <c r="AN1786" s="253"/>
      <c r="AO1786" s="253"/>
      <c r="AP1786" s="260"/>
      <c r="AQ1786" s="123"/>
      <c r="AR1786" s="166"/>
      <c r="AS1786" s="267"/>
      <c r="AT1786" s="266"/>
      <c r="AU1786" s="266"/>
      <c r="AV1786" s="266"/>
    </row>
    <row r="1787" spans="1:48" x14ac:dyDescent="0.3">
      <c r="A1787" s="52"/>
      <c r="B1787" s="54"/>
      <c r="C1787" s="53"/>
      <c r="D1787" s="53"/>
      <c r="E1787" s="53"/>
      <c r="F1787" s="57"/>
      <c r="G1787" s="57"/>
      <c r="H1787" s="52"/>
      <c r="I1787" s="53"/>
      <c r="J1787" s="53"/>
      <c r="K1787" s="95"/>
      <c r="L1787" s="52"/>
      <c r="M1787" s="52"/>
      <c r="N1787" s="54"/>
      <c r="O1787" s="254" t="str" cm="1">
        <f t="array" ref="O1787">IF(A1787="","",INDEX(근로조건!$A$5:$Y$1048576,MATCH(A1787,근로조건!$A$5:$A$1048576,0)+0,15))</f>
        <v/>
      </c>
      <c r="P1787" s="255" t="str" cm="1">
        <f t="array" ref="P1787">IF(A1787="","",INDEX(근로조건!$A$5:$Y$1048576,MATCH(A1787,근로조건!$A$5:$A$1048576,0)+0,16))</f>
        <v/>
      </c>
      <c r="Q1787" s="256" t="str" cm="1">
        <f t="array" ref="Q1787">IF(A1787="","",INDEX(근로조건!$A$5:$ZZ$1048576,MATCH(A1787,근로조건!$A$5:$A$1048576,0)+0,21))</f>
        <v/>
      </c>
      <c r="R1787" s="61"/>
      <c r="S1787" s="61"/>
      <c r="T1787" s="61"/>
      <c r="U1787" s="61"/>
      <c r="V1787" s="61"/>
      <c r="W1787" s="61"/>
      <c r="X1787" s="61"/>
      <c r="Y1787" s="61"/>
      <c r="Z1787" s="260" t="str">
        <f t="shared" si="84"/>
        <v/>
      </c>
      <c r="AA1787" s="260" t="str">
        <f t="shared" si="85"/>
        <v/>
      </c>
      <c r="AB1787" s="260" t="str" cm="1">
        <f t="array" ref="AB1787">IFERROR(IF(A1787="","",INDEX(근로조건!$A$5:$Z$1048576,MATCH(A1787,근로조건!$A$5:$A$1048576,0)+0,17)-INDEX(근로조건!$A$5:$Z$1048576,MATCH(A1787,근로조건!$A$5:$A$1048576,0)+0,11))*B1787,"")</f>
        <v/>
      </c>
      <c r="AC1787" s="260" t="str">
        <f t="shared" si="86"/>
        <v/>
      </c>
      <c r="AD1787" s="260" t="str" cm="1">
        <f t="array" ref="AD1787">IFERROR(IF(A1787="","",INDEX(근로조건!$A$5:$L$1048576,MATCH(A1787,근로조건!$A$5:$A$1048576,0)+0,12))*B1787,"")</f>
        <v/>
      </c>
      <c r="AE1787" s="261" t="str" cm="1">
        <f t="array" ref="AE1787">IF(A1787="","",INDEX(근로조건!$A$5:$AF$1048576,MATCH(A1787,근로조건!$A$5:$A$1048576,0)+0,13))</f>
        <v/>
      </c>
      <c r="AF1787" s="262" t="str" cm="1">
        <f t="array" ref="AF1787">IF(A1787="","",INDEX(근로조건!$A$5:$AF$1048576,MATCH(A1787,근로조건!$A$5:$A$1048576,0)+0,14))</f>
        <v/>
      </c>
      <c r="AG1787" s="261" t="str" cm="1">
        <f t="array" ref="AG1787">IF(A1787="","",INDEX(근로조건!$A$5:$AF$1048576,MATCH(A1787,근로조건!$A$5:$A$1048576,0)+0,11))</f>
        <v/>
      </c>
      <c r="AH1787" s="261" t="str" cm="1">
        <f t="array" ref="AH1787">IF(A1787="","",INDEX(근로조건!$A$5:$AF$1048576,MATCH(A1787,근로조건!$A$5:$A$1048576,0)+0,19))</f>
        <v/>
      </c>
      <c r="AI1787" s="262" t="str" cm="1">
        <f t="array" ref="AI1787">IF(A1787="","",INDEX(근로조건!$A$5:$AF$1048576,MATCH(A1787,근로조건!$A$5:$A$1048576,0)+0,17))</f>
        <v/>
      </c>
      <c r="AJ1787" s="253"/>
      <c r="AK1787" s="253"/>
      <c r="AL1787" s="253" t="str" cm="1">
        <f t="array" ref="AL1787">IF(A1787="","",INDEX(근로조건!$A$5:$AF$1048576,MATCH(A1787,근로조건!$A$5:$A$1048576,0)+0,20))</f>
        <v/>
      </c>
      <c r="AM1787" s="253"/>
      <c r="AN1787" s="253"/>
      <c r="AO1787" s="253"/>
      <c r="AP1787" s="260"/>
      <c r="AQ1787" s="123"/>
      <c r="AR1787" s="166"/>
      <c r="AS1787" s="267"/>
      <c r="AT1787" s="266"/>
      <c r="AU1787" s="266"/>
      <c r="AV1787" s="266"/>
    </row>
    <row r="1788" spans="1:48" x14ac:dyDescent="0.3">
      <c r="A1788" s="52"/>
      <c r="B1788" s="54"/>
      <c r="C1788" s="53"/>
      <c r="D1788" s="53"/>
      <c r="E1788" s="53"/>
      <c r="F1788" s="57"/>
      <c r="G1788" s="57"/>
      <c r="H1788" s="52"/>
      <c r="I1788" s="53"/>
      <c r="J1788" s="53"/>
      <c r="K1788" s="95"/>
      <c r="L1788" s="52"/>
      <c r="M1788" s="52"/>
      <c r="N1788" s="54"/>
      <c r="O1788" s="254" t="str" cm="1">
        <f t="array" ref="O1788">IF(A1788="","",INDEX(근로조건!$A$5:$Y$1048576,MATCH(A1788,근로조건!$A$5:$A$1048576,0)+0,15))</f>
        <v/>
      </c>
      <c r="P1788" s="255" t="str" cm="1">
        <f t="array" ref="P1788">IF(A1788="","",INDEX(근로조건!$A$5:$Y$1048576,MATCH(A1788,근로조건!$A$5:$A$1048576,0)+0,16))</f>
        <v/>
      </c>
      <c r="Q1788" s="256" t="str" cm="1">
        <f t="array" ref="Q1788">IF(A1788="","",INDEX(근로조건!$A$5:$ZZ$1048576,MATCH(A1788,근로조건!$A$5:$A$1048576,0)+0,21))</f>
        <v/>
      </c>
      <c r="R1788" s="61"/>
      <c r="S1788" s="61"/>
      <c r="T1788" s="61"/>
      <c r="U1788" s="61"/>
      <c r="V1788" s="61"/>
      <c r="W1788" s="61"/>
      <c r="X1788" s="61"/>
      <c r="Y1788" s="61"/>
      <c r="Z1788" s="260" t="str">
        <f t="shared" si="84"/>
        <v/>
      </c>
      <c r="AA1788" s="260" t="str">
        <f t="shared" si="85"/>
        <v/>
      </c>
      <c r="AB1788" s="260" t="str" cm="1">
        <f t="array" ref="AB1788">IFERROR(IF(A1788="","",INDEX(근로조건!$A$5:$Z$1048576,MATCH(A1788,근로조건!$A$5:$A$1048576,0)+0,17)-INDEX(근로조건!$A$5:$Z$1048576,MATCH(A1788,근로조건!$A$5:$A$1048576,0)+0,11))*B1788,"")</f>
        <v/>
      </c>
      <c r="AC1788" s="260" t="str">
        <f t="shared" si="86"/>
        <v/>
      </c>
      <c r="AD1788" s="260" t="str" cm="1">
        <f t="array" ref="AD1788">IFERROR(IF(A1788="","",INDEX(근로조건!$A$5:$L$1048576,MATCH(A1788,근로조건!$A$5:$A$1048576,0)+0,12))*B1788,"")</f>
        <v/>
      </c>
      <c r="AE1788" s="261" t="str" cm="1">
        <f t="array" ref="AE1788">IF(A1788="","",INDEX(근로조건!$A$5:$AF$1048576,MATCH(A1788,근로조건!$A$5:$A$1048576,0)+0,13))</f>
        <v/>
      </c>
      <c r="AF1788" s="262" t="str" cm="1">
        <f t="array" ref="AF1788">IF(A1788="","",INDEX(근로조건!$A$5:$AF$1048576,MATCH(A1788,근로조건!$A$5:$A$1048576,0)+0,14))</f>
        <v/>
      </c>
      <c r="AG1788" s="261" t="str" cm="1">
        <f t="array" ref="AG1788">IF(A1788="","",INDEX(근로조건!$A$5:$AF$1048576,MATCH(A1788,근로조건!$A$5:$A$1048576,0)+0,11))</f>
        <v/>
      </c>
      <c r="AH1788" s="261" t="str" cm="1">
        <f t="array" ref="AH1788">IF(A1788="","",INDEX(근로조건!$A$5:$AF$1048576,MATCH(A1788,근로조건!$A$5:$A$1048576,0)+0,19))</f>
        <v/>
      </c>
      <c r="AI1788" s="262" t="str" cm="1">
        <f t="array" ref="AI1788">IF(A1788="","",INDEX(근로조건!$A$5:$AF$1048576,MATCH(A1788,근로조건!$A$5:$A$1048576,0)+0,17))</f>
        <v/>
      </c>
      <c r="AJ1788" s="253"/>
      <c r="AK1788" s="253"/>
      <c r="AL1788" s="253" t="str" cm="1">
        <f t="array" ref="AL1788">IF(A1788="","",INDEX(근로조건!$A$5:$AF$1048576,MATCH(A1788,근로조건!$A$5:$A$1048576,0)+0,20))</f>
        <v/>
      </c>
      <c r="AM1788" s="253"/>
      <c r="AN1788" s="253"/>
      <c r="AO1788" s="253"/>
      <c r="AP1788" s="260"/>
      <c r="AQ1788" s="123"/>
      <c r="AR1788" s="166"/>
      <c r="AS1788" s="267"/>
      <c r="AT1788" s="266"/>
      <c r="AU1788" s="266"/>
      <c r="AV1788" s="266"/>
    </row>
    <row r="1789" spans="1:48" x14ac:dyDescent="0.3">
      <c r="A1789" s="52"/>
      <c r="B1789" s="54"/>
      <c r="C1789" s="53"/>
      <c r="D1789" s="53"/>
      <c r="E1789" s="53"/>
      <c r="F1789" s="57"/>
      <c r="G1789" s="57"/>
      <c r="H1789" s="52"/>
      <c r="I1789" s="53"/>
      <c r="J1789" s="53"/>
      <c r="K1789" s="95"/>
      <c r="L1789" s="52"/>
      <c r="M1789" s="52"/>
      <c r="N1789" s="54"/>
      <c r="O1789" s="254" t="str" cm="1">
        <f t="array" ref="O1789">IF(A1789="","",INDEX(근로조건!$A$5:$Y$1048576,MATCH(A1789,근로조건!$A$5:$A$1048576,0)+0,15))</f>
        <v/>
      </c>
      <c r="P1789" s="255" t="str" cm="1">
        <f t="array" ref="P1789">IF(A1789="","",INDEX(근로조건!$A$5:$Y$1048576,MATCH(A1789,근로조건!$A$5:$A$1048576,0)+0,16))</f>
        <v/>
      </c>
      <c r="Q1789" s="256" t="str" cm="1">
        <f t="array" ref="Q1789">IF(A1789="","",INDEX(근로조건!$A$5:$ZZ$1048576,MATCH(A1789,근로조건!$A$5:$A$1048576,0)+0,21))</f>
        <v/>
      </c>
      <c r="R1789" s="61"/>
      <c r="S1789" s="61"/>
      <c r="T1789" s="61"/>
      <c r="U1789" s="61"/>
      <c r="V1789" s="61"/>
      <c r="W1789" s="61"/>
      <c r="X1789" s="61"/>
      <c r="Y1789" s="61"/>
      <c r="Z1789" s="260" t="str">
        <f t="shared" si="84"/>
        <v/>
      </c>
      <c r="AA1789" s="260" t="str">
        <f t="shared" si="85"/>
        <v/>
      </c>
      <c r="AB1789" s="260" t="str" cm="1">
        <f t="array" ref="AB1789">IFERROR(IF(A1789="","",INDEX(근로조건!$A$5:$Z$1048576,MATCH(A1789,근로조건!$A$5:$A$1048576,0)+0,17)-INDEX(근로조건!$A$5:$Z$1048576,MATCH(A1789,근로조건!$A$5:$A$1048576,0)+0,11))*B1789,"")</f>
        <v/>
      </c>
      <c r="AC1789" s="260" t="str">
        <f t="shared" si="86"/>
        <v/>
      </c>
      <c r="AD1789" s="260" t="str" cm="1">
        <f t="array" ref="AD1789">IFERROR(IF(A1789="","",INDEX(근로조건!$A$5:$L$1048576,MATCH(A1789,근로조건!$A$5:$A$1048576,0)+0,12))*B1789,"")</f>
        <v/>
      </c>
      <c r="AE1789" s="261" t="str" cm="1">
        <f t="array" ref="AE1789">IF(A1789="","",INDEX(근로조건!$A$5:$AF$1048576,MATCH(A1789,근로조건!$A$5:$A$1048576,0)+0,13))</f>
        <v/>
      </c>
      <c r="AF1789" s="262" t="str" cm="1">
        <f t="array" ref="AF1789">IF(A1789="","",INDEX(근로조건!$A$5:$AF$1048576,MATCH(A1789,근로조건!$A$5:$A$1048576,0)+0,14))</f>
        <v/>
      </c>
      <c r="AG1789" s="261" t="str" cm="1">
        <f t="array" ref="AG1789">IF(A1789="","",INDEX(근로조건!$A$5:$AF$1048576,MATCH(A1789,근로조건!$A$5:$A$1048576,0)+0,11))</f>
        <v/>
      </c>
      <c r="AH1789" s="261" t="str" cm="1">
        <f t="array" ref="AH1789">IF(A1789="","",INDEX(근로조건!$A$5:$AF$1048576,MATCH(A1789,근로조건!$A$5:$A$1048576,0)+0,19))</f>
        <v/>
      </c>
      <c r="AI1789" s="262" t="str" cm="1">
        <f t="array" ref="AI1789">IF(A1789="","",INDEX(근로조건!$A$5:$AF$1048576,MATCH(A1789,근로조건!$A$5:$A$1048576,0)+0,17))</f>
        <v/>
      </c>
      <c r="AJ1789" s="253"/>
      <c r="AK1789" s="253"/>
      <c r="AL1789" s="253" t="str" cm="1">
        <f t="array" ref="AL1789">IF(A1789="","",INDEX(근로조건!$A$5:$AF$1048576,MATCH(A1789,근로조건!$A$5:$A$1048576,0)+0,20))</f>
        <v/>
      </c>
      <c r="AM1789" s="253"/>
      <c r="AN1789" s="253"/>
      <c r="AO1789" s="253"/>
      <c r="AP1789" s="260"/>
      <c r="AQ1789" s="123"/>
      <c r="AR1789" s="166"/>
      <c r="AS1789" s="267"/>
      <c r="AT1789" s="266"/>
      <c r="AU1789" s="266"/>
      <c r="AV1789" s="266"/>
    </row>
    <row r="1790" spans="1:48" x14ac:dyDescent="0.3">
      <c r="A1790" s="52"/>
      <c r="B1790" s="54"/>
      <c r="C1790" s="53"/>
      <c r="D1790" s="53"/>
      <c r="E1790" s="53"/>
      <c r="F1790" s="57"/>
      <c r="G1790" s="57"/>
      <c r="H1790" s="52"/>
      <c r="I1790" s="53"/>
      <c r="J1790" s="53"/>
      <c r="K1790" s="95"/>
      <c r="L1790" s="52"/>
      <c r="M1790" s="52"/>
      <c r="N1790" s="54"/>
      <c r="O1790" s="254" t="str" cm="1">
        <f t="array" ref="O1790">IF(A1790="","",INDEX(근로조건!$A$5:$Y$1048576,MATCH(A1790,근로조건!$A$5:$A$1048576,0)+0,15))</f>
        <v/>
      </c>
      <c r="P1790" s="255" t="str" cm="1">
        <f t="array" ref="P1790">IF(A1790="","",INDEX(근로조건!$A$5:$Y$1048576,MATCH(A1790,근로조건!$A$5:$A$1048576,0)+0,16))</f>
        <v/>
      </c>
      <c r="Q1790" s="256" t="str" cm="1">
        <f t="array" ref="Q1790">IF(A1790="","",INDEX(근로조건!$A$5:$ZZ$1048576,MATCH(A1790,근로조건!$A$5:$A$1048576,0)+0,21))</f>
        <v/>
      </c>
      <c r="R1790" s="61"/>
      <c r="S1790" s="61"/>
      <c r="T1790" s="61"/>
      <c r="U1790" s="61"/>
      <c r="V1790" s="61"/>
      <c r="W1790" s="61"/>
      <c r="X1790" s="61"/>
      <c r="Y1790" s="61"/>
      <c r="Z1790" s="260" t="str">
        <f t="shared" si="84"/>
        <v/>
      </c>
      <c r="AA1790" s="260" t="str">
        <f t="shared" si="85"/>
        <v/>
      </c>
      <c r="AB1790" s="260" t="str" cm="1">
        <f t="array" ref="AB1790">IFERROR(IF(A1790="","",INDEX(근로조건!$A$5:$Z$1048576,MATCH(A1790,근로조건!$A$5:$A$1048576,0)+0,17)-INDEX(근로조건!$A$5:$Z$1048576,MATCH(A1790,근로조건!$A$5:$A$1048576,0)+0,11))*B1790,"")</f>
        <v/>
      </c>
      <c r="AC1790" s="260" t="str">
        <f t="shared" si="86"/>
        <v/>
      </c>
      <c r="AD1790" s="260" t="str" cm="1">
        <f t="array" ref="AD1790">IFERROR(IF(A1790="","",INDEX(근로조건!$A$5:$L$1048576,MATCH(A1790,근로조건!$A$5:$A$1048576,0)+0,12))*B1790,"")</f>
        <v/>
      </c>
      <c r="AE1790" s="261" t="str" cm="1">
        <f t="array" ref="AE1790">IF(A1790="","",INDEX(근로조건!$A$5:$AF$1048576,MATCH(A1790,근로조건!$A$5:$A$1048576,0)+0,13))</f>
        <v/>
      </c>
      <c r="AF1790" s="262" t="str" cm="1">
        <f t="array" ref="AF1790">IF(A1790="","",INDEX(근로조건!$A$5:$AF$1048576,MATCH(A1790,근로조건!$A$5:$A$1048576,0)+0,14))</f>
        <v/>
      </c>
      <c r="AG1790" s="261" t="str" cm="1">
        <f t="array" ref="AG1790">IF(A1790="","",INDEX(근로조건!$A$5:$AF$1048576,MATCH(A1790,근로조건!$A$5:$A$1048576,0)+0,11))</f>
        <v/>
      </c>
      <c r="AH1790" s="261" t="str" cm="1">
        <f t="array" ref="AH1790">IF(A1790="","",INDEX(근로조건!$A$5:$AF$1048576,MATCH(A1790,근로조건!$A$5:$A$1048576,0)+0,19))</f>
        <v/>
      </c>
      <c r="AI1790" s="262" t="str" cm="1">
        <f t="array" ref="AI1790">IF(A1790="","",INDEX(근로조건!$A$5:$AF$1048576,MATCH(A1790,근로조건!$A$5:$A$1048576,0)+0,17))</f>
        <v/>
      </c>
      <c r="AJ1790" s="253"/>
      <c r="AK1790" s="253"/>
      <c r="AL1790" s="253" t="str" cm="1">
        <f t="array" ref="AL1790">IF(A1790="","",INDEX(근로조건!$A$5:$AF$1048576,MATCH(A1790,근로조건!$A$5:$A$1048576,0)+0,20))</f>
        <v/>
      </c>
      <c r="AM1790" s="253"/>
      <c r="AN1790" s="253"/>
      <c r="AO1790" s="253"/>
      <c r="AP1790" s="260"/>
      <c r="AQ1790" s="123"/>
      <c r="AR1790" s="166"/>
      <c r="AS1790" s="267"/>
      <c r="AT1790" s="266"/>
      <c r="AU1790" s="266"/>
      <c r="AV1790" s="266"/>
    </row>
    <row r="1791" spans="1:48" x14ac:dyDescent="0.3">
      <c r="A1791" s="52"/>
      <c r="B1791" s="54"/>
      <c r="C1791" s="53"/>
      <c r="D1791" s="53"/>
      <c r="E1791" s="53"/>
      <c r="F1791" s="57"/>
      <c r="G1791" s="57"/>
      <c r="H1791" s="52"/>
      <c r="I1791" s="53"/>
      <c r="J1791" s="53"/>
      <c r="K1791" s="95"/>
      <c r="L1791" s="52"/>
      <c r="M1791" s="52"/>
      <c r="N1791" s="54"/>
      <c r="O1791" s="254" t="str" cm="1">
        <f t="array" ref="O1791">IF(A1791="","",INDEX(근로조건!$A$5:$Y$1048576,MATCH(A1791,근로조건!$A$5:$A$1048576,0)+0,15))</f>
        <v/>
      </c>
      <c r="P1791" s="255" t="str" cm="1">
        <f t="array" ref="P1791">IF(A1791="","",INDEX(근로조건!$A$5:$Y$1048576,MATCH(A1791,근로조건!$A$5:$A$1048576,0)+0,16))</f>
        <v/>
      </c>
      <c r="Q1791" s="256" t="str" cm="1">
        <f t="array" ref="Q1791">IF(A1791="","",INDEX(근로조건!$A$5:$ZZ$1048576,MATCH(A1791,근로조건!$A$5:$A$1048576,0)+0,21))</f>
        <v/>
      </c>
      <c r="R1791" s="61"/>
      <c r="S1791" s="61"/>
      <c r="T1791" s="61"/>
      <c r="U1791" s="61"/>
      <c r="V1791" s="61"/>
      <c r="W1791" s="61"/>
      <c r="X1791" s="61"/>
      <c r="Y1791" s="61"/>
      <c r="Z1791" s="260" t="str">
        <f t="shared" si="84"/>
        <v/>
      </c>
      <c r="AA1791" s="260" t="str">
        <f t="shared" si="85"/>
        <v/>
      </c>
      <c r="AB1791" s="260" t="str" cm="1">
        <f t="array" ref="AB1791">IFERROR(IF(A1791="","",INDEX(근로조건!$A$5:$Z$1048576,MATCH(A1791,근로조건!$A$5:$A$1048576,0)+0,17)-INDEX(근로조건!$A$5:$Z$1048576,MATCH(A1791,근로조건!$A$5:$A$1048576,0)+0,11))*B1791,"")</f>
        <v/>
      </c>
      <c r="AC1791" s="260" t="str">
        <f t="shared" si="86"/>
        <v/>
      </c>
      <c r="AD1791" s="260" t="str" cm="1">
        <f t="array" ref="AD1791">IFERROR(IF(A1791="","",INDEX(근로조건!$A$5:$L$1048576,MATCH(A1791,근로조건!$A$5:$A$1048576,0)+0,12))*B1791,"")</f>
        <v/>
      </c>
      <c r="AE1791" s="261" t="str" cm="1">
        <f t="array" ref="AE1791">IF(A1791="","",INDEX(근로조건!$A$5:$AF$1048576,MATCH(A1791,근로조건!$A$5:$A$1048576,0)+0,13))</f>
        <v/>
      </c>
      <c r="AF1791" s="262" t="str" cm="1">
        <f t="array" ref="AF1791">IF(A1791="","",INDEX(근로조건!$A$5:$AF$1048576,MATCH(A1791,근로조건!$A$5:$A$1048576,0)+0,14))</f>
        <v/>
      </c>
      <c r="AG1791" s="261" t="str" cm="1">
        <f t="array" ref="AG1791">IF(A1791="","",INDEX(근로조건!$A$5:$AF$1048576,MATCH(A1791,근로조건!$A$5:$A$1048576,0)+0,11))</f>
        <v/>
      </c>
      <c r="AH1791" s="261" t="str" cm="1">
        <f t="array" ref="AH1791">IF(A1791="","",INDEX(근로조건!$A$5:$AF$1048576,MATCH(A1791,근로조건!$A$5:$A$1048576,0)+0,19))</f>
        <v/>
      </c>
      <c r="AI1791" s="262" t="str" cm="1">
        <f t="array" ref="AI1791">IF(A1791="","",INDEX(근로조건!$A$5:$AF$1048576,MATCH(A1791,근로조건!$A$5:$A$1048576,0)+0,17))</f>
        <v/>
      </c>
      <c r="AJ1791" s="253"/>
      <c r="AK1791" s="253"/>
      <c r="AL1791" s="253" t="str" cm="1">
        <f t="array" ref="AL1791">IF(A1791="","",INDEX(근로조건!$A$5:$AF$1048576,MATCH(A1791,근로조건!$A$5:$A$1048576,0)+0,20))</f>
        <v/>
      </c>
      <c r="AM1791" s="253"/>
      <c r="AN1791" s="253"/>
      <c r="AO1791" s="253"/>
      <c r="AP1791" s="260"/>
      <c r="AQ1791" s="123"/>
      <c r="AR1791" s="166"/>
      <c r="AS1791" s="267"/>
      <c r="AT1791" s="266"/>
      <c r="AU1791" s="266"/>
      <c r="AV1791" s="266"/>
    </row>
    <row r="1792" spans="1:48" x14ac:dyDescent="0.3">
      <c r="A1792" s="52"/>
      <c r="B1792" s="54"/>
      <c r="C1792" s="53"/>
      <c r="D1792" s="53"/>
      <c r="E1792" s="53"/>
      <c r="F1792" s="57"/>
      <c r="G1792" s="57"/>
      <c r="H1792" s="52"/>
      <c r="I1792" s="53"/>
      <c r="J1792" s="53"/>
      <c r="K1792" s="95"/>
      <c r="L1792" s="52"/>
      <c r="M1792" s="52"/>
      <c r="N1792" s="54"/>
      <c r="O1792" s="254" t="str" cm="1">
        <f t="array" ref="O1792">IF(A1792="","",INDEX(근로조건!$A$5:$Y$1048576,MATCH(A1792,근로조건!$A$5:$A$1048576,0)+0,15))</f>
        <v/>
      </c>
      <c r="P1792" s="255" t="str" cm="1">
        <f t="array" ref="P1792">IF(A1792="","",INDEX(근로조건!$A$5:$Y$1048576,MATCH(A1792,근로조건!$A$5:$A$1048576,0)+0,16))</f>
        <v/>
      </c>
      <c r="Q1792" s="256" t="str" cm="1">
        <f t="array" ref="Q1792">IF(A1792="","",INDEX(근로조건!$A$5:$ZZ$1048576,MATCH(A1792,근로조건!$A$5:$A$1048576,0)+0,21))</f>
        <v/>
      </c>
      <c r="R1792" s="61"/>
      <c r="S1792" s="61"/>
      <c r="T1792" s="61"/>
      <c r="U1792" s="61"/>
      <c r="V1792" s="61"/>
      <c r="W1792" s="61"/>
      <c r="X1792" s="61"/>
      <c r="Y1792" s="61"/>
      <c r="Z1792" s="260" t="str">
        <f t="shared" si="84"/>
        <v/>
      </c>
      <c r="AA1792" s="260" t="str">
        <f t="shared" si="85"/>
        <v/>
      </c>
      <c r="AB1792" s="260" t="str" cm="1">
        <f t="array" ref="AB1792">IFERROR(IF(A1792="","",INDEX(근로조건!$A$5:$Z$1048576,MATCH(A1792,근로조건!$A$5:$A$1048576,0)+0,17)-INDEX(근로조건!$A$5:$Z$1048576,MATCH(A1792,근로조건!$A$5:$A$1048576,0)+0,11))*B1792,"")</f>
        <v/>
      </c>
      <c r="AC1792" s="260" t="str">
        <f t="shared" si="86"/>
        <v/>
      </c>
      <c r="AD1792" s="260" t="str" cm="1">
        <f t="array" ref="AD1792">IFERROR(IF(A1792="","",INDEX(근로조건!$A$5:$L$1048576,MATCH(A1792,근로조건!$A$5:$A$1048576,0)+0,12))*B1792,"")</f>
        <v/>
      </c>
      <c r="AE1792" s="261" t="str" cm="1">
        <f t="array" ref="AE1792">IF(A1792="","",INDEX(근로조건!$A$5:$AF$1048576,MATCH(A1792,근로조건!$A$5:$A$1048576,0)+0,13))</f>
        <v/>
      </c>
      <c r="AF1792" s="262" t="str" cm="1">
        <f t="array" ref="AF1792">IF(A1792="","",INDEX(근로조건!$A$5:$AF$1048576,MATCH(A1792,근로조건!$A$5:$A$1048576,0)+0,14))</f>
        <v/>
      </c>
      <c r="AG1792" s="261" t="str" cm="1">
        <f t="array" ref="AG1792">IF(A1792="","",INDEX(근로조건!$A$5:$AF$1048576,MATCH(A1792,근로조건!$A$5:$A$1048576,0)+0,11))</f>
        <v/>
      </c>
      <c r="AH1792" s="261" t="str" cm="1">
        <f t="array" ref="AH1792">IF(A1792="","",INDEX(근로조건!$A$5:$AF$1048576,MATCH(A1792,근로조건!$A$5:$A$1048576,0)+0,19))</f>
        <v/>
      </c>
      <c r="AI1792" s="262" t="str" cm="1">
        <f t="array" ref="AI1792">IF(A1792="","",INDEX(근로조건!$A$5:$AF$1048576,MATCH(A1792,근로조건!$A$5:$A$1048576,0)+0,17))</f>
        <v/>
      </c>
      <c r="AJ1792" s="253"/>
      <c r="AK1792" s="253"/>
      <c r="AL1792" s="253" t="str" cm="1">
        <f t="array" ref="AL1792">IF(A1792="","",INDEX(근로조건!$A$5:$AF$1048576,MATCH(A1792,근로조건!$A$5:$A$1048576,0)+0,20))</f>
        <v/>
      </c>
      <c r="AM1792" s="253"/>
      <c r="AN1792" s="253"/>
      <c r="AO1792" s="253"/>
      <c r="AP1792" s="260"/>
      <c r="AQ1792" s="123"/>
      <c r="AR1792" s="166"/>
      <c r="AS1792" s="267"/>
      <c r="AT1792" s="266"/>
      <c r="AU1792" s="266"/>
      <c r="AV1792" s="266"/>
    </row>
    <row r="1793" spans="1:48" x14ac:dyDescent="0.3">
      <c r="A1793" s="52"/>
      <c r="B1793" s="54"/>
      <c r="C1793" s="53"/>
      <c r="D1793" s="53"/>
      <c r="E1793" s="53"/>
      <c r="F1793" s="57"/>
      <c r="G1793" s="57"/>
      <c r="H1793" s="52"/>
      <c r="I1793" s="53"/>
      <c r="J1793" s="53"/>
      <c r="K1793" s="95"/>
      <c r="L1793" s="52"/>
      <c r="M1793" s="52"/>
      <c r="N1793" s="54"/>
      <c r="O1793" s="254" t="str" cm="1">
        <f t="array" ref="O1793">IF(A1793="","",INDEX(근로조건!$A$5:$Y$1048576,MATCH(A1793,근로조건!$A$5:$A$1048576,0)+0,15))</f>
        <v/>
      </c>
      <c r="P1793" s="255" t="str" cm="1">
        <f t="array" ref="P1793">IF(A1793="","",INDEX(근로조건!$A$5:$Y$1048576,MATCH(A1793,근로조건!$A$5:$A$1048576,0)+0,16))</f>
        <v/>
      </c>
      <c r="Q1793" s="256" t="str" cm="1">
        <f t="array" ref="Q1793">IF(A1793="","",INDEX(근로조건!$A$5:$ZZ$1048576,MATCH(A1793,근로조건!$A$5:$A$1048576,0)+0,21))</f>
        <v/>
      </c>
      <c r="R1793" s="61"/>
      <c r="S1793" s="61"/>
      <c r="T1793" s="61"/>
      <c r="U1793" s="61"/>
      <c r="V1793" s="61"/>
      <c r="W1793" s="61"/>
      <c r="X1793" s="61"/>
      <c r="Y1793" s="61"/>
      <c r="Z1793" s="260" t="str">
        <f t="shared" si="84"/>
        <v/>
      </c>
      <c r="AA1793" s="260" t="str">
        <f t="shared" si="85"/>
        <v/>
      </c>
      <c r="AB1793" s="260" t="str" cm="1">
        <f t="array" ref="AB1793">IFERROR(IF(A1793="","",INDEX(근로조건!$A$5:$Z$1048576,MATCH(A1793,근로조건!$A$5:$A$1048576,0)+0,17)-INDEX(근로조건!$A$5:$Z$1048576,MATCH(A1793,근로조건!$A$5:$A$1048576,0)+0,11))*B1793,"")</f>
        <v/>
      </c>
      <c r="AC1793" s="260" t="str">
        <f t="shared" si="86"/>
        <v/>
      </c>
      <c r="AD1793" s="260" t="str" cm="1">
        <f t="array" ref="AD1793">IFERROR(IF(A1793="","",INDEX(근로조건!$A$5:$L$1048576,MATCH(A1793,근로조건!$A$5:$A$1048576,0)+0,12))*B1793,"")</f>
        <v/>
      </c>
      <c r="AE1793" s="261" t="str" cm="1">
        <f t="array" ref="AE1793">IF(A1793="","",INDEX(근로조건!$A$5:$AF$1048576,MATCH(A1793,근로조건!$A$5:$A$1048576,0)+0,13))</f>
        <v/>
      </c>
      <c r="AF1793" s="262" t="str" cm="1">
        <f t="array" ref="AF1793">IF(A1793="","",INDEX(근로조건!$A$5:$AF$1048576,MATCH(A1793,근로조건!$A$5:$A$1048576,0)+0,14))</f>
        <v/>
      </c>
      <c r="AG1793" s="261" t="str" cm="1">
        <f t="array" ref="AG1793">IF(A1793="","",INDEX(근로조건!$A$5:$AF$1048576,MATCH(A1793,근로조건!$A$5:$A$1048576,0)+0,11))</f>
        <v/>
      </c>
      <c r="AH1793" s="261" t="str" cm="1">
        <f t="array" ref="AH1793">IF(A1793="","",INDEX(근로조건!$A$5:$AF$1048576,MATCH(A1793,근로조건!$A$5:$A$1048576,0)+0,19))</f>
        <v/>
      </c>
      <c r="AI1793" s="262" t="str" cm="1">
        <f t="array" ref="AI1793">IF(A1793="","",INDEX(근로조건!$A$5:$AF$1048576,MATCH(A1793,근로조건!$A$5:$A$1048576,0)+0,17))</f>
        <v/>
      </c>
      <c r="AJ1793" s="253"/>
      <c r="AK1793" s="253"/>
      <c r="AL1793" s="253" t="str" cm="1">
        <f t="array" ref="AL1793">IF(A1793="","",INDEX(근로조건!$A$5:$AF$1048576,MATCH(A1793,근로조건!$A$5:$A$1048576,0)+0,20))</f>
        <v/>
      </c>
      <c r="AM1793" s="253"/>
      <c r="AN1793" s="253"/>
      <c r="AO1793" s="253"/>
      <c r="AP1793" s="260"/>
      <c r="AQ1793" s="123"/>
      <c r="AR1793" s="166"/>
      <c r="AS1793" s="267"/>
      <c r="AT1793" s="266"/>
      <c r="AU1793" s="266"/>
      <c r="AV1793" s="266"/>
    </row>
    <row r="1794" spans="1:48" x14ac:dyDescent="0.3">
      <c r="A1794" s="52"/>
      <c r="B1794" s="54"/>
      <c r="C1794" s="53"/>
      <c r="D1794" s="53"/>
      <c r="E1794" s="53"/>
      <c r="F1794" s="57"/>
      <c r="G1794" s="57"/>
      <c r="H1794" s="52"/>
      <c r="I1794" s="53"/>
      <c r="J1794" s="53"/>
      <c r="K1794" s="95"/>
      <c r="L1794" s="52"/>
      <c r="M1794" s="52"/>
      <c r="N1794" s="54"/>
      <c r="O1794" s="254" t="str" cm="1">
        <f t="array" ref="O1794">IF(A1794="","",INDEX(근로조건!$A$5:$Y$1048576,MATCH(A1794,근로조건!$A$5:$A$1048576,0)+0,15))</f>
        <v/>
      </c>
      <c r="P1794" s="255" t="str" cm="1">
        <f t="array" ref="P1794">IF(A1794="","",INDEX(근로조건!$A$5:$Y$1048576,MATCH(A1794,근로조건!$A$5:$A$1048576,0)+0,16))</f>
        <v/>
      </c>
      <c r="Q1794" s="256" t="str" cm="1">
        <f t="array" ref="Q1794">IF(A1794="","",INDEX(근로조건!$A$5:$ZZ$1048576,MATCH(A1794,근로조건!$A$5:$A$1048576,0)+0,21))</f>
        <v/>
      </c>
      <c r="R1794" s="61"/>
      <c r="S1794" s="61"/>
      <c r="T1794" s="61"/>
      <c r="U1794" s="61"/>
      <c r="V1794" s="61"/>
      <c r="W1794" s="61"/>
      <c r="X1794" s="61"/>
      <c r="Y1794" s="61"/>
      <c r="Z1794" s="260" t="str">
        <f t="shared" si="84"/>
        <v/>
      </c>
      <c r="AA1794" s="260" t="str">
        <f t="shared" si="85"/>
        <v/>
      </c>
      <c r="AB1794" s="260" t="str" cm="1">
        <f t="array" ref="AB1794">IFERROR(IF(A1794="","",INDEX(근로조건!$A$5:$Z$1048576,MATCH(A1794,근로조건!$A$5:$A$1048576,0)+0,17)-INDEX(근로조건!$A$5:$Z$1048576,MATCH(A1794,근로조건!$A$5:$A$1048576,0)+0,11))*B1794,"")</f>
        <v/>
      </c>
      <c r="AC1794" s="260" t="str">
        <f t="shared" si="86"/>
        <v/>
      </c>
      <c r="AD1794" s="260" t="str" cm="1">
        <f t="array" ref="AD1794">IFERROR(IF(A1794="","",INDEX(근로조건!$A$5:$L$1048576,MATCH(A1794,근로조건!$A$5:$A$1048576,0)+0,12))*B1794,"")</f>
        <v/>
      </c>
      <c r="AE1794" s="261" t="str" cm="1">
        <f t="array" ref="AE1794">IF(A1794="","",INDEX(근로조건!$A$5:$AF$1048576,MATCH(A1794,근로조건!$A$5:$A$1048576,0)+0,13))</f>
        <v/>
      </c>
      <c r="AF1794" s="262" t="str" cm="1">
        <f t="array" ref="AF1794">IF(A1794="","",INDEX(근로조건!$A$5:$AF$1048576,MATCH(A1794,근로조건!$A$5:$A$1048576,0)+0,14))</f>
        <v/>
      </c>
      <c r="AG1794" s="261" t="str" cm="1">
        <f t="array" ref="AG1794">IF(A1794="","",INDEX(근로조건!$A$5:$AF$1048576,MATCH(A1794,근로조건!$A$5:$A$1048576,0)+0,11))</f>
        <v/>
      </c>
      <c r="AH1794" s="261" t="str" cm="1">
        <f t="array" ref="AH1794">IF(A1794="","",INDEX(근로조건!$A$5:$AF$1048576,MATCH(A1794,근로조건!$A$5:$A$1048576,0)+0,19))</f>
        <v/>
      </c>
      <c r="AI1794" s="262" t="str" cm="1">
        <f t="array" ref="AI1794">IF(A1794="","",INDEX(근로조건!$A$5:$AF$1048576,MATCH(A1794,근로조건!$A$5:$A$1048576,0)+0,17))</f>
        <v/>
      </c>
      <c r="AJ1794" s="253"/>
      <c r="AK1794" s="253"/>
      <c r="AL1794" s="253" t="str" cm="1">
        <f t="array" ref="AL1794">IF(A1794="","",INDEX(근로조건!$A$5:$AF$1048576,MATCH(A1794,근로조건!$A$5:$A$1048576,0)+0,20))</f>
        <v/>
      </c>
      <c r="AM1794" s="253"/>
      <c r="AN1794" s="253"/>
      <c r="AO1794" s="253"/>
      <c r="AP1794" s="260"/>
      <c r="AQ1794" s="123"/>
      <c r="AR1794" s="166"/>
      <c r="AS1794" s="267"/>
      <c r="AT1794" s="266"/>
      <c r="AU1794" s="266"/>
      <c r="AV1794" s="266"/>
    </row>
    <row r="1795" spans="1:48" x14ac:dyDescent="0.3">
      <c r="A1795" s="52"/>
      <c r="B1795" s="54"/>
      <c r="C1795" s="53"/>
      <c r="D1795" s="53"/>
      <c r="E1795" s="53"/>
      <c r="F1795" s="57"/>
      <c r="G1795" s="57"/>
      <c r="H1795" s="52"/>
      <c r="I1795" s="53"/>
      <c r="J1795" s="53"/>
      <c r="K1795" s="95"/>
      <c r="L1795" s="52"/>
      <c r="M1795" s="52"/>
      <c r="N1795" s="54"/>
      <c r="O1795" s="254" t="str" cm="1">
        <f t="array" ref="O1795">IF(A1795="","",INDEX(근로조건!$A$5:$Y$1048576,MATCH(A1795,근로조건!$A$5:$A$1048576,0)+0,15))</f>
        <v/>
      </c>
      <c r="P1795" s="255" t="str" cm="1">
        <f t="array" ref="P1795">IF(A1795="","",INDEX(근로조건!$A$5:$Y$1048576,MATCH(A1795,근로조건!$A$5:$A$1048576,0)+0,16))</f>
        <v/>
      </c>
      <c r="Q1795" s="256" t="str" cm="1">
        <f t="array" ref="Q1795">IF(A1795="","",INDEX(근로조건!$A$5:$ZZ$1048576,MATCH(A1795,근로조건!$A$5:$A$1048576,0)+0,21))</f>
        <v/>
      </c>
      <c r="R1795" s="61"/>
      <c r="S1795" s="61"/>
      <c r="T1795" s="61"/>
      <c r="U1795" s="61"/>
      <c r="V1795" s="61"/>
      <c r="W1795" s="61"/>
      <c r="X1795" s="61"/>
      <c r="Y1795" s="61"/>
      <c r="Z1795" s="260" t="str">
        <f t="shared" si="84"/>
        <v/>
      </c>
      <c r="AA1795" s="260" t="str">
        <f t="shared" si="85"/>
        <v/>
      </c>
      <c r="AB1795" s="260" t="str" cm="1">
        <f t="array" ref="AB1795">IFERROR(IF(A1795="","",INDEX(근로조건!$A$5:$Z$1048576,MATCH(A1795,근로조건!$A$5:$A$1048576,0)+0,17)-INDEX(근로조건!$A$5:$Z$1048576,MATCH(A1795,근로조건!$A$5:$A$1048576,0)+0,11))*B1795,"")</f>
        <v/>
      </c>
      <c r="AC1795" s="260" t="str">
        <f t="shared" si="86"/>
        <v/>
      </c>
      <c r="AD1795" s="260" t="str" cm="1">
        <f t="array" ref="AD1795">IFERROR(IF(A1795="","",INDEX(근로조건!$A$5:$L$1048576,MATCH(A1795,근로조건!$A$5:$A$1048576,0)+0,12))*B1795,"")</f>
        <v/>
      </c>
      <c r="AE1795" s="261" t="str" cm="1">
        <f t="array" ref="AE1795">IF(A1795="","",INDEX(근로조건!$A$5:$AF$1048576,MATCH(A1795,근로조건!$A$5:$A$1048576,0)+0,13))</f>
        <v/>
      </c>
      <c r="AF1795" s="262" t="str" cm="1">
        <f t="array" ref="AF1795">IF(A1795="","",INDEX(근로조건!$A$5:$AF$1048576,MATCH(A1795,근로조건!$A$5:$A$1048576,0)+0,14))</f>
        <v/>
      </c>
      <c r="AG1795" s="261" t="str" cm="1">
        <f t="array" ref="AG1795">IF(A1795="","",INDEX(근로조건!$A$5:$AF$1048576,MATCH(A1795,근로조건!$A$5:$A$1048576,0)+0,11))</f>
        <v/>
      </c>
      <c r="AH1795" s="261" t="str" cm="1">
        <f t="array" ref="AH1795">IF(A1795="","",INDEX(근로조건!$A$5:$AF$1048576,MATCH(A1795,근로조건!$A$5:$A$1048576,0)+0,19))</f>
        <v/>
      </c>
      <c r="AI1795" s="262" t="str" cm="1">
        <f t="array" ref="AI1795">IF(A1795="","",INDEX(근로조건!$A$5:$AF$1048576,MATCH(A1795,근로조건!$A$5:$A$1048576,0)+0,17))</f>
        <v/>
      </c>
      <c r="AJ1795" s="253"/>
      <c r="AK1795" s="253"/>
      <c r="AL1795" s="253" t="str" cm="1">
        <f t="array" ref="AL1795">IF(A1795="","",INDEX(근로조건!$A$5:$AF$1048576,MATCH(A1795,근로조건!$A$5:$A$1048576,0)+0,20))</f>
        <v/>
      </c>
      <c r="AM1795" s="253"/>
      <c r="AN1795" s="253"/>
      <c r="AO1795" s="253"/>
      <c r="AP1795" s="260"/>
      <c r="AQ1795" s="123"/>
      <c r="AR1795" s="166"/>
      <c r="AS1795" s="267"/>
      <c r="AT1795" s="266"/>
      <c r="AU1795" s="266"/>
      <c r="AV1795" s="266"/>
    </row>
    <row r="1796" spans="1:48" x14ac:dyDescent="0.3">
      <c r="A1796" s="52"/>
      <c r="B1796" s="54"/>
      <c r="C1796" s="53"/>
      <c r="D1796" s="53"/>
      <c r="E1796" s="53"/>
      <c r="F1796" s="57"/>
      <c r="G1796" s="57"/>
      <c r="H1796" s="52"/>
      <c r="I1796" s="53"/>
      <c r="J1796" s="53"/>
      <c r="K1796" s="95"/>
      <c r="L1796" s="52"/>
      <c r="M1796" s="52"/>
      <c r="N1796" s="54"/>
      <c r="O1796" s="254" t="str" cm="1">
        <f t="array" ref="O1796">IF(A1796="","",INDEX(근로조건!$A$5:$Y$1048576,MATCH(A1796,근로조건!$A$5:$A$1048576,0)+0,15))</f>
        <v/>
      </c>
      <c r="P1796" s="255" t="str" cm="1">
        <f t="array" ref="P1796">IF(A1796="","",INDEX(근로조건!$A$5:$Y$1048576,MATCH(A1796,근로조건!$A$5:$A$1048576,0)+0,16))</f>
        <v/>
      </c>
      <c r="Q1796" s="256" t="str" cm="1">
        <f t="array" ref="Q1796">IF(A1796="","",INDEX(근로조건!$A$5:$ZZ$1048576,MATCH(A1796,근로조건!$A$5:$A$1048576,0)+0,21))</f>
        <v/>
      </c>
      <c r="R1796" s="61"/>
      <c r="S1796" s="61"/>
      <c r="T1796" s="61"/>
      <c r="U1796" s="61"/>
      <c r="V1796" s="61"/>
      <c r="W1796" s="61"/>
      <c r="X1796" s="61"/>
      <c r="Y1796" s="61"/>
      <c r="Z1796" s="260" t="str">
        <f t="shared" si="84"/>
        <v/>
      </c>
      <c r="AA1796" s="260" t="str">
        <f t="shared" si="85"/>
        <v/>
      </c>
      <c r="AB1796" s="260" t="str" cm="1">
        <f t="array" ref="AB1796">IFERROR(IF(A1796="","",INDEX(근로조건!$A$5:$Z$1048576,MATCH(A1796,근로조건!$A$5:$A$1048576,0)+0,17)-INDEX(근로조건!$A$5:$Z$1048576,MATCH(A1796,근로조건!$A$5:$A$1048576,0)+0,11))*B1796,"")</f>
        <v/>
      </c>
      <c r="AC1796" s="260" t="str">
        <f t="shared" si="86"/>
        <v/>
      </c>
      <c r="AD1796" s="260" t="str" cm="1">
        <f t="array" ref="AD1796">IFERROR(IF(A1796="","",INDEX(근로조건!$A$5:$L$1048576,MATCH(A1796,근로조건!$A$5:$A$1048576,0)+0,12))*B1796,"")</f>
        <v/>
      </c>
      <c r="AE1796" s="261" t="str" cm="1">
        <f t="array" ref="AE1796">IF(A1796="","",INDEX(근로조건!$A$5:$AF$1048576,MATCH(A1796,근로조건!$A$5:$A$1048576,0)+0,13))</f>
        <v/>
      </c>
      <c r="AF1796" s="262" t="str" cm="1">
        <f t="array" ref="AF1796">IF(A1796="","",INDEX(근로조건!$A$5:$AF$1048576,MATCH(A1796,근로조건!$A$5:$A$1048576,0)+0,14))</f>
        <v/>
      </c>
      <c r="AG1796" s="261" t="str" cm="1">
        <f t="array" ref="AG1796">IF(A1796="","",INDEX(근로조건!$A$5:$AF$1048576,MATCH(A1796,근로조건!$A$5:$A$1048576,0)+0,11))</f>
        <v/>
      </c>
      <c r="AH1796" s="261" t="str" cm="1">
        <f t="array" ref="AH1796">IF(A1796="","",INDEX(근로조건!$A$5:$AF$1048576,MATCH(A1796,근로조건!$A$5:$A$1048576,0)+0,19))</f>
        <v/>
      </c>
      <c r="AI1796" s="262" t="str" cm="1">
        <f t="array" ref="AI1796">IF(A1796="","",INDEX(근로조건!$A$5:$AF$1048576,MATCH(A1796,근로조건!$A$5:$A$1048576,0)+0,17))</f>
        <v/>
      </c>
      <c r="AJ1796" s="253"/>
      <c r="AK1796" s="253"/>
      <c r="AL1796" s="253" t="str" cm="1">
        <f t="array" ref="AL1796">IF(A1796="","",INDEX(근로조건!$A$5:$AF$1048576,MATCH(A1796,근로조건!$A$5:$A$1048576,0)+0,20))</f>
        <v/>
      </c>
      <c r="AM1796" s="253"/>
      <c r="AN1796" s="253"/>
      <c r="AO1796" s="253"/>
      <c r="AP1796" s="260"/>
      <c r="AQ1796" s="123"/>
      <c r="AR1796" s="166"/>
      <c r="AS1796" s="267"/>
      <c r="AT1796" s="266"/>
      <c r="AU1796" s="266"/>
      <c r="AV1796" s="266"/>
    </row>
    <row r="1797" spans="1:48" x14ac:dyDescent="0.3">
      <c r="A1797" s="52"/>
      <c r="B1797" s="54"/>
      <c r="C1797" s="53"/>
      <c r="D1797" s="53"/>
      <c r="E1797" s="53"/>
      <c r="F1797" s="57"/>
      <c r="G1797" s="57"/>
      <c r="H1797" s="52"/>
      <c r="I1797" s="53"/>
      <c r="J1797" s="53"/>
      <c r="K1797" s="95"/>
      <c r="L1797" s="52"/>
      <c r="M1797" s="52"/>
      <c r="N1797" s="54"/>
      <c r="O1797" s="254" t="str" cm="1">
        <f t="array" ref="O1797">IF(A1797="","",INDEX(근로조건!$A$5:$Y$1048576,MATCH(A1797,근로조건!$A$5:$A$1048576,0)+0,15))</f>
        <v/>
      </c>
      <c r="P1797" s="255" t="str" cm="1">
        <f t="array" ref="P1797">IF(A1797="","",INDEX(근로조건!$A$5:$Y$1048576,MATCH(A1797,근로조건!$A$5:$A$1048576,0)+0,16))</f>
        <v/>
      </c>
      <c r="Q1797" s="256" t="str" cm="1">
        <f t="array" ref="Q1797">IF(A1797="","",INDEX(근로조건!$A$5:$ZZ$1048576,MATCH(A1797,근로조건!$A$5:$A$1048576,0)+0,21))</f>
        <v/>
      </c>
      <c r="R1797" s="61"/>
      <c r="S1797" s="61"/>
      <c r="T1797" s="61"/>
      <c r="U1797" s="61"/>
      <c r="V1797" s="61"/>
      <c r="W1797" s="61"/>
      <c r="X1797" s="61"/>
      <c r="Y1797" s="61"/>
      <c r="Z1797" s="260" t="str">
        <f t="shared" si="84"/>
        <v/>
      </c>
      <c r="AA1797" s="260" t="str">
        <f t="shared" si="85"/>
        <v/>
      </c>
      <c r="AB1797" s="260" t="str" cm="1">
        <f t="array" ref="AB1797">IFERROR(IF(A1797="","",INDEX(근로조건!$A$5:$Z$1048576,MATCH(A1797,근로조건!$A$5:$A$1048576,0)+0,17)-INDEX(근로조건!$A$5:$Z$1048576,MATCH(A1797,근로조건!$A$5:$A$1048576,0)+0,11))*B1797,"")</f>
        <v/>
      </c>
      <c r="AC1797" s="260" t="str">
        <f t="shared" si="86"/>
        <v/>
      </c>
      <c r="AD1797" s="260" t="str" cm="1">
        <f t="array" ref="AD1797">IFERROR(IF(A1797="","",INDEX(근로조건!$A$5:$L$1048576,MATCH(A1797,근로조건!$A$5:$A$1048576,0)+0,12))*B1797,"")</f>
        <v/>
      </c>
      <c r="AE1797" s="261" t="str" cm="1">
        <f t="array" ref="AE1797">IF(A1797="","",INDEX(근로조건!$A$5:$AF$1048576,MATCH(A1797,근로조건!$A$5:$A$1048576,0)+0,13))</f>
        <v/>
      </c>
      <c r="AF1797" s="262" t="str" cm="1">
        <f t="array" ref="AF1797">IF(A1797="","",INDEX(근로조건!$A$5:$AF$1048576,MATCH(A1797,근로조건!$A$5:$A$1048576,0)+0,14))</f>
        <v/>
      </c>
      <c r="AG1797" s="261" t="str" cm="1">
        <f t="array" ref="AG1797">IF(A1797="","",INDEX(근로조건!$A$5:$AF$1048576,MATCH(A1797,근로조건!$A$5:$A$1048576,0)+0,11))</f>
        <v/>
      </c>
      <c r="AH1797" s="261" t="str" cm="1">
        <f t="array" ref="AH1797">IF(A1797="","",INDEX(근로조건!$A$5:$AF$1048576,MATCH(A1797,근로조건!$A$5:$A$1048576,0)+0,19))</f>
        <v/>
      </c>
      <c r="AI1797" s="262" t="str" cm="1">
        <f t="array" ref="AI1797">IF(A1797="","",INDEX(근로조건!$A$5:$AF$1048576,MATCH(A1797,근로조건!$A$5:$A$1048576,0)+0,17))</f>
        <v/>
      </c>
      <c r="AJ1797" s="253"/>
      <c r="AK1797" s="253"/>
      <c r="AL1797" s="253" t="str" cm="1">
        <f t="array" ref="AL1797">IF(A1797="","",INDEX(근로조건!$A$5:$AF$1048576,MATCH(A1797,근로조건!$A$5:$A$1048576,0)+0,20))</f>
        <v/>
      </c>
      <c r="AM1797" s="253"/>
      <c r="AN1797" s="253"/>
      <c r="AO1797" s="253"/>
      <c r="AP1797" s="260"/>
      <c r="AQ1797" s="123"/>
      <c r="AR1797" s="166"/>
      <c r="AS1797" s="267"/>
      <c r="AT1797" s="266"/>
      <c r="AU1797" s="266"/>
      <c r="AV1797" s="266"/>
    </row>
    <row r="1798" spans="1:48" x14ac:dyDescent="0.3">
      <c r="A1798" s="52"/>
      <c r="B1798" s="54"/>
      <c r="C1798" s="53"/>
      <c r="D1798" s="53"/>
      <c r="E1798" s="53"/>
      <c r="F1798" s="57"/>
      <c r="G1798" s="57"/>
      <c r="H1798" s="52"/>
      <c r="I1798" s="53"/>
      <c r="J1798" s="53"/>
      <c r="K1798" s="95"/>
      <c r="L1798" s="52"/>
      <c r="M1798" s="52"/>
      <c r="N1798" s="54"/>
      <c r="O1798" s="254" t="str" cm="1">
        <f t="array" ref="O1798">IF(A1798="","",INDEX(근로조건!$A$5:$Y$1048576,MATCH(A1798,근로조건!$A$5:$A$1048576,0)+0,15))</f>
        <v/>
      </c>
      <c r="P1798" s="255" t="str" cm="1">
        <f t="array" ref="P1798">IF(A1798="","",INDEX(근로조건!$A$5:$Y$1048576,MATCH(A1798,근로조건!$A$5:$A$1048576,0)+0,16))</f>
        <v/>
      </c>
      <c r="Q1798" s="256" t="str" cm="1">
        <f t="array" ref="Q1798">IF(A1798="","",INDEX(근로조건!$A$5:$ZZ$1048576,MATCH(A1798,근로조건!$A$5:$A$1048576,0)+0,21))</f>
        <v/>
      </c>
      <c r="R1798" s="61"/>
      <c r="S1798" s="61"/>
      <c r="T1798" s="61"/>
      <c r="U1798" s="61"/>
      <c r="V1798" s="61"/>
      <c r="W1798" s="61"/>
      <c r="X1798" s="61"/>
      <c r="Y1798" s="61"/>
      <c r="Z1798" s="260" t="str">
        <f t="shared" ref="Z1798:Z1861" si="87">IF(AE1798="","",SUM(AB1798,AD1798))</f>
        <v/>
      </c>
      <c r="AA1798" s="260" t="str">
        <f t="shared" ref="AA1798:AA1861" si="88">IF(AE1798="","",IF(AE1798&gt;=8,8*B1798,AE1798*B1798))</f>
        <v/>
      </c>
      <c r="AB1798" s="260" t="str" cm="1">
        <f t="array" ref="AB1798">IFERROR(IF(A1798="","",INDEX(근로조건!$A$5:$Z$1048576,MATCH(A1798,근로조건!$A$5:$A$1048576,0)+0,17)-INDEX(근로조건!$A$5:$Z$1048576,MATCH(A1798,근로조건!$A$5:$A$1048576,0)+0,11))*B1798,"")</f>
        <v/>
      </c>
      <c r="AC1798" s="260" t="str">
        <f t="shared" ref="AC1798:AC1861" si="89">IFERROR(AD1798/(365/7/12),"")</f>
        <v/>
      </c>
      <c r="AD1798" s="260" t="str" cm="1">
        <f t="array" ref="AD1798">IFERROR(IF(A1798="","",INDEX(근로조건!$A$5:$L$1048576,MATCH(A1798,근로조건!$A$5:$A$1048576,0)+0,12))*B1798,"")</f>
        <v/>
      </c>
      <c r="AE1798" s="261" t="str" cm="1">
        <f t="array" ref="AE1798">IF(A1798="","",INDEX(근로조건!$A$5:$AF$1048576,MATCH(A1798,근로조건!$A$5:$A$1048576,0)+0,13))</f>
        <v/>
      </c>
      <c r="AF1798" s="262" t="str" cm="1">
        <f t="array" ref="AF1798">IF(A1798="","",INDEX(근로조건!$A$5:$AF$1048576,MATCH(A1798,근로조건!$A$5:$A$1048576,0)+0,14))</f>
        <v/>
      </c>
      <c r="AG1798" s="261" t="str" cm="1">
        <f t="array" ref="AG1798">IF(A1798="","",INDEX(근로조건!$A$5:$AF$1048576,MATCH(A1798,근로조건!$A$5:$A$1048576,0)+0,11))</f>
        <v/>
      </c>
      <c r="AH1798" s="261" t="str" cm="1">
        <f t="array" ref="AH1798">IF(A1798="","",INDEX(근로조건!$A$5:$AF$1048576,MATCH(A1798,근로조건!$A$5:$A$1048576,0)+0,19))</f>
        <v/>
      </c>
      <c r="AI1798" s="262" t="str" cm="1">
        <f t="array" ref="AI1798">IF(A1798="","",INDEX(근로조건!$A$5:$AF$1048576,MATCH(A1798,근로조건!$A$5:$A$1048576,0)+0,17))</f>
        <v/>
      </c>
      <c r="AJ1798" s="253"/>
      <c r="AK1798" s="253"/>
      <c r="AL1798" s="253" t="str" cm="1">
        <f t="array" ref="AL1798">IF(A1798="","",INDEX(근로조건!$A$5:$AF$1048576,MATCH(A1798,근로조건!$A$5:$A$1048576,0)+0,20))</f>
        <v/>
      </c>
      <c r="AM1798" s="253"/>
      <c r="AN1798" s="253"/>
      <c r="AO1798" s="253"/>
      <c r="AP1798" s="260"/>
      <c r="AQ1798" s="123"/>
      <c r="AR1798" s="166"/>
      <c r="AS1798" s="267"/>
      <c r="AT1798" s="266"/>
      <c r="AU1798" s="266"/>
      <c r="AV1798" s="266"/>
    </row>
    <row r="1799" spans="1:48" x14ac:dyDescent="0.3">
      <c r="A1799" s="52"/>
      <c r="B1799" s="54"/>
      <c r="C1799" s="53"/>
      <c r="D1799" s="53"/>
      <c r="E1799" s="53"/>
      <c r="F1799" s="57"/>
      <c r="G1799" s="57"/>
      <c r="H1799" s="52"/>
      <c r="I1799" s="53"/>
      <c r="J1799" s="53"/>
      <c r="K1799" s="95"/>
      <c r="L1799" s="52"/>
      <c r="M1799" s="52"/>
      <c r="N1799" s="54"/>
      <c r="O1799" s="254" t="str" cm="1">
        <f t="array" ref="O1799">IF(A1799="","",INDEX(근로조건!$A$5:$Y$1048576,MATCH(A1799,근로조건!$A$5:$A$1048576,0)+0,15))</f>
        <v/>
      </c>
      <c r="P1799" s="255" t="str" cm="1">
        <f t="array" ref="P1799">IF(A1799="","",INDEX(근로조건!$A$5:$Y$1048576,MATCH(A1799,근로조건!$A$5:$A$1048576,0)+0,16))</f>
        <v/>
      </c>
      <c r="Q1799" s="256" t="str" cm="1">
        <f t="array" ref="Q1799">IF(A1799="","",INDEX(근로조건!$A$5:$ZZ$1048576,MATCH(A1799,근로조건!$A$5:$A$1048576,0)+0,21))</f>
        <v/>
      </c>
      <c r="R1799" s="61"/>
      <c r="S1799" s="61"/>
      <c r="T1799" s="61"/>
      <c r="U1799" s="61"/>
      <c r="V1799" s="61"/>
      <c r="W1799" s="61"/>
      <c r="X1799" s="61"/>
      <c r="Y1799" s="61"/>
      <c r="Z1799" s="260" t="str">
        <f t="shared" si="87"/>
        <v/>
      </c>
      <c r="AA1799" s="260" t="str">
        <f t="shared" si="88"/>
        <v/>
      </c>
      <c r="AB1799" s="260" t="str" cm="1">
        <f t="array" ref="AB1799">IFERROR(IF(A1799="","",INDEX(근로조건!$A$5:$Z$1048576,MATCH(A1799,근로조건!$A$5:$A$1048576,0)+0,17)-INDEX(근로조건!$A$5:$Z$1048576,MATCH(A1799,근로조건!$A$5:$A$1048576,0)+0,11))*B1799,"")</f>
        <v/>
      </c>
      <c r="AC1799" s="260" t="str">
        <f t="shared" si="89"/>
        <v/>
      </c>
      <c r="AD1799" s="260" t="str" cm="1">
        <f t="array" ref="AD1799">IFERROR(IF(A1799="","",INDEX(근로조건!$A$5:$L$1048576,MATCH(A1799,근로조건!$A$5:$A$1048576,0)+0,12))*B1799,"")</f>
        <v/>
      </c>
      <c r="AE1799" s="261" t="str" cm="1">
        <f t="array" ref="AE1799">IF(A1799="","",INDEX(근로조건!$A$5:$AF$1048576,MATCH(A1799,근로조건!$A$5:$A$1048576,0)+0,13))</f>
        <v/>
      </c>
      <c r="AF1799" s="262" t="str" cm="1">
        <f t="array" ref="AF1799">IF(A1799="","",INDEX(근로조건!$A$5:$AF$1048576,MATCH(A1799,근로조건!$A$5:$A$1048576,0)+0,14))</f>
        <v/>
      </c>
      <c r="AG1799" s="261" t="str" cm="1">
        <f t="array" ref="AG1799">IF(A1799="","",INDEX(근로조건!$A$5:$AF$1048576,MATCH(A1799,근로조건!$A$5:$A$1048576,0)+0,11))</f>
        <v/>
      </c>
      <c r="AH1799" s="261" t="str" cm="1">
        <f t="array" ref="AH1799">IF(A1799="","",INDEX(근로조건!$A$5:$AF$1048576,MATCH(A1799,근로조건!$A$5:$A$1048576,0)+0,19))</f>
        <v/>
      </c>
      <c r="AI1799" s="262" t="str" cm="1">
        <f t="array" ref="AI1799">IF(A1799="","",INDEX(근로조건!$A$5:$AF$1048576,MATCH(A1799,근로조건!$A$5:$A$1048576,0)+0,17))</f>
        <v/>
      </c>
      <c r="AJ1799" s="253"/>
      <c r="AK1799" s="253"/>
      <c r="AL1799" s="253" t="str" cm="1">
        <f t="array" ref="AL1799">IF(A1799="","",INDEX(근로조건!$A$5:$AF$1048576,MATCH(A1799,근로조건!$A$5:$A$1048576,0)+0,20))</f>
        <v/>
      </c>
      <c r="AM1799" s="253"/>
      <c r="AN1799" s="253"/>
      <c r="AO1799" s="253"/>
      <c r="AP1799" s="260"/>
      <c r="AQ1799" s="123"/>
      <c r="AR1799" s="166"/>
      <c r="AS1799" s="267"/>
      <c r="AT1799" s="266"/>
      <c r="AU1799" s="266"/>
      <c r="AV1799" s="266"/>
    </row>
    <row r="1800" spans="1:48" x14ac:dyDescent="0.3">
      <c r="A1800" s="52"/>
      <c r="B1800" s="54"/>
      <c r="C1800" s="53"/>
      <c r="D1800" s="53"/>
      <c r="E1800" s="53"/>
      <c r="F1800" s="57"/>
      <c r="G1800" s="57"/>
      <c r="H1800" s="52"/>
      <c r="I1800" s="53"/>
      <c r="J1800" s="53"/>
      <c r="K1800" s="95"/>
      <c r="L1800" s="52"/>
      <c r="M1800" s="52"/>
      <c r="N1800" s="54"/>
      <c r="O1800" s="254" t="str" cm="1">
        <f t="array" ref="O1800">IF(A1800="","",INDEX(근로조건!$A$5:$Y$1048576,MATCH(A1800,근로조건!$A$5:$A$1048576,0)+0,15))</f>
        <v/>
      </c>
      <c r="P1800" s="255" t="str" cm="1">
        <f t="array" ref="P1800">IF(A1800="","",INDEX(근로조건!$A$5:$Y$1048576,MATCH(A1800,근로조건!$A$5:$A$1048576,0)+0,16))</f>
        <v/>
      </c>
      <c r="Q1800" s="256" t="str" cm="1">
        <f t="array" ref="Q1800">IF(A1800="","",INDEX(근로조건!$A$5:$ZZ$1048576,MATCH(A1800,근로조건!$A$5:$A$1048576,0)+0,21))</f>
        <v/>
      </c>
      <c r="R1800" s="61"/>
      <c r="S1800" s="61"/>
      <c r="T1800" s="61"/>
      <c r="U1800" s="61"/>
      <c r="V1800" s="61"/>
      <c r="W1800" s="61"/>
      <c r="X1800" s="61"/>
      <c r="Y1800" s="61"/>
      <c r="Z1800" s="260" t="str">
        <f t="shared" si="87"/>
        <v/>
      </c>
      <c r="AA1800" s="260" t="str">
        <f t="shared" si="88"/>
        <v/>
      </c>
      <c r="AB1800" s="260" t="str" cm="1">
        <f t="array" ref="AB1800">IFERROR(IF(A1800="","",INDEX(근로조건!$A$5:$Z$1048576,MATCH(A1800,근로조건!$A$5:$A$1048576,0)+0,17)-INDEX(근로조건!$A$5:$Z$1048576,MATCH(A1800,근로조건!$A$5:$A$1048576,0)+0,11))*B1800,"")</f>
        <v/>
      </c>
      <c r="AC1800" s="260" t="str">
        <f t="shared" si="89"/>
        <v/>
      </c>
      <c r="AD1800" s="260" t="str" cm="1">
        <f t="array" ref="AD1800">IFERROR(IF(A1800="","",INDEX(근로조건!$A$5:$L$1048576,MATCH(A1800,근로조건!$A$5:$A$1048576,0)+0,12))*B1800,"")</f>
        <v/>
      </c>
      <c r="AE1800" s="261" t="str" cm="1">
        <f t="array" ref="AE1800">IF(A1800="","",INDEX(근로조건!$A$5:$AF$1048576,MATCH(A1800,근로조건!$A$5:$A$1048576,0)+0,13))</f>
        <v/>
      </c>
      <c r="AF1800" s="262" t="str" cm="1">
        <f t="array" ref="AF1800">IF(A1800="","",INDEX(근로조건!$A$5:$AF$1048576,MATCH(A1800,근로조건!$A$5:$A$1048576,0)+0,14))</f>
        <v/>
      </c>
      <c r="AG1800" s="261" t="str" cm="1">
        <f t="array" ref="AG1800">IF(A1800="","",INDEX(근로조건!$A$5:$AF$1048576,MATCH(A1800,근로조건!$A$5:$A$1048576,0)+0,11))</f>
        <v/>
      </c>
      <c r="AH1800" s="261" t="str" cm="1">
        <f t="array" ref="AH1800">IF(A1800="","",INDEX(근로조건!$A$5:$AF$1048576,MATCH(A1800,근로조건!$A$5:$A$1048576,0)+0,19))</f>
        <v/>
      </c>
      <c r="AI1800" s="262" t="str" cm="1">
        <f t="array" ref="AI1800">IF(A1800="","",INDEX(근로조건!$A$5:$AF$1048576,MATCH(A1800,근로조건!$A$5:$A$1048576,0)+0,17))</f>
        <v/>
      </c>
      <c r="AJ1800" s="253"/>
      <c r="AK1800" s="253"/>
      <c r="AL1800" s="253" t="str" cm="1">
        <f t="array" ref="AL1800">IF(A1800="","",INDEX(근로조건!$A$5:$AF$1048576,MATCH(A1800,근로조건!$A$5:$A$1048576,0)+0,20))</f>
        <v/>
      </c>
      <c r="AM1800" s="253"/>
      <c r="AN1800" s="253"/>
      <c r="AO1800" s="253"/>
      <c r="AP1800" s="260"/>
      <c r="AQ1800" s="123"/>
      <c r="AR1800" s="166"/>
      <c r="AS1800" s="267"/>
      <c r="AT1800" s="266"/>
      <c r="AU1800" s="266"/>
      <c r="AV1800" s="266"/>
    </row>
    <row r="1801" spans="1:48" x14ac:dyDescent="0.3">
      <c r="A1801" s="52"/>
      <c r="B1801" s="54"/>
      <c r="C1801" s="53"/>
      <c r="D1801" s="53"/>
      <c r="E1801" s="53"/>
      <c r="F1801" s="57"/>
      <c r="G1801" s="57"/>
      <c r="H1801" s="52"/>
      <c r="I1801" s="53"/>
      <c r="J1801" s="53"/>
      <c r="K1801" s="95"/>
      <c r="L1801" s="52"/>
      <c r="M1801" s="52"/>
      <c r="N1801" s="54"/>
      <c r="O1801" s="254" t="str" cm="1">
        <f t="array" ref="O1801">IF(A1801="","",INDEX(근로조건!$A$5:$Y$1048576,MATCH(A1801,근로조건!$A$5:$A$1048576,0)+0,15))</f>
        <v/>
      </c>
      <c r="P1801" s="255" t="str" cm="1">
        <f t="array" ref="P1801">IF(A1801="","",INDEX(근로조건!$A$5:$Y$1048576,MATCH(A1801,근로조건!$A$5:$A$1048576,0)+0,16))</f>
        <v/>
      </c>
      <c r="Q1801" s="256" t="str" cm="1">
        <f t="array" ref="Q1801">IF(A1801="","",INDEX(근로조건!$A$5:$ZZ$1048576,MATCH(A1801,근로조건!$A$5:$A$1048576,0)+0,21))</f>
        <v/>
      </c>
      <c r="R1801" s="61"/>
      <c r="S1801" s="61"/>
      <c r="T1801" s="61"/>
      <c r="U1801" s="61"/>
      <c r="V1801" s="61"/>
      <c r="W1801" s="61"/>
      <c r="X1801" s="61"/>
      <c r="Y1801" s="61"/>
      <c r="Z1801" s="260" t="str">
        <f t="shared" si="87"/>
        <v/>
      </c>
      <c r="AA1801" s="260" t="str">
        <f t="shared" si="88"/>
        <v/>
      </c>
      <c r="AB1801" s="260" t="str" cm="1">
        <f t="array" ref="AB1801">IFERROR(IF(A1801="","",INDEX(근로조건!$A$5:$Z$1048576,MATCH(A1801,근로조건!$A$5:$A$1048576,0)+0,17)-INDEX(근로조건!$A$5:$Z$1048576,MATCH(A1801,근로조건!$A$5:$A$1048576,0)+0,11))*B1801,"")</f>
        <v/>
      </c>
      <c r="AC1801" s="260" t="str">
        <f t="shared" si="89"/>
        <v/>
      </c>
      <c r="AD1801" s="260" t="str" cm="1">
        <f t="array" ref="AD1801">IFERROR(IF(A1801="","",INDEX(근로조건!$A$5:$L$1048576,MATCH(A1801,근로조건!$A$5:$A$1048576,0)+0,12))*B1801,"")</f>
        <v/>
      </c>
      <c r="AE1801" s="261" t="str" cm="1">
        <f t="array" ref="AE1801">IF(A1801="","",INDEX(근로조건!$A$5:$AF$1048576,MATCH(A1801,근로조건!$A$5:$A$1048576,0)+0,13))</f>
        <v/>
      </c>
      <c r="AF1801" s="262" t="str" cm="1">
        <f t="array" ref="AF1801">IF(A1801="","",INDEX(근로조건!$A$5:$AF$1048576,MATCH(A1801,근로조건!$A$5:$A$1048576,0)+0,14))</f>
        <v/>
      </c>
      <c r="AG1801" s="261" t="str" cm="1">
        <f t="array" ref="AG1801">IF(A1801="","",INDEX(근로조건!$A$5:$AF$1048576,MATCH(A1801,근로조건!$A$5:$A$1048576,0)+0,11))</f>
        <v/>
      </c>
      <c r="AH1801" s="261" t="str" cm="1">
        <f t="array" ref="AH1801">IF(A1801="","",INDEX(근로조건!$A$5:$AF$1048576,MATCH(A1801,근로조건!$A$5:$A$1048576,0)+0,19))</f>
        <v/>
      </c>
      <c r="AI1801" s="262" t="str" cm="1">
        <f t="array" ref="AI1801">IF(A1801="","",INDEX(근로조건!$A$5:$AF$1048576,MATCH(A1801,근로조건!$A$5:$A$1048576,0)+0,17))</f>
        <v/>
      </c>
      <c r="AJ1801" s="253"/>
      <c r="AK1801" s="253"/>
      <c r="AL1801" s="253" t="str" cm="1">
        <f t="array" ref="AL1801">IF(A1801="","",INDEX(근로조건!$A$5:$AF$1048576,MATCH(A1801,근로조건!$A$5:$A$1048576,0)+0,20))</f>
        <v/>
      </c>
      <c r="AM1801" s="253"/>
      <c r="AN1801" s="253"/>
      <c r="AO1801" s="253"/>
      <c r="AP1801" s="260"/>
      <c r="AQ1801" s="123"/>
      <c r="AR1801" s="166"/>
      <c r="AS1801" s="267"/>
      <c r="AT1801" s="266"/>
      <c r="AU1801" s="266"/>
      <c r="AV1801" s="266"/>
    </row>
    <row r="1802" spans="1:48" x14ac:dyDescent="0.3">
      <c r="A1802" s="52"/>
      <c r="B1802" s="54"/>
      <c r="C1802" s="53"/>
      <c r="D1802" s="53"/>
      <c r="E1802" s="53"/>
      <c r="F1802" s="57"/>
      <c r="G1802" s="57"/>
      <c r="H1802" s="52"/>
      <c r="I1802" s="53"/>
      <c r="J1802" s="53"/>
      <c r="K1802" s="95"/>
      <c r="L1802" s="52"/>
      <c r="M1802" s="52"/>
      <c r="N1802" s="54"/>
      <c r="O1802" s="254" t="str" cm="1">
        <f t="array" ref="O1802">IF(A1802="","",INDEX(근로조건!$A$5:$Y$1048576,MATCH(A1802,근로조건!$A$5:$A$1048576,0)+0,15))</f>
        <v/>
      </c>
      <c r="P1802" s="255" t="str" cm="1">
        <f t="array" ref="P1802">IF(A1802="","",INDEX(근로조건!$A$5:$Y$1048576,MATCH(A1802,근로조건!$A$5:$A$1048576,0)+0,16))</f>
        <v/>
      </c>
      <c r="Q1802" s="256" t="str" cm="1">
        <f t="array" ref="Q1802">IF(A1802="","",INDEX(근로조건!$A$5:$ZZ$1048576,MATCH(A1802,근로조건!$A$5:$A$1048576,0)+0,21))</f>
        <v/>
      </c>
      <c r="R1802" s="61"/>
      <c r="S1802" s="61"/>
      <c r="T1802" s="61"/>
      <c r="U1802" s="61"/>
      <c r="V1802" s="61"/>
      <c r="W1802" s="61"/>
      <c r="X1802" s="61"/>
      <c r="Y1802" s="61"/>
      <c r="Z1802" s="260" t="str">
        <f t="shared" si="87"/>
        <v/>
      </c>
      <c r="AA1802" s="260" t="str">
        <f t="shared" si="88"/>
        <v/>
      </c>
      <c r="AB1802" s="260" t="str" cm="1">
        <f t="array" ref="AB1802">IFERROR(IF(A1802="","",INDEX(근로조건!$A$5:$Z$1048576,MATCH(A1802,근로조건!$A$5:$A$1048576,0)+0,17)-INDEX(근로조건!$A$5:$Z$1048576,MATCH(A1802,근로조건!$A$5:$A$1048576,0)+0,11))*B1802,"")</f>
        <v/>
      </c>
      <c r="AC1802" s="260" t="str">
        <f t="shared" si="89"/>
        <v/>
      </c>
      <c r="AD1802" s="260" t="str" cm="1">
        <f t="array" ref="AD1802">IFERROR(IF(A1802="","",INDEX(근로조건!$A$5:$L$1048576,MATCH(A1802,근로조건!$A$5:$A$1048576,0)+0,12))*B1802,"")</f>
        <v/>
      </c>
      <c r="AE1802" s="261" t="str" cm="1">
        <f t="array" ref="AE1802">IF(A1802="","",INDEX(근로조건!$A$5:$AF$1048576,MATCH(A1802,근로조건!$A$5:$A$1048576,0)+0,13))</f>
        <v/>
      </c>
      <c r="AF1802" s="262" t="str" cm="1">
        <f t="array" ref="AF1802">IF(A1802="","",INDEX(근로조건!$A$5:$AF$1048576,MATCH(A1802,근로조건!$A$5:$A$1048576,0)+0,14))</f>
        <v/>
      </c>
      <c r="AG1802" s="261" t="str" cm="1">
        <f t="array" ref="AG1802">IF(A1802="","",INDEX(근로조건!$A$5:$AF$1048576,MATCH(A1802,근로조건!$A$5:$A$1048576,0)+0,11))</f>
        <v/>
      </c>
      <c r="AH1802" s="261" t="str" cm="1">
        <f t="array" ref="AH1802">IF(A1802="","",INDEX(근로조건!$A$5:$AF$1048576,MATCH(A1802,근로조건!$A$5:$A$1048576,0)+0,19))</f>
        <v/>
      </c>
      <c r="AI1802" s="262" t="str" cm="1">
        <f t="array" ref="AI1802">IF(A1802="","",INDEX(근로조건!$A$5:$AF$1048576,MATCH(A1802,근로조건!$A$5:$A$1048576,0)+0,17))</f>
        <v/>
      </c>
      <c r="AJ1802" s="253"/>
      <c r="AK1802" s="253"/>
      <c r="AL1802" s="253" t="str" cm="1">
        <f t="array" ref="AL1802">IF(A1802="","",INDEX(근로조건!$A$5:$AF$1048576,MATCH(A1802,근로조건!$A$5:$A$1048576,0)+0,20))</f>
        <v/>
      </c>
      <c r="AM1802" s="253"/>
      <c r="AN1802" s="253"/>
      <c r="AO1802" s="253"/>
      <c r="AP1802" s="260"/>
      <c r="AQ1802" s="123"/>
      <c r="AR1802" s="166"/>
      <c r="AS1802" s="267"/>
      <c r="AT1802" s="266"/>
      <c r="AU1802" s="266"/>
      <c r="AV1802" s="266"/>
    </row>
    <row r="1803" spans="1:48" x14ac:dyDescent="0.3">
      <c r="A1803" s="52"/>
      <c r="B1803" s="54"/>
      <c r="C1803" s="53"/>
      <c r="D1803" s="53"/>
      <c r="E1803" s="53"/>
      <c r="F1803" s="57"/>
      <c r="G1803" s="57"/>
      <c r="H1803" s="52"/>
      <c r="I1803" s="53"/>
      <c r="J1803" s="53"/>
      <c r="K1803" s="95"/>
      <c r="L1803" s="52"/>
      <c r="M1803" s="52"/>
      <c r="N1803" s="54"/>
      <c r="O1803" s="254" t="str" cm="1">
        <f t="array" ref="O1803">IF(A1803="","",INDEX(근로조건!$A$5:$Y$1048576,MATCH(A1803,근로조건!$A$5:$A$1048576,0)+0,15))</f>
        <v/>
      </c>
      <c r="P1803" s="255" t="str" cm="1">
        <f t="array" ref="P1803">IF(A1803="","",INDEX(근로조건!$A$5:$Y$1048576,MATCH(A1803,근로조건!$A$5:$A$1048576,0)+0,16))</f>
        <v/>
      </c>
      <c r="Q1803" s="256" t="str" cm="1">
        <f t="array" ref="Q1803">IF(A1803="","",INDEX(근로조건!$A$5:$ZZ$1048576,MATCH(A1803,근로조건!$A$5:$A$1048576,0)+0,21))</f>
        <v/>
      </c>
      <c r="R1803" s="61"/>
      <c r="S1803" s="61"/>
      <c r="T1803" s="61"/>
      <c r="U1803" s="61"/>
      <c r="V1803" s="61"/>
      <c r="W1803" s="61"/>
      <c r="X1803" s="61"/>
      <c r="Y1803" s="61"/>
      <c r="Z1803" s="260" t="str">
        <f t="shared" si="87"/>
        <v/>
      </c>
      <c r="AA1803" s="260" t="str">
        <f t="shared" si="88"/>
        <v/>
      </c>
      <c r="AB1803" s="260" t="str" cm="1">
        <f t="array" ref="AB1803">IFERROR(IF(A1803="","",INDEX(근로조건!$A$5:$Z$1048576,MATCH(A1803,근로조건!$A$5:$A$1048576,0)+0,17)-INDEX(근로조건!$A$5:$Z$1048576,MATCH(A1803,근로조건!$A$5:$A$1048576,0)+0,11))*B1803,"")</f>
        <v/>
      </c>
      <c r="AC1803" s="260" t="str">
        <f t="shared" si="89"/>
        <v/>
      </c>
      <c r="AD1803" s="260" t="str" cm="1">
        <f t="array" ref="AD1803">IFERROR(IF(A1803="","",INDEX(근로조건!$A$5:$L$1048576,MATCH(A1803,근로조건!$A$5:$A$1048576,0)+0,12))*B1803,"")</f>
        <v/>
      </c>
      <c r="AE1803" s="261" t="str" cm="1">
        <f t="array" ref="AE1803">IF(A1803="","",INDEX(근로조건!$A$5:$AF$1048576,MATCH(A1803,근로조건!$A$5:$A$1048576,0)+0,13))</f>
        <v/>
      </c>
      <c r="AF1803" s="262" t="str" cm="1">
        <f t="array" ref="AF1803">IF(A1803="","",INDEX(근로조건!$A$5:$AF$1048576,MATCH(A1803,근로조건!$A$5:$A$1048576,0)+0,14))</f>
        <v/>
      </c>
      <c r="AG1803" s="261" t="str" cm="1">
        <f t="array" ref="AG1803">IF(A1803="","",INDEX(근로조건!$A$5:$AF$1048576,MATCH(A1803,근로조건!$A$5:$A$1048576,0)+0,11))</f>
        <v/>
      </c>
      <c r="AH1803" s="261" t="str" cm="1">
        <f t="array" ref="AH1803">IF(A1803="","",INDEX(근로조건!$A$5:$AF$1048576,MATCH(A1803,근로조건!$A$5:$A$1048576,0)+0,19))</f>
        <v/>
      </c>
      <c r="AI1803" s="262" t="str" cm="1">
        <f t="array" ref="AI1803">IF(A1803="","",INDEX(근로조건!$A$5:$AF$1048576,MATCH(A1803,근로조건!$A$5:$A$1048576,0)+0,17))</f>
        <v/>
      </c>
      <c r="AJ1803" s="253"/>
      <c r="AK1803" s="253"/>
      <c r="AL1803" s="253" t="str" cm="1">
        <f t="array" ref="AL1803">IF(A1803="","",INDEX(근로조건!$A$5:$AF$1048576,MATCH(A1803,근로조건!$A$5:$A$1048576,0)+0,20))</f>
        <v/>
      </c>
      <c r="AM1803" s="253"/>
      <c r="AN1803" s="253"/>
      <c r="AO1803" s="253"/>
      <c r="AP1803" s="260"/>
      <c r="AQ1803" s="123"/>
      <c r="AR1803" s="166"/>
      <c r="AS1803" s="267"/>
      <c r="AT1803" s="266"/>
      <c r="AU1803" s="266"/>
      <c r="AV1803" s="266"/>
    </row>
    <row r="1804" spans="1:48" x14ac:dyDescent="0.3">
      <c r="A1804" s="52"/>
      <c r="B1804" s="54"/>
      <c r="C1804" s="53"/>
      <c r="D1804" s="53"/>
      <c r="E1804" s="53"/>
      <c r="F1804" s="57"/>
      <c r="G1804" s="57"/>
      <c r="H1804" s="52"/>
      <c r="I1804" s="53"/>
      <c r="J1804" s="53"/>
      <c r="K1804" s="95"/>
      <c r="L1804" s="52"/>
      <c r="M1804" s="52"/>
      <c r="N1804" s="54"/>
      <c r="O1804" s="254" t="str" cm="1">
        <f t="array" ref="O1804">IF(A1804="","",INDEX(근로조건!$A$5:$Y$1048576,MATCH(A1804,근로조건!$A$5:$A$1048576,0)+0,15))</f>
        <v/>
      </c>
      <c r="P1804" s="255" t="str" cm="1">
        <f t="array" ref="P1804">IF(A1804="","",INDEX(근로조건!$A$5:$Y$1048576,MATCH(A1804,근로조건!$A$5:$A$1048576,0)+0,16))</f>
        <v/>
      </c>
      <c r="Q1804" s="256" t="str" cm="1">
        <f t="array" ref="Q1804">IF(A1804="","",INDEX(근로조건!$A$5:$ZZ$1048576,MATCH(A1804,근로조건!$A$5:$A$1048576,0)+0,21))</f>
        <v/>
      </c>
      <c r="R1804" s="61"/>
      <c r="S1804" s="61"/>
      <c r="T1804" s="61"/>
      <c r="U1804" s="61"/>
      <c r="V1804" s="61"/>
      <c r="W1804" s="61"/>
      <c r="X1804" s="61"/>
      <c r="Y1804" s="61"/>
      <c r="Z1804" s="260" t="str">
        <f t="shared" si="87"/>
        <v/>
      </c>
      <c r="AA1804" s="260" t="str">
        <f t="shared" si="88"/>
        <v/>
      </c>
      <c r="AB1804" s="260" t="str" cm="1">
        <f t="array" ref="AB1804">IFERROR(IF(A1804="","",INDEX(근로조건!$A$5:$Z$1048576,MATCH(A1804,근로조건!$A$5:$A$1048576,0)+0,17)-INDEX(근로조건!$A$5:$Z$1048576,MATCH(A1804,근로조건!$A$5:$A$1048576,0)+0,11))*B1804,"")</f>
        <v/>
      </c>
      <c r="AC1804" s="260" t="str">
        <f t="shared" si="89"/>
        <v/>
      </c>
      <c r="AD1804" s="260" t="str" cm="1">
        <f t="array" ref="AD1804">IFERROR(IF(A1804="","",INDEX(근로조건!$A$5:$L$1048576,MATCH(A1804,근로조건!$A$5:$A$1048576,0)+0,12))*B1804,"")</f>
        <v/>
      </c>
      <c r="AE1804" s="261" t="str" cm="1">
        <f t="array" ref="AE1804">IF(A1804="","",INDEX(근로조건!$A$5:$AF$1048576,MATCH(A1804,근로조건!$A$5:$A$1048576,0)+0,13))</f>
        <v/>
      </c>
      <c r="AF1804" s="262" t="str" cm="1">
        <f t="array" ref="AF1804">IF(A1804="","",INDEX(근로조건!$A$5:$AF$1048576,MATCH(A1804,근로조건!$A$5:$A$1048576,0)+0,14))</f>
        <v/>
      </c>
      <c r="AG1804" s="261" t="str" cm="1">
        <f t="array" ref="AG1804">IF(A1804="","",INDEX(근로조건!$A$5:$AF$1048576,MATCH(A1804,근로조건!$A$5:$A$1048576,0)+0,11))</f>
        <v/>
      </c>
      <c r="AH1804" s="261" t="str" cm="1">
        <f t="array" ref="AH1804">IF(A1804="","",INDEX(근로조건!$A$5:$AF$1048576,MATCH(A1804,근로조건!$A$5:$A$1048576,0)+0,19))</f>
        <v/>
      </c>
      <c r="AI1804" s="262" t="str" cm="1">
        <f t="array" ref="AI1804">IF(A1804="","",INDEX(근로조건!$A$5:$AF$1048576,MATCH(A1804,근로조건!$A$5:$A$1048576,0)+0,17))</f>
        <v/>
      </c>
      <c r="AJ1804" s="253"/>
      <c r="AK1804" s="253"/>
      <c r="AL1804" s="253" t="str" cm="1">
        <f t="array" ref="AL1804">IF(A1804="","",INDEX(근로조건!$A$5:$AF$1048576,MATCH(A1804,근로조건!$A$5:$A$1048576,0)+0,20))</f>
        <v/>
      </c>
      <c r="AM1804" s="253"/>
      <c r="AN1804" s="253"/>
      <c r="AO1804" s="253"/>
      <c r="AP1804" s="260"/>
      <c r="AQ1804" s="123"/>
      <c r="AR1804" s="166"/>
      <c r="AS1804" s="267"/>
      <c r="AT1804" s="266"/>
      <c r="AU1804" s="266"/>
      <c r="AV1804" s="266"/>
    </row>
    <row r="1805" spans="1:48" x14ac:dyDescent="0.3">
      <c r="A1805" s="52"/>
      <c r="B1805" s="54"/>
      <c r="C1805" s="53"/>
      <c r="D1805" s="53"/>
      <c r="E1805" s="53"/>
      <c r="F1805" s="57"/>
      <c r="G1805" s="57"/>
      <c r="H1805" s="52"/>
      <c r="I1805" s="53"/>
      <c r="J1805" s="53"/>
      <c r="K1805" s="95"/>
      <c r="L1805" s="52"/>
      <c r="M1805" s="52"/>
      <c r="N1805" s="54"/>
      <c r="O1805" s="254" t="str" cm="1">
        <f t="array" ref="O1805">IF(A1805="","",INDEX(근로조건!$A$5:$Y$1048576,MATCH(A1805,근로조건!$A$5:$A$1048576,0)+0,15))</f>
        <v/>
      </c>
      <c r="P1805" s="255" t="str" cm="1">
        <f t="array" ref="P1805">IF(A1805="","",INDEX(근로조건!$A$5:$Y$1048576,MATCH(A1805,근로조건!$A$5:$A$1048576,0)+0,16))</f>
        <v/>
      </c>
      <c r="Q1805" s="256" t="str" cm="1">
        <f t="array" ref="Q1805">IF(A1805="","",INDEX(근로조건!$A$5:$ZZ$1048576,MATCH(A1805,근로조건!$A$5:$A$1048576,0)+0,21))</f>
        <v/>
      </c>
      <c r="R1805" s="61"/>
      <c r="S1805" s="61"/>
      <c r="T1805" s="61"/>
      <c r="U1805" s="61"/>
      <c r="V1805" s="61"/>
      <c r="W1805" s="61"/>
      <c r="X1805" s="61"/>
      <c r="Y1805" s="61"/>
      <c r="Z1805" s="260" t="str">
        <f t="shared" si="87"/>
        <v/>
      </c>
      <c r="AA1805" s="260" t="str">
        <f t="shared" si="88"/>
        <v/>
      </c>
      <c r="AB1805" s="260" t="str" cm="1">
        <f t="array" ref="AB1805">IFERROR(IF(A1805="","",INDEX(근로조건!$A$5:$Z$1048576,MATCH(A1805,근로조건!$A$5:$A$1048576,0)+0,17)-INDEX(근로조건!$A$5:$Z$1048576,MATCH(A1805,근로조건!$A$5:$A$1048576,0)+0,11))*B1805,"")</f>
        <v/>
      </c>
      <c r="AC1805" s="260" t="str">
        <f t="shared" si="89"/>
        <v/>
      </c>
      <c r="AD1805" s="260" t="str" cm="1">
        <f t="array" ref="AD1805">IFERROR(IF(A1805="","",INDEX(근로조건!$A$5:$L$1048576,MATCH(A1805,근로조건!$A$5:$A$1048576,0)+0,12))*B1805,"")</f>
        <v/>
      </c>
      <c r="AE1805" s="261" t="str" cm="1">
        <f t="array" ref="AE1805">IF(A1805="","",INDEX(근로조건!$A$5:$AF$1048576,MATCH(A1805,근로조건!$A$5:$A$1048576,0)+0,13))</f>
        <v/>
      </c>
      <c r="AF1805" s="262" t="str" cm="1">
        <f t="array" ref="AF1805">IF(A1805="","",INDEX(근로조건!$A$5:$AF$1048576,MATCH(A1805,근로조건!$A$5:$A$1048576,0)+0,14))</f>
        <v/>
      </c>
      <c r="AG1805" s="261" t="str" cm="1">
        <f t="array" ref="AG1805">IF(A1805="","",INDEX(근로조건!$A$5:$AF$1048576,MATCH(A1805,근로조건!$A$5:$A$1048576,0)+0,11))</f>
        <v/>
      </c>
      <c r="AH1805" s="261" t="str" cm="1">
        <f t="array" ref="AH1805">IF(A1805="","",INDEX(근로조건!$A$5:$AF$1048576,MATCH(A1805,근로조건!$A$5:$A$1048576,0)+0,19))</f>
        <v/>
      </c>
      <c r="AI1805" s="262" t="str" cm="1">
        <f t="array" ref="AI1805">IF(A1805="","",INDEX(근로조건!$A$5:$AF$1048576,MATCH(A1805,근로조건!$A$5:$A$1048576,0)+0,17))</f>
        <v/>
      </c>
      <c r="AJ1805" s="253"/>
      <c r="AK1805" s="253"/>
      <c r="AL1805" s="253" t="str" cm="1">
        <f t="array" ref="AL1805">IF(A1805="","",INDEX(근로조건!$A$5:$AF$1048576,MATCH(A1805,근로조건!$A$5:$A$1048576,0)+0,20))</f>
        <v/>
      </c>
      <c r="AM1805" s="253"/>
      <c r="AN1805" s="253"/>
      <c r="AO1805" s="253"/>
      <c r="AP1805" s="260"/>
      <c r="AQ1805" s="123"/>
      <c r="AR1805" s="166"/>
      <c r="AS1805" s="267"/>
      <c r="AT1805" s="266"/>
      <c r="AU1805" s="266"/>
      <c r="AV1805" s="266"/>
    </row>
    <row r="1806" spans="1:48" x14ac:dyDescent="0.3">
      <c r="A1806" s="52"/>
      <c r="B1806" s="54"/>
      <c r="C1806" s="53"/>
      <c r="D1806" s="53"/>
      <c r="E1806" s="53"/>
      <c r="F1806" s="57"/>
      <c r="G1806" s="57"/>
      <c r="H1806" s="52"/>
      <c r="I1806" s="53"/>
      <c r="J1806" s="53"/>
      <c r="K1806" s="95"/>
      <c r="L1806" s="52"/>
      <c r="M1806" s="52"/>
      <c r="N1806" s="54"/>
      <c r="O1806" s="254" t="str" cm="1">
        <f t="array" ref="O1806">IF(A1806="","",INDEX(근로조건!$A$5:$Y$1048576,MATCH(A1806,근로조건!$A$5:$A$1048576,0)+0,15))</f>
        <v/>
      </c>
      <c r="P1806" s="255" t="str" cm="1">
        <f t="array" ref="P1806">IF(A1806="","",INDEX(근로조건!$A$5:$Y$1048576,MATCH(A1806,근로조건!$A$5:$A$1048576,0)+0,16))</f>
        <v/>
      </c>
      <c r="Q1806" s="256" t="str" cm="1">
        <f t="array" ref="Q1806">IF(A1806="","",INDEX(근로조건!$A$5:$ZZ$1048576,MATCH(A1806,근로조건!$A$5:$A$1048576,0)+0,21))</f>
        <v/>
      </c>
      <c r="R1806" s="61"/>
      <c r="S1806" s="61"/>
      <c r="T1806" s="61"/>
      <c r="U1806" s="61"/>
      <c r="V1806" s="61"/>
      <c r="W1806" s="61"/>
      <c r="X1806" s="61"/>
      <c r="Y1806" s="61"/>
      <c r="Z1806" s="260" t="str">
        <f t="shared" si="87"/>
        <v/>
      </c>
      <c r="AA1806" s="260" t="str">
        <f t="shared" si="88"/>
        <v/>
      </c>
      <c r="AB1806" s="260" t="str" cm="1">
        <f t="array" ref="AB1806">IFERROR(IF(A1806="","",INDEX(근로조건!$A$5:$Z$1048576,MATCH(A1806,근로조건!$A$5:$A$1048576,0)+0,17)-INDEX(근로조건!$A$5:$Z$1048576,MATCH(A1806,근로조건!$A$5:$A$1048576,0)+0,11))*B1806,"")</f>
        <v/>
      </c>
      <c r="AC1806" s="260" t="str">
        <f t="shared" si="89"/>
        <v/>
      </c>
      <c r="AD1806" s="260" t="str" cm="1">
        <f t="array" ref="AD1806">IFERROR(IF(A1806="","",INDEX(근로조건!$A$5:$L$1048576,MATCH(A1806,근로조건!$A$5:$A$1048576,0)+0,12))*B1806,"")</f>
        <v/>
      </c>
      <c r="AE1806" s="261" t="str" cm="1">
        <f t="array" ref="AE1806">IF(A1806="","",INDEX(근로조건!$A$5:$AF$1048576,MATCH(A1806,근로조건!$A$5:$A$1048576,0)+0,13))</f>
        <v/>
      </c>
      <c r="AF1806" s="262" t="str" cm="1">
        <f t="array" ref="AF1806">IF(A1806="","",INDEX(근로조건!$A$5:$AF$1048576,MATCH(A1806,근로조건!$A$5:$A$1048576,0)+0,14))</f>
        <v/>
      </c>
      <c r="AG1806" s="261" t="str" cm="1">
        <f t="array" ref="AG1806">IF(A1806="","",INDEX(근로조건!$A$5:$AF$1048576,MATCH(A1806,근로조건!$A$5:$A$1048576,0)+0,11))</f>
        <v/>
      </c>
      <c r="AH1806" s="261" t="str" cm="1">
        <f t="array" ref="AH1806">IF(A1806="","",INDEX(근로조건!$A$5:$AF$1048576,MATCH(A1806,근로조건!$A$5:$A$1048576,0)+0,19))</f>
        <v/>
      </c>
      <c r="AI1806" s="262" t="str" cm="1">
        <f t="array" ref="AI1806">IF(A1806="","",INDEX(근로조건!$A$5:$AF$1048576,MATCH(A1806,근로조건!$A$5:$A$1048576,0)+0,17))</f>
        <v/>
      </c>
      <c r="AJ1806" s="253"/>
      <c r="AK1806" s="253"/>
      <c r="AL1806" s="253" t="str" cm="1">
        <f t="array" ref="AL1806">IF(A1806="","",INDEX(근로조건!$A$5:$AF$1048576,MATCH(A1806,근로조건!$A$5:$A$1048576,0)+0,20))</f>
        <v/>
      </c>
      <c r="AM1806" s="253"/>
      <c r="AN1806" s="253"/>
      <c r="AO1806" s="253"/>
      <c r="AP1806" s="260"/>
      <c r="AQ1806" s="123"/>
      <c r="AR1806" s="166"/>
      <c r="AS1806" s="267"/>
      <c r="AT1806" s="266"/>
      <c r="AU1806" s="266"/>
      <c r="AV1806" s="266"/>
    </row>
    <row r="1807" spans="1:48" x14ac:dyDescent="0.3">
      <c r="A1807" s="52"/>
      <c r="B1807" s="54"/>
      <c r="C1807" s="53"/>
      <c r="D1807" s="53"/>
      <c r="E1807" s="53"/>
      <c r="F1807" s="57"/>
      <c r="G1807" s="57"/>
      <c r="H1807" s="52"/>
      <c r="I1807" s="53"/>
      <c r="J1807" s="53"/>
      <c r="K1807" s="95"/>
      <c r="L1807" s="52"/>
      <c r="M1807" s="52"/>
      <c r="N1807" s="54"/>
      <c r="O1807" s="254" t="str" cm="1">
        <f t="array" ref="O1807">IF(A1807="","",INDEX(근로조건!$A$5:$Y$1048576,MATCH(A1807,근로조건!$A$5:$A$1048576,0)+0,15))</f>
        <v/>
      </c>
      <c r="P1807" s="255" t="str" cm="1">
        <f t="array" ref="P1807">IF(A1807="","",INDEX(근로조건!$A$5:$Y$1048576,MATCH(A1807,근로조건!$A$5:$A$1048576,0)+0,16))</f>
        <v/>
      </c>
      <c r="Q1807" s="256" t="str" cm="1">
        <f t="array" ref="Q1807">IF(A1807="","",INDEX(근로조건!$A$5:$ZZ$1048576,MATCH(A1807,근로조건!$A$5:$A$1048576,0)+0,21))</f>
        <v/>
      </c>
      <c r="R1807" s="61"/>
      <c r="S1807" s="61"/>
      <c r="T1807" s="61"/>
      <c r="U1807" s="61"/>
      <c r="V1807" s="61"/>
      <c r="W1807" s="61"/>
      <c r="X1807" s="61"/>
      <c r="Y1807" s="61"/>
      <c r="Z1807" s="260" t="str">
        <f t="shared" si="87"/>
        <v/>
      </c>
      <c r="AA1807" s="260" t="str">
        <f t="shared" si="88"/>
        <v/>
      </c>
      <c r="AB1807" s="260" t="str" cm="1">
        <f t="array" ref="AB1807">IFERROR(IF(A1807="","",INDEX(근로조건!$A$5:$Z$1048576,MATCH(A1807,근로조건!$A$5:$A$1048576,0)+0,17)-INDEX(근로조건!$A$5:$Z$1048576,MATCH(A1807,근로조건!$A$5:$A$1048576,0)+0,11))*B1807,"")</f>
        <v/>
      </c>
      <c r="AC1807" s="260" t="str">
        <f t="shared" si="89"/>
        <v/>
      </c>
      <c r="AD1807" s="260" t="str" cm="1">
        <f t="array" ref="AD1807">IFERROR(IF(A1807="","",INDEX(근로조건!$A$5:$L$1048576,MATCH(A1807,근로조건!$A$5:$A$1048576,0)+0,12))*B1807,"")</f>
        <v/>
      </c>
      <c r="AE1807" s="261" t="str" cm="1">
        <f t="array" ref="AE1807">IF(A1807="","",INDEX(근로조건!$A$5:$AF$1048576,MATCH(A1807,근로조건!$A$5:$A$1048576,0)+0,13))</f>
        <v/>
      </c>
      <c r="AF1807" s="262" t="str" cm="1">
        <f t="array" ref="AF1807">IF(A1807="","",INDEX(근로조건!$A$5:$AF$1048576,MATCH(A1807,근로조건!$A$5:$A$1048576,0)+0,14))</f>
        <v/>
      </c>
      <c r="AG1807" s="261" t="str" cm="1">
        <f t="array" ref="AG1807">IF(A1807="","",INDEX(근로조건!$A$5:$AF$1048576,MATCH(A1807,근로조건!$A$5:$A$1048576,0)+0,11))</f>
        <v/>
      </c>
      <c r="AH1807" s="261" t="str" cm="1">
        <f t="array" ref="AH1807">IF(A1807="","",INDEX(근로조건!$A$5:$AF$1048576,MATCH(A1807,근로조건!$A$5:$A$1048576,0)+0,19))</f>
        <v/>
      </c>
      <c r="AI1807" s="262" t="str" cm="1">
        <f t="array" ref="AI1807">IF(A1807="","",INDEX(근로조건!$A$5:$AF$1048576,MATCH(A1807,근로조건!$A$5:$A$1048576,0)+0,17))</f>
        <v/>
      </c>
      <c r="AJ1807" s="253"/>
      <c r="AK1807" s="253"/>
      <c r="AL1807" s="253" t="str" cm="1">
        <f t="array" ref="AL1807">IF(A1807="","",INDEX(근로조건!$A$5:$AF$1048576,MATCH(A1807,근로조건!$A$5:$A$1048576,0)+0,20))</f>
        <v/>
      </c>
      <c r="AM1807" s="253"/>
      <c r="AN1807" s="253"/>
      <c r="AO1807" s="253"/>
      <c r="AP1807" s="260"/>
      <c r="AQ1807" s="123"/>
      <c r="AR1807" s="166"/>
      <c r="AS1807" s="267"/>
      <c r="AT1807" s="266"/>
      <c r="AU1807" s="266"/>
      <c r="AV1807" s="266"/>
    </row>
    <row r="1808" spans="1:48" x14ac:dyDescent="0.3">
      <c r="A1808" s="52"/>
      <c r="B1808" s="54"/>
      <c r="C1808" s="53"/>
      <c r="D1808" s="53"/>
      <c r="E1808" s="53"/>
      <c r="F1808" s="57"/>
      <c r="G1808" s="57"/>
      <c r="H1808" s="52"/>
      <c r="I1808" s="53"/>
      <c r="J1808" s="53"/>
      <c r="K1808" s="95"/>
      <c r="L1808" s="52"/>
      <c r="M1808" s="52"/>
      <c r="N1808" s="54"/>
      <c r="O1808" s="254" t="str" cm="1">
        <f t="array" ref="O1808">IF(A1808="","",INDEX(근로조건!$A$5:$Y$1048576,MATCH(A1808,근로조건!$A$5:$A$1048576,0)+0,15))</f>
        <v/>
      </c>
      <c r="P1808" s="255" t="str" cm="1">
        <f t="array" ref="P1808">IF(A1808="","",INDEX(근로조건!$A$5:$Y$1048576,MATCH(A1808,근로조건!$A$5:$A$1048576,0)+0,16))</f>
        <v/>
      </c>
      <c r="Q1808" s="256" t="str" cm="1">
        <f t="array" ref="Q1808">IF(A1808="","",INDEX(근로조건!$A$5:$ZZ$1048576,MATCH(A1808,근로조건!$A$5:$A$1048576,0)+0,21))</f>
        <v/>
      </c>
      <c r="R1808" s="61"/>
      <c r="S1808" s="61"/>
      <c r="T1808" s="61"/>
      <c r="U1808" s="61"/>
      <c r="V1808" s="61"/>
      <c r="W1808" s="61"/>
      <c r="X1808" s="61"/>
      <c r="Y1808" s="61"/>
      <c r="Z1808" s="260" t="str">
        <f t="shared" si="87"/>
        <v/>
      </c>
      <c r="AA1808" s="260" t="str">
        <f t="shared" si="88"/>
        <v/>
      </c>
      <c r="AB1808" s="260" t="str" cm="1">
        <f t="array" ref="AB1808">IFERROR(IF(A1808="","",INDEX(근로조건!$A$5:$Z$1048576,MATCH(A1808,근로조건!$A$5:$A$1048576,0)+0,17)-INDEX(근로조건!$A$5:$Z$1048576,MATCH(A1808,근로조건!$A$5:$A$1048576,0)+0,11))*B1808,"")</f>
        <v/>
      </c>
      <c r="AC1808" s="260" t="str">
        <f t="shared" si="89"/>
        <v/>
      </c>
      <c r="AD1808" s="260" t="str" cm="1">
        <f t="array" ref="AD1808">IFERROR(IF(A1808="","",INDEX(근로조건!$A$5:$L$1048576,MATCH(A1808,근로조건!$A$5:$A$1048576,0)+0,12))*B1808,"")</f>
        <v/>
      </c>
      <c r="AE1808" s="261" t="str" cm="1">
        <f t="array" ref="AE1808">IF(A1808="","",INDEX(근로조건!$A$5:$AF$1048576,MATCH(A1808,근로조건!$A$5:$A$1048576,0)+0,13))</f>
        <v/>
      </c>
      <c r="AF1808" s="262" t="str" cm="1">
        <f t="array" ref="AF1808">IF(A1808="","",INDEX(근로조건!$A$5:$AF$1048576,MATCH(A1808,근로조건!$A$5:$A$1048576,0)+0,14))</f>
        <v/>
      </c>
      <c r="AG1808" s="261" t="str" cm="1">
        <f t="array" ref="AG1808">IF(A1808="","",INDEX(근로조건!$A$5:$AF$1048576,MATCH(A1808,근로조건!$A$5:$A$1048576,0)+0,11))</f>
        <v/>
      </c>
      <c r="AH1808" s="261" t="str" cm="1">
        <f t="array" ref="AH1808">IF(A1808="","",INDEX(근로조건!$A$5:$AF$1048576,MATCH(A1808,근로조건!$A$5:$A$1048576,0)+0,19))</f>
        <v/>
      </c>
      <c r="AI1808" s="262" t="str" cm="1">
        <f t="array" ref="AI1808">IF(A1808="","",INDEX(근로조건!$A$5:$AF$1048576,MATCH(A1808,근로조건!$A$5:$A$1048576,0)+0,17))</f>
        <v/>
      </c>
      <c r="AJ1808" s="253"/>
      <c r="AK1808" s="253"/>
      <c r="AL1808" s="253" t="str" cm="1">
        <f t="array" ref="AL1808">IF(A1808="","",INDEX(근로조건!$A$5:$AF$1048576,MATCH(A1808,근로조건!$A$5:$A$1048576,0)+0,20))</f>
        <v/>
      </c>
      <c r="AM1808" s="253"/>
      <c r="AN1808" s="253"/>
      <c r="AO1808" s="253"/>
      <c r="AP1808" s="260"/>
      <c r="AQ1808" s="123"/>
      <c r="AR1808" s="166"/>
      <c r="AS1808" s="267"/>
      <c r="AT1808" s="266"/>
      <c r="AU1808" s="266"/>
      <c r="AV1808" s="266"/>
    </row>
    <row r="1809" spans="1:48" x14ac:dyDescent="0.3">
      <c r="A1809" s="52"/>
      <c r="B1809" s="54"/>
      <c r="C1809" s="53"/>
      <c r="D1809" s="53"/>
      <c r="E1809" s="53"/>
      <c r="F1809" s="57"/>
      <c r="G1809" s="57"/>
      <c r="H1809" s="52"/>
      <c r="I1809" s="53"/>
      <c r="J1809" s="53"/>
      <c r="K1809" s="95"/>
      <c r="L1809" s="52"/>
      <c r="M1809" s="52"/>
      <c r="N1809" s="54"/>
      <c r="O1809" s="254" t="str" cm="1">
        <f t="array" ref="O1809">IF(A1809="","",INDEX(근로조건!$A$5:$Y$1048576,MATCH(A1809,근로조건!$A$5:$A$1048576,0)+0,15))</f>
        <v/>
      </c>
      <c r="P1809" s="255" t="str" cm="1">
        <f t="array" ref="P1809">IF(A1809="","",INDEX(근로조건!$A$5:$Y$1048576,MATCH(A1809,근로조건!$A$5:$A$1048576,0)+0,16))</f>
        <v/>
      </c>
      <c r="Q1809" s="256" t="str" cm="1">
        <f t="array" ref="Q1809">IF(A1809="","",INDEX(근로조건!$A$5:$ZZ$1048576,MATCH(A1809,근로조건!$A$5:$A$1048576,0)+0,21))</f>
        <v/>
      </c>
      <c r="R1809" s="61"/>
      <c r="S1809" s="61"/>
      <c r="T1809" s="61"/>
      <c r="U1809" s="61"/>
      <c r="V1809" s="61"/>
      <c r="W1809" s="61"/>
      <c r="X1809" s="61"/>
      <c r="Y1809" s="61"/>
      <c r="Z1809" s="260" t="str">
        <f t="shared" si="87"/>
        <v/>
      </c>
      <c r="AA1809" s="260" t="str">
        <f t="shared" si="88"/>
        <v/>
      </c>
      <c r="AB1809" s="260" t="str" cm="1">
        <f t="array" ref="AB1809">IFERROR(IF(A1809="","",INDEX(근로조건!$A$5:$Z$1048576,MATCH(A1809,근로조건!$A$5:$A$1048576,0)+0,17)-INDEX(근로조건!$A$5:$Z$1048576,MATCH(A1809,근로조건!$A$5:$A$1048576,0)+0,11))*B1809,"")</f>
        <v/>
      </c>
      <c r="AC1809" s="260" t="str">
        <f t="shared" si="89"/>
        <v/>
      </c>
      <c r="AD1809" s="260" t="str" cm="1">
        <f t="array" ref="AD1809">IFERROR(IF(A1809="","",INDEX(근로조건!$A$5:$L$1048576,MATCH(A1809,근로조건!$A$5:$A$1048576,0)+0,12))*B1809,"")</f>
        <v/>
      </c>
      <c r="AE1809" s="261" t="str" cm="1">
        <f t="array" ref="AE1809">IF(A1809="","",INDEX(근로조건!$A$5:$AF$1048576,MATCH(A1809,근로조건!$A$5:$A$1048576,0)+0,13))</f>
        <v/>
      </c>
      <c r="AF1809" s="262" t="str" cm="1">
        <f t="array" ref="AF1809">IF(A1809="","",INDEX(근로조건!$A$5:$AF$1048576,MATCH(A1809,근로조건!$A$5:$A$1048576,0)+0,14))</f>
        <v/>
      </c>
      <c r="AG1809" s="261" t="str" cm="1">
        <f t="array" ref="AG1809">IF(A1809="","",INDEX(근로조건!$A$5:$AF$1048576,MATCH(A1809,근로조건!$A$5:$A$1048576,0)+0,11))</f>
        <v/>
      </c>
      <c r="AH1809" s="261" t="str" cm="1">
        <f t="array" ref="AH1809">IF(A1809="","",INDEX(근로조건!$A$5:$AF$1048576,MATCH(A1809,근로조건!$A$5:$A$1048576,0)+0,19))</f>
        <v/>
      </c>
      <c r="AI1809" s="262" t="str" cm="1">
        <f t="array" ref="AI1809">IF(A1809="","",INDEX(근로조건!$A$5:$AF$1048576,MATCH(A1809,근로조건!$A$5:$A$1048576,0)+0,17))</f>
        <v/>
      </c>
      <c r="AJ1809" s="253"/>
      <c r="AK1809" s="253"/>
      <c r="AL1809" s="253" t="str" cm="1">
        <f t="array" ref="AL1809">IF(A1809="","",INDEX(근로조건!$A$5:$AF$1048576,MATCH(A1809,근로조건!$A$5:$A$1048576,0)+0,20))</f>
        <v/>
      </c>
      <c r="AM1809" s="253"/>
      <c r="AN1809" s="253"/>
      <c r="AO1809" s="253"/>
      <c r="AP1809" s="260"/>
      <c r="AQ1809" s="123"/>
      <c r="AR1809" s="166"/>
      <c r="AS1809" s="267"/>
      <c r="AT1809" s="266"/>
      <c r="AU1809" s="266"/>
      <c r="AV1809" s="266"/>
    </row>
    <row r="1810" spans="1:48" x14ac:dyDescent="0.3">
      <c r="A1810" s="52"/>
      <c r="B1810" s="54"/>
      <c r="C1810" s="53"/>
      <c r="D1810" s="53"/>
      <c r="E1810" s="53"/>
      <c r="F1810" s="57"/>
      <c r="G1810" s="57"/>
      <c r="H1810" s="52"/>
      <c r="I1810" s="53"/>
      <c r="J1810" s="53"/>
      <c r="K1810" s="95"/>
      <c r="L1810" s="52"/>
      <c r="M1810" s="52"/>
      <c r="N1810" s="54"/>
      <c r="O1810" s="254" t="str" cm="1">
        <f t="array" ref="O1810">IF(A1810="","",INDEX(근로조건!$A$5:$Y$1048576,MATCH(A1810,근로조건!$A$5:$A$1048576,0)+0,15))</f>
        <v/>
      </c>
      <c r="P1810" s="255" t="str" cm="1">
        <f t="array" ref="P1810">IF(A1810="","",INDEX(근로조건!$A$5:$Y$1048576,MATCH(A1810,근로조건!$A$5:$A$1048576,0)+0,16))</f>
        <v/>
      </c>
      <c r="Q1810" s="256" t="str" cm="1">
        <f t="array" ref="Q1810">IF(A1810="","",INDEX(근로조건!$A$5:$ZZ$1048576,MATCH(A1810,근로조건!$A$5:$A$1048576,0)+0,21))</f>
        <v/>
      </c>
      <c r="R1810" s="61"/>
      <c r="S1810" s="61"/>
      <c r="T1810" s="61"/>
      <c r="U1810" s="61"/>
      <c r="V1810" s="61"/>
      <c r="W1810" s="61"/>
      <c r="X1810" s="61"/>
      <c r="Y1810" s="61"/>
      <c r="Z1810" s="260" t="str">
        <f t="shared" si="87"/>
        <v/>
      </c>
      <c r="AA1810" s="260" t="str">
        <f t="shared" si="88"/>
        <v/>
      </c>
      <c r="AB1810" s="260" t="str" cm="1">
        <f t="array" ref="AB1810">IFERROR(IF(A1810="","",INDEX(근로조건!$A$5:$Z$1048576,MATCH(A1810,근로조건!$A$5:$A$1048576,0)+0,17)-INDEX(근로조건!$A$5:$Z$1048576,MATCH(A1810,근로조건!$A$5:$A$1048576,0)+0,11))*B1810,"")</f>
        <v/>
      </c>
      <c r="AC1810" s="260" t="str">
        <f t="shared" si="89"/>
        <v/>
      </c>
      <c r="AD1810" s="260" t="str" cm="1">
        <f t="array" ref="AD1810">IFERROR(IF(A1810="","",INDEX(근로조건!$A$5:$L$1048576,MATCH(A1810,근로조건!$A$5:$A$1048576,0)+0,12))*B1810,"")</f>
        <v/>
      </c>
      <c r="AE1810" s="261" t="str" cm="1">
        <f t="array" ref="AE1810">IF(A1810="","",INDEX(근로조건!$A$5:$AF$1048576,MATCH(A1810,근로조건!$A$5:$A$1048576,0)+0,13))</f>
        <v/>
      </c>
      <c r="AF1810" s="262" t="str" cm="1">
        <f t="array" ref="AF1810">IF(A1810="","",INDEX(근로조건!$A$5:$AF$1048576,MATCH(A1810,근로조건!$A$5:$A$1048576,0)+0,14))</f>
        <v/>
      </c>
      <c r="AG1810" s="261" t="str" cm="1">
        <f t="array" ref="AG1810">IF(A1810="","",INDEX(근로조건!$A$5:$AF$1048576,MATCH(A1810,근로조건!$A$5:$A$1048576,0)+0,11))</f>
        <v/>
      </c>
      <c r="AH1810" s="261" t="str" cm="1">
        <f t="array" ref="AH1810">IF(A1810="","",INDEX(근로조건!$A$5:$AF$1048576,MATCH(A1810,근로조건!$A$5:$A$1048576,0)+0,19))</f>
        <v/>
      </c>
      <c r="AI1810" s="262" t="str" cm="1">
        <f t="array" ref="AI1810">IF(A1810="","",INDEX(근로조건!$A$5:$AF$1048576,MATCH(A1810,근로조건!$A$5:$A$1048576,0)+0,17))</f>
        <v/>
      </c>
      <c r="AJ1810" s="253"/>
      <c r="AK1810" s="253"/>
      <c r="AL1810" s="253" t="str" cm="1">
        <f t="array" ref="AL1810">IF(A1810="","",INDEX(근로조건!$A$5:$AF$1048576,MATCH(A1810,근로조건!$A$5:$A$1048576,0)+0,20))</f>
        <v/>
      </c>
      <c r="AM1810" s="253"/>
      <c r="AN1810" s="253"/>
      <c r="AO1810" s="253"/>
      <c r="AP1810" s="260"/>
      <c r="AQ1810" s="123"/>
      <c r="AR1810" s="166"/>
      <c r="AS1810" s="267"/>
      <c r="AT1810" s="266"/>
      <c r="AU1810" s="266"/>
      <c r="AV1810" s="266"/>
    </row>
    <row r="1811" spans="1:48" x14ac:dyDescent="0.3">
      <c r="A1811" s="52"/>
      <c r="B1811" s="54"/>
      <c r="C1811" s="53"/>
      <c r="D1811" s="53"/>
      <c r="E1811" s="53"/>
      <c r="F1811" s="57"/>
      <c r="G1811" s="57"/>
      <c r="H1811" s="52"/>
      <c r="I1811" s="53"/>
      <c r="J1811" s="53"/>
      <c r="K1811" s="95"/>
      <c r="L1811" s="52"/>
      <c r="M1811" s="52"/>
      <c r="N1811" s="54"/>
      <c r="O1811" s="254" t="str" cm="1">
        <f t="array" ref="O1811">IF(A1811="","",INDEX(근로조건!$A$5:$Y$1048576,MATCH(A1811,근로조건!$A$5:$A$1048576,0)+0,15))</f>
        <v/>
      </c>
      <c r="P1811" s="255" t="str" cm="1">
        <f t="array" ref="P1811">IF(A1811="","",INDEX(근로조건!$A$5:$Y$1048576,MATCH(A1811,근로조건!$A$5:$A$1048576,0)+0,16))</f>
        <v/>
      </c>
      <c r="Q1811" s="256" t="str" cm="1">
        <f t="array" ref="Q1811">IF(A1811="","",INDEX(근로조건!$A$5:$ZZ$1048576,MATCH(A1811,근로조건!$A$5:$A$1048576,0)+0,21))</f>
        <v/>
      </c>
      <c r="R1811" s="61"/>
      <c r="S1811" s="61"/>
      <c r="T1811" s="61"/>
      <c r="U1811" s="61"/>
      <c r="V1811" s="61"/>
      <c r="W1811" s="61"/>
      <c r="X1811" s="61"/>
      <c r="Y1811" s="61"/>
      <c r="Z1811" s="260" t="str">
        <f t="shared" si="87"/>
        <v/>
      </c>
      <c r="AA1811" s="260" t="str">
        <f t="shared" si="88"/>
        <v/>
      </c>
      <c r="AB1811" s="260" t="str" cm="1">
        <f t="array" ref="AB1811">IFERROR(IF(A1811="","",INDEX(근로조건!$A$5:$Z$1048576,MATCH(A1811,근로조건!$A$5:$A$1048576,0)+0,17)-INDEX(근로조건!$A$5:$Z$1048576,MATCH(A1811,근로조건!$A$5:$A$1048576,0)+0,11))*B1811,"")</f>
        <v/>
      </c>
      <c r="AC1811" s="260" t="str">
        <f t="shared" si="89"/>
        <v/>
      </c>
      <c r="AD1811" s="260" t="str" cm="1">
        <f t="array" ref="AD1811">IFERROR(IF(A1811="","",INDEX(근로조건!$A$5:$L$1048576,MATCH(A1811,근로조건!$A$5:$A$1048576,0)+0,12))*B1811,"")</f>
        <v/>
      </c>
      <c r="AE1811" s="261" t="str" cm="1">
        <f t="array" ref="AE1811">IF(A1811="","",INDEX(근로조건!$A$5:$AF$1048576,MATCH(A1811,근로조건!$A$5:$A$1048576,0)+0,13))</f>
        <v/>
      </c>
      <c r="AF1811" s="262" t="str" cm="1">
        <f t="array" ref="AF1811">IF(A1811="","",INDEX(근로조건!$A$5:$AF$1048576,MATCH(A1811,근로조건!$A$5:$A$1048576,0)+0,14))</f>
        <v/>
      </c>
      <c r="AG1811" s="261" t="str" cm="1">
        <f t="array" ref="AG1811">IF(A1811="","",INDEX(근로조건!$A$5:$AF$1048576,MATCH(A1811,근로조건!$A$5:$A$1048576,0)+0,11))</f>
        <v/>
      </c>
      <c r="AH1811" s="261" t="str" cm="1">
        <f t="array" ref="AH1811">IF(A1811="","",INDEX(근로조건!$A$5:$AF$1048576,MATCH(A1811,근로조건!$A$5:$A$1048576,0)+0,19))</f>
        <v/>
      </c>
      <c r="AI1811" s="262" t="str" cm="1">
        <f t="array" ref="AI1811">IF(A1811="","",INDEX(근로조건!$A$5:$AF$1048576,MATCH(A1811,근로조건!$A$5:$A$1048576,0)+0,17))</f>
        <v/>
      </c>
      <c r="AJ1811" s="253"/>
      <c r="AK1811" s="253"/>
      <c r="AL1811" s="253" t="str" cm="1">
        <f t="array" ref="AL1811">IF(A1811="","",INDEX(근로조건!$A$5:$AF$1048576,MATCH(A1811,근로조건!$A$5:$A$1048576,0)+0,20))</f>
        <v/>
      </c>
      <c r="AM1811" s="253"/>
      <c r="AN1811" s="253"/>
      <c r="AO1811" s="253"/>
      <c r="AP1811" s="260"/>
      <c r="AQ1811" s="123"/>
      <c r="AR1811" s="166"/>
      <c r="AS1811" s="267"/>
      <c r="AT1811" s="266"/>
      <c r="AU1811" s="266"/>
      <c r="AV1811" s="266"/>
    </row>
    <row r="1812" spans="1:48" x14ac:dyDescent="0.3">
      <c r="A1812" s="52"/>
      <c r="B1812" s="54"/>
      <c r="C1812" s="53"/>
      <c r="D1812" s="53"/>
      <c r="E1812" s="53"/>
      <c r="F1812" s="57"/>
      <c r="G1812" s="57"/>
      <c r="H1812" s="52"/>
      <c r="I1812" s="53"/>
      <c r="J1812" s="53"/>
      <c r="K1812" s="95"/>
      <c r="L1812" s="52"/>
      <c r="M1812" s="52"/>
      <c r="N1812" s="54"/>
      <c r="O1812" s="254" t="str" cm="1">
        <f t="array" ref="O1812">IF(A1812="","",INDEX(근로조건!$A$5:$Y$1048576,MATCH(A1812,근로조건!$A$5:$A$1048576,0)+0,15))</f>
        <v/>
      </c>
      <c r="P1812" s="255" t="str" cm="1">
        <f t="array" ref="P1812">IF(A1812="","",INDEX(근로조건!$A$5:$Y$1048576,MATCH(A1812,근로조건!$A$5:$A$1048576,0)+0,16))</f>
        <v/>
      </c>
      <c r="Q1812" s="256" t="str" cm="1">
        <f t="array" ref="Q1812">IF(A1812="","",INDEX(근로조건!$A$5:$ZZ$1048576,MATCH(A1812,근로조건!$A$5:$A$1048576,0)+0,21))</f>
        <v/>
      </c>
      <c r="R1812" s="61"/>
      <c r="S1812" s="61"/>
      <c r="T1812" s="61"/>
      <c r="U1812" s="61"/>
      <c r="V1812" s="61"/>
      <c r="W1812" s="61"/>
      <c r="X1812" s="61"/>
      <c r="Y1812" s="61"/>
      <c r="Z1812" s="260" t="str">
        <f t="shared" si="87"/>
        <v/>
      </c>
      <c r="AA1812" s="260" t="str">
        <f t="shared" si="88"/>
        <v/>
      </c>
      <c r="AB1812" s="260" t="str" cm="1">
        <f t="array" ref="AB1812">IFERROR(IF(A1812="","",INDEX(근로조건!$A$5:$Z$1048576,MATCH(A1812,근로조건!$A$5:$A$1048576,0)+0,17)-INDEX(근로조건!$A$5:$Z$1048576,MATCH(A1812,근로조건!$A$5:$A$1048576,0)+0,11))*B1812,"")</f>
        <v/>
      </c>
      <c r="AC1812" s="260" t="str">
        <f t="shared" si="89"/>
        <v/>
      </c>
      <c r="AD1812" s="260" t="str" cm="1">
        <f t="array" ref="AD1812">IFERROR(IF(A1812="","",INDEX(근로조건!$A$5:$L$1048576,MATCH(A1812,근로조건!$A$5:$A$1048576,0)+0,12))*B1812,"")</f>
        <v/>
      </c>
      <c r="AE1812" s="261" t="str" cm="1">
        <f t="array" ref="AE1812">IF(A1812="","",INDEX(근로조건!$A$5:$AF$1048576,MATCH(A1812,근로조건!$A$5:$A$1048576,0)+0,13))</f>
        <v/>
      </c>
      <c r="AF1812" s="262" t="str" cm="1">
        <f t="array" ref="AF1812">IF(A1812="","",INDEX(근로조건!$A$5:$AF$1048576,MATCH(A1812,근로조건!$A$5:$A$1048576,0)+0,14))</f>
        <v/>
      </c>
      <c r="AG1812" s="261" t="str" cm="1">
        <f t="array" ref="AG1812">IF(A1812="","",INDEX(근로조건!$A$5:$AF$1048576,MATCH(A1812,근로조건!$A$5:$A$1048576,0)+0,11))</f>
        <v/>
      </c>
      <c r="AH1812" s="261" t="str" cm="1">
        <f t="array" ref="AH1812">IF(A1812="","",INDEX(근로조건!$A$5:$AF$1048576,MATCH(A1812,근로조건!$A$5:$A$1048576,0)+0,19))</f>
        <v/>
      </c>
      <c r="AI1812" s="262" t="str" cm="1">
        <f t="array" ref="AI1812">IF(A1812="","",INDEX(근로조건!$A$5:$AF$1048576,MATCH(A1812,근로조건!$A$5:$A$1048576,0)+0,17))</f>
        <v/>
      </c>
      <c r="AJ1812" s="253"/>
      <c r="AK1812" s="253"/>
      <c r="AL1812" s="253" t="str" cm="1">
        <f t="array" ref="AL1812">IF(A1812="","",INDEX(근로조건!$A$5:$AF$1048576,MATCH(A1812,근로조건!$A$5:$A$1048576,0)+0,20))</f>
        <v/>
      </c>
      <c r="AM1812" s="253"/>
      <c r="AN1812" s="253"/>
      <c r="AO1812" s="253"/>
      <c r="AP1812" s="260"/>
      <c r="AQ1812" s="123"/>
      <c r="AR1812" s="166"/>
      <c r="AS1812" s="267"/>
      <c r="AT1812" s="266"/>
      <c r="AU1812" s="266"/>
      <c r="AV1812" s="266"/>
    </row>
    <row r="1813" spans="1:48" x14ac:dyDescent="0.3">
      <c r="A1813" s="52"/>
      <c r="B1813" s="54"/>
      <c r="C1813" s="53"/>
      <c r="D1813" s="53"/>
      <c r="E1813" s="53"/>
      <c r="F1813" s="57"/>
      <c r="G1813" s="57"/>
      <c r="H1813" s="52"/>
      <c r="I1813" s="53"/>
      <c r="J1813" s="53"/>
      <c r="K1813" s="95"/>
      <c r="L1813" s="52"/>
      <c r="M1813" s="52"/>
      <c r="N1813" s="54"/>
      <c r="O1813" s="254" t="str" cm="1">
        <f t="array" ref="O1813">IF(A1813="","",INDEX(근로조건!$A$5:$Y$1048576,MATCH(A1813,근로조건!$A$5:$A$1048576,0)+0,15))</f>
        <v/>
      </c>
      <c r="P1813" s="255" t="str" cm="1">
        <f t="array" ref="P1813">IF(A1813="","",INDEX(근로조건!$A$5:$Y$1048576,MATCH(A1813,근로조건!$A$5:$A$1048576,0)+0,16))</f>
        <v/>
      </c>
      <c r="Q1813" s="256" t="str" cm="1">
        <f t="array" ref="Q1813">IF(A1813="","",INDEX(근로조건!$A$5:$ZZ$1048576,MATCH(A1813,근로조건!$A$5:$A$1048576,0)+0,21))</f>
        <v/>
      </c>
      <c r="R1813" s="61"/>
      <c r="S1813" s="61"/>
      <c r="T1813" s="61"/>
      <c r="U1813" s="61"/>
      <c r="V1813" s="61"/>
      <c r="W1813" s="61"/>
      <c r="X1813" s="61"/>
      <c r="Y1813" s="61"/>
      <c r="Z1813" s="260" t="str">
        <f t="shared" si="87"/>
        <v/>
      </c>
      <c r="AA1813" s="260" t="str">
        <f t="shared" si="88"/>
        <v/>
      </c>
      <c r="AB1813" s="260" t="str" cm="1">
        <f t="array" ref="AB1813">IFERROR(IF(A1813="","",INDEX(근로조건!$A$5:$Z$1048576,MATCH(A1813,근로조건!$A$5:$A$1048576,0)+0,17)-INDEX(근로조건!$A$5:$Z$1048576,MATCH(A1813,근로조건!$A$5:$A$1048576,0)+0,11))*B1813,"")</f>
        <v/>
      </c>
      <c r="AC1813" s="260" t="str">
        <f t="shared" si="89"/>
        <v/>
      </c>
      <c r="AD1813" s="260" t="str" cm="1">
        <f t="array" ref="AD1813">IFERROR(IF(A1813="","",INDEX(근로조건!$A$5:$L$1048576,MATCH(A1813,근로조건!$A$5:$A$1048576,0)+0,12))*B1813,"")</f>
        <v/>
      </c>
      <c r="AE1813" s="261" t="str" cm="1">
        <f t="array" ref="AE1813">IF(A1813="","",INDEX(근로조건!$A$5:$AF$1048576,MATCH(A1813,근로조건!$A$5:$A$1048576,0)+0,13))</f>
        <v/>
      </c>
      <c r="AF1813" s="262" t="str" cm="1">
        <f t="array" ref="AF1813">IF(A1813="","",INDEX(근로조건!$A$5:$AF$1048576,MATCH(A1813,근로조건!$A$5:$A$1048576,0)+0,14))</f>
        <v/>
      </c>
      <c r="AG1813" s="261" t="str" cm="1">
        <f t="array" ref="AG1813">IF(A1813="","",INDEX(근로조건!$A$5:$AF$1048576,MATCH(A1813,근로조건!$A$5:$A$1048576,0)+0,11))</f>
        <v/>
      </c>
      <c r="AH1813" s="261" t="str" cm="1">
        <f t="array" ref="AH1813">IF(A1813="","",INDEX(근로조건!$A$5:$AF$1048576,MATCH(A1813,근로조건!$A$5:$A$1048576,0)+0,19))</f>
        <v/>
      </c>
      <c r="AI1813" s="262" t="str" cm="1">
        <f t="array" ref="AI1813">IF(A1813="","",INDEX(근로조건!$A$5:$AF$1048576,MATCH(A1813,근로조건!$A$5:$A$1048576,0)+0,17))</f>
        <v/>
      </c>
      <c r="AJ1813" s="253"/>
      <c r="AK1813" s="253"/>
      <c r="AL1813" s="253" t="str" cm="1">
        <f t="array" ref="AL1813">IF(A1813="","",INDEX(근로조건!$A$5:$AF$1048576,MATCH(A1813,근로조건!$A$5:$A$1048576,0)+0,20))</f>
        <v/>
      </c>
      <c r="AM1813" s="253"/>
      <c r="AN1813" s="253"/>
      <c r="AO1813" s="253"/>
      <c r="AP1813" s="260"/>
      <c r="AQ1813" s="123"/>
      <c r="AR1813" s="166"/>
      <c r="AS1813" s="267"/>
      <c r="AT1813" s="266"/>
      <c r="AU1813" s="266"/>
      <c r="AV1813" s="266"/>
    </row>
    <row r="1814" spans="1:48" x14ac:dyDescent="0.3">
      <c r="A1814" s="52"/>
      <c r="B1814" s="54"/>
      <c r="C1814" s="53"/>
      <c r="D1814" s="53"/>
      <c r="E1814" s="53"/>
      <c r="F1814" s="57"/>
      <c r="G1814" s="57"/>
      <c r="H1814" s="52"/>
      <c r="I1814" s="53"/>
      <c r="J1814" s="53"/>
      <c r="K1814" s="95"/>
      <c r="L1814" s="52"/>
      <c r="M1814" s="52"/>
      <c r="N1814" s="54"/>
      <c r="O1814" s="254" t="str" cm="1">
        <f t="array" ref="O1814">IF(A1814="","",INDEX(근로조건!$A$5:$Y$1048576,MATCH(A1814,근로조건!$A$5:$A$1048576,0)+0,15))</f>
        <v/>
      </c>
      <c r="P1814" s="255" t="str" cm="1">
        <f t="array" ref="P1814">IF(A1814="","",INDEX(근로조건!$A$5:$Y$1048576,MATCH(A1814,근로조건!$A$5:$A$1048576,0)+0,16))</f>
        <v/>
      </c>
      <c r="Q1814" s="256" t="str" cm="1">
        <f t="array" ref="Q1814">IF(A1814="","",INDEX(근로조건!$A$5:$ZZ$1048576,MATCH(A1814,근로조건!$A$5:$A$1048576,0)+0,21))</f>
        <v/>
      </c>
      <c r="R1814" s="61"/>
      <c r="S1814" s="61"/>
      <c r="T1814" s="61"/>
      <c r="U1814" s="61"/>
      <c r="V1814" s="61"/>
      <c r="W1814" s="61"/>
      <c r="X1814" s="61"/>
      <c r="Y1814" s="61"/>
      <c r="Z1814" s="260" t="str">
        <f t="shared" si="87"/>
        <v/>
      </c>
      <c r="AA1814" s="260" t="str">
        <f t="shared" si="88"/>
        <v/>
      </c>
      <c r="AB1814" s="260" t="str" cm="1">
        <f t="array" ref="AB1814">IFERROR(IF(A1814="","",INDEX(근로조건!$A$5:$Z$1048576,MATCH(A1814,근로조건!$A$5:$A$1048576,0)+0,17)-INDEX(근로조건!$A$5:$Z$1048576,MATCH(A1814,근로조건!$A$5:$A$1048576,0)+0,11))*B1814,"")</f>
        <v/>
      </c>
      <c r="AC1814" s="260" t="str">
        <f t="shared" si="89"/>
        <v/>
      </c>
      <c r="AD1814" s="260" t="str" cm="1">
        <f t="array" ref="AD1814">IFERROR(IF(A1814="","",INDEX(근로조건!$A$5:$L$1048576,MATCH(A1814,근로조건!$A$5:$A$1048576,0)+0,12))*B1814,"")</f>
        <v/>
      </c>
      <c r="AE1814" s="261" t="str" cm="1">
        <f t="array" ref="AE1814">IF(A1814="","",INDEX(근로조건!$A$5:$AF$1048576,MATCH(A1814,근로조건!$A$5:$A$1048576,0)+0,13))</f>
        <v/>
      </c>
      <c r="AF1814" s="262" t="str" cm="1">
        <f t="array" ref="AF1814">IF(A1814="","",INDEX(근로조건!$A$5:$AF$1048576,MATCH(A1814,근로조건!$A$5:$A$1048576,0)+0,14))</f>
        <v/>
      </c>
      <c r="AG1814" s="261" t="str" cm="1">
        <f t="array" ref="AG1814">IF(A1814="","",INDEX(근로조건!$A$5:$AF$1048576,MATCH(A1814,근로조건!$A$5:$A$1048576,0)+0,11))</f>
        <v/>
      </c>
      <c r="AH1814" s="261" t="str" cm="1">
        <f t="array" ref="AH1814">IF(A1814="","",INDEX(근로조건!$A$5:$AF$1048576,MATCH(A1814,근로조건!$A$5:$A$1048576,0)+0,19))</f>
        <v/>
      </c>
      <c r="AI1814" s="262" t="str" cm="1">
        <f t="array" ref="AI1814">IF(A1814="","",INDEX(근로조건!$A$5:$AF$1048576,MATCH(A1814,근로조건!$A$5:$A$1048576,0)+0,17))</f>
        <v/>
      </c>
      <c r="AJ1814" s="253"/>
      <c r="AK1814" s="253"/>
      <c r="AL1814" s="253" t="str" cm="1">
        <f t="array" ref="AL1814">IF(A1814="","",INDEX(근로조건!$A$5:$AF$1048576,MATCH(A1814,근로조건!$A$5:$A$1048576,0)+0,20))</f>
        <v/>
      </c>
      <c r="AM1814" s="253"/>
      <c r="AN1814" s="253"/>
      <c r="AO1814" s="253"/>
      <c r="AP1814" s="260"/>
      <c r="AQ1814" s="123"/>
      <c r="AR1814" s="166"/>
      <c r="AS1814" s="267"/>
      <c r="AT1814" s="266"/>
      <c r="AU1814" s="266"/>
      <c r="AV1814" s="266"/>
    </row>
    <row r="1815" spans="1:48" x14ac:dyDescent="0.3">
      <c r="A1815" s="52"/>
      <c r="B1815" s="54"/>
      <c r="C1815" s="53"/>
      <c r="D1815" s="53"/>
      <c r="E1815" s="53"/>
      <c r="F1815" s="57"/>
      <c r="G1815" s="57"/>
      <c r="H1815" s="52"/>
      <c r="I1815" s="53"/>
      <c r="J1815" s="53"/>
      <c r="K1815" s="95"/>
      <c r="L1815" s="52"/>
      <c r="M1815" s="52"/>
      <c r="N1815" s="54"/>
      <c r="O1815" s="254" t="str" cm="1">
        <f t="array" ref="O1815">IF(A1815="","",INDEX(근로조건!$A$5:$Y$1048576,MATCH(A1815,근로조건!$A$5:$A$1048576,0)+0,15))</f>
        <v/>
      </c>
      <c r="P1815" s="255" t="str" cm="1">
        <f t="array" ref="P1815">IF(A1815="","",INDEX(근로조건!$A$5:$Y$1048576,MATCH(A1815,근로조건!$A$5:$A$1048576,0)+0,16))</f>
        <v/>
      </c>
      <c r="Q1815" s="256" t="str" cm="1">
        <f t="array" ref="Q1815">IF(A1815="","",INDEX(근로조건!$A$5:$ZZ$1048576,MATCH(A1815,근로조건!$A$5:$A$1048576,0)+0,21))</f>
        <v/>
      </c>
      <c r="R1815" s="61"/>
      <c r="S1815" s="61"/>
      <c r="T1815" s="61"/>
      <c r="U1815" s="61"/>
      <c r="V1815" s="61"/>
      <c r="W1815" s="61"/>
      <c r="X1815" s="61"/>
      <c r="Y1815" s="61"/>
      <c r="Z1815" s="260" t="str">
        <f t="shared" si="87"/>
        <v/>
      </c>
      <c r="AA1815" s="260" t="str">
        <f t="shared" si="88"/>
        <v/>
      </c>
      <c r="AB1815" s="260" t="str" cm="1">
        <f t="array" ref="AB1815">IFERROR(IF(A1815="","",INDEX(근로조건!$A$5:$Z$1048576,MATCH(A1815,근로조건!$A$5:$A$1048576,0)+0,17)-INDEX(근로조건!$A$5:$Z$1048576,MATCH(A1815,근로조건!$A$5:$A$1048576,0)+0,11))*B1815,"")</f>
        <v/>
      </c>
      <c r="AC1815" s="260" t="str">
        <f t="shared" si="89"/>
        <v/>
      </c>
      <c r="AD1815" s="260" t="str" cm="1">
        <f t="array" ref="AD1815">IFERROR(IF(A1815="","",INDEX(근로조건!$A$5:$L$1048576,MATCH(A1815,근로조건!$A$5:$A$1048576,0)+0,12))*B1815,"")</f>
        <v/>
      </c>
      <c r="AE1815" s="261" t="str" cm="1">
        <f t="array" ref="AE1815">IF(A1815="","",INDEX(근로조건!$A$5:$AF$1048576,MATCH(A1815,근로조건!$A$5:$A$1048576,0)+0,13))</f>
        <v/>
      </c>
      <c r="AF1815" s="262" t="str" cm="1">
        <f t="array" ref="AF1815">IF(A1815="","",INDEX(근로조건!$A$5:$AF$1048576,MATCH(A1815,근로조건!$A$5:$A$1048576,0)+0,14))</f>
        <v/>
      </c>
      <c r="AG1815" s="261" t="str" cm="1">
        <f t="array" ref="AG1815">IF(A1815="","",INDEX(근로조건!$A$5:$AF$1048576,MATCH(A1815,근로조건!$A$5:$A$1048576,0)+0,11))</f>
        <v/>
      </c>
      <c r="AH1815" s="261" t="str" cm="1">
        <f t="array" ref="AH1815">IF(A1815="","",INDEX(근로조건!$A$5:$AF$1048576,MATCH(A1815,근로조건!$A$5:$A$1048576,0)+0,19))</f>
        <v/>
      </c>
      <c r="AI1815" s="262" t="str" cm="1">
        <f t="array" ref="AI1815">IF(A1815="","",INDEX(근로조건!$A$5:$AF$1048576,MATCH(A1815,근로조건!$A$5:$A$1048576,0)+0,17))</f>
        <v/>
      </c>
      <c r="AJ1815" s="253"/>
      <c r="AK1815" s="253"/>
      <c r="AL1815" s="253" t="str" cm="1">
        <f t="array" ref="AL1815">IF(A1815="","",INDEX(근로조건!$A$5:$AF$1048576,MATCH(A1815,근로조건!$A$5:$A$1048576,0)+0,20))</f>
        <v/>
      </c>
      <c r="AM1815" s="253"/>
      <c r="AN1815" s="253"/>
      <c r="AO1815" s="253"/>
      <c r="AP1815" s="260"/>
      <c r="AQ1815" s="123"/>
      <c r="AR1815" s="166"/>
      <c r="AS1815" s="267"/>
      <c r="AT1815" s="266"/>
      <c r="AU1815" s="266"/>
      <c r="AV1815" s="266"/>
    </row>
    <row r="1816" spans="1:48" x14ac:dyDescent="0.3">
      <c r="A1816" s="52"/>
      <c r="B1816" s="54"/>
      <c r="C1816" s="53"/>
      <c r="D1816" s="53"/>
      <c r="E1816" s="53"/>
      <c r="F1816" s="57"/>
      <c r="G1816" s="57"/>
      <c r="H1816" s="52"/>
      <c r="I1816" s="53"/>
      <c r="J1816" s="53"/>
      <c r="K1816" s="95"/>
      <c r="L1816" s="52"/>
      <c r="M1816" s="52"/>
      <c r="N1816" s="54"/>
      <c r="O1816" s="254" t="str" cm="1">
        <f t="array" ref="O1816">IF(A1816="","",INDEX(근로조건!$A$5:$Y$1048576,MATCH(A1816,근로조건!$A$5:$A$1048576,0)+0,15))</f>
        <v/>
      </c>
      <c r="P1816" s="255" t="str" cm="1">
        <f t="array" ref="P1816">IF(A1816="","",INDEX(근로조건!$A$5:$Y$1048576,MATCH(A1816,근로조건!$A$5:$A$1048576,0)+0,16))</f>
        <v/>
      </c>
      <c r="Q1816" s="256" t="str" cm="1">
        <f t="array" ref="Q1816">IF(A1816="","",INDEX(근로조건!$A$5:$ZZ$1048576,MATCH(A1816,근로조건!$A$5:$A$1048576,0)+0,21))</f>
        <v/>
      </c>
      <c r="R1816" s="61"/>
      <c r="S1816" s="61"/>
      <c r="T1816" s="61"/>
      <c r="U1816" s="61"/>
      <c r="V1816" s="61"/>
      <c r="W1816" s="61"/>
      <c r="X1816" s="61"/>
      <c r="Y1816" s="61"/>
      <c r="Z1816" s="260" t="str">
        <f t="shared" si="87"/>
        <v/>
      </c>
      <c r="AA1816" s="260" t="str">
        <f t="shared" si="88"/>
        <v/>
      </c>
      <c r="AB1816" s="260" t="str" cm="1">
        <f t="array" ref="AB1816">IFERROR(IF(A1816="","",INDEX(근로조건!$A$5:$Z$1048576,MATCH(A1816,근로조건!$A$5:$A$1048576,0)+0,17)-INDEX(근로조건!$A$5:$Z$1048576,MATCH(A1816,근로조건!$A$5:$A$1048576,0)+0,11))*B1816,"")</f>
        <v/>
      </c>
      <c r="AC1816" s="260" t="str">
        <f t="shared" si="89"/>
        <v/>
      </c>
      <c r="AD1816" s="260" t="str" cm="1">
        <f t="array" ref="AD1816">IFERROR(IF(A1816="","",INDEX(근로조건!$A$5:$L$1048576,MATCH(A1816,근로조건!$A$5:$A$1048576,0)+0,12))*B1816,"")</f>
        <v/>
      </c>
      <c r="AE1816" s="261" t="str" cm="1">
        <f t="array" ref="AE1816">IF(A1816="","",INDEX(근로조건!$A$5:$AF$1048576,MATCH(A1816,근로조건!$A$5:$A$1048576,0)+0,13))</f>
        <v/>
      </c>
      <c r="AF1816" s="262" t="str" cm="1">
        <f t="array" ref="AF1816">IF(A1816="","",INDEX(근로조건!$A$5:$AF$1048576,MATCH(A1816,근로조건!$A$5:$A$1048576,0)+0,14))</f>
        <v/>
      </c>
      <c r="AG1816" s="261" t="str" cm="1">
        <f t="array" ref="AG1816">IF(A1816="","",INDEX(근로조건!$A$5:$AF$1048576,MATCH(A1816,근로조건!$A$5:$A$1048576,0)+0,11))</f>
        <v/>
      </c>
      <c r="AH1816" s="261" t="str" cm="1">
        <f t="array" ref="AH1816">IF(A1816="","",INDEX(근로조건!$A$5:$AF$1048576,MATCH(A1816,근로조건!$A$5:$A$1048576,0)+0,19))</f>
        <v/>
      </c>
      <c r="AI1816" s="262" t="str" cm="1">
        <f t="array" ref="AI1816">IF(A1816="","",INDEX(근로조건!$A$5:$AF$1048576,MATCH(A1816,근로조건!$A$5:$A$1048576,0)+0,17))</f>
        <v/>
      </c>
      <c r="AJ1816" s="253"/>
      <c r="AK1816" s="253"/>
      <c r="AL1816" s="253" t="str" cm="1">
        <f t="array" ref="AL1816">IF(A1816="","",INDEX(근로조건!$A$5:$AF$1048576,MATCH(A1816,근로조건!$A$5:$A$1048576,0)+0,20))</f>
        <v/>
      </c>
      <c r="AM1816" s="253"/>
      <c r="AN1816" s="253"/>
      <c r="AO1816" s="253"/>
      <c r="AP1816" s="260"/>
      <c r="AQ1816" s="123"/>
      <c r="AR1816" s="166"/>
      <c r="AS1816" s="267"/>
      <c r="AT1816" s="266"/>
      <c r="AU1816" s="266"/>
      <c r="AV1816" s="266"/>
    </row>
    <row r="1817" spans="1:48" x14ac:dyDescent="0.3">
      <c r="A1817" s="52"/>
      <c r="B1817" s="54"/>
      <c r="C1817" s="53"/>
      <c r="D1817" s="53"/>
      <c r="E1817" s="53"/>
      <c r="F1817" s="57"/>
      <c r="G1817" s="57"/>
      <c r="H1817" s="52"/>
      <c r="I1817" s="53"/>
      <c r="J1817" s="53"/>
      <c r="K1817" s="95"/>
      <c r="L1817" s="52"/>
      <c r="M1817" s="52"/>
      <c r="N1817" s="54"/>
      <c r="O1817" s="254" t="str" cm="1">
        <f t="array" ref="O1817">IF(A1817="","",INDEX(근로조건!$A$5:$Y$1048576,MATCH(A1817,근로조건!$A$5:$A$1048576,0)+0,15))</f>
        <v/>
      </c>
      <c r="P1817" s="255" t="str" cm="1">
        <f t="array" ref="P1817">IF(A1817="","",INDEX(근로조건!$A$5:$Y$1048576,MATCH(A1817,근로조건!$A$5:$A$1048576,0)+0,16))</f>
        <v/>
      </c>
      <c r="Q1817" s="256" t="str" cm="1">
        <f t="array" ref="Q1817">IF(A1817="","",INDEX(근로조건!$A$5:$ZZ$1048576,MATCH(A1817,근로조건!$A$5:$A$1048576,0)+0,21))</f>
        <v/>
      </c>
      <c r="R1817" s="61"/>
      <c r="S1817" s="61"/>
      <c r="T1817" s="61"/>
      <c r="U1817" s="61"/>
      <c r="V1817" s="61"/>
      <c r="W1817" s="61"/>
      <c r="X1817" s="61"/>
      <c r="Y1817" s="61"/>
      <c r="Z1817" s="260" t="str">
        <f t="shared" si="87"/>
        <v/>
      </c>
      <c r="AA1817" s="260" t="str">
        <f t="shared" si="88"/>
        <v/>
      </c>
      <c r="AB1817" s="260" t="str" cm="1">
        <f t="array" ref="AB1817">IFERROR(IF(A1817="","",INDEX(근로조건!$A$5:$Z$1048576,MATCH(A1817,근로조건!$A$5:$A$1048576,0)+0,17)-INDEX(근로조건!$A$5:$Z$1048576,MATCH(A1817,근로조건!$A$5:$A$1048576,0)+0,11))*B1817,"")</f>
        <v/>
      </c>
      <c r="AC1817" s="260" t="str">
        <f t="shared" si="89"/>
        <v/>
      </c>
      <c r="AD1817" s="260" t="str" cm="1">
        <f t="array" ref="AD1817">IFERROR(IF(A1817="","",INDEX(근로조건!$A$5:$L$1048576,MATCH(A1817,근로조건!$A$5:$A$1048576,0)+0,12))*B1817,"")</f>
        <v/>
      </c>
      <c r="AE1817" s="261" t="str" cm="1">
        <f t="array" ref="AE1817">IF(A1817="","",INDEX(근로조건!$A$5:$AF$1048576,MATCH(A1817,근로조건!$A$5:$A$1048576,0)+0,13))</f>
        <v/>
      </c>
      <c r="AF1817" s="262" t="str" cm="1">
        <f t="array" ref="AF1817">IF(A1817="","",INDEX(근로조건!$A$5:$AF$1048576,MATCH(A1817,근로조건!$A$5:$A$1048576,0)+0,14))</f>
        <v/>
      </c>
      <c r="AG1817" s="261" t="str" cm="1">
        <f t="array" ref="AG1817">IF(A1817="","",INDEX(근로조건!$A$5:$AF$1048576,MATCH(A1817,근로조건!$A$5:$A$1048576,0)+0,11))</f>
        <v/>
      </c>
      <c r="AH1817" s="261" t="str" cm="1">
        <f t="array" ref="AH1817">IF(A1817="","",INDEX(근로조건!$A$5:$AF$1048576,MATCH(A1817,근로조건!$A$5:$A$1048576,0)+0,19))</f>
        <v/>
      </c>
      <c r="AI1817" s="262" t="str" cm="1">
        <f t="array" ref="AI1817">IF(A1817="","",INDEX(근로조건!$A$5:$AF$1048576,MATCH(A1817,근로조건!$A$5:$A$1048576,0)+0,17))</f>
        <v/>
      </c>
      <c r="AJ1817" s="253"/>
      <c r="AK1817" s="253"/>
      <c r="AL1817" s="253" t="str" cm="1">
        <f t="array" ref="AL1817">IF(A1817="","",INDEX(근로조건!$A$5:$AF$1048576,MATCH(A1817,근로조건!$A$5:$A$1048576,0)+0,20))</f>
        <v/>
      </c>
      <c r="AM1817" s="253"/>
      <c r="AN1817" s="253"/>
      <c r="AO1817" s="253"/>
      <c r="AP1817" s="260"/>
      <c r="AQ1817" s="123"/>
      <c r="AR1817" s="166"/>
      <c r="AS1817" s="267"/>
      <c r="AT1817" s="266"/>
      <c r="AU1817" s="266"/>
      <c r="AV1817" s="266"/>
    </row>
    <row r="1818" spans="1:48" x14ac:dyDescent="0.3">
      <c r="A1818" s="52"/>
      <c r="B1818" s="54"/>
      <c r="C1818" s="53"/>
      <c r="D1818" s="53"/>
      <c r="E1818" s="53"/>
      <c r="F1818" s="57"/>
      <c r="G1818" s="57"/>
      <c r="H1818" s="52"/>
      <c r="I1818" s="53"/>
      <c r="J1818" s="53"/>
      <c r="K1818" s="95"/>
      <c r="L1818" s="52"/>
      <c r="M1818" s="52"/>
      <c r="N1818" s="54"/>
      <c r="O1818" s="254" t="str" cm="1">
        <f t="array" ref="O1818">IF(A1818="","",INDEX(근로조건!$A$5:$Y$1048576,MATCH(A1818,근로조건!$A$5:$A$1048576,0)+0,15))</f>
        <v/>
      </c>
      <c r="P1818" s="255" t="str" cm="1">
        <f t="array" ref="P1818">IF(A1818="","",INDEX(근로조건!$A$5:$Y$1048576,MATCH(A1818,근로조건!$A$5:$A$1048576,0)+0,16))</f>
        <v/>
      </c>
      <c r="Q1818" s="256" t="str" cm="1">
        <f t="array" ref="Q1818">IF(A1818="","",INDEX(근로조건!$A$5:$ZZ$1048576,MATCH(A1818,근로조건!$A$5:$A$1048576,0)+0,21))</f>
        <v/>
      </c>
      <c r="R1818" s="61"/>
      <c r="S1818" s="61"/>
      <c r="T1818" s="61"/>
      <c r="U1818" s="61"/>
      <c r="V1818" s="61"/>
      <c r="W1818" s="61"/>
      <c r="X1818" s="61"/>
      <c r="Y1818" s="61"/>
      <c r="Z1818" s="260" t="str">
        <f t="shared" si="87"/>
        <v/>
      </c>
      <c r="AA1818" s="260" t="str">
        <f t="shared" si="88"/>
        <v/>
      </c>
      <c r="AB1818" s="260" t="str" cm="1">
        <f t="array" ref="AB1818">IFERROR(IF(A1818="","",INDEX(근로조건!$A$5:$Z$1048576,MATCH(A1818,근로조건!$A$5:$A$1048576,0)+0,17)-INDEX(근로조건!$A$5:$Z$1048576,MATCH(A1818,근로조건!$A$5:$A$1048576,0)+0,11))*B1818,"")</f>
        <v/>
      </c>
      <c r="AC1818" s="260" t="str">
        <f t="shared" si="89"/>
        <v/>
      </c>
      <c r="AD1818" s="260" t="str" cm="1">
        <f t="array" ref="AD1818">IFERROR(IF(A1818="","",INDEX(근로조건!$A$5:$L$1048576,MATCH(A1818,근로조건!$A$5:$A$1048576,0)+0,12))*B1818,"")</f>
        <v/>
      </c>
      <c r="AE1818" s="261" t="str" cm="1">
        <f t="array" ref="AE1818">IF(A1818="","",INDEX(근로조건!$A$5:$AF$1048576,MATCH(A1818,근로조건!$A$5:$A$1048576,0)+0,13))</f>
        <v/>
      </c>
      <c r="AF1818" s="262" t="str" cm="1">
        <f t="array" ref="AF1818">IF(A1818="","",INDEX(근로조건!$A$5:$AF$1048576,MATCH(A1818,근로조건!$A$5:$A$1048576,0)+0,14))</f>
        <v/>
      </c>
      <c r="AG1818" s="261" t="str" cm="1">
        <f t="array" ref="AG1818">IF(A1818="","",INDEX(근로조건!$A$5:$AF$1048576,MATCH(A1818,근로조건!$A$5:$A$1048576,0)+0,11))</f>
        <v/>
      </c>
      <c r="AH1818" s="261" t="str" cm="1">
        <f t="array" ref="AH1818">IF(A1818="","",INDEX(근로조건!$A$5:$AF$1048576,MATCH(A1818,근로조건!$A$5:$A$1048576,0)+0,19))</f>
        <v/>
      </c>
      <c r="AI1818" s="262" t="str" cm="1">
        <f t="array" ref="AI1818">IF(A1818="","",INDEX(근로조건!$A$5:$AF$1048576,MATCH(A1818,근로조건!$A$5:$A$1048576,0)+0,17))</f>
        <v/>
      </c>
      <c r="AJ1818" s="253"/>
      <c r="AK1818" s="253"/>
      <c r="AL1818" s="253" t="str" cm="1">
        <f t="array" ref="AL1818">IF(A1818="","",INDEX(근로조건!$A$5:$AF$1048576,MATCH(A1818,근로조건!$A$5:$A$1048576,0)+0,20))</f>
        <v/>
      </c>
      <c r="AM1818" s="253"/>
      <c r="AN1818" s="253"/>
      <c r="AO1818" s="253"/>
      <c r="AP1818" s="260"/>
      <c r="AQ1818" s="123"/>
      <c r="AR1818" s="166"/>
      <c r="AS1818" s="267"/>
      <c r="AT1818" s="266"/>
      <c r="AU1818" s="266"/>
      <c r="AV1818" s="266"/>
    </row>
    <row r="1819" spans="1:48" x14ac:dyDescent="0.3">
      <c r="A1819" s="52"/>
      <c r="B1819" s="54"/>
      <c r="C1819" s="53"/>
      <c r="D1819" s="53"/>
      <c r="E1819" s="53"/>
      <c r="F1819" s="57"/>
      <c r="G1819" s="57"/>
      <c r="H1819" s="52"/>
      <c r="I1819" s="53"/>
      <c r="J1819" s="53"/>
      <c r="K1819" s="95"/>
      <c r="L1819" s="52"/>
      <c r="M1819" s="52"/>
      <c r="N1819" s="54"/>
      <c r="O1819" s="254" t="str" cm="1">
        <f t="array" ref="O1819">IF(A1819="","",INDEX(근로조건!$A$5:$Y$1048576,MATCH(A1819,근로조건!$A$5:$A$1048576,0)+0,15))</f>
        <v/>
      </c>
      <c r="P1819" s="255" t="str" cm="1">
        <f t="array" ref="P1819">IF(A1819="","",INDEX(근로조건!$A$5:$Y$1048576,MATCH(A1819,근로조건!$A$5:$A$1048576,0)+0,16))</f>
        <v/>
      </c>
      <c r="Q1819" s="256" t="str" cm="1">
        <f t="array" ref="Q1819">IF(A1819="","",INDEX(근로조건!$A$5:$ZZ$1048576,MATCH(A1819,근로조건!$A$5:$A$1048576,0)+0,21))</f>
        <v/>
      </c>
      <c r="R1819" s="61"/>
      <c r="S1819" s="61"/>
      <c r="T1819" s="61"/>
      <c r="U1819" s="61"/>
      <c r="V1819" s="61"/>
      <c r="W1819" s="61"/>
      <c r="X1819" s="61"/>
      <c r="Y1819" s="61"/>
      <c r="Z1819" s="260" t="str">
        <f t="shared" si="87"/>
        <v/>
      </c>
      <c r="AA1819" s="260" t="str">
        <f t="shared" si="88"/>
        <v/>
      </c>
      <c r="AB1819" s="260" t="str" cm="1">
        <f t="array" ref="AB1819">IFERROR(IF(A1819="","",INDEX(근로조건!$A$5:$Z$1048576,MATCH(A1819,근로조건!$A$5:$A$1048576,0)+0,17)-INDEX(근로조건!$A$5:$Z$1048576,MATCH(A1819,근로조건!$A$5:$A$1048576,0)+0,11))*B1819,"")</f>
        <v/>
      </c>
      <c r="AC1819" s="260" t="str">
        <f t="shared" si="89"/>
        <v/>
      </c>
      <c r="AD1819" s="260" t="str" cm="1">
        <f t="array" ref="AD1819">IFERROR(IF(A1819="","",INDEX(근로조건!$A$5:$L$1048576,MATCH(A1819,근로조건!$A$5:$A$1048576,0)+0,12))*B1819,"")</f>
        <v/>
      </c>
      <c r="AE1819" s="261" t="str" cm="1">
        <f t="array" ref="AE1819">IF(A1819="","",INDEX(근로조건!$A$5:$AF$1048576,MATCH(A1819,근로조건!$A$5:$A$1048576,0)+0,13))</f>
        <v/>
      </c>
      <c r="AF1819" s="262" t="str" cm="1">
        <f t="array" ref="AF1819">IF(A1819="","",INDEX(근로조건!$A$5:$AF$1048576,MATCH(A1819,근로조건!$A$5:$A$1048576,0)+0,14))</f>
        <v/>
      </c>
      <c r="AG1819" s="261" t="str" cm="1">
        <f t="array" ref="AG1819">IF(A1819="","",INDEX(근로조건!$A$5:$AF$1048576,MATCH(A1819,근로조건!$A$5:$A$1048576,0)+0,11))</f>
        <v/>
      </c>
      <c r="AH1819" s="261" t="str" cm="1">
        <f t="array" ref="AH1819">IF(A1819="","",INDEX(근로조건!$A$5:$AF$1048576,MATCH(A1819,근로조건!$A$5:$A$1048576,0)+0,19))</f>
        <v/>
      </c>
      <c r="AI1819" s="262" t="str" cm="1">
        <f t="array" ref="AI1819">IF(A1819="","",INDEX(근로조건!$A$5:$AF$1048576,MATCH(A1819,근로조건!$A$5:$A$1048576,0)+0,17))</f>
        <v/>
      </c>
      <c r="AJ1819" s="253"/>
      <c r="AK1819" s="253"/>
      <c r="AL1819" s="253" t="str" cm="1">
        <f t="array" ref="AL1819">IF(A1819="","",INDEX(근로조건!$A$5:$AF$1048576,MATCH(A1819,근로조건!$A$5:$A$1048576,0)+0,20))</f>
        <v/>
      </c>
      <c r="AM1819" s="253"/>
      <c r="AN1819" s="253"/>
      <c r="AO1819" s="253"/>
      <c r="AP1819" s="260"/>
      <c r="AQ1819" s="123"/>
      <c r="AR1819" s="166"/>
      <c r="AS1819" s="267"/>
      <c r="AT1819" s="266"/>
      <c r="AU1819" s="266"/>
      <c r="AV1819" s="266"/>
    </row>
    <row r="1820" spans="1:48" x14ac:dyDescent="0.3">
      <c r="A1820" s="52"/>
      <c r="B1820" s="54"/>
      <c r="C1820" s="53"/>
      <c r="D1820" s="53"/>
      <c r="E1820" s="53"/>
      <c r="F1820" s="57"/>
      <c r="G1820" s="57"/>
      <c r="H1820" s="52"/>
      <c r="I1820" s="53"/>
      <c r="J1820" s="53"/>
      <c r="K1820" s="95"/>
      <c r="L1820" s="52"/>
      <c r="M1820" s="52"/>
      <c r="N1820" s="54"/>
      <c r="O1820" s="254" t="str" cm="1">
        <f t="array" ref="O1820">IF(A1820="","",INDEX(근로조건!$A$5:$Y$1048576,MATCH(A1820,근로조건!$A$5:$A$1048576,0)+0,15))</f>
        <v/>
      </c>
      <c r="P1820" s="255" t="str" cm="1">
        <f t="array" ref="P1820">IF(A1820="","",INDEX(근로조건!$A$5:$Y$1048576,MATCH(A1820,근로조건!$A$5:$A$1048576,0)+0,16))</f>
        <v/>
      </c>
      <c r="Q1820" s="256" t="str" cm="1">
        <f t="array" ref="Q1820">IF(A1820="","",INDEX(근로조건!$A$5:$ZZ$1048576,MATCH(A1820,근로조건!$A$5:$A$1048576,0)+0,21))</f>
        <v/>
      </c>
      <c r="R1820" s="61"/>
      <c r="S1820" s="61"/>
      <c r="T1820" s="61"/>
      <c r="U1820" s="61"/>
      <c r="V1820" s="61"/>
      <c r="W1820" s="61"/>
      <c r="X1820" s="61"/>
      <c r="Y1820" s="61"/>
      <c r="Z1820" s="260" t="str">
        <f t="shared" si="87"/>
        <v/>
      </c>
      <c r="AA1820" s="260" t="str">
        <f t="shared" si="88"/>
        <v/>
      </c>
      <c r="AB1820" s="260" t="str" cm="1">
        <f t="array" ref="AB1820">IFERROR(IF(A1820="","",INDEX(근로조건!$A$5:$Z$1048576,MATCH(A1820,근로조건!$A$5:$A$1048576,0)+0,17)-INDEX(근로조건!$A$5:$Z$1048576,MATCH(A1820,근로조건!$A$5:$A$1048576,0)+0,11))*B1820,"")</f>
        <v/>
      </c>
      <c r="AC1820" s="260" t="str">
        <f t="shared" si="89"/>
        <v/>
      </c>
      <c r="AD1820" s="260" t="str" cm="1">
        <f t="array" ref="AD1820">IFERROR(IF(A1820="","",INDEX(근로조건!$A$5:$L$1048576,MATCH(A1820,근로조건!$A$5:$A$1048576,0)+0,12))*B1820,"")</f>
        <v/>
      </c>
      <c r="AE1820" s="261" t="str" cm="1">
        <f t="array" ref="AE1820">IF(A1820="","",INDEX(근로조건!$A$5:$AF$1048576,MATCH(A1820,근로조건!$A$5:$A$1048576,0)+0,13))</f>
        <v/>
      </c>
      <c r="AF1820" s="262" t="str" cm="1">
        <f t="array" ref="AF1820">IF(A1820="","",INDEX(근로조건!$A$5:$AF$1048576,MATCH(A1820,근로조건!$A$5:$A$1048576,0)+0,14))</f>
        <v/>
      </c>
      <c r="AG1820" s="261" t="str" cm="1">
        <f t="array" ref="AG1820">IF(A1820="","",INDEX(근로조건!$A$5:$AF$1048576,MATCH(A1820,근로조건!$A$5:$A$1048576,0)+0,11))</f>
        <v/>
      </c>
      <c r="AH1820" s="261" t="str" cm="1">
        <f t="array" ref="AH1820">IF(A1820="","",INDEX(근로조건!$A$5:$AF$1048576,MATCH(A1820,근로조건!$A$5:$A$1048576,0)+0,19))</f>
        <v/>
      </c>
      <c r="AI1820" s="262" t="str" cm="1">
        <f t="array" ref="AI1820">IF(A1820="","",INDEX(근로조건!$A$5:$AF$1048576,MATCH(A1820,근로조건!$A$5:$A$1048576,0)+0,17))</f>
        <v/>
      </c>
      <c r="AJ1820" s="253"/>
      <c r="AK1820" s="253"/>
      <c r="AL1820" s="253" t="str" cm="1">
        <f t="array" ref="AL1820">IF(A1820="","",INDEX(근로조건!$A$5:$AF$1048576,MATCH(A1820,근로조건!$A$5:$A$1048576,0)+0,20))</f>
        <v/>
      </c>
      <c r="AM1820" s="253"/>
      <c r="AN1820" s="253"/>
      <c r="AO1820" s="253"/>
      <c r="AP1820" s="260"/>
      <c r="AQ1820" s="123"/>
      <c r="AR1820" s="166"/>
      <c r="AS1820" s="267"/>
      <c r="AT1820" s="266"/>
      <c r="AU1820" s="266"/>
      <c r="AV1820" s="266"/>
    </row>
    <row r="1821" spans="1:48" x14ac:dyDescent="0.3">
      <c r="A1821" s="52"/>
      <c r="B1821" s="54"/>
      <c r="C1821" s="53"/>
      <c r="D1821" s="53"/>
      <c r="E1821" s="53"/>
      <c r="F1821" s="57"/>
      <c r="G1821" s="57"/>
      <c r="H1821" s="52"/>
      <c r="I1821" s="53"/>
      <c r="J1821" s="53"/>
      <c r="K1821" s="95"/>
      <c r="L1821" s="52"/>
      <c r="M1821" s="52"/>
      <c r="N1821" s="54"/>
      <c r="O1821" s="254" t="str" cm="1">
        <f t="array" ref="O1821">IF(A1821="","",INDEX(근로조건!$A$5:$Y$1048576,MATCH(A1821,근로조건!$A$5:$A$1048576,0)+0,15))</f>
        <v/>
      </c>
      <c r="P1821" s="255" t="str" cm="1">
        <f t="array" ref="P1821">IF(A1821="","",INDEX(근로조건!$A$5:$Y$1048576,MATCH(A1821,근로조건!$A$5:$A$1048576,0)+0,16))</f>
        <v/>
      </c>
      <c r="Q1821" s="256" t="str" cm="1">
        <f t="array" ref="Q1821">IF(A1821="","",INDEX(근로조건!$A$5:$ZZ$1048576,MATCH(A1821,근로조건!$A$5:$A$1048576,0)+0,21))</f>
        <v/>
      </c>
      <c r="R1821" s="61"/>
      <c r="S1821" s="61"/>
      <c r="T1821" s="61"/>
      <c r="U1821" s="61"/>
      <c r="V1821" s="61"/>
      <c r="W1821" s="61"/>
      <c r="X1821" s="61"/>
      <c r="Y1821" s="61"/>
      <c r="Z1821" s="260" t="str">
        <f t="shared" si="87"/>
        <v/>
      </c>
      <c r="AA1821" s="260" t="str">
        <f t="shared" si="88"/>
        <v/>
      </c>
      <c r="AB1821" s="260" t="str" cm="1">
        <f t="array" ref="AB1821">IFERROR(IF(A1821="","",INDEX(근로조건!$A$5:$Z$1048576,MATCH(A1821,근로조건!$A$5:$A$1048576,0)+0,17)-INDEX(근로조건!$A$5:$Z$1048576,MATCH(A1821,근로조건!$A$5:$A$1048576,0)+0,11))*B1821,"")</f>
        <v/>
      </c>
      <c r="AC1821" s="260" t="str">
        <f t="shared" si="89"/>
        <v/>
      </c>
      <c r="AD1821" s="260" t="str" cm="1">
        <f t="array" ref="AD1821">IFERROR(IF(A1821="","",INDEX(근로조건!$A$5:$L$1048576,MATCH(A1821,근로조건!$A$5:$A$1048576,0)+0,12))*B1821,"")</f>
        <v/>
      </c>
      <c r="AE1821" s="261" t="str" cm="1">
        <f t="array" ref="AE1821">IF(A1821="","",INDEX(근로조건!$A$5:$AF$1048576,MATCH(A1821,근로조건!$A$5:$A$1048576,0)+0,13))</f>
        <v/>
      </c>
      <c r="AF1821" s="262" t="str" cm="1">
        <f t="array" ref="AF1821">IF(A1821="","",INDEX(근로조건!$A$5:$AF$1048576,MATCH(A1821,근로조건!$A$5:$A$1048576,0)+0,14))</f>
        <v/>
      </c>
      <c r="AG1821" s="261" t="str" cm="1">
        <f t="array" ref="AG1821">IF(A1821="","",INDEX(근로조건!$A$5:$AF$1048576,MATCH(A1821,근로조건!$A$5:$A$1048576,0)+0,11))</f>
        <v/>
      </c>
      <c r="AH1821" s="261" t="str" cm="1">
        <f t="array" ref="AH1821">IF(A1821="","",INDEX(근로조건!$A$5:$AF$1048576,MATCH(A1821,근로조건!$A$5:$A$1048576,0)+0,19))</f>
        <v/>
      </c>
      <c r="AI1821" s="262" t="str" cm="1">
        <f t="array" ref="AI1821">IF(A1821="","",INDEX(근로조건!$A$5:$AF$1048576,MATCH(A1821,근로조건!$A$5:$A$1048576,0)+0,17))</f>
        <v/>
      </c>
      <c r="AJ1821" s="253"/>
      <c r="AK1821" s="253"/>
      <c r="AL1821" s="253" t="str" cm="1">
        <f t="array" ref="AL1821">IF(A1821="","",INDEX(근로조건!$A$5:$AF$1048576,MATCH(A1821,근로조건!$A$5:$A$1048576,0)+0,20))</f>
        <v/>
      </c>
      <c r="AM1821" s="253"/>
      <c r="AN1821" s="253"/>
      <c r="AO1821" s="253"/>
      <c r="AP1821" s="260"/>
      <c r="AQ1821" s="123"/>
      <c r="AR1821" s="166"/>
      <c r="AS1821" s="267"/>
      <c r="AT1821" s="266"/>
      <c r="AU1821" s="266"/>
      <c r="AV1821" s="266"/>
    </row>
    <row r="1822" spans="1:48" x14ac:dyDescent="0.3">
      <c r="A1822" s="52"/>
      <c r="B1822" s="54"/>
      <c r="C1822" s="53"/>
      <c r="D1822" s="53"/>
      <c r="E1822" s="53"/>
      <c r="F1822" s="57"/>
      <c r="G1822" s="57"/>
      <c r="H1822" s="52"/>
      <c r="I1822" s="53"/>
      <c r="J1822" s="53"/>
      <c r="K1822" s="95"/>
      <c r="L1822" s="52"/>
      <c r="M1822" s="52"/>
      <c r="N1822" s="54"/>
      <c r="O1822" s="254" t="str" cm="1">
        <f t="array" ref="O1822">IF(A1822="","",INDEX(근로조건!$A$5:$Y$1048576,MATCH(A1822,근로조건!$A$5:$A$1048576,0)+0,15))</f>
        <v/>
      </c>
      <c r="P1822" s="255" t="str" cm="1">
        <f t="array" ref="P1822">IF(A1822="","",INDEX(근로조건!$A$5:$Y$1048576,MATCH(A1822,근로조건!$A$5:$A$1048576,0)+0,16))</f>
        <v/>
      </c>
      <c r="Q1822" s="256" t="str" cm="1">
        <f t="array" ref="Q1822">IF(A1822="","",INDEX(근로조건!$A$5:$ZZ$1048576,MATCH(A1822,근로조건!$A$5:$A$1048576,0)+0,21))</f>
        <v/>
      </c>
      <c r="R1822" s="61"/>
      <c r="S1822" s="61"/>
      <c r="T1822" s="61"/>
      <c r="U1822" s="61"/>
      <c r="V1822" s="61"/>
      <c r="W1822" s="61"/>
      <c r="X1822" s="61"/>
      <c r="Y1822" s="61"/>
      <c r="Z1822" s="260" t="str">
        <f t="shared" si="87"/>
        <v/>
      </c>
      <c r="AA1822" s="260" t="str">
        <f t="shared" si="88"/>
        <v/>
      </c>
      <c r="AB1822" s="260" t="str" cm="1">
        <f t="array" ref="AB1822">IFERROR(IF(A1822="","",INDEX(근로조건!$A$5:$Z$1048576,MATCH(A1822,근로조건!$A$5:$A$1048576,0)+0,17)-INDEX(근로조건!$A$5:$Z$1048576,MATCH(A1822,근로조건!$A$5:$A$1048576,0)+0,11))*B1822,"")</f>
        <v/>
      </c>
      <c r="AC1822" s="260" t="str">
        <f t="shared" si="89"/>
        <v/>
      </c>
      <c r="AD1822" s="260" t="str" cm="1">
        <f t="array" ref="AD1822">IFERROR(IF(A1822="","",INDEX(근로조건!$A$5:$L$1048576,MATCH(A1822,근로조건!$A$5:$A$1048576,0)+0,12))*B1822,"")</f>
        <v/>
      </c>
      <c r="AE1822" s="261" t="str" cm="1">
        <f t="array" ref="AE1822">IF(A1822="","",INDEX(근로조건!$A$5:$AF$1048576,MATCH(A1822,근로조건!$A$5:$A$1048576,0)+0,13))</f>
        <v/>
      </c>
      <c r="AF1822" s="262" t="str" cm="1">
        <f t="array" ref="AF1822">IF(A1822="","",INDEX(근로조건!$A$5:$AF$1048576,MATCH(A1822,근로조건!$A$5:$A$1048576,0)+0,14))</f>
        <v/>
      </c>
      <c r="AG1822" s="261" t="str" cm="1">
        <f t="array" ref="AG1822">IF(A1822="","",INDEX(근로조건!$A$5:$AF$1048576,MATCH(A1822,근로조건!$A$5:$A$1048576,0)+0,11))</f>
        <v/>
      </c>
      <c r="AH1822" s="261" t="str" cm="1">
        <f t="array" ref="AH1822">IF(A1822="","",INDEX(근로조건!$A$5:$AF$1048576,MATCH(A1822,근로조건!$A$5:$A$1048576,0)+0,19))</f>
        <v/>
      </c>
      <c r="AI1822" s="262" t="str" cm="1">
        <f t="array" ref="AI1822">IF(A1822="","",INDEX(근로조건!$A$5:$AF$1048576,MATCH(A1822,근로조건!$A$5:$A$1048576,0)+0,17))</f>
        <v/>
      </c>
      <c r="AJ1822" s="253"/>
      <c r="AK1822" s="253"/>
      <c r="AL1822" s="253" t="str" cm="1">
        <f t="array" ref="AL1822">IF(A1822="","",INDEX(근로조건!$A$5:$AF$1048576,MATCH(A1822,근로조건!$A$5:$A$1048576,0)+0,20))</f>
        <v/>
      </c>
      <c r="AM1822" s="253"/>
      <c r="AN1822" s="253"/>
      <c r="AO1822" s="253"/>
      <c r="AP1822" s="260"/>
      <c r="AQ1822" s="123"/>
      <c r="AR1822" s="166"/>
      <c r="AS1822" s="267"/>
      <c r="AT1822" s="266"/>
      <c r="AU1822" s="266"/>
      <c r="AV1822" s="266"/>
    </row>
    <row r="1823" spans="1:48" x14ac:dyDescent="0.3">
      <c r="A1823" s="52"/>
      <c r="B1823" s="54"/>
      <c r="C1823" s="53"/>
      <c r="D1823" s="53"/>
      <c r="E1823" s="53"/>
      <c r="F1823" s="57"/>
      <c r="G1823" s="57"/>
      <c r="H1823" s="52"/>
      <c r="I1823" s="53"/>
      <c r="J1823" s="53"/>
      <c r="K1823" s="95"/>
      <c r="L1823" s="52"/>
      <c r="M1823" s="52"/>
      <c r="N1823" s="54"/>
      <c r="O1823" s="254" t="str" cm="1">
        <f t="array" ref="O1823">IF(A1823="","",INDEX(근로조건!$A$5:$Y$1048576,MATCH(A1823,근로조건!$A$5:$A$1048576,0)+0,15))</f>
        <v/>
      </c>
      <c r="P1823" s="255" t="str" cm="1">
        <f t="array" ref="P1823">IF(A1823="","",INDEX(근로조건!$A$5:$Y$1048576,MATCH(A1823,근로조건!$A$5:$A$1048576,0)+0,16))</f>
        <v/>
      </c>
      <c r="Q1823" s="256" t="str" cm="1">
        <f t="array" ref="Q1823">IF(A1823="","",INDEX(근로조건!$A$5:$ZZ$1048576,MATCH(A1823,근로조건!$A$5:$A$1048576,0)+0,21))</f>
        <v/>
      </c>
      <c r="R1823" s="61"/>
      <c r="S1823" s="61"/>
      <c r="T1823" s="61"/>
      <c r="U1823" s="61"/>
      <c r="V1823" s="61"/>
      <c r="W1823" s="61"/>
      <c r="X1823" s="61"/>
      <c r="Y1823" s="61"/>
      <c r="Z1823" s="260" t="str">
        <f t="shared" si="87"/>
        <v/>
      </c>
      <c r="AA1823" s="260" t="str">
        <f t="shared" si="88"/>
        <v/>
      </c>
      <c r="AB1823" s="260" t="str" cm="1">
        <f t="array" ref="AB1823">IFERROR(IF(A1823="","",INDEX(근로조건!$A$5:$Z$1048576,MATCH(A1823,근로조건!$A$5:$A$1048576,0)+0,17)-INDEX(근로조건!$A$5:$Z$1048576,MATCH(A1823,근로조건!$A$5:$A$1048576,0)+0,11))*B1823,"")</f>
        <v/>
      </c>
      <c r="AC1823" s="260" t="str">
        <f t="shared" si="89"/>
        <v/>
      </c>
      <c r="AD1823" s="260" t="str" cm="1">
        <f t="array" ref="AD1823">IFERROR(IF(A1823="","",INDEX(근로조건!$A$5:$L$1048576,MATCH(A1823,근로조건!$A$5:$A$1048576,0)+0,12))*B1823,"")</f>
        <v/>
      </c>
      <c r="AE1823" s="261" t="str" cm="1">
        <f t="array" ref="AE1823">IF(A1823="","",INDEX(근로조건!$A$5:$AF$1048576,MATCH(A1823,근로조건!$A$5:$A$1048576,0)+0,13))</f>
        <v/>
      </c>
      <c r="AF1823" s="262" t="str" cm="1">
        <f t="array" ref="AF1823">IF(A1823="","",INDEX(근로조건!$A$5:$AF$1048576,MATCH(A1823,근로조건!$A$5:$A$1048576,0)+0,14))</f>
        <v/>
      </c>
      <c r="AG1823" s="261" t="str" cm="1">
        <f t="array" ref="AG1823">IF(A1823="","",INDEX(근로조건!$A$5:$AF$1048576,MATCH(A1823,근로조건!$A$5:$A$1048576,0)+0,11))</f>
        <v/>
      </c>
      <c r="AH1823" s="261" t="str" cm="1">
        <f t="array" ref="AH1823">IF(A1823="","",INDEX(근로조건!$A$5:$AF$1048576,MATCH(A1823,근로조건!$A$5:$A$1048576,0)+0,19))</f>
        <v/>
      </c>
      <c r="AI1823" s="262" t="str" cm="1">
        <f t="array" ref="AI1823">IF(A1823="","",INDEX(근로조건!$A$5:$AF$1048576,MATCH(A1823,근로조건!$A$5:$A$1048576,0)+0,17))</f>
        <v/>
      </c>
      <c r="AJ1823" s="253"/>
      <c r="AK1823" s="253"/>
      <c r="AL1823" s="253" t="str" cm="1">
        <f t="array" ref="AL1823">IF(A1823="","",INDEX(근로조건!$A$5:$AF$1048576,MATCH(A1823,근로조건!$A$5:$A$1048576,0)+0,20))</f>
        <v/>
      </c>
      <c r="AM1823" s="253"/>
      <c r="AN1823" s="253"/>
      <c r="AO1823" s="253"/>
      <c r="AP1823" s="260"/>
      <c r="AQ1823" s="123"/>
      <c r="AR1823" s="166"/>
      <c r="AS1823" s="267"/>
      <c r="AT1823" s="266"/>
      <c r="AU1823" s="266"/>
      <c r="AV1823" s="266"/>
    </row>
    <row r="1824" spans="1:48" x14ac:dyDescent="0.3">
      <c r="A1824" s="52"/>
      <c r="B1824" s="54"/>
      <c r="C1824" s="53"/>
      <c r="D1824" s="53"/>
      <c r="E1824" s="53"/>
      <c r="F1824" s="57"/>
      <c r="G1824" s="57"/>
      <c r="H1824" s="52"/>
      <c r="I1824" s="53"/>
      <c r="J1824" s="53"/>
      <c r="K1824" s="95"/>
      <c r="L1824" s="52"/>
      <c r="M1824" s="52"/>
      <c r="N1824" s="54"/>
      <c r="O1824" s="254" t="str" cm="1">
        <f t="array" ref="O1824">IF(A1824="","",INDEX(근로조건!$A$5:$Y$1048576,MATCH(A1824,근로조건!$A$5:$A$1048576,0)+0,15))</f>
        <v/>
      </c>
      <c r="P1824" s="255" t="str" cm="1">
        <f t="array" ref="P1824">IF(A1824="","",INDEX(근로조건!$A$5:$Y$1048576,MATCH(A1824,근로조건!$A$5:$A$1048576,0)+0,16))</f>
        <v/>
      </c>
      <c r="Q1824" s="256" t="str" cm="1">
        <f t="array" ref="Q1824">IF(A1824="","",INDEX(근로조건!$A$5:$ZZ$1048576,MATCH(A1824,근로조건!$A$5:$A$1048576,0)+0,21))</f>
        <v/>
      </c>
      <c r="R1824" s="61"/>
      <c r="S1824" s="61"/>
      <c r="T1824" s="61"/>
      <c r="U1824" s="61"/>
      <c r="V1824" s="61"/>
      <c r="W1824" s="61"/>
      <c r="X1824" s="61"/>
      <c r="Y1824" s="61"/>
      <c r="Z1824" s="260" t="str">
        <f t="shared" si="87"/>
        <v/>
      </c>
      <c r="AA1824" s="260" t="str">
        <f t="shared" si="88"/>
        <v/>
      </c>
      <c r="AB1824" s="260" t="str" cm="1">
        <f t="array" ref="AB1824">IFERROR(IF(A1824="","",INDEX(근로조건!$A$5:$Z$1048576,MATCH(A1824,근로조건!$A$5:$A$1048576,0)+0,17)-INDEX(근로조건!$A$5:$Z$1048576,MATCH(A1824,근로조건!$A$5:$A$1048576,0)+0,11))*B1824,"")</f>
        <v/>
      </c>
      <c r="AC1824" s="260" t="str">
        <f t="shared" si="89"/>
        <v/>
      </c>
      <c r="AD1824" s="260" t="str" cm="1">
        <f t="array" ref="AD1824">IFERROR(IF(A1824="","",INDEX(근로조건!$A$5:$L$1048576,MATCH(A1824,근로조건!$A$5:$A$1048576,0)+0,12))*B1824,"")</f>
        <v/>
      </c>
      <c r="AE1824" s="261" t="str" cm="1">
        <f t="array" ref="AE1824">IF(A1824="","",INDEX(근로조건!$A$5:$AF$1048576,MATCH(A1824,근로조건!$A$5:$A$1048576,0)+0,13))</f>
        <v/>
      </c>
      <c r="AF1824" s="262" t="str" cm="1">
        <f t="array" ref="AF1824">IF(A1824="","",INDEX(근로조건!$A$5:$AF$1048576,MATCH(A1824,근로조건!$A$5:$A$1048576,0)+0,14))</f>
        <v/>
      </c>
      <c r="AG1824" s="261" t="str" cm="1">
        <f t="array" ref="AG1824">IF(A1824="","",INDEX(근로조건!$A$5:$AF$1048576,MATCH(A1824,근로조건!$A$5:$A$1048576,0)+0,11))</f>
        <v/>
      </c>
      <c r="AH1824" s="261" t="str" cm="1">
        <f t="array" ref="AH1824">IF(A1824="","",INDEX(근로조건!$A$5:$AF$1048576,MATCH(A1824,근로조건!$A$5:$A$1048576,0)+0,19))</f>
        <v/>
      </c>
      <c r="AI1824" s="262" t="str" cm="1">
        <f t="array" ref="AI1824">IF(A1824="","",INDEX(근로조건!$A$5:$AF$1048576,MATCH(A1824,근로조건!$A$5:$A$1048576,0)+0,17))</f>
        <v/>
      </c>
      <c r="AJ1824" s="253"/>
      <c r="AK1824" s="253"/>
      <c r="AL1824" s="253" t="str" cm="1">
        <f t="array" ref="AL1824">IF(A1824="","",INDEX(근로조건!$A$5:$AF$1048576,MATCH(A1824,근로조건!$A$5:$A$1048576,0)+0,20))</f>
        <v/>
      </c>
      <c r="AM1824" s="253"/>
      <c r="AN1824" s="253"/>
      <c r="AO1824" s="253"/>
      <c r="AP1824" s="260"/>
      <c r="AQ1824" s="123"/>
      <c r="AR1824" s="166"/>
      <c r="AS1824" s="267"/>
      <c r="AT1824" s="266"/>
      <c r="AU1824" s="266"/>
      <c r="AV1824" s="266"/>
    </row>
    <row r="1825" spans="1:48" x14ac:dyDescent="0.3">
      <c r="A1825" s="52"/>
      <c r="B1825" s="54"/>
      <c r="C1825" s="53"/>
      <c r="D1825" s="53"/>
      <c r="E1825" s="53"/>
      <c r="F1825" s="57"/>
      <c r="G1825" s="57"/>
      <c r="H1825" s="52"/>
      <c r="I1825" s="53"/>
      <c r="J1825" s="53"/>
      <c r="K1825" s="95"/>
      <c r="L1825" s="52"/>
      <c r="M1825" s="52"/>
      <c r="N1825" s="54"/>
      <c r="O1825" s="254" t="str" cm="1">
        <f t="array" ref="O1825">IF(A1825="","",INDEX(근로조건!$A$5:$Y$1048576,MATCH(A1825,근로조건!$A$5:$A$1048576,0)+0,15))</f>
        <v/>
      </c>
      <c r="P1825" s="255" t="str" cm="1">
        <f t="array" ref="P1825">IF(A1825="","",INDEX(근로조건!$A$5:$Y$1048576,MATCH(A1825,근로조건!$A$5:$A$1048576,0)+0,16))</f>
        <v/>
      </c>
      <c r="Q1825" s="256" t="str" cm="1">
        <f t="array" ref="Q1825">IF(A1825="","",INDEX(근로조건!$A$5:$ZZ$1048576,MATCH(A1825,근로조건!$A$5:$A$1048576,0)+0,21))</f>
        <v/>
      </c>
      <c r="R1825" s="61"/>
      <c r="S1825" s="61"/>
      <c r="T1825" s="61"/>
      <c r="U1825" s="61"/>
      <c r="V1825" s="61"/>
      <c r="W1825" s="61"/>
      <c r="X1825" s="61"/>
      <c r="Y1825" s="61"/>
      <c r="Z1825" s="260" t="str">
        <f t="shared" si="87"/>
        <v/>
      </c>
      <c r="AA1825" s="260" t="str">
        <f t="shared" si="88"/>
        <v/>
      </c>
      <c r="AB1825" s="260" t="str" cm="1">
        <f t="array" ref="AB1825">IFERROR(IF(A1825="","",INDEX(근로조건!$A$5:$Z$1048576,MATCH(A1825,근로조건!$A$5:$A$1048576,0)+0,17)-INDEX(근로조건!$A$5:$Z$1048576,MATCH(A1825,근로조건!$A$5:$A$1048576,0)+0,11))*B1825,"")</f>
        <v/>
      </c>
      <c r="AC1825" s="260" t="str">
        <f t="shared" si="89"/>
        <v/>
      </c>
      <c r="AD1825" s="260" t="str" cm="1">
        <f t="array" ref="AD1825">IFERROR(IF(A1825="","",INDEX(근로조건!$A$5:$L$1048576,MATCH(A1825,근로조건!$A$5:$A$1048576,0)+0,12))*B1825,"")</f>
        <v/>
      </c>
      <c r="AE1825" s="261" t="str" cm="1">
        <f t="array" ref="AE1825">IF(A1825="","",INDEX(근로조건!$A$5:$AF$1048576,MATCH(A1825,근로조건!$A$5:$A$1048576,0)+0,13))</f>
        <v/>
      </c>
      <c r="AF1825" s="262" t="str" cm="1">
        <f t="array" ref="AF1825">IF(A1825="","",INDEX(근로조건!$A$5:$AF$1048576,MATCH(A1825,근로조건!$A$5:$A$1048576,0)+0,14))</f>
        <v/>
      </c>
      <c r="AG1825" s="261" t="str" cm="1">
        <f t="array" ref="AG1825">IF(A1825="","",INDEX(근로조건!$A$5:$AF$1048576,MATCH(A1825,근로조건!$A$5:$A$1048576,0)+0,11))</f>
        <v/>
      </c>
      <c r="AH1825" s="261" t="str" cm="1">
        <f t="array" ref="AH1825">IF(A1825="","",INDEX(근로조건!$A$5:$AF$1048576,MATCH(A1825,근로조건!$A$5:$A$1048576,0)+0,19))</f>
        <v/>
      </c>
      <c r="AI1825" s="262" t="str" cm="1">
        <f t="array" ref="AI1825">IF(A1825="","",INDEX(근로조건!$A$5:$AF$1048576,MATCH(A1825,근로조건!$A$5:$A$1048576,0)+0,17))</f>
        <v/>
      </c>
      <c r="AJ1825" s="253"/>
      <c r="AK1825" s="253"/>
      <c r="AL1825" s="253" t="str" cm="1">
        <f t="array" ref="AL1825">IF(A1825="","",INDEX(근로조건!$A$5:$AF$1048576,MATCH(A1825,근로조건!$A$5:$A$1048576,0)+0,20))</f>
        <v/>
      </c>
      <c r="AM1825" s="253"/>
      <c r="AN1825" s="253"/>
      <c r="AO1825" s="253"/>
      <c r="AP1825" s="260"/>
      <c r="AQ1825" s="123"/>
      <c r="AR1825" s="166"/>
      <c r="AS1825" s="267"/>
      <c r="AT1825" s="266"/>
      <c r="AU1825" s="266"/>
      <c r="AV1825" s="266"/>
    </row>
    <row r="1826" spans="1:48" x14ac:dyDescent="0.3">
      <c r="A1826" s="52"/>
      <c r="B1826" s="54"/>
      <c r="C1826" s="53"/>
      <c r="D1826" s="53"/>
      <c r="E1826" s="53"/>
      <c r="F1826" s="57"/>
      <c r="G1826" s="57"/>
      <c r="H1826" s="52"/>
      <c r="I1826" s="53"/>
      <c r="J1826" s="53"/>
      <c r="K1826" s="95"/>
      <c r="L1826" s="52"/>
      <c r="M1826" s="52"/>
      <c r="N1826" s="54"/>
      <c r="O1826" s="254" t="str" cm="1">
        <f t="array" ref="O1826">IF(A1826="","",INDEX(근로조건!$A$5:$Y$1048576,MATCH(A1826,근로조건!$A$5:$A$1048576,0)+0,15))</f>
        <v/>
      </c>
      <c r="P1826" s="255" t="str" cm="1">
        <f t="array" ref="P1826">IF(A1826="","",INDEX(근로조건!$A$5:$Y$1048576,MATCH(A1826,근로조건!$A$5:$A$1048576,0)+0,16))</f>
        <v/>
      </c>
      <c r="Q1826" s="256" t="str" cm="1">
        <f t="array" ref="Q1826">IF(A1826="","",INDEX(근로조건!$A$5:$ZZ$1048576,MATCH(A1826,근로조건!$A$5:$A$1048576,0)+0,21))</f>
        <v/>
      </c>
      <c r="R1826" s="61"/>
      <c r="S1826" s="61"/>
      <c r="T1826" s="61"/>
      <c r="U1826" s="61"/>
      <c r="V1826" s="61"/>
      <c r="W1826" s="61"/>
      <c r="X1826" s="61"/>
      <c r="Y1826" s="61"/>
      <c r="Z1826" s="260" t="str">
        <f t="shared" si="87"/>
        <v/>
      </c>
      <c r="AA1826" s="260" t="str">
        <f t="shared" si="88"/>
        <v/>
      </c>
      <c r="AB1826" s="260" t="str" cm="1">
        <f t="array" ref="AB1826">IFERROR(IF(A1826="","",INDEX(근로조건!$A$5:$Z$1048576,MATCH(A1826,근로조건!$A$5:$A$1048576,0)+0,17)-INDEX(근로조건!$A$5:$Z$1048576,MATCH(A1826,근로조건!$A$5:$A$1048576,0)+0,11))*B1826,"")</f>
        <v/>
      </c>
      <c r="AC1826" s="260" t="str">
        <f t="shared" si="89"/>
        <v/>
      </c>
      <c r="AD1826" s="260" t="str" cm="1">
        <f t="array" ref="AD1826">IFERROR(IF(A1826="","",INDEX(근로조건!$A$5:$L$1048576,MATCH(A1826,근로조건!$A$5:$A$1048576,0)+0,12))*B1826,"")</f>
        <v/>
      </c>
      <c r="AE1826" s="261" t="str" cm="1">
        <f t="array" ref="AE1826">IF(A1826="","",INDEX(근로조건!$A$5:$AF$1048576,MATCH(A1826,근로조건!$A$5:$A$1048576,0)+0,13))</f>
        <v/>
      </c>
      <c r="AF1826" s="262" t="str" cm="1">
        <f t="array" ref="AF1826">IF(A1826="","",INDEX(근로조건!$A$5:$AF$1048576,MATCH(A1826,근로조건!$A$5:$A$1048576,0)+0,14))</f>
        <v/>
      </c>
      <c r="AG1826" s="261" t="str" cm="1">
        <f t="array" ref="AG1826">IF(A1826="","",INDEX(근로조건!$A$5:$AF$1048576,MATCH(A1826,근로조건!$A$5:$A$1048576,0)+0,11))</f>
        <v/>
      </c>
      <c r="AH1826" s="261" t="str" cm="1">
        <f t="array" ref="AH1826">IF(A1826="","",INDEX(근로조건!$A$5:$AF$1048576,MATCH(A1826,근로조건!$A$5:$A$1048576,0)+0,19))</f>
        <v/>
      </c>
      <c r="AI1826" s="262" t="str" cm="1">
        <f t="array" ref="AI1826">IF(A1826="","",INDEX(근로조건!$A$5:$AF$1048576,MATCH(A1826,근로조건!$A$5:$A$1048576,0)+0,17))</f>
        <v/>
      </c>
      <c r="AJ1826" s="253"/>
      <c r="AK1826" s="253"/>
      <c r="AL1826" s="253" t="str" cm="1">
        <f t="array" ref="AL1826">IF(A1826="","",INDEX(근로조건!$A$5:$AF$1048576,MATCH(A1826,근로조건!$A$5:$A$1048576,0)+0,20))</f>
        <v/>
      </c>
      <c r="AM1826" s="253"/>
      <c r="AN1826" s="253"/>
      <c r="AO1826" s="253"/>
      <c r="AP1826" s="260"/>
      <c r="AQ1826" s="123"/>
      <c r="AR1826" s="166"/>
      <c r="AS1826" s="267"/>
      <c r="AT1826" s="266"/>
      <c r="AU1826" s="266"/>
      <c r="AV1826" s="266"/>
    </row>
    <row r="1827" spans="1:48" x14ac:dyDescent="0.3">
      <c r="A1827" s="52"/>
      <c r="B1827" s="54"/>
      <c r="C1827" s="53"/>
      <c r="D1827" s="53"/>
      <c r="E1827" s="53"/>
      <c r="F1827" s="57"/>
      <c r="G1827" s="57"/>
      <c r="H1827" s="52"/>
      <c r="I1827" s="53"/>
      <c r="J1827" s="53"/>
      <c r="K1827" s="95"/>
      <c r="L1827" s="52"/>
      <c r="M1827" s="52"/>
      <c r="N1827" s="54"/>
      <c r="O1827" s="254" t="str" cm="1">
        <f t="array" ref="O1827">IF(A1827="","",INDEX(근로조건!$A$5:$Y$1048576,MATCH(A1827,근로조건!$A$5:$A$1048576,0)+0,15))</f>
        <v/>
      </c>
      <c r="P1827" s="255" t="str" cm="1">
        <f t="array" ref="P1827">IF(A1827="","",INDEX(근로조건!$A$5:$Y$1048576,MATCH(A1827,근로조건!$A$5:$A$1048576,0)+0,16))</f>
        <v/>
      </c>
      <c r="Q1827" s="256" t="str" cm="1">
        <f t="array" ref="Q1827">IF(A1827="","",INDEX(근로조건!$A$5:$ZZ$1048576,MATCH(A1827,근로조건!$A$5:$A$1048576,0)+0,21))</f>
        <v/>
      </c>
      <c r="R1827" s="61"/>
      <c r="S1827" s="61"/>
      <c r="T1827" s="61"/>
      <c r="U1827" s="61"/>
      <c r="V1827" s="61"/>
      <c r="W1827" s="61"/>
      <c r="X1827" s="61"/>
      <c r="Y1827" s="61"/>
      <c r="Z1827" s="260" t="str">
        <f t="shared" si="87"/>
        <v/>
      </c>
      <c r="AA1827" s="260" t="str">
        <f t="shared" si="88"/>
        <v/>
      </c>
      <c r="AB1827" s="260" t="str" cm="1">
        <f t="array" ref="AB1827">IFERROR(IF(A1827="","",INDEX(근로조건!$A$5:$Z$1048576,MATCH(A1827,근로조건!$A$5:$A$1048576,0)+0,17)-INDEX(근로조건!$A$5:$Z$1048576,MATCH(A1827,근로조건!$A$5:$A$1048576,0)+0,11))*B1827,"")</f>
        <v/>
      </c>
      <c r="AC1827" s="260" t="str">
        <f t="shared" si="89"/>
        <v/>
      </c>
      <c r="AD1827" s="260" t="str" cm="1">
        <f t="array" ref="AD1827">IFERROR(IF(A1827="","",INDEX(근로조건!$A$5:$L$1048576,MATCH(A1827,근로조건!$A$5:$A$1048576,0)+0,12))*B1827,"")</f>
        <v/>
      </c>
      <c r="AE1827" s="261" t="str" cm="1">
        <f t="array" ref="AE1827">IF(A1827="","",INDEX(근로조건!$A$5:$AF$1048576,MATCH(A1827,근로조건!$A$5:$A$1048576,0)+0,13))</f>
        <v/>
      </c>
      <c r="AF1827" s="262" t="str" cm="1">
        <f t="array" ref="AF1827">IF(A1827="","",INDEX(근로조건!$A$5:$AF$1048576,MATCH(A1827,근로조건!$A$5:$A$1048576,0)+0,14))</f>
        <v/>
      </c>
      <c r="AG1827" s="261" t="str" cm="1">
        <f t="array" ref="AG1827">IF(A1827="","",INDEX(근로조건!$A$5:$AF$1048576,MATCH(A1827,근로조건!$A$5:$A$1048576,0)+0,11))</f>
        <v/>
      </c>
      <c r="AH1827" s="261" t="str" cm="1">
        <f t="array" ref="AH1827">IF(A1827="","",INDEX(근로조건!$A$5:$AF$1048576,MATCH(A1827,근로조건!$A$5:$A$1048576,0)+0,19))</f>
        <v/>
      </c>
      <c r="AI1827" s="262" t="str" cm="1">
        <f t="array" ref="AI1827">IF(A1827="","",INDEX(근로조건!$A$5:$AF$1048576,MATCH(A1827,근로조건!$A$5:$A$1048576,0)+0,17))</f>
        <v/>
      </c>
      <c r="AJ1827" s="253"/>
      <c r="AK1827" s="253"/>
      <c r="AL1827" s="253" t="str" cm="1">
        <f t="array" ref="AL1827">IF(A1827="","",INDEX(근로조건!$A$5:$AF$1048576,MATCH(A1827,근로조건!$A$5:$A$1048576,0)+0,20))</f>
        <v/>
      </c>
      <c r="AM1827" s="253"/>
      <c r="AN1827" s="253"/>
      <c r="AO1827" s="253"/>
      <c r="AP1827" s="260"/>
      <c r="AQ1827" s="123"/>
      <c r="AR1827" s="166"/>
      <c r="AS1827" s="267"/>
      <c r="AT1827" s="266"/>
      <c r="AU1827" s="266"/>
      <c r="AV1827" s="266"/>
    </row>
    <row r="1828" spans="1:48" x14ac:dyDescent="0.3">
      <c r="A1828" s="52"/>
      <c r="B1828" s="54"/>
      <c r="C1828" s="53"/>
      <c r="D1828" s="53"/>
      <c r="E1828" s="53"/>
      <c r="F1828" s="57"/>
      <c r="G1828" s="57"/>
      <c r="H1828" s="52"/>
      <c r="I1828" s="53"/>
      <c r="J1828" s="53"/>
      <c r="K1828" s="95"/>
      <c r="L1828" s="52"/>
      <c r="M1828" s="52"/>
      <c r="N1828" s="54"/>
      <c r="O1828" s="254" t="str" cm="1">
        <f t="array" ref="O1828">IF(A1828="","",INDEX(근로조건!$A$5:$Y$1048576,MATCH(A1828,근로조건!$A$5:$A$1048576,0)+0,15))</f>
        <v/>
      </c>
      <c r="P1828" s="255" t="str" cm="1">
        <f t="array" ref="P1828">IF(A1828="","",INDEX(근로조건!$A$5:$Y$1048576,MATCH(A1828,근로조건!$A$5:$A$1048576,0)+0,16))</f>
        <v/>
      </c>
      <c r="Q1828" s="256" t="str" cm="1">
        <f t="array" ref="Q1828">IF(A1828="","",INDEX(근로조건!$A$5:$ZZ$1048576,MATCH(A1828,근로조건!$A$5:$A$1048576,0)+0,21))</f>
        <v/>
      </c>
      <c r="R1828" s="61"/>
      <c r="S1828" s="61"/>
      <c r="T1828" s="61"/>
      <c r="U1828" s="61"/>
      <c r="V1828" s="61"/>
      <c r="W1828" s="61"/>
      <c r="X1828" s="61"/>
      <c r="Y1828" s="61"/>
      <c r="Z1828" s="260" t="str">
        <f t="shared" si="87"/>
        <v/>
      </c>
      <c r="AA1828" s="260" t="str">
        <f t="shared" si="88"/>
        <v/>
      </c>
      <c r="AB1828" s="260" t="str" cm="1">
        <f t="array" ref="AB1828">IFERROR(IF(A1828="","",INDEX(근로조건!$A$5:$Z$1048576,MATCH(A1828,근로조건!$A$5:$A$1048576,0)+0,17)-INDEX(근로조건!$A$5:$Z$1048576,MATCH(A1828,근로조건!$A$5:$A$1048576,0)+0,11))*B1828,"")</f>
        <v/>
      </c>
      <c r="AC1828" s="260" t="str">
        <f t="shared" si="89"/>
        <v/>
      </c>
      <c r="AD1828" s="260" t="str" cm="1">
        <f t="array" ref="AD1828">IFERROR(IF(A1828="","",INDEX(근로조건!$A$5:$L$1048576,MATCH(A1828,근로조건!$A$5:$A$1048576,0)+0,12))*B1828,"")</f>
        <v/>
      </c>
      <c r="AE1828" s="261" t="str" cm="1">
        <f t="array" ref="AE1828">IF(A1828="","",INDEX(근로조건!$A$5:$AF$1048576,MATCH(A1828,근로조건!$A$5:$A$1048576,0)+0,13))</f>
        <v/>
      </c>
      <c r="AF1828" s="262" t="str" cm="1">
        <f t="array" ref="AF1828">IF(A1828="","",INDEX(근로조건!$A$5:$AF$1048576,MATCH(A1828,근로조건!$A$5:$A$1048576,0)+0,14))</f>
        <v/>
      </c>
      <c r="AG1828" s="261" t="str" cm="1">
        <f t="array" ref="AG1828">IF(A1828="","",INDEX(근로조건!$A$5:$AF$1048576,MATCH(A1828,근로조건!$A$5:$A$1048576,0)+0,11))</f>
        <v/>
      </c>
      <c r="AH1828" s="261" t="str" cm="1">
        <f t="array" ref="AH1828">IF(A1828="","",INDEX(근로조건!$A$5:$AF$1048576,MATCH(A1828,근로조건!$A$5:$A$1048576,0)+0,19))</f>
        <v/>
      </c>
      <c r="AI1828" s="262" t="str" cm="1">
        <f t="array" ref="AI1828">IF(A1828="","",INDEX(근로조건!$A$5:$AF$1048576,MATCH(A1828,근로조건!$A$5:$A$1048576,0)+0,17))</f>
        <v/>
      </c>
      <c r="AJ1828" s="253"/>
      <c r="AK1828" s="253"/>
      <c r="AL1828" s="253" t="str" cm="1">
        <f t="array" ref="AL1828">IF(A1828="","",INDEX(근로조건!$A$5:$AF$1048576,MATCH(A1828,근로조건!$A$5:$A$1048576,0)+0,20))</f>
        <v/>
      </c>
      <c r="AM1828" s="253"/>
      <c r="AN1828" s="253"/>
      <c r="AO1828" s="253"/>
      <c r="AP1828" s="260"/>
      <c r="AQ1828" s="123"/>
      <c r="AR1828" s="166"/>
      <c r="AS1828" s="267"/>
      <c r="AT1828" s="266"/>
      <c r="AU1828" s="266"/>
      <c r="AV1828" s="266"/>
    </row>
    <row r="1829" spans="1:48" x14ac:dyDescent="0.3">
      <c r="A1829" s="52"/>
      <c r="B1829" s="54"/>
      <c r="C1829" s="53"/>
      <c r="D1829" s="53"/>
      <c r="E1829" s="53"/>
      <c r="F1829" s="57"/>
      <c r="G1829" s="57"/>
      <c r="H1829" s="52"/>
      <c r="I1829" s="53"/>
      <c r="J1829" s="53"/>
      <c r="K1829" s="95"/>
      <c r="L1829" s="52"/>
      <c r="M1829" s="52"/>
      <c r="N1829" s="54"/>
      <c r="O1829" s="254" t="str" cm="1">
        <f t="array" ref="O1829">IF(A1829="","",INDEX(근로조건!$A$5:$Y$1048576,MATCH(A1829,근로조건!$A$5:$A$1048576,0)+0,15))</f>
        <v/>
      </c>
      <c r="P1829" s="255" t="str" cm="1">
        <f t="array" ref="P1829">IF(A1829="","",INDEX(근로조건!$A$5:$Y$1048576,MATCH(A1829,근로조건!$A$5:$A$1048576,0)+0,16))</f>
        <v/>
      </c>
      <c r="Q1829" s="256" t="str" cm="1">
        <f t="array" ref="Q1829">IF(A1829="","",INDEX(근로조건!$A$5:$ZZ$1048576,MATCH(A1829,근로조건!$A$5:$A$1048576,0)+0,21))</f>
        <v/>
      </c>
      <c r="R1829" s="61"/>
      <c r="S1829" s="61"/>
      <c r="T1829" s="61"/>
      <c r="U1829" s="61"/>
      <c r="V1829" s="61"/>
      <c r="W1829" s="61"/>
      <c r="X1829" s="61"/>
      <c r="Y1829" s="61"/>
      <c r="Z1829" s="260" t="str">
        <f t="shared" si="87"/>
        <v/>
      </c>
      <c r="AA1829" s="260" t="str">
        <f t="shared" si="88"/>
        <v/>
      </c>
      <c r="AB1829" s="260" t="str" cm="1">
        <f t="array" ref="AB1829">IFERROR(IF(A1829="","",INDEX(근로조건!$A$5:$Z$1048576,MATCH(A1829,근로조건!$A$5:$A$1048576,0)+0,17)-INDEX(근로조건!$A$5:$Z$1048576,MATCH(A1829,근로조건!$A$5:$A$1048576,0)+0,11))*B1829,"")</f>
        <v/>
      </c>
      <c r="AC1829" s="260" t="str">
        <f t="shared" si="89"/>
        <v/>
      </c>
      <c r="AD1829" s="260" t="str" cm="1">
        <f t="array" ref="AD1829">IFERROR(IF(A1829="","",INDEX(근로조건!$A$5:$L$1048576,MATCH(A1829,근로조건!$A$5:$A$1048576,0)+0,12))*B1829,"")</f>
        <v/>
      </c>
      <c r="AE1829" s="261" t="str" cm="1">
        <f t="array" ref="AE1829">IF(A1829="","",INDEX(근로조건!$A$5:$AF$1048576,MATCH(A1829,근로조건!$A$5:$A$1048576,0)+0,13))</f>
        <v/>
      </c>
      <c r="AF1829" s="262" t="str" cm="1">
        <f t="array" ref="AF1829">IF(A1829="","",INDEX(근로조건!$A$5:$AF$1048576,MATCH(A1829,근로조건!$A$5:$A$1048576,0)+0,14))</f>
        <v/>
      </c>
      <c r="AG1829" s="261" t="str" cm="1">
        <f t="array" ref="AG1829">IF(A1829="","",INDEX(근로조건!$A$5:$AF$1048576,MATCH(A1829,근로조건!$A$5:$A$1048576,0)+0,11))</f>
        <v/>
      </c>
      <c r="AH1829" s="261" t="str" cm="1">
        <f t="array" ref="AH1829">IF(A1829="","",INDEX(근로조건!$A$5:$AF$1048576,MATCH(A1829,근로조건!$A$5:$A$1048576,0)+0,19))</f>
        <v/>
      </c>
      <c r="AI1829" s="262" t="str" cm="1">
        <f t="array" ref="AI1829">IF(A1829="","",INDEX(근로조건!$A$5:$AF$1048576,MATCH(A1829,근로조건!$A$5:$A$1048576,0)+0,17))</f>
        <v/>
      </c>
      <c r="AJ1829" s="253"/>
      <c r="AK1829" s="253"/>
      <c r="AL1829" s="253" t="str" cm="1">
        <f t="array" ref="AL1829">IF(A1829="","",INDEX(근로조건!$A$5:$AF$1048576,MATCH(A1829,근로조건!$A$5:$A$1048576,0)+0,20))</f>
        <v/>
      </c>
      <c r="AM1829" s="253"/>
      <c r="AN1829" s="253"/>
      <c r="AO1829" s="253"/>
      <c r="AP1829" s="260"/>
      <c r="AQ1829" s="123"/>
      <c r="AR1829" s="166"/>
      <c r="AS1829" s="267"/>
      <c r="AT1829" s="266"/>
      <c r="AU1829" s="266"/>
      <c r="AV1829" s="266"/>
    </row>
    <row r="1830" spans="1:48" x14ac:dyDescent="0.3">
      <c r="A1830" s="52"/>
      <c r="B1830" s="54"/>
      <c r="C1830" s="53"/>
      <c r="D1830" s="53"/>
      <c r="E1830" s="53"/>
      <c r="F1830" s="57"/>
      <c r="G1830" s="57"/>
      <c r="H1830" s="52"/>
      <c r="I1830" s="53"/>
      <c r="J1830" s="53"/>
      <c r="K1830" s="95"/>
      <c r="L1830" s="52"/>
      <c r="M1830" s="52"/>
      <c r="N1830" s="54"/>
      <c r="O1830" s="254" t="str" cm="1">
        <f t="array" ref="O1830">IF(A1830="","",INDEX(근로조건!$A$5:$Y$1048576,MATCH(A1830,근로조건!$A$5:$A$1048576,0)+0,15))</f>
        <v/>
      </c>
      <c r="P1830" s="255" t="str" cm="1">
        <f t="array" ref="P1830">IF(A1830="","",INDEX(근로조건!$A$5:$Y$1048576,MATCH(A1830,근로조건!$A$5:$A$1048576,0)+0,16))</f>
        <v/>
      </c>
      <c r="Q1830" s="256" t="str" cm="1">
        <f t="array" ref="Q1830">IF(A1830="","",INDEX(근로조건!$A$5:$ZZ$1048576,MATCH(A1830,근로조건!$A$5:$A$1048576,0)+0,21))</f>
        <v/>
      </c>
      <c r="R1830" s="61"/>
      <c r="S1830" s="61"/>
      <c r="T1830" s="61"/>
      <c r="U1830" s="61"/>
      <c r="V1830" s="61"/>
      <c r="W1830" s="61"/>
      <c r="X1830" s="61"/>
      <c r="Y1830" s="61"/>
      <c r="Z1830" s="260" t="str">
        <f t="shared" si="87"/>
        <v/>
      </c>
      <c r="AA1830" s="260" t="str">
        <f t="shared" si="88"/>
        <v/>
      </c>
      <c r="AB1830" s="260" t="str" cm="1">
        <f t="array" ref="AB1830">IFERROR(IF(A1830="","",INDEX(근로조건!$A$5:$Z$1048576,MATCH(A1830,근로조건!$A$5:$A$1048576,0)+0,17)-INDEX(근로조건!$A$5:$Z$1048576,MATCH(A1830,근로조건!$A$5:$A$1048576,0)+0,11))*B1830,"")</f>
        <v/>
      </c>
      <c r="AC1830" s="260" t="str">
        <f t="shared" si="89"/>
        <v/>
      </c>
      <c r="AD1830" s="260" t="str" cm="1">
        <f t="array" ref="AD1830">IFERROR(IF(A1830="","",INDEX(근로조건!$A$5:$L$1048576,MATCH(A1830,근로조건!$A$5:$A$1048576,0)+0,12))*B1830,"")</f>
        <v/>
      </c>
      <c r="AE1830" s="261" t="str" cm="1">
        <f t="array" ref="AE1830">IF(A1830="","",INDEX(근로조건!$A$5:$AF$1048576,MATCH(A1830,근로조건!$A$5:$A$1048576,0)+0,13))</f>
        <v/>
      </c>
      <c r="AF1830" s="262" t="str" cm="1">
        <f t="array" ref="AF1830">IF(A1830="","",INDEX(근로조건!$A$5:$AF$1048576,MATCH(A1830,근로조건!$A$5:$A$1048576,0)+0,14))</f>
        <v/>
      </c>
      <c r="AG1830" s="261" t="str" cm="1">
        <f t="array" ref="AG1830">IF(A1830="","",INDEX(근로조건!$A$5:$AF$1048576,MATCH(A1830,근로조건!$A$5:$A$1048576,0)+0,11))</f>
        <v/>
      </c>
      <c r="AH1830" s="261" t="str" cm="1">
        <f t="array" ref="AH1830">IF(A1830="","",INDEX(근로조건!$A$5:$AF$1048576,MATCH(A1830,근로조건!$A$5:$A$1048576,0)+0,19))</f>
        <v/>
      </c>
      <c r="AI1830" s="262" t="str" cm="1">
        <f t="array" ref="AI1830">IF(A1830="","",INDEX(근로조건!$A$5:$AF$1048576,MATCH(A1830,근로조건!$A$5:$A$1048576,0)+0,17))</f>
        <v/>
      </c>
      <c r="AJ1830" s="253"/>
      <c r="AK1830" s="253"/>
      <c r="AL1830" s="253" t="str" cm="1">
        <f t="array" ref="AL1830">IF(A1830="","",INDEX(근로조건!$A$5:$AF$1048576,MATCH(A1830,근로조건!$A$5:$A$1048576,0)+0,20))</f>
        <v/>
      </c>
      <c r="AM1830" s="253"/>
      <c r="AN1830" s="253"/>
      <c r="AO1830" s="253"/>
      <c r="AP1830" s="260"/>
      <c r="AQ1830" s="123"/>
      <c r="AR1830" s="166"/>
      <c r="AS1830" s="267"/>
      <c r="AT1830" s="266"/>
      <c r="AU1830" s="266"/>
      <c r="AV1830" s="266"/>
    </row>
    <row r="1831" spans="1:48" x14ac:dyDescent="0.3">
      <c r="A1831" s="52"/>
      <c r="B1831" s="54"/>
      <c r="C1831" s="53"/>
      <c r="D1831" s="53"/>
      <c r="E1831" s="53"/>
      <c r="F1831" s="57"/>
      <c r="G1831" s="57"/>
      <c r="H1831" s="52"/>
      <c r="I1831" s="53"/>
      <c r="J1831" s="53"/>
      <c r="K1831" s="95"/>
      <c r="L1831" s="52"/>
      <c r="M1831" s="52"/>
      <c r="N1831" s="54"/>
      <c r="O1831" s="254" t="str" cm="1">
        <f t="array" ref="O1831">IF(A1831="","",INDEX(근로조건!$A$5:$Y$1048576,MATCH(A1831,근로조건!$A$5:$A$1048576,0)+0,15))</f>
        <v/>
      </c>
      <c r="P1831" s="255" t="str" cm="1">
        <f t="array" ref="P1831">IF(A1831="","",INDEX(근로조건!$A$5:$Y$1048576,MATCH(A1831,근로조건!$A$5:$A$1048576,0)+0,16))</f>
        <v/>
      </c>
      <c r="Q1831" s="256" t="str" cm="1">
        <f t="array" ref="Q1831">IF(A1831="","",INDEX(근로조건!$A$5:$ZZ$1048576,MATCH(A1831,근로조건!$A$5:$A$1048576,0)+0,21))</f>
        <v/>
      </c>
      <c r="R1831" s="61"/>
      <c r="S1831" s="61"/>
      <c r="T1831" s="61"/>
      <c r="U1831" s="61"/>
      <c r="V1831" s="61"/>
      <c r="W1831" s="61"/>
      <c r="X1831" s="61"/>
      <c r="Y1831" s="61"/>
      <c r="Z1831" s="260" t="str">
        <f t="shared" si="87"/>
        <v/>
      </c>
      <c r="AA1831" s="260" t="str">
        <f t="shared" si="88"/>
        <v/>
      </c>
      <c r="AB1831" s="260" t="str" cm="1">
        <f t="array" ref="AB1831">IFERROR(IF(A1831="","",INDEX(근로조건!$A$5:$Z$1048576,MATCH(A1831,근로조건!$A$5:$A$1048576,0)+0,17)-INDEX(근로조건!$A$5:$Z$1048576,MATCH(A1831,근로조건!$A$5:$A$1048576,0)+0,11))*B1831,"")</f>
        <v/>
      </c>
      <c r="AC1831" s="260" t="str">
        <f t="shared" si="89"/>
        <v/>
      </c>
      <c r="AD1831" s="260" t="str" cm="1">
        <f t="array" ref="AD1831">IFERROR(IF(A1831="","",INDEX(근로조건!$A$5:$L$1048576,MATCH(A1831,근로조건!$A$5:$A$1048576,0)+0,12))*B1831,"")</f>
        <v/>
      </c>
      <c r="AE1831" s="261" t="str" cm="1">
        <f t="array" ref="AE1831">IF(A1831="","",INDEX(근로조건!$A$5:$AF$1048576,MATCH(A1831,근로조건!$A$5:$A$1048576,0)+0,13))</f>
        <v/>
      </c>
      <c r="AF1831" s="262" t="str" cm="1">
        <f t="array" ref="AF1831">IF(A1831="","",INDEX(근로조건!$A$5:$AF$1048576,MATCH(A1831,근로조건!$A$5:$A$1048576,0)+0,14))</f>
        <v/>
      </c>
      <c r="AG1831" s="261" t="str" cm="1">
        <f t="array" ref="AG1831">IF(A1831="","",INDEX(근로조건!$A$5:$AF$1048576,MATCH(A1831,근로조건!$A$5:$A$1048576,0)+0,11))</f>
        <v/>
      </c>
      <c r="AH1831" s="261" t="str" cm="1">
        <f t="array" ref="AH1831">IF(A1831="","",INDEX(근로조건!$A$5:$AF$1048576,MATCH(A1831,근로조건!$A$5:$A$1048576,0)+0,19))</f>
        <v/>
      </c>
      <c r="AI1831" s="262" t="str" cm="1">
        <f t="array" ref="AI1831">IF(A1831="","",INDEX(근로조건!$A$5:$AF$1048576,MATCH(A1831,근로조건!$A$5:$A$1048576,0)+0,17))</f>
        <v/>
      </c>
      <c r="AJ1831" s="253"/>
      <c r="AK1831" s="253"/>
      <c r="AL1831" s="253" t="str" cm="1">
        <f t="array" ref="AL1831">IF(A1831="","",INDEX(근로조건!$A$5:$AF$1048576,MATCH(A1831,근로조건!$A$5:$A$1048576,0)+0,20))</f>
        <v/>
      </c>
      <c r="AM1831" s="253"/>
      <c r="AN1831" s="253"/>
      <c r="AO1831" s="253"/>
      <c r="AP1831" s="260"/>
      <c r="AQ1831" s="123"/>
      <c r="AR1831" s="166"/>
      <c r="AS1831" s="267"/>
      <c r="AT1831" s="266"/>
      <c r="AU1831" s="266"/>
      <c r="AV1831" s="266"/>
    </row>
    <row r="1832" spans="1:48" x14ac:dyDescent="0.3">
      <c r="A1832" s="52"/>
      <c r="B1832" s="54"/>
      <c r="C1832" s="53"/>
      <c r="D1832" s="53"/>
      <c r="E1832" s="53"/>
      <c r="F1832" s="57"/>
      <c r="G1832" s="57"/>
      <c r="H1832" s="52"/>
      <c r="I1832" s="53"/>
      <c r="J1832" s="53"/>
      <c r="K1832" s="95"/>
      <c r="L1832" s="52"/>
      <c r="M1832" s="52"/>
      <c r="N1832" s="54"/>
      <c r="O1832" s="254" t="str" cm="1">
        <f t="array" ref="O1832">IF(A1832="","",INDEX(근로조건!$A$5:$Y$1048576,MATCH(A1832,근로조건!$A$5:$A$1048576,0)+0,15))</f>
        <v/>
      </c>
      <c r="P1832" s="255" t="str" cm="1">
        <f t="array" ref="P1832">IF(A1832="","",INDEX(근로조건!$A$5:$Y$1048576,MATCH(A1832,근로조건!$A$5:$A$1048576,0)+0,16))</f>
        <v/>
      </c>
      <c r="Q1832" s="256" t="str" cm="1">
        <f t="array" ref="Q1832">IF(A1832="","",INDEX(근로조건!$A$5:$ZZ$1048576,MATCH(A1832,근로조건!$A$5:$A$1048576,0)+0,21))</f>
        <v/>
      </c>
      <c r="R1832" s="61"/>
      <c r="S1832" s="61"/>
      <c r="T1832" s="61"/>
      <c r="U1832" s="61"/>
      <c r="V1832" s="61"/>
      <c r="W1832" s="61"/>
      <c r="X1832" s="61"/>
      <c r="Y1832" s="61"/>
      <c r="Z1832" s="260" t="str">
        <f t="shared" si="87"/>
        <v/>
      </c>
      <c r="AA1832" s="260" t="str">
        <f t="shared" si="88"/>
        <v/>
      </c>
      <c r="AB1832" s="260" t="str" cm="1">
        <f t="array" ref="AB1832">IFERROR(IF(A1832="","",INDEX(근로조건!$A$5:$Z$1048576,MATCH(A1832,근로조건!$A$5:$A$1048576,0)+0,17)-INDEX(근로조건!$A$5:$Z$1048576,MATCH(A1832,근로조건!$A$5:$A$1048576,0)+0,11))*B1832,"")</f>
        <v/>
      </c>
      <c r="AC1832" s="260" t="str">
        <f t="shared" si="89"/>
        <v/>
      </c>
      <c r="AD1832" s="260" t="str" cm="1">
        <f t="array" ref="AD1832">IFERROR(IF(A1832="","",INDEX(근로조건!$A$5:$L$1048576,MATCH(A1832,근로조건!$A$5:$A$1048576,0)+0,12))*B1832,"")</f>
        <v/>
      </c>
      <c r="AE1832" s="261" t="str" cm="1">
        <f t="array" ref="AE1832">IF(A1832="","",INDEX(근로조건!$A$5:$AF$1048576,MATCH(A1832,근로조건!$A$5:$A$1048576,0)+0,13))</f>
        <v/>
      </c>
      <c r="AF1832" s="262" t="str" cm="1">
        <f t="array" ref="AF1832">IF(A1832="","",INDEX(근로조건!$A$5:$AF$1048576,MATCH(A1832,근로조건!$A$5:$A$1048576,0)+0,14))</f>
        <v/>
      </c>
      <c r="AG1832" s="261" t="str" cm="1">
        <f t="array" ref="AG1832">IF(A1832="","",INDEX(근로조건!$A$5:$AF$1048576,MATCH(A1832,근로조건!$A$5:$A$1048576,0)+0,11))</f>
        <v/>
      </c>
      <c r="AH1832" s="261" t="str" cm="1">
        <f t="array" ref="AH1832">IF(A1832="","",INDEX(근로조건!$A$5:$AF$1048576,MATCH(A1832,근로조건!$A$5:$A$1048576,0)+0,19))</f>
        <v/>
      </c>
      <c r="AI1832" s="262" t="str" cm="1">
        <f t="array" ref="AI1832">IF(A1832="","",INDEX(근로조건!$A$5:$AF$1048576,MATCH(A1832,근로조건!$A$5:$A$1048576,0)+0,17))</f>
        <v/>
      </c>
      <c r="AJ1832" s="253"/>
      <c r="AK1832" s="253"/>
      <c r="AL1832" s="253" t="str" cm="1">
        <f t="array" ref="AL1832">IF(A1832="","",INDEX(근로조건!$A$5:$AF$1048576,MATCH(A1832,근로조건!$A$5:$A$1048576,0)+0,20))</f>
        <v/>
      </c>
      <c r="AM1832" s="253"/>
      <c r="AN1832" s="253"/>
      <c r="AO1832" s="253"/>
      <c r="AP1832" s="260"/>
      <c r="AQ1832" s="123"/>
      <c r="AR1832" s="166"/>
      <c r="AS1832" s="267"/>
      <c r="AT1832" s="266"/>
      <c r="AU1832" s="266"/>
      <c r="AV1832" s="266"/>
    </row>
    <row r="1833" spans="1:48" x14ac:dyDescent="0.3">
      <c r="A1833" s="52"/>
      <c r="B1833" s="54"/>
      <c r="C1833" s="53"/>
      <c r="D1833" s="53"/>
      <c r="E1833" s="53"/>
      <c r="F1833" s="57"/>
      <c r="G1833" s="57"/>
      <c r="H1833" s="52"/>
      <c r="I1833" s="53"/>
      <c r="J1833" s="53"/>
      <c r="K1833" s="95"/>
      <c r="L1833" s="52"/>
      <c r="M1833" s="52"/>
      <c r="N1833" s="54"/>
      <c r="O1833" s="254" t="str" cm="1">
        <f t="array" ref="O1833">IF(A1833="","",INDEX(근로조건!$A$5:$Y$1048576,MATCH(A1833,근로조건!$A$5:$A$1048576,0)+0,15))</f>
        <v/>
      </c>
      <c r="P1833" s="255" t="str" cm="1">
        <f t="array" ref="P1833">IF(A1833="","",INDEX(근로조건!$A$5:$Y$1048576,MATCH(A1833,근로조건!$A$5:$A$1048576,0)+0,16))</f>
        <v/>
      </c>
      <c r="Q1833" s="256" t="str" cm="1">
        <f t="array" ref="Q1833">IF(A1833="","",INDEX(근로조건!$A$5:$ZZ$1048576,MATCH(A1833,근로조건!$A$5:$A$1048576,0)+0,21))</f>
        <v/>
      </c>
      <c r="R1833" s="61"/>
      <c r="S1833" s="61"/>
      <c r="T1833" s="61"/>
      <c r="U1833" s="61"/>
      <c r="V1833" s="61"/>
      <c r="W1833" s="61"/>
      <c r="X1833" s="61"/>
      <c r="Y1833" s="61"/>
      <c r="Z1833" s="260" t="str">
        <f t="shared" si="87"/>
        <v/>
      </c>
      <c r="AA1833" s="260" t="str">
        <f t="shared" si="88"/>
        <v/>
      </c>
      <c r="AB1833" s="260" t="str" cm="1">
        <f t="array" ref="AB1833">IFERROR(IF(A1833="","",INDEX(근로조건!$A$5:$Z$1048576,MATCH(A1833,근로조건!$A$5:$A$1048576,0)+0,17)-INDEX(근로조건!$A$5:$Z$1048576,MATCH(A1833,근로조건!$A$5:$A$1048576,0)+0,11))*B1833,"")</f>
        <v/>
      </c>
      <c r="AC1833" s="260" t="str">
        <f t="shared" si="89"/>
        <v/>
      </c>
      <c r="AD1833" s="260" t="str" cm="1">
        <f t="array" ref="AD1833">IFERROR(IF(A1833="","",INDEX(근로조건!$A$5:$L$1048576,MATCH(A1833,근로조건!$A$5:$A$1048576,0)+0,12))*B1833,"")</f>
        <v/>
      </c>
      <c r="AE1833" s="261" t="str" cm="1">
        <f t="array" ref="AE1833">IF(A1833="","",INDEX(근로조건!$A$5:$AF$1048576,MATCH(A1833,근로조건!$A$5:$A$1048576,0)+0,13))</f>
        <v/>
      </c>
      <c r="AF1833" s="262" t="str" cm="1">
        <f t="array" ref="AF1833">IF(A1833="","",INDEX(근로조건!$A$5:$AF$1048576,MATCH(A1833,근로조건!$A$5:$A$1048576,0)+0,14))</f>
        <v/>
      </c>
      <c r="AG1833" s="261" t="str" cm="1">
        <f t="array" ref="AG1833">IF(A1833="","",INDEX(근로조건!$A$5:$AF$1048576,MATCH(A1833,근로조건!$A$5:$A$1048576,0)+0,11))</f>
        <v/>
      </c>
      <c r="AH1833" s="261" t="str" cm="1">
        <f t="array" ref="AH1833">IF(A1833="","",INDEX(근로조건!$A$5:$AF$1048576,MATCH(A1833,근로조건!$A$5:$A$1048576,0)+0,19))</f>
        <v/>
      </c>
      <c r="AI1833" s="262" t="str" cm="1">
        <f t="array" ref="AI1833">IF(A1833="","",INDEX(근로조건!$A$5:$AF$1048576,MATCH(A1833,근로조건!$A$5:$A$1048576,0)+0,17))</f>
        <v/>
      </c>
      <c r="AJ1833" s="253"/>
      <c r="AK1833" s="253"/>
      <c r="AL1833" s="253" t="str" cm="1">
        <f t="array" ref="AL1833">IF(A1833="","",INDEX(근로조건!$A$5:$AF$1048576,MATCH(A1833,근로조건!$A$5:$A$1048576,0)+0,20))</f>
        <v/>
      </c>
      <c r="AM1833" s="253"/>
      <c r="AN1833" s="253"/>
      <c r="AO1833" s="253"/>
      <c r="AP1833" s="260"/>
      <c r="AQ1833" s="123"/>
      <c r="AR1833" s="166"/>
      <c r="AS1833" s="267"/>
      <c r="AT1833" s="266"/>
      <c r="AU1833" s="266"/>
      <c r="AV1833" s="266"/>
    </row>
    <row r="1834" spans="1:48" x14ac:dyDescent="0.3">
      <c r="A1834" s="52"/>
      <c r="B1834" s="54"/>
      <c r="C1834" s="53"/>
      <c r="D1834" s="53"/>
      <c r="E1834" s="53"/>
      <c r="F1834" s="57"/>
      <c r="G1834" s="57"/>
      <c r="H1834" s="52"/>
      <c r="I1834" s="53"/>
      <c r="J1834" s="53"/>
      <c r="K1834" s="95"/>
      <c r="L1834" s="52"/>
      <c r="M1834" s="52"/>
      <c r="N1834" s="54"/>
      <c r="O1834" s="254" t="str" cm="1">
        <f t="array" ref="O1834">IF(A1834="","",INDEX(근로조건!$A$5:$Y$1048576,MATCH(A1834,근로조건!$A$5:$A$1048576,0)+0,15))</f>
        <v/>
      </c>
      <c r="P1834" s="255" t="str" cm="1">
        <f t="array" ref="P1834">IF(A1834="","",INDEX(근로조건!$A$5:$Y$1048576,MATCH(A1834,근로조건!$A$5:$A$1048576,0)+0,16))</f>
        <v/>
      </c>
      <c r="Q1834" s="256" t="str" cm="1">
        <f t="array" ref="Q1834">IF(A1834="","",INDEX(근로조건!$A$5:$ZZ$1048576,MATCH(A1834,근로조건!$A$5:$A$1048576,0)+0,21))</f>
        <v/>
      </c>
      <c r="R1834" s="61"/>
      <c r="S1834" s="61"/>
      <c r="T1834" s="61"/>
      <c r="U1834" s="61"/>
      <c r="V1834" s="61"/>
      <c r="W1834" s="61"/>
      <c r="X1834" s="61"/>
      <c r="Y1834" s="61"/>
      <c r="Z1834" s="260" t="str">
        <f t="shared" si="87"/>
        <v/>
      </c>
      <c r="AA1834" s="260" t="str">
        <f t="shared" si="88"/>
        <v/>
      </c>
      <c r="AB1834" s="260" t="str" cm="1">
        <f t="array" ref="AB1834">IFERROR(IF(A1834="","",INDEX(근로조건!$A$5:$Z$1048576,MATCH(A1834,근로조건!$A$5:$A$1048576,0)+0,17)-INDEX(근로조건!$A$5:$Z$1048576,MATCH(A1834,근로조건!$A$5:$A$1048576,0)+0,11))*B1834,"")</f>
        <v/>
      </c>
      <c r="AC1834" s="260" t="str">
        <f t="shared" si="89"/>
        <v/>
      </c>
      <c r="AD1834" s="260" t="str" cm="1">
        <f t="array" ref="AD1834">IFERROR(IF(A1834="","",INDEX(근로조건!$A$5:$L$1048576,MATCH(A1834,근로조건!$A$5:$A$1048576,0)+0,12))*B1834,"")</f>
        <v/>
      </c>
      <c r="AE1834" s="261" t="str" cm="1">
        <f t="array" ref="AE1834">IF(A1834="","",INDEX(근로조건!$A$5:$AF$1048576,MATCH(A1834,근로조건!$A$5:$A$1048576,0)+0,13))</f>
        <v/>
      </c>
      <c r="AF1834" s="262" t="str" cm="1">
        <f t="array" ref="AF1834">IF(A1834="","",INDEX(근로조건!$A$5:$AF$1048576,MATCH(A1834,근로조건!$A$5:$A$1048576,0)+0,14))</f>
        <v/>
      </c>
      <c r="AG1834" s="261" t="str" cm="1">
        <f t="array" ref="AG1834">IF(A1834="","",INDEX(근로조건!$A$5:$AF$1048576,MATCH(A1834,근로조건!$A$5:$A$1048576,0)+0,11))</f>
        <v/>
      </c>
      <c r="AH1834" s="261" t="str" cm="1">
        <f t="array" ref="AH1834">IF(A1834="","",INDEX(근로조건!$A$5:$AF$1048576,MATCH(A1834,근로조건!$A$5:$A$1048576,0)+0,19))</f>
        <v/>
      </c>
      <c r="AI1834" s="262" t="str" cm="1">
        <f t="array" ref="AI1834">IF(A1834="","",INDEX(근로조건!$A$5:$AF$1048576,MATCH(A1834,근로조건!$A$5:$A$1048576,0)+0,17))</f>
        <v/>
      </c>
      <c r="AJ1834" s="253"/>
      <c r="AK1834" s="253"/>
      <c r="AL1834" s="253" t="str" cm="1">
        <f t="array" ref="AL1834">IF(A1834="","",INDEX(근로조건!$A$5:$AF$1048576,MATCH(A1834,근로조건!$A$5:$A$1048576,0)+0,20))</f>
        <v/>
      </c>
      <c r="AM1834" s="253"/>
      <c r="AN1834" s="253"/>
      <c r="AO1834" s="253"/>
      <c r="AP1834" s="260"/>
      <c r="AQ1834" s="123"/>
      <c r="AR1834" s="166"/>
      <c r="AS1834" s="267"/>
      <c r="AT1834" s="266"/>
      <c r="AU1834" s="266"/>
      <c r="AV1834" s="266"/>
    </row>
    <row r="1835" spans="1:48" x14ac:dyDescent="0.3">
      <c r="A1835" s="52"/>
      <c r="B1835" s="54"/>
      <c r="C1835" s="53"/>
      <c r="D1835" s="53"/>
      <c r="E1835" s="53"/>
      <c r="F1835" s="57"/>
      <c r="G1835" s="57"/>
      <c r="H1835" s="52"/>
      <c r="I1835" s="53"/>
      <c r="J1835" s="53"/>
      <c r="K1835" s="95"/>
      <c r="L1835" s="52"/>
      <c r="M1835" s="52"/>
      <c r="N1835" s="54"/>
      <c r="O1835" s="254" t="str" cm="1">
        <f t="array" ref="O1835">IF(A1835="","",INDEX(근로조건!$A$5:$Y$1048576,MATCH(A1835,근로조건!$A$5:$A$1048576,0)+0,15))</f>
        <v/>
      </c>
      <c r="P1835" s="255" t="str" cm="1">
        <f t="array" ref="P1835">IF(A1835="","",INDEX(근로조건!$A$5:$Y$1048576,MATCH(A1835,근로조건!$A$5:$A$1048576,0)+0,16))</f>
        <v/>
      </c>
      <c r="Q1835" s="256" t="str" cm="1">
        <f t="array" ref="Q1835">IF(A1835="","",INDEX(근로조건!$A$5:$ZZ$1048576,MATCH(A1835,근로조건!$A$5:$A$1048576,0)+0,21))</f>
        <v/>
      </c>
      <c r="R1835" s="61"/>
      <c r="S1835" s="61"/>
      <c r="T1835" s="61"/>
      <c r="U1835" s="61"/>
      <c r="V1835" s="61"/>
      <c r="W1835" s="61"/>
      <c r="X1835" s="61"/>
      <c r="Y1835" s="61"/>
      <c r="Z1835" s="260" t="str">
        <f t="shared" si="87"/>
        <v/>
      </c>
      <c r="AA1835" s="260" t="str">
        <f t="shared" si="88"/>
        <v/>
      </c>
      <c r="AB1835" s="260" t="str" cm="1">
        <f t="array" ref="AB1835">IFERROR(IF(A1835="","",INDEX(근로조건!$A$5:$Z$1048576,MATCH(A1835,근로조건!$A$5:$A$1048576,0)+0,17)-INDEX(근로조건!$A$5:$Z$1048576,MATCH(A1835,근로조건!$A$5:$A$1048576,0)+0,11))*B1835,"")</f>
        <v/>
      </c>
      <c r="AC1835" s="260" t="str">
        <f t="shared" si="89"/>
        <v/>
      </c>
      <c r="AD1835" s="260" t="str" cm="1">
        <f t="array" ref="AD1835">IFERROR(IF(A1835="","",INDEX(근로조건!$A$5:$L$1048576,MATCH(A1835,근로조건!$A$5:$A$1048576,0)+0,12))*B1835,"")</f>
        <v/>
      </c>
      <c r="AE1835" s="261" t="str" cm="1">
        <f t="array" ref="AE1835">IF(A1835="","",INDEX(근로조건!$A$5:$AF$1048576,MATCH(A1835,근로조건!$A$5:$A$1048576,0)+0,13))</f>
        <v/>
      </c>
      <c r="AF1835" s="262" t="str" cm="1">
        <f t="array" ref="AF1835">IF(A1835="","",INDEX(근로조건!$A$5:$AF$1048576,MATCH(A1835,근로조건!$A$5:$A$1048576,0)+0,14))</f>
        <v/>
      </c>
      <c r="AG1835" s="261" t="str" cm="1">
        <f t="array" ref="AG1835">IF(A1835="","",INDEX(근로조건!$A$5:$AF$1048576,MATCH(A1835,근로조건!$A$5:$A$1048576,0)+0,11))</f>
        <v/>
      </c>
      <c r="AH1835" s="261" t="str" cm="1">
        <f t="array" ref="AH1835">IF(A1835="","",INDEX(근로조건!$A$5:$AF$1048576,MATCH(A1835,근로조건!$A$5:$A$1048576,0)+0,19))</f>
        <v/>
      </c>
      <c r="AI1835" s="262" t="str" cm="1">
        <f t="array" ref="AI1835">IF(A1835="","",INDEX(근로조건!$A$5:$AF$1048576,MATCH(A1835,근로조건!$A$5:$A$1048576,0)+0,17))</f>
        <v/>
      </c>
      <c r="AJ1835" s="253"/>
      <c r="AK1835" s="253"/>
      <c r="AL1835" s="253" t="str" cm="1">
        <f t="array" ref="AL1835">IF(A1835="","",INDEX(근로조건!$A$5:$AF$1048576,MATCH(A1835,근로조건!$A$5:$A$1048576,0)+0,20))</f>
        <v/>
      </c>
      <c r="AM1835" s="253"/>
      <c r="AN1835" s="253"/>
      <c r="AO1835" s="253"/>
      <c r="AP1835" s="260"/>
      <c r="AQ1835" s="123"/>
      <c r="AR1835" s="166"/>
      <c r="AS1835" s="267"/>
      <c r="AT1835" s="266"/>
      <c r="AU1835" s="266"/>
      <c r="AV1835" s="266"/>
    </row>
    <row r="1836" spans="1:48" x14ac:dyDescent="0.3">
      <c r="A1836" s="52"/>
      <c r="B1836" s="54"/>
      <c r="C1836" s="53"/>
      <c r="D1836" s="53"/>
      <c r="E1836" s="53"/>
      <c r="F1836" s="57"/>
      <c r="G1836" s="57"/>
      <c r="H1836" s="52"/>
      <c r="I1836" s="53"/>
      <c r="J1836" s="53"/>
      <c r="K1836" s="95"/>
      <c r="L1836" s="52"/>
      <c r="M1836" s="52"/>
      <c r="N1836" s="54"/>
      <c r="O1836" s="254" t="str" cm="1">
        <f t="array" ref="O1836">IF(A1836="","",INDEX(근로조건!$A$5:$Y$1048576,MATCH(A1836,근로조건!$A$5:$A$1048576,0)+0,15))</f>
        <v/>
      </c>
      <c r="P1836" s="255" t="str" cm="1">
        <f t="array" ref="P1836">IF(A1836="","",INDEX(근로조건!$A$5:$Y$1048576,MATCH(A1836,근로조건!$A$5:$A$1048576,0)+0,16))</f>
        <v/>
      </c>
      <c r="Q1836" s="256" t="str" cm="1">
        <f t="array" ref="Q1836">IF(A1836="","",INDEX(근로조건!$A$5:$ZZ$1048576,MATCH(A1836,근로조건!$A$5:$A$1048576,0)+0,21))</f>
        <v/>
      </c>
      <c r="R1836" s="61"/>
      <c r="S1836" s="61"/>
      <c r="T1836" s="61"/>
      <c r="U1836" s="61"/>
      <c r="V1836" s="61"/>
      <c r="W1836" s="61"/>
      <c r="X1836" s="61"/>
      <c r="Y1836" s="61"/>
      <c r="Z1836" s="260" t="str">
        <f t="shared" si="87"/>
        <v/>
      </c>
      <c r="AA1836" s="260" t="str">
        <f t="shared" si="88"/>
        <v/>
      </c>
      <c r="AB1836" s="260" t="str" cm="1">
        <f t="array" ref="AB1836">IFERROR(IF(A1836="","",INDEX(근로조건!$A$5:$Z$1048576,MATCH(A1836,근로조건!$A$5:$A$1048576,0)+0,17)-INDEX(근로조건!$A$5:$Z$1048576,MATCH(A1836,근로조건!$A$5:$A$1048576,0)+0,11))*B1836,"")</f>
        <v/>
      </c>
      <c r="AC1836" s="260" t="str">
        <f t="shared" si="89"/>
        <v/>
      </c>
      <c r="AD1836" s="260" t="str" cm="1">
        <f t="array" ref="AD1836">IFERROR(IF(A1836="","",INDEX(근로조건!$A$5:$L$1048576,MATCH(A1836,근로조건!$A$5:$A$1048576,0)+0,12))*B1836,"")</f>
        <v/>
      </c>
      <c r="AE1836" s="261" t="str" cm="1">
        <f t="array" ref="AE1836">IF(A1836="","",INDEX(근로조건!$A$5:$AF$1048576,MATCH(A1836,근로조건!$A$5:$A$1048576,0)+0,13))</f>
        <v/>
      </c>
      <c r="AF1836" s="262" t="str" cm="1">
        <f t="array" ref="AF1836">IF(A1836="","",INDEX(근로조건!$A$5:$AF$1048576,MATCH(A1836,근로조건!$A$5:$A$1048576,0)+0,14))</f>
        <v/>
      </c>
      <c r="AG1836" s="261" t="str" cm="1">
        <f t="array" ref="AG1836">IF(A1836="","",INDEX(근로조건!$A$5:$AF$1048576,MATCH(A1836,근로조건!$A$5:$A$1048576,0)+0,11))</f>
        <v/>
      </c>
      <c r="AH1836" s="261" t="str" cm="1">
        <f t="array" ref="AH1836">IF(A1836="","",INDEX(근로조건!$A$5:$AF$1048576,MATCH(A1836,근로조건!$A$5:$A$1048576,0)+0,19))</f>
        <v/>
      </c>
      <c r="AI1836" s="262" t="str" cm="1">
        <f t="array" ref="AI1836">IF(A1836="","",INDEX(근로조건!$A$5:$AF$1048576,MATCH(A1836,근로조건!$A$5:$A$1048576,0)+0,17))</f>
        <v/>
      </c>
      <c r="AJ1836" s="253"/>
      <c r="AK1836" s="253"/>
      <c r="AL1836" s="253" t="str" cm="1">
        <f t="array" ref="AL1836">IF(A1836="","",INDEX(근로조건!$A$5:$AF$1048576,MATCH(A1836,근로조건!$A$5:$A$1048576,0)+0,20))</f>
        <v/>
      </c>
      <c r="AM1836" s="253"/>
      <c r="AN1836" s="253"/>
      <c r="AO1836" s="253"/>
      <c r="AP1836" s="260"/>
      <c r="AQ1836" s="123"/>
      <c r="AR1836" s="166"/>
      <c r="AS1836" s="267"/>
      <c r="AT1836" s="266"/>
      <c r="AU1836" s="266"/>
      <c r="AV1836" s="266"/>
    </row>
    <row r="1837" spans="1:48" x14ac:dyDescent="0.3">
      <c r="A1837" s="52"/>
      <c r="B1837" s="54"/>
      <c r="C1837" s="53"/>
      <c r="D1837" s="53"/>
      <c r="E1837" s="53"/>
      <c r="F1837" s="57"/>
      <c r="G1837" s="57"/>
      <c r="H1837" s="52"/>
      <c r="I1837" s="53"/>
      <c r="J1837" s="53"/>
      <c r="K1837" s="95"/>
      <c r="L1837" s="52"/>
      <c r="M1837" s="52"/>
      <c r="N1837" s="54"/>
      <c r="O1837" s="254" t="str" cm="1">
        <f t="array" ref="O1837">IF(A1837="","",INDEX(근로조건!$A$5:$Y$1048576,MATCH(A1837,근로조건!$A$5:$A$1048576,0)+0,15))</f>
        <v/>
      </c>
      <c r="P1837" s="255" t="str" cm="1">
        <f t="array" ref="P1837">IF(A1837="","",INDEX(근로조건!$A$5:$Y$1048576,MATCH(A1837,근로조건!$A$5:$A$1048576,0)+0,16))</f>
        <v/>
      </c>
      <c r="Q1837" s="256" t="str" cm="1">
        <f t="array" ref="Q1837">IF(A1837="","",INDEX(근로조건!$A$5:$ZZ$1048576,MATCH(A1837,근로조건!$A$5:$A$1048576,0)+0,21))</f>
        <v/>
      </c>
      <c r="R1837" s="61"/>
      <c r="S1837" s="61"/>
      <c r="T1837" s="61"/>
      <c r="U1837" s="61"/>
      <c r="V1837" s="61"/>
      <c r="W1837" s="61"/>
      <c r="X1837" s="61"/>
      <c r="Y1837" s="61"/>
      <c r="Z1837" s="260" t="str">
        <f t="shared" si="87"/>
        <v/>
      </c>
      <c r="AA1837" s="260" t="str">
        <f t="shared" si="88"/>
        <v/>
      </c>
      <c r="AB1837" s="260" t="str" cm="1">
        <f t="array" ref="AB1837">IFERROR(IF(A1837="","",INDEX(근로조건!$A$5:$Z$1048576,MATCH(A1837,근로조건!$A$5:$A$1048576,0)+0,17)-INDEX(근로조건!$A$5:$Z$1048576,MATCH(A1837,근로조건!$A$5:$A$1048576,0)+0,11))*B1837,"")</f>
        <v/>
      </c>
      <c r="AC1837" s="260" t="str">
        <f t="shared" si="89"/>
        <v/>
      </c>
      <c r="AD1837" s="260" t="str" cm="1">
        <f t="array" ref="AD1837">IFERROR(IF(A1837="","",INDEX(근로조건!$A$5:$L$1048576,MATCH(A1837,근로조건!$A$5:$A$1048576,0)+0,12))*B1837,"")</f>
        <v/>
      </c>
      <c r="AE1837" s="261" t="str" cm="1">
        <f t="array" ref="AE1837">IF(A1837="","",INDEX(근로조건!$A$5:$AF$1048576,MATCH(A1837,근로조건!$A$5:$A$1048576,0)+0,13))</f>
        <v/>
      </c>
      <c r="AF1837" s="262" t="str" cm="1">
        <f t="array" ref="AF1837">IF(A1837="","",INDEX(근로조건!$A$5:$AF$1048576,MATCH(A1837,근로조건!$A$5:$A$1048576,0)+0,14))</f>
        <v/>
      </c>
      <c r="AG1837" s="261" t="str" cm="1">
        <f t="array" ref="AG1837">IF(A1837="","",INDEX(근로조건!$A$5:$AF$1048576,MATCH(A1837,근로조건!$A$5:$A$1048576,0)+0,11))</f>
        <v/>
      </c>
      <c r="AH1837" s="261" t="str" cm="1">
        <f t="array" ref="AH1837">IF(A1837="","",INDEX(근로조건!$A$5:$AF$1048576,MATCH(A1837,근로조건!$A$5:$A$1048576,0)+0,19))</f>
        <v/>
      </c>
      <c r="AI1837" s="262" t="str" cm="1">
        <f t="array" ref="AI1837">IF(A1837="","",INDEX(근로조건!$A$5:$AF$1048576,MATCH(A1837,근로조건!$A$5:$A$1048576,0)+0,17))</f>
        <v/>
      </c>
      <c r="AJ1837" s="253"/>
      <c r="AK1837" s="253"/>
      <c r="AL1837" s="253" t="str" cm="1">
        <f t="array" ref="AL1837">IF(A1837="","",INDEX(근로조건!$A$5:$AF$1048576,MATCH(A1837,근로조건!$A$5:$A$1048576,0)+0,20))</f>
        <v/>
      </c>
      <c r="AM1837" s="253"/>
      <c r="AN1837" s="253"/>
      <c r="AO1837" s="253"/>
      <c r="AP1837" s="260"/>
      <c r="AQ1837" s="123"/>
      <c r="AR1837" s="166"/>
      <c r="AS1837" s="267"/>
      <c r="AT1837" s="266"/>
      <c r="AU1837" s="266"/>
      <c r="AV1837" s="266"/>
    </row>
    <row r="1838" spans="1:48" x14ac:dyDescent="0.3">
      <c r="A1838" s="52"/>
      <c r="B1838" s="54"/>
      <c r="C1838" s="53"/>
      <c r="D1838" s="53"/>
      <c r="E1838" s="53"/>
      <c r="F1838" s="57"/>
      <c r="G1838" s="57"/>
      <c r="H1838" s="52"/>
      <c r="I1838" s="53"/>
      <c r="J1838" s="53"/>
      <c r="K1838" s="95"/>
      <c r="L1838" s="52"/>
      <c r="M1838" s="52"/>
      <c r="N1838" s="54"/>
      <c r="O1838" s="254" t="str" cm="1">
        <f t="array" ref="O1838">IF(A1838="","",INDEX(근로조건!$A$5:$Y$1048576,MATCH(A1838,근로조건!$A$5:$A$1048576,0)+0,15))</f>
        <v/>
      </c>
      <c r="P1838" s="255" t="str" cm="1">
        <f t="array" ref="P1838">IF(A1838="","",INDEX(근로조건!$A$5:$Y$1048576,MATCH(A1838,근로조건!$A$5:$A$1048576,0)+0,16))</f>
        <v/>
      </c>
      <c r="Q1838" s="256" t="str" cm="1">
        <f t="array" ref="Q1838">IF(A1838="","",INDEX(근로조건!$A$5:$ZZ$1048576,MATCH(A1838,근로조건!$A$5:$A$1048576,0)+0,21))</f>
        <v/>
      </c>
      <c r="R1838" s="61"/>
      <c r="S1838" s="61"/>
      <c r="T1838" s="61"/>
      <c r="U1838" s="61"/>
      <c r="V1838" s="61"/>
      <c r="W1838" s="61"/>
      <c r="X1838" s="61"/>
      <c r="Y1838" s="61"/>
      <c r="Z1838" s="260" t="str">
        <f t="shared" si="87"/>
        <v/>
      </c>
      <c r="AA1838" s="260" t="str">
        <f t="shared" si="88"/>
        <v/>
      </c>
      <c r="AB1838" s="260" t="str" cm="1">
        <f t="array" ref="AB1838">IFERROR(IF(A1838="","",INDEX(근로조건!$A$5:$Z$1048576,MATCH(A1838,근로조건!$A$5:$A$1048576,0)+0,17)-INDEX(근로조건!$A$5:$Z$1048576,MATCH(A1838,근로조건!$A$5:$A$1048576,0)+0,11))*B1838,"")</f>
        <v/>
      </c>
      <c r="AC1838" s="260" t="str">
        <f t="shared" si="89"/>
        <v/>
      </c>
      <c r="AD1838" s="260" t="str" cm="1">
        <f t="array" ref="AD1838">IFERROR(IF(A1838="","",INDEX(근로조건!$A$5:$L$1048576,MATCH(A1838,근로조건!$A$5:$A$1048576,0)+0,12))*B1838,"")</f>
        <v/>
      </c>
      <c r="AE1838" s="261" t="str" cm="1">
        <f t="array" ref="AE1838">IF(A1838="","",INDEX(근로조건!$A$5:$AF$1048576,MATCH(A1838,근로조건!$A$5:$A$1048576,0)+0,13))</f>
        <v/>
      </c>
      <c r="AF1838" s="262" t="str" cm="1">
        <f t="array" ref="AF1838">IF(A1838="","",INDEX(근로조건!$A$5:$AF$1048576,MATCH(A1838,근로조건!$A$5:$A$1048576,0)+0,14))</f>
        <v/>
      </c>
      <c r="AG1838" s="261" t="str" cm="1">
        <f t="array" ref="AG1838">IF(A1838="","",INDEX(근로조건!$A$5:$AF$1048576,MATCH(A1838,근로조건!$A$5:$A$1048576,0)+0,11))</f>
        <v/>
      </c>
      <c r="AH1838" s="261" t="str" cm="1">
        <f t="array" ref="AH1838">IF(A1838="","",INDEX(근로조건!$A$5:$AF$1048576,MATCH(A1838,근로조건!$A$5:$A$1048576,0)+0,19))</f>
        <v/>
      </c>
      <c r="AI1838" s="262" t="str" cm="1">
        <f t="array" ref="AI1838">IF(A1838="","",INDEX(근로조건!$A$5:$AF$1048576,MATCH(A1838,근로조건!$A$5:$A$1048576,0)+0,17))</f>
        <v/>
      </c>
      <c r="AJ1838" s="253"/>
      <c r="AK1838" s="253"/>
      <c r="AL1838" s="253" t="str" cm="1">
        <f t="array" ref="AL1838">IF(A1838="","",INDEX(근로조건!$A$5:$AF$1048576,MATCH(A1838,근로조건!$A$5:$A$1048576,0)+0,20))</f>
        <v/>
      </c>
      <c r="AM1838" s="253"/>
      <c r="AN1838" s="253"/>
      <c r="AO1838" s="253"/>
      <c r="AP1838" s="260"/>
      <c r="AQ1838" s="123"/>
      <c r="AR1838" s="166"/>
      <c r="AS1838" s="267"/>
      <c r="AT1838" s="266"/>
      <c r="AU1838" s="266"/>
      <c r="AV1838" s="266"/>
    </row>
    <row r="1839" spans="1:48" x14ac:dyDescent="0.3">
      <c r="A1839" s="52"/>
      <c r="B1839" s="54"/>
      <c r="C1839" s="53"/>
      <c r="D1839" s="53"/>
      <c r="E1839" s="53"/>
      <c r="F1839" s="57"/>
      <c r="G1839" s="57"/>
      <c r="H1839" s="52"/>
      <c r="I1839" s="53"/>
      <c r="J1839" s="53"/>
      <c r="K1839" s="95"/>
      <c r="L1839" s="52"/>
      <c r="M1839" s="52"/>
      <c r="N1839" s="54"/>
      <c r="O1839" s="254" t="str" cm="1">
        <f t="array" ref="O1839">IF(A1839="","",INDEX(근로조건!$A$5:$Y$1048576,MATCH(A1839,근로조건!$A$5:$A$1048576,0)+0,15))</f>
        <v/>
      </c>
      <c r="P1839" s="255" t="str" cm="1">
        <f t="array" ref="P1839">IF(A1839="","",INDEX(근로조건!$A$5:$Y$1048576,MATCH(A1839,근로조건!$A$5:$A$1048576,0)+0,16))</f>
        <v/>
      </c>
      <c r="Q1839" s="256" t="str" cm="1">
        <f t="array" ref="Q1839">IF(A1839="","",INDEX(근로조건!$A$5:$ZZ$1048576,MATCH(A1839,근로조건!$A$5:$A$1048576,0)+0,21))</f>
        <v/>
      </c>
      <c r="R1839" s="61"/>
      <c r="S1839" s="61"/>
      <c r="T1839" s="61"/>
      <c r="U1839" s="61"/>
      <c r="V1839" s="61"/>
      <c r="W1839" s="61"/>
      <c r="X1839" s="61"/>
      <c r="Y1839" s="61"/>
      <c r="Z1839" s="260" t="str">
        <f t="shared" si="87"/>
        <v/>
      </c>
      <c r="AA1839" s="260" t="str">
        <f t="shared" si="88"/>
        <v/>
      </c>
      <c r="AB1839" s="260" t="str" cm="1">
        <f t="array" ref="AB1839">IFERROR(IF(A1839="","",INDEX(근로조건!$A$5:$Z$1048576,MATCH(A1839,근로조건!$A$5:$A$1048576,0)+0,17)-INDEX(근로조건!$A$5:$Z$1048576,MATCH(A1839,근로조건!$A$5:$A$1048576,0)+0,11))*B1839,"")</f>
        <v/>
      </c>
      <c r="AC1839" s="260" t="str">
        <f t="shared" si="89"/>
        <v/>
      </c>
      <c r="AD1839" s="260" t="str" cm="1">
        <f t="array" ref="AD1839">IFERROR(IF(A1839="","",INDEX(근로조건!$A$5:$L$1048576,MATCH(A1839,근로조건!$A$5:$A$1048576,0)+0,12))*B1839,"")</f>
        <v/>
      </c>
      <c r="AE1839" s="261" t="str" cm="1">
        <f t="array" ref="AE1839">IF(A1839="","",INDEX(근로조건!$A$5:$AF$1048576,MATCH(A1839,근로조건!$A$5:$A$1048576,0)+0,13))</f>
        <v/>
      </c>
      <c r="AF1839" s="262" t="str" cm="1">
        <f t="array" ref="AF1839">IF(A1839="","",INDEX(근로조건!$A$5:$AF$1048576,MATCH(A1839,근로조건!$A$5:$A$1048576,0)+0,14))</f>
        <v/>
      </c>
      <c r="AG1839" s="261" t="str" cm="1">
        <f t="array" ref="AG1839">IF(A1839="","",INDEX(근로조건!$A$5:$AF$1048576,MATCH(A1839,근로조건!$A$5:$A$1048576,0)+0,11))</f>
        <v/>
      </c>
      <c r="AH1839" s="261" t="str" cm="1">
        <f t="array" ref="AH1839">IF(A1839="","",INDEX(근로조건!$A$5:$AF$1048576,MATCH(A1839,근로조건!$A$5:$A$1048576,0)+0,19))</f>
        <v/>
      </c>
      <c r="AI1839" s="262" t="str" cm="1">
        <f t="array" ref="AI1839">IF(A1839="","",INDEX(근로조건!$A$5:$AF$1048576,MATCH(A1839,근로조건!$A$5:$A$1048576,0)+0,17))</f>
        <v/>
      </c>
      <c r="AJ1839" s="253"/>
      <c r="AK1839" s="253"/>
      <c r="AL1839" s="253" t="str" cm="1">
        <f t="array" ref="AL1839">IF(A1839="","",INDEX(근로조건!$A$5:$AF$1048576,MATCH(A1839,근로조건!$A$5:$A$1048576,0)+0,20))</f>
        <v/>
      </c>
      <c r="AM1839" s="253"/>
      <c r="AN1839" s="253"/>
      <c r="AO1839" s="253"/>
      <c r="AP1839" s="260"/>
      <c r="AQ1839" s="123"/>
      <c r="AR1839" s="166"/>
      <c r="AS1839" s="267"/>
      <c r="AT1839" s="266"/>
      <c r="AU1839" s="266"/>
      <c r="AV1839" s="266"/>
    </row>
    <row r="1840" spans="1:48" x14ac:dyDescent="0.3">
      <c r="A1840" s="52"/>
      <c r="B1840" s="54"/>
      <c r="C1840" s="53"/>
      <c r="D1840" s="53"/>
      <c r="E1840" s="53"/>
      <c r="F1840" s="57"/>
      <c r="G1840" s="57"/>
      <c r="H1840" s="52"/>
      <c r="I1840" s="53"/>
      <c r="J1840" s="53"/>
      <c r="K1840" s="95"/>
      <c r="L1840" s="52"/>
      <c r="M1840" s="52"/>
      <c r="N1840" s="54"/>
      <c r="O1840" s="254" t="str" cm="1">
        <f t="array" ref="O1840">IF(A1840="","",INDEX(근로조건!$A$5:$Y$1048576,MATCH(A1840,근로조건!$A$5:$A$1048576,0)+0,15))</f>
        <v/>
      </c>
      <c r="P1840" s="255" t="str" cm="1">
        <f t="array" ref="P1840">IF(A1840="","",INDEX(근로조건!$A$5:$Y$1048576,MATCH(A1840,근로조건!$A$5:$A$1048576,0)+0,16))</f>
        <v/>
      </c>
      <c r="Q1840" s="256" t="str" cm="1">
        <f t="array" ref="Q1840">IF(A1840="","",INDEX(근로조건!$A$5:$ZZ$1048576,MATCH(A1840,근로조건!$A$5:$A$1048576,0)+0,21))</f>
        <v/>
      </c>
      <c r="R1840" s="61"/>
      <c r="S1840" s="61"/>
      <c r="T1840" s="61"/>
      <c r="U1840" s="61"/>
      <c r="V1840" s="61"/>
      <c r="W1840" s="61"/>
      <c r="X1840" s="61"/>
      <c r="Y1840" s="61"/>
      <c r="Z1840" s="260" t="str">
        <f t="shared" si="87"/>
        <v/>
      </c>
      <c r="AA1840" s="260" t="str">
        <f t="shared" si="88"/>
        <v/>
      </c>
      <c r="AB1840" s="260" t="str" cm="1">
        <f t="array" ref="AB1840">IFERROR(IF(A1840="","",INDEX(근로조건!$A$5:$Z$1048576,MATCH(A1840,근로조건!$A$5:$A$1048576,0)+0,17)-INDEX(근로조건!$A$5:$Z$1048576,MATCH(A1840,근로조건!$A$5:$A$1048576,0)+0,11))*B1840,"")</f>
        <v/>
      </c>
      <c r="AC1840" s="260" t="str">
        <f t="shared" si="89"/>
        <v/>
      </c>
      <c r="AD1840" s="260" t="str" cm="1">
        <f t="array" ref="AD1840">IFERROR(IF(A1840="","",INDEX(근로조건!$A$5:$L$1048576,MATCH(A1840,근로조건!$A$5:$A$1048576,0)+0,12))*B1840,"")</f>
        <v/>
      </c>
      <c r="AE1840" s="261" t="str" cm="1">
        <f t="array" ref="AE1840">IF(A1840="","",INDEX(근로조건!$A$5:$AF$1048576,MATCH(A1840,근로조건!$A$5:$A$1048576,0)+0,13))</f>
        <v/>
      </c>
      <c r="AF1840" s="262" t="str" cm="1">
        <f t="array" ref="AF1840">IF(A1840="","",INDEX(근로조건!$A$5:$AF$1048576,MATCH(A1840,근로조건!$A$5:$A$1048576,0)+0,14))</f>
        <v/>
      </c>
      <c r="AG1840" s="261" t="str" cm="1">
        <f t="array" ref="AG1840">IF(A1840="","",INDEX(근로조건!$A$5:$AF$1048576,MATCH(A1840,근로조건!$A$5:$A$1048576,0)+0,11))</f>
        <v/>
      </c>
      <c r="AH1840" s="261" t="str" cm="1">
        <f t="array" ref="AH1840">IF(A1840="","",INDEX(근로조건!$A$5:$AF$1048576,MATCH(A1840,근로조건!$A$5:$A$1048576,0)+0,19))</f>
        <v/>
      </c>
      <c r="AI1840" s="262" t="str" cm="1">
        <f t="array" ref="AI1840">IF(A1840="","",INDEX(근로조건!$A$5:$AF$1048576,MATCH(A1840,근로조건!$A$5:$A$1048576,0)+0,17))</f>
        <v/>
      </c>
      <c r="AJ1840" s="253"/>
      <c r="AK1840" s="253"/>
      <c r="AL1840" s="253" t="str" cm="1">
        <f t="array" ref="AL1840">IF(A1840="","",INDEX(근로조건!$A$5:$AF$1048576,MATCH(A1840,근로조건!$A$5:$A$1048576,0)+0,20))</f>
        <v/>
      </c>
      <c r="AM1840" s="253"/>
      <c r="AN1840" s="253"/>
      <c r="AO1840" s="253"/>
      <c r="AP1840" s="260"/>
      <c r="AQ1840" s="123"/>
      <c r="AR1840" s="166"/>
      <c r="AS1840" s="267"/>
      <c r="AT1840" s="266"/>
      <c r="AU1840" s="266"/>
      <c r="AV1840" s="266"/>
    </row>
    <row r="1841" spans="1:48" x14ac:dyDescent="0.3">
      <c r="A1841" s="52"/>
      <c r="B1841" s="54"/>
      <c r="C1841" s="53"/>
      <c r="D1841" s="53"/>
      <c r="E1841" s="53"/>
      <c r="F1841" s="57"/>
      <c r="G1841" s="57"/>
      <c r="H1841" s="52"/>
      <c r="I1841" s="53"/>
      <c r="J1841" s="53"/>
      <c r="K1841" s="95"/>
      <c r="L1841" s="52"/>
      <c r="M1841" s="52"/>
      <c r="N1841" s="54"/>
      <c r="O1841" s="254" t="str" cm="1">
        <f t="array" ref="O1841">IF(A1841="","",INDEX(근로조건!$A$5:$Y$1048576,MATCH(A1841,근로조건!$A$5:$A$1048576,0)+0,15))</f>
        <v/>
      </c>
      <c r="P1841" s="255" t="str" cm="1">
        <f t="array" ref="P1841">IF(A1841="","",INDEX(근로조건!$A$5:$Y$1048576,MATCH(A1841,근로조건!$A$5:$A$1048576,0)+0,16))</f>
        <v/>
      </c>
      <c r="Q1841" s="256" t="str" cm="1">
        <f t="array" ref="Q1841">IF(A1841="","",INDEX(근로조건!$A$5:$ZZ$1048576,MATCH(A1841,근로조건!$A$5:$A$1048576,0)+0,21))</f>
        <v/>
      </c>
      <c r="R1841" s="61"/>
      <c r="S1841" s="61"/>
      <c r="T1841" s="61"/>
      <c r="U1841" s="61"/>
      <c r="V1841" s="61"/>
      <c r="W1841" s="61"/>
      <c r="X1841" s="61"/>
      <c r="Y1841" s="61"/>
      <c r="Z1841" s="260" t="str">
        <f t="shared" si="87"/>
        <v/>
      </c>
      <c r="AA1841" s="260" t="str">
        <f t="shared" si="88"/>
        <v/>
      </c>
      <c r="AB1841" s="260" t="str" cm="1">
        <f t="array" ref="AB1841">IFERROR(IF(A1841="","",INDEX(근로조건!$A$5:$Z$1048576,MATCH(A1841,근로조건!$A$5:$A$1048576,0)+0,17)-INDEX(근로조건!$A$5:$Z$1048576,MATCH(A1841,근로조건!$A$5:$A$1048576,0)+0,11))*B1841,"")</f>
        <v/>
      </c>
      <c r="AC1841" s="260" t="str">
        <f t="shared" si="89"/>
        <v/>
      </c>
      <c r="AD1841" s="260" t="str" cm="1">
        <f t="array" ref="AD1841">IFERROR(IF(A1841="","",INDEX(근로조건!$A$5:$L$1048576,MATCH(A1841,근로조건!$A$5:$A$1048576,0)+0,12))*B1841,"")</f>
        <v/>
      </c>
      <c r="AE1841" s="261" t="str" cm="1">
        <f t="array" ref="AE1841">IF(A1841="","",INDEX(근로조건!$A$5:$AF$1048576,MATCH(A1841,근로조건!$A$5:$A$1048576,0)+0,13))</f>
        <v/>
      </c>
      <c r="AF1841" s="262" t="str" cm="1">
        <f t="array" ref="AF1841">IF(A1841="","",INDEX(근로조건!$A$5:$AF$1048576,MATCH(A1841,근로조건!$A$5:$A$1048576,0)+0,14))</f>
        <v/>
      </c>
      <c r="AG1841" s="261" t="str" cm="1">
        <f t="array" ref="AG1841">IF(A1841="","",INDEX(근로조건!$A$5:$AF$1048576,MATCH(A1841,근로조건!$A$5:$A$1048576,0)+0,11))</f>
        <v/>
      </c>
      <c r="AH1841" s="261" t="str" cm="1">
        <f t="array" ref="AH1841">IF(A1841="","",INDEX(근로조건!$A$5:$AF$1048576,MATCH(A1841,근로조건!$A$5:$A$1048576,0)+0,19))</f>
        <v/>
      </c>
      <c r="AI1841" s="262" t="str" cm="1">
        <f t="array" ref="AI1841">IF(A1841="","",INDEX(근로조건!$A$5:$AF$1048576,MATCH(A1841,근로조건!$A$5:$A$1048576,0)+0,17))</f>
        <v/>
      </c>
      <c r="AJ1841" s="253"/>
      <c r="AK1841" s="253"/>
      <c r="AL1841" s="253" t="str" cm="1">
        <f t="array" ref="AL1841">IF(A1841="","",INDEX(근로조건!$A$5:$AF$1048576,MATCH(A1841,근로조건!$A$5:$A$1048576,0)+0,20))</f>
        <v/>
      </c>
      <c r="AM1841" s="253"/>
      <c r="AN1841" s="253"/>
      <c r="AO1841" s="253"/>
      <c r="AP1841" s="260"/>
      <c r="AQ1841" s="123"/>
      <c r="AR1841" s="166"/>
      <c r="AS1841" s="267"/>
      <c r="AT1841" s="266"/>
      <c r="AU1841" s="266"/>
      <c r="AV1841" s="266"/>
    </row>
    <row r="1842" spans="1:48" x14ac:dyDescent="0.3">
      <c r="A1842" s="52"/>
      <c r="B1842" s="54"/>
      <c r="C1842" s="53"/>
      <c r="D1842" s="53"/>
      <c r="E1842" s="53"/>
      <c r="F1842" s="57"/>
      <c r="G1842" s="57"/>
      <c r="H1842" s="52"/>
      <c r="I1842" s="53"/>
      <c r="J1842" s="53"/>
      <c r="K1842" s="95"/>
      <c r="L1842" s="52"/>
      <c r="M1842" s="52"/>
      <c r="N1842" s="54"/>
      <c r="O1842" s="254" t="str" cm="1">
        <f t="array" ref="O1842">IF(A1842="","",INDEX(근로조건!$A$5:$Y$1048576,MATCH(A1842,근로조건!$A$5:$A$1048576,0)+0,15))</f>
        <v/>
      </c>
      <c r="P1842" s="255" t="str" cm="1">
        <f t="array" ref="P1842">IF(A1842="","",INDEX(근로조건!$A$5:$Y$1048576,MATCH(A1842,근로조건!$A$5:$A$1048576,0)+0,16))</f>
        <v/>
      </c>
      <c r="Q1842" s="256" t="str" cm="1">
        <f t="array" ref="Q1842">IF(A1842="","",INDEX(근로조건!$A$5:$ZZ$1048576,MATCH(A1842,근로조건!$A$5:$A$1048576,0)+0,21))</f>
        <v/>
      </c>
      <c r="R1842" s="61"/>
      <c r="S1842" s="61"/>
      <c r="T1842" s="61"/>
      <c r="U1842" s="61"/>
      <c r="V1842" s="61"/>
      <c r="W1842" s="61"/>
      <c r="X1842" s="61"/>
      <c r="Y1842" s="61"/>
      <c r="Z1842" s="260" t="str">
        <f t="shared" si="87"/>
        <v/>
      </c>
      <c r="AA1842" s="260" t="str">
        <f t="shared" si="88"/>
        <v/>
      </c>
      <c r="AB1842" s="260" t="str" cm="1">
        <f t="array" ref="AB1842">IFERROR(IF(A1842="","",INDEX(근로조건!$A$5:$Z$1048576,MATCH(A1842,근로조건!$A$5:$A$1048576,0)+0,17)-INDEX(근로조건!$A$5:$Z$1048576,MATCH(A1842,근로조건!$A$5:$A$1048576,0)+0,11))*B1842,"")</f>
        <v/>
      </c>
      <c r="AC1842" s="260" t="str">
        <f t="shared" si="89"/>
        <v/>
      </c>
      <c r="AD1842" s="260" t="str" cm="1">
        <f t="array" ref="AD1842">IFERROR(IF(A1842="","",INDEX(근로조건!$A$5:$L$1048576,MATCH(A1842,근로조건!$A$5:$A$1048576,0)+0,12))*B1842,"")</f>
        <v/>
      </c>
      <c r="AE1842" s="261" t="str" cm="1">
        <f t="array" ref="AE1842">IF(A1842="","",INDEX(근로조건!$A$5:$AF$1048576,MATCH(A1842,근로조건!$A$5:$A$1048576,0)+0,13))</f>
        <v/>
      </c>
      <c r="AF1842" s="262" t="str" cm="1">
        <f t="array" ref="AF1842">IF(A1842="","",INDEX(근로조건!$A$5:$AF$1048576,MATCH(A1842,근로조건!$A$5:$A$1048576,0)+0,14))</f>
        <v/>
      </c>
      <c r="AG1842" s="261" t="str" cm="1">
        <f t="array" ref="AG1842">IF(A1842="","",INDEX(근로조건!$A$5:$AF$1048576,MATCH(A1842,근로조건!$A$5:$A$1048576,0)+0,11))</f>
        <v/>
      </c>
      <c r="AH1842" s="261" t="str" cm="1">
        <f t="array" ref="AH1842">IF(A1842="","",INDEX(근로조건!$A$5:$AF$1048576,MATCH(A1842,근로조건!$A$5:$A$1048576,0)+0,19))</f>
        <v/>
      </c>
      <c r="AI1842" s="262" t="str" cm="1">
        <f t="array" ref="AI1842">IF(A1842="","",INDEX(근로조건!$A$5:$AF$1048576,MATCH(A1842,근로조건!$A$5:$A$1048576,0)+0,17))</f>
        <v/>
      </c>
      <c r="AJ1842" s="253"/>
      <c r="AK1842" s="253"/>
      <c r="AL1842" s="253" t="str" cm="1">
        <f t="array" ref="AL1842">IF(A1842="","",INDEX(근로조건!$A$5:$AF$1048576,MATCH(A1842,근로조건!$A$5:$A$1048576,0)+0,20))</f>
        <v/>
      </c>
      <c r="AM1842" s="253"/>
      <c r="AN1842" s="253"/>
      <c r="AO1842" s="253"/>
      <c r="AP1842" s="260"/>
      <c r="AQ1842" s="123"/>
      <c r="AR1842" s="166"/>
      <c r="AS1842" s="267"/>
      <c r="AT1842" s="266"/>
      <c r="AU1842" s="266"/>
      <c r="AV1842" s="266"/>
    </row>
    <row r="1843" spans="1:48" x14ac:dyDescent="0.3">
      <c r="A1843" s="52"/>
      <c r="B1843" s="54"/>
      <c r="C1843" s="53"/>
      <c r="D1843" s="53"/>
      <c r="E1843" s="53"/>
      <c r="F1843" s="57"/>
      <c r="G1843" s="57"/>
      <c r="H1843" s="52"/>
      <c r="I1843" s="53"/>
      <c r="J1843" s="53"/>
      <c r="K1843" s="95"/>
      <c r="L1843" s="52"/>
      <c r="M1843" s="52"/>
      <c r="N1843" s="54"/>
      <c r="O1843" s="254" t="str" cm="1">
        <f t="array" ref="O1843">IF(A1843="","",INDEX(근로조건!$A$5:$Y$1048576,MATCH(A1843,근로조건!$A$5:$A$1048576,0)+0,15))</f>
        <v/>
      </c>
      <c r="P1843" s="255" t="str" cm="1">
        <f t="array" ref="P1843">IF(A1843="","",INDEX(근로조건!$A$5:$Y$1048576,MATCH(A1843,근로조건!$A$5:$A$1048576,0)+0,16))</f>
        <v/>
      </c>
      <c r="Q1843" s="256" t="str" cm="1">
        <f t="array" ref="Q1843">IF(A1843="","",INDEX(근로조건!$A$5:$ZZ$1048576,MATCH(A1843,근로조건!$A$5:$A$1048576,0)+0,21))</f>
        <v/>
      </c>
      <c r="R1843" s="61"/>
      <c r="S1843" s="61"/>
      <c r="T1843" s="61"/>
      <c r="U1843" s="61"/>
      <c r="V1843" s="61"/>
      <c r="W1843" s="61"/>
      <c r="X1843" s="61"/>
      <c r="Y1843" s="61"/>
      <c r="Z1843" s="260" t="str">
        <f t="shared" si="87"/>
        <v/>
      </c>
      <c r="AA1843" s="260" t="str">
        <f t="shared" si="88"/>
        <v/>
      </c>
      <c r="AB1843" s="260" t="str" cm="1">
        <f t="array" ref="AB1843">IFERROR(IF(A1843="","",INDEX(근로조건!$A$5:$Z$1048576,MATCH(A1843,근로조건!$A$5:$A$1048576,0)+0,17)-INDEX(근로조건!$A$5:$Z$1048576,MATCH(A1843,근로조건!$A$5:$A$1048576,0)+0,11))*B1843,"")</f>
        <v/>
      </c>
      <c r="AC1843" s="260" t="str">
        <f t="shared" si="89"/>
        <v/>
      </c>
      <c r="AD1843" s="260" t="str" cm="1">
        <f t="array" ref="AD1843">IFERROR(IF(A1843="","",INDEX(근로조건!$A$5:$L$1048576,MATCH(A1843,근로조건!$A$5:$A$1048576,0)+0,12))*B1843,"")</f>
        <v/>
      </c>
      <c r="AE1843" s="261" t="str" cm="1">
        <f t="array" ref="AE1843">IF(A1843="","",INDEX(근로조건!$A$5:$AF$1048576,MATCH(A1843,근로조건!$A$5:$A$1048576,0)+0,13))</f>
        <v/>
      </c>
      <c r="AF1843" s="262" t="str" cm="1">
        <f t="array" ref="AF1843">IF(A1843="","",INDEX(근로조건!$A$5:$AF$1048576,MATCH(A1843,근로조건!$A$5:$A$1048576,0)+0,14))</f>
        <v/>
      </c>
      <c r="AG1843" s="261" t="str" cm="1">
        <f t="array" ref="AG1843">IF(A1843="","",INDEX(근로조건!$A$5:$AF$1048576,MATCH(A1843,근로조건!$A$5:$A$1048576,0)+0,11))</f>
        <v/>
      </c>
      <c r="AH1843" s="261" t="str" cm="1">
        <f t="array" ref="AH1843">IF(A1843="","",INDEX(근로조건!$A$5:$AF$1048576,MATCH(A1843,근로조건!$A$5:$A$1048576,0)+0,19))</f>
        <v/>
      </c>
      <c r="AI1843" s="262" t="str" cm="1">
        <f t="array" ref="AI1843">IF(A1843="","",INDEX(근로조건!$A$5:$AF$1048576,MATCH(A1843,근로조건!$A$5:$A$1048576,0)+0,17))</f>
        <v/>
      </c>
      <c r="AJ1843" s="253"/>
      <c r="AK1843" s="253"/>
      <c r="AL1843" s="253" t="str" cm="1">
        <f t="array" ref="AL1843">IF(A1843="","",INDEX(근로조건!$A$5:$AF$1048576,MATCH(A1843,근로조건!$A$5:$A$1048576,0)+0,20))</f>
        <v/>
      </c>
      <c r="AM1843" s="253"/>
      <c r="AN1843" s="253"/>
      <c r="AO1843" s="253"/>
      <c r="AP1843" s="260"/>
      <c r="AQ1843" s="123"/>
      <c r="AR1843" s="166"/>
      <c r="AS1843" s="267"/>
      <c r="AT1843" s="266"/>
      <c r="AU1843" s="266"/>
      <c r="AV1843" s="266"/>
    </row>
    <row r="1844" spans="1:48" x14ac:dyDescent="0.3">
      <c r="A1844" s="52"/>
      <c r="B1844" s="54"/>
      <c r="C1844" s="53"/>
      <c r="D1844" s="53"/>
      <c r="E1844" s="53"/>
      <c r="F1844" s="57"/>
      <c r="G1844" s="57"/>
      <c r="H1844" s="52"/>
      <c r="I1844" s="53"/>
      <c r="J1844" s="53"/>
      <c r="K1844" s="95"/>
      <c r="L1844" s="52"/>
      <c r="M1844" s="52"/>
      <c r="N1844" s="54"/>
      <c r="O1844" s="254" t="str" cm="1">
        <f t="array" ref="O1844">IF(A1844="","",INDEX(근로조건!$A$5:$Y$1048576,MATCH(A1844,근로조건!$A$5:$A$1048576,0)+0,15))</f>
        <v/>
      </c>
      <c r="P1844" s="255" t="str" cm="1">
        <f t="array" ref="P1844">IF(A1844="","",INDEX(근로조건!$A$5:$Y$1048576,MATCH(A1844,근로조건!$A$5:$A$1048576,0)+0,16))</f>
        <v/>
      </c>
      <c r="Q1844" s="256" t="str" cm="1">
        <f t="array" ref="Q1844">IF(A1844="","",INDEX(근로조건!$A$5:$ZZ$1048576,MATCH(A1844,근로조건!$A$5:$A$1048576,0)+0,21))</f>
        <v/>
      </c>
      <c r="R1844" s="61"/>
      <c r="S1844" s="61"/>
      <c r="T1844" s="61"/>
      <c r="U1844" s="61"/>
      <c r="V1844" s="61"/>
      <c r="W1844" s="61"/>
      <c r="X1844" s="61"/>
      <c r="Y1844" s="61"/>
      <c r="Z1844" s="260" t="str">
        <f t="shared" si="87"/>
        <v/>
      </c>
      <c r="AA1844" s="260" t="str">
        <f t="shared" si="88"/>
        <v/>
      </c>
      <c r="AB1844" s="260" t="str" cm="1">
        <f t="array" ref="AB1844">IFERROR(IF(A1844="","",INDEX(근로조건!$A$5:$Z$1048576,MATCH(A1844,근로조건!$A$5:$A$1048576,0)+0,17)-INDEX(근로조건!$A$5:$Z$1048576,MATCH(A1844,근로조건!$A$5:$A$1048576,0)+0,11))*B1844,"")</f>
        <v/>
      </c>
      <c r="AC1844" s="260" t="str">
        <f t="shared" si="89"/>
        <v/>
      </c>
      <c r="AD1844" s="260" t="str" cm="1">
        <f t="array" ref="AD1844">IFERROR(IF(A1844="","",INDEX(근로조건!$A$5:$L$1048576,MATCH(A1844,근로조건!$A$5:$A$1048576,0)+0,12))*B1844,"")</f>
        <v/>
      </c>
      <c r="AE1844" s="261" t="str" cm="1">
        <f t="array" ref="AE1844">IF(A1844="","",INDEX(근로조건!$A$5:$AF$1048576,MATCH(A1844,근로조건!$A$5:$A$1048576,0)+0,13))</f>
        <v/>
      </c>
      <c r="AF1844" s="262" t="str" cm="1">
        <f t="array" ref="AF1844">IF(A1844="","",INDEX(근로조건!$A$5:$AF$1048576,MATCH(A1844,근로조건!$A$5:$A$1048576,0)+0,14))</f>
        <v/>
      </c>
      <c r="AG1844" s="261" t="str" cm="1">
        <f t="array" ref="AG1844">IF(A1844="","",INDEX(근로조건!$A$5:$AF$1048576,MATCH(A1844,근로조건!$A$5:$A$1048576,0)+0,11))</f>
        <v/>
      </c>
      <c r="AH1844" s="261" t="str" cm="1">
        <f t="array" ref="AH1844">IF(A1844="","",INDEX(근로조건!$A$5:$AF$1048576,MATCH(A1844,근로조건!$A$5:$A$1048576,0)+0,19))</f>
        <v/>
      </c>
      <c r="AI1844" s="262" t="str" cm="1">
        <f t="array" ref="AI1844">IF(A1844="","",INDEX(근로조건!$A$5:$AF$1048576,MATCH(A1844,근로조건!$A$5:$A$1048576,0)+0,17))</f>
        <v/>
      </c>
      <c r="AJ1844" s="253"/>
      <c r="AK1844" s="253"/>
      <c r="AL1844" s="253" t="str" cm="1">
        <f t="array" ref="AL1844">IF(A1844="","",INDEX(근로조건!$A$5:$AF$1048576,MATCH(A1844,근로조건!$A$5:$A$1048576,0)+0,20))</f>
        <v/>
      </c>
      <c r="AM1844" s="253"/>
      <c r="AN1844" s="253"/>
      <c r="AO1844" s="253"/>
      <c r="AP1844" s="260"/>
      <c r="AQ1844" s="123"/>
      <c r="AR1844" s="166"/>
      <c r="AS1844" s="267"/>
      <c r="AT1844" s="266"/>
      <c r="AU1844" s="266"/>
      <c r="AV1844" s="266"/>
    </row>
    <row r="1845" spans="1:48" x14ac:dyDescent="0.3">
      <c r="A1845" s="52"/>
      <c r="B1845" s="54"/>
      <c r="C1845" s="53"/>
      <c r="D1845" s="53"/>
      <c r="E1845" s="53"/>
      <c r="F1845" s="57"/>
      <c r="G1845" s="57"/>
      <c r="H1845" s="52"/>
      <c r="I1845" s="53"/>
      <c r="J1845" s="53"/>
      <c r="K1845" s="95"/>
      <c r="L1845" s="52"/>
      <c r="M1845" s="52"/>
      <c r="N1845" s="54"/>
      <c r="O1845" s="254" t="str" cm="1">
        <f t="array" ref="O1845">IF(A1845="","",INDEX(근로조건!$A$5:$Y$1048576,MATCH(A1845,근로조건!$A$5:$A$1048576,0)+0,15))</f>
        <v/>
      </c>
      <c r="P1845" s="255" t="str" cm="1">
        <f t="array" ref="P1845">IF(A1845="","",INDEX(근로조건!$A$5:$Y$1048576,MATCH(A1845,근로조건!$A$5:$A$1048576,0)+0,16))</f>
        <v/>
      </c>
      <c r="Q1845" s="256" t="str" cm="1">
        <f t="array" ref="Q1845">IF(A1845="","",INDEX(근로조건!$A$5:$ZZ$1048576,MATCH(A1845,근로조건!$A$5:$A$1048576,0)+0,21))</f>
        <v/>
      </c>
      <c r="R1845" s="61"/>
      <c r="S1845" s="61"/>
      <c r="T1845" s="61"/>
      <c r="U1845" s="61"/>
      <c r="V1845" s="61"/>
      <c r="W1845" s="61"/>
      <c r="X1845" s="61"/>
      <c r="Y1845" s="61"/>
      <c r="Z1845" s="260" t="str">
        <f t="shared" si="87"/>
        <v/>
      </c>
      <c r="AA1845" s="260" t="str">
        <f t="shared" si="88"/>
        <v/>
      </c>
      <c r="AB1845" s="260" t="str" cm="1">
        <f t="array" ref="AB1845">IFERROR(IF(A1845="","",INDEX(근로조건!$A$5:$Z$1048576,MATCH(A1845,근로조건!$A$5:$A$1048576,0)+0,17)-INDEX(근로조건!$A$5:$Z$1048576,MATCH(A1845,근로조건!$A$5:$A$1048576,0)+0,11))*B1845,"")</f>
        <v/>
      </c>
      <c r="AC1845" s="260" t="str">
        <f t="shared" si="89"/>
        <v/>
      </c>
      <c r="AD1845" s="260" t="str" cm="1">
        <f t="array" ref="AD1845">IFERROR(IF(A1845="","",INDEX(근로조건!$A$5:$L$1048576,MATCH(A1845,근로조건!$A$5:$A$1048576,0)+0,12))*B1845,"")</f>
        <v/>
      </c>
      <c r="AE1845" s="261" t="str" cm="1">
        <f t="array" ref="AE1845">IF(A1845="","",INDEX(근로조건!$A$5:$AF$1048576,MATCH(A1845,근로조건!$A$5:$A$1048576,0)+0,13))</f>
        <v/>
      </c>
      <c r="AF1845" s="262" t="str" cm="1">
        <f t="array" ref="AF1845">IF(A1845="","",INDEX(근로조건!$A$5:$AF$1048576,MATCH(A1845,근로조건!$A$5:$A$1048576,0)+0,14))</f>
        <v/>
      </c>
      <c r="AG1845" s="261" t="str" cm="1">
        <f t="array" ref="AG1845">IF(A1845="","",INDEX(근로조건!$A$5:$AF$1048576,MATCH(A1845,근로조건!$A$5:$A$1048576,0)+0,11))</f>
        <v/>
      </c>
      <c r="AH1845" s="261" t="str" cm="1">
        <f t="array" ref="AH1845">IF(A1845="","",INDEX(근로조건!$A$5:$AF$1048576,MATCH(A1845,근로조건!$A$5:$A$1048576,0)+0,19))</f>
        <v/>
      </c>
      <c r="AI1845" s="262" t="str" cm="1">
        <f t="array" ref="AI1845">IF(A1845="","",INDEX(근로조건!$A$5:$AF$1048576,MATCH(A1845,근로조건!$A$5:$A$1048576,0)+0,17))</f>
        <v/>
      </c>
      <c r="AJ1845" s="253"/>
      <c r="AK1845" s="253"/>
      <c r="AL1845" s="253" t="str" cm="1">
        <f t="array" ref="AL1845">IF(A1845="","",INDEX(근로조건!$A$5:$AF$1048576,MATCH(A1845,근로조건!$A$5:$A$1048576,0)+0,20))</f>
        <v/>
      </c>
      <c r="AM1845" s="253"/>
      <c r="AN1845" s="253"/>
      <c r="AO1845" s="253"/>
      <c r="AP1845" s="260"/>
      <c r="AQ1845" s="123"/>
      <c r="AR1845" s="166"/>
      <c r="AS1845" s="267"/>
      <c r="AT1845" s="266"/>
      <c r="AU1845" s="266"/>
      <c r="AV1845" s="266"/>
    </row>
    <row r="1846" spans="1:48" x14ac:dyDescent="0.3">
      <c r="A1846" s="52"/>
      <c r="B1846" s="54"/>
      <c r="C1846" s="53"/>
      <c r="D1846" s="53"/>
      <c r="E1846" s="53"/>
      <c r="F1846" s="57"/>
      <c r="G1846" s="57"/>
      <c r="H1846" s="52"/>
      <c r="I1846" s="53"/>
      <c r="J1846" s="53"/>
      <c r="K1846" s="95"/>
      <c r="L1846" s="52"/>
      <c r="M1846" s="52"/>
      <c r="N1846" s="54"/>
      <c r="O1846" s="254" t="str" cm="1">
        <f t="array" ref="O1846">IF(A1846="","",INDEX(근로조건!$A$5:$Y$1048576,MATCH(A1846,근로조건!$A$5:$A$1048576,0)+0,15))</f>
        <v/>
      </c>
      <c r="P1846" s="255" t="str" cm="1">
        <f t="array" ref="P1846">IF(A1846="","",INDEX(근로조건!$A$5:$Y$1048576,MATCH(A1846,근로조건!$A$5:$A$1048576,0)+0,16))</f>
        <v/>
      </c>
      <c r="Q1846" s="256" t="str" cm="1">
        <f t="array" ref="Q1846">IF(A1846="","",INDEX(근로조건!$A$5:$ZZ$1048576,MATCH(A1846,근로조건!$A$5:$A$1048576,0)+0,21))</f>
        <v/>
      </c>
      <c r="R1846" s="61"/>
      <c r="S1846" s="61"/>
      <c r="T1846" s="61"/>
      <c r="U1846" s="61"/>
      <c r="V1846" s="61"/>
      <c r="W1846" s="61"/>
      <c r="X1846" s="61"/>
      <c r="Y1846" s="61"/>
      <c r="Z1846" s="260" t="str">
        <f t="shared" si="87"/>
        <v/>
      </c>
      <c r="AA1846" s="260" t="str">
        <f t="shared" si="88"/>
        <v/>
      </c>
      <c r="AB1846" s="260" t="str" cm="1">
        <f t="array" ref="AB1846">IFERROR(IF(A1846="","",INDEX(근로조건!$A$5:$Z$1048576,MATCH(A1846,근로조건!$A$5:$A$1048576,0)+0,17)-INDEX(근로조건!$A$5:$Z$1048576,MATCH(A1846,근로조건!$A$5:$A$1048576,0)+0,11))*B1846,"")</f>
        <v/>
      </c>
      <c r="AC1846" s="260" t="str">
        <f t="shared" si="89"/>
        <v/>
      </c>
      <c r="AD1846" s="260" t="str" cm="1">
        <f t="array" ref="AD1846">IFERROR(IF(A1846="","",INDEX(근로조건!$A$5:$L$1048576,MATCH(A1846,근로조건!$A$5:$A$1048576,0)+0,12))*B1846,"")</f>
        <v/>
      </c>
      <c r="AE1846" s="261" t="str" cm="1">
        <f t="array" ref="AE1846">IF(A1846="","",INDEX(근로조건!$A$5:$AF$1048576,MATCH(A1846,근로조건!$A$5:$A$1048576,0)+0,13))</f>
        <v/>
      </c>
      <c r="AF1846" s="262" t="str" cm="1">
        <f t="array" ref="AF1846">IF(A1846="","",INDEX(근로조건!$A$5:$AF$1048576,MATCH(A1846,근로조건!$A$5:$A$1048576,0)+0,14))</f>
        <v/>
      </c>
      <c r="AG1846" s="261" t="str" cm="1">
        <f t="array" ref="AG1846">IF(A1846="","",INDEX(근로조건!$A$5:$AF$1048576,MATCH(A1846,근로조건!$A$5:$A$1048576,0)+0,11))</f>
        <v/>
      </c>
      <c r="AH1846" s="261" t="str" cm="1">
        <f t="array" ref="AH1846">IF(A1846="","",INDEX(근로조건!$A$5:$AF$1048576,MATCH(A1846,근로조건!$A$5:$A$1048576,0)+0,19))</f>
        <v/>
      </c>
      <c r="AI1846" s="262" t="str" cm="1">
        <f t="array" ref="AI1846">IF(A1846="","",INDEX(근로조건!$A$5:$AF$1048576,MATCH(A1846,근로조건!$A$5:$A$1048576,0)+0,17))</f>
        <v/>
      </c>
      <c r="AJ1846" s="253"/>
      <c r="AK1846" s="253"/>
      <c r="AL1846" s="253" t="str" cm="1">
        <f t="array" ref="AL1846">IF(A1846="","",INDEX(근로조건!$A$5:$AF$1048576,MATCH(A1846,근로조건!$A$5:$A$1048576,0)+0,20))</f>
        <v/>
      </c>
      <c r="AM1846" s="253"/>
      <c r="AN1846" s="253"/>
      <c r="AO1846" s="253"/>
      <c r="AP1846" s="260"/>
      <c r="AQ1846" s="123"/>
      <c r="AR1846" s="166"/>
      <c r="AS1846" s="267"/>
      <c r="AT1846" s="266"/>
      <c r="AU1846" s="266"/>
      <c r="AV1846" s="266"/>
    </row>
    <row r="1847" spans="1:48" x14ac:dyDescent="0.3">
      <c r="A1847" s="52"/>
      <c r="B1847" s="54"/>
      <c r="C1847" s="53"/>
      <c r="D1847" s="53"/>
      <c r="E1847" s="53"/>
      <c r="F1847" s="57"/>
      <c r="G1847" s="57"/>
      <c r="H1847" s="52"/>
      <c r="I1847" s="53"/>
      <c r="J1847" s="53"/>
      <c r="K1847" s="95"/>
      <c r="L1847" s="52"/>
      <c r="M1847" s="52"/>
      <c r="N1847" s="54"/>
      <c r="O1847" s="254" t="str" cm="1">
        <f t="array" ref="O1847">IF(A1847="","",INDEX(근로조건!$A$5:$Y$1048576,MATCH(A1847,근로조건!$A$5:$A$1048576,0)+0,15))</f>
        <v/>
      </c>
      <c r="P1847" s="255" t="str" cm="1">
        <f t="array" ref="P1847">IF(A1847="","",INDEX(근로조건!$A$5:$Y$1048576,MATCH(A1847,근로조건!$A$5:$A$1048576,0)+0,16))</f>
        <v/>
      </c>
      <c r="Q1847" s="256" t="str" cm="1">
        <f t="array" ref="Q1847">IF(A1847="","",INDEX(근로조건!$A$5:$ZZ$1048576,MATCH(A1847,근로조건!$A$5:$A$1048576,0)+0,21))</f>
        <v/>
      </c>
      <c r="R1847" s="61"/>
      <c r="S1847" s="61"/>
      <c r="T1847" s="61"/>
      <c r="U1847" s="61"/>
      <c r="V1847" s="61"/>
      <c r="W1847" s="61"/>
      <c r="X1847" s="61"/>
      <c r="Y1847" s="61"/>
      <c r="Z1847" s="260" t="str">
        <f t="shared" si="87"/>
        <v/>
      </c>
      <c r="AA1847" s="260" t="str">
        <f t="shared" si="88"/>
        <v/>
      </c>
      <c r="AB1847" s="260" t="str" cm="1">
        <f t="array" ref="AB1847">IFERROR(IF(A1847="","",INDEX(근로조건!$A$5:$Z$1048576,MATCH(A1847,근로조건!$A$5:$A$1048576,0)+0,17)-INDEX(근로조건!$A$5:$Z$1048576,MATCH(A1847,근로조건!$A$5:$A$1048576,0)+0,11))*B1847,"")</f>
        <v/>
      </c>
      <c r="AC1847" s="260" t="str">
        <f t="shared" si="89"/>
        <v/>
      </c>
      <c r="AD1847" s="260" t="str" cm="1">
        <f t="array" ref="AD1847">IFERROR(IF(A1847="","",INDEX(근로조건!$A$5:$L$1048576,MATCH(A1847,근로조건!$A$5:$A$1048576,0)+0,12))*B1847,"")</f>
        <v/>
      </c>
      <c r="AE1847" s="261" t="str" cm="1">
        <f t="array" ref="AE1847">IF(A1847="","",INDEX(근로조건!$A$5:$AF$1048576,MATCH(A1847,근로조건!$A$5:$A$1048576,0)+0,13))</f>
        <v/>
      </c>
      <c r="AF1847" s="262" t="str" cm="1">
        <f t="array" ref="AF1847">IF(A1847="","",INDEX(근로조건!$A$5:$AF$1048576,MATCH(A1847,근로조건!$A$5:$A$1048576,0)+0,14))</f>
        <v/>
      </c>
      <c r="AG1847" s="261" t="str" cm="1">
        <f t="array" ref="AG1847">IF(A1847="","",INDEX(근로조건!$A$5:$AF$1048576,MATCH(A1847,근로조건!$A$5:$A$1048576,0)+0,11))</f>
        <v/>
      </c>
      <c r="AH1847" s="261" t="str" cm="1">
        <f t="array" ref="AH1847">IF(A1847="","",INDEX(근로조건!$A$5:$AF$1048576,MATCH(A1847,근로조건!$A$5:$A$1048576,0)+0,19))</f>
        <v/>
      </c>
      <c r="AI1847" s="262" t="str" cm="1">
        <f t="array" ref="AI1847">IF(A1847="","",INDEX(근로조건!$A$5:$AF$1048576,MATCH(A1847,근로조건!$A$5:$A$1048576,0)+0,17))</f>
        <v/>
      </c>
      <c r="AJ1847" s="253"/>
      <c r="AK1847" s="253"/>
      <c r="AL1847" s="253" t="str" cm="1">
        <f t="array" ref="AL1847">IF(A1847="","",INDEX(근로조건!$A$5:$AF$1048576,MATCH(A1847,근로조건!$A$5:$A$1048576,0)+0,20))</f>
        <v/>
      </c>
      <c r="AM1847" s="253"/>
      <c r="AN1847" s="253"/>
      <c r="AO1847" s="253"/>
      <c r="AP1847" s="260"/>
      <c r="AQ1847" s="123"/>
      <c r="AR1847" s="166"/>
      <c r="AS1847" s="267"/>
      <c r="AT1847" s="266"/>
      <c r="AU1847" s="266"/>
      <c r="AV1847" s="266"/>
    </row>
    <row r="1848" spans="1:48" x14ac:dyDescent="0.3">
      <c r="A1848" s="52"/>
      <c r="B1848" s="54"/>
      <c r="C1848" s="53"/>
      <c r="D1848" s="53"/>
      <c r="E1848" s="53"/>
      <c r="F1848" s="57"/>
      <c r="G1848" s="57"/>
      <c r="H1848" s="52"/>
      <c r="I1848" s="53"/>
      <c r="J1848" s="53"/>
      <c r="K1848" s="95"/>
      <c r="L1848" s="52"/>
      <c r="M1848" s="52"/>
      <c r="N1848" s="54"/>
      <c r="O1848" s="254" t="str" cm="1">
        <f t="array" ref="O1848">IF(A1848="","",INDEX(근로조건!$A$5:$Y$1048576,MATCH(A1848,근로조건!$A$5:$A$1048576,0)+0,15))</f>
        <v/>
      </c>
      <c r="P1848" s="255" t="str" cm="1">
        <f t="array" ref="P1848">IF(A1848="","",INDEX(근로조건!$A$5:$Y$1048576,MATCH(A1848,근로조건!$A$5:$A$1048576,0)+0,16))</f>
        <v/>
      </c>
      <c r="Q1848" s="256" t="str" cm="1">
        <f t="array" ref="Q1848">IF(A1848="","",INDEX(근로조건!$A$5:$ZZ$1048576,MATCH(A1848,근로조건!$A$5:$A$1048576,0)+0,21))</f>
        <v/>
      </c>
      <c r="R1848" s="61"/>
      <c r="S1848" s="61"/>
      <c r="T1848" s="61"/>
      <c r="U1848" s="61"/>
      <c r="V1848" s="61"/>
      <c r="W1848" s="61"/>
      <c r="X1848" s="61"/>
      <c r="Y1848" s="61"/>
      <c r="Z1848" s="260" t="str">
        <f t="shared" si="87"/>
        <v/>
      </c>
      <c r="AA1848" s="260" t="str">
        <f t="shared" si="88"/>
        <v/>
      </c>
      <c r="AB1848" s="260" t="str" cm="1">
        <f t="array" ref="AB1848">IFERROR(IF(A1848="","",INDEX(근로조건!$A$5:$Z$1048576,MATCH(A1848,근로조건!$A$5:$A$1048576,0)+0,17)-INDEX(근로조건!$A$5:$Z$1048576,MATCH(A1848,근로조건!$A$5:$A$1048576,0)+0,11))*B1848,"")</f>
        <v/>
      </c>
      <c r="AC1848" s="260" t="str">
        <f t="shared" si="89"/>
        <v/>
      </c>
      <c r="AD1848" s="260" t="str" cm="1">
        <f t="array" ref="AD1848">IFERROR(IF(A1848="","",INDEX(근로조건!$A$5:$L$1048576,MATCH(A1848,근로조건!$A$5:$A$1048576,0)+0,12))*B1848,"")</f>
        <v/>
      </c>
      <c r="AE1848" s="261" t="str" cm="1">
        <f t="array" ref="AE1848">IF(A1848="","",INDEX(근로조건!$A$5:$AF$1048576,MATCH(A1848,근로조건!$A$5:$A$1048576,0)+0,13))</f>
        <v/>
      </c>
      <c r="AF1848" s="262" t="str" cm="1">
        <f t="array" ref="AF1848">IF(A1848="","",INDEX(근로조건!$A$5:$AF$1048576,MATCH(A1848,근로조건!$A$5:$A$1048576,0)+0,14))</f>
        <v/>
      </c>
      <c r="AG1848" s="261" t="str" cm="1">
        <f t="array" ref="AG1848">IF(A1848="","",INDEX(근로조건!$A$5:$AF$1048576,MATCH(A1848,근로조건!$A$5:$A$1048576,0)+0,11))</f>
        <v/>
      </c>
      <c r="AH1848" s="261" t="str" cm="1">
        <f t="array" ref="AH1848">IF(A1848="","",INDEX(근로조건!$A$5:$AF$1048576,MATCH(A1848,근로조건!$A$5:$A$1048576,0)+0,19))</f>
        <v/>
      </c>
      <c r="AI1848" s="262" t="str" cm="1">
        <f t="array" ref="AI1848">IF(A1848="","",INDEX(근로조건!$A$5:$AF$1048576,MATCH(A1848,근로조건!$A$5:$A$1048576,0)+0,17))</f>
        <v/>
      </c>
      <c r="AJ1848" s="253"/>
      <c r="AK1848" s="253"/>
      <c r="AL1848" s="253" t="str" cm="1">
        <f t="array" ref="AL1848">IF(A1848="","",INDEX(근로조건!$A$5:$AF$1048576,MATCH(A1848,근로조건!$A$5:$A$1048576,0)+0,20))</f>
        <v/>
      </c>
      <c r="AM1848" s="253"/>
      <c r="AN1848" s="253"/>
      <c r="AO1848" s="253"/>
      <c r="AP1848" s="260"/>
      <c r="AQ1848" s="123"/>
      <c r="AR1848" s="166"/>
      <c r="AS1848" s="267"/>
      <c r="AT1848" s="266"/>
      <c r="AU1848" s="266"/>
      <c r="AV1848" s="266"/>
    </row>
    <row r="1849" spans="1:48" x14ac:dyDescent="0.3">
      <c r="A1849" s="52"/>
      <c r="B1849" s="54"/>
      <c r="C1849" s="53"/>
      <c r="D1849" s="53"/>
      <c r="E1849" s="53"/>
      <c r="F1849" s="57"/>
      <c r="G1849" s="57"/>
      <c r="H1849" s="52"/>
      <c r="I1849" s="53"/>
      <c r="J1849" s="53"/>
      <c r="K1849" s="95"/>
      <c r="L1849" s="52"/>
      <c r="M1849" s="52"/>
      <c r="N1849" s="54"/>
      <c r="O1849" s="254" t="str" cm="1">
        <f t="array" ref="O1849">IF(A1849="","",INDEX(근로조건!$A$5:$Y$1048576,MATCH(A1849,근로조건!$A$5:$A$1048576,0)+0,15))</f>
        <v/>
      </c>
      <c r="P1849" s="255" t="str" cm="1">
        <f t="array" ref="P1849">IF(A1849="","",INDEX(근로조건!$A$5:$Y$1048576,MATCH(A1849,근로조건!$A$5:$A$1048576,0)+0,16))</f>
        <v/>
      </c>
      <c r="Q1849" s="256" t="str" cm="1">
        <f t="array" ref="Q1849">IF(A1849="","",INDEX(근로조건!$A$5:$ZZ$1048576,MATCH(A1849,근로조건!$A$5:$A$1048576,0)+0,21))</f>
        <v/>
      </c>
      <c r="R1849" s="61"/>
      <c r="S1849" s="61"/>
      <c r="T1849" s="61"/>
      <c r="U1849" s="61"/>
      <c r="V1849" s="61"/>
      <c r="W1849" s="61"/>
      <c r="X1849" s="61"/>
      <c r="Y1849" s="61"/>
      <c r="Z1849" s="260" t="str">
        <f t="shared" si="87"/>
        <v/>
      </c>
      <c r="AA1849" s="260" t="str">
        <f t="shared" si="88"/>
        <v/>
      </c>
      <c r="AB1849" s="260" t="str" cm="1">
        <f t="array" ref="AB1849">IFERROR(IF(A1849="","",INDEX(근로조건!$A$5:$Z$1048576,MATCH(A1849,근로조건!$A$5:$A$1048576,0)+0,17)-INDEX(근로조건!$A$5:$Z$1048576,MATCH(A1849,근로조건!$A$5:$A$1048576,0)+0,11))*B1849,"")</f>
        <v/>
      </c>
      <c r="AC1849" s="260" t="str">
        <f t="shared" si="89"/>
        <v/>
      </c>
      <c r="AD1849" s="260" t="str" cm="1">
        <f t="array" ref="AD1849">IFERROR(IF(A1849="","",INDEX(근로조건!$A$5:$L$1048576,MATCH(A1849,근로조건!$A$5:$A$1048576,0)+0,12))*B1849,"")</f>
        <v/>
      </c>
      <c r="AE1849" s="261" t="str" cm="1">
        <f t="array" ref="AE1849">IF(A1849="","",INDEX(근로조건!$A$5:$AF$1048576,MATCH(A1849,근로조건!$A$5:$A$1048576,0)+0,13))</f>
        <v/>
      </c>
      <c r="AF1849" s="262" t="str" cm="1">
        <f t="array" ref="AF1849">IF(A1849="","",INDEX(근로조건!$A$5:$AF$1048576,MATCH(A1849,근로조건!$A$5:$A$1048576,0)+0,14))</f>
        <v/>
      </c>
      <c r="AG1849" s="261" t="str" cm="1">
        <f t="array" ref="AG1849">IF(A1849="","",INDEX(근로조건!$A$5:$AF$1048576,MATCH(A1849,근로조건!$A$5:$A$1048576,0)+0,11))</f>
        <v/>
      </c>
      <c r="AH1849" s="261" t="str" cm="1">
        <f t="array" ref="AH1849">IF(A1849="","",INDEX(근로조건!$A$5:$AF$1048576,MATCH(A1849,근로조건!$A$5:$A$1048576,0)+0,19))</f>
        <v/>
      </c>
      <c r="AI1849" s="262" t="str" cm="1">
        <f t="array" ref="AI1849">IF(A1849="","",INDEX(근로조건!$A$5:$AF$1048576,MATCH(A1849,근로조건!$A$5:$A$1048576,0)+0,17))</f>
        <v/>
      </c>
      <c r="AJ1849" s="253"/>
      <c r="AK1849" s="253"/>
      <c r="AL1849" s="253" t="str" cm="1">
        <f t="array" ref="AL1849">IF(A1849="","",INDEX(근로조건!$A$5:$AF$1048576,MATCH(A1849,근로조건!$A$5:$A$1048576,0)+0,20))</f>
        <v/>
      </c>
      <c r="AM1849" s="253"/>
      <c r="AN1849" s="253"/>
      <c r="AO1849" s="253"/>
      <c r="AP1849" s="260"/>
      <c r="AQ1849" s="123"/>
      <c r="AR1849" s="166"/>
      <c r="AS1849" s="267"/>
      <c r="AT1849" s="266"/>
      <c r="AU1849" s="266"/>
      <c r="AV1849" s="266"/>
    </row>
    <row r="1850" spans="1:48" x14ac:dyDescent="0.3">
      <c r="A1850" s="52"/>
      <c r="B1850" s="54"/>
      <c r="C1850" s="53"/>
      <c r="D1850" s="53"/>
      <c r="E1850" s="53"/>
      <c r="F1850" s="57"/>
      <c r="G1850" s="57"/>
      <c r="H1850" s="52"/>
      <c r="I1850" s="53"/>
      <c r="J1850" s="53"/>
      <c r="K1850" s="95"/>
      <c r="L1850" s="52"/>
      <c r="M1850" s="52"/>
      <c r="N1850" s="54"/>
      <c r="O1850" s="254" t="str" cm="1">
        <f t="array" ref="O1850">IF(A1850="","",INDEX(근로조건!$A$5:$Y$1048576,MATCH(A1850,근로조건!$A$5:$A$1048576,0)+0,15))</f>
        <v/>
      </c>
      <c r="P1850" s="255" t="str" cm="1">
        <f t="array" ref="P1850">IF(A1850="","",INDEX(근로조건!$A$5:$Y$1048576,MATCH(A1850,근로조건!$A$5:$A$1048576,0)+0,16))</f>
        <v/>
      </c>
      <c r="Q1850" s="256" t="str" cm="1">
        <f t="array" ref="Q1850">IF(A1850="","",INDEX(근로조건!$A$5:$ZZ$1048576,MATCH(A1850,근로조건!$A$5:$A$1048576,0)+0,21))</f>
        <v/>
      </c>
      <c r="R1850" s="61"/>
      <c r="S1850" s="61"/>
      <c r="T1850" s="61"/>
      <c r="U1850" s="61"/>
      <c r="V1850" s="61"/>
      <c r="W1850" s="61"/>
      <c r="X1850" s="61"/>
      <c r="Y1850" s="61"/>
      <c r="Z1850" s="260" t="str">
        <f t="shared" si="87"/>
        <v/>
      </c>
      <c r="AA1850" s="260" t="str">
        <f t="shared" si="88"/>
        <v/>
      </c>
      <c r="AB1850" s="260" t="str" cm="1">
        <f t="array" ref="AB1850">IFERROR(IF(A1850="","",INDEX(근로조건!$A$5:$Z$1048576,MATCH(A1850,근로조건!$A$5:$A$1048576,0)+0,17)-INDEX(근로조건!$A$5:$Z$1048576,MATCH(A1850,근로조건!$A$5:$A$1048576,0)+0,11))*B1850,"")</f>
        <v/>
      </c>
      <c r="AC1850" s="260" t="str">
        <f t="shared" si="89"/>
        <v/>
      </c>
      <c r="AD1850" s="260" t="str" cm="1">
        <f t="array" ref="AD1850">IFERROR(IF(A1850="","",INDEX(근로조건!$A$5:$L$1048576,MATCH(A1850,근로조건!$A$5:$A$1048576,0)+0,12))*B1850,"")</f>
        <v/>
      </c>
      <c r="AE1850" s="261" t="str" cm="1">
        <f t="array" ref="AE1850">IF(A1850="","",INDEX(근로조건!$A$5:$AF$1048576,MATCH(A1850,근로조건!$A$5:$A$1048576,0)+0,13))</f>
        <v/>
      </c>
      <c r="AF1850" s="262" t="str" cm="1">
        <f t="array" ref="AF1850">IF(A1850="","",INDEX(근로조건!$A$5:$AF$1048576,MATCH(A1850,근로조건!$A$5:$A$1048576,0)+0,14))</f>
        <v/>
      </c>
      <c r="AG1850" s="261" t="str" cm="1">
        <f t="array" ref="AG1850">IF(A1850="","",INDEX(근로조건!$A$5:$AF$1048576,MATCH(A1850,근로조건!$A$5:$A$1048576,0)+0,11))</f>
        <v/>
      </c>
      <c r="AH1850" s="261" t="str" cm="1">
        <f t="array" ref="AH1850">IF(A1850="","",INDEX(근로조건!$A$5:$AF$1048576,MATCH(A1850,근로조건!$A$5:$A$1048576,0)+0,19))</f>
        <v/>
      </c>
      <c r="AI1850" s="262" t="str" cm="1">
        <f t="array" ref="AI1850">IF(A1850="","",INDEX(근로조건!$A$5:$AF$1048576,MATCH(A1850,근로조건!$A$5:$A$1048576,0)+0,17))</f>
        <v/>
      </c>
      <c r="AJ1850" s="253"/>
      <c r="AK1850" s="253"/>
      <c r="AL1850" s="253" t="str" cm="1">
        <f t="array" ref="AL1850">IF(A1850="","",INDEX(근로조건!$A$5:$AF$1048576,MATCH(A1850,근로조건!$A$5:$A$1048576,0)+0,20))</f>
        <v/>
      </c>
      <c r="AM1850" s="253"/>
      <c r="AN1850" s="253"/>
      <c r="AO1850" s="253"/>
      <c r="AP1850" s="260"/>
      <c r="AQ1850" s="123"/>
      <c r="AR1850" s="166"/>
      <c r="AS1850" s="267"/>
      <c r="AT1850" s="266"/>
      <c r="AU1850" s="266"/>
      <c r="AV1850" s="266"/>
    </row>
    <row r="1851" spans="1:48" x14ac:dyDescent="0.3">
      <c r="A1851" s="52"/>
      <c r="B1851" s="54"/>
      <c r="C1851" s="53"/>
      <c r="D1851" s="53"/>
      <c r="E1851" s="53"/>
      <c r="F1851" s="57"/>
      <c r="G1851" s="57"/>
      <c r="H1851" s="52"/>
      <c r="I1851" s="53"/>
      <c r="J1851" s="53"/>
      <c r="K1851" s="95"/>
      <c r="L1851" s="52"/>
      <c r="M1851" s="52"/>
      <c r="N1851" s="54"/>
      <c r="O1851" s="254" t="str" cm="1">
        <f t="array" ref="O1851">IF(A1851="","",INDEX(근로조건!$A$5:$Y$1048576,MATCH(A1851,근로조건!$A$5:$A$1048576,0)+0,15))</f>
        <v/>
      </c>
      <c r="P1851" s="255" t="str" cm="1">
        <f t="array" ref="P1851">IF(A1851="","",INDEX(근로조건!$A$5:$Y$1048576,MATCH(A1851,근로조건!$A$5:$A$1048576,0)+0,16))</f>
        <v/>
      </c>
      <c r="Q1851" s="256" t="str" cm="1">
        <f t="array" ref="Q1851">IF(A1851="","",INDEX(근로조건!$A$5:$ZZ$1048576,MATCH(A1851,근로조건!$A$5:$A$1048576,0)+0,21))</f>
        <v/>
      </c>
      <c r="R1851" s="61"/>
      <c r="S1851" s="61"/>
      <c r="T1851" s="61"/>
      <c r="U1851" s="61"/>
      <c r="V1851" s="61"/>
      <c r="W1851" s="61"/>
      <c r="X1851" s="61"/>
      <c r="Y1851" s="61"/>
      <c r="Z1851" s="260" t="str">
        <f t="shared" si="87"/>
        <v/>
      </c>
      <c r="AA1851" s="260" t="str">
        <f t="shared" si="88"/>
        <v/>
      </c>
      <c r="AB1851" s="260" t="str" cm="1">
        <f t="array" ref="AB1851">IFERROR(IF(A1851="","",INDEX(근로조건!$A$5:$Z$1048576,MATCH(A1851,근로조건!$A$5:$A$1048576,0)+0,17)-INDEX(근로조건!$A$5:$Z$1048576,MATCH(A1851,근로조건!$A$5:$A$1048576,0)+0,11))*B1851,"")</f>
        <v/>
      </c>
      <c r="AC1851" s="260" t="str">
        <f t="shared" si="89"/>
        <v/>
      </c>
      <c r="AD1851" s="260" t="str" cm="1">
        <f t="array" ref="AD1851">IFERROR(IF(A1851="","",INDEX(근로조건!$A$5:$L$1048576,MATCH(A1851,근로조건!$A$5:$A$1048576,0)+0,12))*B1851,"")</f>
        <v/>
      </c>
      <c r="AE1851" s="261" t="str" cm="1">
        <f t="array" ref="AE1851">IF(A1851="","",INDEX(근로조건!$A$5:$AF$1048576,MATCH(A1851,근로조건!$A$5:$A$1048576,0)+0,13))</f>
        <v/>
      </c>
      <c r="AF1851" s="262" t="str" cm="1">
        <f t="array" ref="AF1851">IF(A1851="","",INDEX(근로조건!$A$5:$AF$1048576,MATCH(A1851,근로조건!$A$5:$A$1048576,0)+0,14))</f>
        <v/>
      </c>
      <c r="AG1851" s="261" t="str" cm="1">
        <f t="array" ref="AG1851">IF(A1851="","",INDEX(근로조건!$A$5:$AF$1048576,MATCH(A1851,근로조건!$A$5:$A$1048576,0)+0,11))</f>
        <v/>
      </c>
      <c r="AH1851" s="261" t="str" cm="1">
        <f t="array" ref="AH1851">IF(A1851="","",INDEX(근로조건!$A$5:$AF$1048576,MATCH(A1851,근로조건!$A$5:$A$1048576,0)+0,19))</f>
        <v/>
      </c>
      <c r="AI1851" s="262" t="str" cm="1">
        <f t="array" ref="AI1851">IF(A1851="","",INDEX(근로조건!$A$5:$AF$1048576,MATCH(A1851,근로조건!$A$5:$A$1048576,0)+0,17))</f>
        <v/>
      </c>
      <c r="AJ1851" s="253"/>
      <c r="AK1851" s="253"/>
      <c r="AL1851" s="253" t="str" cm="1">
        <f t="array" ref="AL1851">IF(A1851="","",INDEX(근로조건!$A$5:$AF$1048576,MATCH(A1851,근로조건!$A$5:$A$1048576,0)+0,20))</f>
        <v/>
      </c>
      <c r="AM1851" s="253"/>
      <c r="AN1851" s="253"/>
      <c r="AO1851" s="253"/>
      <c r="AP1851" s="260"/>
      <c r="AQ1851" s="123"/>
      <c r="AR1851" s="166"/>
      <c r="AS1851" s="267"/>
      <c r="AT1851" s="266"/>
      <c r="AU1851" s="266"/>
      <c r="AV1851" s="266"/>
    </row>
    <row r="1852" spans="1:48" x14ac:dyDescent="0.3">
      <c r="A1852" s="52"/>
      <c r="B1852" s="54"/>
      <c r="C1852" s="53"/>
      <c r="D1852" s="53"/>
      <c r="E1852" s="53"/>
      <c r="F1852" s="57"/>
      <c r="G1852" s="57"/>
      <c r="H1852" s="52"/>
      <c r="I1852" s="53"/>
      <c r="J1852" s="53"/>
      <c r="K1852" s="95"/>
      <c r="L1852" s="52"/>
      <c r="M1852" s="52"/>
      <c r="N1852" s="54"/>
      <c r="O1852" s="254" t="str" cm="1">
        <f t="array" ref="O1852">IF(A1852="","",INDEX(근로조건!$A$5:$Y$1048576,MATCH(A1852,근로조건!$A$5:$A$1048576,0)+0,15))</f>
        <v/>
      </c>
      <c r="P1852" s="255" t="str" cm="1">
        <f t="array" ref="P1852">IF(A1852="","",INDEX(근로조건!$A$5:$Y$1048576,MATCH(A1852,근로조건!$A$5:$A$1048576,0)+0,16))</f>
        <v/>
      </c>
      <c r="Q1852" s="256" t="str" cm="1">
        <f t="array" ref="Q1852">IF(A1852="","",INDEX(근로조건!$A$5:$ZZ$1048576,MATCH(A1852,근로조건!$A$5:$A$1048576,0)+0,21))</f>
        <v/>
      </c>
      <c r="R1852" s="61"/>
      <c r="S1852" s="61"/>
      <c r="T1852" s="61"/>
      <c r="U1852" s="61"/>
      <c r="V1852" s="61"/>
      <c r="W1852" s="61"/>
      <c r="X1852" s="61"/>
      <c r="Y1852" s="61"/>
      <c r="Z1852" s="260" t="str">
        <f t="shared" si="87"/>
        <v/>
      </c>
      <c r="AA1852" s="260" t="str">
        <f t="shared" si="88"/>
        <v/>
      </c>
      <c r="AB1852" s="260" t="str" cm="1">
        <f t="array" ref="AB1852">IFERROR(IF(A1852="","",INDEX(근로조건!$A$5:$Z$1048576,MATCH(A1852,근로조건!$A$5:$A$1048576,0)+0,17)-INDEX(근로조건!$A$5:$Z$1048576,MATCH(A1852,근로조건!$A$5:$A$1048576,0)+0,11))*B1852,"")</f>
        <v/>
      </c>
      <c r="AC1852" s="260" t="str">
        <f t="shared" si="89"/>
        <v/>
      </c>
      <c r="AD1852" s="260" t="str" cm="1">
        <f t="array" ref="AD1852">IFERROR(IF(A1852="","",INDEX(근로조건!$A$5:$L$1048576,MATCH(A1852,근로조건!$A$5:$A$1048576,0)+0,12))*B1852,"")</f>
        <v/>
      </c>
      <c r="AE1852" s="261" t="str" cm="1">
        <f t="array" ref="AE1852">IF(A1852="","",INDEX(근로조건!$A$5:$AF$1048576,MATCH(A1852,근로조건!$A$5:$A$1048576,0)+0,13))</f>
        <v/>
      </c>
      <c r="AF1852" s="262" t="str" cm="1">
        <f t="array" ref="AF1852">IF(A1852="","",INDEX(근로조건!$A$5:$AF$1048576,MATCH(A1852,근로조건!$A$5:$A$1048576,0)+0,14))</f>
        <v/>
      </c>
      <c r="AG1852" s="261" t="str" cm="1">
        <f t="array" ref="AG1852">IF(A1852="","",INDEX(근로조건!$A$5:$AF$1048576,MATCH(A1852,근로조건!$A$5:$A$1048576,0)+0,11))</f>
        <v/>
      </c>
      <c r="AH1852" s="261" t="str" cm="1">
        <f t="array" ref="AH1852">IF(A1852="","",INDEX(근로조건!$A$5:$AF$1048576,MATCH(A1852,근로조건!$A$5:$A$1048576,0)+0,19))</f>
        <v/>
      </c>
      <c r="AI1852" s="262" t="str" cm="1">
        <f t="array" ref="AI1852">IF(A1852="","",INDEX(근로조건!$A$5:$AF$1048576,MATCH(A1852,근로조건!$A$5:$A$1048576,0)+0,17))</f>
        <v/>
      </c>
      <c r="AJ1852" s="253"/>
      <c r="AK1852" s="253"/>
      <c r="AL1852" s="253" t="str" cm="1">
        <f t="array" ref="AL1852">IF(A1852="","",INDEX(근로조건!$A$5:$AF$1048576,MATCH(A1852,근로조건!$A$5:$A$1048576,0)+0,20))</f>
        <v/>
      </c>
      <c r="AM1852" s="253"/>
      <c r="AN1852" s="253"/>
      <c r="AO1852" s="253"/>
      <c r="AP1852" s="260"/>
      <c r="AQ1852" s="123"/>
      <c r="AR1852" s="166"/>
      <c r="AS1852" s="267"/>
      <c r="AT1852" s="266"/>
      <c r="AU1852" s="266"/>
      <c r="AV1852" s="266"/>
    </row>
    <row r="1853" spans="1:48" x14ac:dyDescent="0.3">
      <c r="A1853" s="52"/>
      <c r="B1853" s="54"/>
      <c r="C1853" s="53"/>
      <c r="D1853" s="53"/>
      <c r="E1853" s="53"/>
      <c r="F1853" s="57"/>
      <c r="G1853" s="57"/>
      <c r="H1853" s="52"/>
      <c r="I1853" s="53"/>
      <c r="J1853" s="53"/>
      <c r="K1853" s="95"/>
      <c r="L1853" s="52"/>
      <c r="M1853" s="52"/>
      <c r="N1853" s="54"/>
      <c r="O1853" s="254" t="str" cm="1">
        <f t="array" ref="O1853">IF(A1853="","",INDEX(근로조건!$A$5:$Y$1048576,MATCH(A1853,근로조건!$A$5:$A$1048576,0)+0,15))</f>
        <v/>
      </c>
      <c r="P1853" s="255" t="str" cm="1">
        <f t="array" ref="P1853">IF(A1853="","",INDEX(근로조건!$A$5:$Y$1048576,MATCH(A1853,근로조건!$A$5:$A$1048576,0)+0,16))</f>
        <v/>
      </c>
      <c r="Q1853" s="256" t="str" cm="1">
        <f t="array" ref="Q1853">IF(A1853="","",INDEX(근로조건!$A$5:$ZZ$1048576,MATCH(A1853,근로조건!$A$5:$A$1048576,0)+0,21))</f>
        <v/>
      </c>
      <c r="R1853" s="61"/>
      <c r="S1853" s="61"/>
      <c r="T1853" s="61"/>
      <c r="U1853" s="61"/>
      <c r="V1853" s="61"/>
      <c r="W1853" s="61"/>
      <c r="X1853" s="61"/>
      <c r="Y1853" s="61"/>
      <c r="Z1853" s="260" t="str">
        <f t="shared" si="87"/>
        <v/>
      </c>
      <c r="AA1853" s="260" t="str">
        <f t="shared" si="88"/>
        <v/>
      </c>
      <c r="AB1853" s="260" t="str" cm="1">
        <f t="array" ref="AB1853">IFERROR(IF(A1853="","",INDEX(근로조건!$A$5:$Z$1048576,MATCH(A1853,근로조건!$A$5:$A$1048576,0)+0,17)-INDEX(근로조건!$A$5:$Z$1048576,MATCH(A1853,근로조건!$A$5:$A$1048576,0)+0,11))*B1853,"")</f>
        <v/>
      </c>
      <c r="AC1853" s="260" t="str">
        <f t="shared" si="89"/>
        <v/>
      </c>
      <c r="AD1853" s="260" t="str" cm="1">
        <f t="array" ref="AD1853">IFERROR(IF(A1853="","",INDEX(근로조건!$A$5:$L$1048576,MATCH(A1853,근로조건!$A$5:$A$1048576,0)+0,12))*B1853,"")</f>
        <v/>
      </c>
      <c r="AE1853" s="261" t="str" cm="1">
        <f t="array" ref="AE1853">IF(A1853="","",INDEX(근로조건!$A$5:$AF$1048576,MATCH(A1853,근로조건!$A$5:$A$1048576,0)+0,13))</f>
        <v/>
      </c>
      <c r="AF1853" s="262" t="str" cm="1">
        <f t="array" ref="AF1853">IF(A1853="","",INDEX(근로조건!$A$5:$AF$1048576,MATCH(A1853,근로조건!$A$5:$A$1048576,0)+0,14))</f>
        <v/>
      </c>
      <c r="AG1853" s="261" t="str" cm="1">
        <f t="array" ref="AG1853">IF(A1853="","",INDEX(근로조건!$A$5:$AF$1048576,MATCH(A1853,근로조건!$A$5:$A$1048576,0)+0,11))</f>
        <v/>
      </c>
      <c r="AH1853" s="261" t="str" cm="1">
        <f t="array" ref="AH1853">IF(A1853="","",INDEX(근로조건!$A$5:$AF$1048576,MATCH(A1853,근로조건!$A$5:$A$1048576,0)+0,19))</f>
        <v/>
      </c>
      <c r="AI1853" s="262" t="str" cm="1">
        <f t="array" ref="AI1853">IF(A1853="","",INDEX(근로조건!$A$5:$AF$1048576,MATCH(A1853,근로조건!$A$5:$A$1048576,0)+0,17))</f>
        <v/>
      </c>
      <c r="AJ1853" s="253"/>
      <c r="AK1853" s="253"/>
      <c r="AL1853" s="253" t="str" cm="1">
        <f t="array" ref="AL1853">IF(A1853="","",INDEX(근로조건!$A$5:$AF$1048576,MATCH(A1853,근로조건!$A$5:$A$1048576,0)+0,20))</f>
        <v/>
      </c>
      <c r="AM1853" s="253"/>
      <c r="AN1853" s="253"/>
      <c r="AO1853" s="253"/>
      <c r="AP1853" s="260"/>
      <c r="AQ1853" s="123"/>
      <c r="AR1853" s="166"/>
      <c r="AS1853" s="267"/>
      <c r="AT1853" s="266"/>
      <c r="AU1853" s="266"/>
      <c r="AV1853" s="266"/>
    </row>
    <row r="1854" spans="1:48" x14ac:dyDescent="0.3">
      <c r="A1854" s="52"/>
      <c r="B1854" s="54"/>
      <c r="C1854" s="53"/>
      <c r="D1854" s="53"/>
      <c r="E1854" s="53"/>
      <c r="F1854" s="57"/>
      <c r="G1854" s="57"/>
      <c r="H1854" s="52"/>
      <c r="I1854" s="53"/>
      <c r="J1854" s="53"/>
      <c r="K1854" s="95"/>
      <c r="L1854" s="52"/>
      <c r="M1854" s="52"/>
      <c r="N1854" s="54"/>
      <c r="O1854" s="254" t="str" cm="1">
        <f t="array" ref="O1854">IF(A1854="","",INDEX(근로조건!$A$5:$Y$1048576,MATCH(A1854,근로조건!$A$5:$A$1048576,0)+0,15))</f>
        <v/>
      </c>
      <c r="P1854" s="255" t="str" cm="1">
        <f t="array" ref="P1854">IF(A1854="","",INDEX(근로조건!$A$5:$Y$1048576,MATCH(A1854,근로조건!$A$5:$A$1048576,0)+0,16))</f>
        <v/>
      </c>
      <c r="Q1854" s="256" t="str" cm="1">
        <f t="array" ref="Q1854">IF(A1854="","",INDEX(근로조건!$A$5:$ZZ$1048576,MATCH(A1854,근로조건!$A$5:$A$1048576,0)+0,21))</f>
        <v/>
      </c>
      <c r="R1854" s="61"/>
      <c r="S1854" s="61"/>
      <c r="T1854" s="61"/>
      <c r="U1854" s="61"/>
      <c r="V1854" s="61"/>
      <c r="W1854" s="61"/>
      <c r="X1854" s="61"/>
      <c r="Y1854" s="61"/>
      <c r="Z1854" s="260" t="str">
        <f t="shared" si="87"/>
        <v/>
      </c>
      <c r="AA1854" s="260" t="str">
        <f t="shared" si="88"/>
        <v/>
      </c>
      <c r="AB1854" s="260" t="str" cm="1">
        <f t="array" ref="AB1854">IFERROR(IF(A1854="","",INDEX(근로조건!$A$5:$Z$1048576,MATCH(A1854,근로조건!$A$5:$A$1048576,0)+0,17)-INDEX(근로조건!$A$5:$Z$1048576,MATCH(A1854,근로조건!$A$5:$A$1048576,0)+0,11))*B1854,"")</f>
        <v/>
      </c>
      <c r="AC1854" s="260" t="str">
        <f t="shared" si="89"/>
        <v/>
      </c>
      <c r="AD1854" s="260" t="str" cm="1">
        <f t="array" ref="AD1854">IFERROR(IF(A1854="","",INDEX(근로조건!$A$5:$L$1048576,MATCH(A1854,근로조건!$A$5:$A$1048576,0)+0,12))*B1854,"")</f>
        <v/>
      </c>
      <c r="AE1854" s="261" t="str" cm="1">
        <f t="array" ref="AE1854">IF(A1854="","",INDEX(근로조건!$A$5:$AF$1048576,MATCH(A1854,근로조건!$A$5:$A$1048576,0)+0,13))</f>
        <v/>
      </c>
      <c r="AF1854" s="262" t="str" cm="1">
        <f t="array" ref="AF1854">IF(A1854="","",INDEX(근로조건!$A$5:$AF$1048576,MATCH(A1854,근로조건!$A$5:$A$1048576,0)+0,14))</f>
        <v/>
      </c>
      <c r="AG1854" s="261" t="str" cm="1">
        <f t="array" ref="AG1854">IF(A1854="","",INDEX(근로조건!$A$5:$AF$1048576,MATCH(A1854,근로조건!$A$5:$A$1048576,0)+0,11))</f>
        <v/>
      </c>
      <c r="AH1854" s="261" t="str" cm="1">
        <f t="array" ref="AH1854">IF(A1854="","",INDEX(근로조건!$A$5:$AF$1048576,MATCH(A1854,근로조건!$A$5:$A$1048576,0)+0,19))</f>
        <v/>
      </c>
      <c r="AI1854" s="262" t="str" cm="1">
        <f t="array" ref="AI1854">IF(A1854="","",INDEX(근로조건!$A$5:$AF$1048576,MATCH(A1854,근로조건!$A$5:$A$1048576,0)+0,17))</f>
        <v/>
      </c>
      <c r="AJ1854" s="253"/>
      <c r="AK1854" s="253"/>
      <c r="AL1854" s="253" t="str" cm="1">
        <f t="array" ref="AL1854">IF(A1854="","",INDEX(근로조건!$A$5:$AF$1048576,MATCH(A1854,근로조건!$A$5:$A$1048576,0)+0,20))</f>
        <v/>
      </c>
      <c r="AM1854" s="253"/>
      <c r="AN1854" s="253"/>
      <c r="AO1854" s="253"/>
      <c r="AP1854" s="260"/>
      <c r="AQ1854" s="123"/>
      <c r="AR1854" s="166"/>
      <c r="AS1854" s="267"/>
      <c r="AT1854" s="266"/>
      <c r="AU1854" s="266"/>
      <c r="AV1854" s="266"/>
    </row>
    <row r="1855" spans="1:48" x14ac:dyDescent="0.3">
      <c r="A1855" s="52"/>
      <c r="B1855" s="54"/>
      <c r="C1855" s="53"/>
      <c r="D1855" s="53"/>
      <c r="E1855" s="53"/>
      <c r="F1855" s="57"/>
      <c r="G1855" s="57"/>
      <c r="H1855" s="52"/>
      <c r="I1855" s="53"/>
      <c r="J1855" s="53"/>
      <c r="K1855" s="95"/>
      <c r="L1855" s="52"/>
      <c r="M1855" s="52"/>
      <c r="N1855" s="54"/>
      <c r="O1855" s="254" t="str" cm="1">
        <f t="array" ref="O1855">IF(A1855="","",INDEX(근로조건!$A$5:$Y$1048576,MATCH(A1855,근로조건!$A$5:$A$1048576,0)+0,15))</f>
        <v/>
      </c>
      <c r="P1855" s="255" t="str" cm="1">
        <f t="array" ref="P1855">IF(A1855="","",INDEX(근로조건!$A$5:$Y$1048576,MATCH(A1855,근로조건!$A$5:$A$1048576,0)+0,16))</f>
        <v/>
      </c>
      <c r="Q1855" s="256" t="str" cm="1">
        <f t="array" ref="Q1855">IF(A1855="","",INDEX(근로조건!$A$5:$ZZ$1048576,MATCH(A1855,근로조건!$A$5:$A$1048576,0)+0,21))</f>
        <v/>
      </c>
      <c r="R1855" s="61"/>
      <c r="S1855" s="61"/>
      <c r="T1855" s="61"/>
      <c r="U1855" s="61"/>
      <c r="V1855" s="61"/>
      <c r="W1855" s="61"/>
      <c r="X1855" s="61"/>
      <c r="Y1855" s="61"/>
      <c r="Z1855" s="260" t="str">
        <f t="shared" si="87"/>
        <v/>
      </c>
      <c r="AA1855" s="260" t="str">
        <f t="shared" si="88"/>
        <v/>
      </c>
      <c r="AB1855" s="260" t="str" cm="1">
        <f t="array" ref="AB1855">IFERROR(IF(A1855="","",INDEX(근로조건!$A$5:$Z$1048576,MATCH(A1855,근로조건!$A$5:$A$1048576,0)+0,17)-INDEX(근로조건!$A$5:$Z$1048576,MATCH(A1855,근로조건!$A$5:$A$1048576,0)+0,11))*B1855,"")</f>
        <v/>
      </c>
      <c r="AC1855" s="260" t="str">
        <f t="shared" si="89"/>
        <v/>
      </c>
      <c r="AD1855" s="260" t="str" cm="1">
        <f t="array" ref="AD1855">IFERROR(IF(A1855="","",INDEX(근로조건!$A$5:$L$1048576,MATCH(A1855,근로조건!$A$5:$A$1048576,0)+0,12))*B1855,"")</f>
        <v/>
      </c>
      <c r="AE1855" s="261" t="str" cm="1">
        <f t="array" ref="AE1855">IF(A1855="","",INDEX(근로조건!$A$5:$AF$1048576,MATCH(A1855,근로조건!$A$5:$A$1048576,0)+0,13))</f>
        <v/>
      </c>
      <c r="AF1855" s="262" t="str" cm="1">
        <f t="array" ref="AF1855">IF(A1855="","",INDEX(근로조건!$A$5:$AF$1048576,MATCH(A1855,근로조건!$A$5:$A$1048576,0)+0,14))</f>
        <v/>
      </c>
      <c r="AG1855" s="261" t="str" cm="1">
        <f t="array" ref="AG1855">IF(A1855="","",INDEX(근로조건!$A$5:$AF$1048576,MATCH(A1855,근로조건!$A$5:$A$1048576,0)+0,11))</f>
        <v/>
      </c>
      <c r="AH1855" s="261" t="str" cm="1">
        <f t="array" ref="AH1855">IF(A1855="","",INDEX(근로조건!$A$5:$AF$1048576,MATCH(A1855,근로조건!$A$5:$A$1048576,0)+0,19))</f>
        <v/>
      </c>
      <c r="AI1855" s="262" t="str" cm="1">
        <f t="array" ref="AI1855">IF(A1855="","",INDEX(근로조건!$A$5:$AF$1048576,MATCH(A1855,근로조건!$A$5:$A$1048576,0)+0,17))</f>
        <v/>
      </c>
      <c r="AJ1855" s="253"/>
      <c r="AK1855" s="253"/>
      <c r="AL1855" s="253" t="str" cm="1">
        <f t="array" ref="AL1855">IF(A1855="","",INDEX(근로조건!$A$5:$AF$1048576,MATCH(A1855,근로조건!$A$5:$A$1048576,0)+0,20))</f>
        <v/>
      </c>
      <c r="AM1855" s="253"/>
      <c r="AN1855" s="253"/>
      <c r="AO1855" s="253"/>
      <c r="AP1855" s="260"/>
      <c r="AQ1855" s="123"/>
      <c r="AR1855" s="166"/>
      <c r="AS1855" s="267"/>
      <c r="AT1855" s="266"/>
      <c r="AU1855" s="266"/>
      <c r="AV1855" s="266"/>
    </row>
    <row r="1856" spans="1:48" x14ac:dyDescent="0.3">
      <c r="A1856" s="52"/>
      <c r="B1856" s="54"/>
      <c r="C1856" s="53"/>
      <c r="D1856" s="53"/>
      <c r="E1856" s="53"/>
      <c r="F1856" s="57"/>
      <c r="G1856" s="57"/>
      <c r="H1856" s="52"/>
      <c r="I1856" s="53"/>
      <c r="J1856" s="53"/>
      <c r="K1856" s="95"/>
      <c r="L1856" s="52"/>
      <c r="M1856" s="52"/>
      <c r="N1856" s="54"/>
      <c r="O1856" s="254" t="str" cm="1">
        <f t="array" ref="O1856">IF(A1856="","",INDEX(근로조건!$A$5:$Y$1048576,MATCH(A1856,근로조건!$A$5:$A$1048576,0)+0,15))</f>
        <v/>
      </c>
      <c r="P1856" s="255" t="str" cm="1">
        <f t="array" ref="P1856">IF(A1856="","",INDEX(근로조건!$A$5:$Y$1048576,MATCH(A1856,근로조건!$A$5:$A$1048576,0)+0,16))</f>
        <v/>
      </c>
      <c r="Q1856" s="256" t="str" cm="1">
        <f t="array" ref="Q1856">IF(A1856="","",INDEX(근로조건!$A$5:$ZZ$1048576,MATCH(A1856,근로조건!$A$5:$A$1048576,0)+0,21))</f>
        <v/>
      </c>
      <c r="R1856" s="61"/>
      <c r="S1856" s="61"/>
      <c r="T1856" s="61"/>
      <c r="U1856" s="61"/>
      <c r="V1856" s="61"/>
      <c r="W1856" s="61"/>
      <c r="X1856" s="61"/>
      <c r="Y1856" s="61"/>
      <c r="Z1856" s="260" t="str">
        <f t="shared" si="87"/>
        <v/>
      </c>
      <c r="AA1856" s="260" t="str">
        <f t="shared" si="88"/>
        <v/>
      </c>
      <c r="AB1856" s="260" t="str" cm="1">
        <f t="array" ref="AB1856">IFERROR(IF(A1856="","",INDEX(근로조건!$A$5:$Z$1048576,MATCH(A1856,근로조건!$A$5:$A$1048576,0)+0,17)-INDEX(근로조건!$A$5:$Z$1048576,MATCH(A1856,근로조건!$A$5:$A$1048576,0)+0,11))*B1856,"")</f>
        <v/>
      </c>
      <c r="AC1856" s="260" t="str">
        <f t="shared" si="89"/>
        <v/>
      </c>
      <c r="AD1856" s="260" t="str" cm="1">
        <f t="array" ref="AD1856">IFERROR(IF(A1856="","",INDEX(근로조건!$A$5:$L$1048576,MATCH(A1856,근로조건!$A$5:$A$1048576,0)+0,12))*B1856,"")</f>
        <v/>
      </c>
      <c r="AE1856" s="261" t="str" cm="1">
        <f t="array" ref="AE1856">IF(A1856="","",INDEX(근로조건!$A$5:$AF$1048576,MATCH(A1856,근로조건!$A$5:$A$1048576,0)+0,13))</f>
        <v/>
      </c>
      <c r="AF1856" s="262" t="str" cm="1">
        <f t="array" ref="AF1856">IF(A1856="","",INDEX(근로조건!$A$5:$AF$1048576,MATCH(A1856,근로조건!$A$5:$A$1048576,0)+0,14))</f>
        <v/>
      </c>
      <c r="AG1856" s="261" t="str" cm="1">
        <f t="array" ref="AG1856">IF(A1856="","",INDEX(근로조건!$A$5:$AF$1048576,MATCH(A1856,근로조건!$A$5:$A$1048576,0)+0,11))</f>
        <v/>
      </c>
      <c r="AH1856" s="261" t="str" cm="1">
        <f t="array" ref="AH1856">IF(A1856="","",INDEX(근로조건!$A$5:$AF$1048576,MATCH(A1856,근로조건!$A$5:$A$1048576,0)+0,19))</f>
        <v/>
      </c>
      <c r="AI1856" s="262" t="str" cm="1">
        <f t="array" ref="AI1856">IF(A1856="","",INDEX(근로조건!$A$5:$AF$1048576,MATCH(A1856,근로조건!$A$5:$A$1048576,0)+0,17))</f>
        <v/>
      </c>
      <c r="AJ1856" s="253"/>
      <c r="AK1856" s="253"/>
      <c r="AL1856" s="253" t="str" cm="1">
        <f t="array" ref="AL1856">IF(A1856="","",INDEX(근로조건!$A$5:$AF$1048576,MATCH(A1856,근로조건!$A$5:$A$1048576,0)+0,20))</f>
        <v/>
      </c>
      <c r="AM1856" s="253"/>
      <c r="AN1856" s="253"/>
      <c r="AO1856" s="253"/>
      <c r="AP1856" s="260"/>
      <c r="AQ1856" s="123"/>
      <c r="AR1856" s="166"/>
      <c r="AS1856" s="267"/>
      <c r="AT1856" s="266"/>
      <c r="AU1856" s="266"/>
      <c r="AV1856" s="266"/>
    </row>
    <row r="1857" spans="1:48" x14ac:dyDescent="0.3">
      <c r="A1857" s="52"/>
      <c r="B1857" s="54"/>
      <c r="C1857" s="53"/>
      <c r="D1857" s="53"/>
      <c r="E1857" s="53"/>
      <c r="F1857" s="57"/>
      <c r="G1857" s="57"/>
      <c r="H1857" s="52"/>
      <c r="I1857" s="53"/>
      <c r="J1857" s="53"/>
      <c r="K1857" s="95"/>
      <c r="L1857" s="52"/>
      <c r="M1857" s="52"/>
      <c r="N1857" s="54"/>
      <c r="O1857" s="254" t="str" cm="1">
        <f t="array" ref="O1857">IF(A1857="","",INDEX(근로조건!$A$5:$Y$1048576,MATCH(A1857,근로조건!$A$5:$A$1048576,0)+0,15))</f>
        <v/>
      </c>
      <c r="P1857" s="255" t="str" cm="1">
        <f t="array" ref="P1857">IF(A1857="","",INDEX(근로조건!$A$5:$Y$1048576,MATCH(A1857,근로조건!$A$5:$A$1048576,0)+0,16))</f>
        <v/>
      </c>
      <c r="Q1857" s="256" t="str" cm="1">
        <f t="array" ref="Q1857">IF(A1857="","",INDEX(근로조건!$A$5:$ZZ$1048576,MATCH(A1857,근로조건!$A$5:$A$1048576,0)+0,21))</f>
        <v/>
      </c>
      <c r="R1857" s="61"/>
      <c r="S1857" s="61"/>
      <c r="T1857" s="61"/>
      <c r="U1857" s="61"/>
      <c r="V1857" s="61"/>
      <c r="W1857" s="61"/>
      <c r="X1857" s="61"/>
      <c r="Y1857" s="61"/>
      <c r="Z1857" s="260" t="str">
        <f t="shared" si="87"/>
        <v/>
      </c>
      <c r="AA1857" s="260" t="str">
        <f t="shared" si="88"/>
        <v/>
      </c>
      <c r="AB1857" s="260" t="str" cm="1">
        <f t="array" ref="AB1857">IFERROR(IF(A1857="","",INDEX(근로조건!$A$5:$Z$1048576,MATCH(A1857,근로조건!$A$5:$A$1048576,0)+0,17)-INDEX(근로조건!$A$5:$Z$1048576,MATCH(A1857,근로조건!$A$5:$A$1048576,0)+0,11))*B1857,"")</f>
        <v/>
      </c>
      <c r="AC1857" s="260" t="str">
        <f t="shared" si="89"/>
        <v/>
      </c>
      <c r="AD1857" s="260" t="str" cm="1">
        <f t="array" ref="AD1857">IFERROR(IF(A1857="","",INDEX(근로조건!$A$5:$L$1048576,MATCH(A1857,근로조건!$A$5:$A$1048576,0)+0,12))*B1857,"")</f>
        <v/>
      </c>
      <c r="AE1857" s="261" t="str" cm="1">
        <f t="array" ref="AE1857">IF(A1857="","",INDEX(근로조건!$A$5:$AF$1048576,MATCH(A1857,근로조건!$A$5:$A$1048576,0)+0,13))</f>
        <v/>
      </c>
      <c r="AF1857" s="262" t="str" cm="1">
        <f t="array" ref="AF1857">IF(A1857="","",INDEX(근로조건!$A$5:$AF$1048576,MATCH(A1857,근로조건!$A$5:$A$1048576,0)+0,14))</f>
        <v/>
      </c>
      <c r="AG1857" s="261" t="str" cm="1">
        <f t="array" ref="AG1857">IF(A1857="","",INDEX(근로조건!$A$5:$AF$1048576,MATCH(A1857,근로조건!$A$5:$A$1048576,0)+0,11))</f>
        <v/>
      </c>
      <c r="AH1857" s="261" t="str" cm="1">
        <f t="array" ref="AH1857">IF(A1857="","",INDEX(근로조건!$A$5:$AF$1048576,MATCH(A1857,근로조건!$A$5:$A$1048576,0)+0,19))</f>
        <v/>
      </c>
      <c r="AI1857" s="262" t="str" cm="1">
        <f t="array" ref="AI1857">IF(A1857="","",INDEX(근로조건!$A$5:$AF$1048576,MATCH(A1857,근로조건!$A$5:$A$1048576,0)+0,17))</f>
        <v/>
      </c>
      <c r="AJ1857" s="253"/>
      <c r="AK1857" s="253"/>
      <c r="AL1857" s="253" t="str" cm="1">
        <f t="array" ref="AL1857">IF(A1857="","",INDEX(근로조건!$A$5:$AF$1048576,MATCH(A1857,근로조건!$A$5:$A$1048576,0)+0,20))</f>
        <v/>
      </c>
      <c r="AM1857" s="253"/>
      <c r="AN1857" s="253"/>
      <c r="AO1857" s="253"/>
      <c r="AP1857" s="260"/>
      <c r="AQ1857" s="123"/>
      <c r="AR1857" s="166"/>
      <c r="AS1857" s="267"/>
      <c r="AT1857" s="266"/>
      <c r="AU1857" s="266"/>
      <c r="AV1857" s="266"/>
    </row>
    <row r="1858" spans="1:48" x14ac:dyDescent="0.3">
      <c r="A1858" s="52"/>
      <c r="B1858" s="54"/>
      <c r="C1858" s="53"/>
      <c r="D1858" s="53"/>
      <c r="E1858" s="53"/>
      <c r="F1858" s="57"/>
      <c r="G1858" s="57"/>
      <c r="H1858" s="52"/>
      <c r="I1858" s="53"/>
      <c r="J1858" s="53"/>
      <c r="K1858" s="95"/>
      <c r="L1858" s="52"/>
      <c r="M1858" s="52"/>
      <c r="N1858" s="54"/>
      <c r="O1858" s="254" t="str" cm="1">
        <f t="array" ref="O1858">IF(A1858="","",INDEX(근로조건!$A$5:$Y$1048576,MATCH(A1858,근로조건!$A$5:$A$1048576,0)+0,15))</f>
        <v/>
      </c>
      <c r="P1858" s="255" t="str" cm="1">
        <f t="array" ref="P1858">IF(A1858="","",INDEX(근로조건!$A$5:$Y$1048576,MATCH(A1858,근로조건!$A$5:$A$1048576,0)+0,16))</f>
        <v/>
      </c>
      <c r="Q1858" s="256" t="str" cm="1">
        <f t="array" ref="Q1858">IF(A1858="","",INDEX(근로조건!$A$5:$ZZ$1048576,MATCH(A1858,근로조건!$A$5:$A$1048576,0)+0,21))</f>
        <v/>
      </c>
      <c r="R1858" s="61"/>
      <c r="S1858" s="61"/>
      <c r="T1858" s="61"/>
      <c r="U1858" s="61"/>
      <c r="V1858" s="61"/>
      <c r="W1858" s="61"/>
      <c r="X1858" s="61"/>
      <c r="Y1858" s="61"/>
      <c r="Z1858" s="260" t="str">
        <f t="shared" si="87"/>
        <v/>
      </c>
      <c r="AA1858" s="260" t="str">
        <f t="shared" si="88"/>
        <v/>
      </c>
      <c r="AB1858" s="260" t="str" cm="1">
        <f t="array" ref="AB1858">IFERROR(IF(A1858="","",INDEX(근로조건!$A$5:$Z$1048576,MATCH(A1858,근로조건!$A$5:$A$1048576,0)+0,17)-INDEX(근로조건!$A$5:$Z$1048576,MATCH(A1858,근로조건!$A$5:$A$1048576,0)+0,11))*B1858,"")</f>
        <v/>
      </c>
      <c r="AC1858" s="260" t="str">
        <f t="shared" si="89"/>
        <v/>
      </c>
      <c r="AD1858" s="260" t="str" cm="1">
        <f t="array" ref="AD1858">IFERROR(IF(A1858="","",INDEX(근로조건!$A$5:$L$1048576,MATCH(A1858,근로조건!$A$5:$A$1048576,0)+0,12))*B1858,"")</f>
        <v/>
      </c>
      <c r="AE1858" s="261" t="str" cm="1">
        <f t="array" ref="AE1858">IF(A1858="","",INDEX(근로조건!$A$5:$AF$1048576,MATCH(A1858,근로조건!$A$5:$A$1048576,0)+0,13))</f>
        <v/>
      </c>
      <c r="AF1858" s="262" t="str" cm="1">
        <f t="array" ref="AF1858">IF(A1858="","",INDEX(근로조건!$A$5:$AF$1048576,MATCH(A1858,근로조건!$A$5:$A$1048576,0)+0,14))</f>
        <v/>
      </c>
      <c r="AG1858" s="261" t="str" cm="1">
        <f t="array" ref="AG1858">IF(A1858="","",INDEX(근로조건!$A$5:$AF$1048576,MATCH(A1858,근로조건!$A$5:$A$1048576,0)+0,11))</f>
        <v/>
      </c>
      <c r="AH1858" s="261" t="str" cm="1">
        <f t="array" ref="AH1858">IF(A1858="","",INDEX(근로조건!$A$5:$AF$1048576,MATCH(A1858,근로조건!$A$5:$A$1048576,0)+0,19))</f>
        <v/>
      </c>
      <c r="AI1858" s="262" t="str" cm="1">
        <f t="array" ref="AI1858">IF(A1858="","",INDEX(근로조건!$A$5:$AF$1048576,MATCH(A1858,근로조건!$A$5:$A$1048576,0)+0,17))</f>
        <v/>
      </c>
      <c r="AJ1858" s="253"/>
      <c r="AK1858" s="253"/>
      <c r="AL1858" s="253" t="str" cm="1">
        <f t="array" ref="AL1858">IF(A1858="","",INDEX(근로조건!$A$5:$AF$1048576,MATCH(A1858,근로조건!$A$5:$A$1048576,0)+0,20))</f>
        <v/>
      </c>
      <c r="AM1858" s="253"/>
      <c r="AN1858" s="253"/>
      <c r="AO1858" s="253"/>
      <c r="AP1858" s="260"/>
      <c r="AQ1858" s="123"/>
      <c r="AR1858" s="166"/>
      <c r="AS1858" s="267"/>
      <c r="AT1858" s="266"/>
      <c r="AU1858" s="266"/>
      <c r="AV1858" s="266"/>
    </row>
    <row r="1859" spans="1:48" x14ac:dyDescent="0.3">
      <c r="A1859" s="52"/>
      <c r="B1859" s="54"/>
      <c r="C1859" s="53"/>
      <c r="D1859" s="53"/>
      <c r="E1859" s="53"/>
      <c r="F1859" s="57"/>
      <c r="G1859" s="57"/>
      <c r="H1859" s="52"/>
      <c r="I1859" s="53"/>
      <c r="J1859" s="53"/>
      <c r="K1859" s="95"/>
      <c r="L1859" s="52"/>
      <c r="M1859" s="52"/>
      <c r="N1859" s="54"/>
      <c r="O1859" s="254" t="str" cm="1">
        <f t="array" ref="O1859">IF(A1859="","",INDEX(근로조건!$A$5:$Y$1048576,MATCH(A1859,근로조건!$A$5:$A$1048576,0)+0,15))</f>
        <v/>
      </c>
      <c r="P1859" s="255" t="str" cm="1">
        <f t="array" ref="P1859">IF(A1859="","",INDEX(근로조건!$A$5:$Y$1048576,MATCH(A1859,근로조건!$A$5:$A$1048576,0)+0,16))</f>
        <v/>
      </c>
      <c r="Q1859" s="256" t="str" cm="1">
        <f t="array" ref="Q1859">IF(A1859="","",INDEX(근로조건!$A$5:$ZZ$1048576,MATCH(A1859,근로조건!$A$5:$A$1048576,0)+0,21))</f>
        <v/>
      </c>
      <c r="R1859" s="61"/>
      <c r="S1859" s="61"/>
      <c r="T1859" s="61"/>
      <c r="U1859" s="61"/>
      <c r="V1859" s="61"/>
      <c r="W1859" s="61"/>
      <c r="X1859" s="61"/>
      <c r="Y1859" s="61"/>
      <c r="Z1859" s="260" t="str">
        <f t="shared" si="87"/>
        <v/>
      </c>
      <c r="AA1859" s="260" t="str">
        <f t="shared" si="88"/>
        <v/>
      </c>
      <c r="AB1859" s="260" t="str" cm="1">
        <f t="array" ref="AB1859">IFERROR(IF(A1859="","",INDEX(근로조건!$A$5:$Z$1048576,MATCH(A1859,근로조건!$A$5:$A$1048576,0)+0,17)-INDEX(근로조건!$A$5:$Z$1048576,MATCH(A1859,근로조건!$A$5:$A$1048576,0)+0,11))*B1859,"")</f>
        <v/>
      </c>
      <c r="AC1859" s="260" t="str">
        <f t="shared" si="89"/>
        <v/>
      </c>
      <c r="AD1859" s="260" t="str" cm="1">
        <f t="array" ref="AD1859">IFERROR(IF(A1859="","",INDEX(근로조건!$A$5:$L$1048576,MATCH(A1859,근로조건!$A$5:$A$1048576,0)+0,12))*B1859,"")</f>
        <v/>
      </c>
      <c r="AE1859" s="261" t="str" cm="1">
        <f t="array" ref="AE1859">IF(A1859="","",INDEX(근로조건!$A$5:$AF$1048576,MATCH(A1859,근로조건!$A$5:$A$1048576,0)+0,13))</f>
        <v/>
      </c>
      <c r="AF1859" s="262" t="str" cm="1">
        <f t="array" ref="AF1859">IF(A1859="","",INDEX(근로조건!$A$5:$AF$1048576,MATCH(A1859,근로조건!$A$5:$A$1048576,0)+0,14))</f>
        <v/>
      </c>
      <c r="AG1859" s="261" t="str" cm="1">
        <f t="array" ref="AG1859">IF(A1859="","",INDEX(근로조건!$A$5:$AF$1048576,MATCH(A1859,근로조건!$A$5:$A$1048576,0)+0,11))</f>
        <v/>
      </c>
      <c r="AH1859" s="261" t="str" cm="1">
        <f t="array" ref="AH1859">IF(A1859="","",INDEX(근로조건!$A$5:$AF$1048576,MATCH(A1859,근로조건!$A$5:$A$1048576,0)+0,19))</f>
        <v/>
      </c>
      <c r="AI1859" s="262" t="str" cm="1">
        <f t="array" ref="AI1859">IF(A1859="","",INDEX(근로조건!$A$5:$AF$1048576,MATCH(A1859,근로조건!$A$5:$A$1048576,0)+0,17))</f>
        <v/>
      </c>
      <c r="AJ1859" s="253"/>
      <c r="AK1859" s="253"/>
      <c r="AL1859" s="253" t="str" cm="1">
        <f t="array" ref="AL1859">IF(A1859="","",INDEX(근로조건!$A$5:$AF$1048576,MATCH(A1859,근로조건!$A$5:$A$1048576,0)+0,20))</f>
        <v/>
      </c>
      <c r="AM1859" s="253"/>
      <c r="AN1859" s="253"/>
      <c r="AO1859" s="253"/>
      <c r="AP1859" s="260"/>
      <c r="AQ1859" s="123"/>
      <c r="AR1859" s="166"/>
      <c r="AS1859" s="267"/>
      <c r="AT1859" s="266"/>
      <c r="AU1859" s="266"/>
      <c r="AV1859" s="266"/>
    </row>
    <row r="1860" spans="1:48" x14ac:dyDescent="0.3">
      <c r="A1860" s="52"/>
      <c r="B1860" s="54"/>
      <c r="C1860" s="53"/>
      <c r="D1860" s="53"/>
      <c r="E1860" s="53"/>
      <c r="F1860" s="57"/>
      <c r="G1860" s="57"/>
      <c r="H1860" s="52"/>
      <c r="I1860" s="53"/>
      <c r="J1860" s="53"/>
      <c r="K1860" s="95"/>
      <c r="L1860" s="52"/>
      <c r="M1860" s="52"/>
      <c r="N1860" s="54"/>
      <c r="O1860" s="254" t="str" cm="1">
        <f t="array" ref="O1860">IF(A1860="","",INDEX(근로조건!$A$5:$Y$1048576,MATCH(A1860,근로조건!$A$5:$A$1048576,0)+0,15))</f>
        <v/>
      </c>
      <c r="P1860" s="255" t="str" cm="1">
        <f t="array" ref="P1860">IF(A1860="","",INDEX(근로조건!$A$5:$Y$1048576,MATCH(A1860,근로조건!$A$5:$A$1048576,0)+0,16))</f>
        <v/>
      </c>
      <c r="Q1860" s="256" t="str" cm="1">
        <f t="array" ref="Q1860">IF(A1860="","",INDEX(근로조건!$A$5:$ZZ$1048576,MATCH(A1860,근로조건!$A$5:$A$1048576,0)+0,21))</f>
        <v/>
      </c>
      <c r="R1860" s="61"/>
      <c r="S1860" s="61"/>
      <c r="T1860" s="61"/>
      <c r="U1860" s="61"/>
      <c r="V1860" s="61"/>
      <c r="W1860" s="61"/>
      <c r="X1860" s="61"/>
      <c r="Y1860" s="61"/>
      <c r="Z1860" s="260" t="str">
        <f t="shared" si="87"/>
        <v/>
      </c>
      <c r="AA1860" s="260" t="str">
        <f t="shared" si="88"/>
        <v/>
      </c>
      <c r="AB1860" s="260" t="str" cm="1">
        <f t="array" ref="AB1860">IFERROR(IF(A1860="","",INDEX(근로조건!$A$5:$Z$1048576,MATCH(A1860,근로조건!$A$5:$A$1048576,0)+0,17)-INDEX(근로조건!$A$5:$Z$1048576,MATCH(A1860,근로조건!$A$5:$A$1048576,0)+0,11))*B1860,"")</f>
        <v/>
      </c>
      <c r="AC1860" s="260" t="str">
        <f t="shared" si="89"/>
        <v/>
      </c>
      <c r="AD1860" s="260" t="str" cm="1">
        <f t="array" ref="AD1860">IFERROR(IF(A1860="","",INDEX(근로조건!$A$5:$L$1048576,MATCH(A1860,근로조건!$A$5:$A$1048576,0)+0,12))*B1860,"")</f>
        <v/>
      </c>
      <c r="AE1860" s="261" t="str" cm="1">
        <f t="array" ref="AE1860">IF(A1860="","",INDEX(근로조건!$A$5:$AF$1048576,MATCH(A1860,근로조건!$A$5:$A$1048576,0)+0,13))</f>
        <v/>
      </c>
      <c r="AF1860" s="262" t="str" cm="1">
        <f t="array" ref="AF1860">IF(A1860="","",INDEX(근로조건!$A$5:$AF$1048576,MATCH(A1860,근로조건!$A$5:$A$1048576,0)+0,14))</f>
        <v/>
      </c>
      <c r="AG1860" s="261" t="str" cm="1">
        <f t="array" ref="AG1860">IF(A1860="","",INDEX(근로조건!$A$5:$AF$1048576,MATCH(A1860,근로조건!$A$5:$A$1048576,0)+0,11))</f>
        <v/>
      </c>
      <c r="AH1860" s="261" t="str" cm="1">
        <f t="array" ref="AH1860">IF(A1860="","",INDEX(근로조건!$A$5:$AF$1048576,MATCH(A1860,근로조건!$A$5:$A$1048576,0)+0,19))</f>
        <v/>
      </c>
      <c r="AI1860" s="262" t="str" cm="1">
        <f t="array" ref="AI1860">IF(A1860="","",INDEX(근로조건!$A$5:$AF$1048576,MATCH(A1860,근로조건!$A$5:$A$1048576,0)+0,17))</f>
        <v/>
      </c>
      <c r="AJ1860" s="253"/>
      <c r="AK1860" s="253"/>
      <c r="AL1860" s="253" t="str" cm="1">
        <f t="array" ref="AL1860">IF(A1860="","",INDEX(근로조건!$A$5:$AF$1048576,MATCH(A1860,근로조건!$A$5:$A$1048576,0)+0,20))</f>
        <v/>
      </c>
      <c r="AM1860" s="253"/>
      <c r="AN1860" s="253"/>
      <c r="AO1860" s="253"/>
      <c r="AP1860" s="260"/>
      <c r="AQ1860" s="123"/>
      <c r="AR1860" s="166"/>
      <c r="AS1860" s="267"/>
      <c r="AT1860" s="266"/>
      <c r="AU1860" s="266"/>
      <c r="AV1860" s="266"/>
    </row>
    <row r="1861" spans="1:48" x14ac:dyDescent="0.3">
      <c r="A1861" s="52"/>
      <c r="B1861" s="54"/>
      <c r="C1861" s="53"/>
      <c r="D1861" s="53"/>
      <c r="E1861" s="53"/>
      <c r="F1861" s="57"/>
      <c r="G1861" s="57"/>
      <c r="H1861" s="52"/>
      <c r="I1861" s="53"/>
      <c r="J1861" s="53"/>
      <c r="K1861" s="95"/>
      <c r="L1861" s="52"/>
      <c r="M1861" s="52"/>
      <c r="N1861" s="54"/>
      <c r="O1861" s="254" t="str" cm="1">
        <f t="array" ref="O1861">IF(A1861="","",INDEX(근로조건!$A$5:$Y$1048576,MATCH(A1861,근로조건!$A$5:$A$1048576,0)+0,15))</f>
        <v/>
      </c>
      <c r="P1861" s="255" t="str" cm="1">
        <f t="array" ref="P1861">IF(A1861="","",INDEX(근로조건!$A$5:$Y$1048576,MATCH(A1861,근로조건!$A$5:$A$1048576,0)+0,16))</f>
        <v/>
      </c>
      <c r="Q1861" s="256" t="str" cm="1">
        <f t="array" ref="Q1861">IF(A1861="","",INDEX(근로조건!$A$5:$ZZ$1048576,MATCH(A1861,근로조건!$A$5:$A$1048576,0)+0,21))</f>
        <v/>
      </c>
      <c r="R1861" s="61"/>
      <c r="S1861" s="61"/>
      <c r="T1861" s="61"/>
      <c r="U1861" s="61"/>
      <c r="V1861" s="61"/>
      <c r="W1861" s="61"/>
      <c r="X1861" s="61"/>
      <c r="Y1861" s="61"/>
      <c r="Z1861" s="260" t="str">
        <f t="shared" si="87"/>
        <v/>
      </c>
      <c r="AA1861" s="260" t="str">
        <f t="shared" si="88"/>
        <v/>
      </c>
      <c r="AB1861" s="260" t="str" cm="1">
        <f t="array" ref="AB1861">IFERROR(IF(A1861="","",INDEX(근로조건!$A$5:$Z$1048576,MATCH(A1861,근로조건!$A$5:$A$1048576,0)+0,17)-INDEX(근로조건!$A$5:$Z$1048576,MATCH(A1861,근로조건!$A$5:$A$1048576,0)+0,11))*B1861,"")</f>
        <v/>
      </c>
      <c r="AC1861" s="260" t="str">
        <f t="shared" si="89"/>
        <v/>
      </c>
      <c r="AD1861" s="260" t="str" cm="1">
        <f t="array" ref="AD1861">IFERROR(IF(A1861="","",INDEX(근로조건!$A$5:$L$1048576,MATCH(A1861,근로조건!$A$5:$A$1048576,0)+0,12))*B1861,"")</f>
        <v/>
      </c>
      <c r="AE1861" s="261" t="str" cm="1">
        <f t="array" ref="AE1861">IF(A1861="","",INDEX(근로조건!$A$5:$AF$1048576,MATCH(A1861,근로조건!$A$5:$A$1048576,0)+0,13))</f>
        <v/>
      </c>
      <c r="AF1861" s="262" t="str" cm="1">
        <f t="array" ref="AF1861">IF(A1861="","",INDEX(근로조건!$A$5:$AF$1048576,MATCH(A1861,근로조건!$A$5:$A$1048576,0)+0,14))</f>
        <v/>
      </c>
      <c r="AG1861" s="261" t="str" cm="1">
        <f t="array" ref="AG1861">IF(A1861="","",INDEX(근로조건!$A$5:$AF$1048576,MATCH(A1861,근로조건!$A$5:$A$1048576,0)+0,11))</f>
        <v/>
      </c>
      <c r="AH1861" s="261" t="str" cm="1">
        <f t="array" ref="AH1861">IF(A1861="","",INDEX(근로조건!$A$5:$AF$1048576,MATCH(A1861,근로조건!$A$5:$A$1048576,0)+0,19))</f>
        <v/>
      </c>
      <c r="AI1861" s="262" t="str" cm="1">
        <f t="array" ref="AI1861">IF(A1861="","",INDEX(근로조건!$A$5:$AF$1048576,MATCH(A1861,근로조건!$A$5:$A$1048576,0)+0,17))</f>
        <v/>
      </c>
      <c r="AJ1861" s="253"/>
      <c r="AK1861" s="253"/>
      <c r="AL1861" s="253" t="str" cm="1">
        <f t="array" ref="AL1861">IF(A1861="","",INDEX(근로조건!$A$5:$AF$1048576,MATCH(A1861,근로조건!$A$5:$A$1048576,0)+0,20))</f>
        <v/>
      </c>
      <c r="AM1861" s="253"/>
      <c r="AN1861" s="253"/>
      <c r="AO1861" s="253"/>
      <c r="AP1861" s="260"/>
      <c r="AQ1861" s="123"/>
      <c r="AR1861" s="166"/>
      <c r="AS1861" s="267"/>
      <c r="AT1861" s="266"/>
      <c r="AU1861" s="266"/>
      <c r="AV1861" s="266"/>
    </row>
    <row r="1862" spans="1:48" x14ac:dyDescent="0.3">
      <c r="A1862" s="52"/>
      <c r="B1862" s="54"/>
      <c r="C1862" s="53"/>
      <c r="D1862" s="53"/>
      <c r="E1862" s="53"/>
      <c r="F1862" s="57"/>
      <c r="G1862" s="57"/>
      <c r="H1862" s="52"/>
      <c r="I1862" s="53"/>
      <c r="J1862" s="53"/>
      <c r="K1862" s="95"/>
      <c r="L1862" s="52"/>
      <c r="M1862" s="52"/>
      <c r="N1862" s="54"/>
      <c r="O1862" s="254" t="str" cm="1">
        <f t="array" ref="O1862">IF(A1862="","",INDEX(근로조건!$A$5:$Y$1048576,MATCH(A1862,근로조건!$A$5:$A$1048576,0)+0,15))</f>
        <v/>
      </c>
      <c r="P1862" s="255" t="str" cm="1">
        <f t="array" ref="P1862">IF(A1862="","",INDEX(근로조건!$A$5:$Y$1048576,MATCH(A1862,근로조건!$A$5:$A$1048576,0)+0,16))</f>
        <v/>
      </c>
      <c r="Q1862" s="256" t="str" cm="1">
        <f t="array" ref="Q1862">IF(A1862="","",INDEX(근로조건!$A$5:$ZZ$1048576,MATCH(A1862,근로조건!$A$5:$A$1048576,0)+0,21))</f>
        <v/>
      </c>
      <c r="R1862" s="61"/>
      <c r="S1862" s="61"/>
      <c r="T1862" s="61"/>
      <c r="U1862" s="61"/>
      <c r="V1862" s="61"/>
      <c r="W1862" s="61"/>
      <c r="X1862" s="61"/>
      <c r="Y1862" s="61"/>
      <c r="Z1862" s="260" t="str">
        <f t="shared" ref="Z1862:Z1925" si="90">IF(AE1862="","",SUM(AB1862,AD1862))</f>
        <v/>
      </c>
      <c r="AA1862" s="260" t="str">
        <f t="shared" ref="AA1862:AA1925" si="91">IF(AE1862="","",IF(AE1862&gt;=8,8*B1862,AE1862*B1862))</f>
        <v/>
      </c>
      <c r="AB1862" s="260" t="str" cm="1">
        <f t="array" ref="AB1862">IFERROR(IF(A1862="","",INDEX(근로조건!$A$5:$Z$1048576,MATCH(A1862,근로조건!$A$5:$A$1048576,0)+0,17)-INDEX(근로조건!$A$5:$Z$1048576,MATCH(A1862,근로조건!$A$5:$A$1048576,0)+0,11))*B1862,"")</f>
        <v/>
      </c>
      <c r="AC1862" s="260" t="str">
        <f t="shared" ref="AC1862:AC1925" si="92">IFERROR(AD1862/(365/7/12),"")</f>
        <v/>
      </c>
      <c r="AD1862" s="260" t="str" cm="1">
        <f t="array" ref="AD1862">IFERROR(IF(A1862="","",INDEX(근로조건!$A$5:$L$1048576,MATCH(A1862,근로조건!$A$5:$A$1048576,0)+0,12))*B1862,"")</f>
        <v/>
      </c>
      <c r="AE1862" s="261" t="str" cm="1">
        <f t="array" ref="AE1862">IF(A1862="","",INDEX(근로조건!$A$5:$AF$1048576,MATCH(A1862,근로조건!$A$5:$A$1048576,0)+0,13))</f>
        <v/>
      </c>
      <c r="AF1862" s="262" t="str" cm="1">
        <f t="array" ref="AF1862">IF(A1862="","",INDEX(근로조건!$A$5:$AF$1048576,MATCH(A1862,근로조건!$A$5:$A$1048576,0)+0,14))</f>
        <v/>
      </c>
      <c r="AG1862" s="261" t="str" cm="1">
        <f t="array" ref="AG1862">IF(A1862="","",INDEX(근로조건!$A$5:$AF$1048576,MATCH(A1862,근로조건!$A$5:$A$1048576,0)+0,11))</f>
        <v/>
      </c>
      <c r="AH1862" s="261" t="str" cm="1">
        <f t="array" ref="AH1862">IF(A1862="","",INDEX(근로조건!$A$5:$AF$1048576,MATCH(A1862,근로조건!$A$5:$A$1048576,0)+0,19))</f>
        <v/>
      </c>
      <c r="AI1862" s="262" t="str" cm="1">
        <f t="array" ref="AI1862">IF(A1862="","",INDEX(근로조건!$A$5:$AF$1048576,MATCH(A1862,근로조건!$A$5:$A$1048576,0)+0,17))</f>
        <v/>
      </c>
      <c r="AJ1862" s="253"/>
      <c r="AK1862" s="253"/>
      <c r="AL1862" s="253" t="str" cm="1">
        <f t="array" ref="AL1862">IF(A1862="","",INDEX(근로조건!$A$5:$AF$1048576,MATCH(A1862,근로조건!$A$5:$A$1048576,0)+0,20))</f>
        <v/>
      </c>
      <c r="AM1862" s="253"/>
      <c r="AN1862" s="253"/>
      <c r="AO1862" s="253"/>
      <c r="AP1862" s="260"/>
      <c r="AQ1862" s="123"/>
      <c r="AR1862" s="166"/>
      <c r="AS1862" s="267"/>
      <c r="AT1862" s="266"/>
      <c r="AU1862" s="266"/>
      <c r="AV1862" s="266"/>
    </row>
    <row r="1863" spans="1:48" x14ac:dyDescent="0.3">
      <c r="A1863" s="52"/>
      <c r="B1863" s="54"/>
      <c r="C1863" s="53"/>
      <c r="D1863" s="53"/>
      <c r="E1863" s="53"/>
      <c r="F1863" s="57"/>
      <c r="G1863" s="57"/>
      <c r="H1863" s="52"/>
      <c r="I1863" s="53"/>
      <c r="J1863" s="53"/>
      <c r="K1863" s="95"/>
      <c r="L1863" s="52"/>
      <c r="M1863" s="52"/>
      <c r="N1863" s="54"/>
      <c r="O1863" s="254" t="str" cm="1">
        <f t="array" ref="O1863">IF(A1863="","",INDEX(근로조건!$A$5:$Y$1048576,MATCH(A1863,근로조건!$A$5:$A$1048576,0)+0,15))</f>
        <v/>
      </c>
      <c r="P1863" s="255" t="str" cm="1">
        <f t="array" ref="P1863">IF(A1863="","",INDEX(근로조건!$A$5:$Y$1048576,MATCH(A1863,근로조건!$A$5:$A$1048576,0)+0,16))</f>
        <v/>
      </c>
      <c r="Q1863" s="256" t="str" cm="1">
        <f t="array" ref="Q1863">IF(A1863="","",INDEX(근로조건!$A$5:$ZZ$1048576,MATCH(A1863,근로조건!$A$5:$A$1048576,0)+0,21))</f>
        <v/>
      </c>
      <c r="R1863" s="61"/>
      <c r="S1863" s="61"/>
      <c r="T1863" s="61"/>
      <c r="U1863" s="61"/>
      <c r="V1863" s="61"/>
      <c r="W1863" s="61"/>
      <c r="X1863" s="61"/>
      <c r="Y1863" s="61"/>
      <c r="Z1863" s="260" t="str">
        <f t="shared" si="90"/>
        <v/>
      </c>
      <c r="AA1863" s="260" t="str">
        <f t="shared" si="91"/>
        <v/>
      </c>
      <c r="AB1863" s="260" t="str" cm="1">
        <f t="array" ref="AB1863">IFERROR(IF(A1863="","",INDEX(근로조건!$A$5:$Z$1048576,MATCH(A1863,근로조건!$A$5:$A$1048576,0)+0,17)-INDEX(근로조건!$A$5:$Z$1048576,MATCH(A1863,근로조건!$A$5:$A$1048576,0)+0,11))*B1863,"")</f>
        <v/>
      </c>
      <c r="AC1863" s="260" t="str">
        <f t="shared" si="92"/>
        <v/>
      </c>
      <c r="AD1863" s="260" t="str" cm="1">
        <f t="array" ref="AD1863">IFERROR(IF(A1863="","",INDEX(근로조건!$A$5:$L$1048576,MATCH(A1863,근로조건!$A$5:$A$1048576,0)+0,12))*B1863,"")</f>
        <v/>
      </c>
      <c r="AE1863" s="261" t="str" cm="1">
        <f t="array" ref="AE1863">IF(A1863="","",INDEX(근로조건!$A$5:$AF$1048576,MATCH(A1863,근로조건!$A$5:$A$1048576,0)+0,13))</f>
        <v/>
      </c>
      <c r="AF1863" s="262" t="str" cm="1">
        <f t="array" ref="AF1863">IF(A1863="","",INDEX(근로조건!$A$5:$AF$1048576,MATCH(A1863,근로조건!$A$5:$A$1048576,0)+0,14))</f>
        <v/>
      </c>
      <c r="AG1863" s="261" t="str" cm="1">
        <f t="array" ref="AG1863">IF(A1863="","",INDEX(근로조건!$A$5:$AF$1048576,MATCH(A1863,근로조건!$A$5:$A$1048576,0)+0,11))</f>
        <v/>
      </c>
      <c r="AH1863" s="261" t="str" cm="1">
        <f t="array" ref="AH1863">IF(A1863="","",INDEX(근로조건!$A$5:$AF$1048576,MATCH(A1863,근로조건!$A$5:$A$1048576,0)+0,19))</f>
        <v/>
      </c>
      <c r="AI1863" s="262" t="str" cm="1">
        <f t="array" ref="AI1863">IF(A1863="","",INDEX(근로조건!$A$5:$AF$1048576,MATCH(A1863,근로조건!$A$5:$A$1048576,0)+0,17))</f>
        <v/>
      </c>
      <c r="AJ1863" s="253"/>
      <c r="AK1863" s="253"/>
      <c r="AL1863" s="253" t="str" cm="1">
        <f t="array" ref="AL1863">IF(A1863="","",INDEX(근로조건!$A$5:$AF$1048576,MATCH(A1863,근로조건!$A$5:$A$1048576,0)+0,20))</f>
        <v/>
      </c>
      <c r="AM1863" s="253"/>
      <c r="AN1863" s="253"/>
      <c r="AO1863" s="253"/>
      <c r="AP1863" s="260"/>
      <c r="AQ1863" s="123"/>
      <c r="AR1863" s="166"/>
      <c r="AS1863" s="267"/>
      <c r="AT1863" s="266"/>
      <c r="AU1863" s="266"/>
      <c r="AV1863" s="266"/>
    </row>
    <row r="1864" spans="1:48" x14ac:dyDescent="0.3">
      <c r="A1864" s="52"/>
      <c r="B1864" s="54"/>
      <c r="C1864" s="53"/>
      <c r="D1864" s="53"/>
      <c r="E1864" s="53"/>
      <c r="F1864" s="57"/>
      <c r="G1864" s="57"/>
      <c r="H1864" s="52"/>
      <c r="I1864" s="53"/>
      <c r="J1864" s="53"/>
      <c r="K1864" s="95"/>
      <c r="L1864" s="52"/>
      <c r="M1864" s="52"/>
      <c r="N1864" s="54"/>
      <c r="O1864" s="254" t="str" cm="1">
        <f t="array" ref="O1864">IF(A1864="","",INDEX(근로조건!$A$5:$Y$1048576,MATCH(A1864,근로조건!$A$5:$A$1048576,0)+0,15))</f>
        <v/>
      </c>
      <c r="P1864" s="255" t="str" cm="1">
        <f t="array" ref="P1864">IF(A1864="","",INDEX(근로조건!$A$5:$Y$1048576,MATCH(A1864,근로조건!$A$5:$A$1048576,0)+0,16))</f>
        <v/>
      </c>
      <c r="Q1864" s="256" t="str" cm="1">
        <f t="array" ref="Q1864">IF(A1864="","",INDEX(근로조건!$A$5:$ZZ$1048576,MATCH(A1864,근로조건!$A$5:$A$1048576,0)+0,21))</f>
        <v/>
      </c>
      <c r="R1864" s="61"/>
      <c r="S1864" s="61"/>
      <c r="T1864" s="61"/>
      <c r="U1864" s="61"/>
      <c r="V1864" s="61"/>
      <c r="W1864" s="61"/>
      <c r="X1864" s="61"/>
      <c r="Y1864" s="61"/>
      <c r="Z1864" s="260" t="str">
        <f t="shared" si="90"/>
        <v/>
      </c>
      <c r="AA1864" s="260" t="str">
        <f t="shared" si="91"/>
        <v/>
      </c>
      <c r="AB1864" s="260" t="str" cm="1">
        <f t="array" ref="AB1864">IFERROR(IF(A1864="","",INDEX(근로조건!$A$5:$Z$1048576,MATCH(A1864,근로조건!$A$5:$A$1048576,0)+0,17)-INDEX(근로조건!$A$5:$Z$1048576,MATCH(A1864,근로조건!$A$5:$A$1048576,0)+0,11))*B1864,"")</f>
        <v/>
      </c>
      <c r="AC1864" s="260" t="str">
        <f t="shared" si="92"/>
        <v/>
      </c>
      <c r="AD1864" s="260" t="str" cm="1">
        <f t="array" ref="AD1864">IFERROR(IF(A1864="","",INDEX(근로조건!$A$5:$L$1048576,MATCH(A1864,근로조건!$A$5:$A$1048576,0)+0,12))*B1864,"")</f>
        <v/>
      </c>
      <c r="AE1864" s="261" t="str" cm="1">
        <f t="array" ref="AE1864">IF(A1864="","",INDEX(근로조건!$A$5:$AF$1048576,MATCH(A1864,근로조건!$A$5:$A$1048576,0)+0,13))</f>
        <v/>
      </c>
      <c r="AF1864" s="262" t="str" cm="1">
        <f t="array" ref="AF1864">IF(A1864="","",INDEX(근로조건!$A$5:$AF$1048576,MATCH(A1864,근로조건!$A$5:$A$1048576,0)+0,14))</f>
        <v/>
      </c>
      <c r="AG1864" s="261" t="str" cm="1">
        <f t="array" ref="AG1864">IF(A1864="","",INDEX(근로조건!$A$5:$AF$1048576,MATCH(A1864,근로조건!$A$5:$A$1048576,0)+0,11))</f>
        <v/>
      </c>
      <c r="AH1864" s="261" t="str" cm="1">
        <f t="array" ref="AH1864">IF(A1864="","",INDEX(근로조건!$A$5:$AF$1048576,MATCH(A1864,근로조건!$A$5:$A$1048576,0)+0,19))</f>
        <v/>
      </c>
      <c r="AI1864" s="262" t="str" cm="1">
        <f t="array" ref="AI1864">IF(A1864="","",INDEX(근로조건!$A$5:$AF$1048576,MATCH(A1864,근로조건!$A$5:$A$1048576,0)+0,17))</f>
        <v/>
      </c>
      <c r="AJ1864" s="253"/>
      <c r="AK1864" s="253"/>
      <c r="AL1864" s="253" t="str" cm="1">
        <f t="array" ref="AL1864">IF(A1864="","",INDEX(근로조건!$A$5:$AF$1048576,MATCH(A1864,근로조건!$A$5:$A$1048576,0)+0,20))</f>
        <v/>
      </c>
      <c r="AM1864" s="253"/>
      <c r="AN1864" s="253"/>
      <c r="AO1864" s="253"/>
      <c r="AP1864" s="260"/>
      <c r="AQ1864" s="123"/>
      <c r="AR1864" s="166"/>
      <c r="AS1864" s="267"/>
      <c r="AT1864" s="266"/>
      <c r="AU1864" s="266"/>
      <c r="AV1864" s="266"/>
    </row>
    <row r="1865" spans="1:48" x14ac:dyDescent="0.3">
      <c r="A1865" s="52"/>
      <c r="B1865" s="54"/>
      <c r="C1865" s="53"/>
      <c r="D1865" s="53"/>
      <c r="E1865" s="53"/>
      <c r="F1865" s="57"/>
      <c r="G1865" s="57"/>
      <c r="H1865" s="52"/>
      <c r="I1865" s="53"/>
      <c r="J1865" s="53"/>
      <c r="K1865" s="95"/>
      <c r="L1865" s="52"/>
      <c r="M1865" s="52"/>
      <c r="N1865" s="54"/>
      <c r="O1865" s="254" t="str" cm="1">
        <f t="array" ref="O1865">IF(A1865="","",INDEX(근로조건!$A$5:$Y$1048576,MATCH(A1865,근로조건!$A$5:$A$1048576,0)+0,15))</f>
        <v/>
      </c>
      <c r="P1865" s="255" t="str" cm="1">
        <f t="array" ref="P1865">IF(A1865="","",INDEX(근로조건!$A$5:$Y$1048576,MATCH(A1865,근로조건!$A$5:$A$1048576,0)+0,16))</f>
        <v/>
      </c>
      <c r="Q1865" s="256" t="str" cm="1">
        <f t="array" ref="Q1865">IF(A1865="","",INDEX(근로조건!$A$5:$ZZ$1048576,MATCH(A1865,근로조건!$A$5:$A$1048576,0)+0,21))</f>
        <v/>
      </c>
      <c r="R1865" s="61"/>
      <c r="S1865" s="61"/>
      <c r="T1865" s="61"/>
      <c r="U1865" s="61"/>
      <c r="V1865" s="61"/>
      <c r="W1865" s="61"/>
      <c r="X1865" s="61"/>
      <c r="Y1865" s="61"/>
      <c r="Z1865" s="260" t="str">
        <f t="shared" si="90"/>
        <v/>
      </c>
      <c r="AA1865" s="260" t="str">
        <f t="shared" si="91"/>
        <v/>
      </c>
      <c r="AB1865" s="260" t="str" cm="1">
        <f t="array" ref="AB1865">IFERROR(IF(A1865="","",INDEX(근로조건!$A$5:$Z$1048576,MATCH(A1865,근로조건!$A$5:$A$1048576,0)+0,17)-INDEX(근로조건!$A$5:$Z$1048576,MATCH(A1865,근로조건!$A$5:$A$1048576,0)+0,11))*B1865,"")</f>
        <v/>
      </c>
      <c r="AC1865" s="260" t="str">
        <f t="shared" si="92"/>
        <v/>
      </c>
      <c r="AD1865" s="260" t="str" cm="1">
        <f t="array" ref="AD1865">IFERROR(IF(A1865="","",INDEX(근로조건!$A$5:$L$1048576,MATCH(A1865,근로조건!$A$5:$A$1048576,0)+0,12))*B1865,"")</f>
        <v/>
      </c>
      <c r="AE1865" s="261" t="str" cm="1">
        <f t="array" ref="AE1865">IF(A1865="","",INDEX(근로조건!$A$5:$AF$1048576,MATCH(A1865,근로조건!$A$5:$A$1048576,0)+0,13))</f>
        <v/>
      </c>
      <c r="AF1865" s="262" t="str" cm="1">
        <f t="array" ref="AF1865">IF(A1865="","",INDEX(근로조건!$A$5:$AF$1048576,MATCH(A1865,근로조건!$A$5:$A$1048576,0)+0,14))</f>
        <v/>
      </c>
      <c r="AG1865" s="261" t="str" cm="1">
        <f t="array" ref="AG1865">IF(A1865="","",INDEX(근로조건!$A$5:$AF$1048576,MATCH(A1865,근로조건!$A$5:$A$1048576,0)+0,11))</f>
        <v/>
      </c>
      <c r="AH1865" s="261" t="str" cm="1">
        <f t="array" ref="AH1865">IF(A1865="","",INDEX(근로조건!$A$5:$AF$1048576,MATCH(A1865,근로조건!$A$5:$A$1048576,0)+0,19))</f>
        <v/>
      </c>
      <c r="AI1865" s="262" t="str" cm="1">
        <f t="array" ref="AI1865">IF(A1865="","",INDEX(근로조건!$A$5:$AF$1048576,MATCH(A1865,근로조건!$A$5:$A$1048576,0)+0,17))</f>
        <v/>
      </c>
      <c r="AJ1865" s="253"/>
      <c r="AK1865" s="253"/>
      <c r="AL1865" s="253" t="str" cm="1">
        <f t="array" ref="AL1865">IF(A1865="","",INDEX(근로조건!$A$5:$AF$1048576,MATCH(A1865,근로조건!$A$5:$A$1048576,0)+0,20))</f>
        <v/>
      </c>
      <c r="AM1865" s="253"/>
      <c r="AN1865" s="253"/>
      <c r="AO1865" s="253"/>
      <c r="AP1865" s="260"/>
      <c r="AQ1865" s="123"/>
      <c r="AR1865" s="166"/>
      <c r="AS1865" s="267"/>
      <c r="AT1865" s="266"/>
      <c r="AU1865" s="266"/>
      <c r="AV1865" s="266"/>
    </row>
    <row r="1866" spans="1:48" x14ac:dyDescent="0.3">
      <c r="A1866" s="52"/>
      <c r="B1866" s="54"/>
      <c r="C1866" s="53"/>
      <c r="D1866" s="53"/>
      <c r="E1866" s="53"/>
      <c r="F1866" s="57"/>
      <c r="G1866" s="57"/>
      <c r="H1866" s="52"/>
      <c r="I1866" s="53"/>
      <c r="J1866" s="53"/>
      <c r="K1866" s="95"/>
      <c r="L1866" s="52"/>
      <c r="M1866" s="52"/>
      <c r="N1866" s="54"/>
      <c r="O1866" s="254" t="str" cm="1">
        <f t="array" ref="O1866">IF(A1866="","",INDEX(근로조건!$A$5:$Y$1048576,MATCH(A1866,근로조건!$A$5:$A$1048576,0)+0,15))</f>
        <v/>
      </c>
      <c r="P1866" s="255" t="str" cm="1">
        <f t="array" ref="P1866">IF(A1866="","",INDEX(근로조건!$A$5:$Y$1048576,MATCH(A1866,근로조건!$A$5:$A$1048576,0)+0,16))</f>
        <v/>
      </c>
      <c r="Q1866" s="256" t="str" cm="1">
        <f t="array" ref="Q1866">IF(A1866="","",INDEX(근로조건!$A$5:$ZZ$1048576,MATCH(A1866,근로조건!$A$5:$A$1048576,0)+0,21))</f>
        <v/>
      </c>
      <c r="R1866" s="61"/>
      <c r="S1866" s="61"/>
      <c r="T1866" s="61"/>
      <c r="U1866" s="61"/>
      <c r="V1866" s="61"/>
      <c r="W1866" s="61"/>
      <c r="X1866" s="61"/>
      <c r="Y1866" s="61"/>
      <c r="Z1866" s="260" t="str">
        <f t="shared" si="90"/>
        <v/>
      </c>
      <c r="AA1866" s="260" t="str">
        <f t="shared" si="91"/>
        <v/>
      </c>
      <c r="AB1866" s="260" t="str" cm="1">
        <f t="array" ref="AB1866">IFERROR(IF(A1866="","",INDEX(근로조건!$A$5:$Z$1048576,MATCH(A1866,근로조건!$A$5:$A$1048576,0)+0,17)-INDEX(근로조건!$A$5:$Z$1048576,MATCH(A1866,근로조건!$A$5:$A$1048576,0)+0,11))*B1866,"")</f>
        <v/>
      </c>
      <c r="AC1866" s="260" t="str">
        <f t="shared" si="92"/>
        <v/>
      </c>
      <c r="AD1866" s="260" t="str" cm="1">
        <f t="array" ref="AD1866">IFERROR(IF(A1866="","",INDEX(근로조건!$A$5:$L$1048576,MATCH(A1866,근로조건!$A$5:$A$1048576,0)+0,12))*B1866,"")</f>
        <v/>
      </c>
      <c r="AE1866" s="261" t="str" cm="1">
        <f t="array" ref="AE1866">IF(A1866="","",INDEX(근로조건!$A$5:$AF$1048576,MATCH(A1866,근로조건!$A$5:$A$1048576,0)+0,13))</f>
        <v/>
      </c>
      <c r="AF1866" s="262" t="str" cm="1">
        <f t="array" ref="AF1866">IF(A1866="","",INDEX(근로조건!$A$5:$AF$1048576,MATCH(A1866,근로조건!$A$5:$A$1048576,0)+0,14))</f>
        <v/>
      </c>
      <c r="AG1866" s="261" t="str" cm="1">
        <f t="array" ref="AG1866">IF(A1866="","",INDEX(근로조건!$A$5:$AF$1048576,MATCH(A1866,근로조건!$A$5:$A$1048576,0)+0,11))</f>
        <v/>
      </c>
      <c r="AH1866" s="261" t="str" cm="1">
        <f t="array" ref="AH1866">IF(A1866="","",INDEX(근로조건!$A$5:$AF$1048576,MATCH(A1866,근로조건!$A$5:$A$1048576,0)+0,19))</f>
        <v/>
      </c>
      <c r="AI1866" s="262" t="str" cm="1">
        <f t="array" ref="AI1866">IF(A1866="","",INDEX(근로조건!$A$5:$AF$1048576,MATCH(A1866,근로조건!$A$5:$A$1048576,0)+0,17))</f>
        <v/>
      </c>
      <c r="AJ1866" s="253"/>
      <c r="AK1866" s="253"/>
      <c r="AL1866" s="253" t="str" cm="1">
        <f t="array" ref="AL1866">IF(A1866="","",INDEX(근로조건!$A$5:$AF$1048576,MATCH(A1866,근로조건!$A$5:$A$1048576,0)+0,20))</f>
        <v/>
      </c>
      <c r="AM1866" s="253"/>
      <c r="AN1866" s="253"/>
      <c r="AO1866" s="253"/>
      <c r="AP1866" s="260"/>
      <c r="AQ1866" s="123"/>
      <c r="AR1866" s="166"/>
      <c r="AS1866" s="267"/>
      <c r="AT1866" s="266"/>
      <c r="AU1866" s="266"/>
      <c r="AV1866" s="266"/>
    </row>
    <row r="1867" spans="1:48" x14ac:dyDescent="0.3">
      <c r="A1867" s="52"/>
      <c r="B1867" s="54"/>
      <c r="C1867" s="53"/>
      <c r="D1867" s="53"/>
      <c r="E1867" s="53"/>
      <c r="F1867" s="57"/>
      <c r="G1867" s="57"/>
      <c r="H1867" s="52"/>
      <c r="I1867" s="53"/>
      <c r="J1867" s="53"/>
      <c r="K1867" s="95"/>
      <c r="L1867" s="52"/>
      <c r="M1867" s="52"/>
      <c r="N1867" s="54"/>
      <c r="O1867" s="254" t="str" cm="1">
        <f t="array" ref="O1867">IF(A1867="","",INDEX(근로조건!$A$5:$Y$1048576,MATCH(A1867,근로조건!$A$5:$A$1048576,0)+0,15))</f>
        <v/>
      </c>
      <c r="P1867" s="255" t="str" cm="1">
        <f t="array" ref="P1867">IF(A1867="","",INDEX(근로조건!$A$5:$Y$1048576,MATCH(A1867,근로조건!$A$5:$A$1048576,0)+0,16))</f>
        <v/>
      </c>
      <c r="Q1867" s="256" t="str" cm="1">
        <f t="array" ref="Q1867">IF(A1867="","",INDEX(근로조건!$A$5:$ZZ$1048576,MATCH(A1867,근로조건!$A$5:$A$1048576,0)+0,21))</f>
        <v/>
      </c>
      <c r="R1867" s="61"/>
      <c r="S1867" s="61"/>
      <c r="T1867" s="61"/>
      <c r="U1867" s="61"/>
      <c r="V1867" s="61"/>
      <c r="W1867" s="61"/>
      <c r="X1867" s="61"/>
      <c r="Y1867" s="61"/>
      <c r="Z1867" s="260" t="str">
        <f t="shared" si="90"/>
        <v/>
      </c>
      <c r="AA1867" s="260" t="str">
        <f t="shared" si="91"/>
        <v/>
      </c>
      <c r="AB1867" s="260" t="str" cm="1">
        <f t="array" ref="AB1867">IFERROR(IF(A1867="","",INDEX(근로조건!$A$5:$Z$1048576,MATCH(A1867,근로조건!$A$5:$A$1048576,0)+0,17)-INDEX(근로조건!$A$5:$Z$1048576,MATCH(A1867,근로조건!$A$5:$A$1048576,0)+0,11))*B1867,"")</f>
        <v/>
      </c>
      <c r="AC1867" s="260" t="str">
        <f t="shared" si="92"/>
        <v/>
      </c>
      <c r="AD1867" s="260" t="str" cm="1">
        <f t="array" ref="AD1867">IFERROR(IF(A1867="","",INDEX(근로조건!$A$5:$L$1048576,MATCH(A1867,근로조건!$A$5:$A$1048576,0)+0,12))*B1867,"")</f>
        <v/>
      </c>
      <c r="AE1867" s="261" t="str" cm="1">
        <f t="array" ref="AE1867">IF(A1867="","",INDEX(근로조건!$A$5:$AF$1048576,MATCH(A1867,근로조건!$A$5:$A$1048576,0)+0,13))</f>
        <v/>
      </c>
      <c r="AF1867" s="262" t="str" cm="1">
        <f t="array" ref="AF1867">IF(A1867="","",INDEX(근로조건!$A$5:$AF$1048576,MATCH(A1867,근로조건!$A$5:$A$1048576,0)+0,14))</f>
        <v/>
      </c>
      <c r="AG1867" s="261" t="str" cm="1">
        <f t="array" ref="AG1867">IF(A1867="","",INDEX(근로조건!$A$5:$AF$1048576,MATCH(A1867,근로조건!$A$5:$A$1048576,0)+0,11))</f>
        <v/>
      </c>
      <c r="AH1867" s="261" t="str" cm="1">
        <f t="array" ref="AH1867">IF(A1867="","",INDEX(근로조건!$A$5:$AF$1048576,MATCH(A1867,근로조건!$A$5:$A$1048576,0)+0,19))</f>
        <v/>
      </c>
      <c r="AI1867" s="262" t="str" cm="1">
        <f t="array" ref="AI1867">IF(A1867="","",INDEX(근로조건!$A$5:$AF$1048576,MATCH(A1867,근로조건!$A$5:$A$1048576,0)+0,17))</f>
        <v/>
      </c>
      <c r="AJ1867" s="253"/>
      <c r="AK1867" s="253"/>
      <c r="AL1867" s="253" t="str" cm="1">
        <f t="array" ref="AL1867">IF(A1867="","",INDEX(근로조건!$A$5:$AF$1048576,MATCH(A1867,근로조건!$A$5:$A$1048576,0)+0,20))</f>
        <v/>
      </c>
      <c r="AM1867" s="253"/>
      <c r="AN1867" s="253"/>
      <c r="AO1867" s="253"/>
      <c r="AP1867" s="260"/>
      <c r="AQ1867" s="123"/>
      <c r="AR1867" s="166"/>
      <c r="AS1867" s="267"/>
      <c r="AT1867" s="266"/>
      <c r="AU1867" s="266"/>
      <c r="AV1867" s="266"/>
    </row>
    <row r="1868" spans="1:48" x14ac:dyDescent="0.3">
      <c r="A1868" s="52"/>
      <c r="B1868" s="54"/>
      <c r="C1868" s="53"/>
      <c r="D1868" s="53"/>
      <c r="E1868" s="53"/>
      <c r="F1868" s="57"/>
      <c r="G1868" s="57"/>
      <c r="H1868" s="52"/>
      <c r="I1868" s="53"/>
      <c r="J1868" s="53"/>
      <c r="K1868" s="95"/>
      <c r="L1868" s="52"/>
      <c r="M1868" s="52"/>
      <c r="N1868" s="54"/>
      <c r="O1868" s="254" t="str" cm="1">
        <f t="array" ref="O1868">IF(A1868="","",INDEX(근로조건!$A$5:$Y$1048576,MATCH(A1868,근로조건!$A$5:$A$1048576,0)+0,15))</f>
        <v/>
      </c>
      <c r="P1868" s="255" t="str" cm="1">
        <f t="array" ref="P1868">IF(A1868="","",INDEX(근로조건!$A$5:$Y$1048576,MATCH(A1868,근로조건!$A$5:$A$1048576,0)+0,16))</f>
        <v/>
      </c>
      <c r="Q1868" s="256" t="str" cm="1">
        <f t="array" ref="Q1868">IF(A1868="","",INDEX(근로조건!$A$5:$ZZ$1048576,MATCH(A1868,근로조건!$A$5:$A$1048576,0)+0,21))</f>
        <v/>
      </c>
      <c r="R1868" s="61"/>
      <c r="S1868" s="61"/>
      <c r="T1868" s="61"/>
      <c r="U1868" s="61"/>
      <c r="V1868" s="61"/>
      <c r="W1868" s="61"/>
      <c r="X1868" s="61"/>
      <c r="Y1868" s="61"/>
      <c r="Z1868" s="260" t="str">
        <f t="shared" si="90"/>
        <v/>
      </c>
      <c r="AA1868" s="260" t="str">
        <f t="shared" si="91"/>
        <v/>
      </c>
      <c r="AB1868" s="260" t="str" cm="1">
        <f t="array" ref="AB1868">IFERROR(IF(A1868="","",INDEX(근로조건!$A$5:$Z$1048576,MATCH(A1868,근로조건!$A$5:$A$1048576,0)+0,17)-INDEX(근로조건!$A$5:$Z$1048576,MATCH(A1868,근로조건!$A$5:$A$1048576,0)+0,11))*B1868,"")</f>
        <v/>
      </c>
      <c r="AC1868" s="260" t="str">
        <f t="shared" si="92"/>
        <v/>
      </c>
      <c r="AD1868" s="260" t="str" cm="1">
        <f t="array" ref="AD1868">IFERROR(IF(A1868="","",INDEX(근로조건!$A$5:$L$1048576,MATCH(A1868,근로조건!$A$5:$A$1048576,0)+0,12))*B1868,"")</f>
        <v/>
      </c>
      <c r="AE1868" s="261" t="str" cm="1">
        <f t="array" ref="AE1868">IF(A1868="","",INDEX(근로조건!$A$5:$AF$1048576,MATCH(A1868,근로조건!$A$5:$A$1048576,0)+0,13))</f>
        <v/>
      </c>
      <c r="AF1868" s="262" t="str" cm="1">
        <f t="array" ref="AF1868">IF(A1868="","",INDEX(근로조건!$A$5:$AF$1048576,MATCH(A1868,근로조건!$A$5:$A$1048576,0)+0,14))</f>
        <v/>
      </c>
      <c r="AG1868" s="261" t="str" cm="1">
        <f t="array" ref="AG1868">IF(A1868="","",INDEX(근로조건!$A$5:$AF$1048576,MATCH(A1868,근로조건!$A$5:$A$1048576,0)+0,11))</f>
        <v/>
      </c>
      <c r="AH1868" s="261" t="str" cm="1">
        <f t="array" ref="AH1868">IF(A1868="","",INDEX(근로조건!$A$5:$AF$1048576,MATCH(A1868,근로조건!$A$5:$A$1048576,0)+0,19))</f>
        <v/>
      </c>
      <c r="AI1868" s="262" t="str" cm="1">
        <f t="array" ref="AI1868">IF(A1868="","",INDEX(근로조건!$A$5:$AF$1048576,MATCH(A1868,근로조건!$A$5:$A$1048576,0)+0,17))</f>
        <v/>
      </c>
      <c r="AJ1868" s="253"/>
      <c r="AK1868" s="253"/>
      <c r="AL1868" s="253" t="str" cm="1">
        <f t="array" ref="AL1868">IF(A1868="","",INDEX(근로조건!$A$5:$AF$1048576,MATCH(A1868,근로조건!$A$5:$A$1048576,0)+0,20))</f>
        <v/>
      </c>
      <c r="AM1868" s="253"/>
      <c r="AN1868" s="253"/>
      <c r="AO1868" s="253"/>
      <c r="AP1868" s="260"/>
      <c r="AQ1868" s="123"/>
      <c r="AR1868" s="166"/>
      <c r="AS1868" s="267"/>
      <c r="AT1868" s="266"/>
      <c r="AU1868" s="266"/>
      <c r="AV1868" s="266"/>
    </row>
    <row r="1869" spans="1:48" x14ac:dyDescent="0.3">
      <c r="A1869" s="52"/>
      <c r="B1869" s="54"/>
      <c r="C1869" s="53"/>
      <c r="D1869" s="53"/>
      <c r="E1869" s="53"/>
      <c r="F1869" s="57"/>
      <c r="G1869" s="57"/>
      <c r="H1869" s="52"/>
      <c r="I1869" s="53"/>
      <c r="J1869" s="53"/>
      <c r="K1869" s="95"/>
      <c r="L1869" s="52"/>
      <c r="M1869" s="52"/>
      <c r="N1869" s="54"/>
      <c r="O1869" s="254" t="str" cm="1">
        <f t="array" ref="O1869">IF(A1869="","",INDEX(근로조건!$A$5:$Y$1048576,MATCH(A1869,근로조건!$A$5:$A$1048576,0)+0,15))</f>
        <v/>
      </c>
      <c r="P1869" s="255" t="str" cm="1">
        <f t="array" ref="P1869">IF(A1869="","",INDEX(근로조건!$A$5:$Y$1048576,MATCH(A1869,근로조건!$A$5:$A$1048576,0)+0,16))</f>
        <v/>
      </c>
      <c r="Q1869" s="256" t="str" cm="1">
        <f t="array" ref="Q1869">IF(A1869="","",INDEX(근로조건!$A$5:$ZZ$1048576,MATCH(A1869,근로조건!$A$5:$A$1048576,0)+0,21))</f>
        <v/>
      </c>
      <c r="R1869" s="61"/>
      <c r="S1869" s="61"/>
      <c r="T1869" s="61"/>
      <c r="U1869" s="61"/>
      <c r="V1869" s="61"/>
      <c r="W1869" s="61"/>
      <c r="X1869" s="61"/>
      <c r="Y1869" s="61"/>
      <c r="Z1869" s="260" t="str">
        <f t="shared" si="90"/>
        <v/>
      </c>
      <c r="AA1869" s="260" t="str">
        <f t="shared" si="91"/>
        <v/>
      </c>
      <c r="AB1869" s="260" t="str" cm="1">
        <f t="array" ref="AB1869">IFERROR(IF(A1869="","",INDEX(근로조건!$A$5:$Z$1048576,MATCH(A1869,근로조건!$A$5:$A$1048576,0)+0,17)-INDEX(근로조건!$A$5:$Z$1048576,MATCH(A1869,근로조건!$A$5:$A$1048576,0)+0,11))*B1869,"")</f>
        <v/>
      </c>
      <c r="AC1869" s="260" t="str">
        <f t="shared" si="92"/>
        <v/>
      </c>
      <c r="AD1869" s="260" t="str" cm="1">
        <f t="array" ref="AD1869">IFERROR(IF(A1869="","",INDEX(근로조건!$A$5:$L$1048576,MATCH(A1869,근로조건!$A$5:$A$1048576,0)+0,12))*B1869,"")</f>
        <v/>
      </c>
      <c r="AE1869" s="261" t="str" cm="1">
        <f t="array" ref="AE1869">IF(A1869="","",INDEX(근로조건!$A$5:$AF$1048576,MATCH(A1869,근로조건!$A$5:$A$1048576,0)+0,13))</f>
        <v/>
      </c>
      <c r="AF1869" s="262" t="str" cm="1">
        <f t="array" ref="AF1869">IF(A1869="","",INDEX(근로조건!$A$5:$AF$1048576,MATCH(A1869,근로조건!$A$5:$A$1048576,0)+0,14))</f>
        <v/>
      </c>
      <c r="AG1869" s="261" t="str" cm="1">
        <f t="array" ref="AG1869">IF(A1869="","",INDEX(근로조건!$A$5:$AF$1048576,MATCH(A1869,근로조건!$A$5:$A$1048576,0)+0,11))</f>
        <v/>
      </c>
      <c r="AH1869" s="261" t="str" cm="1">
        <f t="array" ref="AH1869">IF(A1869="","",INDEX(근로조건!$A$5:$AF$1048576,MATCH(A1869,근로조건!$A$5:$A$1048576,0)+0,19))</f>
        <v/>
      </c>
      <c r="AI1869" s="262" t="str" cm="1">
        <f t="array" ref="AI1869">IF(A1869="","",INDEX(근로조건!$A$5:$AF$1048576,MATCH(A1869,근로조건!$A$5:$A$1048576,0)+0,17))</f>
        <v/>
      </c>
      <c r="AJ1869" s="253"/>
      <c r="AK1869" s="253"/>
      <c r="AL1869" s="253" t="str" cm="1">
        <f t="array" ref="AL1869">IF(A1869="","",INDEX(근로조건!$A$5:$AF$1048576,MATCH(A1869,근로조건!$A$5:$A$1048576,0)+0,20))</f>
        <v/>
      </c>
      <c r="AM1869" s="253"/>
      <c r="AN1869" s="253"/>
      <c r="AO1869" s="253"/>
      <c r="AP1869" s="260"/>
      <c r="AQ1869" s="123"/>
      <c r="AR1869" s="166"/>
      <c r="AS1869" s="267"/>
      <c r="AT1869" s="266"/>
      <c r="AU1869" s="266"/>
      <c r="AV1869" s="266"/>
    </row>
    <row r="1870" spans="1:48" x14ac:dyDescent="0.3">
      <c r="A1870" s="52"/>
      <c r="B1870" s="54"/>
      <c r="C1870" s="53"/>
      <c r="D1870" s="53"/>
      <c r="E1870" s="53"/>
      <c r="F1870" s="57"/>
      <c r="G1870" s="57"/>
      <c r="H1870" s="52"/>
      <c r="I1870" s="53"/>
      <c r="J1870" s="53"/>
      <c r="K1870" s="95"/>
      <c r="L1870" s="52"/>
      <c r="M1870" s="52"/>
      <c r="N1870" s="54"/>
      <c r="O1870" s="254" t="str" cm="1">
        <f t="array" ref="O1870">IF(A1870="","",INDEX(근로조건!$A$5:$Y$1048576,MATCH(A1870,근로조건!$A$5:$A$1048576,0)+0,15))</f>
        <v/>
      </c>
      <c r="P1870" s="255" t="str" cm="1">
        <f t="array" ref="P1870">IF(A1870="","",INDEX(근로조건!$A$5:$Y$1048576,MATCH(A1870,근로조건!$A$5:$A$1048576,0)+0,16))</f>
        <v/>
      </c>
      <c r="Q1870" s="256" t="str" cm="1">
        <f t="array" ref="Q1870">IF(A1870="","",INDEX(근로조건!$A$5:$ZZ$1048576,MATCH(A1870,근로조건!$A$5:$A$1048576,0)+0,21))</f>
        <v/>
      </c>
      <c r="R1870" s="61"/>
      <c r="S1870" s="61"/>
      <c r="T1870" s="61"/>
      <c r="U1870" s="61"/>
      <c r="V1870" s="61"/>
      <c r="W1870" s="61"/>
      <c r="X1870" s="61"/>
      <c r="Y1870" s="61"/>
      <c r="Z1870" s="260" t="str">
        <f t="shared" si="90"/>
        <v/>
      </c>
      <c r="AA1870" s="260" t="str">
        <f t="shared" si="91"/>
        <v/>
      </c>
      <c r="AB1870" s="260" t="str" cm="1">
        <f t="array" ref="AB1870">IFERROR(IF(A1870="","",INDEX(근로조건!$A$5:$Z$1048576,MATCH(A1870,근로조건!$A$5:$A$1048576,0)+0,17)-INDEX(근로조건!$A$5:$Z$1048576,MATCH(A1870,근로조건!$A$5:$A$1048576,0)+0,11))*B1870,"")</f>
        <v/>
      </c>
      <c r="AC1870" s="260" t="str">
        <f t="shared" si="92"/>
        <v/>
      </c>
      <c r="AD1870" s="260" t="str" cm="1">
        <f t="array" ref="AD1870">IFERROR(IF(A1870="","",INDEX(근로조건!$A$5:$L$1048576,MATCH(A1870,근로조건!$A$5:$A$1048576,0)+0,12))*B1870,"")</f>
        <v/>
      </c>
      <c r="AE1870" s="261" t="str" cm="1">
        <f t="array" ref="AE1870">IF(A1870="","",INDEX(근로조건!$A$5:$AF$1048576,MATCH(A1870,근로조건!$A$5:$A$1048576,0)+0,13))</f>
        <v/>
      </c>
      <c r="AF1870" s="262" t="str" cm="1">
        <f t="array" ref="AF1870">IF(A1870="","",INDEX(근로조건!$A$5:$AF$1048576,MATCH(A1870,근로조건!$A$5:$A$1048576,0)+0,14))</f>
        <v/>
      </c>
      <c r="AG1870" s="261" t="str" cm="1">
        <f t="array" ref="AG1870">IF(A1870="","",INDEX(근로조건!$A$5:$AF$1048576,MATCH(A1870,근로조건!$A$5:$A$1048576,0)+0,11))</f>
        <v/>
      </c>
      <c r="AH1870" s="261" t="str" cm="1">
        <f t="array" ref="AH1870">IF(A1870="","",INDEX(근로조건!$A$5:$AF$1048576,MATCH(A1870,근로조건!$A$5:$A$1048576,0)+0,19))</f>
        <v/>
      </c>
      <c r="AI1870" s="262" t="str" cm="1">
        <f t="array" ref="AI1870">IF(A1870="","",INDEX(근로조건!$A$5:$AF$1048576,MATCH(A1870,근로조건!$A$5:$A$1048576,0)+0,17))</f>
        <v/>
      </c>
      <c r="AJ1870" s="253"/>
      <c r="AK1870" s="253"/>
      <c r="AL1870" s="253" t="str" cm="1">
        <f t="array" ref="AL1870">IF(A1870="","",INDEX(근로조건!$A$5:$AF$1048576,MATCH(A1870,근로조건!$A$5:$A$1048576,0)+0,20))</f>
        <v/>
      </c>
      <c r="AM1870" s="253"/>
      <c r="AN1870" s="253"/>
      <c r="AO1870" s="253"/>
      <c r="AP1870" s="260"/>
      <c r="AQ1870" s="123"/>
      <c r="AR1870" s="166"/>
      <c r="AS1870" s="267"/>
      <c r="AT1870" s="266"/>
      <c r="AU1870" s="266"/>
      <c r="AV1870" s="266"/>
    </row>
    <row r="1871" spans="1:48" x14ac:dyDescent="0.3">
      <c r="A1871" s="52"/>
      <c r="B1871" s="54"/>
      <c r="C1871" s="53"/>
      <c r="D1871" s="53"/>
      <c r="E1871" s="53"/>
      <c r="F1871" s="57"/>
      <c r="G1871" s="57"/>
      <c r="H1871" s="52"/>
      <c r="I1871" s="53"/>
      <c r="J1871" s="53"/>
      <c r="K1871" s="95"/>
      <c r="L1871" s="52"/>
      <c r="M1871" s="52"/>
      <c r="N1871" s="54"/>
      <c r="O1871" s="254" t="str" cm="1">
        <f t="array" ref="O1871">IF(A1871="","",INDEX(근로조건!$A$5:$Y$1048576,MATCH(A1871,근로조건!$A$5:$A$1048576,0)+0,15))</f>
        <v/>
      </c>
      <c r="P1871" s="255" t="str" cm="1">
        <f t="array" ref="P1871">IF(A1871="","",INDEX(근로조건!$A$5:$Y$1048576,MATCH(A1871,근로조건!$A$5:$A$1048576,0)+0,16))</f>
        <v/>
      </c>
      <c r="Q1871" s="256" t="str" cm="1">
        <f t="array" ref="Q1871">IF(A1871="","",INDEX(근로조건!$A$5:$ZZ$1048576,MATCH(A1871,근로조건!$A$5:$A$1048576,0)+0,21))</f>
        <v/>
      </c>
      <c r="R1871" s="61"/>
      <c r="S1871" s="61"/>
      <c r="T1871" s="61"/>
      <c r="U1871" s="61"/>
      <c r="V1871" s="61"/>
      <c r="W1871" s="61"/>
      <c r="X1871" s="61"/>
      <c r="Y1871" s="61"/>
      <c r="Z1871" s="260" t="str">
        <f t="shared" si="90"/>
        <v/>
      </c>
      <c r="AA1871" s="260" t="str">
        <f t="shared" si="91"/>
        <v/>
      </c>
      <c r="AB1871" s="260" t="str" cm="1">
        <f t="array" ref="AB1871">IFERROR(IF(A1871="","",INDEX(근로조건!$A$5:$Z$1048576,MATCH(A1871,근로조건!$A$5:$A$1048576,0)+0,17)-INDEX(근로조건!$A$5:$Z$1048576,MATCH(A1871,근로조건!$A$5:$A$1048576,0)+0,11))*B1871,"")</f>
        <v/>
      </c>
      <c r="AC1871" s="260" t="str">
        <f t="shared" si="92"/>
        <v/>
      </c>
      <c r="AD1871" s="260" t="str" cm="1">
        <f t="array" ref="AD1871">IFERROR(IF(A1871="","",INDEX(근로조건!$A$5:$L$1048576,MATCH(A1871,근로조건!$A$5:$A$1048576,0)+0,12))*B1871,"")</f>
        <v/>
      </c>
      <c r="AE1871" s="261" t="str" cm="1">
        <f t="array" ref="AE1871">IF(A1871="","",INDEX(근로조건!$A$5:$AF$1048576,MATCH(A1871,근로조건!$A$5:$A$1048576,0)+0,13))</f>
        <v/>
      </c>
      <c r="AF1871" s="262" t="str" cm="1">
        <f t="array" ref="AF1871">IF(A1871="","",INDEX(근로조건!$A$5:$AF$1048576,MATCH(A1871,근로조건!$A$5:$A$1048576,0)+0,14))</f>
        <v/>
      </c>
      <c r="AG1871" s="261" t="str" cm="1">
        <f t="array" ref="AG1871">IF(A1871="","",INDEX(근로조건!$A$5:$AF$1048576,MATCH(A1871,근로조건!$A$5:$A$1048576,0)+0,11))</f>
        <v/>
      </c>
      <c r="AH1871" s="261" t="str" cm="1">
        <f t="array" ref="AH1871">IF(A1871="","",INDEX(근로조건!$A$5:$AF$1048576,MATCH(A1871,근로조건!$A$5:$A$1048576,0)+0,19))</f>
        <v/>
      </c>
      <c r="AI1871" s="262" t="str" cm="1">
        <f t="array" ref="AI1871">IF(A1871="","",INDEX(근로조건!$A$5:$AF$1048576,MATCH(A1871,근로조건!$A$5:$A$1048576,0)+0,17))</f>
        <v/>
      </c>
      <c r="AJ1871" s="253"/>
      <c r="AK1871" s="253"/>
      <c r="AL1871" s="253" t="str" cm="1">
        <f t="array" ref="AL1871">IF(A1871="","",INDEX(근로조건!$A$5:$AF$1048576,MATCH(A1871,근로조건!$A$5:$A$1048576,0)+0,20))</f>
        <v/>
      </c>
      <c r="AM1871" s="253"/>
      <c r="AN1871" s="253"/>
      <c r="AO1871" s="253"/>
      <c r="AP1871" s="260"/>
      <c r="AQ1871" s="123"/>
      <c r="AR1871" s="166"/>
      <c r="AS1871" s="267"/>
      <c r="AT1871" s="266"/>
      <c r="AU1871" s="266"/>
      <c r="AV1871" s="266"/>
    </row>
    <row r="1872" spans="1:48" x14ac:dyDescent="0.3">
      <c r="A1872" s="52"/>
      <c r="B1872" s="54"/>
      <c r="C1872" s="53"/>
      <c r="D1872" s="53"/>
      <c r="E1872" s="53"/>
      <c r="F1872" s="57"/>
      <c r="G1872" s="57"/>
      <c r="H1872" s="52"/>
      <c r="I1872" s="53"/>
      <c r="J1872" s="53"/>
      <c r="K1872" s="95"/>
      <c r="L1872" s="52"/>
      <c r="M1872" s="52"/>
      <c r="N1872" s="54"/>
      <c r="O1872" s="254" t="str" cm="1">
        <f t="array" ref="O1872">IF(A1872="","",INDEX(근로조건!$A$5:$Y$1048576,MATCH(A1872,근로조건!$A$5:$A$1048576,0)+0,15))</f>
        <v/>
      </c>
      <c r="P1872" s="255" t="str" cm="1">
        <f t="array" ref="P1872">IF(A1872="","",INDEX(근로조건!$A$5:$Y$1048576,MATCH(A1872,근로조건!$A$5:$A$1048576,0)+0,16))</f>
        <v/>
      </c>
      <c r="Q1872" s="256" t="str" cm="1">
        <f t="array" ref="Q1872">IF(A1872="","",INDEX(근로조건!$A$5:$ZZ$1048576,MATCH(A1872,근로조건!$A$5:$A$1048576,0)+0,21))</f>
        <v/>
      </c>
      <c r="R1872" s="61"/>
      <c r="S1872" s="61"/>
      <c r="T1872" s="61"/>
      <c r="U1872" s="61"/>
      <c r="V1872" s="61"/>
      <c r="W1872" s="61"/>
      <c r="X1872" s="61"/>
      <c r="Y1872" s="61"/>
      <c r="Z1872" s="260" t="str">
        <f t="shared" si="90"/>
        <v/>
      </c>
      <c r="AA1872" s="260" t="str">
        <f t="shared" si="91"/>
        <v/>
      </c>
      <c r="AB1872" s="260" t="str" cm="1">
        <f t="array" ref="AB1872">IFERROR(IF(A1872="","",INDEX(근로조건!$A$5:$Z$1048576,MATCH(A1872,근로조건!$A$5:$A$1048576,0)+0,17)-INDEX(근로조건!$A$5:$Z$1048576,MATCH(A1872,근로조건!$A$5:$A$1048576,0)+0,11))*B1872,"")</f>
        <v/>
      </c>
      <c r="AC1872" s="260" t="str">
        <f t="shared" si="92"/>
        <v/>
      </c>
      <c r="AD1872" s="260" t="str" cm="1">
        <f t="array" ref="AD1872">IFERROR(IF(A1872="","",INDEX(근로조건!$A$5:$L$1048576,MATCH(A1872,근로조건!$A$5:$A$1048576,0)+0,12))*B1872,"")</f>
        <v/>
      </c>
      <c r="AE1872" s="261" t="str" cm="1">
        <f t="array" ref="AE1872">IF(A1872="","",INDEX(근로조건!$A$5:$AF$1048576,MATCH(A1872,근로조건!$A$5:$A$1048576,0)+0,13))</f>
        <v/>
      </c>
      <c r="AF1872" s="262" t="str" cm="1">
        <f t="array" ref="AF1872">IF(A1872="","",INDEX(근로조건!$A$5:$AF$1048576,MATCH(A1872,근로조건!$A$5:$A$1048576,0)+0,14))</f>
        <v/>
      </c>
      <c r="AG1872" s="261" t="str" cm="1">
        <f t="array" ref="AG1872">IF(A1872="","",INDEX(근로조건!$A$5:$AF$1048576,MATCH(A1872,근로조건!$A$5:$A$1048576,0)+0,11))</f>
        <v/>
      </c>
      <c r="AH1872" s="261" t="str" cm="1">
        <f t="array" ref="AH1872">IF(A1872="","",INDEX(근로조건!$A$5:$AF$1048576,MATCH(A1872,근로조건!$A$5:$A$1048576,0)+0,19))</f>
        <v/>
      </c>
      <c r="AI1872" s="262" t="str" cm="1">
        <f t="array" ref="AI1872">IF(A1872="","",INDEX(근로조건!$A$5:$AF$1048576,MATCH(A1872,근로조건!$A$5:$A$1048576,0)+0,17))</f>
        <v/>
      </c>
      <c r="AJ1872" s="253"/>
      <c r="AK1872" s="253"/>
      <c r="AL1872" s="253" t="str" cm="1">
        <f t="array" ref="AL1872">IF(A1872="","",INDEX(근로조건!$A$5:$AF$1048576,MATCH(A1872,근로조건!$A$5:$A$1048576,0)+0,20))</f>
        <v/>
      </c>
      <c r="AM1872" s="253"/>
      <c r="AN1872" s="253"/>
      <c r="AO1872" s="253"/>
      <c r="AP1872" s="260"/>
      <c r="AQ1872" s="123"/>
      <c r="AR1872" s="166"/>
      <c r="AS1872" s="267"/>
      <c r="AT1872" s="266"/>
      <c r="AU1872" s="266"/>
      <c r="AV1872" s="266"/>
    </row>
    <row r="1873" spans="1:48" x14ac:dyDescent="0.3">
      <c r="A1873" s="52"/>
      <c r="B1873" s="54"/>
      <c r="C1873" s="53"/>
      <c r="D1873" s="53"/>
      <c r="E1873" s="53"/>
      <c r="F1873" s="57"/>
      <c r="G1873" s="57"/>
      <c r="H1873" s="52"/>
      <c r="I1873" s="53"/>
      <c r="J1873" s="53"/>
      <c r="K1873" s="95"/>
      <c r="L1873" s="52"/>
      <c r="M1873" s="52"/>
      <c r="N1873" s="54"/>
      <c r="O1873" s="254" t="str" cm="1">
        <f t="array" ref="O1873">IF(A1873="","",INDEX(근로조건!$A$5:$Y$1048576,MATCH(A1873,근로조건!$A$5:$A$1048576,0)+0,15))</f>
        <v/>
      </c>
      <c r="P1873" s="255" t="str" cm="1">
        <f t="array" ref="P1873">IF(A1873="","",INDEX(근로조건!$A$5:$Y$1048576,MATCH(A1873,근로조건!$A$5:$A$1048576,0)+0,16))</f>
        <v/>
      </c>
      <c r="Q1873" s="256" t="str" cm="1">
        <f t="array" ref="Q1873">IF(A1873="","",INDEX(근로조건!$A$5:$ZZ$1048576,MATCH(A1873,근로조건!$A$5:$A$1048576,0)+0,21))</f>
        <v/>
      </c>
      <c r="R1873" s="61"/>
      <c r="S1873" s="61"/>
      <c r="T1873" s="61"/>
      <c r="U1873" s="61"/>
      <c r="V1873" s="61"/>
      <c r="W1873" s="61"/>
      <c r="X1873" s="61"/>
      <c r="Y1873" s="61"/>
      <c r="Z1873" s="260" t="str">
        <f t="shared" si="90"/>
        <v/>
      </c>
      <c r="AA1873" s="260" t="str">
        <f t="shared" si="91"/>
        <v/>
      </c>
      <c r="AB1873" s="260" t="str" cm="1">
        <f t="array" ref="AB1873">IFERROR(IF(A1873="","",INDEX(근로조건!$A$5:$Z$1048576,MATCH(A1873,근로조건!$A$5:$A$1048576,0)+0,17)-INDEX(근로조건!$A$5:$Z$1048576,MATCH(A1873,근로조건!$A$5:$A$1048576,0)+0,11))*B1873,"")</f>
        <v/>
      </c>
      <c r="AC1873" s="260" t="str">
        <f t="shared" si="92"/>
        <v/>
      </c>
      <c r="AD1873" s="260" t="str" cm="1">
        <f t="array" ref="AD1873">IFERROR(IF(A1873="","",INDEX(근로조건!$A$5:$L$1048576,MATCH(A1873,근로조건!$A$5:$A$1048576,0)+0,12))*B1873,"")</f>
        <v/>
      </c>
      <c r="AE1873" s="261" t="str" cm="1">
        <f t="array" ref="AE1873">IF(A1873="","",INDEX(근로조건!$A$5:$AF$1048576,MATCH(A1873,근로조건!$A$5:$A$1048576,0)+0,13))</f>
        <v/>
      </c>
      <c r="AF1873" s="262" t="str" cm="1">
        <f t="array" ref="AF1873">IF(A1873="","",INDEX(근로조건!$A$5:$AF$1048576,MATCH(A1873,근로조건!$A$5:$A$1048576,0)+0,14))</f>
        <v/>
      </c>
      <c r="AG1873" s="261" t="str" cm="1">
        <f t="array" ref="AG1873">IF(A1873="","",INDEX(근로조건!$A$5:$AF$1048576,MATCH(A1873,근로조건!$A$5:$A$1048576,0)+0,11))</f>
        <v/>
      </c>
      <c r="AH1873" s="261" t="str" cm="1">
        <f t="array" ref="AH1873">IF(A1873="","",INDEX(근로조건!$A$5:$AF$1048576,MATCH(A1873,근로조건!$A$5:$A$1048576,0)+0,19))</f>
        <v/>
      </c>
      <c r="AI1873" s="262" t="str" cm="1">
        <f t="array" ref="AI1873">IF(A1873="","",INDEX(근로조건!$A$5:$AF$1048576,MATCH(A1873,근로조건!$A$5:$A$1048576,0)+0,17))</f>
        <v/>
      </c>
      <c r="AJ1873" s="253"/>
      <c r="AK1873" s="253"/>
      <c r="AL1873" s="253" t="str" cm="1">
        <f t="array" ref="AL1873">IF(A1873="","",INDEX(근로조건!$A$5:$AF$1048576,MATCH(A1873,근로조건!$A$5:$A$1048576,0)+0,20))</f>
        <v/>
      </c>
      <c r="AM1873" s="253"/>
      <c r="AN1873" s="253"/>
      <c r="AO1873" s="253"/>
      <c r="AP1873" s="260"/>
      <c r="AQ1873" s="123"/>
      <c r="AR1873" s="166"/>
      <c r="AS1873" s="267"/>
      <c r="AT1873" s="266"/>
      <c r="AU1873" s="266"/>
      <c r="AV1873" s="266"/>
    </row>
    <row r="1874" spans="1:48" x14ac:dyDescent="0.3">
      <c r="A1874" s="52"/>
      <c r="B1874" s="54"/>
      <c r="C1874" s="53"/>
      <c r="D1874" s="53"/>
      <c r="E1874" s="53"/>
      <c r="F1874" s="57"/>
      <c r="G1874" s="57"/>
      <c r="H1874" s="52"/>
      <c r="I1874" s="53"/>
      <c r="J1874" s="53"/>
      <c r="K1874" s="95"/>
      <c r="L1874" s="52"/>
      <c r="M1874" s="52"/>
      <c r="N1874" s="54"/>
      <c r="O1874" s="254" t="str" cm="1">
        <f t="array" ref="O1874">IF(A1874="","",INDEX(근로조건!$A$5:$Y$1048576,MATCH(A1874,근로조건!$A$5:$A$1048576,0)+0,15))</f>
        <v/>
      </c>
      <c r="P1874" s="255" t="str" cm="1">
        <f t="array" ref="P1874">IF(A1874="","",INDEX(근로조건!$A$5:$Y$1048576,MATCH(A1874,근로조건!$A$5:$A$1048576,0)+0,16))</f>
        <v/>
      </c>
      <c r="Q1874" s="256" t="str" cm="1">
        <f t="array" ref="Q1874">IF(A1874="","",INDEX(근로조건!$A$5:$ZZ$1048576,MATCH(A1874,근로조건!$A$5:$A$1048576,0)+0,21))</f>
        <v/>
      </c>
      <c r="R1874" s="61"/>
      <c r="S1874" s="61"/>
      <c r="T1874" s="61"/>
      <c r="U1874" s="61"/>
      <c r="V1874" s="61"/>
      <c r="W1874" s="61"/>
      <c r="X1874" s="61"/>
      <c r="Y1874" s="61"/>
      <c r="Z1874" s="260" t="str">
        <f t="shared" si="90"/>
        <v/>
      </c>
      <c r="AA1874" s="260" t="str">
        <f t="shared" si="91"/>
        <v/>
      </c>
      <c r="AB1874" s="260" t="str" cm="1">
        <f t="array" ref="AB1874">IFERROR(IF(A1874="","",INDEX(근로조건!$A$5:$Z$1048576,MATCH(A1874,근로조건!$A$5:$A$1048576,0)+0,17)-INDEX(근로조건!$A$5:$Z$1048576,MATCH(A1874,근로조건!$A$5:$A$1048576,0)+0,11))*B1874,"")</f>
        <v/>
      </c>
      <c r="AC1874" s="260" t="str">
        <f t="shared" si="92"/>
        <v/>
      </c>
      <c r="AD1874" s="260" t="str" cm="1">
        <f t="array" ref="AD1874">IFERROR(IF(A1874="","",INDEX(근로조건!$A$5:$L$1048576,MATCH(A1874,근로조건!$A$5:$A$1048576,0)+0,12))*B1874,"")</f>
        <v/>
      </c>
      <c r="AE1874" s="261" t="str" cm="1">
        <f t="array" ref="AE1874">IF(A1874="","",INDEX(근로조건!$A$5:$AF$1048576,MATCH(A1874,근로조건!$A$5:$A$1048576,0)+0,13))</f>
        <v/>
      </c>
      <c r="AF1874" s="262" t="str" cm="1">
        <f t="array" ref="AF1874">IF(A1874="","",INDEX(근로조건!$A$5:$AF$1048576,MATCH(A1874,근로조건!$A$5:$A$1048576,0)+0,14))</f>
        <v/>
      </c>
      <c r="AG1874" s="261" t="str" cm="1">
        <f t="array" ref="AG1874">IF(A1874="","",INDEX(근로조건!$A$5:$AF$1048576,MATCH(A1874,근로조건!$A$5:$A$1048576,0)+0,11))</f>
        <v/>
      </c>
      <c r="AH1874" s="261" t="str" cm="1">
        <f t="array" ref="AH1874">IF(A1874="","",INDEX(근로조건!$A$5:$AF$1048576,MATCH(A1874,근로조건!$A$5:$A$1048576,0)+0,19))</f>
        <v/>
      </c>
      <c r="AI1874" s="262" t="str" cm="1">
        <f t="array" ref="AI1874">IF(A1874="","",INDEX(근로조건!$A$5:$AF$1048576,MATCH(A1874,근로조건!$A$5:$A$1048576,0)+0,17))</f>
        <v/>
      </c>
      <c r="AJ1874" s="253"/>
      <c r="AK1874" s="253"/>
      <c r="AL1874" s="253" t="str" cm="1">
        <f t="array" ref="AL1874">IF(A1874="","",INDEX(근로조건!$A$5:$AF$1048576,MATCH(A1874,근로조건!$A$5:$A$1048576,0)+0,20))</f>
        <v/>
      </c>
      <c r="AM1874" s="253"/>
      <c r="AN1874" s="253"/>
      <c r="AO1874" s="253"/>
      <c r="AP1874" s="260"/>
      <c r="AQ1874" s="123"/>
      <c r="AR1874" s="166"/>
      <c r="AS1874" s="267"/>
      <c r="AT1874" s="266"/>
      <c r="AU1874" s="266"/>
      <c r="AV1874" s="266"/>
    </row>
    <row r="1875" spans="1:48" x14ac:dyDescent="0.3">
      <c r="A1875" s="52"/>
      <c r="B1875" s="54"/>
      <c r="C1875" s="53"/>
      <c r="D1875" s="53"/>
      <c r="E1875" s="53"/>
      <c r="F1875" s="57"/>
      <c r="G1875" s="57"/>
      <c r="H1875" s="52"/>
      <c r="I1875" s="53"/>
      <c r="J1875" s="53"/>
      <c r="K1875" s="95"/>
      <c r="L1875" s="52"/>
      <c r="M1875" s="52"/>
      <c r="N1875" s="54"/>
      <c r="O1875" s="254" t="str" cm="1">
        <f t="array" ref="O1875">IF(A1875="","",INDEX(근로조건!$A$5:$Y$1048576,MATCH(A1875,근로조건!$A$5:$A$1048576,0)+0,15))</f>
        <v/>
      </c>
      <c r="P1875" s="255" t="str" cm="1">
        <f t="array" ref="P1875">IF(A1875="","",INDEX(근로조건!$A$5:$Y$1048576,MATCH(A1875,근로조건!$A$5:$A$1048576,0)+0,16))</f>
        <v/>
      </c>
      <c r="Q1875" s="256" t="str" cm="1">
        <f t="array" ref="Q1875">IF(A1875="","",INDEX(근로조건!$A$5:$ZZ$1048576,MATCH(A1875,근로조건!$A$5:$A$1048576,0)+0,21))</f>
        <v/>
      </c>
      <c r="R1875" s="61"/>
      <c r="S1875" s="61"/>
      <c r="T1875" s="61"/>
      <c r="U1875" s="61"/>
      <c r="V1875" s="61"/>
      <c r="W1875" s="61"/>
      <c r="X1875" s="61"/>
      <c r="Y1875" s="61"/>
      <c r="Z1875" s="260" t="str">
        <f t="shared" si="90"/>
        <v/>
      </c>
      <c r="AA1875" s="260" t="str">
        <f t="shared" si="91"/>
        <v/>
      </c>
      <c r="AB1875" s="260" t="str" cm="1">
        <f t="array" ref="AB1875">IFERROR(IF(A1875="","",INDEX(근로조건!$A$5:$Z$1048576,MATCH(A1875,근로조건!$A$5:$A$1048576,0)+0,17)-INDEX(근로조건!$A$5:$Z$1048576,MATCH(A1875,근로조건!$A$5:$A$1048576,0)+0,11))*B1875,"")</f>
        <v/>
      </c>
      <c r="AC1875" s="260" t="str">
        <f t="shared" si="92"/>
        <v/>
      </c>
      <c r="AD1875" s="260" t="str" cm="1">
        <f t="array" ref="AD1875">IFERROR(IF(A1875="","",INDEX(근로조건!$A$5:$L$1048576,MATCH(A1875,근로조건!$A$5:$A$1048576,0)+0,12))*B1875,"")</f>
        <v/>
      </c>
      <c r="AE1875" s="261" t="str" cm="1">
        <f t="array" ref="AE1875">IF(A1875="","",INDEX(근로조건!$A$5:$AF$1048576,MATCH(A1875,근로조건!$A$5:$A$1048576,0)+0,13))</f>
        <v/>
      </c>
      <c r="AF1875" s="262" t="str" cm="1">
        <f t="array" ref="AF1875">IF(A1875="","",INDEX(근로조건!$A$5:$AF$1048576,MATCH(A1875,근로조건!$A$5:$A$1048576,0)+0,14))</f>
        <v/>
      </c>
      <c r="AG1875" s="261" t="str" cm="1">
        <f t="array" ref="AG1875">IF(A1875="","",INDEX(근로조건!$A$5:$AF$1048576,MATCH(A1875,근로조건!$A$5:$A$1048576,0)+0,11))</f>
        <v/>
      </c>
      <c r="AH1875" s="261" t="str" cm="1">
        <f t="array" ref="AH1875">IF(A1875="","",INDEX(근로조건!$A$5:$AF$1048576,MATCH(A1875,근로조건!$A$5:$A$1048576,0)+0,19))</f>
        <v/>
      </c>
      <c r="AI1875" s="262" t="str" cm="1">
        <f t="array" ref="AI1875">IF(A1875="","",INDEX(근로조건!$A$5:$AF$1048576,MATCH(A1875,근로조건!$A$5:$A$1048576,0)+0,17))</f>
        <v/>
      </c>
      <c r="AJ1875" s="253"/>
      <c r="AK1875" s="253"/>
      <c r="AL1875" s="253" t="str" cm="1">
        <f t="array" ref="AL1875">IF(A1875="","",INDEX(근로조건!$A$5:$AF$1048576,MATCH(A1875,근로조건!$A$5:$A$1048576,0)+0,20))</f>
        <v/>
      </c>
      <c r="AM1875" s="253"/>
      <c r="AN1875" s="253"/>
      <c r="AO1875" s="253"/>
      <c r="AP1875" s="260"/>
      <c r="AQ1875" s="123"/>
      <c r="AR1875" s="166"/>
      <c r="AS1875" s="267"/>
      <c r="AT1875" s="266"/>
      <c r="AU1875" s="266"/>
      <c r="AV1875" s="266"/>
    </row>
    <row r="1876" spans="1:48" x14ac:dyDescent="0.3">
      <c r="A1876" s="52"/>
      <c r="B1876" s="54"/>
      <c r="C1876" s="53"/>
      <c r="D1876" s="53"/>
      <c r="E1876" s="53"/>
      <c r="F1876" s="57"/>
      <c r="G1876" s="57"/>
      <c r="H1876" s="52"/>
      <c r="I1876" s="53"/>
      <c r="J1876" s="53"/>
      <c r="K1876" s="95"/>
      <c r="L1876" s="52"/>
      <c r="M1876" s="52"/>
      <c r="N1876" s="54"/>
      <c r="O1876" s="254" t="str" cm="1">
        <f t="array" ref="O1876">IF(A1876="","",INDEX(근로조건!$A$5:$Y$1048576,MATCH(A1876,근로조건!$A$5:$A$1048576,0)+0,15))</f>
        <v/>
      </c>
      <c r="P1876" s="255" t="str" cm="1">
        <f t="array" ref="P1876">IF(A1876="","",INDEX(근로조건!$A$5:$Y$1048576,MATCH(A1876,근로조건!$A$5:$A$1048576,0)+0,16))</f>
        <v/>
      </c>
      <c r="Q1876" s="256" t="str" cm="1">
        <f t="array" ref="Q1876">IF(A1876="","",INDEX(근로조건!$A$5:$ZZ$1048576,MATCH(A1876,근로조건!$A$5:$A$1048576,0)+0,21))</f>
        <v/>
      </c>
      <c r="R1876" s="61"/>
      <c r="S1876" s="61"/>
      <c r="T1876" s="61"/>
      <c r="U1876" s="61"/>
      <c r="V1876" s="61"/>
      <c r="W1876" s="61"/>
      <c r="X1876" s="61"/>
      <c r="Y1876" s="61"/>
      <c r="Z1876" s="260" t="str">
        <f t="shared" si="90"/>
        <v/>
      </c>
      <c r="AA1876" s="260" t="str">
        <f t="shared" si="91"/>
        <v/>
      </c>
      <c r="AB1876" s="260" t="str" cm="1">
        <f t="array" ref="AB1876">IFERROR(IF(A1876="","",INDEX(근로조건!$A$5:$Z$1048576,MATCH(A1876,근로조건!$A$5:$A$1048576,0)+0,17)-INDEX(근로조건!$A$5:$Z$1048576,MATCH(A1876,근로조건!$A$5:$A$1048576,0)+0,11))*B1876,"")</f>
        <v/>
      </c>
      <c r="AC1876" s="260" t="str">
        <f t="shared" si="92"/>
        <v/>
      </c>
      <c r="AD1876" s="260" t="str" cm="1">
        <f t="array" ref="AD1876">IFERROR(IF(A1876="","",INDEX(근로조건!$A$5:$L$1048576,MATCH(A1876,근로조건!$A$5:$A$1048576,0)+0,12))*B1876,"")</f>
        <v/>
      </c>
      <c r="AE1876" s="261" t="str" cm="1">
        <f t="array" ref="AE1876">IF(A1876="","",INDEX(근로조건!$A$5:$AF$1048576,MATCH(A1876,근로조건!$A$5:$A$1048576,0)+0,13))</f>
        <v/>
      </c>
      <c r="AF1876" s="262" t="str" cm="1">
        <f t="array" ref="AF1876">IF(A1876="","",INDEX(근로조건!$A$5:$AF$1048576,MATCH(A1876,근로조건!$A$5:$A$1048576,0)+0,14))</f>
        <v/>
      </c>
      <c r="AG1876" s="261" t="str" cm="1">
        <f t="array" ref="AG1876">IF(A1876="","",INDEX(근로조건!$A$5:$AF$1048576,MATCH(A1876,근로조건!$A$5:$A$1048576,0)+0,11))</f>
        <v/>
      </c>
      <c r="AH1876" s="261" t="str" cm="1">
        <f t="array" ref="AH1876">IF(A1876="","",INDEX(근로조건!$A$5:$AF$1048576,MATCH(A1876,근로조건!$A$5:$A$1048576,0)+0,19))</f>
        <v/>
      </c>
      <c r="AI1876" s="262" t="str" cm="1">
        <f t="array" ref="AI1876">IF(A1876="","",INDEX(근로조건!$A$5:$AF$1048576,MATCH(A1876,근로조건!$A$5:$A$1048576,0)+0,17))</f>
        <v/>
      </c>
      <c r="AJ1876" s="253"/>
      <c r="AK1876" s="253"/>
      <c r="AL1876" s="253" t="str" cm="1">
        <f t="array" ref="AL1876">IF(A1876="","",INDEX(근로조건!$A$5:$AF$1048576,MATCH(A1876,근로조건!$A$5:$A$1048576,0)+0,20))</f>
        <v/>
      </c>
      <c r="AM1876" s="253"/>
      <c r="AN1876" s="253"/>
      <c r="AO1876" s="253"/>
      <c r="AP1876" s="260"/>
      <c r="AQ1876" s="123"/>
      <c r="AR1876" s="166"/>
      <c r="AS1876" s="267"/>
      <c r="AT1876" s="266"/>
      <c r="AU1876" s="266"/>
      <c r="AV1876" s="266"/>
    </row>
    <row r="1877" spans="1:48" x14ac:dyDescent="0.3">
      <c r="A1877" s="52"/>
      <c r="B1877" s="54"/>
      <c r="C1877" s="53"/>
      <c r="D1877" s="53"/>
      <c r="E1877" s="53"/>
      <c r="F1877" s="57"/>
      <c r="G1877" s="57"/>
      <c r="H1877" s="52"/>
      <c r="I1877" s="53"/>
      <c r="J1877" s="53"/>
      <c r="K1877" s="95"/>
      <c r="L1877" s="52"/>
      <c r="M1877" s="52"/>
      <c r="N1877" s="54"/>
      <c r="O1877" s="254" t="str" cm="1">
        <f t="array" ref="O1877">IF(A1877="","",INDEX(근로조건!$A$5:$Y$1048576,MATCH(A1877,근로조건!$A$5:$A$1048576,0)+0,15))</f>
        <v/>
      </c>
      <c r="P1877" s="255" t="str" cm="1">
        <f t="array" ref="P1877">IF(A1877="","",INDEX(근로조건!$A$5:$Y$1048576,MATCH(A1877,근로조건!$A$5:$A$1048576,0)+0,16))</f>
        <v/>
      </c>
      <c r="Q1877" s="256" t="str" cm="1">
        <f t="array" ref="Q1877">IF(A1877="","",INDEX(근로조건!$A$5:$ZZ$1048576,MATCH(A1877,근로조건!$A$5:$A$1048576,0)+0,21))</f>
        <v/>
      </c>
      <c r="R1877" s="61"/>
      <c r="S1877" s="61"/>
      <c r="T1877" s="61"/>
      <c r="U1877" s="61"/>
      <c r="V1877" s="61"/>
      <c r="W1877" s="61"/>
      <c r="X1877" s="61"/>
      <c r="Y1877" s="61"/>
      <c r="Z1877" s="260" t="str">
        <f t="shared" si="90"/>
        <v/>
      </c>
      <c r="AA1877" s="260" t="str">
        <f t="shared" si="91"/>
        <v/>
      </c>
      <c r="AB1877" s="260" t="str" cm="1">
        <f t="array" ref="AB1877">IFERROR(IF(A1877="","",INDEX(근로조건!$A$5:$Z$1048576,MATCH(A1877,근로조건!$A$5:$A$1048576,0)+0,17)-INDEX(근로조건!$A$5:$Z$1048576,MATCH(A1877,근로조건!$A$5:$A$1048576,0)+0,11))*B1877,"")</f>
        <v/>
      </c>
      <c r="AC1877" s="260" t="str">
        <f t="shared" si="92"/>
        <v/>
      </c>
      <c r="AD1877" s="260" t="str" cm="1">
        <f t="array" ref="AD1877">IFERROR(IF(A1877="","",INDEX(근로조건!$A$5:$L$1048576,MATCH(A1877,근로조건!$A$5:$A$1048576,0)+0,12))*B1877,"")</f>
        <v/>
      </c>
      <c r="AE1877" s="261" t="str" cm="1">
        <f t="array" ref="AE1877">IF(A1877="","",INDEX(근로조건!$A$5:$AF$1048576,MATCH(A1877,근로조건!$A$5:$A$1048576,0)+0,13))</f>
        <v/>
      </c>
      <c r="AF1877" s="262" t="str" cm="1">
        <f t="array" ref="AF1877">IF(A1877="","",INDEX(근로조건!$A$5:$AF$1048576,MATCH(A1877,근로조건!$A$5:$A$1048576,0)+0,14))</f>
        <v/>
      </c>
      <c r="AG1877" s="261" t="str" cm="1">
        <f t="array" ref="AG1877">IF(A1877="","",INDEX(근로조건!$A$5:$AF$1048576,MATCH(A1877,근로조건!$A$5:$A$1048576,0)+0,11))</f>
        <v/>
      </c>
      <c r="AH1877" s="261" t="str" cm="1">
        <f t="array" ref="AH1877">IF(A1877="","",INDEX(근로조건!$A$5:$AF$1048576,MATCH(A1877,근로조건!$A$5:$A$1048576,0)+0,19))</f>
        <v/>
      </c>
      <c r="AI1877" s="262" t="str" cm="1">
        <f t="array" ref="AI1877">IF(A1877="","",INDEX(근로조건!$A$5:$AF$1048576,MATCH(A1877,근로조건!$A$5:$A$1048576,0)+0,17))</f>
        <v/>
      </c>
      <c r="AJ1877" s="253"/>
      <c r="AK1877" s="253"/>
      <c r="AL1877" s="253" t="str" cm="1">
        <f t="array" ref="AL1877">IF(A1877="","",INDEX(근로조건!$A$5:$AF$1048576,MATCH(A1877,근로조건!$A$5:$A$1048576,0)+0,20))</f>
        <v/>
      </c>
      <c r="AM1877" s="253"/>
      <c r="AN1877" s="253"/>
      <c r="AO1877" s="253"/>
      <c r="AP1877" s="260"/>
      <c r="AQ1877" s="123"/>
      <c r="AR1877" s="166"/>
      <c r="AS1877" s="267"/>
      <c r="AT1877" s="266"/>
      <c r="AU1877" s="266"/>
      <c r="AV1877" s="266"/>
    </row>
    <row r="1878" spans="1:48" x14ac:dyDescent="0.3">
      <c r="A1878" s="52"/>
      <c r="B1878" s="54"/>
      <c r="C1878" s="53"/>
      <c r="D1878" s="53"/>
      <c r="E1878" s="53"/>
      <c r="F1878" s="57"/>
      <c r="G1878" s="57"/>
      <c r="H1878" s="52"/>
      <c r="I1878" s="53"/>
      <c r="J1878" s="53"/>
      <c r="K1878" s="95"/>
      <c r="L1878" s="52"/>
      <c r="M1878" s="52"/>
      <c r="N1878" s="54"/>
      <c r="O1878" s="254" t="str" cm="1">
        <f t="array" ref="O1878">IF(A1878="","",INDEX(근로조건!$A$5:$Y$1048576,MATCH(A1878,근로조건!$A$5:$A$1048576,0)+0,15))</f>
        <v/>
      </c>
      <c r="P1878" s="255" t="str" cm="1">
        <f t="array" ref="P1878">IF(A1878="","",INDEX(근로조건!$A$5:$Y$1048576,MATCH(A1878,근로조건!$A$5:$A$1048576,0)+0,16))</f>
        <v/>
      </c>
      <c r="Q1878" s="256" t="str" cm="1">
        <f t="array" ref="Q1878">IF(A1878="","",INDEX(근로조건!$A$5:$ZZ$1048576,MATCH(A1878,근로조건!$A$5:$A$1048576,0)+0,21))</f>
        <v/>
      </c>
      <c r="R1878" s="61"/>
      <c r="S1878" s="61"/>
      <c r="T1878" s="61"/>
      <c r="U1878" s="61"/>
      <c r="V1878" s="61"/>
      <c r="W1878" s="61"/>
      <c r="X1878" s="61"/>
      <c r="Y1878" s="61"/>
      <c r="Z1878" s="260" t="str">
        <f t="shared" si="90"/>
        <v/>
      </c>
      <c r="AA1878" s="260" t="str">
        <f t="shared" si="91"/>
        <v/>
      </c>
      <c r="AB1878" s="260" t="str" cm="1">
        <f t="array" ref="AB1878">IFERROR(IF(A1878="","",INDEX(근로조건!$A$5:$Z$1048576,MATCH(A1878,근로조건!$A$5:$A$1048576,0)+0,17)-INDEX(근로조건!$A$5:$Z$1048576,MATCH(A1878,근로조건!$A$5:$A$1048576,0)+0,11))*B1878,"")</f>
        <v/>
      </c>
      <c r="AC1878" s="260" t="str">
        <f t="shared" si="92"/>
        <v/>
      </c>
      <c r="AD1878" s="260" t="str" cm="1">
        <f t="array" ref="AD1878">IFERROR(IF(A1878="","",INDEX(근로조건!$A$5:$L$1048576,MATCH(A1878,근로조건!$A$5:$A$1048576,0)+0,12))*B1878,"")</f>
        <v/>
      </c>
      <c r="AE1878" s="261" t="str" cm="1">
        <f t="array" ref="AE1878">IF(A1878="","",INDEX(근로조건!$A$5:$AF$1048576,MATCH(A1878,근로조건!$A$5:$A$1048576,0)+0,13))</f>
        <v/>
      </c>
      <c r="AF1878" s="262" t="str" cm="1">
        <f t="array" ref="AF1878">IF(A1878="","",INDEX(근로조건!$A$5:$AF$1048576,MATCH(A1878,근로조건!$A$5:$A$1048576,0)+0,14))</f>
        <v/>
      </c>
      <c r="AG1878" s="261" t="str" cm="1">
        <f t="array" ref="AG1878">IF(A1878="","",INDEX(근로조건!$A$5:$AF$1048576,MATCH(A1878,근로조건!$A$5:$A$1048576,0)+0,11))</f>
        <v/>
      </c>
      <c r="AH1878" s="261" t="str" cm="1">
        <f t="array" ref="AH1878">IF(A1878="","",INDEX(근로조건!$A$5:$AF$1048576,MATCH(A1878,근로조건!$A$5:$A$1048576,0)+0,19))</f>
        <v/>
      </c>
      <c r="AI1878" s="262" t="str" cm="1">
        <f t="array" ref="AI1878">IF(A1878="","",INDEX(근로조건!$A$5:$AF$1048576,MATCH(A1878,근로조건!$A$5:$A$1048576,0)+0,17))</f>
        <v/>
      </c>
      <c r="AJ1878" s="253"/>
      <c r="AK1878" s="253"/>
      <c r="AL1878" s="253" t="str" cm="1">
        <f t="array" ref="AL1878">IF(A1878="","",INDEX(근로조건!$A$5:$AF$1048576,MATCH(A1878,근로조건!$A$5:$A$1048576,0)+0,20))</f>
        <v/>
      </c>
      <c r="AM1878" s="253"/>
      <c r="AN1878" s="253"/>
      <c r="AO1878" s="253"/>
      <c r="AP1878" s="260"/>
      <c r="AQ1878" s="123"/>
      <c r="AR1878" s="166"/>
      <c r="AS1878" s="267"/>
      <c r="AT1878" s="266"/>
      <c r="AU1878" s="266"/>
      <c r="AV1878" s="266"/>
    </row>
    <row r="1879" spans="1:48" x14ac:dyDescent="0.3">
      <c r="A1879" s="52"/>
      <c r="B1879" s="54"/>
      <c r="C1879" s="53"/>
      <c r="D1879" s="53"/>
      <c r="E1879" s="53"/>
      <c r="F1879" s="57"/>
      <c r="G1879" s="57"/>
      <c r="H1879" s="52"/>
      <c r="I1879" s="53"/>
      <c r="J1879" s="53"/>
      <c r="K1879" s="95"/>
      <c r="L1879" s="52"/>
      <c r="M1879" s="52"/>
      <c r="N1879" s="54"/>
      <c r="O1879" s="254" t="str" cm="1">
        <f t="array" ref="O1879">IF(A1879="","",INDEX(근로조건!$A$5:$Y$1048576,MATCH(A1879,근로조건!$A$5:$A$1048576,0)+0,15))</f>
        <v/>
      </c>
      <c r="P1879" s="255" t="str" cm="1">
        <f t="array" ref="P1879">IF(A1879="","",INDEX(근로조건!$A$5:$Y$1048576,MATCH(A1879,근로조건!$A$5:$A$1048576,0)+0,16))</f>
        <v/>
      </c>
      <c r="Q1879" s="256" t="str" cm="1">
        <f t="array" ref="Q1879">IF(A1879="","",INDEX(근로조건!$A$5:$ZZ$1048576,MATCH(A1879,근로조건!$A$5:$A$1048576,0)+0,21))</f>
        <v/>
      </c>
      <c r="R1879" s="61"/>
      <c r="S1879" s="61"/>
      <c r="T1879" s="61"/>
      <c r="U1879" s="61"/>
      <c r="V1879" s="61"/>
      <c r="W1879" s="61"/>
      <c r="X1879" s="61"/>
      <c r="Y1879" s="61"/>
      <c r="Z1879" s="260" t="str">
        <f t="shared" si="90"/>
        <v/>
      </c>
      <c r="AA1879" s="260" t="str">
        <f t="shared" si="91"/>
        <v/>
      </c>
      <c r="AB1879" s="260" t="str" cm="1">
        <f t="array" ref="AB1879">IFERROR(IF(A1879="","",INDEX(근로조건!$A$5:$Z$1048576,MATCH(A1879,근로조건!$A$5:$A$1048576,0)+0,17)-INDEX(근로조건!$A$5:$Z$1048576,MATCH(A1879,근로조건!$A$5:$A$1048576,0)+0,11))*B1879,"")</f>
        <v/>
      </c>
      <c r="AC1879" s="260" t="str">
        <f t="shared" si="92"/>
        <v/>
      </c>
      <c r="AD1879" s="260" t="str" cm="1">
        <f t="array" ref="AD1879">IFERROR(IF(A1879="","",INDEX(근로조건!$A$5:$L$1048576,MATCH(A1879,근로조건!$A$5:$A$1048576,0)+0,12))*B1879,"")</f>
        <v/>
      </c>
      <c r="AE1879" s="261" t="str" cm="1">
        <f t="array" ref="AE1879">IF(A1879="","",INDEX(근로조건!$A$5:$AF$1048576,MATCH(A1879,근로조건!$A$5:$A$1048576,0)+0,13))</f>
        <v/>
      </c>
      <c r="AF1879" s="262" t="str" cm="1">
        <f t="array" ref="AF1879">IF(A1879="","",INDEX(근로조건!$A$5:$AF$1048576,MATCH(A1879,근로조건!$A$5:$A$1048576,0)+0,14))</f>
        <v/>
      </c>
      <c r="AG1879" s="261" t="str" cm="1">
        <f t="array" ref="AG1879">IF(A1879="","",INDEX(근로조건!$A$5:$AF$1048576,MATCH(A1879,근로조건!$A$5:$A$1048576,0)+0,11))</f>
        <v/>
      </c>
      <c r="AH1879" s="261" t="str" cm="1">
        <f t="array" ref="AH1879">IF(A1879="","",INDEX(근로조건!$A$5:$AF$1048576,MATCH(A1879,근로조건!$A$5:$A$1048576,0)+0,19))</f>
        <v/>
      </c>
      <c r="AI1879" s="262" t="str" cm="1">
        <f t="array" ref="AI1879">IF(A1879="","",INDEX(근로조건!$A$5:$AF$1048576,MATCH(A1879,근로조건!$A$5:$A$1048576,0)+0,17))</f>
        <v/>
      </c>
      <c r="AJ1879" s="253"/>
      <c r="AK1879" s="253"/>
      <c r="AL1879" s="253" t="str" cm="1">
        <f t="array" ref="AL1879">IF(A1879="","",INDEX(근로조건!$A$5:$AF$1048576,MATCH(A1879,근로조건!$A$5:$A$1048576,0)+0,20))</f>
        <v/>
      </c>
      <c r="AM1879" s="253"/>
      <c r="AN1879" s="253"/>
      <c r="AO1879" s="253"/>
      <c r="AP1879" s="260"/>
      <c r="AQ1879" s="123"/>
      <c r="AR1879" s="166"/>
      <c r="AS1879" s="267"/>
      <c r="AT1879" s="266"/>
      <c r="AU1879" s="266"/>
      <c r="AV1879" s="266"/>
    </row>
    <row r="1880" spans="1:48" x14ac:dyDescent="0.3">
      <c r="A1880" s="52"/>
      <c r="B1880" s="54"/>
      <c r="C1880" s="53"/>
      <c r="D1880" s="53"/>
      <c r="E1880" s="53"/>
      <c r="F1880" s="57"/>
      <c r="G1880" s="57"/>
      <c r="H1880" s="52"/>
      <c r="I1880" s="53"/>
      <c r="J1880" s="53"/>
      <c r="K1880" s="95"/>
      <c r="L1880" s="52"/>
      <c r="M1880" s="52"/>
      <c r="N1880" s="54"/>
      <c r="O1880" s="254" t="str" cm="1">
        <f t="array" ref="O1880">IF(A1880="","",INDEX(근로조건!$A$5:$Y$1048576,MATCH(A1880,근로조건!$A$5:$A$1048576,0)+0,15))</f>
        <v/>
      </c>
      <c r="P1880" s="255" t="str" cm="1">
        <f t="array" ref="P1880">IF(A1880="","",INDEX(근로조건!$A$5:$Y$1048576,MATCH(A1880,근로조건!$A$5:$A$1048576,0)+0,16))</f>
        <v/>
      </c>
      <c r="Q1880" s="256" t="str" cm="1">
        <f t="array" ref="Q1880">IF(A1880="","",INDEX(근로조건!$A$5:$ZZ$1048576,MATCH(A1880,근로조건!$A$5:$A$1048576,0)+0,21))</f>
        <v/>
      </c>
      <c r="R1880" s="61"/>
      <c r="S1880" s="61"/>
      <c r="T1880" s="61"/>
      <c r="U1880" s="61"/>
      <c r="V1880" s="61"/>
      <c r="W1880" s="61"/>
      <c r="X1880" s="61"/>
      <c r="Y1880" s="61"/>
      <c r="Z1880" s="260" t="str">
        <f t="shared" si="90"/>
        <v/>
      </c>
      <c r="AA1880" s="260" t="str">
        <f t="shared" si="91"/>
        <v/>
      </c>
      <c r="AB1880" s="260" t="str" cm="1">
        <f t="array" ref="AB1880">IFERROR(IF(A1880="","",INDEX(근로조건!$A$5:$Z$1048576,MATCH(A1880,근로조건!$A$5:$A$1048576,0)+0,17)-INDEX(근로조건!$A$5:$Z$1048576,MATCH(A1880,근로조건!$A$5:$A$1048576,0)+0,11))*B1880,"")</f>
        <v/>
      </c>
      <c r="AC1880" s="260" t="str">
        <f t="shared" si="92"/>
        <v/>
      </c>
      <c r="AD1880" s="260" t="str" cm="1">
        <f t="array" ref="AD1880">IFERROR(IF(A1880="","",INDEX(근로조건!$A$5:$L$1048576,MATCH(A1880,근로조건!$A$5:$A$1048576,0)+0,12))*B1880,"")</f>
        <v/>
      </c>
      <c r="AE1880" s="261" t="str" cm="1">
        <f t="array" ref="AE1880">IF(A1880="","",INDEX(근로조건!$A$5:$AF$1048576,MATCH(A1880,근로조건!$A$5:$A$1048576,0)+0,13))</f>
        <v/>
      </c>
      <c r="AF1880" s="262" t="str" cm="1">
        <f t="array" ref="AF1880">IF(A1880="","",INDEX(근로조건!$A$5:$AF$1048576,MATCH(A1880,근로조건!$A$5:$A$1048576,0)+0,14))</f>
        <v/>
      </c>
      <c r="AG1880" s="261" t="str" cm="1">
        <f t="array" ref="AG1880">IF(A1880="","",INDEX(근로조건!$A$5:$AF$1048576,MATCH(A1880,근로조건!$A$5:$A$1048576,0)+0,11))</f>
        <v/>
      </c>
      <c r="AH1880" s="261" t="str" cm="1">
        <f t="array" ref="AH1880">IF(A1880="","",INDEX(근로조건!$A$5:$AF$1048576,MATCH(A1880,근로조건!$A$5:$A$1048576,0)+0,19))</f>
        <v/>
      </c>
      <c r="AI1880" s="262" t="str" cm="1">
        <f t="array" ref="AI1880">IF(A1880="","",INDEX(근로조건!$A$5:$AF$1048576,MATCH(A1880,근로조건!$A$5:$A$1048576,0)+0,17))</f>
        <v/>
      </c>
      <c r="AJ1880" s="253"/>
      <c r="AK1880" s="253"/>
      <c r="AL1880" s="253" t="str" cm="1">
        <f t="array" ref="AL1880">IF(A1880="","",INDEX(근로조건!$A$5:$AF$1048576,MATCH(A1880,근로조건!$A$5:$A$1048576,0)+0,20))</f>
        <v/>
      </c>
      <c r="AM1880" s="253"/>
      <c r="AN1880" s="253"/>
      <c r="AO1880" s="253"/>
      <c r="AP1880" s="260"/>
      <c r="AQ1880" s="123"/>
      <c r="AR1880" s="166"/>
      <c r="AS1880" s="267"/>
      <c r="AT1880" s="266"/>
      <c r="AU1880" s="266"/>
      <c r="AV1880" s="266"/>
    </row>
    <row r="1881" spans="1:48" x14ac:dyDescent="0.3">
      <c r="A1881" s="52"/>
      <c r="B1881" s="54"/>
      <c r="C1881" s="53"/>
      <c r="D1881" s="53"/>
      <c r="E1881" s="53"/>
      <c r="F1881" s="57"/>
      <c r="G1881" s="57"/>
      <c r="H1881" s="52"/>
      <c r="I1881" s="53"/>
      <c r="J1881" s="53"/>
      <c r="K1881" s="95"/>
      <c r="L1881" s="52"/>
      <c r="M1881" s="52"/>
      <c r="N1881" s="54"/>
      <c r="O1881" s="254" t="str" cm="1">
        <f t="array" ref="O1881">IF(A1881="","",INDEX(근로조건!$A$5:$Y$1048576,MATCH(A1881,근로조건!$A$5:$A$1048576,0)+0,15))</f>
        <v/>
      </c>
      <c r="P1881" s="255" t="str" cm="1">
        <f t="array" ref="P1881">IF(A1881="","",INDEX(근로조건!$A$5:$Y$1048576,MATCH(A1881,근로조건!$A$5:$A$1048576,0)+0,16))</f>
        <v/>
      </c>
      <c r="Q1881" s="256" t="str" cm="1">
        <f t="array" ref="Q1881">IF(A1881="","",INDEX(근로조건!$A$5:$ZZ$1048576,MATCH(A1881,근로조건!$A$5:$A$1048576,0)+0,21))</f>
        <v/>
      </c>
      <c r="R1881" s="61"/>
      <c r="S1881" s="61"/>
      <c r="T1881" s="61"/>
      <c r="U1881" s="61"/>
      <c r="V1881" s="61"/>
      <c r="W1881" s="61"/>
      <c r="X1881" s="61"/>
      <c r="Y1881" s="61"/>
      <c r="Z1881" s="260" t="str">
        <f t="shared" si="90"/>
        <v/>
      </c>
      <c r="AA1881" s="260" t="str">
        <f t="shared" si="91"/>
        <v/>
      </c>
      <c r="AB1881" s="260" t="str" cm="1">
        <f t="array" ref="AB1881">IFERROR(IF(A1881="","",INDEX(근로조건!$A$5:$Z$1048576,MATCH(A1881,근로조건!$A$5:$A$1048576,0)+0,17)-INDEX(근로조건!$A$5:$Z$1048576,MATCH(A1881,근로조건!$A$5:$A$1048576,0)+0,11))*B1881,"")</f>
        <v/>
      </c>
      <c r="AC1881" s="260" t="str">
        <f t="shared" si="92"/>
        <v/>
      </c>
      <c r="AD1881" s="260" t="str" cm="1">
        <f t="array" ref="AD1881">IFERROR(IF(A1881="","",INDEX(근로조건!$A$5:$L$1048576,MATCH(A1881,근로조건!$A$5:$A$1048576,0)+0,12))*B1881,"")</f>
        <v/>
      </c>
      <c r="AE1881" s="261" t="str" cm="1">
        <f t="array" ref="AE1881">IF(A1881="","",INDEX(근로조건!$A$5:$AF$1048576,MATCH(A1881,근로조건!$A$5:$A$1048576,0)+0,13))</f>
        <v/>
      </c>
      <c r="AF1881" s="262" t="str" cm="1">
        <f t="array" ref="AF1881">IF(A1881="","",INDEX(근로조건!$A$5:$AF$1048576,MATCH(A1881,근로조건!$A$5:$A$1048576,0)+0,14))</f>
        <v/>
      </c>
      <c r="AG1881" s="261" t="str" cm="1">
        <f t="array" ref="AG1881">IF(A1881="","",INDEX(근로조건!$A$5:$AF$1048576,MATCH(A1881,근로조건!$A$5:$A$1048576,0)+0,11))</f>
        <v/>
      </c>
      <c r="AH1881" s="261" t="str" cm="1">
        <f t="array" ref="AH1881">IF(A1881="","",INDEX(근로조건!$A$5:$AF$1048576,MATCH(A1881,근로조건!$A$5:$A$1048576,0)+0,19))</f>
        <v/>
      </c>
      <c r="AI1881" s="262" t="str" cm="1">
        <f t="array" ref="AI1881">IF(A1881="","",INDEX(근로조건!$A$5:$AF$1048576,MATCH(A1881,근로조건!$A$5:$A$1048576,0)+0,17))</f>
        <v/>
      </c>
      <c r="AJ1881" s="253"/>
      <c r="AK1881" s="253"/>
      <c r="AL1881" s="253" t="str" cm="1">
        <f t="array" ref="AL1881">IF(A1881="","",INDEX(근로조건!$A$5:$AF$1048576,MATCH(A1881,근로조건!$A$5:$A$1048576,0)+0,20))</f>
        <v/>
      </c>
      <c r="AM1881" s="253"/>
      <c r="AN1881" s="253"/>
      <c r="AO1881" s="253"/>
      <c r="AP1881" s="260"/>
      <c r="AQ1881" s="123"/>
      <c r="AR1881" s="166"/>
      <c r="AS1881" s="267"/>
      <c r="AT1881" s="266"/>
      <c r="AU1881" s="266"/>
      <c r="AV1881" s="266"/>
    </row>
    <row r="1882" spans="1:48" x14ac:dyDescent="0.3">
      <c r="A1882" s="52"/>
      <c r="B1882" s="54"/>
      <c r="C1882" s="53"/>
      <c r="D1882" s="53"/>
      <c r="E1882" s="53"/>
      <c r="F1882" s="57"/>
      <c r="G1882" s="57"/>
      <c r="H1882" s="52"/>
      <c r="I1882" s="53"/>
      <c r="J1882" s="53"/>
      <c r="K1882" s="95"/>
      <c r="L1882" s="52"/>
      <c r="M1882" s="52"/>
      <c r="N1882" s="54"/>
      <c r="O1882" s="254" t="str" cm="1">
        <f t="array" ref="O1882">IF(A1882="","",INDEX(근로조건!$A$5:$Y$1048576,MATCH(A1882,근로조건!$A$5:$A$1048576,0)+0,15))</f>
        <v/>
      </c>
      <c r="P1882" s="255" t="str" cm="1">
        <f t="array" ref="P1882">IF(A1882="","",INDEX(근로조건!$A$5:$Y$1048576,MATCH(A1882,근로조건!$A$5:$A$1048576,0)+0,16))</f>
        <v/>
      </c>
      <c r="Q1882" s="256" t="str" cm="1">
        <f t="array" ref="Q1882">IF(A1882="","",INDEX(근로조건!$A$5:$ZZ$1048576,MATCH(A1882,근로조건!$A$5:$A$1048576,0)+0,21))</f>
        <v/>
      </c>
      <c r="R1882" s="61"/>
      <c r="S1882" s="61"/>
      <c r="T1882" s="61"/>
      <c r="U1882" s="61"/>
      <c r="V1882" s="61"/>
      <c r="W1882" s="61"/>
      <c r="X1882" s="61"/>
      <c r="Y1882" s="61"/>
      <c r="Z1882" s="260" t="str">
        <f t="shared" si="90"/>
        <v/>
      </c>
      <c r="AA1882" s="260" t="str">
        <f t="shared" si="91"/>
        <v/>
      </c>
      <c r="AB1882" s="260" t="str" cm="1">
        <f t="array" ref="AB1882">IFERROR(IF(A1882="","",INDEX(근로조건!$A$5:$Z$1048576,MATCH(A1882,근로조건!$A$5:$A$1048576,0)+0,17)-INDEX(근로조건!$A$5:$Z$1048576,MATCH(A1882,근로조건!$A$5:$A$1048576,0)+0,11))*B1882,"")</f>
        <v/>
      </c>
      <c r="AC1882" s="260" t="str">
        <f t="shared" si="92"/>
        <v/>
      </c>
      <c r="AD1882" s="260" t="str" cm="1">
        <f t="array" ref="AD1882">IFERROR(IF(A1882="","",INDEX(근로조건!$A$5:$L$1048576,MATCH(A1882,근로조건!$A$5:$A$1048576,0)+0,12))*B1882,"")</f>
        <v/>
      </c>
      <c r="AE1882" s="261" t="str" cm="1">
        <f t="array" ref="AE1882">IF(A1882="","",INDEX(근로조건!$A$5:$AF$1048576,MATCH(A1882,근로조건!$A$5:$A$1048576,0)+0,13))</f>
        <v/>
      </c>
      <c r="AF1882" s="262" t="str" cm="1">
        <f t="array" ref="AF1882">IF(A1882="","",INDEX(근로조건!$A$5:$AF$1048576,MATCH(A1882,근로조건!$A$5:$A$1048576,0)+0,14))</f>
        <v/>
      </c>
      <c r="AG1882" s="261" t="str" cm="1">
        <f t="array" ref="AG1882">IF(A1882="","",INDEX(근로조건!$A$5:$AF$1048576,MATCH(A1882,근로조건!$A$5:$A$1048576,0)+0,11))</f>
        <v/>
      </c>
      <c r="AH1882" s="261" t="str" cm="1">
        <f t="array" ref="AH1882">IF(A1882="","",INDEX(근로조건!$A$5:$AF$1048576,MATCH(A1882,근로조건!$A$5:$A$1048576,0)+0,19))</f>
        <v/>
      </c>
      <c r="AI1882" s="262" t="str" cm="1">
        <f t="array" ref="AI1882">IF(A1882="","",INDEX(근로조건!$A$5:$AF$1048576,MATCH(A1882,근로조건!$A$5:$A$1048576,0)+0,17))</f>
        <v/>
      </c>
      <c r="AJ1882" s="253"/>
      <c r="AK1882" s="253"/>
      <c r="AL1882" s="253" t="str" cm="1">
        <f t="array" ref="AL1882">IF(A1882="","",INDEX(근로조건!$A$5:$AF$1048576,MATCH(A1882,근로조건!$A$5:$A$1048576,0)+0,20))</f>
        <v/>
      </c>
      <c r="AM1882" s="253"/>
      <c r="AN1882" s="253"/>
      <c r="AO1882" s="253"/>
      <c r="AP1882" s="260"/>
      <c r="AQ1882" s="123"/>
      <c r="AR1882" s="166"/>
      <c r="AS1882" s="267"/>
      <c r="AT1882" s="266"/>
      <c r="AU1882" s="266"/>
      <c r="AV1882" s="266"/>
    </row>
    <row r="1883" spans="1:48" x14ac:dyDescent="0.3">
      <c r="A1883" s="52"/>
      <c r="B1883" s="54"/>
      <c r="C1883" s="53"/>
      <c r="D1883" s="53"/>
      <c r="E1883" s="53"/>
      <c r="F1883" s="57"/>
      <c r="G1883" s="57"/>
      <c r="H1883" s="52"/>
      <c r="I1883" s="53"/>
      <c r="J1883" s="53"/>
      <c r="K1883" s="95"/>
      <c r="L1883" s="52"/>
      <c r="M1883" s="52"/>
      <c r="N1883" s="54"/>
      <c r="O1883" s="254" t="str" cm="1">
        <f t="array" ref="O1883">IF(A1883="","",INDEX(근로조건!$A$5:$Y$1048576,MATCH(A1883,근로조건!$A$5:$A$1048576,0)+0,15))</f>
        <v/>
      </c>
      <c r="P1883" s="255" t="str" cm="1">
        <f t="array" ref="P1883">IF(A1883="","",INDEX(근로조건!$A$5:$Y$1048576,MATCH(A1883,근로조건!$A$5:$A$1048576,0)+0,16))</f>
        <v/>
      </c>
      <c r="Q1883" s="256" t="str" cm="1">
        <f t="array" ref="Q1883">IF(A1883="","",INDEX(근로조건!$A$5:$ZZ$1048576,MATCH(A1883,근로조건!$A$5:$A$1048576,0)+0,21))</f>
        <v/>
      </c>
      <c r="R1883" s="61"/>
      <c r="S1883" s="61"/>
      <c r="T1883" s="61"/>
      <c r="U1883" s="61"/>
      <c r="V1883" s="61"/>
      <c r="W1883" s="61"/>
      <c r="X1883" s="61"/>
      <c r="Y1883" s="61"/>
      <c r="Z1883" s="260" t="str">
        <f t="shared" si="90"/>
        <v/>
      </c>
      <c r="AA1883" s="260" t="str">
        <f t="shared" si="91"/>
        <v/>
      </c>
      <c r="AB1883" s="260" t="str" cm="1">
        <f t="array" ref="AB1883">IFERROR(IF(A1883="","",INDEX(근로조건!$A$5:$Z$1048576,MATCH(A1883,근로조건!$A$5:$A$1048576,0)+0,17)-INDEX(근로조건!$A$5:$Z$1048576,MATCH(A1883,근로조건!$A$5:$A$1048576,0)+0,11))*B1883,"")</f>
        <v/>
      </c>
      <c r="AC1883" s="260" t="str">
        <f t="shared" si="92"/>
        <v/>
      </c>
      <c r="AD1883" s="260" t="str" cm="1">
        <f t="array" ref="AD1883">IFERROR(IF(A1883="","",INDEX(근로조건!$A$5:$L$1048576,MATCH(A1883,근로조건!$A$5:$A$1048576,0)+0,12))*B1883,"")</f>
        <v/>
      </c>
      <c r="AE1883" s="261" t="str" cm="1">
        <f t="array" ref="AE1883">IF(A1883="","",INDEX(근로조건!$A$5:$AF$1048576,MATCH(A1883,근로조건!$A$5:$A$1048576,0)+0,13))</f>
        <v/>
      </c>
      <c r="AF1883" s="262" t="str" cm="1">
        <f t="array" ref="AF1883">IF(A1883="","",INDEX(근로조건!$A$5:$AF$1048576,MATCH(A1883,근로조건!$A$5:$A$1048576,0)+0,14))</f>
        <v/>
      </c>
      <c r="AG1883" s="261" t="str" cm="1">
        <f t="array" ref="AG1883">IF(A1883="","",INDEX(근로조건!$A$5:$AF$1048576,MATCH(A1883,근로조건!$A$5:$A$1048576,0)+0,11))</f>
        <v/>
      </c>
      <c r="AH1883" s="261" t="str" cm="1">
        <f t="array" ref="AH1883">IF(A1883="","",INDEX(근로조건!$A$5:$AF$1048576,MATCH(A1883,근로조건!$A$5:$A$1048576,0)+0,19))</f>
        <v/>
      </c>
      <c r="AI1883" s="262" t="str" cm="1">
        <f t="array" ref="AI1883">IF(A1883="","",INDEX(근로조건!$A$5:$AF$1048576,MATCH(A1883,근로조건!$A$5:$A$1048576,0)+0,17))</f>
        <v/>
      </c>
      <c r="AJ1883" s="253"/>
      <c r="AK1883" s="253"/>
      <c r="AL1883" s="253" t="str" cm="1">
        <f t="array" ref="AL1883">IF(A1883="","",INDEX(근로조건!$A$5:$AF$1048576,MATCH(A1883,근로조건!$A$5:$A$1048576,0)+0,20))</f>
        <v/>
      </c>
      <c r="AM1883" s="253"/>
      <c r="AN1883" s="253"/>
      <c r="AO1883" s="253"/>
      <c r="AP1883" s="260"/>
      <c r="AQ1883" s="123"/>
      <c r="AR1883" s="166"/>
      <c r="AS1883" s="267"/>
      <c r="AT1883" s="266"/>
      <c r="AU1883" s="266"/>
      <c r="AV1883" s="266"/>
    </row>
    <row r="1884" spans="1:48" x14ac:dyDescent="0.3">
      <c r="A1884" s="52"/>
      <c r="B1884" s="54"/>
      <c r="C1884" s="53"/>
      <c r="D1884" s="53"/>
      <c r="E1884" s="53"/>
      <c r="F1884" s="57"/>
      <c r="G1884" s="57"/>
      <c r="H1884" s="52"/>
      <c r="I1884" s="53"/>
      <c r="J1884" s="53"/>
      <c r="K1884" s="95"/>
      <c r="L1884" s="52"/>
      <c r="M1884" s="52"/>
      <c r="N1884" s="54"/>
      <c r="O1884" s="254" t="str" cm="1">
        <f t="array" ref="O1884">IF(A1884="","",INDEX(근로조건!$A$5:$Y$1048576,MATCH(A1884,근로조건!$A$5:$A$1048576,0)+0,15))</f>
        <v/>
      </c>
      <c r="P1884" s="255" t="str" cm="1">
        <f t="array" ref="P1884">IF(A1884="","",INDEX(근로조건!$A$5:$Y$1048576,MATCH(A1884,근로조건!$A$5:$A$1048576,0)+0,16))</f>
        <v/>
      </c>
      <c r="Q1884" s="256" t="str" cm="1">
        <f t="array" ref="Q1884">IF(A1884="","",INDEX(근로조건!$A$5:$ZZ$1048576,MATCH(A1884,근로조건!$A$5:$A$1048576,0)+0,21))</f>
        <v/>
      </c>
      <c r="R1884" s="61"/>
      <c r="S1884" s="61"/>
      <c r="T1884" s="61"/>
      <c r="U1884" s="61"/>
      <c r="V1884" s="61"/>
      <c r="W1884" s="61"/>
      <c r="X1884" s="61"/>
      <c r="Y1884" s="61"/>
      <c r="Z1884" s="260" t="str">
        <f t="shared" si="90"/>
        <v/>
      </c>
      <c r="AA1884" s="260" t="str">
        <f t="shared" si="91"/>
        <v/>
      </c>
      <c r="AB1884" s="260" t="str" cm="1">
        <f t="array" ref="AB1884">IFERROR(IF(A1884="","",INDEX(근로조건!$A$5:$Z$1048576,MATCH(A1884,근로조건!$A$5:$A$1048576,0)+0,17)-INDEX(근로조건!$A$5:$Z$1048576,MATCH(A1884,근로조건!$A$5:$A$1048576,0)+0,11))*B1884,"")</f>
        <v/>
      </c>
      <c r="AC1884" s="260" t="str">
        <f t="shared" si="92"/>
        <v/>
      </c>
      <c r="AD1884" s="260" t="str" cm="1">
        <f t="array" ref="AD1884">IFERROR(IF(A1884="","",INDEX(근로조건!$A$5:$L$1048576,MATCH(A1884,근로조건!$A$5:$A$1048576,0)+0,12))*B1884,"")</f>
        <v/>
      </c>
      <c r="AE1884" s="261" t="str" cm="1">
        <f t="array" ref="AE1884">IF(A1884="","",INDEX(근로조건!$A$5:$AF$1048576,MATCH(A1884,근로조건!$A$5:$A$1048576,0)+0,13))</f>
        <v/>
      </c>
      <c r="AF1884" s="262" t="str" cm="1">
        <f t="array" ref="AF1884">IF(A1884="","",INDEX(근로조건!$A$5:$AF$1048576,MATCH(A1884,근로조건!$A$5:$A$1048576,0)+0,14))</f>
        <v/>
      </c>
      <c r="AG1884" s="261" t="str" cm="1">
        <f t="array" ref="AG1884">IF(A1884="","",INDEX(근로조건!$A$5:$AF$1048576,MATCH(A1884,근로조건!$A$5:$A$1048576,0)+0,11))</f>
        <v/>
      </c>
      <c r="AH1884" s="261" t="str" cm="1">
        <f t="array" ref="AH1884">IF(A1884="","",INDEX(근로조건!$A$5:$AF$1048576,MATCH(A1884,근로조건!$A$5:$A$1048576,0)+0,19))</f>
        <v/>
      </c>
      <c r="AI1884" s="262" t="str" cm="1">
        <f t="array" ref="AI1884">IF(A1884="","",INDEX(근로조건!$A$5:$AF$1048576,MATCH(A1884,근로조건!$A$5:$A$1048576,0)+0,17))</f>
        <v/>
      </c>
      <c r="AJ1884" s="253"/>
      <c r="AK1884" s="253"/>
      <c r="AL1884" s="253" t="str" cm="1">
        <f t="array" ref="AL1884">IF(A1884="","",INDEX(근로조건!$A$5:$AF$1048576,MATCH(A1884,근로조건!$A$5:$A$1048576,0)+0,20))</f>
        <v/>
      </c>
      <c r="AM1884" s="253"/>
      <c r="AN1884" s="253"/>
      <c r="AO1884" s="253"/>
      <c r="AP1884" s="260"/>
      <c r="AQ1884" s="123"/>
      <c r="AR1884" s="166"/>
      <c r="AS1884" s="267"/>
      <c r="AT1884" s="266"/>
      <c r="AU1884" s="266"/>
      <c r="AV1884" s="266"/>
    </row>
    <row r="1885" spans="1:48" x14ac:dyDescent="0.3">
      <c r="A1885" s="52"/>
      <c r="B1885" s="54"/>
      <c r="C1885" s="53"/>
      <c r="D1885" s="53"/>
      <c r="E1885" s="53"/>
      <c r="F1885" s="57"/>
      <c r="G1885" s="57"/>
      <c r="H1885" s="52"/>
      <c r="I1885" s="53"/>
      <c r="J1885" s="53"/>
      <c r="K1885" s="95"/>
      <c r="L1885" s="52"/>
      <c r="M1885" s="52"/>
      <c r="N1885" s="54"/>
      <c r="O1885" s="254" t="str" cm="1">
        <f t="array" ref="O1885">IF(A1885="","",INDEX(근로조건!$A$5:$Y$1048576,MATCH(A1885,근로조건!$A$5:$A$1048576,0)+0,15))</f>
        <v/>
      </c>
      <c r="P1885" s="255" t="str" cm="1">
        <f t="array" ref="P1885">IF(A1885="","",INDEX(근로조건!$A$5:$Y$1048576,MATCH(A1885,근로조건!$A$5:$A$1048576,0)+0,16))</f>
        <v/>
      </c>
      <c r="Q1885" s="256" t="str" cm="1">
        <f t="array" ref="Q1885">IF(A1885="","",INDEX(근로조건!$A$5:$ZZ$1048576,MATCH(A1885,근로조건!$A$5:$A$1048576,0)+0,21))</f>
        <v/>
      </c>
      <c r="R1885" s="61"/>
      <c r="S1885" s="61"/>
      <c r="T1885" s="61"/>
      <c r="U1885" s="61"/>
      <c r="V1885" s="61"/>
      <c r="W1885" s="61"/>
      <c r="X1885" s="61"/>
      <c r="Y1885" s="61"/>
      <c r="Z1885" s="260" t="str">
        <f t="shared" si="90"/>
        <v/>
      </c>
      <c r="AA1885" s="260" t="str">
        <f t="shared" si="91"/>
        <v/>
      </c>
      <c r="AB1885" s="260" t="str" cm="1">
        <f t="array" ref="AB1885">IFERROR(IF(A1885="","",INDEX(근로조건!$A$5:$Z$1048576,MATCH(A1885,근로조건!$A$5:$A$1048576,0)+0,17)-INDEX(근로조건!$A$5:$Z$1048576,MATCH(A1885,근로조건!$A$5:$A$1048576,0)+0,11))*B1885,"")</f>
        <v/>
      </c>
      <c r="AC1885" s="260" t="str">
        <f t="shared" si="92"/>
        <v/>
      </c>
      <c r="AD1885" s="260" t="str" cm="1">
        <f t="array" ref="AD1885">IFERROR(IF(A1885="","",INDEX(근로조건!$A$5:$L$1048576,MATCH(A1885,근로조건!$A$5:$A$1048576,0)+0,12))*B1885,"")</f>
        <v/>
      </c>
      <c r="AE1885" s="261" t="str" cm="1">
        <f t="array" ref="AE1885">IF(A1885="","",INDEX(근로조건!$A$5:$AF$1048576,MATCH(A1885,근로조건!$A$5:$A$1048576,0)+0,13))</f>
        <v/>
      </c>
      <c r="AF1885" s="262" t="str" cm="1">
        <f t="array" ref="AF1885">IF(A1885="","",INDEX(근로조건!$A$5:$AF$1048576,MATCH(A1885,근로조건!$A$5:$A$1048576,0)+0,14))</f>
        <v/>
      </c>
      <c r="AG1885" s="261" t="str" cm="1">
        <f t="array" ref="AG1885">IF(A1885="","",INDEX(근로조건!$A$5:$AF$1048576,MATCH(A1885,근로조건!$A$5:$A$1048576,0)+0,11))</f>
        <v/>
      </c>
      <c r="AH1885" s="261" t="str" cm="1">
        <f t="array" ref="AH1885">IF(A1885="","",INDEX(근로조건!$A$5:$AF$1048576,MATCH(A1885,근로조건!$A$5:$A$1048576,0)+0,19))</f>
        <v/>
      </c>
      <c r="AI1885" s="262" t="str" cm="1">
        <f t="array" ref="AI1885">IF(A1885="","",INDEX(근로조건!$A$5:$AF$1048576,MATCH(A1885,근로조건!$A$5:$A$1048576,0)+0,17))</f>
        <v/>
      </c>
      <c r="AJ1885" s="253"/>
      <c r="AK1885" s="253"/>
      <c r="AL1885" s="253" t="str" cm="1">
        <f t="array" ref="AL1885">IF(A1885="","",INDEX(근로조건!$A$5:$AF$1048576,MATCH(A1885,근로조건!$A$5:$A$1048576,0)+0,20))</f>
        <v/>
      </c>
      <c r="AM1885" s="253"/>
      <c r="AN1885" s="253"/>
      <c r="AO1885" s="253"/>
      <c r="AP1885" s="260"/>
      <c r="AQ1885" s="123"/>
      <c r="AR1885" s="166"/>
      <c r="AS1885" s="267"/>
      <c r="AT1885" s="266"/>
      <c r="AU1885" s="266"/>
      <c r="AV1885" s="266"/>
    </row>
    <row r="1886" spans="1:48" x14ac:dyDescent="0.3">
      <c r="A1886" s="52"/>
      <c r="B1886" s="54"/>
      <c r="C1886" s="53"/>
      <c r="D1886" s="53"/>
      <c r="E1886" s="53"/>
      <c r="F1886" s="57"/>
      <c r="G1886" s="57"/>
      <c r="H1886" s="52"/>
      <c r="I1886" s="53"/>
      <c r="J1886" s="53"/>
      <c r="K1886" s="95"/>
      <c r="L1886" s="52"/>
      <c r="M1886" s="52"/>
      <c r="N1886" s="54"/>
      <c r="O1886" s="254" t="str" cm="1">
        <f t="array" ref="O1886">IF(A1886="","",INDEX(근로조건!$A$5:$Y$1048576,MATCH(A1886,근로조건!$A$5:$A$1048576,0)+0,15))</f>
        <v/>
      </c>
      <c r="P1886" s="255" t="str" cm="1">
        <f t="array" ref="P1886">IF(A1886="","",INDEX(근로조건!$A$5:$Y$1048576,MATCH(A1886,근로조건!$A$5:$A$1048576,0)+0,16))</f>
        <v/>
      </c>
      <c r="Q1886" s="256" t="str" cm="1">
        <f t="array" ref="Q1886">IF(A1886="","",INDEX(근로조건!$A$5:$ZZ$1048576,MATCH(A1886,근로조건!$A$5:$A$1048576,0)+0,21))</f>
        <v/>
      </c>
      <c r="R1886" s="61"/>
      <c r="S1886" s="61"/>
      <c r="T1886" s="61"/>
      <c r="U1886" s="61"/>
      <c r="V1886" s="61"/>
      <c r="W1886" s="61"/>
      <c r="X1886" s="61"/>
      <c r="Y1886" s="61"/>
      <c r="Z1886" s="260" t="str">
        <f t="shared" si="90"/>
        <v/>
      </c>
      <c r="AA1886" s="260" t="str">
        <f t="shared" si="91"/>
        <v/>
      </c>
      <c r="AB1886" s="260" t="str" cm="1">
        <f t="array" ref="AB1886">IFERROR(IF(A1886="","",INDEX(근로조건!$A$5:$Z$1048576,MATCH(A1886,근로조건!$A$5:$A$1048576,0)+0,17)-INDEX(근로조건!$A$5:$Z$1048576,MATCH(A1886,근로조건!$A$5:$A$1048576,0)+0,11))*B1886,"")</f>
        <v/>
      </c>
      <c r="AC1886" s="260" t="str">
        <f t="shared" si="92"/>
        <v/>
      </c>
      <c r="AD1886" s="260" t="str" cm="1">
        <f t="array" ref="AD1886">IFERROR(IF(A1886="","",INDEX(근로조건!$A$5:$L$1048576,MATCH(A1886,근로조건!$A$5:$A$1048576,0)+0,12))*B1886,"")</f>
        <v/>
      </c>
      <c r="AE1886" s="261" t="str" cm="1">
        <f t="array" ref="AE1886">IF(A1886="","",INDEX(근로조건!$A$5:$AF$1048576,MATCH(A1886,근로조건!$A$5:$A$1048576,0)+0,13))</f>
        <v/>
      </c>
      <c r="AF1886" s="262" t="str" cm="1">
        <f t="array" ref="AF1886">IF(A1886="","",INDEX(근로조건!$A$5:$AF$1048576,MATCH(A1886,근로조건!$A$5:$A$1048576,0)+0,14))</f>
        <v/>
      </c>
      <c r="AG1886" s="261" t="str" cm="1">
        <f t="array" ref="AG1886">IF(A1886="","",INDEX(근로조건!$A$5:$AF$1048576,MATCH(A1886,근로조건!$A$5:$A$1048576,0)+0,11))</f>
        <v/>
      </c>
      <c r="AH1886" s="261" t="str" cm="1">
        <f t="array" ref="AH1886">IF(A1886="","",INDEX(근로조건!$A$5:$AF$1048576,MATCH(A1886,근로조건!$A$5:$A$1048576,0)+0,19))</f>
        <v/>
      </c>
      <c r="AI1886" s="262" t="str" cm="1">
        <f t="array" ref="AI1886">IF(A1886="","",INDEX(근로조건!$A$5:$AF$1048576,MATCH(A1886,근로조건!$A$5:$A$1048576,0)+0,17))</f>
        <v/>
      </c>
      <c r="AJ1886" s="253"/>
      <c r="AK1886" s="253"/>
      <c r="AL1886" s="253" t="str" cm="1">
        <f t="array" ref="AL1886">IF(A1886="","",INDEX(근로조건!$A$5:$AF$1048576,MATCH(A1886,근로조건!$A$5:$A$1048576,0)+0,20))</f>
        <v/>
      </c>
      <c r="AM1886" s="253"/>
      <c r="AN1886" s="253"/>
      <c r="AO1886" s="253"/>
      <c r="AP1886" s="260"/>
      <c r="AQ1886" s="123"/>
      <c r="AR1886" s="166"/>
      <c r="AS1886" s="267"/>
      <c r="AT1886" s="266"/>
      <c r="AU1886" s="266"/>
      <c r="AV1886" s="266"/>
    </row>
    <row r="1887" spans="1:48" x14ac:dyDescent="0.3">
      <c r="A1887" s="52"/>
      <c r="B1887" s="54"/>
      <c r="C1887" s="53"/>
      <c r="D1887" s="53"/>
      <c r="E1887" s="53"/>
      <c r="F1887" s="57"/>
      <c r="G1887" s="57"/>
      <c r="H1887" s="52"/>
      <c r="I1887" s="53"/>
      <c r="J1887" s="53"/>
      <c r="K1887" s="95"/>
      <c r="L1887" s="52"/>
      <c r="M1887" s="52"/>
      <c r="N1887" s="54"/>
      <c r="O1887" s="254" t="str" cm="1">
        <f t="array" ref="O1887">IF(A1887="","",INDEX(근로조건!$A$5:$Y$1048576,MATCH(A1887,근로조건!$A$5:$A$1048576,0)+0,15))</f>
        <v/>
      </c>
      <c r="P1887" s="255" t="str" cm="1">
        <f t="array" ref="P1887">IF(A1887="","",INDEX(근로조건!$A$5:$Y$1048576,MATCH(A1887,근로조건!$A$5:$A$1048576,0)+0,16))</f>
        <v/>
      </c>
      <c r="Q1887" s="256" t="str" cm="1">
        <f t="array" ref="Q1887">IF(A1887="","",INDEX(근로조건!$A$5:$ZZ$1048576,MATCH(A1887,근로조건!$A$5:$A$1048576,0)+0,21))</f>
        <v/>
      </c>
      <c r="R1887" s="61"/>
      <c r="S1887" s="61"/>
      <c r="T1887" s="61"/>
      <c r="U1887" s="61"/>
      <c r="V1887" s="61"/>
      <c r="W1887" s="61"/>
      <c r="X1887" s="61"/>
      <c r="Y1887" s="61"/>
      <c r="Z1887" s="260" t="str">
        <f t="shared" si="90"/>
        <v/>
      </c>
      <c r="AA1887" s="260" t="str">
        <f t="shared" si="91"/>
        <v/>
      </c>
      <c r="AB1887" s="260" t="str" cm="1">
        <f t="array" ref="AB1887">IFERROR(IF(A1887="","",INDEX(근로조건!$A$5:$Z$1048576,MATCH(A1887,근로조건!$A$5:$A$1048576,0)+0,17)-INDEX(근로조건!$A$5:$Z$1048576,MATCH(A1887,근로조건!$A$5:$A$1048576,0)+0,11))*B1887,"")</f>
        <v/>
      </c>
      <c r="AC1887" s="260" t="str">
        <f t="shared" si="92"/>
        <v/>
      </c>
      <c r="AD1887" s="260" t="str" cm="1">
        <f t="array" ref="AD1887">IFERROR(IF(A1887="","",INDEX(근로조건!$A$5:$L$1048576,MATCH(A1887,근로조건!$A$5:$A$1048576,0)+0,12))*B1887,"")</f>
        <v/>
      </c>
      <c r="AE1887" s="261" t="str" cm="1">
        <f t="array" ref="AE1887">IF(A1887="","",INDEX(근로조건!$A$5:$AF$1048576,MATCH(A1887,근로조건!$A$5:$A$1048576,0)+0,13))</f>
        <v/>
      </c>
      <c r="AF1887" s="262" t="str" cm="1">
        <f t="array" ref="AF1887">IF(A1887="","",INDEX(근로조건!$A$5:$AF$1048576,MATCH(A1887,근로조건!$A$5:$A$1048576,0)+0,14))</f>
        <v/>
      </c>
      <c r="AG1887" s="261" t="str" cm="1">
        <f t="array" ref="AG1887">IF(A1887="","",INDEX(근로조건!$A$5:$AF$1048576,MATCH(A1887,근로조건!$A$5:$A$1048576,0)+0,11))</f>
        <v/>
      </c>
      <c r="AH1887" s="261" t="str" cm="1">
        <f t="array" ref="AH1887">IF(A1887="","",INDEX(근로조건!$A$5:$AF$1048576,MATCH(A1887,근로조건!$A$5:$A$1048576,0)+0,19))</f>
        <v/>
      </c>
      <c r="AI1887" s="262" t="str" cm="1">
        <f t="array" ref="AI1887">IF(A1887="","",INDEX(근로조건!$A$5:$AF$1048576,MATCH(A1887,근로조건!$A$5:$A$1048576,0)+0,17))</f>
        <v/>
      </c>
      <c r="AJ1887" s="253"/>
      <c r="AK1887" s="253"/>
      <c r="AL1887" s="253" t="str" cm="1">
        <f t="array" ref="AL1887">IF(A1887="","",INDEX(근로조건!$A$5:$AF$1048576,MATCH(A1887,근로조건!$A$5:$A$1048576,0)+0,20))</f>
        <v/>
      </c>
      <c r="AM1887" s="253"/>
      <c r="AN1887" s="253"/>
      <c r="AO1887" s="253"/>
      <c r="AP1887" s="260"/>
      <c r="AQ1887" s="123"/>
      <c r="AR1887" s="166"/>
      <c r="AS1887" s="267"/>
      <c r="AT1887" s="266"/>
      <c r="AU1887" s="266"/>
      <c r="AV1887" s="266"/>
    </row>
    <row r="1888" spans="1:48" x14ac:dyDescent="0.3">
      <c r="A1888" s="52"/>
      <c r="B1888" s="54"/>
      <c r="C1888" s="53"/>
      <c r="D1888" s="53"/>
      <c r="E1888" s="53"/>
      <c r="F1888" s="57"/>
      <c r="G1888" s="57"/>
      <c r="H1888" s="52"/>
      <c r="I1888" s="53"/>
      <c r="J1888" s="53"/>
      <c r="K1888" s="95"/>
      <c r="L1888" s="52"/>
      <c r="M1888" s="52"/>
      <c r="N1888" s="54"/>
      <c r="O1888" s="254" t="str" cm="1">
        <f t="array" ref="O1888">IF(A1888="","",INDEX(근로조건!$A$5:$Y$1048576,MATCH(A1888,근로조건!$A$5:$A$1048576,0)+0,15))</f>
        <v/>
      </c>
      <c r="P1888" s="255" t="str" cm="1">
        <f t="array" ref="P1888">IF(A1888="","",INDEX(근로조건!$A$5:$Y$1048576,MATCH(A1888,근로조건!$A$5:$A$1048576,0)+0,16))</f>
        <v/>
      </c>
      <c r="Q1888" s="256" t="str" cm="1">
        <f t="array" ref="Q1888">IF(A1888="","",INDEX(근로조건!$A$5:$ZZ$1048576,MATCH(A1888,근로조건!$A$5:$A$1048576,0)+0,21))</f>
        <v/>
      </c>
      <c r="R1888" s="61"/>
      <c r="S1888" s="61"/>
      <c r="T1888" s="61"/>
      <c r="U1888" s="61"/>
      <c r="V1888" s="61"/>
      <c r="W1888" s="61"/>
      <c r="X1888" s="61"/>
      <c r="Y1888" s="61"/>
      <c r="Z1888" s="260" t="str">
        <f t="shared" si="90"/>
        <v/>
      </c>
      <c r="AA1888" s="260" t="str">
        <f t="shared" si="91"/>
        <v/>
      </c>
      <c r="AB1888" s="260" t="str" cm="1">
        <f t="array" ref="AB1888">IFERROR(IF(A1888="","",INDEX(근로조건!$A$5:$Z$1048576,MATCH(A1888,근로조건!$A$5:$A$1048576,0)+0,17)-INDEX(근로조건!$A$5:$Z$1048576,MATCH(A1888,근로조건!$A$5:$A$1048576,0)+0,11))*B1888,"")</f>
        <v/>
      </c>
      <c r="AC1888" s="260" t="str">
        <f t="shared" si="92"/>
        <v/>
      </c>
      <c r="AD1888" s="260" t="str" cm="1">
        <f t="array" ref="AD1888">IFERROR(IF(A1888="","",INDEX(근로조건!$A$5:$L$1048576,MATCH(A1888,근로조건!$A$5:$A$1048576,0)+0,12))*B1888,"")</f>
        <v/>
      </c>
      <c r="AE1888" s="261" t="str" cm="1">
        <f t="array" ref="AE1888">IF(A1888="","",INDEX(근로조건!$A$5:$AF$1048576,MATCH(A1888,근로조건!$A$5:$A$1048576,0)+0,13))</f>
        <v/>
      </c>
      <c r="AF1888" s="262" t="str" cm="1">
        <f t="array" ref="AF1888">IF(A1888="","",INDEX(근로조건!$A$5:$AF$1048576,MATCH(A1888,근로조건!$A$5:$A$1048576,0)+0,14))</f>
        <v/>
      </c>
      <c r="AG1888" s="261" t="str" cm="1">
        <f t="array" ref="AG1888">IF(A1888="","",INDEX(근로조건!$A$5:$AF$1048576,MATCH(A1888,근로조건!$A$5:$A$1048576,0)+0,11))</f>
        <v/>
      </c>
      <c r="AH1888" s="261" t="str" cm="1">
        <f t="array" ref="AH1888">IF(A1888="","",INDEX(근로조건!$A$5:$AF$1048576,MATCH(A1888,근로조건!$A$5:$A$1048576,0)+0,19))</f>
        <v/>
      </c>
      <c r="AI1888" s="262" t="str" cm="1">
        <f t="array" ref="AI1888">IF(A1888="","",INDEX(근로조건!$A$5:$AF$1048576,MATCH(A1888,근로조건!$A$5:$A$1048576,0)+0,17))</f>
        <v/>
      </c>
      <c r="AJ1888" s="253"/>
      <c r="AK1888" s="253"/>
      <c r="AL1888" s="253" t="str" cm="1">
        <f t="array" ref="AL1888">IF(A1888="","",INDEX(근로조건!$A$5:$AF$1048576,MATCH(A1888,근로조건!$A$5:$A$1048576,0)+0,20))</f>
        <v/>
      </c>
      <c r="AM1888" s="253"/>
      <c r="AN1888" s="253"/>
      <c r="AO1888" s="253"/>
      <c r="AP1888" s="260"/>
      <c r="AQ1888" s="123"/>
      <c r="AR1888" s="166"/>
      <c r="AS1888" s="267"/>
      <c r="AT1888" s="266"/>
      <c r="AU1888" s="266"/>
      <c r="AV1888" s="266"/>
    </row>
    <row r="1889" spans="1:48" x14ac:dyDescent="0.3">
      <c r="A1889" s="52"/>
      <c r="B1889" s="54"/>
      <c r="C1889" s="53"/>
      <c r="D1889" s="53"/>
      <c r="E1889" s="53"/>
      <c r="F1889" s="57"/>
      <c r="G1889" s="57"/>
      <c r="H1889" s="52"/>
      <c r="I1889" s="53"/>
      <c r="J1889" s="53"/>
      <c r="K1889" s="95"/>
      <c r="L1889" s="52"/>
      <c r="M1889" s="52"/>
      <c r="N1889" s="54"/>
      <c r="O1889" s="254" t="str" cm="1">
        <f t="array" ref="O1889">IF(A1889="","",INDEX(근로조건!$A$5:$Y$1048576,MATCH(A1889,근로조건!$A$5:$A$1048576,0)+0,15))</f>
        <v/>
      </c>
      <c r="P1889" s="255" t="str" cm="1">
        <f t="array" ref="P1889">IF(A1889="","",INDEX(근로조건!$A$5:$Y$1048576,MATCH(A1889,근로조건!$A$5:$A$1048576,0)+0,16))</f>
        <v/>
      </c>
      <c r="Q1889" s="256" t="str" cm="1">
        <f t="array" ref="Q1889">IF(A1889="","",INDEX(근로조건!$A$5:$ZZ$1048576,MATCH(A1889,근로조건!$A$5:$A$1048576,0)+0,21))</f>
        <v/>
      </c>
      <c r="R1889" s="61"/>
      <c r="S1889" s="61"/>
      <c r="T1889" s="61"/>
      <c r="U1889" s="61"/>
      <c r="V1889" s="61"/>
      <c r="W1889" s="61"/>
      <c r="X1889" s="61"/>
      <c r="Y1889" s="61"/>
      <c r="Z1889" s="260" t="str">
        <f t="shared" si="90"/>
        <v/>
      </c>
      <c r="AA1889" s="260" t="str">
        <f t="shared" si="91"/>
        <v/>
      </c>
      <c r="AB1889" s="260" t="str" cm="1">
        <f t="array" ref="AB1889">IFERROR(IF(A1889="","",INDEX(근로조건!$A$5:$Z$1048576,MATCH(A1889,근로조건!$A$5:$A$1048576,0)+0,17)-INDEX(근로조건!$A$5:$Z$1048576,MATCH(A1889,근로조건!$A$5:$A$1048576,0)+0,11))*B1889,"")</f>
        <v/>
      </c>
      <c r="AC1889" s="260" t="str">
        <f t="shared" si="92"/>
        <v/>
      </c>
      <c r="AD1889" s="260" t="str" cm="1">
        <f t="array" ref="AD1889">IFERROR(IF(A1889="","",INDEX(근로조건!$A$5:$L$1048576,MATCH(A1889,근로조건!$A$5:$A$1048576,0)+0,12))*B1889,"")</f>
        <v/>
      </c>
      <c r="AE1889" s="261" t="str" cm="1">
        <f t="array" ref="AE1889">IF(A1889="","",INDEX(근로조건!$A$5:$AF$1048576,MATCH(A1889,근로조건!$A$5:$A$1048576,0)+0,13))</f>
        <v/>
      </c>
      <c r="AF1889" s="262" t="str" cm="1">
        <f t="array" ref="AF1889">IF(A1889="","",INDEX(근로조건!$A$5:$AF$1048576,MATCH(A1889,근로조건!$A$5:$A$1048576,0)+0,14))</f>
        <v/>
      </c>
      <c r="AG1889" s="261" t="str" cm="1">
        <f t="array" ref="AG1889">IF(A1889="","",INDEX(근로조건!$A$5:$AF$1048576,MATCH(A1889,근로조건!$A$5:$A$1048576,0)+0,11))</f>
        <v/>
      </c>
      <c r="AH1889" s="261" t="str" cm="1">
        <f t="array" ref="AH1889">IF(A1889="","",INDEX(근로조건!$A$5:$AF$1048576,MATCH(A1889,근로조건!$A$5:$A$1048576,0)+0,19))</f>
        <v/>
      </c>
      <c r="AI1889" s="262" t="str" cm="1">
        <f t="array" ref="AI1889">IF(A1889="","",INDEX(근로조건!$A$5:$AF$1048576,MATCH(A1889,근로조건!$A$5:$A$1048576,0)+0,17))</f>
        <v/>
      </c>
      <c r="AJ1889" s="253"/>
      <c r="AK1889" s="253"/>
      <c r="AL1889" s="253" t="str" cm="1">
        <f t="array" ref="AL1889">IF(A1889="","",INDEX(근로조건!$A$5:$AF$1048576,MATCH(A1889,근로조건!$A$5:$A$1048576,0)+0,20))</f>
        <v/>
      </c>
      <c r="AM1889" s="253"/>
      <c r="AN1889" s="253"/>
      <c r="AO1889" s="253"/>
      <c r="AP1889" s="260"/>
      <c r="AQ1889" s="123"/>
      <c r="AR1889" s="166"/>
      <c r="AS1889" s="267"/>
      <c r="AT1889" s="266"/>
      <c r="AU1889" s="266"/>
      <c r="AV1889" s="266"/>
    </row>
    <row r="1890" spans="1:48" x14ac:dyDescent="0.3">
      <c r="A1890" s="52"/>
      <c r="B1890" s="54"/>
      <c r="C1890" s="53"/>
      <c r="D1890" s="53"/>
      <c r="E1890" s="53"/>
      <c r="F1890" s="57"/>
      <c r="G1890" s="57"/>
      <c r="H1890" s="52"/>
      <c r="I1890" s="53"/>
      <c r="J1890" s="53"/>
      <c r="K1890" s="95"/>
      <c r="L1890" s="52"/>
      <c r="M1890" s="52"/>
      <c r="N1890" s="54"/>
      <c r="O1890" s="254" t="str" cm="1">
        <f t="array" ref="O1890">IF(A1890="","",INDEX(근로조건!$A$5:$Y$1048576,MATCH(A1890,근로조건!$A$5:$A$1048576,0)+0,15))</f>
        <v/>
      </c>
      <c r="P1890" s="255" t="str" cm="1">
        <f t="array" ref="P1890">IF(A1890="","",INDEX(근로조건!$A$5:$Y$1048576,MATCH(A1890,근로조건!$A$5:$A$1048576,0)+0,16))</f>
        <v/>
      </c>
      <c r="Q1890" s="256" t="str" cm="1">
        <f t="array" ref="Q1890">IF(A1890="","",INDEX(근로조건!$A$5:$ZZ$1048576,MATCH(A1890,근로조건!$A$5:$A$1048576,0)+0,21))</f>
        <v/>
      </c>
      <c r="R1890" s="61"/>
      <c r="S1890" s="61"/>
      <c r="T1890" s="61"/>
      <c r="U1890" s="61"/>
      <c r="V1890" s="61"/>
      <c r="W1890" s="61"/>
      <c r="X1890" s="61"/>
      <c r="Y1890" s="61"/>
      <c r="Z1890" s="260" t="str">
        <f t="shared" si="90"/>
        <v/>
      </c>
      <c r="AA1890" s="260" t="str">
        <f t="shared" si="91"/>
        <v/>
      </c>
      <c r="AB1890" s="260" t="str" cm="1">
        <f t="array" ref="AB1890">IFERROR(IF(A1890="","",INDEX(근로조건!$A$5:$Z$1048576,MATCH(A1890,근로조건!$A$5:$A$1048576,0)+0,17)-INDEX(근로조건!$A$5:$Z$1048576,MATCH(A1890,근로조건!$A$5:$A$1048576,0)+0,11))*B1890,"")</f>
        <v/>
      </c>
      <c r="AC1890" s="260" t="str">
        <f t="shared" si="92"/>
        <v/>
      </c>
      <c r="AD1890" s="260" t="str" cm="1">
        <f t="array" ref="AD1890">IFERROR(IF(A1890="","",INDEX(근로조건!$A$5:$L$1048576,MATCH(A1890,근로조건!$A$5:$A$1048576,0)+0,12))*B1890,"")</f>
        <v/>
      </c>
      <c r="AE1890" s="261" t="str" cm="1">
        <f t="array" ref="AE1890">IF(A1890="","",INDEX(근로조건!$A$5:$AF$1048576,MATCH(A1890,근로조건!$A$5:$A$1048576,0)+0,13))</f>
        <v/>
      </c>
      <c r="AF1890" s="262" t="str" cm="1">
        <f t="array" ref="AF1890">IF(A1890="","",INDEX(근로조건!$A$5:$AF$1048576,MATCH(A1890,근로조건!$A$5:$A$1048576,0)+0,14))</f>
        <v/>
      </c>
      <c r="AG1890" s="261" t="str" cm="1">
        <f t="array" ref="AG1890">IF(A1890="","",INDEX(근로조건!$A$5:$AF$1048576,MATCH(A1890,근로조건!$A$5:$A$1048576,0)+0,11))</f>
        <v/>
      </c>
      <c r="AH1890" s="261" t="str" cm="1">
        <f t="array" ref="AH1890">IF(A1890="","",INDEX(근로조건!$A$5:$AF$1048576,MATCH(A1890,근로조건!$A$5:$A$1048576,0)+0,19))</f>
        <v/>
      </c>
      <c r="AI1890" s="262" t="str" cm="1">
        <f t="array" ref="AI1890">IF(A1890="","",INDEX(근로조건!$A$5:$AF$1048576,MATCH(A1890,근로조건!$A$5:$A$1048576,0)+0,17))</f>
        <v/>
      </c>
      <c r="AJ1890" s="253"/>
      <c r="AK1890" s="253"/>
      <c r="AL1890" s="253" t="str" cm="1">
        <f t="array" ref="AL1890">IF(A1890="","",INDEX(근로조건!$A$5:$AF$1048576,MATCH(A1890,근로조건!$A$5:$A$1048576,0)+0,20))</f>
        <v/>
      </c>
      <c r="AM1890" s="253"/>
      <c r="AN1890" s="253"/>
      <c r="AO1890" s="253"/>
      <c r="AP1890" s="260"/>
      <c r="AQ1890" s="123"/>
      <c r="AR1890" s="166"/>
      <c r="AS1890" s="267"/>
      <c r="AT1890" s="266"/>
      <c r="AU1890" s="266"/>
      <c r="AV1890" s="266"/>
    </row>
    <row r="1891" spans="1:48" x14ac:dyDescent="0.3">
      <c r="A1891" s="52"/>
      <c r="B1891" s="54"/>
      <c r="C1891" s="53"/>
      <c r="D1891" s="53"/>
      <c r="E1891" s="53"/>
      <c r="F1891" s="57"/>
      <c r="G1891" s="57"/>
      <c r="H1891" s="52"/>
      <c r="I1891" s="53"/>
      <c r="J1891" s="53"/>
      <c r="K1891" s="95"/>
      <c r="L1891" s="52"/>
      <c r="M1891" s="52"/>
      <c r="N1891" s="54"/>
      <c r="O1891" s="254" t="str" cm="1">
        <f t="array" ref="O1891">IF(A1891="","",INDEX(근로조건!$A$5:$Y$1048576,MATCH(A1891,근로조건!$A$5:$A$1048576,0)+0,15))</f>
        <v/>
      </c>
      <c r="P1891" s="255" t="str" cm="1">
        <f t="array" ref="P1891">IF(A1891="","",INDEX(근로조건!$A$5:$Y$1048576,MATCH(A1891,근로조건!$A$5:$A$1048576,0)+0,16))</f>
        <v/>
      </c>
      <c r="Q1891" s="256" t="str" cm="1">
        <f t="array" ref="Q1891">IF(A1891="","",INDEX(근로조건!$A$5:$ZZ$1048576,MATCH(A1891,근로조건!$A$5:$A$1048576,0)+0,21))</f>
        <v/>
      </c>
      <c r="R1891" s="61"/>
      <c r="S1891" s="61"/>
      <c r="T1891" s="61"/>
      <c r="U1891" s="61"/>
      <c r="V1891" s="61"/>
      <c r="W1891" s="61"/>
      <c r="X1891" s="61"/>
      <c r="Y1891" s="61"/>
      <c r="Z1891" s="260" t="str">
        <f t="shared" si="90"/>
        <v/>
      </c>
      <c r="AA1891" s="260" t="str">
        <f t="shared" si="91"/>
        <v/>
      </c>
      <c r="AB1891" s="260" t="str" cm="1">
        <f t="array" ref="AB1891">IFERROR(IF(A1891="","",INDEX(근로조건!$A$5:$Z$1048576,MATCH(A1891,근로조건!$A$5:$A$1048576,0)+0,17)-INDEX(근로조건!$A$5:$Z$1048576,MATCH(A1891,근로조건!$A$5:$A$1048576,0)+0,11))*B1891,"")</f>
        <v/>
      </c>
      <c r="AC1891" s="260" t="str">
        <f t="shared" si="92"/>
        <v/>
      </c>
      <c r="AD1891" s="260" t="str" cm="1">
        <f t="array" ref="AD1891">IFERROR(IF(A1891="","",INDEX(근로조건!$A$5:$L$1048576,MATCH(A1891,근로조건!$A$5:$A$1048576,0)+0,12))*B1891,"")</f>
        <v/>
      </c>
      <c r="AE1891" s="261" t="str" cm="1">
        <f t="array" ref="AE1891">IF(A1891="","",INDEX(근로조건!$A$5:$AF$1048576,MATCH(A1891,근로조건!$A$5:$A$1048576,0)+0,13))</f>
        <v/>
      </c>
      <c r="AF1891" s="262" t="str" cm="1">
        <f t="array" ref="AF1891">IF(A1891="","",INDEX(근로조건!$A$5:$AF$1048576,MATCH(A1891,근로조건!$A$5:$A$1048576,0)+0,14))</f>
        <v/>
      </c>
      <c r="AG1891" s="261" t="str" cm="1">
        <f t="array" ref="AG1891">IF(A1891="","",INDEX(근로조건!$A$5:$AF$1048576,MATCH(A1891,근로조건!$A$5:$A$1048576,0)+0,11))</f>
        <v/>
      </c>
      <c r="AH1891" s="261" t="str" cm="1">
        <f t="array" ref="AH1891">IF(A1891="","",INDEX(근로조건!$A$5:$AF$1048576,MATCH(A1891,근로조건!$A$5:$A$1048576,0)+0,19))</f>
        <v/>
      </c>
      <c r="AI1891" s="262" t="str" cm="1">
        <f t="array" ref="AI1891">IF(A1891="","",INDEX(근로조건!$A$5:$AF$1048576,MATCH(A1891,근로조건!$A$5:$A$1048576,0)+0,17))</f>
        <v/>
      </c>
      <c r="AJ1891" s="253"/>
      <c r="AK1891" s="253"/>
      <c r="AL1891" s="253" t="str" cm="1">
        <f t="array" ref="AL1891">IF(A1891="","",INDEX(근로조건!$A$5:$AF$1048576,MATCH(A1891,근로조건!$A$5:$A$1048576,0)+0,20))</f>
        <v/>
      </c>
      <c r="AM1891" s="253"/>
      <c r="AN1891" s="253"/>
      <c r="AO1891" s="253"/>
      <c r="AP1891" s="260"/>
      <c r="AQ1891" s="123"/>
      <c r="AR1891" s="166"/>
      <c r="AS1891" s="267"/>
      <c r="AT1891" s="266"/>
      <c r="AU1891" s="266"/>
      <c r="AV1891" s="266"/>
    </row>
    <row r="1892" spans="1:48" x14ac:dyDescent="0.3">
      <c r="A1892" s="52"/>
      <c r="B1892" s="54"/>
      <c r="C1892" s="53"/>
      <c r="D1892" s="53"/>
      <c r="E1892" s="53"/>
      <c r="F1892" s="57"/>
      <c r="G1892" s="57"/>
      <c r="H1892" s="52"/>
      <c r="I1892" s="53"/>
      <c r="J1892" s="53"/>
      <c r="K1892" s="95"/>
      <c r="L1892" s="52"/>
      <c r="M1892" s="52"/>
      <c r="N1892" s="54"/>
      <c r="O1892" s="254" t="str" cm="1">
        <f t="array" ref="O1892">IF(A1892="","",INDEX(근로조건!$A$5:$Y$1048576,MATCH(A1892,근로조건!$A$5:$A$1048576,0)+0,15))</f>
        <v/>
      </c>
      <c r="P1892" s="255" t="str" cm="1">
        <f t="array" ref="P1892">IF(A1892="","",INDEX(근로조건!$A$5:$Y$1048576,MATCH(A1892,근로조건!$A$5:$A$1048576,0)+0,16))</f>
        <v/>
      </c>
      <c r="Q1892" s="256" t="str" cm="1">
        <f t="array" ref="Q1892">IF(A1892="","",INDEX(근로조건!$A$5:$ZZ$1048576,MATCH(A1892,근로조건!$A$5:$A$1048576,0)+0,21))</f>
        <v/>
      </c>
      <c r="R1892" s="61"/>
      <c r="S1892" s="61"/>
      <c r="T1892" s="61"/>
      <c r="U1892" s="61"/>
      <c r="V1892" s="61"/>
      <c r="W1892" s="61"/>
      <c r="X1892" s="61"/>
      <c r="Y1892" s="61"/>
      <c r="Z1892" s="260" t="str">
        <f t="shared" si="90"/>
        <v/>
      </c>
      <c r="AA1892" s="260" t="str">
        <f t="shared" si="91"/>
        <v/>
      </c>
      <c r="AB1892" s="260" t="str" cm="1">
        <f t="array" ref="AB1892">IFERROR(IF(A1892="","",INDEX(근로조건!$A$5:$Z$1048576,MATCH(A1892,근로조건!$A$5:$A$1048576,0)+0,17)-INDEX(근로조건!$A$5:$Z$1048576,MATCH(A1892,근로조건!$A$5:$A$1048576,0)+0,11))*B1892,"")</f>
        <v/>
      </c>
      <c r="AC1892" s="260" t="str">
        <f t="shared" si="92"/>
        <v/>
      </c>
      <c r="AD1892" s="260" t="str" cm="1">
        <f t="array" ref="AD1892">IFERROR(IF(A1892="","",INDEX(근로조건!$A$5:$L$1048576,MATCH(A1892,근로조건!$A$5:$A$1048576,0)+0,12))*B1892,"")</f>
        <v/>
      </c>
      <c r="AE1892" s="261" t="str" cm="1">
        <f t="array" ref="AE1892">IF(A1892="","",INDEX(근로조건!$A$5:$AF$1048576,MATCH(A1892,근로조건!$A$5:$A$1048576,0)+0,13))</f>
        <v/>
      </c>
      <c r="AF1892" s="262" t="str" cm="1">
        <f t="array" ref="AF1892">IF(A1892="","",INDEX(근로조건!$A$5:$AF$1048576,MATCH(A1892,근로조건!$A$5:$A$1048576,0)+0,14))</f>
        <v/>
      </c>
      <c r="AG1892" s="261" t="str" cm="1">
        <f t="array" ref="AG1892">IF(A1892="","",INDEX(근로조건!$A$5:$AF$1048576,MATCH(A1892,근로조건!$A$5:$A$1048576,0)+0,11))</f>
        <v/>
      </c>
      <c r="AH1892" s="261" t="str" cm="1">
        <f t="array" ref="AH1892">IF(A1892="","",INDEX(근로조건!$A$5:$AF$1048576,MATCH(A1892,근로조건!$A$5:$A$1048576,0)+0,19))</f>
        <v/>
      </c>
      <c r="AI1892" s="262" t="str" cm="1">
        <f t="array" ref="AI1892">IF(A1892="","",INDEX(근로조건!$A$5:$AF$1048576,MATCH(A1892,근로조건!$A$5:$A$1048576,0)+0,17))</f>
        <v/>
      </c>
      <c r="AJ1892" s="253"/>
      <c r="AK1892" s="253"/>
      <c r="AL1892" s="253" t="str" cm="1">
        <f t="array" ref="AL1892">IF(A1892="","",INDEX(근로조건!$A$5:$AF$1048576,MATCH(A1892,근로조건!$A$5:$A$1048576,0)+0,20))</f>
        <v/>
      </c>
      <c r="AM1892" s="253"/>
      <c r="AN1892" s="253"/>
      <c r="AO1892" s="253"/>
      <c r="AP1892" s="260"/>
      <c r="AQ1892" s="123"/>
      <c r="AR1892" s="166"/>
      <c r="AS1892" s="267"/>
      <c r="AT1892" s="266"/>
      <c r="AU1892" s="266"/>
      <c r="AV1892" s="266"/>
    </row>
    <row r="1893" spans="1:48" x14ac:dyDescent="0.3">
      <c r="A1893" s="52"/>
      <c r="B1893" s="54"/>
      <c r="C1893" s="53"/>
      <c r="D1893" s="53"/>
      <c r="E1893" s="53"/>
      <c r="F1893" s="57"/>
      <c r="G1893" s="57"/>
      <c r="H1893" s="52"/>
      <c r="I1893" s="53"/>
      <c r="J1893" s="53"/>
      <c r="K1893" s="95"/>
      <c r="L1893" s="52"/>
      <c r="M1893" s="52"/>
      <c r="N1893" s="54"/>
      <c r="O1893" s="254" t="str" cm="1">
        <f t="array" ref="O1893">IF(A1893="","",INDEX(근로조건!$A$5:$Y$1048576,MATCH(A1893,근로조건!$A$5:$A$1048576,0)+0,15))</f>
        <v/>
      </c>
      <c r="P1893" s="255" t="str" cm="1">
        <f t="array" ref="P1893">IF(A1893="","",INDEX(근로조건!$A$5:$Y$1048576,MATCH(A1893,근로조건!$A$5:$A$1048576,0)+0,16))</f>
        <v/>
      </c>
      <c r="Q1893" s="256" t="str" cm="1">
        <f t="array" ref="Q1893">IF(A1893="","",INDEX(근로조건!$A$5:$ZZ$1048576,MATCH(A1893,근로조건!$A$5:$A$1048576,0)+0,21))</f>
        <v/>
      </c>
      <c r="R1893" s="61"/>
      <c r="S1893" s="61"/>
      <c r="T1893" s="61"/>
      <c r="U1893" s="61"/>
      <c r="V1893" s="61"/>
      <c r="W1893" s="61"/>
      <c r="X1893" s="61"/>
      <c r="Y1893" s="61"/>
      <c r="Z1893" s="260" t="str">
        <f t="shared" si="90"/>
        <v/>
      </c>
      <c r="AA1893" s="260" t="str">
        <f t="shared" si="91"/>
        <v/>
      </c>
      <c r="AB1893" s="260" t="str" cm="1">
        <f t="array" ref="AB1893">IFERROR(IF(A1893="","",INDEX(근로조건!$A$5:$Z$1048576,MATCH(A1893,근로조건!$A$5:$A$1048576,0)+0,17)-INDEX(근로조건!$A$5:$Z$1048576,MATCH(A1893,근로조건!$A$5:$A$1048576,0)+0,11))*B1893,"")</f>
        <v/>
      </c>
      <c r="AC1893" s="260" t="str">
        <f t="shared" si="92"/>
        <v/>
      </c>
      <c r="AD1893" s="260" t="str" cm="1">
        <f t="array" ref="AD1893">IFERROR(IF(A1893="","",INDEX(근로조건!$A$5:$L$1048576,MATCH(A1893,근로조건!$A$5:$A$1048576,0)+0,12))*B1893,"")</f>
        <v/>
      </c>
      <c r="AE1893" s="261" t="str" cm="1">
        <f t="array" ref="AE1893">IF(A1893="","",INDEX(근로조건!$A$5:$AF$1048576,MATCH(A1893,근로조건!$A$5:$A$1048576,0)+0,13))</f>
        <v/>
      </c>
      <c r="AF1893" s="262" t="str" cm="1">
        <f t="array" ref="AF1893">IF(A1893="","",INDEX(근로조건!$A$5:$AF$1048576,MATCH(A1893,근로조건!$A$5:$A$1048576,0)+0,14))</f>
        <v/>
      </c>
      <c r="AG1893" s="261" t="str" cm="1">
        <f t="array" ref="AG1893">IF(A1893="","",INDEX(근로조건!$A$5:$AF$1048576,MATCH(A1893,근로조건!$A$5:$A$1048576,0)+0,11))</f>
        <v/>
      </c>
      <c r="AH1893" s="261" t="str" cm="1">
        <f t="array" ref="AH1893">IF(A1893="","",INDEX(근로조건!$A$5:$AF$1048576,MATCH(A1893,근로조건!$A$5:$A$1048576,0)+0,19))</f>
        <v/>
      </c>
      <c r="AI1893" s="262" t="str" cm="1">
        <f t="array" ref="AI1893">IF(A1893="","",INDEX(근로조건!$A$5:$AF$1048576,MATCH(A1893,근로조건!$A$5:$A$1048576,0)+0,17))</f>
        <v/>
      </c>
      <c r="AJ1893" s="253"/>
      <c r="AK1893" s="253"/>
      <c r="AL1893" s="253" t="str" cm="1">
        <f t="array" ref="AL1893">IF(A1893="","",INDEX(근로조건!$A$5:$AF$1048576,MATCH(A1893,근로조건!$A$5:$A$1048576,0)+0,20))</f>
        <v/>
      </c>
      <c r="AM1893" s="253"/>
      <c r="AN1893" s="253"/>
      <c r="AO1893" s="253"/>
      <c r="AP1893" s="260"/>
      <c r="AQ1893" s="123"/>
      <c r="AR1893" s="166"/>
      <c r="AS1893" s="267"/>
      <c r="AT1893" s="266"/>
      <c r="AU1893" s="266"/>
      <c r="AV1893" s="266"/>
    </row>
    <row r="1894" spans="1:48" x14ac:dyDescent="0.3">
      <c r="A1894" s="52"/>
      <c r="B1894" s="54"/>
      <c r="C1894" s="53"/>
      <c r="D1894" s="53"/>
      <c r="E1894" s="53"/>
      <c r="F1894" s="57"/>
      <c r="G1894" s="57"/>
      <c r="H1894" s="52"/>
      <c r="I1894" s="53"/>
      <c r="J1894" s="53"/>
      <c r="K1894" s="95"/>
      <c r="L1894" s="52"/>
      <c r="M1894" s="52"/>
      <c r="N1894" s="54"/>
      <c r="O1894" s="254" t="str" cm="1">
        <f t="array" ref="O1894">IF(A1894="","",INDEX(근로조건!$A$5:$Y$1048576,MATCH(A1894,근로조건!$A$5:$A$1048576,0)+0,15))</f>
        <v/>
      </c>
      <c r="P1894" s="255" t="str" cm="1">
        <f t="array" ref="P1894">IF(A1894="","",INDEX(근로조건!$A$5:$Y$1048576,MATCH(A1894,근로조건!$A$5:$A$1048576,0)+0,16))</f>
        <v/>
      </c>
      <c r="Q1894" s="256" t="str" cm="1">
        <f t="array" ref="Q1894">IF(A1894="","",INDEX(근로조건!$A$5:$ZZ$1048576,MATCH(A1894,근로조건!$A$5:$A$1048576,0)+0,21))</f>
        <v/>
      </c>
      <c r="R1894" s="61"/>
      <c r="S1894" s="61"/>
      <c r="T1894" s="61"/>
      <c r="U1894" s="61"/>
      <c r="V1894" s="61"/>
      <c r="W1894" s="61"/>
      <c r="X1894" s="61"/>
      <c r="Y1894" s="61"/>
      <c r="Z1894" s="260" t="str">
        <f t="shared" si="90"/>
        <v/>
      </c>
      <c r="AA1894" s="260" t="str">
        <f t="shared" si="91"/>
        <v/>
      </c>
      <c r="AB1894" s="260" t="str" cm="1">
        <f t="array" ref="AB1894">IFERROR(IF(A1894="","",INDEX(근로조건!$A$5:$Z$1048576,MATCH(A1894,근로조건!$A$5:$A$1048576,0)+0,17)-INDEX(근로조건!$A$5:$Z$1048576,MATCH(A1894,근로조건!$A$5:$A$1048576,0)+0,11))*B1894,"")</f>
        <v/>
      </c>
      <c r="AC1894" s="260" t="str">
        <f t="shared" si="92"/>
        <v/>
      </c>
      <c r="AD1894" s="260" t="str" cm="1">
        <f t="array" ref="AD1894">IFERROR(IF(A1894="","",INDEX(근로조건!$A$5:$L$1048576,MATCH(A1894,근로조건!$A$5:$A$1048576,0)+0,12))*B1894,"")</f>
        <v/>
      </c>
      <c r="AE1894" s="261" t="str" cm="1">
        <f t="array" ref="AE1894">IF(A1894="","",INDEX(근로조건!$A$5:$AF$1048576,MATCH(A1894,근로조건!$A$5:$A$1048576,0)+0,13))</f>
        <v/>
      </c>
      <c r="AF1894" s="262" t="str" cm="1">
        <f t="array" ref="AF1894">IF(A1894="","",INDEX(근로조건!$A$5:$AF$1048576,MATCH(A1894,근로조건!$A$5:$A$1048576,0)+0,14))</f>
        <v/>
      </c>
      <c r="AG1894" s="261" t="str" cm="1">
        <f t="array" ref="AG1894">IF(A1894="","",INDEX(근로조건!$A$5:$AF$1048576,MATCH(A1894,근로조건!$A$5:$A$1048576,0)+0,11))</f>
        <v/>
      </c>
      <c r="AH1894" s="261" t="str" cm="1">
        <f t="array" ref="AH1894">IF(A1894="","",INDEX(근로조건!$A$5:$AF$1048576,MATCH(A1894,근로조건!$A$5:$A$1048576,0)+0,19))</f>
        <v/>
      </c>
      <c r="AI1894" s="262" t="str" cm="1">
        <f t="array" ref="AI1894">IF(A1894="","",INDEX(근로조건!$A$5:$AF$1048576,MATCH(A1894,근로조건!$A$5:$A$1048576,0)+0,17))</f>
        <v/>
      </c>
      <c r="AJ1894" s="253"/>
      <c r="AK1894" s="253"/>
      <c r="AL1894" s="253" t="str" cm="1">
        <f t="array" ref="AL1894">IF(A1894="","",INDEX(근로조건!$A$5:$AF$1048576,MATCH(A1894,근로조건!$A$5:$A$1048576,0)+0,20))</f>
        <v/>
      </c>
      <c r="AM1894" s="253"/>
      <c r="AN1894" s="253"/>
      <c r="AO1894" s="253"/>
      <c r="AP1894" s="260"/>
      <c r="AQ1894" s="123"/>
      <c r="AR1894" s="166"/>
      <c r="AS1894" s="267"/>
      <c r="AT1894" s="266"/>
      <c r="AU1894" s="266"/>
      <c r="AV1894" s="266"/>
    </row>
    <row r="1895" spans="1:48" x14ac:dyDescent="0.3">
      <c r="A1895" s="52"/>
      <c r="B1895" s="54"/>
      <c r="C1895" s="53"/>
      <c r="D1895" s="53"/>
      <c r="E1895" s="53"/>
      <c r="F1895" s="57"/>
      <c r="G1895" s="57"/>
      <c r="H1895" s="52"/>
      <c r="I1895" s="53"/>
      <c r="J1895" s="53"/>
      <c r="K1895" s="95"/>
      <c r="L1895" s="52"/>
      <c r="M1895" s="52"/>
      <c r="N1895" s="54"/>
      <c r="O1895" s="254" t="str" cm="1">
        <f t="array" ref="O1895">IF(A1895="","",INDEX(근로조건!$A$5:$Y$1048576,MATCH(A1895,근로조건!$A$5:$A$1048576,0)+0,15))</f>
        <v/>
      </c>
      <c r="P1895" s="255" t="str" cm="1">
        <f t="array" ref="P1895">IF(A1895="","",INDEX(근로조건!$A$5:$Y$1048576,MATCH(A1895,근로조건!$A$5:$A$1048576,0)+0,16))</f>
        <v/>
      </c>
      <c r="Q1895" s="256" t="str" cm="1">
        <f t="array" ref="Q1895">IF(A1895="","",INDEX(근로조건!$A$5:$ZZ$1048576,MATCH(A1895,근로조건!$A$5:$A$1048576,0)+0,21))</f>
        <v/>
      </c>
      <c r="R1895" s="61"/>
      <c r="S1895" s="61"/>
      <c r="T1895" s="61"/>
      <c r="U1895" s="61"/>
      <c r="V1895" s="61"/>
      <c r="W1895" s="61"/>
      <c r="X1895" s="61"/>
      <c r="Y1895" s="61"/>
      <c r="Z1895" s="260" t="str">
        <f t="shared" si="90"/>
        <v/>
      </c>
      <c r="AA1895" s="260" t="str">
        <f t="shared" si="91"/>
        <v/>
      </c>
      <c r="AB1895" s="260" t="str" cm="1">
        <f t="array" ref="AB1895">IFERROR(IF(A1895="","",INDEX(근로조건!$A$5:$Z$1048576,MATCH(A1895,근로조건!$A$5:$A$1048576,0)+0,17)-INDEX(근로조건!$A$5:$Z$1048576,MATCH(A1895,근로조건!$A$5:$A$1048576,0)+0,11))*B1895,"")</f>
        <v/>
      </c>
      <c r="AC1895" s="260" t="str">
        <f t="shared" si="92"/>
        <v/>
      </c>
      <c r="AD1895" s="260" t="str" cm="1">
        <f t="array" ref="AD1895">IFERROR(IF(A1895="","",INDEX(근로조건!$A$5:$L$1048576,MATCH(A1895,근로조건!$A$5:$A$1048576,0)+0,12))*B1895,"")</f>
        <v/>
      </c>
      <c r="AE1895" s="261" t="str" cm="1">
        <f t="array" ref="AE1895">IF(A1895="","",INDEX(근로조건!$A$5:$AF$1048576,MATCH(A1895,근로조건!$A$5:$A$1048576,0)+0,13))</f>
        <v/>
      </c>
      <c r="AF1895" s="262" t="str" cm="1">
        <f t="array" ref="AF1895">IF(A1895="","",INDEX(근로조건!$A$5:$AF$1048576,MATCH(A1895,근로조건!$A$5:$A$1048576,0)+0,14))</f>
        <v/>
      </c>
      <c r="AG1895" s="261" t="str" cm="1">
        <f t="array" ref="AG1895">IF(A1895="","",INDEX(근로조건!$A$5:$AF$1048576,MATCH(A1895,근로조건!$A$5:$A$1048576,0)+0,11))</f>
        <v/>
      </c>
      <c r="AH1895" s="261" t="str" cm="1">
        <f t="array" ref="AH1895">IF(A1895="","",INDEX(근로조건!$A$5:$AF$1048576,MATCH(A1895,근로조건!$A$5:$A$1048576,0)+0,19))</f>
        <v/>
      </c>
      <c r="AI1895" s="262" t="str" cm="1">
        <f t="array" ref="AI1895">IF(A1895="","",INDEX(근로조건!$A$5:$AF$1048576,MATCH(A1895,근로조건!$A$5:$A$1048576,0)+0,17))</f>
        <v/>
      </c>
      <c r="AJ1895" s="253"/>
      <c r="AK1895" s="253"/>
      <c r="AL1895" s="253" t="str" cm="1">
        <f t="array" ref="AL1895">IF(A1895="","",INDEX(근로조건!$A$5:$AF$1048576,MATCH(A1895,근로조건!$A$5:$A$1048576,0)+0,20))</f>
        <v/>
      </c>
      <c r="AM1895" s="253"/>
      <c r="AN1895" s="253"/>
      <c r="AO1895" s="253"/>
      <c r="AP1895" s="260"/>
      <c r="AQ1895" s="123"/>
      <c r="AR1895" s="166"/>
      <c r="AS1895" s="267"/>
      <c r="AT1895" s="266"/>
      <c r="AU1895" s="266"/>
      <c r="AV1895" s="266"/>
    </row>
    <row r="1896" spans="1:48" x14ac:dyDescent="0.3">
      <c r="A1896" s="52"/>
      <c r="B1896" s="54"/>
      <c r="C1896" s="53"/>
      <c r="D1896" s="53"/>
      <c r="E1896" s="53"/>
      <c r="F1896" s="57"/>
      <c r="G1896" s="57"/>
      <c r="H1896" s="52"/>
      <c r="I1896" s="53"/>
      <c r="J1896" s="53"/>
      <c r="K1896" s="95"/>
      <c r="L1896" s="52"/>
      <c r="M1896" s="52"/>
      <c r="N1896" s="54"/>
      <c r="O1896" s="254" t="str" cm="1">
        <f t="array" ref="O1896">IF(A1896="","",INDEX(근로조건!$A$5:$Y$1048576,MATCH(A1896,근로조건!$A$5:$A$1048576,0)+0,15))</f>
        <v/>
      </c>
      <c r="P1896" s="255" t="str" cm="1">
        <f t="array" ref="P1896">IF(A1896="","",INDEX(근로조건!$A$5:$Y$1048576,MATCH(A1896,근로조건!$A$5:$A$1048576,0)+0,16))</f>
        <v/>
      </c>
      <c r="Q1896" s="256" t="str" cm="1">
        <f t="array" ref="Q1896">IF(A1896="","",INDEX(근로조건!$A$5:$ZZ$1048576,MATCH(A1896,근로조건!$A$5:$A$1048576,0)+0,21))</f>
        <v/>
      </c>
      <c r="R1896" s="61"/>
      <c r="S1896" s="61"/>
      <c r="T1896" s="61"/>
      <c r="U1896" s="61"/>
      <c r="V1896" s="61"/>
      <c r="W1896" s="61"/>
      <c r="X1896" s="61"/>
      <c r="Y1896" s="61"/>
      <c r="Z1896" s="260" t="str">
        <f t="shared" si="90"/>
        <v/>
      </c>
      <c r="AA1896" s="260" t="str">
        <f t="shared" si="91"/>
        <v/>
      </c>
      <c r="AB1896" s="260" t="str" cm="1">
        <f t="array" ref="AB1896">IFERROR(IF(A1896="","",INDEX(근로조건!$A$5:$Z$1048576,MATCH(A1896,근로조건!$A$5:$A$1048576,0)+0,17)-INDEX(근로조건!$A$5:$Z$1048576,MATCH(A1896,근로조건!$A$5:$A$1048576,0)+0,11))*B1896,"")</f>
        <v/>
      </c>
      <c r="AC1896" s="260" t="str">
        <f t="shared" si="92"/>
        <v/>
      </c>
      <c r="AD1896" s="260" t="str" cm="1">
        <f t="array" ref="AD1896">IFERROR(IF(A1896="","",INDEX(근로조건!$A$5:$L$1048576,MATCH(A1896,근로조건!$A$5:$A$1048576,0)+0,12))*B1896,"")</f>
        <v/>
      </c>
      <c r="AE1896" s="261" t="str" cm="1">
        <f t="array" ref="AE1896">IF(A1896="","",INDEX(근로조건!$A$5:$AF$1048576,MATCH(A1896,근로조건!$A$5:$A$1048576,0)+0,13))</f>
        <v/>
      </c>
      <c r="AF1896" s="262" t="str" cm="1">
        <f t="array" ref="AF1896">IF(A1896="","",INDEX(근로조건!$A$5:$AF$1048576,MATCH(A1896,근로조건!$A$5:$A$1048576,0)+0,14))</f>
        <v/>
      </c>
      <c r="AG1896" s="261" t="str" cm="1">
        <f t="array" ref="AG1896">IF(A1896="","",INDEX(근로조건!$A$5:$AF$1048576,MATCH(A1896,근로조건!$A$5:$A$1048576,0)+0,11))</f>
        <v/>
      </c>
      <c r="AH1896" s="261" t="str" cm="1">
        <f t="array" ref="AH1896">IF(A1896="","",INDEX(근로조건!$A$5:$AF$1048576,MATCH(A1896,근로조건!$A$5:$A$1048576,0)+0,19))</f>
        <v/>
      </c>
      <c r="AI1896" s="262" t="str" cm="1">
        <f t="array" ref="AI1896">IF(A1896="","",INDEX(근로조건!$A$5:$AF$1048576,MATCH(A1896,근로조건!$A$5:$A$1048576,0)+0,17))</f>
        <v/>
      </c>
      <c r="AJ1896" s="253"/>
      <c r="AK1896" s="253"/>
      <c r="AL1896" s="253" t="str" cm="1">
        <f t="array" ref="AL1896">IF(A1896="","",INDEX(근로조건!$A$5:$AF$1048576,MATCH(A1896,근로조건!$A$5:$A$1048576,0)+0,20))</f>
        <v/>
      </c>
      <c r="AM1896" s="253"/>
      <c r="AN1896" s="253"/>
      <c r="AO1896" s="253"/>
      <c r="AP1896" s="260"/>
      <c r="AQ1896" s="123"/>
      <c r="AR1896" s="166"/>
      <c r="AS1896" s="267"/>
      <c r="AT1896" s="266"/>
      <c r="AU1896" s="266"/>
      <c r="AV1896" s="266"/>
    </row>
    <row r="1897" spans="1:48" x14ac:dyDescent="0.3">
      <c r="A1897" s="52"/>
      <c r="B1897" s="54"/>
      <c r="C1897" s="53"/>
      <c r="D1897" s="53"/>
      <c r="E1897" s="53"/>
      <c r="F1897" s="57"/>
      <c r="G1897" s="57"/>
      <c r="H1897" s="52"/>
      <c r="I1897" s="53"/>
      <c r="J1897" s="53"/>
      <c r="K1897" s="95"/>
      <c r="L1897" s="52"/>
      <c r="M1897" s="52"/>
      <c r="N1897" s="54"/>
      <c r="O1897" s="254" t="str" cm="1">
        <f t="array" ref="O1897">IF(A1897="","",INDEX(근로조건!$A$5:$Y$1048576,MATCH(A1897,근로조건!$A$5:$A$1048576,0)+0,15))</f>
        <v/>
      </c>
      <c r="P1897" s="255" t="str" cm="1">
        <f t="array" ref="P1897">IF(A1897="","",INDEX(근로조건!$A$5:$Y$1048576,MATCH(A1897,근로조건!$A$5:$A$1048576,0)+0,16))</f>
        <v/>
      </c>
      <c r="Q1897" s="256" t="str" cm="1">
        <f t="array" ref="Q1897">IF(A1897="","",INDEX(근로조건!$A$5:$ZZ$1048576,MATCH(A1897,근로조건!$A$5:$A$1048576,0)+0,21))</f>
        <v/>
      </c>
      <c r="R1897" s="61"/>
      <c r="S1897" s="61"/>
      <c r="T1897" s="61"/>
      <c r="U1897" s="61"/>
      <c r="V1897" s="61"/>
      <c r="W1897" s="61"/>
      <c r="X1897" s="61"/>
      <c r="Y1897" s="61"/>
      <c r="Z1897" s="260" t="str">
        <f t="shared" si="90"/>
        <v/>
      </c>
      <c r="AA1897" s="260" t="str">
        <f t="shared" si="91"/>
        <v/>
      </c>
      <c r="AB1897" s="260" t="str" cm="1">
        <f t="array" ref="AB1897">IFERROR(IF(A1897="","",INDEX(근로조건!$A$5:$Z$1048576,MATCH(A1897,근로조건!$A$5:$A$1048576,0)+0,17)-INDEX(근로조건!$A$5:$Z$1048576,MATCH(A1897,근로조건!$A$5:$A$1048576,0)+0,11))*B1897,"")</f>
        <v/>
      </c>
      <c r="AC1897" s="260" t="str">
        <f t="shared" si="92"/>
        <v/>
      </c>
      <c r="AD1897" s="260" t="str" cm="1">
        <f t="array" ref="AD1897">IFERROR(IF(A1897="","",INDEX(근로조건!$A$5:$L$1048576,MATCH(A1897,근로조건!$A$5:$A$1048576,0)+0,12))*B1897,"")</f>
        <v/>
      </c>
      <c r="AE1897" s="261" t="str" cm="1">
        <f t="array" ref="AE1897">IF(A1897="","",INDEX(근로조건!$A$5:$AF$1048576,MATCH(A1897,근로조건!$A$5:$A$1048576,0)+0,13))</f>
        <v/>
      </c>
      <c r="AF1897" s="262" t="str" cm="1">
        <f t="array" ref="AF1897">IF(A1897="","",INDEX(근로조건!$A$5:$AF$1048576,MATCH(A1897,근로조건!$A$5:$A$1048576,0)+0,14))</f>
        <v/>
      </c>
      <c r="AG1897" s="261" t="str" cm="1">
        <f t="array" ref="AG1897">IF(A1897="","",INDEX(근로조건!$A$5:$AF$1048576,MATCH(A1897,근로조건!$A$5:$A$1048576,0)+0,11))</f>
        <v/>
      </c>
      <c r="AH1897" s="261" t="str" cm="1">
        <f t="array" ref="AH1897">IF(A1897="","",INDEX(근로조건!$A$5:$AF$1048576,MATCH(A1897,근로조건!$A$5:$A$1048576,0)+0,19))</f>
        <v/>
      </c>
      <c r="AI1897" s="262" t="str" cm="1">
        <f t="array" ref="AI1897">IF(A1897="","",INDEX(근로조건!$A$5:$AF$1048576,MATCH(A1897,근로조건!$A$5:$A$1048576,0)+0,17))</f>
        <v/>
      </c>
      <c r="AJ1897" s="253"/>
      <c r="AK1897" s="253"/>
      <c r="AL1897" s="253" t="str" cm="1">
        <f t="array" ref="AL1897">IF(A1897="","",INDEX(근로조건!$A$5:$AF$1048576,MATCH(A1897,근로조건!$A$5:$A$1048576,0)+0,20))</f>
        <v/>
      </c>
      <c r="AM1897" s="253"/>
      <c r="AN1897" s="253"/>
      <c r="AO1897" s="253"/>
      <c r="AP1897" s="260"/>
      <c r="AQ1897" s="123"/>
      <c r="AR1897" s="166"/>
      <c r="AS1897" s="267"/>
      <c r="AT1897" s="266"/>
      <c r="AU1897" s="266"/>
      <c r="AV1897" s="266"/>
    </row>
    <row r="1898" spans="1:48" x14ac:dyDescent="0.3">
      <c r="A1898" s="52"/>
      <c r="B1898" s="54"/>
      <c r="C1898" s="53"/>
      <c r="D1898" s="53"/>
      <c r="E1898" s="53"/>
      <c r="F1898" s="57"/>
      <c r="G1898" s="57"/>
      <c r="H1898" s="52"/>
      <c r="I1898" s="53"/>
      <c r="J1898" s="53"/>
      <c r="K1898" s="95"/>
      <c r="L1898" s="52"/>
      <c r="M1898" s="52"/>
      <c r="N1898" s="54"/>
      <c r="O1898" s="254" t="str" cm="1">
        <f t="array" ref="O1898">IF(A1898="","",INDEX(근로조건!$A$5:$Y$1048576,MATCH(A1898,근로조건!$A$5:$A$1048576,0)+0,15))</f>
        <v/>
      </c>
      <c r="P1898" s="255" t="str" cm="1">
        <f t="array" ref="P1898">IF(A1898="","",INDEX(근로조건!$A$5:$Y$1048576,MATCH(A1898,근로조건!$A$5:$A$1048576,0)+0,16))</f>
        <v/>
      </c>
      <c r="Q1898" s="256" t="str" cm="1">
        <f t="array" ref="Q1898">IF(A1898="","",INDEX(근로조건!$A$5:$ZZ$1048576,MATCH(A1898,근로조건!$A$5:$A$1048576,0)+0,21))</f>
        <v/>
      </c>
      <c r="R1898" s="61"/>
      <c r="S1898" s="61"/>
      <c r="T1898" s="61"/>
      <c r="U1898" s="61"/>
      <c r="V1898" s="61"/>
      <c r="W1898" s="61"/>
      <c r="X1898" s="61"/>
      <c r="Y1898" s="61"/>
      <c r="Z1898" s="260" t="str">
        <f t="shared" si="90"/>
        <v/>
      </c>
      <c r="AA1898" s="260" t="str">
        <f t="shared" si="91"/>
        <v/>
      </c>
      <c r="AB1898" s="260" t="str" cm="1">
        <f t="array" ref="AB1898">IFERROR(IF(A1898="","",INDEX(근로조건!$A$5:$Z$1048576,MATCH(A1898,근로조건!$A$5:$A$1048576,0)+0,17)-INDEX(근로조건!$A$5:$Z$1048576,MATCH(A1898,근로조건!$A$5:$A$1048576,0)+0,11))*B1898,"")</f>
        <v/>
      </c>
      <c r="AC1898" s="260" t="str">
        <f t="shared" si="92"/>
        <v/>
      </c>
      <c r="AD1898" s="260" t="str" cm="1">
        <f t="array" ref="AD1898">IFERROR(IF(A1898="","",INDEX(근로조건!$A$5:$L$1048576,MATCH(A1898,근로조건!$A$5:$A$1048576,0)+0,12))*B1898,"")</f>
        <v/>
      </c>
      <c r="AE1898" s="261" t="str" cm="1">
        <f t="array" ref="AE1898">IF(A1898="","",INDEX(근로조건!$A$5:$AF$1048576,MATCH(A1898,근로조건!$A$5:$A$1048576,0)+0,13))</f>
        <v/>
      </c>
      <c r="AF1898" s="262" t="str" cm="1">
        <f t="array" ref="AF1898">IF(A1898="","",INDEX(근로조건!$A$5:$AF$1048576,MATCH(A1898,근로조건!$A$5:$A$1048576,0)+0,14))</f>
        <v/>
      </c>
      <c r="AG1898" s="261" t="str" cm="1">
        <f t="array" ref="AG1898">IF(A1898="","",INDEX(근로조건!$A$5:$AF$1048576,MATCH(A1898,근로조건!$A$5:$A$1048576,0)+0,11))</f>
        <v/>
      </c>
      <c r="AH1898" s="261" t="str" cm="1">
        <f t="array" ref="AH1898">IF(A1898="","",INDEX(근로조건!$A$5:$AF$1048576,MATCH(A1898,근로조건!$A$5:$A$1048576,0)+0,19))</f>
        <v/>
      </c>
      <c r="AI1898" s="262" t="str" cm="1">
        <f t="array" ref="AI1898">IF(A1898="","",INDEX(근로조건!$A$5:$AF$1048576,MATCH(A1898,근로조건!$A$5:$A$1048576,0)+0,17))</f>
        <v/>
      </c>
      <c r="AJ1898" s="253"/>
      <c r="AK1898" s="253"/>
      <c r="AL1898" s="253" t="str" cm="1">
        <f t="array" ref="AL1898">IF(A1898="","",INDEX(근로조건!$A$5:$AF$1048576,MATCH(A1898,근로조건!$A$5:$A$1048576,0)+0,20))</f>
        <v/>
      </c>
      <c r="AM1898" s="253"/>
      <c r="AN1898" s="253"/>
      <c r="AO1898" s="253"/>
      <c r="AP1898" s="260"/>
      <c r="AQ1898" s="123"/>
      <c r="AR1898" s="166"/>
      <c r="AS1898" s="267"/>
      <c r="AT1898" s="266"/>
      <c r="AU1898" s="266"/>
      <c r="AV1898" s="266"/>
    </row>
    <row r="1899" spans="1:48" x14ac:dyDescent="0.3">
      <c r="A1899" s="52"/>
      <c r="B1899" s="54"/>
      <c r="C1899" s="53"/>
      <c r="D1899" s="53"/>
      <c r="E1899" s="53"/>
      <c r="F1899" s="57"/>
      <c r="G1899" s="57"/>
      <c r="H1899" s="52"/>
      <c r="I1899" s="53"/>
      <c r="J1899" s="53"/>
      <c r="K1899" s="95"/>
      <c r="L1899" s="52"/>
      <c r="M1899" s="52"/>
      <c r="N1899" s="54"/>
      <c r="O1899" s="254" t="str" cm="1">
        <f t="array" ref="O1899">IF(A1899="","",INDEX(근로조건!$A$5:$Y$1048576,MATCH(A1899,근로조건!$A$5:$A$1048576,0)+0,15))</f>
        <v/>
      </c>
      <c r="P1899" s="255" t="str" cm="1">
        <f t="array" ref="P1899">IF(A1899="","",INDEX(근로조건!$A$5:$Y$1048576,MATCH(A1899,근로조건!$A$5:$A$1048576,0)+0,16))</f>
        <v/>
      </c>
      <c r="Q1899" s="256" t="str" cm="1">
        <f t="array" ref="Q1899">IF(A1899="","",INDEX(근로조건!$A$5:$ZZ$1048576,MATCH(A1899,근로조건!$A$5:$A$1048576,0)+0,21))</f>
        <v/>
      </c>
      <c r="R1899" s="61"/>
      <c r="S1899" s="61"/>
      <c r="T1899" s="61"/>
      <c r="U1899" s="61"/>
      <c r="V1899" s="61"/>
      <c r="W1899" s="61"/>
      <c r="X1899" s="61"/>
      <c r="Y1899" s="61"/>
      <c r="Z1899" s="260" t="str">
        <f t="shared" si="90"/>
        <v/>
      </c>
      <c r="AA1899" s="260" t="str">
        <f t="shared" si="91"/>
        <v/>
      </c>
      <c r="AB1899" s="260" t="str" cm="1">
        <f t="array" ref="AB1899">IFERROR(IF(A1899="","",INDEX(근로조건!$A$5:$Z$1048576,MATCH(A1899,근로조건!$A$5:$A$1048576,0)+0,17)-INDEX(근로조건!$A$5:$Z$1048576,MATCH(A1899,근로조건!$A$5:$A$1048576,0)+0,11))*B1899,"")</f>
        <v/>
      </c>
      <c r="AC1899" s="260" t="str">
        <f t="shared" si="92"/>
        <v/>
      </c>
      <c r="AD1899" s="260" t="str" cm="1">
        <f t="array" ref="AD1899">IFERROR(IF(A1899="","",INDEX(근로조건!$A$5:$L$1048576,MATCH(A1899,근로조건!$A$5:$A$1048576,0)+0,12))*B1899,"")</f>
        <v/>
      </c>
      <c r="AE1899" s="261" t="str" cm="1">
        <f t="array" ref="AE1899">IF(A1899="","",INDEX(근로조건!$A$5:$AF$1048576,MATCH(A1899,근로조건!$A$5:$A$1048576,0)+0,13))</f>
        <v/>
      </c>
      <c r="AF1899" s="262" t="str" cm="1">
        <f t="array" ref="AF1899">IF(A1899="","",INDEX(근로조건!$A$5:$AF$1048576,MATCH(A1899,근로조건!$A$5:$A$1048576,0)+0,14))</f>
        <v/>
      </c>
      <c r="AG1899" s="261" t="str" cm="1">
        <f t="array" ref="AG1899">IF(A1899="","",INDEX(근로조건!$A$5:$AF$1048576,MATCH(A1899,근로조건!$A$5:$A$1048576,0)+0,11))</f>
        <v/>
      </c>
      <c r="AH1899" s="261" t="str" cm="1">
        <f t="array" ref="AH1899">IF(A1899="","",INDEX(근로조건!$A$5:$AF$1048576,MATCH(A1899,근로조건!$A$5:$A$1048576,0)+0,19))</f>
        <v/>
      </c>
      <c r="AI1899" s="262" t="str" cm="1">
        <f t="array" ref="AI1899">IF(A1899="","",INDEX(근로조건!$A$5:$AF$1048576,MATCH(A1899,근로조건!$A$5:$A$1048576,0)+0,17))</f>
        <v/>
      </c>
      <c r="AJ1899" s="253"/>
      <c r="AK1899" s="253"/>
      <c r="AL1899" s="253" t="str" cm="1">
        <f t="array" ref="AL1899">IF(A1899="","",INDEX(근로조건!$A$5:$AF$1048576,MATCH(A1899,근로조건!$A$5:$A$1048576,0)+0,20))</f>
        <v/>
      </c>
      <c r="AM1899" s="253"/>
      <c r="AN1899" s="253"/>
      <c r="AO1899" s="253"/>
      <c r="AP1899" s="260"/>
      <c r="AQ1899" s="123"/>
      <c r="AR1899" s="166"/>
      <c r="AS1899" s="267"/>
      <c r="AT1899" s="266"/>
      <c r="AU1899" s="266"/>
      <c r="AV1899" s="266"/>
    </row>
    <row r="1900" spans="1:48" x14ac:dyDescent="0.3">
      <c r="A1900" s="52"/>
      <c r="B1900" s="54"/>
      <c r="C1900" s="53"/>
      <c r="D1900" s="53"/>
      <c r="E1900" s="53"/>
      <c r="F1900" s="57"/>
      <c r="G1900" s="57"/>
      <c r="H1900" s="52"/>
      <c r="I1900" s="53"/>
      <c r="J1900" s="53"/>
      <c r="K1900" s="95"/>
      <c r="L1900" s="52"/>
      <c r="M1900" s="52"/>
      <c r="N1900" s="54"/>
      <c r="O1900" s="254" t="str" cm="1">
        <f t="array" ref="O1900">IF(A1900="","",INDEX(근로조건!$A$5:$Y$1048576,MATCH(A1900,근로조건!$A$5:$A$1048576,0)+0,15))</f>
        <v/>
      </c>
      <c r="P1900" s="255" t="str" cm="1">
        <f t="array" ref="P1900">IF(A1900="","",INDEX(근로조건!$A$5:$Y$1048576,MATCH(A1900,근로조건!$A$5:$A$1048576,0)+0,16))</f>
        <v/>
      </c>
      <c r="Q1900" s="256" t="str" cm="1">
        <f t="array" ref="Q1900">IF(A1900="","",INDEX(근로조건!$A$5:$ZZ$1048576,MATCH(A1900,근로조건!$A$5:$A$1048576,0)+0,21))</f>
        <v/>
      </c>
      <c r="R1900" s="61"/>
      <c r="S1900" s="61"/>
      <c r="T1900" s="61"/>
      <c r="U1900" s="61"/>
      <c r="V1900" s="61"/>
      <c r="W1900" s="61"/>
      <c r="X1900" s="61"/>
      <c r="Y1900" s="61"/>
      <c r="Z1900" s="260" t="str">
        <f t="shared" si="90"/>
        <v/>
      </c>
      <c r="AA1900" s="260" t="str">
        <f t="shared" si="91"/>
        <v/>
      </c>
      <c r="AB1900" s="260" t="str" cm="1">
        <f t="array" ref="AB1900">IFERROR(IF(A1900="","",INDEX(근로조건!$A$5:$Z$1048576,MATCH(A1900,근로조건!$A$5:$A$1048576,0)+0,17)-INDEX(근로조건!$A$5:$Z$1048576,MATCH(A1900,근로조건!$A$5:$A$1048576,0)+0,11))*B1900,"")</f>
        <v/>
      </c>
      <c r="AC1900" s="260" t="str">
        <f t="shared" si="92"/>
        <v/>
      </c>
      <c r="AD1900" s="260" t="str" cm="1">
        <f t="array" ref="AD1900">IFERROR(IF(A1900="","",INDEX(근로조건!$A$5:$L$1048576,MATCH(A1900,근로조건!$A$5:$A$1048576,0)+0,12))*B1900,"")</f>
        <v/>
      </c>
      <c r="AE1900" s="261" t="str" cm="1">
        <f t="array" ref="AE1900">IF(A1900="","",INDEX(근로조건!$A$5:$AF$1048576,MATCH(A1900,근로조건!$A$5:$A$1048576,0)+0,13))</f>
        <v/>
      </c>
      <c r="AF1900" s="262" t="str" cm="1">
        <f t="array" ref="AF1900">IF(A1900="","",INDEX(근로조건!$A$5:$AF$1048576,MATCH(A1900,근로조건!$A$5:$A$1048576,0)+0,14))</f>
        <v/>
      </c>
      <c r="AG1900" s="261" t="str" cm="1">
        <f t="array" ref="AG1900">IF(A1900="","",INDEX(근로조건!$A$5:$AF$1048576,MATCH(A1900,근로조건!$A$5:$A$1048576,0)+0,11))</f>
        <v/>
      </c>
      <c r="AH1900" s="261" t="str" cm="1">
        <f t="array" ref="AH1900">IF(A1900="","",INDEX(근로조건!$A$5:$AF$1048576,MATCH(A1900,근로조건!$A$5:$A$1048576,0)+0,19))</f>
        <v/>
      </c>
      <c r="AI1900" s="262" t="str" cm="1">
        <f t="array" ref="AI1900">IF(A1900="","",INDEX(근로조건!$A$5:$AF$1048576,MATCH(A1900,근로조건!$A$5:$A$1048576,0)+0,17))</f>
        <v/>
      </c>
      <c r="AJ1900" s="253"/>
      <c r="AK1900" s="253"/>
      <c r="AL1900" s="253" t="str" cm="1">
        <f t="array" ref="AL1900">IF(A1900="","",INDEX(근로조건!$A$5:$AF$1048576,MATCH(A1900,근로조건!$A$5:$A$1048576,0)+0,20))</f>
        <v/>
      </c>
      <c r="AM1900" s="253"/>
      <c r="AN1900" s="253"/>
      <c r="AO1900" s="253"/>
      <c r="AP1900" s="260"/>
      <c r="AQ1900" s="123"/>
      <c r="AR1900" s="166"/>
      <c r="AS1900" s="267"/>
      <c r="AT1900" s="266"/>
      <c r="AU1900" s="266"/>
      <c r="AV1900" s="266"/>
    </row>
    <row r="1901" spans="1:48" x14ac:dyDescent="0.3">
      <c r="A1901" s="52"/>
      <c r="B1901" s="54"/>
      <c r="C1901" s="53"/>
      <c r="D1901" s="53"/>
      <c r="E1901" s="53"/>
      <c r="F1901" s="57"/>
      <c r="G1901" s="57"/>
      <c r="H1901" s="52"/>
      <c r="I1901" s="53"/>
      <c r="J1901" s="53"/>
      <c r="K1901" s="95"/>
      <c r="L1901" s="52"/>
      <c r="M1901" s="52"/>
      <c r="N1901" s="54"/>
      <c r="O1901" s="254" t="str" cm="1">
        <f t="array" ref="O1901">IF(A1901="","",INDEX(근로조건!$A$5:$Y$1048576,MATCH(A1901,근로조건!$A$5:$A$1048576,0)+0,15))</f>
        <v/>
      </c>
      <c r="P1901" s="255" t="str" cm="1">
        <f t="array" ref="P1901">IF(A1901="","",INDEX(근로조건!$A$5:$Y$1048576,MATCH(A1901,근로조건!$A$5:$A$1048576,0)+0,16))</f>
        <v/>
      </c>
      <c r="Q1901" s="256" t="str" cm="1">
        <f t="array" ref="Q1901">IF(A1901="","",INDEX(근로조건!$A$5:$ZZ$1048576,MATCH(A1901,근로조건!$A$5:$A$1048576,0)+0,21))</f>
        <v/>
      </c>
      <c r="R1901" s="61"/>
      <c r="S1901" s="61"/>
      <c r="T1901" s="61"/>
      <c r="U1901" s="61"/>
      <c r="V1901" s="61"/>
      <c r="W1901" s="61"/>
      <c r="X1901" s="61"/>
      <c r="Y1901" s="61"/>
      <c r="Z1901" s="260" t="str">
        <f t="shared" si="90"/>
        <v/>
      </c>
      <c r="AA1901" s="260" t="str">
        <f t="shared" si="91"/>
        <v/>
      </c>
      <c r="AB1901" s="260" t="str" cm="1">
        <f t="array" ref="AB1901">IFERROR(IF(A1901="","",INDEX(근로조건!$A$5:$Z$1048576,MATCH(A1901,근로조건!$A$5:$A$1048576,0)+0,17)-INDEX(근로조건!$A$5:$Z$1048576,MATCH(A1901,근로조건!$A$5:$A$1048576,0)+0,11))*B1901,"")</f>
        <v/>
      </c>
      <c r="AC1901" s="260" t="str">
        <f t="shared" si="92"/>
        <v/>
      </c>
      <c r="AD1901" s="260" t="str" cm="1">
        <f t="array" ref="AD1901">IFERROR(IF(A1901="","",INDEX(근로조건!$A$5:$L$1048576,MATCH(A1901,근로조건!$A$5:$A$1048576,0)+0,12))*B1901,"")</f>
        <v/>
      </c>
      <c r="AE1901" s="261" t="str" cm="1">
        <f t="array" ref="AE1901">IF(A1901="","",INDEX(근로조건!$A$5:$AF$1048576,MATCH(A1901,근로조건!$A$5:$A$1048576,0)+0,13))</f>
        <v/>
      </c>
      <c r="AF1901" s="262" t="str" cm="1">
        <f t="array" ref="AF1901">IF(A1901="","",INDEX(근로조건!$A$5:$AF$1048576,MATCH(A1901,근로조건!$A$5:$A$1048576,0)+0,14))</f>
        <v/>
      </c>
      <c r="AG1901" s="261" t="str" cm="1">
        <f t="array" ref="AG1901">IF(A1901="","",INDEX(근로조건!$A$5:$AF$1048576,MATCH(A1901,근로조건!$A$5:$A$1048576,0)+0,11))</f>
        <v/>
      </c>
      <c r="AH1901" s="261" t="str" cm="1">
        <f t="array" ref="AH1901">IF(A1901="","",INDEX(근로조건!$A$5:$AF$1048576,MATCH(A1901,근로조건!$A$5:$A$1048576,0)+0,19))</f>
        <v/>
      </c>
      <c r="AI1901" s="262" t="str" cm="1">
        <f t="array" ref="AI1901">IF(A1901="","",INDEX(근로조건!$A$5:$AF$1048576,MATCH(A1901,근로조건!$A$5:$A$1048576,0)+0,17))</f>
        <v/>
      </c>
      <c r="AJ1901" s="253"/>
      <c r="AK1901" s="253"/>
      <c r="AL1901" s="253" t="str" cm="1">
        <f t="array" ref="AL1901">IF(A1901="","",INDEX(근로조건!$A$5:$AF$1048576,MATCH(A1901,근로조건!$A$5:$A$1048576,0)+0,20))</f>
        <v/>
      </c>
      <c r="AM1901" s="253"/>
      <c r="AN1901" s="253"/>
      <c r="AO1901" s="253"/>
      <c r="AP1901" s="260"/>
      <c r="AQ1901" s="123"/>
      <c r="AR1901" s="166"/>
      <c r="AS1901" s="267"/>
      <c r="AT1901" s="266"/>
      <c r="AU1901" s="266"/>
      <c r="AV1901" s="266"/>
    </row>
    <row r="1902" spans="1:48" x14ac:dyDescent="0.3">
      <c r="A1902" s="52"/>
      <c r="B1902" s="54"/>
      <c r="C1902" s="53"/>
      <c r="D1902" s="53"/>
      <c r="E1902" s="53"/>
      <c r="F1902" s="57"/>
      <c r="G1902" s="57"/>
      <c r="H1902" s="52"/>
      <c r="I1902" s="53"/>
      <c r="J1902" s="53"/>
      <c r="K1902" s="95"/>
      <c r="L1902" s="52"/>
      <c r="M1902" s="52"/>
      <c r="N1902" s="54"/>
      <c r="O1902" s="254" t="str" cm="1">
        <f t="array" ref="O1902">IF(A1902="","",INDEX(근로조건!$A$5:$Y$1048576,MATCH(A1902,근로조건!$A$5:$A$1048576,0)+0,15))</f>
        <v/>
      </c>
      <c r="P1902" s="255" t="str" cm="1">
        <f t="array" ref="P1902">IF(A1902="","",INDEX(근로조건!$A$5:$Y$1048576,MATCH(A1902,근로조건!$A$5:$A$1048576,0)+0,16))</f>
        <v/>
      </c>
      <c r="Q1902" s="256" t="str" cm="1">
        <f t="array" ref="Q1902">IF(A1902="","",INDEX(근로조건!$A$5:$ZZ$1048576,MATCH(A1902,근로조건!$A$5:$A$1048576,0)+0,21))</f>
        <v/>
      </c>
      <c r="R1902" s="61"/>
      <c r="S1902" s="61"/>
      <c r="T1902" s="61"/>
      <c r="U1902" s="61"/>
      <c r="V1902" s="61"/>
      <c r="W1902" s="61"/>
      <c r="X1902" s="61"/>
      <c r="Y1902" s="61"/>
      <c r="Z1902" s="260" t="str">
        <f t="shared" si="90"/>
        <v/>
      </c>
      <c r="AA1902" s="260" t="str">
        <f t="shared" si="91"/>
        <v/>
      </c>
      <c r="AB1902" s="260" t="str" cm="1">
        <f t="array" ref="AB1902">IFERROR(IF(A1902="","",INDEX(근로조건!$A$5:$Z$1048576,MATCH(A1902,근로조건!$A$5:$A$1048576,0)+0,17)-INDEX(근로조건!$A$5:$Z$1048576,MATCH(A1902,근로조건!$A$5:$A$1048576,0)+0,11))*B1902,"")</f>
        <v/>
      </c>
      <c r="AC1902" s="260" t="str">
        <f t="shared" si="92"/>
        <v/>
      </c>
      <c r="AD1902" s="260" t="str" cm="1">
        <f t="array" ref="AD1902">IFERROR(IF(A1902="","",INDEX(근로조건!$A$5:$L$1048576,MATCH(A1902,근로조건!$A$5:$A$1048576,0)+0,12))*B1902,"")</f>
        <v/>
      </c>
      <c r="AE1902" s="261" t="str" cm="1">
        <f t="array" ref="AE1902">IF(A1902="","",INDEX(근로조건!$A$5:$AF$1048576,MATCH(A1902,근로조건!$A$5:$A$1048576,0)+0,13))</f>
        <v/>
      </c>
      <c r="AF1902" s="262" t="str" cm="1">
        <f t="array" ref="AF1902">IF(A1902="","",INDEX(근로조건!$A$5:$AF$1048576,MATCH(A1902,근로조건!$A$5:$A$1048576,0)+0,14))</f>
        <v/>
      </c>
      <c r="AG1902" s="261" t="str" cm="1">
        <f t="array" ref="AG1902">IF(A1902="","",INDEX(근로조건!$A$5:$AF$1048576,MATCH(A1902,근로조건!$A$5:$A$1048576,0)+0,11))</f>
        <v/>
      </c>
      <c r="AH1902" s="261" t="str" cm="1">
        <f t="array" ref="AH1902">IF(A1902="","",INDEX(근로조건!$A$5:$AF$1048576,MATCH(A1902,근로조건!$A$5:$A$1048576,0)+0,19))</f>
        <v/>
      </c>
      <c r="AI1902" s="262" t="str" cm="1">
        <f t="array" ref="AI1902">IF(A1902="","",INDEX(근로조건!$A$5:$AF$1048576,MATCH(A1902,근로조건!$A$5:$A$1048576,0)+0,17))</f>
        <v/>
      </c>
      <c r="AJ1902" s="253"/>
      <c r="AK1902" s="253"/>
      <c r="AL1902" s="253" t="str" cm="1">
        <f t="array" ref="AL1902">IF(A1902="","",INDEX(근로조건!$A$5:$AF$1048576,MATCH(A1902,근로조건!$A$5:$A$1048576,0)+0,20))</f>
        <v/>
      </c>
      <c r="AM1902" s="253"/>
      <c r="AN1902" s="253"/>
      <c r="AO1902" s="253"/>
      <c r="AP1902" s="260"/>
      <c r="AQ1902" s="123"/>
      <c r="AR1902" s="166"/>
      <c r="AS1902" s="267"/>
      <c r="AT1902" s="266"/>
      <c r="AU1902" s="266"/>
      <c r="AV1902" s="266"/>
    </row>
    <row r="1903" spans="1:48" x14ac:dyDescent="0.3">
      <c r="A1903" s="52"/>
      <c r="B1903" s="54"/>
      <c r="C1903" s="53"/>
      <c r="D1903" s="53"/>
      <c r="E1903" s="53"/>
      <c r="F1903" s="57"/>
      <c r="G1903" s="57"/>
      <c r="H1903" s="52"/>
      <c r="I1903" s="53"/>
      <c r="J1903" s="53"/>
      <c r="K1903" s="95"/>
      <c r="L1903" s="52"/>
      <c r="M1903" s="52"/>
      <c r="N1903" s="54"/>
      <c r="O1903" s="254" t="str" cm="1">
        <f t="array" ref="O1903">IF(A1903="","",INDEX(근로조건!$A$5:$Y$1048576,MATCH(A1903,근로조건!$A$5:$A$1048576,0)+0,15))</f>
        <v/>
      </c>
      <c r="P1903" s="255" t="str" cm="1">
        <f t="array" ref="P1903">IF(A1903="","",INDEX(근로조건!$A$5:$Y$1048576,MATCH(A1903,근로조건!$A$5:$A$1048576,0)+0,16))</f>
        <v/>
      </c>
      <c r="Q1903" s="256" t="str" cm="1">
        <f t="array" ref="Q1903">IF(A1903="","",INDEX(근로조건!$A$5:$ZZ$1048576,MATCH(A1903,근로조건!$A$5:$A$1048576,0)+0,21))</f>
        <v/>
      </c>
      <c r="R1903" s="61"/>
      <c r="S1903" s="61"/>
      <c r="T1903" s="61"/>
      <c r="U1903" s="61"/>
      <c r="V1903" s="61"/>
      <c r="W1903" s="61"/>
      <c r="X1903" s="61"/>
      <c r="Y1903" s="61"/>
      <c r="Z1903" s="260" t="str">
        <f t="shared" si="90"/>
        <v/>
      </c>
      <c r="AA1903" s="260" t="str">
        <f t="shared" si="91"/>
        <v/>
      </c>
      <c r="AB1903" s="260" t="str" cm="1">
        <f t="array" ref="AB1903">IFERROR(IF(A1903="","",INDEX(근로조건!$A$5:$Z$1048576,MATCH(A1903,근로조건!$A$5:$A$1048576,0)+0,17)-INDEX(근로조건!$A$5:$Z$1048576,MATCH(A1903,근로조건!$A$5:$A$1048576,0)+0,11))*B1903,"")</f>
        <v/>
      </c>
      <c r="AC1903" s="260" t="str">
        <f t="shared" si="92"/>
        <v/>
      </c>
      <c r="AD1903" s="260" t="str" cm="1">
        <f t="array" ref="AD1903">IFERROR(IF(A1903="","",INDEX(근로조건!$A$5:$L$1048576,MATCH(A1903,근로조건!$A$5:$A$1048576,0)+0,12))*B1903,"")</f>
        <v/>
      </c>
      <c r="AE1903" s="261" t="str" cm="1">
        <f t="array" ref="AE1903">IF(A1903="","",INDEX(근로조건!$A$5:$AF$1048576,MATCH(A1903,근로조건!$A$5:$A$1048576,0)+0,13))</f>
        <v/>
      </c>
      <c r="AF1903" s="262" t="str" cm="1">
        <f t="array" ref="AF1903">IF(A1903="","",INDEX(근로조건!$A$5:$AF$1048576,MATCH(A1903,근로조건!$A$5:$A$1048576,0)+0,14))</f>
        <v/>
      </c>
      <c r="AG1903" s="261" t="str" cm="1">
        <f t="array" ref="AG1903">IF(A1903="","",INDEX(근로조건!$A$5:$AF$1048576,MATCH(A1903,근로조건!$A$5:$A$1048576,0)+0,11))</f>
        <v/>
      </c>
      <c r="AH1903" s="261" t="str" cm="1">
        <f t="array" ref="AH1903">IF(A1903="","",INDEX(근로조건!$A$5:$AF$1048576,MATCH(A1903,근로조건!$A$5:$A$1048576,0)+0,19))</f>
        <v/>
      </c>
      <c r="AI1903" s="262" t="str" cm="1">
        <f t="array" ref="AI1903">IF(A1903="","",INDEX(근로조건!$A$5:$AF$1048576,MATCH(A1903,근로조건!$A$5:$A$1048576,0)+0,17))</f>
        <v/>
      </c>
      <c r="AJ1903" s="253"/>
      <c r="AK1903" s="253"/>
      <c r="AL1903" s="253" t="str" cm="1">
        <f t="array" ref="AL1903">IF(A1903="","",INDEX(근로조건!$A$5:$AF$1048576,MATCH(A1903,근로조건!$A$5:$A$1048576,0)+0,20))</f>
        <v/>
      </c>
      <c r="AM1903" s="253"/>
      <c r="AN1903" s="253"/>
      <c r="AO1903" s="253"/>
      <c r="AP1903" s="260"/>
      <c r="AQ1903" s="123"/>
      <c r="AR1903" s="166"/>
      <c r="AS1903" s="267"/>
      <c r="AT1903" s="266"/>
      <c r="AU1903" s="266"/>
      <c r="AV1903" s="266"/>
    </row>
    <row r="1904" spans="1:48" x14ac:dyDescent="0.3">
      <c r="A1904" s="52"/>
      <c r="B1904" s="54"/>
      <c r="C1904" s="53"/>
      <c r="D1904" s="53"/>
      <c r="E1904" s="53"/>
      <c r="F1904" s="57"/>
      <c r="G1904" s="57"/>
      <c r="H1904" s="52"/>
      <c r="I1904" s="53"/>
      <c r="J1904" s="53"/>
      <c r="K1904" s="95"/>
      <c r="L1904" s="52"/>
      <c r="M1904" s="52"/>
      <c r="N1904" s="54"/>
      <c r="O1904" s="254" t="str" cm="1">
        <f t="array" ref="O1904">IF(A1904="","",INDEX(근로조건!$A$5:$Y$1048576,MATCH(A1904,근로조건!$A$5:$A$1048576,0)+0,15))</f>
        <v/>
      </c>
      <c r="P1904" s="255" t="str" cm="1">
        <f t="array" ref="P1904">IF(A1904="","",INDEX(근로조건!$A$5:$Y$1048576,MATCH(A1904,근로조건!$A$5:$A$1048576,0)+0,16))</f>
        <v/>
      </c>
      <c r="Q1904" s="256" t="str" cm="1">
        <f t="array" ref="Q1904">IF(A1904="","",INDEX(근로조건!$A$5:$ZZ$1048576,MATCH(A1904,근로조건!$A$5:$A$1048576,0)+0,21))</f>
        <v/>
      </c>
      <c r="R1904" s="61"/>
      <c r="S1904" s="61"/>
      <c r="T1904" s="61"/>
      <c r="U1904" s="61"/>
      <c r="V1904" s="61"/>
      <c r="W1904" s="61"/>
      <c r="X1904" s="61"/>
      <c r="Y1904" s="61"/>
      <c r="Z1904" s="260" t="str">
        <f t="shared" si="90"/>
        <v/>
      </c>
      <c r="AA1904" s="260" t="str">
        <f t="shared" si="91"/>
        <v/>
      </c>
      <c r="AB1904" s="260" t="str" cm="1">
        <f t="array" ref="AB1904">IFERROR(IF(A1904="","",INDEX(근로조건!$A$5:$Z$1048576,MATCH(A1904,근로조건!$A$5:$A$1048576,0)+0,17)-INDEX(근로조건!$A$5:$Z$1048576,MATCH(A1904,근로조건!$A$5:$A$1048576,0)+0,11))*B1904,"")</f>
        <v/>
      </c>
      <c r="AC1904" s="260" t="str">
        <f t="shared" si="92"/>
        <v/>
      </c>
      <c r="AD1904" s="260" t="str" cm="1">
        <f t="array" ref="AD1904">IFERROR(IF(A1904="","",INDEX(근로조건!$A$5:$L$1048576,MATCH(A1904,근로조건!$A$5:$A$1048576,0)+0,12))*B1904,"")</f>
        <v/>
      </c>
      <c r="AE1904" s="261" t="str" cm="1">
        <f t="array" ref="AE1904">IF(A1904="","",INDEX(근로조건!$A$5:$AF$1048576,MATCH(A1904,근로조건!$A$5:$A$1048576,0)+0,13))</f>
        <v/>
      </c>
      <c r="AF1904" s="262" t="str" cm="1">
        <f t="array" ref="AF1904">IF(A1904="","",INDEX(근로조건!$A$5:$AF$1048576,MATCH(A1904,근로조건!$A$5:$A$1048576,0)+0,14))</f>
        <v/>
      </c>
      <c r="AG1904" s="261" t="str" cm="1">
        <f t="array" ref="AG1904">IF(A1904="","",INDEX(근로조건!$A$5:$AF$1048576,MATCH(A1904,근로조건!$A$5:$A$1048576,0)+0,11))</f>
        <v/>
      </c>
      <c r="AH1904" s="261" t="str" cm="1">
        <f t="array" ref="AH1904">IF(A1904="","",INDEX(근로조건!$A$5:$AF$1048576,MATCH(A1904,근로조건!$A$5:$A$1048576,0)+0,19))</f>
        <v/>
      </c>
      <c r="AI1904" s="262" t="str" cm="1">
        <f t="array" ref="AI1904">IF(A1904="","",INDEX(근로조건!$A$5:$AF$1048576,MATCH(A1904,근로조건!$A$5:$A$1048576,0)+0,17))</f>
        <v/>
      </c>
      <c r="AJ1904" s="253"/>
      <c r="AK1904" s="253"/>
      <c r="AL1904" s="253" t="str" cm="1">
        <f t="array" ref="AL1904">IF(A1904="","",INDEX(근로조건!$A$5:$AF$1048576,MATCH(A1904,근로조건!$A$5:$A$1048576,0)+0,20))</f>
        <v/>
      </c>
      <c r="AM1904" s="253"/>
      <c r="AN1904" s="253"/>
      <c r="AO1904" s="253"/>
      <c r="AP1904" s="260"/>
      <c r="AQ1904" s="123"/>
      <c r="AR1904" s="166"/>
      <c r="AS1904" s="267"/>
      <c r="AT1904" s="266"/>
      <c r="AU1904" s="266"/>
      <c r="AV1904" s="266"/>
    </row>
    <row r="1905" spans="1:48" x14ac:dyDescent="0.3">
      <c r="A1905" s="52"/>
      <c r="B1905" s="54"/>
      <c r="C1905" s="53"/>
      <c r="D1905" s="53"/>
      <c r="E1905" s="53"/>
      <c r="F1905" s="57"/>
      <c r="G1905" s="57"/>
      <c r="H1905" s="52"/>
      <c r="I1905" s="53"/>
      <c r="J1905" s="53"/>
      <c r="K1905" s="95"/>
      <c r="L1905" s="52"/>
      <c r="M1905" s="52"/>
      <c r="N1905" s="54"/>
      <c r="O1905" s="254" t="str" cm="1">
        <f t="array" ref="O1905">IF(A1905="","",INDEX(근로조건!$A$5:$Y$1048576,MATCH(A1905,근로조건!$A$5:$A$1048576,0)+0,15))</f>
        <v/>
      </c>
      <c r="P1905" s="255" t="str" cm="1">
        <f t="array" ref="P1905">IF(A1905="","",INDEX(근로조건!$A$5:$Y$1048576,MATCH(A1905,근로조건!$A$5:$A$1048576,0)+0,16))</f>
        <v/>
      </c>
      <c r="Q1905" s="256" t="str" cm="1">
        <f t="array" ref="Q1905">IF(A1905="","",INDEX(근로조건!$A$5:$ZZ$1048576,MATCH(A1905,근로조건!$A$5:$A$1048576,0)+0,21))</f>
        <v/>
      </c>
      <c r="R1905" s="61"/>
      <c r="S1905" s="61"/>
      <c r="T1905" s="61"/>
      <c r="U1905" s="61"/>
      <c r="V1905" s="61"/>
      <c r="W1905" s="61"/>
      <c r="X1905" s="61"/>
      <c r="Y1905" s="61"/>
      <c r="Z1905" s="260" t="str">
        <f t="shared" si="90"/>
        <v/>
      </c>
      <c r="AA1905" s="260" t="str">
        <f t="shared" si="91"/>
        <v/>
      </c>
      <c r="AB1905" s="260" t="str" cm="1">
        <f t="array" ref="AB1905">IFERROR(IF(A1905="","",INDEX(근로조건!$A$5:$Z$1048576,MATCH(A1905,근로조건!$A$5:$A$1048576,0)+0,17)-INDEX(근로조건!$A$5:$Z$1048576,MATCH(A1905,근로조건!$A$5:$A$1048576,0)+0,11))*B1905,"")</f>
        <v/>
      </c>
      <c r="AC1905" s="260" t="str">
        <f t="shared" si="92"/>
        <v/>
      </c>
      <c r="AD1905" s="260" t="str" cm="1">
        <f t="array" ref="AD1905">IFERROR(IF(A1905="","",INDEX(근로조건!$A$5:$L$1048576,MATCH(A1905,근로조건!$A$5:$A$1048576,0)+0,12))*B1905,"")</f>
        <v/>
      </c>
      <c r="AE1905" s="261" t="str" cm="1">
        <f t="array" ref="AE1905">IF(A1905="","",INDEX(근로조건!$A$5:$AF$1048576,MATCH(A1905,근로조건!$A$5:$A$1048576,0)+0,13))</f>
        <v/>
      </c>
      <c r="AF1905" s="262" t="str" cm="1">
        <f t="array" ref="AF1905">IF(A1905="","",INDEX(근로조건!$A$5:$AF$1048576,MATCH(A1905,근로조건!$A$5:$A$1048576,0)+0,14))</f>
        <v/>
      </c>
      <c r="AG1905" s="261" t="str" cm="1">
        <f t="array" ref="AG1905">IF(A1905="","",INDEX(근로조건!$A$5:$AF$1048576,MATCH(A1905,근로조건!$A$5:$A$1048576,0)+0,11))</f>
        <v/>
      </c>
      <c r="AH1905" s="261" t="str" cm="1">
        <f t="array" ref="AH1905">IF(A1905="","",INDEX(근로조건!$A$5:$AF$1048576,MATCH(A1905,근로조건!$A$5:$A$1048576,0)+0,19))</f>
        <v/>
      </c>
      <c r="AI1905" s="262" t="str" cm="1">
        <f t="array" ref="AI1905">IF(A1905="","",INDEX(근로조건!$A$5:$AF$1048576,MATCH(A1905,근로조건!$A$5:$A$1048576,0)+0,17))</f>
        <v/>
      </c>
      <c r="AJ1905" s="253"/>
      <c r="AK1905" s="253"/>
      <c r="AL1905" s="253" t="str" cm="1">
        <f t="array" ref="AL1905">IF(A1905="","",INDEX(근로조건!$A$5:$AF$1048576,MATCH(A1905,근로조건!$A$5:$A$1048576,0)+0,20))</f>
        <v/>
      </c>
      <c r="AM1905" s="253"/>
      <c r="AN1905" s="253"/>
      <c r="AO1905" s="253"/>
      <c r="AP1905" s="260"/>
      <c r="AQ1905" s="123"/>
      <c r="AR1905" s="166"/>
      <c r="AS1905" s="267"/>
      <c r="AT1905" s="266"/>
      <c r="AU1905" s="266"/>
      <c r="AV1905" s="266"/>
    </row>
    <row r="1906" spans="1:48" x14ac:dyDescent="0.3">
      <c r="A1906" s="52"/>
      <c r="B1906" s="54"/>
      <c r="C1906" s="53"/>
      <c r="D1906" s="53"/>
      <c r="E1906" s="53"/>
      <c r="F1906" s="57"/>
      <c r="G1906" s="57"/>
      <c r="H1906" s="52"/>
      <c r="I1906" s="53"/>
      <c r="J1906" s="53"/>
      <c r="K1906" s="95"/>
      <c r="L1906" s="52"/>
      <c r="M1906" s="52"/>
      <c r="N1906" s="54"/>
      <c r="O1906" s="254" t="str" cm="1">
        <f t="array" ref="O1906">IF(A1906="","",INDEX(근로조건!$A$5:$Y$1048576,MATCH(A1906,근로조건!$A$5:$A$1048576,0)+0,15))</f>
        <v/>
      </c>
      <c r="P1906" s="255" t="str" cm="1">
        <f t="array" ref="P1906">IF(A1906="","",INDEX(근로조건!$A$5:$Y$1048576,MATCH(A1906,근로조건!$A$5:$A$1048576,0)+0,16))</f>
        <v/>
      </c>
      <c r="Q1906" s="256" t="str" cm="1">
        <f t="array" ref="Q1906">IF(A1906="","",INDEX(근로조건!$A$5:$ZZ$1048576,MATCH(A1906,근로조건!$A$5:$A$1048576,0)+0,21))</f>
        <v/>
      </c>
      <c r="R1906" s="61"/>
      <c r="S1906" s="61"/>
      <c r="T1906" s="61"/>
      <c r="U1906" s="61"/>
      <c r="V1906" s="61"/>
      <c r="W1906" s="61"/>
      <c r="X1906" s="61"/>
      <c r="Y1906" s="61"/>
      <c r="Z1906" s="260" t="str">
        <f t="shared" si="90"/>
        <v/>
      </c>
      <c r="AA1906" s="260" t="str">
        <f t="shared" si="91"/>
        <v/>
      </c>
      <c r="AB1906" s="260" t="str" cm="1">
        <f t="array" ref="AB1906">IFERROR(IF(A1906="","",INDEX(근로조건!$A$5:$Z$1048576,MATCH(A1906,근로조건!$A$5:$A$1048576,0)+0,17)-INDEX(근로조건!$A$5:$Z$1048576,MATCH(A1906,근로조건!$A$5:$A$1048576,0)+0,11))*B1906,"")</f>
        <v/>
      </c>
      <c r="AC1906" s="260" t="str">
        <f t="shared" si="92"/>
        <v/>
      </c>
      <c r="AD1906" s="260" t="str" cm="1">
        <f t="array" ref="AD1906">IFERROR(IF(A1906="","",INDEX(근로조건!$A$5:$L$1048576,MATCH(A1906,근로조건!$A$5:$A$1048576,0)+0,12))*B1906,"")</f>
        <v/>
      </c>
      <c r="AE1906" s="261" t="str" cm="1">
        <f t="array" ref="AE1906">IF(A1906="","",INDEX(근로조건!$A$5:$AF$1048576,MATCH(A1906,근로조건!$A$5:$A$1048576,0)+0,13))</f>
        <v/>
      </c>
      <c r="AF1906" s="262" t="str" cm="1">
        <f t="array" ref="AF1906">IF(A1906="","",INDEX(근로조건!$A$5:$AF$1048576,MATCH(A1906,근로조건!$A$5:$A$1048576,0)+0,14))</f>
        <v/>
      </c>
      <c r="AG1906" s="261" t="str" cm="1">
        <f t="array" ref="AG1906">IF(A1906="","",INDEX(근로조건!$A$5:$AF$1048576,MATCH(A1906,근로조건!$A$5:$A$1048576,0)+0,11))</f>
        <v/>
      </c>
      <c r="AH1906" s="261" t="str" cm="1">
        <f t="array" ref="AH1906">IF(A1906="","",INDEX(근로조건!$A$5:$AF$1048576,MATCH(A1906,근로조건!$A$5:$A$1048576,0)+0,19))</f>
        <v/>
      </c>
      <c r="AI1906" s="262" t="str" cm="1">
        <f t="array" ref="AI1906">IF(A1906="","",INDEX(근로조건!$A$5:$AF$1048576,MATCH(A1906,근로조건!$A$5:$A$1048576,0)+0,17))</f>
        <v/>
      </c>
      <c r="AJ1906" s="253"/>
      <c r="AK1906" s="253"/>
      <c r="AL1906" s="253" t="str" cm="1">
        <f t="array" ref="AL1906">IF(A1906="","",INDEX(근로조건!$A$5:$AF$1048576,MATCH(A1906,근로조건!$A$5:$A$1048576,0)+0,20))</f>
        <v/>
      </c>
      <c r="AM1906" s="253"/>
      <c r="AN1906" s="253"/>
      <c r="AO1906" s="253"/>
      <c r="AP1906" s="260"/>
      <c r="AQ1906" s="123"/>
      <c r="AR1906" s="166"/>
      <c r="AS1906" s="267"/>
      <c r="AT1906" s="266"/>
      <c r="AU1906" s="266"/>
      <c r="AV1906" s="266"/>
    </row>
    <row r="1907" spans="1:48" x14ac:dyDescent="0.3">
      <c r="A1907" s="52"/>
      <c r="B1907" s="54"/>
      <c r="C1907" s="53"/>
      <c r="D1907" s="53"/>
      <c r="E1907" s="53"/>
      <c r="F1907" s="57"/>
      <c r="G1907" s="57"/>
      <c r="H1907" s="52"/>
      <c r="I1907" s="53"/>
      <c r="J1907" s="53"/>
      <c r="K1907" s="95"/>
      <c r="L1907" s="52"/>
      <c r="M1907" s="52"/>
      <c r="N1907" s="54"/>
      <c r="O1907" s="254" t="str" cm="1">
        <f t="array" ref="O1907">IF(A1907="","",INDEX(근로조건!$A$5:$Y$1048576,MATCH(A1907,근로조건!$A$5:$A$1048576,0)+0,15))</f>
        <v/>
      </c>
      <c r="P1907" s="255" t="str" cm="1">
        <f t="array" ref="P1907">IF(A1907="","",INDEX(근로조건!$A$5:$Y$1048576,MATCH(A1907,근로조건!$A$5:$A$1048576,0)+0,16))</f>
        <v/>
      </c>
      <c r="Q1907" s="256" t="str" cm="1">
        <f t="array" ref="Q1907">IF(A1907="","",INDEX(근로조건!$A$5:$ZZ$1048576,MATCH(A1907,근로조건!$A$5:$A$1048576,0)+0,21))</f>
        <v/>
      </c>
      <c r="R1907" s="61"/>
      <c r="S1907" s="61"/>
      <c r="T1907" s="61"/>
      <c r="U1907" s="61"/>
      <c r="V1907" s="61"/>
      <c r="W1907" s="61"/>
      <c r="X1907" s="61"/>
      <c r="Y1907" s="61"/>
      <c r="Z1907" s="260" t="str">
        <f t="shared" si="90"/>
        <v/>
      </c>
      <c r="AA1907" s="260" t="str">
        <f t="shared" si="91"/>
        <v/>
      </c>
      <c r="AB1907" s="260" t="str" cm="1">
        <f t="array" ref="AB1907">IFERROR(IF(A1907="","",INDEX(근로조건!$A$5:$Z$1048576,MATCH(A1907,근로조건!$A$5:$A$1048576,0)+0,17)-INDEX(근로조건!$A$5:$Z$1048576,MATCH(A1907,근로조건!$A$5:$A$1048576,0)+0,11))*B1907,"")</f>
        <v/>
      </c>
      <c r="AC1907" s="260" t="str">
        <f t="shared" si="92"/>
        <v/>
      </c>
      <c r="AD1907" s="260" t="str" cm="1">
        <f t="array" ref="AD1907">IFERROR(IF(A1907="","",INDEX(근로조건!$A$5:$L$1048576,MATCH(A1907,근로조건!$A$5:$A$1048576,0)+0,12))*B1907,"")</f>
        <v/>
      </c>
      <c r="AE1907" s="261" t="str" cm="1">
        <f t="array" ref="AE1907">IF(A1907="","",INDEX(근로조건!$A$5:$AF$1048576,MATCH(A1907,근로조건!$A$5:$A$1048576,0)+0,13))</f>
        <v/>
      </c>
      <c r="AF1907" s="262" t="str" cm="1">
        <f t="array" ref="AF1907">IF(A1907="","",INDEX(근로조건!$A$5:$AF$1048576,MATCH(A1907,근로조건!$A$5:$A$1048576,0)+0,14))</f>
        <v/>
      </c>
      <c r="AG1907" s="261" t="str" cm="1">
        <f t="array" ref="AG1907">IF(A1907="","",INDEX(근로조건!$A$5:$AF$1048576,MATCH(A1907,근로조건!$A$5:$A$1048576,0)+0,11))</f>
        <v/>
      </c>
      <c r="AH1907" s="261" t="str" cm="1">
        <f t="array" ref="AH1907">IF(A1907="","",INDEX(근로조건!$A$5:$AF$1048576,MATCH(A1907,근로조건!$A$5:$A$1048576,0)+0,19))</f>
        <v/>
      </c>
      <c r="AI1907" s="262" t="str" cm="1">
        <f t="array" ref="AI1907">IF(A1907="","",INDEX(근로조건!$A$5:$AF$1048576,MATCH(A1907,근로조건!$A$5:$A$1048576,0)+0,17))</f>
        <v/>
      </c>
      <c r="AJ1907" s="253"/>
      <c r="AK1907" s="253"/>
      <c r="AL1907" s="253" t="str" cm="1">
        <f t="array" ref="AL1907">IF(A1907="","",INDEX(근로조건!$A$5:$AF$1048576,MATCH(A1907,근로조건!$A$5:$A$1048576,0)+0,20))</f>
        <v/>
      </c>
      <c r="AM1907" s="253"/>
      <c r="AN1907" s="253"/>
      <c r="AO1907" s="253"/>
      <c r="AP1907" s="260"/>
      <c r="AQ1907" s="123"/>
      <c r="AR1907" s="166"/>
      <c r="AS1907" s="267"/>
      <c r="AT1907" s="266"/>
      <c r="AU1907" s="266"/>
      <c r="AV1907" s="266"/>
    </row>
    <row r="1908" spans="1:48" x14ac:dyDescent="0.3">
      <c r="A1908" s="52"/>
      <c r="B1908" s="54"/>
      <c r="C1908" s="53"/>
      <c r="D1908" s="53"/>
      <c r="E1908" s="53"/>
      <c r="F1908" s="57"/>
      <c r="G1908" s="57"/>
      <c r="H1908" s="52"/>
      <c r="I1908" s="53"/>
      <c r="J1908" s="53"/>
      <c r="K1908" s="95"/>
      <c r="L1908" s="52"/>
      <c r="M1908" s="52"/>
      <c r="N1908" s="54"/>
      <c r="O1908" s="254" t="str" cm="1">
        <f t="array" ref="O1908">IF(A1908="","",INDEX(근로조건!$A$5:$Y$1048576,MATCH(A1908,근로조건!$A$5:$A$1048576,0)+0,15))</f>
        <v/>
      </c>
      <c r="P1908" s="255" t="str" cm="1">
        <f t="array" ref="P1908">IF(A1908="","",INDEX(근로조건!$A$5:$Y$1048576,MATCH(A1908,근로조건!$A$5:$A$1048576,0)+0,16))</f>
        <v/>
      </c>
      <c r="Q1908" s="256" t="str" cm="1">
        <f t="array" ref="Q1908">IF(A1908="","",INDEX(근로조건!$A$5:$ZZ$1048576,MATCH(A1908,근로조건!$A$5:$A$1048576,0)+0,21))</f>
        <v/>
      </c>
      <c r="R1908" s="61"/>
      <c r="S1908" s="61"/>
      <c r="T1908" s="61"/>
      <c r="U1908" s="61"/>
      <c r="V1908" s="61"/>
      <c r="W1908" s="61"/>
      <c r="X1908" s="61"/>
      <c r="Y1908" s="61"/>
      <c r="Z1908" s="260" t="str">
        <f t="shared" si="90"/>
        <v/>
      </c>
      <c r="AA1908" s="260" t="str">
        <f t="shared" si="91"/>
        <v/>
      </c>
      <c r="AB1908" s="260" t="str" cm="1">
        <f t="array" ref="AB1908">IFERROR(IF(A1908="","",INDEX(근로조건!$A$5:$Z$1048576,MATCH(A1908,근로조건!$A$5:$A$1048576,0)+0,17)-INDEX(근로조건!$A$5:$Z$1048576,MATCH(A1908,근로조건!$A$5:$A$1048576,0)+0,11))*B1908,"")</f>
        <v/>
      </c>
      <c r="AC1908" s="260" t="str">
        <f t="shared" si="92"/>
        <v/>
      </c>
      <c r="AD1908" s="260" t="str" cm="1">
        <f t="array" ref="AD1908">IFERROR(IF(A1908="","",INDEX(근로조건!$A$5:$L$1048576,MATCH(A1908,근로조건!$A$5:$A$1048576,0)+0,12))*B1908,"")</f>
        <v/>
      </c>
      <c r="AE1908" s="261" t="str" cm="1">
        <f t="array" ref="AE1908">IF(A1908="","",INDEX(근로조건!$A$5:$AF$1048576,MATCH(A1908,근로조건!$A$5:$A$1048576,0)+0,13))</f>
        <v/>
      </c>
      <c r="AF1908" s="262" t="str" cm="1">
        <f t="array" ref="AF1908">IF(A1908="","",INDEX(근로조건!$A$5:$AF$1048576,MATCH(A1908,근로조건!$A$5:$A$1048576,0)+0,14))</f>
        <v/>
      </c>
      <c r="AG1908" s="261" t="str" cm="1">
        <f t="array" ref="AG1908">IF(A1908="","",INDEX(근로조건!$A$5:$AF$1048576,MATCH(A1908,근로조건!$A$5:$A$1048576,0)+0,11))</f>
        <v/>
      </c>
      <c r="AH1908" s="261" t="str" cm="1">
        <f t="array" ref="AH1908">IF(A1908="","",INDEX(근로조건!$A$5:$AF$1048576,MATCH(A1908,근로조건!$A$5:$A$1048576,0)+0,19))</f>
        <v/>
      </c>
      <c r="AI1908" s="262" t="str" cm="1">
        <f t="array" ref="AI1908">IF(A1908="","",INDEX(근로조건!$A$5:$AF$1048576,MATCH(A1908,근로조건!$A$5:$A$1048576,0)+0,17))</f>
        <v/>
      </c>
      <c r="AJ1908" s="253"/>
      <c r="AK1908" s="253"/>
      <c r="AL1908" s="253" t="str" cm="1">
        <f t="array" ref="AL1908">IF(A1908="","",INDEX(근로조건!$A$5:$AF$1048576,MATCH(A1908,근로조건!$A$5:$A$1048576,0)+0,20))</f>
        <v/>
      </c>
      <c r="AM1908" s="253"/>
      <c r="AN1908" s="253"/>
      <c r="AO1908" s="253"/>
      <c r="AP1908" s="260"/>
      <c r="AQ1908" s="123"/>
      <c r="AR1908" s="166"/>
      <c r="AS1908" s="267"/>
      <c r="AT1908" s="266"/>
      <c r="AU1908" s="266"/>
      <c r="AV1908" s="266"/>
    </row>
    <row r="1909" spans="1:48" x14ac:dyDescent="0.3">
      <c r="A1909" s="52"/>
      <c r="B1909" s="54"/>
      <c r="C1909" s="53"/>
      <c r="D1909" s="53"/>
      <c r="E1909" s="53"/>
      <c r="F1909" s="57"/>
      <c r="G1909" s="57"/>
      <c r="H1909" s="52"/>
      <c r="I1909" s="53"/>
      <c r="J1909" s="53"/>
      <c r="K1909" s="95"/>
      <c r="L1909" s="52"/>
      <c r="M1909" s="52"/>
      <c r="N1909" s="54"/>
      <c r="O1909" s="254" t="str" cm="1">
        <f t="array" ref="O1909">IF(A1909="","",INDEX(근로조건!$A$5:$Y$1048576,MATCH(A1909,근로조건!$A$5:$A$1048576,0)+0,15))</f>
        <v/>
      </c>
      <c r="P1909" s="255" t="str" cm="1">
        <f t="array" ref="P1909">IF(A1909="","",INDEX(근로조건!$A$5:$Y$1048576,MATCH(A1909,근로조건!$A$5:$A$1048576,0)+0,16))</f>
        <v/>
      </c>
      <c r="Q1909" s="256" t="str" cm="1">
        <f t="array" ref="Q1909">IF(A1909="","",INDEX(근로조건!$A$5:$ZZ$1048576,MATCH(A1909,근로조건!$A$5:$A$1048576,0)+0,21))</f>
        <v/>
      </c>
      <c r="R1909" s="61"/>
      <c r="S1909" s="61"/>
      <c r="T1909" s="61"/>
      <c r="U1909" s="61"/>
      <c r="V1909" s="61"/>
      <c r="W1909" s="61"/>
      <c r="X1909" s="61"/>
      <c r="Y1909" s="61"/>
      <c r="Z1909" s="260" t="str">
        <f t="shared" si="90"/>
        <v/>
      </c>
      <c r="AA1909" s="260" t="str">
        <f t="shared" si="91"/>
        <v/>
      </c>
      <c r="AB1909" s="260" t="str" cm="1">
        <f t="array" ref="AB1909">IFERROR(IF(A1909="","",INDEX(근로조건!$A$5:$Z$1048576,MATCH(A1909,근로조건!$A$5:$A$1048576,0)+0,17)-INDEX(근로조건!$A$5:$Z$1048576,MATCH(A1909,근로조건!$A$5:$A$1048576,0)+0,11))*B1909,"")</f>
        <v/>
      </c>
      <c r="AC1909" s="260" t="str">
        <f t="shared" si="92"/>
        <v/>
      </c>
      <c r="AD1909" s="260" t="str" cm="1">
        <f t="array" ref="AD1909">IFERROR(IF(A1909="","",INDEX(근로조건!$A$5:$L$1048576,MATCH(A1909,근로조건!$A$5:$A$1048576,0)+0,12))*B1909,"")</f>
        <v/>
      </c>
      <c r="AE1909" s="261" t="str" cm="1">
        <f t="array" ref="AE1909">IF(A1909="","",INDEX(근로조건!$A$5:$AF$1048576,MATCH(A1909,근로조건!$A$5:$A$1048576,0)+0,13))</f>
        <v/>
      </c>
      <c r="AF1909" s="262" t="str" cm="1">
        <f t="array" ref="AF1909">IF(A1909="","",INDEX(근로조건!$A$5:$AF$1048576,MATCH(A1909,근로조건!$A$5:$A$1048576,0)+0,14))</f>
        <v/>
      </c>
      <c r="AG1909" s="261" t="str" cm="1">
        <f t="array" ref="AG1909">IF(A1909="","",INDEX(근로조건!$A$5:$AF$1048576,MATCH(A1909,근로조건!$A$5:$A$1048576,0)+0,11))</f>
        <v/>
      </c>
      <c r="AH1909" s="261" t="str" cm="1">
        <f t="array" ref="AH1909">IF(A1909="","",INDEX(근로조건!$A$5:$AF$1048576,MATCH(A1909,근로조건!$A$5:$A$1048576,0)+0,19))</f>
        <v/>
      </c>
      <c r="AI1909" s="262" t="str" cm="1">
        <f t="array" ref="AI1909">IF(A1909="","",INDEX(근로조건!$A$5:$AF$1048576,MATCH(A1909,근로조건!$A$5:$A$1048576,0)+0,17))</f>
        <v/>
      </c>
      <c r="AJ1909" s="253"/>
      <c r="AK1909" s="253"/>
      <c r="AL1909" s="253" t="str" cm="1">
        <f t="array" ref="AL1909">IF(A1909="","",INDEX(근로조건!$A$5:$AF$1048576,MATCH(A1909,근로조건!$A$5:$A$1048576,0)+0,20))</f>
        <v/>
      </c>
      <c r="AM1909" s="253"/>
      <c r="AN1909" s="253"/>
      <c r="AO1909" s="253"/>
      <c r="AP1909" s="260"/>
      <c r="AQ1909" s="123"/>
      <c r="AR1909" s="166"/>
      <c r="AS1909" s="267"/>
      <c r="AT1909" s="266"/>
      <c r="AU1909" s="266"/>
      <c r="AV1909" s="266"/>
    </row>
    <row r="1910" spans="1:48" x14ac:dyDescent="0.3">
      <c r="A1910" s="52"/>
      <c r="B1910" s="54"/>
      <c r="C1910" s="53"/>
      <c r="D1910" s="53"/>
      <c r="E1910" s="53"/>
      <c r="F1910" s="57"/>
      <c r="G1910" s="57"/>
      <c r="H1910" s="52"/>
      <c r="I1910" s="53"/>
      <c r="J1910" s="53"/>
      <c r="K1910" s="95"/>
      <c r="L1910" s="52"/>
      <c r="M1910" s="52"/>
      <c r="N1910" s="54"/>
      <c r="O1910" s="254" t="str" cm="1">
        <f t="array" ref="O1910">IF(A1910="","",INDEX(근로조건!$A$5:$Y$1048576,MATCH(A1910,근로조건!$A$5:$A$1048576,0)+0,15))</f>
        <v/>
      </c>
      <c r="P1910" s="255" t="str" cm="1">
        <f t="array" ref="P1910">IF(A1910="","",INDEX(근로조건!$A$5:$Y$1048576,MATCH(A1910,근로조건!$A$5:$A$1048576,0)+0,16))</f>
        <v/>
      </c>
      <c r="Q1910" s="256" t="str" cm="1">
        <f t="array" ref="Q1910">IF(A1910="","",INDEX(근로조건!$A$5:$ZZ$1048576,MATCH(A1910,근로조건!$A$5:$A$1048576,0)+0,21))</f>
        <v/>
      </c>
      <c r="R1910" s="61"/>
      <c r="S1910" s="61"/>
      <c r="T1910" s="61"/>
      <c r="U1910" s="61"/>
      <c r="V1910" s="61"/>
      <c r="W1910" s="61"/>
      <c r="X1910" s="61"/>
      <c r="Y1910" s="61"/>
      <c r="Z1910" s="260" t="str">
        <f t="shared" si="90"/>
        <v/>
      </c>
      <c r="AA1910" s="260" t="str">
        <f t="shared" si="91"/>
        <v/>
      </c>
      <c r="AB1910" s="260" t="str" cm="1">
        <f t="array" ref="AB1910">IFERROR(IF(A1910="","",INDEX(근로조건!$A$5:$Z$1048576,MATCH(A1910,근로조건!$A$5:$A$1048576,0)+0,17)-INDEX(근로조건!$A$5:$Z$1048576,MATCH(A1910,근로조건!$A$5:$A$1048576,0)+0,11))*B1910,"")</f>
        <v/>
      </c>
      <c r="AC1910" s="260" t="str">
        <f t="shared" si="92"/>
        <v/>
      </c>
      <c r="AD1910" s="260" t="str" cm="1">
        <f t="array" ref="AD1910">IFERROR(IF(A1910="","",INDEX(근로조건!$A$5:$L$1048576,MATCH(A1910,근로조건!$A$5:$A$1048576,0)+0,12))*B1910,"")</f>
        <v/>
      </c>
      <c r="AE1910" s="261" t="str" cm="1">
        <f t="array" ref="AE1910">IF(A1910="","",INDEX(근로조건!$A$5:$AF$1048576,MATCH(A1910,근로조건!$A$5:$A$1048576,0)+0,13))</f>
        <v/>
      </c>
      <c r="AF1910" s="262" t="str" cm="1">
        <f t="array" ref="AF1910">IF(A1910="","",INDEX(근로조건!$A$5:$AF$1048576,MATCH(A1910,근로조건!$A$5:$A$1048576,0)+0,14))</f>
        <v/>
      </c>
      <c r="AG1910" s="261" t="str" cm="1">
        <f t="array" ref="AG1910">IF(A1910="","",INDEX(근로조건!$A$5:$AF$1048576,MATCH(A1910,근로조건!$A$5:$A$1048576,0)+0,11))</f>
        <v/>
      </c>
      <c r="AH1910" s="261" t="str" cm="1">
        <f t="array" ref="AH1910">IF(A1910="","",INDEX(근로조건!$A$5:$AF$1048576,MATCH(A1910,근로조건!$A$5:$A$1048576,0)+0,19))</f>
        <v/>
      </c>
      <c r="AI1910" s="262" t="str" cm="1">
        <f t="array" ref="AI1910">IF(A1910="","",INDEX(근로조건!$A$5:$AF$1048576,MATCH(A1910,근로조건!$A$5:$A$1048576,0)+0,17))</f>
        <v/>
      </c>
      <c r="AJ1910" s="253"/>
      <c r="AK1910" s="253"/>
      <c r="AL1910" s="253" t="str" cm="1">
        <f t="array" ref="AL1910">IF(A1910="","",INDEX(근로조건!$A$5:$AF$1048576,MATCH(A1910,근로조건!$A$5:$A$1048576,0)+0,20))</f>
        <v/>
      </c>
      <c r="AM1910" s="253"/>
      <c r="AN1910" s="253"/>
      <c r="AO1910" s="253"/>
      <c r="AP1910" s="260"/>
      <c r="AQ1910" s="123"/>
      <c r="AR1910" s="166"/>
      <c r="AS1910" s="267"/>
      <c r="AT1910" s="266"/>
      <c r="AU1910" s="266"/>
      <c r="AV1910" s="266"/>
    </row>
    <row r="1911" spans="1:48" x14ac:dyDescent="0.3">
      <c r="A1911" s="52"/>
      <c r="B1911" s="54"/>
      <c r="C1911" s="53"/>
      <c r="D1911" s="53"/>
      <c r="E1911" s="53"/>
      <c r="F1911" s="57"/>
      <c r="G1911" s="57"/>
      <c r="H1911" s="52"/>
      <c r="I1911" s="53"/>
      <c r="J1911" s="53"/>
      <c r="K1911" s="95"/>
      <c r="L1911" s="52"/>
      <c r="M1911" s="52"/>
      <c r="N1911" s="54"/>
      <c r="O1911" s="254" t="str" cm="1">
        <f t="array" ref="O1911">IF(A1911="","",INDEX(근로조건!$A$5:$Y$1048576,MATCH(A1911,근로조건!$A$5:$A$1048576,0)+0,15))</f>
        <v/>
      </c>
      <c r="P1911" s="255" t="str" cm="1">
        <f t="array" ref="P1911">IF(A1911="","",INDEX(근로조건!$A$5:$Y$1048576,MATCH(A1911,근로조건!$A$5:$A$1048576,0)+0,16))</f>
        <v/>
      </c>
      <c r="Q1911" s="256" t="str" cm="1">
        <f t="array" ref="Q1911">IF(A1911="","",INDEX(근로조건!$A$5:$ZZ$1048576,MATCH(A1911,근로조건!$A$5:$A$1048576,0)+0,21))</f>
        <v/>
      </c>
      <c r="R1911" s="61"/>
      <c r="S1911" s="61"/>
      <c r="T1911" s="61"/>
      <c r="U1911" s="61"/>
      <c r="V1911" s="61"/>
      <c r="W1911" s="61"/>
      <c r="X1911" s="61"/>
      <c r="Y1911" s="61"/>
      <c r="Z1911" s="260" t="str">
        <f t="shared" si="90"/>
        <v/>
      </c>
      <c r="AA1911" s="260" t="str">
        <f t="shared" si="91"/>
        <v/>
      </c>
      <c r="AB1911" s="260" t="str" cm="1">
        <f t="array" ref="AB1911">IFERROR(IF(A1911="","",INDEX(근로조건!$A$5:$Z$1048576,MATCH(A1911,근로조건!$A$5:$A$1048576,0)+0,17)-INDEX(근로조건!$A$5:$Z$1048576,MATCH(A1911,근로조건!$A$5:$A$1048576,0)+0,11))*B1911,"")</f>
        <v/>
      </c>
      <c r="AC1911" s="260" t="str">
        <f t="shared" si="92"/>
        <v/>
      </c>
      <c r="AD1911" s="260" t="str" cm="1">
        <f t="array" ref="AD1911">IFERROR(IF(A1911="","",INDEX(근로조건!$A$5:$L$1048576,MATCH(A1911,근로조건!$A$5:$A$1048576,0)+0,12))*B1911,"")</f>
        <v/>
      </c>
      <c r="AE1911" s="261" t="str" cm="1">
        <f t="array" ref="AE1911">IF(A1911="","",INDEX(근로조건!$A$5:$AF$1048576,MATCH(A1911,근로조건!$A$5:$A$1048576,0)+0,13))</f>
        <v/>
      </c>
      <c r="AF1911" s="262" t="str" cm="1">
        <f t="array" ref="AF1911">IF(A1911="","",INDEX(근로조건!$A$5:$AF$1048576,MATCH(A1911,근로조건!$A$5:$A$1048576,0)+0,14))</f>
        <v/>
      </c>
      <c r="AG1911" s="261" t="str" cm="1">
        <f t="array" ref="AG1911">IF(A1911="","",INDEX(근로조건!$A$5:$AF$1048576,MATCH(A1911,근로조건!$A$5:$A$1048576,0)+0,11))</f>
        <v/>
      </c>
      <c r="AH1911" s="261" t="str" cm="1">
        <f t="array" ref="AH1911">IF(A1911="","",INDEX(근로조건!$A$5:$AF$1048576,MATCH(A1911,근로조건!$A$5:$A$1048576,0)+0,19))</f>
        <v/>
      </c>
      <c r="AI1911" s="262" t="str" cm="1">
        <f t="array" ref="AI1911">IF(A1911="","",INDEX(근로조건!$A$5:$AF$1048576,MATCH(A1911,근로조건!$A$5:$A$1048576,0)+0,17))</f>
        <v/>
      </c>
      <c r="AJ1911" s="253"/>
      <c r="AK1911" s="253"/>
      <c r="AL1911" s="253" t="str" cm="1">
        <f t="array" ref="AL1911">IF(A1911="","",INDEX(근로조건!$A$5:$AF$1048576,MATCH(A1911,근로조건!$A$5:$A$1048576,0)+0,20))</f>
        <v/>
      </c>
      <c r="AM1911" s="253"/>
      <c r="AN1911" s="253"/>
      <c r="AO1911" s="253"/>
      <c r="AP1911" s="260"/>
      <c r="AQ1911" s="123"/>
      <c r="AR1911" s="166"/>
      <c r="AS1911" s="267"/>
      <c r="AT1911" s="266"/>
      <c r="AU1911" s="266"/>
      <c r="AV1911" s="266"/>
    </row>
    <row r="1912" spans="1:48" x14ac:dyDescent="0.3">
      <c r="A1912" s="52"/>
      <c r="B1912" s="54"/>
      <c r="C1912" s="53"/>
      <c r="D1912" s="53"/>
      <c r="E1912" s="53"/>
      <c r="F1912" s="57"/>
      <c r="G1912" s="57"/>
      <c r="H1912" s="52"/>
      <c r="I1912" s="53"/>
      <c r="J1912" s="53"/>
      <c r="K1912" s="95"/>
      <c r="L1912" s="52"/>
      <c r="M1912" s="52"/>
      <c r="N1912" s="54"/>
      <c r="O1912" s="254" t="str" cm="1">
        <f t="array" ref="O1912">IF(A1912="","",INDEX(근로조건!$A$5:$Y$1048576,MATCH(A1912,근로조건!$A$5:$A$1048576,0)+0,15))</f>
        <v/>
      </c>
      <c r="P1912" s="255" t="str" cm="1">
        <f t="array" ref="P1912">IF(A1912="","",INDEX(근로조건!$A$5:$Y$1048576,MATCH(A1912,근로조건!$A$5:$A$1048576,0)+0,16))</f>
        <v/>
      </c>
      <c r="Q1912" s="256" t="str" cm="1">
        <f t="array" ref="Q1912">IF(A1912="","",INDEX(근로조건!$A$5:$ZZ$1048576,MATCH(A1912,근로조건!$A$5:$A$1048576,0)+0,21))</f>
        <v/>
      </c>
      <c r="R1912" s="61"/>
      <c r="S1912" s="61"/>
      <c r="T1912" s="61"/>
      <c r="U1912" s="61"/>
      <c r="V1912" s="61"/>
      <c r="W1912" s="61"/>
      <c r="X1912" s="61"/>
      <c r="Y1912" s="61"/>
      <c r="Z1912" s="260" t="str">
        <f t="shared" si="90"/>
        <v/>
      </c>
      <c r="AA1912" s="260" t="str">
        <f t="shared" si="91"/>
        <v/>
      </c>
      <c r="AB1912" s="260" t="str" cm="1">
        <f t="array" ref="AB1912">IFERROR(IF(A1912="","",INDEX(근로조건!$A$5:$Z$1048576,MATCH(A1912,근로조건!$A$5:$A$1048576,0)+0,17)-INDEX(근로조건!$A$5:$Z$1048576,MATCH(A1912,근로조건!$A$5:$A$1048576,0)+0,11))*B1912,"")</f>
        <v/>
      </c>
      <c r="AC1912" s="260" t="str">
        <f t="shared" si="92"/>
        <v/>
      </c>
      <c r="AD1912" s="260" t="str" cm="1">
        <f t="array" ref="AD1912">IFERROR(IF(A1912="","",INDEX(근로조건!$A$5:$L$1048576,MATCH(A1912,근로조건!$A$5:$A$1048576,0)+0,12))*B1912,"")</f>
        <v/>
      </c>
      <c r="AE1912" s="261" t="str" cm="1">
        <f t="array" ref="AE1912">IF(A1912="","",INDEX(근로조건!$A$5:$AF$1048576,MATCH(A1912,근로조건!$A$5:$A$1048576,0)+0,13))</f>
        <v/>
      </c>
      <c r="AF1912" s="262" t="str" cm="1">
        <f t="array" ref="AF1912">IF(A1912="","",INDEX(근로조건!$A$5:$AF$1048576,MATCH(A1912,근로조건!$A$5:$A$1048576,0)+0,14))</f>
        <v/>
      </c>
      <c r="AG1912" s="261" t="str" cm="1">
        <f t="array" ref="AG1912">IF(A1912="","",INDEX(근로조건!$A$5:$AF$1048576,MATCH(A1912,근로조건!$A$5:$A$1048576,0)+0,11))</f>
        <v/>
      </c>
      <c r="AH1912" s="261" t="str" cm="1">
        <f t="array" ref="AH1912">IF(A1912="","",INDEX(근로조건!$A$5:$AF$1048576,MATCH(A1912,근로조건!$A$5:$A$1048576,0)+0,19))</f>
        <v/>
      </c>
      <c r="AI1912" s="262" t="str" cm="1">
        <f t="array" ref="AI1912">IF(A1912="","",INDEX(근로조건!$A$5:$AF$1048576,MATCH(A1912,근로조건!$A$5:$A$1048576,0)+0,17))</f>
        <v/>
      </c>
      <c r="AJ1912" s="253"/>
      <c r="AK1912" s="253"/>
      <c r="AL1912" s="253" t="str" cm="1">
        <f t="array" ref="AL1912">IF(A1912="","",INDEX(근로조건!$A$5:$AF$1048576,MATCH(A1912,근로조건!$A$5:$A$1048576,0)+0,20))</f>
        <v/>
      </c>
      <c r="AM1912" s="253"/>
      <c r="AN1912" s="253"/>
      <c r="AO1912" s="253"/>
      <c r="AP1912" s="260"/>
      <c r="AQ1912" s="123"/>
      <c r="AR1912" s="166"/>
      <c r="AS1912" s="267"/>
      <c r="AT1912" s="266"/>
      <c r="AU1912" s="266"/>
      <c r="AV1912" s="266"/>
    </row>
    <row r="1913" spans="1:48" x14ac:dyDescent="0.3">
      <c r="A1913" s="52"/>
      <c r="B1913" s="54"/>
      <c r="C1913" s="53"/>
      <c r="D1913" s="53"/>
      <c r="E1913" s="53"/>
      <c r="F1913" s="57"/>
      <c r="G1913" s="57"/>
      <c r="H1913" s="52"/>
      <c r="I1913" s="53"/>
      <c r="J1913" s="53"/>
      <c r="K1913" s="95"/>
      <c r="L1913" s="52"/>
      <c r="M1913" s="52"/>
      <c r="N1913" s="54"/>
      <c r="O1913" s="254" t="str" cm="1">
        <f t="array" ref="O1913">IF(A1913="","",INDEX(근로조건!$A$5:$Y$1048576,MATCH(A1913,근로조건!$A$5:$A$1048576,0)+0,15))</f>
        <v/>
      </c>
      <c r="P1913" s="255" t="str" cm="1">
        <f t="array" ref="P1913">IF(A1913="","",INDEX(근로조건!$A$5:$Y$1048576,MATCH(A1913,근로조건!$A$5:$A$1048576,0)+0,16))</f>
        <v/>
      </c>
      <c r="Q1913" s="256" t="str" cm="1">
        <f t="array" ref="Q1913">IF(A1913="","",INDEX(근로조건!$A$5:$ZZ$1048576,MATCH(A1913,근로조건!$A$5:$A$1048576,0)+0,21))</f>
        <v/>
      </c>
      <c r="R1913" s="61"/>
      <c r="S1913" s="61"/>
      <c r="T1913" s="61"/>
      <c r="U1913" s="61"/>
      <c r="V1913" s="61"/>
      <c r="W1913" s="61"/>
      <c r="X1913" s="61"/>
      <c r="Y1913" s="61"/>
      <c r="Z1913" s="260" t="str">
        <f t="shared" si="90"/>
        <v/>
      </c>
      <c r="AA1913" s="260" t="str">
        <f t="shared" si="91"/>
        <v/>
      </c>
      <c r="AB1913" s="260" t="str" cm="1">
        <f t="array" ref="AB1913">IFERROR(IF(A1913="","",INDEX(근로조건!$A$5:$Z$1048576,MATCH(A1913,근로조건!$A$5:$A$1048576,0)+0,17)-INDEX(근로조건!$A$5:$Z$1048576,MATCH(A1913,근로조건!$A$5:$A$1048576,0)+0,11))*B1913,"")</f>
        <v/>
      </c>
      <c r="AC1913" s="260" t="str">
        <f t="shared" si="92"/>
        <v/>
      </c>
      <c r="AD1913" s="260" t="str" cm="1">
        <f t="array" ref="AD1913">IFERROR(IF(A1913="","",INDEX(근로조건!$A$5:$L$1048576,MATCH(A1913,근로조건!$A$5:$A$1048576,0)+0,12))*B1913,"")</f>
        <v/>
      </c>
      <c r="AE1913" s="261" t="str" cm="1">
        <f t="array" ref="AE1913">IF(A1913="","",INDEX(근로조건!$A$5:$AF$1048576,MATCH(A1913,근로조건!$A$5:$A$1048576,0)+0,13))</f>
        <v/>
      </c>
      <c r="AF1913" s="262" t="str" cm="1">
        <f t="array" ref="AF1913">IF(A1913="","",INDEX(근로조건!$A$5:$AF$1048576,MATCH(A1913,근로조건!$A$5:$A$1048576,0)+0,14))</f>
        <v/>
      </c>
      <c r="AG1913" s="261" t="str" cm="1">
        <f t="array" ref="AG1913">IF(A1913="","",INDEX(근로조건!$A$5:$AF$1048576,MATCH(A1913,근로조건!$A$5:$A$1048576,0)+0,11))</f>
        <v/>
      </c>
      <c r="AH1913" s="261" t="str" cm="1">
        <f t="array" ref="AH1913">IF(A1913="","",INDEX(근로조건!$A$5:$AF$1048576,MATCH(A1913,근로조건!$A$5:$A$1048576,0)+0,19))</f>
        <v/>
      </c>
      <c r="AI1913" s="262" t="str" cm="1">
        <f t="array" ref="AI1913">IF(A1913="","",INDEX(근로조건!$A$5:$AF$1048576,MATCH(A1913,근로조건!$A$5:$A$1048576,0)+0,17))</f>
        <v/>
      </c>
      <c r="AJ1913" s="253"/>
      <c r="AK1913" s="253"/>
      <c r="AL1913" s="253" t="str" cm="1">
        <f t="array" ref="AL1913">IF(A1913="","",INDEX(근로조건!$A$5:$AF$1048576,MATCH(A1913,근로조건!$A$5:$A$1048576,0)+0,20))</f>
        <v/>
      </c>
      <c r="AM1913" s="253"/>
      <c r="AN1913" s="253"/>
      <c r="AO1913" s="253"/>
      <c r="AP1913" s="260"/>
      <c r="AQ1913" s="123"/>
      <c r="AR1913" s="166"/>
      <c r="AS1913" s="267"/>
      <c r="AT1913" s="266"/>
      <c r="AU1913" s="266"/>
      <c r="AV1913" s="266"/>
    </row>
    <row r="1914" spans="1:48" x14ac:dyDescent="0.3">
      <c r="A1914" s="52"/>
      <c r="B1914" s="54"/>
      <c r="C1914" s="53"/>
      <c r="D1914" s="53"/>
      <c r="E1914" s="53"/>
      <c r="F1914" s="57"/>
      <c r="G1914" s="57"/>
      <c r="H1914" s="52"/>
      <c r="I1914" s="53"/>
      <c r="J1914" s="53"/>
      <c r="K1914" s="95"/>
      <c r="L1914" s="52"/>
      <c r="M1914" s="52"/>
      <c r="N1914" s="54"/>
      <c r="O1914" s="254" t="str" cm="1">
        <f t="array" ref="O1914">IF(A1914="","",INDEX(근로조건!$A$5:$Y$1048576,MATCH(A1914,근로조건!$A$5:$A$1048576,0)+0,15))</f>
        <v/>
      </c>
      <c r="P1914" s="255" t="str" cm="1">
        <f t="array" ref="P1914">IF(A1914="","",INDEX(근로조건!$A$5:$Y$1048576,MATCH(A1914,근로조건!$A$5:$A$1048576,0)+0,16))</f>
        <v/>
      </c>
      <c r="Q1914" s="256" t="str" cm="1">
        <f t="array" ref="Q1914">IF(A1914="","",INDEX(근로조건!$A$5:$ZZ$1048576,MATCH(A1914,근로조건!$A$5:$A$1048576,0)+0,21))</f>
        <v/>
      </c>
      <c r="R1914" s="61"/>
      <c r="S1914" s="61"/>
      <c r="T1914" s="61"/>
      <c r="U1914" s="61"/>
      <c r="V1914" s="61"/>
      <c r="W1914" s="61"/>
      <c r="X1914" s="61"/>
      <c r="Y1914" s="61"/>
      <c r="Z1914" s="260" t="str">
        <f t="shared" si="90"/>
        <v/>
      </c>
      <c r="AA1914" s="260" t="str">
        <f t="shared" si="91"/>
        <v/>
      </c>
      <c r="AB1914" s="260" t="str" cm="1">
        <f t="array" ref="AB1914">IFERROR(IF(A1914="","",INDEX(근로조건!$A$5:$Z$1048576,MATCH(A1914,근로조건!$A$5:$A$1048576,0)+0,17)-INDEX(근로조건!$A$5:$Z$1048576,MATCH(A1914,근로조건!$A$5:$A$1048576,0)+0,11))*B1914,"")</f>
        <v/>
      </c>
      <c r="AC1914" s="260" t="str">
        <f t="shared" si="92"/>
        <v/>
      </c>
      <c r="AD1914" s="260" t="str" cm="1">
        <f t="array" ref="AD1914">IFERROR(IF(A1914="","",INDEX(근로조건!$A$5:$L$1048576,MATCH(A1914,근로조건!$A$5:$A$1048576,0)+0,12))*B1914,"")</f>
        <v/>
      </c>
      <c r="AE1914" s="261" t="str" cm="1">
        <f t="array" ref="AE1914">IF(A1914="","",INDEX(근로조건!$A$5:$AF$1048576,MATCH(A1914,근로조건!$A$5:$A$1048576,0)+0,13))</f>
        <v/>
      </c>
      <c r="AF1914" s="262" t="str" cm="1">
        <f t="array" ref="AF1914">IF(A1914="","",INDEX(근로조건!$A$5:$AF$1048576,MATCH(A1914,근로조건!$A$5:$A$1048576,0)+0,14))</f>
        <v/>
      </c>
      <c r="AG1914" s="261" t="str" cm="1">
        <f t="array" ref="AG1914">IF(A1914="","",INDEX(근로조건!$A$5:$AF$1048576,MATCH(A1914,근로조건!$A$5:$A$1048576,0)+0,11))</f>
        <v/>
      </c>
      <c r="AH1914" s="261" t="str" cm="1">
        <f t="array" ref="AH1914">IF(A1914="","",INDEX(근로조건!$A$5:$AF$1048576,MATCH(A1914,근로조건!$A$5:$A$1048576,0)+0,19))</f>
        <v/>
      </c>
      <c r="AI1914" s="262" t="str" cm="1">
        <f t="array" ref="AI1914">IF(A1914="","",INDEX(근로조건!$A$5:$AF$1048576,MATCH(A1914,근로조건!$A$5:$A$1048576,0)+0,17))</f>
        <v/>
      </c>
      <c r="AJ1914" s="253"/>
      <c r="AK1914" s="253"/>
      <c r="AL1914" s="253" t="str" cm="1">
        <f t="array" ref="AL1914">IF(A1914="","",INDEX(근로조건!$A$5:$AF$1048576,MATCH(A1914,근로조건!$A$5:$A$1048576,0)+0,20))</f>
        <v/>
      </c>
      <c r="AM1914" s="253"/>
      <c r="AN1914" s="253"/>
      <c r="AO1914" s="253"/>
      <c r="AP1914" s="260"/>
      <c r="AQ1914" s="123"/>
      <c r="AR1914" s="166"/>
      <c r="AS1914" s="267"/>
      <c r="AT1914" s="266"/>
      <c r="AU1914" s="266"/>
      <c r="AV1914" s="266"/>
    </row>
    <row r="1915" spans="1:48" x14ac:dyDescent="0.3">
      <c r="A1915" s="52"/>
      <c r="B1915" s="54"/>
      <c r="C1915" s="53"/>
      <c r="D1915" s="53"/>
      <c r="E1915" s="53"/>
      <c r="F1915" s="57"/>
      <c r="G1915" s="57"/>
      <c r="H1915" s="52"/>
      <c r="I1915" s="53"/>
      <c r="J1915" s="53"/>
      <c r="K1915" s="95"/>
      <c r="L1915" s="52"/>
      <c r="M1915" s="52"/>
      <c r="N1915" s="54"/>
      <c r="O1915" s="254" t="str" cm="1">
        <f t="array" ref="O1915">IF(A1915="","",INDEX(근로조건!$A$5:$Y$1048576,MATCH(A1915,근로조건!$A$5:$A$1048576,0)+0,15))</f>
        <v/>
      </c>
      <c r="P1915" s="255" t="str" cm="1">
        <f t="array" ref="P1915">IF(A1915="","",INDEX(근로조건!$A$5:$Y$1048576,MATCH(A1915,근로조건!$A$5:$A$1048576,0)+0,16))</f>
        <v/>
      </c>
      <c r="Q1915" s="256" t="str" cm="1">
        <f t="array" ref="Q1915">IF(A1915="","",INDEX(근로조건!$A$5:$ZZ$1048576,MATCH(A1915,근로조건!$A$5:$A$1048576,0)+0,21))</f>
        <v/>
      </c>
      <c r="R1915" s="61"/>
      <c r="S1915" s="61"/>
      <c r="T1915" s="61"/>
      <c r="U1915" s="61"/>
      <c r="V1915" s="61"/>
      <c r="W1915" s="61"/>
      <c r="X1915" s="61"/>
      <c r="Y1915" s="61"/>
      <c r="Z1915" s="260" t="str">
        <f t="shared" si="90"/>
        <v/>
      </c>
      <c r="AA1915" s="260" t="str">
        <f t="shared" si="91"/>
        <v/>
      </c>
      <c r="AB1915" s="260" t="str" cm="1">
        <f t="array" ref="AB1915">IFERROR(IF(A1915="","",INDEX(근로조건!$A$5:$Z$1048576,MATCH(A1915,근로조건!$A$5:$A$1048576,0)+0,17)-INDEX(근로조건!$A$5:$Z$1048576,MATCH(A1915,근로조건!$A$5:$A$1048576,0)+0,11))*B1915,"")</f>
        <v/>
      </c>
      <c r="AC1915" s="260" t="str">
        <f t="shared" si="92"/>
        <v/>
      </c>
      <c r="AD1915" s="260" t="str" cm="1">
        <f t="array" ref="AD1915">IFERROR(IF(A1915="","",INDEX(근로조건!$A$5:$L$1048576,MATCH(A1915,근로조건!$A$5:$A$1048576,0)+0,12))*B1915,"")</f>
        <v/>
      </c>
      <c r="AE1915" s="261" t="str" cm="1">
        <f t="array" ref="AE1915">IF(A1915="","",INDEX(근로조건!$A$5:$AF$1048576,MATCH(A1915,근로조건!$A$5:$A$1048576,0)+0,13))</f>
        <v/>
      </c>
      <c r="AF1915" s="262" t="str" cm="1">
        <f t="array" ref="AF1915">IF(A1915="","",INDEX(근로조건!$A$5:$AF$1048576,MATCH(A1915,근로조건!$A$5:$A$1048576,0)+0,14))</f>
        <v/>
      </c>
      <c r="AG1915" s="261" t="str" cm="1">
        <f t="array" ref="AG1915">IF(A1915="","",INDEX(근로조건!$A$5:$AF$1048576,MATCH(A1915,근로조건!$A$5:$A$1048576,0)+0,11))</f>
        <v/>
      </c>
      <c r="AH1915" s="261" t="str" cm="1">
        <f t="array" ref="AH1915">IF(A1915="","",INDEX(근로조건!$A$5:$AF$1048576,MATCH(A1915,근로조건!$A$5:$A$1048576,0)+0,19))</f>
        <v/>
      </c>
      <c r="AI1915" s="262" t="str" cm="1">
        <f t="array" ref="AI1915">IF(A1915="","",INDEX(근로조건!$A$5:$AF$1048576,MATCH(A1915,근로조건!$A$5:$A$1048576,0)+0,17))</f>
        <v/>
      </c>
      <c r="AJ1915" s="253"/>
      <c r="AK1915" s="253"/>
      <c r="AL1915" s="253" t="str" cm="1">
        <f t="array" ref="AL1915">IF(A1915="","",INDEX(근로조건!$A$5:$AF$1048576,MATCH(A1915,근로조건!$A$5:$A$1048576,0)+0,20))</f>
        <v/>
      </c>
      <c r="AM1915" s="253"/>
      <c r="AN1915" s="253"/>
      <c r="AO1915" s="253"/>
      <c r="AP1915" s="260"/>
      <c r="AQ1915" s="123"/>
      <c r="AR1915" s="166"/>
      <c r="AS1915" s="267"/>
      <c r="AT1915" s="266"/>
      <c r="AU1915" s="266"/>
      <c r="AV1915" s="266"/>
    </row>
    <row r="1916" spans="1:48" x14ac:dyDescent="0.3">
      <c r="A1916" s="52"/>
      <c r="B1916" s="54"/>
      <c r="C1916" s="53"/>
      <c r="D1916" s="53"/>
      <c r="E1916" s="53"/>
      <c r="F1916" s="57"/>
      <c r="G1916" s="57"/>
      <c r="H1916" s="52"/>
      <c r="I1916" s="53"/>
      <c r="J1916" s="53"/>
      <c r="K1916" s="95"/>
      <c r="L1916" s="52"/>
      <c r="M1916" s="52"/>
      <c r="N1916" s="54"/>
      <c r="O1916" s="254" t="str" cm="1">
        <f t="array" ref="O1916">IF(A1916="","",INDEX(근로조건!$A$5:$Y$1048576,MATCH(A1916,근로조건!$A$5:$A$1048576,0)+0,15))</f>
        <v/>
      </c>
      <c r="P1916" s="255" t="str" cm="1">
        <f t="array" ref="P1916">IF(A1916="","",INDEX(근로조건!$A$5:$Y$1048576,MATCH(A1916,근로조건!$A$5:$A$1048576,0)+0,16))</f>
        <v/>
      </c>
      <c r="Q1916" s="256" t="str" cm="1">
        <f t="array" ref="Q1916">IF(A1916="","",INDEX(근로조건!$A$5:$ZZ$1048576,MATCH(A1916,근로조건!$A$5:$A$1048576,0)+0,21))</f>
        <v/>
      </c>
      <c r="R1916" s="61"/>
      <c r="S1916" s="61"/>
      <c r="T1916" s="61"/>
      <c r="U1916" s="61"/>
      <c r="V1916" s="61"/>
      <c r="W1916" s="61"/>
      <c r="X1916" s="61"/>
      <c r="Y1916" s="61"/>
      <c r="Z1916" s="260" t="str">
        <f t="shared" si="90"/>
        <v/>
      </c>
      <c r="AA1916" s="260" t="str">
        <f t="shared" si="91"/>
        <v/>
      </c>
      <c r="AB1916" s="260" t="str" cm="1">
        <f t="array" ref="AB1916">IFERROR(IF(A1916="","",INDEX(근로조건!$A$5:$Z$1048576,MATCH(A1916,근로조건!$A$5:$A$1048576,0)+0,17)-INDEX(근로조건!$A$5:$Z$1048576,MATCH(A1916,근로조건!$A$5:$A$1048576,0)+0,11))*B1916,"")</f>
        <v/>
      </c>
      <c r="AC1916" s="260" t="str">
        <f t="shared" si="92"/>
        <v/>
      </c>
      <c r="AD1916" s="260" t="str" cm="1">
        <f t="array" ref="AD1916">IFERROR(IF(A1916="","",INDEX(근로조건!$A$5:$L$1048576,MATCH(A1916,근로조건!$A$5:$A$1048576,0)+0,12))*B1916,"")</f>
        <v/>
      </c>
      <c r="AE1916" s="261" t="str" cm="1">
        <f t="array" ref="AE1916">IF(A1916="","",INDEX(근로조건!$A$5:$AF$1048576,MATCH(A1916,근로조건!$A$5:$A$1048576,0)+0,13))</f>
        <v/>
      </c>
      <c r="AF1916" s="262" t="str" cm="1">
        <f t="array" ref="AF1916">IF(A1916="","",INDEX(근로조건!$A$5:$AF$1048576,MATCH(A1916,근로조건!$A$5:$A$1048576,0)+0,14))</f>
        <v/>
      </c>
      <c r="AG1916" s="261" t="str" cm="1">
        <f t="array" ref="AG1916">IF(A1916="","",INDEX(근로조건!$A$5:$AF$1048576,MATCH(A1916,근로조건!$A$5:$A$1048576,0)+0,11))</f>
        <v/>
      </c>
      <c r="AH1916" s="261" t="str" cm="1">
        <f t="array" ref="AH1916">IF(A1916="","",INDEX(근로조건!$A$5:$AF$1048576,MATCH(A1916,근로조건!$A$5:$A$1048576,0)+0,19))</f>
        <v/>
      </c>
      <c r="AI1916" s="262" t="str" cm="1">
        <f t="array" ref="AI1916">IF(A1916="","",INDEX(근로조건!$A$5:$AF$1048576,MATCH(A1916,근로조건!$A$5:$A$1048576,0)+0,17))</f>
        <v/>
      </c>
      <c r="AJ1916" s="253"/>
      <c r="AK1916" s="253"/>
      <c r="AL1916" s="253" t="str" cm="1">
        <f t="array" ref="AL1916">IF(A1916="","",INDEX(근로조건!$A$5:$AF$1048576,MATCH(A1916,근로조건!$A$5:$A$1048576,0)+0,20))</f>
        <v/>
      </c>
      <c r="AM1916" s="253"/>
      <c r="AN1916" s="253"/>
      <c r="AO1916" s="253"/>
      <c r="AP1916" s="260"/>
      <c r="AQ1916" s="123"/>
      <c r="AR1916" s="166"/>
      <c r="AS1916" s="267"/>
      <c r="AT1916" s="266"/>
      <c r="AU1916" s="266"/>
      <c r="AV1916" s="266"/>
    </row>
    <row r="1917" spans="1:48" x14ac:dyDescent="0.3">
      <c r="A1917" s="52"/>
      <c r="B1917" s="54"/>
      <c r="C1917" s="53"/>
      <c r="D1917" s="53"/>
      <c r="E1917" s="53"/>
      <c r="F1917" s="57"/>
      <c r="G1917" s="57"/>
      <c r="H1917" s="52"/>
      <c r="I1917" s="53"/>
      <c r="J1917" s="53"/>
      <c r="K1917" s="95"/>
      <c r="L1917" s="52"/>
      <c r="M1917" s="52"/>
      <c r="N1917" s="54"/>
      <c r="O1917" s="254" t="str" cm="1">
        <f t="array" ref="O1917">IF(A1917="","",INDEX(근로조건!$A$5:$Y$1048576,MATCH(A1917,근로조건!$A$5:$A$1048576,0)+0,15))</f>
        <v/>
      </c>
      <c r="P1917" s="255" t="str" cm="1">
        <f t="array" ref="P1917">IF(A1917="","",INDEX(근로조건!$A$5:$Y$1048576,MATCH(A1917,근로조건!$A$5:$A$1048576,0)+0,16))</f>
        <v/>
      </c>
      <c r="Q1917" s="256" t="str" cm="1">
        <f t="array" ref="Q1917">IF(A1917="","",INDEX(근로조건!$A$5:$ZZ$1048576,MATCH(A1917,근로조건!$A$5:$A$1048576,0)+0,21))</f>
        <v/>
      </c>
      <c r="R1917" s="61"/>
      <c r="S1917" s="61"/>
      <c r="T1917" s="61"/>
      <c r="U1917" s="61"/>
      <c r="V1917" s="61"/>
      <c r="W1917" s="61"/>
      <c r="X1917" s="61"/>
      <c r="Y1917" s="61"/>
      <c r="Z1917" s="260" t="str">
        <f t="shared" si="90"/>
        <v/>
      </c>
      <c r="AA1917" s="260" t="str">
        <f t="shared" si="91"/>
        <v/>
      </c>
      <c r="AB1917" s="260" t="str" cm="1">
        <f t="array" ref="AB1917">IFERROR(IF(A1917="","",INDEX(근로조건!$A$5:$Z$1048576,MATCH(A1917,근로조건!$A$5:$A$1048576,0)+0,17)-INDEX(근로조건!$A$5:$Z$1048576,MATCH(A1917,근로조건!$A$5:$A$1048576,0)+0,11))*B1917,"")</f>
        <v/>
      </c>
      <c r="AC1917" s="260" t="str">
        <f t="shared" si="92"/>
        <v/>
      </c>
      <c r="AD1917" s="260" t="str" cm="1">
        <f t="array" ref="AD1917">IFERROR(IF(A1917="","",INDEX(근로조건!$A$5:$L$1048576,MATCH(A1917,근로조건!$A$5:$A$1048576,0)+0,12))*B1917,"")</f>
        <v/>
      </c>
      <c r="AE1917" s="261" t="str" cm="1">
        <f t="array" ref="AE1917">IF(A1917="","",INDEX(근로조건!$A$5:$AF$1048576,MATCH(A1917,근로조건!$A$5:$A$1048576,0)+0,13))</f>
        <v/>
      </c>
      <c r="AF1917" s="262" t="str" cm="1">
        <f t="array" ref="AF1917">IF(A1917="","",INDEX(근로조건!$A$5:$AF$1048576,MATCH(A1917,근로조건!$A$5:$A$1048576,0)+0,14))</f>
        <v/>
      </c>
      <c r="AG1917" s="261" t="str" cm="1">
        <f t="array" ref="AG1917">IF(A1917="","",INDEX(근로조건!$A$5:$AF$1048576,MATCH(A1917,근로조건!$A$5:$A$1048576,0)+0,11))</f>
        <v/>
      </c>
      <c r="AH1917" s="261" t="str" cm="1">
        <f t="array" ref="AH1917">IF(A1917="","",INDEX(근로조건!$A$5:$AF$1048576,MATCH(A1917,근로조건!$A$5:$A$1048576,0)+0,19))</f>
        <v/>
      </c>
      <c r="AI1917" s="262" t="str" cm="1">
        <f t="array" ref="AI1917">IF(A1917="","",INDEX(근로조건!$A$5:$AF$1048576,MATCH(A1917,근로조건!$A$5:$A$1048576,0)+0,17))</f>
        <v/>
      </c>
      <c r="AJ1917" s="253"/>
      <c r="AK1917" s="253"/>
      <c r="AL1917" s="253" t="str" cm="1">
        <f t="array" ref="AL1917">IF(A1917="","",INDEX(근로조건!$A$5:$AF$1048576,MATCH(A1917,근로조건!$A$5:$A$1048576,0)+0,20))</f>
        <v/>
      </c>
      <c r="AM1917" s="253"/>
      <c r="AN1917" s="253"/>
      <c r="AO1917" s="253"/>
      <c r="AP1917" s="260"/>
      <c r="AQ1917" s="123"/>
      <c r="AR1917" s="166"/>
      <c r="AS1917" s="267"/>
      <c r="AT1917" s="266"/>
      <c r="AU1917" s="266"/>
      <c r="AV1917" s="266"/>
    </row>
    <row r="1918" spans="1:48" x14ac:dyDescent="0.3">
      <c r="A1918" s="52"/>
      <c r="B1918" s="54"/>
      <c r="C1918" s="53"/>
      <c r="D1918" s="53"/>
      <c r="E1918" s="53"/>
      <c r="F1918" s="57"/>
      <c r="G1918" s="57"/>
      <c r="H1918" s="52"/>
      <c r="I1918" s="53"/>
      <c r="J1918" s="53"/>
      <c r="K1918" s="95"/>
      <c r="L1918" s="52"/>
      <c r="M1918" s="52"/>
      <c r="N1918" s="54"/>
      <c r="O1918" s="254" t="str" cm="1">
        <f t="array" ref="O1918">IF(A1918="","",INDEX(근로조건!$A$5:$Y$1048576,MATCH(A1918,근로조건!$A$5:$A$1048576,0)+0,15))</f>
        <v/>
      </c>
      <c r="P1918" s="255" t="str" cm="1">
        <f t="array" ref="P1918">IF(A1918="","",INDEX(근로조건!$A$5:$Y$1048576,MATCH(A1918,근로조건!$A$5:$A$1048576,0)+0,16))</f>
        <v/>
      </c>
      <c r="Q1918" s="256" t="str" cm="1">
        <f t="array" ref="Q1918">IF(A1918="","",INDEX(근로조건!$A$5:$ZZ$1048576,MATCH(A1918,근로조건!$A$5:$A$1048576,0)+0,21))</f>
        <v/>
      </c>
      <c r="R1918" s="61"/>
      <c r="S1918" s="61"/>
      <c r="T1918" s="61"/>
      <c r="U1918" s="61"/>
      <c r="V1918" s="61"/>
      <c r="W1918" s="61"/>
      <c r="X1918" s="61"/>
      <c r="Y1918" s="61"/>
      <c r="Z1918" s="260" t="str">
        <f t="shared" si="90"/>
        <v/>
      </c>
      <c r="AA1918" s="260" t="str">
        <f t="shared" si="91"/>
        <v/>
      </c>
      <c r="AB1918" s="260" t="str" cm="1">
        <f t="array" ref="AB1918">IFERROR(IF(A1918="","",INDEX(근로조건!$A$5:$Z$1048576,MATCH(A1918,근로조건!$A$5:$A$1048576,0)+0,17)-INDEX(근로조건!$A$5:$Z$1048576,MATCH(A1918,근로조건!$A$5:$A$1048576,0)+0,11))*B1918,"")</f>
        <v/>
      </c>
      <c r="AC1918" s="260" t="str">
        <f t="shared" si="92"/>
        <v/>
      </c>
      <c r="AD1918" s="260" t="str" cm="1">
        <f t="array" ref="AD1918">IFERROR(IF(A1918="","",INDEX(근로조건!$A$5:$L$1048576,MATCH(A1918,근로조건!$A$5:$A$1048576,0)+0,12))*B1918,"")</f>
        <v/>
      </c>
      <c r="AE1918" s="261" t="str" cm="1">
        <f t="array" ref="AE1918">IF(A1918="","",INDEX(근로조건!$A$5:$AF$1048576,MATCH(A1918,근로조건!$A$5:$A$1048576,0)+0,13))</f>
        <v/>
      </c>
      <c r="AF1918" s="262" t="str" cm="1">
        <f t="array" ref="AF1918">IF(A1918="","",INDEX(근로조건!$A$5:$AF$1048576,MATCH(A1918,근로조건!$A$5:$A$1048576,0)+0,14))</f>
        <v/>
      </c>
      <c r="AG1918" s="261" t="str" cm="1">
        <f t="array" ref="AG1918">IF(A1918="","",INDEX(근로조건!$A$5:$AF$1048576,MATCH(A1918,근로조건!$A$5:$A$1048576,0)+0,11))</f>
        <v/>
      </c>
      <c r="AH1918" s="261" t="str" cm="1">
        <f t="array" ref="AH1918">IF(A1918="","",INDEX(근로조건!$A$5:$AF$1048576,MATCH(A1918,근로조건!$A$5:$A$1048576,0)+0,19))</f>
        <v/>
      </c>
      <c r="AI1918" s="262" t="str" cm="1">
        <f t="array" ref="AI1918">IF(A1918="","",INDEX(근로조건!$A$5:$AF$1048576,MATCH(A1918,근로조건!$A$5:$A$1048576,0)+0,17))</f>
        <v/>
      </c>
      <c r="AJ1918" s="253"/>
      <c r="AK1918" s="253"/>
      <c r="AL1918" s="253" t="str" cm="1">
        <f t="array" ref="AL1918">IF(A1918="","",INDEX(근로조건!$A$5:$AF$1048576,MATCH(A1918,근로조건!$A$5:$A$1048576,0)+0,20))</f>
        <v/>
      </c>
      <c r="AM1918" s="253"/>
      <c r="AN1918" s="253"/>
      <c r="AO1918" s="253"/>
      <c r="AP1918" s="260"/>
      <c r="AQ1918" s="123"/>
      <c r="AR1918" s="166"/>
      <c r="AS1918" s="267"/>
      <c r="AT1918" s="266"/>
      <c r="AU1918" s="266"/>
      <c r="AV1918" s="266"/>
    </row>
    <row r="1919" spans="1:48" x14ac:dyDescent="0.3">
      <c r="A1919" s="52"/>
      <c r="B1919" s="54"/>
      <c r="C1919" s="53"/>
      <c r="D1919" s="53"/>
      <c r="E1919" s="53"/>
      <c r="F1919" s="57"/>
      <c r="G1919" s="57"/>
      <c r="H1919" s="52"/>
      <c r="I1919" s="53"/>
      <c r="J1919" s="53"/>
      <c r="K1919" s="95"/>
      <c r="L1919" s="52"/>
      <c r="M1919" s="52"/>
      <c r="N1919" s="54"/>
      <c r="O1919" s="254" t="str" cm="1">
        <f t="array" ref="O1919">IF(A1919="","",INDEX(근로조건!$A$5:$Y$1048576,MATCH(A1919,근로조건!$A$5:$A$1048576,0)+0,15))</f>
        <v/>
      </c>
      <c r="P1919" s="255" t="str" cm="1">
        <f t="array" ref="P1919">IF(A1919="","",INDEX(근로조건!$A$5:$Y$1048576,MATCH(A1919,근로조건!$A$5:$A$1048576,0)+0,16))</f>
        <v/>
      </c>
      <c r="Q1919" s="256" t="str" cm="1">
        <f t="array" ref="Q1919">IF(A1919="","",INDEX(근로조건!$A$5:$ZZ$1048576,MATCH(A1919,근로조건!$A$5:$A$1048576,0)+0,21))</f>
        <v/>
      </c>
      <c r="R1919" s="61"/>
      <c r="S1919" s="61"/>
      <c r="T1919" s="61"/>
      <c r="U1919" s="61"/>
      <c r="V1919" s="61"/>
      <c r="W1919" s="61"/>
      <c r="X1919" s="61"/>
      <c r="Y1919" s="61"/>
      <c r="Z1919" s="260" t="str">
        <f t="shared" si="90"/>
        <v/>
      </c>
      <c r="AA1919" s="260" t="str">
        <f t="shared" si="91"/>
        <v/>
      </c>
      <c r="AB1919" s="260" t="str" cm="1">
        <f t="array" ref="AB1919">IFERROR(IF(A1919="","",INDEX(근로조건!$A$5:$Z$1048576,MATCH(A1919,근로조건!$A$5:$A$1048576,0)+0,17)-INDEX(근로조건!$A$5:$Z$1048576,MATCH(A1919,근로조건!$A$5:$A$1048576,0)+0,11))*B1919,"")</f>
        <v/>
      </c>
      <c r="AC1919" s="260" t="str">
        <f t="shared" si="92"/>
        <v/>
      </c>
      <c r="AD1919" s="260" t="str" cm="1">
        <f t="array" ref="AD1919">IFERROR(IF(A1919="","",INDEX(근로조건!$A$5:$L$1048576,MATCH(A1919,근로조건!$A$5:$A$1048576,0)+0,12))*B1919,"")</f>
        <v/>
      </c>
      <c r="AE1919" s="261" t="str" cm="1">
        <f t="array" ref="AE1919">IF(A1919="","",INDEX(근로조건!$A$5:$AF$1048576,MATCH(A1919,근로조건!$A$5:$A$1048576,0)+0,13))</f>
        <v/>
      </c>
      <c r="AF1919" s="262" t="str" cm="1">
        <f t="array" ref="AF1919">IF(A1919="","",INDEX(근로조건!$A$5:$AF$1048576,MATCH(A1919,근로조건!$A$5:$A$1048576,0)+0,14))</f>
        <v/>
      </c>
      <c r="AG1919" s="261" t="str" cm="1">
        <f t="array" ref="AG1919">IF(A1919="","",INDEX(근로조건!$A$5:$AF$1048576,MATCH(A1919,근로조건!$A$5:$A$1048576,0)+0,11))</f>
        <v/>
      </c>
      <c r="AH1919" s="261" t="str" cm="1">
        <f t="array" ref="AH1919">IF(A1919="","",INDEX(근로조건!$A$5:$AF$1048576,MATCH(A1919,근로조건!$A$5:$A$1048576,0)+0,19))</f>
        <v/>
      </c>
      <c r="AI1919" s="262" t="str" cm="1">
        <f t="array" ref="AI1919">IF(A1919="","",INDEX(근로조건!$A$5:$AF$1048576,MATCH(A1919,근로조건!$A$5:$A$1048576,0)+0,17))</f>
        <v/>
      </c>
      <c r="AJ1919" s="253"/>
      <c r="AK1919" s="253"/>
      <c r="AL1919" s="253" t="str" cm="1">
        <f t="array" ref="AL1919">IF(A1919="","",INDEX(근로조건!$A$5:$AF$1048576,MATCH(A1919,근로조건!$A$5:$A$1048576,0)+0,20))</f>
        <v/>
      </c>
      <c r="AM1919" s="253"/>
      <c r="AN1919" s="253"/>
      <c r="AO1919" s="253"/>
      <c r="AP1919" s="260"/>
      <c r="AQ1919" s="123"/>
      <c r="AR1919" s="166"/>
      <c r="AS1919" s="267"/>
      <c r="AT1919" s="266"/>
      <c r="AU1919" s="266"/>
      <c r="AV1919" s="266"/>
    </row>
    <row r="1920" spans="1:48" x14ac:dyDescent="0.3">
      <c r="A1920" s="52"/>
      <c r="B1920" s="54"/>
      <c r="C1920" s="53"/>
      <c r="D1920" s="53"/>
      <c r="E1920" s="53"/>
      <c r="F1920" s="57"/>
      <c r="G1920" s="57"/>
      <c r="H1920" s="52"/>
      <c r="I1920" s="53"/>
      <c r="J1920" s="53"/>
      <c r="K1920" s="95"/>
      <c r="L1920" s="52"/>
      <c r="M1920" s="52"/>
      <c r="N1920" s="54"/>
      <c r="O1920" s="254" t="str" cm="1">
        <f t="array" ref="O1920">IF(A1920="","",INDEX(근로조건!$A$5:$Y$1048576,MATCH(A1920,근로조건!$A$5:$A$1048576,0)+0,15))</f>
        <v/>
      </c>
      <c r="P1920" s="255" t="str" cm="1">
        <f t="array" ref="P1920">IF(A1920="","",INDEX(근로조건!$A$5:$Y$1048576,MATCH(A1920,근로조건!$A$5:$A$1048576,0)+0,16))</f>
        <v/>
      </c>
      <c r="Q1920" s="256" t="str" cm="1">
        <f t="array" ref="Q1920">IF(A1920="","",INDEX(근로조건!$A$5:$ZZ$1048576,MATCH(A1920,근로조건!$A$5:$A$1048576,0)+0,21))</f>
        <v/>
      </c>
      <c r="R1920" s="61"/>
      <c r="S1920" s="61"/>
      <c r="T1920" s="61"/>
      <c r="U1920" s="61"/>
      <c r="V1920" s="61"/>
      <c r="W1920" s="61"/>
      <c r="X1920" s="61"/>
      <c r="Y1920" s="61"/>
      <c r="Z1920" s="260" t="str">
        <f t="shared" si="90"/>
        <v/>
      </c>
      <c r="AA1920" s="260" t="str">
        <f t="shared" si="91"/>
        <v/>
      </c>
      <c r="AB1920" s="260" t="str" cm="1">
        <f t="array" ref="AB1920">IFERROR(IF(A1920="","",INDEX(근로조건!$A$5:$Z$1048576,MATCH(A1920,근로조건!$A$5:$A$1048576,0)+0,17)-INDEX(근로조건!$A$5:$Z$1048576,MATCH(A1920,근로조건!$A$5:$A$1048576,0)+0,11))*B1920,"")</f>
        <v/>
      </c>
      <c r="AC1920" s="260" t="str">
        <f t="shared" si="92"/>
        <v/>
      </c>
      <c r="AD1920" s="260" t="str" cm="1">
        <f t="array" ref="AD1920">IFERROR(IF(A1920="","",INDEX(근로조건!$A$5:$L$1048576,MATCH(A1920,근로조건!$A$5:$A$1048576,0)+0,12))*B1920,"")</f>
        <v/>
      </c>
      <c r="AE1920" s="261" t="str" cm="1">
        <f t="array" ref="AE1920">IF(A1920="","",INDEX(근로조건!$A$5:$AF$1048576,MATCH(A1920,근로조건!$A$5:$A$1048576,0)+0,13))</f>
        <v/>
      </c>
      <c r="AF1920" s="262" t="str" cm="1">
        <f t="array" ref="AF1920">IF(A1920="","",INDEX(근로조건!$A$5:$AF$1048576,MATCH(A1920,근로조건!$A$5:$A$1048576,0)+0,14))</f>
        <v/>
      </c>
      <c r="AG1920" s="261" t="str" cm="1">
        <f t="array" ref="AG1920">IF(A1920="","",INDEX(근로조건!$A$5:$AF$1048576,MATCH(A1920,근로조건!$A$5:$A$1048576,0)+0,11))</f>
        <v/>
      </c>
      <c r="AH1920" s="261" t="str" cm="1">
        <f t="array" ref="AH1920">IF(A1920="","",INDEX(근로조건!$A$5:$AF$1048576,MATCH(A1920,근로조건!$A$5:$A$1048576,0)+0,19))</f>
        <v/>
      </c>
      <c r="AI1920" s="262" t="str" cm="1">
        <f t="array" ref="AI1920">IF(A1920="","",INDEX(근로조건!$A$5:$AF$1048576,MATCH(A1920,근로조건!$A$5:$A$1048576,0)+0,17))</f>
        <v/>
      </c>
      <c r="AJ1920" s="253"/>
      <c r="AK1920" s="253"/>
      <c r="AL1920" s="253" t="str" cm="1">
        <f t="array" ref="AL1920">IF(A1920="","",INDEX(근로조건!$A$5:$AF$1048576,MATCH(A1920,근로조건!$A$5:$A$1048576,0)+0,20))</f>
        <v/>
      </c>
      <c r="AM1920" s="253"/>
      <c r="AN1920" s="253"/>
      <c r="AO1920" s="253"/>
      <c r="AP1920" s="260"/>
      <c r="AQ1920" s="123"/>
      <c r="AR1920" s="166"/>
      <c r="AS1920" s="267"/>
      <c r="AT1920" s="266"/>
      <c r="AU1920" s="266"/>
      <c r="AV1920" s="266"/>
    </row>
    <row r="1921" spans="1:48" x14ac:dyDescent="0.3">
      <c r="A1921" s="52"/>
      <c r="B1921" s="54"/>
      <c r="C1921" s="53"/>
      <c r="D1921" s="53"/>
      <c r="E1921" s="53"/>
      <c r="F1921" s="57"/>
      <c r="G1921" s="57"/>
      <c r="H1921" s="52"/>
      <c r="I1921" s="53"/>
      <c r="J1921" s="53"/>
      <c r="K1921" s="95"/>
      <c r="L1921" s="52"/>
      <c r="M1921" s="52"/>
      <c r="N1921" s="54"/>
      <c r="O1921" s="254" t="str" cm="1">
        <f t="array" ref="O1921">IF(A1921="","",INDEX(근로조건!$A$5:$Y$1048576,MATCH(A1921,근로조건!$A$5:$A$1048576,0)+0,15))</f>
        <v/>
      </c>
      <c r="P1921" s="255" t="str" cm="1">
        <f t="array" ref="P1921">IF(A1921="","",INDEX(근로조건!$A$5:$Y$1048576,MATCH(A1921,근로조건!$A$5:$A$1048576,0)+0,16))</f>
        <v/>
      </c>
      <c r="Q1921" s="256" t="str" cm="1">
        <f t="array" ref="Q1921">IF(A1921="","",INDEX(근로조건!$A$5:$ZZ$1048576,MATCH(A1921,근로조건!$A$5:$A$1048576,0)+0,21))</f>
        <v/>
      </c>
      <c r="R1921" s="61"/>
      <c r="S1921" s="61"/>
      <c r="T1921" s="61"/>
      <c r="U1921" s="61"/>
      <c r="V1921" s="61"/>
      <c r="W1921" s="61"/>
      <c r="X1921" s="61"/>
      <c r="Y1921" s="61"/>
      <c r="Z1921" s="260" t="str">
        <f t="shared" si="90"/>
        <v/>
      </c>
      <c r="AA1921" s="260" t="str">
        <f t="shared" si="91"/>
        <v/>
      </c>
      <c r="AB1921" s="260" t="str" cm="1">
        <f t="array" ref="AB1921">IFERROR(IF(A1921="","",INDEX(근로조건!$A$5:$Z$1048576,MATCH(A1921,근로조건!$A$5:$A$1048576,0)+0,17)-INDEX(근로조건!$A$5:$Z$1048576,MATCH(A1921,근로조건!$A$5:$A$1048576,0)+0,11))*B1921,"")</f>
        <v/>
      </c>
      <c r="AC1921" s="260" t="str">
        <f t="shared" si="92"/>
        <v/>
      </c>
      <c r="AD1921" s="260" t="str" cm="1">
        <f t="array" ref="AD1921">IFERROR(IF(A1921="","",INDEX(근로조건!$A$5:$L$1048576,MATCH(A1921,근로조건!$A$5:$A$1048576,0)+0,12))*B1921,"")</f>
        <v/>
      </c>
      <c r="AE1921" s="261" t="str" cm="1">
        <f t="array" ref="AE1921">IF(A1921="","",INDEX(근로조건!$A$5:$AF$1048576,MATCH(A1921,근로조건!$A$5:$A$1048576,0)+0,13))</f>
        <v/>
      </c>
      <c r="AF1921" s="262" t="str" cm="1">
        <f t="array" ref="AF1921">IF(A1921="","",INDEX(근로조건!$A$5:$AF$1048576,MATCH(A1921,근로조건!$A$5:$A$1048576,0)+0,14))</f>
        <v/>
      </c>
      <c r="AG1921" s="261" t="str" cm="1">
        <f t="array" ref="AG1921">IF(A1921="","",INDEX(근로조건!$A$5:$AF$1048576,MATCH(A1921,근로조건!$A$5:$A$1048576,0)+0,11))</f>
        <v/>
      </c>
      <c r="AH1921" s="261" t="str" cm="1">
        <f t="array" ref="AH1921">IF(A1921="","",INDEX(근로조건!$A$5:$AF$1048576,MATCH(A1921,근로조건!$A$5:$A$1048576,0)+0,19))</f>
        <v/>
      </c>
      <c r="AI1921" s="262" t="str" cm="1">
        <f t="array" ref="AI1921">IF(A1921="","",INDEX(근로조건!$A$5:$AF$1048576,MATCH(A1921,근로조건!$A$5:$A$1048576,0)+0,17))</f>
        <v/>
      </c>
      <c r="AJ1921" s="253"/>
      <c r="AK1921" s="253"/>
      <c r="AL1921" s="253" t="str" cm="1">
        <f t="array" ref="AL1921">IF(A1921="","",INDEX(근로조건!$A$5:$AF$1048576,MATCH(A1921,근로조건!$A$5:$A$1048576,0)+0,20))</f>
        <v/>
      </c>
      <c r="AM1921" s="253"/>
      <c r="AN1921" s="253"/>
      <c r="AO1921" s="253"/>
      <c r="AP1921" s="260"/>
      <c r="AQ1921" s="123"/>
      <c r="AR1921" s="166"/>
      <c r="AS1921" s="267"/>
      <c r="AT1921" s="266"/>
      <c r="AU1921" s="266"/>
      <c r="AV1921" s="266"/>
    </row>
    <row r="1922" spans="1:48" x14ac:dyDescent="0.3">
      <c r="A1922" s="52"/>
      <c r="B1922" s="54"/>
      <c r="C1922" s="53"/>
      <c r="D1922" s="53"/>
      <c r="E1922" s="53"/>
      <c r="F1922" s="57"/>
      <c r="G1922" s="57"/>
      <c r="H1922" s="52"/>
      <c r="I1922" s="53"/>
      <c r="J1922" s="53"/>
      <c r="K1922" s="95"/>
      <c r="L1922" s="52"/>
      <c r="M1922" s="52"/>
      <c r="N1922" s="54"/>
      <c r="O1922" s="254" t="str" cm="1">
        <f t="array" ref="O1922">IF(A1922="","",INDEX(근로조건!$A$5:$Y$1048576,MATCH(A1922,근로조건!$A$5:$A$1048576,0)+0,15))</f>
        <v/>
      </c>
      <c r="P1922" s="255" t="str" cm="1">
        <f t="array" ref="P1922">IF(A1922="","",INDEX(근로조건!$A$5:$Y$1048576,MATCH(A1922,근로조건!$A$5:$A$1048576,0)+0,16))</f>
        <v/>
      </c>
      <c r="Q1922" s="256" t="str" cm="1">
        <f t="array" ref="Q1922">IF(A1922="","",INDEX(근로조건!$A$5:$ZZ$1048576,MATCH(A1922,근로조건!$A$5:$A$1048576,0)+0,21))</f>
        <v/>
      </c>
      <c r="R1922" s="61"/>
      <c r="S1922" s="61"/>
      <c r="T1922" s="61"/>
      <c r="U1922" s="61"/>
      <c r="V1922" s="61"/>
      <c r="W1922" s="61"/>
      <c r="X1922" s="61"/>
      <c r="Y1922" s="61"/>
      <c r="Z1922" s="260" t="str">
        <f t="shared" si="90"/>
        <v/>
      </c>
      <c r="AA1922" s="260" t="str">
        <f t="shared" si="91"/>
        <v/>
      </c>
      <c r="AB1922" s="260" t="str" cm="1">
        <f t="array" ref="AB1922">IFERROR(IF(A1922="","",INDEX(근로조건!$A$5:$Z$1048576,MATCH(A1922,근로조건!$A$5:$A$1048576,0)+0,17)-INDEX(근로조건!$A$5:$Z$1048576,MATCH(A1922,근로조건!$A$5:$A$1048576,0)+0,11))*B1922,"")</f>
        <v/>
      </c>
      <c r="AC1922" s="260" t="str">
        <f t="shared" si="92"/>
        <v/>
      </c>
      <c r="AD1922" s="260" t="str" cm="1">
        <f t="array" ref="AD1922">IFERROR(IF(A1922="","",INDEX(근로조건!$A$5:$L$1048576,MATCH(A1922,근로조건!$A$5:$A$1048576,0)+0,12))*B1922,"")</f>
        <v/>
      </c>
      <c r="AE1922" s="261" t="str" cm="1">
        <f t="array" ref="AE1922">IF(A1922="","",INDEX(근로조건!$A$5:$AF$1048576,MATCH(A1922,근로조건!$A$5:$A$1048576,0)+0,13))</f>
        <v/>
      </c>
      <c r="AF1922" s="262" t="str" cm="1">
        <f t="array" ref="AF1922">IF(A1922="","",INDEX(근로조건!$A$5:$AF$1048576,MATCH(A1922,근로조건!$A$5:$A$1048576,0)+0,14))</f>
        <v/>
      </c>
      <c r="AG1922" s="261" t="str" cm="1">
        <f t="array" ref="AG1922">IF(A1922="","",INDEX(근로조건!$A$5:$AF$1048576,MATCH(A1922,근로조건!$A$5:$A$1048576,0)+0,11))</f>
        <v/>
      </c>
      <c r="AH1922" s="261" t="str" cm="1">
        <f t="array" ref="AH1922">IF(A1922="","",INDEX(근로조건!$A$5:$AF$1048576,MATCH(A1922,근로조건!$A$5:$A$1048576,0)+0,19))</f>
        <v/>
      </c>
      <c r="AI1922" s="262" t="str" cm="1">
        <f t="array" ref="AI1922">IF(A1922="","",INDEX(근로조건!$A$5:$AF$1048576,MATCH(A1922,근로조건!$A$5:$A$1048576,0)+0,17))</f>
        <v/>
      </c>
      <c r="AJ1922" s="253"/>
      <c r="AK1922" s="253"/>
      <c r="AL1922" s="253" t="str" cm="1">
        <f t="array" ref="AL1922">IF(A1922="","",INDEX(근로조건!$A$5:$AF$1048576,MATCH(A1922,근로조건!$A$5:$A$1048576,0)+0,20))</f>
        <v/>
      </c>
      <c r="AM1922" s="253"/>
      <c r="AN1922" s="253"/>
      <c r="AO1922" s="253"/>
      <c r="AP1922" s="260"/>
      <c r="AQ1922" s="123"/>
      <c r="AR1922" s="166"/>
      <c r="AS1922" s="267"/>
      <c r="AT1922" s="266"/>
      <c r="AU1922" s="266"/>
      <c r="AV1922" s="266"/>
    </row>
    <row r="1923" spans="1:48" x14ac:dyDescent="0.3">
      <c r="A1923" s="52"/>
      <c r="B1923" s="54"/>
      <c r="C1923" s="53"/>
      <c r="D1923" s="53"/>
      <c r="E1923" s="53"/>
      <c r="F1923" s="57"/>
      <c r="G1923" s="57"/>
      <c r="H1923" s="52"/>
      <c r="I1923" s="53"/>
      <c r="J1923" s="53"/>
      <c r="K1923" s="95"/>
      <c r="L1923" s="52"/>
      <c r="M1923" s="52"/>
      <c r="N1923" s="54"/>
      <c r="O1923" s="254" t="str" cm="1">
        <f t="array" ref="O1923">IF(A1923="","",INDEX(근로조건!$A$5:$Y$1048576,MATCH(A1923,근로조건!$A$5:$A$1048576,0)+0,15))</f>
        <v/>
      </c>
      <c r="P1923" s="255" t="str" cm="1">
        <f t="array" ref="P1923">IF(A1923="","",INDEX(근로조건!$A$5:$Y$1048576,MATCH(A1923,근로조건!$A$5:$A$1048576,0)+0,16))</f>
        <v/>
      </c>
      <c r="Q1923" s="256" t="str" cm="1">
        <f t="array" ref="Q1923">IF(A1923="","",INDEX(근로조건!$A$5:$ZZ$1048576,MATCH(A1923,근로조건!$A$5:$A$1048576,0)+0,21))</f>
        <v/>
      </c>
      <c r="R1923" s="61"/>
      <c r="S1923" s="61"/>
      <c r="T1923" s="61"/>
      <c r="U1923" s="61"/>
      <c r="V1923" s="61"/>
      <c r="W1923" s="61"/>
      <c r="X1923" s="61"/>
      <c r="Y1923" s="61"/>
      <c r="Z1923" s="260" t="str">
        <f t="shared" si="90"/>
        <v/>
      </c>
      <c r="AA1923" s="260" t="str">
        <f t="shared" si="91"/>
        <v/>
      </c>
      <c r="AB1923" s="260" t="str" cm="1">
        <f t="array" ref="AB1923">IFERROR(IF(A1923="","",INDEX(근로조건!$A$5:$Z$1048576,MATCH(A1923,근로조건!$A$5:$A$1048576,0)+0,17)-INDEX(근로조건!$A$5:$Z$1048576,MATCH(A1923,근로조건!$A$5:$A$1048576,0)+0,11))*B1923,"")</f>
        <v/>
      </c>
      <c r="AC1923" s="260" t="str">
        <f t="shared" si="92"/>
        <v/>
      </c>
      <c r="AD1923" s="260" t="str" cm="1">
        <f t="array" ref="AD1923">IFERROR(IF(A1923="","",INDEX(근로조건!$A$5:$L$1048576,MATCH(A1923,근로조건!$A$5:$A$1048576,0)+0,12))*B1923,"")</f>
        <v/>
      </c>
      <c r="AE1923" s="261" t="str" cm="1">
        <f t="array" ref="AE1923">IF(A1923="","",INDEX(근로조건!$A$5:$AF$1048576,MATCH(A1923,근로조건!$A$5:$A$1048576,0)+0,13))</f>
        <v/>
      </c>
      <c r="AF1923" s="262" t="str" cm="1">
        <f t="array" ref="AF1923">IF(A1923="","",INDEX(근로조건!$A$5:$AF$1048576,MATCH(A1923,근로조건!$A$5:$A$1048576,0)+0,14))</f>
        <v/>
      </c>
      <c r="AG1923" s="261" t="str" cm="1">
        <f t="array" ref="AG1923">IF(A1923="","",INDEX(근로조건!$A$5:$AF$1048576,MATCH(A1923,근로조건!$A$5:$A$1048576,0)+0,11))</f>
        <v/>
      </c>
      <c r="AH1923" s="261" t="str" cm="1">
        <f t="array" ref="AH1923">IF(A1923="","",INDEX(근로조건!$A$5:$AF$1048576,MATCH(A1923,근로조건!$A$5:$A$1048576,0)+0,19))</f>
        <v/>
      </c>
      <c r="AI1923" s="262" t="str" cm="1">
        <f t="array" ref="AI1923">IF(A1923="","",INDEX(근로조건!$A$5:$AF$1048576,MATCH(A1923,근로조건!$A$5:$A$1048576,0)+0,17))</f>
        <v/>
      </c>
      <c r="AJ1923" s="253"/>
      <c r="AK1923" s="253"/>
      <c r="AL1923" s="253" t="str" cm="1">
        <f t="array" ref="AL1923">IF(A1923="","",INDEX(근로조건!$A$5:$AF$1048576,MATCH(A1923,근로조건!$A$5:$A$1048576,0)+0,20))</f>
        <v/>
      </c>
      <c r="AM1923" s="253"/>
      <c r="AN1923" s="253"/>
      <c r="AO1923" s="253"/>
      <c r="AP1923" s="260"/>
      <c r="AQ1923" s="123"/>
      <c r="AR1923" s="166"/>
      <c r="AS1923" s="267"/>
      <c r="AT1923" s="266"/>
      <c r="AU1923" s="266"/>
      <c r="AV1923" s="266"/>
    </row>
    <row r="1924" spans="1:48" x14ac:dyDescent="0.3">
      <c r="A1924" s="52"/>
      <c r="B1924" s="54"/>
      <c r="C1924" s="53"/>
      <c r="D1924" s="53"/>
      <c r="E1924" s="53"/>
      <c r="F1924" s="57"/>
      <c r="G1924" s="57"/>
      <c r="H1924" s="52"/>
      <c r="I1924" s="53"/>
      <c r="J1924" s="53"/>
      <c r="K1924" s="95"/>
      <c r="L1924" s="52"/>
      <c r="M1924" s="52"/>
      <c r="N1924" s="54"/>
      <c r="O1924" s="254" t="str" cm="1">
        <f t="array" ref="O1924">IF(A1924="","",INDEX(근로조건!$A$5:$Y$1048576,MATCH(A1924,근로조건!$A$5:$A$1048576,0)+0,15))</f>
        <v/>
      </c>
      <c r="P1924" s="255" t="str" cm="1">
        <f t="array" ref="P1924">IF(A1924="","",INDEX(근로조건!$A$5:$Y$1048576,MATCH(A1924,근로조건!$A$5:$A$1048576,0)+0,16))</f>
        <v/>
      </c>
      <c r="Q1924" s="256" t="str" cm="1">
        <f t="array" ref="Q1924">IF(A1924="","",INDEX(근로조건!$A$5:$ZZ$1048576,MATCH(A1924,근로조건!$A$5:$A$1048576,0)+0,21))</f>
        <v/>
      </c>
      <c r="R1924" s="61"/>
      <c r="S1924" s="61"/>
      <c r="T1924" s="61"/>
      <c r="U1924" s="61"/>
      <c r="V1924" s="61"/>
      <c r="W1924" s="61"/>
      <c r="X1924" s="61"/>
      <c r="Y1924" s="61"/>
      <c r="Z1924" s="260" t="str">
        <f t="shared" si="90"/>
        <v/>
      </c>
      <c r="AA1924" s="260" t="str">
        <f t="shared" si="91"/>
        <v/>
      </c>
      <c r="AB1924" s="260" t="str" cm="1">
        <f t="array" ref="AB1924">IFERROR(IF(A1924="","",INDEX(근로조건!$A$5:$Z$1048576,MATCH(A1924,근로조건!$A$5:$A$1048576,0)+0,17)-INDEX(근로조건!$A$5:$Z$1048576,MATCH(A1924,근로조건!$A$5:$A$1048576,0)+0,11))*B1924,"")</f>
        <v/>
      </c>
      <c r="AC1924" s="260" t="str">
        <f t="shared" si="92"/>
        <v/>
      </c>
      <c r="AD1924" s="260" t="str" cm="1">
        <f t="array" ref="AD1924">IFERROR(IF(A1924="","",INDEX(근로조건!$A$5:$L$1048576,MATCH(A1924,근로조건!$A$5:$A$1048576,0)+0,12))*B1924,"")</f>
        <v/>
      </c>
      <c r="AE1924" s="261" t="str" cm="1">
        <f t="array" ref="AE1924">IF(A1924="","",INDEX(근로조건!$A$5:$AF$1048576,MATCH(A1924,근로조건!$A$5:$A$1048576,0)+0,13))</f>
        <v/>
      </c>
      <c r="AF1924" s="262" t="str" cm="1">
        <f t="array" ref="AF1924">IF(A1924="","",INDEX(근로조건!$A$5:$AF$1048576,MATCH(A1924,근로조건!$A$5:$A$1048576,0)+0,14))</f>
        <v/>
      </c>
      <c r="AG1924" s="261" t="str" cm="1">
        <f t="array" ref="AG1924">IF(A1924="","",INDEX(근로조건!$A$5:$AF$1048576,MATCH(A1924,근로조건!$A$5:$A$1048576,0)+0,11))</f>
        <v/>
      </c>
      <c r="AH1924" s="261" t="str" cm="1">
        <f t="array" ref="AH1924">IF(A1924="","",INDEX(근로조건!$A$5:$AF$1048576,MATCH(A1924,근로조건!$A$5:$A$1048576,0)+0,19))</f>
        <v/>
      </c>
      <c r="AI1924" s="262" t="str" cm="1">
        <f t="array" ref="AI1924">IF(A1924="","",INDEX(근로조건!$A$5:$AF$1048576,MATCH(A1924,근로조건!$A$5:$A$1048576,0)+0,17))</f>
        <v/>
      </c>
      <c r="AJ1924" s="253"/>
      <c r="AK1924" s="253"/>
      <c r="AL1924" s="253" t="str" cm="1">
        <f t="array" ref="AL1924">IF(A1924="","",INDEX(근로조건!$A$5:$AF$1048576,MATCH(A1924,근로조건!$A$5:$A$1048576,0)+0,20))</f>
        <v/>
      </c>
      <c r="AM1924" s="253"/>
      <c r="AN1924" s="253"/>
      <c r="AO1924" s="253"/>
      <c r="AP1924" s="260"/>
      <c r="AQ1924" s="123"/>
      <c r="AR1924" s="166"/>
      <c r="AS1924" s="267"/>
      <c r="AT1924" s="266"/>
      <c r="AU1924" s="266"/>
      <c r="AV1924" s="266"/>
    </row>
    <row r="1925" spans="1:48" x14ac:dyDescent="0.3">
      <c r="A1925" s="52"/>
      <c r="B1925" s="54"/>
      <c r="C1925" s="53"/>
      <c r="D1925" s="53"/>
      <c r="E1925" s="53"/>
      <c r="F1925" s="57"/>
      <c r="G1925" s="57"/>
      <c r="H1925" s="52"/>
      <c r="I1925" s="53"/>
      <c r="J1925" s="53"/>
      <c r="K1925" s="95"/>
      <c r="L1925" s="52"/>
      <c r="M1925" s="52"/>
      <c r="N1925" s="54"/>
      <c r="O1925" s="254" t="str" cm="1">
        <f t="array" ref="O1925">IF(A1925="","",INDEX(근로조건!$A$5:$Y$1048576,MATCH(A1925,근로조건!$A$5:$A$1048576,0)+0,15))</f>
        <v/>
      </c>
      <c r="P1925" s="255" t="str" cm="1">
        <f t="array" ref="P1925">IF(A1925="","",INDEX(근로조건!$A$5:$Y$1048576,MATCH(A1925,근로조건!$A$5:$A$1048576,0)+0,16))</f>
        <v/>
      </c>
      <c r="Q1925" s="256" t="str" cm="1">
        <f t="array" ref="Q1925">IF(A1925="","",INDEX(근로조건!$A$5:$ZZ$1048576,MATCH(A1925,근로조건!$A$5:$A$1048576,0)+0,21))</f>
        <v/>
      </c>
      <c r="R1925" s="61"/>
      <c r="S1925" s="61"/>
      <c r="T1925" s="61"/>
      <c r="U1925" s="61"/>
      <c r="V1925" s="61"/>
      <c r="W1925" s="61"/>
      <c r="X1925" s="61"/>
      <c r="Y1925" s="61"/>
      <c r="Z1925" s="260" t="str">
        <f t="shared" si="90"/>
        <v/>
      </c>
      <c r="AA1925" s="260" t="str">
        <f t="shared" si="91"/>
        <v/>
      </c>
      <c r="AB1925" s="260" t="str" cm="1">
        <f t="array" ref="AB1925">IFERROR(IF(A1925="","",INDEX(근로조건!$A$5:$Z$1048576,MATCH(A1925,근로조건!$A$5:$A$1048576,0)+0,17)-INDEX(근로조건!$A$5:$Z$1048576,MATCH(A1925,근로조건!$A$5:$A$1048576,0)+0,11))*B1925,"")</f>
        <v/>
      </c>
      <c r="AC1925" s="260" t="str">
        <f t="shared" si="92"/>
        <v/>
      </c>
      <c r="AD1925" s="260" t="str" cm="1">
        <f t="array" ref="AD1925">IFERROR(IF(A1925="","",INDEX(근로조건!$A$5:$L$1048576,MATCH(A1925,근로조건!$A$5:$A$1048576,0)+0,12))*B1925,"")</f>
        <v/>
      </c>
      <c r="AE1925" s="261" t="str" cm="1">
        <f t="array" ref="AE1925">IF(A1925="","",INDEX(근로조건!$A$5:$AF$1048576,MATCH(A1925,근로조건!$A$5:$A$1048576,0)+0,13))</f>
        <v/>
      </c>
      <c r="AF1925" s="262" t="str" cm="1">
        <f t="array" ref="AF1925">IF(A1925="","",INDEX(근로조건!$A$5:$AF$1048576,MATCH(A1925,근로조건!$A$5:$A$1048576,0)+0,14))</f>
        <v/>
      </c>
      <c r="AG1925" s="261" t="str" cm="1">
        <f t="array" ref="AG1925">IF(A1925="","",INDEX(근로조건!$A$5:$AF$1048576,MATCH(A1925,근로조건!$A$5:$A$1048576,0)+0,11))</f>
        <v/>
      </c>
      <c r="AH1925" s="261" t="str" cm="1">
        <f t="array" ref="AH1925">IF(A1925="","",INDEX(근로조건!$A$5:$AF$1048576,MATCH(A1925,근로조건!$A$5:$A$1048576,0)+0,19))</f>
        <v/>
      </c>
      <c r="AI1925" s="262" t="str" cm="1">
        <f t="array" ref="AI1925">IF(A1925="","",INDEX(근로조건!$A$5:$AF$1048576,MATCH(A1925,근로조건!$A$5:$A$1048576,0)+0,17))</f>
        <v/>
      </c>
      <c r="AJ1925" s="253"/>
      <c r="AK1925" s="253"/>
      <c r="AL1925" s="253" t="str" cm="1">
        <f t="array" ref="AL1925">IF(A1925="","",INDEX(근로조건!$A$5:$AF$1048576,MATCH(A1925,근로조건!$A$5:$A$1048576,0)+0,20))</f>
        <v/>
      </c>
      <c r="AM1925" s="253"/>
      <c r="AN1925" s="253"/>
      <c r="AO1925" s="253"/>
      <c r="AP1925" s="260"/>
      <c r="AQ1925" s="123"/>
      <c r="AR1925" s="166"/>
      <c r="AS1925" s="267"/>
      <c r="AT1925" s="266"/>
      <c r="AU1925" s="266"/>
      <c r="AV1925" s="266"/>
    </row>
    <row r="1926" spans="1:48" x14ac:dyDescent="0.3">
      <c r="A1926" s="52"/>
      <c r="B1926" s="54"/>
      <c r="C1926" s="53"/>
      <c r="D1926" s="53"/>
      <c r="E1926" s="53"/>
      <c r="F1926" s="57"/>
      <c r="G1926" s="57"/>
      <c r="H1926" s="52"/>
      <c r="I1926" s="53"/>
      <c r="J1926" s="53"/>
      <c r="K1926" s="95"/>
      <c r="L1926" s="52"/>
      <c r="M1926" s="52"/>
      <c r="N1926" s="54"/>
      <c r="O1926" s="254" t="str" cm="1">
        <f t="array" ref="O1926">IF(A1926="","",INDEX(근로조건!$A$5:$Y$1048576,MATCH(A1926,근로조건!$A$5:$A$1048576,0)+0,15))</f>
        <v/>
      </c>
      <c r="P1926" s="255" t="str" cm="1">
        <f t="array" ref="P1926">IF(A1926="","",INDEX(근로조건!$A$5:$Y$1048576,MATCH(A1926,근로조건!$A$5:$A$1048576,0)+0,16))</f>
        <v/>
      </c>
      <c r="Q1926" s="256" t="str" cm="1">
        <f t="array" ref="Q1926">IF(A1926="","",INDEX(근로조건!$A$5:$ZZ$1048576,MATCH(A1926,근로조건!$A$5:$A$1048576,0)+0,21))</f>
        <v/>
      </c>
      <c r="R1926" s="61"/>
      <c r="S1926" s="61"/>
      <c r="T1926" s="61"/>
      <c r="U1926" s="61"/>
      <c r="V1926" s="61"/>
      <c r="W1926" s="61"/>
      <c r="X1926" s="61"/>
      <c r="Y1926" s="61"/>
      <c r="Z1926" s="260" t="str">
        <f t="shared" ref="Z1926:Z1989" si="93">IF(AE1926="","",SUM(AB1926,AD1926))</f>
        <v/>
      </c>
      <c r="AA1926" s="260" t="str">
        <f t="shared" ref="AA1926:AA1989" si="94">IF(AE1926="","",IF(AE1926&gt;=8,8*B1926,AE1926*B1926))</f>
        <v/>
      </c>
      <c r="AB1926" s="260" t="str" cm="1">
        <f t="array" ref="AB1926">IFERROR(IF(A1926="","",INDEX(근로조건!$A$5:$Z$1048576,MATCH(A1926,근로조건!$A$5:$A$1048576,0)+0,17)-INDEX(근로조건!$A$5:$Z$1048576,MATCH(A1926,근로조건!$A$5:$A$1048576,0)+0,11))*B1926,"")</f>
        <v/>
      </c>
      <c r="AC1926" s="260" t="str">
        <f t="shared" ref="AC1926:AC1989" si="95">IFERROR(AD1926/(365/7/12),"")</f>
        <v/>
      </c>
      <c r="AD1926" s="260" t="str" cm="1">
        <f t="array" ref="AD1926">IFERROR(IF(A1926="","",INDEX(근로조건!$A$5:$L$1048576,MATCH(A1926,근로조건!$A$5:$A$1048576,0)+0,12))*B1926,"")</f>
        <v/>
      </c>
      <c r="AE1926" s="261" t="str" cm="1">
        <f t="array" ref="AE1926">IF(A1926="","",INDEX(근로조건!$A$5:$AF$1048576,MATCH(A1926,근로조건!$A$5:$A$1048576,0)+0,13))</f>
        <v/>
      </c>
      <c r="AF1926" s="262" t="str" cm="1">
        <f t="array" ref="AF1926">IF(A1926="","",INDEX(근로조건!$A$5:$AF$1048576,MATCH(A1926,근로조건!$A$5:$A$1048576,0)+0,14))</f>
        <v/>
      </c>
      <c r="AG1926" s="261" t="str" cm="1">
        <f t="array" ref="AG1926">IF(A1926="","",INDEX(근로조건!$A$5:$AF$1048576,MATCH(A1926,근로조건!$A$5:$A$1048576,0)+0,11))</f>
        <v/>
      </c>
      <c r="AH1926" s="261" t="str" cm="1">
        <f t="array" ref="AH1926">IF(A1926="","",INDEX(근로조건!$A$5:$AF$1048576,MATCH(A1926,근로조건!$A$5:$A$1048576,0)+0,19))</f>
        <v/>
      </c>
      <c r="AI1926" s="262" t="str" cm="1">
        <f t="array" ref="AI1926">IF(A1926="","",INDEX(근로조건!$A$5:$AF$1048576,MATCH(A1926,근로조건!$A$5:$A$1048576,0)+0,17))</f>
        <v/>
      </c>
      <c r="AJ1926" s="253"/>
      <c r="AK1926" s="253"/>
      <c r="AL1926" s="253" t="str" cm="1">
        <f t="array" ref="AL1926">IF(A1926="","",INDEX(근로조건!$A$5:$AF$1048576,MATCH(A1926,근로조건!$A$5:$A$1048576,0)+0,20))</f>
        <v/>
      </c>
      <c r="AM1926" s="253"/>
      <c r="AN1926" s="253"/>
      <c r="AO1926" s="253"/>
      <c r="AP1926" s="260"/>
      <c r="AQ1926" s="123"/>
      <c r="AR1926" s="166"/>
      <c r="AS1926" s="267"/>
      <c r="AT1926" s="266"/>
      <c r="AU1926" s="266"/>
      <c r="AV1926" s="266"/>
    </row>
    <row r="1927" spans="1:48" x14ac:dyDescent="0.3">
      <c r="A1927" s="52"/>
      <c r="B1927" s="54"/>
      <c r="C1927" s="53"/>
      <c r="D1927" s="53"/>
      <c r="E1927" s="53"/>
      <c r="F1927" s="57"/>
      <c r="G1927" s="57"/>
      <c r="H1927" s="52"/>
      <c r="I1927" s="53"/>
      <c r="J1927" s="53"/>
      <c r="K1927" s="95"/>
      <c r="L1927" s="52"/>
      <c r="M1927" s="52"/>
      <c r="N1927" s="54"/>
      <c r="O1927" s="254" t="str" cm="1">
        <f t="array" ref="O1927">IF(A1927="","",INDEX(근로조건!$A$5:$Y$1048576,MATCH(A1927,근로조건!$A$5:$A$1048576,0)+0,15))</f>
        <v/>
      </c>
      <c r="P1927" s="255" t="str" cm="1">
        <f t="array" ref="P1927">IF(A1927="","",INDEX(근로조건!$A$5:$Y$1048576,MATCH(A1927,근로조건!$A$5:$A$1048576,0)+0,16))</f>
        <v/>
      </c>
      <c r="Q1927" s="256" t="str" cm="1">
        <f t="array" ref="Q1927">IF(A1927="","",INDEX(근로조건!$A$5:$ZZ$1048576,MATCH(A1927,근로조건!$A$5:$A$1048576,0)+0,21))</f>
        <v/>
      </c>
      <c r="R1927" s="61"/>
      <c r="S1927" s="61"/>
      <c r="T1927" s="61"/>
      <c r="U1927" s="61"/>
      <c r="V1927" s="61"/>
      <c r="W1927" s="61"/>
      <c r="X1927" s="61"/>
      <c r="Y1927" s="61"/>
      <c r="Z1927" s="260" t="str">
        <f t="shared" si="93"/>
        <v/>
      </c>
      <c r="AA1927" s="260" t="str">
        <f t="shared" si="94"/>
        <v/>
      </c>
      <c r="AB1927" s="260" t="str" cm="1">
        <f t="array" ref="AB1927">IFERROR(IF(A1927="","",INDEX(근로조건!$A$5:$Z$1048576,MATCH(A1927,근로조건!$A$5:$A$1048576,0)+0,17)-INDEX(근로조건!$A$5:$Z$1048576,MATCH(A1927,근로조건!$A$5:$A$1048576,0)+0,11))*B1927,"")</f>
        <v/>
      </c>
      <c r="AC1927" s="260" t="str">
        <f t="shared" si="95"/>
        <v/>
      </c>
      <c r="AD1927" s="260" t="str" cm="1">
        <f t="array" ref="AD1927">IFERROR(IF(A1927="","",INDEX(근로조건!$A$5:$L$1048576,MATCH(A1927,근로조건!$A$5:$A$1048576,0)+0,12))*B1927,"")</f>
        <v/>
      </c>
      <c r="AE1927" s="261" t="str" cm="1">
        <f t="array" ref="AE1927">IF(A1927="","",INDEX(근로조건!$A$5:$AF$1048576,MATCH(A1927,근로조건!$A$5:$A$1048576,0)+0,13))</f>
        <v/>
      </c>
      <c r="AF1927" s="262" t="str" cm="1">
        <f t="array" ref="AF1927">IF(A1927="","",INDEX(근로조건!$A$5:$AF$1048576,MATCH(A1927,근로조건!$A$5:$A$1048576,0)+0,14))</f>
        <v/>
      </c>
      <c r="AG1927" s="261" t="str" cm="1">
        <f t="array" ref="AG1927">IF(A1927="","",INDEX(근로조건!$A$5:$AF$1048576,MATCH(A1927,근로조건!$A$5:$A$1048576,0)+0,11))</f>
        <v/>
      </c>
      <c r="AH1927" s="261" t="str" cm="1">
        <f t="array" ref="AH1927">IF(A1927="","",INDEX(근로조건!$A$5:$AF$1048576,MATCH(A1927,근로조건!$A$5:$A$1048576,0)+0,19))</f>
        <v/>
      </c>
      <c r="AI1927" s="262" t="str" cm="1">
        <f t="array" ref="AI1927">IF(A1927="","",INDEX(근로조건!$A$5:$AF$1048576,MATCH(A1927,근로조건!$A$5:$A$1048576,0)+0,17))</f>
        <v/>
      </c>
      <c r="AJ1927" s="253"/>
      <c r="AK1927" s="253"/>
      <c r="AL1927" s="253" t="str" cm="1">
        <f t="array" ref="AL1927">IF(A1927="","",INDEX(근로조건!$A$5:$AF$1048576,MATCH(A1927,근로조건!$A$5:$A$1048576,0)+0,20))</f>
        <v/>
      </c>
      <c r="AM1927" s="253"/>
      <c r="AN1927" s="253"/>
      <c r="AO1927" s="253"/>
      <c r="AP1927" s="260"/>
      <c r="AQ1927" s="123"/>
      <c r="AR1927" s="166"/>
      <c r="AS1927" s="267"/>
      <c r="AT1927" s="266"/>
      <c r="AU1927" s="266"/>
      <c r="AV1927" s="266"/>
    </row>
    <row r="1928" spans="1:48" x14ac:dyDescent="0.3">
      <c r="A1928" s="52"/>
      <c r="B1928" s="54"/>
      <c r="C1928" s="53"/>
      <c r="D1928" s="53"/>
      <c r="E1928" s="53"/>
      <c r="F1928" s="57"/>
      <c r="G1928" s="57"/>
      <c r="H1928" s="52"/>
      <c r="I1928" s="53"/>
      <c r="J1928" s="53"/>
      <c r="K1928" s="95"/>
      <c r="L1928" s="52"/>
      <c r="M1928" s="52"/>
      <c r="N1928" s="54"/>
      <c r="O1928" s="254" t="str" cm="1">
        <f t="array" ref="O1928">IF(A1928="","",INDEX(근로조건!$A$5:$Y$1048576,MATCH(A1928,근로조건!$A$5:$A$1048576,0)+0,15))</f>
        <v/>
      </c>
      <c r="P1928" s="255" t="str" cm="1">
        <f t="array" ref="P1928">IF(A1928="","",INDEX(근로조건!$A$5:$Y$1048576,MATCH(A1928,근로조건!$A$5:$A$1048576,0)+0,16))</f>
        <v/>
      </c>
      <c r="Q1928" s="256" t="str" cm="1">
        <f t="array" ref="Q1928">IF(A1928="","",INDEX(근로조건!$A$5:$ZZ$1048576,MATCH(A1928,근로조건!$A$5:$A$1048576,0)+0,21))</f>
        <v/>
      </c>
      <c r="R1928" s="61"/>
      <c r="S1928" s="61"/>
      <c r="T1928" s="61"/>
      <c r="U1928" s="61"/>
      <c r="V1928" s="61"/>
      <c r="W1928" s="61"/>
      <c r="X1928" s="61"/>
      <c r="Y1928" s="61"/>
      <c r="Z1928" s="260" t="str">
        <f t="shared" si="93"/>
        <v/>
      </c>
      <c r="AA1928" s="260" t="str">
        <f t="shared" si="94"/>
        <v/>
      </c>
      <c r="AB1928" s="260" t="str" cm="1">
        <f t="array" ref="AB1928">IFERROR(IF(A1928="","",INDEX(근로조건!$A$5:$Z$1048576,MATCH(A1928,근로조건!$A$5:$A$1048576,0)+0,17)-INDEX(근로조건!$A$5:$Z$1048576,MATCH(A1928,근로조건!$A$5:$A$1048576,0)+0,11))*B1928,"")</f>
        <v/>
      </c>
      <c r="AC1928" s="260" t="str">
        <f t="shared" si="95"/>
        <v/>
      </c>
      <c r="AD1928" s="260" t="str" cm="1">
        <f t="array" ref="AD1928">IFERROR(IF(A1928="","",INDEX(근로조건!$A$5:$L$1048576,MATCH(A1928,근로조건!$A$5:$A$1048576,0)+0,12))*B1928,"")</f>
        <v/>
      </c>
      <c r="AE1928" s="261" t="str" cm="1">
        <f t="array" ref="AE1928">IF(A1928="","",INDEX(근로조건!$A$5:$AF$1048576,MATCH(A1928,근로조건!$A$5:$A$1048576,0)+0,13))</f>
        <v/>
      </c>
      <c r="AF1928" s="262" t="str" cm="1">
        <f t="array" ref="AF1928">IF(A1928="","",INDEX(근로조건!$A$5:$AF$1048576,MATCH(A1928,근로조건!$A$5:$A$1048576,0)+0,14))</f>
        <v/>
      </c>
      <c r="AG1928" s="261" t="str" cm="1">
        <f t="array" ref="AG1928">IF(A1928="","",INDEX(근로조건!$A$5:$AF$1048576,MATCH(A1928,근로조건!$A$5:$A$1048576,0)+0,11))</f>
        <v/>
      </c>
      <c r="AH1928" s="261" t="str" cm="1">
        <f t="array" ref="AH1928">IF(A1928="","",INDEX(근로조건!$A$5:$AF$1048576,MATCH(A1928,근로조건!$A$5:$A$1048576,0)+0,19))</f>
        <v/>
      </c>
      <c r="AI1928" s="262" t="str" cm="1">
        <f t="array" ref="AI1928">IF(A1928="","",INDEX(근로조건!$A$5:$AF$1048576,MATCH(A1928,근로조건!$A$5:$A$1048576,0)+0,17))</f>
        <v/>
      </c>
      <c r="AJ1928" s="253"/>
      <c r="AK1928" s="253"/>
      <c r="AL1928" s="253" t="str" cm="1">
        <f t="array" ref="AL1928">IF(A1928="","",INDEX(근로조건!$A$5:$AF$1048576,MATCH(A1928,근로조건!$A$5:$A$1048576,0)+0,20))</f>
        <v/>
      </c>
      <c r="AM1928" s="253"/>
      <c r="AN1928" s="253"/>
      <c r="AO1928" s="253"/>
      <c r="AP1928" s="260"/>
      <c r="AQ1928" s="123"/>
      <c r="AR1928" s="166"/>
      <c r="AS1928" s="267"/>
      <c r="AT1928" s="266"/>
      <c r="AU1928" s="266"/>
      <c r="AV1928" s="266"/>
    </row>
    <row r="1929" spans="1:48" x14ac:dyDescent="0.3">
      <c r="A1929" s="52"/>
      <c r="B1929" s="54"/>
      <c r="C1929" s="53"/>
      <c r="D1929" s="53"/>
      <c r="E1929" s="53"/>
      <c r="F1929" s="57"/>
      <c r="G1929" s="57"/>
      <c r="H1929" s="52"/>
      <c r="I1929" s="53"/>
      <c r="J1929" s="53"/>
      <c r="K1929" s="95"/>
      <c r="L1929" s="52"/>
      <c r="M1929" s="52"/>
      <c r="N1929" s="54"/>
      <c r="O1929" s="254" t="str" cm="1">
        <f t="array" ref="O1929">IF(A1929="","",INDEX(근로조건!$A$5:$Y$1048576,MATCH(A1929,근로조건!$A$5:$A$1048576,0)+0,15))</f>
        <v/>
      </c>
      <c r="P1929" s="255" t="str" cm="1">
        <f t="array" ref="P1929">IF(A1929="","",INDEX(근로조건!$A$5:$Y$1048576,MATCH(A1929,근로조건!$A$5:$A$1048576,0)+0,16))</f>
        <v/>
      </c>
      <c r="Q1929" s="256" t="str" cm="1">
        <f t="array" ref="Q1929">IF(A1929="","",INDEX(근로조건!$A$5:$ZZ$1048576,MATCH(A1929,근로조건!$A$5:$A$1048576,0)+0,21))</f>
        <v/>
      </c>
      <c r="R1929" s="61"/>
      <c r="S1929" s="61"/>
      <c r="T1929" s="61"/>
      <c r="U1929" s="61"/>
      <c r="V1929" s="61"/>
      <c r="W1929" s="61"/>
      <c r="X1929" s="61"/>
      <c r="Y1929" s="61"/>
      <c r="Z1929" s="260" t="str">
        <f t="shared" si="93"/>
        <v/>
      </c>
      <c r="AA1929" s="260" t="str">
        <f t="shared" si="94"/>
        <v/>
      </c>
      <c r="AB1929" s="260" t="str" cm="1">
        <f t="array" ref="AB1929">IFERROR(IF(A1929="","",INDEX(근로조건!$A$5:$Z$1048576,MATCH(A1929,근로조건!$A$5:$A$1048576,0)+0,17)-INDEX(근로조건!$A$5:$Z$1048576,MATCH(A1929,근로조건!$A$5:$A$1048576,0)+0,11))*B1929,"")</f>
        <v/>
      </c>
      <c r="AC1929" s="260" t="str">
        <f t="shared" si="95"/>
        <v/>
      </c>
      <c r="AD1929" s="260" t="str" cm="1">
        <f t="array" ref="AD1929">IFERROR(IF(A1929="","",INDEX(근로조건!$A$5:$L$1048576,MATCH(A1929,근로조건!$A$5:$A$1048576,0)+0,12))*B1929,"")</f>
        <v/>
      </c>
      <c r="AE1929" s="261" t="str" cm="1">
        <f t="array" ref="AE1929">IF(A1929="","",INDEX(근로조건!$A$5:$AF$1048576,MATCH(A1929,근로조건!$A$5:$A$1048576,0)+0,13))</f>
        <v/>
      </c>
      <c r="AF1929" s="262" t="str" cm="1">
        <f t="array" ref="AF1929">IF(A1929="","",INDEX(근로조건!$A$5:$AF$1048576,MATCH(A1929,근로조건!$A$5:$A$1048576,0)+0,14))</f>
        <v/>
      </c>
      <c r="AG1929" s="261" t="str" cm="1">
        <f t="array" ref="AG1929">IF(A1929="","",INDEX(근로조건!$A$5:$AF$1048576,MATCH(A1929,근로조건!$A$5:$A$1048576,0)+0,11))</f>
        <v/>
      </c>
      <c r="AH1929" s="261" t="str" cm="1">
        <f t="array" ref="AH1929">IF(A1929="","",INDEX(근로조건!$A$5:$AF$1048576,MATCH(A1929,근로조건!$A$5:$A$1048576,0)+0,19))</f>
        <v/>
      </c>
      <c r="AI1929" s="262" t="str" cm="1">
        <f t="array" ref="AI1929">IF(A1929="","",INDEX(근로조건!$A$5:$AF$1048576,MATCH(A1929,근로조건!$A$5:$A$1048576,0)+0,17))</f>
        <v/>
      </c>
      <c r="AJ1929" s="253"/>
      <c r="AK1929" s="253"/>
      <c r="AL1929" s="253" t="str" cm="1">
        <f t="array" ref="AL1929">IF(A1929="","",INDEX(근로조건!$A$5:$AF$1048576,MATCH(A1929,근로조건!$A$5:$A$1048576,0)+0,20))</f>
        <v/>
      </c>
      <c r="AM1929" s="253"/>
      <c r="AN1929" s="253"/>
      <c r="AO1929" s="253"/>
      <c r="AP1929" s="260"/>
      <c r="AQ1929" s="123"/>
      <c r="AR1929" s="166"/>
      <c r="AS1929" s="267"/>
      <c r="AT1929" s="266"/>
      <c r="AU1929" s="266"/>
      <c r="AV1929" s="266"/>
    </row>
    <row r="1930" spans="1:48" x14ac:dyDescent="0.3">
      <c r="A1930" s="52"/>
      <c r="B1930" s="54"/>
      <c r="C1930" s="53"/>
      <c r="D1930" s="53"/>
      <c r="E1930" s="53"/>
      <c r="F1930" s="57"/>
      <c r="G1930" s="57"/>
      <c r="H1930" s="52"/>
      <c r="I1930" s="53"/>
      <c r="J1930" s="53"/>
      <c r="K1930" s="95"/>
      <c r="L1930" s="52"/>
      <c r="M1930" s="52"/>
      <c r="N1930" s="54"/>
      <c r="O1930" s="254" t="str" cm="1">
        <f t="array" ref="O1930">IF(A1930="","",INDEX(근로조건!$A$5:$Y$1048576,MATCH(A1930,근로조건!$A$5:$A$1048576,0)+0,15))</f>
        <v/>
      </c>
      <c r="P1930" s="255" t="str" cm="1">
        <f t="array" ref="P1930">IF(A1930="","",INDEX(근로조건!$A$5:$Y$1048576,MATCH(A1930,근로조건!$A$5:$A$1048576,0)+0,16))</f>
        <v/>
      </c>
      <c r="Q1930" s="256" t="str" cm="1">
        <f t="array" ref="Q1930">IF(A1930="","",INDEX(근로조건!$A$5:$ZZ$1048576,MATCH(A1930,근로조건!$A$5:$A$1048576,0)+0,21))</f>
        <v/>
      </c>
      <c r="R1930" s="61"/>
      <c r="S1930" s="61"/>
      <c r="T1930" s="61"/>
      <c r="U1930" s="61"/>
      <c r="V1930" s="61"/>
      <c r="W1930" s="61"/>
      <c r="X1930" s="61"/>
      <c r="Y1930" s="61"/>
      <c r="Z1930" s="260" t="str">
        <f t="shared" si="93"/>
        <v/>
      </c>
      <c r="AA1930" s="260" t="str">
        <f t="shared" si="94"/>
        <v/>
      </c>
      <c r="AB1930" s="260" t="str" cm="1">
        <f t="array" ref="AB1930">IFERROR(IF(A1930="","",INDEX(근로조건!$A$5:$Z$1048576,MATCH(A1930,근로조건!$A$5:$A$1048576,0)+0,17)-INDEX(근로조건!$A$5:$Z$1048576,MATCH(A1930,근로조건!$A$5:$A$1048576,0)+0,11))*B1930,"")</f>
        <v/>
      </c>
      <c r="AC1930" s="260" t="str">
        <f t="shared" si="95"/>
        <v/>
      </c>
      <c r="AD1930" s="260" t="str" cm="1">
        <f t="array" ref="AD1930">IFERROR(IF(A1930="","",INDEX(근로조건!$A$5:$L$1048576,MATCH(A1930,근로조건!$A$5:$A$1048576,0)+0,12))*B1930,"")</f>
        <v/>
      </c>
      <c r="AE1930" s="261" t="str" cm="1">
        <f t="array" ref="AE1930">IF(A1930="","",INDEX(근로조건!$A$5:$AF$1048576,MATCH(A1930,근로조건!$A$5:$A$1048576,0)+0,13))</f>
        <v/>
      </c>
      <c r="AF1930" s="262" t="str" cm="1">
        <f t="array" ref="AF1930">IF(A1930="","",INDEX(근로조건!$A$5:$AF$1048576,MATCH(A1930,근로조건!$A$5:$A$1048576,0)+0,14))</f>
        <v/>
      </c>
      <c r="AG1930" s="261" t="str" cm="1">
        <f t="array" ref="AG1930">IF(A1930="","",INDEX(근로조건!$A$5:$AF$1048576,MATCH(A1930,근로조건!$A$5:$A$1048576,0)+0,11))</f>
        <v/>
      </c>
      <c r="AH1930" s="261" t="str" cm="1">
        <f t="array" ref="AH1930">IF(A1930="","",INDEX(근로조건!$A$5:$AF$1048576,MATCH(A1930,근로조건!$A$5:$A$1048576,0)+0,19))</f>
        <v/>
      </c>
      <c r="AI1930" s="262" t="str" cm="1">
        <f t="array" ref="AI1930">IF(A1930="","",INDEX(근로조건!$A$5:$AF$1048576,MATCH(A1930,근로조건!$A$5:$A$1048576,0)+0,17))</f>
        <v/>
      </c>
      <c r="AJ1930" s="253"/>
      <c r="AK1930" s="253"/>
      <c r="AL1930" s="253" t="str" cm="1">
        <f t="array" ref="AL1930">IF(A1930="","",INDEX(근로조건!$A$5:$AF$1048576,MATCH(A1930,근로조건!$A$5:$A$1048576,0)+0,20))</f>
        <v/>
      </c>
      <c r="AM1930" s="253"/>
      <c r="AN1930" s="253"/>
      <c r="AO1930" s="253"/>
      <c r="AP1930" s="260"/>
      <c r="AQ1930" s="123"/>
      <c r="AR1930" s="166"/>
      <c r="AS1930" s="267"/>
      <c r="AT1930" s="266"/>
      <c r="AU1930" s="266"/>
      <c r="AV1930" s="266"/>
    </row>
    <row r="1931" spans="1:48" x14ac:dyDescent="0.3">
      <c r="A1931" s="52"/>
      <c r="B1931" s="54"/>
      <c r="C1931" s="53"/>
      <c r="D1931" s="53"/>
      <c r="E1931" s="53"/>
      <c r="F1931" s="57"/>
      <c r="G1931" s="57"/>
      <c r="H1931" s="52"/>
      <c r="I1931" s="53"/>
      <c r="J1931" s="53"/>
      <c r="K1931" s="95"/>
      <c r="L1931" s="52"/>
      <c r="M1931" s="52"/>
      <c r="N1931" s="54"/>
      <c r="O1931" s="254" t="str" cm="1">
        <f t="array" ref="O1931">IF(A1931="","",INDEX(근로조건!$A$5:$Y$1048576,MATCH(A1931,근로조건!$A$5:$A$1048576,0)+0,15))</f>
        <v/>
      </c>
      <c r="P1931" s="255" t="str" cm="1">
        <f t="array" ref="P1931">IF(A1931="","",INDEX(근로조건!$A$5:$Y$1048576,MATCH(A1931,근로조건!$A$5:$A$1048576,0)+0,16))</f>
        <v/>
      </c>
      <c r="Q1931" s="256" t="str" cm="1">
        <f t="array" ref="Q1931">IF(A1931="","",INDEX(근로조건!$A$5:$ZZ$1048576,MATCH(A1931,근로조건!$A$5:$A$1048576,0)+0,21))</f>
        <v/>
      </c>
      <c r="R1931" s="61"/>
      <c r="S1931" s="61"/>
      <c r="T1931" s="61"/>
      <c r="U1931" s="61"/>
      <c r="V1931" s="61"/>
      <c r="W1931" s="61"/>
      <c r="X1931" s="61"/>
      <c r="Y1931" s="61"/>
      <c r="Z1931" s="260" t="str">
        <f t="shared" si="93"/>
        <v/>
      </c>
      <c r="AA1931" s="260" t="str">
        <f t="shared" si="94"/>
        <v/>
      </c>
      <c r="AB1931" s="260" t="str" cm="1">
        <f t="array" ref="AB1931">IFERROR(IF(A1931="","",INDEX(근로조건!$A$5:$Z$1048576,MATCH(A1931,근로조건!$A$5:$A$1048576,0)+0,17)-INDEX(근로조건!$A$5:$Z$1048576,MATCH(A1931,근로조건!$A$5:$A$1048576,0)+0,11))*B1931,"")</f>
        <v/>
      </c>
      <c r="AC1931" s="260" t="str">
        <f t="shared" si="95"/>
        <v/>
      </c>
      <c r="AD1931" s="260" t="str" cm="1">
        <f t="array" ref="AD1931">IFERROR(IF(A1931="","",INDEX(근로조건!$A$5:$L$1048576,MATCH(A1931,근로조건!$A$5:$A$1048576,0)+0,12))*B1931,"")</f>
        <v/>
      </c>
      <c r="AE1931" s="261" t="str" cm="1">
        <f t="array" ref="AE1931">IF(A1931="","",INDEX(근로조건!$A$5:$AF$1048576,MATCH(A1931,근로조건!$A$5:$A$1048576,0)+0,13))</f>
        <v/>
      </c>
      <c r="AF1931" s="262" t="str" cm="1">
        <f t="array" ref="AF1931">IF(A1931="","",INDEX(근로조건!$A$5:$AF$1048576,MATCH(A1931,근로조건!$A$5:$A$1048576,0)+0,14))</f>
        <v/>
      </c>
      <c r="AG1931" s="261" t="str" cm="1">
        <f t="array" ref="AG1931">IF(A1931="","",INDEX(근로조건!$A$5:$AF$1048576,MATCH(A1931,근로조건!$A$5:$A$1048576,0)+0,11))</f>
        <v/>
      </c>
      <c r="AH1931" s="261" t="str" cm="1">
        <f t="array" ref="AH1931">IF(A1931="","",INDEX(근로조건!$A$5:$AF$1048576,MATCH(A1931,근로조건!$A$5:$A$1048576,0)+0,19))</f>
        <v/>
      </c>
      <c r="AI1931" s="262" t="str" cm="1">
        <f t="array" ref="AI1931">IF(A1931="","",INDEX(근로조건!$A$5:$AF$1048576,MATCH(A1931,근로조건!$A$5:$A$1048576,0)+0,17))</f>
        <v/>
      </c>
      <c r="AJ1931" s="253"/>
      <c r="AK1931" s="253"/>
      <c r="AL1931" s="253" t="str" cm="1">
        <f t="array" ref="AL1931">IF(A1931="","",INDEX(근로조건!$A$5:$AF$1048576,MATCH(A1931,근로조건!$A$5:$A$1048576,0)+0,20))</f>
        <v/>
      </c>
      <c r="AM1931" s="253"/>
      <c r="AN1931" s="253"/>
      <c r="AO1931" s="253"/>
      <c r="AP1931" s="260"/>
      <c r="AQ1931" s="123"/>
      <c r="AR1931" s="166"/>
      <c r="AS1931" s="267"/>
      <c r="AT1931" s="266"/>
      <c r="AU1931" s="266"/>
      <c r="AV1931" s="266"/>
    </row>
    <row r="1932" spans="1:48" x14ac:dyDescent="0.3">
      <c r="A1932" s="52"/>
      <c r="B1932" s="54"/>
      <c r="C1932" s="53"/>
      <c r="D1932" s="53"/>
      <c r="E1932" s="53"/>
      <c r="F1932" s="57"/>
      <c r="G1932" s="57"/>
      <c r="H1932" s="52"/>
      <c r="I1932" s="53"/>
      <c r="J1932" s="53"/>
      <c r="K1932" s="95"/>
      <c r="L1932" s="52"/>
      <c r="M1932" s="52"/>
      <c r="N1932" s="54"/>
      <c r="O1932" s="254" t="str" cm="1">
        <f t="array" ref="O1932">IF(A1932="","",INDEX(근로조건!$A$5:$Y$1048576,MATCH(A1932,근로조건!$A$5:$A$1048576,0)+0,15))</f>
        <v/>
      </c>
      <c r="P1932" s="255" t="str" cm="1">
        <f t="array" ref="P1932">IF(A1932="","",INDEX(근로조건!$A$5:$Y$1048576,MATCH(A1932,근로조건!$A$5:$A$1048576,0)+0,16))</f>
        <v/>
      </c>
      <c r="Q1932" s="256" t="str" cm="1">
        <f t="array" ref="Q1932">IF(A1932="","",INDEX(근로조건!$A$5:$ZZ$1048576,MATCH(A1932,근로조건!$A$5:$A$1048576,0)+0,21))</f>
        <v/>
      </c>
      <c r="R1932" s="61"/>
      <c r="S1932" s="61"/>
      <c r="T1932" s="61"/>
      <c r="U1932" s="61"/>
      <c r="V1932" s="61"/>
      <c r="W1932" s="61"/>
      <c r="X1932" s="61"/>
      <c r="Y1932" s="61"/>
      <c r="Z1932" s="260" t="str">
        <f t="shared" si="93"/>
        <v/>
      </c>
      <c r="AA1932" s="260" t="str">
        <f t="shared" si="94"/>
        <v/>
      </c>
      <c r="AB1932" s="260" t="str" cm="1">
        <f t="array" ref="AB1932">IFERROR(IF(A1932="","",INDEX(근로조건!$A$5:$Z$1048576,MATCH(A1932,근로조건!$A$5:$A$1048576,0)+0,17)-INDEX(근로조건!$A$5:$Z$1048576,MATCH(A1932,근로조건!$A$5:$A$1048576,0)+0,11))*B1932,"")</f>
        <v/>
      </c>
      <c r="AC1932" s="260" t="str">
        <f t="shared" si="95"/>
        <v/>
      </c>
      <c r="AD1932" s="260" t="str" cm="1">
        <f t="array" ref="AD1932">IFERROR(IF(A1932="","",INDEX(근로조건!$A$5:$L$1048576,MATCH(A1932,근로조건!$A$5:$A$1048576,0)+0,12))*B1932,"")</f>
        <v/>
      </c>
      <c r="AE1932" s="261" t="str" cm="1">
        <f t="array" ref="AE1932">IF(A1932="","",INDEX(근로조건!$A$5:$AF$1048576,MATCH(A1932,근로조건!$A$5:$A$1048576,0)+0,13))</f>
        <v/>
      </c>
      <c r="AF1932" s="262" t="str" cm="1">
        <f t="array" ref="AF1932">IF(A1932="","",INDEX(근로조건!$A$5:$AF$1048576,MATCH(A1932,근로조건!$A$5:$A$1048576,0)+0,14))</f>
        <v/>
      </c>
      <c r="AG1932" s="261" t="str" cm="1">
        <f t="array" ref="AG1932">IF(A1932="","",INDEX(근로조건!$A$5:$AF$1048576,MATCH(A1932,근로조건!$A$5:$A$1048576,0)+0,11))</f>
        <v/>
      </c>
      <c r="AH1932" s="261" t="str" cm="1">
        <f t="array" ref="AH1932">IF(A1932="","",INDEX(근로조건!$A$5:$AF$1048576,MATCH(A1932,근로조건!$A$5:$A$1048576,0)+0,19))</f>
        <v/>
      </c>
      <c r="AI1932" s="262" t="str" cm="1">
        <f t="array" ref="AI1932">IF(A1932="","",INDEX(근로조건!$A$5:$AF$1048576,MATCH(A1932,근로조건!$A$5:$A$1048576,0)+0,17))</f>
        <v/>
      </c>
      <c r="AJ1932" s="253"/>
      <c r="AK1932" s="253"/>
      <c r="AL1932" s="253" t="str" cm="1">
        <f t="array" ref="AL1932">IF(A1932="","",INDEX(근로조건!$A$5:$AF$1048576,MATCH(A1932,근로조건!$A$5:$A$1048576,0)+0,20))</f>
        <v/>
      </c>
      <c r="AM1932" s="253"/>
      <c r="AN1932" s="253"/>
      <c r="AO1932" s="253"/>
      <c r="AP1932" s="260"/>
      <c r="AQ1932" s="123"/>
      <c r="AR1932" s="166"/>
      <c r="AS1932" s="267"/>
      <c r="AT1932" s="266"/>
      <c r="AU1932" s="266"/>
      <c r="AV1932" s="266"/>
    </row>
    <row r="1933" spans="1:48" x14ac:dyDescent="0.3">
      <c r="A1933" s="52"/>
      <c r="B1933" s="54"/>
      <c r="C1933" s="53"/>
      <c r="D1933" s="53"/>
      <c r="E1933" s="53"/>
      <c r="F1933" s="57"/>
      <c r="G1933" s="57"/>
      <c r="H1933" s="52"/>
      <c r="I1933" s="53"/>
      <c r="J1933" s="53"/>
      <c r="K1933" s="95"/>
      <c r="L1933" s="52"/>
      <c r="M1933" s="52"/>
      <c r="N1933" s="54"/>
      <c r="O1933" s="254" t="str" cm="1">
        <f t="array" ref="O1933">IF(A1933="","",INDEX(근로조건!$A$5:$Y$1048576,MATCH(A1933,근로조건!$A$5:$A$1048576,0)+0,15))</f>
        <v/>
      </c>
      <c r="P1933" s="255" t="str" cm="1">
        <f t="array" ref="P1933">IF(A1933="","",INDEX(근로조건!$A$5:$Y$1048576,MATCH(A1933,근로조건!$A$5:$A$1048576,0)+0,16))</f>
        <v/>
      </c>
      <c r="Q1933" s="256" t="str" cm="1">
        <f t="array" ref="Q1933">IF(A1933="","",INDEX(근로조건!$A$5:$ZZ$1048576,MATCH(A1933,근로조건!$A$5:$A$1048576,0)+0,21))</f>
        <v/>
      </c>
      <c r="R1933" s="61"/>
      <c r="S1933" s="61"/>
      <c r="T1933" s="61"/>
      <c r="U1933" s="61"/>
      <c r="V1933" s="61"/>
      <c r="W1933" s="61"/>
      <c r="X1933" s="61"/>
      <c r="Y1933" s="61"/>
      <c r="Z1933" s="260" t="str">
        <f t="shared" si="93"/>
        <v/>
      </c>
      <c r="AA1933" s="260" t="str">
        <f t="shared" si="94"/>
        <v/>
      </c>
      <c r="AB1933" s="260" t="str" cm="1">
        <f t="array" ref="AB1933">IFERROR(IF(A1933="","",INDEX(근로조건!$A$5:$Z$1048576,MATCH(A1933,근로조건!$A$5:$A$1048576,0)+0,17)-INDEX(근로조건!$A$5:$Z$1048576,MATCH(A1933,근로조건!$A$5:$A$1048576,0)+0,11))*B1933,"")</f>
        <v/>
      </c>
      <c r="AC1933" s="260" t="str">
        <f t="shared" si="95"/>
        <v/>
      </c>
      <c r="AD1933" s="260" t="str" cm="1">
        <f t="array" ref="AD1933">IFERROR(IF(A1933="","",INDEX(근로조건!$A$5:$L$1048576,MATCH(A1933,근로조건!$A$5:$A$1048576,0)+0,12))*B1933,"")</f>
        <v/>
      </c>
      <c r="AE1933" s="261" t="str" cm="1">
        <f t="array" ref="AE1933">IF(A1933="","",INDEX(근로조건!$A$5:$AF$1048576,MATCH(A1933,근로조건!$A$5:$A$1048576,0)+0,13))</f>
        <v/>
      </c>
      <c r="AF1933" s="262" t="str" cm="1">
        <f t="array" ref="AF1933">IF(A1933="","",INDEX(근로조건!$A$5:$AF$1048576,MATCH(A1933,근로조건!$A$5:$A$1048576,0)+0,14))</f>
        <v/>
      </c>
      <c r="AG1933" s="261" t="str" cm="1">
        <f t="array" ref="AG1933">IF(A1933="","",INDEX(근로조건!$A$5:$AF$1048576,MATCH(A1933,근로조건!$A$5:$A$1048576,0)+0,11))</f>
        <v/>
      </c>
      <c r="AH1933" s="261" t="str" cm="1">
        <f t="array" ref="AH1933">IF(A1933="","",INDEX(근로조건!$A$5:$AF$1048576,MATCH(A1933,근로조건!$A$5:$A$1048576,0)+0,19))</f>
        <v/>
      </c>
      <c r="AI1933" s="262" t="str" cm="1">
        <f t="array" ref="AI1933">IF(A1933="","",INDEX(근로조건!$A$5:$AF$1048576,MATCH(A1933,근로조건!$A$5:$A$1048576,0)+0,17))</f>
        <v/>
      </c>
      <c r="AJ1933" s="253"/>
      <c r="AK1933" s="253"/>
      <c r="AL1933" s="253" t="str" cm="1">
        <f t="array" ref="AL1933">IF(A1933="","",INDEX(근로조건!$A$5:$AF$1048576,MATCH(A1933,근로조건!$A$5:$A$1048576,0)+0,20))</f>
        <v/>
      </c>
      <c r="AM1933" s="253"/>
      <c r="AN1933" s="253"/>
      <c r="AO1933" s="253"/>
      <c r="AP1933" s="260"/>
      <c r="AQ1933" s="123"/>
      <c r="AR1933" s="166"/>
      <c r="AS1933" s="267"/>
      <c r="AT1933" s="266"/>
      <c r="AU1933" s="266"/>
      <c r="AV1933" s="266"/>
    </row>
    <row r="1934" spans="1:48" x14ac:dyDescent="0.3">
      <c r="A1934" s="52"/>
      <c r="B1934" s="54"/>
      <c r="C1934" s="53"/>
      <c r="D1934" s="53"/>
      <c r="E1934" s="53"/>
      <c r="F1934" s="57"/>
      <c r="G1934" s="57"/>
      <c r="H1934" s="52"/>
      <c r="I1934" s="53"/>
      <c r="J1934" s="53"/>
      <c r="K1934" s="95"/>
      <c r="L1934" s="52"/>
      <c r="M1934" s="52"/>
      <c r="N1934" s="54"/>
      <c r="O1934" s="254" t="str" cm="1">
        <f t="array" ref="O1934">IF(A1934="","",INDEX(근로조건!$A$5:$Y$1048576,MATCH(A1934,근로조건!$A$5:$A$1048576,0)+0,15))</f>
        <v/>
      </c>
      <c r="P1934" s="255" t="str" cm="1">
        <f t="array" ref="P1934">IF(A1934="","",INDEX(근로조건!$A$5:$Y$1048576,MATCH(A1934,근로조건!$A$5:$A$1048576,0)+0,16))</f>
        <v/>
      </c>
      <c r="Q1934" s="256" t="str" cm="1">
        <f t="array" ref="Q1934">IF(A1934="","",INDEX(근로조건!$A$5:$ZZ$1048576,MATCH(A1934,근로조건!$A$5:$A$1048576,0)+0,21))</f>
        <v/>
      </c>
      <c r="R1934" s="61"/>
      <c r="S1934" s="61"/>
      <c r="T1934" s="61"/>
      <c r="U1934" s="61"/>
      <c r="V1934" s="61"/>
      <c r="W1934" s="61"/>
      <c r="X1934" s="61"/>
      <c r="Y1934" s="61"/>
      <c r="Z1934" s="260" t="str">
        <f t="shared" si="93"/>
        <v/>
      </c>
      <c r="AA1934" s="260" t="str">
        <f t="shared" si="94"/>
        <v/>
      </c>
      <c r="AB1934" s="260" t="str" cm="1">
        <f t="array" ref="AB1934">IFERROR(IF(A1934="","",INDEX(근로조건!$A$5:$Z$1048576,MATCH(A1934,근로조건!$A$5:$A$1048576,0)+0,17)-INDEX(근로조건!$A$5:$Z$1048576,MATCH(A1934,근로조건!$A$5:$A$1048576,0)+0,11))*B1934,"")</f>
        <v/>
      </c>
      <c r="AC1934" s="260" t="str">
        <f t="shared" si="95"/>
        <v/>
      </c>
      <c r="AD1934" s="260" t="str" cm="1">
        <f t="array" ref="AD1934">IFERROR(IF(A1934="","",INDEX(근로조건!$A$5:$L$1048576,MATCH(A1934,근로조건!$A$5:$A$1048576,0)+0,12))*B1934,"")</f>
        <v/>
      </c>
      <c r="AE1934" s="261" t="str" cm="1">
        <f t="array" ref="AE1934">IF(A1934="","",INDEX(근로조건!$A$5:$AF$1048576,MATCH(A1934,근로조건!$A$5:$A$1048576,0)+0,13))</f>
        <v/>
      </c>
      <c r="AF1934" s="262" t="str" cm="1">
        <f t="array" ref="AF1934">IF(A1934="","",INDEX(근로조건!$A$5:$AF$1048576,MATCH(A1934,근로조건!$A$5:$A$1048576,0)+0,14))</f>
        <v/>
      </c>
      <c r="AG1934" s="261" t="str" cm="1">
        <f t="array" ref="AG1934">IF(A1934="","",INDEX(근로조건!$A$5:$AF$1048576,MATCH(A1934,근로조건!$A$5:$A$1048576,0)+0,11))</f>
        <v/>
      </c>
      <c r="AH1934" s="261" t="str" cm="1">
        <f t="array" ref="AH1934">IF(A1934="","",INDEX(근로조건!$A$5:$AF$1048576,MATCH(A1934,근로조건!$A$5:$A$1048576,0)+0,19))</f>
        <v/>
      </c>
      <c r="AI1934" s="262" t="str" cm="1">
        <f t="array" ref="AI1934">IF(A1934="","",INDEX(근로조건!$A$5:$AF$1048576,MATCH(A1934,근로조건!$A$5:$A$1048576,0)+0,17))</f>
        <v/>
      </c>
      <c r="AJ1934" s="253"/>
      <c r="AK1934" s="253"/>
      <c r="AL1934" s="253" t="str" cm="1">
        <f t="array" ref="AL1934">IF(A1934="","",INDEX(근로조건!$A$5:$AF$1048576,MATCH(A1934,근로조건!$A$5:$A$1048576,0)+0,20))</f>
        <v/>
      </c>
      <c r="AM1934" s="253"/>
      <c r="AN1934" s="253"/>
      <c r="AO1934" s="253"/>
      <c r="AP1934" s="260"/>
      <c r="AQ1934" s="123"/>
      <c r="AR1934" s="166"/>
      <c r="AS1934" s="267"/>
      <c r="AT1934" s="266"/>
      <c r="AU1934" s="266"/>
      <c r="AV1934" s="266"/>
    </row>
    <row r="1935" spans="1:48" x14ac:dyDescent="0.3">
      <c r="A1935" s="52"/>
      <c r="B1935" s="54"/>
      <c r="C1935" s="53"/>
      <c r="D1935" s="53"/>
      <c r="E1935" s="53"/>
      <c r="F1935" s="57"/>
      <c r="G1935" s="57"/>
      <c r="H1935" s="52"/>
      <c r="I1935" s="53"/>
      <c r="J1935" s="53"/>
      <c r="K1935" s="95"/>
      <c r="L1935" s="52"/>
      <c r="M1935" s="52"/>
      <c r="N1935" s="54"/>
      <c r="O1935" s="254" t="str" cm="1">
        <f t="array" ref="O1935">IF(A1935="","",INDEX(근로조건!$A$5:$Y$1048576,MATCH(A1935,근로조건!$A$5:$A$1048576,0)+0,15))</f>
        <v/>
      </c>
      <c r="P1935" s="255" t="str" cm="1">
        <f t="array" ref="P1935">IF(A1935="","",INDEX(근로조건!$A$5:$Y$1048576,MATCH(A1935,근로조건!$A$5:$A$1048576,0)+0,16))</f>
        <v/>
      </c>
      <c r="Q1935" s="256" t="str" cm="1">
        <f t="array" ref="Q1935">IF(A1935="","",INDEX(근로조건!$A$5:$ZZ$1048576,MATCH(A1935,근로조건!$A$5:$A$1048576,0)+0,21))</f>
        <v/>
      </c>
      <c r="R1935" s="61"/>
      <c r="S1935" s="61"/>
      <c r="T1935" s="61"/>
      <c r="U1935" s="61"/>
      <c r="V1935" s="61"/>
      <c r="W1935" s="61"/>
      <c r="X1935" s="61"/>
      <c r="Y1935" s="61"/>
      <c r="Z1935" s="260" t="str">
        <f t="shared" si="93"/>
        <v/>
      </c>
      <c r="AA1935" s="260" t="str">
        <f t="shared" si="94"/>
        <v/>
      </c>
      <c r="AB1935" s="260" t="str" cm="1">
        <f t="array" ref="AB1935">IFERROR(IF(A1935="","",INDEX(근로조건!$A$5:$Z$1048576,MATCH(A1935,근로조건!$A$5:$A$1048576,0)+0,17)-INDEX(근로조건!$A$5:$Z$1048576,MATCH(A1935,근로조건!$A$5:$A$1048576,0)+0,11))*B1935,"")</f>
        <v/>
      </c>
      <c r="AC1935" s="260" t="str">
        <f t="shared" si="95"/>
        <v/>
      </c>
      <c r="AD1935" s="260" t="str" cm="1">
        <f t="array" ref="AD1935">IFERROR(IF(A1935="","",INDEX(근로조건!$A$5:$L$1048576,MATCH(A1935,근로조건!$A$5:$A$1048576,0)+0,12))*B1935,"")</f>
        <v/>
      </c>
      <c r="AE1935" s="261" t="str" cm="1">
        <f t="array" ref="AE1935">IF(A1935="","",INDEX(근로조건!$A$5:$AF$1048576,MATCH(A1935,근로조건!$A$5:$A$1048576,0)+0,13))</f>
        <v/>
      </c>
      <c r="AF1935" s="262" t="str" cm="1">
        <f t="array" ref="AF1935">IF(A1935="","",INDEX(근로조건!$A$5:$AF$1048576,MATCH(A1935,근로조건!$A$5:$A$1048576,0)+0,14))</f>
        <v/>
      </c>
      <c r="AG1935" s="261" t="str" cm="1">
        <f t="array" ref="AG1935">IF(A1935="","",INDEX(근로조건!$A$5:$AF$1048576,MATCH(A1935,근로조건!$A$5:$A$1048576,0)+0,11))</f>
        <v/>
      </c>
      <c r="AH1935" s="261" t="str" cm="1">
        <f t="array" ref="AH1935">IF(A1935="","",INDEX(근로조건!$A$5:$AF$1048576,MATCH(A1935,근로조건!$A$5:$A$1048576,0)+0,19))</f>
        <v/>
      </c>
      <c r="AI1935" s="262" t="str" cm="1">
        <f t="array" ref="AI1935">IF(A1935="","",INDEX(근로조건!$A$5:$AF$1048576,MATCH(A1935,근로조건!$A$5:$A$1048576,0)+0,17))</f>
        <v/>
      </c>
      <c r="AJ1935" s="253"/>
      <c r="AK1935" s="253"/>
      <c r="AL1935" s="253" t="str" cm="1">
        <f t="array" ref="AL1935">IF(A1935="","",INDEX(근로조건!$A$5:$AF$1048576,MATCH(A1935,근로조건!$A$5:$A$1048576,0)+0,20))</f>
        <v/>
      </c>
      <c r="AM1935" s="253"/>
      <c r="AN1935" s="253"/>
      <c r="AO1935" s="253"/>
      <c r="AP1935" s="260"/>
      <c r="AQ1935" s="123"/>
      <c r="AR1935" s="166"/>
      <c r="AS1935" s="267"/>
      <c r="AT1935" s="266"/>
      <c r="AU1935" s="266"/>
      <c r="AV1935" s="266"/>
    </row>
    <row r="1936" spans="1:48" x14ac:dyDescent="0.3">
      <c r="A1936" s="52"/>
      <c r="B1936" s="54"/>
      <c r="C1936" s="53"/>
      <c r="D1936" s="53"/>
      <c r="E1936" s="53"/>
      <c r="F1936" s="57"/>
      <c r="G1936" s="57"/>
      <c r="H1936" s="52"/>
      <c r="I1936" s="53"/>
      <c r="J1936" s="53"/>
      <c r="K1936" s="95"/>
      <c r="L1936" s="52"/>
      <c r="M1936" s="52"/>
      <c r="N1936" s="54"/>
      <c r="O1936" s="254" t="str" cm="1">
        <f t="array" ref="O1936">IF(A1936="","",INDEX(근로조건!$A$5:$Y$1048576,MATCH(A1936,근로조건!$A$5:$A$1048576,0)+0,15))</f>
        <v/>
      </c>
      <c r="P1936" s="255" t="str" cm="1">
        <f t="array" ref="P1936">IF(A1936="","",INDEX(근로조건!$A$5:$Y$1048576,MATCH(A1936,근로조건!$A$5:$A$1048576,0)+0,16))</f>
        <v/>
      </c>
      <c r="Q1936" s="256" t="str" cm="1">
        <f t="array" ref="Q1936">IF(A1936="","",INDEX(근로조건!$A$5:$ZZ$1048576,MATCH(A1936,근로조건!$A$5:$A$1048576,0)+0,21))</f>
        <v/>
      </c>
      <c r="R1936" s="61"/>
      <c r="S1936" s="61"/>
      <c r="T1936" s="61"/>
      <c r="U1936" s="61"/>
      <c r="V1936" s="61"/>
      <c r="W1936" s="61"/>
      <c r="X1936" s="61"/>
      <c r="Y1936" s="61"/>
      <c r="Z1936" s="260" t="str">
        <f t="shared" si="93"/>
        <v/>
      </c>
      <c r="AA1936" s="260" t="str">
        <f t="shared" si="94"/>
        <v/>
      </c>
      <c r="AB1936" s="260" t="str" cm="1">
        <f t="array" ref="AB1936">IFERROR(IF(A1936="","",INDEX(근로조건!$A$5:$Z$1048576,MATCH(A1936,근로조건!$A$5:$A$1048576,0)+0,17)-INDEX(근로조건!$A$5:$Z$1048576,MATCH(A1936,근로조건!$A$5:$A$1048576,0)+0,11))*B1936,"")</f>
        <v/>
      </c>
      <c r="AC1936" s="260" t="str">
        <f t="shared" si="95"/>
        <v/>
      </c>
      <c r="AD1936" s="260" t="str" cm="1">
        <f t="array" ref="AD1936">IFERROR(IF(A1936="","",INDEX(근로조건!$A$5:$L$1048576,MATCH(A1936,근로조건!$A$5:$A$1048576,0)+0,12))*B1936,"")</f>
        <v/>
      </c>
      <c r="AE1936" s="261" t="str" cm="1">
        <f t="array" ref="AE1936">IF(A1936="","",INDEX(근로조건!$A$5:$AF$1048576,MATCH(A1936,근로조건!$A$5:$A$1048576,0)+0,13))</f>
        <v/>
      </c>
      <c r="AF1936" s="262" t="str" cm="1">
        <f t="array" ref="AF1936">IF(A1936="","",INDEX(근로조건!$A$5:$AF$1048576,MATCH(A1936,근로조건!$A$5:$A$1048576,0)+0,14))</f>
        <v/>
      </c>
      <c r="AG1936" s="261" t="str" cm="1">
        <f t="array" ref="AG1936">IF(A1936="","",INDEX(근로조건!$A$5:$AF$1048576,MATCH(A1936,근로조건!$A$5:$A$1048576,0)+0,11))</f>
        <v/>
      </c>
      <c r="AH1936" s="261" t="str" cm="1">
        <f t="array" ref="AH1936">IF(A1936="","",INDEX(근로조건!$A$5:$AF$1048576,MATCH(A1936,근로조건!$A$5:$A$1048576,0)+0,19))</f>
        <v/>
      </c>
      <c r="AI1936" s="262" t="str" cm="1">
        <f t="array" ref="AI1936">IF(A1936="","",INDEX(근로조건!$A$5:$AF$1048576,MATCH(A1936,근로조건!$A$5:$A$1048576,0)+0,17))</f>
        <v/>
      </c>
      <c r="AJ1936" s="253"/>
      <c r="AK1936" s="253"/>
      <c r="AL1936" s="253" t="str" cm="1">
        <f t="array" ref="AL1936">IF(A1936="","",INDEX(근로조건!$A$5:$AF$1048576,MATCH(A1936,근로조건!$A$5:$A$1048576,0)+0,20))</f>
        <v/>
      </c>
      <c r="AM1936" s="253"/>
      <c r="AN1936" s="253"/>
      <c r="AO1936" s="253"/>
      <c r="AP1936" s="260"/>
      <c r="AQ1936" s="123"/>
      <c r="AR1936" s="166"/>
      <c r="AS1936" s="267"/>
      <c r="AT1936" s="266"/>
      <c r="AU1936" s="266"/>
      <c r="AV1936" s="266"/>
    </row>
    <row r="1937" spans="1:48" x14ac:dyDescent="0.3">
      <c r="A1937" s="52"/>
      <c r="B1937" s="54"/>
      <c r="C1937" s="53"/>
      <c r="D1937" s="53"/>
      <c r="E1937" s="53"/>
      <c r="F1937" s="57"/>
      <c r="G1937" s="57"/>
      <c r="H1937" s="52"/>
      <c r="I1937" s="53"/>
      <c r="J1937" s="53"/>
      <c r="K1937" s="95"/>
      <c r="L1937" s="52"/>
      <c r="M1937" s="52"/>
      <c r="N1937" s="54"/>
      <c r="O1937" s="254" t="str" cm="1">
        <f t="array" ref="O1937">IF(A1937="","",INDEX(근로조건!$A$5:$Y$1048576,MATCH(A1937,근로조건!$A$5:$A$1048576,0)+0,15))</f>
        <v/>
      </c>
      <c r="P1937" s="255" t="str" cm="1">
        <f t="array" ref="P1937">IF(A1937="","",INDEX(근로조건!$A$5:$Y$1048576,MATCH(A1937,근로조건!$A$5:$A$1048576,0)+0,16))</f>
        <v/>
      </c>
      <c r="Q1937" s="256" t="str" cm="1">
        <f t="array" ref="Q1937">IF(A1937="","",INDEX(근로조건!$A$5:$ZZ$1048576,MATCH(A1937,근로조건!$A$5:$A$1048576,0)+0,21))</f>
        <v/>
      </c>
      <c r="R1937" s="61"/>
      <c r="S1937" s="61"/>
      <c r="T1937" s="61"/>
      <c r="U1937" s="61"/>
      <c r="V1937" s="61"/>
      <c r="W1937" s="61"/>
      <c r="X1937" s="61"/>
      <c r="Y1937" s="61"/>
      <c r="Z1937" s="260" t="str">
        <f t="shared" si="93"/>
        <v/>
      </c>
      <c r="AA1937" s="260" t="str">
        <f t="shared" si="94"/>
        <v/>
      </c>
      <c r="AB1937" s="260" t="str" cm="1">
        <f t="array" ref="AB1937">IFERROR(IF(A1937="","",INDEX(근로조건!$A$5:$Z$1048576,MATCH(A1937,근로조건!$A$5:$A$1048576,0)+0,17)-INDEX(근로조건!$A$5:$Z$1048576,MATCH(A1937,근로조건!$A$5:$A$1048576,0)+0,11))*B1937,"")</f>
        <v/>
      </c>
      <c r="AC1937" s="260" t="str">
        <f t="shared" si="95"/>
        <v/>
      </c>
      <c r="AD1937" s="260" t="str" cm="1">
        <f t="array" ref="AD1937">IFERROR(IF(A1937="","",INDEX(근로조건!$A$5:$L$1048576,MATCH(A1937,근로조건!$A$5:$A$1048576,0)+0,12))*B1937,"")</f>
        <v/>
      </c>
      <c r="AE1937" s="261" t="str" cm="1">
        <f t="array" ref="AE1937">IF(A1937="","",INDEX(근로조건!$A$5:$AF$1048576,MATCH(A1937,근로조건!$A$5:$A$1048576,0)+0,13))</f>
        <v/>
      </c>
      <c r="AF1937" s="262" t="str" cm="1">
        <f t="array" ref="AF1937">IF(A1937="","",INDEX(근로조건!$A$5:$AF$1048576,MATCH(A1937,근로조건!$A$5:$A$1048576,0)+0,14))</f>
        <v/>
      </c>
      <c r="AG1937" s="261" t="str" cm="1">
        <f t="array" ref="AG1937">IF(A1937="","",INDEX(근로조건!$A$5:$AF$1048576,MATCH(A1937,근로조건!$A$5:$A$1048576,0)+0,11))</f>
        <v/>
      </c>
      <c r="AH1937" s="261" t="str" cm="1">
        <f t="array" ref="AH1937">IF(A1937="","",INDEX(근로조건!$A$5:$AF$1048576,MATCH(A1937,근로조건!$A$5:$A$1048576,0)+0,19))</f>
        <v/>
      </c>
      <c r="AI1937" s="262" t="str" cm="1">
        <f t="array" ref="AI1937">IF(A1937="","",INDEX(근로조건!$A$5:$AF$1048576,MATCH(A1937,근로조건!$A$5:$A$1048576,0)+0,17))</f>
        <v/>
      </c>
      <c r="AJ1937" s="253"/>
      <c r="AK1937" s="253"/>
      <c r="AL1937" s="253" t="str" cm="1">
        <f t="array" ref="AL1937">IF(A1937="","",INDEX(근로조건!$A$5:$AF$1048576,MATCH(A1937,근로조건!$A$5:$A$1048576,0)+0,20))</f>
        <v/>
      </c>
      <c r="AM1937" s="253"/>
      <c r="AN1937" s="253"/>
      <c r="AO1937" s="253"/>
      <c r="AP1937" s="260"/>
      <c r="AQ1937" s="123"/>
      <c r="AR1937" s="166"/>
      <c r="AS1937" s="267"/>
      <c r="AT1937" s="266"/>
      <c r="AU1937" s="266"/>
      <c r="AV1937" s="266"/>
    </row>
    <row r="1938" spans="1:48" x14ac:dyDescent="0.3">
      <c r="A1938" s="52"/>
      <c r="B1938" s="54"/>
      <c r="C1938" s="53"/>
      <c r="D1938" s="53"/>
      <c r="E1938" s="53"/>
      <c r="F1938" s="57"/>
      <c r="G1938" s="57"/>
      <c r="H1938" s="52"/>
      <c r="I1938" s="53"/>
      <c r="J1938" s="53"/>
      <c r="K1938" s="95"/>
      <c r="L1938" s="52"/>
      <c r="M1938" s="52"/>
      <c r="N1938" s="54"/>
      <c r="O1938" s="254" t="str" cm="1">
        <f t="array" ref="O1938">IF(A1938="","",INDEX(근로조건!$A$5:$Y$1048576,MATCH(A1938,근로조건!$A$5:$A$1048576,0)+0,15))</f>
        <v/>
      </c>
      <c r="P1938" s="255" t="str" cm="1">
        <f t="array" ref="P1938">IF(A1938="","",INDEX(근로조건!$A$5:$Y$1048576,MATCH(A1938,근로조건!$A$5:$A$1048576,0)+0,16))</f>
        <v/>
      </c>
      <c r="Q1938" s="256" t="str" cm="1">
        <f t="array" ref="Q1938">IF(A1938="","",INDEX(근로조건!$A$5:$ZZ$1048576,MATCH(A1938,근로조건!$A$5:$A$1048576,0)+0,21))</f>
        <v/>
      </c>
      <c r="R1938" s="61"/>
      <c r="S1938" s="61"/>
      <c r="T1938" s="61"/>
      <c r="U1938" s="61"/>
      <c r="V1938" s="61"/>
      <c r="W1938" s="61"/>
      <c r="X1938" s="61"/>
      <c r="Y1938" s="61"/>
      <c r="Z1938" s="260" t="str">
        <f t="shared" si="93"/>
        <v/>
      </c>
      <c r="AA1938" s="260" t="str">
        <f t="shared" si="94"/>
        <v/>
      </c>
      <c r="AB1938" s="260" t="str" cm="1">
        <f t="array" ref="AB1938">IFERROR(IF(A1938="","",INDEX(근로조건!$A$5:$Z$1048576,MATCH(A1938,근로조건!$A$5:$A$1048576,0)+0,17)-INDEX(근로조건!$A$5:$Z$1048576,MATCH(A1938,근로조건!$A$5:$A$1048576,0)+0,11))*B1938,"")</f>
        <v/>
      </c>
      <c r="AC1938" s="260" t="str">
        <f t="shared" si="95"/>
        <v/>
      </c>
      <c r="AD1938" s="260" t="str" cm="1">
        <f t="array" ref="AD1938">IFERROR(IF(A1938="","",INDEX(근로조건!$A$5:$L$1048576,MATCH(A1938,근로조건!$A$5:$A$1048576,0)+0,12))*B1938,"")</f>
        <v/>
      </c>
      <c r="AE1938" s="261" t="str" cm="1">
        <f t="array" ref="AE1938">IF(A1938="","",INDEX(근로조건!$A$5:$AF$1048576,MATCH(A1938,근로조건!$A$5:$A$1048576,0)+0,13))</f>
        <v/>
      </c>
      <c r="AF1938" s="262" t="str" cm="1">
        <f t="array" ref="AF1938">IF(A1938="","",INDEX(근로조건!$A$5:$AF$1048576,MATCH(A1938,근로조건!$A$5:$A$1048576,0)+0,14))</f>
        <v/>
      </c>
      <c r="AG1938" s="261" t="str" cm="1">
        <f t="array" ref="AG1938">IF(A1938="","",INDEX(근로조건!$A$5:$AF$1048576,MATCH(A1938,근로조건!$A$5:$A$1048576,0)+0,11))</f>
        <v/>
      </c>
      <c r="AH1938" s="261" t="str" cm="1">
        <f t="array" ref="AH1938">IF(A1938="","",INDEX(근로조건!$A$5:$AF$1048576,MATCH(A1938,근로조건!$A$5:$A$1048576,0)+0,19))</f>
        <v/>
      </c>
      <c r="AI1938" s="262" t="str" cm="1">
        <f t="array" ref="AI1938">IF(A1938="","",INDEX(근로조건!$A$5:$AF$1048576,MATCH(A1938,근로조건!$A$5:$A$1048576,0)+0,17))</f>
        <v/>
      </c>
      <c r="AJ1938" s="253"/>
      <c r="AK1938" s="253"/>
      <c r="AL1938" s="253" t="str" cm="1">
        <f t="array" ref="AL1938">IF(A1938="","",INDEX(근로조건!$A$5:$AF$1048576,MATCH(A1938,근로조건!$A$5:$A$1048576,0)+0,20))</f>
        <v/>
      </c>
      <c r="AM1938" s="253"/>
      <c r="AN1938" s="253"/>
      <c r="AO1938" s="253"/>
      <c r="AP1938" s="260"/>
      <c r="AQ1938" s="123"/>
      <c r="AR1938" s="166"/>
      <c r="AS1938" s="267"/>
      <c r="AT1938" s="266"/>
      <c r="AU1938" s="266"/>
      <c r="AV1938" s="266"/>
    </row>
    <row r="1939" spans="1:48" x14ac:dyDescent="0.3">
      <c r="A1939" s="52"/>
      <c r="B1939" s="54"/>
      <c r="C1939" s="53"/>
      <c r="D1939" s="53"/>
      <c r="E1939" s="53"/>
      <c r="F1939" s="57"/>
      <c r="G1939" s="57"/>
      <c r="H1939" s="52"/>
      <c r="I1939" s="53"/>
      <c r="J1939" s="53"/>
      <c r="K1939" s="95"/>
      <c r="L1939" s="52"/>
      <c r="M1939" s="52"/>
      <c r="N1939" s="54"/>
      <c r="O1939" s="254" t="str" cm="1">
        <f t="array" ref="O1939">IF(A1939="","",INDEX(근로조건!$A$5:$Y$1048576,MATCH(A1939,근로조건!$A$5:$A$1048576,0)+0,15))</f>
        <v/>
      </c>
      <c r="P1939" s="255" t="str" cm="1">
        <f t="array" ref="P1939">IF(A1939="","",INDEX(근로조건!$A$5:$Y$1048576,MATCH(A1939,근로조건!$A$5:$A$1048576,0)+0,16))</f>
        <v/>
      </c>
      <c r="Q1939" s="256" t="str" cm="1">
        <f t="array" ref="Q1939">IF(A1939="","",INDEX(근로조건!$A$5:$ZZ$1048576,MATCH(A1939,근로조건!$A$5:$A$1048576,0)+0,21))</f>
        <v/>
      </c>
      <c r="R1939" s="61"/>
      <c r="S1939" s="61"/>
      <c r="T1939" s="61"/>
      <c r="U1939" s="61"/>
      <c r="V1939" s="61"/>
      <c r="W1939" s="61"/>
      <c r="X1939" s="61"/>
      <c r="Y1939" s="61"/>
      <c r="Z1939" s="260" t="str">
        <f t="shared" si="93"/>
        <v/>
      </c>
      <c r="AA1939" s="260" t="str">
        <f t="shared" si="94"/>
        <v/>
      </c>
      <c r="AB1939" s="260" t="str" cm="1">
        <f t="array" ref="AB1939">IFERROR(IF(A1939="","",INDEX(근로조건!$A$5:$Z$1048576,MATCH(A1939,근로조건!$A$5:$A$1048576,0)+0,17)-INDEX(근로조건!$A$5:$Z$1048576,MATCH(A1939,근로조건!$A$5:$A$1048576,0)+0,11))*B1939,"")</f>
        <v/>
      </c>
      <c r="AC1939" s="260" t="str">
        <f t="shared" si="95"/>
        <v/>
      </c>
      <c r="AD1939" s="260" t="str" cm="1">
        <f t="array" ref="AD1939">IFERROR(IF(A1939="","",INDEX(근로조건!$A$5:$L$1048576,MATCH(A1939,근로조건!$A$5:$A$1048576,0)+0,12))*B1939,"")</f>
        <v/>
      </c>
      <c r="AE1939" s="261" t="str" cm="1">
        <f t="array" ref="AE1939">IF(A1939="","",INDEX(근로조건!$A$5:$AF$1048576,MATCH(A1939,근로조건!$A$5:$A$1048576,0)+0,13))</f>
        <v/>
      </c>
      <c r="AF1939" s="262" t="str" cm="1">
        <f t="array" ref="AF1939">IF(A1939="","",INDEX(근로조건!$A$5:$AF$1048576,MATCH(A1939,근로조건!$A$5:$A$1048576,0)+0,14))</f>
        <v/>
      </c>
      <c r="AG1939" s="261" t="str" cm="1">
        <f t="array" ref="AG1939">IF(A1939="","",INDEX(근로조건!$A$5:$AF$1048576,MATCH(A1939,근로조건!$A$5:$A$1048576,0)+0,11))</f>
        <v/>
      </c>
      <c r="AH1939" s="261" t="str" cm="1">
        <f t="array" ref="AH1939">IF(A1939="","",INDEX(근로조건!$A$5:$AF$1048576,MATCH(A1939,근로조건!$A$5:$A$1048576,0)+0,19))</f>
        <v/>
      </c>
      <c r="AI1939" s="262" t="str" cm="1">
        <f t="array" ref="AI1939">IF(A1939="","",INDEX(근로조건!$A$5:$AF$1048576,MATCH(A1939,근로조건!$A$5:$A$1048576,0)+0,17))</f>
        <v/>
      </c>
      <c r="AJ1939" s="253"/>
      <c r="AK1939" s="253"/>
      <c r="AL1939" s="253" t="str" cm="1">
        <f t="array" ref="AL1939">IF(A1939="","",INDEX(근로조건!$A$5:$AF$1048576,MATCH(A1939,근로조건!$A$5:$A$1048576,0)+0,20))</f>
        <v/>
      </c>
      <c r="AM1939" s="253"/>
      <c r="AN1939" s="253"/>
      <c r="AO1939" s="253"/>
      <c r="AP1939" s="260"/>
      <c r="AQ1939" s="123"/>
      <c r="AR1939" s="166"/>
      <c r="AS1939" s="267"/>
      <c r="AT1939" s="266"/>
      <c r="AU1939" s="266"/>
      <c r="AV1939" s="266"/>
    </row>
    <row r="1940" spans="1:48" x14ac:dyDescent="0.3">
      <c r="A1940" s="52"/>
      <c r="B1940" s="54"/>
      <c r="C1940" s="53"/>
      <c r="D1940" s="53"/>
      <c r="E1940" s="53"/>
      <c r="F1940" s="57"/>
      <c r="G1940" s="57"/>
      <c r="H1940" s="52"/>
      <c r="I1940" s="53"/>
      <c r="J1940" s="53"/>
      <c r="K1940" s="95"/>
      <c r="L1940" s="52"/>
      <c r="M1940" s="52"/>
      <c r="N1940" s="54"/>
      <c r="O1940" s="254" t="str" cm="1">
        <f t="array" ref="O1940">IF(A1940="","",INDEX(근로조건!$A$5:$Y$1048576,MATCH(A1940,근로조건!$A$5:$A$1048576,0)+0,15))</f>
        <v/>
      </c>
      <c r="P1940" s="255" t="str" cm="1">
        <f t="array" ref="P1940">IF(A1940="","",INDEX(근로조건!$A$5:$Y$1048576,MATCH(A1940,근로조건!$A$5:$A$1048576,0)+0,16))</f>
        <v/>
      </c>
      <c r="Q1940" s="256" t="str" cm="1">
        <f t="array" ref="Q1940">IF(A1940="","",INDEX(근로조건!$A$5:$ZZ$1048576,MATCH(A1940,근로조건!$A$5:$A$1048576,0)+0,21))</f>
        <v/>
      </c>
      <c r="R1940" s="61"/>
      <c r="S1940" s="61"/>
      <c r="T1940" s="61"/>
      <c r="U1940" s="61"/>
      <c r="V1940" s="61"/>
      <c r="W1940" s="61"/>
      <c r="X1940" s="61"/>
      <c r="Y1940" s="61"/>
      <c r="Z1940" s="260" t="str">
        <f t="shared" si="93"/>
        <v/>
      </c>
      <c r="AA1940" s="260" t="str">
        <f t="shared" si="94"/>
        <v/>
      </c>
      <c r="AB1940" s="260" t="str" cm="1">
        <f t="array" ref="AB1940">IFERROR(IF(A1940="","",INDEX(근로조건!$A$5:$Z$1048576,MATCH(A1940,근로조건!$A$5:$A$1048576,0)+0,17)-INDEX(근로조건!$A$5:$Z$1048576,MATCH(A1940,근로조건!$A$5:$A$1048576,0)+0,11))*B1940,"")</f>
        <v/>
      </c>
      <c r="AC1940" s="260" t="str">
        <f t="shared" si="95"/>
        <v/>
      </c>
      <c r="AD1940" s="260" t="str" cm="1">
        <f t="array" ref="AD1940">IFERROR(IF(A1940="","",INDEX(근로조건!$A$5:$L$1048576,MATCH(A1940,근로조건!$A$5:$A$1048576,0)+0,12))*B1940,"")</f>
        <v/>
      </c>
      <c r="AE1940" s="261" t="str" cm="1">
        <f t="array" ref="AE1940">IF(A1940="","",INDEX(근로조건!$A$5:$AF$1048576,MATCH(A1940,근로조건!$A$5:$A$1048576,0)+0,13))</f>
        <v/>
      </c>
      <c r="AF1940" s="262" t="str" cm="1">
        <f t="array" ref="AF1940">IF(A1940="","",INDEX(근로조건!$A$5:$AF$1048576,MATCH(A1940,근로조건!$A$5:$A$1048576,0)+0,14))</f>
        <v/>
      </c>
      <c r="AG1940" s="261" t="str" cm="1">
        <f t="array" ref="AG1940">IF(A1940="","",INDEX(근로조건!$A$5:$AF$1048576,MATCH(A1940,근로조건!$A$5:$A$1048576,0)+0,11))</f>
        <v/>
      </c>
      <c r="AH1940" s="261" t="str" cm="1">
        <f t="array" ref="AH1940">IF(A1940="","",INDEX(근로조건!$A$5:$AF$1048576,MATCH(A1940,근로조건!$A$5:$A$1048576,0)+0,19))</f>
        <v/>
      </c>
      <c r="AI1940" s="262" t="str" cm="1">
        <f t="array" ref="AI1940">IF(A1940="","",INDEX(근로조건!$A$5:$AF$1048576,MATCH(A1940,근로조건!$A$5:$A$1048576,0)+0,17))</f>
        <v/>
      </c>
      <c r="AJ1940" s="253"/>
      <c r="AK1940" s="253"/>
      <c r="AL1940" s="253" t="str" cm="1">
        <f t="array" ref="AL1940">IF(A1940="","",INDEX(근로조건!$A$5:$AF$1048576,MATCH(A1940,근로조건!$A$5:$A$1048576,0)+0,20))</f>
        <v/>
      </c>
      <c r="AM1940" s="253"/>
      <c r="AN1940" s="253"/>
      <c r="AO1940" s="253"/>
      <c r="AP1940" s="260"/>
      <c r="AQ1940" s="123"/>
      <c r="AR1940" s="166"/>
      <c r="AS1940" s="267"/>
      <c r="AT1940" s="266"/>
      <c r="AU1940" s="266"/>
      <c r="AV1940" s="266"/>
    </row>
    <row r="1941" spans="1:48" x14ac:dyDescent="0.3">
      <c r="A1941" s="52"/>
      <c r="B1941" s="54"/>
      <c r="C1941" s="53"/>
      <c r="D1941" s="53"/>
      <c r="E1941" s="53"/>
      <c r="F1941" s="57"/>
      <c r="G1941" s="57"/>
      <c r="H1941" s="52"/>
      <c r="I1941" s="53"/>
      <c r="J1941" s="53"/>
      <c r="K1941" s="95"/>
      <c r="L1941" s="52"/>
      <c r="M1941" s="52"/>
      <c r="N1941" s="54"/>
      <c r="O1941" s="254" t="str" cm="1">
        <f t="array" ref="O1941">IF(A1941="","",INDEX(근로조건!$A$5:$Y$1048576,MATCH(A1941,근로조건!$A$5:$A$1048576,0)+0,15))</f>
        <v/>
      </c>
      <c r="P1941" s="255" t="str" cm="1">
        <f t="array" ref="P1941">IF(A1941="","",INDEX(근로조건!$A$5:$Y$1048576,MATCH(A1941,근로조건!$A$5:$A$1048576,0)+0,16))</f>
        <v/>
      </c>
      <c r="Q1941" s="256" t="str" cm="1">
        <f t="array" ref="Q1941">IF(A1941="","",INDEX(근로조건!$A$5:$ZZ$1048576,MATCH(A1941,근로조건!$A$5:$A$1048576,0)+0,21))</f>
        <v/>
      </c>
      <c r="R1941" s="61"/>
      <c r="S1941" s="61"/>
      <c r="T1941" s="61"/>
      <c r="U1941" s="61"/>
      <c r="V1941" s="61"/>
      <c r="W1941" s="61"/>
      <c r="X1941" s="61"/>
      <c r="Y1941" s="61"/>
      <c r="Z1941" s="260" t="str">
        <f t="shared" si="93"/>
        <v/>
      </c>
      <c r="AA1941" s="260" t="str">
        <f t="shared" si="94"/>
        <v/>
      </c>
      <c r="AB1941" s="260" t="str" cm="1">
        <f t="array" ref="AB1941">IFERROR(IF(A1941="","",INDEX(근로조건!$A$5:$Z$1048576,MATCH(A1941,근로조건!$A$5:$A$1048576,0)+0,17)-INDEX(근로조건!$A$5:$Z$1048576,MATCH(A1941,근로조건!$A$5:$A$1048576,0)+0,11))*B1941,"")</f>
        <v/>
      </c>
      <c r="AC1941" s="260" t="str">
        <f t="shared" si="95"/>
        <v/>
      </c>
      <c r="AD1941" s="260" t="str" cm="1">
        <f t="array" ref="AD1941">IFERROR(IF(A1941="","",INDEX(근로조건!$A$5:$L$1048576,MATCH(A1941,근로조건!$A$5:$A$1048576,0)+0,12))*B1941,"")</f>
        <v/>
      </c>
      <c r="AE1941" s="261" t="str" cm="1">
        <f t="array" ref="AE1941">IF(A1941="","",INDEX(근로조건!$A$5:$AF$1048576,MATCH(A1941,근로조건!$A$5:$A$1048576,0)+0,13))</f>
        <v/>
      </c>
      <c r="AF1941" s="262" t="str" cm="1">
        <f t="array" ref="AF1941">IF(A1941="","",INDEX(근로조건!$A$5:$AF$1048576,MATCH(A1941,근로조건!$A$5:$A$1048576,0)+0,14))</f>
        <v/>
      </c>
      <c r="AG1941" s="261" t="str" cm="1">
        <f t="array" ref="AG1941">IF(A1941="","",INDEX(근로조건!$A$5:$AF$1048576,MATCH(A1941,근로조건!$A$5:$A$1048576,0)+0,11))</f>
        <v/>
      </c>
      <c r="AH1941" s="261" t="str" cm="1">
        <f t="array" ref="AH1941">IF(A1941="","",INDEX(근로조건!$A$5:$AF$1048576,MATCH(A1941,근로조건!$A$5:$A$1048576,0)+0,19))</f>
        <v/>
      </c>
      <c r="AI1941" s="262" t="str" cm="1">
        <f t="array" ref="AI1941">IF(A1941="","",INDEX(근로조건!$A$5:$AF$1048576,MATCH(A1941,근로조건!$A$5:$A$1048576,0)+0,17))</f>
        <v/>
      </c>
      <c r="AJ1941" s="253"/>
      <c r="AK1941" s="253"/>
      <c r="AL1941" s="253" t="str" cm="1">
        <f t="array" ref="AL1941">IF(A1941="","",INDEX(근로조건!$A$5:$AF$1048576,MATCH(A1941,근로조건!$A$5:$A$1048576,0)+0,20))</f>
        <v/>
      </c>
      <c r="AM1941" s="253"/>
      <c r="AN1941" s="253"/>
      <c r="AO1941" s="253"/>
      <c r="AP1941" s="260"/>
      <c r="AQ1941" s="123"/>
      <c r="AR1941" s="166"/>
      <c r="AS1941" s="267"/>
      <c r="AT1941" s="266"/>
      <c r="AU1941" s="266"/>
      <c r="AV1941" s="266"/>
    </row>
    <row r="1942" spans="1:48" x14ac:dyDescent="0.3">
      <c r="A1942" s="52"/>
      <c r="B1942" s="54"/>
      <c r="C1942" s="53"/>
      <c r="D1942" s="53"/>
      <c r="E1942" s="53"/>
      <c r="F1942" s="57"/>
      <c r="G1942" s="57"/>
      <c r="H1942" s="52"/>
      <c r="I1942" s="53"/>
      <c r="J1942" s="53"/>
      <c r="K1942" s="95"/>
      <c r="L1942" s="52"/>
      <c r="M1942" s="52"/>
      <c r="N1942" s="54"/>
      <c r="O1942" s="254" t="str" cm="1">
        <f t="array" ref="O1942">IF(A1942="","",INDEX(근로조건!$A$5:$Y$1048576,MATCH(A1942,근로조건!$A$5:$A$1048576,0)+0,15))</f>
        <v/>
      </c>
      <c r="P1942" s="255" t="str" cm="1">
        <f t="array" ref="P1942">IF(A1942="","",INDEX(근로조건!$A$5:$Y$1048576,MATCH(A1942,근로조건!$A$5:$A$1048576,0)+0,16))</f>
        <v/>
      </c>
      <c r="Q1942" s="256" t="str" cm="1">
        <f t="array" ref="Q1942">IF(A1942="","",INDEX(근로조건!$A$5:$ZZ$1048576,MATCH(A1942,근로조건!$A$5:$A$1048576,0)+0,21))</f>
        <v/>
      </c>
      <c r="R1942" s="61"/>
      <c r="S1942" s="61"/>
      <c r="T1942" s="61"/>
      <c r="U1942" s="61"/>
      <c r="V1942" s="61"/>
      <c r="W1942" s="61"/>
      <c r="X1942" s="61"/>
      <c r="Y1942" s="61"/>
      <c r="Z1942" s="260" t="str">
        <f t="shared" si="93"/>
        <v/>
      </c>
      <c r="AA1942" s="260" t="str">
        <f t="shared" si="94"/>
        <v/>
      </c>
      <c r="AB1942" s="260" t="str" cm="1">
        <f t="array" ref="AB1942">IFERROR(IF(A1942="","",INDEX(근로조건!$A$5:$Z$1048576,MATCH(A1942,근로조건!$A$5:$A$1048576,0)+0,17)-INDEX(근로조건!$A$5:$Z$1048576,MATCH(A1942,근로조건!$A$5:$A$1048576,0)+0,11))*B1942,"")</f>
        <v/>
      </c>
      <c r="AC1942" s="260" t="str">
        <f t="shared" si="95"/>
        <v/>
      </c>
      <c r="AD1942" s="260" t="str" cm="1">
        <f t="array" ref="AD1942">IFERROR(IF(A1942="","",INDEX(근로조건!$A$5:$L$1048576,MATCH(A1942,근로조건!$A$5:$A$1048576,0)+0,12))*B1942,"")</f>
        <v/>
      </c>
      <c r="AE1942" s="261" t="str" cm="1">
        <f t="array" ref="AE1942">IF(A1942="","",INDEX(근로조건!$A$5:$AF$1048576,MATCH(A1942,근로조건!$A$5:$A$1048576,0)+0,13))</f>
        <v/>
      </c>
      <c r="AF1942" s="262" t="str" cm="1">
        <f t="array" ref="AF1942">IF(A1942="","",INDEX(근로조건!$A$5:$AF$1048576,MATCH(A1942,근로조건!$A$5:$A$1048576,0)+0,14))</f>
        <v/>
      </c>
      <c r="AG1942" s="261" t="str" cm="1">
        <f t="array" ref="AG1942">IF(A1942="","",INDEX(근로조건!$A$5:$AF$1048576,MATCH(A1942,근로조건!$A$5:$A$1048576,0)+0,11))</f>
        <v/>
      </c>
      <c r="AH1942" s="261" t="str" cm="1">
        <f t="array" ref="AH1942">IF(A1942="","",INDEX(근로조건!$A$5:$AF$1048576,MATCH(A1942,근로조건!$A$5:$A$1048576,0)+0,19))</f>
        <v/>
      </c>
      <c r="AI1942" s="262" t="str" cm="1">
        <f t="array" ref="AI1942">IF(A1942="","",INDEX(근로조건!$A$5:$AF$1048576,MATCH(A1942,근로조건!$A$5:$A$1048576,0)+0,17))</f>
        <v/>
      </c>
      <c r="AJ1942" s="253"/>
      <c r="AK1942" s="253"/>
      <c r="AL1942" s="253" t="str" cm="1">
        <f t="array" ref="AL1942">IF(A1942="","",INDEX(근로조건!$A$5:$AF$1048576,MATCH(A1942,근로조건!$A$5:$A$1048576,0)+0,20))</f>
        <v/>
      </c>
      <c r="AM1942" s="253"/>
      <c r="AN1942" s="253"/>
      <c r="AO1942" s="253"/>
      <c r="AP1942" s="260"/>
      <c r="AQ1942" s="123"/>
      <c r="AR1942" s="166"/>
      <c r="AS1942" s="267"/>
      <c r="AT1942" s="266"/>
      <c r="AU1942" s="266"/>
      <c r="AV1942" s="266"/>
    </row>
    <row r="1943" spans="1:48" x14ac:dyDescent="0.3">
      <c r="A1943" s="52"/>
      <c r="B1943" s="54"/>
      <c r="C1943" s="53"/>
      <c r="D1943" s="53"/>
      <c r="E1943" s="53"/>
      <c r="F1943" s="57"/>
      <c r="G1943" s="57"/>
      <c r="H1943" s="52"/>
      <c r="I1943" s="53"/>
      <c r="J1943" s="53"/>
      <c r="K1943" s="95"/>
      <c r="L1943" s="52"/>
      <c r="M1943" s="52"/>
      <c r="N1943" s="54"/>
      <c r="O1943" s="254" t="str" cm="1">
        <f t="array" ref="O1943">IF(A1943="","",INDEX(근로조건!$A$5:$Y$1048576,MATCH(A1943,근로조건!$A$5:$A$1048576,0)+0,15))</f>
        <v/>
      </c>
      <c r="P1943" s="255" t="str" cm="1">
        <f t="array" ref="P1943">IF(A1943="","",INDEX(근로조건!$A$5:$Y$1048576,MATCH(A1943,근로조건!$A$5:$A$1048576,0)+0,16))</f>
        <v/>
      </c>
      <c r="Q1943" s="256" t="str" cm="1">
        <f t="array" ref="Q1943">IF(A1943="","",INDEX(근로조건!$A$5:$ZZ$1048576,MATCH(A1943,근로조건!$A$5:$A$1048576,0)+0,21))</f>
        <v/>
      </c>
      <c r="R1943" s="61"/>
      <c r="S1943" s="61"/>
      <c r="T1943" s="61"/>
      <c r="U1943" s="61"/>
      <c r="V1943" s="61"/>
      <c r="W1943" s="61"/>
      <c r="X1943" s="61"/>
      <c r="Y1943" s="61"/>
      <c r="Z1943" s="260" t="str">
        <f t="shared" si="93"/>
        <v/>
      </c>
      <c r="AA1943" s="260" t="str">
        <f t="shared" si="94"/>
        <v/>
      </c>
      <c r="AB1943" s="260" t="str" cm="1">
        <f t="array" ref="AB1943">IFERROR(IF(A1943="","",INDEX(근로조건!$A$5:$Z$1048576,MATCH(A1943,근로조건!$A$5:$A$1048576,0)+0,17)-INDEX(근로조건!$A$5:$Z$1048576,MATCH(A1943,근로조건!$A$5:$A$1048576,0)+0,11))*B1943,"")</f>
        <v/>
      </c>
      <c r="AC1943" s="260" t="str">
        <f t="shared" si="95"/>
        <v/>
      </c>
      <c r="AD1943" s="260" t="str" cm="1">
        <f t="array" ref="AD1943">IFERROR(IF(A1943="","",INDEX(근로조건!$A$5:$L$1048576,MATCH(A1943,근로조건!$A$5:$A$1048576,0)+0,12))*B1943,"")</f>
        <v/>
      </c>
      <c r="AE1943" s="261" t="str" cm="1">
        <f t="array" ref="AE1943">IF(A1943="","",INDEX(근로조건!$A$5:$AF$1048576,MATCH(A1943,근로조건!$A$5:$A$1048576,0)+0,13))</f>
        <v/>
      </c>
      <c r="AF1943" s="262" t="str" cm="1">
        <f t="array" ref="AF1943">IF(A1943="","",INDEX(근로조건!$A$5:$AF$1048576,MATCH(A1943,근로조건!$A$5:$A$1048576,0)+0,14))</f>
        <v/>
      </c>
      <c r="AG1943" s="261" t="str" cm="1">
        <f t="array" ref="AG1943">IF(A1943="","",INDEX(근로조건!$A$5:$AF$1048576,MATCH(A1943,근로조건!$A$5:$A$1048576,0)+0,11))</f>
        <v/>
      </c>
      <c r="AH1943" s="261" t="str" cm="1">
        <f t="array" ref="AH1943">IF(A1943="","",INDEX(근로조건!$A$5:$AF$1048576,MATCH(A1943,근로조건!$A$5:$A$1048576,0)+0,19))</f>
        <v/>
      </c>
      <c r="AI1943" s="262" t="str" cm="1">
        <f t="array" ref="AI1943">IF(A1943="","",INDEX(근로조건!$A$5:$AF$1048576,MATCH(A1943,근로조건!$A$5:$A$1048576,0)+0,17))</f>
        <v/>
      </c>
      <c r="AJ1943" s="253"/>
      <c r="AK1943" s="253"/>
      <c r="AL1943" s="253" t="str" cm="1">
        <f t="array" ref="AL1943">IF(A1943="","",INDEX(근로조건!$A$5:$AF$1048576,MATCH(A1943,근로조건!$A$5:$A$1048576,0)+0,20))</f>
        <v/>
      </c>
      <c r="AM1943" s="253"/>
      <c r="AN1943" s="253"/>
      <c r="AO1943" s="253"/>
      <c r="AP1943" s="260"/>
      <c r="AQ1943" s="123"/>
      <c r="AR1943" s="166"/>
      <c r="AS1943" s="267"/>
      <c r="AT1943" s="266"/>
      <c r="AU1943" s="266"/>
      <c r="AV1943" s="266"/>
    </row>
    <row r="1944" spans="1:48" x14ac:dyDescent="0.3">
      <c r="A1944" s="52"/>
      <c r="B1944" s="54"/>
      <c r="C1944" s="53"/>
      <c r="D1944" s="53"/>
      <c r="E1944" s="53"/>
      <c r="F1944" s="57"/>
      <c r="G1944" s="57"/>
      <c r="H1944" s="52"/>
      <c r="I1944" s="53"/>
      <c r="J1944" s="53"/>
      <c r="K1944" s="95"/>
      <c r="L1944" s="52"/>
      <c r="M1944" s="52"/>
      <c r="N1944" s="54"/>
      <c r="O1944" s="254" t="str" cm="1">
        <f t="array" ref="O1944">IF(A1944="","",INDEX(근로조건!$A$5:$Y$1048576,MATCH(A1944,근로조건!$A$5:$A$1048576,0)+0,15))</f>
        <v/>
      </c>
      <c r="P1944" s="255" t="str" cm="1">
        <f t="array" ref="P1944">IF(A1944="","",INDEX(근로조건!$A$5:$Y$1048576,MATCH(A1944,근로조건!$A$5:$A$1048576,0)+0,16))</f>
        <v/>
      </c>
      <c r="Q1944" s="256" t="str" cm="1">
        <f t="array" ref="Q1944">IF(A1944="","",INDEX(근로조건!$A$5:$ZZ$1048576,MATCH(A1944,근로조건!$A$5:$A$1048576,0)+0,21))</f>
        <v/>
      </c>
      <c r="R1944" s="61"/>
      <c r="S1944" s="61"/>
      <c r="T1944" s="61"/>
      <c r="U1944" s="61"/>
      <c r="V1944" s="61"/>
      <c r="W1944" s="61"/>
      <c r="X1944" s="61"/>
      <c r="Y1944" s="61"/>
      <c r="Z1944" s="260" t="str">
        <f t="shared" si="93"/>
        <v/>
      </c>
      <c r="AA1944" s="260" t="str">
        <f t="shared" si="94"/>
        <v/>
      </c>
      <c r="AB1944" s="260" t="str" cm="1">
        <f t="array" ref="AB1944">IFERROR(IF(A1944="","",INDEX(근로조건!$A$5:$Z$1048576,MATCH(A1944,근로조건!$A$5:$A$1048576,0)+0,17)-INDEX(근로조건!$A$5:$Z$1048576,MATCH(A1944,근로조건!$A$5:$A$1048576,0)+0,11))*B1944,"")</f>
        <v/>
      </c>
      <c r="AC1944" s="260" t="str">
        <f t="shared" si="95"/>
        <v/>
      </c>
      <c r="AD1944" s="260" t="str" cm="1">
        <f t="array" ref="AD1944">IFERROR(IF(A1944="","",INDEX(근로조건!$A$5:$L$1048576,MATCH(A1944,근로조건!$A$5:$A$1048576,0)+0,12))*B1944,"")</f>
        <v/>
      </c>
      <c r="AE1944" s="261" t="str" cm="1">
        <f t="array" ref="AE1944">IF(A1944="","",INDEX(근로조건!$A$5:$AF$1048576,MATCH(A1944,근로조건!$A$5:$A$1048576,0)+0,13))</f>
        <v/>
      </c>
      <c r="AF1944" s="262" t="str" cm="1">
        <f t="array" ref="AF1944">IF(A1944="","",INDEX(근로조건!$A$5:$AF$1048576,MATCH(A1944,근로조건!$A$5:$A$1048576,0)+0,14))</f>
        <v/>
      </c>
      <c r="AG1944" s="261" t="str" cm="1">
        <f t="array" ref="AG1944">IF(A1944="","",INDEX(근로조건!$A$5:$AF$1048576,MATCH(A1944,근로조건!$A$5:$A$1048576,0)+0,11))</f>
        <v/>
      </c>
      <c r="AH1944" s="261" t="str" cm="1">
        <f t="array" ref="AH1944">IF(A1944="","",INDEX(근로조건!$A$5:$AF$1048576,MATCH(A1944,근로조건!$A$5:$A$1048576,0)+0,19))</f>
        <v/>
      </c>
      <c r="AI1944" s="262" t="str" cm="1">
        <f t="array" ref="AI1944">IF(A1944="","",INDEX(근로조건!$A$5:$AF$1048576,MATCH(A1944,근로조건!$A$5:$A$1048576,0)+0,17))</f>
        <v/>
      </c>
      <c r="AJ1944" s="253"/>
      <c r="AK1944" s="253"/>
      <c r="AL1944" s="253" t="str" cm="1">
        <f t="array" ref="AL1944">IF(A1944="","",INDEX(근로조건!$A$5:$AF$1048576,MATCH(A1944,근로조건!$A$5:$A$1048576,0)+0,20))</f>
        <v/>
      </c>
      <c r="AM1944" s="253"/>
      <c r="AN1944" s="253"/>
      <c r="AO1944" s="253"/>
      <c r="AP1944" s="260"/>
      <c r="AQ1944" s="123"/>
      <c r="AR1944" s="166"/>
      <c r="AS1944" s="267"/>
      <c r="AT1944" s="266"/>
      <c r="AU1944" s="266"/>
      <c r="AV1944" s="266"/>
    </row>
    <row r="1945" spans="1:48" x14ac:dyDescent="0.3">
      <c r="A1945" s="52"/>
      <c r="B1945" s="54"/>
      <c r="C1945" s="53"/>
      <c r="D1945" s="53"/>
      <c r="E1945" s="53"/>
      <c r="F1945" s="57"/>
      <c r="G1945" s="57"/>
      <c r="H1945" s="52"/>
      <c r="I1945" s="53"/>
      <c r="J1945" s="53"/>
      <c r="K1945" s="95"/>
      <c r="L1945" s="52"/>
      <c r="M1945" s="52"/>
      <c r="N1945" s="54"/>
      <c r="O1945" s="254" t="str" cm="1">
        <f t="array" ref="O1945">IF(A1945="","",INDEX(근로조건!$A$5:$Y$1048576,MATCH(A1945,근로조건!$A$5:$A$1048576,0)+0,15))</f>
        <v/>
      </c>
      <c r="P1945" s="255" t="str" cm="1">
        <f t="array" ref="P1945">IF(A1945="","",INDEX(근로조건!$A$5:$Y$1048576,MATCH(A1945,근로조건!$A$5:$A$1048576,0)+0,16))</f>
        <v/>
      </c>
      <c r="Q1945" s="256" t="str" cm="1">
        <f t="array" ref="Q1945">IF(A1945="","",INDEX(근로조건!$A$5:$ZZ$1048576,MATCH(A1945,근로조건!$A$5:$A$1048576,0)+0,21))</f>
        <v/>
      </c>
      <c r="R1945" s="61"/>
      <c r="S1945" s="61"/>
      <c r="T1945" s="61"/>
      <c r="U1945" s="61"/>
      <c r="V1945" s="61"/>
      <c r="W1945" s="61"/>
      <c r="X1945" s="61"/>
      <c r="Y1945" s="61"/>
      <c r="Z1945" s="260" t="str">
        <f t="shared" si="93"/>
        <v/>
      </c>
      <c r="AA1945" s="260" t="str">
        <f t="shared" si="94"/>
        <v/>
      </c>
      <c r="AB1945" s="260" t="str" cm="1">
        <f t="array" ref="AB1945">IFERROR(IF(A1945="","",INDEX(근로조건!$A$5:$Z$1048576,MATCH(A1945,근로조건!$A$5:$A$1048576,0)+0,17)-INDEX(근로조건!$A$5:$Z$1048576,MATCH(A1945,근로조건!$A$5:$A$1048576,0)+0,11))*B1945,"")</f>
        <v/>
      </c>
      <c r="AC1945" s="260" t="str">
        <f t="shared" si="95"/>
        <v/>
      </c>
      <c r="AD1945" s="260" t="str" cm="1">
        <f t="array" ref="AD1945">IFERROR(IF(A1945="","",INDEX(근로조건!$A$5:$L$1048576,MATCH(A1945,근로조건!$A$5:$A$1048576,0)+0,12))*B1945,"")</f>
        <v/>
      </c>
      <c r="AE1945" s="261" t="str" cm="1">
        <f t="array" ref="AE1945">IF(A1945="","",INDEX(근로조건!$A$5:$AF$1048576,MATCH(A1945,근로조건!$A$5:$A$1048576,0)+0,13))</f>
        <v/>
      </c>
      <c r="AF1945" s="262" t="str" cm="1">
        <f t="array" ref="AF1945">IF(A1945="","",INDEX(근로조건!$A$5:$AF$1048576,MATCH(A1945,근로조건!$A$5:$A$1048576,0)+0,14))</f>
        <v/>
      </c>
      <c r="AG1945" s="261" t="str" cm="1">
        <f t="array" ref="AG1945">IF(A1945="","",INDEX(근로조건!$A$5:$AF$1048576,MATCH(A1945,근로조건!$A$5:$A$1048576,0)+0,11))</f>
        <v/>
      </c>
      <c r="AH1945" s="261" t="str" cm="1">
        <f t="array" ref="AH1945">IF(A1945="","",INDEX(근로조건!$A$5:$AF$1048576,MATCH(A1945,근로조건!$A$5:$A$1048576,0)+0,19))</f>
        <v/>
      </c>
      <c r="AI1945" s="262" t="str" cm="1">
        <f t="array" ref="AI1945">IF(A1945="","",INDEX(근로조건!$A$5:$AF$1048576,MATCH(A1945,근로조건!$A$5:$A$1048576,0)+0,17))</f>
        <v/>
      </c>
      <c r="AJ1945" s="253"/>
      <c r="AK1945" s="253"/>
      <c r="AL1945" s="253" t="str" cm="1">
        <f t="array" ref="AL1945">IF(A1945="","",INDEX(근로조건!$A$5:$AF$1048576,MATCH(A1945,근로조건!$A$5:$A$1048576,0)+0,20))</f>
        <v/>
      </c>
      <c r="AM1945" s="253"/>
      <c r="AN1945" s="253"/>
      <c r="AO1945" s="253"/>
      <c r="AP1945" s="260"/>
      <c r="AQ1945" s="123"/>
      <c r="AR1945" s="166"/>
      <c r="AS1945" s="267"/>
      <c r="AT1945" s="266"/>
      <c r="AU1945" s="266"/>
      <c r="AV1945" s="266"/>
    </row>
    <row r="1946" spans="1:48" x14ac:dyDescent="0.3">
      <c r="A1946" s="52"/>
      <c r="B1946" s="54"/>
      <c r="C1946" s="53"/>
      <c r="D1946" s="53"/>
      <c r="E1946" s="53"/>
      <c r="F1946" s="57"/>
      <c r="G1946" s="57"/>
      <c r="H1946" s="52"/>
      <c r="I1946" s="53"/>
      <c r="J1946" s="53"/>
      <c r="K1946" s="95"/>
      <c r="L1946" s="52"/>
      <c r="M1946" s="52"/>
      <c r="N1946" s="54"/>
      <c r="O1946" s="254" t="str" cm="1">
        <f t="array" ref="O1946">IF(A1946="","",INDEX(근로조건!$A$5:$Y$1048576,MATCH(A1946,근로조건!$A$5:$A$1048576,0)+0,15))</f>
        <v/>
      </c>
      <c r="P1946" s="255" t="str" cm="1">
        <f t="array" ref="P1946">IF(A1946="","",INDEX(근로조건!$A$5:$Y$1048576,MATCH(A1946,근로조건!$A$5:$A$1048576,0)+0,16))</f>
        <v/>
      </c>
      <c r="Q1946" s="256" t="str" cm="1">
        <f t="array" ref="Q1946">IF(A1946="","",INDEX(근로조건!$A$5:$ZZ$1048576,MATCH(A1946,근로조건!$A$5:$A$1048576,0)+0,21))</f>
        <v/>
      </c>
      <c r="R1946" s="61"/>
      <c r="S1946" s="61"/>
      <c r="T1946" s="61"/>
      <c r="U1946" s="61"/>
      <c r="V1946" s="61"/>
      <c r="W1946" s="61"/>
      <c r="X1946" s="61"/>
      <c r="Y1946" s="61"/>
      <c r="Z1946" s="260" t="str">
        <f t="shared" si="93"/>
        <v/>
      </c>
      <c r="AA1946" s="260" t="str">
        <f t="shared" si="94"/>
        <v/>
      </c>
      <c r="AB1946" s="260" t="str" cm="1">
        <f t="array" ref="AB1946">IFERROR(IF(A1946="","",INDEX(근로조건!$A$5:$Z$1048576,MATCH(A1946,근로조건!$A$5:$A$1048576,0)+0,17)-INDEX(근로조건!$A$5:$Z$1048576,MATCH(A1946,근로조건!$A$5:$A$1048576,0)+0,11))*B1946,"")</f>
        <v/>
      </c>
      <c r="AC1946" s="260" t="str">
        <f t="shared" si="95"/>
        <v/>
      </c>
      <c r="AD1946" s="260" t="str" cm="1">
        <f t="array" ref="AD1946">IFERROR(IF(A1946="","",INDEX(근로조건!$A$5:$L$1048576,MATCH(A1946,근로조건!$A$5:$A$1048576,0)+0,12))*B1946,"")</f>
        <v/>
      </c>
      <c r="AE1946" s="261" t="str" cm="1">
        <f t="array" ref="AE1946">IF(A1946="","",INDEX(근로조건!$A$5:$AF$1048576,MATCH(A1946,근로조건!$A$5:$A$1048576,0)+0,13))</f>
        <v/>
      </c>
      <c r="AF1946" s="262" t="str" cm="1">
        <f t="array" ref="AF1946">IF(A1946="","",INDEX(근로조건!$A$5:$AF$1048576,MATCH(A1946,근로조건!$A$5:$A$1048576,0)+0,14))</f>
        <v/>
      </c>
      <c r="AG1946" s="261" t="str" cm="1">
        <f t="array" ref="AG1946">IF(A1946="","",INDEX(근로조건!$A$5:$AF$1048576,MATCH(A1946,근로조건!$A$5:$A$1048576,0)+0,11))</f>
        <v/>
      </c>
      <c r="AH1946" s="261" t="str" cm="1">
        <f t="array" ref="AH1946">IF(A1946="","",INDEX(근로조건!$A$5:$AF$1048576,MATCH(A1946,근로조건!$A$5:$A$1048576,0)+0,19))</f>
        <v/>
      </c>
      <c r="AI1946" s="262" t="str" cm="1">
        <f t="array" ref="AI1946">IF(A1946="","",INDEX(근로조건!$A$5:$AF$1048576,MATCH(A1946,근로조건!$A$5:$A$1048576,0)+0,17))</f>
        <v/>
      </c>
      <c r="AJ1946" s="253"/>
      <c r="AK1946" s="253"/>
      <c r="AL1946" s="253" t="str" cm="1">
        <f t="array" ref="AL1946">IF(A1946="","",INDEX(근로조건!$A$5:$AF$1048576,MATCH(A1946,근로조건!$A$5:$A$1048576,0)+0,20))</f>
        <v/>
      </c>
      <c r="AM1946" s="253"/>
      <c r="AN1946" s="253"/>
      <c r="AO1946" s="253"/>
      <c r="AP1946" s="260"/>
      <c r="AQ1946" s="123"/>
      <c r="AR1946" s="166"/>
      <c r="AS1946" s="267"/>
      <c r="AT1946" s="266"/>
      <c r="AU1946" s="266"/>
      <c r="AV1946" s="266"/>
    </row>
    <row r="1947" spans="1:48" x14ac:dyDescent="0.3">
      <c r="A1947" s="52"/>
      <c r="B1947" s="54"/>
      <c r="C1947" s="53"/>
      <c r="D1947" s="53"/>
      <c r="E1947" s="53"/>
      <c r="F1947" s="57"/>
      <c r="G1947" s="57"/>
      <c r="H1947" s="52"/>
      <c r="I1947" s="53"/>
      <c r="J1947" s="53"/>
      <c r="K1947" s="95"/>
      <c r="L1947" s="52"/>
      <c r="M1947" s="52"/>
      <c r="N1947" s="54"/>
      <c r="O1947" s="254" t="str" cm="1">
        <f t="array" ref="O1947">IF(A1947="","",INDEX(근로조건!$A$5:$Y$1048576,MATCH(A1947,근로조건!$A$5:$A$1048576,0)+0,15))</f>
        <v/>
      </c>
      <c r="P1947" s="255" t="str" cm="1">
        <f t="array" ref="P1947">IF(A1947="","",INDEX(근로조건!$A$5:$Y$1048576,MATCH(A1947,근로조건!$A$5:$A$1048576,0)+0,16))</f>
        <v/>
      </c>
      <c r="Q1947" s="256" t="str" cm="1">
        <f t="array" ref="Q1947">IF(A1947="","",INDEX(근로조건!$A$5:$ZZ$1048576,MATCH(A1947,근로조건!$A$5:$A$1048576,0)+0,21))</f>
        <v/>
      </c>
      <c r="R1947" s="61"/>
      <c r="S1947" s="61"/>
      <c r="T1947" s="61"/>
      <c r="U1947" s="61"/>
      <c r="V1947" s="61"/>
      <c r="W1947" s="61"/>
      <c r="X1947" s="61"/>
      <c r="Y1947" s="61"/>
      <c r="Z1947" s="260" t="str">
        <f t="shared" si="93"/>
        <v/>
      </c>
      <c r="AA1947" s="260" t="str">
        <f t="shared" si="94"/>
        <v/>
      </c>
      <c r="AB1947" s="260" t="str" cm="1">
        <f t="array" ref="AB1947">IFERROR(IF(A1947="","",INDEX(근로조건!$A$5:$Z$1048576,MATCH(A1947,근로조건!$A$5:$A$1048576,0)+0,17)-INDEX(근로조건!$A$5:$Z$1048576,MATCH(A1947,근로조건!$A$5:$A$1048576,0)+0,11))*B1947,"")</f>
        <v/>
      </c>
      <c r="AC1947" s="260" t="str">
        <f t="shared" si="95"/>
        <v/>
      </c>
      <c r="AD1947" s="260" t="str" cm="1">
        <f t="array" ref="AD1947">IFERROR(IF(A1947="","",INDEX(근로조건!$A$5:$L$1048576,MATCH(A1947,근로조건!$A$5:$A$1048576,0)+0,12))*B1947,"")</f>
        <v/>
      </c>
      <c r="AE1947" s="261" t="str" cm="1">
        <f t="array" ref="AE1947">IF(A1947="","",INDEX(근로조건!$A$5:$AF$1048576,MATCH(A1947,근로조건!$A$5:$A$1048576,0)+0,13))</f>
        <v/>
      </c>
      <c r="AF1947" s="262" t="str" cm="1">
        <f t="array" ref="AF1947">IF(A1947="","",INDEX(근로조건!$A$5:$AF$1048576,MATCH(A1947,근로조건!$A$5:$A$1048576,0)+0,14))</f>
        <v/>
      </c>
      <c r="AG1947" s="261" t="str" cm="1">
        <f t="array" ref="AG1947">IF(A1947="","",INDEX(근로조건!$A$5:$AF$1048576,MATCH(A1947,근로조건!$A$5:$A$1048576,0)+0,11))</f>
        <v/>
      </c>
      <c r="AH1947" s="261" t="str" cm="1">
        <f t="array" ref="AH1947">IF(A1947="","",INDEX(근로조건!$A$5:$AF$1048576,MATCH(A1947,근로조건!$A$5:$A$1048576,0)+0,19))</f>
        <v/>
      </c>
      <c r="AI1947" s="262" t="str" cm="1">
        <f t="array" ref="AI1947">IF(A1947="","",INDEX(근로조건!$A$5:$AF$1048576,MATCH(A1947,근로조건!$A$5:$A$1048576,0)+0,17))</f>
        <v/>
      </c>
      <c r="AJ1947" s="253"/>
      <c r="AK1947" s="253"/>
      <c r="AL1947" s="253" t="str" cm="1">
        <f t="array" ref="AL1947">IF(A1947="","",INDEX(근로조건!$A$5:$AF$1048576,MATCH(A1947,근로조건!$A$5:$A$1048576,0)+0,20))</f>
        <v/>
      </c>
      <c r="AM1947" s="253"/>
      <c r="AN1947" s="253"/>
      <c r="AO1947" s="253"/>
      <c r="AP1947" s="260"/>
      <c r="AQ1947" s="123"/>
      <c r="AR1947" s="166"/>
      <c r="AS1947" s="267"/>
      <c r="AT1947" s="266"/>
      <c r="AU1947" s="266"/>
      <c r="AV1947" s="266"/>
    </row>
    <row r="1948" spans="1:48" x14ac:dyDescent="0.3">
      <c r="A1948" s="52"/>
      <c r="B1948" s="54"/>
      <c r="C1948" s="53"/>
      <c r="D1948" s="53"/>
      <c r="E1948" s="53"/>
      <c r="F1948" s="57"/>
      <c r="G1948" s="57"/>
      <c r="H1948" s="52"/>
      <c r="I1948" s="53"/>
      <c r="J1948" s="53"/>
      <c r="K1948" s="95"/>
      <c r="L1948" s="52"/>
      <c r="M1948" s="52"/>
      <c r="N1948" s="54"/>
      <c r="O1948" s="254" t="str" cm="1">
        <f t="array" ref="O1948">IF(A1948="","",INDEX(근로조건!$A$5:$Y$1048576,MATCH(A1948,근로조건!$A$5:$A$1048576,0)+0,15))</f>
        <v/>
      </c>
      <c r="P1948" s="255" t="str" cm="1">
        <f t="array" ref="P1948">IF(A1948="","",INDEX(근로조건!$A$5:$Y$1048576,MATCH(A1948,근로조건!$A$5:$A$1048576,0)+0,16))</f>
        <v/>
      </c>
      <c r="Q1948" s="256" t="str" cm="1">
        <f t="array" ref="Q1948">IF(A1948="","",INDEX(근로조건!$A$5:$ZZ$1048576,MATCH(A1948,근로조건!$A$5:$A$1048576,0)+0,21))</f>
        <v/>
      </c>
      <c r="R1948" s="61"/>
      <c r="S1948" s="61"/>
      <c r="T1948" s="61"/>
      <c r="U1948" s="61"/>
      <c r="V1948" s="61"/>
      <c r="W1948" s="61"/>
      <c r="X1948" s="61"/>
      <c r="Y1948" s="61"/>
      <c r="Z1948" s="260" t="str">
        <f t="shared" si="93"/>
        <v/>
      </c>
      <c r="AA1948" s="260" t="str">
        <f t="shared" si="94"/>
        <v/>
      </c>
      <c r="AB1948" s="260" t="str" cm="1">
        <f t="array" ref="AB1948">IFERROR(IF(A1948="","",INDEX(근로조건!$A$5:$Z$1048576,MATCH(A1948,근로조건!$A$5:$A$1048576,0)+0,17)-INDEX(근로조건!$A$5:$Z$1048576,MATCH(A1948,근로조건!$A$5:$A$1048576,0)+0,11))*B1948,"")</f>
        <v/>
      </c>
      <c r="AC1948" s="260" t="str">
        <f t="shared" si="95"/>
        <v/>
      </c>
      <c r="AD1948" s="260" t="str" cm="1">
        <f t="array" ref="AD1948">IFERROR(IF(A1948="","",INDEX(근로조건!$A$5:$L$1048576,MATCH(A1948,근로조건!$A$5:$A$1048576,0)+0,12))*B1948,"")</f>
        <v/>
      </c>
      <c r="AE1948" s="261" t="str" cm="1">
        <f t="array" ref="AE1948">IF(A1948="","",INDEX(근로조건!$A$5:$AF$1048576,MATCH(A1948,근로조건!$A$5:$A$1048576,0)+0,13))</f>
        <v/>
      </c>
      <c r="AF1948" s="262" t="str" cm="1">
        <f t="array" ref="AF1948">IF(A1948="","",INDEX(근로조건!$A$5:$AF$1048576,MATCH(A1948,근로조건!$A$5:$A$1048576,0)+0,14))</f>
        <v/>
      </c>
      <c r="AG1948" s="261" t="str" cm="1">
        <f t="array" ref="AG1948">IF(A1948="","",INDEX(근로조건!$A$5:$AF$1048576,MATCH(A1948,근로조건!$A$5:$A$1048576,0)+0,11))</f>
        <v/>
      </c>
      <c r="AH1948" s="261" t="str" cm="1">
        <f t="array" ref="AH1948">IF(A1948="","",INDEX(근로조건!$A$5:$AF$1048576,MATCH(A1948,근로조건!$A$5:$A$1048576,0)+0,19))</f>
        <v/>
      </c>
      <c r="AI1948" s="262" t="str" cm="1">
        <f t="array" ref="AI1948">IF(A1948="","",INDEX(근로조건!$A$5:$AF$1048576,MATCH(A1948,근로조건!$A$5:$A$1048576,0)+0,17))</f>
        <v/>
      </c>
      <c r="AJ1948" s="253"/>
      <c r="AK1948" s="253"/>
      <c r="AL1948" s="253" t="str" cm="1">
        <f t="array" ref="AL1948">IF(A1948="","",INDEX(근로조건!$A$5:$AF$1048576,MATCH(A1948,근로조건!$A$5:$A$1048576,0)+0,20))</f>
        <v/>
      </c>
      <c r="AM1948" s="253"/>
      <c r="AN1948" s="253"/>
      <c r="AO1948" s="253"/>
      <c r="AP1948" s="260"/>
      <c r="AQ1948" s="123"/>
      <c r="AR1948" s="166"/>
      <c r="AS1948" s="267"/>
      <c r="AT1948" s="266"/>
      <c r="AU1948" s="266"/>
      <c r="AV1948" s="266"/>
    </row>
    <row r="1949" spans="1:48" x14ac:dyDescent="0.3">
      <c r="A1949" s="52"/>
      <c r="B1949" s="54"/>
      <c r="C1949" s="53"/>
      <c r="D1949" s="53"/>
      <c r="E1949" s="53"/>
      <c r="F1949" s="57"/>
      <c r="G1949" s="57"/>
      <c r="H1949" s="52"/>
      <c r="I1949" s="53"/>
      <c r="J1949" s="53"/>
      <c r="K1949" s="95"/>
      <c r="L1949" s="52"/>
      <c r="M1949" s="52"/>
      <c r="N1949" s="54"/>
      <c r="O1949" s="254" t="str" cm="1">
        <f t="array" ref="O1949">IF(A1949="","",INDEX(근로조건!$A$5:$Y$1048576,MATCH(A1949,근로조건!$A$5:$A$1048576,0)+0,15))</f>
        <v/>
      </c>
      <c r="P1949" s="255" t="str" cm="1">
        <f t="array" ref="P1949">IF(A1949="","",INDEX(근로조건!$A$5:$Y$1048576,MATCH(A1949,근로조건!$A$5:$A$1048576,0)+0,16))</f>
        <v/>
      </c>
      <c r="Q1949" s="256" t="str" cm="1">
        <f t="array" ref="Q1949">IF(A1949="","",INDEX(근로조건!$A$5:$ZZ$1048576,MATCH(A1949,근로조건!$A$5:$A$1048576,0)+0,21))</f>
        <v/>
      </c>
      <c r="R1949" s="61"/>
      <c r="S1949" s="61"/>
      <c r="T1949" s="61"/>
      <c r="U1949" s="61"/>
      <c r="V1949" s="61"/>
      <c r="W1949" s="61"/>
      <c r="X1949" s="61"/>
      <c r="Y1949" s="61"/>
      <c r="Z1949" s="260" t="str">
        <f t="shared" si="93"/>
        <v/>
      </c>
      <c r="AA1949" s="260" t="str">
        <f t="shared" si="94"/>
        <v/>
      </c>
      <c r="AB1949" s="260" t="str" cm="1">
        <f t="array" ref="AB1949">IFERROR(IF(A1949="","",INDEX(근로조건!$A$5:$Z$1048576,MATCH(A1949,근로조건!$A$5:$A$1048576,0)+0,17)-INDEX(근로조건!$A$5:$Z$1048576,MATCH(A1949,근로조건!$A$5:$A$1048576,0)+0,11))*B1949,"")</f>
        <v/>
      </c>
      <c r="AC1949" s="260" t="str">
        <f t="shared" si="95"/>
        <v/>
      </c>
      <c r="AD1949" s="260" t="str" cm="1">
        <f t="array" ref="AD1949">IFERROR(IF(A1949="","",INDEX(근로조건!$A$5:$L$1048576,MATCH(A1949,근로조건!$A$5:$A$1048576,0)+0,12))*B1949,"")</f>
        <v/>
      </c>
      <c r="AE1949" s="261" t="str" cm="1">
        <f t="array" ref="AE1949">IF(A1949="","",INDEX(근로조건!$A$5:$AF$1048576,MATCH(A1949,근로조건!$A$5:$A$1048576,0)+0,13))</f>
        <v/>
      </c>
      <c r="AF1949" s="262" t="str" cm="1">
        <f t="array" ref="AF1949">IF(A1949="","",INDEX(근로조건!$A$5:$AF$1048576,MATCH(A1949,근로조건!$A$5:$A$1048576,0)+0,14))</f>
        <v/>
      </c>
      <c r="AG1949" s="261" t="str" cm="1">
        <f t="array" ref="AG1949">IF(A1949="","",INDEX(근로조건!$A$5:$AF$1048576,MATCH(A1949,근로조건!$A$5:$A$1048576,0)+0,11))</f>
        <v/>
      </c>
      <c r="AH1949" s="261" t="str" cm="1">
        <f t="array" ref="AH1949">IF(A1949="","",INDEX(근로조건!$A$5:$AF$1048576,MATCH(A1949,근로조건!$A$5:$A$1048576,0)+0,19))</f>
        <v/>
      </c>
      <c r="AI1949" s="262" t="str" cm="1">
        <f t="array" ref="AI1949">IF(A1949="","",INDEX(근로조건!$A$5:$AF$1048576,MATCH(A1949,근로조건!$A$5:$A$1048576,0)+0,17))</f>
        <v/>
      </c>
      <c r="AJ1949" s="253"/>
      <c r="AK1949" s="253"/>
      <c r="AL1949" s="253" t="str" cm="1">
        <f t="array" ref="AL1949">IF(A1949="","",INDEX(근로조건!$A$5:$AF$1048576,MATCH(A1949,근로조건!$A$5:$A$1048576,0)+0,20))</f>
        <v/>
      </c>
      <c r="AM1949" s="253"/>
      <c r="AN1949" s="253"/>
      <c r="AO1949" s="253"/>
      <c r="AP1949" s="260"/>
      <c r="AQ1949" s="123"/>
      <c r="AR1949" s="166"/>
      <c r="AS1949" s="267"/>
      <c r="AT1949" s="266"/>
      <c r="AU1949" s="266"/>
      <c r="AV1949" s="266"/>
    </row>
    <row r="1950" spans="1:48" x14ac:dyDescent="0.3">
      <c r="A1950" s="52"/>
      <c r="B1950" s="54"/>
      <c r="C1950" s="53"/>
      <c r="D1950" s="53"/>
      <c r="E1950" s="53"/>
      <c r="F1950" s="57"/>
      <c r="G1950" s="57"/>
      <c r="H1950" s="52"/>
      <c r="I1950" s="53"/>
      <c r="J1950" s="53"/>
      <c r="K1950" s="95"/>
      <c r="L1950" s="52"/>
      <c r="M1950" s="52"/>
      <c r="N1950" s="54"/>
      <c r="O1950" s="254" t="str" cm="1">
        <f t="array" ref="O1950">IF(A1950="","",INDEX(근로조건!$A$5:$Y$1048576,MATCH(A1950,근로조건!$A$5:$A$1048576,0)+0,15))</f>
        <v/>
      </c>
      <c r="P1950" s="255" t="str" cm="1">
        <f t="array" ref="P1950">IF(A1950="","",INDEX(근로조건!$A$5:$Y$1048576,MATCH(A1950,근로조건!$A$5:$A$1048576,0)+0,16))</f>
        <v/>
      </c>
      <c r="Q1950" s="256" t="str" cm="1">
        <f t="array" ref="Q1950">IF(A1950="","",INDEX(근로조건!$A$5:$ZZ$1048576,MATCH(A1950,근로조건!$A$5:$A$1048576,0)+0,21))</f>
        <v/>
      </c>
      <c r="R1950" s="61"/>
      <c r="S1950" s="61"/>
      <c r="T1950" s="61"/>
      <c r="U1950" s="61"/>
      <c r="V1950" s="61"/>
      <c r="W1950" s="61"/>
      <c r="X1950" s="61"/>
      <c r="Y1950" s="61"/>
      <c r="Z1950" s="260" t="str">
        <f t="shared" si="93"/>
        <v/>
      </c>
      <c r="AA1950" s="260" t="str">
        <f t="shared" si="94"/>
        <v/>
      </c>
      <c r="AB1950" s="260" t="str" cm="1">
        <f t="array" ref="AB1950">IFERROR(IF(A1950="","",INDEX(근로조건!$A$5:$Z$1048576,MATCH(A1950,근로조건!$A$5:$A$1048576,0)+0,17)-INDEX(근로조건!$A$5:$Z$1048576,MATCH(A1950,근로조건!$A$5:$A$1048576,0)+0,11))*B1950,"")</f>
        <v/>
      </c>
      <c r="AC1950" s="260" t="str">
        <f t="shared" si="95"/>
        <v/>
      </c>
      <c r="AD1950" s="260" t="str" cm="1">
        <f t="array" ref="AD1950">IFERROR(IF(A1950="","",INDEX(근로조건!$A$5:$L$1048576,MATCH(A1950,근로조건!$A$5:$A$1048576,0)+0,12))*B1950,"")</f>
        <v/>
      </c>
      <c r="AE1950" s="261" t="str" cm="1">
        <f t="array" ref="AE1950">IF(A1950="","",INDEX(근로조건!$A$5:$AF$1048576,MATCH(A1950,근로조건!$A$5:$A$1048576,0)+0,13))</f>
        <v/>
      </c>
      <c r="AF1950" s="262" t="str" cm="1">
        <f t="array" ref="AF1950">IF(A1950="","",INDEX(근로조건!$A$5:$AF$1048576,MATCH(A1950,근로조건!$A$5:$A$1048576,0)+0,14))</f>
        <v/>
      </c>
      <c r="AG1950" s="261" t="str" cm="1">
        <f t="array" ref="AG1950">IF(A1950="","",INDEX(근로조건!$A$5:$AF$1048576,MATCH(A1950,근로조건!$A$5:$A$1048576,0)+0,11))</f>
        <v/>
      </c>
      <c r="AH1950" s="261" t="str" cm="1">
        <f t="array" ref="AH1950">IF(A1950="","",INDEX(근로조건!$A$5:$AF$1048576,MATCH(A1950,근로조건!$A$5:$A$1048576,0)+0,19))</f>
        <v/>
      </c>
      <c r="AI1950" s="262" t="str" cm="1">
        <f t="array" ref="AI1950">IF(A1950="","",INDEX(근로조건!$A$5:$AF$1048576,MATCH(A1950,근로조건!$A$5:$A$1048576,0)+0,17))</f>
        <v/>
      </c>
      <c r="AJ1950" s="253"/>
      <c r="AK1950" s="253"/>
      <c r="AL1950" s="253" t="str" cm="1">
        <f t="array" ref="AL1950">IF(A1950="","",INDEX(근로조건!$A$5:$AF$1048576,MATCH(A1950,근로조건!$A$5:$A$1048576,0)+0,20))</f>
        <v/>
      </c>
      <c r="AM1950" s="253"/>
      <c r="AN1950" s="253"/>
      <c r="AO1950" s="253"/>
      <c r="AP1950" s="260"/>
      <c r="AQ1950" s="123"/>
      <c r="AR1950" s="166"/>
      <c r="AS1950" s="267"/>
      <c r="AT1950" s="266"/>
      <c r="AU1950" s="266"/>
      <c r="AV1950" s="266"/>
    </row>
    <row r="1951" spans="1:48" x14ac:dyDescent="0.3">
      <c r="A1951" s="52"/>
      <c r="B1951" s="54"/>
      <c r="C1951" s="53"/>
      <c r="D1951" s="53"/>
      <c r="E1951" s="53"/>
      <c r="F1951" s="57"/>
      <c r="G1951" s="57"/>
      <c r="H1951" s="52"/>
      <c r="I1951" s="53"/>
      <c r="J1951" s="53"/>
      <c r="K1951" s="95"/>
      <c r="L1951" s="52"/>
      <c r="M1951" s="52"/>
      <c r="N1951" s="54"/>
      <c r="O1951" s="254" t="str" cm="1">
        <f t="array" ref="O1951">IF(A1951="","",INDEX(근로조건!$A$5:$Y$1048576,MATCH(A1951,근로조건!$A$5:$A$1048576,0)+0,15))</f>
        <v/>
      </c>
      <c r="P1951" s="255" t="str" cm="1">
        <f t="array" ref="P1951">IF(A1951="","",INDEX(근로조건!$A$5:$Y$1048576,MATCH(A1951,근로조건!$A$5:$A$1048576,0)+0,16))</f>
        <v/>
      </c>
      <c r="Q1951" s="256" t="str" cm="1">
        <f t="array" ref="Q1951">IF(A1951="","",INDEX(근로조건!$A$5:$ZZ$1048576,MATCH(A1951,근로조건!$A$5:$A$1048576,0)+0,21))</f>
        <v/>
      </c>
      <c r="R1951" s="61"/>
      <c r="S1951" s="61"/>
      <c r="T1951" s="61"/>
      <c r="U1951" s="61"/>
      <c r="V1951" s="61"/>
      <c r="W1951" s="61"/>
      <c r="X1951" s="61"/>
      <c r="Y1951" s="61"/>
      <c r="Z1951" s="260" t="str">
        <f t="shared" si="93"/>
        <v/>
      </c>
      <c r="AA1951" s="260" t="str">
        <f t="shared" si="94"/>
        <v/>
      </c>
      <c r="AB1951" s="260" t="str" cm="1">
        <f t="array" ref="AB1951">IFERROR(IF(A1951="","",INDEX(근로조건!$A$5:$Z$1048576,MATCH(A1951,근로조건!$A$5:$A$1048576,0)+0,17)-INDEX(근로조건!$A$5:$Z$1048576,MATCH(A1951,근로조건!$A$5:$A$1048576,0)+0,11))*B1951,"")</f>
        <v/>
      </c>
      <c r="AC1951" s="260" t="str">
        <f t="shared" si="95"/>
        <v/>
      </c>
      <c r="AD1951" s="260" t="str" cm="1">
        <f t="array" ref="AD1951">IFERROR(IF(A1951="","",INDEX(근로조건!$A$5:$L$1048576,MATCH(A1951,근로조건!$A$5:$A$1048576,0)+0,12))*B1951,"")</f>
        <v/>
      </c>
      <c r="AE1951" s="261" t="str" cm="1">
        <f t="array" ref="AE1951">IF(A1951="","",INDEX(근로조건!$A$5:$AF$1048576,MATCH(A1951,근로조건!$A$5:$A$1048576,0)+0,13))</f>
        <v/>
      </c>
      <c r="AF1951" s="262" t="str" cm="1">
        <f t="array" ref="AF1951">IF(A1951="","",INDEX(근로조건!$A$5:$AF$1048576,MATCH(A1951,근로조건!$A$5:$A$1048576,0)+0,14))</f>
        <v/>
      </c>
      <c r="AG1951" s="261" t="str" cm="1">
        <f t="array" ref="AG1951">IF(A1951="","",INDEX(근로조건!$A$5:$AF$1048576,MATCH(A1951,근로조건!$A$5:$A$1048576,0)+0,11))</f>
        <v/>
      </c>
      <c r="AH1951" s="261" t="str" cm="1">
        <f t="array" ref="AH1951">IF(A1951="","",INDEX(근로조건!$A$5:$AF$1048576,MATCH(A1951,근로조건!$A$5:$A$1048576,0)+0,19))</f>
        <v/>
      </c>
      <c r="AI1951" s="262" t="str" cm="1">
        <f t="array" ref="AI1951">IF(A1951="","",INDEX(근로조건!$A$5:$AF$1048576,MATCH(A1951,근로조건!$A$5:$A$1048576,0)+0,17))</f>
        <v/>
      </c>
      <c r="AJ1951" s="253"/>
      <c r="AK1951" s="253"/>
      <c r="AL1951" s="253" t="str" cm="1">
        <f t="array" ref="AL1951">IF(A1951="","",INDEX(근로조건!$A$5:$AF$1048576,MATCH(A1951,근로조건!$A$5:$A$1048576,0)+0,20))</f>
        <v/>
      </c>
      <c r="AM1951" s="253"/>
      <c r="AN1951" s="253"/>
      <c r="AO1951" s="253"/>
      <c r="AP1951" s="260"/>
      <c r="AQ1951" s="123"/>
      <c r="AR1951" s="166"/>
      <c r="AS1951" s="267"/>
      <c r="AT1951" s="266"/>
      <c r="AU1951" s="266"/>
      <c r="AV1951" s="266"/>
    </row>
    <row r="1952" spans="1:48" x14ac:dyDescent="0.3">
      <c r="A1952" s="52"/>
      <c r="B1952" s="54"/>
      <c r="C1952" s="53"/>
      <c r="D1952" s="53"/>
      <c r="E1952" s="53"/>
      <c r="F1952" s="57"/>
      <c r="G1952" s="57"/>
      <c r="H1952" s="52"/>
      <c r="I1952" s="53"/>
      <c r="J1952" s="53"/>
      <c r="K1952" s="95"/>
      <c r="L1952" s="52"/>
      <c r="M1952" s="52"/>
      <c r="N1952" s="54"/>
      <c r="O1952" s="254" t="str" cm="1">
        <f t="array" ref="O1952">IF(A1952="","",INDEX(근로조건!$A$5:$Y$1048576,MATCH(A1952,근로조건!$A$5:$A$1048576,0)+0,15))</f>
        <v/>
      </c>
      <c r="P1952" s="255" t="str" cm="1">
        <f t="array" ref="P1952">IF(A1952="","",INDEX(근로조건!$A$5:$Y$1048576,MATCH(A1952,근로조건!$A$5:$A$1048576,0)+0,16))</f>
        <v/>
      </c>
      <c r="Q1952" s="256" t="str" cm="1">
        <f t="array" ref="Q1952">IF(A1952="","",INDEX(근로조건!$A$5:$ZZ$1048576,MATCH(A1952,근로조건!$A$5:$A$1048576,0)+0,21))</f>
        <v/>
      </c>
      <c r="R1952" s="61"/>
      <c r="S1952" s="61"/>
      <c r="T1952" s="61"/>
      <c r="U1952" s="61"/>
      <c r="V1952" s="61"/>
      <c r="W1952" s="61"/>
      <c r="X1952" s="61"/>
      <c r="Y1952" s="61"/>
      <c r="Z1952" s="260" t="str">
        <f t="shared" si="93"/>
        <v/>
      </c>
      <c r="AA1952" s="260" t="str">
        <f t="shared" si="94"/>
        <v/>
      </c>
      <c r="AB1952" s="260" t="str" cm="1">
        <f t="array" ref="AB1952">IFERROR(IF(A1952="","",INDEX(근로조건!$A$5:$Z$1048576,MATCH(A1952,근로조건!$A$5:$A$1048576,0)+0,17)-INDEX(근로조건!$A$5:$Z$1048576,MATCH(A1952,근로조건!$A$5:$A$1048576,0)+0,11))*B1952,"")</f>
        <v/>
      </c>
      <c r="AC1952" s="260" t="str">
        <f t="shared" si="95"/>
        <v/>
      </c>
      <c r="AD1952" s="260" t="str" cm="1">
        <f t="array" ref="AD1952">IFERROR(IF(A1952="","",INDEX(근로조건!$A$5:$L$1048576,MATCH(A1952,근로조건!$A$5:$A$1048576,0)+0,12))*B1952,"")</f>
        <v/>
      </c>
      <c r="AE1952" s="261" t="str" cm="1">
        <f t="array" ref="AE1952">IF(A1952="","",INDEX(근로조건!$A$5:$AF$1048576,MATCH(A1952,근로조건!$A$5:$A$1048576,0)+0,13))</f>
        <v/>
      </c>
      <c r="AF1952" s="262" t="str" cm="1">
        <f t="array" ref="AF1952">IF(A1952="","",INDEX(근로조건!$A$5:$AF$1048576,MATCH(A1952,근로조건!$A$5:$A$1048576,0)+0,14))</f>
        <v/>
      </c>
      <c r="AG1952" s="261" t="str" cm="1">
        <f t="array" ref="AG1952">IF(A1952="","",INDEX(근로조건!$A$5:$AF$1048576,MATCH(A1952,근로조건!$A$5:$A$1048576,0)+0,11))</f>
        <v/>
      </c>
      <c r="AH1952" s="261" t="str" cm="1">
        <f t="array" ref="AH1952">IF(A1952="","",INDEX(근로조건!$A$5:$AF$1048576,MATCH(A1952,근로조건!$A$5:$A$1048576,0)+0,19))</f>
        <v/>
      </c>
      <c r="AI1952" s="262" t="str" cm="1">
        <f t="array" ref="AI1952">IF(A1952="","",INDEX(근로조건!$A$5:$AF$1048576,MATCH(A1952,근로조건!$A$5:$A$1048576,0)+0,17))</f>
        <v/>
      </c>
      <c r="AJ1952" s="253"/>
      <c r="AK1952" s="253"/>
      <c r="AL1952" s="253" t="str" cm="1">
        <f t="array" ref="AL1952">IF(A1952="","",INDEX(근로조건!$A$5:$AF$1048576,MATCH(A1952,근로조건!$A$5:$A$1048576,0)+0,20))</f>
        <v/>
      </c>
      <c r="AM1952" s="253"/>
      <c r="AN1952" s="253"/>
      <c r="AO1952" s="253"/>
      <c r="AP1952" s="260"/>
      <c r="AQ1952" s="123"/>
      <c r="AR1952" s="166"/>
      <c r="AS1952" s="267"/>
      <c r="AT1952" s="266"/>
      <c r="AU1952" s="266"/>
      <c r="AV1952" s="266"/>
    </row>
    <row r="1953" spans="1:48" x14ac:dyDescent="0.3">
      <c r="A1953" s="52"/>
      <c r="B1953" s="54"/>
      <c r="C1953" s="53"/>
      <c r="D1953" s="53"/>
      <c r="E1953" s="53"/>
      <c r="F1953" s="57"/>
      <c r="G1953" s="57"/>
      <c r="H1953" s="52"/>
      <c r="I1953" s="53"/>
      <c r="J1953" s="53"/>
      <c r="K1953" s="95"/>
      <c r="L1953" s="52"/>
      <c r="M1953" s="52"/>
      <c r="N1953" s="54"/>
      <c r="O1953" s="254" t="str" cm="1">
        <f t="array" ref="O1953">IF(A1953="","",INDEX(근로조건!$A$5:$Y$1048576,MATCH(A1953,근로조건!$A$5:$A$1048576,0)+0,15))</f>
        <v/>
      </c>
      <c r="P1953" s="255" t="str" cm="1">
        <f t="array" ref="P1953">IF(A1953="","",INDEX(근로조건!$A$5:$Y$1048576,MATCH(A1953,근로조건!$A$5:$A$1048576,0)+0,16))</f>
        <v/>
      </c>
      <c r="Q1953" s="256" t="str" cm="1">
        <f t="array" ref="Q1953">IF(A1953="","",INDEX(근로조건!$A$5:$ZZ$1048576,MATCH(A1953,근로조건!$A$5:$A$1048576,0)+0,21))</f>
        <v/>
      </c>
      <c r="R1953" s="61"/>
      <c r="S1953" s="61"/>
      <c r="T1953" s="61"/>
      <c r="U1953" s="61"/>
      <c r="V1953" s="61"/>
      <c r="W1953" s="61"/>
      <c r="X1953" s="61"/>
      <c r="Y1953" s="61"/>
      <c r="Z1953" s="260" t="str">
        <f t="shared" si="93"/>
        <v/>
      </c>
      <c r="AA1953" s="260" t="str">
        <f t="shared" si="94"/>
        <v/>
      </c>
      <c r="AB1953" s="260" t="str" cm="1">
        <f t="array" ref="AB1953">IFERROR(IF(A1953="","",INDEX(근로조건!$A$5:$Z$1048576,MATCH(A1953,근로조건!$A$5:$A$1048576,0)+0,17)-INDEX(근로조건!$A$5:$Z$1048576,MATCH(A1953,근로조건!$A$5:$A$1048576,0)+0,11))*B1953,"")</f>
        <v/>
      </c>
      <c r="AC1953" s="260" t="str">
        <f t="shared" si="95"/>
        <v/>
      </c>
      <c r="AD1953" s="260" t="str" cm="1">
        <f t="array" ref="AD1953">IFERROR(IF(A1953="","",INDEX(근로조건!$A$5:$L$1048576,MATCH(A1953,근로조건!$A$5:$A$1048576,0)+0,12))*B1953,"")</f>
        <v/>
      </c>
      <c r="AE1953" s="261" t="str" cm="1">
        <f t="array" ref="AE1953">IF(A1953="","",INDEX(근로조건!$A$5:$AF$1048576,MATCH(A1953,근로조건!$A$5:$A$1048576,0)+0,13))</f>
        <v/>
      </c>
      <c r="AF1953" s="262" t="str" cm="1">
        <f t="array" ref="AF1953">IF(A1953="","",INDEX(근로조건!$A$5:$AF$1048576,MATCH(A1953,근로조건!$A$5:$A$1048576,0)+0,14))</f>
        <v/>
      </c>
      <c r="AG1953" s="261" t="str" cm="1">
        <f t="array" ref="AG1953">IF(A1953="","",INDEX(근로조건!$A$5:$AF$1048576,MATCH(A1953,근로조건!$A$5:$A$1048576,0)+0,11))</f>
        <v/>
      </c>
      <c r="AH1953" s="261" t="str" cm="1">
        <f t="array" ref="AH1953">IF(A1953="","",INDEX(근로조건!$A$5:$AF$1048576,MATCH(A1953,근로조건!$A$5:$A$1048576,0)+0,19))</f>
        <v/>
      </c>
      <c r="AI1953" s="262" t="str" cm="1">
        <f t="array" ref="AI1953">IF(A1953="","",INDEX(근로조건!$A$5:$AF$1048576,MATCH(A1953,근로조건!$A$5:$A$1048576,0)+0,17))</f>
        <v/>
      </c>
      <c r="AJ1953" s="253"/>
      <c r="AK1953" s="253"/>
      <c r="AL1953" s="253" t="str" cm="1">
        <f t="array" ref="AL1953">IF(A1953="","",INDEX(근로조건!$A$5:$AF$1048576,MATCH(A1953,근로조건!$A$5:$A$1048576,0)+0,20))</f>
        <v/>
      </c>
      <c r="AM1953" s="253"/>
      <c r="AN1953" s="253"/>
      <c r="AO1953" s="253"/>
      <c r="AP1953" s="260"/>
      <c r="AQ1953" s="123"/>
      <c r="AR1953" s="166"/>
      <c r="AS1953" s="267"/>
      <c r="AT1953" s="266"/>
      <c r="AU1953" s="266"/>
      <c r="AV1953" s="266"/>
    </row>
    <row r="1954" spans="1:48" x14ac:dyDescent="0.3">
      <c r="A1954" s="52"/>
      <c r="B1954" s="54"/>
      <c r="C1954" s="53"/>
      <c r="D1954" s="53"/>
      <c r="E1954" s="53"/>
      <c r="F1954" s="57"/>
      <c r="G1954" s="57"/>
      <c r="H1954" s="52"/>
      <c r="I1954" s="53"/>
      <c r="J1954" s="53"/>
      <c r="K1954" s="95"/>
      <c r="L1954" s="52"/>
      <c r="M1954" s="52"/>
      <c r="N1954" s="54"/>
      <c r="O1954" s="254" t="str" cm="1">
        <f t="array" ref="O1954">IF(A1954="","",INDEX(근로조건!$A$5:$Y$1048576,MATCH(A1954,근로조건!$A$5:$A$1048576,0)+0,15))</f>
        <v/>
      </c>
      <c r="P1954" s="255" t="str" cm="1">
        <f t="array" ref="P1954">IF(A1954="","",INDEX(근로조건!$A$5:$Y$1048576,MATCH(A1954,근로조건!$A$5:$A$1048576,0)+0,16))</f>
        <v/>
      </c>
      <c r="Q1954" s="256" t="str" cm="1">
        <f t="array" ref="Q1954">IF(A1954="","",INDEX(근로조건!$A$5:$ZZ$1048576,MATCH(A1954,근로조건!$A$5:$A$1048576,0)+0,21))</f>
        <v/>
      </c>
      <c r="R1954" s="61"/>
      <c r="S1954" s="61"/>
      <c r="T1954" s="61"/>
      <c r="U1954" s="61"/>
      <c r="V1954" s="61"/>
      <c r="W1954" s="61"/>
      <c r="X1954" s="61"/>
      <c r="Y1954" s="61"/>
      <c r="Z1954" s="260" t="str">
        <f t="shared" si="93"/>
        <v/>
      </c>
      <c r="AA1954" s="260" t="str">
        <f t="shared" si="94"/>
        <v/>
      </c>
      <c r="AB1954" s="260" t="str" cm="1">
        <f t="array" ref="AB1954">IFERROR(IF(A1954="","",INDEX(근로조건!$A$5:$Z$1048576,MATCH(A1954,근로조건!$A$5:$A$1048576,0)+0,17)-INDEX(근로조건!$A$5:$Z$1048576,MATCH(A1954,근로조건!$A$5:$A$1048576,0)+0,11))*B1954,"")</f>
        <v/>
      </c>
      <c r="AC1954" s="260" t="str">
        <f t="shared" si="95"/>
        <v/>
      </c>
      <c r="AD1954" s="260" t="str" cm="1">
        <f t="array" ref="AD1954">IFERROR(IF(A1954="","",INDEX(근로조건!$A$5:$L$1048576,MATCH(A1954,근로조건!$A$5:$A$1048576,0)+0,12))*B1954,"")</f>
        <v/>
      </c>
      <c r="AE1954" s="261" t="str" cm="1">
        <f t="array" ref="AE1954">IF(A1954="","",INDEX(근로조건!$A$5:$AF$1048576,MATCH(A1954,근로조건!$A$5:$A$1048576,0)+0,13))</f>
        <v/>
      </c>
      <c r="AF1954" s="262" t="str" cm="1">
        <f t="array" ref="AF1954">IF(A1954="","",INDEX(근로조건!$A$5:$AF$1048576,MATCH(A1954,근로조건!$A$5:$A$1048576,0)+0,14))</f>
        <v/>
      </c>
      <c r="AG1954" s="261" t="str" cm="1">
        <f t="array" ref="AG1954">IF(A1954="","",INDEX(근로조건!$A$5:$AF$1048576,MATCH(A1954,근로조건!$A$5:$A$1048576,0)+0,11))</f>
        <v/>
      </c>
      <c r="AH1954" s="261" t="str" cm="1">
        <f t="array" ref="AH1954">IF(A1954="","",INDEX(근로조건!$A$5:$AF$1048576,MATCH(A1954,근로조건!$A$5:$A$1048576,0)+0,19))</f>
        <v/>
      </c>
      <c r="AI1954" s="262" t="str" cm="1">
        <f t="array" ref="AI1954">IF(A1954="","",INDEX(근로조건!$A$5:$AF$1048576,MATCH(A1954,근로조건!$A$5:$A$1048576,0)+0,17))</f>
        <v/>
      </c>
      <c r="AJ1954" s="253"/>
      <c r="AK1954" s="253"/>
      <c r="AL1954" s="253" t="str" cm="1">
        <f t="array" ref="AL1954">IF(A1954="","",INDEX(근로조건!$A$5:$AF$1048576,MATCH(A1954,근로조건!$A$5:$A$1048576,0)+0,20))</f>
        <v/>
      </c>
      <c r="AM1954" s="253"/>
      <c r="AN1954" s="253"/>
      <c r="AO1954" s="253"/>
      <c r="AP1954" s="260"/>
      <c r="AQ1954" s="123"/>
      <c r="AR1954" s="166"/>
      <c r="AS1954" s="267"/>
      <c r="AT1954" s="266"/>
      <c r="AU1954" s="266"/>
      <c r="AV1954" s="266"/>
    </row>
    <row r="1955" spans="1:48" x14ac:dyDescent="0.3">
      <c r="A1955" s="52"/>
      <c r="B1955" s="54"/>
      <c r="C1955" s="53"/>
      <c r="D1955" s="53"/>
      <c r="E1955" s="53"/>
      <c r="F1955" s="57"/>
      <c r="G1955" s="57"/>
      <c r="H1955" s="52"/>
      <c r="I1955" s="53"/>
      <c r="J1955" s="53"/>
      <c r="K1955" s="95"/>
      <c r="L1955" s="52"/>
      <c r="M1955" s="52"/>
      <c r="N1955" s="54"/>
      <c r="O1955" s="254" t="str" cm="1">
        <f t="array" ref="O1955">IF(A1955="","",INDEX(근로조건!$A$5:$Y$1048576,MATCH(A1955,근로조건!$A$5:$A$1048576,0)+0,15))</f>
        <v/>
      </c>
      <c r="P1955" s="255" t="str" cm="1">
        <f t="array" ref="P1955">IF(A1955="","",INDEX(근로조건!$A$5:$Y$1048576,MATCH(A1955,근로조건!$A$5:$A$1048576,0)+0,16))</f>
        <v/>
      </c>
      <c r="Q1955" s="256" t="str" cm="1">
        <f t="array" ref="Q1955">IF(A1955="","",INDEX(근로조건!$A$5:$ZZ$1048576,MATCH(A1955,근로조건!$A$5:$A$1048576,0)+0,21))</f>
        <v/>
      </c>
      <c r="R1955" s="61"/>
      <c r="S1955" s="61"/>
      <c r="T1955" s="61"/>
      <c r="U1955" s="61"/>
      <c r="V1955" s="61"/>
      <c r="W1955" s="61"/>
      <c r="X1955" s="61"/>
      <c r="Y1955" s="61"/>
      <c r="Z1955" s="260" t="str">
        <f t="shared" si="93"/>
        <v/>
      </c>
      <c r="AA1955" s="260" t="str">
        <f t="shared" si="94"/>
        <v/>
      </c>
      <c r="AB1955" s="260" t="str" cm="1">
        <f t="array" ref="AB1955">IFERROR(IF(A1955="","",INDEX(근로조건!$A$5:$Z$1048576,MATCH(A1955,근로조건!$A$5:$A$1048576,0)+0,17)-INDEX(근로조건!$A$5:$Z$1048576,MATCH(A1955,근로조건!$A$5:$A$1048576,0)+0,11))*B1955,"")</f>
        <v/>
      </c>
      <c r="AC1955" s="260" t="str">
        <f t="shared" si="95"/>
        <v/>
      </c>
      <c r="AD1955" s="260" t="str" cm="1">
        <f t="array" ref="AD1955">IFERROR(IF(A1955="","",INDEX(근로조건!$A$5:$L$1048576,MATCH(A1955,근로조건!$A$5:$A$1048576,0)+0,12))*B1955,"")</f>
        <v/>
      </c>
      <c r="AE1955" s="261" t="str" cm="1">
        <f t="array" ref="AE1955">IF(A1955="","",INDEX(근로조건!$A$5:$AF$1048576,MATCH(A1955,근로조건!$A$5:$A$1048576,0)+0,13))</f>
        <v/>
      </c>
      <c r="AF1955" s="262" t="str" cm="1">
        <f t="array" ref="AF1955">IF(A1955="","",INDEX(근로조건!$A$5:$AF$1048576,MATCH(A1955,근로조건!$A$5:$A$1048576,0)+0,14))</f>
        <v/>
      </c>
      <c r="AG1955" s="261" t="str" cm="1">
        <f t="array" ref="AG1955">IF(A1955="","",INDEX(근로조건!$A$5:$AF$1048576,MATCH(A1955,근로조건!$A$5:$A$1048576,0)+0,11))</f>
        <v/>
      </c>
      <c r="AH1955" s="261" t="str" cm="1">
        <f t="array" ref="AH1955">IF(A1955="","",INDEX(근로조건!$A$5:$AF$1048576,MATCH(A1955,근로조건!$A$5:$A$1048576,0)+0,19))</f>
        <v/>
      </c>
      <c r="AI1955" s="262" t="str" cm="1">
        <f t="array" ref="AI1955">IF(A1955="","",INDEX(근로조건!$A$5:$AF$1048576,MATCH(A1955,근로조건!$A$5:$A$1048576,0)+0,17))</f>
        <v/>
      </c>
      <c r="AJ1955" s="253"/>
      <c r="AK1955" s="253"/>
      <c r="AL1955" s="253" t="str" cm="1">
        <f t="array" ref="AL1955">IF(A1955="","",INDEX(근로조건!$A$5:$AF$1048576,MATCH(A1955,근로조건!$A$5:$A$1048576,0)+0,20))</f>
        <v/>
      </c>
      <c r="AM1955" s="253"/>
      <c r="AN1955" s="253"/>
      <c r="AO1955" s="253"/>
      <c r="AP1955" s="260"/>
      <c r="AQ1955" s="123"/>
      <c r="AR1955" s="166"/>
      <c r="AS1955" s="267"/>
      <c r="AT1955" s="266"/>
      <c r="AU1955" s="266"/>
      <c r="AV1955" s="266"/>
    </row>
    <row r="1956" spans="1:48" x14ac:dyDescent="0.3">
      <c r="A1956" s="52"/>
      <c r="B1956" s="54"/>
      <c r="C1956" s="53"/>
      <c r="D1956" s="53"/>
      <c r="E1956" s="53"/>
      <c r="F1956" s="57"/>
      <c r="G1956" s="57"/>
      <c r="H1956" s="52"/>
      <c r="I1956" s="53"/>
      <c r="J1956" s="53"/>
      <c r="K1956" s="95"/>
      <c r="L1956" s="52"/>
      <c r="M1956" s="52"/>
      <c r="N1956" s="54"/>
      <c r="O1956" s="254" t="str" cm="1">
        <f t="array" ref="O1956">IF(A1956="","",INDEX(근로조건!$A$5:$Y$1048576,MATCH(A1956,근로조건!$A$5:$A$1048576,0)+0,15))</f>
        <v/>
      </c>
      <c r="P1956" s="255" t="str" cm="1">
        <f t="array" ref="P1956">IF(A1956="","",INDEX(근로조건!$A$5:$Y$1048576,MATCH(A1956,근로조건!$A$5:$A$1048576,0)+0,16))</f>
        <v/>
      </c>
      <c r="Q1956" s="256" t="str" cm="1">
        <f t="array" ref="Q1956">IF(A1956="","",INDEX(근로조건!$A$5:$ZZ$1048576,MATCH(A1956,근로조건!$A$5:$A$1048576,0)+0,21))</f>
        <v/>
      </c>
      <c r="R1956" s="61"/>
      <c r="S1956" s="61"/>
      <c r="T1956" s="61"/>
      <c r="U1956" s="61"/>
      <c r="V1956" s="61"/>
      <c r="W1956" s="61"/>
      <c r="X1956" s="61"/>
      <c r="Y1956" s="61"/>
      <c r="Z1956" s="260" t="str">
        <f t="shared" si="93"/>
        <v/>
      </c>
      <c r="AA1956" s="260" t="str">
        <f t="shared" si="94"/>
        <v/>
      </c>
      <c r="AB1956" s="260" t="str" cm="1">
        <f t="array" ref="AB1956">IFERROR(IF(A1956="","",INDEX(근로조건!$A$5:$Z$1048576,MATCH(A1956,근로조건!$A$5:$A$1048576,0)+0,17)-INDEX(근로조건!$A$5:$Z$1048576,MATCH(A1956,근로조건!$A$5:$A$1048576,0)+0,11))*B1956,"")</f>
        <v/>
      </c>
      <c r="AC1956" s="260" t="str">
        <f t="shared" si="95"/>
        <v/>
      </c>
      <c r="AD1956" s="260" t="str" cm="1">
        <f t="array" ref="AD1956">IFERROR(IF(A1956="","",INDEX(근로조건!$A$5:$L$1048576,MATCH(A1956,근로조건!$A$5:$A$1048576,0)+0,12))*B1956,"")</f>
        <v/>
      </c>
      <c r="AE1956" s="261" t="str" cm="1">
        <f t="array" ref="AE1956">IF(A1956="","",INDEX(근로조건!$A$5:$AF$1048576,MATCH(A1956,근로조건!$A$5:$A$1048576,0)+0,13))</f>
        <v/>
      </c>
      <c r="AF1956" s="262" t="str" cm="1">
        <f t="array" ref="AF1956">IF(A1956="","",INDEX(근로조건!$A$5:$AF$1048576,MATCH(A1956,근로조건!$A$5:$A$1048576,0)+0,14))</f>
        <v/>
      </c>
      <c r="AG1956" s="261" t="str" cm="1">
        <f t="array" ref="AG1956">IF(A1956="","",INDEX(근로조건!$A$5:$AF$1048576,MATCH(A1956,근로조건!$A$5:$A$1048576,0)+0,11))</f>
        <v/>
      </c>
      <c r="AH1956" s="261" t="str" cm="1">
        <f t="array" ref="AH1956">IF(A1956="","",INDEX(근로조건!$A$5:$AF$1048576,MATCH(A1956,근로조건!$A$5:$A$1048576,0)+0,19))</f>
        <v/>
      </c>
      <c r="AI1956" s="262" t="str" cm="1">
        <f t="array" ref="AI1956">IF(A1956="","",INDEX(근로조건!$A$5:$AF$1048576,MATCH(A1956,근로조건!$A$5:$A$1048576,0)+0,17))</f>
        <v/>
      </c>
      <c r="AJ1956" s="253"/>
      <c r="AK1956" s="253"/>
      <c r="AL1956" s="253" t="str" cm="1">
        <f t="array" ref="AL1956">IF(A1956="","",INDEX(근로조건!$A$5:$AF$1048576,MATCH(A1956,근로조건!$A$5:$A$1048576,0)+0,20))</f>
        <v/>
      </c>
      <c r="AM1956" s="253"/>
      <c r="AN1956" s="253"/>
      <c r="AO1956" s="253"/>
      <c r="AP1956" s="260"/>
      <c r="AQ1956" s="123"/>
      <c r="AR1956" s="166"/>
      <c r="AS1956" s="267"/>
      <c r="AT1956" s="266"/>
      <c r="AU1956" s="266"/>
      <c r="AV1956" s="266"/>
    </row>
    <row r="1957" spans="1:48" x14ac:dyDescent="0.3">
      <c r="A1957" s="52"/>
      <c r="B1957" s="54"/>
      <c r="C1957" s="53"/>
      <c r="D1957" s="53"/>
      <c r="E1957" s="53"/>
      <c r="F1957" s="57"/>
      <c r="G1957" s="57"/>
      <c r="H1957" s="52"/>
      <c r="I1957" s="53"/>
      <c r="J1957" s="53"/>
      <c r="K1957" s="95"/>
      <c r="L1957" s="52"/>
      <c r="M1957" s="52"/>
      <c r="N1957" s="54"/>
      <c r="O1957" s="254" t="str" cm="1">
        <f t="array" ref="O1957">IF(A1957="","",INDEX(근로조건!$A$5:$Y$1048576,MATCH(A1957,근로조건!$A$5:$A$1048576,0)+0,15))</f>
        <v/>
      </c>
      <c r="P1957" s="255" t="str" cm="1">
        <f t="array" ref="P1957">IF(A1957="","",INDEX(근로조건!$A$5:$Y$1048576,MATCH(A1957,근로조건!$A$5:$A$1048576,0)+0,16))</f>
        <v/>
      </c>
      <c r="Q1957" s="256" t="str" cm="1">
        <f t="array" ref="Q1957">IF(A1957="","",INDEX(근로조건!$A$5:$ZZ$1048576,MATCH(A1957,근로조건!$A$5:$A$1048576,0)+0,21))</f>
        <v/>
      </c>
      <c r="R1957" s="61"/>
      <c r="S1957" s="61"/>
      <c r="T1957" s="61"/>
      <c r="U1957" s="61"/>
      <c r="V1957" s="61"/>
      <c r="W1957" s="61"/>
      <c r="X1957" s="61"/>
      <c r="Y1957" s="61"/>
      <c r="Z1957" s="260" t="str">
        <f t="shared" si="93"/>
        <v/>
      </c>
      <c r="AA1957" s="260" t="str">
        <f t="shared" si="94"/>
        <v/>
      </c>
      <c r="AB1957" s="260" t="str" cm="1">
        <f t="array" ref="AB1957">IFERROR(IF(A1957="","",INDEX(근로조건!$A$5:$Z$1048576,MATCH(A1957,근로조건!$A$5:$A$1048576,0)+0,17)-INDEX(근로조건!$A$5:$Z$1048576,MATCH(A1957,근로조건!$A$5:$A$1048576,0)+0,11))*B1957,"")</f>
        <v/>
      </c>
      <c r="AC1957" s="260" t="str">
        <f t="shared" si="95"/>
        <v/>
      </c>
      <c r="AD1957" s="260" t="str" cm="1">
        <f t="array" ref="AD1957">IFERROR(IF(A1957="","",INDEX(근로조건!$A$5:$L$1048576,MATCH(A1957,근로조건!$A$5:$A$1048576,0)+0,12))*B1957,"")</f>
        <v/>
      </c>
      <c r="AE1957" s="261" t="str" cm="1">
        <f t="array" ref="AE1957">IF(A1957="","",INDEX(근로조건!$A$5:$AF$1048576,MATCH(A1957,근로조건!$A$5:$A$1048576,0)+0,13))</f>
        <v/>
      </c>
      <c r="AF1957" s="262" t="str" cm="1">
        <f t="array" ref="AF1957">IF(A1957="","",INDEX(근로조건!$A$5:$AF$1048576,MATCH(A1957,근로조건!$A$5:$A$1048576,0)+0,14))</f>
        <v/>
      </c>
      <c r="AG1957" s="261" t="str" cm="1">
        <f t="array" ref="AG1957">IF(A1957="","",INDEX(근로조건!$A$5:$AF$1048576,MATCH(A1957,근로조건!$A$5:$A$1048576,0)+0,11))</f>
        <v/>
      </c>
      <c r="AH1957" s="261" t="str" cm="1">
        <f t="array" ref="AH1957">IF(A1957="","",INDEX(근로조건!$A$5:$AF$1048576,MATCH(A1957,근로조건!$A$5:$A$1048576,0)+0,19))</f>
        <v/>
      </c>
      <c r="AI1957" s="262" t="str" cm="1">
        <f t="array" ref="AI1957">IF(A1957="","",INDEX(근로조건!$A$5:$AF$1048576,MATCH(A1957,근로조건!$A$5:$A$1048576,0)+0,17))</f>
        <v/>
      </c>
      <c r="AJ1957" s="253"/>
      <c r="AK1957" s="253"/>
      <c r="AL1957" s="253" t="str" cm="1">
        <f t="array" ref="AL1957">IF(A1957="","",INDEX(근로조건!$A$5:$AF$1048576,MATCH(A1957,근로조건!$A$5:$A$1048576,0)+0,20))</f>
        <v/>
      </c>
      <c r="AM1957" s="253"/>
      <c r="AN1957" s="253"/>
      <c r="AO1957" s="253"/>
      <c r="AP1957" s="260"/>
      <c r="AQ1957" s="123"/>
      <c r="AR1957" s="166"/>
      <c r="AS1957" s="267"/>
      <c r="AT1957" s="266"/>
      <c r="AU1957" s="266"/>
      <c r="AV1957" s="266"/>
    </row>
    <row r="1958" spans="1:48" x14ac:dyDescent="0.3">
      <c r="A1958" s="52"/>
      <c r="B1958" s="54"/>
      <c r="C1958" s="53"/>
      <c r="D1958" s="53"/>
      <c r="E1958" s="53"/>
      <c r="F1958" s="57"/>
      <c r="G1958" s="57"/>
      <c r="H1958" s="52"/>
      <c r="I1958" s="53"/>
      <c r="J1958" s="53"/>
      <c r="K1958" s="95"/>
      <c r="L1958" s="52"/>
      <c r="M1958" s="52"/>
      <c r="N1958" s="54"/>
      <c r="O1958" s="254" t="str" cm="1">
        <f t="array" ref="O1958">IF(A1958="","",INDEX(근로조건!$A$5:$Y$1048576,MATCH(A1958,근로조건!$A$5:$A$1048576,0)+0,15))</f>
        <v/>
      </c>
      <c r="P1958" s="255" t="str" cm="1">
        <f t="array" ref="P1958">IF(A1958="","",INDEX(근로조건!$A$5:$Y$1048576,MATCH(A1958,근로조건!$A$5:$A$1048576,0)+0,16))</f>
        <v/>
      </c>
      <c r="Q1958" s="256" t="str" cm="1">
        <f t="array" ref="Q1958">IF(A1958="","",INDEX(근로조건!$A$5:$ZZ$1048576,MATCH(A1958,근로조건!$A$5:$A$1048576,0)+0,21))</f>
        <v/>
      </c>
      <c r="R1958" s="61"/>
      <c r="S1958" s="61"/>
      <c r="T1958" s="61"/>
      <c r="U1958" s="61"/>
      <c r="V1958" s="61"/>
      <c r="W1958" s="61"/>
      <c r="X1958" s="61"/>
      <c r="Y1958" s="61"/>
      <c r="Z1958" s="260" t="str">
        <f t="shared" si="93"/>
        <v/>
      </c>
      <c r="AA1958" s="260" t="str">
        <f t="shared" si="94"/>
        <v/>
      </c>
      <c r="AB1958" s="260" t="str" cm="1">
        <f t="array" ref="AB1958">IFERROR(IF(A1958="","",INDEX(근로조건!$A$5:$Z$1048576,MATCH(A1958,근로조건!$A$5:$A$1048576,0)+0,17)-INDEX(근로조건!$A$5:$Z$1048576,MATCH(A1958,근로조건!$A$5:$A$1048576,0)+0,11))*B1958,"")</f>
        <v/>
      </c>
      <c r="AC1958" s="260" t="str">
        <f t="shared" si="95"/>
        <v/>
      </c>
      <c r="AD1958" s="260" t="str" cm="1">
        <f t="array" ref="AD1958">IFERROR(IF(A1958="","",INDEX(근로조건!$A$5:$L$1048576,MATCH(A1958,근로조건!$A$5:$A$1048576,0)+0,12))*B1958,"")</f>
        <v/>
      </c>
      <c r="AE1958" s="261" t="str" cm="1">
        <f t="array" ref="AE1958">IF(A1958="","",INDEX(근로조건!$A$5:$AF$1048576,MATCH(A1958,근로조건!$A$5:$A$1048576,0)+0,13))</f>
        <v/>
      </c>
      <c r="AF1958" s="262" t="str" cm="1">
        <f t="array" ref="AF1958">IF(A1958="","",INDEX(근로조건!$A$5:$AF$1048576,MATCH(A1958,근로조건!$A$5:$A$1048576,0)+0,14))</f>
        <v/>
      </c>
      <c r="AG1958" s="261" t="str" cm="1">
        <f t="array" ref="AG1958">IF(A1958="","",INDEX(근로조건!$A$5:$AF$1048576,MATCH(A1958,근로조건!$A$5:$A$1048576,0)+0,11))</f>
        <v/>
      </c>
      <c r="AH1958" s="261" t="str" cm="1">
        <f t="array" ref="AH1958">IF(A1958="","",INDEX(근로조건!$A$5:$AF$1048576,MATCH(A1958,근로조건!$A$5:$A$1048576,0)+0,19))</f>
        <v/>
      </c>
      <c r="AI1958" s="262" t="str" cm="1">
        <f t="array" ref="AI1958">IF(A1958="","",INDEX(근로조건!$A$5:$AF$1048576,MATCH(A1958,근로조건!$A$5:$A$1048576,0)+0,17))</f>
        <v/>
      </c>
      <c r="AJ1958" s="253"/>
      <c r="AK1958" s="253"/>
      <c r="AL1958" s="253" t="str" cm="1">
        <f t="array" ref="AL1958">IF(A1958="","",INDEX(근로조건!$A$5:$AF$1048576,MATCH(A1958,근로조건!$A$5:$A$1048576,0)+0,20))</f>
        <v/>
      </c>
      <c r="AM1958" s="253"/>
      <c r="AN1958" s="253"/>
      <c r="AO1958" s="253"/>
      <c r="AP1958" s="260"/>
      <c r="AQ1958" s="123"/>
      <c r="AR1958" s="166"/>
      <c r="AS1958" s="267"/>
      <c r="AT1958" s="266"/>
      <c r="AU1958" s="266"/>
      <c r="AV1958" s="266"/>
    </row>
    <row r="1959" spans="1:48" x14ac:dyDescent="0.3">
      <c r="A1959" s="52"/>
      <c r="B1959" s="54"/>
      <c r="C1959" s="53"/>
      <c r="D1959" s="53"/>
      <c r="E1959" s="53"/>
      <c r="F1959" s="57"/>
      <c r="G1959" s="57"/>
      <c r="H1959" s="52"/>
      <c r="I1959" s="53"/>
      <c r="J1959" s="53"/>
      <c r="K1959" s="95"/>
      <c r="L1959" s="52"/>
      <c r="M1959" s="52"/>
      <c r="N1959" s="54"/>
      <c r="O1959" s="254" t="str" cm="1">
        <f t="array" ref="O1959">IF(A1959="","",INDEX(근로조건!$A$5:$Y$1048576,MATCH(A1959,근로조건!$A$5:$A$1048576,0)+0,15))</f>
        <v/>
      </c>
      <c r="P1959" s="255" t="str" cm="1">
        <f t="array" ref="P1959">IF(A1959="","",INDEX(근로조건!$A$5:$Y$1048576,MATCH(A1959,근로조건!$A$5:$A$1048576,0)+0,16))</f>
        <v/>
      </c>
      <c r="Q1959" s="256" t="str" cm="1">
        <f t="array" ref="Q1959">IF(A1959="","",INDEX(근로조건!$A$5:$ZZ$1048576,MATCH(A1959,근로조건!$A$5:$A$1048576,0)+0,21))</f>
        <v/>
      </c>
      <c r="R1959" s="61"/>
      <c r="S1959" s="61"/>
      <c r="T1959" s="61"/>
      <c r="U1959" s="61"/>
      <c r="V1959" s="61"/>
      <c r="W1959" s="61"/>
      <c r="X1959" s="61"/>
      <c r="Y1959" s="61"/>
      <c r="Z1959" s="260" t="str">
        <f t="shared" si="93"/>
        <v/>
      </c>
      <c r="AA1959" s="260" t="str">
        <f t="shared" si="94"/>
        <v/>
      </c>
      <c r="AB1959" s="260" t="str" cm="1">
        <f t="array" ref="AB1959">IFERROR(IF(A1959="","",INDEX(근로조건!$A$5:$Z$1048576,MATCH(A1959,근로조건!$A$5:$A$1048576,0)+0,17)-INDEX(근로조건!$A$5:$Z$1048576,MATCH(A1959,근로조건!$A$5:$A$1048576,0)+0,11))*B1959,"")</f>
        <v/>
      </c>
      <c r="AC1959" s="260" t="str">
        <f t="shared" si="95"/>
        <v/>
      </c>
      <c r="AD1959" s="260" t="str" cm="1">
        <f t="array" ref="AD1959">IFERROR(IF(A1959="","",INDEX(근로조건!$A$5:$L$1048576,MATCH(A1959,근로조건!$A$5:$A$1048576,0)+0,12))*B1959,"")</f>
        <v/>
      </c>
      <c r="AE1959" s="261" t="str" cm="1">
        <f t="array" ref="AE1959">IF(A1959="","",INDEX(근로조건!$A$5:$AF$1048576,MATCH(A1959,근로조건!$A$5:$A$1048576,0)+0,13))</f>
        <v/>
      </c>
      <c r="AF1959" s="262" t="str" cm="1">
        <f t="array" ref="AF1959">IF(A1959="","",INDEX(근로조건!$A$5:$AF$1048576,MATCH(A1959,근로조건!$A$5:$A$1048576,0)+0,14))</f>
        <v/>
      </c>
      <c r="AG1959" s="261" t="str" cm="1">
        <f t="array" ref="AG1959">IF(A1959="","",INDEX(근로조건!$A$5:$AF$1048576,MATCH(A1959,근로조건!$A$5:$A$1048576,0)+0,11))</f>
        <v/>
      </c>
      <c r="AH1959" s="261" t="str" cm="1">
        <f t="array" ref="AH1959">IF(A1959="","",INDEX(근로조건!$A$5:$AF$1048576,MATCH(A1959,근로조건!$A$5:$A$1048576,0)+0,19))</f>
        <v/>
      </c>
      <c r="AI1959" s="262" t="str" cm="1">
        <f t="array" ref="AI1959">IF(A1959="","",INDEX(근로조건!$A$5:$AF$1048576,MATCH(A1959,근로조건!$A$5:$A$1048576,0)+0,17))</f>
        <v/>
      </c>
      <c r="AJ1959" s="253"/>
      <c r="AK1959" s="253"/>
      <c r="AL1959" s="253" t="str" cm="1">
        <f t="array" ref="AL1959">IF(A1959="","",INDEX(근로조건!$A$5:$AF$1048576,MATCH(A1959,근로조건!$A$5:$A$1048576,0)+0,20))</f>
        <v/>
      </c>
      <c r="AM1959" s="253"/>
      <c r="AN1959" s="253"/>
      <c r="AO1959" s="253"/>
      <c r="AP1959" s="260"/>
      <c r="AQ1959" s="123"/>
      <c r="AR1959" s="166"/>
      <c r="AS1959" s="267"/>
      <c r="AT1959" s="266"/>
      <c r="AU1959" s="266"/>
      <c r="AV1959" s="266"/>
    </row>
    <row r="1960" spans="1:48" x14ac:dyDescent="0.3">
      <c r="A1960" s="52"/>
      <c r="B1960" s="54"/>
      <c r="C1960" s="53"/>
      <c r="D1960" s="53"/>
      <c r="E1960" s="53"/>
      <c r="F1960" s="57"/>
      <c r="G1960" s="57"/>
      <c r="H1960" s="52"/>
      <c r="I1960" s="53"/>
      <c r="J1960" s="53"/>
      <c r="K1960" s="95"/>
      <c r="L1960" s="52"/>
      <c r="M1960" s="52"/>
      <c r="N1960" s="54"/>
      <c r="O1960" s="254" t="str" cm="1">
        <f t="array" ref="O1960">IF(A1960="","",INDEX(근로조건!$A$5:$Y$1048576,MATCH(A1960,근로조건!$A$5:$A$1048576,0)+0,15))</f>
        <v/>
      </c>
      <c r="P1960" s="255" t="str" cm="1">
        <f t="array" ref="P1960">IF(A1960="","",INDEX(근로조건!$A$5:$Y$1048576,MATCH(A1960,근로조건!$A$5:$A$1048576,0)+0,16))</f>
        <v/>
      </c>
      <c r="Q1960" s="256" t="str" cm="1">
        <f t="array" ref="Q1960">IF(A1960="","",INDEX(근로조건!$A$5:$ZZ$1048576,MATCH(A1960,근로조건!$A$5:$A$1048576,0)+0,21))</f>
        <v/>
      </c>
      <c r="R1960" s="61"/>
      <c r="S1960" s="61"/>
      <c r="T1960" s="61"/>
      <c r="U1960" s="61"/>
      <c r="V1960" s="61"/>
      <c r="W1960" s="61"/>
      <c r="X1960" s="61"/>
      <c r="Y1960" s="61"/>
      <c r="Z1960" s="260" t="str">
        <f t="shared" si="93"/>
        <v/>
      </c>
      <c r="AA1960" s="260" t="str">
        <f t="shared" si="94"/>
        <v/>
      </c>
      <c r="AB1960" s="260" t="str" cm="1">
        <f t="array" ref="AB1960">IFERROR(IF(A1960="","",INDEX(근로조건!$A$5:$Z$1048576,MATCH(A1960,근로조건!$A$5:$A$1048576,0)+0,17)-INDEX(근로조건!$A$5:$Z$1048576,MATCH(A1960,근로조건!$A$5:$A$1048576,0)+0,11))*B1960,"")</f>
        <v/>
      </c>
      <c r="AC1960" s="260" t="str">
        <f t="shared" si="95"/>
        <v/>
      </c>
      <c r="AD1960" s="260" t="str" cm="1">
        <f t="array" ref="AD1960">IFERROR(IF(A1960="","",INDEX(근로조건!$A$5:$L$1048576,MATCH(A1960,근로조건!$A$5:$A$1048576,0)+0,12))*B1960,"")</f>
        <v/>
      </c>
      <c r="AE1960" s="261" t="str" cm="1">
        <f t="array" ref="AE1960">IF(A1960="","",INDEX(근로조건!$A$5:$AF$1048576,MATCH(A1960,근로조건!$A$5:$A$1048576,0)+0,13))</f>
        <v/>
      </c>
      <c r="AF1960" s="262" t="str" cm="1">
        <f t="array" ref="AF1960">IF(A1960="","",INDEX(근로조건!$A$5:$AF$1048576,MATCH(A1960,근로조건!$A$5:$A$1048576,0)+0,14))</f>
        <v/>
      </c>
      <c r="AG1960" s="261" t="str" cm="1">
        <f t="array" ref="AG1960">IF(A1960="","",INDEX(근로조건!$A$5:$AF$1048576,MATCH(A1960,근로조건!$A$5:$A$1048576,0)+0,11))</f>
        <v/>
      </c>
      <c r="AH1960" s="261" t="str" cm="1">
        <f t="array" ref="AH1960">IF(A1960="","",INDEX(근로조건!$A$5:$AF$1048576,MATCH(A1960,근로조건!$A$5:$A$1048576,0)+0,19))</f>
        <v/>
      </c>
      <c r="AI1960" s="262" t="str" cm="1">
        <f t="array" ref="AI1960">IF(A1960="","",INDEX(근로조건!$A$5:$AF$1048576,MATCH(A1960,근로조건!$A$5:$A$1048576,0)+0,17))</f>
        <v/>
      </c>
      <c r="AJ1960" s="253"/>
      <c r="AK1960" s="253"/>
      <c r="AL1960" s="253" t="str" cm="1">
        <f t="array" ref="AL1960">IF(A1960="","",INDEX(근로조건!$A$5:$AF$1048576,MATCH(A1960,근로조건!$A$5:$A$1048576,0)+0,20))</f>
        <v/>
      </c>
      <c r="AM1960" s="253"/>
      <c r="AN1960" s="253"/>
      <c r="AO1960" s="253"/>
      <c r="AP1960" s="260"/>
      <c r="AQ1960" s="123"/>
      <c r="AR1960" s="166"/>
      <c r="AS1960" s="267"/>
      <c r="AT1960" s="266"/>
      <c r="AU1960" s="266"/>
      <c r="AV1960" s="266"/>
    </row>
    <row r="1961" spans="1:48" x14ac:dyDescent="0.3">
      <c r="A1961" s="52"/>
      <c r="B1961" s="54"/>
      <c r="C1961" s="53"/>
      <c r="D1961" s="53"/>
      <c r="E1961" s="53"/>
      <c r="F1961" s="57"/>
      <c r="G1961" s="57"/>
      <c r="H1961" s="52"/>
      <c r="I1961" s="53"/>
      <c r="J1961" s="53"/>
      <c r="K1961" s="95"/>
      <c r="L1961" s="52"/>
      <c r="M1961" s="52"/>
      <c r="N1961" s="54"/>
      <c r="O1961" s="254" t="str" cm="1">
        <f t="array" ref="O1961">IF(A1961="","",INDEX(근로조건!$A$5:$Y$1048576,MATCH(A1961,근로조건!$A$5:$A$1048576,0)+0,15))</f>
        <v/>
      </c>
      <c r="P1961" s="255" t="str" cm="1">
        <f t="array" ref="P1961">IF(A1961="","",INDEX(근로조건!$A$5:$Y$1048576,MATCH(A1961,근로조건!$A$5:$A$1048576,0)+0,16))</f>
        <v/>
      </c>
      <c r="Q1961" s="256" t="str" cm="1">
        <f t="array" ref="Q1961">IF(A1961="","",INDEX(근로조건!$A$5:$ZZ$1048576,MATCH(A1961,근로조건!$A$5:$A$1048576,0)+0,21))</f>
        <v/>
      </c>
      <c r="R1961" s="61"/>
      <c r="S1961" s="61"/>
      <c r="T1961" s="61"/>
      <c r="U1961" s="61"/>
      <c r="V1961" s="61"/>
      <c r="W1961" s="61"/>
      <c r="X1961" s="61"/>
      <c r="Y1961" s="61"/>
      <c r="Z1961" s="260" t="str">
        <f t="shared" si="93"/>
        <v/>
      </c>
      <c r="AA1961" s="260" t="str">
        <f t="shared" si="94"/>
        <v/>
      </c>
      <c r="AB1961" s="260" t="str" cm="1">
        <f t="array" ref="AB1961">IFERROR(IF(A1961="","",INDEX(근로조건!$A$5:$Z$1048576,MATCH(A1961,근로조건!$A$5:$A$1048576,0)+0,17)-INDEX(근로조건!$A$5:$Z$1048576,MATCH(A1961,근로조건!$A$5:$A$1048576,0)+0,11))*B1961,"")</f>
        <v/>
      </c>
      <c r="AC1961" s="260" t="str">
        <f t="shared" si="95"/>
        <v/>
      </c>
      <c r="AD1961" s="260" t="str" cm="1">
        <f t="array" ref="AD1961">IFERROR(IF(A1961="","",INDEX(근로조건!$A$5:$L$1048576,MATCH(A1961,근로조건!$A$5:$A$1048576,0)+0,12))*B1961,"")</f>
        <v/>
      </c>
      <c r="AE1961" s="261" t="str" cm="1">
        <f t="array" ref="AE1961">IF(A1961="","",INDEX(근로조건!$A$5:$AF$1048576,MATCH(A1961,근로조건!$A$5:$A$1048576,0)+0,13))</f>
        <v/>
      </c>
      <c r="AF1961" s="262" t="str" cm="1">
        <f t="array" ref="AF1961">IF(A1961="","",INDEX(근로조건!$A$5:$AF$1048576,MATCH(A1961,근로조건!$A$5:$A$1048576,0)+0,14))</f>
        <v/>
      </c>
      <c r="AG1961" s="261" t="str" cm="1">
        <f t="array" ref="AG1961">IF(A1961="","",INDEX(근로조건!$A$5:$AF$1048576,MATCH(A1961,근로조건!$A$5:$A$1048576,0)+0,11))</f>
        <v/>
      </c>
      <c r="AH1961" s="261" t="str" cm="1">
        <f t="array" ref="AH1961">IF(A1961="","",INDEX(근로조건!$A$5:$AF$1048576,MATCH(A1961,근로조건!$A$5:$A$1048576,0)+0,19))</f>
        <v/>
      </c>
      <c r="AI1961" s="262" t="str" cm="1">
        <f t="array" ref="AI1961">IF(A1961="","",INDEX(근로조건!$A$5:$AF$1048576,MATCH(A1961,근로조건!$A$5:$A$1048576,0)+0,17))</f>
        <v/>
      </c>
      <c r="AJ1961" s="253"/>
      <c r="AK1961" s="253"/>
      <c r="AL1961" s="253" t="str" cm="1">
        <f t="array" ref="AL1961">IF(A1961="","",INDEX(근로조건!$A$5:$AF$1048576,MATCH(A1961,근로조건!$A$5:$A$1048576,0)+0,20))</f>
        <v/>
      </c>
      <c r="AM1961" s="253"/>
      <c r="AN1961" s="253"/>
      <c r="AO1961" s="253"/>
      <c r="AP1961" s="260"/>
      <c r="AQ1961" s="123"/>
      <c r="AR1961" s="166"/>
      <c r="AS1961" s="267"/>
      <c r="AT1961" s="266"/>
      <c r="AU1961" s="266"/>
      <c r="AV1961" s="266"/>
    </row>
    <row r="1962" spans="1:48" x14ac:dyDescent="0.3">
      <c r="A1962" s="52"/>
      <c r="B1962" s="54"/>
      <c r="C1962" s="53"/>
      <c r="D1962" s="53"/>
      <c r="E1962" s="53"/>
      <c r="F1962" s="57"/>
      <c r="G1962" s="57"/>
      <c r="H1962" s="52"/>
      <c r="I1962" s="53"/>
      <c r="J1962" s="53"/>
      <c r="K1962" s="95"/>
      <c r="L1962" s="52"/>
      <c r="M1962" s="52"/>
      <c r="N1962" s="54"/>
      <c r="O1962" s="254" t="str" cm="1">
        <f t="array" ref="O1962">IF(A1962="","",INDEX(근로조건!$A$5:$Y$1048576,MATCH(A1962,근로조건!$A$5:$A$1048576,0)+0,15))</f>
        <v/>
      </c>
      <c r="P1962" s="255" t="str" cm="1">
        <f t="array" ref="P1962">IF(A1962="","",INDEX(근로조건!$A$5:$Y$1048576,MATCH(A1962,근로조건!$A$5:$A$1048576,0)+0,16))</f>
        <v/>
      </c>
      <c r="Q1962" s="256" t="str" cm="1">
        <f t="array" ref="Q1962">IF(A1962="","",INDEX(근로조건!$A$5:$ZZ$1048576,MATCH(A1962,근로조건!$A$5:$A$1048576,0)+0,21))</f>
        <v/>
      </c>
      <c r="R1962" s="61"/>
      <c r="S1962" s="61"/>
      <c r="T1962" s="61"/>
      <c r="U1962" s="61"/>
      <c r="V1962" s="61"/>
      <c r="W1962" s="61"/>
      <c r="X1962" s="61"/>
      <c r="Y1962" s="61"/>
      <c r="Z1962" s="260" t="str">
        <f t="shared" si="93"/>
        <v/>
      </c>
      <c r="AA1962" s="260" t="str">
        <f t="shared" si="94"/>
        <v/>
      </c>
      <c r="AB1962" s="260" t="str" cm="1">
        <f t="array" ref="AB1962">IFERROR(IF(A1962="","",INDEX(근로조건!$A$5:$Z$1048576,MATCH(A1962,근로조건!$A$5:$A$1048576,0)+0,17)-INDEX(근로조건!$A$5:$Z$1048576,MATCH(A1962,근로조건!$A$5:$A$1048576,0)+0,11))*B1962,"")</f>
        <v/>
      </c>
      <c r="AC1962" s="260" t="str">
        <f t="shared" si="95"/>
        <v/>
      </c>
      <c r="AD1962" s="260" t="str" cm="1">
        <f t="array" ref="AD1962">IFERROR(IF(A1962="","",INDEX(근로조건!$A$5:$L$1048576,MATCH(A1962,근로조건!$A$5:$A$1048576,0)+0,12))*B1962,"")</f>
        <v/>
      </c>
      <c r="AE1962" s="261" t="str" cm="1">
        <f t="array" ref="AE1962">IF(A1962="","",INDEX(근로조건!$A$5:$AF$1048576,MATCH(A1962,근로조건!$A$5:$A$1048576,0)+0,13))</f>
        <v/>
      </c>
      <c r="AF1962" s="262" t="str" cm="1">
        <f t="array" ref="AF1962">IF(A1962="","",INDEX(근로조건!$A$5:$AF$1048576,MATCH(A1962,근로조건!$A$5:$A$1048576,0)+0,14))</f>
        <v/>
      </c>
      <c r="AG1962" s="261" t="str" cm="1">
        <f t="array" ref="AG1962">IF(A1962="","",INDEX(근로조건!$A$5:$AF$1048576,MATCH(A1962,근로조건!$A$5:$A$1048576,0)+0,11))</f>
        <v/>
      </c>
      <c r="AH1962" s="261" t="str" cm="1">
        <f t="array" ref="AH1962">IF(A1962="","",INDEX(근로조건!$A$5:$AF$1048576,MATCH(A1962,근로조건!$A$5:$A$1048576,0)+0,19))</f>
        <v/>
      </c>
      <c r="AI1962" s="262" t="str" cm="1">
        <f t="array" ref="AI1962">IF(A1962="","",INDEX(근로조건!$A$5:$AF$1048576,MATCH(A1962,근로조건!$A$5:$A$1048576,0)+0,17))</f>
        <v/>
      </c>
      <c r="AJ1962" s="253"/>
      <c r="AK1962" s="253"/>
      <c r="AL1962" s="253" t="str" cm="1">
        <f t="array" ref="AL1962">IF(A1962="","",INDEX(근로조건!$A$5:$AF$1048576,MATCH(A1962,근로조건!$A$5:$A$1048576,0)+0,20))</f>
        <v/>
      </c>
      <c r="AM1962" s="253"/>
      <c r="AN1962" s="253"/>
      <c r="AO1962" s="253"/>
      <c r="AP1962" s="260"/>
      <c r="AQ1962" s="123"/>
      <c r="AR1962" s="166"/>
      <c r="AS1962" s="267"/>
      <c r="AT1962" s="266"/>
      <c r="AU1962" s="266"/>
      <c r="AV1962" s="266"/>
    </row>
    <row r="1963" spans="1:48" x14ac:dyDescent="0.3">
      <c r="A1963" s="52"/>
      <c r="B1963" s="54"/>
      <c r="C1963" s="53"/>
      <c r="D1963" s="53"/>
      <c r="E1963" s="53"/>
      <c r="F1963" s="57"/>
      <c r="G1963" s="57"/>
      <c r="H1963" s="52"/>
      <c r="I1963" s="53"/>
      <c r="J1963" s="53"/>
      <c r="K1963" s="95"/>
      <c r="L1963" s="52"/>
      <c r="M1963" s="52"/>
      <c r="N1963" s="54"/>
      <c r="O1963" s="254" t="str" cm="1">
        <f t="array" ref="O1963">IF(A1963="","",INDEX(근로조건!$A$5:$Y$1048576,MATCH(A1963,근로조건!$A$5:$A$1048576,0)+0,15))</f>
        <v/>
      </c>
      <c r="P1963" s="255" t="str" cm="1">
        <f t="array" ref="P1963">IF(A1963="","",INDEX(근로조건!$A$5:$Y$1048576,MATCH(A1963,근로조건!$A$5:$A$1048576,0)+0,16))</f>
        <v/>
      </c>
      <c r="Q1963" s="256" t="str" cm="1">
        <f t="array" ref="Q1963">IF(A1963="","",INDEX(근로조건!$A$5:$ZZ$1048576,MATCH(A1963,근로조건!$A$5:$A$1048576,0)+0,21))</f>
        <v/>
      </c>
      <c r="R1963" s="61"/>
      <c r="S1963" s="61"/>
      <c r="T1963" s="61"/>
      <c r="U1963" s="61"/>
      <c r="V1963" s="61"/>
      <c r="W1963" s="61"/>
      <c r="X1963" s="61"/>
      <c r="Y1963" s="61"/>
      <c r="Z1963" s="260" t="str">
        <f t="shared" si="93"/>
        <v/>
      </c>
      <c r="AA1963" s="260" t="str">
        <f t="shared" si="94"/>
        <v/>
      </c>
      <c r="AB1963" s="260" t="str" cm="1">
        <f t="array" ref="AB1963">IFERROR(IF(A1963="","",INDEX(근로조건!$A$5:$Z$1048576,MATCH(A1963,근로조건!$A$5:$A$1048576,0)+0,17)-INDEX(근로조건!$A$5:$Z$1048576,MATCH(A1963,근로조건!$A$5:$A$1048576,0)+0,11))*B1963,"")</f>
        <v/>
      </c>
      <c r="AC1963" s="260" t="str">
        <f t="shared" si="95"/>
        <v/>
      </c>
      <c r="AD1963" s="260" t="str" cm="1">
        <f t="array" ref="AD1963">IFERROR(IF(A1963="","",INDEX(근로조건!$A$5:$L$1048576,MATCH(A1963,근로조건!$A$5:$A$1048576,0)+0,12))*B1963,"")</f>
        <v/>
      </c>
      <c r="AE1963" s="261" t="str" cm="1">
        <f t="array" ref="AE1963">IF(A1963="","",INDEX(근로조건!$A$5:$AF$1048576,MATCH(A1963,근로조건!$A$5:$A$1048576,0)+0,13))</f>
        <v/>
      </c>
      <c r="AF1963" s="262" t="str" cm="1">
        <f t="array" ref="AF1963">IF(A1963="","",INDEX(근로조건!$A$5:$AF$1048576,MATCH(A1963,근로조건!$A$5:$A$1048576,0)+0,14))</f>
        <v/>
      </c>
      <c r="AG1963" s="261" t="str" cm="1">
        <f t="array" ref="AG1963">IF(A1963="","",INDEX(근로조건!$A$5:$AF$1048576,MATCH(A1963,근로조건!$A$5:$A$1048576,0)+0,11))</f>
        <v/>
      </c>
      <c r="AH1963" s="261" t="str" cm="1">
        <f t="array" ref="AH1963">IF(A1963="","",INDEX(근로조건!$A$5:$AF$1048576,MATCH(A1963,근로조건!$A$5:$A$1048576,0)+0,19))</f>
        <v/>
      </c>
      <c r="AI1963" s="262" t="str" cm="1">
        <f t="array" ref="AI1963">IF(A1963="","",INDEX(근로조건!$A$5:$AF$1048576,MATCH(A1963,근로조건!$A$5:$A$1048576,0)+0,17))</f>
        <v/>
      </c>
      <c r="AJ1963" s="253"/>
      <c r="AK1963" s="253"/>
      <c r="AL1963" s="253" t="str" cm="1">
        <f t="array" ref="AL1963">IF(A1963="","",INDEX(근로조건!$A$5:$AF$1048576,MATCH(A1963,근로조건!$A$5:$A$1048576,0)+0,20))</f>
        <v/>
      </c>
      <c r="AM1963" s="253"/>
      <c r="AN1963" s="253"/>
      <c r="AO1963" s="253"/>
      <c r="AP1963" s="260"/>
      <c r="AQ1963" s="123"/>
      <c r="AR1963" s="166"/>
      <c r="AS1963" s="267"/>
      <c r="AT1963" s="266"/>
      <c r="AU1963" s="266"/>
      <c r="AV1963" s="266"/>
    </row>
    <row r="1964" spans="1:48" x14ac:dyDescent="0.3">
      <c r="A1964" s="52"/>
      <c r="B1964" s="54"/>
      <c r="C1964" s="53"/>
      <c r="D1964" s="53"/>
      <c r="E1964" s="53"/>
      <c r="F1964" s="57"/>
      <c r="G1964" s="57"/>
      <c r="H1964" s="52"/>
      <c r="I1964" s="53"/>
      <c r="J1964" s="53"/>
      <c r="K1964" s="95"/>
      <c r="L1964" s="52"/>
      <c r="M1964" s="52"/>
      <c r="N1964" s="54"/>
      <c r="O1964" s="254" t="str" cm="1">
        <f t="array" ref="O1964">IF(A1964="","",INDEX(근로조건!$A$5:$Y$1048576,MATCH(A1964,근로조건!$A$5:$A$1048576,0)+0,15))</f>
        <v/>
      </c>
      <c r="P1964" s="255" t="str" cm="1">
        <f t="array" ref="P1964">IF(A1964="","",INDEX(근로조건!$A$5:$Y$1048576,MATCH(A1964,근로조건!$A$5:$A$1048576,0)+0,16))</f>
        <v/>
      </c>
      <c r="Q1964" s="256" t="str" cm="1">
        <f t="array" ref="Q1964">IF(A1964="","",INDEX(근로조건!$A$5:$ZZ$1048576,MATCH(A1964,근로조건!$A$5:$A$1048576,0)+0,21))</f>
        <v/>
      </c>
      <c r="R1964" s="61"/>
      <c r="S1964" s="61"/>
      <c r="T1964" s="61"/>
      <c r="U1964" s="61"/>
      <c r="V1964" s="61"/>
      <c r="W1964" s="61"/>
      <c r="X1964" s="61"/>
      <c r="Y1964" s="61"/>
      <c r="Z1964" s="260" t="str">
        <f t="shared" si="93"/>
        <v/>
      </c>
      <c r="AA1964" s="260" t="str">
        <f t="shared" si="94"/>
        <v/>
      </c>
      <c r="AB1964" s="260" t="str" cm="1">
        <f t="array" ref="AB1964">IFERROR(IF(A1964="","",INDEX(근로조건!$A$5:$Z$1048576,MATCH(A1964,근로조건!$A$5:$A$1048576,0)+0,17)-INDEX(근로조건!$A$5:$Z$1048576,MATCH(A1964,근로조건!$A$5:$A$1048576,0)+0,11))*B1964,"")</f>
        <v/>
      </c>
      <c r="AC1964" s="260" t="str">
        <f t="shared" si="95"/>
        <v/>
      </c>
      <c r="AD1964" s="260" t="str" cm="1">
        <f t="array" ref="AD1964">IFERROR(IF(A1964="","",INDEX(근로조건!$A$5:$L$1048576,MATCH(A1964,근로조건!$A$5:$A$1048576,0)+0,12))*B1964,"")</f>
        <v/>
      </c>
      <c r="AE1964" s="261" t="str" cm="1">
        <f t="array" ref="AE1964">IF(A1964="","",INDEX(근로조건!$A$5:$AF$1048576,MATCH(A1964,근로조건!$A$5:$A$1048576,0)+0,13))</f>
        <v/>
      </c>
      <c r="AF1964" s="262" t="str" cm="1">
        <f t="array" ref="AF1964">IF(A1964="","",INDEX(근로조건!$A$5:$AF$1048576,MATCH(A1964,근로조건!$A$5:$A$1048576,0)+0,14))</f>
        <v/>
      </c>
      <c r="AG1964" s="261" t="str" cm="1">
        <f t="array" ref="AG1964">IF(A1964="","",INDEX(근로조건!$A$5:$AF$1048576,MATCH(A1964,근로조건!$A$5:$A$1048576,0)+0,11))</f>
        <v/>
      </c>
      <c r="AH1964" s="261" t="str" cm="1">
        <f t="array" ref="AH1964">IF(A1964="","",INDEX(근로조건!$A$5:$AF$1048576,MATCH(A1964,근로조건!$A$5:$A$1048576,0)+0,19))</f>
        <v/>
      </c>
      <c r="AI1964" s="262" t="str" cm="1">
        <f t="array" ref="AI1964">IF(A1964="","",INDEX(근로조건!$A$5:$AF$1048576,MATCH(A1964,근로조건!$A$5:$A$1048576,0)+0,17))</f>
        <v/>
      </c>
      <c r="AJ1964" s="253"/>
      <c r="AK1964" s="253"/>
      <c r="AL1964" s="253" t="str" cm="1">
        <f t="array" ref="AL1964">IF(A1964="","",INDEX(근로조건!$A$5:$AF$1048576,MATCH(A1964,근로조건!$A$5:$A$1048576,0)+0,20))</f>
        <v/>
      </c>
      <c r="AM1964" s="253"/>
      <c r="AN1964" s="253"/>
      <c r="AO1964" s="253"/>
      <c r="AP1964" s="260"/>
      <c r="AQ1964" s="123"/>
      <c r="AR1964" s="166"/>
      <c r="AS1964" s="267"/>
      <c r="AT1964" s="266"/>
      <c r="AU1964" s="266"/>
      <c r="AV1964" s="266"/>
    </row>
    <row r="1965" spans="1:48" x14ac:dyDescent="0.3">
      <c r="A1965" s="52"/>
      <c r="B1965" s="54"/>
      <c r="C1965" s="53"/>
      <c r="D1965" s="53"/>
      <c r="E1965" s="53"/>
      <c r="F1965" s="57"/>
      <c r="G1965" s="57"/>
      <c r="H1965" s="52"/>
      <c r="I1965" s="53"/>
      <c r="J1965" s="53"/>
      <c r="K1965" s="95"/>
      <c r="L1965" s="52"/>
      <c r="M1965" s="52"/>
      <c r="N1965" s="54"/>
      <c r="O1965" s="254" t="str" cm="1">
        <f t="array" ref="O1965">IF(A1965="","",INDEX(근로조건!$A$5:$Y$1048576,MATCH(A1965,근로조건!$A$5:$A$1048576,0)+0,15))</f>
        <v/>
      </c>
      <c r="P1965" s="255" t="str" cm="1">
        <f t="array" ref="P1965">IF(A1965="","",INDEX(근로조건!$A$5:$Y$1048576,MATCH(A1965,근로조건!$A$5:$A$1048576,0)+0,16))</f>
        <v/>
      </c>
      <c r="Q1965" s="256" t="str" cm="1">
        <f t="array" ref="Q1965">IF(A1965="","",INDEX(근로조건!$A$5:$ZZ$1048576,MATCH(A1965,근로조건!$A$5:$A$1048576,0)+0,21))</f>
        <v/>
      </c>
      <c r="R1965" s="61"/>
      <c r="S1965" s="61"/>
      <c r="T1965" s="61"/>
      <c r="U1965" s="61"/>
      <c r="V1965" s="61"/>
      <c r="W1965" s="61"/>
      <c r="X1965" s="61"/>
      <c r="Y1965" s="61"/>
      <c r="Z1965" s="260" t="str">
        <f t="shared" si="93"/>
        <v/>
      </c>
      <c r="AA1965" s="260" t="str">
        <f t="shared" si="94"/>
        <v/>
      </c>
      <c r="AB1965" s="260" t="str" cm="1">
        <f t="array" ref="AB1965">IFERROR(IF(A1965="","",INDEX(근로조건!$A$5:$Z$1048576,MATCH(A1965,근로조건!$A$5:$A$1048576,0)+0,17)-INDEX(근로조건!$A$5:$Z$1048576,MATCH(A1965,근로조건!$A$5:$A$1048576,0)+0,11))*B1965,"")</f>
        <v/>
      </c>
      <c r="AC1965" s="260" t="str">
        <f t="shared" si="95"/>
        <v/>
      </c>
      <c r="AD1965" s="260" t="str" cm="1">
        <f t="array" ref="AD1965">IFERROR(IF(A1965="","",INDEX(근로조건!$A$5:$L$1048576,MATCH(A1965,근로조건!$A$5:$A$1048576,0)+0,12))*B1965,"")</f>
        <v/>
      </c>
      <c r="AE1965" s="261" t="str" cm="1">
        <f t="array" ref="AE1965">IF(A1965="","",INDEX(근로조건!$A$5:$AF$1048576,MATCH(A1965,근로조건!$A$5:$A$1048576,0)+0,13))</f>
        <v/>
      </c>
      <c r="AF1965" s="262" t="str" cm="1">
        <f t="array" ref="AF1965">IF(A1965="","",INDEX(근로조건!$A$5:$AF$1048576,MATCH(A1965,근로조건!$A$5:$A$1048576,0)+0,14))</f>
        <v/>
      </c>
      <c r="AG1965" s="261" t="str" cm="1">
        <f t="array" ref="AG1965">IF(A1965="","",INDEX(근로조건!$A$5:$AF$1048576,MATCH(A1965,근로조건!$A$5:$A$1048576,0)+0,11))</f>
        <v/>
      </c>
      <c r="AH1965" s="261" t="str" cm="1">
        <f t="array" ref="AH1965">IF(A1965="","",INDEX(근로조건!$A$5:$AF$1048576,MATCH(A1965,근로조건!$A$5:$A$1048576,0)+0,19))</f>
        <v/>
      </c>
      <c r="AI1965" s="262" t="str" cm="1">
        <f t="array" ref="AI1965">IF(A1965="","",INDEX(근로조건!$A$5:$AF$1048576,MATCH(A1965,근로조건!$A$5:$A$1048576,0)+0,17))</f>
        <v/>
      </c>
      <c r="AJ1965" s="253"/>
      <c r="AK1965" s="253"/>
      <c r="AL1965" s="253" t="str" cm="1">
        <f t="array" ref="AL1965">IF(A1965="","",INDEX(근로조건!$A$5:$AF$1048576,MATCH(A1965,근로조건!$A$5:$A$1048576,0)+0,20))</f>
        <v/>
      </c>
      <c r="AM1965" s="253"/>
      <c r="AN1965" s="253"/>
      <c r="AO1965" s="253"/>
      <c r="AP1965" s="260"/>
      <c r="AQ1965" s="123"/>
      <c r="AR1965" s="166"/>
      <c r="AS1965" s="267"/>
      <c r="AT1965" s="266"/>
      <c r="AU1965" s="266"/>
      <c r="AV1965" s="266"/>
    </row>
    <row r="1966" spans="1:48" x14ac:dyDescent="0.3">
      <c r="A1966" s="52"/>
      <c r="B1966" s="54"/>
      <c r="C1966" s="53"/>
      <c r="D1966" s="53"/>
      <c r="E1966" s="53"/>
      <c r="F1966" s="57"/>
      <c r="G1966" s="57"/>
      <c r="H1966" s="52"/>
      <c r="I1966" s="53"/>
      <c r="J1966" s="53"/>
      <c r="K1966" s="95"/>
      <c r="L1966" s="52"/>
      <c r="M1966" s="52"/>
      <c r="N1966" s="54"/>
      <c r="O1966" s="254" t="str" cm="1">
        <f t="array" ref="O1966">IF(A1966="","",INDEX(근로조건!$A$5:$Y$1048576,MATCH(A1966,근로조건!$A$5:$A$1048576,0)+0,15))</f>
        <v/>
      </c>
      <c r="P1966" s="255" t="str" cm="1">
        <f t="array" ref="P1966">IF(A1966="","",INDEX(근로조건!$A$5:$Y$1048576,MATCH(A1966,근로조건!$A$5:$A$1048576,0)+0,16))</f>
        <v/>
      </c>
      <c r="Q1966" s="256" t="str" cm="1">
        <f t="array" ref="Q1966">IF(A1966="","",INDEX(근로조건!$A$5:$ZZ$1048576,MATCH(A1966,근로조건!$A$5:$A$1048576,0)+0,21))</f>
        <v/>
      </c>
      <c r="R1966" s="61"/>
      <c r="S1966" s="61"/>
      <c r="T1966" s="61"/>
      <c r="U1966" s="61"/>
      <c r="V1966" s="61"/>
      <c r="W1966" s="61"/>
      <c r="X1966" s="61"/>
      <c r="Y1966" s="61"/>
      <c r="Z1966" s="260" t="str">
        <f t="shared" si="93"/>
        <v/>
      </c>
      <c r="AA1966" s="260" t="str">
        <f t="shared" si="94"/>
        <v/>
      </c>
      <c r="AB1966" s="260" t="str" cm="1">
        <f t="array" ref="AB1966">IFERROR(IF(A1966="","",INDEX(근로조건!$A$5:$Z$1048576,MATCH(A1966,근로조건!$A$5:$A$1048576,0)+0,17)-INDEX(근로조건!$A$5:$Z$1048576,MATCH(A1966,근로조건!$A$5:$A$1048576,0)+0,11))*B1966,"")</f>
        <v/>
      </c>
      <c r="AC1966" s="260" t="str">
        <f t="shared" si="95"/>
        <v/>
      </c>
      <c r="AD1966" s="260" t="str" cm="1">
        <f t="array" ref="AD1966">IFERROR(IF(A1966="","",INDEX(근로조건!$A$5:$L$1048576,MATCH(A1966,근로조건!$A$5:$A$1048576,0)+0,12))*B1966,"")</f>
        <v/>
      </c>
      <c r="AE1966" s="261" t="str" cm="1">
        <f t="array" ref="AE1966">IF(A1966="","",INDEX(근로조건!$A$5:$AF$1048576,MATCH(A1966,근로조건!$A$5:$A$1048576,0)+0,13))</f>
        <v/>
      </c>
      <c r="AF1966" s="262" t="str" cm="1">
        <f t="array" ref="AF1966">IF(A1966="","",INDEX(근로조건!$A$5:$AF$1048576,MATCH(A1966,근로조건!$A$5:$A$1048576,0)+0,14))</f>
        <v/>
      </c>
      <c r="AG1966" s="261" t="str" cm="1">
        <f t="array" ref="AG1966">IF(A1966="","",INDEX(근로조건!$A$5:$AF$1048576,MATCH(A1966,근로조건!$A$5:$A$1048576,0)+0,11))</f>
        <v/>
      </c>
      <c r="AH1966" s="261" t="str" cm="1">
        <f t="array" ref="AH1966">IF(A1966="","",INDEX(근로조건!$A$5:$AF$1048576,MATCH(A1966,근로조건!$A$5:$A$1048576,0)+0,19))</f>
        <v/>
      </c>
      <c r="AI1966" s="262" t="str" cm="1">
        <f t="array" ref="AI1966">IF(A1966="","",INDEX(근로조건!$A$5:$AF$1048576,MATCH(A1966,근로조건!$A$5:$A$1048576,0)+0,17))</f>
        <v/>
      </c>
      <c r="AJ1966" s="253"/>
      <c r="AK1966" s="253"/>
      <c r="AL1966" s="253" t="str" cm="1">
        <f t="array" ref="AL1966">IF(A1966="","",INDEX(근로조건!$A$5:$AF$1048576,MATCH(A1966,근로조건!$A$5:$A$1048576,0)+0,20))</f>
        <v/>
      </c>
      <c r="AM1966" s="253"/>
      <c r="AN1966" s="253"/>
      <c r="AO1966" s="253"/>
      <c r="AP1966" s="260"/>
      <c r="AQ1966" s="123"/>
      <c r="AR1966" s="166"/>
      <c r="AS1966" s="267"/>
      <c r="AT1966" s="266"/>
      <c r="AU1966" s="266"/>
      <c r="AV1966" s="266"/>
    </row>
    <row r="1967" spans="1:48" x14ac:dyDescent="0.3">
      <c r="A1967" s="52"/>
      <c r="B1967" s="54"/>
      <c r="C1967" s="53"/>
      <c r="D1967" s="53"/>
      <c r="E1967" s="53"/>
      <c r="F1967" s="57"/>
      <c r="G1967" s="57"/>
      <c r="H1967" s="52"/>
      <c r="I1967" s="53"/>
      <c r="J1967" s="53"/>
      <c r="K1967" s="95"/>
      <c r="L1967" s="52"/>
      <c r="M1967" s="52"/>
      <c r="N1967" s="54"/>
      <c r="O1967" s="254" t="str" cm="1">
        <f t="array" ref="O1967">IF(A1967="","",INDEX(근로조건!$A$5:$Y$1048576,MATCH(A1967,근로조건!$A$5:$A$1048576,0)+0,15))</f>
        <v/>
      </c>
      <c r="P1967" s="255" t="str" cm="1">
        <f t="array" ref="P1967">IF(A1967="","",INDEX(근로조건!$A$5:$Y$1048576,MATCH(A1967,근로조건!$A$5:$A$1048576,0)+0,16))</f>
        <v/>
      </c>
      <c r="Q1967" s="256" t="str" cm="1">
        <f t="array" ref="Q1967">IF(A1967="","",INDEX(근로조건!$A$5:$ZZ$1048576,MATCH(A1967,근로조건!$A$5:$A$1048576,0)+0,21))</f>
        <v/>
      </c>
      <c r="R1967" s="61"/>
      <c r="S1967" s="61"/>
      <c r="T1967" s="61"/>
      <c r="U1967" s="61"/>
      <c r="V1967" s="61"/>
      <c r="W1967" s="61"/>
      <c r="X1967" s="61"/>
      <c r="Y1967" s="61"/>
      <c r="Z1967" s="260" t="str">
        <f t="shared" si="93"/>
        <v/>
      </c>
      <c r="AA1967" s="260" t="str">
        <f t="shared" si="94"/>
        <v/>
      </c>
      <c r="AB1967" s="260" t="str" cm="1">
        <f t="array" ref="AB1967">IFERROR(IF(A1967="","",INDEX(근로조건!$A$5:$Z$1048576,MATCH(A1967,근로조건!$A$5:$A$1048576,0)+0,17)-INDEX(근로조건!$A$5:$Z$1048576,MATCH(A1967,근로조건!$A$5:$A$1048576,0)+0,11))*B1967,"")</f>
        <v/>
      </c>
      <c r="AC1967" s="260" t="str">
        <f t="shared" si="95"/>
        <v/>
      </c>
      <c r="AD1967" s="260" t="str" cm="1">
        <f t="array" ref="AD1967">IFERROR(IF(A1967="","",INDEX(근로조건!$A$5:$L$1048576,MATCH(A1967,근로조건!$A$5:$A$1048576,0)+0,12))*B1967,"")</f>
        <v/>
      </c>
      <c r="AE1967" s="261" t="str" cm="1">
        <f t="array" ref="AE1967">IF(A1967="","",INDEX(근로조건!$A$5:$AF$1048576,MATCH(A1967,근로조건!$A$5:$A$1048576,0)+0,13))</f>
        <v/>
      </c>
      <c r="AF1967" s="262" t="str" cm="1">
        <f t="array" ref="AF1967">IF(A1967="","",INDEX(근로조건!$A$5:$AF$1048576,MATCH(A1967,근로조건!$A$5:$A$1048576,0)+0,14))</f>
        <v/>
      </c>
      <c r="AG1967" s="261" t="str" cm="1">
        <f t="array" ref="AG1967">IF(A1967="","",INDEX(근로조건!$A$5:$AF$1048576,MATCH(A1967,근로조건!$A$5:$A$1048576,0)+0,11))</f>
        <v/>
      </c>
      <c r="AH1967" s="261" t="str" cm="1">
        <f t="array" ref="AH1967">IF(A1967="","",INDEX(근로조건!$A$5:$AF$1048576,MATCH(A1967,근로조건!$A$5:$A$1048576,0)+0,19))</f>
        <v/>
      </c>
      <c r="AI1967" s="262" t="str" cm="1">
        <f t="array" ref="AI1967">IF(A1967="","",INDEX(근로조건!$A$5:$AF$1048576,MATCH(A1967,근로조건!$A$5:$A$1048576,0)+0,17))</f>
        <v/>
      </c>
      <c r="AJ1967" s="253"/>
      <c r="AK1967" s="253"/>
      <c r="AL1967" s="253" t="str" cm="1">
        <f t="array" ref="AL1967">IF(A1967="","",INDEX(근로조건!$A$5:$AF$1048576,MATCH(A1967,근로조건!$A$5:$A$1048576,0)+0,20))</f>
        <v/>
      </c>
      <c r="AM1967" s="253"/>
      <c r="AN1967" s="253"/>
      <c r="AO1967" s="253"/>
      <c r="AP1967" s="260"/>
      <c r="AQ1967" s="123"/>
      <c r="AR1967" s="166"/>
      <c r="AS1967" s="267"/>
      <c r="AT1967" s="266"/>
      <c r="AU1967" s="266"/>
      <c r="AV1967" s="266"/>
    </row>
    <row r="1968" spans="1:48" x14ac:dyDescent="0.3">
      <c r="A1968" s="52"/>
      <c r="B1968" s="54"/>
      <c r="C1968" s="53"/>
      <c r="D1968" s="53"/>
      <c r="E1968" s="53"/>
      <c r="F1968" s="57"/>
      <c r="G1968" s="57"/>
      <c r="H1968" s="52"/>
      <c r="I1968" s="53"/>
      <c r="J1968" s="53"/>
      <c r="K1968" s="95"/>
      <c r="L1968" s="52"/>
      <c r="M1968" s="52"/>
      <c r="N1968" s="54"/>
      <c r="O1968" s="254" t="str" cm="1">
        <f t="array" ref="O1968">IF(A1968="","",INDEX(근로조건!$A$5:$Y$1048576,MATCH(A1968,근로조건!$A$5:$A$1048576,0)+0,15))</f>
        <v/>
      </c>
      <c r="P1968" s="255" t="str" cm="1">
        <f t="array" ref="P1968">IF(A1968="","",INDEX(근로조건!$A$5:$Y$1048576,MATCH(A1968,근로조건!$A$5:$A$1048576,0)+0,16))</f>
        <v/>
      </c>
      <c r="Q1968" s="256" t="str" cm="1">
        <f t="array" ref="Q1968">IF(A1968="","",INDEX(근로조건!$A$5:$ZZ$1048576,MATCH(A1968,근로조건!$A$5:$A$1048576,0)+0,21))</f>
        <v/>
      </c>
      <c r="R1968" s="61"/>
      <c r="S1968" s="61"/>
      <c r="T1968" s="61"/>
      <c r="U1968" s="61"/>
      <c r="V1968" s="61"/>
      <c r="W1968" s="61"/>
      <c r="X1968" s="61"/>
      <c r="Y1968" s="61"/>
      <c r="Z1968" s="260" t="str">
        <f t="shared" si="93"/>
        <v/>
      </c>
      <c r="AA1968" s="260" t="str">
        <f t="shared" si="94"/>
        <v/>
      </c>
      <c r="AB1968" s="260" t="str" cm="1">
        <f t="array" ref="AB1968">IFERROR(IF(A1968="","",INDEX(근로조건!$A$5:$Z$1048576,MATCH(A1968,근로조건!$A$5:$A$1048576,0)+0,17)-INDEX(근로조건!$A$5:$Z$1048576,MATCH(A1968,근로조건!$A$5:$A$1048576,0)+0,11))*B1968,"")</f>
        <v/>
      </c>
      <c r="AC1968" s="260" t="str">
        <f t="shared" si="95"/>
        <v/>
      </c>
      <c r="AD1968" s="260" t="str" cm="1">
        <f t="array" ref="AD1968">IFERROR(IF(A1968="","",INDEX(근로조건!$A$5:$L$1048576,MATCH(A1968,근로조건!$A$5:$A$1048576,0)+0,12))*B1968,"")</f>
        <v/>
      </c>
      <c r="AE1968" s="261" t="str" cm="1">
        <f t="array" ref="AE1968">IF(A1968="","",INDEX(근로조건!$A$5:$AF$1048576,MATCH(A1968,근로조건!$A$5:$A$1048576,0)+0,13))</f>
        <v/>
      </c>
      <c r="AF1968" s="262" t="str" cm="1">
        <f t="array" ref="AF1968">IF(A1968="","",INDEX(근로조건!$A$5:$AF$1048576,MATCH(A1968,근로조건!$A$5:$A$1048576,0)+0,14))</f>
        <v/>
      </c>
      <c r="AG1968" s="261" t="str" cm="1">
        <f t="array" ref="AG1968">IF(A1968="","",INDEX(근로조건!$A$5:$AF$1048576,MATCH(A1968,근로조건!$A$5:$A$1048576,0)+0,11))</f>
        <v/>
      </c>
      <c r="AH1968" s="261" t="str" cm="1">
        <f t="array" ref="AH1968">IF(A1968="","",INDEX(근로조건!$A$5:$AF$1048576,MATCH(A1968,근로조건!$A$5:$A$1048576,0)+0,19))</f>
        <v/>
      </c>
      <c r="AI1968" s="262" t="str" cm="1">
        <f t="array" ref="AI1968">IF(A1968="","",INDEX(근로조건!$A$5:$AF$1048576,MATCH(A1968,근로조건!$A$5:$A$1048576,0)+0,17))</f>
        <v/>
      </c>
      <c r="AJ1968" s="253"/>
      <c r="AK1968" s="253"/>
      <c r="AL1968" s="253" t="str" cm="1">
        <f t="array" ref="AL1968">IF(A1968="","",INDEX(근로조건!$A$5:$AF$1048576,MATCH(A1968,근로조건!$A$5:$A$1048576,0)+0,20))</f>
        <v/>
      </c>
      <c r="AM1968" s="253"/>
      <c r="AN1968" s="253"/>
      <c r="AO1968" s="253"/>
      <c r="AP1968" s="260"/>
      <c r="AQ1968" s="123"/>
      <c r="AR1968" s="166"/>
      <c r="AS1968" s="267"/>
      <c r="AT1968" s="266"/>
      <c r="AU1968" s="266"/>
      <c r="AV1968" s="266"/>
    </row>
    <row r="1969" spans="1:48" x14ac:dyDescent="0.3">
      <c r="A1969" s="52"/>
      <c r="B1969" s="54"/>
      <c r="C1969" s="53"/>
      <c r="D1969" s="53"/>
      <c r="E1969" s="53"/>
      <c r="F1969" s="57"/>
      <c r="G1969" s="57"/>
      <c r="H1969" s="52"/>
      <c r="I1969" s="53"/>
      <c r="J1969" s="53"/>
      <c r="K1969" s="95"/>
      <c r="L1969" s="52"/>
      <c r="M1969" s="52"/>
      <c r="N1969" s="54"/>
      <c r="O1969" s="254" t="str" cm="1">
        <f t="array" ref="O1969">IF(A1969="","",INDEX(근로조건!$A$5:$Y$1048576,MATCH(A1969,근로조건!$A$5:$A$1048576,0)+0,15))</f>
        <v/>
      </c>
      <c r="P1969" s="255" t="str" cm="1">
        <f t="array" ref="P1969">IF(A1969="","",INDEX(근로조건!$A$5:$Y$1048576,MATCH(A1969,근로조건!$A$5:$A$1048576,0)+0,16))</f>
        <v/>
      </c>
      <c r="Q1969" s="256" t="str" cm="1">
        <f t="array" ref="Q1969">IF(A1969="","",INDEX(근로조건!$A$5:$ZZ$1048576,MATCH(A1969,근로조건!$A$5:$A$1048576,0)+0,21))</f>
        <v/>
      </c>
      <c r="R1969" s="61"/>
      <c r="S1969" s="61"/>
      <c r="T1969" s="61"/>
      <c r="U1969" s="61"/>
      <c r="V1969" s="61"/>
      <c r="W1969" s="61"/>
      <c r="X1969" s="61"/>
      <c r="Y1969" s="61"/>
      <c r="Z1969" s="260" t="str">
        <f t="shared" si="93"/>
        <v/>
      </c>
      <c r="AA1969" s="260" t="str">
        <f t="shared" si="94"/>
        <v/>
      </c>
      <c r="AB1969" s="260" t="str" cm="1">
        <f t="array" ref="AB1969">IFERROR(IF(A1969="","",INDEX(근로조건!$A$5:$Z$1048576,MATCH(A1969,근로조건!$A$5:$A$1048576,0)+0,17)-INDEX(근로조건!$A$5:$Z$1048576,MATCH(A1969,근로조건!$A$5:$A$1048576,0)+0,11))*B1969,"")</f>
        <v/>
      </c>
      <c r="AC1969" s="260" t="str">
        <f t="shared" si="95"/>
        <v/>
      </c>
      <c r="AD1969" s="260" t="str" cm="1">
        <f t="array" ref="AD1969">IFERROR(IF(A1969="","",INDEX(근로조건!$A$5:$L$1048576,MATCH(A1969,근로조건!$A$5:$A$1048576,0)+0,12))*B1969,"")</f>
        <v/>
      </c>
      <c r="AE1969" s="261" t="str" cm="1">
        <f t="array" ref="AE1969">IF(A1969="","",INDEX(근로조건!$A$5:$AF$1048576,MATCH(A1969,근로조건!$A$5:$A$1048576,0)+0,13))</f>
        <v/>
      </c>
      <c r="AF1969" s="262" t="str" cm="1">
        <f t="array" ref="AF1969">IF(A1969="","",INDEX(근로조건!$A$5:$AF$1048576,MATCH(A1969,근로조건!$A$5:$A$1048576,0)+0,14))</f>
        <v/>
      </c>
      <c r="AG1969" s="261" t="str" cm="1">
        <f t="array" ref="AG1969">IF(A1969="","",INDEX(근로조건!$A$5:$AF$1048576,MATCH(A1969,근로조건!$A$5:$A$1048576,0)+0,11))</f>
        <v/>
      </c>
      <c r="AH1969" s="261" t="str" cm="1">
        <f t="array" ref="AH1969">IF(A1969="","",INDEX(근로조건!$A$5:$AF$1048576,MATCH(A1969,근로조건!$A$5:$A$1048576,0)+0,19))</f>
        <v/>
      </c>
      <c r="AI1969" s="262" t="str" cm="1">
        <f t="array" ref="AI1969">IF(A1969="","",INDEX(근로조건!$A$5:$AF$1048576,MATCH(A1969,근로조건!$A$5:$A$1048576,0)+0,17))</f>
        <v/>
      </c>
      <c r="AJ1969" s="253"/>
      <c r="AK1969" s="253"/>
      <c r="AL1969" s="253" t="str" cm="1">
        <f t="array" ref="AL1969">IF(A1969="","",INDEX(근로조건!$A$5:$AF$1048576,MATCH(A1969,근로조건!$A$5:$A$1048576,0)+0,20))</f>
        <v/>
      </c>
      <c r="AM1969" s="253"/>
      <c r="AN1969" s="253"/>
      <c r="AO1969" s="253"/>
      <c r="AP1969" s="260"/>
      <c r="AQ1969" s="123"/>
      <c r="AR1969" s="166"/>
      <c r="AS1969" s="267"/>
      <c r="AT1969" s="266"/>
      <c r="AU1969" s="266"/>
      <c r="AV1969" s="266"/>
    </row>
    <row r="1970" spans="1:48" x14ac:dyDescent="0.3">
      <c r="A1970" s="52"/>
      <c r="B1970" s="54"/>
      <c r="C1970" s="53"/>
      <c r="D1970" s="53"/>
      <c r="E1970" s="53"/>
      <c r="F1970" s="57"/>
      <c r="G1970" s="57"/>
      <c r="H1970" s="52"/>
      <c r="I1970" s="53"/>
      <c r="J1970" s="53"/>
      <c r="K1970" s="95"/>
      <c r="L1970" s="52"/>
      <c r="M1970" s="52"/>
      <c r="N1970" s="54"/>
      <c r="O1970" s="254" t="str" cm="1">
        <f t="array" ref="O1970">IF(A1970="","",INDEX(근로조건!$A$5:$Y$1048576,MATCH(A1970,근로조건!$A$5:$A$1048576,0)+0,15))</f>
        <v/>
      </c>
      <c r="P1970" s="255" t="str" cm="1">
        <f t="array" ref="P1970">IF(A1970="","",INDEX(근로조건!$A$5:$Y$1048576,MATCH(A1970,근로조건!$A$5:$A$1048576,0)+0,16))</f>
        <v/>
      </c>
      <c r="Q1970" s="256" t="str" cm="1">
        <f t="array" ref="Q1970">IF(A1970="","",INDEX(근로조건!$A$5:$ZZ$1048576,MATCH(A1970,근로조건!$A$5:$A$1048576,0)+0,21))</f>
        <v/>
      </c>
      <c r="R1970" s="61"/>
      <c r="S1970" s="61"/>
      <c r="T1970" s="61"/>
      <c r="U1970" s="61"/>
      <c r="V1970" s="61"/>
      <c r="W1970" s="61"/>
      <c r="X1970" s="61"/>
      <c r="Y1970" s="61"/>
      <c r="Z1970" s="260" t="str">
        <f t="shared" si="93"/>
        <v/>
      </c>
      <c r="AA1970" s="260" t="str">
        <f t="shared" si="94"/>
        <v/>
      </c>
      <c r="AB1970" s="260" t="str" cm="1">
        <f t="array" ref="AB1970">IFERROR(IF(A1970="","",INDEX(근로조건!$A$5:$Z$1048576,MATCH(A1970,근로조건!$A$5:$A$1048576,0)+0,17)-INDEX(근로조건!$A$5:$Z$1048576,MATCH(A1970,근로조건!$A$5:$A$1048576,0)+0,11))*B1970,"")</f>
        <v/>
      </c>
      <c r="AC1970" s="260" t="str">
        <f t="shared" si="95"/>
        <v/>
      </c>
      <c r="AD1970" s="260" t="str" cm="1">
        <f t="array" ref="AD1970">IFERROR(IF(A1970="","",INDEX(근로조건!$A$5:$L$1048576,MATCH(A1970,근로조건!$A$5:$A$1048576,0)+0,12))*B1970,"")</f>
        <v/>
      </c>
      <c r="AE1970" s="261" t="str" cm="1">
        <f t="array" ref="AE1970">IF(A1970="","",INDEX(근로조건!$A$5:$AF$1048576,MATCH(A1970,근로조건!$A$5:$A$1048576,0)+0,13))</f>
        <v/>
      </c>
      <c r="AF1970" s="262" t="str" cm="1">
        <f t="array" ref="AF1970">IF(A1970="","",INDEX(근로조건!$A$5:$AF$1048576,MATCH(A1970,근로조건!$A$5:$A$1048576,0)+0,14))</f>
        <v/>
      </c>
      <c r="AG1970" s="261" t="str" cm="1">
        <f t="array" ref="AG1970">IF(A1970="","",INDEX(근로조건!$A$5:$AF$1048576,MATCH(A1970,근로조건!$A$5:$A$1048576,0)+0,11))</f>
        <v/>
      </c>
      <c r="AH1970" s="261" t="str" cm="1">
        <f t="array" ref="AH1970">IF(A1970="","",INDEX(근로조건!$A$5:$AF$1048576,MATCH(A1970,근로조건!$A$5:$A$1048576,0)+0,19))</f>
        <v/>
      </c>
      <c r="AI1970" s="262" t="str" cm="1">
        <f t="array" ref="AI1970">IF(A1970="","",INDEX(근로조건!$A$5:$AF$1048576,MATCH(A1970,근로조건!$A$5:$A$1048576,0)+0,17))</f>
        <v/>
      </c>
      <c r="AJ1970" s="253"/>
      <c r="AK1970" s="253"/>
      <c r="AL1970" s="253" t="str" cm="1">
        <f t="array" ref="AL1970">IF(A1970="","",INDEX(근로조건!$A$5:$AF$1048576,MATCH(A1970,근로조건!$A$5:$A$1048576,0)+0,20))</f>
        <v/>
      </c>
      <c r="AM1970" s="253"/>
      <c r="AN1970" s="253"/>
      <c r="AO1970" s="253"/>
      <c r="AP1970" s="260"/>
      <c r="AQ1970" s="123"/>
      <c r="AR1970" s="166"/>
      <c r="AS1970" s="267"/>
      <c r="AT1970" s="266"/>
      <c r="AU1970" s="266"/>
      <c r="AV1970" s="266"/>
    </row>
    <row r="1971" spans="1:48" x14ac:dyDescent="0.3">
      <c r="A1971" s="52"/>
      <c r="B1971" s="54"/>
      <c r="C1971" s="53"/>
      <c r="D1971" s="53"/>
      <c r="E1971" s="53"/>
      <c r="F1971" s="57"/>
      <c r="G1971" s="57"/>
      <c r="H1971" s="52"/>
      <c r="I1971" s="53"/>
      <c r="J1971" s="53"/>
      <c r="K1971" s="95"/>
      <c r="L1971" s="52"/>
      <c r="M1971" s="52"/>
      <c r="N1971" s="54"/>
      <c r="O1971" s="254" t="str" cm="1">
        <f t="array" ref="O1971">IF(A1971="","",INDEX(근로조건!$A$5:$Y$1048576,MATCH(A1971,근로조건!$A$5:$A$1048576,0)+0,15))</f>
        <v/>
      </c>
      <c r="P1971" s="255" t="str" cm="1">
        <f t="array" ref="P1971">IF(A1971="","",INDEX(근로조건!$A$5:$Y$1048576,MATCH(A1971,근로조건!$A$5:$A$1048576,0)+0,16))</f>
        <v/>
      </c>
      <c r="Q1971" s="256" t="str" cm="1">
        <f t="array" ref="Q1971">IF(A1971="","",INDEX(근로조건!$A$5:$ZZ$1048576,MATCH(A1971,근로조건!$A$5:$A$1048576,0)+0,21))</f>
        <v/>
      </c>
      <c r="R1971" s="61"/>
      <c r="S1971" s="61"/>
      <c r="T1971" s="61"/>
      <c r="U1971" s="61"/>
      <c r="V1971" s="61"/>
      <c r="W1971" s="61"/>
      <c r="X1971" s="61"/>
      <c r="Y1971" s="61"/>
      <c r="Z1971" s="260" t="str">
        <f t="shared" si="93"/>
        <v/>
      </c>
      <c r="AA1971" s="260" t="str">
        <f t="shared" si="94"/>
        <v/>
      </c>
      <c r="AB1971" s="260" t="str" cm="1">
        <f t="array" ref="AB1971">IFERROR(IF(A1971="","",INDEX(근로조건!$A$5:$Z$1048576,MATCH(A1971,근로조건!$A$5:$A$1048576,0)+0,17)-INDEX(근로조건!$A$5:$Z$1048576,MATCH(A1971,근로조건!$A$5:$A$1048576,0)+0,11))*B1971,"")</f>
        <v/>
      </c>
      <c r="AC1971" s="260" t="str">
        <f t="shared" si="95"/>
        <v/>
      </c>
      <c r="AD1971" s="260" t="str" cm="1">
        <f t="array" ref="AD1971">IFERROR(IF(A1971="","",INDEX(근로조건!$A$5:$L$1048576,MATCH(A1971,근로조건!$A$5:$A$1048576,0)+0,12))*B1971,"")</f>
        <v/>
      </c>
      <c r="AE1971" s="261" t="str" cm="1">
        <f t="array" ref="AE1971">IF(A1971="","",INDEX(근로조건!$A$5:$AF$1048576,MATCH(A1971,근로조건!$A$5:$A$1048576,0)+0,13))</f>
        <v/>
      </c>
      <c r="AF1971" s="262" t="str" cm="1">
        <f t="array" ref="AF1971">IF(A1971="","",INDEX(근로조건!$A$5:$AF$1048576,MATCH(A1971,근로조건!$A$5:$A$1048576,0)+0,14))</f>
        <v/>
      </c>
      <c r="AG1971" s="261" t="str" cm="1">
        <f t="array" ref="AG1971">IF(A1971="","",INDEX(근로조건!$A$5:$AF$1048576,MATCH(A1971,근로조건!$A$5:$A$1048576,0)+0,11))</f>
        <v/>
      </c>
      <c r="AH1971" s="261" t="str" cm="1">
        <f t="array" ref="AH1971">IF(A1971="","",INDEX(근로조건!$A$5:$AF$1048576,MATCH(A1971,근로조건!$A$5:$A$1048576,0)+0,19))</f>
        <v/>
      </c>
      <c r="AI1971" s="262" t="str" cm="1">
        <f t="array" ref="AI1971">IF(A1971="","",INDEX(근로조건!$A$5:$AF$1048576,MATCH(A1971,근로조건!$A$5:$A$1048576,0)+0,17))</f>
        <v/>
      </c>
      <c r="AJ1971" s="253"/>
      <c r="AK1971" s="253"/>
      <c r="AL1971" s="253" t="str" cm="1">
        <f t="array" ref="AL1971">IF(A1971="","",INDEX(근로조건!$A$5:$AF$1048576,MATCH(A1971,근로조건!$A$5:$A$1048576,0)+0,20))</f>
        <v/>
      </c>
      <c r="AM1971" s="253"/>
      <c r="AN1971" s="253"/>
      <c r="AO1971" s="253"/>
      <c r="AP1971" s="260"/>
      <c r="AQ1971" s="123"/>
      <c r="AR1971" s="166"/>
      <c r="AS1971" s="267"/>
      <c r="AT1971" s="266"/>
      <c r="AU1971" s="266"/>
      <c r="AV1971" s="266"/>
    </row>
    <row r="1972" spans="1:48" x14ac:dyDescent="0.3">
      <c r="A1972" s="52"/>
      <c r="B1972" s="54"/>
      <c r="C1972" s="53"/>
      <c r="D1972" s="53"/>
      <c r="E1972" s="53"/>
      <c r="F1972" s="57"/>
      <c r="G1972" s="57"/>
      <c r="H1972" s="52"/>
      <c r="I1972" s="53"/>
      <c r="J1972" s="53"/>
      <c r="K1972" s="95"/>
      <c r="L1972" s="52"/>
      <c r="M1972" s="52"/>
      <c r="N1972" s="54"/>
      <c r="O1972" s="254" t="str" cm="1">
        <f t="array" ref="O1972">IF(A1972="","",INDEX(근로조건!$A$5:$Y$1048576,MATCH(A1972,근로조건!$A$5:$A$1048576,0)+0,15))</f>
        <v/>
      </c>
      <c r="P1972" s="255" t="str" cm="1">
        <f t="array" ref="P1972">IF(A1972="","",INDEX(근로조건!$A$5:$Y$1048576,MATCH(A1972,근로조건!$A$5:$A$1048576,0)+0,16))</f>
        <v/>
      </c>
      <c r="Q1972" s="256" t="str" cm="1">
        <f t="array" ref="Q1972">IF(A1972="","",INDEX(근로조건!$A$5:$ZZ$1048576,MATCH(A1972,근로조건!$A$5:$A$1048576,0)+0,21))</f>
        <v/>
      </c>
      <c r="R1972" s="61"/>
      <c r="S1972" s="61"/>
      <c r="T1972" s="61"/>
      <c r="U1972" s="61"/>
      <c r="V1972" s="61"/>
      <c r="W1972" s="61"/>
      <c r="X1972" s="61"/>
      <c r="Y1972" s="61"/>
      <c r="Z1972" s="260" t="str">
        <f t="shared" si="93"/>
        <v/>
      </c>
      <c r="AA1972" s="260" t="str">
        <f t="shared" si="94"/>
        <v/>
      </c>
      <c r="AB1972" s="260" t="str" cm="1">
        <f t="array" ref="AB1972">IFERROR(IF(A1972="","",INDEX(근로조건!$A$5:$Z$1048576,MATCH(A1972,근로조건!$A$5:$A$1048576,0)+0,17)-INDEX(근로조건!$A$5:$Z$1048576,MATCH(A1972,근로조건!$A$5:$A$1048576,0)+0,11))*B1972,"")</f>
        <v/>
      </c>
      <c r="AC1972" s="260" t="str">
        <f t="shared" si="95"/>
        <v/>
      </c>
      <c r="AD1972" s="260" t="str" cm="1">
        <f t="array" ref="AD1972">IFERROR(IF(A1972="","",INDEX(근로조건!$A$5:$L$1048576,MATCH(A1972,근로조건!$A$5:$A$1048576,0)+0,12))*B1972,"")</f>
        <v/>
      </c>
      <c r="AE1972" s="261" t="str" cm="1">
        <f t="array" ref="AE1972">IF(A1972="","",INDEX(근로조건!$A$5:$AF$1048576,MATCH(A1972,근로조건!$A$5:$A$1048576,0)+0,13))</f>
        <v/>
      </c>
      <c r="AF1972" s="262" t="str" cm="1">
        <f t="array" ref="AF1972">IF(A1972="","",INDEX(근로조건!$A$5:$AF$1048576,MATCH(A1972,근로조건!$A$5:$A$1048576,0)+0,14))</f>
        <v/>
      </c>
      <c r="AG1972" s="261" t="str" cm="1">
        <f t="array" ref="AG1972">IF(A1972="","",INDEX(근로조건!$A$5:$AF$1048576,MATCH(A1972,근로조건!$A$5:$A$1048576,0)+0,11))</f>
        <v/>
      </c>
      <c r="AH1972" s="261" t="str" cm="1">
        <f t="array" ref="AH1972">IF(A1972="","",INDEX(근로조건!$A$5:$AF$1048576,MATCH(A1972,근로조건!$A$5:$A$1048576,0)+0,19))</f>
        <v/>
      </c>
      <c r="AI1972" s="262" t="str" cm="1">
        <f t="array" ref="AI1972">IF(A1972="","",INDEX(근로조건!$A$5:$AF$1048576,MATCH(A1972,근로조건!$A$5:$A$1048576,0)+0,17))</f>
        <v/>
      </c>
      <c r="AJ1972" s="253"/>
      <c r="AK1972" s="253"/>
      <c r="AL1972" s="253" t="str" cm="1">
        <f t="array" ref="AL1972">IF(A1972="","",INDEX(근로조건!$A$5:$AF$1048576,MATCH(A1972,근로조건!$A$5:$A$1048576,0)+0,20))</f>
        <v/>
      </c>
      <c r="AM1972" s="253"/>
      <c r="AN1972" s="253"/>
      <c r="AO1972" s="253"/>
      <c r="AP1972" s="260"/>
      <c r="AQ1972" s="123"/>
      <c r="AR1972" s="166"/>
      <c r="AS1972" s="267"/>
      <c r="AT1972" s="266"/>
      <c r="AU1972" s="266"/>
      <c r="AV1972" s="266"/>
    </row>
    <row r="1973" spans="1:48" x14ac:dyDescent="0.3">
      <c r="A1973" s="52"/>
      <c r="B1973" s="54"/>
      <c r="C1973" s="53"/>
      <c r="D1973" s="53"/>
      <c r="E1973" s="53"/>
      <c r="F1973" s="57"/>
      <c r="G1973" s="57"/>
      <c r="H1973" s="52"/>
      <c r="I1973" s="53"/>
      <c r="J1973" s="53"/>
      <c r="K1973" s="95"/>
      <c r="L1973" s="52"/>
      <c r="M1973" s="52"/>
      <c r="N1973" s="54"/>
      <c r="O1973" s="254" t="str" cm="1">
        <f t="array" ref="O1973">IF(A1973="","",INDEX(근로조건!$A$5:$Y$1048576,MATCH(A1973,근로조건!$A$5:$A$1048576,0)+0,15))</f>
        <v/>
      </c>
      <c r="P1973" s="255" t="str" cm="1">
        <f t="array" ref="P1973">IF(A1973="","",INDEX(근로조건!$A$5:$Y$1048576,MATCH(A1973,근로조건!$A$5:$A$1048576,0)+0,16))</f>
        <v/>
      </c>
      <c r="Q1973" s="256" t="str" cm="1">
        <f t="array" ref="Q1973">IF(A1973="","",INDEX(근로조건!$A$5:$ZZ$1048576,MATCH(A1973,근로조건!$A$5:$A$1048576,0)+0,21))</f>
        <v/>
      </c>
      <c r="R1973" s="61"/>
      <c r="S1973" s="61"/>
      <c r="T1973" s="61"/>
      <c r="U1973" s="61"/>
      <c r="V1973" s="61"/>
      <c r="W1973" s="61"/>
      <c r="X1973" s="61"/>
      <c r="Y1973" s="61"/>
      <c r="Z1973" s="260" t="str">
        <f t="shared" si="93"/>
        <v/>
      </c>
      <c r="AA1973" s="260" t="str">
        <f t="shared" si="94"/>
        <v/>
      </c>
      <c r="AB1973" s="260" t="str" cm="1">
        <f t="array" ref="AB1973">IFERROR(IF(A1973="","",INDEX(근로조건!$A$5:$Z$1048576,MATCH(A1973,근로조건!$A$5:$A$1048576,0)+0,17)-INDEX(근로조건!$A$5:$Z$1048576,MATCH(A1973,근로조건!$A$5:$A$1048576,0)+0,11))*B1973,"")</f>
        <v/>
      </c>
      <c r="AC1973" s="260" t="str">
        <f t="shared" si="95"/>
        <v/>
      </c>
      <c r="AD1973" s="260" t="str" cm="1">
        <f t="array" ref="AD1973">IFERROR(IF(A1973="","",INDEX(근로조건!$A$5:$L$1048576,MATCH(A1973,근로조건!$A$5:$A$1048576,0)+0,12))*B1973,"")</f>
        <v/>
      </c>
      <c r="AE1973" s="261" t="str" cm="1">
        <f t="array" ref="AE1973">IF(A1973="","",INDEX(근로조건!$A$5:$AF$1048576,MATCH(A1973,근로조건!$A$5:$A$1048576,0)+0,13))</f>
        <v/>
      </c>
      <c r="AF1973" s="262" t="str" cm="1">
        <f t="array" ref="AF1973">IF(A1973="","",INDEX(근로조건!$A$5:$AF$1048576,MATCH(A1973,근로조건!$A$5:$A$1048576,0)+0,14))</f>
        <v/>
      </c>
      <c r="AG1973" s="261" t="str" cm="1">
        <f t="array" ref="AG1973">IF(A1973="","",INDEX(근로조건!$A$5:$AF$1048576,MATCH(A1973,근로조건!$A$5:$A$1048576,0)+0,11))</f>
        <v/>
      </c>
      <c r="AH1973" s="261" t="str" cm="1">
        <f t="array" ref="AH1973">IF(A1973="","",INDEX(근로조건!$A$5:$AF$1048576,MATCH(A1973,근로조건!$A$5:$A$1048576,0)+0,19))</f>
        <v/>
      </c>
      <c r="AI1973" s="262" t="str" cm="1">
        <f t="array" ref="AI1973">IF(A1973="","",INDEX(근로조건!$A$5:$AF$1048576,MATCH(A1973,근로조건!$A$5:$A$1048576,0)+0,17))</f>
        <v/>
      </c>
      <c r="AJ1973" s="253"/>
      <c r="AK1973" s="253"/>
      <c r="AL1973" s="253" t="str" cm="1">
        <f t="array" ref="AL1973">IF(A1973="","",INDEX(근로조건!$A$5:$AF$1048576,MATCH(A1973,근로조건!$A$5:$A$1048576,0)+0,20))</f>
        <v/>
      </c>
      <c r="AM1973" s="253"/>
      <c r="AN1973" s="253"/>
      <c r="AO1973" s="253"/>
      <c r="AP1973" s="260"/>
      <c r="AQ1973" s="123"/>
      <c r="AR1973" s="166"/>
      <c r="AS1973" s="267"/>
      <c r="AT1973" s="266"/>
      <c r="AU1973" s="266"/>
      <c r="AV1973" s="266"/>
    </row>
    <row r="1974" spans="1:48" x14ac:dyDescent="0.3">
      <c r="A1974" s="52"/>
      <c r="B1974" s="54"/>
      <c r="C1974" s="53"/>
      <c r="D1974" s="53"/>
      <c r="E1974" s="53"/>
      <c r="F1974" s="57"/>
      <c r="G1974" s="57"/>
      <c r="H1974" s="52"/>
      <c r="I1974" s="53"/>
      <c r="J1974" s="53"/>
      <c r="K1974" s="95"/>
      <c r="L1974" s="52"/>
      <c r="M1974" s="52"/>
      <c r="N1974" s="54"/>
      <c r="O1974" s="254" t="str" cm="1">
        <f t="array" ref="O1974">IF(A1974="","",INDEX(근로조건!$A$5:$Y$1048576,MATCH(A1974,근로조건!$A$5:$A$1048576,0)+0,15))</f>
        <v/>
      </c>
      <c r="P1974" s="255" t="str" cm="1">
        <f t="array" ref="P1974">IF(A1974="","",INDEX(근로조건!$A$5:$Y$1048576,MATCH(A1974,근로조건!$A$5:$A$1048576,0)+0,16))</f>
        <v/>
      </c>
      <c r="Q1974" s="256" t="str" cm="1">
        <f t="array" ref="Q1974">IF(A1974="","",INDEX(근로조건!$A$5:$ZZ$1048576,MATCH(A1974,근로조건!$A$5:$A$1048576,0)+0,21))</f>
        <v/>
      </c>
      <c r="R1974" s="61"/>
      <c r="S1974" s="61"/>
      <c r="T1974" s="61"/>
      <c r="U1974" s="61"/>
      <c r="V1974" s="61"/>
      <c r="W1974" s="61"/>
      <c r="X1974" s="61"/>
      <c r="Y1974" s="61"/>
      <c r="Z1974" s="260" t="str">
        <f t="shared" si="93"/>
        <v/>
      </c>
      <c r="AA1974" s="260" t="str">
        <f t="shared" si="94"/>
        <v/>
      </c>
      <c r="AB1974" s="260" t="str" cm="1">
        <f t="array" ref="AB1974">IFERROR(IF(A1974="","",INDEX(근로조건!$A$5:$Z$1048576,MATCH(A1974,근로조건!$A$5:$A$1048576,0)+0,17)-INDEX(근로조건!$A$5:$Z$1048576,MATCH(A1974,근로조건!$A$5:$A$1048576,0)+0,11))*B1974,"")</f>
        <v/>
      </c>
      <c r="AC1974" s="260" t="str">
        <f t="shared" si="95"/>
        <v/>
      </c>
      <c r="AD1974" s="260" t="str" cm="1">
        <f t="array" ref="AD1974">IFERROR(IF(A1974="","",INDEX(근로조건!$A$5:$L$1048576,MATCH(A1974,근로조건!$A$5:$A$1048576,0)+0,12))*B1974,"")</f>
        <v/>
      </c>
      <c r="AE1974" s="261" t="str" cm="1">
        <f t="array" ref="AE1974">IF(A1974="","",INDEX(근로조건!$A$5:$AF$1048576,MATCH(A1974,근로조건!$A$5:$A$1048576,0)+0,13))</f>
        <v/>
      </c>
      <c r="AF1974" s="262" t="str" cm="1">
        <f t="array" ref="AF1974">IF(A1974="","",INDEX(근로조건!$A$5:$AF$1048576,MATCH(A1974,근로조건!$A$5:$A$1048576,0)+0,14))</f>
        <v/>
      </c>
      <c r="AG1974" s="261" t="str" cm="1">
        <f t="array" ref="AG1974">IF(A1974="","",INDEX(근로조건!$A$5:$AF$1048576,MATCH(A1974,근로조건!$A$5:$A$1048576,0)+0,11))</f>
        <v/>
      </c>
      <c r="AH1974" s="261" t="str" cm="1">
        <f t="array" ref="AH1974">IF(A1974="","",INDEX(근로조건!$A$5:$AF$1048576,MATCH(A1974,근로조건!$A$5:$A$1048576,0)+0,19))</f>
        <v/>
      </c>
      <c r="AI1974" s="262" t="str" cm="1">
        <f t="array" ref="AI1974">IF(A1974="","",INDEX(근로조건!$A$5:$AF$1048576,MATCH(A1974,근로조건!$A$5:$A$1048576,0)+0,17))</f>
        <v/>
      </c>
      <c r="AJ1974" s="253"/>
      <c r="AK1974" s="253"/>
      <c r="AL1974" s="253" t="str" cm="1">
        <f t="array" ref="AL1974">IF(A1974="","",INDEX(근로조건!$A$5:$AF$1048576,MATCH(A1974,근로조건!$A$5:$A$1048576,0)+0,20))</f>
        <v/>
      </c>
      <c r="AM1974" s="253"/>
      <c r="AN1974" s="253"/>
      <c r="AO1974" s="253"/>
      <c r="AP1974" s="260"/>
      <c r="AQ1974" s="123"/>
      <c r="AR1974" s="166"/>
      <c r="AS1974" s="267"/>
      <c r="AT1974" s="266"/>
      <c r="AU1974" s="266"/>
      <c r="AV1974" s="266"/>
    </row>
    <row r="1975" spans="1:48" x14ac:dyDescent="0.3">
      <c r="A1975" s="52"/>
      <c r="B1975" s="54"/>
      <c r="C1975" s="53"/>
      <c r="D1975" s="53"/>
      <c r="E1975" s="53"/>
      <c r="F1975" s="57"/>
      <c r="G1975" s="57"/>
      <c r="H1975" s="52"/>
      <c r="I1975" s="53"/>
      <c r="J1975" s="53"/>
      <c r="K1975" s="95"/>
      <c r="L1975" s="52"/>
      <c r="M1975" s="52"/>
      <c r="N1975" s="54"/>
      <c r="O1975" s="254" t="str" cm="1">
        <f t="array" ref="O1975">IF(A1975="","",INDEX(근로조건!$A$5:$Y$1048576,MATCH(A1975,근로조건!$A$5:$A$1048576,0)+0,15))</f>
        <v/>
      </c>
      <c r="P1975" s="255" t="str" cm="1">
        <f t="array" ref="P1975">IF(A1975="","",INDEX(근로조건!$A$5:$Y$1048576,MATCH(A1975,근로조건!$A$5:$A$1048576,0)+0,16))</f>
        <v/>
      </c>
      <c r="Q1975" s="256" t="str" cm="1">
        <f t="array" ref="Q1975">IF(A1975="","",INDEX(근로조건!$A$5:$ZZ$1048576,MATCH(A1975,근로조건!$A$5:$A$1048576,0)+0,21))</f>
        <v/>
      </c>
      <c r="R1975" s="61"/>
      <c r="S1975" s="61"/>
      <c r="T1975" s="61"/>
      <c r="U1975" s="61"/>
      <c r="V1975" s="61"/>
      <c r="W1975" s="61"/>
      <c r="X1975" s="61"/>
      <c r="Y1975" s="61"/>
      <c r="Z1975" s="260" t="str">
        <f t="shared" si="93"/>
        <v/>
      </c>
      <c r="AA1975" s="260" t="str">
        <f t="shared" si="94"/>
        <v/>
      </c>
      <c r="AB1975" s="260" t="str" cm="1">
        <f t="array" ref="AB1975">IFERROR(IF(A1975="","",INDEX(근로조건!$A$5:$Z$1048576,MATCH(A1975,근로조건!$A$5:$A$1048576,0)+0,17)-INDEX(근로조건!$A$5:$Z$1048576,MATCH(A1975,근로조건!$A$5:$A$1048576,0)+0,11))*B1975,"")</f>
        <v/>
      </c>
      <c r="AC1975" s="260" t="str">
        <f t="shared" si="95"/>
        <v/>
      </c>
      <c r="AD1975" s="260" t="str" cm="1">
        <f t="array" ref="AD1975">IFERROR(IF(A1975="","",INDEX(근로조건!$A$5:$L$1048576,MATCH(A1975,근로조건!$A$5:$A$1048576,0)+0,12))*B1975,"")</f>
        <v/>
      </c>
      <c r="AE1975" s="261" t="str" cm="1">
        <f t="array" ref="AE1975">IF(A1975="","",INDEX(근로조건!$A$5:$AF$1048576,MATCH(A1975,근로조건!$A$5:$A$1048576,0)+0,13))</f>
        <v/>
      </c>
      <c r="AF1975" s="262" t="str" cm="1">
        <f t="array" ref="AF1975">IF(A1975="","",INDEX(근로조건!$A$5:$AF$1048576,MATCH(A1975,근로조건!$A$5:$A$1048576,0)+0,14))</f>
        <v/>
      </c>
      <c r="AG1975" s="261" t="str" cm="1">
        <f t="array" ref="AG1975">IF(A1975="","",INDEX(근로조건!$A$5:$AF$1048576,MATCH(A1975,근로조건!$A$5:$A$1048576,0)+0,11))</f>
        <v/>
      </c>
      <c r="AH1975" s="261" t="str" cm="1">
        <f t="array" ref="AH1975">IF(A1975="","",INDEX(근로조건!$A$5:$AF$1048576,MATCH(A1975,근로조건!$A$5:$A$1048576,0)+0,19))</f>
        <v/>
      </c>
      <c r="AI1975" s="262" t="str" cm="1">
        <f t="array" ref="AI1975">IF(A1975="","",INDEX(근로조건!$A$5:$AF$1048576,MATCH(A1975,근로조건!$A$5:$A$1048576,0)+0,17))</f>
        <v/>
      </c>
      <c r="AJ1975" s="253"/>
      <c r="AK1975" s="253"/>
      <c r="AL1975" s="253" t="str" cm="1">
        <f t="array" ref="AL1975">IF(A1975="","",INDEX(근로조건!$A$5:$AF$1048576,MATCH(A1975,근로조건!$A$5:$A$1048576,0)+0,20))</f>
        <v/>
      </c>
      <c r="AM1975" s="253"/>
      <c r="AN1975" s="253"/>
      <c r="AO1975" s="253"/>
      <c r="AP1975" s="260"/>
      <c r="AQ1975" s="123"/>
      <c r="AR1975" s="166"/>
      <c r="AS1975" s="267"/>
      <c r="AT1975" s="266"/>
      <c r="AU1975" s="266"/>
      <c r="AV1975" s="266"/>
    </row>
    <row r="1976" spans="1:48" x14ac:dyDescent="0.3">
      <c r="A1976" s="52"/>
      <c r="B1976" s="54"/>
      <c r="C1976" s="53"/>
      <c r="D1976" s="53"/>
      <c r="E1976" s="53"/>
      <c r="F1976" s="57"/>
      <c r="G1976" s="57"/>
      <c r="H1976" s="52"/>
      <c r="I1976" s="53"/>
      <c r="J1976" s="53"/>
      <c r="K1976" s="95"/>
      <c r="L1976" s="52"/>
      <c r="M1976" s="52"/>
      <c r="N1976" s="54"/>
      <c r="O1976" s="254" t="str" cm="1">
        <f t="array" ref="O1976">IF(A1976="","",INDEX(근로조건!$A$5:$Y$1048576,MATCH(A1976,근로조건!$A$5:$A$1048576,0)+0,15))</f>
        <v/>
      </c>
      <c r="P1976" s="255" t="str" cm="1">
        <f t="array" ref="P1976">IF(A1976="","",INDEX(근로조건!$A$5:$Y$1048576,MATCH(A1976,근로조건!$A$5:$A$1048576,0)+0,16))</f>
        <v/>
      </c>
      <c r="Q1976" s="256" t="str" cm="1">
        <f t="array" ref="Q1976">IF(A1976="","",INDEX(근로조건!$A$5:$ZZ$1048576,MATCH(A1976,근로조건!$A$5:$A$1048576,0)+0,21))</f>
        <v/>
      </c>
      <c r="R1976" s="61"/>
      <c r="S1976" s="61"/>
      <c r="T1976" s="61"/>
      <c r="U1976" s="61"/>
      <c r="V1976" s="61"/>
      <c r="W1976" s="61"/>
      <c r="X1976" s="61"/>
      <c r="Y1976" s="61"/>
      <c r="Z1976" s="260" t="str">
        <f t="shared" si="93"/>
        <v/>
      </c>
      <c r="AA1976" s="260" t="str">
        <f t="shared" si="94"/>
        <v/>
      </c>
      <c r="AB1976" s="260" t="str" cm="1">
        <f t="array" ref="AB1976">IFERROR(IF(A1976="","",INDEX(근로조건!$A$5:$Z$1048576,MATCH(A1976,근로조건!$A$5:$A$1048576,0)+0,17)-INDEX(근로조건!$A$5:$Z$1048576,MATCH(A1976,근로조건!$A$5:$A$1048576,0)+0,11))*B1976,"")</f>
        <v/>
      </c>
      <c r="AC1976" s="260" t="str">
        <f t="shared" si="95"/>
        <v/>
      </c>
      <c r="AD1976" s="260" t="str" cm="1">
        <f t="array" ref="AD1976">IFERROR(IF(A1976="","",INDEX(근로조건!$A$5:$L$1048576,MATCH(A1976,근로조건!$A$5:$A$1048576,0)+0,12))*B1976,"")</f>
        <v/>
      </c>
      <c r="AE1976" s="261" t="str" cm="1">
        <f t="array" ref="AE1976">IF(A1976="","",INDEX(근로조건!$A$5:$AF$1048576,MATCH(A1976,근로조건!$A$5:$A$1048576,0)+0,13))</f>
        <v/>
      </c>
      <c r="AF1976" s="262" t="str" cm="1">
        <f t="array" ref="AF1976">IF(A1976="","",INDEX(근로조건!$A$5:$AF$1048576,MATCH(A1976,근로조건!$A$5:$A$1048576,0)+0,14))</f>
        <v/>
      </c>
      <c r="AG1976" s="261" t="str" cm="1">
        <f t="array" ref="AG1976">IF(A1976="","",INDEX(근로조건!$A$5:$AF$1048576,MATCH(A1976,근로조건!$A$5:$A$1048576,0)+0,11))</f>
        <v/>
      </c>
      <c r="AH1976" s="261" t="str" cm="1">
        <f t="array" ref="AH1976">IF(A1976="","",INDEX(근로조건!$A$5:$AF$1048576,MATCH(A1976,근로조건!$A$5:$A$1048576,0)+0,19))</f>
        <v/>
      </c>
      <c r="AI1976" s="262" t="str" cm="1">
        <f t="array" ref="AI1976">IF(A1976="","",INDEX(근로조건!$A$5:$AF$1048576,MATCH(A1976,근로조건!$A$5:$A$1048576,0)+0,17))</f>
        <v/>
      </c>
      <c r="AJ1976" s="253"/>
      <c r="AK1976" s="253"/>
      <c r="AL1976" s="253" t="str" cm="1">
        <f t="array" ref="AL1976">IF(A1976="","",INDEX(근로조건!$A$5:$AF$1048576,MATCH(A1976,근로조건!$A$5:$A$1048576,0)+0,20))</f>
        <v/>
      </c>
      <c r="AM1976" s="253"/>
      <c r="AN1976" s="253"/>
      <c r="AO1976" s="253"/>
      <c r="AP1976" s="260"/>
      <c r="AQ1976" s="123"/>
      <c r="AR1976" s="166"/>
      <c r="AS1976" s="267"/>
      <c r="AT1976" s="266"/>
      <c r="AU1976" s="266"/>
      <c r="AV1976" s="266"/>
    </row>
    <row r="1977" spans="1:48" x14ac:dyDescent="0.3">
      <c r="A1977" s="52"/>
      <c r="B1977" s="54"/>
      <c r="C1977" s="53"/>
      <c r="D1977" s="53"/>
      <c r="E1977" s="53"/>
      <c r="F1977" s="57"/>
      <c r="G1977" s="57"/>
      <c r="H1977" s="52"/>
      <c r="I1977" s="53"/>
      <c r="J1977" s="53"/>
      <c r="K1977" s="95"/>
      <c r="L1977" s="52"/>
      <c r="M1977" s="52"/>
      <c r="N1977" s="54"/>
      <c r="O1977" s="254" t="str" cm="1">
        <f t="array" ref="O1977">IF(A1977="","",INDEX(근로조건!$A$5:$Y$1048576,MATCH(A1977,근로조건!$A$5:$A$1048576,0)+0,15))</f>
        <v/>
      </c>
      <c r="P1977" s="255" t="str" cm="1">
        <f t="array" ref="P1977">IF(A1977="","",INDEX(근로조건!$A$5:$Y$1048576,MATCH(A1977,근로조건!$A$5:$A$1048576,0)+0,16))</f>
        <v/>
      </c>
      <c r="Q1977" s="256" t="str" cm="1">
        <f t="array" ref="Q1977">IF(A1977="","",INDEX(근로조건!$A$5:$ZZ$1048576,MATCH(A1977,근로조건!$A$5:$A$1048576,0)+0,21))</f>
        <v/>
      </c>
      <c r="R1977" s="61"/>
      <c r="S1977" s="61"/>
      <c r="T1977" s="61"/>
      <c r="U1977" s="61"/>
      <c r="V1977" s="61"/>
      <c r="W1977" s="61"/>
      <c r="X1977" s="61"/>
      <c r="Y1977" s="61"/>
      <c r="Z1977" s="260" t="str">
        <f t="shared" si="93"/>
        <v/>
      </c>
      <c r="AA1977" s="260" t="str">
        <f t="shared" si="94"/>
        <v/>
      </c>
      <c r="AB1977" s="260" t="str" cm="1">
        <f t="array" ref="AB1977">IFERROR(IF(A1977="","",INDEX(근로조건!$A$5:$Z$1048576,MATCH(A1977,근로조건!$A$5:$A$1048576,0)+0,17)-INDEX(근로조건!$A$5:$Z$1048576,MATCH(A1977,근로조건!$A$5:$A$1048576,0)+0,11))*B1977,"")</f>
        <v/>
      </c>
      <c r="AC1977" s="260" t="str">
        <f t="shared" si="95"/>
        <v/>
      </c>
      <c r="AD1977" s="260" t="str" cm="1">
        <f t="array" ref="AD1977">IFERROR(IF(A1977="","",INDEX(근로조건!$A$5:$L$1048576,MATCH(A1977,근로조건!$A$5:$A$1048576,0)+0,12))*B1977,"")</f>
        <v/>
      </c>
      <c r="AE1977" s="261" t="str" cm="1">
        <f t="array" ref="AE1977">IF(A1977="","",INDEX(근로조건!$A$5:$AF$1048576,MATCH(A1977,근로조건!$A$5:$A$1048576,0)+0,13))</f>
        <v/>
      </c>
      <c r="AF1977" s="262" t="str" cm="1">
        <f t="array" ref="AF1977">IF(A1977="","",INDEX(근로조건!$A$5:$AF$1048576,MATCH(A1977,근로조건!$A$5:$A$1048576,0)+0,14))</f>
        <v/>
      </c>
      <c r="AG1977" s="261" t="str" cm="1">
        <f t="array" ref="AG1977">IF(A1977="","",INDEX(근로조건!$A$5:$AF$1048576,MATCH(A1977,근로조건!$A$5:$A$1048576,0)+0,11))</f>
        <v/>
      </c>
      <c r="AH1977" s="261" t="str" cm="1">
        <f t="array" ref="AH1977">IF(A1977="","",INDEX(근로조건!$A$5:$AF$1048576,MATCH(A1977,근로조건!$A$5:$A$1048576,0)+0,19))</f>
        <v/>
      </c>
      <c r="AI1977" s="262" t="str" cm="1">
        <f t="array" ref="AI1977">IF(A1977="","",INDEX(근로조건!$A$5:$AF$1048576,MATCH(A1977,근로조건!$A$5:$A$1048576,0)+0,17))</f>
        <v/>
      </c>
      <c r="AJ1977" s="253"/>
      <c r="AK1977" s="253"/>
      <c r="AL1977" s="253" t="str" cm="1">
        <f t="array" ref="AL1977">IF(A1977="","",INDEX(근로조건!$A$5:$AF$1048576,MATCH(A1977,근로조건!$A$5:$A$1048576,0)+0,20))</f>
        <v/>
      </c>
      <c r="AM1977" s="253"/>
      <c r="AN1977" s="253"/>
      <c r="AO1977" s="253"/>
      <c r="AP1977" s="260"/>
      <c r="AQ1977" s="123"/>
      <c r="AR1977" s="166"/>
      <c r="AS1977" s="267"/>
      <c r="AT1977" s="266"/>
      <c r="AU1977" s="266"/>
      <c r="AV1977" s="266"/>
    </row>
    <row r="1978" spans="1:48" x14ac:dyDescent="0.3">
      <c r="A1978" s="52"/>
      <c r="B1978" s="54"/>
      <c r="C1978" s="53"/>
      <c r="D1978" s="53"/>
      <c r="E1978" s="53"/>
      <c r="F1978" s="57"/>
      <c r="G1978" s="57"/>
      <c r="H1978" s="52"/>
      <c r="I1978" s="53"/>
      <c r="J1978" s="53"/>
      <c r="K1978" s="95"/>
      <c r="L1978" s="52"/>
      <c r="M1978" s="52"/>
      <c r="N1978" s="54"/>
      <c r="O1978" s="254" t="str" cm="1">
        <f t="array" ref="O1978">IF(A1978="","",INDEX(근로조건!$A$5:$Y$1048576,MATCH(A1978,근로조건!$A$5:$A$1048576,0)+0,15))</f>
        <v/>
      </c>
      <c r="P1978" s="255" t="str" cm="1">
        <f t="array" ref="P1978">IF(A1978="","",INDEX(근로조건!$A$5:$Y$1048576,MATCH(A1978,근로조건!$A$5:$A$1048576,0)+0,16))</f>
        <v/>
      </c>
      <c r="Q1978" s="256" t="str" cm="1">
        <f t="array" ref="Q1978">IF(A1978="","",INDEX(근로조건!$A$5:$ZZ$1048576,MATCH(A1978,근로조건!$A$5:$A$1048576,0)+0,21))</f>
        <v/>
      </c>
      <c r="R1978" s="61"/>
      <c r="S1978" s="61"/>
      <c r="T1978" s="61"/>
      <c r="U1978" s="61"/>
      <c r="V1978" s="61"/>
      <c r="W1978" s="61"/>
      <c r="X1978" s="61"/>
      <c r="Y1978" s="61"/>
      <c r="Z1978" s="260" t="str">
        <f t="shared" si="93"/>
        <v/>
      </c>
      <c r="AA1978" s="260" t="str">
        <f t="shared" si="94"/>
        <v/>
      </c>
      <c r="AB1978" s="260" t="str" cm="1">
        <f t="array" ref="AB1978">IFERROR(IF(A1978="","",INDEX(근로조건!$A$5:$Z$1048576,MATCH(A1978,근로조건!$A$5:$A$1048576,0)+0,17)-INDEX(근로조건!$A$5:$Z$1048576,MATCH(A1978,근로조건!$A$5:$A$1048576,0)+0,11))*B1978,"")</f>
        <v/>
      </c>
      <c r="AC1978" s="260" t="str">
        <f t="shared" si="95"/>
        <v/>
      </c>
      <c r="AD1978" s="260" t="str" cm="1">
        <f t="array" ref="AD1978">IFERROR(IF(A1978="","",INDEX(근로조건!$A$5:$L$1048576,MATCH(A1978,근로조건!$A$5:$A$1048576,0)+0,12))*B1978,"")</f>
        <v/>
      </c>
      <c r="AE1978" s="261" t="str" cm="1">
        <f t="array" ref="AE1978">IF(A1978="","",INDEX(근로조건!$A$5:$AF$1048576,MATCH(A1978,근로조건!$A$5:$A$1048576,0)+0,13))</f>
        <v/>
      </c>
      <c r="AF1978" s="262" t="str" cm="1">
        <f t="array" ref="AF1978">IF(A1978="","",INDEX(근로조건!$A$5:$AF$1048576,MATCH(A1978,근로조건!$A$5:$A$1048576,0)+0,14))</f>
        <v/>
      </c>
      <c r="AG1978" s="261" t="str" cm="1">
        <f t="array" ref="AG1978">IF(A1978="","",INDEX(근로조건!$A$5:$AF$1048576,MATCH(A1978,근로조건!$A$5:$A$1048576,0)+0,11))</f>
        <v/>
      </c>
      <c r="AH1978" s="261" t="str" cm="1">
        <f t="array" ref="AH1978">IF(A1978="","",INDEX(근로조건!$A$5:$AF$1048576,MATCH(A1978,근로조건!$A$5:$A$1048576,0)+0,19))</f>
        <v/>
      </c>
      <c r="AI1978" s="262" t="str" cm="1">
        <f t="array" ref="AI1978">IF(A1978="","",INDEX(근로조건!$A$5:$AF$1048576,MATCH(A1978,근로조건!$A$5:$A$1048576,0)+0,17))</f>
        <v/>
      </c>
      <c r="AJ1978" s="253"/>
      <c r="AK1978" s="253"/>
      <c r="AL1978" s="253" t="str" cm="1">
        <f t="array" ref="AL1978">IF(A1978="","",INDEX(근로조건!$A$5:$AF$1048576,MATCH(A1978,근로조건!$A$5:$A$1048576,0)+0,20))</f>
        <v/>
      </c>
      <c r="AM1978" s="253"/>
      <c r="AN1978" s="253"/>
      <c r="AO1978" s="253"/>
      <c r="AP1978" s="260"/>
      <c r="AQ1978" s="123"/>
      <c r="AR1978" s="166"/>
      <c r="AS1978" s="267"/>
      <c r="AT1978" s="266"/>
      <c r="AU1978" s="266"/>
      <c r="AV1978" s="266"/>
    </row>
    <row r="1979" spans="1:48" x14ac:dyDescent="0.3">
      <c r="A1979" s="52"/>
      <c r="B1979" s="54"/>
      <c r="C1979" s="53"/>
      <c r="D1979" s="53"/>
      <c r="E1979" s="53"/>
      <c r="F1979" s="57"/>
      <c r="G1979" s="57"/>
      <c r="H1979" s="52"/>
      <c r="I1979" s="53"/>
      <c r="J1979" s="53"/>
      <c r="K1979" s="95"/>
      <c r="L1979" s="52"/>
      <c r="M1979" s="52"/>
      <c r="N1979" s="54"/>
      <c r="O1979" s="254" t="str" cm="1">
        <f t="array" ref="O1979">IF(A1979="","",INDEX(근로조건!$A$5:$Y$1048576,MATCH(A1979,근로조건!$A$5:$A$1048576,0)+0,15))</f>
        <v/>
      </c>
      <c r="P1979" s="255" t="str" cm="1">
        <f t="array" ref="P1979">IF(A1979="","",INDEX(근로조건!$A$5:$Y$1048576,MATCH(A1979,근로조건!$A$5:$A$1048576,0)+0,16))</f>
        <v/>
      </c>
      <c r="Q1979" s="256" t="str" cm="1">
        <f t="array" ref="Q1979">IF(A1979="","",INDEX(근로조건!$A$5:$ZZ$1048576,MATCH(A1979,근로조건!$A$5:$A$1048576,0)+0,21))</f>
        <v/>
      </c>
      <c r="R1979" s="61"/>
      <c r="S1979" s="61"/>
      <c r="T1979" s="61"/>
      <c r="U1979" s="61"/>
      <c r="V1979" s="61"/>
      <c r="W1979" s="61"/>
      <c r="X1979" s="61"/>
      <c r="Y1979" s="61"/>
      <c r="Z1979" s="260" t="str">
        <f t="shared" si="93"/>
        <v/>
      </c>
      <c r="AA1979" s="260" t="str">
        <f t="shared" si="94"/>
        <v/>
      </c>
      <c r="AB1979" s="260" t="str" cm="1">
        <f t="array" ref="AB1979">IFERROR(IF(A1979="","",INDEX(근로조건!$A$5:$Z$1048576,MATCH(A1979,근로조건!$A$5:$A$1048576,0)+0,17)-INDEX(근로조건!$A$5:$Z$1048576,MATCH(A1979,근로조건!$A$5:$A$1048576,0)+0,11))*B1979,"")</f>
        <v/>
      </c>
      <c r="AC1979" s="260" t="str">
        <f t="shared" si="95"/>
        <v/>
      </c>
      <c r="AD1979" s="260" t="str" cm="1">
        <f t="array" ref="AD1979">IFERROR(IF(A1979="","",INDEX(근로조건!$A$5:$L$1048576,MATCH(A1979,근로조건!$A$5:$A$1048576,0)+0,12))*B1979,"")</f>
        <v/>
      </c>
      <c r="AE1979" s="261" t="str" cm="1">
        <f t="array" ref="AE1979">IF(A1979="","",INDEX(근로조건!$A$5:$AF$1048576,MATCH(A1979,근로조건!$A$5:$A$1048576,0)+0,13))</f>
        <v/>
      </c>
      <c r="AF1979" s="262" t="str" cm="1">
        <f t="array" ref="AF1979">IF(A1979="","",INDEX(근로조건!$A$5:$AF$1048576,MATCH(A1979,근로조건!$A$5:$A$1048576,0)+0,14))</f>
        <v/>
      </c>
      <c r="AG1979" s="261" t="str" cm="1">
        <f t="array" ref="AG1979">IF(A1979="","",INDEX(근로조건!$A$5:$AF$1048576,MATCH(A1979,근로조건!$A$5:$A$1048576,0)+0,11))</f>
        <v/>
      </c>
      <c r="AH1979" s="261" t="str" cm="1">
        <f t="array" ref="AH1979">IF(A1979="","",INDEX(근로조건!$A$5:$AF$1048576,MATCH(A1979,근로조건!$A$5:$A$1048576,0)+0,19))</f>
        <v/>
      </c>
      <c r="AI1979" s="262" t="str" cm="1">
        <f t="array" ref="AI1979">IF(A1979="","",INDEX(근로조건!$A$5:$AF$1048576,MATCH(A1979,근로조건!$A$5:$A$1048576,0)+0,17))</f>
        <v/>
      </c>
      <c r="AJ1979" s="253"/>
      <c r="AK1979" s="253"/>
      <c r="AL1979" s="253" t="str" cm="1">
        <f t="array" ref="AL1979">IF(A1979="","",INDEX(근로조건!$A$5:$AF$1048576,MATCH(A1979,근로조건!$A$5:$A$1048576,0)+0,20))</f>
        <v/>
      </c>
      <c r="AM1979" s="253"/>
      <c r="AN1979" s="253"/>
      <c r="AO1979" s="253"/>
      <c r="AP1979" s="260"/>
      <c r="AQ1979" s="123"/>
      <c r="AR1979" s="166"/>
      <c r="AS1979" s="267"/>
      <c r="AT1979" s="266"/>
      <c r="AU1979" s="266"/>
      <c r="AV1979" s="266"/>
    </row>
    <row r="1980" spans="1:48" x14ac:dyDescent="0.3">
      <c r="A1980" s="52"/>
      <c r="B1980" s="54"/>
      <c r="C1980" s="53"/>
      <c r="D1980" s="53"/>
      <c r="E1980" s="53"/>
      <c r="F1980" s="57"/>
      <c r="G1980" s="57"/>
      <c r="H1980" s="52"/>
      <c r="I1980" s="53"/>
      <c r="J1980" s="53"/>
      <c r="K1980" s="95"/>
      <c r="L1980" s="52"/>
      <c r="M1980" s="52"/>
      <c r="N1980" s="54"/>
      <c r="O1980" s="254" t="str" cm="1">
        <f t="array" ref="O1980">IF(A1980="","",INDEX(근로조건!$A$5:$Y$1048576,MATCH(A1980,근로조건!$A$5:$A$1048576,0)+0,15))</f>
        <v/>
      </c>
      <c r="P1980" s="255" t="str" cm="1">
        <f t="array" ref="P1980">IF(A1980="","",INDEX(근로조건!$A$5:$Y$1048576,MATCH(A1980,근로조건!$A$5:$A$1048576,0)+0,16))</f>
        <v/>
      </c>
      <c r="Q1980" s="256" t="str" cm="1">
        <f t="array" ref="Q1980">IF(A1980="","",INDEX(근로조건!$A$5:$ZZ$1048576,MATCH(A1980,근로조건!$A$5:$A$1048576,0)+0,21))</f>
        <v/>
      </c>
      <c r="R1980" s="61"/>
      <c r="S1980" s="61"/>
      <c r="T1980" s="61"/>
      <c r="U1980" s="61"/>
      <c r="V1980" s="61"/>
      <c r="W1980" s="61"/>
      <c r="X1980" s="61"/>
      <c r="Y1980" s="61"/>
      <c r="Z1980" s="260" t="str">
        <f t="shared" si="93"/>
        <v/>
      </c>
      <c r="AA1980" s="260" t="str">
        <f t="shared" si="94"/>
        <v/>
      </c>
      <c r="AB1980" s="260" t="str" cm="1">
        <f t="array" ref="AB1980">IFERROR(IF(A1980="","",INDEX(근로조건!$A$5:$Z$1048576,MATCH(A1980,근로조건!$A$5:$A$1048576,0)+0,17)-INDEX(근로조건!$A$5:$Z$1048576,MATCH(A1980,근로조건!$A$5:$A$1048576,0)+0,11))*B1980,"")</f>
        <v/>
      </c>
      <c r="AC1980" s="260" t="str">
        <f t="shared" si="95"/>
        <v/>
      </c>
      <c r="AD1980" s="260" t="str" cm="1">
        <f t="array" ref="AD1980">IFERROR(IF(A1980="","",INDEX(근로조건!$A$5:$L$1048576,MATCH(A1980,근로조건!$A$5:$A$1048576,0)+0,12))*B1980,"")</f>
        <v/>
      </c>
      <c r="AE1980" s="261" t="str" cm="1">
        <f t="array" ref="AE1980">IF(A1980="","",INDEX(근로조건!$A$5:$AF$1048576,MATCH(A1980,근로조건!$A$5:$A$1048576,0)+0,13))</f>
        <v/>
      </c>
      <c r="AF1980" s="262" t="str" cm="1">
        <f t="array" ref="AF1980">IF(A1980="","",INDEX(근로조건!$A$5:$AF$1048576,MATCH(A1980,근로조건!$A$5:$A$1048576,0)+0,14))</f>
        <v/>
      </c>
      <c r="AG1980" s="261" t="str" cm="1">
        <f t="array" ref="AG1980">IF(A1980="","",INDEX(근로조건!$A$5:$AF$1048576,MATCH(A1980,근로조건!$A$5:$A$1048576,0)+0,11))</f>
        <v/>
      </c>
      <c r="AH1980" s="261" t="str" cm="1">
        <f t="array" ref="AH1980">IF(A1980="","",INDEX(근로조건!$A$5:$AF$1048576,MATCH(A1980,근로조건!$A$5:$A$1048576,0)+0,19))</f>
        <v/>
      </c>
      <c r="AI1980" s="262" t="str" cm="1">
        <f t="array" ref="AI1980">IF(A1980="","",INDEX(근로조건!$A$5:$AF$1048576,MATCH(A1980,근로조건!$A$5:$A$1048576,0)+0,17))</f>
        <v/>
      </c>
      <c r="AJ1980" s="253"/>
      <c r="AK1980" s="253"/>
      <c r="AL1980" s="253" t="str" cm="1">
        <f t="array" ref="AL1980">IF(A1980="","",INDEX(근로조건!$A$5:$AF$1048576,MATCH(A1980,근로조건!$A$5:$A$1048576,0)+0,20))</f>
        <v/>
      </c>
      <c r="AM1980" s="253"/>
      <c r="AN1980" s="253"/>
      <c r="AO1980" s="253"/>
      <c r="AP1980" s="260"/>
      <c r="AQ1980" s="123"/>
      <c r="AR1980" s="166"/>
      <c r="AS1980" s="267"/>
      <c r="AT1980" s="266"/>
      <c r="AU1980" s="266"/>
      <c r="AV1980" s="266"/>
    </row>
    <row r="1981" spans="1:48" x14ac:dyDescent="0.3">
      <c r="A1981" s="52"/>
      <c r="B1981" s="54"/>
      <c r="C1981" s="53"/>
      <c r="D1981" s="53"/>
      <c r="E1981" s="53"/>
      <c r="F1981" s="57"/>
      <c r="G1981" s="57"/>
      <c r="H1981" s="52"/>
      <c r="I1981" s="53"/>
      <c r="J1981" s="53"/>
      <c r="K1981" s="95"/>
      <c r="L1981" s="52"/>
      <c r="M1981" s="52"/>
      <c r="N1981" s="54"/>
      <c r="O1981" s="254" t="str" cm="1">
        <f t="array" ref="O1981">IF(A1981="","",INDEX(근로조건!$A$5:$Y$1048576,MATCH(A1981,근로조건!$A$5:$A$1048576,0)+0,15))</f>
        <v/>
      </c>
      <c r="P1981" s="255" t="str" cm="1">
        <f t="array" ref="P1981">IF(A1981="","",INDEX(근로조건!$A$5:$Y$1048576,MATCH(A1981,근로조건!$A$5:$A$1048576,0)+0,16))</f>
        <v/>
      </c>
      <c r="Q1981" s="256" t="str" cm="1">
        <f t="array" ref="Q1981">IF(A1981="","",INDEX(근로조건!$A$5:$ZZ$1048576,MATCH(A1981,근로조건!$A$5:$A$1048576,0)+0,21))</f>
        <v/>
      </c>
      <c r="R1981" s="61"/>
      <c r="S1981" s="61"/>
      <c r="T1981" s="61"/>
      <c r="U1981" s="61"/>
      <c r="V1981" s="61"/>
      <c r="W1981" s="61"/>
      <c r="X1981" s="61"/>
      <c r="Y1981" s="61"/>
      <c r="Z1981" s="260" t="str">
        <f t="shared" si="93"/>
        <v/>
      </c>
      <c r="AA1981" s="260" t="str">
        <f t="shared" si="94"/>
        <v/>
      </c>
      <c r="AB1981" s="260" t="str" cm="1">
        <f t="array" ref="AB1981">IFERROR(IF(A1981="","",INDEX(근로조건!$A$5:$Z$1048576,MATCH(A1981,근로조건!$A$5:$A$1048576,0)+0,17)-INDEX(근로조건!$A$5:$Z$1048576,MATCH(A1981,근로조건!$A$5:$A$1048576,0)+0,11))*B1981,"")</f>
        <v/>
      </c>
      <c r="AC1981" s="260" t="str">
        <f t="shared" si="95"/>
        <v/>
      </c>
      <c r="AD1981" s="260" t="str" cm="1">
        <f t="array" ref="AD1981">IFERROR(IF(A1981="","",INDEX(근로조건!$A$5:$L$1048576,MATCH(A1981,근로조건!$A$5:$A$1048576,0)+0,12))*B1981,"")</f>
        <v/>
      </c>
      <c r="AE1981" s="261" t="str" cm="1">
        <f t="array" ref="AE1981">IF(A1981="","",INDEX(근로조건!$A$5:$AF$1048576,MATCH(A1981,근로조건!$A$5:$A$1048576,0)+0,13))</f>
        <v/>
      </c>
      <c r="AF1981" s="262" t="str" cm="1">
        <f t="array" ref="AF1981">IF(A1981="","",INDEX(근로조건!$A$5:$AF$1048576,MATCH(A1981,근로조건!$A$5:$A$1048576,0)+0,14))</f>
        <v/>
      </c>
      <c r="AG1981" s="261" t="str" cm="1">
        <f t="array" ref="AG1981">IF(A1981="","",INDEX(근로조건!$A$5:$AF$1048576,MATCH(A1981,근로조건!$A$5:$A$1048576,0)+0,11))</f>
        <v/>
      </c>
      <c r="AH1981" s="261" t="str" cm="1">
        <f t="array" ref="AH1981">IF(A1981="","",INDEX(근로조건!$A$5:$AF$1048576,MATCH(A1981,근로조건!$A$5:$A$1048576,0)+0,19))</f>
        <v/>
      </c>
      <c r="AI1981" s="262" t="str" cm="1">
        <f t="array" ref="AI1981">IF(A1981="","",INDEX(근로조건!$A$5:$AF$1048576,MATCH(A1981,근로조건!$A$5:$A$1048576,0)+0,17))</f>
        <v/>
      </c>
      <c r="AJ1981" s="253"/>
      <c r="AK1981" s="253"/>
      <c r="AL1981" s="253" t="str" cm="1">
        <f t="array" ref="AL1981">IF(A1981="","",INDEX(근로조건!$A$5:$AF$1048576,MATCH(A1981,근로조건!$A$5:$A$1048576,0)+0,20))</f>
        <v/>
      </c>
      <c r="AM1981" s="253"/>
      <c r="AN1981" s="253"/>
      <c r="AO1981" s="253"/>
      <c r="AP1981" s="260"/>
      <c r="AQ1981" s="123"/>
      <c r="AR1981" s="166"/>
      <c r="AS1981" s="267"/>
      <c r="AT1981" s="266"/>
      <c r="AU1981" s="266"/>
      <c r="AV1981" s="266"/>
    </row>
    <row r="1982" spans="1:48" x14ac:dyDescent="0.3">
      <c r="A1982" s="52"/>
      <c r="B1982" s="54"/>
      <c r="C1982" s="53"/>
      <c r="D1982" s="53"/>
      <c r="E1982" s="53"/>
      <c r="F1982" s="57"/>
      <c r="G1982" s="57"/>
      <c r="H1982" s="52"/>
      <c r="I1982" s="53"/>
      <c r="J1982" s="53"/>
      <c r="K1982" s="95"/>
      <c r="L1982" s="52"/>
      <c r="M1982" s="52"/>
      <c r="N1982" s="54"/>
      <c r="O1982" s="254" t="str" cm="1">
        <f t="array" ref="O1982">IF(A1982="","",INDEX(근로조건!$A$5:$Y$1048576,MATCH(A1982,근로조건!$A$5:$A$1048576,0)+0,15))</f>
        <v/>
      </c>
      <c r="P1982" s="255" t="str" cm="1">
        <f t="array" ref="P1982">IF(A1982="","",INDEX(근로조건!$A$5:$Y$1048576,MATCH(A1982,근로조건!$A$5:$A$1048576,0)+0,16))</f>
        <v/>
      </c>
      <c r="Q1982" s="256" t="str" cm="1">
        <f t="array" ref="Q1982">IF(A1982="","",INDEX(근로조건!$A$5:$ZZ$1048576,MATCH(A1982,근로조건!$A$5:$A$1048576,0)+0,21))</f>
        <v/>
      </c>
      <c r="R1982" s="61"/>
      <c r="S1982" s="61"/>
      <c r="T1982" s="61"/>
      <c r="U1982" s="61"/>
      <c r="V1982" s="61"/>
      <c r="W1982" s="61"/>
      <c r="X1982" s="61"/>
      <c r="Y1982" s="61"/>
      <c r="Z1982" s="260" t="str">
        <f t="shared" si="93"/>
        <v/>
      </c>
      <c r="AA1982" s="260" t="str">
        <f t="shared" si="94"/>
        <v/>
      </c>
      <c r="AB1982" s="260" t="str" cm="1">
        <f t="array" ref="AB1982">IFERROR(IF(A1982="","",INDEX(근로조건!$A$5:$Z$1048576,MATCH(A1982,근로조건!$A$5:$A$1048576,0)+0,17)-INDEX(근로조건!$A$5:$Z$1048576,MATCH(A1982,근로조건!$A$5:$A$1048576,0)+0,11))*B1982,"")</f>
        <v/>
      </c>
      <c r="AC1982" s="260" t="str">
        <f t="shared" si="95"/>
        <v/>
      </c>
      <c r="AD1982" s="260" t="str" cm="1">
        <f t="array" ref="AD1982">IFERROR(IF(A1982="","",INDEX(근로조건!$A$5:$L$1048576,MATCH(A1982,근로조건!$A$5:$A$1048576,0)+0,12))*B1982,"")</f>
        <v/>
      </c>
      <c r="AE1982" s="261" t="str" cm="1">
        <f t="array" ref="AE1982">IF(A1982="","",INDEX(근로조건!$A$5:$AF$1048576,MATCH(A1982,근로조건!$A$5:$A$1048576,0)+0,13))</f>
        <v/>
      </c>
      <c r="AF1982" s="262" t="str" cm="1">
        <f t="array" ref="AF1982">IF(A1982="","",INDEX(근로조건!$A$5:$AF$1048576,MATCH(A1982,근로조건!$A$5:$A$1048576,0)+0,14))</f>
        <v/>
      </c>
      <c r="AG1982" s="261" t="str" cm="1">
        <f t="array" ref="AG1982">IF(A1982="","",INDEX(근로조건!$A$5:$AF$1048576,MATCH(A1982,근로조건!$A$5:$A$1048576,0)+0,11))</f>
        <v/>
      </c>
      <c r="AH1982" s="261" t="str" cm="1">
        <f t="array" ref="AH1982">IF(A1982="","",INDEX(근로조건!$A$5:$AF$1048576,MATCH(A1982,근로조건!$A$5:$A$1048576,0)+0,19))</f>
        <v/>
      </c>
      <c r="AI1982" s="262" t="str" cm="1">
        <f t="array" ref="AI1982">IF(A1982="","",INDEX(근로조건!$A$5:$AF$1048576,MATCH(A1982,근로조건!$A$5:$A$1048576,0)+0,17))</f>
        <v/>
      </c>
      <c r="AJ1982" s="253"/>
      <c r="AK1982" s="253"/>
      <c r="AL1982" s="253" t="str" cm="1">
        <f t="array" ref="AL1982">IF(A1982="","",INDEX(근로조건!$A$5:$AF$1048576,MATCH(A1982,근로조건!$A$5:$A$1048576,0)+0,20))</f>
        <v/>
      </c>
      <c r="AM1982" s="253"/>
      <c r="AN1982" s="253"/>
      <c r="AO1982" s="253"/>
      <c r="AP1982" s="260"/>
      <c r="AQ1982" s="123"/>
      <c r="AR1982" s="166"/>
      <c r="AS1982" s="267"/>
      <c r="AT1982" s="266"/>
      <c r="AU1982" s="266"/>
      <c r="AV1982" s="266"/>
    </row>
    <row r="1983" spans="1:48" x14ac:dyDescent="0.3">
      <c r="A1983" s="52"/>
      <c r="B1983" s="54"/>
      <c r="C1983" s="53"/>
      <c r="D1983" s="53"/>
      <c r="E1983" s="53"/>
      <c r="F1983" s="57"/>
      <c r="G1983" s="57"/>
      <c r="H1983" s="52"/>
      <c r="I1983" s="53"/>
      <c r="J1983" s="53"/>
      <c r="K1983" s="95"/>
      <c r="L1983" s="52"/>
      <c r="M1983" s="52"/>
      <c r="N1983" s="54"/>
      <c r="O1983" s="254" t="str" cm="1">
        <f t="array" ref="O1983">IF(A1983="","",INDEX(근로조건!$A$5:$Y$1048576,MATCH(A1983,근로조건!$A$5:$A$1048576,0)+0,15))</f>
        <v/>
      </c>
      <c r="P1983" s="255" t="str" cm="1">
        <f t="array" ref="P1983">IF(A1983="","",INDEX(근로조건!$A$5:$Y$1048576,MATCH(A1983,근로조건!$A$5:$A$1048576,0)+0,16))</f>
        <v/>
      </c>
      <c r="Q1983" s="256" t="str" cm="1">
        <f t="array" ref="Q1983">IF(A1983="","",INDEX(근로조건!$A$5:$ZZ$1048576,MATCH(A1983,근로조건!$A$5:$A$1048576,0)+0,21))</f>
        <v/>
      </c>
      <c r="R1983" s="61"/>
      <c r="S1983" s="61"/>
      <c r="T1983" s="61"/>
      <c r="U1983" s="61"/>
      <c r="V1983" s="61"/>
      <c r="W1983" s="61"/>
      <c r="X1983" s="61"/>
      <c r="Y1983" s="61"/>
      <c r="Z1983" s="260" t="str">
        <f t="shared" si="93"/>
        <v/>
      </c>
      <c r="AA1983" s="260" t="str">
        <f t="shared" si="94"/>
        <v/>
      </c>
      <c r="AB1983" s="260" t="str" cm="1">
        <f t="array" ref="AB1983">IFERROR(IF(A1983="","",INDEX(근로조건!$A$5:$Z$1048576,MATCH(A1983,근로조건!$A$5:$A$1048576,0)+0,17)-INDEX(근로조건!$A$5:$Z$1048576,MATCH(A1983,근로조건!$A$5:$A$1048576,0)+0,11))*B1983,"")</f>
        <v/>
      </c>
      <c r="AC1983" s="260" t="str">
        <f t="shared" si="95"/>
        <v/>
      </c>
      <c r="AD1983" s="260" t="str" cm="1">
        <f t="array" ref="AD1983">IFERROR(IF(A1983="","",INDEX(근로조건!$A$5:$L$1048576,MATCH(A1983,근로조건!$A$5:$A$1048576,0)+0,12))*B1983,"")</f>
        <v/>
      </c>
      <c r="AE1983" s="261" t="str" cm="1">
        <f t="array" ref="AE1983">IF(A1983="","",INDEX(근로조건!$A$5:$AF$1048576,MATCH(A1983,근로조건!$A$5:$A$1048576,0)+0,13))</f>
        <v/>
      </c>
      <c r="AF1983" s="262" t="str" cm="1">
        <f t="array" ref="AF1983">IF(A1983="","",INDEX(근로조건!$A$5:$AF$1048576,MATCH(A1983,근로조건!$A$5:$A$1048576,0)+0,14))</f>
        <v/>
      </c>
      <c r="AG1983" s="261" t="str" cm="1">
        <f t="array" ref="AG1983">IF(A1983="","",INDEX(근로조건!$A$5:$AF$1048576,MATCH(A1983,근로조건!$A$5:$A$1048576,0)+0,11))</f>
        <v/>
      </c>
      <c r="AH1983" s="261" t="str" cm="1">
        <f t="array" ref="AH1983">IF(A1983="","",INDEX(근로조건!$A$5:$AF$1048576,MATCH(A1983,근로조건!$A$5:$A$1048576,0)+0,19))</f>
        <v/>
      </c>
      <c r="AI1983" s="262" t="str" cm="1">
        <f t="array" ref="AI1983">IF(A1983="","",INDEX(근로조건!$A$5:$AF$1048576,MATCH(A1983,근로조건!$A$5:$A$1048576,0)+0,17))</f>
        <v/>
      </c>
      <c r="AJ1983" s="253"/>
      <c r="AK1983" s="253"/>
      <c r="AL1983" s="253" t="str" cm="1">
        <f t="array" ref="AL1983">IF(A1983="","",INDEX(근로조건!$A$5:$AF$1048576,MATCH(A1983,근로조건!$A$5:$A$1048576,0)+0,20))</f>
        <v/>
      </c>
      <c r="AM1983" s="253"/>
      <c r="AN1983" s="253"/>
      <c r="AO1983" s="253"/>
      <c r="AP1983" s="260"/>
      <c r="AQ1983" s="123"/>
      <c r="AR1983" s="166"/>
      <c r="AS1983" s="267"/>
      <c r="AT1983" s="266"/>
      <c r="AU1983" s="266"/>
      <c r="AV1983" s="266"/>
    </row>
    <row r="1984" spans="1:48" x14ac:dyDescent="0.3">
      <c r="A1984" s="52"/>
      <c r="B1984" s="54"/>
      <c r="C1984" s="53"/>
      <c r="D1984" s="53"/>
      <c r="E1984" s="53"/>
      <c r="F1984" s="57"/>
      <c r="G1984" s="57"/>
      <c r="H1984" s="52"/>
      <c r="I1984" s="53"/>
      <c r="J1984" s="53"/>
      <c r="K1984" s="95"/>
      <c r="L1984" s="52"/>
      <c r="M1984" s="52"/>
      <c r="N1984" s="54"/>
      <c r="O1984" s="254" t="str" cm="1">
        <f t="array" ref="O1984">IF(A1984="","",INDEX(근로조건!$A$5:$Y$1048576,MATCH(A1984,근로조건!$A$5:$A$1048576,0)+0,15))</f>
        <v/>
      </c>
      <c r="P1984" s="255" t="str" cm="1">
        <f t="array" ref="P1984">IF(A1984="","",INDEX(근로조건!$A$5:$Y$1048576,MATCH(A1984,근로조건!$A$5:$A$1048576,0)+0,16))</f>
        <v/>
      </c>
      <c r="Q1984" s="256" t="str" cm="1">
        <f t="array" ref="Q1984">IF(A1984="","",INDEX(근로조건!$A$5:$ZZ$1048576,MATCH(A1984,근로조건!$A$5:$A$1048576,0)+0,21))</f>
        <v/>
      </c>
      <c r="R1984" s="61"/>
      <c r="S1984" s="61"/>
      <c r="T1984" s="61"/>
      <c r="U1984" s="61"/>
      <c r="V1984" s="61"/>
      <c r="W1984" s="61"/>
      <c r="X1984" s="61"/>
      <c r="Y1984" s="61"/>
      <c r="Z1984" s="260" t="str">
        <f t="shared" si="93"/>
        <v/>
      </c>
      <c r="AA1984" s="260" t="str">
        <f t="shared" si="94"/>
        <v/>
      </c>
      <c r="AB1984" s="260" t="str" cm="1">
        <f t="array" ref="AB1984">IFERROR(IF(A1984="","",INDEX(근로조건!$A$5:$Z$1048576,MATCH(A1984,근로조건!$A$5:$A$1048576,0)+0,17)-INDEX(근로조건!$A$5:$Z$1048576,MATCH(A1984,근로조건!$A$5:$A$1048576,0)+0,11))*B1984,"")</f>
        <v/>
      </c>
      <c r="AC1984" s="260" t="str">
        <f t="shared" si="95"/>
        <v/>
      </c>
      <c r="AD1984" s="260" t="str" cm="1">
        <f t="array" ref="AD1984">IFERROR(IF(A1984="","",INDEX(근로조건!$A$5:$L$1048576,MATCH(A1984,근로조건!$A$5:$A$1048576,0)+0,12))*B1984,"")</f>
        <v/>
      </c>
      <c r="AE1984" s="261" t="str" cm="1">
        <f t="array" ref="AE1984">IF(A1984="","",INDEX(근로조건!$A$5:$AF$1048576,MATCH(A1984,근로조건!$A$5:$A$1048576,0)+0,13))</f>
        <v/>
      </c>
      <c r="AF1984" s="262" t="str" cm="1">
        <f t="array" ref="AF1984">IF(A1984="","",INDEX(근로조건!$A$5:$AF$1048576,MATCH(A1984,근로조건!$A$5:$A$1048576,0)+0,14))</f>
        <v/>
      </c>
      <c r="AG1984" s="261" t="str" cm="1">
        <f t="array" ref="AG1984">IF(A1984="","",INDEX(근로조건!$A$5:$AF$1048576,MATCH(A1984,근로조건!$A$5:$A$1048576,0)+0,11))</f>
        <v/>
      </c>
      <c r="AH1984" s="261" t="str" cm="1">
        <f t="array" ref="AH1984">IF(A1984="","",INDEX(근로조건!$A$5:$AF$1048576,MATCH(A1984,근로조건!$A$5:$A$1048576,0)+0,19))</f>
        <v/>
      </c>
      <c r="AI1984" s="262" t="str" cm="1">
        <f t="array" ref="AI1984">IF(A1984="","",INDEX(근로조건!$A$5:$AF$1048576,MATCH(A1984,근로조건!$A$5:$A$1048576,0)+0,17))</f>
        <v/>
      </c>
      <c r="AJ1984" s="253"/>
      <c r="AK1984" s="253"/>
      <c r="AL1984" s="253" t="str" cm="1">
        <f t="array" ref="AL1984">IF(A1984="","",INDEX(근로조건!$A$5:$AF$1048576,MATCH(A1984,근로조건!$A$5:$A$1048576,0)+0,20))</f>
        <v/>
      </c>
      <c r="AM1984" s="253"/>
      <c r="AN1984" s="253"/>
      <c r="AO1984" s="253"/>
      <c r="AP1984" s="260"/>
      <c r="AQ1984" s="123"/>
      <c r="AR1984" s="166"/>
      <c r="AS1984" s="267"/>
      <c r="AT1984" s="266"/>
      <c r="AU1984" s="266"/>
      <c r="AV1984" s="266"/>
    </row>
    <row r="1985" spans="1:48" x14ac:dyDescent="0.3">
      <c r="A1985" s="52"/>
      <c r="B1985" s="54"/>
      <c r="C1985" s="53"/>
      <c r="D1985" s="53"/>
      <c r="E1985" s="53"/>
      <c r="F1985" s="57"/>
      <c r="G1985" s="57"/>
      <c r="H1985" s="52"/>
      <c r="I1985" s="53"/>
      <c r="J1985" s="53"/>
      <c r="K1985" s="95"/>
      <c r="L1985" s="52"/>
      <c r="M1985" s="52"/>
      <c r="N1985" s="54"/>
      <c r="O1985" s="254" t="str" cm="1">
        <f t="array" ref="O1985">IF(A1985="","",INDEX(근로조건!$A$5:$Y$1048576,MATCH(A1985,근로조건!$A$5:$A$1048576,0)+0,15))</f>
        <v/>
      </c>
      <c r="P1985" s="255" t="str" cm="1">
        <f t="array" ref="P1985">IF(A1985="","",INDEX(근로조건!$A$5:$Y$1048576,MATCH(A1985,근로조건!$A$5:$A$1048576,0)+0,16))</f>
        <v/>
      </c>
      <c r="Q1985" s="256" t="str" cm="1">
        <f t="array" ref="Q1985">IF(A1985="","",INDEX(근로조건!$A$5:$ZZ$1048576,MATCH(A1985,근로조건!$A$5:$A$1048576,0)+0,21))</f>
        <v/>
      </c>
      <c r="R1985" s="61"/>
      <c r="S1985" s="61"/>
      <c r="T1985" s="61"/>
      <c r="U1985" s="61"/>
      <c r="V1985" s="61"/>
      <c r="W1985" s="61"/>
      <c r="X1985" s="61"/>
      <c r="Y1985" s="61"/>
      <c r="Z1985" s="260" t="str">
        <f t="shared" si="93"/>
        <v/>
      </c>
      <c r="AA1985" s="260" t="str">
        <f t="shared" si="94"/>
        <v/>
      </c>
      <c r="AB1985" s="260" t="str" cm="1">
        <f t="array" ref="AB1985">IFERROR(IF(A1985="","",INDEX(근로조건!$A$5:$Z$1048576,MATCH(A1985,근로조건!$A$5:$A$1048576,0)+0,17)-INDEX(근로조건!$A$5:$Z$1048576,MATCH(A1985,근로조건!$A$5:$A$1048576,0)+0,11))*B1985,"")</f>
        <v/>
      </c>
      <c r="AC1985" s="260" t="str">
        <f t="shared" si="95"/>
        <v/>
      </c>
      <c r="AD1985" s="260" t="str" cm="1">
        <f t="array" ref="AD1985">IFERROR(IF(A1985="","",INDEX(근로조건!$A$5:$L$1048576,MATCH(A1985,근로조건!$A$5:$A$1048576,0)+0,12))*B1985,"")</f>
        <v/>
      </c>
      <c r="AE1985" s="261" t="str" cm="1">
        <f t="array" ref="AE1985">IF(A1985="","",INDEX(근로조건!$A$5:$AF$1048576,MATCH(A1985,근로조건!$A$5:$A$1048576,0)+0,13))</f>
        <v/>
      </c>
      <c r="AF1985" s="262" t="str" cm="1">
        <f t="array" ref="AF1985">IF(A1985="","",INDEX(근로조건!$A$5:$AF$1048576,MATCH(A1985,근로조건!$A$5:$A$1048576,0)+0,14))</f>
        <v/>
      </c>
      <c r="AG1985" s="261" t="str" cm="1">
        <f t="array" ref="AG1985">IF(A1985="","",INDEX(근로조건!$A$5:$AF$1048576,MATCH(A1985,근로조건!$A$5:$A$1048576,0)+0,11))</f>
        <v/>
      </c>
      <c r="AH1985" s="261" t="str" cm="1">
        <f t="array" ref="AH1985">IF(A1985="","",INDEX(근로조건!$A$5:$AF$1048576,MATCH(A1985,근로조건!$A$5:$A$1048576,0)+0,19))</f>
        <v/>
      </c>
      <c r="AI1985" s="262" t="str" cm="1">
        <f t="array" ref="AI1985">IF(A1985="","",INDEX(근로조건!$A$5:$AF$1048576,MATCH(A1985,근로조건!$A$5:$A$1048576,0)+0,17))</f>
        <v/>
      </c>
      <c r="AJ1985" s="253"/>
      <c r="AK1985" s="253"/>
      <c r="AL1985" s="253" t="str" cm="1">
        <f t="array" ref="AL1985">IF(A1985="","",INDEX(근로조건!$A$5:$AF$1048576,MATCH(A1985,근로조건!$A$5:$A$1048576,0)+0,20))</f>
        <v/>
      </c>
      <c r="AM1985" s="253"/>
      <c r="AN1985" s="253"/>
      <c r="AO1985" s="253"/>
      <c r="AP1985" s="260"/>
      <c r="AQ1985" s="123"/>
      <c r="AR1985" s="166"/>
      <c r="AS1985" s="267"/>
      <c r="AT1985" s="266"/>
      <c r="AU1985" s="266"/>
      <c r="AV1985" s="266"/>
    </row>
    <row r="1986" spans="1:48" x14ac:dyDescent="0.3">
      <c r="A1986" s="52"/>
      <c r="B1986" s="54"/>
      <c r="C1986" s="53"/>
      <c r="D1986" s="53"/>
      <c r="E1986" s="53"/>
      <c r="F1986" s="57"/>
      <c r="G1986" s="57"/>
      <c r="H1986" s="52"/>
      <c r="I1986" s="53"/>
      <c r="J1986" s="53"/>
      <c r="K1986" s="95"/>
      <c r="L1986" s="52"/>
      <c r="M1986" s="52"/>
      <c r="N1986" s="54"/>
      <c r="O1986" s="254" t="str" cm="1">
        <f t="array" ref="O1986">IF(A1986="","",INDEX(근로조건!$A$5:$Y$1048576,MATCH(A1986,근로조건!$A$5:$A$1048576,0)+0,15))</f>
        <v/>
      </c>
      <c r="P1986" s="255" t="str" cm="1">
        <f t="array" ref="P1986">IF(A1986="","",INDEX(근로조건!$A$5:$Y$1048576,MATCH(A1986,근로조건!$A$5:$A$1048576,0)+0,16))</f>
        <v/>
      </c>
      <c r="Q1986" s="256" t="str" cm="1">
        <f t="array" ref="Q1986">IF(A1986="","",INDEX(근로조건!$A$5:$ZZ$1048576,MATCH(A1986,근로조건!$A$5:$A$1048576,0)+0,21))</f>
        <v/>
      </c>
      <c r="R1986" s="61"/>
      <c r="S1986" s="61"/>
      <c r="T1986" s="61"/>
      <c r="U1986" s="61"/>
      <c r="V1986" s="61"/>
      <c r="W1986" s="61"/>
      <c r="X1986" s="61"/>
      <c r="Y1986" s="61"/>
      <c r="Z1986" s="260" t="str">
        <f t="shared" si="93"/>
        <v/>
      </c>
      <c r="AA1986" s="260" t="str">
        <f t="shared" si="94"/>
        <v/>
      </c>
      <c r="AB1986" s="260" t="str" cm="1">
        <f t="array" ref="AB1986">IFERROR(IF(A1986="","",INDEX(근로조건!$A$5:$Z$1048576,MATCH(A1986,근로조건!$A$5:$A$1048576,0)+0,17)-INDEX(근로조건!$A$5:$Z$1048576,MATCH(A1986,근로조건!$A$5:$A$1048576,0)+0,11))*B1986,"")</f>
        <v/>
      </c>
      <c r="AC1986" s="260" t="str">
        <f t="shared" si="95"/>
        <v/>
      </c>
      <c r="AD1986" s="260" t="str" cm="1">
        <f t="array" ref="AD1986">IFERROR(IF(A1986="","",INDEX(근로조건!$A$5:$L$1048576,MATCH(A1986,근로조건!$A$5:$A$1048576,0)+0,12))*B1986,"")</f>
        <v/>
      </c>
      <c r="AE1986" s="261" t="str" cm="1">
        <f t="array" ref="AE1986">IF(A1986="","",INDEX(근로조건!$A$5:$AF$1048576,MATCH(A1986,근로조건!$A$5:$A$1048576,0)+0,13))</f>
        <v/>
      </c>
      <c r="AF1986" s="262" t="str" cm="1">
        <f t="array" ref="AF1986">IF(A1986="","",INDEX(근로조건!$A$5:$AF$1048576,MATCH(A1986,근로조건!$A$5:$A$1048576,0)+0,14))</f>
        <v/>
      </c>
      <c r="AG1986" s="261" t="str" cm="1">
        <f t="array" ref="AG1986">IF(A1986="","",INDEX(근로조건!$A$5:$AF$1048576,MATCH(A1986,근로조건!$A$5:$A$1048576,0)+0,11))</f>
        <v/>
      </c>
      <c r="AH1986" s="261" t="str" cm="1">
        <f t="array" ref="AH1986">IF(A1986="","",INDEX(근로조건!$A$5:$AF$1048576,MATCH(A1986,근로조건!$A$5:$A$1048576,0)+0,19))</f>
        <v/>
      </c>
      <c r="AI1986" s="262" t="str" cm="1">
        <f t="array" ref="AI1986">IF(A1986="","",INDEX(근로조건!$A$5:$AF$1048576,MATCH(A1986,근로조건!$A$5:$A$1048576,0)+0,17))</f>
        <v/>
      </c>
      <c r="AJ1986" s="253"/>
      <c r="AK1986" s="253"/>
      <c r="AL1986" s="253" t="str" cm="1">
        <f t="array" ref="AL1986">IF(A1986="","",INDEX(근로조건!$A$5:$AF$1048576,MATCH(A1986,근로조건!$A$5:$A$1048576,0)+0,20))</f>
        <v/>
      </c>
      <c r="AM1986" s="253"/>
      <c r="AN1986" s="253"/>
      <c r="AO1986" s="253"/>
      <c r="AP1986" s="260"/>
      <c r="AQ1986" s="123"/>
      <c r="AR1986" s="166"/>
      <c r="AS1986" s="267"/>
      <c r="AT1986" s="266"/>
      <c r="AU1986" s="266"/>
      <c r="AV1986" s="266"/>
    </row>
    <row r="1987" spans="1:48" x14ac:dyDescent="0.3">
      <c r="A1987" s="52"/>
      <c r="B1987" s="54"/>
      <c r="C1987" s="53"/>
      <c r="D1987" s="53"/>
      <c r="E1987" s="53"/>
      <c r="F1987" s="57"/>
      <c r="G1987" s="57"/>
      <c r="H1987" s="52"/>
      <c r="I1987" s="53"/>
      <c r="J1987" s="53"/>
      <c r="K1987" s="95"/>
      <c r="L1987" s="52"/>
      <c r="M1987" s="52"/>
      <c r="N1987" s="54"/>
      <c r="O1987" s="254" t="str" cm="1">
        <f t="array" ref="O1987">IF(A1987="","",INDEX(근로조건!$A$5:$Y$1048576,MATCH(A1987,근로조건!$A$5:$A$1048576,0)+0,15))</f>
        <v/>
      </c>
      <c r="P1987" s="255" t="str" cm="1">
        <f t="array" ref="P1987">IF(A1987="","",INDEX(근로조건!$A$5:$Y$1048576,MATCH(A1987,근로조건!$A$5:$A$1048576,0)+0,16))</f>
        <v/>
      </c>
      <c r="Q1987" s="256" t="str" cm="1">
        <f t="array" ref="Q1987">IF(A1987="","",INDEX(근로조건!$A$5:$ZZ$1048576,MATCH(A1987,근로조건!$A$5:$A$1048576,0)+0,21))</f>
        <v/>
      </c>
      <c r="R1987" s="61"/>
      <c r="S1987" s="61"/>
      <c r="T1987" s="61"/>
      <c r="U1987" s="61"/>
      <c r="V1987" s="61"/>
      <c r="W1987" s="61"/>
      <c r="X1987" s="61"/>
      <c r="Y1987" s="61"/>
      <c r="Z1987" s="260" t="str">
        <f t="shared" si="93"/>
        <v/>
      </c>
      <c r="AA1987" s="260" t="str">
        <f t="shared" si="94"/>
        <v/>
      </c>
      <c r="AB1987" s="260" t="str" cm="1">
        <f t="array" ref="AB1987">IFERROR(IF(A1987="","",INDEX(근로조건!$A$5:$Z$1048576,MATCH(A1987,근로조건!$A$5:$A$1048576,0)+0,17)-INDEX(근로조건!$A$5:$Z$1048576,MATCH(A1987,근로조건!$A$5:$A$1048576,0)+0,11))*B1987,"")</f>
        <v/>
      </c>
      <c r="AC1987" s="260" t="str">
        <f t="shared" si="95"/>
        <v/>
      </c>
      <c r="AD1987" s="260" t="str" cm="1">
        <f t="array" ref="AD1987">IFERROR(IF(A1987="","",INDEX(근로조건!$A$5:$L$1048576,MATCH(A1987,근로조건!$A$5:$A$1048576,0)+0,12))*B1987,"")</f>
        <v/>
      </c>
      <c r="AE1987" s="261" t="str" cm="1">
        <f t="array" ref="AE1987">IF(A1987="","",INDEX(근로조건!$A$5:$AF$1048576,MATCH(A1987,근로조건!$A$5:$A$1048576,0)+0,13))</f>
        <v/>
      </c>
      <c r="AF1987" s="262" t="str" cm="1">
        <f t="array" ref="AF1987">IF(A1987="","",INDEX(근로조건!$A$5:$AF$1048576,MATCH(A1987,근로조건!$A$5:$A$1048576,0)+0,14))</f>
        <v/>
      </c>
      <c r="AG1987" s="261" t="str" cm="1">
        <f t="array" ref="AG1987">IF(A1987="","",INDEX(근로조건!$A$5:$AF$1048576,MATCH(A1987,근로조건!$A$5:$A$1048576,0)+0,11))</f>
        <v/>
      </c>
      <c r="AH1987" s="261" t="str" cm="1">
        <f t="array" ref="AH1987">IF(A1987="","",INDEX(근로조건!$A$5:$AF$1048576,MATCH(A1987,근로조건!$A$5:$A$1048576,0)+0,19))</f>
        <v/>
      </c>
      <c r="AI1987" s="262" t="str" cm="1">
        <f t="array" ref="AI1987">IF(A1987="","",INDEX(근로조건!$A$5:$AF$1048576,MATCH(A1987,근로조건!$A$5:$A$1048576,0)+0,17))</f>
        <v/>
      </c>
      <c r="AJ1987" s="253"/>
      <c r="AK1987" s="253"/>
      <c r="AL1987" s="253" t="str" cm="1">
        <f t="array" ref="AL1987">IF(A1987="","",INDEX(근로조건!$A$5:$AF$1048576,MATCH(A1987,근로조건!$A$5:$A$1048576,0)+0,20))</f>
        <v/>
      </c>
      <c r="AM1987" s="253"/>
      <c r="AN1987" s="253"/>
      <c r="AO1987" s="253"/>
      <c r="AP1987" s="260"/>
      <c r="AQ1987" s="123"/>
      <c r="AR1987" s="166"/>
      <c r="AS1987" s="267"/>
      <c r="AT1987" s="266"/>
      <c r="AU1987" s="266"/>
      <c r="AV1987" s="266"/>
    </row>
    <row r="1988" spans="1:48" x14ac:dyDescent="0.3">
      <c r="A1988" s="52"/>
      <c r="B1988" s="54"/>
      <c r="C1988" s="53"/>
      <c r="D1988" s="53"/>
      <c r="E1988" s="53"/>
      <c r="F1988" s="57"/>
      <c r="G1988" s="57"/>
      <c r="H1988" s="52"/>
      <c r="I1988" s="53"/>
      <c r="J1988" s="53"/>
      <c r="K1988" s="95"/>
      <c r="L1988" s="52"/>
      <c r="M1988" s="52"/>
      <c r="N1988" s="54"/>
      <c r="O1988" s="254" t="str" cm="1">
        <f t="array" ref="O1988">IF(A1988="","",INDEX(근로조건!$A$5:$Y$1048576,MATCH(A1988,근로조건!$A$5:$A$1048576,0)+0,15))</f>
        <v/>
      </c>
      <c r="P1988" s="255" t="str" cm="1">
        <f t="array" ref="P1988">IF(A1988="","",INDEX(근로조건!$A$5:$Y$1048576,MATCH(A1988,근로조건!$A$5:$A$1048576,0)+0,16))</f>
        <v/>
      </c>
      <c r="Q1988" s="256" t="str" cm="1">
        <f t="array" ref="Q1988">IF(A1988="","",INDEX(근로조건!$A$5:$ZZ$1048576,MATCH(A1988,근로조건!$A$5:$A$1048576,0)+0,21))</f>
        <v/>
      </c>
      <c r="R1988" s="61"/>
      <c r="S1988" s="61"/>
      <c r="T1988" s="61"/>
      <c r="U1988" s="61"/>
      <c r="V1988" s="61"/>
      <c r="W1988" s="61"/>
      <c r="X1988" s="61"/>
      <c r="Y1988" s="61"/>
      <c r="Z1988" s="260" t="str">
        <f t="shared" si="93"/>
        <v/>
      </c>
      <c r="AA1988" s="260" t="str">
        <f t="shared" si="94"/>
        <v/>
      </c>
      <c r="AB1988" s="260" t="str" cm="1">
        <f t="array" ref="AB1988">IFERROR(IF(A1988="","",INDEX(근로조건!$A$5:$Z$1048576,MATCH(A1988,근로조건!$A$5:$A$1048576,0)+0,17)-INDEX(근로조건!$A$5:$Z$1048576,MATCH(A1988,근로조건!$A$5:$A$1048576,0)+0,11))*B1988,"")</f>
        <v/>
      </c>
      <c r="AC1988" s="260" t="str">
        <f t="shared" si="95"/>
        <v/>
      </c>
      <c r="AD1988" s="260" t="str" cm="1">
        <f t="array" ref="AD1988">IFERROR(IF(A1988="","",INDEX(근로조건!$A$5:$L$1048576,MATCH(A1988,근로조건!$A$5:$A$1048576,0)+0,12))*B1988,"")</f>
        <v/>
      </c>
      <c r="AE1988" s="261" t="str" cm="1">
        <f t="array" ref="AE1988">IF(A1988="","",INDEX(근로조건!$A$5:$AF$1048576,MATCH(A1988,근로조건!$A$5:$A$1048576,0)+0,13))</f>
        <v/>
      </c>
      <c r="AF1988" s="262" t="str" cm="1">
        <f t="array" ref="AF1988">IF(A1988="","",INDEX(근로조건!$A$5:$AF$1048576,MATCH(A1988,근로조건!$A$5:$A$1048576,0)+0,14))</f>
        <v/>
      </c>
      <c r="AG1988" s="261" t="str" cm="1">
        <f t="array" ref="AG1988">IF(A1988="","",INDEX(근로조건!$A$5:$AF$1048576,MATCH(A1988,근로조건!$A$5:$A$1048576,0)+0,11))</f>
        <v/>
      </c>
      <c r="AH1988" s="261" t="str" cm="1">
        <f t="array" ref="AH1988">IF(A1988="","",INDEX(근로조건!$A$5:$AF$1048576,MATCH(A1988,근로조건!$A$5:$A$1048576,0)+0,19))</f>
        <v/>
      </c>
      <c r="AI1988" s="262" t="str" cm="1">
        <f t="array" ref="AI1988">IF(A1988="","",INDEX(근로조건!$A$5:$AF$1048576,MATCH(A1988,근로조건!$A$5:$A$1048576,0)+0,17))</f>
        <v/>
      </c>
      <c r="AJ1988" s="253"/>
      <c r="AK1988" s="253"/>
      <c r="AL1988" s="253" t="str" cm="1">
        <f t="array" ref="AL1988">IF(A1988="","",INDEX(근로조건!$A$5:$AF$1048576,MATCH(A1988,근로조건!$A$5:$A$1048576,0)+0,20))</f>
        <v/>
      </c>
      <c r="AM1988" s="253"/>
      <c r="AN1988" s="253"/>
      <c r="AO1988" s="253"/>
      <c r="AP1988" s="260"/>
      <c r="AQ1988" s="123"/>
      <c r="AR1988" s="166"/>
      <c r="AS1988" s="267"/>
      <c r="AT1988" s="266"/>
      <c r="AU1988" s="266"/>
      <c r="AV1988" s="266"/>
    </row>
    <row r="1989" spans="1:48" x14ac:dyDescent="0.3">
      <c r="A1989" s="52"/>
      <c r="B1989" s="54"/>
      <c r="C1989" s="53"/>
      <c r="D1989" s="53"/>
      <c r="E1989" s="53"/>
      <c r="F1989" s="57"/>
      <c r="G1989" s="57"/>
      <c r="H1989" s="52"/>
      <c r="I1989" s="53"/>
      <c r="J1989" s="53"/>
      <c r="K1989" s="95"/>
      <c r="L1989" s="52"/>
      <c r="M1989" s="52"/>
      <c r="N1989" s="54"/>
      <c r="O1989" s="254" t="str" cm="1">
        <f t="array" ref="O1989">IF(A1989="","",INDEX(근로조건!$A$5:$Y$1048576,MATCH(A1989,근로조건!$A$5:$A$1048576,0)+0,15))</f>
        <v/>
      </c>
      <c r="P1989" s="255" t="str" cm="1">
        <f t="array" ref="P1989">IF(A1989="","",INDEX(근로조건!$A$5:$Y$1048576,MATCH(A1989,근로조건!$A$5:$A$1048576,0)+0,16))</f>
        <v/>
      </c>
      <c r="Q1989" s="256" t="str" cm="1">
        <f t="array" ref="Q1989">IF(A1989="","",INDEX(근로조건!$A$5:$ZZ$1048576,MATCH(A1989,근로조건!$A$5:$A$1048576,0)+0,21))</f>
        <v/>
      </c>
      <c r="R1989" s="61"/>
      <c r="S1989" s="61"/>
      <c r="T1989" s="61"/>
      <c r="U1989" s="61"/>
      <c r="V1989" s="61"/>
      <c r="W1989" s="61"/>
      <c r="X1989" s="61"/>
      <c r="Y1989" s="61"/>
      <c r="Z1989" s="260" t="str">
        <f t="shared" si="93"/>
        <v/>
      </c>
      <c r="AA1989" s="260" t="str">
        <f t="shared" si="94"/>
        <v/>
      </c>
      <c r="AB1989" s="260" t="str" cm="1">
        <f t="array" ref="AB1989">IFERROR(IF(A1989="","",INDEX(근로조건!$A$5:$Z$1048576,MATCH(A1989,근로조건!$A$5:$A$1048576,0)+0,17)-INDEX(근로조건!$A$5:$Z$1048576,MATCH(A1989,근로조건!$A$5:$A$1048576,0)+0,11))*B1989,"")</f>
        <v/>
      </c>
      <c r="AC1989" s="260" t="str">
        <f t="shared" si="95"/>
        <v/>
      </c>
      <c r="AD1989" s="260" t="str" cm="1">
        <f t="array" ref="AD1989">IFERROR(IF(A1989="","",INDEX(근로조건!$A$5:$L$1048576,MATCH(A1989,근로조건!$A$5:$A$1048576,0)+0,12))*B1989,"")</f>
        <v/>
      </c>
      <c r="AE1989" s="261" t="str" cm="1">
        <f t="array" ref="AE1989">IF(A1989="","",INDEX(근로조건!$A$5:$AF$1048576,MATCH(A1989,근로조건!$A$5:$A$1048576,0)+0,13))</f>
        <v/>
      </c>
      <c r="AF1989" s="262" t="str" cm="1">
        <f t="array" ref="AF1989">IF(A1989="","",INDEX(근로조건!$A$5:$AF$1048576,MATCH(A1989,근로조건!$A$5:$A$1048576,0)+0,14))</f>
        <v/>
      </c>
      <c r="AG1989" s="261" t="str" cm="1">
        <f t="array" ref="AG1989">IF(A1989="","",INDEX(근로조건!$A$5:$AF$1048576,MATCH(A1989,근로조건!$A$5:$A$1048576,0)+0,11))</f>
        <v/>
      </c>
      <c r="AH1989" s="261" t="str" cm="1">
        <f t="array" ref="AH1989">IF(A1989="","",INDEX(근로조건!$A$5:$AF$1048576,MATCH(A1989,근로조건!$A$5:$A$1048576,0)+0,19))</f>
        <v/>
      </c>
      <c r="AI1989" s="262" t="str" cm="1">
        <f t="array" ref="AI1989">IF(A1989="","",INDEX(근로조건!$A$5:$AF$1048576,MATCH(A1989,근로조건!$A$5:$A$1048576,0)+0,17))</f>
        <v/>
      </c>
      <c r="AJ1989" s="253"/>
      <c r="AK1989" s="253"/>
      <c r="AL1989" s="253" t="str" cm="1">
        <f t="array" ref="AL1989">IF(A1989="","",INDEX(근로조건!$A$5:$AF$1048576,MATCH(A1989,근로조건!$A$5:$A$1048576,0)+0,20))</f>
        <v/>
      </c>
      <c r="AM1989" s="253"/>
      <c r="AN1989" s="253"/>
      <c r="AO1989" s="253"/>
      <c r="AP1989" s="260"/>
      <c r="AQ1989" s="123"/>
      <c r="AR1989" s="166"/>
      <c r="AS1989" s="267"/>
      <c r="AT1989" s="266"/>
      <c r="AU1989" s="266"/>
      <c r="AV1989" s="266"/>
    </row>
    <row r="1990" spans="1:48" x14ac:dyDescent="0.3">
      <c r="A1990" s="52"/>
      <c r="B1990" s="54"/>
      <c r="C1990" s="53"/>
      <c r="D1990" s="53"/>
      <c r="E1990" s="53"/>
      <c r="F1990" s="57"/>
      <c r="G1990" s="57"/>
      <c r="H1990" s="52"/>
      <c r="I1990" s="53"/>
      <c r="J1990" s="53"/>
      <c r="K1990" s="95"/>
      <c r="L1990" s="52"/>
      <c r="M1990" s="52"/>
      <c r="N1990" s="54"/>
      <c r="O1990" s="254" t="str" cm="1">
        <f t="array" ref="O1990">IF(A1990="","",INDEX(근로조건!$A$5:$Y$1048576,MATCH(A1990,근로조건!$A$5:$A$1048576,0)+0,15))</f>
        <v/>
      </c>
      <c r="P1990" s="255" t="str" cm="1">
        <f t="array" ref="P1990">IF(A1990="","",INDEX(근로조건!$A$5:$Y$1048576,MATCH(A1990,근로조건!$A$5:$A$1048576,0)+0,16))</f>
        <v/>
      </c>
      <c r="Q1990" s="256" t="str" cm="1">
        <f t="array" ref="Q1990">IF(A1990="","",INDEX(근로조건!$A$5:$ZZ$1048576,MATCH(A1990,근로조건!$A$5:$A$1048576,0)+0,21))</f>
        <v/>
      </c>
      <c r="R1990" s="61"/>
      <c r="S1990" s="61"/>
      <c r="T1990" s="61"/>
      <c r="U1990" s="61"/>
      <c r="V1990" s="61"/>
      <c r="W1990" s="61"/>
      <c r="X1990" s="61"/>
      <c r="Y1990" s="61"/>
      <c r="Z1990" s="260" t="str">
        <f t="shared" ref="Z1990:Z2002" si="96">IF(AE1990="","",SUM(AB1990,AD1990))</f>
        <v/>
      </c>
      <c r="AA1990" s="260" t="str">
        <f t="shared" ref="AA1990:AA2002" si="97">IF(AE1990="","",IF(AE1990&gt;=8,8*B1990,AE1990*B1990))</f>
        <v/>
      </c>
      <c r="AB1990" s="260" t="str" cm="1">
        <f t="array" ref="AB1990">IFERROR(IF(A1990="","",INDEX(근로조건!$A$5:$Z$1048576,MATCH(A1990,근로조건!$A$5:$A$1048576,0)+0,17)-INDEX(근로조건!$A$5:$Z$1048576,MATCH(A1990,근로조건!$A$5:$A$1048576,0)+0,11))*B1990,"")</f>
        <v/>
      </c>
      <c r="AC1990" s="260" t="str">
        <f t="shared" ref="AC1990:AC2002" si="98">IFERROR(AD1990/(365/7/12),"")</f>
        <v/>
      </c>
      <c r="AD1990" s="260" t="str" cm="1">
        <f t="array" ref="AD1990">IFERROR(IF(A1990="","",INDEX(근로조건!$A$5:$L$1048576,MATCH(A1990,근로조건!$A$5:$A$1048576,0)+0,12))*B1990,"")</f>
        <v/>
      </c>
      <c r="AE1990" s="261" t="str" cm="1">
        <f t="array" ref="AE1990">IF(A1990="","",INDEX(근로조건!$A$5:$AF$1048576,MATCH(A1990,근로조건!$A$5:$A$1048576,0)+0,13))</f>
        <v/>
      </c>
      <c r="AF1990" s="262" t="str" cm="1">
        <f t="array" ref="AF1990">IF(A1990="","",INDEX(근로조건!$A$5:$AF$1048576,MATCH(A1990,근로조건!$A$5:$A$1048576,0)+0,14))</f>
        <v/>
      </c>
      <c r="AG1990" s="261" t="str" cm="1">
        <f t="array" ref="AG1990">IF(A1990="","",INDEX(근로조건!$A$5:$AF$1048576,MATCH(A1990,근로조건!$A$5:$A$1048576,0)+0,11))</f>
        <v/>
      </c>
      <c r="AH1990" s="261" t="str" cm="1">
        <f t="array" ref="AH1990">IF(A1990="","",INDEX(근로조건!$A$5:$AF$1048576,MATCH(A1990,근로조건!$A$5:$A$1048576,0)+0,19))</f>
        <v/>
      </c>
      <c r="AI1990" s="262" t="str" cm="1">
        <f t="array" ref="AI1990">IF(A1990="","",INDEX(근로조건!$A$5:$AF$1048576,MATCH(A1990,근로조건!$A$5:$A$1048576,0)+0,17))</f>
        <v/>
      </c>
      <c r="AJ1990" s="253"/>
      <c r="AK1990" s="253"/>
      <c r="AL1990" s="253" t="str" cm="1">
        <f t="array" ref="AL1990">IF(A1990="","",INDEX(근로조건!$A$5:$AF$1048576,MATCH(A1990,근로조건!$A$5:$A$1048576,0)+0,20))</f>
        <v/>
      </c>
      <c r="AM1990" s="253"/>
      <c r="AN1990" s="253"/>
      <c r="AO1990" s="253"/>
      <c r="AP1990" s="260"/>
      <c r="AQ1990" s="123"/>
      <c r="AR1990" s="166"/>
      <c r="AS1990" s="267"/>
      <c r="AT1990" s="266"/>
      <c r="AU1990" s="266"/>
      <c r="AV1990" s="266"/>
    </row>
    <row r="1991" spans="1:48" x14ac:dyDescent="0.3">
      <c r="A1991" s="52"/>
      <c r="B1991" s="54"/>
      <c r="C1991" s="53"/>
      <c r="D1991" s="53"/>
      <c r="E1991" s="53"/>
      <c r="F1991" s="57"/>
      <c r="G1991" s="57"/>
      <c r="H1991" s="52"/>
      <c r="I1991" s="53"/>
      <c r="J1991" s="53"/>
      <c r="K1991" s="95"/>
      <c r="L1991" s="52"/>
      <c r="M1991" s="52"/>
      <c r="N1991" s="54"/>
      <c r="O1991" s="254" t="str" cm="1">
        <f t="array" ref="O1991">IF(A1991="","",INDEX(근로조건!$A$5:$Y$1048576,MATCH(A1991,근로조건!$A$5:$A$1048576,0)+0,15))</f>
        <v/>
      </c>
      <c r="P1991" s="255" t="str" cm="1">
        <f t="array" ref="P1991">IF(A1991="","",INDEX(근로조건!$A$5:$Y$1048576,MATCH(A1991,근로조건!$A$5:$A$1048576,0)+0,16))</f>
        <v/>
      </c>
      <c r="Q1991" s="256" t="str" cm="1">
        <f t="array" ref="Q1991">IF(A1991="","",INDEX(근로조건!$A$5:$ZZ$1048576,MATCH(A1991,근로조건!$A$5:$A$1048576,0)+0,21))</f>
        <v/>
      </c>
      <c r="R1991" s="61"/>
      <c r="S1991" s="61"/>
      <c r="T1991" s="61"/>
      <c r="U1991" s="61"/>
      <c r="V1991" s="61"/>
      <c r="W1991" s="61"/>
      <c r="X1991" s="61"/>
      <c r="Y1991" s="61"/>
      <c r="Z1991" s="260" t="str">
        <f t="shared" si="96"/>
        <v/>
      </c>
      <c r="AA1991" s="260" t="str">
        <f t="shared" si="97"/>
        <v/>
      </c>
      <c r="AB1991" s="260" t="str" cm="1">
        <f t="array" ref="AB1991">IFERROR(IF(A1991="","",INDEX(근로조건!$A$5:$Z$1048576,MATCH(A1991,근로조건!$A$5:$A$1048576,0)+0,17)-INDEX(근로조건!$A$5:$Z$1048576,MATCH(A1991,근로조건!$A$5:$A$1048576,0)+0,11))*B1991,"")</f>
        <v/>
      </c>
      <c r="AC1991" s="260" t="str">
        <f t="shared" si="98"/>
        <v/>
      </c>
      <c r="AD1991" s="260" t="str" cm="1">
        <f t="array" ref="AD1991">IFERROR(IF(A1991="","",INDEX(근로조건!$A$5:$L$1048576,MATCH(A1991,근로조건!$A$5:$A$1048576,0)+0,12))*B1991,"")</f>
        <v/>
      </c>
      <c r="AE1991" s="261" t="str" cm="1">
        <f t="array" ref="AE1991">IF(A1991="","",INDEX(근로조건!$A$5:$AF$1048576,MATCH(A1991,근로조건!$A$5:$A$1048576,0)+0,13))</f>
        <v/>
      </c>
      <c r="AF1991" s="262" t="str" cm="1">
        <f t="array" ref="AF1991">IF(A1991="","",INDEX(근로조건!$A$5:$AF$1048576,MATCH(A1991,근로조건!$A$5:$A$1048576,0)+0,14))</f>
        <v/>
      </c>
      <c r="AG1991" s="261" t="str" cm="1">
        <f t="array" ref="AG1991">IF(A1991="","",INDEX(근로조건!$A$5:$AF$1048576,MATCH(A1991,근로조건!$A$5:$A$1048576,0)+0,11))</f>
        <v/>
      </c>
      <c r="AH1991" s="261" t="str" cm="1">
        <f t="array" ref="AH1991">IF(A1991="","",INDEX(근로조건!$A$5:$AF$1048576,MATCH(A1991,근로조건!$A$5:$A$1048576,0)+0,19))</f>
        <v/>
      </c>
      <c r="AI1991" s="262" t="str" cm="1">
        <f t="array" ref="AI1991">IF(A1991="","",INDEX(근로조건!$A$5:$AF$1048576,MATCH(A1991,근로조건!$A$5:$A$1048576,0)+0,17))</f>
        <v/>
      </c>
      <c r="AJ1991" s="253"/>
      <c r="AK1991" s="253"/>
      <c r="AL1991" s="253" t="str" cm="1">
        <f t="array" ref="AL1991">IF(A1991="","",INDEX(근로조건!$A$5:$AF$1048576,MATCH(A1991,근로조건!$A$5:$A$1048576,0)+0,20))</f>
        <v/>
      </c>
      <c r="AM1991" s="253"/>
      <c r="AN1991" s="253"/>
      <c r="AO1991" s="253"/>
      <c r="AP1991" s="260"/>
      <c r="AQ1991" s="123"/>
      <c r="AR1991" s="166"/>
      <c r="AS1991" s="267"/>
      <c r="AT1991" s="266"/>
      <c r="AU1991" s="266"/>
      <c r="AV1991" s="266"/>
    </row>
    <row r="1992" spans="1:48" x14ac:dyDescent="0.3">
      <c r="A1992" s="52"/>
      <c r="B1992" s="54"/>
      <c r="C1992" s="53"/>
      <c r="D1992" s="53"/>
      <c r="E1992" s="53"/>
      <c r="F1992" s="57"/>
      <c r="G1992" s="57"/>
      <c r="H1992" s="52"/>
      <c r="I1992" s="53"/>
      <c r="J1992" s="53"/>
      <c r="K1992" s="95"/>
      <c r="L1992" s="52"/>
      <c r="M1992" s="52"/>
      <c r="N1992" s="54"/>
      <c r="O1992" s="254" t="str" cm="1">
        <f t="array" ref="O1992">IF(A1992="","",INDEX(근로조건!$A$5:$Y$1048576,MATCH(A1992,근로조건!$A$5:$A$1048576,0)+0,15))</f>
        <v/>
      </c>
      <c r="P1992" s="255" t="str" cm="1">
        <f t="array" ref="P1992">IF(A1992="","",INDEX(근로조건!$A$5:$Y$1048576,MATCH(A1992,근로조건!$A$5:$A$1048576,0)+0,16))</f>
        <v/>
      </c>
      <c r="Q1992" s="256" t="str" cm="1">
        <f t="array" ref="Q1992">IF(A1992="","",INDEX(근로조건!$A$5:$ZZ$1048576,MATCH(A1992,근로조건!$A$5:$A$1048576,0)+0,21))</f>
        <v/>
      </c>
      <c r="R1992" s="61"/>
      <c r="S1992" s="61"/>
      <c r="T1992" s="61"/>
      <c r="U1992" s="61"/>
      <c r="V1992" s="61"/>
      <c r="W1992" s="61"/>
      <c r="X1992" s="61"/>
      <c r="Y1992" s="61"/>
      <c r="Z1992" s="260" t="str">
        <f t="shared" si="96"/>
        <v/>
      </c>
      <c r="AA1992" s="260" t="str">
        <f t="shared" si="97"/>
        <v/>
      </c>
      <c r="AB1992" s="260" t="str" cm="1">
        <f t="array" ref="AB1992">IFERROR(IF(A1992="","",INDEX(근로조건!$A$5:$Z$1048576,MATCH(A1992,근로조건!$A$5:$A$1048576,0)+0,17)-INDEX(근로조건!$A$5:$Z$1048576,MATCH(A1992,근로조건!$A$5:$A$1048576,0)+0,11))*B1992,"")</f>
        <v/>
      </c>
      <c r="AC1992" s="260" t="str">
        <f t="shared" si="98"/>
        <v/>
      </c>
      <c r="AD1992" s="260" t="str" cm="1">
        <f t="array" ref="AD1992">IFERROR(IF(A1992="","",INDEX(근로조건!$A$5:$L$1048576,MATCH(A1992,근로조건!$A$5:$A$1048576,0)+0,12))*B1992,"")</f>
        <v/>
      </c>
      <c r="AE1992" s="261" t="str" cm="1">
        <f t="array" ref="AE1992">IF(A1992="","",INDEX(근로조건!$A$5:$AF$1048576,MATCH(A1992,근로조건!$A$5:$A$1048576,0)+0,13))</f>
        <v/>
      </c>
      <c r="AF1992" s="262" t="str" cm="1">
        <f t="array" ref="AF1992">IF(A1992="","",INDEX(근로조건!$A$5:$AF$1048576,MATCH(A1992,근로조건!$A$5:$A$1048576,0)+0,14))</f>
        <v/>
      </c>
      <c r="AG1992" s="261" t="str" cm="1">
        <f t="array" ref="AG1992">IF(A1992="","",INDEX(근로조건!$A$5:$AF$1048576,MATCH(A1992,근로조건!$A$5:$A$1048576,0)+0,11))</f>
        <v/>
      </c>
      <c r="AH1992" s="261" t="str" cm="1">
        <f t="array" ref="AH1992">IF(A1992="","",INDEX(근로조건!$A$5:$AF$1048576,MATCH(A1992,근로조건!$A$5:$A$1048576,0)+0,19))</f>
        <v/>
      </c>
      <c r="AI1992" s="262" t="str" cm="1">
        <f t="array" ref="AI1992">IF(A1992="","",INDEX(근로조건!$A$5:$AF$1048576,MATCH(A1992,근로조건!$A$5:$A$1048576,0)+0,17))</f>
        <v/>
      </c>
      <c r="AJ1992" s="253"/>
      <c r="AK1992" s="253"/>
      <c r="AL1992" s="253" t="str" cm="1">
        <f t="array" ref="AL1992">IF(A1992="","",INDEX(근로조건!$A$5:$AF$1048576,MATCH(A1992,근로조건!$A$5:$A$1048576,0)+0,20))</f>
        <v/>
      </c>
      <c r="AM1992" s="253"/>
      <c r="AN1992" s="253"/>
      <c r="AO1992" s="253"/>
      <c r="AP1992" s="260"/>
      <c r="AQ1992" s="123"/>
      <c r="AR1992" s="166"/>
      <c r="AS1992" s="267"/>
      <c r="AT1992" s="266"/>
      <c r="AU1992" s="266"/>
      <c r="AV1992" s="266"/>
    </row>
    <row r="1993" spans="1:48" x14ac:dyDescent="0.3">
      <c r="A1993" s="52"/>
      <c r="B1993" s="54"/>
      <c r="C1993" s="53"/>
      <c r="D1993" s="53"/>
      <c r="E1993" s="53"/>
      <c r="F1993" s="57"/>
      <c r="G1993" s="57"/>
      <c r="H1993" s="52"/>
      <c r="I1993" s="53"/>
      <c r="J1993" s="53"/>
      <c r="K1993" s="95"/>
      <c r="L1993" s="52"/>
      <c r="M1993" s="52"/>
      <c r="N1993" s="54"/>
      <c r="O1993" s="254" t="str" cm="1">
        <f t="array" ref="O1993">IF(A1993="","",INDEX(근로조건!$A$5:$Y$1048576,MATCH(A1993,근로조건!$A$5:$A$1048576,0)+0,15))</f>
        <v/>
      </c>
      <c r="P1993" s="255" t="str" cm="1">
        <f t="array" ref="P1993">IF(A1993="","",INDEX(근로조건!$A$5:$Y$1048576,MATCH(A1993,근로조건!$A$5:$A$1048576,0)+0,16))</f>
        <v/>
      </c>
      <c r="Q1993" s="256" t="str" cm="1">
        <f t="array" ref="Q1993">IF(A1993="","",INDEX(근로조건!$A$5:$ZZ$1048576,MATCH(A1993,근로조건!$A$5:$A$1048576,0)+0,21))</f>
        <v/>
      </c>
      <c r="R1993" s="61"/>
      <c r="S1993" s="61"/>
      <c r="T1993" s="61"/>
      <c r="U1993" s="61"/>
      <c r="V1993" s="61"/>
      <c r="W1993" s="61"/>
      <c r="X1993" s="61"/>
      <c r="Y1993" s="61"/>
      <c r="Z1993" s="260" t="str">
        <f t="shared" si="96"/>
        <v/>
      </c>
      <c r="AA1993" s="260" t="str">
        <f t="shared" si="97"/>
        <v/>
      </c>
      <c r="AB1993" s="260" t="str" cm="1">
        <f t="array" ref="AB1993">IFERROR(IF(A1993="","",INDEX(근로조건!$A$5:$Z$1048576,MATCH(A1993,근로조건!$A$5:$A$1048576,0)+0,17)-INDEX(근로조건!$A$5:$Z$1048576,MATCH(A1993,근로조건!$A$5:$A$1048576,0)+0,11))*B1993,"")</f>
        <v/>
      </c>
      <c r="AC1993" s="260" t="str">
        <f t="shared" si="98"/>
        <v/>
      </c>
      <c r="AD1993" s="260" t="str" cm="1">
        <f t="array" ref="AD1993">IFERROR(IF(A1993="","",INDEX(근로조건!$A$5:$L$1048576,MATCH(A1993,근로조건!$A$5:$A$1048576,0)+0,12))*B1993,"")</f>
        <v/>
      </c>
      <c r="AE1993" s="261" t="str" cm="1">
        <f t="array" ref="AE1993">IF(A1993="","",INDEX(근로조건!$A$5:$AF$1048576,MATCH(A1993,근로조건!$A$5:$A$1048576,0)+0,13))</f>
        <v/>
      </c>
      <c r="AF1993" s="262" t="str" cm="1">
        <f t="array" ref="AF1993">IF(A1993="","",INDEX(근로조건!$A$5:$AF$1048576,MATCH(A1993,근로조건!$A$5:$A$1048576,0)+0,14))</f>
        <v/>
      </c>
      <c r="AG1993" s="261" t="str" cm="1">
        <f t="array" ref="AG1993">IF(A1993="","",INDEX(근로조건!$A$5:$AF$1048576,MATCH(A1993,근로조건!$A$5:$A$1048576,0)+0,11))</f>
        <v/>
      </c>
      <c r="AH1993" s="261" t="str" cm="1">
        <f t="array" ref="AH1993">IF(A1993="","",INDEX(근로조건!$A$5:$AF$1048576,MATCH(A1993,근로조건!$A$5:$A$1048576,0)+0,19))</f>
        <v/>
      </c>
      <c r="AI1993" s="262" t="str" cm="1">
        <f t="array" ref="AI1993">IF(A1993="","",INDEX(근로조건!$A$5:$AF$1048576,MATCH(A1993,근로조건!$A$5:$A$1048576,0)+0,17))</f>
        <v/>
      </c>
      <c r="AJ1993" s="253"/>
      <c r="AK1993" s="253"/>
      <c r="AL1993" s="253" t="str" cm="1">
        <f t="array" ref="AL1993">IF(A1993="","",INDEX(근로조건!$A$5:$AF$1048576,MATCH(A1993,근로조건!$A$5:$A$1048576,0)+0,20))</f>
        <v/>
      </c>
      <c r="AM1993" s="253"/>
      <c r="AN1993" s="253"/>
      <c r="AO1993" s="253"/>
      <c r="AP1993" s="260"/>
      <c r="AQ1993" s="123"/>
      <c r="AR1993" s="166"/>
      <c r="AS1993" s="267"/>
      <c r="AT1993" s="266"/>
      <c r="AU1993" s="266"/>
      <c r="AV1993" s="266"/>
    </row>
    <row r="1994" spans="1:48" x14ac:dyDescent="0.3">
      <c r="A1994" s="52"/>
      <c r="B1994" s="54"/>
      <c r="C1994" s="53"/>
      <c r="D1994" s="53"/>
      <c r="E1994" s="53"/>
      <c r="F1994" s="57"/>
      <c r="G1994" s="57"/>
      <c r="H1994" s="52"/>
      <c r="I1994" s="53"/>
      <c r="J1994" s="53"/>
      <c r="K1994" s="95"/>
      <c r="L1994" s="52"/>
      <c r="M1994" s="52"/>
      <c r="N1994" s="54"/>
      <c r="O1994" s="254" t="str" cm="1">
        <f t="array" ref="O1994">IF(A1994="","",INDEX(근로조건!$A$5:$Y$1048576,MATCH(A1994,근로조건!$A$5:$A$1048576,0)+0,15))</f>
        <v/>
      </c>
      <c r="P1994" s="255" t="str" cm="1">
        <f t="array" ref="P1994">IF(A1994="","",INDEX(근로조건!$A$5:$Y$1048576,MATCH(A1994,근로조건!$A$5:$A$1048576,0)+0,16))</f>
        <v/>
      </c>
      <c r="Q1994" s="256" t="str" cm="1">
        <f t="array" ref="Q1994">IF(A1994="","",INDEX(근로조건!$A$5:$ZZ$1048576,MATCH(A1994,근로조건!$A$5:$A$1048576,0)+0,21))</f>
        <v/>
      </c>
      <c r="R1994" s="61"/>
      <c r="S1994" s="61"/>
      <c r="T1994" s="61"/>
      <c r="U1994" s="61"/>
      <c r="V1994" s="61"/>
      <c r="W1994" s="61"/>
      <c r="X1994" s="61"/>
      <c r="Y1994" s="61"/>
      <c r="Z1994" s="260" t="str">
        <f t="shared" si="96"/>
        <v/>
      </c>
      <c r="AA1994" s="260" t="str">
        <f t="shared" si="97"/>
        <v/>
      </c>
      <c r="AB1994" s="260" t="str" cm="1">
        <f t="array" ref="AB1994">IFERROR(IF(A1994="","",INDEX(근로조건!$A$5:$Z$1048576,MATCH(A1994,근로조건!$A$5:$A$1048576,0)+0,17)-INDEX(근로조건!$A$5:$Z$1048576,MATCH(A1994,근로조건!$A$5:$A$1048576,0)+0,11))*B1994,"")</f>
        <v/>
      </c>
      <c r="AC1994" s="260" t="str">
        <f t="shared" si="98"/>
        <v/>
      </c>
      <c r="AD1994" s="260" t="str" cm="1">
        <f t="array" ref="AD1994">IFERROR(IF(A1994="","",INDEX(근로조건!$A$5:$L$1048576,MATCH(A1994,근로조건!$A$5:$A$1048576,0)+0,12))*B1994,"")</f>
        <v/>
      </c>
      <c r="AE1994" s="261" t="str" cm="1">
        <f t="array" ref="AE1994">IF(A1994="","",INDEX(근로조건!$A$5:$AF$1048576,MATCH(A1994,근로조건!$A$5:$A$1048576,0)+0,13))</f>
        <v/>
      </c>
      <c r="AF1994" s="262" t="str" cm="1">
        <f t="array" ref="AF1994">IF(A1994="","",INDEX(근로조건!$A$5:$AF$1048576,MATCH(A1994,근로조건!$A$5:$A$1048576,0)+0,14))</f>
        <v/>
      </c>
      <c r="AG1994" s="261" t="str" cm="1">
        <f t="array" ref="AG1994">IF(A1994="","",INDEX(근로조건!$A$5:$AF$1048576,MATCH(A1994,근로조건!$A$5:$A$1048576,0)+0,11))</f>
        <v/>
      </c>
      <c r="AH1994" s="261" t="str" cm="1">
        <f t="array" ref="AH1994">IF(A1994="","",INDEX(근로조건!$A$5:$AF$1048576,MATCH(A1994,근로조건!$A$5:$A$1048576,0)+0,19))</f>
        <v/>
      </c>
      <c r="AI1994" s="262" t="str" cm="1">
        <f t="array" ref="AI1994">IF(A1994="","",INDEX(근로조건!$A$5:$AF$1048576,MATCH(A1994,근로조건!$A$5:$A$1048576,0)+0,17))</f>
        <v/>
      </c>
      <c r="AJ1994" s="253"/>
      <c r="AK1994" s="253"/>
      <c r="AL1994" s="253" t="str" cm="1">
        <f t="array" ref="AL1994">IF(A1994="","",INDEX(근로조건!$A$5:$AF$1048576,MATCH(A1994,근로조건!$A$5:$A$1048576,0)+0,20))</f>
        <v/>
      </c>
      <c r="AM1994" s="253"/>
      <c r="AN1994" s="253"/>
      <c r="AO1994" s="253"/>
      <c r="AP1994" s="260"/>
      <c r="AQ1994" s="123"/>
      <c r="AR1994" s="166"/>
      <c r="AS1994" s="267"/>
      <c r="AT1994" s="266"/>
      <c r="AU1994" s="266"/>
      <c r="AV1994" s="266"/>
    </row>
    <row r="1995" spans="1:48" x14ac:dyDescent="0.3">
      <c r="A1995" s="52"/>
      <c r="B1995" s="54"/>
      <c r="C1995" s="53"/>
      <c r="D1995" s="53"/>
      <c r="E1995" s="53"/>
      <c r="F1995" s="57"/>
      <c r="G1995" s="57"/>
      <c r="H1995" s="52"/>
      <c r="I1995" s="53"/>
      <c r="J1995" s="53"/>
      <c r="K1995" s="95"/>
      <c r="L1995" s="52"/>
      <c r="M1995" s="52"/>
      <c r="N1995" s="54"/>
      <c r="O1995" s="254" t="str" cm="1">
        <f t="array" ref="O1995">IF(A1995="","",INDEX(근로조건!$A$5:$Y$1048576,MATCH(A1995,근로조건!$A$5:$A$1048576,0)+0,15))</f>
        <v/>
      </c>
      <c r="P1995" s="255" t="str" cm="1">
        <f t="array" ref="P1995">IF(A1995="","",INDEX(근로조건!$A$5:$Y$1048576,MATCH(A1995,근로조건!$A$5:$A$1048576,0)+0,16))</f>
        <v/>
      </c>
      <c r="Q1995" s="256" t="str" cm="1">
        <f t="array" ref="Q1995">IF(A1995="","",INDEX(근로조건!$A$5:$ZZ$1048576,MATCH(A1995,근로조건!$A$5:$A$1048576,0)+0,21))</f>
        <v/>
      </c>
      <c r="R1995" s="61"/>
      <c r="S1995" s="61"/>
      <c r="T1995" s="61"/>
      <c r="U1995" s="61"/>
      <c r="V1995" s="61"/>
      <c r="W1995" s="61"/>
      <c r="X1995" s="61"/>
      <c r="Y1995" s="61"/>
      <c r="Z1995" s="260" t="str">
        <f t="shared" si="96"/>
        <v/>
      </c>
      <c r="AA1995" s="260" t="str">
        <f t="shared" si="97"/>
        <v/>
      </c>
      <c r="AB1995" s="260" t="str" cm="1">
        <f t="array" ref="AB1995">IFERROR(IF(A1995="","",INDEX(근로조건!$A$5:$Z$1048576,MATCH(A1995,근로조건!$A$5:$A$1048576,0)+0,17)-INDEX(근로조건!$A$5:$Z$1048576,MATCH(A1995,근로조건!$A$5:$A$1048576,0)+0,11))*B1995,"")</f>
        <v/>
      </c>
      <c r="AC1995" s="260" t="str">
        <f t="shared" si="98"/>
        <v/>
      </c>
      <c r="AD1995" s="260" t="str" cm="1">
        <f t="array" ref="AD1995">IFERROR(IF(A1995="","",INDEX(근로조건!$A$5:$L$1048576,MATCH(A1995,근로조건!$A$5:$A$1048576,0)+0,12))*B1995,"")</f>
        <v/>
      </c>
      <c r="AE1995" s="261" t="str" cm="1">
        <f t="array" ref="AE1995">IF(A1995="","",INDEX(근로조건!$A$5:$AF$1048576,MATCH(A1995,근로조건!$A$5:$A$1048576,0)+0,13))</f>
        <v/>
      </c>
      <c r="AF1995" s="262" t="str" cm="1">
        <f t="array" ref="AF1995">IF(A1995="","",INDEX(근로조건!$A$5:$AF$1048576,MATCH(A1995,근로조건!$A$5:$A$1048576,0)+0,14))</f>
        <v/>
      </c>
      <c r="AG1995" s="261" t="str" cm="1">
        <f t="array" ref="AG1995">IF(A1995="","",INDEX(근로조건!$A$5:$AF$1048576,MATCH(A1995,근로조건!$A$5:$A$1048576,0)+0,11))</f>
        <v/>
      </c>
      <c r="AH1995" s="261" t="str" cm="1">
        <f t="array" ref="AH1995">IF(A1995="","",INDEX(근로조건!$A$5:$AF$1048576,MATCH(A1995,근로조건!$A$5:$A$1048576,0)+0,19))</f>
        <v/>
      </c>
      <c r="AI1995" s="262" t="str" cm="1">
        <f t="array" ref="AI1995">IF(A1995="","",INDEX(근로조건!$A$5:$AF$1048576,MATCH(A1995,근로조건!$A$5:$A$1048576,0)+0,17))</f>
        <v/>
      </c>
      <c r="AJ1995" s="253"/>
      <c r="AK1995" s="253"/>
      <c r="AL1995" s="253" t="str" cm="1">
        <f t="array" ref="AL1995">IF(A1995="","",INDEX(근로조건!$A$5:$AF$1048576,MATCH(A1995,근로조건!$A$5:$A$1048576,0)+0,20))</f>
        <v/>
      </c>
      <c r="AM1995" s="253"/>
      <c r="AN1995" s="253"/>
      <c r="AO1995" s="253"/>
      <c r="AP1995" s="260"/>
      <c r="AQ1995" s="123"/>
      <c r="AR1995" s="166"/>
      <c r="AS1995" s="267"/>
      <c r="AT1995" s="266"/>
      <c r="AU1995" s="266"/>
      <c r="AV1995" s="266"/>
    </row>
    <row r="1996" spans="1:48" x14ac:dyDescent="0.3">
      <c r="A1996" s="52"/>
      <c r="B1996" s="54"/>
      <c r="C1996" s="53"/>
      <c r="D1996" s="53"/>
      <c r="E1996" s="53"/>
      <c r="F1996" s="57"/>
      <c r="G1996" s="57"/>
      <c r="H1996" s="52"/>
      <c r="I1996" s="53"/>
      <c r="J1996" s="53"/>
      <c r="K1996" s="95"/>
      <c r="L1996" s="52"/>
      <c r="M1996" s="52"/>
      <c r="N1996" s="54"/>
      <c r="O1996" s="254" t="str" cm="1">
        <f t="array" ref="O1996">IF(A1996="","",INDEX(근로조건!$A$5:$Y$1048576,MATCH(A1996,근로조건!$A$5:$A$1048576,0)+0,15))</f>
        <v/>
      </c>
      <c r="P1996" s="255" t="str" cm="1">
        <f t="array" ref="P1996">IF(A1996="","",INDEX(근로조건!$A$5:$Y$1048576,MATCH(A1996,근로조건!$A$5:$A$1048576,0)+0,16))</f>
        <v/>
      </c>
      <c r="Q1996" s="256" t="str" cm="1">
        <f t="array" ref="Q1996">IF(A1996="","",INDEX(근로조건!$A$5:$ZZ$1048576,MATCH(A1996,근로조건!$A$5:$A$1048576,0)+0,21))</f>
        <v/>
      </c>
      <c r="R1996" s="61"/>
      <c r="S1996" s="61"/>
      <c r="T1996" s="61"/>
      <c r="U1996" s="61"/>
      <c r="V1996" s="61"/>
      <c r="W1996" s="61"/>
      <c r="X1996" s="61"/>
      <c r="Y1996" s="61"/>
      <c r="Z1996" s="260" t="str">
        <f t="shared" si="96"/>
        <v/>
      </c>
      <c r="AA1996" s="260" t="str">
        <f t="shared" si="97"/>
        <v/>
      </c>
      <c r="AB1996" s="260" t="str" cm="1">
        <f t="array" ref="AB1996">IFERROR(IF(A1996="","",INDEX(근로조건!$A$5:$Z$1048576,MATCH(A1996,근로조건!$A$5:$A$1048576,0)+0,17)-INDEX(근로조건!$A$5:$Z$1048576,MATCH(A1996,근로조건!$A$5:$A$1048576,0)+0,11))*B1996,"")</f>
        <v/>
      </c>
      <c r="AC1996" s="260" t="str">
        <f t="shared" si="98"/>
        <v/>
      </c>
      <c r="AD1996" s="260" t="str" cm="1">
        <f t="array" ref="AD1996">IFERROR(IF(A1996="","",INDEX(근로조건!$A$5:$L$1048576,MATCH(A1996,근로조건!$A$5:$A$1048576,0)+0,12))*B1996,"")</f>
        <v/>
      </c>
      <c r="AE1996" s="261" t="str" cm="1">
        <f t="array" ref="AE1996">IF(A1996="","",INDEX(근로조건!$A$5:$AF$1048576,MATCH(A1996,근로조건!$A$5:$A$1048576,0)+0,13))</f>
        <v/>
      </c>
      <c r="AF1996" s="262" t="str" cm="1">
        <f t="array" ref="AF1996">IF(A1996="","",INDEX(근로조건!$A$5:$AF$1048576,MATCH(A1996,근로조건!$A$5:$A$1048576,0)+0,14))</f>
        <v/>
      </c>
      <c r="AG1996" s="261" t="str" cm="1">
        <f t="array" ref="AG1996">IF(A1996="","",INDEX(근로조건!$A$5:$AF$1048576,MATCH(A1996,근로조건!$A$5:$A$1048576,0)+0,11))</f>
        <v/>
      </c>
      <c r="AH1996" s="261" t="str" cm="1">
        <f t="array" ref="AH1996">IF(A1996="","",INDEX(근로조건!$A$5:$AF$1048576,MATCH(A1996,근로조건!$A$5:$A$1048576,0)+0,19))</f>
        <v/>
      </c>
      <c r="AI1996" s="262" t="str" cm="1">
        <f t="array" ref="AI1996">IF(A1996="","",INDEX(근로조건!$A$5:$AF$1048576,MATCH(A1996,근로조건!$A$5:$A$1048576,0)+0,17))</f>
        <v/>
      </c>
      <c r="AJ1996" s="253"/>
      <c r="AK1996" s="253"/>
      <c r="AL1996" s="253" t="str" cm="1">
        <f t="array" ref="AL1996">IF(A1996="","",INDEX(근로조건!$A$5:$AF$1048576,MATCH(A1996,근로조건!$A$5:$A$1048576,0)+0,20))</f>
        <v/>
      </c>
      <c r="AM1996" s="253"/>
      <c r="AN1996" s="253"/>
      <c r="AO1996" s="253"/>
      <c r="AP1996" s="260"/>
      <c r="AQ1996" s="123"/>
      <c r="AR1996" s="166"/>
      <c r="AS1996" s="267"/>
      <c r="AT1996" s="266"/>
      <c r="AU1996" s="266"/>
      <c r="AV1996" s="266"/>
    </row>
    <row r="1997" spans="1:48" x14ac:dyDescent="0.3">
      <c r="A1997" s="52"/>
      <c r="B1997" s="54"/>
      <c r="C1997" s="53"/>
      <c r="D1997" s="53"/>
      <c r="E1997" s="53"/>
      <c r="F1997" s="57"/>
      <c r="G1997" s="57"/>
      <c r="H1997" s="52"/>
      <c r="I1997" s="53"/>
      <c r="J1997" s="53"/>
      <c r="K1997" s="95"/>
      <c r="L1997" s="52"/>
      <c r="M1997" s="52"/>
      <c r="N1997" s="54"/>
      <c r="O1997" s="254" t="str" cm="1">
        <f t="array" ref="O1997">IF(A1997="","",INDEX(근로조건!$A$5:$Y$1048576,MATCH(A1997,근로조건!$A$5:$A$1048576,0)+0,15))</f>
        <v/>
      </c>
      <c r="P1997" s="255" t="str" cm="1">
        <f t="array" ref="P1997">IF(A1997="","",INDEX(근로조건!$A$5:$Y$1048576,MATCH(A1997,근로조건!$A$5:$A$1048576,0)+0,16))</f>
        <v/>
      </c>
      <c r="Q1997" s="256" t="str" cm="1">
        <f t="array" ref="Q1997">IF(A1997="","",INDEX(근로조건!$A$5:$ZZ$1048576,MATCH(A1997,근로조건!$A$5:$A$1048576,0)+0,21))</f>
        <v/>
      </c>
      <c r="R1997" s="61"/>
      <c r="S1997" s="61"/>
      <c r="T1997" s="61"/>
      <c r="U1997" s="61"/>
      <c r="V1997" s="61"/>
      <c r="W1997" s="61"/>
      <c r="X1997" s="61"/>
      <c r="Y1997" s="61"/>
      <c r="Z1997" s="260" t="str">
        <f t="shared" si="96"/>
        <v/>
      </c>
      <c r="AA1997" s="260" t="str">
        <f t="shared" si="97"/>
        <v/>
      </c>
      <c r="AB1997" s="260" t="str" cm="1">
        <f t="array" ref="AB1997">IFERROR(IF(A1997="","",INDEX(근로조건!$A$5:$Z$1048576,MATCH(A1997,근로조건!$A$5:$A$1048576,0)+0,17)-INDEX(근로조건!$A$5:$Z$1048576,MATCH(A1997,근로조건!$A$5:$A$1048576,0)+0,11))*B1997,"")</f>
        <v/>
      </c>
      <c r="AC1997" s="260" t="str">
        <f t="shared" si="98"/>
        <v/>
      </c>
      <c r="AD1997" s="260" t="str" cm="1">
        <f t="array" ref="AD1997">IFERROR(IF(A1997="","",INDEX(근로조건!$A$5:$L$1048576,MATCH(A1997,근로조건!$A$5:$A$1048576,0)+0,12))*B1997,"")</f>
        <v/>
      </c>
      <c r="AE1997" s="261" t="str" cm="1">
        <f t="array" ref="AE1997">IF(A1997="","",INDEX(근로조건!$A$5:$AF$1048576,MATCH(A1997,근로조건!$A$5:$A$1048576,0)+0,13))</f>
        <v/>
      </c>
      <c r="AF1997" s="262" t="str" cm="1">
        <f t="array" ref="AF1997">IF(A1997="","",INDEX(근로조건!$A$5:$AF$1048576,MATCH(A1997,근로조건!$A$5:$A$1048576,0)+0,14))</f>
        <v/>
      </c>
      <c r="AG1997" s="261" t="str" cm="1">
        <f t="array" ref="AG1997">IF(A1997="","",INDEX(근로조건!$A$5:$AF$1048576,MATCH(A1997,근로조건!$A$5:$A$1048576,0)+0,11))</f>
        <v/>
      </c>
      <c r="AH1997" s="261" t="str" cm="1">
        <f t="array" ref="AH1997">IF(A1997="","",INDEX(근로조건!$A$5:$AF$1048576,MATCH(A1997,근로조건!$A$5:$A$1048576,0)+0,19))</f>
        <v/>
      </c>
      <c r="AI1997" s="262" t="str" cm="1">
        <f t="array" ref="AI1997">IF(A1997="","",INDEX(근로조건!$A$5:$AF$1048576,MATCH(A1997,근로조건!$A$5:$A$1048576,0)+0,17))</f>
        <v/>
      </c>
      <c r="AJ1997" s="253"/>
      <c r="AK1997" s="253"/>
      <c r="AL1997" s="253" t="str" cm="1">
        <f t="array" ref="AL1997">IF(A1997="","",INDEX(근로조건!$A$5:$AF$1048576,MATCH(A1997,근로조건!$A$5:$A$1048576,0)+0,20))</f>
        <v/>
      </c>
      <c r="AM1997" s="253"/>
      <c r="AN1997" s="253"/>
      <c r="AO1997" s="253"/>
      <c r="AP1997" s="260"/>
      <c r="AQ1997" s="123"/>
      <c r="AR1997" s="166"/>
      <c r="AS1997" s="267"/>
      <c r="AT1997" s="266"/>
      <c r="AU1997" s="266"/>
      <c r="AV1997" s="266"/>
    </row>
    <row r="1998" spans="1:48" x14ac:dyDescent="0.3">
      <c r="A1998" s="52"/>
      <c r="B1998" s="54"/>
      <c r="C1998" s="53"/>
      <c r="D1998" s="53"/>
      <c r="E1998" s="53"/>
      <c r="F1998" s="57"/>
      <c r="G1998" s="57"/>
      <c r="H1998" s="52"/>
      <c r="I1998" s="53"/>
      <c r="J1998" s="53"/>
      <c r="K1998" s="95"/>
      <c r="L1998" s="52"/>
      <c r="M1998" s="52"/>
      <c r="N1998" s="54"/>
      <c r="O1998" s="254" t="str" cm="1">
        <f t="array" ref="O1998">IF(A1998="","",INDEX(근로조건!$A$5:$Y$1048576,MATCH(A1998,근로조건!$A$5:$A$1048576,0)+0,15))</f>
        <v/>
      </c>
      <c r="P1998" s="255" t="str" cm="1">
        <f t="array" ref="P1998">IF(A1998="","",INDEX(근로조건!$A$5:$Y$1048576,MATCH(A1998,근로조건!$A$5:$A$1048576,0)+0,16))</f>
        <v/>
      </c>
      <c r="Q1998" s="256" t="str" cm="1">
        <f t="array" ref="Q1998">IF(A1998="","",INDEX(근로조건!$A$5:$ZZ$1048576,MATCH(A1998,근로조건!$A$5:$A$1048576,0)+0,21))</f>
        <v/>
      </c>
      <c r="R1998" s="61"/>
      <c r="S1998" s="61"/>
      <c r="T1998" s="61"/>
      <c r="U1998" s="61"/>
      <c r="V1998" s="61"/>
      <c r="W1998" s="61"/>
      <c r="X1998" s="61"/>
      <c r="Y1998" s="61"/>
      <c r="Z1998" s="260" t="str">
        <f t="shared" si="96"/>
        <v/>
      </c>
      <c r="AA1998" s="260" t="str">
        <f t="shared" si="97"/>
        <v/>
      </c>
      <c r="AB1998" s="260" t="str" cm="1">
        <f t="array" ref="AB1998">IFERROR(IF(A1998="","",INDEX(근로조건!$A$5:$Z$1048576,MATCH(A1998,근로조건!$A$5:$A$1048576,0)+0,17)-INDEX(근로조건!$A$5:$Z$1048576,MATCH(A1998,근로조건!$A$5:$A$1048576,0)+0,11))*B1998,"")</f>
        <v/>
      </c>
      <c r="AC1998" s="260" t="str">
        <f t="shared" si="98"/>
        <v/>
      </c>
      <c r="AD1998" s="260" t="str" cm="1">
        <f t="array" ref="AD1998">IFERROR(IF(A1998="","",INDEX(근로조건!$A$5:$L$1048576,MATCH(A1998,근로조건!$A$5:$A$1048576,0)+0,12))*B1998,"")</f>
        <v/>
      </c>
      <c r="AE1998" s="261" t="str" cm="1">
        <f t="array" ref="AE1998">IF(A1998="","",INDEX(근로조건!$A$5:$AF$1048576,MATCH(A1998,근로조건!$A$5:$A$1048576,0)+0,13))</f>
        <v/>
      </c>
      <c r="AF1998" s="262" t="str" cm="1">
        <f t="array" ref="AF1998">IF(A1998="","",INDEX(근로조건!$A$5:$AF$1048576,MATCH(A1998,근로조건!$A$5:$A$1048576,0)+0,14))</f>
        <v/>
      </c>
      <c r="AG1998" s="261" t="str" cm="1">
        <f t="array" ref="AG1998">IF(A1998="","",INDEX(근로조건!$A$5:$AF$1048576,MATCH(A1998,근로조건!$A$5:$A$1048576,0)+0,11))</f>
        <v/>
      </c>
      <c r="AH1998" s="261" t="str" cm="1">
        <f t="array" ref="AH1998">IF(A1998="","",INDEX(근로조건!$A$5:$AF$1048576,MATCH(A1998,근로조건!$A$5:$A$1048576,0)+0,19))</f>
        <v/>
      </c>
      <c r="AI1998" s="262" t="str" cm="1">
        <f t="array" ref="AI1998">IF(A1998="","",INDEX(근로조건!$A$5:$AF$1048576,MATCH(A1998,근로조건!$A$5:$A$1048576,0)+0,17))</f>
        <v/>
      </c>
      <c r="AJ1998" s="253"/>
      <c r="AK1998" s="253"/>
      <c r="AL1998" s="253" t="str" cm="1">
        <f t="array" ref="AL1998">IF(A1998="","",INDEX(근로조건!$A$5:$AF$1048576,MATCH(A1998,근로조건!$A$5:$A$1048576,0)+0,20))</f>
        <v/>
      </c>
      <c r="AM1998" s="253"/>
      <c r="AN1998" s="253"/>
      <c r="AO1998" s="253"/>
      <c r="AP1998" s="260"/>
      <c r="AQ1998" s="123"/>
      <c r="AR1998" s="166"/>
      <c r="AS1998" s="267"/>
      <c r="AT1998" s="266"/>
      <c r="AU1998" s="266"/>
      <c r="AV1998" s="266"/>
    </row>
    <row r="1999" spans="1:48" x14ac:dyDescent="0.3">
      <c r="A1999" s="52"/>
      <c r="B1999" s="54"/>
      <c r="C1999" s="53"/>
      <c r="D1999" s="53"/>
      <c r="E1999" s="53"/>
      <c r="F1999" s="57"/>
      <c r="G1999" s="57"/>
      <c r="H1999" s="52"/>
      <c r="I1999" s="53"/>
      <c r="J1999" s="53"/>
      <c r="K1999" s="95"/>
      <c r="L1999" s="52"/>
      <c r="M1999" s="52"/>
      <c r="N1999" s="54"/>
      <c r="O1999" s="254" t="str" cm="1">
        <f t="array" ref="O1999">IF(A1999="","",INDEX(근로조건!$A$5:$Y$1048576,MATCH(A1999,근로조건!$A$5:$A$1048576,0)+0,15))</f>
        <v/>
      </c>
      <c r="P1999" s="255" t="str" cm="1">
        <f t="array" ref="P1999">IF(A1999="","",INDEX(근로조건!$A$5:$Y$1048576,MATCH(A1999,근로조건!$A$5:$A$1048576,0)+0,16))</f>
        <v/>
      </c>
      <c r="Q1999" s="256" t="str" cm="1">
        <f t="array" ref="Q1999">IF(A1999="","",INDEX(근로조건!$A$5:$ZZ$1048576,MATCH(A1999,근로조건!$A$5:$A$1048576,0)+0,21))</f>
        <v/>
      </c>
      <c r="R1999" s="61"/>
      <c r="S1999" s="61"/>
      <c r="T1999" s="61"/>
      <c r="U1999" s="61"/>
      <c r="V1999" s="61"/>
      <c r="W1999" s="61"/>
      <c r="X1999" s="61"/>
      <c r="Y1999" s="61"/>
      <c r="Z1999" s="260" t="str">
        <f t="shared" si="96"/>
        <v/>
      </c>
      <c r="AA1999" s="260" t="str">
        <f t="shared" si="97"/>
        <v/>
      </c>
      <c r="AB1999" s="260" t="str" cm="1">
        <f t="array" ref="AB1999">IFERROR(IF(A1999="","",INDEX(근로조건!$A$5:$Z$1048576,MATCH(A1999,근로조건!$A$5:$A$1048576,0)+0,17)-INDEX(근로조건!$A$5:$Z$1048576,MATCH(A1999,근로조건!$A$5:$A$1048576,0)+0,11))*B1999,"")</f>
        <v/>
      </c>
      <c r="AC1999" s="260" t="str">
        <f t="shared" si="98"/>
        <v/>
      </c>
      <c r="AD1999" s="260" t="str" cm="1">
        <f t="array" ref="AD1999">IFERROR(IF(A1999="","",INDEX(근로조건!$A$5:$L$1048576,MATCH(A1999,근로조건!$A$5:$A$1048576,0)+0,12))*B1999,"")</f>
        <v/>
      </c>
      <c r="AE1999" s="261" t="str" cm="1">
        <f t="array" ref="AE1999">IF(A1999="","",INDEX(근로조건!$A$5:$AF$1048576,MATCH(A1999,근로조건!$A$5:$A$1048576,0)+0,13))</f>
        <v/>
      </c>
      <c r="AF1999" s="262" t="str" cm="1">
        <f t="array" ref="AF1999">IF(A1999="","",INDEX(근로조건!$A$5:$AF$1048576,MATCH(A1999,근로조건!$A$5:$A$1048576,0)+0,14))</f>
        <v/>
      </c>
      <c r="AG1999" s="261" t="str" cm="1">
        <f t="array" ref="AG1999">IF(A1999="","",INDEX(근로조건!$A$5:$AF$1048576,MATCH(A1999,근로조건!$A$5:$A$1048576,0)+0,11))</f>
        <v/>
      </c>
      <c r="AH1999" s="261" t="str" cm="1">
        <f t="array" ref="AH1999">IF(A1999="","",INDEX(근로조건!$A$5:$AF$1048576,MATCH(A1999,근로조건!$A$5:$A$1048576,0)+0,19))</f>
        <v/>
      </c>
      <c r="AI1999" s="262" t="str" cm="1">
        <f t="array" ref="AI1999">IF(A1999="","",INDEX(근로조건!$A$5:$AF$1048576,MATCH(A1999,근로조건!$A$5:$A$1048576,0)+0,17))</f>
        <v/>
      </c>
      <c r="AJ1999" s="253"/>
      <c r="AK1999" s="253"/>
      <c r="AL1999" s="253" t="str" cm="1">
        <f t="array" ref="AL1999">IF(A1999="","",INDEX(근로조건!$A$5:$AF$1048576,MATCH(A1999,근로조건!$A$5:$A$1048576,0)+0,20))</f>
        <v/>
      </c>
      <c r="AM1999" s="253"/>
      <c r="AN1999" s="253"/>
      <c r="AO1999" s="253"/>
      <c r="AP1999" s="260"/>
      <c r="AQ1999" s="123"/>
      <c r="AR1999" s="166"/>
      <c r="AS1999" s="267"/>
      <c r="AT1999" s="266"/>
      <c r="AU1999" s="266"/>
      <c r="AV1999" s="266"/>
    </row>
    <row r="2000" spans="1:48" x14ac:dyDescent="0.3">
      <c r="A2000" s="52"/>
      <c r="B2000" s="54"/>
      <c r="C2000" s="53"/>
      <c r="D2000" s="53"/>
      <c r="E2000" s="53"/>
      <c r="F2000" s="57"/>
      <c r="G2000" s="57"/>
      <c r="H2000" s="52"/>
      <c r="I2000" s="53"/>
      <c r="J2000" s="53"/>
      <c r="K2000" s="95"/>
      <c r="L2000" s="52"/>
      <c r="M2000" s="52"/>
      <c r="N2000" s="54"/>
      <c r="O2000" s="254" t="str" cm="1">
        <f t="array" ref="O2000">IF(A2000="","",INDEX(근로조건!$A$5:$Y$1048576,MATCH(A2000,근로조건!$A$5:$A$1048576,0)+0,15))</f>
        <v/>
      </c>
      <c r="P2000" s="255" t="str" cm="1">
        <f t="array" ref="P2000">IF(A2000="","",INDEX(근로조건!$A$5:$Y$1048576,MATCH(A2000,근로조건!$A$5:$A$1048576,0)+0,16))</f>
        <v/>
      </c>
      <c r="Q2000" s="256" t="str" cm="1">
        <f t="array" ref="Q2000">IF(A2000="","",INDEX(근로조건!$A$5:$ZZ$1048576,MATCH(A2000,근로조건!$A$5:$A$1048576,0)+0,21))</f>
        <v/>
      </c>
      <c r="R2000" s="61"/>
      <c r="S2000" s="61"/>
      <c r="T2000" s="61"/>
      <c r="U2000" s="61"/>
      <c r="V2000" s="61"/>
      <c r="W2000" s="61"/>
      <c r="X2000" s="61"/>
      <c r="Y2000" s="61"/>
      <c r="Z2000" s="260" t="str">
        <f t="shared" si="96"/>
        <v/>
      </c>
      <c r="AA2000" s="260" t="str">
        <f t="shared" si="97"/>
        <v/>
      </c>
      <c r="AB2000" s="260" t="str" cm="1">
        <f t="array" ref="AB2000">IFERROR(IF(A2000="","",INDEX(근로조건!$A$5:$Z$1048576,MATCH(A2000,근로조건!$A$5:$A$1048576,0)+0,17)-INDEX(근로조건!$A$5:$Z$1048576,MATCH(A2000,근로조건!$A$5:$A$1048576,0)+0,11))*B2000,"")</f>
        <v/>
      </c>
      <c r="AC2000" s="260" t="str">
        <f t="shared" si="98"/>
        <v/>
      </c>
      <c r="AD2000" s="260" t="str" cm="1">
        <f t="array" ref="AD2000">IFERROR(IF(A2000="","",INDEX(근로조건!$A$5:$L$1048576,MATCH(A2000,근로조건!$A$5:$A$1048576,0)+0,12))*B2000,"")</f>
        <v/>
      </c>
      <c r="AE2000" s="261" t="str" cm="1">
        <f t="array" ref="AE2000">IF(A2000="","",INDEX(근로조건!$A$5:$AF$1048576,MATCH(A2000,근로조건!$A$5:$A$1048576,0)+0,13))</f>
        <v/>
      </c>
      <c r="AF2000" s="262" t="str" cm="1">
        <f t="array" ref="AF2000">IF(A2000="","",INDEX(근로조건!$A$5:$AF$1048576,MATCH(A2000,근로조건!$A$5:$A$1048576,0)+0,14))</f>
        <v/>
      </c>
      <c r="AG2000" s="261" t="str" cm="1">
        <f t="array" ref="AG2000">IF(A2000="","",INDEX(근로조건!$A$5:$AF$1048576,MATCH(A2000,근로조건!$A$5:$A$1048576,0)+0,11))</f>
        <v/>
      </c>
      <c r="AH2000" s="261" t="str" cm="1">
        <f t="array" ref="AH2000">IF(A2000="","",INDEX(근로조건!$A$5:$AF$1048576,MATCH(A2000,근로조건!$A$5:$A$1048576,0)+0,19))</f>
        <v/>
      </c>
      <c r="AI2000" s="262" t="str" cm="1">
        <f t="array" ref="AI2000">IF(A2000="","",INDEX(근로조건!$A$5:$AF$1048576,MATCH(A2000,근로조건!$A$5:$A$1048576,0)+0,17))</f>
        <v/>
      </c>
      <c r="AJ2000" s="253"/>
      <c r="AK2000" s="253"/>
      <c r="AL2000" s="253" t="str" cm="1">
        <f t="array" ref="AL2000">IF(A2000="","",INDEX(근로조건!$A$5:$AF$1048576,MATCH(A2000,근로조건!$A$5:$A$1048576,0)+0,20))</f>
        <v/>
      </c>
      <c r="AM2000" s="253"/>
      <c r="AN2000" s="253"/>
      <c r="AO2000" s="253"/>
      <c r="AP2000" s="260"/>
      <c r="AQ2000" s="123"/>
      <c r="AR2000" s="166"/>
      <c r="AS2000" s="267"/>
      <c r="AT2000" s="266"/>
      <c r="AU2000" s="266"/>
      <c r="AV2000" s="266"/>
    </row>
    <row r="2001" spans="1:48" x14ac:dyDescent="0.3">
      <c r="A2001" s="52"/>
      <c r="B2001" s="54"/>
      <c r="C2001" s="53"/>
      <c r="D2001" s="53"/>
      <c r="E2001" s="53"/>
      <c r="F2001" s="57"/>
      <c r="G2001" s="57"/>
      <c r="H2001" s="52"/>
      <c r="I2001" s="53"/>
      <c r="J2001" s="53"/>
      <c r="K2001" s="95"/>
      <c r="L2001" s="52"/>
      <c r="M2001" s="52"/>
      <c r="N2001" s="54"/>
      <c r="O2001" s="254" t="str" cm="1">
        <f t="array" ref="O2001">IF(A2001="","",INDEX(근로조건!$A$5:$Y$1048576,MATCH(A2001,근로조건!$A$5:$A$1048576,0)+0,15))</f>
        <v/>
      </c>
      <c r="P2001" s="255" t="str" cm="1">
        <f t="array" ref="P2001">IF(A2001="","",INDEX(근로조건!$A$5:$Y$1048576,MATCH(A2001,근로조건!$A$5:$A$1048576,0)+0,16))</f>
        <v/>
      </c>
      <c r="Q2001" s="256" t="str" cm="1">
        <f t="array" ref="Q2001">IF(A2001="","",INDEX(근로조건!$A$5:$ZZ$1048576,MATCH(A2001,근로조건!$A$5:$A$1048576,0)+0,21))</f>
        <v/>
      </c>
      <c r="R2001" s="61"/>
      <c r="S2001" s="61"/>
      <c r="T2001" s="61"/>
      <c r="U2001" s="61"/>
      <c r="V2001" s="61"/>
      <c r="W2001" s="61"/>
      <c r="X2001" s="61"/>
      <c r="Y2001" s="61"/>
      <c r="Z2001" s="260" t="str">
        <f t="shared" si="96"/>
        <v/>
      </c>
      <c r="AA2001" s="260" t="str">
        <f t="shared" si="97"/>
        <v/>
      </c>
      <c r="AB2001" s="260" t="str" cm="1">
        <f t="array" ref="AB2001">IFERROR(IF(A2001="","",INDEX(근로조건!$A$5:$Z$1048576,MATCH(A2001,근로조건!$A$5:$A$1048576,0)+0,17)-INDEX(근로조건!$A$5:$Z$1048576,MATCH(A2001,근로조건!$A$5:$A$1048576,0)+0,11))*B2001,"")</f>
        <v/>
      </c>
      <c r="AC2001" s="260" t="str">
        <f t="shared" si="98"/>
        <v/>
      </c>
      <c r="AD2001" s="260" t="str" cm="1">
        <f t="array" ref="AD2001">IFERROR(IF(A2001="","",INDEX(근로조건!$A$5:$L$1048576,MATCH(A2001,근로조건!$A$5:$A$1048576,0)+0,12))*B2001,"")</f>
        <v/>
      </c>
      <c r="AE2001" s="261" t="str" cm="1">
        <f t="array" ref="AE2001">IF(A2001="","",INDEX(근로조건!$A$5:$AF$1048576,MATCH(A2001,근로조건!$A$5:$A$1048576,0)+0,13))</f>
        <v/>
      </c>
      <c r="AF2001" s="262" t="str" cm="1">
        <f t="array" ref="AF2001">IF(A2001="","",INDEX(근로조건!$A$5:$AF$1048576,MATCH(A2001,근로조건!$A$5:$A$1048576,0)+0,14))</f>
        <v/>
      </c>
      <c r="AG2001" s="261" t="str" cm="1">
        <f t="array" ref="AG2001">IF(A2001="","",INDEX(근로조건!$A$5:$AF$1048576,MATCH(A2001,근로조건!$A$5:$A$1048576,0)+0,11))</f>
        <v/>
      </c>
      <c r="AH2001" s="261" t="str" cm="1">
        <f t="array" ref="AH2001">IF(A2001="","",INDEX(근로조건!$A$5:$AF$1048576,MATCH(A2001,근로조건!$A$5:$A$1048576,0)+0,19))</f>
        <v/>
      </c>
      <c r="AI2001" s="262" t="str" cm="1">
        <f t="array" ref="AI2001">IF(A2001="","",INDEX(근로조건!$A$5:$AF$1048576,MATCH(A2001,근로조건!$A$5:$A$1048576,0)+0,17))</f>
        <v/>
      </c>
      <c r="AJ2001" s="253"/>
      <c r="AK2001" s="253"/>
      <c r="AL2001" s="253" t="str" cm="1">
        <f t="array" ref="AL2001">IF(A2001="","",INDEX(근로조건!$A$5:$AF$1048576,MATCH(A2001,근로조건!$A$5:$A$1048576,0)+0,20))</f>
        <v/>
      </c>
      <c r="AM2001" s="253"/>
      <c r="AN2001" s="253"/>
      <c r="AO2001" s="253"/>
      <c r="AP2001" s="260"/>
      <c r="AQ2001" s="123"/>
      <c r="AR2001" s="166"/>
      <c r="AS2001" s="267"/>
      <c r="AT2001" s="266"/>
      <c r="AU2001" s="266"/>
      <c r="AV2001" s="266"/>
    </row>
    <row r="2002" spans="1:48" x14ac:dyDescent="0.3">
      <c r="A2002" s="52"/>
      <c r="B2002" s="54"/>
      <c r="C2002" s="53"/>
      <c r="D2002" s="53"/>
      <c r="E2002" s="53"/>
      <c r="F2002" s="57"/>
      <c r="G2002" s="57"/>
      <c r="H2002" s="52"/>
      <c r="I2002" s="53"/>
      <c r="J2002" s="53"/>
      <c r="K2002" s="95"/>
      <c r="L2002" s="52"/>
      <c r="M2002" s="52"/>
      <c r="N2002" s="54"/>
      <c r="O2002" s="254" t="str" cm="1">
        <f t="array" ref="O2002">IF(A2002="","",INDEX(근로조건!$A$5:$Y$1048576,MATCH(A2002,근로조건!$A$5:$A$1048576,0)+0,15))</f>
        <v/>
      </c>
      <c r="P2002" s="255" t="str" cm="1">
        <f t="array" ref="P2002">IF(A2002="","",INDEX(근로조건!$A$5:$Y$1048576,MATCH(A2002,근로조건!$A$5:$A$1048576,0)+0,16))</f>
        <v/>
      </c>
      <c r="Q2002" s="256" t="str" cm="1">
        <f t="array" ref="Q2002">IF(A2002="","",INDEX(근로조건!$A$5:$ZZ$1048576,MATCH(A2002,근로조건!$A$5:$A$1048576,0)+0,21))</f>
        <v/>
      </c>
      <c r="R2002" s="61"/>
      <c r="S2002" s="61"/>
      <c r="T2002" s="61"/>
      <c r="U2002" s="61"/>
      <c r="V2002" s="61"/>
      <c r="W2002" s="61"/>
      <c r="X2002" s="61"/>
      <c r="Y2002" s="61"/>
      <c r="Z2002" s="260" t="str">
        <f t="shared" si="96"/>
        <v/>
      </c>
      <c r="AA2002" s="260" t="str">
        <f t="shared" si="97"/>
        <v/>
      </c>
      <c r="AB2002" s="260" t="str" cm="1">
        <f t="array" ref="AB2002">IFERROR(IF(A2002="","",INDEX(근로조건!$A$5:$Z$1048576,MATCH(A2002,근로조건!$A$5:$A$1048576,0)+0,17)-INDEX(근로조건!$A$5:$Z$1048576,MATCH(A2002,근로조건!$A$5:$A$1048576,0)+0,11))*B2002,"")</f>
        <v/>
      </c>
      <c r="AC2002" s="260" t="str">
        <f t="shared" si="98"/>
        <v/>
      </c>
      <c r="AD2002" s="260" t="str" cm="1">
        <f t="array" ref="AD2002">IFERROR(IF(A2002="","",INDEX(근로조건!$A$5:$L$1048576,MATCH(A2002,근로조건!$A$5:$A$1048576,0)+0,12))*B2002,"")</f>
        <v/>
      </c>
      <c r="AE2002" s="261" t="str" cm="1">
        <f t="array" ref="AE2002">IF(A2002="","",INDEX(근로조건!$A$5:$AF$1048576,MATCH(A2002,근로조건!$A$5:$A$1048576,0)+0,13))</f>
        <v/>
      </c>
      <c r="AF2002" s="262" t="str" cm="1">
        <f t="array" ref="AF2002">IF(A2002="","",INDEX(근로조건!$A$5:$AF$1048576,MATCH(A2002,근로조건!$A$5:$A$1048576,0)+0,14))</f>
        <v/>
      </c>
      <c r="AG2002" s="261" t="str" cm="1">
        <f t="array" ref="AG2002">IF(A2002="","",INDEX(근로조건!$A$5:$AF$1048576,MATCH(A2002,근로조건!$A$5:$A$1048576,0)+0,11))</f>
        <v/>
      </c>
      <c r="AH2002" s="261" t="str" cm="1">
        <f t="array" ref="AH2002">IF(A2002="","",INDEX(근로조건!$A$5:$AF$1048576,MATCH(A2002,근로조건!$A$5:$A$1048576,0)+0,19))</f>
        <v/>
      </c>
      <c r="AI2002" s="262" t="str" cm="1">
        <f t="array" ref="AI2002">IF(A2002="","",INDEX(근로조건!$A$5:$AF$1048576,MATCH(A2002,근로조건!$A$5:$A$1048576,0)+0,17))</f>
        <v/>
      </c>
      <c r="AJ2002" s="253"/>
      <c r="AK2002" s="253"/>
      <c r="AL2002" s="253" t="str" cm="1">
        <f t="array" ref="AL2002">IF(A2002="","",INDEX(근로조건!$A$5:$AF$1048576,MATCH(A2002,근로조건!$A$5:$A$1048576,0)+0,20))</f>
        <v/>
      </c>
      <c r="AM2002" s="253"/>
      <c r="AN2002" s="253"/>
      <c r="AO2002" s="253"/>
      <c r="AP2002" s="260"/>
      <c r="AQ2002" s="123"/>
      <c r="AR2002" s="166"/>
      <c r="AS2002" s="267"/>
      <c r="AT2002" s="266"/>
      <c r="AU2002" s="266"/>
      <c r="AV2002" s="266"/>
    </row>
  </sheetData>
  <sheetProtection algorithmName="SHA-512" hashValue="zgMiDIciFm4/PAzdcGfWDdoVmJPavZfeibqCETAnMbjv0+yBNDHOztXo+/ca+VjByUlVzVl9jvm18Rhf6dYNtA==" saltValue="vvb2hnJuytqnRwXzqKLNlQ==" spinCount="100000" sheet="1" formatColumns="0" formatRows="0" selectLockedCells="1"/>
  <mergeCells count="6">
    <mergeCell ref="B1:AR1"/>
    <mergeCell ref="AT3:AV3"/>
    <mergeCell ref="A3:B3"/>
    <mergeCell ref="R3:Y3"/>
    <mergeCell ref="C3:M3"/>
    <mergeCell ref="B2:AR2"/>
  </mergeCells>
  <phoneticPr fontId="2" type="noConversion"/>
  <dataValidations count="1">
    <dataValidation allowBlank="1" showInputMessage="1" sqref="R3 N3 AS2:AV2 AU4:AV1048576 AA4:AH2002 B1 AQ3:AT1048576 C3:C1048576 D5:N1048576 Z3:Z2002 AI3:AI1048576 B4:B1048576 D4:Y4 O5:Y2002 A1:A1048576 AW1:XFD1048576 AJ4:AP1048576 AS1:AV1" xr:uid="{7078ED3D-3BE5-43C9-96A4-D27BA7FE5FC3}"/>
  </dataValidations>
  <hyperlinks>
    <hyperlink ref="B2:AR2" r:id="rId1" display="* 자모멤버십 보러가기 " xr:uid="{38A954AB-2FC4-48C4-9A5F-95F9810602D7}"/>
  </hyperlinks>
  <pageMargins left="0.7" right="0.7" top="0.75" bottom="0.75" header="0.3" footer="0.3"/>
  <pageSetup paperSize="9" orientation="portrait"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28D6D7-2C81-4860-89D5-AD1283DAA3E2}">
  <sheetPr>
    <tabColor rgb="FFFFFF00"/>
  </sheetPr>
  <dimension ref="A1:AR5924"/>
  <sheetViews>
    <sheetView zoomScale="130" zoomScaleNormal="13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9" sqref="D9"/>
    </sheetView>
  </sheetViews>
  <sheetFormatPr defaultColWidth="9" defaultRowHeight="16.5" x14ac:dyDescent="0.3"/>
  <cols>
    <col min="1" max="1" width="8.375" style="48" customWidth="1"/>
    <col min="2" max="2" width="10.875" style="185" bestFit="1" customWidth="1"/>
    <col min="3" max="3" width="12.875" style="185" bestFit="1" customWidth="1"/>
    <col min="4" max="4" width="12.875" style="185" customWidth="1"/>
    <col min="5" max="6" width="17" style="185" bestFit="1" customWidth="1"/>
    <col min="7" max="7" width="12.875" style="185" customWidth="1"/>
    <col min="8" max="8" width="12.625" style="276" hidden="1" customWidth="1"/>
    <col min="9" max="10" width="13.875" style="276" hidden="1" customWidth="1"/>
    <col min="11" max="11" width="12.875" style="276" hidden="1" customWidth="1"/>
    <col min="12" max="12" width="17.125" style="276" hidden="1" customWidth="1"/>
    <col min="13" max="13" width="17.375" style="251" hidden="1" customWidth="1"/>
    <col min="14" max="14" width="10.875" style="251" hidden="1" customWidth="1"/>
    <col min="15" max="15" width="13.125" style="251" hidden="1" customWidth="1"/>
    <col min="16" max="16" width="13.375" style="251" hidden="1" customWidth="1"/>
    <col min="17" max="17" width="11.5" style="251" hidden="1" customWidth="1"/>
    <col min="18" max="20" width="9" style="251" hidden="1" customWidth="1"/>
    <col min="21" max="21" width="24.625" style="251" hidden="1" customWidth="1"/>
    <col min="22" max="16384" width="9" style="25"/>
  </cols>
  <sheetData>
    <row r="1" spans="1:44" x14ac:dyDescent="0.3">
      <c r="A1" s="25"/>
      <c r="B1" s="292" t="s">
        <v>280</v>
      </c>
      <c r="C1" s="292"/>
      <c r="D1" s="292"/>
      <c r="E1" s="292"/>
      <c r="F1" s="292"/>
      <c r="G1" s="292"/>
      <c r="H1" s="251"/>
      <c r="I1" s="251"/>
      <c r="J1" s="251"/>
      <c r="K1" s="251"/>
      <c r="L1" s="251"/>
    </row>
    <row r="2" spans="1:44" x14ac:dyDescent="0.3">
      <c r="A2" s="28"/>
      <c r="B2" s="292" t="s">
        <v>295</v>
      </c>
      <c r="C2" s="292"/>
      <c r="D2" s="292"/>
      <c r="E2" s="292"/>
      <c r="F2" s="292"/>
      <c r="G2" s="292"/>
      <c r="H2" s="268"/>
      <c r="I2" s="268"/>
      <c r="J2" s="268"/>
      <c r="K2" s="268"/>
      <c r="L2" s="268"/>
    </row>
    <row r="3" spans="1:44" s="47" customFormat="1" ht="17.25" thickBot="1" x14ac:dyDescent="0.35">
      <c r="B3" s="291" t="s">
        <v>328</v>
      </c>
      <c r="C3" s="291"/>
      <c r="D3" s="291"/>
      <c r="E3" s="291"/>
      <c r="F3" s="291"/>
      <c r="G3" s="291"/>
      <c r="H3" s="279"/>
      <c r="I3" s="279"/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277"/>
      <c r="AM3" s="277"/>
      <c r="AN3" s="277"/>
      <c r="AO3" s="277"/>
      <c r="AP3" s="277"/>
      <c r="AQ3" s="277"/>
      <c r="AR3" s="277"/>
    </row>
    <row r="4" spans="1:44" ht="17.25" thickBot="1" x14ac:dyDescent="0.35">
      <c r="A4" s="208" t="s">
        <v>105</v>
      </c>
      <c r="B4" s="209" t="s">
        <v>109</v>
      </c>
      <c r="C4" s="209" t="s">
        <v>82</v>
      </c>
      <c r="D4" s="209" t="s">
        <v>118</v>
      </c>
      <c r="E4" s="209" t="s">
        <v>281</v>
      </c>
      <c r="F4" s="209" t="s">
        <v>277</v>
      </c>
      <c r="G4" s="210" t="s">
        <v>122</v>
      </c>
      <c r="H4" s="269" t="s">
        <v>268</v>
      </c>
      <c r="I4" s="270" t="s">
        <v>269</v>
      </c>
      <c r="J4" s="270" t="s">
        <v>270</v>
      </c>
      <c r="K4" s="271" t="s">
        <v>81</v>
      </c>
      <c r="L4" s="271" t="s">
        <v>118</v>
      </c>
      <c r="M4" s="272" t="s">
        <v>108</v>
      </c>
      <c r="N4" s="272" t="s">
        <v>273</v>
      </c>
      <c r="O4" s="272" t="s">
        <v>312</v>
      </c>
      <c r="P4" s="272" t="s">
        <v>311</v>
      </c>
      <c r="Q4" s="272" t="s">
        <v>109</v>
      </c>
      <c r="R4" s="272" t="s">
        <v>283</v>
      </c>
      <c r="S4" s="251" t="s">
        <v>82</v>
      </c>
      <c r="T4" s="251" t="s">
        <v>310</v>
      </c>
      <c r="U4" s="251" t="s">
        <v>122</v>
      </c>
    </row>
    <row r="5" spans="1:44" ht="17.25" thickBot="1" x14ac:dyDescent="0.35">
      <c r="A5" s="211" t="s">
        <v>157</v>
      </c>
      <c r="B5" s="243"/>
      <c r="C5" s="243"/>
      <c r="D5" s="243"/>
      <c r="E5" s="243"/>
      <c r="F5" s="243"/>
      <c r="G5" s="244"/>
      <c r="H5" s="273">
        <f t="shared" ref="H5:M5" si="0">SUM(H6:H36)</f>
        <v>184</v>
      </c>
      <c r="I5" s="271">
        <f t="shared" si="0"/>
        <v>0</v>
      </c>
      <c r="J5" s="271">
        <f t="shared" si="0"/>
        <v>0</v>
      </c>
      <c r="K5" s="271">
        <f t="shared" si="0"/>
        <v>0</v>
      </c>
      <c r="L5" s="274">
        <f t="shared" si="0"/>
        <v>36.799999999999997</v>
      </c>
      <c r="M5" s="271">
        <f t="shared" si="0"/>
        <v>8</v>
      </c>
      <c r="N5" s="275">
        <f>COUNTA(B6:B36)-COUNTIF(B6:B36,"연차")</f>
        <v>23</v>
      </c>
      <c r="O5" s="271">
        <f>SUM(O6:O36)</f>
        <v>0</v>
      </c>
      <c r="P5" s="271">
        <f>SUM(P6:P36)</f>
        <v>0</v>
      </c>
      <c r="Q5" s="272">
        <f>SUM(Q6:Q36)</f>
        <v>184</v>
      </c>
      <c r="R5" s="272">
        <f>COUNTA(A6:A36)</f>
        <v>31</v>
      </c>
      <c r="S5" s="276">
        <f>SUM(C6:C36)</f>
        <v>0</v>
      </c>
      <c r="T5" s="276">
        <f>SUM(F6:F36)</f>
        <v>0</v>
      </c>
      <c r="U5" s="251">
        <f>G7*G9</f>
        <v>0</v>
      </c>
    </row>
    <row r="6" spans="1:44" x14ac:dyDescent="0.3">
      <c r="A6" s="212">
        <v>1</v>
      </c>
      <c r="B6" s="201">
        <v>8</v>
      </c>
      <c r="C6" s="201"/>
      <c r="D6" s="201" t="s">
        <v>271</v>
      </c>
      <c r="E6" s="201"/>
      <c r="F6" s="201"/>
      <c r="G6" s="213" t="s">
        <v>282</v>
      </c>
      <c r="H6" s="273">
        <f>SUM(B6:B12)</f>
        <v>40</v>
      </c>
      <c r="I6" s="271">
        <f t="shared" ref="I6:I33" si="1">IF(IFERROR(B6-8,0)&lt;0,0,IFERROR(B6-8,0))</f>
        <v>0</v>
      </c>
      <c r="J6" s="271">
        <f>IF(SUM(H6-40)&gt;0,H6-40,0)</f>
        <v>0</v>
      </c>
      <c r="K6" s="271">
        <f>IF(SUM(I6:I12)&gt;J6,SUM(I6:I12),J6)</f>
        <v>0</v>
      </c>
      <c r="L6" s="271">
        <f>IF(D6="o",IF(H6&lt;15,0,IF(H6&gt;40,8,H6/5)),0)</f>
        <v>8</v>
      </c>
      <c r="M6" s="272">
        <f>SUM(B6:B36)/COUNTA(B6:B36)</f>
        <v>8</v>
      </c>
      <c r="N6" s="272"/>
      <c r="O6" s="272" t="str">
        <f>IF(E6="o",IF(B6&gt;8,8,B6),"")</f>
        <v/>
      </c>
      <c r="P6" s="272" t="str">
        <f>IF(E6="o",IF(B6&gt;8,B6-8,0),"")</f>
        <v/>
      </c>
      <c r="Q6" s="272">
        <f>COUNTA(A6)*IF(B6="연차",0,B6)</f>
        <v>8</v>
      </c>
      <c r="R6" s="272"/>
    </row>
    <row r="7" spans="1:44" x14ac:dyDescent="0.3">
      <c r="A7" s="214">
        <v>2</v>
      </c>
      <c r="B7" s="200">
        <v>8</v>
      </c>
      <c r="C7" s="200"/>
      <c r="D7" s="215"/>
      <c r="E7" s="200"/>
      <c r="F7" s="200"/>
      <c r="G7" s="203"/>
      <c r="H7" s="273"/>
      <c r="I7" s="271">
        <f t="shared" si="1"/>
        <v>0</v>
      </c>
      <c r="J7" s="271"/>
      <c r="K7" s="271"/>
      <c r="L7" s="271"/>
      <c r="M7" s="272"/>
      <c r="N7" s="272"/>
      <c r="O7" s="272" t="str">
        <f t="shared" ref="O7:O35" si="2">IF(E7="o",IF(B7&gt;8,8,B7),"")</f>
        <v/>
      </c>
      <c r="P7" s="272" t="str">
        <f t="shared" ref="P7:P35" si="3">IF(E7="o",IF(B7&gt;8,B7-8,0),"")</f>
        <v/>
      </c>
      <c r="Q7" s="272">
        <f t="shared" ref="Q7:Q36" si="4">COUNTA(A7)*IF(B7="연차",0,B7)</f>
        <v>8</v>
      </c>
      <c r="R7" s="272"/>
    </row>
    <row r="8" spans="1:44" x14ac:dyDescent="0.3">
      <c r="A8" s="214">
        <v>3</v>
      </c>
      <c r="B8" s="200">
        <v>8</v>
      </c>
      <c r="C8" s="200"/>
      <c r="D8" s="215"/>
      <c r="E8" s="200"/>
      <c r="F8" s="200"/>
      <c r="G8" s="203" t="s">
        <v>275</v>
      </c>
      <c r="H8" s="273"/>
      <c r="I8" s="271">
        <f t="shared" si="1"/>
        <v>0</v>
      </c>
      <c r="J8" s="271"/>
      <c r="K8" s="271"/>
      <c r="L8" s="271"/>
      <c r="M8" s="272"/>
      <c r="N8" s="272"/>
      <c r="O8" s="272" t="str">
        <f t="shared" si="2"/>
        <v/>
      </c>
      <c r="P8" s="272" t="str">
        <f t="shared" si="3"/>
        <v/>
      </c>
      <c r="Q8" s="272">
        <f t="shared" si="4"/>
        <v>8</v>
      </c>
      <c r="R8" s="272"/>
    </row>
    <row r="9" spans="1:44" x14ac:dyDescent="0.3">
      <c r="A9" s="214">
        <v>4</v>
      </c>
      <c r="B9" s="200">
        <v>8</v>
      </c>
      <c r="C9" s="200"/>
      <c r="D9" s="215"/>
      <c r="E9" s="200"/>
      <c r="F9" s="200"/>
      <c r="G9" s="203"/>
      <c r="H9" s="273"/>
      <c r="I9" s="271">
        <f t="shared" si="1"/>
        <v>0</v>
      </c>
      <c r="J9" s="271"/>
      <c r="K9" s="271"/>
      <c r="L9" s="271"/>
      <c r="M9" s="272"/>
      <c r="N9" s="272"/>
      <c r="O9" s="272" t="str">
        <f t="shared" si="2"/>
        <v/>
      </c>
      <c r="P9" s="272" t="str">
        <f t="shared" si="3"/>
        <v/>
      </c>
      <c r="Q9" s="272">
        <f t="shared" si="4"/>
        <v>8</v>
      </c>
      <c r="R9" s="272"/>
    </row>
    <row r="10" spans="1:44" x14ac:dyDescent="0.3">
      <c r="A10" s="214">
        <v>5</v>
      </c>
      <c r="B10" s="200">
        <v>8</v>
      </c>
      <c r="C10" s="200"/>
      <c r="D10" s="215"/>
      <c r="E10" s="200"/>
      <c r="F10" s="200"/>
      <c r="G10" s="216"/>
      <c r="H10" s="273"/>
      <c r="I10" s="271">
        <f t="shared" si="1"/>
        <v>0</v>
      </c>
      <c r="J10" s="271"/>
      <c r="K10" s="271"/>
      <c r="L10" s="271"/>
      <c r="M10" s="272"/>
      <c r="N10" s="272"/>
      <c r="O10" s="272" t="str">
        <f t="shared" si="2"/>
        <v/>
      </c>
      <c r="P10" s="272" t="str">
        <f t="shared" si="3"/>
        <v/>
      </c>
      <c r="Q10" s="272">
        <f t="shared" si="4"/>
        <v>8</v>
      </c>
      <c r="R10" s="272"/>
    </row>
    <row r="11" spans="1:44" x14ac:dyDescent="0.3">
      <c r="A11" s="214">
        <v>6</v>
      </c>
      <c r="B11" s="200"/>
      <c r="C11" s="200"/>
      <c r="D11" s="215"/>
      <c r="E11" s="200"/>
      <c r="F11" s="200"/>
      <c r="G11" s="216"/>
      <c r="H11" s="273"/>
      <c r="I11" s="271">
        <f t="shared" si="1"/>
        <v>0</v>
      </c>
      <c r="J11" s="271"/>
      <c r="K11" s="271"/>
      <c r="L11" s="271"/>
      <c r="M11" s="272"/>
      <c r="N11" s="272"/>
      <c r="O11" s="272" t="str">
        <f t="shared" si="2"/>
        <v/>
      </c>
      <c r="P11" s="272" t="str">
        <f t="shared" si="3"/>
        <v/>
      </c>
      <c r="Q11" s="272">
        <f t="shared" si="4"/>
        <v>0</v>
      </c>
      <c r="R11" s="272"/>
    </row>
    <row r="12" spans="1:44" ht="17.25" thickBot="1" x14ac:dyDescent="0.35">
      <c r="A12" s="217">
        <v>7</v>
      </c>
      <c r="B12" s="204"/>
      <c r="C12" s="204"/>
      <c r="D12" s="218"/>
      <c r="E12" s="204"/>
      <c r="F12" s="204"/>
      <c r="G12" s="219"/>
      <c r="H12" s="273"/>
      <c r="I12" s="271">
        <f t="shared" si="1"/>
        <v>0</v>
      </c>
      <c r="J12" s="271"/>
      <c r="K12" s="271"/>
      <c r="L12" s="271"/>
      <c r="M12" s="272"/>
      <c r="N12" s="272"/>
      <c r="O12" s="272" t="str">
        <f t="shared" si="2"/>
        <v/>
      </c>
      <c r="P12" s="272" t="str">
        <f t="shared" si="3"/>
        <v/>
      </c>
      <c r="Q12" s="272">
        <f t="shared" si="4"/>
        <v>0</v>
      </c>
      <c r="R12" s="272"/>
    </row>
    <row r="13" spans="1:44" x14ac:dyDescent="0.3">
      <c r="A13" s="220">
        <v>8</v>
      </c>
      <c r="B13" s="202">
        <v>8</v>
      </c>
      <c r="C13" s="202"/>
      <c r="D13" s="202" t="s">
        <v>271</v>
      </c>
      <c r="E13" s="202"/>
      <c r="F13" s="202"/>
      <c r="G13" s="221"/>
      <c r="H13" s="273">
        <f>SUM(B13:B19)</f>
        <v>40</v>
      </c>
      <c r="I13" s="271">
        <f t="shared" si="1"/>
        <v>0</v>
      </c>
      <c r="J13" s="271">
        <f>IF(SUM(H13-40)&gt;0,H13-40,0)</f>
        <v>0</v>
      </c>
      <c r="K13" s="271">
        <f>IF(SUM(I13:I19)&gt;J13,SUM(I13:I19),J13)</f>
        <v>0</v>
      </c>
      <c r="L13" s="271">
        <f>IF(D13="o",IF(H13&lt;15,0,IF(H13&gt;40,8,H13/5)),0)</f>
        <v>8</v>
      </c>
      <c r="M13" s="272"/>
      <c r="N13" s="272"/>
      <c r="O13" s="272" t="str">
        <f t="shared" si="2"/>
        <v/>
      </c>
      <c r="P13" s="272" t="str">
        <f t="shared" si="3"/>
        <v/>
      </c>
      <c r="Q13" s="272">
        <f t="shared" si="4"/>
        <v>8</v>
      </c>
      <c r="R13" s="272"/>
    </row>
    <row r="14" spans="1:44" x14ac:dyDescent="0.3">
      <c r="A14" s="214">
        <v>9</v>
      </c>
      <c r="B14" s="200">
        <v>8</v>
      </c>
      <c r="C14" s="200"/>
      <c r="D14" s="215"/>
      <c r="E14" s="200"/>
      <c r="F14" s="200"/>
      <c r="G14" s="216"/>
      <c r="H14" s="273"/>
      <c r="I14" s="271">
        <f t="shared" si="1"/>
        <v>0</v>
      </c>
      <c r="J14" s="271"/>
      <c r="K14" s="271"/>
      <c r="L14" s="271"/>
      <c r="M14" s="272"/>
      <c r="N14" s="272"/>
      <c r="O14" s="272" t="str">
        <f t="shared" si="2"/>
        <v/>
      </c>
      <c r="P14" s="272" t="str">
        <f t="shared" si="3"/>
        <v/>
      </c>
      <c r="Q14" s="272">
        <f t="shared" si="4"/>
        <v>8</v>
      </c>
      <c r="R14" s="272"/>
    </row>
    <row r="15" spans="1:44" x14ac:dyDescent="0.3">
      <c r="A15" s="214">
        <v>10</v>
      </c>
      <c r="B15" s="200">
        <v>8</v>
      </c>
      <c r="C15" s="200"/>
      <c r="D15" s="215"/>
      <c r="E15" s="200"/>
      <c r="F15" s="200"/>
      <c r="G15" s="216"/>
      <c r="H15" s="273"/>
      <c r="I15" s="271">
        <f t="shared" si="1"/>
        <v>0</v>
      </c>
      <c r="J15" s="271"/>
      <c r="K15" s="271"/>
      <c r="L15" s="271"/>
      <c r="M15" s="272"/>
      <c r="N15" s="272"/>
      <c r="O15" s="272" t="str">
        <f t="shared" si="2"/>
        <v/>
      </c>
      <c r="P15" s="272" t="str">
        <f t="shared" si="3"/>
        <v/>
      </c>
      <c r="Q15" s="272">
        <f t="shared" si="4"/>
        <v>8</v>
      </c>
      <c r="R15" s="272"/>
    </row>
    <row r="16" spans="1:44" x14ac:dyDescent="0.3">
      <c r="A16" s="214">
        <v>11</v>
      </c>
      <c r="B16" s="200">
        <v>8</v>
      </c>
      <c r="C16" s="200"/>
      <c r="D16" s="215"/>
      <c r="E16" s="200"/>
      <c r="F16" s="200"/>
      <c r="G16" s="216"/>
      <c r="H16" s="273"/>
      <c r="I16" s="271">
        <f t="shared" si="1"/>
        <v>0</v>
      </c>
      <c r="J16" s="271"/>
      <c r="K16" s="271"/>
      <c r="L16" s="271"/>
      <c r="M16" s="272"/>
      <c r="N16" s="272"/>
      <c r="O16" s="272" t="str">
        <f t="shared" si="2"/>
        <v/>
      </c>
      <c r="P16" s="272" t="str">
        <f t="shared" si="3"/>
        <v/>
      </c>
      <c r="Q16" s="272">
        <f t="shared" si="4"/>
        <v>8</v>
      </c>
      <c r="R16" s="272"/>
    </row>
    <row r="17" spans="1:18" x14ac:dyDescent="0.3">
      <c r="A17" s="214">
        <v>12</v>
      </c>
      <c r="B17" s="200">
        <v>8</v>
      </c>
      <c r="C17" s="200"/>
      <c r="D17" s="215"/>
      <c r="E17" s="200"/>
      <c r="F17" s="200"/>
      <c r="G17" s="216"/>
      <c r="H17" s="273"/>
      <c r="I17" s="271">
        <f t="shared" si="1"/>
        <v>0</v>
      </c>
      <c r="J17" s="271"/>
      <c r="K17" s="271"/>
      <c r="L17" s="271"/>
      <c r="M17" s="272"/>
      <c r="N17" s="272"/>
      <c r="O17" s="272" t="str">
        <f t="shared" si="2"/>
        <v/>
      </c>
      <c r="P17" s="272" t="str">
        <f t="shared" si="3"/>
        <v/>
      </c>
      <c r="Q17" s="272">
        <f t="shared" si="4"/>
        <v>8</v>
      </c>
      <c r="R17" s="272"/>
    </row>
    <row r="18" spans="1:18" x14ac:dyDescent="0.3">
      <c r="A18" s="214">
        <v>13</v>
      </c>
      <c r="B18" s="200"/>
      <c r="C18" s="200"/>
      <c r="D18" s="215"/>
      <c r="E18" s="200"/>
      <c r="F18" s="200"/>
      <c r="G18" s="216"/>
      <c r="H18" s="273"/>
      <c r="I18" s="271">
        <f t="shared" si="1"/>
        <v>0</v>
      </c>
      <c r="J18" s="271"/>
      <c r="K18" s="271"/>
      <c r="L18" s="271"/>
      <c r="M18" s="272"/>
      <c r="N18" s="272"/>
      <c r="O18" s="272" t="str">
        <f t="shared" si="2"/>
        <v/>
      </c>
      <c r="P18" s="272" t="str">
        <f t="shared" si="3"/>
        <v/>
      </c>
      <c r="Q18" s="272">
        <f t="shared" si="4"/>
        <v>0</v>
      </c>
      <c r="R18" s="272"/>
    </row>
    <row r="19" spans="1:18" ht="17.25" thickBot="1" x14ac:dyDescent="0.35">
      <c r="A19" s="217">
        <v>14</v>
      </c>
      <c r="B19" s="204"/>
      <c r="C19" s="204"/>
      <c r="D19" s="218"/>
      <c r="E19" s="204"/>
      <c r="F19" s="204"/>
      <c r="G19" s="219"/>
      <c r="H19" s="273"/>
      <c r="I19" s="271">
        <f t="shared" si="1"/>
        <v>0</v>
      </c>
      <c r="J19" s="271"/>
      <c r="K19" s="271"/>
      <c r="L19" s="271"/>
      <c r="M19" s="272"/>
      <c r="N19" s="272"/>
      <c r="O19" s="272" t="str">
        <f t="shared" si="2"/>
        <v/>
      </c>
      <c r="P19" s="272" t="str">
        <f t="shared" si="3"/>
        <v/>
      </c>
      <c r="Q19" s="272">
        <f t="shared" si="4"/>
        <v>0</v>
      </c>
      <c r="R19" s="272"/>
    </row>
    <row r="20" spans="1:18" x14ac:dyDescent="0.3">
      <c r="A20" s="220">
        <v>15</v>
      </c>
      <c r="B20" s="202">
        <v>8</v>
      </c>
      <c r="C20" s="202"/>
      <c r="D20" s="202" t="s">
        <v>271</v>
      </c>
      <c r="E20" s="202"/>
      <c r="F20" s="202"/>
      <c r="G20" s="221"/>
      <c r="H20" s="273">
        <f>SUM(B20:B26)</f>
        <v>40</v>
      </c>
      <c r="I20" s="271">
        <f t="shared" si="1"/>
        <v>0</v>
      </c>
      <c r="J20" s="271">
        <f>IF(SUM(H20-40)&gt;0,H20-40,0)</f>
        <v>0</v>
      </c>
      <c r="K20" s="271">
        <f>IF(SUM(I20:I26)&gt;J20,SUM(I20:I26),J20)</f>
        <v>0</v>
      </c>
      <c r="L20" s="271">
        <f>IF(D20="o",IF(H20&lt;15,0,IF(H20&gt;40,8,H20/5)),0)</f>
        <v>8</v>
      </c>
      <c r="M20" s="272"/>
      <c r="N20" s="272"/>
      <c r="O20" s="272" t="str">
        <f t="shared" si="2"/>
        <v/>
      </c>
      <c r="P20" s="272" t="str">
        <f t="shared" si="3"/>
        <v/>
      </c>
      <c r="Q20" s="272">
        <f t="shared" si="4"/>
        <v>8</v>
      </c>
      <c r="R20" s="272"/>
    </row>
    <row r="21" spans="1:18" x14ac:dyDescent="0.3">
      <c r="A21" s="214">
        <v>16</v>
      </c>
      <c r="B21" s="200">
        <v>8</v>
      </c>
      <c r="C21" s="200"/>
      <c r="D21" s="215"/>
      <c r="E21" s="200"/>
      <c r="F21" s="200"/>
      <c r="G21" s="216"/>
      <c r="H21" s="273"/>
      <c r="I21" s="271">
        <f t="shared" si="1"/>
        <v>0</v>
      </c>
      <c r="J21" s="271"/>
      <c r="K21" s="271"/>
      <c r="L21" s="271"/>
      <c r="M21" s="272"/>
      <c r="N21" s="272"/>
      <c r="O21" s="272" t="str">
        <f t="shared" si="2"/>
        <v/>
      </c>
      <c r="P21" s="272" t="str">
        <f t="shared" si="3"/>
        <v/>
      </c>
      <c r="Q21" s="272">
        <f t="shared" si="4"/>
        <v>8</v>
      </c>
      <c r="R21" s="272"/>
    </row>
    <row r="22" spans="1:18" x14ac:dyDescent="0.3">
      <c r="A22" s="214">
        <v>17</v>
      </c>
      <c r="B22" s="200">
        <v>8</v>
      </c>
      <c r="C22" s="200"/>
      <c r="D22" s="215"/>
      <c r="E22" s="200"/>
      <c r="F22" s="200"/>
      <c r="G22" s="216"/>
      <c r="H22" s="273"/>
      <c r="I22" s="271">
        <f t="shared" si="1"/>
        <v>0</v>
      </c>
      <c r="J22" s="271"/>
      <c r="K22" s="271"/>
      <c r="L22" s="271"/>
      <c r="M22" s="272"/>
      <c r="N22" s="272"/>
      <c r="O22" s="272" t="str">
        <f t="shared" si="2"/>
        <v/>
      </c>
      <c r="P22" s="272" t="str">
        <f t="shared" si="3"/>
        <v/>
      </c>
      <c r="Q22" s="272">
        <f t="shared" si="4"/>
        <v>8</v>
      </c>
      <c r="R22" s="272"/>
    </row>
    <row r="23" spans="1:18" x14ac:dyDescent="0.3">
      <c r="A23" s="214">
        <v>18</v>
      </c>
      <c r="B23" s="200">
        <v>8</v>
      </c>
      <c r="C23" s="200"/>
      <c r="D23" s="215"/>
      <c r="E23" s="200"/>
      <c r="F23" s="200"/>
      <c r="G23" s="216"/>
      <c r="H23" s="273"/>
      <c r="I23" s="271">
        <f t="shared" si="1"/>
        <v>0</v>
      </c>
      <c r="J23" s="271"/>
      <c r="K23" s="271"/>
      <c r="L23" s="271"/>
      <c r="M23" s="272"/>
      <c r="N23" s="272"/>
      <c r="O23" s="272" t="str">
        <f t="shared" si="2"/>
        <v/>
      </c>
      <c r="P23" s="272" t="str">
        <f t="shared" si="3"/>
        <v/>
      </c>
      <c r="Q23" s="272">
        <f t="shared" si="4"/>
        <v>8</v>
      </c>
      <c r="R23" s="272"/>
    </row>
    <row r="24" spans="1:18" x14ac:dyDescent="0.3">
      <c r="A24" s="214">
        <v>19</v>
      </c>
      <c r="B24" s="200">
        <v>8</v>
      </c>
      <c r="C24" s="200"/>
      <c r="D24" s="215"/>
      <c r="E24" s="200"/>
      <c r="F24" s="200"/>
      <c r="G24" s="216"/>
      <c r="H24" s="273"/>
      <c r="I24" s="271">
        <f t="shared" si="1"/>
        <v>0</v>
      </c>
      <c r="J24" s="271"/>
      <c r="K24" s="271"/>
      <c r="L24" s="271"/>
      <c r="M24" s="272"/>
      <c r="N24" s="272"/>
      <c r="O24" s="272" t="str">
        <f t="shared" si="2"/>
        <v/>
      </c>
      <c r="P24" s="272" t="str">
        <f t="shared" si="3"/>
        <v/>
      </c>
      <c r="Q24" s="272">
        <f t="shared" si="4"/>
        <v>8</v>
      </c>
      <c r="R24" s="272"/>
    </row>
    <row r="25" spans="1:18" x14ac:dyDescent="0.3">
      <c r="A25" s="214">
        <v>20</v>
      </c>
      <c r="B25" s="200"/>
      <c r="C25" s="200"/>
      <c r="D25" s="215"/>
      <c r="E25" s="200"/>
      <c r="F25" s="200"/>
      <c r="G25" s="216"/>
      <c r="H25" s="273"/>
      <c r="I25" s="271">
        <f t="shared" si="1"/>
        <v>0</v>
      </c>
      <c r="J25" s="271"/>
      <c r="K25" s="271"/>
      <c r="L25" s="271"/>
      <c r="M25" s="272"/>
      <c r="N25" s="272"/>
      <c r="O25" s="272" t="str">
        <f t="shared" si="2"/>
        <v/>
      </c>
      <c r="P25" s="272" t="str">
        <f t="shared" si="3"/>
        <v/>
      </c>
      <c r="Q25" s="272">
        <f t="shared" si="4"/>
        <v>0</v>
      </c>
      <c r="R25" s="272"/>
    </row>
    <row r="26" spans="1:18" ht="17.25" thickBot="1" x14ac:dyDescent="0.35">
      <c r="A26" s="217">
        <v>21</v>
      </c>
      <c r="B26" s="204"/>
      <c r="C26" s="204"/>
      <c r="D26" s="218"/>
      <c r="E26" s="204"/>
      <c r="F26" s="204"/>
      <c r="G26" s="219"/>
      <c r="H26" s="273"/>
      <c r="I26" s="271">
        <f t="shared" si="1"/>
        <v>0</v>
      </c>
      <c r="J26" s="271"/>
      <c r="K26" s="271"/>
      <c r="L26" s="271"/>
      <c r="M26" s="272"/>
      <c r="N26" s="272"/>
      <c r="O26" s="272" t="str">
        <f t="shared" si="2"/>
        <v/>
      </c>
      <c r="P26" s="272" t="str">
        <f t="shared" si="3"/>
        <v/>
      </c>
      <c r="Q26" s="272">
        <f t="shared" si="4"/>
        <v>0</v>
      </c>
      <c r="R26" s="272"/>
    </row>
    <row r="27" spans="1:18" x14ac:dyDescent="0.3">
      <c r="A27" s="220">
        <v>22</v>
      </c>
      <c r="B27" s="202">
        <v>8</v>
      </c>
      <c r="C27" s="202"/>
      <c r="D27" s="202" t="s">
        <v>271</v>
      </c>
      <c r="E27" s="202"/>
      <c r="F27" s="202"/>
      <c r="G27" s="221"/>
      <c r="H27" s="273">
        <f>SUM(B27:B33)</f>
        <v>40</v>
      </c>
      <c r="I27" s="271">
        <f t="shared" si="1"/>
        <v>0</v>
      </c>
      <c r="J27" s="271">
        <f>IF(SUM(H27-40)&gt;0,H27-40,0)</f>
        <v>0</v>
      </c>
      <c r="K27" s="271">
        <f>IF(SUM(I27:I33)&gt;J27,SUM(I27:I33),J27)</f>
        <v>0</v>
      </c>
      <c r="L27" s="271">
        <f>IF(D27="o",IF(H27&lt;15,0,IF(H27&gt;40,8,H27/5)),0)</f>
        <v>8</v>
      </c>
      <c r="M27" s="272"/>
      <c r="N27" s="272"/>
      <c r="O27" s="272" t="str">
        <f t="shared" si="2"/>
        <v/>
      </c>
      <c r="P27" s="272" t="str">
        <f t="shared" si="3"/>
        <v/>
      </c>
      <c r="Q27" s="272">
        <f t="shared" si="4"/>
        <v>8</v>
      </c>
      <c r="R27" s="272"/>
    </row>
    <row r="28" spans="1:18" x14ac:dyDescent="0.3">
      <c r="A28" s="214">
        <v>23</v>
      </c>
      <c r="B28" s="200">
        <v>8</v>
      </c>
      <c r="C28" s="200"/>
      <c r="D28" s="215"/>
      <c r="E28" s="200"/>
      <c r="F28" s="200"/>
      <c r="G28" s="216"/>
      <c r="H28" s="273"/>
      <c r="I28" s="271">
        <f t="shared" si="1"/>
        <v>0</v>
      </c>
      <c r="J28" s="271"/>
      <c r="K28" s="271"/>
      <c r="L28" s="271"/>
      <c r="M28" s="272"/>
      <c r="N28" s="272"/>
      <c r="O28" s="272" t="str">
        <f t="shared" si="2"/>
        <v/>
      </c>
      <c r="P28" s="272" t="str">
        <f t="shared" si="3"/>
        <v/>
      </c>
      <c r="Q28" s="272">
        <f t="shared" si="4"/>
        <v>8</v>
      </c>
      <c r="R28" s="272"/>
    </row>
    <row r="29" spans="1:18" x14ac:dyDescent="0.3">
      <c r="A29" s="214">
        <v>24</v>
      </c>
      <c r="B29" s="200">
        <v>8</v>
      </c>
      <c r="C29" s="200"/>
      <c r="D29" s="215"/>
      <c r="E29" s="200"/>
      <c r="F29" s="200"/>
      <c r="G29" s="216"/>
      <c r="H29" s="273"/>
      <c r="I29" s="271">
        <f t="shared" si="1"/>
        <v>0</v>
      </c>
      <c r="J29" s="271"/>
      <c r="K29" s="271"/>
      <c r="L29" s="271"/>
      <c r="M29" s="272"/>
      <c r="N29" s="272"/>
      <c r="O29" s="272" t="str">
        <f t="shared" si="2"/>
        <v/>
      </c>
      <c r="P29" s="272" t="str">
        <f t="shared" si="3"/>
        <v/>
      </c>
      <c r="Q29" s="272">
        <f t="shared" si="4"/>
        <v>8</v>
      </c>
      <c r="R29" s="272"/>
    </row>
    <row r="30" spans="1:18" x14ac:dyDescent="0.3">
      <c r="A30" s="214">
        <v>25</v>
      </c>
      <c r="B30" s="200">
        <v>8</v>
      </c>
      <c r="C30" s="200"/>
      <c r="D30" s="215"/>
      <c r="E30" s="200"/>
      <c r="F30" s="200"/>
      <c r="G30" s="216"/>
      <c r="H30" s="273"/>
      <c r="I30" s="271">
        <f t="shared" si="1"/>
        <v>0</v>
      </c>
      <c r="J30" s="271"/>
      <c r="K30" s="271"/>
      <c r="L30" s="271"/>
      <c r="M30" s="272"/>
      <c r="N30" s="272"/>
      <c r="O30" s="272" t="str">
        <f t="shared" si="2"/>
        <v/>
      </c>
      <c r="P30" s="272" t="str">
        <f t="shared" si="3"/>
        <v/>
      </c>
      <c r="Q30" s="272">
        <f t="shared" si="4"/>
        <v>8</v>
      </c>
      <c r="R30" s="272"/>
    </row>
    <row r="31" spans="1:18" x14ac:dyDescent="0.3">
      <c r="A31" s="214">
        <v>26</v>
      </c>
      <c r="B31" s="200">
        <v>8</v>
      </c>
      <c r="C31" s="200"/>
      <c r="D31" s="215"/>
      <c r="E31" s="200"/>
      <c r="F31" s="200"/>
      <c r="G31" s="216"/>
      <c r="H31" s="273"/>
      <c r="I31" s="271">
        <f t="shared" si="1"/>
        <v>0</v>
      </c>
      <c r="J31" s="271"/>
      <c r="K31" s="271"/>
      <c r="L31" s="271"/>
      <c r="M31" s="272"/>
      <c r="N31" s="272"/>
      <c r="O31" s="272" t="str">
        <f t="shared" si="2"/>
        <v/>
      </c>
      <c r="P31" s="272" t="str">
        <f t="shared" si="3"/>
        <v/>
      </c>
      <c r="Q31" s="272">
        <f t="shared" si="4"/>
        <v>8</v>
      </c>
      <c r="R31" s="272"/>
    </row>
    <row r="32" spans="1:18" x14ac:dyDescent="0.3">
      <c r="A32" s="214">
        <v>27</v>
      </c>
      <c r="B32" s="200"/>
      <c r="C32" s="200"/>
      <c r="D32" s="215"/>
      <c r="E32" s="200"/>
      <c r="F32" s="200"/>
      <c r="G32" s="216"/>
      <c r="H32" s="273"/>
      <c r="I32" s="271">
        <f t="shared" si="1"/>
        <v>0</v>
      </c>
      <c r="J32" s="271"/>
      <c r="K32" s="271"/>
      <c r="L32" s="271"/>
      <c r="M32" s="272"/>
      <c r="N32" s="272"/>
      <c r="O32" s="272" t="str">
        <f t="shared" si="2"/>
        <v/>
      </c>
      <c r="P32" s="272" t="str">
        <f t="shared" si="3"/>
        <v/>
      </c>
      <c r="Q32" s="272">
        <f t="shared" si="4"/>
        <v>0</v>
      </c>
      <c r="R32" s="272"/>
    </row>
    <row r="33" spans="1:21" ht="17.25" thickBot="1" x14ac:dyDescent="0.35">
      <c r="A33" s="217">
        <v>28</v>
      </c>
      <c r="B33" s="204"/>
      <c r="C33" s="204"/>
      <c r="D33" s="218"/>
      <c r="E33" s="204"/>
      <c r="F33" s="204"/>
      <c r="G33" s="219"/>
      <c r="H33" s="273"/>
      <c r="I33" s="271">
        <f t="shared" si="1"/>
        <v>0</v>
      </c>
      <c r="J33" s="271"/>
      <c r="K33" s="271"/>
      <c r="L33" s="271"/>
      <c r="M33" s="272"/>
      <c r="N33" s="272"/>
      <c r="O33" s="272" t="str">
        <f t="shared" si="2"/>
        <v/>
      </c>
      <c r="P33" s="272" t="str">
        <f t="shared" si="3"/>
        <v/>
      </c>
      <c r="Q33" s="272">
        <f t="shared" si="4"/>
        <v>0</v>
      </c>
      <c r="R33" s="272"/>
    </row>
    <row r="34" spans="1:21" x14ac:dyDescent="0.3">
      <c r="A34" s="205">
        <v>29</v>
      </c>
      <c r="B34" s="202">
        <v>8</v>
      </c>
      <c r="C34" s="202"/>
      <c r="D34" s="202" t="s">
        <v>271</v>
      </c>
      <c r="E34" s="202"/>
      <c r="F34" s="202"/>
      <c r="G34" s="221"/>
      <c r="H34" s="273">
        <f>IF(A34&lt;&gt;0,SUM(Q34:Q36),"")</f>
        <v>24</v>
      </c>
      <c r="I34" s="271">
        <f>IF(A34&lt;&gt;0,IF(IFERROR(B34-8,0)&lt;0,0,IFERROR(B34-8,0)),"")</f>
        <v>0</v>
      </c>
      <c r="J34" s="271">
        <f>IF(A34&lt;&gt;0,IF(SUM(H34-40)&gt;0,H34-40,0),"")</f>
        <v>0</v>
      </c>
      <c r="K34" s="271">
        <f>IF(A34&lt;&gt;0,IF(SUM(I34:I36)&gt;J34,SUM(I34:I36),J34),"")</f>
        <v>0</v>
      </c>
      <c r="L34" s="271">
        <f>IF(A34&lt;&gt;0,IF(D6="o",IF(H34&lt;(15/(7/COUNTA(A34:A36))),0,IF(H34&gt;(COUNTA(A34:A36)/5*40),COUNTA(A34:A36)/5*8,H34/5)),""),"")</f>
        <v>4.8</v>
      </c>
      <c r="M34" s="272"/>
      <c r="N34" s="272"/>
      <c r="O34" s="272" t="str">
        <f t="shared" si="2"/>
        <v/>
      </c>
      <c r="P34" s="272" t="str">
        <f t="shared" si="3"/>
        <v/>
      </c>
      <c r="Q34" s="272">
        <f t="shared" si="4"/>
        <v>8</v>
      </c>
      <c r="R34" s="272"/>
    </row>
    <row r="35" spans="1:21" x14ac:dyDescent="0.3">
      <c r="A35" s="206">
        <v>30</v>
      </c>
      <c r="B35" s="200">
        <v>8</v>
      </c>
      <c r="C35" s="200"/>
      <c r="D35" s="215"/>
      <c r="E35" s="200"/>
      <c r="F35" s="200"/>
      <c r="G35" s="216"/>
      <c r="H35" s="273"/>
      <c r="I35" s="271">
        <f>IF(A35&lt;&gt;0,IF(IFERROR(B35-8,0)&lt;0,0,IFERROR(B35-8,0)),"")</f>
        <v>0</v>
      </c>
      <c r="J35" s="271"/>
      <c r="K35" s="271"/>
      <c r="L35" s="271"/>
      <c r="M35" s="272"/>
      <c r="N35" s="272"/>
      <c r="O35" s="272" t="str">
        <f t="shared" si="2"/>
        <v/>
      </c>
      <c r="P35" s="272" t="str">
        <f t="shared" si="3"/>
        <v/>
      </c>
      <c r="Q35" s="272">
        <f t="shared" si="4"/>
        <v>8</v>
      </c>
      <c r="R35" s="272"/>
    </row>
    <row r="36" spans="1:21" ht="17.25" thickBot="1" x14ac:dyDescent="0.35">
      <c r="A36" s="207">
        <v>31</v>
      </c>
      <c r="B36" s="204">
        <v>8</v>
      </c>
      <c r="C36" s="204"/>
      <c r="D36" s="218"/>
      <c r="E36" s="204"/>
      <c r="F36" s="204"/>
      <c r="G36" s="219"/>
      <c r="H36" s="273"/>
      <c r="I36" s="271">
        <f>IF(A36&lt;&gt;0,IF(IFERROR(B36-8,0)&lt;0,0,IFERROR(B36-8,0)),"")</f>
        <v>0</v>
      </c>
      <c r="J36" s="271"/>
      <c r="K36" s="271"/>
      <c r="L36" s="271"/>
      <c r="M36" s="272"/>
      <c r="N36" s="272"/>
      <c r="O36" s="272"/>
      <c r="P36" s="272"/>
      <c r="Q36" s="272">
        <f t="shared" si="4"/>
        <v>8</v>
      </c>
      <c r="R36" s="272"/>
    </row>
    <row r="37" spans="1:21" ht="17.25" thickBot="1" x14ac:dyDescent="0.35">
      <c r="A37" s="211" t="s">
        <v>296</v>
      </c>
      <c r="B37" s="243"/>
      <c r="C37" s="243"/>
      <c r="D37" s="243"/>
      <c r="E37" s="243"/>
      <c r="F37" s="243"/>
      <c r="G37" s="244"/>
      <c r="H37" s="273">
        <f t="shared" ref="H37:M37" si="5">SUM(H38:H68)</f>
        <v>264</v>
      </c>
      <c r="I37" s="271">
        <f t="shared" si="5"/>
        <v>72</v>
      </c>
      <c r="J37" s="271">
        <f t="shared" si="5"/>
        <v>104</v>
      </c>
      <c r="K37" s="271">
        <f t="shared" si="5"/>
        <v>104</v>
      </c>
      <c r="L37" s="274">
        <f t="shared" si="5"/>
        <v>32</v>
      </c>
      <c r="M37" s="271">
        <f t="shared" si="5"/>
        <v>11</v>
      </c>
      <c r="N37" s="275">
        <f>COUNTA(B38:B68)-COUNTIF(B38:B68,"연차")</f>
        <v>24</v>
      </c>
      <c r="O37" s="271">
        <f>SUM(O38:O68)</f>
        <v>24</v>
      </c>
      <c r="P37" s="271">
        <f>SUM(P38:P68)</f>
        <v>9</v>
      </c>
      <c r="Q37" s="272">
        <f>SUM(Q38:Q68)</f>
        <v>264</v>
      </c>
      <c r="R37" s="272">
        <f>COUNTA(A38:A68)</f>
        <v>28</v>
      </c>
      <c r="S37" s="276">
        <f>SUM(C38:C68)</f>
        <v>30</v>
      </c>
      <c r="T37" s="276">
        <f>SUM(F38:F68)</f>
        <v>8</v>
      </c>
      <c r="U37" s="251">
        <f>G39*G41</f>
        <v>16</v>
      </c>
    </row>
    <row r="38" spans="1:21" x14ac:dyDescent="0.3">
      <c r="A38" s="212">
        <v>1</v>
      </c>
      <c r="B38" s="201">
        <v>11</v>
      </c>
      <c r="C38" s="201">
        <v>3</v>
      </c>
      <c r="D38" s="201" t="s">
        <v>271</v>
      </c>
      <c r="E38" s="201"/>
      <c r="F38" s="201"/>
      <c r="G38" s="213" t="s">
        <v>282</v>
      </c>
      <c r="H38" s="273">
        <f>SUM(B38:B44)</f>
        <v>66</v>
      </c>
      <c r="I38" s="271">
        <f t="shared" ref="I38:I65" si="6">IF(IFERROR(B38-8,0)&lt;0,0,IFERROR(B38-8,0))</f>
        <v>3</v>
      </c>
      <c r="J38" s="271">
        <f>IF(SUM(H38-40)&gt;0,H38-40,0)</f>
        <v>26</v>
      </c>
      <c r="K38" s="271">
        <f>IF(SUM(I38:I44)&gt;J38,SUM(I38:I44),J38)</f>
        <v>26</v>
      </c>
      <c r="L38" s="271">
        <f>IF(D38="o",IF(H38&lt;15,0,IF(H38&gt;40,8,H38/5)),0)</f>
        <v>8</v>
      </c>
      <c r="M38" s="272">
        <f>SUM(B38:B68)/COUNTA(B38:B68)</f>
        <v>11</v>
      </c>
      <c r="N38" s="272"/>
      <c r="O38" s="272" t="str">
        <f>IF(E38="o",IF(B38&gt;8,8,B38),"")</f>
        <v/>
      </c>
      <c r="P38" s="272" t="str">
        <f>IF(E38="o",IF(B38&gt;8,B38-8,0),"")</f>
        <v/>
      </c>
      <c r="Q38" s="272">
        <f>COUNTA(A38)*IF(B38="연차",0,B38)</f>
        <v>11</v>
      </c>
      <c r="R38" s="272"/>
    </row>
    <row r="39" spans="1:21" x14ac:dyDescent="0.3">
      <c r="A39" s="214">
        <v>2</v>
      </c>
      <c r="B39" s="200">
        <v>11</v>
      </c>
      <c r="C39" s="200">
        <v>3</v>
      </c>
      <c r="D39" s="215"/>
      <c r="E39" s="200"/>
      <c r="F39" s="200"/>
      <c r="G39" s="203">
        <v>2</v>
      </c>
      <c r="H39" s="273"/>
      <c r="I39" s="271">
        <f t="shared" si="6"/>
        <v>3</v>
      </c>
      <c r="J39" s="271"/>
      <c r="K39" s="271"/>
      <c r="L39" s="271"/>
      <c r="M39" s="272"/>
      <c r="N39" s="272"/>
      <c r="O39" s="272" t="str">
        <f t="shared" ref="O39:O67" si="7">IF(E39="o",IF(B39&gt;8,8,B39),"")</f>
        <v/>
      </c>
      <c r="P39" s="272" t="str">
        <f t="shared" ref="P39:P67" si="8">IF(E39="o",IF(B39&gt;8,B39-8,0),"")</f>
        <v/>
      </c>
      <c r="Q39" s="272">
        <f t="shared" ref="Q39:Q68" si="9">COUNTA(A39)*IF(B39="연차",0,B39)</f>
        <v>11</v>
      </c>
      <c r="R39" s="272"/>
    </row>
    <row r="40" spans="1:21" x14ac:dyDescent="0.3">
      <c r="A40" s="214">
        <v>3</v>
      </c>
      <c r="B40" s="200">
        <v>11</v>
      </c>
      <c r="C40" s="200">
        <v>3</v>
      </c>
      <c r="D40" s="215"/>
      <c r="E40" s="200"/>
      <c r="F40" s="200"/>
      <c r="G40" s="203" t="s">
        <v>275</v>
      </c>
      <c r="H40" s="273"/>
      <c r="I40" s="271">
        <f t="shared" si="6"/>
        <v>3</v>
      </c>
      <c r="J40" s="271"/>
      <c r="K40" s="271"/>
      <c r="L40" s="271"/>
      <c r="M40" s="272"/>
      <c r="N40" s="272"/>
      <c r="O40" s="272" t="str">
        <f t="shared" si="7"/>
        <v/>
      </c>
      <c r="P40" s="272" t="str">
        <f t="shared" si="8"/>
        <v/>
      </c>
      <c r="Q40" s="272">
        <f t="shared" si="9"/>
        <v>11</v>
      </c>
      <c r="R40" s="272"/>
    </row>
    <row r="41" spans="1:21" x14ac:dyDescent="0.3">
      <c r="A41" s="214">
        <v>4</v>
      </c>
      <c r="B41" s="200">
        <v>11</v>
      </c>
      <c r="C41" s="200"/>
      <c r="D41" s="215"/>
      <c r="E41" s="200"/>
      <c r="F41" s="200"/>
      <c r="G41" s="203">
        <v>8</v>
      </c>
      <c r="H41" s="273"/>
      <c r="I41" s="271">
        <f t="shared" si="6"/>
        <v>3</v>
      </c>
      <c r="J41" s="271"/>
      <c r="K41" s="271"/>
      <c r="L41" s="271"/>
      <c r="M41" s="272"/>
      <c r="N41" s="272"/>
      <c r="O41" s="272" t="str">
        <f t="shared" si="7"/>
        <v/>
      </c>
      <c r="P41" s="272" t="str">
        <f t="shared" si="8"/>
        <v/>
      </c>
      <c r="Q41" s="272">
        <f t="shared" si="9"/>
        <v>11</v>
      </c>
      <c r="R41" s="272"/>
    </row>
    <row r="42" spans="1:21" x14ac:dyDescent="0.3">
      <c r="A42" s="214">
        <v>5</v>
      </c>
      <c r="B42" s="200">
        <v>11</v>
      </c>
      <c r="C42" s="200"/>
      <c r="D42" s="215"/>
      <c r="E42" s="200"/>
      <c r="F42" s="200"/>
      <c r="G42" s="216"/>
      <c r="H42" s="273"/>
      <c r="I42" s="271">
        <f t="shared" si="6"/>
        <v>3</v>
      </c>
      <c r="J42" s="271"/>
      <c r="K42" s="271"/>
      <c r="L42" s="271"/>
      <c r="M42" s="272"/>
      <c r="N42" s="272"/>
      <c r="O42" s="272" t="str">
        <f t="shared" si="7"/>
        <v/>
      </c>
      <c r="P42" s="272" t="str">
        <f t="shared" si="8"/>
        <v/>
      </c>
      <c r="Q42" s="272">
        <f t="shared" si="9"/>
        <v>11</v>
      </c>
      <c r="R42" s="272"/>
    </row>
    <row r="43" spans="1:21" x14ac:dyDescent="0.3">
      <c r="A43" s="214">
        <v>6</v>
      </c>
      <c r="B43" s="200"/>
      <c r="C43" s="200"/>
      <c r="D43" s="215"/>
      <c r="E43" s="200"/>
      <c r="F43" s="200"/>
      <c r="G43" s="216"/>
      <c r="H43" s="273"/>
      <c r="I43" s="271">
        <f t="shared" si="6"/>
        <v>0</v>
      </c>
      <c r="J43" s="271"/>
      <c r="K43" s="271"/>
      <c r="L43" s="271"/>
      <c r="M43" s="272"/>
      <c r="N43" s="272"/>
      <c r="O43" s="272" t="str">
        <f t="shared" si="7"/>
        <v/>
      </c>
      <c r="P43" s="272" t="str">
        <f t="shared" si="8"/>
        <v/>
      </c>
      <c r="Q43" s="272">
        <f t="shared" si="9"/>
        <v>0</v>
      </c>
      <c r="R43" s="272"/>
    </row>
    <row r="44" spans="1:21" ht="17.25" thickBot="1" x14ac:dyDescent="0.35">
      <c r="A44" s="217">
        <v>7</v>
      </c>
      <c r="B44" s="204">
        <v>11</v>
      </c>
      <c r="C44" s="204"/>
      <c r="D44" s="218"/>
      <c r="E44" s="204"/>
      <c r="F44" s="204"/>
      <c r="G44" s="219"/>
      <c r="H44" s="273"/>
      <c r="I44" s="271">
        <f t="shared" si="6"/>
        <v>3</v>
      </c>
      <c r="J44" s="271"/>
      <c r="K44" s="271"/>
      <c r="L44" s="271"/>
      <c r="M44" s="272"/>
      <c r="N44" s="272"/>
      <c r="O44" s="272" t="str">
        <f t="shared" si="7"/>
        <v/>
      </c>
      <c r="P44" s="272" t="str">
        <f t="shared" si="8"/>
        <v/>
      </c>
      <c r="Q44" s="272">
        <f t="shared" si="9"/>
        <v>11</v>
      </c>
      <c r="R44" s="272"/>
    </row>
    <row r="45" spans="1:21" x14ac:dyDescent="0.3">
      <c r="A45" s="220">
        <v>8</v>
      </c>
      <c r="B45" s="202">
        <v>11</v>
      </c>
      <c r="C45" s="202"/>
      <c r="D45" s="202" t="s">
        <v>271</v>
      </c>
      <c r="E45" s="202"/>
      <c r="F45" s="202"/>
      <c r="G45" s="221"/>
      <c r="H45" s="273">
        <f>SUM(B45:B51)</f>
        <v>66</v>
      </c>
      <c r="I45" s="271">
        <f t="shared" si="6"/>
        <v>3</v>
      </c>
      <c r="J45" s="271">
        <f>IF(SUM(H45-40)&gt;0,H45-40,0)</f>
        <v>26</v>
      </c>
      <c r="K45" s="271">
        <f>IF(SUM(I45:I51)&gt;J45,SUM(I45:I51),J45)</f>
        <v>26</v>
      </c>
      <c r="L45" s="271">
        <f>IF(D45="o",IF(H45&lt;15,0,IF(H45&gt;40,8,H45/5)),0)</f>
        <v>8</v>
      </c>
      <c r="M45" s="272"/>
      <c r="N45" s="272"/>
      <c r="O45" s="272" t="str">
        <f t="shared" si="7"/>
        <v/>
      </c>
      <c r="P45" s="272" t="str">
        <f t="shared" si="8"/>
        <v/>
      </c>
      <c r="Q45" s="272">
        <f t="shared" si="9"/>
        <v>11</v>
      </c>
      <c r="R45" s="272"/>
    </row>
    <row r="46" spans="1:21" x14ac:dyDescent="0.3">
      <c r="A46" s="214">
        <v>9</v>
      </c>
      <c r="B46" s="200">
        <v>11</v>
      </c>
      <c r="C46" s="200">
        <v>3</v>
      </c>
      <c r="D46" s="215"/>
      <c r="E46" s="200"/>
      <c r="F46" s="200"/>
      <c r="G46" s="216"/>
      <c r="H46" s="273"/>
      <c r="I46" s="271">
        <f t="shared" si="6"/>
        <v>3</v>
      </c>
      <c r="J46" s="271"/>
      <c r="K46" s="271"/>
      <c r="L46" s="271"/>
      <c r="M46" s="272"/>
      <c r="N46" s="272"/>
      <c r="O46" s="272" t="str">
        <f t="shared" si="7"/>
        <v/>
      </c>
      <c r="P46" s="272" t="str">
        <f t="shared" si="8"/>
        <v/>
      </c>
      <c r="Q46" s="272">
        <f t="shared" si="9"/>
        <v>11</v>
      </c>
      <c r="R46" s="272"/>
    </row>
    <row r="47" spans="1:21" x14ac:dyDescent="0.3">
      <c r="A47" s="214">
        <v>10</v>
      </c>
      <c r="B47" s="200">
        <v>11</v>
      </c>
      <c r="C47" s="200">
        <v>3</v>
      </c>
      <c r="D47" s="215"/>
      <c r="E47" s="200"/>
      <c r="F47" s="200"/>
      <c r="G47" s="216"/>
      <c r="H47" s="273"/>
      <c r="I47" s="271">
        <f t="shared" si="6"/>
        <v>3</v>
      </c>
      <c r="J47" s="271"/>
      <c r="K47" s="271"/>
      <c r="L47" s="271"/>
      <c r="M47" s="272"/>
      <c r="N47" s="272"/>
      <c r="O47" s="272" t="str">
        <f t="shared" si="7"/>
        <v/>
      </c>
      <c r="P47" s="272" t="str">
        <f t="shared" si="8"/>
        <v/>
      </c>
      <c r="Q47" s="272">
        <f t="shared" si="9"/>
        <v>11</v>
      </c>
      <c r="R47" s="272"/>
    </row>
    <row r="48" spans="1:21" x14ac:dyDescent="0.3">
      <c r="A48" s="214">
        <v>11</v>
      </c>
      <c r="B48" s="200">
        <v>11</v>
      </c>
      <c r="C48" s="200">
        <v>3</v>
      </c>
      <c r="D48" s="215"/>
      <c r="E48" s="200"/>
      <c r="F48" s="200"/>
      <c r="G48" s="216"/>
      <c r="H48" s="273"/>
      <c r="I48" s="271">
        <f t="shared" si="6"/>
        <v>3</v>
      </c>
      <c r="J48" s="271"/>
      <c r="K48" s="271"/>
      <c r="L48" s="271"/>
      <c r="M48" s="272"/>
      <c r="N48" s="272"/>
      <c r="O48" s="272" t="str">
        <f t="shared" si="7"/>
        <v/>
      </c>
      <c r="P48" s="272" t="str">
        <f t="shared" si="8"/>
        <v/>
      </c>
      <c r="Q48" s="272">
        <f t="shared" si="9"/>
        <v>11</v>
      </c>
      <c r="R48" s="272"/>
    </row>
    <row r="49" spans="1:18" x14ac:dyDescent="0.3">
      <c r="A49" s="214">
        <v>12</v>
      </c>
      <c r="B49" s="200">
        <v>11</v>
      </c>
      <c r="C49" s="200"/>
      <c r="D49" s="215"/>
      <c r="E49" s="200"/>
      <c r="F49" s="200"/>
      <c r="G49" s="216"/>
      <c r="H49" s="273"/>
      <c r="I49" s="271">
        <f t="shared" si="6"/>
        <v>3</v>
      </c>
      <c r="J49" s="271"/>
      <c r="K49" s="271"/>
      <c r="L49" s="271"/>
      <c r="M49" s="272"/>
      <c r="N49" s="272"/>
      <c r="O49" s="272" t="str">
        <f t="shared" si="7"/>
        <v/>
      </c>
      <c r="P49" s="272" t="str">
        <f t="shared" si="8"/>
        <v/>
      </c>
      <c r="Q49" s="272">
        <f t="shared" si="9"/>
        <v>11</v>
      </c>
      <c r="R49" s="272"/>
    </row>
    <row r="50" spans="1:18" x14ac:dyDescent="0.3">
      <c r="A50" s="214">
        <v>13</v>
      </c>
      <c r="B50" s="200"/>
      <c r="C50" s="200"/>
      <c r="D50" s="215"/>
      <c r="E50" s="200"/>
      <c r="F50" s="200"/>
      <c r="G50" s="216"/>
      <c r="H50" s="273"/>
      <c r="I50" s="271">
        <f t="shared" si="6"/>
        <v>0</v>
      </c>
      <c r="J50" s="271"/>
      <c r="K50" s="271"/>
      <c r="L50" s="271"/>
      <c r="M50" s="272"/>
      <c r="N50" s="272"/>
      <c r="O50" s="272" t="str">
        <f t="shared" si="7"/>
        <v/>
      </c>
      <c r="P50" s="272" t="str">
        <f t="shared" si="8"/>
        <v/>
      </c>
      <c r="Q50" s="272">
        <f t="shared" si="9"/>
        <v>0</v>
      </c>
      <c r="R50" s="272"/>
    </row>
    <row r="51" spans="1:18" ht="17.25" thickBot="1" x14ac:dyDescent="0.35">
      <c r="A51" s="217">
        <v>14</v>
      </c>
      <c r="B51" s="204">
        <v>11</v>
      </c>
      <c r="C51" s="204"/>
      <c r="D51" s="218"/>
      <c r="E51" s="204"/>
      <c r="F51" s="204"/>
      <c r="G51" s="219"/>
      <c r="H51" s="273"/>
      <c r="I51" s="271">
        <f t="shared" si="6"/>
        <v>3</v>
      </c>
      <c r="J51" s="271"/>
      <c r="K51" s="271"/>
      <c r="L51" s="271"/>
      <c r="M51" s="272"/>
      <c r="N51" s="272"/>
      <c r="O51" s="272" t="str">
        <f t="shared" si="7"/>
        <v/>
      </c>
      <c r="P51" s="272" t="str">
        <f t="shared" si="8"/>
        <v/>
      </c>
      <c r="Q51" s="272">
        <f t="shared" si="9"/>
        <v>11</v>
      </c>
      <c r="R51" s="272"/>
    </row>
    <row r="52" spans="1:18" x14ac:dyDescent="0.3">
      <c r="A52" s="220">
        <v>15</v>
      </c>
      <c r="B52" s="202">
        <v>11</v>
      </c>
      <c r="C52" s="202"/>
      <c r="D52" s="202" t="s">
        <v>271</v>
      </c>
      <c r="E52" s="202"/>
      <c r="F52" s="202"/>
      <c r="G52" s="221"/>
      <c r="H52" s="273">
        <f>SUM(B52:B58)</f>
        <v>66</v>
      </c>
      <c r="I52" s="271">
        <f t="shared" si="6"/>
        <v>3</v>
      </c>
      <c r="J52" s="271">
        <f>IF(SUM(H52-40)&gt;0,H52-40,0)</f>
        <v>26</v>
      </c>
      <c r="K52" s="271">
        <f>IF(SUM(I52:I58)&gt;J52,SUM(I52:I58),J52)</f>
        <v>26</v>
      </c>
      <c r="L52" s="271">
        <f>IF(D52="o",IF(H52&lt;15,0,IF(H52&gt;40,8,H52/5)),0)</f>
        <v>8</v>
      </c>
      <c r="M52" s="272"/>
      <c r="N52" s="272"/>
      <c r="O52" s="272" t="str">
        <f t="shared" si="7"/>
        <v/>
      </c>
      <c r="P52" s="272" t="str">
        <f t="shared" si="8"/>
        <v/>
      </c>
      <c r="Q52" s="272">
        <f t="shared" si="9"/>
        <v>11</v>
      </c>
      <c r="R52" s="272"/>
    </row>
    <row r="53" spans="1:18" x14ac:dyDescent="0.3">
      <c r="A53" s="214">
        <v>16</v>
      </c>
      <c r="B53" s="200">
        <v>11</v>
      </c>
      <c r="C53" s="200">
        <v>3</v>
      </c>
      <c r="D53" s="215"/>
      <c r="E53" s="200"/>
      <c r="F53" s="200"/>
      <c r="G53" s="216"/>
      <c r="H53" s="273"/>
      <c r="I53" s="271">
        <f t="shared" si="6"/>
        <v>3</v>
      </c>
      <c r="J53" s="271"/>
      <c r="K53" s="271"/>
      <c r="L53" s="271"/>
      <c r="M53" s="272"/>
      <c r="N53" s="272"/>
      <c r="O53" s="272" t="str">
        <f t="shared" si="7"/>
        <v/>
      </c>
      <c r="P53" s="272" t="str">
        <f t="shared" si="8"/>
        <v/>
      </c>
      <c r="Q53" s="272">
        <f t="shared" si="9"/>
        <v>11</v>
      </c>
      <c r="R53" s="272"/>
    </row>
    <row r="54" spans="1:18" x14ac:dyDescent="0.3">
      <c r="A54" s="214">
        <v>17</v>
      </c>
      <c r="B54" s="200">
        <v>11</v>
      </c>
      <c r="C54" s="200">
        <v>3</v>
      </c>
      <c r="D54" s="215"/>
      <c r="E54" s="200" t="s">
        <v>271</v>
      </c>
      <c r="F54" s="200"/>
      <c r="G54" s="216"/>
      <c r="H54" s="273"/>
      <c r="I54" s="271">
        <f t="shared" si="6"/>
        <v>3</v>
      </c>
      <c r="J54" s="271"/>
      <c r="K54" s="271"/>
      <c r="L54" s="271"/>
      <c r="M54" s="272"/>
      <c r="N54" s="272"/>
      <c r="O54" s="272">
        <f t="shared" si="7"/>
        <v>8</v>
      </c>
      <c r="P54" s="272">
        <f t="shared" si="8"/>
        <v>3</v>
      </c>
      <c r="Q54" s="272">
        <f t="shared" si="9"/>
        <v>11</v>
      </c>
      <c r="R54" s="272"/>
    </row>
    <row r="55" spans="1:18" x14ac:dyDescent="0.3">
      <c r="A55" s="214">
        <v>18</v>
      </c>
      <c r="B55" s="200">
        <v>11</v>
      </c>
      <c r="C55" s="200">
        <v>3</v>
      </c>
      <c r="D55" s="215"/>
      <c r="E55" s="200" t="s">
        <v>271</v>
      </c>
      <c r="F55" s="200"/>
      <c r="G55" s="216"/>
      <c r="H55" s="273"/>
      <c r="I55" s="271">
        <f t="shared" si="6"/>
        <v>3</v>
      </c>
      <c r="J55" s="271"/>
      <c r="K55" s="271"/>
      <c r="L55" s="271"/>
      <c r="M55" s="272"/>
      <c r="N55" s="272"/>
      <c r="O55" s="272">
        <f t="shared" si="7"/>
        <v>8</v>
      </c>
      <c r="P55" s="272">
        <f t="shared" si="8"/>
        <v>3</v>
      </c>
      <c r="Q55" s="272">
        <f t="shared" si="9"/>
        <v>11</v>
      </c>
      <c r="R55" s="272"/>
    </row>
    <row r="56" spans="1:18" x14ac:dyDescent="0.3">
      <c r="A56" s="214">
        <v>19</v>
      </c>
      <c r="B56" s="200">
        <v>11</v>
      </c>
      <c r="C56" s="200">
        <v>3</v>
      </c>
      <c r="D56" s="215"/>
      <c r="E56" s="200"/>
      <c r="F56" s="200"/>
      <c r="G56" s="216"/>
      <c r="H56" s="273"/>
      <c r="I56" s="271">
        <f t="shared" si="6"/>
        <v>3</v>
      </c>
      <c r="J56" s="271"/>
      <c r="K56" s="271"/>
      <c r="L56" s="271"/>
      <c r="M56" s="272"/>
      <c r="N56" s="272"/>
      <c r="O56" s="272" t="str">
        <f t="shared" si="7"/>
        <v/>
      </c>
      <c r="P56" s="272" t="str">
        <f t="shared" si="8"/>
        <v/>
      </c>
      <c r="Q56" s="272">
        <f t="shared" si="9"/>
        <v>11</v>
      </c>
      <c r="R56" s="272"/>
    </row>
    <row r="57" spans="1:18" x14ac:dyDescent="0.3">
      <c r="A57" s="214">
        <v>20</v>
      </c>
      <c r="B57" s="200"/>
      <c r="C57" s="200"/>
      <c r="D57" s="215"/>
      <c r="E57" s="200"/>
      <c r="F57" s="200">
        <v>8</v>
      </c>
      <c r="G57" s="216"/>
      <c r="H57" s="273"/>
      <c r="I57" s="271">
        <f t="shared" si="6"/>
        <v>0</v>
      </c>
      <c r="J57" s="271"/>
      <c r="K57" s="271"/>
      <c r="L57" s="271"/>
      <c r="M57" s="272"/>
      <c r="N57" s="272"/>
      <c r="O57" s="272" t="str">
        <f t="shared" si="7"/>
        <v/>
      </c>
      <c r="P57" s="272" t="str">
        <f t="shared" si="8"/>
        <v/>
      </c>
      <c r="Q57" s="272">
        <f t="shared" si="9"/>
        <v>0</v>
      </c>
      <c r="R57" s="272"/>
    </row>
    <row r="58" spans="1:18" ht="17.25" thickBot="1" x14ac:dyDescent="0.35">
      <c r="A58" s="217">
        <v>21</v>
      </c>
      <c r="B58" s="204">
        <v>11</v>
      </c>
      <c r="C58" s="204"/>
      <c r="D58" s="218"/>
      <c r="E58" s="204"/>
      <c r="F58" s="204"/>
      <c r="G58" s="219"/>
      <c r="H58" s="273"/>
      <c r="I58" s="271">
        <f t="shared" si="6"/>
        <v>3</v>
      </c>
      <c r="J58" s="271"/>
      <c r="K58" s="271"/>
      <c r="L58" s="271"/>
      <c r="M58" s="272"/>
      <c r="N58" s="272"/>
      <c r="O58" s="272" t="str">
        <f t="shared" si="7"/>
        <v/>
      </c>
      <c r="P58" s="272" t="str">
        <f t="shared" si="8"/>
        <v/>
      </c>
      <c r="Q58" s="272">
        <f t="shared" si="9"/>
        <v>11</v>
      </c>
      <c r="R58" s="272"/>
    </row>
    <row r="59" spans="1:18" x14ac:dyDescent="0.3">
      <c r="A59" s="220">
        <v>22</v>
      </c>
      <c r="B59" s="202">
        <v>11</v>
      </c>
      <c r="C59" s="202"/>
      <c r="D59" s="202" t="s">
        <v>271</v>
      </c>
      <c r="E59" s="202"/>
      <c r="F59" s="202"/>
      <c r="G59" s="221"/>
      <c r="H59" s="273">
        <f>SUM(B59:B65)</f>
        <v>66</v>
      </c>
      <c r="I59" s="271">
        <f t="shared" si="6"/>
        <v>3</v>
      </c>
      <c r="J59" s="271">
        <f>IF(SUM(H59-40)&gt;0,H59-40,0)</f>
        <v>26</v>
      </c>
      <c r="K59" s="271">
        <f>IF(SUM(I59:I65)&gt;J59,SUM(I59:I65),J59)</f>
        <v>26</v>
      </c>
      <c r="L59" s="271">
        <f>IF(D59="o",IF(H59&lt;15,0,IF(H59&gt;40,8,H59/5)),0)</f>
        <v>8</v>
      </c>
      <c r="M59" s="272"/>
      <c r="N59" s="272"/>
      <c r="O59" s="272" t="str">
        <f t="shared" si="7"/>
        <v/>
      </c>
      <c r="P59" s="272" t="str">
        <f t="shared" si="8"/>
        <v/>
      </c>
      <c r="Q59" s="272">
        <f t="shared" si="9"/>
        <v>11</v>
      </c>
      <c r="R59" s="272"/>
    </row>
    <row r="60" spans="1:18" x14ac:dyDescent="0.3">
      <c r="A60" s="214">
        <v>23</v>
      </c>
      <c r="B60" s="200">
        <v>11</v>
      </c>
      <c r="C60" s="200"/>
      <c r="D60" s="215"/>
      <c r="E60" s="200"/>
      <c r="F60" s="200"/>
      <c r="G60" s="216"/>
      <c r="H60" s="273"/>
      <c r="I60" s="271">
        <f t="shared" si="6"/>
        <v>3</v>
      </c>
      <c r="J60" s="271"/>
      <c r="K60" s="271"/>
      <c r="L60" s="271"/>
      <c r="M60" s="272"/>
      <c r="N60" s="272"/>
      <c r="O60" s="272" t="str">
        <f t="shared" si="7"/>
        <v/>
      </c>
      <c r="P60" s="272" t="str">
        <f t="shared" si="8"/>
        <v/>
      </c>
      <c r="Q60" s="272">
        <f t="shared" si="9"/>
        <v>11</v>
      </c>
      <c r="R60" s="272"/>
    </row>
    <row r="61" spans="1:18" x14ac:dyDescent="0.3">
      <c r="A61" s="214">
        <v>24</v>
      </c>
      <c r="B61" s="200">
        <v>11</v>
      </c>
      <c r="C61" s="200"/>
      <c r="D61" s="215"/>
      <c r="E61" s="200" t="s">
        <v>271</v>
      </c>
      <c r="F61" s="200"/>
      <c r="G61" s="216"/>
      <c r="H61" s="273"/>
      <c r="I61" s="271">
        <f t="shared" si="6"/>
        <v>3</v>
      </c>
      <c r="J61" s="271"/>
      <c r="K61" s="271"/>
      <c r="L61" s="271"/>
      <c r="M61" s="272"/>
      <c r="N61" s="272"/>
      <c r="O61" s="272">
        <f t="shared" si="7"/>
        <v>8</v>
      </c>
      <c r="P61" s="272">
        <f t="shared" si="8"/>
        <v>3</v>
      </c>
      <c r="Q61" s="272">
        <f t="shared" si="9"/>
        <v>11</v>
      </c>
      <c r="R61" s="272"/>
    </row>
    <row r="62" spans="1:18" x14ac:dyDescent="0.3">
      <c r="A62" s="214">
        <v>25</v>
      </c>
      <c r="B62" s="200">
        <v>11</v>
      </c>
      <c r="C62" s="200"/>
      <c r="D62" s="215"/>
      <c r="E62" s="200"/>
      <c r="F62" s="200"/>
      <c r="G62" s="216"/>
      <c r="H62" s="273"/>
      <c r="I62" s="271">
        <f t="shared" si="6"/>
        <v>3</v>
      </c>
      <c r="J62" s="271"/>
      <c r="K62" s="271"/>
      <c r="L62" s="271"/>
      <c r="M62" s="272"/>
      <c r="N62" s="272"/>
      <c r="O62" s="272" t="str">
        <f t="shared" si="7"/>
        <v/>
      </c>
      <c r="P62" s="272" t="str">
        <f t="shared" si="8"/>
        <v/>
      </c>
      <c r="Q62" s="272">
        <f t="shared" si="9"/>
        <v>11</v>
      </c>
      <c r="R62" s="272"/>
    </row>
    <row r="63" spans="1:18" x14ac:dyDescent="0.3">
      <c r="A63" s="214">
        <v>26</v>
      </c>
      <c r="B63" s="200">
        <v>11</v>
      </c>
      <c r="C63" s="200"/>
      <c r="D63" s="215"/>
      <c r="E63" s="200"/>
      <c r="F63" s="200"/>
      <c r="G63" s="216"/>
      <c r="H63" s="273"/>
      <c r="I63" s="271">
        <f t="shared" si="6"/>
        <v>3</v>
      </c>
      <c r="J63" s="271"/>
      <c r="K63" s="271"/>
      <c r="L63" s="271"/>
      <c r="M63" s="272"/>
      <c r="N63" s="272"/>
      <c r="O63" s="272" t="str">
        <f t="shared" si="7"/>
        <v/>
      </c>
      <c r="P63" s="272" t="str">
        <f t="shared" si="8"/>
        <v/>
      </c>
      <c r="Q63" s="272">
        <f t="shared" si="9"/>
        <v>11</v>
      </c>
      <c r="R63" s="272"/>
    </row>
    <row r="64" spans="1:18" x14ac:dyDescent="0.3">
      <c r="A64" s="214">
        <v>27</v>
      </c>
      <c r="B64" s="200">
        <v>11</v>
      </c>
      <c r="C64" s="200"/>
      <c r="D64" s="215"/>
      <c r="E64" s="200"/>
      <c r="F64" s="200"/>
      <c r="G64" s="216"/>
      <c r="H64" s="273"/>
      <c r="I64" s="271">
        <f t="shared" si="6"/>
        <v>3</v>
      </c>
      <c r="J64" s="271"/>
      <c r="K64" s="271"/>
      <c r="L64" s="271"/>
      <c r="M64" s="272"/>
      <c r="N64" s="272"/>
      <c r="O64" s="272" t="str">
        <f t="shared" si="7"/>
        <v/>
      </c>
      <c r="P64" s="272" t="str">
        <f t="shared" si="8"/>
        <v/>
      </c>
      <c r="Q64" s="272">
        <f t="shared" si="9"/>
        <v>11</v>
      </c>
      <c r="R64" s="272"/>
    </row>
    <row r="65" spans="1:21" ht="17.25" thickBot="1" x14ac:dyDescent="0.35">
      <c r="A65" s="217">
        <v>28</v>
      </c>
      <c r="B65" s="204"/>
      <c r="C65" s="204"/>
      <c r="D65" s="218"/>
      <c r="E65" s="204"/>
      <c r="F65" s="204"/>
      <c r="G65" s="219"/>
      <c r="H65" s="273"/>
      <c r="I65" s="271">
        <f t="shared" si="6"/>
        <v>0</v>
      </c>
      <c r="J65" s="271"/>
      <c r="K65" s="271"/>
      <c r="L65" s="271"/>
      <c r="M65" s="272"/>
      <c r="N65" s="272"/>
      <c r="O65" s="272" t="str">
        <f t="shared" si="7"/>
        <v/>
      </c>
      <c r="P65" s="272" t="str">
        <f t="shared" si="8"/>
        <v/>
      </c>
      <c r="Q65" s="272">
        <f t="shared" si="9"/>
        <v>0</v>
      </c>
      <c r="R65" s="272"/>
    </row>
    <row r="66" spans="1:21" x14ac:dyDescent="0.3">
      <c r="A66" s="205"/>
      <c r="B66" s="202"/>
      <c r="C66" s="202"/>
      <c r="D66" s="202" t="s">
        <v>271</v>
      </c>
      <c r="E66" s="202"/>
      <c r="F66" s="202"/>
      <c r="G66" s="221"/>
      <c r="H66" s="273" t="str">
        <f>IF(A66&lt;&gt;0,SUM(Q66:Q68),"")</f>
        <v/>
      </c>
      <c r="I66" s="271" t="str">
        <f>IF(A66&lt;&gt;0,IF(IFERROR(B66-8,0)&lt;0,0,IFERROR(B66-8,0)),"")</f>
        <v/>
      </c>
      <c r="J66" s="271" t="str">
        <f>IF(A66&lt;&gt;0,IF(SUM(H66-40)&gt;0,H66-40,0),"")</f>
        <v/>
      </c>
      <c r="K66" s="271" t="str">
        <f>IF(A66&lt;&gt;0,IF(SUM(I66:I68)&gt;J66,SUM(I66:I68),J66),"")</f>
        <v/>
      </c>
      <c r="L66" s="271" t="str">
        <f>IF(A66&lt;&gt;0,IF(D38="o",IF(H66&lt;(15/(7/COUNTA(A66:A68))),0,IF(H66&gt;(COUNTA(A66:A68)/5*40),COUNTA(A66:A68)/5*8,H66/5)),""),"")</f>
        <v/>
      </c>
      <c r="M66" s="272"/>
      <c r="N66" s="272"/>
      <c r="O66" s="272" t="str">
        <f t="shared" si="7"/>
        <v/>
      </c>
      <c r="P66" s="272" t="str">
        <f t="shared" si="8"/>
        <v/>
      </c>
      <c r="Q66" s="272">
        <f t="shared" si="9"/>
        <v>0</v>
      </c>
      <c r="R66" s="272"/>
    </row>
    <row r="67" spans="1:21" x14ac:dyDescent="0.3">
      <c r="A67" s="206"/>
      <c r="B67" s="200"/>
      <c r="C67" s="200"/>
      <c r="D67" s="215"/>
      <c r="E67" s="200"/>
      <c r="F67" s="200"/>
      <c r="G67" s="216"/>
      <c r="H67" s="273"/>
      <c r="I67" s="271" t="str">
        <f>IF(A67&lt;&gt;0,IF(IFERROR(B67-8,0)&lt;0,0,IFERROR(B67-8,0)),"")</f>
        <v/>
      </c>
      <c r="J67" s="271"/>
      <c r="K67" s="271"/>
      <c r="L67" s="271"/>
      <c r="M67" s="272"/>
      <c r="N67" s="272"/>
      <c r="O67" s="272" t="str">
        <f t="shared" si="7"/>
        <v/>
      </c>
      <c r="P67" s="272" t="str">
        <f t="shared" si="8"/>
        <v/>
      </c>
      <c r="Q67" s="272">
        <f t="shared" si="9"/>
        <v>0</v>
      </c>
      <c r="R67" s="272"/>
    </row>
    <row r="68" spans="1:21" ht="17.25" thickBot="1" x14ac:dyDescent="0.35">
      <c r="A68" s="207"/>
      <c r="B68" s="204"/>
      <c r="C68" s="204"/>
      <c r="D68" s="218"/>
      <c r="E68" s="204"/>
      <c r="F68" s="204"/>
      <c r="G68" s="219"/>
      <c r="H68" s="273"/>
      <c r="I68" s="271" t="str">
        <f>IF(A68&lt;&gt;0,IF(IFERROR(B68-8,0)&lt;0,0,IFERROR(B68-8,0)),"")</f>
        <v/>
      </c>
      <c r="J68" s="271"/>
      <c r="K68" s="271"/>
      <c r="L68" s="271"/>
      <c r="M68" s="272"/>
      <c r="N68" s="272"/>
      <c r="O68" s="272"/>
      <c r="P68" s="272"/>
      <c r="Q68" s="272">
        <f t="shared" si="9"/>
        <v>0</v>
      </c>
      <c r="R68" s="272"/>
    </row>
    <row r="69" spans="1:21" ht="17.25" thickBot="1" x14ac:dyDescent="0.35">
      <c r="A69" s="211" t="s">
        <v>302</v>
      </c>
      <c r="B69" s="243"/>
      <c r="C69" s="243"/>
      <c r="D69" s="243"/>
      <c r="E69" s="243"/>
      <c r="F69" s="243"/>
      <c r="G69" s="244"/>
      <c r="H69" s="273">
        <f t="shared" ref="H69:M69" si="10">SUM(H70:H100)</f>
        <v>85</v>
      </c>
      <c r="I69" s="271">
        <f t="shared" si="10"/>
        <v>4</v>
      </c>
      <c r="J69" s="271">
        <f t="shared" si="10"/>
        <v>0</v>
      </c>
      <c r="K69" s="271">
        <f t="shared" si="10"/>
        <v>4</v>
      </c>
      <c r="L69" s="274">
        <f t="shared" si="10"/>
        <v>12.000000000000002</v>
      </c>
      <c r="M69" s="271">
        <f t="shared" si="10"/>
        <v>5</v>
      </c>
      <c r="N69" s="275">
        <f>COUNTA(B70:B100)-COUNTIF(B70:B100,"연차")</f>
        <v>17</v>
      </c>
      <c r="O69" s="271">
        <f>SUM(O70:O100)</f>
        <v>0</v>
      </c>
      <c r="P69" s="271">
        <f>SUM(P70:P100)</f>
        <v>0</v>
      </c>
      <c r="Q69" s="272">
        <f>SUM(Q70:Q100)</f>
        <v>85</v>
      </c>
      <c r="R69" s="272">
        <f>COUNTA(A70:A100)</f>
        <v>31</v>
      </c>
      <c r="S69" s="276">
        <f>SUM(C70:C100)</f>
        <v>0</v>
      </c>
      <c r="T69" s="276">
        <f>SUM(F70:F100)</f>
        <v>0</v>
      </c>
      <c r="U69" s="251">
        <f>G71*G73</f>
        <v>0</v>
      </c>
    </row>
    <row r="70" spans="1:21" x14ac:dyDescent="0.3">
      <c r="A70" s="212">
        <v>1</v>
      </c>
      <c r="B70" s="201"/>
      <c r="C70" s="201"/>
      <c r="D70" s="201" t="s">
        <v>271</v>
      </c>
      <c r="E70" s="201"/>
      <c r="F70" s="201"/>
      <c r="G70" s="213" t="s">
        <v>282</v>
      </c>
      <c r="H70" s="273">
        <f>SUM(B70:B76)</f>
        <v>12</v>
      </c>
      <c r="I70" s="271">
        <f t="shared" ref="I70:I97" si="11">IF(IFERROR(B70-8,0)&lt;0,0,IFERROR(B70-8,0))</f>
        <v>0</v>
      </c>
      <c r="J70" s="271">
        <f>IF(SUM(H70-40)&gt;0,H70-40,0)</f>
        <v>0</v>
      </c>
      <c r="K70" s="271">
        <f>IF(SUM(I70:I76)&gt;J70,SUM(I70:I76),J70)</f>
        <v>0</v>
      </c>
      <c r="L70" s="271">
        <f>IF(D70="o",IF(H70&lt;15,0,IF(H70&gt;40,8,H70/5)),0)</f>
        <v>0</v>
      </c>
      <c r="M70" s="272">
        <f>SUM(B70:B100)/COUNTA(B70:B100)</f>
        <v>5</v>
      </c>
      <c r="N70" s="272"/>
      <c r="O70" s="272" t="str">
        <f>IF(E70="o",IF(B70&gt;8,8,B70),"")</f>
        <v/>
      </c>
      <c r="P70" s="272" t="str">
        <f>IF(E70="o",IF(B70&gt;8,B70-8,0),"")</f>
        <v/>
      </c>
      <c r="Q70" s="272">
        <f>COUNTA(A70)*IF(B70="연차",0,B70)</f>
        <v>0</v>
      </c>
      <c r="R70" s="272"/>
    </row>
    <row r="71" spans="1:21" x14ac:dyDescent="0.3">
      <c r="A71" s="214">
        <v>2</v>
      </c>
      <c r="B71" s="200">
        <v>4</v>
      </c>
      <c r="C71" s="200"/>
      <c r="D71" s="215"/>
      <c r="E71" s="200"/>
      <c r="F71" s="200"/>
      <c r="G71" s="203"/>
      <c r="H71" s="273"/>
      <c r="I71" s="271">
        <f t="shared" si="11"/>
        <v>0</v>
      </c>
      <c r="J71" s="271"/>
      <c r="K71" s="271"/>
      <c r="L71" s="271"/>
      <c r="M71" s="272"/>
      <c r="N71" s="272"/>
      <c r="O71" s="272" t="str">
        <f t="shared" ref="O71:O99" si="12">IF(E71="o",IF(B71&gt;8,8,B71),"")</f>
        <v/>
      </c>
      <c r="P71" s="272" t="str">
        <f t="shared" ref="P71:P99" si="13">IF(E71="o",IF(B71&gt;8,B71-8,0),"")</f>
        <v/>
      </c>
      <c r="Q71" s="272">
        <f t="shared" ref="Q71:Q100" si="14">COUNTA(A71)*IF(B71="연차",0,B71)</f>
        <v>4</v>
      </c>
      <c r="R71" s="272"/>
    </row>
    <row r="72" spans="1:21" x14ac:dyDescent="0.3">
      <c r="A72" s="214">
        <v>3</v>
      </c>
      <c r="B72" s="200">
        <v>4</v>
      </c>
      <c r="C72" s="200"/>
      <c r="D72" s="215"/>
      <c r="E72" s="200"/>
      <c r="F72" s="200"/>
      <c r="G72" s="203" t="s">
        <v>275</v>
      </c>
      <c r="H72" s="273"/>
      <c r="I72" s="271">
        <f t="shared" si="11"/>
        <v>0</v>
      </c>
      <c r="J72" s="271"/>
      <c r="K72" s="271"/>
      <c r="L72" s="271"/>
      <c r="M72" s="272"/>
      <c r="N72" s="272"/>
      <c r="O72" s="272" t="str">
        <f t="shared" si="12"/>
        <v/>
      </c>
      <c r="P72" s="272" t="str">
        <f t="shared" si="13"/>
        <v/>
      </c>
      <c r="Q72" s="272">
        <f t="shared" si="14"/>
        <v>4</v>
      </c>
      <c r="R72" s="272"/>
    </row>
    <row r="73" spans="1:21" x14ac:dyDescent="0.3">
      <c r="A73" s="214">
        <v>4</v>
      </c>
      <c r="B73" s="200">
        <v>4</v>
      </c>
      <c r="C73" s="200"/>
      <c r="D73" s="215"/>
      <c r="E73" s="200"/>
      <c r="F73" s="200"/>
      <c r="G73" s="203"/>
      <c r="H73" s="273"/>
      <c r="I73" s="271">
        <f t="shared" si="11"/>
        <v>0</v>
      </c>
      <c r="J73" s="271"/>
      <c r="K73" s="271"/>
      <c r="L73" s="271"/>
      <c r="M73" s="272"/>
      <c r="N73" s="272"/>
      <c r="O73" s="272" t="str">
        <f t="shared" si="12"/>
        <v/>
      </c>
      <c r="P73" s="272" t="str">
        <f t="shared" si="13"/>
        <v/>
      </c>
      <c r="Q73" s="272">
        <f t="shared" si="14"/>
        <v>4</v>
      </c>
      <c r="R73" s="272"/>
    </row>
    <row r="74" spans="1:21" x14ac:dyDescent="0.3">
      <c r="A74" s="214">
        <v>5</v>
      </c>
      <c r="B74" s="200"/>
      <c r="C74" s="200"/>
      <c r="D74" s="215"/>
      <c r="E74" s="200"/>
      <c r="F74" s="200"/>
      <c r="G74" s="216"/>
      <c r="H74" s="273"/>
      <c r="I74" s="271">
        <f t="shared" si="11"/>
        <v>0</v>
      </c>
      <c r="J74" s="271"/>
      <c r="K74" s="271"/>
      <c r="L74" s="271"/>
      <c r="M74" s="272"/>
      <c r="N74" s="272"/>
      <c r="O74" s="272" t="str">
        <f t="shared" si="12"/>
        <v/>
      </c>
      <c r="P74" s="272" t="str">
        <f t="shared" si="13"/>
        <v/>
      </c>
      <c r="Q74" s="272">
        <f t="shared" si="14"/>
        <v>0</v>
      </c>
      <c r="R74" s="272"/>
    </row>
    <row r="75" spans="1:21" x14ac:dyDescent="0.3">
      <c r="A75" s="214">
        <v>6</v>
      </c>
      <c r="B75" s="200"/>
      <c r="C75" s="200"/>
      <c r="D75" s="215"/>
      <c r="E75" s="200"/>
      <c r="F75" s="200"/>
      <c r="G75" s="216"/>
      <c r="H75" s="273"/>
      <c r="I75" s="271">
        <f t="shared" si="11"/>
        <v>0</v>
      </c>
      <c r="J75" s="271"/>
      <c r="K75" s="271"/>
      <c r="L75" s="271"/>
      <c r="M75" s="272"/>
      <c r="N75" s="272"/>
      <c r="O75" s="272" t="str">
        <f t="shared" si="12"/>
        <v/>
      </c>
      <c r="P75" s="272" t="str">
        <f t="shared" si="13"/>
        <v/>
      </c>
      <c r="Q75" s="272">
        <f t="shared" si="14"/>
        <v>0</v>
      </c>
      <c r="R75" s="272"/>
    </row>
    <row r="76" spans="1:21" ht="17.25" thickBot="1" x14ac:dyDescent="0.35">
      <c r="A76" s="217">
        <v>7</v>
      </c>
      <c r="B76" s="204"/>
      <c r="C76" s="204"/>
      <c r="D76" s="218"/>
      <c r="E76" s="204"/>
      <c r="F76" s="204"/>
      <c r="G76" s="219"/>
      <c r="H76" s="273"/>
      <c r="I76" s="271">
        <f t="shared" si="11"/>
        <v>0</v>
      </c>
      <c r="J76" s="271"/>
      <c r="K76" s="271"/>
      <c r="L76" s="271"/>
      <c r="M76" s="272"/>
      <c r="N76" s="272"/>
      <c r="O76" s="272" t="str">
        <f t="shared" si="12"/>
        <v/>
      </c>
      <c r="P76" s="272" t="str">
        <f t="shared" si="13"/>
        <v/>
      </c>
      <c r="Q76" s="272">
        <f t="shared" si="14"/>
        <v>0</v>
      </c>
      <c r="R76" s="272"/>
    </row>
    <row r="77" spans="1:21" x14ac:dyDescent="0.3">
      <c r="A77" s="220">
        <v>8</v>
      </c>
      <c r="B77" s="202">
        <v>3</v>
      </c>
      <c r="C77" s="202"/>
      <c r="D77" s="202" t="s">
        <v>271</v>
      </c>
      <c r="E77" s="202"/>
      <c r="F77" s="202"/>
      <c r="G77" s="221"/>
      <c r="H77" s="273">
        <f>SUM(B77:B83)</f>
        <v>13</v>
      </c>
      <c r="I77" s="271">
        <f t="shared" si="11"/>
        <v>0</v>
      </c>
      <c r="J77" s="271">
        <f>IF(SUM(H77-40)&gt;0,H77-40,0)</f>
        <v>0</v>
      </c>
      <c r="K77" s="271">
        <f>IF(SUM(I77:I83)&gt;J77,SUM(I77:I83),J77)</f>
        <v>0</v>
      </c>
      <c r="L77" s="271">
        <f>IF(D77="o",IF(H77&lt;15,0,IF(H77&gt;40,8,H77/5)),0)</f>
        <v>0</v>
      </c>
      <c r="M77" s="272"/>
      <c r="N77" s="272"/>
      <c r="O77" s="272" t="str">
        <f t="shared" si="12"/>
        <v/>
      </c>
      <c r="P77" s="272" t="str">
        <f t="shared" si="13"/>
        <v/>
      </c>
      <c r="Q77" s="272">
        <f t="shared" si="14"/>
        <v>3</v>
      </c>
      <c r="R77" s="272"/>
    </row>
    <row r="78" spans="1:21" x14ac:dyDescent="0.3">
      <c r="A78" s="214">
        <v>9</v>
      </c>
      <c r="B78" s="200">
        <v>3</v>
      </c>
      <c r="C78" s="200"/>
      <c r="D78" s="215"/>
      <c r="E78" s="200"/>
      <c r="F78" s="200"/>
      <c r="G78" s="216"/>
      <c r="H78" s="273"/>
      <c r="I78" s="271">
        <f t="shared" si="11"/>
        <v>0</v>
      </c>
      <c r="J78" s="271"/>
      <c r="K78" s="271"/>
      <c r="L78" s="271"/>
      <c r="M78" s="272"/>
      <c r="N78" s="272"/>
      <c r="O78" s="272" t="str">
        <f t="shared" si="12"/>
        <v/>
      </c>
      <c r="P78" s="272" t="str">
        <f t="shared" si="13"/>
        <v/>
      </c>
      <c r="Q78" s="272">
        <f t="shared" si="14"/>
        <v>3</v>
      </c>
      <c r="R78" s="272"/>
    </row>
    <row r="79" spans="1:21" x14ac:dyDescent="0.3">
      <c r="A79" s="214">
        <v>10</v>
      </c>
      <c r="B79" s="200">
        <v>3</v>
      </c>
      <c r="C79" s="200"/>
      <c r="D79" s="215"/>
      <c r="E79" s="200"/>
      <c r="F79" s="200"/>
      <c r="G79" s="216"/>
      <c r="H79" s="273"/>
      <c r="I79" s="271">
        <f t="shared" si="11"/>
        <v>0</v>
      </c>
      <c r="J79" s="271"/>
      <c r="K79" s="271"/>
      <c r="L79" s="271"/>
      <c r="M79" s="272"/>
      <c r="N79" s="272"/>
      <c r="O79" s="272" t="str">
        <f t="shared" si="12"/>
        <v/>
      </c>
      <c r="P79" s="272" t="str">
        <f t="shared" si="13"/>
        <v/>
      </c>
      <c r="Q79" s="272">
        <f t="shared" si="14"/>
        <v>3</v>
      </c>
      <c r="R79" s="272"/>
    </row>
    <row r="80" spans="1:21" x14ac:dyDescent="0.3">
      <c r="A80" s="214">
        <v>11</v>
      </c>
      <c r="B80" s="200"/>
      <c r="C80" s="200"/>
      <c r="D80" s="215"/>
      <c r="E80" s="200"/>
      <c r="F80" s="200"/>
      <c r="G80" s="216"/>
      <c r="H80" s="273"/>
      <c r="I80" s="271">
        <f t="shared" si="11"/>
        <v>0</v>
      </c>
      <c r="J80" s="271"/>
      <c r="K80" s="271"/>
      <c r="L80" s="271"/>
      <c r="M80" s="272"/>
      <c r="N80" s="272"/>
      <c r="O80" s="272" t="str">
        <f t="shared" si="12"/>
        <v/>
      </c>
      <c r="P80" s="272" t="str">
        <f t="shared" si="13"/>
        <v/>
      </c>
      <c r="Q80" s="272">
        <f t="shared" si="14"/>
        <v>0</v>
      </c>
      <c r="R80" s="272"/>
    </row>
    <row r="81" spans="1:18" x14ac:dyDescent="0.3">
      <c r="A81" s="214">
        <v>12</v>
      </c>
      <c r="B81" s="200"/>
      <c r="C81" s="200"/>
      <c r="D81" s="215"/>
      <c r="E81" s="200"/>
      <c r="F81" s="200"/>
      <c r="G81" s="216"/>
      <c r="H81" s="273"/>
      <c r="I81" s="271">
        <f t="shared" si="11"/>
        <v>0</v>
      </c>
      <c r="J81" s="271"/>
      <c r="K81" s="271"/>
      <c r="L81" s="271"/>
      <c r="M81" s="272"/>
      <c r="N81" s="272"/>
      <c r="O81" s="272" t="str">
        <f t="shared" si="12"/>
        <v/>
      </c>
      <c r="P81" s="272" t="str">
        <f t="shared" si="13"/>
        <v/>
      </c>
      <c r="Q81" s="272">
        <f t="shared" si="14"/>
        <v>0</v>
      </c>
      <c r="R81" s="272"/>
    </row>
    <row r="82" spans="1:18" x14ac:dyDescent="0.3">
      <c r="A82" s="214">
        <v>13</v>
      </c>
      <c r="B82" s="200"/>
      <c r="C82" s="200"/>
      <c r="D82" s="215"/>
      <c r="E82" s="200"/>
      <c r="F82" s="200"/>
      <c r="G82" s="216"/>
      <c r="H82" s="273"/>
      <c r="I82" s="271">
        <f t="shared" si="11"/>
        <v>0</v>
      </c>
      <c r="J82" s="271"/>
      <c r="K82" s="271"/>
      <c r="L82" s="271"/>
      <c r="M82" s="272"/>
      <c r="N82" s="272"/>
      <c r="O82" s="272" t="str">
        <f t="shared" si="12"/>
        <v/>
      </c>
      <c r="P82" s="272" t="str">
        <f t="shared" si="13"/>
        <v/>
      </c>
      <c r="Q82" s="272">
        <f t="shared" si="14"/>
        <v>0</v>
      </c>
      <c r="R82" s="272"/>
    </row>
    <row r="83" spans="1:18" ht="17.25" thickBot="1" x14ac:dyDescent="0.35">
      <c r="A83" s="217">
        <v>14</v>
      </c>
      <c r="B83" s="204">
        <v>4</v>
      </c>
      <c r="C83" s="204"/>
      <c r="D83" s="218"/>
      <c r="E83" s="204"/>
      <c r="F83" s="204"/>
      <c r="G83" s="219"/>
      <c r="H83" s="273"/>
      <c r="I83" s="271">
        <f t="shared" si="11"/>
        <v>0</v>
      </c>
      <c r="J83" s="271"/>
      <c r="K83" s="271"/>
      <c r="L83" s="271"/>
      <c r="M83" s="272"/>
      <c r="N83" s="272"/>
      <c r="O83" s="272" t="str">
        <f t="shared" si="12"/>
        <v/>
      </c>
      <c r="P83" s="272" t="str">
        <f t="shared" si="13"/>
        <v/>
      </c>
      <c r="Q83" s="272">
        <f t="shared" si="14"/>
        <v>4</v>
      </c>
      <c r="R83" s="272"/>
    </row>
    <row r="84" spans="1:18" x14ac:dyDescent="0.3">
      <c r="A84" s="220">
        <v>15</v>
      </c>
      <c r="B84" s="202">
        <v>3</v>
      </c>
      <c r="C84" s="202"/>
      <c r="D84" s="202" t="s">
        <v>271</v>
      </c>
      <c r="E84" s="202"/>
      <c r="F84" s="202"/>
      <c r="G84" s="221"/>
      <c r="H84" s="273">
        <f>SUM(B84:B90)</f>
        <v>22</v>
      </c>
      <c r="I84" s="271">
        <f t="shared" si="11"/>
        <v>0</v>
      </c>
      <c r="J84" s="271">
        <f>IF(SUM(H84-40)&gt;0,H84-40,0)</f>
        <v>0</v>
      </c>
      <c r="K84" s="271">
        <f>IF(SUM(I84:I90)&gt;J84,SUM(I84:I90),J84)</f>
        <v>0</v>
      </c>
      <c r="L84" s="271">
        <f>IF(D84="o",IF(H84&lt;15,0,IF(H84&gt;40,8,H84/5)),0)</f>
        <v>4.4000000000000004</v>
      </c>
      <c r="M84" s="272"/>
      <c r="N84" s="272"/>
      <c r="O84" s="272" t="str">
        <f t="shared" si="12"/>
        <v/>
      </c>
      <c r="P84" s="272" t="str">
        <f t="shared" si="13"/>
        <v/>
      </c>
      <c r="Q84" s="272">
        <f t="shared" si="14"/>
        <v>3</v>
      </c>
      <c r="R84" s="272"/>
    </row>
    <row r="85" spans="1:18" x14ac:dyDescent="0.3">
      <c r="A85" s="214">
        <v>16</v>
      </c>
      <c r="B85" s="200">
        <v>3</v>
      </c>
      <c r="C85" s="200"/>
      <c r="D85" s="215"/>
      <c r="E85" s="200"/>
      <c r="F85" s="200"/>
      <c r="G85" s="216"/>
      <c r="H85" s="273"/>
      <c r="I85" s="271">
        <f t="shared" si="11"/>
        <v>0</v>
      </c>
      <c r="J85" s="271"/>
      <c r="K85" s="271"/>
      <c r="L85" s="271"/>
      <c r="M85" s="272"/>
      <c r="N85" s="272"/>
      <c r="O85" s="272" t="str">
        <f t="shared" si="12"/>
        <v/>
      </c>
      <c r="P85" s="272" t="str">
        <f t="shared" si="13"/>
        <v/>
      </c>
      <c r="Q85" s="272">
        <f t="shared" si="14"/>
        <v>3</v>
      </c>
      <c r="R85" s="272"/>
    </row>
    <row r="86" spans="1:18" x14ac:dyDescent="0.3">
      <c r="A86" s="214">
        <v>17</v>
      </c>
      <c r="B86" s="200"/>
      <c r="C86" s="200"/>
      <c r="D86" s="215"/>
      <c r="E86" s="200"/>
      <c r="F86" s="200"/>
      <c r="G86" s="216"/>
      <c r="H86" s="273"/>
      <c r="I86" s="271">
        <f t="shared" si="11"/>
        <v>0</v>
      </c>
      <c r="J86" s="271"/>
      <c r="K86" s="271"/>
      <c r="L86" s="271"/>
      <c r="M86" s="272"/>
      <c r="N86" s="272"/>
      <c r="O86" s="272" t="str">
        <f t="shared" si="12"/>
        <v/>
      </c>
      <c r="P86" s="272" t="str">
        <f t="shared" si="13"/>
        <v/>
      </c>
      <c r="Q86" s="272">
        <f t="shared" si="14"/>
        <v>0</v>
      </c>
      <c r="R86" s="272"/>
    </row>
    <row r="87" spans="1:18" x14ac:dyDescent="0.3">
      <c r="A87" s="214">
        <v>18</v>
      </c>
      <c r="B87" s="200">
        <v>8</v>
      </c>
      <c r="C87" s="200"/>
      <c r="D87" s="215"/>
      <c r="E87" s="200"/>
      <c r="F87" s="200"/>
      <c r="G87" s="216"/>
      <c r="H87" s="273"/>
      <c r="I87" s="271">
        <f t="shared" si="11"/>
        <v>0</v>
      </c>
      <c r="J87" s="271"/>
      <c r="K87" s="271"/>
      <c r="L87" s="271"/>
      <c r="M87" s="272"/>
      <c r="N87" s="272"/>
      <c r="O87" s="272" t="str">
        <f t="shared" si="12"/>
        <v/>
      </c>
      <c r="P87" s="272" t="str">
        <f t="shared" si="13"/>
        <v/>
      </c>
      <c r="Q87" s="272">
        <f t="shared" si="14"/>
        <v>8</v>
      </c>
      <c r="R87" s="272"/>
    </row>
    <row r="88" spans="1:18" x14ac:dyDescent="0.3">
      <c r="A88" s="214">
        <v>19</v>
      </c>
      <c r="B88" s="200">
        <v>8</v>
      </c>
      <c r="C88" s="200"/>
      <c r="D88" s="215"/>
      <c r="E88" s="200"/>
      <c r="F88" s="200"/>
      <c r="G88" s="216"/>
      <c r="H88" s="273"/>
      <c r="I88" s="271">
        <f t="shared" si="11"/>
        <v>0</v>
      </c>
      <c r="J88" s="271"/>
      <c r="K88" s="271"/>
      <c r="L88" s="271"/>
      <c r="M88" s="272"/>
      <c r="N88" s="272"/>
      <c r="O88" s="272" t="str">
        <f t="shared" si="12"/>
        <v/>
      </c>
      <c r="P88" s="272" t="str">
        <f t="shared" si="13"/>
        <v/>
      </c>
      <c r="Q88" s="272">
        <f t="shared" si="14"/>
        <v>8</v>
      </c>
      <c r="R88" s="272"/>
    </row>
    <row r="89" spans="1:18" x14ac:dyDescent="0.3">
      <c r="A89" s="214">
        <v>20</v>
      </c>
      <c r="B89" s="200"/>
      <c r="C89" s="200"/>
      <c r="D89" s="215"/>
      <c r="E89" s="200"/>
      <c r="F89" s="200"/>
      <c r="G89" s="216"/>
      <c r="H89" s="273"/>
      <c r="I89" s="271">
        <f t="shared" si="11"/>
        <v>0</v>
      </c>
      <c r="J89" s="271"/>
      <c r="K89" s="271"/>
      <c r="L89" s="271"/>
      <c r="M89" s="272"/>
      <c r="N89" s="272"/>
      <c r="O89" s="272" t="str">
        <f t="shared" si="12"/>
        <v/>
      </c>
      <c r="P89" s="272" t="str">
        <f t="shared" si="13"/>
        <v/>
      </c>
      <c r="Q89" s="272">
        <f t="shared" si="14"/>
        <v>0</v>
      </c>
      <c r="R89" s="272"/>
    </row>
    <row r="90" spans="1:18" ht="17.25" thickBot="1" x14ac:dyDescent="0.35">
      <c r="A90" s="217">
        <v>21</v>
      </c>
      <c r="B90" s="204"/>
      <c r="C90" s="204"/>
      <c r="D90" s="218"/>
      <c r="E90" s="204"/>
      <c r="F90" s="204"/>
      <c r="G90" s="219"/>
      <c r="H90" s="273"/>
      <c r="I90" s="271">
        <f t="shared" si="11"/>
        <v>0</v>
      </c>
      <c r="J90" s="271"/>
      <c r="K90" s="271"/>
      <c r="L90" s="271"/>
      <c r="M90" s="272"/>
      <c r="N90" s="272"/>
      <c r="O90" s="272" t="str">
        <f t="shared" si="12"/>
        <v/>
      </c>
      <c r="P90" s="272" t="str">
        <f t="shared" si="13"/>
        <v/>
      </c>
      <c r="Q90" s="272">
        <f t="shared" si="14"/>
        <v>0</v>
      </c>
      <c r="R90" s="272"/>
    </row>
    <row r="91" spans="1:18" x14ac:dyDescent="0.3">
      <c r="A91" s="220">
        <v>22</v>
      </c>
      <c r="B91" s="202">
        <v>12</v>
      </c>
      <c r="C91" s="202"/>
      <c r="D91" s="202" t="s">
        <v>271</v>
      </c>
      <c r="E91" s="202"/>
      <c r="F91" s="202"/>
      <c r="G91" s="221"/>
      <c r="H91" s="273">
        <f>SUM(B91:B97)</f>
        <v>31</v>
      </c>
      <c r="I91" s="271">
        <f t="shared" si="11"/>
        <v>4</v>
      </c>
      <c r="J91" s="271">
        <f>IF(SUM(H91-40)&gt;0,H91-40,0)</f>
        <v>0</v>
      </c>
      <c r="K91" s="271">
        <f>IF(SUM(I91:I97)&gt;J91,SUM(I91:I97),J91)</f>
        <v>4</v>
      </c>
      <c r="L91" s="271">
        <f>IF(D91="o",IF(H91&lt;15,0,IF(H91&gt;40,8,H91/5)),0)</f>
        <v>6.2</v>
      </c>
      <c r="M91" s="272"/>
      <c r="N91" s="272"/>
      <c r="O91" s="272" t="str">
        <f t="shared" si="12"/>
        <v/>
      </c>
      <c r="P91" s="272" t="str">
        <f t="shared" si="13"/>
        <v/>
      </c>
      <c r="Q91" s="272">
        <f t="shared" si="14"/>
        <v>12</v>
      </c>
      <c r="R91" s="272"/>
    </row>
    <row r="92" spans="1:18" x14ac:dyDescent="0.3">
      <c r="A92" s="214">
        <v>23</v>
      </c>
      <c r="B92" s="200">
        <v>6</v>
      </c>
      <c r="C92" s="200"/>
      <c r="D92" s="215"/>
      <c r="E92" s="200"/>
      <c r="F92" s="200"/>
      <c r="G92" s="216"/>
      <c r="H92" s="273"/>
      <c r="I92" s="271">
        <f t="shared" si="11"/>
        <v>0</v>
      </c>
      <c r="J92" s="271"/>
      <c r="K92" s="271"/>
      <c r="L92" s="271"/>
      <c r="M92" s="272"/>
      <c r="N92" s="272"/>
      <c r="O92" s="272" t="str">
        <f t="shared" si="12"/>
        <v/>
      </c>
      <c r="P92" s="272" t="str">
        <f t="shared" si="13"/>
        <v/>
      </c>
      <c r="Q92" s="272">
        <f t="shared" si="14"/>
        <v>6</v>
      </c>
      <c r="R92" s="272"/>
    </row>
    <row r="93" spans="1:18" x14ac:dyDescent="0.3">
      <c r="A93" s="214">
        <v>24</v>
      </c>
      <c r="B93" s="200">
        <v>6</v>
      </c>
      <c r="C93" s="200"/>
      <c r="D93" s="215"/>
      <c r="E93" s="200"/>
      <c r="F93" s="200"/>
      <c r="G93" s="216"/>
      <c r="H93" s="273"/>
      <c r="I93" s="271">
        <f t="shared" si="11"/>
        <v>0</v>
      </c>
      <c r="J93" s="271"/>
      <c r="K93" s="271"/>
      <c r="L93" s="271"/>
      <c r="M93" s="272"/>
      <c r="N93" s="272"/>
      <c r="O93" s="272" t="str">
        <f t="shared" si="12"/>
        <v/>
      </c>
      <c r="P93" s="272" t="str">
        <f t="shared" si="13"/>
        <v/>
      </c>
      <c r="Q93" s="272">
        <f t="shared" si="14"/>
        <v>6</v>
      </c>
      <c r="R93" s="272"/>
    </row>
    <row r="94" spans="1:18" x14ac:dyDescent="0.3">
      <c r="A94" s="214">
        <v>25</v>
      </c>
      <c r="B94" s="200">
        <v>7</v>
      </c>
      <c r="C94" s="200"/>
      <c r="D94" s="215"/>
      <c r="E94" s="200"/>
      <c r="F94" s="200"/>
      <c r="G94" s="216"/>
      <c r="H94" s="273"/>
      <c r="I94" s="271">
        <f t="shared" si="11"/>
        <v>0</v>
      </c>
      <c r="J94" s="271"/>
      <c r="K94" s="271"/>
      <c r="L94" s="271"/>
      <c r="M94" s="272"/>
      <c r="N94" s="272"/>
      <c r="O94" s="272" t="str">
        <f t="shared" si="12"/>
        <v/>
      </c>
      <c r="P94" s="272" t="str">
        <f t="shared" si="13"/>
        <v/>
      </c>
      <c r="Q94" s="272">
        <f t="shared" si="14"/>
        <v>7</v>
      </c>
      <c r="R94" s="272"/>
    </row>
    <row r="95" spans="1:18" x14ac:dyDescent="0.3">
      <c r="A95" s="214">
        <v>26</v>
      </c>
      <c r="B95" s="200"/>
      <c r="C95" s="200"/>
      <c r="D95" s="215"/>
      <c r="E95" s="200"/>
      <c r="F95" s="200"/>
      <c r="G95" s="216"/>
      <c r="H95" s="273"/>
      <c r="I95" s="271">
        <f t="shared" si="11"/>
        <v>0</v>
      </c>
      <c r="J95" s="271"/>
      <c r="K95" s="271"/>
      <c r="L95" s="271"/>
      <c r="M95" s="272"/>
      <c r="N95" s="272"/>
      <c r="O95" s="272" t="str">
        <f t="shared" si="12"/>
        <v/>
      </c>
      <c r="P95" s="272" t="str">
        <f t="shared" si="13"/>
        <v/>
      </c>
      <c r="Q95" s="272">
        <f t="shared" si="14"/>
        <v>0</v>
      </c>
      <c r="R95" s="272"/>
    </row>
    <row r="96" spans="1:18" x14ac:dyDescent="0.3">
      <c r="A96" s="214">
        <v>27</v>
      </c>
      <c r="B96" s="200"/>
      <c r="C96" s="200"/>
      <c r="D96" s="215"/>
      <c r="E96" s="200"/>
      <c r="F96" s="200"/>
      <c r="G96" s="216"/>
      <c r="H96" s="273"/>
      <c r="I96" s="271">
        <f t="shared" si="11"/>
        <v>0</v>
      </c>
      <c r="J96" s="271"/>
      <c r="K96" s="271"/>
      <c r="L96" s="271"/>
      <c r="M96" s="272"/>
      <c r="N96" s="272"/>
      <c r="O96" s="272" t="str">
        <f t="shared" si="12"/>
        <v/>
      </c>
      <c r="P96" s="272" t="str">
        <f t="shared" si="13"/>
        <v/>
      </c>
      <c r="Q96" s="272">
        <f t="shared" si="14"/>
        <v>0</v>
      </c>
      <c r="R96" s="272"/>
    </row>
    <row r="97" spans="1:21" ht="17.25" thickBot="1" x14ac:dyDescent="0.35">
      <c r="A97" s="217">
        <v>28</v>
      </c>
      <c r="B97" s="204"/>
      <c r="C97" s="204"/>
      <c r="D97" s="218"/>
      <c r="E97" s="204"/>
      <c r="F97" s="204"/>
      <c r="G97" s="219"/>
      <c r="H97" s="273"/>
      <c r="I97" s="271">
        <f t="shared" si="11"/>
        <v>0</v>
      </c>
      <c r="J97" s="271"/>
      <c r="K97" s="271"/>
      <c r="L97" s="271"/>
      <c r="M97" s="272"/>
      <c r="N97" s="272"/>
      <c r="O97" s="272" t="str">
        <f t="shared" si="12"/>
        <v/>
      </c>
      <c r="P97" s="272" t="str">
        <f t="shared" si="13"/>
        <v/>
      </c>
      <c r="Q97" s="272">
        <f t="shared" si="14"/>
        <v>0</v>
      </c>
      <c r="R97" s="272"/>
    </row>
    <row r="98" spans="1:21" x14ac:dyDescent="0.3">
      <c r="A98" s="205">
        <v>29</v>
      </c>
      <c r="B98" s="202">
        <v>3</v>
      </c>
      <c r="C98" s="202"/>
      <c r="D98" s="202" t="s">
        <v>271</v>
      </c>
      <c r="E98" s="202"/>
      <c r="F98" s="202"/>
      <c r="G98" s="221"/>
      <c r="H98" s="273">
        <f>IF(A98&lt;&gt;0,SUM(Q98:Q100),"")</f>
        <v>7</v>
      </c>
      <c r="I98" s="271">
        <f>IF(A98&lt;&gt;0,IF(IFERROR(B98-8,0)&lt;0,0,IFERROR(B98-8,0)),"")</f>
        <v>0</v>
      </c>
      <c r="J98" s="271">
        <f>IF(A98&lt;&gt;0,IF(SUM(H98-40)&gt;0,H98-40,0),"")</f>
        <v>0</v>
      </c>
      <c r="K98" s="271">
        <f>IF(A98&lt;&gt;0,IF(SUM(I98:I100)&gt;J98,SUM(I98:I100),J98),"")</f>
        <v>0</v>
      </c>
      <c r="L98" s="271">
        <f>IF(A98&lt;&gt;0,IF(D70="o",IF(H98&lt;(15/(7/COUNTA(A98:A100))),0,IF(H98&gt;(COUNTA(A98:A100)/5*40),COUNTA(A98:A100)/5*8,H98/5)),""),"")</f>
        <v>1.4</v>
      </c>
      <c r="M98" s="272"/>
      <c r="N98" s="272"/>
      <c r="O98" s="272" t="str">
        <f t="shared" si="12"/>
        <v/>
      </c>
      <c r="P98" s="272" t="str">
        <f t="shared" si="13"/>
        <v/>
      </c>
      <c r="Q98" s="272">
        <f t="shared" si="14"/>
        <v>3</v>
      </c>
      <c r="R98" s="272"/>
    </row>
    <row r="99" spans="1:21" x14ac:dyDescent="0.3">
      <c r="A99" s="206">
        <v>30</v>
      </c>
      <c r="B99" s="200">
        <v>4</v>
      </c>
      <c r="C99" s="200"/>
      <c r="D99" s="215"/>
      <c r="E99" s="200"/>
      <c r="F99" s="200"/>
      <c r="G99" s="216"/>
      <c r="H99" s="273"/>
      <c r="I99" s="271">
        <f>IF(A99&lt;&gt;0,IF(IFERROR(B99-8,0)&lt;0,0,IFERROR(B99-8,0)),"")</f>
        <v>0</v>
      </c>
      <c r="J99" s="271"/>
      <c r="K99" s="271"/>
      <c r="L99" s="271"/>
      <c r="M99" s="272"/>
      <c r="N99" s="272"/>
      <c r="O99" s="272" t="str">
        <f t="shared" si="12"/>
        <v/>
      </c>
      <c r="P99" s="272" t="str">
        <f t="shared" si="13"/>
        <v/>
      </c>
      <c r="Q99" s="272">
        <f t="shared" si="14"/>
        <v>4</v>
      </c>
      <c r="R99" s="272"/>
    </row>
    <row r="100" spans="1:21" ht="17.25" thickBot="1" x14ac:dyDescent="0.35">
      <c r="A100" s="207">
        <v>31</v>
      </c>
      <c r="B100" s="204"/>
      <c r="C100" s="204"/>
      <c r="D100" s="218"/>
      <c r="E100" s="204"/>
      <c r="F100" s="204"/>
      <c r="G100" s="219"/>
      <c r="H100" s="273"/>
      <c r="I100" s="271">
        <f>IF(A100&lt;&gt;0,IF(IFERROR(B100-8,0)&lt;0,0,IFERROR(B100-8,0)),"")</f>
        <v>0</v>
      </c>
      <c r="J100" s="271"/>
      <c r="K100" s="271"/>
      <c r="L100" s="271"/>
      <c r="M100" s="272"/>
      <c r="N100" s="272"/>
      <c r="O100" s="272"/>
      <c r="P100" s="272"/>
      <c r="Q100" s="272">
        <f t="shared" si="14"/>
        <v>0</v>
      </c>
      <c r="R100" s="272"/>
    </row>
    <row r="101" spans="1:21" ht="17.25" thickBot="1" x14ac:dyDescent="0.35">
      <c r="A101" s="211"/>
      <c r="B101" s="243"/>
      <c r="C101" s="243"/>
      <c r="D101" s="243"/>
      <c r="E101" s="243"/>
      <c r="F101" s="243"/>
      <c r="G101" s="244"/>
      <c r="H101" s="273">
        <f t="shared" ref="H101:M101" si="15">SUM(H102:H132)</f>
        <v>0</v>
      </c>
      <c r="I101" s="271">
        <f t="shared" si="15"/>
        <v>0</v>
      </c>
      <c r="J101" s="271">
        <f t="shared" si="15"/>
        <v>0</v>
      </c>
      <c r="K101" s="271">
        <f t="shared" si="15"/>
        <v>0</v>
      </c>
      <c r="L101" s="274">
        <f t="shared" si="15"/>
        <v>0</v>
      </c>
      <c r="M101" s="271" t="e">
        <f t="shared" si="15"/>
        <v>#DIV/0!</v>
      </c>
      <c r="N101" s="275">
        <f>COUNTA(B102:B132)-COUNTIF(B102:B132,"연차")</f>
        <v>0</v>
      </c>
      <c r="O101" s="271">
        <f>SUM(O102:O132)</f>
        <v>0</v>
      </c>
      <c r="P101" s="271">
        <f>SUM(P102:P132)</f>
        <v>0</v>
      </c>
      <c r="Q101" s="272">
        <f>SUM(Q102:Q132)</f>
        <v>0</v>
      </c>
      <c r="R101" s="272">
        <f>COUNTA(A102:A132)</f>
        <v>28</v>
      </c>
      <c r="S101" s="276">
        <f>SUM(C102:C132)</f>
        <v>0</v>
      </c>
      <c r="T101" s="276">
        <f>SUM(F102:F132)</f>
        <v>0</v>
      </c>
      <c r="U101" s="251">
        <f>G103*G105</f>
        <v>0</v>
      </c>
    </row>
    <row r="102" spans="1:21" x14ac:dyDescent="0.3">
      <c r="A102" s="212">
        <v>1</v>
      </c>
      <c r="B102" s="201"/>
      <c r="C102" s="201"/>
      <c r="D102" s="201" t="s">
        <v>271</v>
      </c>
      <c r="E102" s="201"/>
      <c r="F102" s="201"/>
      <c r="G102" s="213" t="s">
        <v>282</v>
      </c>
      <c r="H102" s="273">
        <f>SUM(B102:B108)</f>
        <v>0</v>
      </c>
      <c r="I102" s="271">
        <f t="shared" ref="I102:I129" si="16">IF(IFERROR(B102-8,0)&lt;0,0,IFERROR(B102-8,0))</f>
        <v>0</v>
      </c>
      <c r="J102" s="271">
        <f>IF(SUM(H102-40)&gt;0,H102-40,0)</f>
        <v>0</v>
      </c>
      <c r="K102" s="271">
        <f>IF(SUM(I102:I108)&gt;J102,SUM(I102:I108),J102)</f>
        <v>0</v>
      </c>
      <c r="L102" s="271">
        <f>IF(D102="o",IF(H102&lt;15,0,IF(H102&gt;40,8,H102/5)),0)</f>
        <v>0</v>
      </c>
      <c r="M102" s="272" t="e">
        <f>SUM(B102:B132)/COUNTA(B102:B132)</f>
        <v>#DIV/0!</v>
      </c>
      <c r="N102" s="272"/>
      <c r="O102" s="272" t="str">
        <f>IF(E102="o",IF(B102&gt;8,8,B102),"")</f>
        <v/>
      </c>
      <c r="P102" s="272" t="str">
        <f>IF(E102="o",IF(B102&gt;8,B102-8,0),"")</f>
        <v/>
      </c>
      <c r="Q102" s="272">
        <f>COUNTA(A102)*IF(B102="연차",0,B102)</f>
        <v>0</v>
      </c>
      <c r="R102" s="272"/>
    </row>
    <row r="103" spans="1:21" x14ac:dyDescent="0.3">
      <c r="A103" s="214">
        <v>2</v>
      </c>
      <c r="B103" s="200"/>
      <c r="C103" s="200"/>
      <c r="D103" s="215"/>
      <c r="E103" s="200"/>
      <c r="F103" s="200"/>
      <c r="G103" s="203"/>
      <c r="H103" s="273"/>
      <c r="I103" s="271">
        <f t="shared" si="16"/>
        <v>0</v>
      </c>
      <c r="J103" s="271"/>
      <c r="K103" s="271"/>
      <c r="L103" s="271"/>
      <c r="M103" s="272"/>
      <c r="N103" s="272"/>
      <c r="O103" s="272" t="str">
        <f t="shared" ref="O103:O131" si="17">IF(E103="o",IF(B103&gt;8,8,B103),"")</f>
        <v/>
      </c>
      <c r="P103" s="272" t="str">
        <f t="shared" ref="P103:P131" si="18">IF(E103="o",IF(B103&gt;8,B103-8,0),"")</f>
        <v/>
      </c>
      <c r="Q103" s="272">
        <f t="shared" ref="Q103:Q132" si="19">COUNTA(A103)*IF(B103="연차",0,B103)</f>
        <v>0</v>
      </c>
      <c r="R103" s="272"/>
    </row>
    <row r="104" spans="1:21" x14ac:dyDescent="0.3">
      <c r="A104" s="214">
        <v>3</v>
      </c>
      <c r="B104" s="200"/>
      <c r="C104" s="200"/>
      <c r="D104" s="215"/>
      <c r="E104" s="200"/>
      <c r="F104" s="200"/>
      <c r="G104" s="203" t="s">
        <v>275</v>
      </c>
      <c r="H104" s="273"/>
      <c r="I104" s="271">
        <f t="shared" si="16"/>
        <v>0</v>
      </c>
      <c r="J104" s="271"/>
      <c r="K104" s="271"/>
      <c r="L104" s="271"/>
      <c r="M104" s="272"/>
      <c r="N104" s="272"/>
      <c r="O104" s="272" t="str">
        <f t="shared" si="17"/>
        <v/>
      </c>
      <c r="P104" s="272" t="str">
        <f t="shared" si="18"/>
        <v/>
      </c>
      <c r="Q104" s="272">
        <f t="shared" si="19"/>
        <v>0</v>
      </c>
      <c r="R104" s="272"/>
    </row>
    <row r="105" spans="1:21" x14ac:dyDescent="0.3">
      <c r="A105" s="214">
        <v>4</v>
      </c>
      <c r="B105" s="200"/>
      <c r="C105" s="200"/>
      <c r="D105" s="215"/>
      <c r="E105" s="200"/>
      <c r="F105" s="200"/>
      <c r="G105" s="203"/>
      <c r="H105" s="273"/>
      <c r="I105" s="271">
        <f t="shared" si="16"/>
        <v>0</v>
      </c>
      <c r="J105" s="271"/>
      <c r="K105" s="271"/>
      <c r="L105" s="271"/>
      <c r="M105" s="272"/>
      <c r="N105" s="272"/>
      <c r="O105" s="272" t="str">
        <f t="shared" si="17"/>
        <v/>
      </c>
      <c r="P105" s="272" t="str">
        <f t="shared" si="18"/>
        <v/>
      </c>
      <c r="Q105" s="272">
        <f t="shared" si="19"/>
        <v>0</v>
      </c>
      <c r="R105" s="272"/>
    </row>
    <row r="106" spans="1:21" x14ac:dyDescent="0.3">
      <c r="A106" s="214">
        <v>5</v>
      </c>
      <c r="B106" s="200"/>
      <c r="C106" s="200"/>
      <c r="D106" s="215"/>
      <c r="E106" s="200"/>
      <c r="F106" s="200"/>
      <c r="G106" s="216"/>
      <c r="H106" s="273"/>
      <c r="I106" s="271">
        <f t="shared" si="16"/>
        <v>0</v>
      </c>
      <c r="J106" s="271"/>
      <c r="K106" s="271"/>
      <c r="L106" s="271"/>
      <c r="M106" s="272"/>
      <c r="N106" s="272"/>
      <c r="O106" s="272" t="str">
        <f t="shared" si="17"/>
        <v/>
      </c>
      <c r="P106" s="272" t="str">
        <f t="shared" si="18"/>
        <v/>
      </c>
      <c r="Q106" s="272">
        <f t="shared" si="19"/>
        <v>0</v>
      </c>
      <c r="R106" s="272"/>
    </row>
    <row r="107" spans="1:21" x14ac:dyDescent="0.3">
      <c r="A107" s="214">
        <v>6</v>
      </c>
      <c r="B107" s="200"/>
      <c r="C107" s="200"/>
      <c r="D107" s="215"/>
      <c r="E107" s="200"/>
      <c r="F107" s="200"/>
      <c r="G107" s="216"/>
      <c r="H107" s="273"/>
      <c r="I107" s="271">
        <f t="shared" si="16"/>
        <v>0</v>
      </c>
      <c r="J107" s="271"/>
      <c r="K107" s="271"/>
      <c r="L107" s="271"/>
      <c r="M107" s="272"/>
      <c r="N107" s="272"/>
      <c r="O107" s="272" t="str">
        <f t="shared" si="17"/>
        <v/>
      </c>
      <c r="P107" s="272" t="str">
        <f t="shared" si="18"/>
        <v/>
      </c>
      <c r="Q107" s="272">
        <f t="shared" si="19"/>
        <v>0</v>
      </c>
      <c r="R107" s="272"/>
    </row>
    <row r="108" spans="1:21" ht="17.25" thickBot="1" x14ac:dyDescent="0.35">
      <c r="A108" s="217">
        <v>7</v>
      </c>
      <c r="B108" s="204"/>
      <c r="C108" s="204"/>
      <c r="D108" s="218"/>
      <c r="E108" s="204"/>
      <c r="F108" s="204"/>
      <c r="G108" s="219"/>
      <c r="H108" s="273"/>
      <c r="I108" s="271">
        <f t="shared" si="16"/>
        <v>0</v>
      </c>
      <c r="J108" s="271"/>
      <c r="K108" s="271"/>
      <c r="L108" s="271"/>
      <c r="M108" s="272"/>
      <c r="N108" s="272"/>
      <c r="O108" s="272" t="str">
        <f t="shared" si="17"/>
        <v/>
      </c>
      <c r="P108" s="272" t="str">
        <f t="shared" si="18"/>
        <v/>
      </c>
      <c r="Q108" s="272">
        <f t="shared" si="19"/>
        <v>0</v>
      </c>
      <c r="R108" s="272"/>
    </row>
    <row r="109" spans="1:21" x14ac:dyDescent="0.3">
      <c r="A109" s="220">
        <v>8</v>
      </c>
      <c r="B109" s="202"/>
      <c r="C109" s="202"/>
      <c r="D109" s="202" t="s">
        <v>271</v>
      </c>
      <c r="E109" s="202"/>
      <c r="F109" s="202"/>
      <c r="G109" s="221"/>
      <c r="H109" s="273">
        <f>SUM(B109:B115)</f>
        <v>0</v>
      </c>
      <c r="I109" s="271">
        <f t="shared" si="16"/>
        <v>0</v>
      </c>
      <c r="J109" s="271">
        <f>IF(SUM(H109-40)&gt;0,H109-40,0)</f>
        <v>0</v>
      </c>
      <c r="K109" s="271">
        <f>IF(SUM(I109:I115)&gt;J109,SUM(I109:I115),J109)</f>
        <v>0</v>
      </c>
      <c r="L109" s="271">
        <f>IF(D109="o",IF(H109&lt;15,0,IF(H109&gt;40,8,H109/5)),0)</f>
        <v>0</v>
      </c>
      <c r="M109" s="272"/>
      <c r="N109" s="272"/>
      <c r="O109" s="272" t="str">
        <f t="shared" si="17"/>
        <v/>
      </c>
      <c r="P109" s="272" t="str">
        <f t="shared" si="18"/>
        <v/>
      </c>
      <c r="Q109" s="272">
        <f t="shared" si="19"/>
        <v>0</v>
      </c>
      <c r="R109" s="272"/>
    </row>
    <row r="110" spans="1:21" x14ac:dyDescent="0.3">
      <c r="A110" s="214">
        <v>9</v>
      </c>
      <c r="B110" s="200"/>
      <c r="C110" s="200"/>
      <c r="D110" s="215"/>
      <c r="E110" s="200"/>
      <c r="F110" s="200"/>
      <c r="G110" s="216"/>
      <c r="H110" s="273"/>
      <c r="I110" s="271">
        <f t="shared" si="16"/>
        <v>0</v>
      </c>
      <c r="J110" s="271"/>
      <c r="K110" s="271"/>
      <c r="L110" s="271"/>
      <c r="M110" s="272"/>
      <c r="N110" s="272"/>
      <c r="O110" s="272" t="str">
        <f t="shared" si="17"/>
        <v/>
      </c>
      <c r="P110" s="272" t="str">
        <f t="shared" si="18"/>
        <v/>
      </c>
      <c r="Q110" s="272">
        <f t="shared" si="19"/>
        <v>0</v>
      </c>
      <c r="R110" s="272"/>
    </row>
    <row r="111" spans="1:21" x14ac:dyDescent="0.3">
      <c r="A111" s="214">
        <v>10</v>
      </c>
      <c r="B111" s="200"/>
      <c r="C111" s="200"/>
      <c r="D111" s="215"/>
      <c r="E111" s="200"/>
      <c r="F111" s="200"/>
      <c r="G111" s="216"/>
      <c r="H111" s="273"/>
      <c r="I111" s="271">
        <f t="shared" si="16"/>
        <v>0</v>
      </c>
      <c r="J111" s="271"/>
      <c r="K111" s="271"/>
      <c r="L111" s="271"/>
      <c r="M111" s="272"/>
      <c r="N111" s="272"/>
      <c r="O111" s="272" t="str">
        <f t="shared" si="17"/>
        <v/>
      </c>
      <c r="P111" s="272" t="str">
        <f t="shared" si="18"/>
        <v/>
      </c>
      <c r="Q111" s="272">
        <f t="shared" si="19"/>
        <v>0</v>
      </c>
      <c r="R111" s="272"/>
    </row>
    <row r="112" spans="1:21" x14ac:dyDescent="0.3">
      <c r="A112" s="214">
        <v>11</v>
      </c>
      <c r="B112" s="200"/>
      <c r="C112" s="200"/>
      <c r="D112" s="215"/>
      <c r="E112" s="200"/>
      <c r="F112" s="200"/>
      <c r="G112" s="216"/>
      <c r="H112" s="273"/>
      <c r="I112" s="271">
        <f t="shared" si="16"/>
        <v>0</v>
      </c>
      <c r="J112" s="271"/>
      <c r="K112" s="271"/>
      <c r="L112" s="271"/>
      <c r="M112" s="272"/>
      <c r="N112" s="272"/>
      <c r="O112" s="272" t="str">
        <f t="shared" si="17"/>
        <v/>
      </c>
      <c r="P112" s="272" t="str">
        <f t="shared" si="18"/>
        <v/>
      </c>
      <c r="Q112" s="272">
        <f t="shared" si="19"/>
        <v>0</v>
      </c>
      <c r="R112" s="272"/>
    </row>
    <row r="113" spans="1:18" x14ac:dyDescent="0.3">
      <c r="A113" s="214">
        <v>12</v>
      </c>
      <c r="B113" s="200"/>
      <c r="C113" s="200"/>
      <c r="D113" s="215"/>
      <c r="E113" s="200"/>
      <c r="F113" s="200"/>
      <c r="G113" s="216"/>
      <c r="H113" s="273"/>
      <c r="I113" s="271">
        <f t="shared" si="16"/>
        <v>0</v>
      </c>
      <c r="J113" s="271"/>
      <c r="K113" s="271"/>
      <c r="L113" s="271"/>
      <c r="M113" s="272"/>
      <c r="N113" s="272"/>
      <c r="O113" s="272" t="str">
        <f t="shared" si="17"/>
        <v/>
      </c>
      <c r="P113" s="272" t="str">
        <f t="shared" si="18"/>
        <v/>
      </c>
      <c r="Q113" s="272">
        <f t="shared" si="19"/>
        <v>0</v>
      </c>
      <c r="R113" s="272"/>
    </row>
    <row r="114" spans="1:18" x14ac:dyDescent="0.3">
      <c r="A114" s="214">
        <v>13</v>
      </c>
      <c r="B114" s="200"/>
      <c r="C114" s="200"/>
      <c r="D114" s="215"/>
      <c r="E114" s="200"/>
      <c r="F114" s="200"/>
      <c r="G114" s="216"/>
      <c r="H114" s="273"/>
      <c r="I114" s="271">
        <f t="shared" si="16"/>
        <v>0</v>
      </c>
      <c r="J114" s="271"/>
      <c r="K114" s="271"/>
      <c r="L114" s="271"/>
      <c r="M114" s="272"/>
      <c r="N114" s="272"/>
      <c r="O114" s="272" t="str">
        <f t="shared" si="17"/>
        <v/>
      </c>
      <c r="P114" s="272" t="str">
        <f t="shared" si="18"/>
        <v/>
      </c>
      <c r="Q114" s="272">
        <f t="shared" si="19"/>
        <v>0</v>
      </c>
      <c r="R114" s="272"/>
    </row>
    <row r="115" spans="1:18" ht="17.25" thickBot="1" x14ac:dyDescent="0.35">
      <c r="A115" s="217">
        <v>14</v>
      </c>
      <c r="B115" s="204"/>
      <c r="C115" s="204"/>
      <c r="D115" s="218"/>
      <c r="E115" s="204"/>
      <c r="F115" s="204"/>
      <c r="G115" s="219"/>
      <c r="H115" s="273"/>
      <c r="I115" s="271">
        <f t="shared" si="16"/>
        <v>0</v>
      </c>
      <c r="J115" s="271"/>
      <c r="K115" s="271"/>
      <c r="L115" s="271"/>
      <c r="M115" s="272"/>
      <c r="N115" s="272"/>
      <c r="O115" s="272" t="str">
        <f t="shared" si="17"/>
        <v/>
      </c>
      <c r="P115" s="272" t="str">
        <f t="shared" si="18"/>
        <v/>
      </c>
      <c r="Q115" s="272">
        <f t="shared" si="19"/>
        <v>0</v>
      </c>
      <c r="R115" s="272"/>
    </row>
    <row r="116" spans="1:18" x14ac:dyDescent="0.3">
      <c r="A116" s="220">
        <v>15</v>
      </c>
      <c r="B116" s="202"/>
      <c r="C116" s="202"/>
      <c r="D116" s="202" t="s">
        <v>271</v>
      </c>
      <c r="E116" s="202"/>
      <c r="F116" s="202"/>
      <c r="G116" s="221"/>
      <c r="H116" s="273">
        <f>SUM(B116:B122)</f>
        <v>0</v>
      </c>
      <c r="I116" s="271">
        <f t="shared" si="16"/>
        <v>0</v>
      </c>
      <c r="J116" s="271">
        <f>IF(SUM(H116-40)&gt;0,H116-40,0)</f>
        <v>0</v>
      </c>
      <c r="K116" s="271">
        <f>IF(SUM(I116:I122)&gt;J116,SUM(I116:I122),J116)</f>
        <v>0</v>
      </c>
      <c r="L116" s="271">
        <f>IF(D116="o",IF(H116&lt;15,0,IF(H116&gt;40,8,H116/5)),0)</f>
        <v>0</v>
      </c>
      <c r="M116" s="272"/>
      <c r="N116" s="272"/>
      <c r="O116" s="272" t="str">
        <f t="shared" si="17"/>
        <v/>
      </c>
      <c r="P116" s="272" t="str">
        <f t="shared" si="18"/>
        <v/>
      </c>
      <c r="Q116" s="272">
        <f t="shared" si="19"/>
        <v>0</v>
      </c>
      <c r="R116" s="272"/>
    </row>
    <row r="117" spans="1:18" x14ac:dyDescent="0.3">
      <c r="A117" s="214">
        <v>16</v>
      </c>
      <c r="B117" s="200"/>
      <c r="C117" s="200"/>
      <c r="D117" s="215"/>
      <c r="E117" s="200"/>
      <c r="F117" s="200"/>
      <c r="G117" s="216"/>
      <c r="H117" s="273"/>
      <c r="I117" s="271">
        <f t="shared" si="16"/>
        <v>0</v>
      </c>
      <c r="J117" s="271"/>
      <c r="K117" s="271"/>
      <c r="L117" s="271"/>
      <c r="M117" s="272"/>
      <c r="N117" s="272"/>
      <c r="O117" s="272" t="str">
        <f t="shared" si="17"/>
        <v/>
      </c>
      <c r="P117" s="272" t="str">
        <f t="shared" si="18"/>
        <v/>
      </c>
      <c r="Q117" s="272">
        <f t="shared" si="19"/>
        <v>0</v>
      </c>
      <c r="R117" s="272"/>
    </row>
    <row r="118" spans="1:18" x14ac:dyDescent="0.3">
      <c r="A118" s="214">
        <v>17</v>
      </c>
      <c r="B118" s="200"/>
      <c r="C118" s="200"/>
      <c r="D118" s="215"/>
      <c r="E118" s="200"/>
      <c r="F118" s="200"/>
      <c r="G118" s="216"/>
      <c r="H118" s="273"/>
      <c r="I118" s="271">
        <f t="shared" si="16"/>
        <v>0</v>
      </c>
      <c r="J118" s="271"/>
      <c r="K118" s="271"/>
      <c r="L118" s="271"/>
      <c r="M118" s="272"/>
      <c r="N118" s="272"/>
      <c r="O118" s="272" t="str">
        <f t="shared" si="17"/>
        <v/>
      </c>
      <c r="P118" s="272" t="str">
        <f t="shared" si="18"/>
        <v/>
      </c>
      <c r="Q118" s="272">
        <f t="shared" si="19"/>
        <v>0</v>
      </c>
      <c r="R118" s="272"/>
    </row>
    <row r="119" spans="1:18" x14ac:dyDescent="0.3">
      <c r="A119" s="214">
        <v>18</v>
      </c>
      <c r="B119" s="200"/>
      <c r="C119" s="200"/>
      <c r="D119" s="215"/>
      <c r="E119" s="200"/>
      <c r="F119" s="200"/>
      <c r="G119" s="216"/>
      <c r="H119" s="273"/>
      <c r="I119" s="271">
        <f t="shared" si="16"/>
        <v>0</v>
      </c>
      <c r="J119" s="271"/>
      <c r="K119" s="271"/>
      <c r="L119" s="271"/>
      <c r="M119" s="272"/>
      <c r="N119" s="272"/>
      <c r="O119" s="272" t="str">
        <f t="shared" si="17"/>
        <v/>
      </c>
      <c r="P119" s="272" t="str">
        <f t="shared" si="18"/>
        <v/>
      </c>
      <c r="Q119" s="272">
        <f t="shared" si="19"/>
        <v>0</v>
      </c>
      <c r="R119" s="272"/>
    </row>
    <row r="120" spans="1:18" x14ac:dyDescent="0.3">
      <c r="A120" s="214">
        <v>19</v>
      </c>
      <c r="B120" s="200"/>
      <c r="C120" s="200"/>
      <c r="D120" s="215"/>
      <c r="E120" s="200"/>
      <c r="F120" s="200"/>
      <c r="G120" s="216"/>
      <c r="H120" s="273"/>
      <c r="I120" s="271">
        <f t="shared" si="16"/>
        <v>0</v>
      </c>
      <c r="J120" s="271"/>
      <c r="K120" s="271"/>
      <c r="L120" s="271"/>
      <c r="M120" s="272"/>
      <c r="N120" s="272"/>
      <c r="O120" s="272" t="str">
        <f t="shared" si="17"/>
        <v/>
      </c>
      <c r="P120" s="272" t="str">
        <f t="shared" si="18"/>
        <v/>
      </c>
      <c r="Q120" s="272">
        <f t="shared" si="19"/>
        <v>0</v>
      </c>
      <c r="R120" s="272"/>
    </row>
    <row r="121" spans="1:18" x14ac:dyDescent="0.3">
      <c r="A121" s="214">
        <v>20</v>
      </c>
      <c r="B121" s="200"/>
      <c r="C121" s="200"/>
      <c r="D121" s="215"/>
      <c r="E121" s="200"/>
      <c r="F121" s="200"/>
      <c r="G121" s="216"/>
      <c r="H121" s="273"/>
      <c r="I121" s="271">
        <f t="shared" si="16"/>
        <v>0</v>
      </c>
      <c r="J121" s="271"/>
      <c r="K121" s="271"/>
      <c r="L121" s="271"/>
      <c r="M121" s="272"/>
      <c r="N121" s="272"/>
      <c r="O121" s="272" t="str">
        <f t="shared" si="17"/>
        <v/>
      </c>
      <c r="P121" s="272" t="str">
        <f t="shared" si="18"/>
        <v/>
      </c>
      <c r="Q121" s="272">
        <f t="shared" si="19"/>
        <v>0</v>
      </c>
      <c r="R121" s="272"/>
    </row>
    <row r="122" spans="1:18" ht="17.25" thickBot="1" x14ac:dyDescent="0.35">
      <c r="A122" s="217">
        <v>21</v>
      </c>
      <c r="B122" s="204"/>
      <c r="C122" s="204"/>
      <c r="D122" s="218"/>
      <c r="E122" s="204"/>
      <c r="F122" s="204"/>
      <c r="G122" s="219"/>
      <c r="H122" s="273"/>
      <c r="I122" s="271">
        <f t="shared" si="16"/>
        <v>0</v>
      </c>
      <c r="J122" s="271"/>
      <c r="K122" s="271"/>
      <c r="L122" s="271"/>
      <c r="M122" s="272"/>
      <c r="N122" s="272"/>
      <c r="O122" s="272" t="str">
        <f t="shared" si="17"/>
        <v/>
      </c>
      <c r="P122" s="272" t="str">
        <f t="shared" si="18"/>
        <v/>
      </c>
      <c r="Q122" s="272">
        <f t="shared" si="19"/>
        <v>0</v>
      </c>
      <c r="R122" s="272"/>
    </row>
    <row r="123" spans="1:18" x14ac:dyDescent="0.3">
      <c r="A123" s="220">
        <v>22</v>
      </c>
      <c r="B123" s="202"/>
      <c r="C123" s="202"/>
      <c r="D123" s="202" t="s">
        <v>271</v>
      </c>
      <c r="E123" s="202"/>
      <c r="F123" s="202"/>
      <c r="G123" s="221"/>
      <c r="H123" s="273">
        <f>SUM(B123:B129)</f>
        <v>0</v>
      </c>
      <c r="I123" s="271">
        <f t="shared" si="16"/>
        <v>0</v>
      </c>
      <c r="J123" s="271">
        <f>IF(SUM(H123-40)&gt;0,H123-40,0)</f>
        <v>0</v>
      </c>
      <c r="K123" s="271">
        <f>IF(SUM(I123:I129)&gt;J123,SUM(I123:I129),J123)</f>
        <v>0</v>
      </c>
      <c r="L123" s="271">
        <f>IF(D123="o",IF(H123&lt;15,0,IF(H123&gt;40,8,H123/5)),0)</f>
        <v>0</v>
      </c>
      <c r="M123" s="272"/>
      <c r="N123" s="272"/>
      <c r="O123" s="272" t="str">
        <f t="shared" si="17"/>
        <v/>
      </c>
      <c r="P123" s="272" t="str">
        <f t="shared" si="18"/>
        <v/>
      </c>
      <c r="Q123" s="272">
        <f t="shared" si="19"/>
        <v>0</v>
      </c>
      <c r="R123" s="272"/>
    </row>
    <row r="124" spans="1:18" x14ac:dyDescent="0.3">
      <c r="A124" s="214">
        <v>23</v>
      </c>
      <c r="B124" s="200"/>
      <c r="C124" s="200"/>
      <c r="D124" s="215"/>
      <c r="E124" s="200"/>
      <c r="F124" s="200"/>
      <c r="G124" s="216"/>
      <c r="H124" s="273"/>
      <c r="I124" s="271">
        <f t="shared" si="16"/>
        <v>0</v>
      </c>
      <c r="J124" s="271"/>
      <c r="K124" s="271"/>
      <c r="L124" s="271"/>
      <c r="M124" s="272"/>
      <c r="N124" s="272"/>
      <c r="O124" s="272" t="str">
        <f t="shared" si="17"/>
        <v/>
      </c>
      <c r="P124" s="272" t="str">
        <f t="shared" si="18"/>
        <v/>
      </c>
      <c r="Q124" s="272">
        <f t="shared" si="19"/>
        <v>0</v>
      </c>
      <c r="R124" s="272"/>
    </row>
    <row r="125" spans="1:18" x14ac:dyDescent="0.3">
      <c r="A125" s="214">
        <v>24</v>
      </c>
      <c r="B125" s="200"/>
      <c r="C125" s="200"/>
      <c r="D125" s="215"/>
      <c r="E125" s="200"/>
      <c r="F125" s="200"/>
      <c r="G125" s="216"/>
      <c r="H125" s="273"/>
      <c r="I125" s="271">
        <f t="shared" si="16"/>
        <v>0</v>
      </c>
      <c r="J125" s="271"/>
      <c r="K125" s="271"/>
      <c r="L125" s="271"/>
      <c r="M125" s="272"/>
      <c r="N125" s="272"/>
      <c r="O125" s="272" t="str">
        <f t="shared" si="17"/>
        <v/>
      </c>
      <c r="P125" s="272" t="str">
        <f t="shared" si="18"/>
        <v/>
      </c>
      <c r="Q125" s="272">
        <f t="shared" si="19"/>
        <v>0</v>
      </c>
      <c r="R125" s="272"/>
    </row>
    <row r="126" spans="1:18" x14ac:dyDescent="0.3">
      <c r="A126" s="214">
        <v>25</v>
      </c>
      <c r="B126" s="200"/>
      <c r="C126" s="200"/>
      <c r="D126" s="215"/>
      <c r="E126" s="200"/>
      <c r="F126" s="200"/>
      <c r="G126" s="216"/>
      <c r="H126" s="273"/>
      <c r="I126" s="271">
        <f t="shared" si="16"/>
        <v>0</v>
      </c>
      <c r="J126" s="271"/>
      <c r="K126" s="271"/>
      <c r="L126" s="271"/>
      <c r="M126" s="272"/>
      <c r="N126" s="272"/>
      <c r="O126" s="272" t="str">
        <f t="shared" si="17"/>
        <v/>
      </c>
      <c r="P126" s="272" t="str">
        <f t="shared" si="18"/>
        <v/>
      </c>
      <c r="Q126" s="272">
        <f t="shared" si="19"/>
        <v>0</v>
      </c>
      <c r="R126" s="272"/>
    </row>
    <row r="127" spans="1:18" x14ac:dyDescent="0.3">
      <c r="A127" s="214">
        <v>26</v>
      </c>
      <c r="B127" s="200"/>
      <c r="C127" s="200"/>
      <c r="D127" s="215"/>
      <c r="E127" s="200"/>
      <c r="F127" s="200"/>
      <c r="G127" s="216"/>
      <c r="H127" s="273"/>
      <c r="I127" s="271">
        <f t="shared" si="16"/>
        <v>0</v>
      </c>
      <c r="J127" s="271"/>
      <c r="K127" s="271"/>
      <c r="L127" s="271"/>
      <c r="M127" s="272"/>
      <c r="N127" s="272"/>
      <c r="O127" s="272" t="str">
        <f t="shared" si="17"/>
        <v/>
      </c>
      <c r="P127" s="272" t="str">
        <f t="shared" si="18"/>
        <v/>
      </c>
      <c r="Q127" s="272">
        <f t="shared" si="19"/>
        <v>0</v>
      </c>
      <c r="R127" s="272"/>
    </row>
    <row r="128" spans="1:18" x14ac:dyDescent="0.3">
      <c r="A128" s="214">
        <v>27</v>
      </c>
      <c r="B128" s="200"/>
      <c r="C128" s="200"/>
      <c r="D128" s="215"/>
      <c r="E128" s="200"/>
      <c r="F128" s="200"/>
      <c r="G128" s="216"/>
      <c r="H128" s="273"/>
      <c r="I128" s="271">
        <f t="shared" si="16"/>
        <v>0</v>
      </c>
      <c r="J128" s="271"/>
      <c r="K128" s="271"/>
      <c r="L128" s="271"/>
      <c r="M128" s="272"/>
      <c r="N128" s="272"/>
      <c r="O128" s="272" t="str">
        <f t="shared" si="17"/>
        <v/>
      </c>
      <c r="P128" s="272" t="str">
        <f t="shared" si="18"/>
        <v/>
      </c>
      <c r="Q128" s="272">
        <f t="shared" si="19"/>
        <v>0</v>
      </c>
      <c r="R128" s="272"/>
    </row>
    <row r="129" spans="1:21" ht="17.25" thickBot="1" x14ac:dyDescent="0.35">
      <c r="A129" s="217">
        <v>28</v>
      </c>
      <c r="B129" s="204"/>
      <c r="C129" s="204"/>
      <c r="D129" s="218"/>
      <c r="E129" s="204"/>
      <c r="F129" s="204"/>
      <c r="G129" s="219"/>
      <c r="H129" s="273"/>
      <c r="I129" s="271">
        <f t="shared" si="16"/>
        <v>0</v>
      </c>
      <c r="J129" s="271"/>
      <c r="K129" s="271"/>
      <c r="L129" s="271"/>
      <c r="M129" s="272"/>
      <c r="N129" s="272"/>
      <c r="O129" s="272" t="str">
        <f t="shared" si="17"/>
        <v/>
      </c>
      <c r="P129" s="272" t="str">
        <f t="shared" si="18"/>
        <v/>
      </c>
      <c r="Q129" s="272">
        <f t="shared" si="19"/>
        <v>0</v>
      </c>
      <c r="R129" s="272"/>
    </row>
    <row r="130" spans="1:21" x14ac:dyDescent="0.3">
      <c r="A130" s="205"/>
      <c r="B130" s="202"/>
      <c r="C130" s="202"/>
      <c r="D130" s="202" t="s">
        <v>271</v>
      </c>
      <c r="E130" s="202"/>
      <c r="F130" s="202"/>
      <c r="G130" s="221"/>
      <c r="H130" s="273" t="str">
        <f>IF(A130&lt;&gt;0,SUM(Q130:Q132),"")</f>
        <v/>
      </c>
      <c r="I130" s="271" t="str">
        <f>IF(A130&lt;&gt;0,IF(IFERROR(B130-8,0)&lt;0,0,IFERROR(B130-8,0)),"")</f>
        <v/>
      </c>
      <c r="J130" s="271" t="str">
        <f>IF(A130&lt;&gt;0,IF(SUM(H130-40)&gt;0,H130-40,0),"")</f>
        <v/>
      </c>
      <c r="K130" s="271" t="str">
        <f>IF(A130&lt;&gt;0,IF(SUM(I130:I132)&gt;J130,SUM(I130:I132),J130),"")</f>
        <v/>
      </c>
      <c r="L130" s="271" t="str">
        <f>IF(A130&lt;&gt;0,IF(D102="o",IF(H130&lt;(15/(7/COUNTA(A130:A132))),0,IF(H130&gt;(COUNTA(A130:A132)/5*40),COUNTA(A130:A132)/5*8,H130/5)),""),"")</f>
        <v/>
      </c>
      <c r="M130" s="272"/>
      <c r="N130" s="272"/>
      <c r="O130" s="272" t="str">
        <f t="shared" si="17"/>
        <v/>
      </c>
      <c r="P130" s="272" t="str">
        <f t="shared" si="18"/>
        <v/>
      </c>
      <c r="Q130" s="272">
        <f t="shared" si="19"/>
        <v>0</v>
      </c>
      <c r="R130" s="272"/>
    </row>
    <row r="131" spans="1:21" x14ac:dyDescent="0.3">
      <c r="A131" s="206"/>
      <c r="B131" s="200"/>
      <c r="C131" s="200"/>
      <c r="D131" s="215"/>
      <c r="E131" s="200"/>
      <c r="F131" s="200"/>
      <c r="G131" s="216"/>
      <c r="H131" s="273"/>
      <c r="I131" s="271" t="str">
        <f>IF(A131&lt;&gt;0,IF(IFERROR(B131-8,0)&lt;0,0,IFERROR(B131-8,0)),"")</f>
        <v/>
      </c>
      <c r="J131" s="271"/>
      <c r="K131" s="271"/>
      <c r="L131" s="271"/>
      <c r="M131" s="272"/>
      <c r="N131" s="272"/>
      <c r="O131" s="272" t="str">
        <f t="shared" si="17"/>
        <v/>
      </c>
      <c r="P131" s="272" t="str">
        <f t="shared" si="18"/>
        <v/>
      </c>
      <c r="Q131" s="272">
        <f t="shared" si="19"/>
        <v>0</v>
      </c>
      <c r="R131" s="272"/>
    </row>
    <row r="132" spans="1:21" ht="17.25" thickBot="1" x14ac:dyDescent="0.35">
      <c r="A132" s="207"/>
      <c r="B132" s="204"/>
      <c r="C132" s="204"/>
      <c r="D132" s="218"/>
      <c r="E132" s="204"/>
      <c r="F132" s="204"/>
      <c r="G132" s="219"/>
      <c r="H132" s="273"/>
      <c r="I132" s="271" t="str">
        <f>IF(A132&lt;&gt;0,IF(IFERROR(B132-8,0)&lt;0,0,IFERROR(B132-8,0)),"")</f>
        <v/>
      </c>
      <c r="J132" s="271"/>
      <c r="K132" s="271"/>
      <c r="L132" s="271"/>
      <c r="M132" s="272"/>
      <c r="N132" s="272"/>
      <c r="O132" s="272"/>
      <c r="P132" s="272"/>
      <c r="Q132" s="272">
        <f t="shared" si="19"/>
        <v>0</v>
      </c>
      <c r="R132" s="272"/>
    </row>
    <row r="133" spans="1:21" ht="17.25" thickBot="1" x14ac:dyDescent="0.35">
      <c r="A133" s="211"/>
      <c r="B133" s="243"/>
      <c r="C133" s="243"/>
      <c r="D133" s="243"/>
      <c r="E133" s="243"/>
      <c r="F133" s="243"/>
      <c r="G133" s="244"/>
      <c r="H133" s="273">
        <f t="shared" ref="H133:M133" si="20">SUM(H134:H164)</f>
        <v>0</v>
      </c>
      <c r="I133" s="271">
        <f t="shared" si="20"/>
        <v>0</v>
      </c>
      <c r="J133" s="271">
        <f t="shared" si="20"/>
        <v>0</v>
      </c>
      <c r="K133" s="271">
        <f t="shared" si="20"/>
        <v>0</v>
      </c>
      <c r="L133" s="274">
        <f t="shared" si="20"/>
        <v>0</v>
      </c>
      <c r="M133" s="271" t="e">
        <f t="shared" si="20"/>
        <v>#DIV/0!</v>
      </c>
      <c r="N133" s="275">
        <f>COUNTA(B134:B164)-COUNTIF(B134:B164,"연차")</f>
        <v>0</v>
      </c>
      <c r="O133" s="271">
        <f>SUM(O134:O164)</f>
        <v>0</v>
      </c>
      <c r="P133" s="271">
        <f>SUM(P134:P164)</f>
        <v>0</v>
      </c>
      <c r="Q133" s="272">
        <f>SUM(Q134:Q164)</f>
        <v>0</v>
      </c>
      <c r="R133" s="272">
        <f>COUNTA(A134:A164)</f>
        <v>28</v>
      </c>
      <c r="S133" s="276">
        <f>SUM(C134:C164)</f>
        <v>0</v>
      </c>
      <c r="T133" s="276">
        <f>SUM(F134:F164)</f>
        <v>0</v>
      </c>
      <c r="U133" s="251">
        <f>G135*G137</f>
        <v>0</v>
      </c>
    </row>
    <row r="134" spans="1:21" x14ac:dyDescent="0.3">
      <c r="A134" s="212">
        <v>1</v>
      </c>
      <c r="B134" s="201"/>
      <c r="C134" s="201"/>
      <c r="D134" s="201" t="s">
        <v>271</v>
      </c>
      <c r="E134" s="201"/>
      <c r="F134" s="201"/>
      <c r="G134" s="213" t="s">
        <v>282</v>
      </c>
      <c r="H134" s="273">
        <f>SUM(B134:B140)</f>
        <v>0</v>
      </c>
      <c r="I134" s="271">
        <f t="shared" ref="I134:I161" si="21">IF(IFERROR(B134-8,0)&lt;0,0,IFERROR(B134-8,0))</f>
        <v>0</v>
      </c>
      <c r="J134" s="271">
        <f>IF(SUM(H134-40)&gt;0,H134-40,0)</f>
        <v>0</v>
      </c>
      <c r="K134" s="271">
        <f>IF(SUM(I134:I140)&gt;J134,SUM(I134:I140),J134)</f>
        <v>0</v>
      </c>
      <c r="L134" s="271">
        <f>IF(D134="o",IF(H134&lt;15,0,IF(H134&gt;40,8,H134/5)),0)</f>
        <v>0</v>
      </c>
      <c r="M134" s="272" t="e">
        <f>SUM(B134:B164)/COUNTA(B134:B164)</f>
        <v>#DIV/0!</v>
      </c>
      <c r="N134" s="272"/>
      <c r="O134" s="272" t="str">
        <f>IF(E134="o",IF(B134&gt;8,8,B134),"")</f>
        <v/>
      </c>
      <c r="P134" s="272" t="str">
        <f>IF(E134="o",IF(B134&gt;8,B134-8,0),"")</f>
        <v/>
      </c>
      <c r="Q134" s="272">
        <f>COUNTA(A134)*IF(B134="연차",0,B134)</f>
        <v>0</v>
      </c>
      <c r="R134" s="272"/>
    </row>
    <row r="135" spans="1:21" x14ac:dyDescent="0.3">
      <c r="A135" s="214">
        <v>2</v>
      </c>
      <c r="B135" s="200"/>
      <c r="C135" s="200"/>
      <c r="D135" s="215"/>
      <c r="E135" s="200"/>
      <c r="F135" s="200"/>
      <c r="G135" s="203"/>
      <c r="H135" s="273"/>
      <c r="I135" s="271">
        <f t="shared" si="21"/>
        <v>0</v>
      </c>
      <c r="J135" s="271"/>
      <c r="K135" s="271"/>
      <c r="L135" s="271"/>
      <c r="M135" s="272"/>
      <c r="N135" s="272"/>
      <c r="O135" s="272" t="str">
        <f t="shared" ref="O135:O163" si="22">IF(E135="o",IF(B135&gt;8,8,B135),"")</f>
        <v/>
      </c>
      <c r="P135" s="272" t="str">
        <f t="shared" ref="P135:P163" si="23">IF(E135="o",IF(B135&gt;8,B135-8,0),"")</f>
        <v/>
      </c>
      <c r="Q135" s="272">
        <f t="shared" ref="Q135:Q164" si="24">COUNTA(A135)*IF(B135="연차",0,B135)</f>
        <v>0</v>
      </c>
      <c r="R135" s="272"/>
    </row>
    <row r="136" spans="1:21" x14ac:dyDescent="0.3">
      <c r="A136" s="214">
        <v>3</v>
      </c>
      <c r="B136" s="200"/>
      <c r="C136" s="200"/>
      <c r="D136" s="215"/>
      <c r="E136" s="200"/>
      <c r="F136" s="200"/>
      <c r="G136" s="203" t="s">
        <v>275</v>
      </c>
      <c r="H136" s="273"/>
      <c r="I136" s="271">
        <f t="shared" si="21"/>
        <v>0</v>
      </c>
      <c r="J136" s="271"/>
      <c r="K136" s="271"/>
      <c r="L136" s="271"/>
      <c r="M136" s="272"/>
      <c r="N136" s="272"/>
      <c r="O136" s="272" t="str">
        <f t="shared" si="22"/>
        <v/>
      </c>
      <c r="P136" s="272" t="str">
        <f t="shared" si="23"/>
        <v/>
      </c>
      <c r="Q136" s="272">
        <f t="shared" si="24"/>
        <v>0</v>
      </c>
      <c r="R136" s="272"/>
    </row>
    <row r="137" spans="1:21" x14ac:dyDescent="0.3">
      <c r="A137" s="214">
        <v>4</v>
      </c>
      <c r="B137" s="200"/>
      <c r="C137" s="200"/>
      <c r="D137" s="215"/>
      <c r="E137" s="200"/>
      <c r="F137" s="200"/>
      <c r="G137" s="203"/>
      <c r="H137" s="273"/>
      <c r="I137" s="271">
        <f t="shared" si="21"/>
        <v>0</v>
      </c>
      <c r="J137" s="271"/>
      <c r="K137" s="271"/>
      <c r="L137" s="271"/>
      <c r="M137" s="272"/>
      <c r="N137" s="272"/>
      <c r="O137" s="272" t="str">
        <f t="shared" si="22"/>
        <v/>
      </c>
      <c r="P137" s="272" t="str">
        <f t="shared" si="23"/>
        <v/>
      </c>
      <c r="Q137" s="272">
        <f t="shared" si="24"/>
        <v>0</v>
      </c>
      <c r="R137" s="272"/>
    </row>
    <row r="138" spans="1:21" x14ac:dyDescent="0.3">
      <c r="A138" s="214">
        <v>5</v>
      </c>
      <c r="B138" s="200"/>
      <c r="C138" s="200"/>
      <c r="D138" s="215"/>
      <c r="E138" s="200"/>
      <c r="F138" s="200"/>
      <c r="G138" s="216"/>
      <c r="H138" s="273"/>
      <c r="I138" s="271">
        <f t="shared" si="21"/>
        <v>0</v>
      </c>
      <c r="J138" s="271"/>
      <c r="K138" s="271"/>
      <c r="L138" s="271"/>
      <c r="M138" s="272"/>
      <c r="N138" s="272"/>
      <c r="O138" s="272" t="str">
        <f t="shared" si="22"/>
        <v/>
      </c>
      <c r="P138" s="272" t="str">
        <f t="shared" si="23"/>
        <v/>
      </c>
      <c r="Q138" s="272">
        <f t="shared" si="24"/>
        <v>0</v>
      </c>
      <c r="R138" s="272"/>
    </row>
    <row r="139" spans="1:21" x14ac:dyDescent="0.3">
      <c r="A139" s="214">
        <v>6</v>
      </c>
      <c r="B139" s="200"/>
      <c r="C139" s="200"/>
      <c r="D139" s="215"/>
      <c r="E139" s="200"/>
      <c r="F139" s="200"/>
      <c r="G139" s="216"/>
      <c r="H139" s="273"/>
      <c r="I139" s="271">
        <f t="shared" si="21"/>
        <v>0</v>
      </c>
      <c r="J139" s="271"/>
      <c r="K139" s="271"/>
      <c r="L139" s="271"/>
      <c r="M139" s="272"/>
      <c r="N139" s="272"/>
      <c r="O139" s="272" t="str">
        <f t="shared" si="22"/>
        <v/>
      </c>
      <c r="P139" s="272" t="str">
        <f t="shared" si="23"/>
        <v/>
      </c>
      <c r="Q139" s="272">
        <f t="shared" si="24"/>
        <v>0</v>
      </c>
      <c r="R139" s="272"/>
    </row>
    <row r="140" spans="1:21" ht="17.25" thickBot="1" x14ac:dyDescent="0.35">
      <c r="A140" s="217">
        <v>7</v>
      </c>
      <c r="B140" s="204"/>
      <c r="C140" s="204"/>
      <c r="D140" s="218"/>
      <c r="E140" s="204"/>
      <c r="F140" s="204"/>
      <c r="G140" s="219"/>
      <c r="H140" s="273"/>
      <c r="I140" s="271">
        <f t="shared" si="21"/>
        <v>0</v>
      </c>
      <c r="J140" s="271"/>
      <c r="K140" s="271"/>
      <c r="L140" s="271"/>
      <c r="M140" s="272"/>
      <c r="N140" s="272"/>
      <c r="O140" s="272" t="str">
        <f t="shared" si="22"/>
        <v/>
      </c>
      <c r="P140" s="272" t="str">
        <f t="shared" si="23"/>
        <v/>
      </c>
      <c r="Q140" s="272">
        <f t="shared" si="24"/>
        <v>0</v>
      </c>
      <c r="R140" s="272"/>
    </row>
    <row r="141" spans="1:21" x14ac:dyDescent="0.3">
      <c r="A141" s="220">
        <v>8</v>
      </c>
      <c r="B141" s="202"/>
      <c r="C141" s="202"/>
      <c r="D141" s="202" t="s">
        <v>271</v>
      </c>
      <c r="E141" s="202"/>
      <c r="F141" s="202"/>
      <c r="G141" s="221"/>
      <c r="H141" s="273">
        <f>SUM(B141:B147)</f>
        <v>0</v>
      </c>
      <c r="I141" s="271">
        <f t="shared" si="21"/>
        <v>0</v>
      </c>
      <c r="J141" s="271">
        <f>IF(SUM(H141-40)&gt;0,H141-40,0)</f>
        <v>0</v>
      </c>
      <c r="K141" s="271">
        <f>IF(SUM(I141:I147)&gt;J141,SUM(I141:I147),J141)</f>
        <v>0</v>
      </c>
      <c r="L141" s="271">
        <f>IF(D141="o",IF(H141&lt;15,0,IF(H141&gt;40,8,H141/5)),0)</f>
        <v>0</v>
      </c>
      <c r="M141" s="272"/>
      <c r="N141" s="272"/>
      <c r="O141" s="272" t="str">
        <f t="shared" si="22"/>
        <v/>
      </c>
      <c r="P141" s="272" t="str">
        <f t="shared" si="23"/>
        <v/>
      </c>
      <c r="Q141" s="272">
        <f t="shared" si="24"/>
        <v>0</v>
      </c>
      <c r="R141" s="272"/>
    </row>
    <row r="142" spans="1:21" x14ac:dyDescent="0.3">
      <c r="A142" s="214">
        <v>9</v>
      </c>
      <c r="B142" s="200"/>
      <c r="C142" s="200"/>
      <c r="D142" s="215"/>
      <c r="E142" s="200"/>
      <c r="F142" s="200"/>
      <c r="G142" s="216"/>
      <c r="H142" s="273"/>
      <c r="I142" s="271">
        <f t="shared" si="21"/>
        <v>0</v>
      </c>
      <c r="J142" s="271"/>
      <c r="K142" s="271"/>
      <c r="L142" s="271"/>
      <c r="M142" s="272"/>
      <c r="N142" s="272"/>
      <c r="O142" s="272" t="str">
        <f t="shared" si="22"/>
        <v/>
      </c>
      <c r="P142" s="272" t="str">
        <f t="shared" si="23"/>
        <v/>
      </c>
      <c r="Q142" s="272">
        <f t="shared" si="24"/>
        <v>0</v>
      </c>
      <c r="R142" s="272"/>
    </row>
    <row r="143" spans="1:21" x14ac:dyDescent="0.3">
      <c r="A143" s="214">
        <v>10</v>
      </c>
      <c r="B143" s="200"/>
      <c r="C143" s="200"/>
      <c r="D143" s="215"/>
      <c r="E143" s="200"/>
      <c r="F143" s="200"/>
      <c r="G143" s="216"/>
      <c r="H143" s="273"/>
      <c r="I143" s="271">
        <f t="shared" si="21"/>
        <v>0</v>
      </c>
      <c r="J143" s="271"/>
      <c r="K143" s="271"/>
      <c r="L143" s="271"/>
      <c r="M143" s="272"/>
      <c r="N143" s="272"/>
      <c r="O143" s="272" t="str">
        <f t="shared" si="22"/>
        <v/>
      </c>
      <c r="P143" s="272" t="str">
        <f t="shared" si="23"/>
        <v/>
      </c>
      <c r="Q143" s="272">
        <f t="shared" si="24"/>
        <v>0</v>
      </c>
      <c r="R143" s="272"/>
    </row>
    <row r="144" spans="1:21" x14ac:dyDescent="0.3">
      <c r="A144" s="214">
        <v>11</v>
      </c>
      <c r="B144" s="200"/>
      <c r="C144" s="200"/>
      <c r="D144" s="215"/>
      <c r="E144" s="200"/>
      <c r="F144" s="200"/>
      <c r="G144" s="216"/>
      <c r="H144" s="273"/>
      <c r="I144" s="271">
        <f t="shared" si="21"/>
        <v>0</v>
      </c>
      <c r="J144" s="271"/>
      <c r="K144" s="271"/>
      <c r="L144" s="271"/>
      <c r="M144" s="272"/>
      <c r="N144" s="272"/>
      <c r="O144" s="272" t="str">
        <f t="shared" si="22"/>
        <v/>
      </c>
      <c r="P144" s="272" t="str">
        <f t="shared" si="23"/>
        <v/>
      </c>
      <c r="Q144" s="272">
        <f t="shared" si="24"/>
        <v>0</v>
      </c>
      <c r="R144" s="272"/>
    </row>
    <row r="145" spans="1:18" x14ac:dyDescent="0.3">
      <c r="A145" s="214">
        <v>12</v>
      </c>
      <c r="B145" s="200"/>
      <c r="C145" s="200"/>
      <c r="D145" s="215"/>
      <c r="E145" s="200"/>
      <c r="F145" s="200"/>
      <c r="G145" s="216"/>
      <c r="H145" s="273"/>
      <c r="I145" s="271">
        <f t="shared" si="21"/>
        <v>0</v>
      </c>
      <c r="J145" s="271"/>
      <c r="K145" s="271"/>
      <c r="L145" s="271"/>
      <c r="M145" s="272"/>
      <c r="N145" s="272"/>
      <c r="O145" s="272" t="str">
        <f t="shared" si="22"/>
        <v/>
      </c>
      <c r="P145" s="272" t="str">
        <f t="shared" si="23"/>
        <v/>
      </c>
      <c r="Q145" s="272">
        <f t="shared" si="24"/>
        <v>0</v>
      </c>
      <c r="R145" s="272"/>
    </row>
    <row r="146" spans="1:18" x14ac:dyDescent="0.3">
      <c r="A146" s="214">
        <v>13</v>
      </c>
      <c r="B146" s="200"/>
      <c r="C146" s="200"/>
      <c r="D146" s="215"/>
      <c r="E146" s="200"/>
      <c r="F146" s="200"/>
      <c r="G146" s="216"/>
      <c r="H146" s="273"/>
      <c r="I146" s="271">
        <f t="shared" si="21"/>
        <v>0</v>
      </c>
      <c r="J146" s="271"/>
      <c r="K146" s="271"/>
      <c r="L146" s="271"/>
      <c r="M146" s="272"/>
      <c r="N146" s="272"/>
      <c r="O146" s="272" t="str">
        <f t="shared" si="22"/>
        <v/>
      </c>
      <c r="P146" s="272" t="str">
        <f t="shared" si="23"/>
        <v/>
      </c>
      <c r="Q146" s="272">
        <f t="shared" si="24"/>
        <v>0</v>
      </c>
      <c r="R146" s="272"/>
    </row>
    <row r="147" spans="1:18" ht="17.25" thickBot="1" x14ac:dyDescent="0.35">
      <c r="A147" s="217">
        <v>14</v>
      </c>
      <c r="B147" s="204"/>
      <c r="C147" s="204"/>
      <c r="D147" s="218"/>
      <c r="E147" s="204"/>
      <c r="F147" s="204"/>
      <c r="G147" s="219"/>
      <c r="H147" s="273"/>
      <c r="I147" s="271">
        <f t="shared" si="21"/>
        <v>0</v>
      </c>
      <c r="J147" s="271"/>
      <c r="K147" s="271"/>
      <c r="L147" s="271"/>
      <c r="M147" s="272"/>
      <c r="N147" s="272"/>
      <c r="O147" s="272" t="str">
        <f t="shared" si="22"/>
        <v/>
      </c>
      <c r="P147" s="272" t="str">
        <f t="shared" si="23"/>
        <v/>
      </c>
      <c r="Q147" s="272">
        <f t="shared" si="24"/>
        <v>0</v>
      </c>
      <c r="R147" s="272"/>
    </row>
    <row r="148" spans="1:18" x14ac:dyDescent="0.3">
      <c r="A148" s="220">
        <v>15</v>
      </c>
      <c r="B148" s="202"/>
      <c r="C148" s="202"/>
      <c r="D148" s="202" t="s">
        <v>271</v>
      </c>
      <c r="E148" s="202"/>
      <c r="F148" s="202"/>
      <c r="G148" s="221"/>
      <c r="H148" s="273">
        <f>SUM(B148:B154)</f>
        <v>0</v>
      </c>
      <c r="I148" s="271">
        <f t="shared" si="21"/>
        <v>0</v>
      </c>
      <c r="J148" s="271">
        <f>IF(SUM(H148-40)&gt;0,H148-40,0)</f>
        <v>0</v>
      </c>
      <c r="K148" s="271">
        <f>IF(SUM(I148:I154)&gt;J148,SUM(I148:I154),J148)</f>
        <v>0</v>
      </c>
      <c r="L148" s="271">
        <f>IF(D148="o",IF(H148&lt;15,0,IF(H148&gt;40,8,H148/5)),0)</f>
        <v>0</v>
      </c>
      <c r="M148" s="272"/>
      <c r="N148" s="272"/>
      <c r="O148" s="272" t="str">
        <f t="shared" si="22"/>
        <v/>
      </c>
      <c r="P148" s="272" t="str">
        <f t="shared" si="23"/>
        <v/>
      </c>
      <c r="Q148" s="272">
        <f t="shared" si="24"/>
        <v>0</v>
      </c>
      <c r="R148" s="272"/>
    </row>
    <row r="149" spans="1:18" x14ac:dyDescent="0.3">
      <c r="A149" s="214">
        <v>16</v>
      </c>
      <c r="B149" s="200"/>
      <c r="C149" s="200"/>
      <c r="D149" s="215"/>
      <c r="E149" s="200"/>
      <c r="F149" s="200"/>
      <c r="G149" s="216"/>
      <c r="H149" s="273"/>
      <c r="I149" s="271">
        <f t="shared" si="21"/>
        <v>0</v>
      </c>
      <c r="J149" s="271"/>
      <c r="K149" s="271"/>
      <c r="L149" s="271"/>
      <c r="M149" s="272"/>
      <c r="N149" s="272"/>
      <c r="O149" s="272" t="str">
        <f t="shared" si="22"/>
        <v/>
      </c>
      <c r="P149" s="272" t="str">
        <f t="shared" si="23"/>
        <v/>
      </c>
      <c r="Q149" s="272">
        <f t="shared" si="24"/>
        <v>0</v>
      </c>
      <c r="R149" s="272"/>
    </row>
    <row r="150" spans="1:18" x14ac:dyDescent="0.3">
      <c r="A150" s="214">
        <v>17</v>
      </c>
      <c r="B150" s="200"/>
      <c r="C150" s="200"/>
      <c r="D150" s="215"/>
      <c r="E150" s="200"/>
      <c r="F150" s="200"/>
      <c r="G150" s="216"/>
      <c r="H150" s="273"/>
      <c r="I150" s="271">
        <f t="shared" si="21"/>
        <v>0</v>
      </c>
      <c r="J150" s="271"/>
      <c r="K150" s="271"/>
      <c r="L150" s="271"/>
      <c r="M150" s="272"/>
      <c r="N150" s="272"/>
      <c r="O150" s="272" t="str">
        <f t="shared" si="22"/>
        <v/>
      </c>
      <c r="P150" s="272" t="str">
        <f t="shared" si="23"/>
        <v/>
      </c>
      <c r="Q150" s="272">
        <f t="shared" si="24"/>
        <v>0</v>
      </c>
      <c r="R150" s="272"/>
    </row>
    <row r="151" spans="1:18" x14ac:dyDescent="0.3">
      <c r="A151" s="214">
        <v>18</v>
      </c>
      <c r="B151" s="200"/>
      <c r="C151" s="200"/>
      <c r="D151" s="215"/>
      <c r="E151" s="200"/>
      <c r="F151" s="200"/>
      <c r="G151" s="216"/>
      <c r="H151" s="273"/>
      <c r="I151" s="271">
        <f t="shared" si="21"/>
        <v>0</v>
      </c>
      <c r="J151" s="271"/>
      <c r="K151" s="271"/>
      <c r="L151" s="271"/>
      <c r="M151" s="272"/>
      <c r="N151" s="272"/>
      <c r="O151" s="272" t="str">
        <f t="shared" si="22"/>
        <v/>
      </c>
      <c r="P151" s="272" t="str">
        <f t="shared" si="23"/>
        <v/>
      </c>
      <c r="Q151" s="272">
        <f t="shared" si="24"/>
        <v>0</v>
      </c>
      <c r="R151" s="272"/>
    </row>
    <row r="152" spans="1:18" x14ac:dyDescent="0.3">
      <c r="A152" s="214">
        <v>19</v>
      </c>
      <c r="B152" s="200"/>
      <c r="C152" s="200"/>
      <c r="D152" s="215"/>
      <c r="E152" s="200"/>
      <c r="F152" s="200"/>
      <c r="G152" s="216"/>
      <c r="H152" s="273"/>
      <c r="I152" s="271">
        <f t="shared" si="21"/>
        <v>0</v>
      </c>
      <c r="J152" s="271"/>
      <c r="K152" s="271"/>
      <c r="L152" s="271"/>
      <c r="M152" s="272"/>
      <c r="N152" s="272"/>
      <c r="O152" s="272" t="str">
        <f t="shared" si="22"/>
        <v/>
      </c>
      <c r="P152" s="272" t="str">
        <f t="shared" si="23"/>
        <v/>
      </c>
      <c r="Q152" s="272">
        <f t="shared" si="24"/>
        <v>0</v>
      </c>
      <c r="R152" s="272"/>
    </row>
    <row r="153" spans="1:18" x14ac:dyDescent="0.3">
      <c r="A153" s="214">
        <v>20</v>
      </c>
      <c r="B153" s="200"/>
      <c r="C153" s="200"/>
      <c r="D153" s="215"/>
      <c r="E153" s="200"/>
      <c r="F153" s="200"/>
      <c r="G153" s="216"/>
      <c r="H153" s="273"/>
      <c r="I153" s="271">
        <f t="shared" si="21"/>
        <v>0</v>
      </c>
      <c r="J153" s="271"/>
      <c r="K153" s="271"/>
      <c r="L153" s="271"/>
      <c r="M153" s="272"/>
      <c r="N153" s="272"/>
      <c r="O153" s="272" t="str">
        <f t="shared" si="22"/>
        <v/>
      </c>
      <c r="P153" s="272" t="str">
        <f t="shared" si="23"/>
        <v/>
      </c>
      <c r="Q153" s="272">
        <f t="shared" si="24"/>
        <v>0</v>
      </c>
      <c r="R153" s="272"/>
    </row>
    <row r="154" spans="1:18" ht="17.25" thickBot="1" x14ac:dyDescent="0.35">
      <c r="A154" s="217">
        <v>21</v>
      </c>
      <c r="B154" s="204"/>
      <c r="C154" s="204"/>
      <c r="D154" s="218"/>
      <c r="E154" s="204"/>
      <c r="F154" s="204"/>
      <c r="G154" s="219"/>
      <c r="H154" s="273"/>
      <c r="I154" s="271">
        <f t="shared" si="21"/>
        <v>0</v>
      </c>
      <c r="J154" s="271"/>
      <c r="K154" s="271"/>
      <c r="L154" s="271"/>
      <c r="M154" s="272"/>
      <c r="N154" s="272"/>
      <c r="O154" s="272" t="str">
        <f t="shared" si="22"/>
        <v/>
      </c>
      <c r="P154" s="272" t="str">
        <f t="shared" si="23"/>
        <v/>
      </c>
      <c r="Q154" s="272">
        <f t="shared" si="24"/>
        <v>0</v>
      </c>
      <c r="R154" s="272"/>
    </row>
    <row r="155" spans="1:18" x14ac:dyDescent="0.3">
      <c r="A155" s="220">
        <v>22</v>
      </c>
      <c r="B155" s="202"/>
      <c r="C155" s="202"/>
      <c r="D155" s="202" t="s">
        <v>271</v>
      </c>
      <c r="E155" s="202"/>
      <c r="F155" s="202"/>
      <c r="G155" s="221"/>
      <c r="H155" s="273">
        <f>SUM(B155:B161)</f>
        <v>0</v>
      </c>
      <c r="I155" s="271">
        <f t="shared" si="21"/>
        <v>0</v>
      </c>
      <c r="J155" s="271">
        <f>IF(SUM(H155-40)&gt;0,H155-40,0)</f>
        <v>0</v>
      </c>
      <c r="K155" s="271">
        <f>IF(SUM(I155:I161)&gt;J155,SUM(I155:I161),J155)</f>
        <v>0</v>
      </c>
      <c r="L155" s="271">
        <f>IF(D155="o",IF(H155&lt;15,0,IF(H155&gt;40,8,H155/5)),0)</f>
        <v>0</v>
      </c>
      <c r="M155" s="272"/>
      <c r="N155" s="272"/>
      <c r="O155" s="272" t="str">
        <f t="shared" si="22"/>
        <v/>
      </c>
      <c r="P155" s="272" t="str">
        <f t="shared" si="23"/>
        <v/>
      </c>
      <c r="Q155" s="272">
        <f t="shared" si="24"/>
        <v>0</v>
      </c>
      <c r="R155" s="272"/>
    </row>
    <row r="156" spans="1:18" x14ac:dyDescent="0.3">
      <c r="A156" s="214">
        <v>23</v>
      </c>
      <c r="B156" s="200"/>
      <c r="C156" s="200"/>
      <c r="D156" s="215"/>
      <c r="E156" s="200"/>
      <c r="F156" s="200"/>
      <c r="G156" s="216"/>
      <c r="H156" s="273"/>
      <c r="I156" s="271">
        <f t="shared" si="21"/>
        <v>0</v>
      </c>
      <c r="J156" s="271"/>
      <c r="K156" s="271"/>
      <c r="L156" s="271"/>
      <c r="M156" s="272"/>
      <c r="N156" s="272"/>
      <c r="O156" s="272" t="str">
        <f t="shared" si="22"/>
        <v/>
      </c>
      <c r="P156" s="272" t="str">
        <f t="shared" si="23"/>
        <v/>
      </c>
      <c r="Q156" s="272">
        <f t="shared" si="24"/>
        <v>0</v>
      </c>
      <c r="R156" s="272"/>
    </row>
    <row r="157" spans="1:18" x14ac:dyDescent="0.3">
      <c r="A157" s="214">
        <v>24</v>
      </c>
      <c r="B157" s="200"/>
      <c r="C157" s="200"/>
      <c r="D157" s="215"/>
      <c r="E157" s="200"/>
      <c r="F157" s="200"/>
      <c r="G157" s="216"/>
      <c r="H157" s="273"/>
      <c r="I157" s="271">
        <f t="shared" si="21"/>
        <v>0</v>
      </c>
      <c r="J157" s="271"/>
      <c r="K157" s="271"/>
      <c r="L157" s="271"/>
      <c r="M157" s="272"/>
      <c r="N157" s="272"/>
      <c r="O157" s="272" t="str">
        <f t="shared" si="22"/>
        <v/>
      </c>
      <c r="P157" s="272" t="str">
        <f t="shared" si="23"/>
        <v/>
      </c>
      <c r="Q157" s="272">
        <f t="shared" si="24"/>
        <v>0</v>
      </c>
      <c r="R157" s="272"/>
    </row>
    <row r="158" spans="1:18" x14ac:dyDescent="0.3">
      <c r="A158" s="214">
        <v>25</v>
      </c>
      <c r="B158" s="200"/>
      <c r="C158" s="200"/>
      <c r="D158" s="215"/>
      <c r="E158" s="200"/>
      <c r="F158" s="200"/>
      <c r="G158" s="216"/>
      <c r="H158" s="273"/>
      <c r="I158" s="271">
        <f t="shared" si="21"/>
        <v>0</v>
      </c>
      <c r="J158" s="271"/>
      <c r="K158" s="271"/>
      <c r="L158" s="271"/>
      <c r="M158" s="272"/>
      <c r="N158" s="272"/>
      <c r="O158" s="272" t="str">
        <f t="shared" si="22"/>
        <v/>
      </c>
      <c r="P158" s="272" t="str">
        <f t="shared" si="23"/>
        <v/>
      </c>
      <c r="Q158" s="272">
        <f t="shared" si="24"/>
        <v>0</v>
      </c>
      <c r="R158" s="272"/>
    </row>
    <row r="159" spans="1:18" x14ac:dyDescent="0.3">
      <c r="A159" s="214">
        <v>26</v>
      </c>
      <c r="B159" s="200"/>
      <c r="C159" s="200"/>
      <c r="D159" s="215"/>
      <c r="E159" s="200"/>
      <c r="F159" s="200"/>
      <c r="G159" s="216"/>
      <c r="H159" s="273"/>
      <c r="I159" s="271">
        <f t="shared" si="21"/>
        <v>0</v>
      </c>
      <c r="J159" s="271"/>
      <c r="K159" s="271"/>
      <c r="L159" s="271"/>
      <c r="M159" s="272"/>
      <c r="N159" s="272"/>
      <c r="O159" s="272" t="str">
        <f t="shared" si="22"/>
        <v/>
      </c>
      <c r="P159" s="272" t="str">
        <f t="shared" si="23"/>
        <v/>
      </c>
      <c r="Q159" s="272">
        <f t="shared" si="24"/>
        <v>0</v>
      </c>
      <c r="R159" s="272"/>
    </row>
    <row r="160" spans="1:18" x14ac:dyDescent="0.3">
      <c r="A160" s="214">
        <v>27</v>
      </c>
      <c r="B160" s="200"/>
      <c r="C160" s="200"/>
      <c r="D160" s="215"/>
      <c r="E160" s="200"/>
      <c r="F160" s="200"/>
      <c r="G160" s="216"/>
      <c r="H160" s="273"/>
      <c r="I160" s="271">
        <f t="shared" si="21"/>
        <v>0</v>
      </c>
      <c r="J160" s="271"/>
      <c r="K160" s="271"/>
      <c r="L160" s="271"/>
      <c r="M160" s="272"/>
      <c r="N160" s="272"/>
      <c r="O160" s="272" t="str">
        <f t="shared" si="22"/>
        <v/>
      </c>
      <c r="P160" s="272" t="str">
        <f t="shared" si="23"/>
        <v/>
      </c>
      <c r="Q160" s="272">
        <f t="shared" si="24"/>
        <v>0</v>
      </c>
      <c r="R160" s="272"/>
    </row>
    <row r="161" spans="1:21" ht="17.25" thickBot="1" x14ac:dyDescent="0.35">
      <c r="A161" s="217">
        <v>28</v>
      </c>
      <c r="B161" s="204"/>
      <c r="C161" s="204"/>
      <c r="D161" s="218"/>
      <c r="E161" s="204"/>
      <c r="F161" s="204"/>
      <c r="G161" s="219"/>
      <c r="H161" s="273"/>
      <c r="I161" s="271">
        <f t="shared" si="21"/>
        <v>0</v>
      </c>
      <c r="J161" s="271"/>
      <c r="K161" s="271"/>
      <c r="L161" s="271"/>
      <c r="M161" s="272"/>
      <c r="N161" s="272"/>
      <c r="O161" s="272" t="str">
        <f t="shared" si="22"/>
        <v/>
      </c>
      <c r="P161" s="272" t="str">
        <f t="shared" si="23"/>
        <v/>
      </c>
      <c r="Q161" s="272">
        <f t="shared" si="24"/>
        <v>0</v>
      </c>
      <c r="R161" s="272"/>
    </row>
    <row r="162" spans="1:21" x14ac:dyDescent="0.3">
      <c r="A162" s="205"/>
      <c r="B162" s="202"/>
      <c r="C162" s="202"/>
      <c r="D162" s="202" t="s">
        <v>271</v>
      </c>
      <c r="E162" s="202"/>
      <c r="F162" s="202"/>
      <c r="G162" s="221"/>
      <c r="H162" s="273" t="str">
        <f>IF(A162&lt;&gt;0,SUM(Q162:Q164),"")</f>
        <v/>
      </c>
      <c r="I162" s="271" t="str">
        <f>IF(A162&lt;&gt;0,IF(IFERROR(B162-8,0)&lt;0,0,IFERROR(B162-8,0)),"")</f>
        <v/>
      </c>
      <c r="J162" s="271" t="str">
        <f>IF(A162&lt;&gt;0,IF(SUM(H162-40)&gt;0,H162-40,0),"")</f>
        <v/>
      </c>
      <c r="K162" s="271" t="str">
        <f>IF(A162&lt;&gt;0,IF(SUM(I162:I164)&gt;J162,SUM(I162:I164),J162),"")</f>
        <v/>
      </c>
      <c r="L162" s="271" t="str">
        <f>IF(A162&lt;&gt;0,IF(D134="o",IF(H162&lt;(15/(7/COUNTA(A162:A164))),0,IF(H162&gt;(COUNTA(A162:A164)/5*40),COUNTA(A162:A164)/5*8,H162/5)),""),"")</f>
        <v/>
      </c>
      <c r="M162" s="272"/>
      <c r="N162" s="272"/>
      <c r="O162" s="272" t="str">
        <f t="shared" si="22"/>
        <v/>
      </c>
      <c r="P162" s="272" t="str">
        <f t="shared" si="23"/>
        <v/>
      </c>
      <c r="Q162" s="272">
        <f t="shared" si="24"/>
        <v>0</v>
      </c>
      <c r="R162" s="272"/>
    </row>
    <row r="163" spans="1:21" x14ac:dyDescent="0.3">
      <c r="A163" s="206"/>
      <c r="B163" s="200"/>
      <c r="C163" s="200"/>
      <c r="D163" s="215"/>
      <c r="E163" s="200"/>
      <c r="F163" s="200"/>
      <c r="G163" s="216"/>
      <c r="H163" s="273"/>
      <c r="I163" s="271" t="str">
        <f>IF(A163&lt;&gt;0,IF(IFERROR(B163-8,0)&lt;0,0,IFERROR(B163-8,0)),"")</f>
        <v/>
      </c>
      <c r="J163" s="271"/>
      <c r="K163" s="271"/>
      <c r="L163" s="271"/>
      <c r="M163" s="272"/>
      <c r="N163" s="272"/>
      <c r="O163" s="272" t="str">
        <f t="shared" si="22"/>
        <v/>
      </c>
      <c r="P163" s="272" t="str">
        <f t="shared" si="23"/>
        <v/>
      </c>
      <c r="Q163" s="272">
        <f t="shared" si="24"/>
        <v>0</v>
      </c>
      <c r="R163" s="272"/>
    </row>
    <row r="164" spans="1:21" ht="17.25" thickBot="1" x14ac:dyDescent="0.35">
      <c r="A164" s="207"/>
      <c r="B164" s="204"/>
      <c r="C164" s="204"/>
      <c r="D164" s="218"/>
      <c r="E164" s="204"/>
      <c r="F164" s="204"/>
      <c r="G164" s="219"/>
      <c r="H164" s="273"/>
      <c r="I164" s="271" t="str">
        <f>IF(A164&lt;&gt;0,IF(IFERROR(B164-8,0)&lt;0,0,IFERROR(B164-8,0)),"")</f>
        <v/>
      </c>
      <c r="J164" s="271"/>
      <c r="K164" s="271"/>
      <c r="L164" s="271"/>
      <c r="M164" s="272"/>
      <c r="N164" s="272"/>
      <c r="O164" s="272"/>
      <c r="P164" s="272"/>
      <c r="Q164" s="272">
        <f t="shared" si="24"/>
        <v>0</v>
      </c>
      <c r="R164" s="272"/>
    </row>
    <row r="165" spans="1:21" ht="17.25" thickBot="1" x14ac:dyDescent="0.35">
      <c r="A165" s="211"/>
      <c r="B165" s="243"/>
      <c r="C165" s="243"/>
      <c r="D165" s="243"/>
      <c r="E165" s="243"/>
      <c r="F165" s="243"/>
      <c r="G165" s="244"/>
      <c r="H165" s="273">
        <f t="shared" ref="H165:M165" si="25">SUM(H166:H196)</f>
        <v>0</v>
      </c>
      <c r="I165" s="271">
        <f t="shared" si="25"/>
        <v>0</v>
      </c>
      <c r="J165" s="271">
        <f t="shared" si="25"/>
        <v>0</v>
      </c>
      <c r="K165" s="271">
        <f t="shared" si="25"/>
        <v>0</v>
      </c>
      <c r="L165" s="274">
        <f t="shared" si="25"/>
        <v>0</v>
      </c>
      <c r="M165" s="271" t="e">
        <f t="shared" si="25"/>
        <v>#DIV/0!</v>
      </c>
      <c r="N165" s="275">
        <f>COUNTA(B166:B196)-COUNTIF(B166:B196,"연차")</f>
        <v>0</v>
      </c>
      <c r="O165" s="271">
        <f>SUM(O166:O196)</f>
        <v>0</v>
      </c>
      <c r="P165" s="271">
        <f>SUM(P166:P196)</f>
        <v>0</v>
      </c>
      <c r="Q165" s="272">
        <f>SUM(Q166:Q196)</f>
        <v>0</v>
      </c>
      <c r="R165" s="272">
        <f>COUNTA(A166:A196)</f>
        <v>28</v>
      </c>
      <c r="S165" s="276">
        <f>SUM(C166:C196)</f>
        <v>0</v>
      </c>
      <c r="T165" s="276">
        <f>SUM(F166:F196)</f>
        <v>0</v>
      </c>
      <c r="U165" s="251">
        <f>G167*G169</f>
        <v>0</v>
      </c>
    </row>
    <row r="166" spans="1:21" x14ac:dyDescent="0.3">
      <c r="A166" s="212">
        <v>1</v>
      </c>
      <c r="B166" s="201"/>
      <c r="C166" s="201"/>
      <c r="D166" s="201" t="s">
        <v>271</v>
      </c>
      <c r="E166" s="201"/>
      <c r="F166" s="201"/>
      <c r="G166" s="213" t="s">
        <v>282</v>
      </c>
      <c r="H166" s="273">
        <f>SUM(B166:B172)</f>
        <v>0</v>
      </c>
      <c r="I166" s="271">
        <f t="shared" ref="I166:I193" si="26">IF(IFERROR(B166-8,0)&lt;0,0,IFERROR(B166-8,0))</f>
        <v>0</v>
      </c>
      <c r="J166" s="271">
        <f>IF(SUM(H166-40)&gt;0,H166-40,0)</f>
        <v>0</v>
      </c>
      <c r="K166" s="271">
        <f>IF(SUM(I166:I172)&gt;J166,SUM(I166:I172),J166)</f>
        <v>0</v>
      </c>
      <c r="L166" s="271">
        <f>IF(D166="o",IF(H166&lt;15,0,IF(H166&gt;40,8,H166/5)),0)</f>
        <v>0</v>
      </c>
      <c r="M166" s="272" t="e">
        <f>SUM(B166:B196)/COUNTA(B166:B196)</f>
        <v>#DIV/0!</v>
      </c>
      <c r="N166" s="272"/>
      <c r="O166" s="272" t="str">
        <f>IF(E166="o",IF(B166&gt;8,8,B166),"")</f>
        <v/>
      </c>
      <c r="P166" s="272" t="str">
        <f>IF(E166="o",IF(B166&gt;8,B166-8,0),"")</f>
        <v/>
      </c>
      <c r="Q166" s="272">
        <f>COUNTA(A166)*IF(B166="연차",0,B166)</f>
        <v>0</v>
      </c>
      <c r="R166" s="272"/>
    </row>
    <row r="167" spans="1:21" x14ac:dyDescent="0.3">
      <c r="A167" s="214">
        <v>2</v>
      </c>
      <c r="B167" s="200"/>
      <c r="C167" s="200"/>
      <c r="D167" s="215"/>
      <c r="E167" s="200"/>
      <c r="F167" s="200"/>
      <c r="G167" s="203"/>
      <c r="H167" s="273"/>
      <c r="I167" s="271">
        <f t="shared" si="26"/>
        <v>0</v>
      </c>
      <c r="J167" s="271"/>
      <c r="K167" s="271"/>
      <c r="L167" s="271"/>
      <c r="M167" s="272"/>
      <c r="N167" s="272"/>
      <c r="O167" s="272" t="str">
        <f t="shared" ref="O167:O195" si="27">IF(E167="o",IF(B167&gt;8,8,B167),"")</f>
        <v/>
      </c>
      <c r="P167" s="272" t="str">
        <f t="shared" ref="P167:P195" si="28">IF(E167="o",IF(B167&gt;8,B167-8,0),"")</f>
        <v/>
      </c>
      <c r="Q167" s="272">
        <f t="shared" ref="Q167:Q196" si="29">COUNTA(A167)*IF(B167="연차",0,B167)</f>
        <v>0</v>
      </c>
      <c r="R167" s="272"/>
    </row>
    <row r="168" spans="1:21" x14ac:dyDescent="0.3">
      <c r="A168" s="214">
        <v>3</v>
      </c>
      <c r="B168" s="200"/>
      <c r="C168" s="200"/>
      <c r="D168" s="215"/>
      <c r="E168" s="200"/>
      <c r="F168" s="200"/>
      <c r="G168" s="203" t="s">
        <v>275</v>
      </c>
      <c r="H168" s="273"/>
      <c r="I168" s="271">
        <f t="shared" si="26"/>
        <v>0</v>
      </c>
      <c r="J168" s="271"/>
      <c r="K168" s="271"/>
      <c r="L168" s="271"/>
      <c r="M168" s="272"/>
      <c r="N168" s="272"/>
      <c r="O168" s="272" t="str">
        <f t="shared" si="27"/>
        <v/>
      </c>
      <c r="P168" s="272" t="str">
        <f t="shared" si="28"/>
        <v/>
      </c>
      <c r="Q168" s="272">
        <f t="shared" si="29"/>
        <v>0</v>
      </c>
      <c r="R168" s="272"/>
    </row>
    <row r="169" spans="1:21" x14ac:dyDescent="0.3">
      <c r="A169" s="214">
        <v>4</v>
      </c>
      <c r="B169" s="200"/>
      <c r="C169" s="200"/>
      <c r="D169" s="215"/>
      <c r="E169" s="200"/>
      <c r="F169" s="200"/>
      <c r="G169" s="203"/>
      <c r="H169" s="273"/>
      <c r="I169" s="271">
        <f t="shared" si="26"/>
        <v>0</v>
      </c>
      <c r="J169" s="271"/>
      <c r="K169" s="271"/>
      <c r="L169" s="271"/>
      <c r="M169" s="272"/>
      <c r="N169" s="272"/>
      <c r="O169" s="272" t="str">
        <f t="shared" si="27"/>
        <v/>
      </c>
      <c r="P169" s="272" t="str">
        <f t="shared" si="28"/>
        <v/>
      </c>
      <c r="Q169" s="272">
        <f t="shared" si="29"/>
        <v>0</v>
      </c>
      <c r="R169" s="272"/>
    </row>
    <row r="170" spans="1:21" x14ac:dyDescent="0.3">
      <c r="A170" s="214">
        <v>5</v>
      </c>
      <c r="B170" s="200"/>
      <c r="C170" s="200"/>
      <c r="D170" s="215"/>
      <c r="E170" s="200"/>
      <c r="F170" s="200"/>
      <c r="G170" s="216"/>
      <c r="H170" s="273"/>
      <c r="I170" s="271">
        <f t="shared" si="26"/>
        <v>0</v>
      </c>
      <c r="J170" s="271"/>
      <c r="K170" s="271"/>
      <c r="L170" s="271"/>
      <c r="M170" s="272"/>
      <c r="N170" s="272"/>
      <c r="O170" s="272" t="str">
        <f t="shared" si="27"/>
        <v/>
      </c>
      <c r="P170" s="272" t="str">
        <f t="shared" si="28"/>
        <v/>
      </c>
      <c r="Q170" s="272">
        <f t="shared" si="29"/>
        <v>0</v>
      </c>
      <c r="R170" s="272"/>
    </row>
    <row r="171" spans="1:21" x14ac:dyDescent="0.3">
      <c r="A171" s="214">
        <v>6</v>
      </c>
      <c r="B171" s="200"/>
      <c r="C171" s="200"/>
      <c r="D171" s="215"/>
      <c r="E171" s="200"/>
      <c r="F171" s="200"/>
      <c r="G171" s="216"/>
      <c r="H171" s="273"/>
      <c r="I171" s="271">
        <f t="shared" si="26"/>
        <v>0</v>
      </c>
      <c r="J171" s="271"/>
      <c r="K171" s="271"/>
      <c r="L171" s="271"/>
      <c r="M171" s="272"/>
      <c r="N171" s="272"/>
      <c r="O171" s="272" t="str">
        <f t="shared" si="27"/>
        <v/>
      </c>
      <c r="P171" s="272" t="str">
        <f t="shared" si="28"/>
        <v/>
      </c>
      <c r="Q171" s="272">
        <f t="shared" si="29"/>
        <v>0</v>
      </c>
      <c r="R171" s="272"/>
    </row>
    <row r="172" spans="1:21" ht="17.25" thickBot="1" x14ac:dyDescent="0.35">
      <c r="A172" s="217">
        <v>7</v>
      </c>
      <c r="B172" s="204"/>
      <c r="C172" s="204"/>
      <c r="D172" s="218"/>
      <c r="E172" s="204"/>
      <c r="F172" s="204"/>
      <c r="G172" s="219"/>
      <c r="H172" s="273"/>
      <c r="I172" s="271">
        <f t="shared" si="26"/>
        <v>0</v>
      </c>
      <c r="J172" s="271"/>
      <c r="K172" s="271"/>
      <c r="L172" s="271"/>
      <c r="M172" s="272"/>
      <c r="N172" s="272"/>
      <c r="O172" s="272" t="str">
        <f t="shared" si="27"/>
        <v/>
      </c>
      <c r="P172" s="272" t="str">
        <f t="shared" si="28"/>
        <v/>
      </c>
      <c r="Q172" s="272">
        <f t="shared" si="29"/>
        <v>0</v>
      </c>
      <c r="R172" s="272"/>
    </row>
    <row r="173" spans="1:21" x14ac:dyDescent="0.3">
      <c r="A173" s="220">
        <v>8</v>
      </c>
      <c r="B173" s="202"/>
      <c r="C173" s="202"/>
      <c r="D173" s="202" t="s">
        <v>271</v>
      </c>
      <c r="E173" s="202"/>
      <c r="F173" s="202"/>
      <c r="G173" s="221"/>
      <c r="H173" s="273">
        <f>SUM(B173:B179)</f>
        <v>0</v>
      </c>
      <c r="I173" s="271">
        <f t="shared" si="26"/>
        <v>0</v>
      </c>
      <c r="J173" s="271">
        <f>IF(SUM(H173-40)&gt;0,H173-40,0)</f>
        <v>0</v>
      </c>
      <c r="K173" s="271">
        <f>IF(SUM(I173:I179)&gt;J173,SUM(I173:I179),J173)</f>
        <v>0</v>
      </c>
      <c r="L173" s="271">
        <f>IF(D173="o",IF(H173&lt;15,0,IF(H173&gt;40,8,H173/5)),0)</f>
        <v>0</v>
      </c>
      <c r="M173" s="272"/>
      <c r="N173" s="272"/>
      <c r="O173" s="272" t="str">
        <f t="shared" si="27"/>
        <v/>
      </c>
      <c r="P173" s="272" t="str">
        <f t="shared" si="28"/>
        <v/>
      </c>
      <c r="Q173" s="272">
        <f t="shared" si="29"/>
        <v>0</v>
      </c>
      <c r="R173" s="272"/>
    </row>
    <row r="174" spans="1:21" x14ac:dyDescent="0.3">
      <c r="A174" s="214">
        <v>9</v>
      </c>
      <c r="B174" s="200"/>
      <c r="C174" s="200"/>
      <c r="D174" s="215"/>
      <c r="E174" s="200"/>
      <c r="F174" s="200"/>
      <c r="G174" s="216"/>
      <c r="H174" s="273"/>
      <c r="I174" s="271">
        <f t="shared" si="26"/>
        <v>0</v>
      </c>
      <c r="J174" s="271"/>
      <c r="K174" s="271"/>
      <c r="L174" s="271"/>
      <c r="M174" s="272"/>
      <c r="N174" s="272"/>
      <c r="O174" s="272" t="str">
        <f t="shared" si="27"/>
        <v/>
      </c>
      <c r="P174" s="272" t="str">
        <f t="shared" si="28"/>
        <v/>
      </c>
      <c r="Q174" s="272">
        <f t="shared" si="29"/>
        <v>0</v>
      </c>
      <c r="R174" s="272"/>
    </row>
    <row r="175" spans="1:21" x14ac:dyDescent="0.3">
      <c r="A175" s="214">
        <v>10</v>
      </c>
      <c r="B175" s="200"/>
      <c r="C175" s="200"/>
      <c r="D175" s="215"/>
      <c r="E175" s="200"/>
      <c r="F175" s="200"/>
      <c r="G175" s="216"/>
      <c r="H175" s="273"/>
      <c r="I175" s="271">
        <f t="shared" si="26"/>
        <v>0</v>
      </c>
      <c r="J175" s="271"/>
      <c r="K175" s="271"/>
      <c r="L175" s="271"/>
      <c r="M175" s="272"/>
      <c r="N175" s="272"/>
      <c r="O175" s="272" t="str">
        <f t="shared" si="27"/>
        <v/>
      </c>
      <c r="P175" s="272" t="str">
        <f t="shared" si="28"/>
        <v/>
      </c>
      <c r="Q175" s="272">
        <f t="shared" si="29"/>
        <v>0</v>
      </c>
      <c r="R175" s="272"/>
    </row>
    <row r="176" spans="1:21" x14ac:dyDescent="0.3">
      <c r="A176" s="214">
        <v>11</v>
      </c>
      <c r="B176" s="200"/>
      <c r="C176" s="200"/>
      <c r="D176" s="215"/>
      <c r="E176" s="200"/>
      <c r="F176" s="200"/>
      <c r="G176" s="216"/>
      <c r="H176" s="273"/>
      <c r="I176" s="271">
        <f t="shared" si="26"/>
        <v>0</v>
      </c>
      <c r="J176" s="271"/>
      <c r="K176" s="271"/>
      <c r="L176" s="271"/>
      <c r="M176" s="272"/>
      <c r="N176" s="272"/>
      <c r="O176" s="272" t="str">
        <f t="shared" si="27"/>
        <v/>
      </c>
      <c r="P176" s="272" t="str">
        <f t="shared" si="28"/>
        <v/>
      </c>
      <c r="Q176" s="272">
        <f t="shared" si="29"/>
        <v>0</v>
      </c>
      <c r="R176" s="272"/>
    </row>
    <row r="177" spans="1:18" x14ac:dyDescent="0.3">
      <c r="A177" s="214">
        <v>12</v>
      </c>
      <c r="B177" s="200"/>
      <c r="C177" s="200"/>
      <c r="D177" s="215"/>
      <c r="E177" s="200"/>
      <c r="F177" s="200"/>
      <c r="G177" s="216"/>
      <c r="H177" s="273"/>
      <c r="I177" s="271">
        <f t="shared" si="26"/>
        <v>0</v>
      </c>
      <c r="J177" s="271"/>
      <c r="K177" s="271"/>
      <c r="L177" s="271"/>
      <c r="M177" s="272"/>
      <c r="N177" s="272"/>
      <c r="O177" s="272" t="str">
        <f t="shared" si="27"/>
        <v/>
      </c>
      <c r="P177" s="272" t="str">
        <f t="shared" si="28"/>
        <v/>
      </c>
      <c r="Q177" s="272">
        <f t="shared" si="29"/>
        <v>0</v>
      </c>
      <c r="R177" s="272"/>
    </row>
    <row r="178" spans="1:18" x14ac:dyDescent="0.3">
      <c r="A178" s="214">
        <v>13</v>
      </c>
      <c r="B178" s="200"/>
      <c r="C178" s="200"/>
      <c r="D178" s="215"/>
      <c r="E178" s="200"/>
      <c r="F178" s="200"/>
      <c r="G178" s="216"/>
      <c r="H178" s="273"/>
      <c r="I178" s="271">
        <f t="shared" si="26"/>
        <v>0</v>
      </c>
      <c r="J178" s="271"/>
      <c r="K178" s="271"/>
      <c r="L178" s="271"/>
      <c r="M178" s="272"/>
      <c r="N178" s="272"/>
      <c r="O178" s="272" t="str">
        <f t="shared" si="27"/>
        <v/>
      </c>
      <c r="P178" s="272" t="str">
        <f t="shared" si="28"/>
        <v/>
      </c>
      <c r="Q178" s="272">
        <f t="shared" si="29"/>
        <v>0</v>
      </c>
      <c r="R178" s="272"/>
    </row>
    <row r="179" spans="1:18" ht="17.25" thickBot="1" x14ac:dyDescent="0.35">
      <c r="A179" s="217">
        <v>14</v>
      </c>
      <c r="B179" s="204"/>
      <c r="C179" s="204"/>
      <c r="D179" s="218"/>
      <c r="E179" s="204"/>
      <c r="F179" s="204"/>
      <c r="G179" s="219"/>
      <c r="H179" s="273"/>
      <c r="I179" s="271">
        <f t="shared" si="26"/>
        <v>0</v>
      </c>
      <c r="J179" s="271"/>
      <c r="K179" s="271"/>
      <c r="L179" s="271"/>
      <c r="M179" s="272"/>
      <c r="N179" s="272"/>
      <c r="O179" s="272" t="str">
        <f t="shared" si="27"/>
        <v/>
      </c>
      <c r="P179" s="272" t="str">
        <f t="shared" si="28"/>
        <v/>
      </c>
      <c r="Q179" s="272">
        <f t="shared" si="29"/>
        <v>0</v>
      </c>
      <c r="R179" s="272"/>
    </row>
    <row r="180" spans="1:18" x14ac:dyDescent="0.3">
      <c r="A180" s="220">
        <v>15</v>
      </c>
      <c r="B180" s="202"/>
      <c r="C180" s="202"/>
      <c r="D180" s="202" t="s">
        <v>271</v>
      </c>
      <c r="E180" s="202"/>
      <c r="F180" s="202"/>
      <c r="G180" s="221"/>
      <c r="H180" s="273">
        <f>SUM(B180:B186)</f>
        <v>0</v>
      </c>
      <c r="I180" s="271">
        <f t="shared" si="26"/>
        <v>0</v>
      </c>
      <c r="J180" s="271">
        <f>IF(SUM(H180-40)&gt;0,H180-40,0)</f>
        <v>0</v>
      </c>
      <c r="K180" s="271">
        <f>IF(SUM(I180:I186)&gt;J180,SUM(I180:I186),J180)</f>
        <v>0</v>
      </c>
      <c r="L180" s="271">
        <f>IF(D180="o",IF(H180&lt;15,0,IF(H180&gt;40,8,H180/5)),0)</f>
        <v>0</v>
      </c>
      <c r="M180" s="272"/>
      <c r="N180" s="272"/>
      <c r="O180" s="272" t="str">
        <f t="shared" si="27"/>
        <v/>
      </c>
      <c r="P180" s="272" t="str">
        <f t="shared" si="28"/>
        <v/>
      </c>
      <c r="Q180" s="272">
        <f t="shared" si="29"/>
        <v>0</v>
      </c>
      <c r="R180" s="272"/>
    </row>
    <row r="181" spans="1:18" x14ac:dyDescent="0.3">
      <c r="A181" s="214">
        <v>16</v>
      </c>
      <c r="B181" s="200"/>
      <c r="C181" s="200"/>
      <c r="D181" s="215"/>
      <c r="E181" s="200"/>
      <c r="F181" s="200"/>
      <c r="G181" s="216"/>
      <c r="H181" s="273"/>
      <c r="I181" s="271">
        <f t="shared" si="26"/>
        <v>0</v>
      </c>
      <c r="J181" s="271"/>
      <c r="K181" s="271"/>
      <c r="L181" s="271"/>
      <c r="M181" s="272"/>
      <c r="N181" s="272"/>
      <c r="O181" s="272" t="str">
        <f t="shared" si="27"/>
        <v/>
      </c>
      <c r="P181" s="272" t="str">
        <f t="shared" si="28"/>
        <v/>
      </c>
      <c r="Q181" s="272">
        <f t="shared" si="29"/>
        <v>0</v>
      </c>
      <c r="R181" s="272"/>
    </row>
    <row r="182" spans="1:18" x14ac:dyDescent="0.3">
      <c r="A182" s="214">
        <v>17</v>
      </c>
      <c r="B182" s="200"/>
      <c r="C182" s="200"/>
      <c r="D182" s="215"/>
      <c r="E182" s="200"/>
      <c r="F182" s="200"/>
      <c r="G182" s="216"/>
      <c r="H182" s="273"/>
      <c r="I182" s="271">
        <f t="shared" si="26"/>
        <v>0</v>
      </c>
      <c r="J182" s="271"/>
      <c r="K182" s="271"/>
      <c r="L182" s="271"/>
      <c r="M182" s="272"/>
      <c r="N182" s="272"/>
      <c r="O182" s="272" t="str">
        <f t="shared" si="27"/>
        <v/>
      </c>
      <c r="P182" s="272" t="str">
        <f t="shared" si="28"/>
        <v/>
      </c>
      <c r="Q182" s="272">
        <f t="shared" si="29"/>
        <v>0</v>
      </c>
      <c r="R182" s="272"/>
    </row>
    <row r="183" spans="1:18" x14ac:dyDescent="0.3">
      <c r="A183" s="214">
        <v>18</v>
      </c>
      <c r="B183" s="200"/>
      <c r="C183" s="200"/>
      <c r="D183" s="215"/>
      <c r="E183" s="200"/>
      <c r="F183" s="200"/>
      <c r="G183" s="216"/>
      <c r="H183" s="273"/>
      <c r="I183" s="271">
        <f t="shared" si="26"/>
        <v>0</v>
      </c>
      <c r="J183" s="271"/>
      <c r="K183" s="271"/>
      <c r="L183" s="271"/>
      <c r="M183" s="272"/>
      <c r="N183" s="272"/>
      <c r="O183" s="272" t="str">
        <f t="shared" si="27"/>
        <v/>
      </c>
      <c r="P183" s="272" t="str">
        <f t="shared" si="28"/>
        <v/>
      </c>
      <c r="Q183" s="272">
        <f t="shared" si="29"/>
        <v>0</v>
      </c>
      <c r="R183" s="272"/>
    </row>
    <row r="184" spans="1:18" x14ac:dyDescent="0.3">
      <c r="A184" s="214">
        <v>19</v>
      </c>
      <c r="B184" s="200"/>
      <c r="C184" s="200"/>
      <c r="D184" s="215"/>
      <c r="E184" s="200"/>
      <c r="F184" s="200"/>
      <c r="G184" s="216"/>
      <c r="H184" s="273"/>
      <c r="I184" s="271">
        <f t="shared" si="26"/>
        <v>0</v>
      </c>
      <c r="J184" s="271"/>
      <c r="K184" s="271"/>
      <c r="L184" s="271"/>
      <c r="M184" s="272"/>
      <c r="N184" s="272"/>
      <c r="O184" s="272" t="str">
        <f t="shared" si="27"/>
        <v/>
      </c>
      <c r="P184" s="272" t="str">
        <f t="shared" si="28"/>
        <v/>
      </c>
      <c r="Q184" s="272">
        <f t="shared" si="29"/>
        <v>0</v>
      </c>
      <c r="R184" s="272"/>
    </row>
    <row r="185" spans="1:18" x14ac:dyDescent="0.3">
      <c r="A185" s="214">
        <v>20</v>
      </c>
      <c r="B185" s="200"/>
      <c r="C185" s="200"/>
      <c r="D185" s="215"/>
      <c r="E185" s="200"/>
      <c r="F185" s="200"/>
      <c r="G185" s="216"/>
      <c r="H185" s="273"/>
      <c r="I185" s="271">
        <f t="shared" si="26"/>
        <v>0</v>
      </c>
      <c r="J185" s="271"/>
      <c r="K185" s="271"/>
      <c r="L185" s="271"/>
      <c r="M185" s="272"/>
      <c r="N185" s="272"/>
      <c r="O185" s="272" t="str">
        <f t="shared" si="27"/>
        <v/>
      </c>
      <c r="P185" s="272" t="str">
        <f t="shared" si="28"/>
        <v/>
      </c>
      <c r="Q185" s="272">
        <f t="shared" si="29"/>
        <v>0</v>
      </c>
      <c r="R185" s="272"/>
    </row>
    <row r="186" spans="1:18" ht="17.25" thickBot="1" x14ac:dyDescent="0.35">
      <c r="A186" s="217">
        <v>21</v>
      </c>
      <c r="B186" s="204"/>
      <c r="C186" s="204"/>
      <c r="D186" s="218"/>
      <c r="E186" s="204"/>
      <c r="F186" s="204"/>
      <c r="G186" s="219"/>
      <c r="H186" s="273"/>
      <c r="I186" s="271">
        <f t="shared" si="26"/>
        <v>0</v>
      </c>
      <c r="J186" s="271"/>
      <c r="K186" s="271"/>
      <c r="L186" s="271"/>
      <c r="M186" s="272"/>
      <c r="N186" s="272"/>
      <c r="O186" s="272" t="str">
        <f t="shared" si="27"/>
        <v/>
      </c>
      <c r="P186" s="272" t="str">
        <f t="shared" si="28"/>
        <v/>
      </c>
      <c r="Q186" s="272">
        <f t="shared" si="29"/>
        <v>0</v>
      </c>
      <c r="R186" s="272"/>
    </row>
    <row r="187" spans="1:18" x14ac:dyDescent="0.3">
      <c r="A187" s="220">
        <v>22</v>
      </c>
      <c r="B187" s="202"/>
      <c r="C187" s="202"/>
      <c r="D187" s="202" t="s">
        <v>271</v>
      </c>
      <c r="E187" s="202"/>
      <c r="F187" s="202"/>
      <c r="G187" s="221"/>
      <c r="H187" s="273">
        <f>SUM(B187:B193)</f>
        <v>0</v>
      </c>
      <c r="I187" s="271">
        <f t="shared" si="26"/>
        <v>0</v>
      </c>
      <c r="J187" s="271">
        <f>IF(SUM(H187-40)&gt;0,H187-40,0)</f>
        <v>0</v>
      </c>
      <c r="K187" s="271">
        <f>IF(SUM(I187:I193)&gt;J187,SUM(I187:I193),J187)</f>
        <v>0</v>
      </c>
      <c r="L187" s="271">
        <f>IF(D187="o",IF(H187&lt;15,0,IF(H187&gt;40,8,H187/5)),0)</f>
        <v>0</v>
      </c>
      <c r="M187" s="272"/>
      <c r="N187" s="272"/>
      <c r="O187" s="272" t="str">
        <f t="shared" si="27"/>
        <v/>
      </c>
      <c r="P187" s="272" t="str">
        <f t="shared" si="28"/>
        <v/>
      </c>
      <c r="Q187" s="272">
        <f t="shared" si="29"/>
        <v>0</v>
      </c>
      <c r="R187" s="272"/>
    </row>
    <row r="188" spans="1:18" x14ac:dyDescent="0.3">
      <c r="A188" s="214">
        <v>23</v>
      </c>
      <c r="B188" s="200"/>
      <c r="C188" s="200"/>
      <c r="D188" s="215"/>
      <c r="E188" s="200"/>
      <c r="F188" s="200"/>
      <c r="G188" s="216"/>
      <c r="H188" s="273"/>
      <c r="I188" s="271">
        <f t="shared" si="26"/>
        <v>0</v>
      </c>
      <c r="J188" s="271"/>
      <c r="K188" s="271"/>
      <c r="L188" s="271"/>
      <c r="M188" s="272"/>
      <c r="N188" s="272"/>
      <c r="O188" s="272" t="str">
        <f t="shared" si="27"/>
        <v/>
      </c>
      <c r="P188" s="272" t="str">
        <f t="shared" si="28"/>
        <v/>
      </c>
      <c r="Q188" s="272">
        <f t="shared" si="29"/>
        <v>0</v>
      </c>
      <c r="R188" s="272"/>
    </row>
    <row r="189" spans="1:18" x14ac:dyDescent="0.3">
      <c r="A189" s="214">
        <v>24</v>
      </c>
      <c r="B189" s="200"/>
      <c r="C189" s="200"/>
      <c r="D189" s="215"/>
      <c r="E189" s="200"/>
      <c r="F189" s="200"/>
      <c r="G189" s="216"/>
      <c r="H189" s="273"/>
      <c r="I189" s="271">
        <f t="shared" si="26"/>
        <v>0</v>
      </c>
      <c r="J189" s="271"/>
      <c r="K189" s="271"/>
      <c r="L189" s="271"/>
      <c r="M189" s="272"/>
      <c r="N189" s="272"/>
      <c r="O189" s="272" t="str">
        <f t="shared" si="27"/>
        <v/>
      </c>
      <c r="P189" s="272" t="str">
        <f t="shared" si="28"/>
        <v/>
      </c>
      <c r="Q189" s="272">
        <f t="shared" si="29"/>
        <v>0</v>
      </c>
      <c r="R189" s="272"/>
    </row>
    <row r="190" spans="1:18" x14ac:dyDescent="0.3">
      <c r="A190" s="214">
        <v>25</v>
      </c>
      <c r="B190" s="200"/>
      <c r="C190" s="200"/>
      <c r="D190" s="215"/>
      <c r="E190" s="200"/>
      <c r="F190" s="200"/>
      <c r="G190" s="216"/>
      <c r="H190" s="273"/>
      <c r="I190" s="271">
        <f t="shared" si="26"/>
        <v>0</v>
      </c>
      <c r="J190" s="271"/>
      <c r="K190" s="271"/>
      <c r="L190" s="271"/>
      <c r="M190" s="272"/>
      <c r="N190" s="272"/>
      <c r="O190" s="272" t="str">
        <f t="shared" si="27"/>
        <v/>
      </c>
      <c r="P190" s="272" t="str">
        <f t="shared" si="28"/>
        <v/>
      </c>
      <c r="Q190" s="272">
        <f t="shared" si="29"/>
        <v>0</v>
      </c>
      <c r="R190" s="272"/>
    </row>
    <row r="191" spans="1:18" x14ac:dyDescent="0.3">
      <c r="A191" s="214">
        <v>26</v>
      </c>
      <c r="B191" s="200"/>
      <c r="C191" s="200"/>
      <c r="D191" s="215"/>
      <c r="E191" s="200"/>
      <c r="F191" s="200"/>
      <c r="G191" s="216"/>
      <c r="H191" s="273"/>
      <c r="I191" s="271">
        <f t="shared" si="26"/>
        <v>0</v>
      </c>
      <c r="J191" s="271"/>
      <c r="K191" s="271"/>
      <c r="L191" s="271"/>
      <c r="M191" s="272"/>
      <c r="N191" s="272"/>
      <c r="O191" s="272" t="str">
        <f t="shared" si="27"/>
        <v/>
      </c>
      <c r="P191" s="272" t="str">
        <f t="shared" si="28"/>
        <v/>
      </c>
      <c r="Q191" s="272">
        <f t="shared" si="29"/>
        <v>0</v>
      </c>
      <c r="R191" s="272"/>
    </row>
    <row r="192" spans="1:18" x14ac:dyDescent="0.3">
      <c r="A192" s="214">
        <v>27</v>
      </c>
      <c r="B192" s="200"/>
      <c r="C192" s="200"/>
      <c r="D192" s="215"/>
      <c r="E192" s="200"/>
      <c r="F192" s="200"/>
      <c r="G192" s="216"/>
      <c r="H192" s="273"/>
      <c r="I192" s="271">
        <f t="shared" si="26"/>
        <v>0</v>
      </c>
      <c r="J192" s="271"/>
      <c r="K192" s="271"/>
      <c r="L192" s="271"/>
      <c r="M192" s="272"/>
      <c r="N192" s="272"/>
      <c r="O192" s="272" t="str">
        <f t="shared" si="27"/>
        <v/>
      </c>
      <c r="P192" s="272" t="str">
        <f t="shared" si="28"/>
        <v/>
      </c>
      <c r="Q192" s="272">
        <f t="shared" si="29"/>
        <v>0</v>
      </c>
      <c r="R192" s="272"/>
    </row>
    <row r="193" spans="1:21" ht="17.25" thickBot="1" x14ac:dyDescent="0.35">
      <c r="A193" s="217">
        <v>28</v>
      </c>
      <c r="B193" s="204"/>
      <c r="C193" s="204"/>
      <c r="D193" s="218"/>
      <c r="E193" s="204"/>
      <c r="F193" s="204"/>
      <c r="G193" s="219"/>
      <c r="H193" s="273"/>
      <c r="I193" s="271">
        <f t="shared" si="26"/>
        <v>0</v>
      </c>
      <c r="J193" s="271"/>
      <c r="K193" s="271"/>
      <c r="L193" s="271"/>
      <c r="M193" s="272"/>
      <c r="N193" s="272"/>
      <c r="O193" s="272" t="str">
        <f t="shared" si="27"/>
        <v/>
      </c>
      <c r="P193" s="272" t="str">
        <f t="shared" si="28"/>
        <v/>
      </c>
      <c r="Q193" s="272">
        <f t="shared" si="29"/>
        <v>0</v>
      </c>
      <c r="R193" s="272"/>
    </row>
    <row r="194" spans="1:21" x14ac:dyDescent="0.3">
      <c r="A194" s="205"/>
      <c r="B194" s="202"/>
      <c r="C194" s="202"/>
      <c r="D194" s="202" t="s">
        <v>271</v>
      </c>
      <c r="E194" s="202"/>
      <c r="F194" s="202"/>
      <c r="G194" s="221"/>
      <c r="H194" s="273" t="str">
        <f>IF(A194&lt;&gt;0,SUM(Q194:Q196),"")</f>
        <v/>
      </c>
      <c r="I194" s="271" t="str">
        <f>IF(A194&lt;&gt;0,IF(IFERROR(B194-8,0)&lt;0,0,IFERROR(B194-8,0)),"")</f>
        <v/>
      </c>
      <c r="J194" s="271" t="str">
        <f>IF(A194&lt;&gt;0,IF(SUM(H194-40)&gt;0,H194-40,0),"")</f>
        <v/>
      </c>
      <c r="K194" s="271" t="str">
        <f>IF(A194&lt;&gt;0,IF(SUM(I194:I196)&gt;J194,SUM(I194:I196),J194),"")</f>
        <v/>
      </c>
      <c r="L194" s="271" t="str">
        <f>IF(A194&lt;&gt;0,IF(D166="o",IF(H194&lt;(15/(7/COUNTA(A194:A196))),0,IF(H194&gt;(COUNTA(A194:A196)/5*40),COUNTA(A194:A196)/5*8,H194/5)),""),"")</f>
        <v/>
      </c>
      <c r="M194" s="272"/>
      <c r="N194" s="272"/>
      <c r="O194" s="272" t="str">
        <f t="shared" si="27"/>
        <v/>
      </c>
      <c r="P194" s="272" t="str">
        <f t="shared" si="28"/>
        <v/>
      </c>
      <c r="Q194" s="272">
        <f t="shared" si="29"/>
        <v>0</v>
      </c>
      <c r="R194" s="272"/>
    </row>
    <row r="195" spans="1:21" x14ac:dyDescent="0.3">
      <c r="A195" s="206"/>
      <c r="B195" s="200"/>
      <c r="C195" s="200"/>
      <c r="D195" s="215"/>
      <c r="E195" s="200"/>
      <c r="F195" s="200"/>
      <c r="G195" s="216"/>
      <c r="H195" s="273"/>
      <c r="I195" s="271" t="str">
        <f>IF(A195&lt;&gt;0,IF(IFERROR(B195-8,0)&lt;0,0,IFERROR(B195-8,0)),"")</f>
        <v/>
      </c>
      <c r="J195" s="271"/>
      <c r="K195" s="271"/>
      <c r="L195" s="271"/>
      <c r="M195" s="272"/>
      <c r="N195" s="272"/>
      <c r="O195" s="272" t="str">
        <f t="shared" si="27"/>
        <v/>
      </c>
      <c r="P195" s="272" t="str">
        <f t="shared" si="28"/>
        <v/>
      </c>
      <c r="Q195" s="272">
        <f t="shared" si="29"/>
        <v>0</v>
      </c>
      <c r="R195" s="272"/>
    </row>
    <row r="196" spans="1:21" ht="17.25" thickBot="1" x14ac:dyDescent="0.35">
      <c r="A196" s="207"/>
      <c r="B196" s="204"/>
      <c r="C196" s="204"/>
      <c r="D196" s="218"/>
      <c r="E196" s="204"/>
      <c r="F196" s="204"/>
      <c r="G196" s="219"/>
      <c r="H196" s="273"/>
      <c r="I196" s="271" t="str">
        <f>IF(A196&lt;&gt;0,IF(IFERROR(B196-8,0)&lt;0,0,IFERROR(B196-8,0)),"")</f>
        <v/>
      </c>
      <c r="J196" s="271"/>
      <c r="K196" s="271"/>
      <c r="L196" s="271"/>
      <c r="M196" s="272"/>
      <c r="N196" s="272"/>
      <c r="O196" s="272"/>
      <c r="P196" s="272"/>
      <c r="Q196" s="272">
        <f t="shared" si="29"/>
        <v>0</v>
      </c>
      <c r="R196" s="272"/>
    </row>
    <row r="197" spans="1:21" ht="17.25" thickBot="1" x14ac:dyDescent="0.35">
      <c r="A197" s="211"/>
      <c r="B197" s="243"/>
      <c r="C197" s="243"/>
      <c r="D197" s="243"/>
      <c r="E197" s="243"/>
      <c r="F197" s="243"/>
      <c r="G197" s="244"/>
      <c r="H197" s="273">
        <f t="shared" ref="H197:M197" si="30">SUM(H198:H228)</f>
        <v>0</v>
      </c>
      <c r="I197" s="271">
        <f t="shared" si="30"/>
        <v>0</v>
      </c>
      <c r="J197" s="271">
        <f t="shared" si="30"/>
        <v>0</v>
      </c>
      <c r="K197" s="271">
        <f t="shared" si="30"/>
        <v>0</v>
      </c>
      <c r="L197" s="274">
        <f t="shared" si="30"/>
        <v>0</v>
      </c>
      <c r="M197" s="271" t="e">
        <f t="shared" si="30"/>
        <v>#DIV/0!</v>
      </c>
      <c r="N197" s="275">
        <f>COUNTA(B198:B228)-COUNTIF(B198:B228,"연차")</f>
        <v>0</v>
      </c>
      <c r="O197" s="271">
        <f>SUM(O198:O228)</f>
        <v>0</v>
      </c>
      <c r="P197" s="271">
        <f>SUM(P198:P228)</f>
        <v>0</v>
      </c>
      <c r="Q197" s="272">
        <f>SUM(Q198:Q228)</f>
        <v>0</v>
      </c>
      <c r="R197" s="272">
        <f>COUNTA(A198:A228)</f>
        <v>28</v>
      </c>
      <c r="S197" s="276">
        <f>SUM(C198:C228)</f>
        <v>0</v>
      </c>
      <c r="T197" s="276">
        <f>SUM(F198:F228)</f>
        <v>0</v>
      </c>
      <c r="U197" s="251">
        <f>G199*G201</f>
        <v>0</v>
      </c>
    </row>
    <row r="198" spans="1:21" x14ac:dyDescent="0.3">
      <c r="A198" s="212">
        <v>1</v>
      </c>
      <c r="B198" s="201"/>
      <c r="C198" s="201"/>
      <c r="D198" s="201" t="s">
        <v>271</v>
      </c>
      <c r="E198" s="201"/>
      <c r="F198" s="201"/>
      <c r="G198" s="213" t="s">
        <v>282</v>
      </c>
      <c r="H198" s="273">
        <f>SUM(B198:B204)</f>
        <v>0</v>
      </c>
      <c r="I198" s="271">
        <f t="shared" ref="I198:I225" si="31">IF(IFERROR(B198-8,0)&lt;0,0,IFERROR(B198-8,0))</f>
        <v>0</v>
      </c>
      <c r="J198" s="271">
        <f>IF(SUM(H198-40)&gt;0,H198-40,0)</f>
        <v>0</v>
      </c>
      <c r="K198" s="271">
        <f>IF(SUM(I198:I204)&gt;J198,SUM(I198:I204),J198)</f>
        <v>0</v>
      </c>
      <c r="L198" s="271">
        <f>IF(D198="o",IF(H198&lt;15,0,IF(H198&gt;40,8,H198/5)),0)</f>
        <v>0</v>
      </c>
      <c r="M198" s="272" t="e">
        <f>SUM(B198:B228)/COUNTA(B198:B228)</f>
        <v>#DIV/0!</v>
      </c>
      <c r="N198" s="272"/>
      <c r="O198" s="272" t="str">
        <f>IF(E198="o",IF(B198&gt;8,8,B198),"")</f>
        <v/>
      </c>
      <c r="P198" s="272" t="str">
        <f>IF(E198="o",IF(B198&gt;8,B198-8,0),"")</f>
        <v/>
      </c>
      <c r="Q198" s="272">
        <f>COUNTA(A198)*IF(B198="연차",0,B198)</f>
        <v>0</v>
      </c>
      <c r="R198" s="272"/>
    </row>
    <row r="199" spans="1:21" x14ac:dyDescent="0.3">
      <c r="A199" s="214">
        <v>2</v>
      </c>
      <c r="B199" s="200"/>
      <c r="C199" s="200"/>
      <c r="D199" s="215"/>
      <c r="E199" s="200"/>
      <c r="F199" s="200"/>
      <c r="G199" s="203"/>
      <c r="H199" s="273"/>
      <c r="I199" s="271">
        <f t="shared" si="31"/>
        <v>0</v>
      </c>
      <c r="J199" s="271"/>
      <c r="K199" s="271"/>
      <c r="L199" s="271"/>
      <c r="M199" s="272"/>
      <c r="N199" s="272"/>
      <c r="O199" s="272" t="str">
        <f t="shared" ref="O199:O227" si="32">IF(E199="o",IF(B199&gt;8,8,B199),"")</f>
        <v/>
      </c>
      <c r="P199" s="272" t="str">
        <f t="shared" ref="P199:P227" si="33">IF(E199="o",IF(B199&gt;8,B199-8,0),"")</f>
        <v/>
      </c>
      <c r="Q199" s="272">
        <f t="shared" ref="Q199:Q228" si="34">COUNTA(A199)*IF(B199="연차",0,B199)</f>
        <v>0</v>
      </c>
      <c r="R199" s="272"/>
    </row>
    <row r="200" spans="1:21" x14ac:dyDescent="0.3">
      <c r="A200" s="214">
        <v>3</v>
      </c>
      <c r="B200" s="200"/>
      <c r="C200" s="200"/>
      <c r="D200" s="215"/>
      <c r="E200" s="200"/>
      <c r="F200" s="200"/>
      <c r="G200" s="203" t="s">
        <v>275</v>
      </c>
      <c r="H200" s="273"/>
      <c r="I200" s="271">
        <f t="shared" si="31"/>
        <v>0</v>
      </c>
      <c r="J200" s="271"/>
      <c r="K200" s="271"/>
      <c r="L200" s="271"/>
      <c r="M200" s="272"/>
      <c r="N200" s="272"/>
      <c r="O200" s="272" t="str">
        <f t="shared" si="32"/>
        <v/>
      </c>
      <c r="P200" s="272" t="str">
        <f t="shared" si="33"/>
        <v/>
      </c>
      <c r="Q200" s="272">
        <f t="shared" si="34"/>
        <v>0</v>
      </c>
      <c r="R200" s="272"/>
    </row>
    <row r="201" spans="1:21" x14ac:dyDescent="0.3">
      <c r="A201" s="214">
        <v>4</v>
      </c>
      <c r="B201" s="200"/>
      <c r="C201" s="200"/>
      <c r="D201" s="215"/>
      <c r="E201" s="200"/>
      <c r="F201" s="200"/>
      <c r="G201" s="203"/>
      <c r="H201" s="273"/>
      <c r="I201" s="271">
        <f t="shared" si="31"/>
        <v>0</v>
      </c>
      <c r="J201" s="271"/>
      <c r="K201" s="271"/>
      <c r="L201" s="271"/>
      <c r="M201" s="272"/>
      <c r="N201" s="272"/>
      <c r="O201" s="272" t="str">
        <f t="shared" si="32"/>
        <v/>
      </c>
      <c r="P201" s="272" t="str">
        <f t="shared" si="33"/>
        <v/>
      </c>
      <c r="Q201" s="272">
        <f t="shared" si="34"/>
        <v>0</v>
      </c>
      <c r="R201" s="272"/>
    </row>
    <row r="202" spans="1:21" x14ac:dyDescent="0.3">
      <c r="A202" s="214">
        <v>5</v>
      </c>
      <c r="B202" s="200"/>
      <c r="C202" s="200"/>
      <c r="D202" s="215"/>
      <c r="E202" s="200"/>
      <c r="F202" s="200"/>
      <c r="G202" s="216"/>
      <c r="H202" s="273"/>
      <c r="I202" s="271">
        <f t="shared" si="31"/>
        <v>0</v>
      </c>
      <c r="J202" s="271"/>
      <c r="K202" s="271"/>
      <c r="L202" s="271"/>
      <c r="M202" s="272"/>
      <c r="N202" s="272"/>
      <c r="O202" s="272" t="str">
        <f t="shared" si="32"/>
        <v/>
      </c>
      <c r="P202" s="272" t="str">
        <f t="shared" si="33"/>
        <v/>
      </c>
      <c r="Q202" s="272">
        <f t="shared" si="34"/>
        <v>0</v>
      </c>
      <c r="R202" s="272"/>
    </row>
    <row r="203" spans="1:21" x14ac:dyDescent="0.3">
      <c r="A203" s="214">
        <v>6</v>
      </c>
      <c r="B203" s="200"/>
      <c r="C203" s="200"/>
      <c r="D203" s="215"/>
      <c r="E203" s="200"/>
      <c r="F203" s="200"/>
      <c r="G203" s="216"/>
      <c r="H203" s="273"/>
      <c r="I203" s="271">
        <f t="shared" si="31"/>
        <v>0</v>
      </c>
      <c r="J203" s="271"/>
      <c r="K203" s="271"/>
      <c r="L203" s="271"/>
      <c r="M203" s="272"/>
      <c r="N203" s="272"/>
      <c r="O203" s="272" t="str">
        <f t="shared" si="32"/>
        <v/>
      </c>
      <c r="P203" s="272" t="str">
        <f t="shared" si="33"/>
        <v/>
      </c>
      <c r="Q203" s="272">
        <f t="shared" si="34"/>
        <v>0</v>
      </c>
      <c r="R203" s="272"/>
    </row>
    <row r="204" spans="1:21" ht="17.25" thickBot="1" x14ac:dyDescent="0.35">
      <c r="A204" s="217">
        <v>7</v>
      </c>
      <c r="B204" s="204"/>
      <c r="C204" s="204"/>
      <c r="D204" s="218"/>
      <c r="E204" s="204"/>
      <c r="F204" s="204"/>
      <c r="G204" s="219"/>
      <c r="H204" s="273"/>
      <c r="I204" s="271">
        <f t="shared" si="31"/>
        <v>0</v>
      </c>
      <c r="J204" s="271"/>
      <c r="K204" s="271"/>
      <c r="L204" s="271"/>
      <c r="M204" s="272"/>
      <c r="N204" s="272"/>
      <c r="O204" s="272" t="str">
        <f t="shared" si="32"/>
        <v/>
      </c>
      <c r="P204" s="272" t="str">
        <f t="shared" si="33"/>
        <v/>
      </c>
      <c r="Q204" s="272">
        <f t="shared" si="34"/>
        <v>0</v>
      </c>
      <c r="R204" s="272"/>
    </row>
    <row r="205" spans="1:21" x14ac:dyDescent="0.3">
      <c r="A205" s="220">
        <v>8</v>
      </c>
      <c r="B205" s="202"/>
      <c r="C205" s="202"/>
      <c r="D205" s="202" t="s">
        <v>271</v>
      </c>
      <c r="E205" s="202"/>
      <c r="F205" s="202"/>
      <c r="G205" s="221"/>
      <c r="H205" s="273">
        <f>SUM(B205:B211)</f>
        <v>0</v>
      </c>
      <c r="I205" s="271">
        <f t="shared" si="31"/>
        <v>0</v>
      </c>
      <c r="J205" s="271">
        <f>IF(SUM(H205-40)&gt;0,H205-40,0)</f>
        <v>0</v>
      </c>
      <c r="K205" s="271">
        <f>IF(SUM(I205:I211)&gt;J205,SUM(I205:I211),J205)</f>
        <v>0</v>
      </c>
      <c r="L205" s="271">
        <f>IF(D205="o",IF(H205&lt;15,0,IF(H205&gt;40,8,H205/5)),0)</f>
        <v>0</v>
      </c>
      <c r="M205" s="272"/>
      <c r="N205" s="272"/>
      <c r="O205" s="272" t="str">
        <f t="shared" si="32"/>
        <v/>
      </c>
      <c r="P205" s="272" t="str">
        <f t="shared" si="33"/>
        <v/>
      </c>
      <c r="Q205" s="272">
        <f t="shared" si="34"/>
        <v>0</v>
      </c>
      <c r="R205" s="272"/>
    </row>
    <row r="206" spans="1:21" x14ac:dyDescent="0.3">
      <c r="A206" s="214">
        <v>9</v>
      </c>
      <c r="B206" s="200"/>
      <c r="C206" s="200"/>
      <c r="D206" s="215"/>
      <c r="E206" s="200"/>
      <c r="F206" s="200"/>
      <c r="G206" s="216"/>
      <c r="H206" s="273"/>
      <c r="I206" s="271">
        <f t="shared" si="31"/>
        <v>0</v>
      </c>
      <c r="J206" s="271"/>
      <c r="K206" s="271"/>
      <c r="L206" s="271"/>
      <c r="M206" s="272"/>
      <c r="N206" s="272"/>
      <c r="O206" s="272" t="str">
        <f t="shared" si="32"/>
        <v/>
      </c>
      <c r="P206" s="272" t="str">
        <f t="shared" si="33"/>
        <v/>
      </c>
      <c r="Q206" s="272">
        <f t="shared" si="34"/>
        <v>0</v>
      </c>
      <c r="R206" s="272"/>
    </row>
    <row r="207" spans="1:21" x14ac:dyDescent="0.3">
      <c r="A207" s="214">
        <v>10</v>
      </c>
      <c r="B207" s="200"/>
      <c r="C207" s="200"/>
      <c r="D207" s="215"/>
      <c r="E207" s="200"/>
      <c r="F207" s="200"/>
      <c r="G207" s="216"/>
      <c r="H207" s="273"/>
      <c r="I207" s="271">
        <f t="shared" si="31"/>
        <v>0</v>
      </c>
      <c r="J207" s="271"/>
      <c r="K207" s="271"/>
      <c r="L207" s="271"/>
      <c r="M207" s="272"/>
      <c r="N207" s="272"/>
      <c r="O207" s="272" t="str">
        <f t="shared" si="32"/>
        <v/>
      </c>
      <c r="P207" s="272" t="str">
        <f t="shared" si="33"/>
        <v/>
      </c>
      <c r="Q207" s="272">
        <f t="shared" si="34"/>
        <v>0</v>
      </c>
      <c r="R207" s="272"/>
    </row>
    <row r="208" spans="1:21" x14ac:dyDescent="0.3">
      <c r="A208" s="214">
        <v>11</v>
      </c>
      <c r="B208" s="200"/>
      <c r="C208" s="200"/>
      <c r="D208" s="215"/>
      <c r="E208" s="200"/>
      <c r="F208" s="200"/>
      <c r="G208" s="216"/>
      <c r="H208" s="273"/>
      <c r="I208" s="271">
        <f t="shared" si="31"/>
        <v>0</v>
      </c>
      <c r="J208" s="271"/>
      <c r="K208" s="271"/>
      <c r="L208" s="271"/>
      <c r="M208" s="272"/>
      <c r="N208" s="272"/>
      <c r="O208" s="272" t="str">
        <f t="shared" si="32"/>
        <v/>
      </c>
      <c r="P208" s="272" t="str">
        <f t="shared" si="33"/>
        <v/>
      </c>
      <c r="Q208" s="272">
        <f t="shared" si="34"/>
        <v>0</v>
      </c>
      <c r="R208" s="272"/>
    </row>
    <row r="209" spans="1:18" x14ac:dyDescent="0.3">
      <c r="A209" s="214">
        <v>12</v>
      </c>
      <c r="B209" s="200"/>
      <c r="C209" s="200"/>
      <c r="D209" s="215"/>
      <c r="E209" s="200"/>
      <c r="F209" s="200"/>
      <c r="G209" s="216"/>
      <c r="H209" s="273"/>
      <c r="I209" s="271">
        <f t="shared" si="31"/>
        <v>0</v>
      </c>
      <c r="J209" s="271"/>
      <c r="K209" s="271"/>
      <c r="L209" s="271"/>
      <c r="M209" s="272"/>
      <c r="N209" s="272"/>
      <c r="O209" s="272" t="str">
        <f t="shared" si="32"/>
        <v/>
      </c>
      <c r="P209" s="272" t="str">
        <f t="shared" si="33"/>
        <v/>
      </c>
      <c r="Q209" s="272">
        <f t="shared" si="34"/>
        <v>0</v>
      </c>
      <c r="R209" s="272"/>
    </row>
    <row r="210" spans="1:18" x14ac:dyDescent="0.3">
      <c r="A210" s="214">
        <v>13</v>
      </c>
      <c r="B210" s="200"/>
      <c r="C210" s="200"/>
      <c r="D210" s="215"/>
      <c r="E210" s="200"/>
      <c r="F210" s="200"/>
      <c r="G210" s="216"/>
      <c r="H210" s="273"/>
      <c r="I210" s="271">
        <f t="shared" si="31"/>
        <v>0</v>
      </c>
      <c r="J210" s="271"/>
      <c r="K210" s="271"/>
      <c r="L210" s="271"/>
      <c r="M210" s="272"/>
      <c r="N210" s="272"/>
      <c r="O210" s="272" t="str">
        <f t="shared" si="32"/>
        <v/>
      </c>
      <c r="P210" s="272" t="str">
        <f t="shared" si="33"/>
        <v/>
      </c>
      <c r="Q210" s="272">
        <f t="shared" si="34"/>
        <v>0</v>
      </c>
      <c r="R210" s="272"/>
    </row>
    <row r="211" spans="1:18" ht="17.25" thickBot="1" x14ac:dyDescent="0.35">
      <c r="A211" s="217">
        <v>14</v>
      </c>
      <c r="B211" s="204"/>
      <c r="C211" s="204"/>
      <c r="D211" s="218"/>
      <c r="E211" s="204"/>
      <c r="F211" s="204"/>
      <c r="G211" s="219"/>
      <c r="H211" s="273"/>
      <c r="I211" s="271">
        <f t="shared" si="31"/>
        <v>0</v>
      </c>
      <c r="J211" s="271"/>
      <c r="K211" s="271"/>
      <c r="L211" s="271"/>
      <c r="M211" s="272"/>
      <c r="N211" s="272"/>
      <c r="O211" s="272" t="str">
        <f t="shared" si="32"/>
        <v/>
      </c>
      <c r="P211" s="272" t="str">
        <f t="shared" si="33"/>
        <v/>
      </c>
      <c r="Q211" s="272">
        <f t="shared" si="34"/>
        <v>0</v>
      </c>
      <c r="R211" s="272"/>
    </row>
    <row r="212" spans="1:18" x14ac:dyDescent="0.3">
      <c r="A212" s="220">
        <v>15</v>
      </c>
      <c r="B212" s="202"/>
      <c r="C212" s="202"/>
      <c r="D212" s="202" t="s">
        <v>271</v>
      </c>
      <c r="E212" s="202"/>
      <c r="F212" s="202"/>
      <c r="G212" s="221"/>
      <c r="H212" s="273">
        <f>SUM(B212:B218)</f>
        <v>0</v>
      </c>
      <c r="I212" s="271">
        <f t="shared" si="31"/>
        <v>0</v>
      </c>
      <c r="J212" s="271">
        <f>IF(SUM(H212-40)&gt;0,H212-40,0)</f>
        <v>0</v>
      </c>
      <c r="K212" s="271">
        <f>IF(SUM(I212:I218)&gt;J212,SUM(I212:I218),J212)</f>
        <v>0</v>
      </c>
      <c r="L212" s="271">
        <f>IF(D212="o",IF(H212&lt;15,0,IF(H212&gt;40,8,H212/5)),0)</f>
        <v>0</v>
      </c>
      <c r="M212" s="272"/>
      <c r="N212" s="272"/>
      <c r="O212" s="272" t="str">
        <f t="shared" si="32"/>
        <v/>
      </c>
      <c r="P212" s="272" t="str">
        <f t="shared" si="33"/>
        <v/>
      </c>
      <c r="Q212" s="272">
        <f t="shared" si="34"/>
        <v>0</v>
      </c>
      <c r="R212" s="272"/>
    </row>
    <row r="213" spans="1:18" x14ac:dyDescent="0.3">
      <c r="A213" s="214">
        <v>16</v>
      </c>
      <c r="B213" s="200"/>
      <c r="C213" s="200"/>
      <c r="D213" s="215"/>
      <c r="E213" s="200"/>
      <c r="F213" s="200"/>
      <c r="G213" s="216"/>
      <c r="H213" s="273"/>
      <c r="I213" s="271">
        <f t="shared" si="31"/>
        <v>0</v>
      </c>
      <c r="J213" s="271"/>
      <c r="K213" s="271"/>
      <c r="L213" s="271"/>
      <c r="M213" s="272"/>
      <c r="N213" s="272"/>
      <c r="O213" s="272" t="str">
        <f t="shared" si="32"/>
        <v/>
      </c>
      <c r="P213" s="272" t="str">
        <f t="shared" si="33"/>
        <v/>
      </c>
      <c r="Q213" s="272">
        <f t="shared" si="34"/>
        <v>0</v>
      </c>
      <c r="R213" s="272"/>
    </row>
    <row r="214" spans="1:18" x14ac:dyDescent="0.3">
      <c r="A214" s="214">
        <v>17</v>
      </c>
      <c r="B214" s="200"/>
      <c r="C214" s="200"/>
      <c r="D214" s="215"/>
      <c r="E214" s="200"/>
      <c r="F214" s="200"/>
      <c r="G214" s="216"/>
      <c r="H214" s="273"/>
      <c r="I214" s="271">
        <f t="shared" si="31"/>
        <v>0</v>
      </c>
      <c r="J214" s="271"/>
      <c r="K214" s="271"/>
      <c r="L214" s="271"/>
      <c r="M214" s="272"/>
      <c r="N214" s="272"/>
      <c r="O214" s="272" t="str">
        <f t="shared" si="32"/>
        <v/>
      </c>
      <c r="P214" s="272" t="str">
        <f t="shared" si="33"/>
        <v/>
      </c>
      <c r="Q214" s="272">
        <f t="shared" si="34"/>
        <v>0</v>
      </c>
      <c r="R214" s="272"/>
    </row>
    <row r="215" spans="1:18" x14ac:dyDescent="0.3">
      <c r="A215" s="214">
        <v>18</v>
      </c>
      <c r="B215" s="200"/>
      <c r="C215" s="200"/>
      <c r="D215" s="215"/>
      <c r="E215" s="200"/>
      <c r="F215" s="200"/>
      <c r="G215" s="216"/>
      <c r="H215" s="273"/>
      <c r="I215" s="271">
        <f t="shared" si="31"/>
        <v>0</v>
      </c>
      <c r="J215" s="271"/>
      <c r="K215" s="271"/>
      <c r="L215" s="271"/>
      <c r="M215" s="272"/>
      <c r="N215" s="272"/>
      <c r="O215" s="272" t="str">
        <f t="shared" si="32"/>
        <v/>
      </c>
      <c r="P215" s="272" t="str">
        <f t="shared" si="33"/>
        <v/>
      </c>
      <c r="Q215" s="272">
        <f t="shared" si="34"/>
        <v>0</v>
      </c>
      <c r="R215" s="272"/>
    </row>
    <row r="216" spans="1:18" x14ac:dyDescent="0.3">
      <c r="A216" s="214">
        <v>19</v>
      </c>
      <c r="B216" s="200"/>
      <c r="C216" s="200"/>
      <c r="D216" s="215"/>
      <c r="E216" s="200"/>
      <c r="F216" s="200"/>
      <c r="G216" s="216"/>
      <c r="H216" s="273"/>
      <c r="I216" s="271">
        <f t="shared" si="31"/>
        <v>0</v>
      </c>
      <c r="J216" s="271"/>
      <c r="K216" s="271"/>
      <c r="L216" s="271"/>
      <c r="M216" s="272"/>
      <c r="N216" s="272"/>
      <c r="O216" s="272" t="str">
        <f t="shared" si="32"/>
        <v/>
      </c>
      <c r="P216" s="272" t="str">
        <f t="shared" si="33"/>
        <v/>
      </c>
      <c r="Q216" s="272">
        <f t="shared" si="34"/>
        <v>0</v>
      </c>
      <c r="R216" s="272"/>
    </row>
    <row r="217" spans="1:18" x14ac:dyDescent="0.3">
      <c r="A217" s="214">
        <v>20</v>
      </c>
      <c r="B217" s="200"/>
      <c r="C217" s="200"/>
      <c r="D217" s="215"/>
      <c r="E217" s="200"/>
      <c r="F217" s="200"/>
      <c r="G217" s="216"/>
      <c r="H217" s="273"/>
      <c r="I217" s="271">
        <f t="shared" si="31"/>
        <v>0</v>
      </c>
      <c r="J217" s="271"/>
      <c r="K217" s="271"/>
      <c r="L217" s="271"/>
      <c r="M217" s="272"/>
      <c r="N217" s="272"/>
      <c r="O217" s="272" t="str">
        <f t="shared" si="32"/>
        <v/>
      </c>
      <c r="P217" s="272" t="str">
        <f t="shared" si="33"/>
        <v/>
      </c>
      <c r="Q217" s="272">
        <f t="shared" si="34"/>
        <v>0</v>
      </c>
      <c r="R217" s="272"/>
    </row>
    <row r="218" spans="1:18" ht="17.25" thickBot="1" x14ac:dyDescent="0.35">
      <c r="A218" s="217">
        <v>21</v>
      </c>
      <c r="B218" s="204"/>
      <c r="C218" s="204"/>
      <c r="D218" s="218"/>
      <c r="E218" s="204"/>
      <c r="F218" s="204"/>
      <c r="G218" s="219"/>
      <c r="H218" s="273"/>
      <c r="I218" s="271">
        <f t="shared" si="31"/>
        <v>0</v>
      </c>
      <c r="J218" s="271"/>
      <c r="K218" s="271"/>
      <c r="L218" s="271"/>
      <c r="M218" s="272"/>
      <c r="N218" s="272"/>
      <c r="O218" s="272" t="str">
        <f t="shared" si="32"/>
        <v/>
      </c>
      <c r="P218" s="272" t="str">
        <f t="shared" si="33"/>
        <v/>
      </c>
      <c r="Q218" s="272">
        <f t="shared" si="34"/>
        <v>0</v>
      </c>
      <c r="R218" s="272"/>
    </row>
    <row r="219" spans="1:18" x14ac:dyDescent="0.3">
      <c r="A219" s="220">
        <v>22</v>
      </c>
      <c r="B219" s="202"/>
      <c r="C219" s="202"/>
      <c r="D219" s="202" t="s">
        <v>271</v>
      </c>
      <c r="E219" s="202"/>
      <c r="F219" s="202"/>
      <c r="G219" s="221"/>
      <c r="H219" s="273">
        <f>SUM(B219:B225)</f>
        <v>0</v>
      </c>
      <c r="I219" s="271">
        <f t="shared" si="31"/>
        <v>0</v>
      </c>
      <c r="J219" s="271">
        <f>IF(SUM(H219-40)&gt;0,H219-40,0)</f>
        <v>0</v>
      </c>
      <c r="K219" s="271">
        <f>IF(SUM(I219:I225)&gt;J219,SUM(I219:I225),J219)</f>
        <v>0</v>
      </c>
      <c r="L219" s="271">
        <f>IF(D219="o",IF(H219&lt;15,0,IF(H219&gt;40,8,H219/5)),0)</f>
        <v>0</v>
      </c>
      <c r="M219" s="272"/>
      <c r="N219" s="272"/>
      <c r="O219" s="272" t="str">
        <f t="shared" si="32"/>
        <v/>
      </c>
      <c r="P219" s="272" t="str">
        <f t="shared" si="33"/>
        <v/>
      </c>
      <c r="Q219" s="272">
        <f t="shared" si="34"/>
        <v>0</v>
      </c>
      <c r="R219" s="272"/>
    </row>
    <row r="220" spans="1:18" x14ac:dyDescent="0.3">
      <c r="A220" s="214">
        <v>23</v>
      </c>
      <c r="B220" s="200"/>
      <c r="C220" s="200"/>
      <c r="D220" s="215"/>
      <c r="E220" s="200"/>
      <c r="F220" s="200"/>
      <c r="G220" s="216"/>
      <c r="H220" s="273"/>
      <c r="I220" s="271">
        <f t="shared" si="31"/>
        <v>0</v>
      </c>
      <c r="J220" s="271"/>
      <c r="K220" s="271"/>
      <c r="L220" s="271"/>
      <c r="M220" s="272"/>
      <c r="N220" s="272"/>
      <c r="O220" s="272" t="str">
        <f t="shared" si="32"/>
        <v/>
      </c>
      <c r="P220" s="272" t="str">
        <f t="shared" si="33"/>
        <v/>
      </c>
      <c r="Q220" s="272">
        <f t="shared" si="34"/>
        <v>0</v>
      </c>
      <c r="R220" s="272"/>
    </row>
    <row r="221" spans="1:18" x14ac:dyDescent="0.3">
      <c r="A221" s="214">
        <v>24</v>
      </c>
      <c r="B221" s="200"/>
      <c r="C221" s="200"/>
      <c r="D221" s="215"/>
      <c r="E221" s="200"/>
      <c r="F221" s="200"/>
      <c r="G221" s="216"/>
      <c r="H221" s="273"/>
      <c r="I221" s="271">
        <f t="shared" si="31"/>
        <v>0</v>
      </c>
      <c r="J221" s="271"/>
      <c r="K221" s="271"/>
      <c r="L221" s="271"/>
      <c r="M221" s="272"/>
      <c r="N221" s="272"/>
      <c r="O221" s="272" t="str">
        <f t="shared" si="32"/>
        <v/>
      </c>
      <c r="P221" s="272" t="str">
        <f t="shared" si="33"/>
        <v/>
      </c>
      <c r="Q221" s="272">
        <f t="shared" si="34"/>
        <v>0</v>
      </c>
      <c r="R221" s="272"/>
    </row>
    <row r="222" spans="1:18" x14ac:dyDescent="0.3">
      <c r="A222" s="214">
        <v>25</v>
      </c>
      <c r="B222" s="200"/>
      <c r="C222" s="200"/>
      <c r="D222" s="215"/>
      <c r="E222" s="200"/>
      <c r="F222" s="200"/>
      <c r="G222" s="216"/>
      <c r="H222" s="273"/>
      <c r="I222" s="271">
        <f t="shared" si="31"/>
        <v>0</v>
      </c>
      <c r="J222" s="271"/>
      <c r="K222" s="271"/>
      <c r="L222" s="271"/>
      <c r="M222" s="272"/>
      <c r="N222" s="272"/>
      <c r="O222" s="272" t="str">
        <f t="shared" si="32"/>
        <v/>
      </c>
      <c r="P222" s="272" t="str">
        <f t="shared" si="33"/>
        <v/>
      </c>
      <c r="Q222" s="272">
        <f t="shared" si="34"/>
        <v>0</v>
      </c>
      <c r="R222" s="272"/>
    </row>
    <row r="223" spans="1:18" x14ac:dyDescent="0.3">
      <c r="A223" s="214">
        <v>26</v>
      </c>
      <c r="B223" s="200"/>
      <c r="C223" s="200"/>
      <c r="D223" s="215"/>
      <c r="E223" s="200"/>
      <c r="F223" s="200"/>
      <c r="G223" s="216"/>
      <c r="H223" s="273"/>
      <c r="I223" s="271">
        <f t="shared" si="31"/>
        <v>0</v>
      </c>
      <c r="J223" s="271"/>
      <c r="K223" s="271"/>
      <c r="L223" s="271"/>
      <c r="M223" s="272"/>
      <c r="N223" s="272"/>
      <c r="O223" s="272" t="str">
        <f t="shared" si="32"/>
        <v/>
      </c>
      <c r="P223" s="272" t="str">
        <f t="shared" si="33"/>
        <v/>
      </c>
      <c r="Q223" s="272">
        <f t="shared" si="34"/>
        <v>0</v>
      </c>
      <c r="R223" s="272"/>
    </row>
    <row r="224" spans="1:18" x14ac:dyDescent="0.3">
      <c r="A224" s="214">
        <v>27</v>
      </c>
      <c r="B224" s="200"/>
      <c r="C224" s="200"/>
      <c r="D224" s="215"/>
      <c r="E224" s="200"/>
      <c r="F224" s="200"/>
      <c r="G224" s="216"/>
      <c r="H224" s="273"/>
      <c r="I224" s="271">
        <f t="shared" si="31"/>
        <v>0</v>
      </c>
      <c r="J224" s="271"/>
      <c r="K224" s="271"/>
      <c r="L224" s="271"/>
      <c r="M224" s="272"/>
      <c r="N224" s="272"/>
      <c r="O224" s="272" t="str">
        <f t="shared" si="32"/>
        <v/>
      </c>
      <c r="P224" s="272" t="str">
        <f t="shared" si="33"/>
        <v/>
      </c>
      <c r="Q224" s="272">
        <f t="shared" si="34"/>
        <v>0</v>
      </c>
      <c r="R224" s="272"/>
    </row>
    <row r="225" spans="1:21" ht="17.25" thickBot="1" x14ac:dyDescent="0.35">
      <c r="A225" s="217">
        <v>28</v>
      </c>
      <c r="B225" s="204"/>
      <c r="C225" s="204"/>
      <c r="D225" s="218"/>
      <c r="E225" s="204"/>
      <c r="F225" s="204"/>
      <c r="G225" s="219"/>
      <c r="H225" s="273"/>
      <c r="I225" s="271">
        <f t="shared" si="31"/>
        <v>0</v>
      </c>
      <c r="J225" s="271"/>
      <c r="K225" s="271"/>
      <c r="L225" s="271"/>
      <c r="M225" s="272"/>
      <c r="N225" s="272"/>
      <c r="O225" s="272" t="str">
        <f t="shared" si="32"/>
        <v/>
      </c>
      <c r="P225" s="272" t="str">
        <f t="shared" si="33"/>
        <v/>
      </c>
      <c r="Q225" s="272">
        <f t="shared" si="34"/>
        <v>0</v>
      </c>
      <c r="R225" s="272"/>
    </row>
    <row r="226" spans="1:21" x14ac:dyDescent="0.3">
      <c r="A226" s="205"/>
      <c r="B226" s="202"/>
      <c r="C226" s="202"/>
      <c r="D226" s="202" t="s">
        <v>271</v>
      </c>
      <c r="E226" s="202"/>
      <c r="F226" s="202"/>
      <c r="G226" s="221"/>
      <c r="H226" s="273" t="str">
        <f>IF(A226&lt;&gt;0,SUM(Q226:Q228),"")</f>
        <v/>
      </c>
      <c r="I226" s="271" t="str">
        <f>IF(A226&lt;&gt;0,IF(IFERROR(B226-8,0)&lt;0,0,IFERROR(B226-8,0)),"")</f>
        <v/>
      </c>
      <c r="J226" s="271" t="str">
        <f>IF(A226&lt;&gt;0,IF(SUM(H226-40)&gt;0,H226-40,0),"")</f>
        <v/>
      </c>
      <c r="K226" s="271" t="str">
        <f>IF(A226&lt;&gt;0,IF(SUM(I226:I228)&gt;J226,SUM(I226:I228),J226),"")</f>
        <v/>
      </c>
      <c r="L226" s="271" t="str">
        <f>IF(A226&lt;&gt;0,IF(D198="o",IF(H226&lt;(15/(7/COUNTA(A226:A228))),0,IF(H226&gt;(COUNTA(A226:A228)/5*40),COUNTA(A226:A228)/5*8,H226/5)),""),"")</f>
        <v/>
      </c>
      <c r="M226" s="272"/>
      <c r="N226" s="272"/>
      <c r="O226" s="272" t="str">
        <f t="shared" si="32"/>
        <v/>
      </c>
      <c r="P226" s="272" t="str">
        <f t="shared" si="33"/>
        <v/>
      </c>
      <c r="Q226" s="272">
        <f t="shared" si="34"/>
        <v>0</v>
      </c>
      <c r="R226" s="272"/>
    </row>
    <row r="227" spans="1:21" x14ac:dyDescent="0.3">
      <c r="A227" s="206"/>
      <c r="B227" s="200"/>
      <c r="C227" s="200"/>
      <c r="D227" s="215"/>
      <c r="E227" s="200"/>
      <c r="F227" s="200"/>
      <c r="G227" s="216"/>
      <c r="H227" s="273"/>
      <c r="I227" s="271" t="str">
        <f>IF(A227&lt;&gt;0,IF(IFERROR(B227-8,0)&lt;0,0,IFERROR(B227-8,0)),"")</f>
        <v/>
      </c>
      <c r="J227" s="271"/>
      <c r="K227" s="271"/>
      <c r="L227" s="271"/>
      <c r="M227" s="272"/>
      <c r="N227" s="272"/>
      <c r="O227" s="272" t="str">
        <f t="shared" si="32"/>
        <v/>
      </c>
      <c r="P227" s="272" t="str">
        <f t="shared" si="33"/>
        <v/>
      </c>
      <c r="Q227" s="272">
        <f t="shared" si="34"/>
        <v>0</v>
      </c>
      <c r="R227" s="272"/>
    </row>
    <row r="228" spans="1:21" ht="17.25" thickBot="1" x14ac:dyDescent="0.35">
      <c r="A228" s="207"/>
      <c r="B228" s="204"/>
      <c r="C228" s="204"/>
      <c r="D228" s="218"/>
      <c r="E228" s="204"/>
      <c r="F228" s="204"/>
      <c r="G228" s="219"/>
      <c r="H228" s="273"/>
      <c r="I228" s="271" t="str">
        <f>IF(A228&lt;&gt;0,IF(IFERROR(B228-8,0)&lt;0,0,IFERROR(B228-8,0)),"")</f>
        <v/>
      </c>
      <c r="J228" s="271"/>
      <c r="K228" s="271"/>
      <c r="L228" s="271"/>
      <c r="M228" s="272"/>
      <c r="N228" s="272"/>
      <c r="O228" s="272"/>
      <c r="P228" s="272"/>
      <c r="Q228" s="272">
        <f t="shared" si="34"/>
        <v>0</v>
      </c>
      <c r="R228" s="272"/>
    </row>
    <row r="229" spans="1:21" ht="17.25" thickBot="1" x14ac:dyDescent="0.35">
      <c r="A229" s="211"/>
      <c r="B229" s="243"/>
      <c r="C229" s="243"/>
      <c r="D229" s="243"/>
      <c r="E229" s="243"/>
      <c r="F229" s="243"/>
      <c r="G229" s="244"/>
      <c r="H229" s="273">
        <f t="shared" ref="H229:M229" si="35">SUM(H230:H260)</f>
        <v>0</v>
      </c>
      <c r="I229" s="271">
        <f t="shared" si="35"/>
        <v>0</v>
      </c>
      <c r="J229" s="271">
        <f t="shared" si="35"/>
        <v>0</v>
      </c>
      <c r="K229" s="271">
        <f t="shared" si="35"/>
        <v>0</v>
      </c>
      <c r="L229" s="274">
        <f t="shared" si="35"/>
        <v>0</v>
      </c>
      <c r="M229" s="271" t="e">
        <f t="shared" si="35"/>
        <v>#DIV/0!</v>
      </c>
      <c r="N229" s="275">
        <f>COUNTA(B230:B260)-COUNTIF(B230:B260,"연차")</f>
        <v>0</v>
      </c>
      <c r="O229" s="271">
        <f>SUM(O230:O260)</f>
        <v>0</v>
      </c>
      <c r="P229" s="271">
        <f>SUM(P230:P260)</f>
        <v>0</v>
      </c>
      <c r="Q229" s="272">
        <f>SUM(Q230:Q260)</f>
        <v>0</v>
      </c>
      <c r="R229" s="272">
        <f>COUNTA(A230:A260)</f>
        <v>28</v>
      </c>
      <c r="S229" s="276">
        <f>SUM(C230:C260)</f>
        <v>0</v>
      </c>
      <c r="T229" s="276">
        <f>SUM(F230:F260)</f>
        <v>0</v>
      </c>
      <c r="U229" s="251">
        <f>G231*G233</f>
        <v>0</v>
      </c>
    </row>
    <row r="230" spans="1:21" x14ac:dyDescent="0.3">
      <c r="A230" s="212">
        <v>1</v>
      </c>
      <c r="B230" s="201"/>
      <c r="C230" s="201"/>
      <c r="D230" s="201" t="s">
        <v>271</v>
      </c>
      <c r="E230" s="201"/>
      <c r="F230" s="201"/>
      <c r="G230" s="213" t="s">
        <v>282</v>
      </c>
      <c r="H230" s="273">
        <f>SUM(B230:B236)</f>
        <v>0</v>
      </c>
      <c r="I230" s="271">
        <f t="shared" ref="I230:I257" si="36">IF(IFERROR(B230-8,0)&lt;0,0,IFERROR(B230-8,0))</f>
        <v>0</v>
      </c>
      <c r="J230" s="271">
        <f>IF(SUM(H230-40)&gt;0,H230-40,0)</f>
        <v>0</v>
      </c>
      <c r="K230" s="271">
        <f>IF(SUM(I230:I236)&gt;J230,SUM(I230:I236),J230)</f>
        <v>0</v>
      </c>
      <c r="L230" s="271">
        <f>IF(D230="o",IF(H230&lt;15,0,IF(H230&gt;40,8,H230/5)),0)</f>
        <v>0</v>
      </c>
      <c r="M230" s="272" t="e">
        <f>SUM(B230:B260)/COUNTA(B230:B260)</f>
        <v>#DIV/0!</v>
      </c>
      <c r="N230" s="272"/>
      <c r="O230" s="272" t="str">
        <f>IF(E230="o",IF(B230&gt;8,8,B230),"")</f>
        <v/>
      </c>
      <c r="P230" s="272" t="str">
        <f>IF(E230="o",IF(B230&gt;8,B230-8,0),"")</f>
        <v/>
      </c>
      <c r="Q230" s="272">
        <f>COUNTA(A230)*IF(B230="연차",0,B230)</f>
        <v>0</v>
      </c>
      <c r="R230" s="272"/>
    </row>
    <row r="231" spans="1:21" x14ac:dyDescent="0.3">
      <c r="A231" s="214">
        <v>2</v>
      </c>
      <c r="B231" s="200"/>
      <c r="C231" s="200"/>
      <c r="D231" s="215"/>
      <c r="E231" s="200"/>
      <c r="F231" s="200"/>
      <c r="G231" s="203"/>
      <c r="H231" s="273"/>
      <c r="I231" s="271">
        <f t="shared" si="36"/>
        <v>0</v>
      </c>
      <c r="J231" s="271"/>
      <c r="K231" s="271"/>
      <c r="L231" s="271"/>
      <c r="M231" s="272"/>
      <c r="N231" s="272"/>
      <c r="O231" s="272" t="str">
        <f t="shared" ref="O231:O259" si="37">IF(E231="o",IF(B231&gt;8,8,B231),"")</f>
        <v/>
      </c>
      <c r="P231" s="272" t="str">
        <f t="shared" ref="P231:P259" si="38">IF(E231="o",IF(B231&gt;8,B231-8,0),"")</f>
        <v/>
      </c>
      <c r="Q231" s="272">
        <f t="shared" ref="Q231:Q260" si="39">COUNTA(A231)*IF(B231="연차",0,B231)</f>
        <v>0</v>
      </c>
      <c r="R231" s="272"/>
    </row>
    <row r="232" spans="1:21" x14ac:dyDescent="0.3">
      <c r="A232" s="214">
        <v>3</v>
      </c>
      <c r="B232" s="200"/>
      <c r="C232" s="200"/>
      <c r="D232" s="215"/>
      <c r="E232" s="200"/>
      <c r="F232" s="200"/>
      <c r="G232" s="203" t="s">
        <v>275</v>
      </c>
      <c r="H232" s="273"/>
      <c r="I232" s="271">
        <f t="shared" si="36"/>
        <v>0</v>
      </c>
      <c r="J232" s="271"/>
      <c r="K232" s="271"/>
      <c r="L232" s="271"/>
      <c r="M232" s="272"/>
      <c r="N232" s="272"/>
      <c r="O232" s="272" t="str">
        <f t="shared" si="37"/>
        <v/>
      </c>
      <c r="P232" s="272" t="str">
        <f t="shared" si="38"/>
        <v/>
      </c>
      <c r="Q232" s="272">
        <f t="shared" si="39"/>
        <v>0</v>
      </c>
      <c r="R232" s="272"/>
    </row>
    <row r="233" spans="1:21" x14ac:dyDescent="0.3">
      <c r="A233" s="214">
        <v>4</v>
      </c>
      <c r="B233" s="200"/>
      <c r="C233" s="200"/>
      <c r="D233" s="215"/>
      <c r="E233" s="200"/>
      <c r="F233" s="200"/>
      <c r="G233" s="203"/>
      <c r="H233" s="273"/>
      <c r="I233" s="271">
        <f t="shared" si="36"/>
        <v>0</v>
      </c>
      <c r="J233" s="271"/>
      <c r="K233" s="271"/>
      <c r="L233" s="271"/>
      <c r="M233" s="272"/>
      <c r="N233" s="272"/>
      <c r="O233" s="272" t="str">
        <f t="shared" si="37"/>
        <v/>
      </c>
      <c r="P233" s="272" t="str">
        <f t="shared" si="38"/>
        <v/>
      </c>
      <c r="Q233" s="272">
        <f t="shared" si="39"/>
        <v>0</v>
      </c>
      <c r="R233" s="272"/>
    </row>
    <row r="234" spans="1:21" x14ac:dyDescent="0.3">
      <c r="A234" s="214">
        <v>5</v>
      </c>
      <c r="B234" s="200"/>
      <c r="C234" s="200"/>
      <c r="D234" s="215"/>
      <c r="E234" s="200"/>
      <c r="F234" s="200"/>
      <c r="G234" s="216"/>
      <c r="H234" s="273"/>
      <c r="I234" s="271">
        <f t="shared" si="36"/>
        <v>0</v>
      </c>
      <c r="J234" s="271"/>
      <c r="K234" s="271"/>
      <c r="L234" s="271"/>
      <c r="M234" s="272"/>
      <c r="N234" s="272"/>
      <c r="O234" s="272" t="str">
        <f t="shared" si="37"/>
        <v/>
      </c>
      <c r="P234" s="272" t="str">
        <f t="shared" si="38"/>
        <v/>
      </c>
      <c r="Q234" s="272">
        <f t="shared" si="39"/>
        <v>0</v>
      </c>
      <c r="R234" s="272"/>
    </row>
    <row r="235" spans="1:21" x14ac:dyDescent="0.3">
      <c r="A235" s="214">
        <v>6</v>
      </c>
      <c r="B235" s="200"/>
      <c r="C235" s="200"/>
      <c r="D235" s="215"/>
      <c r="E235" s="200"/>
      <c r="F235" s="200"/>
      <c r="G235" s="216"/>
      <c r="H235" s="273"/>
      <c r="I235" s="271">
        <f t="shared" si="36"/>
        <v>0</v>
      </c>
      <c r="J235" s="271"/>
      <c r="K235" s="271"/>
      <c r="L235" s="271"/>
      <c r="M235" s="272"/>
      <c r="N235" s="272"/>
      <c r="O235" s="272" t="str">
        <f t="shared" si="37"/>
        <v/>
      </c>
      <c r="P235" s="272" t="str">
        <f t="shared" si="38"/>
        <v/>
      </c>
      <c r="Q235" s="272">
        <f t="shared" si="39"/>
        <v>0</v>
      </c>
      <c r="R235" s="272"/>
    </row>
    <row r="236" spans="1:21" ht="17.25" thickBot="1" x14ac:dyDescent="0.35">
      <c r="A236" s="217">
        <v>7</v>
      </c>
      <c r="B236" s="204"/>
      <c r="C236" s="204"/>
      <c r="D236" s="218"/>
      <c r="E236" s="204"/>
      <c r="F236" s="204"/>
      <c r="G236" s="219"/>
      <c r="H236" s="273"/>
      <c r="I236" s="271">
        <f t="shared" si="36"/>
        <v>0</v>
      </c>
      <c r="J236" s="271"/>
      <c r="K236" s="271"/>
      <c r="L236" s="271"/>
      <c r="M236" s="272"/>
      <c r="N236" s="272"/>
      <c r="O236" s="272" t="str">
        <f t="shared" si="37"/>
        <v/>
      </c>
      <c r="P236" s="272" t="str">
        <f t="shared" si="38"/>
        <v/>
      </c>
      <c r="Q236" s="272">
        <f t="shared" si="39"/>
        <v>0</v>
      </c>
      <c r="R236" s="272"/>
    </row>
    <row r="237" spans="1:21" x14ac:dyDescent="0.3">
      <c r="A237" s="220">
        <v>8</v>
      </c>
      <c r="B237" s="202"/>
      <c r="C237" s="202"/>
      <c r="D237" s="202" t="s">
        <v>271</v>
      </c>
      <c r="E237" s="202"/>
      <c r="F237" s="202"/>
      <c r="G237" s="221"/>
      <c r="H237" s="273">
        <f>SUM(B237:B243)</f>
        <v>0</v>
      </c>
      <c r="I237" s="271">
        <f t="shared" si="36"/>
        <v>0</v>
      </c>
      <c r="J237" s="271">
        <f>IF(SUM(H237-40)&gt;0,H237-40,0)</f>
        <v>0</v>
      </c>
      <c r="K237" s="271">
        <f>IF(SUM(I237:I243)&gt;J237,SUM(I237:I243),J237)</f>
        <v>0</v>
      </c>
      <c r="L237" s="271">
        <f>IF(D237="o",IF(H237&lt;15,0,IF(H237&gt;40,8,H237/5)),0)</f>
        <v>0</v>
      </c>
      <c r="M237" s="272"/>
      <c r="N237" s="272"/>
      <c r="O237" s="272" t="str">
        <f t="shared" si="37"/>
        <v/>
      </c>
      <c r="P237" s="272" t="str">
        <f t="shared" si="38"/>
        <v/>
      </c>
      <c r="Q237" s="272">
        <f t="shared" si="39"/>
        <v>0</v>
      </c>
      <c r="R237" s="272"/>
    </row>
    <row r="238" spans="1:21" x14ac:dyDescent="0.3">
      <c r="A238" s="214">
        <v>9</v>
      </c>
      <c r="B238" s="200"/>
      <c r="C238" s="200"/>
      <c r="D238" s="215"/>
      <c r="E238" s="200"/>
      <c r="F238" s="200"/>
      <c r="G238" s="216"/>
      <c r="H238" s="273"/>
      <c r="I238" s="271">
        <f t="shared" si="36"/>
        <v>0</v>
      </c>
      <c r="J238" s="271"/>
      <c r="K238" s="271"/>
      <c r="L238" s="271"/>
      <c r="M238" s="272"/>
      <c r="N238" s="272"/>
      <c r="O238" s="272" t="str">
        <f t="shared" si="37"/>
        <v/>
      </c>
      <c r="P238" s="272" t="str">
        <f t="shared" si="38"/>
        <v/>
      </c>
      <c r="Q238" s="272">
        <f t="shared" si="39"/>
        <v>0</v>
      </c>
      <c r="R238" s="272"/>
    </row>
    <row r="239" spans="1:21" x14ac:dyDescent="0.3">
      <c r="A239" s="214">
        <v>10</v>
      </c>
      <c r="B239" s="200"/>
      <c r="C239" s="200"/>
      <c r="D239" s="215"/>
      <c r="E239" s="200"/>
      <c r="F239" s="200"/>
      <c r="G239" s="216"/>
      <c r="H239" s="273"/>
      <c r="I239" s="271">
        <f t="shared" si="36"/>
        <v>0</v>
      </c>
      <c r="J239" s="271"/>
      <c r="K239" s="271"/>
      <c r="L239" s="271"/>
      <c r="M239" s="272"/>
      <c r="N239" s="272"/>
      <c r="O239" s="272" t="str">
        <f t="shared" si="37"/>
        <v/>
      </c>
      <c r="P239" s="272" t="str">
        <f t="shared" si="38"/>
        <v/>
      </c>
      <c r="Q239" s="272">
        <f t="shared" si="39"/>
        <v>0</v>
      </c>
      <c r="R239" s="272"/>
    </row>
    <row r="240" spans="1:21" x14ac:dyDescent="0.3">
      <c r="A240" s="214">
        <v>11</v>
      </c>
      <c r="B240" s="200"/>
      <c r="C240" s="200"/>
      <c r="D240" s="215"/>
      <c r="E240" s="200"/>
      <c r="F240" s="200"/>
      <c r="G240" s="216"/>
      <c r="H240" s="273"/>
      <c r="I240" s="271">
        <f t="shared" si="36"/>
        <v>0</v>
      </c>
      <c r="J240" s="271"/>
      <c r="K240" s="271"/>
      <c r="L240" s="271"/>
      <c r="M240" s="272"/>
      <c r="N240" s="272"/>
      <c r="O240" s="272" t="str">
        <f t="shared" si="37"/>
        <v/>
      </c>
      <c r="P240" s="272" t="str">
        <f t="shared" si="38"/>
        <v/>
      </c>
      <c r="Q240" s="272">
        <f t="shared" si="39"/>
        <v>0</v>
      </c>
      <c r="R240" s="272"/>
    </row>
    <row r="241" spans="1:18" x14ac:dyDescent="0.3">
      <c r="A241" s="214">
        <v>12</v>
      </c>
      <c r="B241" s="200"/>
      <c r="C241" s="200"/>
      <c r="D241" s="215"/>
      <c r="E241" s="200"/>
      <c r="F241" s="200"/>
      <c r="G241" s="216"/>
      <c r="H241" s="273"/>
      <c r="I241" s="271">
        <f t="shared" si="36"/>
        <v>0</v>
      </c>
      <c r="J241" s="271"/>
      <c r="K241" s="271"/>
      <c r="L241" s="271"/>
      <c r="M241" s="272"/>
      <c r="N241" s="272"/>
      <c r="O241" s="272" t="str">
        <f t="shared" si="37"/>
        <v/>
      </c>
      <c r="P241" s="272" t="str">
        <f t="shared" si="38"/>
        <v/>
      </c>
      <c r="Q241" s="272">
        <f t="shared" si="39"/>
        <v>0</v>
      </c>
      <c r="R241" s="272"/>
    </row>
    <row r="242" spans="1:18" x14ac:dyDescent="0.3">
      <c r="A242" s="214">
        <v>13</v>
      </c>
      <c r="B242" s="200"/>
      <c r="C242" s="200"/>
      <c r="D242" s="215"/>
      <c r="E242" s="200"/>
      <c r="F242" s="200"/>
      <c r="G242" s="216"/>
      <c r="H242" s="273"/>
      <c r="I242" s="271">
        <f t="shared" si="36"/>
        <v>0</v>
      </c>
      <c r="J242" s="271"/>
      <c r="K242" s="271"/>
      <c r="L242" s="271"/>
      <c r="M242" s="272"/>
      <c r="N242" s="272"/>
      <c r="O242" s="272" t="str">
        <f t="shared" si="37"/>
        <v/>
      </c>
      <c r="P242" s="272" t="str">
        <f t="shared" si="38"/>
        <v/>
      </c>
      <c r="Q242" s="272">
        <f t="shared" si="39"/>
        <v>0</v>
      </c>
      <c r="R242" s="272"/>
    </row>
    <row r="243" spans="1:18" ht="17.25" thickBot="1" x14ac:dyDescent="0.35">
      <c r="A243" s="217">
        <v>14</v>
      </c>
      <c r="B243" s="204"/>
      <c r="C243" s="204"/>
      <c r="D243" s="218"/>
      <c r="E243" s="204"/>
      <c r="F243" s="204"/>
      <c r="G243" s="219"/>
      <c r="H243" s="273"/>
      <c r="I243" s="271">
        <f t="shared" si="36"/>
        <v>0</v>
      </c>
      <c r="J243" s="271"/>
      <c r="K243" s="271"/>
      <c r="L243" s="271"/>
      <c r="M243" s="272"/>
      <c r="N243" s="272"/>
      <c r="O243" s="272" t="str">
        <f t="shared" si="37"/>
        <v/>
      </c>
      <c r="P243" s="272" t="str">
        <f t="shared" si="38"/>
        <v/>
      </c>
      <c r="Q243" s="272">
        <f t="shared" si="39"/>
        <v>0</v>
      </c>
      <c r="R243" s="272"/>
    </row>
    <row r="244" spans="1:18" x14ac:dyDescent="0.3">
      <c r="A244" s="220">
        <v>15</v>
      </c>
      <c r="B244" s="202"/>
      <c r="C244" s="202"/>
      <c r="D244" s="202" t="s">
        <v>271</v>
      </c>
      <c r="E244" s="202"/>
      <c r="F244" s="202"/>
      <c r="G244" s="221"/>
      <c r="H244" s="273">
        <f>SUM(B244:B250)</f>
        <v>0</v>
      </c>
      <c r="I244" s="271">
        <f t="shared" si="36"/>
        <v>0</v>
      </c>
      <c r="J244" s="271">
        <f>IF(SUM(H244-40)&gt;0,H244-40,0)</f>
        <v>0</v>
      </c>
      <c r="K244" s="271">
        <f>IF(SUM(I244:I250)&gt;J244,SUM(I244:I250),J244)</f>
        <v>0</v>
      </c>
      <c r="L244" s="271">
        <f>IF(D244="o",IF(H244&lt;15,0,IF(H244&gt;40,8,H244/5)),0)</f>
        <v>0</v>
      </c>
      <c r="M244" s="272"/>
      <c r="N244" s="272"/>
      <c r="O244" s="272" t="str">
        <f t="shared" si="37"/>
        <v/>
      </c>
      <c r="P244" s="272" t="str">
        <f t="shared" si="38"/>
        <v/>
      </c>
      <c r="Q244" s="272">
        <f t="shared" si="39"/>
        <v>0</v>
      </c>
      <c r="R244" s="272"/>
    </row>
    <row r="245" spans="1:18" x14ac:dyDescent="0.3">
      <c r="A245" s="214">
        <v>16</v>
      </c>
      <c r="B245" s="200"/>
      <c r="C245" s="200"/>
      <c r="D245" s="215"/>
      <c r="E245" s="200"/>
      <c r="F245" s="200"/>
      <c r="G245" s="216"/>
      <c r="H245" s="273"/>
      <c r="I245" s="271">
        <f t="shared" si="36"/>
        <v>0</v>
      </c>
      <c r="J245" s="271"/>
      <c r="K245" s="271"/>
      <c r="L245" s="271"/>
      <c r="M245" s="272"/>
      <c r="N245" s="272"/>
      <c r="O245" s="272" t="str">
        <f t="shared" si="37"/>
        <v/>
      </c>
      <c r="P245" s="272" t="str">
        <f t="shared" si="38"/>
        <v/>
      </c>
      <c r="Q245" s="272">
        <f t="shared" si="39"/>
        <v>0</v>
      </c>
      <c r="R245" s="272"/>
    </row>
    <row r="246" spans="1:18" x14ac:dyDescent="0.3">
      <c r="A246" s="214">
        <v>17</v>
      </c>
      <c r="B246" s="200"/>
      <c r="C246" s="200"/>
      <c r="D246" s="215"/>
      <c r="E246" s="200"/>
      <c r="F246" s="200"/>
      <c r="G246" s="216"/>
      <c r="H246" s="273"/>
      <c r="I246" s="271">
        <f t="shared" si="36"/>
        <v>0</v>
      </c>
      <c r="J246" s="271"/>
      <c r="K246" s="271"/>
      <c r="L246" s="271"/>
      <c r="M246" s="272"/>
      <c r="N246" s="272"/>
      <c r="O246" s="272" t="str">
        <f t="shared" si="37"/>
        <v/>
      </c>
      <c r="P246" s="272" t="str">
        <f t="shared" si="38"/>
        <v/>
      </c>
      <c r="Q246" s="272">
        <f t="shared" si="39"/>
        <v>0</v>
      </c>
      <c r="R246" s="272"/>
    </row>
    <row r="247" spans="1:18" x14ac:dyDescent="0.3">
      <c r="A247" s="214">
        <v>18</v>
      </c>
      <c r="B247" s="200"/>
      <c r="C247" s="200"/>
      <c r="D247" s="215"/>
      <c r="E247" s="200"/>
      <c r="F247" s="200"/>
      <c r="G247" s="216"/>
      <c r="H247" s="273"/>
      <c r="I247" s="271">
        <f t="shared" si="36"/>
        <v>0</v>
      </c>
      <c r="J247" s="271"/>
      <c r="K247" s="271"/>
      <c r="L247" s="271"/>
      <c r="M247" s="272"/>
      <c r="N247" s="272"/>
      <c r="O247" s="272" t="str">
        <f t="shared" si="37"/>
        <v/>
      </c>
      <c r="P247" s="272" t="str">
        <f t="shared" si="38"/>
        <v/>
      </c>
      <c r="Q247" s="272">
        <f t="shared" si="39"/>
        <v>0</v>
      </c>
      <c r="R247" s="272"/>
    </row>
    <row r="248" spans="1:18" x14ac:dyDescent="0.3">
      <c r="A248" s="214">
        <v>19</v>
      </c>
      <c r="B248" s="200"/>
      <c r="C248" s="200"/>
      <c r="D248" s="215"/>
      <c r="E248" s="200"/>
      <c r="F248" s="200"/>
      <c r="G248" s="216"/>
      <c r="H248" s="273"/>
      <c r="I248" s="271">
        <f t="shared" si="36"/>
        <v>0</v>
      </c>
      <c r="J248" s="271"/>
      <c r="K248" s="271"/>
      <c r="L248" s="271"/>
      <c r="M248" s="272"/>
      <c r="N248" s="272"/>
      <c r="O248" s="272" t="str">
        <f t="shared" si="37"/>
        <v/>
      </c>
      <c r="P248" s="272" t="str">
        <f t="shared" si="38"/>
        <v/>
      </c>
      <c r="Q248" s="272">
        <f t="shared" si="39"/>
        <v>0</v>
      </c>
      <c r="R248" s="272"/>
    </row>
    <row r="249" spans="1:18" x14ac:dyDescent="0.3">
      <c r="A249" s="214">
        <v>20</v>
      </c>
      <c r="B249" s="200"/>
      <c r="C249" s="200"/>
      <c r="D249" s="215"/>
      <c r="E249" s="200"/>
      <c r="F249" s="200"/>
      <c r="G249" s="216"/>
      <c r="H249" s="273"/>
      <c r="I249" s="271">
        <f t="shared" si="36"/>
        <v>0</v>
      </c>
      <c r="J249" s="271"/>
      <c r="K249" s="271"/>
      <c r="L249" s="271"/>
      <c r="M249" s="272"/>
      <c r="N249" s="272"/>
      <c r="O249" s="272" t="str">
        <f t="shared" si="37"/>
        <v/>
      </c>
      <c r="P249" s="272" t="str">
        <f t="shared" si="38"/>
        <v/>
      </c>
      <c r="Q249" s="272">
        <f t="shared" si="39"/>
        <v>0</v>
      </c>
      <c r="R249" s="272"/>
    </row>
    <row r="250" spans="1:18" ht="17.25" thickBot="1" x14ac:dyDescent="0.35">
      <c r="A250" s="217">
        <v>21</v>
      </c>
      <c r="B250" s="204"/>
      <c r="C250" s="204"/>
      <c r="D250" s="218"/>
      <c r="E250" s="204"/>
      <c r="F250" s="204"/>
      <c r="G250" s="219"/>
      <c r="H250" s="273"/>
      <c r="I250" s="271">
        <f t="shared" si="36"/>
        <v>0</v>
      </c>
      <c r="J250" s="271"/>
      <c r="K250" s="271"/>
      <c r="L250" s="271"/>
      <c r="M250" s="272"/>
      <c r="N250" s="272"/>
      <c r="O250" s="272" t="str">
        <f t="shared" si="37"/>
        <v/>
      </c>
      <c r="P250" s="272" t="str">
        <f t="shared" si="38"/>
        <v/>
      </c>
      <c r="Q250" s="272">
        <f t="shared" si="39"/>
        <v>0</v>
      </c>
      <c r="R250" s="272"/>
    </row>
    <row r="251" spans="1:18" x14ac:dyDescent="0.3">
      <c r="A251" s="220">
        <v>22</v>
      </c>
      <c r="B251" s="202"/>
      <c r="C251" s="202"/>
      <c r="D251" s="202" t="s">
        <v>271</v>
      </c>
      <c r="E251" s="202"/>
      <c r="F251" s="202"/>
      <c r="G251" s="221"/>
      <c r="H251" s="273">
        <f>SUM(B251:B257)</f>
        <v>0</v>
      </c>
      <c r="I251" s="271">
        <f t="shared" si="36"/>
        <v>0</v>
      </c>
      <c r="J251" s="271">
        <f>IF(SUM(H251-40)&gt;0,H251-40,0)</f>
        <v>0</v>
      </c>
      <c r="K251" s="271">
        <f>IF(SUM(I251:I257)&gt;J251,SUM(I251:I257),J251)</f>
        <v>0</v>
      </c>
      <c r="L251" s="271">
        <f>IF(D251="o",IF(H251&lt;15,0,IF(H251&gt;40,8,H251/5)),0)</f>
        <v>0</v>
      </c>
      <c r="M251" s="272"/>
      <c r="N251" s="272"/>
      <c r="O251" s="272" t="str">
        <f t="shared" si="37"/>
        <v/>
      </c>
      <c r="P251" s="272" t="str">
        <f t="shared" si="38"/>
        <v/>
      </c>
      <c r="Q251" s="272">
        <f t="shared" si="39"/>
        <v>0</v>
      </c>
      <c r="R251" s="272"/>
    </row>
    <row r="252" spans="1:18" x14ac:dyDescent="0.3">
      <c r="A252" s="214">
        <v>23</v>
      </c>
      <c r="B252" s="200"/>
      <c r="C252" s="200"/>
      <c r="D252" s="215"/>
      <c r="E252" s="200"/>
      <c r="F252" s="200"/>
      <c r="G252" s="216"/>
      <c r="H252" s="273"/>
      <c r="I252" s="271">
        <f t="shared" si="36"/>
        <v>0</v>
      </c>
      <c r="J252" s="271"/>
      <c r="K252" s="271"/>
      <c r="L252" s="271"/>
      <c r="M252" s="272"/>
      <c r="N252" s="272"/>
      <c r="O252" s="272" t="str">
        <f t="shared" si="37"/>
        <v/>
      </c>
      <c r="P252" s="272" t="str">
        <f t="shared" si="38"/>
        <v/>
      </c>
      <c r="Q252" s="272">
        <f t="shared" si="39"/>
        <v>0</v>
      </c>
      <c r="R252" s="272"/>
    </row>
    <row r="253" spans="1:18" x14ac:dyDescent="0.3">
      <c r="A253" s="214">
        <v>24</v>
      </c>
      <c r="B253" s="200"/>
      <c r="C253" s="200"/>
      <c r="D253" s="215"/>
      <c r="E253" s="200"/>
      <c r="F253" s="200"/>
      <c r="G253" s="216"/>
      <c r="H253" s="273"/>
      <c r="I253" s="271">
        <f t="shared" si="36"/>
        <v>0</v>
      </c>
      <c r="J253" s="271"/>
      <c r="K253" s="271"/>
      <c r="L253" s="271"/>
      <c r="M253" s="272"/>
      <c r="N253" s="272"/>
      <c r="O253" s="272" t="str">
        <f t="shared" si="37"/>
        <v/>
      </c>
      <c r="P253" s="272" t="str">
        <f t="shared" si="38"/>
        <v/>
      </c>
      <c r="Q253" s="272">
        <f t="shared" si="39"/>
        <v>0</v>
      </c>
      <c r="R253" s="272"/>
    </row>
    <row r="254" spans="1:18" x14ac:dyDescent="0.3">
      <c r="A254" s="214">
        <v>25</v>
      </c>
      <c r="B254" s="200"/>
      <c r="C254" s="200"/>
      <c r="D254" s="215"/>
      <c r="E254" s="200"/>
      <c r="F254" s="200"/>
      <c r="G254" s="216"/>
      <c r="H254" s="273"/>
      <c r="I254" s="271">
        <f t="shared" si="36"/>
        <v>0</v>
      </c>
      <c r="J254" s="271"/>
      <c r="K254" s="271"/>
      <c r="L254" s="271"/>
      <c r="M254" s="272"/>
      <c r="N254" s="272"/>
      <c r="O254" s="272" t="str">
        <f t="shared" si="37"/>
        <v/>
      </c>
      <c r="P254" s="272" t="str">
        <f t="shared" si="38"/>
        <v/>
      </c>
      <c r="Q254" s="272">
        <f t="shared" si="39"/>
        <v>0</v>
      </c>
      <c r="R254" s="272"/>
    </row>
    <row r="255" spans="1:18" x14ac:dyDescent="0.3">
      <c r="A255" s="214">
        <v>26</v>
      </c>
      <c r="B255" s="200"/>
      <c r="C255" s="200"/>
      <c r="D255" s="215"/>
      <c r="E255" s="200"/>
      <c r="F255" s="200"/>
      <c r="G255" s="216"/>
      <c r="H255" s="273"/>
      <c r="I255" s="271">
        <f t="shared" si="36"/>
        <v>0</v>
      </c>
      <c r="J255" s="271"/>
      <c r="K255" s="271"/>
      <c r="L255" s="271"/>
      <c r="M255" s="272"/>
      <c r="N255" s="272"/>
      <c r="O255" s="272" t="str">
        <f t="shared" si="37"/>
        <v/>
      </c>
      <c r="P255" s="272" t="str">
        <f t="shared" si="38"/>
        <v/>
      </c>
      <c r="Q255" s="272">
        <f t="shared" si="39"/>
        <v>0</v>
      </c>
      <c r="R255" s="272"/>
    </row>
    <row r="256" spans="1:18" x14ac:dyDescent="0.3">
      <c r="A256" s="214">
        <v>27</v>
      </c>
      <c r="B256" s="200"/>
      <c r="C256" s="200"/>
      <c r="D256" s="215"/>
      <c r="E256" s="200"/>
      <c r="F256" s="200"/>
      <c r="G256" s="216"/>
      <c r="H256" s="273"/>
      <c r="I256" s="271">
        <f t="shared" si="36"/>
        <v>0</v>
      </c>
      <c r="J256" s="271"/>
      <c r="K256" s="271"/>
      <c r="L256" s="271"/>
      <c r="M256" s="272"/>
      <c r="N256" s="272"/>
      <c r="O256" s="272" t="str">
        <f t="shared" si="37"/>
        <v/>
      </c>
      <c r="P256" s="272" t="str">
        <f t="shared" si="38"/>
        <v/>
      </c>
      <c r="Q256" s="272">
        <f t="shared" si="39"/>
        <v>0</v>
      </c>
      <c r="R256" s="272"/>
    </row>
    <row r="257" spans="1:21" ht="17.25" thickBot="1" x14ac:dyDescent="0.35">
      <c r="A257" s="217">
        <v>28</v>
      </c>
      <c r="B257" s="204"/>
      <c r="C257" s="204"/>
      <c r="D257" s="218"/>
      <c r="E257" s="204"/>
      <c r="F257" s="204"/>
      <c r="G257" s="219"/>
      <c r="H257" s="273"/>
      <c r="I257" s="271">
        <f t="shared" si="36"/>
        <v>0</v>
      </c>
      <c r="J257" s="271"/>
      <c r="K257" s="271"/>
      <c r="L257" s="271"/>
      <c r="M257" s="272"/>
      <c r="N257" s="272"/>
      <c r="O257" s="272" t="str">
        <f t="shared" si="37"/>
        <v/>
      </c>
      <c r="P257" s="272" t="str">
        <f t="shared" si="38"/>
        <v/>
      </c>
      <c r="Q257" s="272">
        <f t="shared" si="39"/>
        <v>0</v>
      </c>
      <c r="R257" s="272"/>
    </row>
    <row r="258" spans="1:21" x14ac:dyDescent="0.3">
      <c r="A258" s="205"/>
      <c r="B258" s="202"/>
      <c r="C258" s="202"/>
      <c r="D258" s="202" t="s">
        <v>271</v>
      </c>
      <c r="E258" s="202"/>
      <c r="F258" s="202"/>
      <c r="G258" s="221"/>
      <c r="H258" s="273" t="str">
        <f>IF(A258&lt;&gt;0,SUM(Q258:Q260),"")</f>
        <v/>
      </c>
      <c r="I258" s="271" t="str">
        <f>IF(A258&lt;&gt;0,IF(IFERROR(B258-8,0)&lt;0,0,IFERROR(B258-8,0)),"")</f>
        <v/>
      </c>
      <c r="J258" s="271" t="str">
        <f>IF(A258&lt;&gt;0,IF(SUM(H258-40)&gt;0,H258-40,0),"")</f>
        <v/>
      </c>
      <c r="K258" s="271" t="str">
        <f>IF(A258&lt;&gt;0,IF(SUM(I258:I260)&gt;J258,SUM(I258:I260),J258),"")</f>
        <v/>
      </c>
      <c r="L258" s="271" t="str">
        <f>IF(A258&lt;&gt;0,IF(D230="o",IF(H258&lt;(15/(7/COUNTA(A258:A260))),0,IF(H258&gt;(COUNTA(A258:A260)/5*40),COUNTA(A258:A260)/5*8,H258/5)),""),"")</f>
        <v/>
      </c>
      <c r="M258" s="272"/>
      <c r="N258" s="272"/>
      <c r="O258" s="272" t="str">
        <f t="shared" si="37"/>
        <v/>
      </c>
      <c r="P258" s="272" t="str">
        <f t="shared" si="38"/>
        <v/>
      </c>
      <c r="Q258" s="272">
        <f t="shared" si="39"/>
        <v>0</v>
      </c>
      <c r="R258" s="272"/>
    </row>
    <row r="259" spans="1:21" x14ac:dyDescent="0.3">
      <c r="A259" s="206"/>
      <c r="B259" s="200"/>
      <c r="C259" s="200"/>
      <c r="D259" s="215"/>
      <c r="E259" s="200"/>
      <c r="F259" s="200"/>
      <c r="G259" s="216"/>
      <c r="H259" s="273"/>
      <c r="I259" s="271" t="str">
        <f>IF(A259&lt;&gt;0,IF(IFERROR(B259-8,0)&lt;0,0,IFERROR(B259-8,0)),"")</f>
        <v/>
      </c>
      <c r="J259" s="271"/>
      <c r="K259" s="271"/>
      <c r="L259" s="271"/>
      <c r="M259" s="272"/>
      <c r="N259" s="272"/>
      <c r="O259" s="272" t="str">
        <f t="shared" si="37"/>
        <v/>
      </c>
      <c r="P259" s="272" t="str">
        <f t="shared" si="38"/>
        <v/>
      </c>
      <c r="Q259" s="272">
        <f t="shared" si="39"/>
        <v>0</v>
      </c>
      <c r="R259" s="272"/>
    </row>
    <row r="260" spans="1:21" ht="17.25" thickBot="1" x14ac:dyDescent="0.35">
      <c r="A260" s="207"/>
      <c r="B260" s="204"/>
      <c r="C260" s="204"/>
      <c r="D260" s="218"/>
      <c r="E260" s="204"/>
      <c r="F260" s="204"/>
      <c r="G260" s="219"/>
      <c r="H260" s="273"/>
      <c r="I260" s="271" t="str">
        <f>IF(A260&lt;&gt;0,IF(IFERROR(B260-8,0)&lt;0,0,IFERROR(B260-8,0)),"")</f>
        <v/>
      </c>
      <c r="J260" s="271"/>
      <c r="K260" s="271"/>
      <c r="L260" s="271"/>
      <c r="M260" s="272"/>
      <c r="N260" s="272"/>
      <c r="O260" s="272"/>
      <c r="P260" s="272"/>
      <c r="Q260" s="272">
        <f t="shared" si="39"/>
        <v>0</v>
      </c>
      <c r="R260" s="272"/>
    </row>
    <row r="261" spans="1:21" ht="17.25" thickBot="1" x14ac:dyDescent="0.35">
      <c r="A261" s="211"/>
      <c r="B261" s="243"/>
      <c r="C261" s="243"/>
      <c r="D261" s="243"/>
      <c r="E261" s="243"/>
      <c r="F261" s="243"/>
      <c r="G261" s="244"/>
      <c r="H261" s="273">
        <f t="shared" ref="H261:M261" si="40">SUM(H262:H292)</f>
        <v>0</v>
      </c>
      <c r="I261" s="271">
        <f t="shared" si="40"/>
        <v>0</v>
      </c>
      <c r="J261" s="271">
        <f t="shared" si="40"/>
        <v>0</v>
      </c>
      <c r="K261" s="271">
        <f t="shared" si="40"/>
        <v>0</v>
      </c>
      <c r="L261" s="274">
        <f t="shared" si="40"/>
        <v>0</v>
      </c>
      <c r="M261" s="271" t="e">
        <f t="shared" si="40"/>
        <v>#DIV/0!</v>
      </c>
      <c r="N261" s="275">
        <f>COUNTA(B262:B292)-COUNTIF(B262:B292,"연차")</f>
        <v>0</v>
      </c>
      <c r="O261" s="271">
        <f>SUM(O262:O292)</f>
        <v>0</v>
      </c>
      <c r="P261" s="271">
        <f>SUM(P262:P292)</f>
        <v>0</v>
      </c>
      <c r="Q261" s="272">
        <f>SUM(Q262:Q292)</f>
        <v>0</v>
      </c>
      <c r="R261" s="272">
        <f>COUNTA(A262:A292)</f>
        <v>28</v>
      </c>
      <c r="S261" s="276">
        <f>SUM(C262:C292)</f>
        <v>0</v>
      </c>
      <c r="T261" s="276">
        <f>SUM(F262:F292)</f>
        <v>0</v>
      </c>
      <c r="U261" s="251">
        <f>G263*G265</f>
        <v>0</v>
      </c>
    </row>
    <row r="262" spans="1:21" x14ac:dyDescent="0.3">
      <c r="A262" s="212">
        <v>1</v>
      </c>
      <c r="B262" s="201"/>
      <c r="C262" s="201"/>
      <c r="D262" s="201" t="s">
        <v>271</v>
      </c>
      <c r="E262" s="201"/>
      <c r="F262" s="201"/>
      <c r="G262" s="213" t="s">
        <v>282</v>
      </c>
      <c r="H262" s="273">
        <f>SUM(B262:B268)</f>
        <v>0</v>
      </c>
      <c r="I262" s="271">
        <f t="shared" ref="I262:I289" si="41">IF(IFERROR(B262-8,0)&lt;0,0,IFERROR(B262-8,0))</f>
        <v>0</v>
      </c>
      <c r="J262" s="271">
        <f>IF(SUM(H262-40)&gt;0,H262-40,0)</f>
        <v>0</v>
      </c>
      <c r="K262" s="271">
        <f>IF(SUM(I262:I268)&gt;J262,SUM(I262:I268),J262)</f>
        <v>0</v>
      </c>
      <c r="L262" s="271">
        <f>IF(D262="o",IF(H262&lt;15,0,IF(H262&gt;40,8,H262/5)),0)</f>
        <v>0</v>
      </c>
      <c r="M262" s="272" t="e">
        <f>SUM(B262:B292)/COUNTA(B262:B292)</f>
        <v>#DIV/0!</v>
      </c>
      <c r="N262" s="272"/>
      <c r="O262" s="272" t="str">
        <f>IF(E262="o",IF(B262&gt;8,8,B262),"")</f>
        <v/>
      </c>
      <c r="P262" s="272" t="str">
        <f>IF(E262="o",IF(B262&gt;8,B262-8,0),"")</f>
        <v/>
      </c>
      <c r="Q262" s="272">
        <f>COUNTA(A262)*IF(B262="연차",0,B262)</f>
        <v>0</v>
      </c>
      <c r="R262" s="272"/>
    </row>
    <row r="263" spans="1:21" x14ac:dyDescent="0.3">
      <c r="A263" s="214">
        <v>2</v>
      </c>
      <c r="B263" s="200"/>
      <c r="C263" s="200"/>
      <c r="D263" s="215"/>
      <c r="E263" s="200"/>
      <c r="F263" s="200"/>
      <c r="G263" s="203"/>
      <c r="H263" s="273"/>
      <c r="I263" s="271">
        <f t="shared" si="41"/>
        <v>0</v>
      </c>
      <c r="J263" s="271"/>
      <c r="K263" s="271"/>
      <c r="L263" s="271"/>
      <c r="M263" s="272"/>
      <c r="N263" s="272"/>
      <c r="O263" s="272" t="str">
        <f t="shared" ref="O263:O291" si="42">IF(E263="o",IF(B263&gt;8,8,B263),"")</f>
        <v/>
      </c>
      <c r="P263" s="272" t="str">
        <f t="shared" ref="P263:P291" si="43">IF(E263="o",IF(B263&gt;8,B263-8,0),"")</f>
        <v/>
      </c>
      <c r="Q263" s="272">
        <f t="shared" ref="Q263:Q292" si="44">COUNTA(A263)*IF(B263="연차",0,B263)</f>
        <v>0</v>
      </c>
      <c r="R263" s="272"/>
    </row>
    <row r="264" spans="1:21" x14ac:dyDescent="0.3">
      <c r="A264" s="214">
        <v>3</v>
      </c>
      <c r="B264" s="200"/>
      <c r="C264" s="200"/>
      <c r="D264" s="215"/>
      <c r="E264" s="200"/>
      <c r="F264" s="200"/>
      <c r="G264" s="203" t="s">
        <v>275</v>
      </c>
      <c r="H264" s="273"/>
      <c r="I264" s="271">
        <f t="shared" si="41"/>
        <v>0</v>
      </c>
      <c r="J264" s="271"/>
      <c r="K264" s="271"/>
      <c r="L264" s="271"/>
      <c r="M264" s="272"/>
      <c r="N264" s="272"/>
      <c r="O264" s="272" t="str">
        <f t="shared" si="42"/>
        <v/>
      </c>
      <c r="P264" s="272" t="str">
        <f t="shared" si="43"/>
        <v/>
      </c>
      <c r="Q264" s="272">
        <f t="shared" si="44"/>
        <v>0</v>
      </c>
      <c r="R264" s="272"/>
    </row>
    <row r="265" spans="1:21" x14ac:dyDescent="0.3">
      <c r="A265" s="214">
        <v>4</v>
      </c>
      <c r="B265" s="200"/>
      <c r="C265" s="200"/>
      <c r="D265" s="215"/>
      <c r="E265" s="200"/>
      <c r="F265" s="200"/>
      <c r="G265" s="203"/>
      <c r="H265" s="273"/>
      <c r="I265" s="271">
        <f t="shared" si="41"/>
        <v>0</v>
      </c>
      <c r="J265" s="271"/>
      <c r="K265" s="271"/>
      <c r="L265" s="271"/>
      <c r="M265" s="272"/>
      <c r="N265" s="272"/>
      <c r="O265" s="272" t="str">
        <f t="shared" si="42"/>
        <v/>
      </c>
      <c r="P265" s="272" t="str">
        <f t="shared" si="43"/>
        <v/>
      </c>
      <c r="Q265" s="272">
        <f t="shared" si="44"/>
        <v>0</v>
      </c>
      <c r="R265" s="272"/>
    </row>
    <row r="266" spans="1:21" x14ac:dyDescent="0.3">
      <c r="A266" s="214">
        <v>5</v>
      </c>
      <c r="B266" s="200"/>
      <c r="C266" s="200"/>
      <c r="D266" s="215"/>
      <c r="E266" s="200"/>
      <c r="F266" s="200"/>
      <c r="G266" s="216"/>
      <c r="H266" s="273"/>
      <c r="I266" s="271">
        <f t="shared" si="41"/>
        <v>0</v>
      </c>
      <c r="J266" s="271"/>
      <c r="K266" s="271"/>
      <c r="L266" s="271"/>
      <c r="M266" s="272"/>
      <c r="N266" s="272"/>
      <c r="O266" s="272" t="str">
        <f t="shared" si="42"/>
        <v/>
      </c>
      <c r="P266" s="272" t="str">
        <f t="shared" si="43"/>
        <v/>
      </c>
      <c r="Q266" s="272">
        <f t="shared" si="44"/>
        <v>0</v>
      </c>
      <c r="R266" s="272"/>
    </row>
    <row r="267" spans="1:21" x14ac:dyDescent="0.3">
      <c r="A267" s="214">
        <v>6</v>
      </c>
      <c r="B267" s="200"/>
      <c r="C267" s="200"/>
      <c r="D267" s="215"/>
      <c r="E267" s="200"/>
      <c r="F267" s="200"/>
      <c r="G267" s="216"/>
      <c r="H267" s="273"/>
      <c r="I267" s="271">
        <f t="shared" si="41"/>
        <v>0</v>
      </c>
      <c r="J267" s="271"/>
      <c r="K267" s="271"/>
      <c r="L267" s="271"/>
      <c r="M267" s="272"/>
      <c r="N267" s="272"/>
      <c r="O267" s="272" t="str">
        <f t="shared" si="42"/>
        <v/>
      </c>
      <c r="P267" s="272" t="str">
        <f t="shared" si="43"/>
        <v/>
      </c>
      <c r="Q267" s="272">
        <f t="shared" si="44"/>
        <v>0</v>
      </c>
      <c r="R267" s="272"/>
    </row>
    <row r="268" spans="1:21" ht="17.25" thickBot="1" x14ac:dyDescent="0.35">
      <c r="A268" s="217">
        <v>7</v>
      </c>
      <c r="B268" s="204"/>
      <c r="C268" s="204"/>
      <c r="D268" s="218"/>
      <c r="E268" s="204"/>
      <c r="F268" s="204"/>
      <c r="G268" s="219"/>
      <c r="H268" s="273"/>
      <c r="I268" s="271">
        <f t="shared" si="41"/>
        <v>0</v>
      </c>
      <c r="J268" s="271"/>
      <c r="K268" s="271"/>
      <c r="L268" s="271"/>
      <c r="M268" s="272"/>
      <c r="N268" s="272"/>
      <c r="O268" s="272" t="str">
        <f t="shared" si="42"/>
        <v/>
      </c>
      <c r="P268" s="272" t="str">
        <f t="shared" si="43"/>
        <v/>
      </c>
      <c r="Q268" s="272">
        <f t="shared" si="44"/>
        <v>0</v>
      </c>
      <c r="R268" s="272"/>
    </row>
    <row r="269" spans="1:21" x14ac:dyDescent="0.3">
      <c r="A269" s="220">
        <v>8</v>
      </c>
      <c r="B269" s="202"/>
      <c r="C269" s="202"/>
      <c r="D269" s="202" t="s">
        <v>271</v>
      </c>
      <c r="E269" s="202"/>
      <c r="F269" s="202"/>
      <c r="G269" s="221"/>
      <c r="H269" s="273">
        <f>SUM(B269:B275)</f>
        <v>0</v>
      </c>
      <c r="I269" s="271">
        <f t="shared" si="41"/>
        <v>0</v>
      </c>
      <c r="J269" s="271">
        <f>IF(SUM(H269-40)&gt;0,H269-40,0)</f>
        <v>0</v>
      </c>
      <c r="K269" s="271">
        <f>IF(SUM(I269:I275)&gt;J269,SUM(I269:I275),J269)</f>
        <v>0</v>
      </c>
      <c r="L269" s="271">
        <f>IF(D269="o",IF(H269&lt;15,0,IF(H269&gt;40,8,H269/5)),0)</f>
        <v>0</v>
      </c>
      <c r="M269" s="272"/>
      <c r="N269" s="272"/>
      <c r="O269" s="272" t="str">
        <f t="shared" si="42"/>
        <v/>
      </c>
      <c r="P269" s="272" t="str">
        <f t="shared" si="43"/>
        <v/>
      </c>
      <c r="Q269" s="272">
        <f t="shared" si="44"/>
        <v>0</v>
      </c>
      <c r="R269" s="272"/>
    </row>
    <row r="270" spans="1:21" x14ac:dyDescent="0.3">
      <c r="A270" s="214">
        <v>9</v>
      </c>
      <c r="B270" s="200"/>
      <c r="C270" s="200"/>
      <c r="D270" s="215"/>
      <c r="E270" s="200"/>
      <c r="F270" s="200"/>
      <c r="G270" s="216"/>
      <c r="H270" s="273"/>
      <c r="I270" s="271">
        <f t="shared" si="41"/>
        <v>0</v>
      </c>
      <c r="J270" s="271"/>
      <c r="K270" s="271"/>
      <c r="L270" s="271"/>
      <c r="M270" s="272"/>
      <c r="N270" s="272"/>
      <c r="O270" s="272" t="str">
        <f t="shared" si="42"/>
        <v/>
      </c>
      <c r="P270" s="272" t="str">
        <f t="shared" si="43"/>
        <v/>
      </c>
      <c r="Q270" s="272">
        <f t="shared" si="44"/>
        <v>0</v>
      </c>
      <c r="R270" s="272"/>
    </row>
    <row r="271" spans="1:21" x14ac:dyDescent="0.3">
      <c r="A271" s="214">
        <v>10</v>
      </c>
      <c r="B271" s="200"/>
      <c r="C271" s="200"/>
      <c r="D271" s="215"/>
      <c r="E271" s="200"/>
      <c r="F271" s="200"/>
      <c r="G271" s="216"/>
      <c r="H271" s="273"/>
      <c r="I271" s="271">
        <f t="shared" si="41"/>
        <v>0</v>
      </c>
      <c r="J271" s="271"/>
      <c r="K271" s="271"/>
      <c r="L271" s="271"/>
      <c r="M271" s="272"/>
      <c r="N271" s="272"/>
      <c r="O271" s="272" t="str">
        <f t="shared" si="42"/>
        <v/>
      </c>
      <c r="P271" s="272" t="str">
        <f t="shared" si="43"/>
        <v/>
      </c>
      <c r="Q271" s="272">
        <f t="shared" si="44"/>
        <v>0</v>
      </c>
      <c r="R271" s="272"/>
    </row>
    <row r="272" spans="1:21" x14ac:dyDescent="0.3">
      <c r="A272" s="214">
        <v>11</v>
      </c>
      <c r="B272" s="200"/>
      <c r="C272" s="200"/>
      <c r="D272" s="215"/>
      <c r="E272" s="200"/>
      <c r="F272" s="200"/>
      <c r="G272" s="216"/>
      <c r="H272" s="273"/>
      <c r="I272" s="271">
        <f t="shared" si="41"/>
        <v>0</v>
      </c>
      <c r="J272" s="271"/>
      <c r="K272" s="271"/>
      <c r="L272" s="271"/>
      <c r="M272" s="272"/>
      <c r="N272" s="272"/>
      <c r="O272" s="272" t="str">
        <f t="shared" si="42"/>
        <v/>
      </c>
      <c r="P272" s="272" t="str">
        <f t="shared" si="43"/>
        <v/>
      </c>
      <c r="Q272" s="272">
        <f t="shared" si="44"/>
        <v>0</v>
      </c>
      <c r="R272" s="272"/>
    </row>
    <row r="273" spans="1:18" x14ac:dyDescent="0.3">
      <c r="A273" s="214">
        <v>12</v>
      </c>
      <c r="B273" s="200"/>
      <c r="C273" s="200"/>
      <c r="D273" s="215"/>
      <c r="E273" s="200"/>
      <c r="F273" s="200"/>
      <c r="G273" s="216"/>
      <c r="H273" s="273"/>
      <c r="I273" s="271">
        <f t="shared" si="41"/>
        <v>0</v>
      </c>
      <c r="J273" s="271"/>
      <c r="K273" s="271"/>
      <c r="L273" s="271"/>
      <c r="M273" s="272"/>
      <c r="N273" s="272"/>
      <c r="O273" s="272" t="str">
        <f t="shared" si="42"/>
        <v/>
      </c>
      <c r="P273" s="272" t="str">
        <f t="shared" si="43"/>
        <v/>
      </c>
      <c r="Q273" s="272">
        <f t="shared" si="44"/>
        <v>0</v>
      </c>
      <c r="R273" s="272"/>
    </row>
    <row r="274" spans="1:18" x14ac:dyDescent="0.3">
      <c r="A274" s="214">
        <v>13</v>
      </c>
      <c r="B274" s="200"/>
      <c r="C274" s="200"/>
      <c r="D274" s="215"/>
      <c r="E274" s="200"/>
      <c r="F274" s="200"/>
      <c r="G274" s="216"/>
      <c r="H274" s="273"/>
      <c r="I274" s="271">
        <f t="shared" si="41"/>
        <v>0</v>
      </c>
      <c r="J274" s="271"/>
      <c r="K274" s="271"/>
      <c r="L274" s="271"/>
      <c r="M274" s="272"/>
      <c r="N274" s="272"/>
      <c r="O274" s="272" t="str">
        <f t="shared" si="42"/>
        <v/>
      </c>
      <c r="P274" s="272" t="str">
        <f t="shared" si="43"/>
        <v/>
      </c>
      <c r="Q274" s="272">
        <f t="shared" si="44"/>
        <v>0</v>
      </c>
      <c r="R274" s="272"/>
    </row>
    <row r="275" spans="1:18" ht="17.25" thickBot="1" x14ac:dyDescent="0.35">
      <c r="A275" s="217">
        <v>14</v>
      </c>
      <c r="B275" s="204"/>
      <c r="C275" s="204"/>
      <c r="D275" s="218"/>
      <c r="E275" s="204"/>
      <c r="F275" s="204"/>
      <c r="G275" s="219"/>
      <c r="H275" s="273"/>
      <c r="I275" s="271">
        <f t="shared" si="41"/>
        <v>0</v>
      </c>
      <c r="J275" s="271"/>
      <c r="K275" s="271"/>
      <c r="L275" s="271"/>
      <c r="M275" s="272"/>
      <c r="N275" s="272"/>
      <c r="O275" s="272" t="str">
        <f t="shared" si="42"/>
        <v/>
      </c>
      <c r="P275" s="272" t="str">
        <f t="shared" si="43"/>
        <v/>
      </c>
      <c r="Q275" s="272">
        <f t="shared" si="44"/>
        <v>0</v>
      </c>
      <c r="R275" s="272"/>
    </row>
    <row r="276" spans="1:18" x14ac:dyDescent="0.3">
      <c r="A276" s="220">
        <v>15</v>
      </c>
      <c r="B276" s="202"/>
      <c r="C276" s="202"/>
      <c r="D276" s="202" t="s">
        <v>271</v>
      </c>
      <c r="E276" s="202"/>
      <c r="F276" s="202"/>
      <c r="G276" s="221"/>
      <c r="H276" s="273">
        <f>SUM(B276:B282)</f>
        <v>0</v>
      </c>
      <c r="I276" s="271">
        <f t="shared" si="41"/>
        <v>0</v>
      </c>
      <c r="J276" s="271">
        <f>IF(SUM(H276-40)&gt;0,H276-40,0)</f>
        <v>0</v>
      </c>
      <c r="K276" s="271">
        <f>IF(SUM(I276:I282)&gt;J276,SUM(I276:I282),J276)</f>
        <v>0</v>
      </c>
      <c r="L276" s="271">
        <f>IF(D276="o",IF(H276&lt;15,0,IF(H276&gt;40,8,H276/5)),0)</f>
        <v>0</v>
      </c>
      <c r="M276" s="272"/>
      <c r="N276" s="272"/>
      <c r="O276" s="272" t="str">
        <f t="shared" si="42"/>
        <v/>
      </c>
      <c r="P276" s="272" t="str">
        <f t="shared" si="43"/>
        <v/>
      </c>
      <c r="Q276" s="272">
        <f t="shared" si="44"/>
        <v>0</v>
      </c>
      <c r="R276" s="272"/>
    </row>
    <row r="277" spans="1:18" x14ac:dyDescent="0.3">
      <c r="A277" s="214">
        <v>16</v>
      </c>
      <c r="B277" s="200"/>
      <c r="C277" s="200"/>
      <c r="D277" s="215"/>
      <c r="E277" s="200"/>
      <c r="F277" s="200"/>
      <c r="G277" s="216"/>
      <c r="H277" s="273"/>
      <c r="I277" s="271">
        <f t="shared" si="41"/>
        <v>0</v>
      </c>
      <c r="J277" s="271"/>
      <c r="K277" s="271"/>
      <c r="L277" s="271"/>
      <c r="M277" s="272"/>
      <c r="N277" s="272"/>
      <c r="O277" s="272" t="str">
        <f t="shared" si="42"/>
        <v/>
      </c>
      <c r="P277" s="272" t="str">
        <f t="shared" si="43"/>
        <v/>
      </c>
      <c r="Q277" s="272">
        <f t="shared" si="44"/>
        <v>0</v>
      </c>
      <c r="R277" s="272"/>
    </row>
    <row r="278" spans="1:18" x14ac:dyDescent="0.3">
      <c r="A278" s="214">
        <v>17</v>
      </c>
      <c r="B278" s="200"/>
      <c r="C278" s="200"/>
      <c r="D278" s="215"/>
      <c r="E278" s="200"/>
      <c r="F278" s="200"/>
      <c r="G278" s="216"/>
      <c r="H278" s="273"/>
      <c r="I278" s="271">
        <f t="shared" si="41"/>
        <v>0</v>
      </c>
      <c r="J278" s="271"/>
      <c r="K278" s="271"/>
      <c r="L278" s="271"/>
      <c r="M278" s="272"/>
      <c r="N278" s="272"/>
      <c r="O278" s="272" t="str">
        <f t="shared" si="42"/>
        <v/>
      </c>
      <c r="P278" s="272" t="str">
        <f t="shared" si="43"/>
        <v/>
      </c>
      <c r="Q278" s="272">
        <f t="shared" si="44"/>
        <v>0</v>
      </c>
      <c r="R278" s="272"/>
    </row>
    <row r="279" spans="1:18" x14ac:dyDescent="0.3">
      <c r="A279" s="214">
        <v>18</v>
      </c>
      <c r="B279" s="200"/>
      <c r="C279" s="200"/>
      <c r="D279" s="215"/>
      <c r="E279" s="200"/>
      <c r="F279" s="200"/>
      <c r="G279" s="216"/>
      <c r="H279" s="273"/>
      <c r="I279" s="271">
        <f t="shared" si="41"/>
        <v>0</v>
      </c>
      <c r="J279" s="271"/>
      <c r="K279" s="271"/>
      <c r="L279" s="271"/>
      <c r="M279" s="272"/>
      <c r="N279" s="272"/>
      <c r="O279" s="272" t="str">
        <f t="shared" si="42"/>
        <v/>
      </c>
      <c r="P279" s="272" t="str">
        <f t="shared" si="43"/>
        <v/>
      </c>
      <c r="Q279" s="272">
        <f t="shared" si="44"/>
        <v>0</v>
      </c>
      <c r="R279" s="272"/>
    </row>
    <row r="280" spans="1:18" x14ac:dyDescent="0.3">
      <c r="A280" s="214">
        <v>19</v>
      </c>
      <c r="B280" s="200"/>
      <c r="C280" s="200"/>
      <c r="D280" s="215"/>
      <c r="E280" s="200"/>
      <c r="F280" s="200"/>
      <c r="G280" s="216"/>
      <c r="H280" s="273"/>
      <c r="I280" s="271">
        <f t="shared" si="41"/>
        <v>0</v>
      </c>
      <c r="J280" s="271"/>
      <c r="K280" s="271"/>
      <c r="L280" s="271"/>
      <c r="M280" s="272"/>
      <c r="N280" s="272"/>
      <c r="O280" s="272" t="str">
        <f t="shared" si="42"/>
        <v/>
      </c>
      <c r="P280" s="272" t="str">
        <f t="shared" si="43"/>
        <v/>
      </c>
      <c r="Q280" s="272">
        <f t="shared" si="44"/>
        <v>0</v>
      </c>
      <c r="R280" s="272"/>
    </row>
    <row r="281" spans="1:18" x14ac:dyDescent="0.3">
      <c r="A281" s="214">
        <v>20</v>
      </c>
      <c r="B281" s="200"/>
      <c r="C281" s="200"/>
      <c r="D281" s="215"/>
      <c r="E281" s="200"/>
      <c r="F281" s="200"/>
      <c r="G281" s="216"/>
      <c r="H281" s="273"/>
      <c r="I281" s="271">
        <f t="shared" si="41"/>
        <v>0</v>
      </c>
      <c r="J281" s="271"/>
      <c r="K281" s="271"/>
      <c r="L281" s="271"/>
      <c r="M281" s="272"/>
      <c r="N281" s="272"/>
      <c r="O281" s="272" t="str">
        <f t="shared" si="42"/>
        <v/>
      </c>
      <c r="P281" s="272" t="str">
        <f t="shared" si="43"/>
        <v/>
      </c>
      <c r="Q281" s="272">
        <f t="shared" si="44"/>
        <v>0</v>
      </c>
      <c r="R281" s="272"/>
    </row>
    <row r="282" spans="1:18" ht="17.25" thickBot="1" x14ac:dyDescent="0.35">
      <c r="A282" s="217">
        <v>21</v>
      </c>
      <c r="B282" s="204"/>
      <c r="C282" s="204"/>
      <c r="D282" s="218"/>
      <c r="E282" s="204"/>
      <c r="F282" s="204"/>
      <c r="G282" s="219"/>
      <c r="H282" s="273"/>
      <c r="I282" s="271">
        <f t="shared" si="41"/>
        <v>0</v>
      </c>
      <c r="J282" s="271"/>
      <c r="K282" s="271"/>
      <c r="L282" s="271"/>
      <c r="M282" s="272"/>
      <c r="N282" s="272"/>
      <c r="O282" s="272" t="str">
        <f t="shared" si="42"/>
        <v/>
      </c>
      <c r="P282" s="272" t="str">
        <f t="shared" si="43"/>
        <v/>
      </c>
      <c r="Q282" s="272">
        <f t="shared" si="44"/>
        <v>0</v>
      </c>
      <c r="R282" s="272"/>
    </row>
    <row r="283" spans="1:18" x14ac:dyDescent="0.3">
      <c r="A283" s="220">
        <v>22</v>
      </c>
      <c r="B283" s="202"/>
      <c r="C283" s="202"/>
      <c r="D283" s="202" t="s">
        <v>271</v>
      </c>
      <c r="E283" s="202"/>
      <c r="F283" s="202"/>
      <c r="G283" s="221"/>
      <c r="H283" s="273">
        <f>SUM(B283:B289)</f>
        <v>0</v>
      </c>
      <c r="I283" s="271">
        <f t="shared" si="41"/>
        <v>0</v>
      </c>
      <c r="J283" s="271">
        <f>IF(SUM(H283-40)&gt;0,H283-40,0)</f>
        <v>0</v>
      </c>
      <c r="K283" s="271">
        <f>IF(SUM(I283:I289)&gt;J283,SUM(I283:I289),J283)</f>
        <v>0</v>
      </c>
      <c r="L283" s="271">
        <f>IF(D283="o",IF(H283&lt;15,0,IF(H283&gt;40,8,H283/5)),0)</f>
        <v>0</v>
      </c>
      <c r="M283" s="272"/>
      <c r="N283" s="272"/>
      <c r="O283" s="272" t="str">
        <f t="shared" si="42"/>
        <v/>
      </c>
      <c r="P283" s="272" t="str">
        <f t="shared" si="43"/>
        <v/>
      </c>
      <c r="Q283" s="272">
        <f t="shared" si="44"/>
        <v>0</v>
      </c>
      <c r="R283" s="272"/>
    </row>
    <row r="284" spans="1:18" x14ac:dyDescent="0.3">
      <c r="A284" s="214">
        <v>23</v>
      </c>
      <c r="B284" s="200"/>
      <c r="C284" s="200"/>
      <c r="D284" s="215"/>
      <c r="E284" s="200"/>
      <c r="F284" s="200"/>
      <c r="G284" s="216"/>
      <c r="H284" s="273"/>
      <c r="I284" s="271">
        <f t="shared" si="41"/>
        <v>0</v>
      </c>
      <c r="J284" s="271"/>
      <c r="K284" s="271"/>
      <c r="L284" s="271"/>
      <c r="M284" s="272"/>
      <c r="N284" s="272"/>
      <c r="O284" s="272" t="str">
        <f t="shared" si="42"/>
        <v/>
      </c>
      <c r="P284" s="272" t="str">
        <f t="shared" si="43"/>
        <v/>
      </c>
      <c r="Q284" s="272">
        <f t="shared" si="44"/>
        <v>0</v>
      </c>
      <c r="R284" s="272"/>
    </row>
    <row r="285" spans="1:18" x14ac:dyDescent="0.3">
      <c r="A285" s="214">
        <v>24</v>
      </c>
      <c r="B285" s="200"/>
      <c r="C285" s="200"/>
      <c r="D285" s="215"/>
      <c r="E285" s="200"/>
      <c r="F285" s="200"/>
      <c r="G285" s="216"/>
      <c r="H285" s="273"/>
      <c r="I285" s="271">
        <f t="shared" si="41"/>
        <v>0</v>
      </c>
      <c r="J285" s="271"/>
      <c r="K285" s="271"/>
      <c r="L285" s="271"/>
      <c r="M285" s="272"/>
      <c r="N285" s="272"/>
      <c r="O285" s="272" t="str">
        <f t="shared" si="42"/>
        <v/>
      </c>
      <c r="P285" s="272" t="str">
        <f t="shared" si="43"/>
        <v/>
      </c>
      <c r="Q285" s="272">
        <f t="shared" si="44"/>
        <v>0</v>
      </c>
      <c r="R285" s="272"/>
    </row>
    <row r="286" spans="1:18" x14ac:dyDescent="0.3">
      <c r="A286" s="214">
        <v>25</v>
      </c>
      <c r="B286" s="200"/>
      <c r="C286" s="200"/>
      <c r="D286" s="215"/>
      <c r="E286" s="200"/>
      <c r="F286" s="200"/>
      <c r="G286" s="216"/>
      <c r="H286" s="273"/>
      <c r="I286" s="271">
        <f t="shared" si="41"/>
        <v>0</v>
      </c>
      <c r="J286" s="271"/>
      <c r="K286" s="271"/>
      <c r="L286" s="271"/>
      <c r="M286" s="272"/>
      <c r="N286" s="272"/>
      <c r="O286" s="272" t="str">
        <f t="shared" si="42"/>
        <v/>
      </c>
      <c r="P286" s="272" t="str">
        <f t="shared" si="43"/>
        <v/>
      </c>
      <c r="Q286" s="272">
        <f t="shared" si="44"/>
        <v>0</v>
      </c>
      <c r="R286" s="272"/>
    </row>
    <row r="287" spans="1:18" x14ac:dyDescent="0.3">
      <c r="A287" s="214">
        <v>26</v>
      </c>
      <c r="B287" s="200"/>
      <c r="C287" s="200"/>
      <c r="D287" s="215"/>
      <c r="E287" s="200"/>
      <c r="F287" s="200"/>
      <c r="G287" s="216"/>
      <c r="H287" s="273"/>
      <c r="I287" s="271">
        <f t="shared" si="41"/>
        <v>0</v>
      </c>
      <c r="J287" s="271"/>
      <c r="K287" s="271"/>
      <c r="L287" s="271"/>
      <c r="M287" s="272"/>
      <c r="N287" s="272"/>
      <c r="O287" s="272" t="str">
        <f t="shared" si="42"/>
        <v/>
      </c>
      <c r="P287" s="272" t="str">
        <f t="shared" si="43"/>
        <v/>
      </c>
      <c r="Q287" s="272">
        <f t="shared" si="44"/>
        <v>0</v>
      </c>
      <c r="R287" s="272"/>
    </row>
    <row r="288" spans="1:18" x14ac:dyDescent="0.3">
      <c r="A288" s="214">
        <v>27</v>
      </c>
      <c r="B288" s="200"/>
      <c r="C288" s="200"/>
      <c r="D288" s="215"/>
      <c r="E288" s="200"/>
      <c r="F288" s="200"/>
      <c r="G288" s="216"/>
      <c r="H288" s="273"/>
      <c r="I288" s="271">
        <f t="shared" si="41"/>
        <v>0</v>
      </c>
      <c r="J288" s="271"/>
      <c r="K288" s="271"/>
      <c r="L288" s="271"/>
      <c r="M288" s="272"/>
      <c r="N288" s="272"/>
      <c r="O288" s="272" t="str">
        <f t="shared" si="42"/>
        <v/>
      </c>
      <c r="P288" s="272" t="str">
        <f t="shared" si="43"/>
        <v/>
      </c>
      <c r="Q288" s="272">
        <f t="shared" si="44"/>
        <v>0</v>
      </c>
      <c r="R288" s="272"/>
    </row>
    <row r="289" spans="1:21" ht="17.25" thickBot="1" x14ac:dyDescent="0.35">
      <c r="A289" s="217">
        <v>28</v>
      </c>
      <c r="B289" s="204"/>
      <c r="C289" s="204"/>
      <c r="D289" s="218"/>
      <c r="E289" s="204"/>
      <c r="F289" s="204"/>
      <c r="G289" s="219"/>
      <c r="H289" s="273"/>
      <c r="I289" s="271">
        <f t="shared" si="41"/>
        <v>0</v>
      </c>
      <c r="J289" s="271"/>
      <c r="K289" s="271"/>
      <c r="L289" s="271"/>
      <c r="M289" s="272"/>
      <c r="N289" s="272"/>
      <c r="O289" s="272" t="str">
        <f t="shared" si="42"/>
        <v/>
      </c>
      <c r="P289" s="272" t="str">
        <f t="shared" si="43"/>
        <v/>
      </c>
      <c r="Q289" s="272">
        <f t="shared" si="44"/>
        <v>0</v>
      </c>
      <c r="R289" s="272"/>
    </row>
    <row r="290" spans="1:21" x14ac:dyDescent="0.3">
      <c r="A290" s="205"/>
      <c r="B290" s="202"/>
      <c r="C290" s="202"/>
      <c r="D290" s="202" t="s">
        <v>271</v>
      </c>
      <c r="E290" s="202"/>
      <c r="F290" s="202"/>
      <c r="G290" s="221"/>
      <c r="H290" s="273" t="str">
        <f>IF(A290&lt;&gt;0,SUM(Q290:Q292),"")</f>
        <v/>
      </c>
      <c r="I290" s="271" t="str">
        <f>IF(A290&lt;&gt;0,IF(IFERROR(B290-8,0)&lt;0,0,IFERROR(B290-8,0)),"")</f>
        <v/>
      </c>
      <c r="J290" s="271" t="str">
        <f>IF(A290&lt;&gt;0,IF(SUM(H290-40)&gt;0,H290-40,0),"")</f>
        <v/>
      </c>
      <c r="K290" s="271" t="str">
        <f>IF(A290&lt;&gt;0,IF(SUM(I290:I292)&gt;J290,SUM(I290:I292),J290),"")</f>
        <v/>
      </c>
      <c r="L290" s="271" t="str">
        <f>IF(A290&lt;&gt;0,IF(D262="o",IF(H290&lt;(15/(7/COUNTA(A290:A292))),0,IF(H290&gt;(COUNTA(A290:A292)/5*40),COUNTA(A290:A292)/5*8,H290/5)),""),"")</f>
        <v/>
      </c>
      <c r="M290" s="272"/>
      <c r="N290" s="272"/>
      <c r="O290" s="272" t="str">
        <f t="shared" si="42"/>
        <v/>
      </c>
      <c r="P290" s="272" t="str">
        <f t="shared" si="43"/>
        <v/>
      </c>
      <c r="Q290" s="272">
        <f t="shared" si="44"/>
        <v>0</v>
      </c>
      <c r="R290" s="272"/>
    </row>
    <row r="291" spans="1:21" x14ac:dyDescent="0.3">
      <c r="A291" s="206"/>
      <c r="B291" s="200"/>
      <c r="C291" s="200"/>
      <c r="D291" s="215"/>
      <c r="E291" s="200"/>
      <c r="F291" s="200"/>
      <c r="G291" s="216"/>
      <c r="H291" s="273"/>
      <c r="I291" s="271" t="str">
        <f>IF(A291&lt;&gt;0,IF(IFERROR(B291-8,0)&lt;0,0,IFERROR(B291-8,0)),"")</f>
        <v/>
      </c>
      <c r="J291" s="271"/>
      <c r="K291" s="271"/>
      <c r="L291" s="271"/>
      <c r="M291" s="272"/>
      <c r="N291" s="272"/>
      <c r="O291" s="272" t="str">
        <f t="shared" si="42"/>
        <v/>
      </c>
      <c r="P291" s="272" t="str">
        <f t="shared" si="43"/>
        <v/>
      </c>
      <c r="Q291" s="272">
        <f t="shared" si="44"/>
        <v>0</v>
      </c>
      <c r="R291" s="272"/>
    </row>
    <row r="292" spans="1:21" ht="17.25" thickBot="1" x14ac:dyDescent="0.35">
      <c r="A292" s="207"/>
      <c r="B292" s="204"/>
      <c r="C292" s="204"/>
      <c r="D292" s="218"/>
      <c r="E292" s="204"/>
      <c r="F292" s="204"/>
      <c r="G292" s="219"/>
      <c r="H292" s="273"/>
      <c r="I292" s="271" t="str">
        <f>IF(A292&lt;&gt;0,IF(IFERROR(B292-8,0)&lt;0,0,IFERROR(B292-8,0)),"")</f>
        <v/>
      </c>
      <c r="J292" s="271"/>
      <c r="K292" s="271"/>
      <c r="L292" s="271"/>
      <c r="M292" s="272"/>
      <c r="N292" s="272"/>
      <c r="O292" s="272"/>
      <c r="P292" s="272"/>
      <c r="Q292" s="272">
        <f t="shared" si="44"/>
        <v>0</v>
      </c>
      <c r="R292" s="272"/>
    </row>
    <row r="293" spans="1:21" ht="17.25" thickBot="1" x14ac:dyDescent="0.35">
      <c r="A293" s="211"/>
      <c r="B293" s="243"/>
      <c r="C293" s="243"/>
      <c r="D293" s="243"/>
      <c r="E293" s="243"/>
      <c r="F293" s="243"/>
      <c r="G293" s="244"/>
      <c r="H293" s="273">
        <f t="shared" ref="H293:M293" si="45">SUM(H294:H324)</f>
        <v>0</v>
      </c>
      <c r="I293" s="271">
        <f t="shared" si="45"/>
        <v>0</v>
      </c>
      <c r="J293" s="271">
        <f t="shared" si="45"/>
        <v>0</v>
      </c>
      <c r="K293" s="271">
        <f t="shared" si="45"/>
        <v>0</v>
      </c>
      <c r="L293" s="274">
        <f t="shared" si="45"/>
        <v>0</v>
      </c>
      <c r="M293" s="271" t="e">
        <f t="shared" si="45"/>
        <v>#DIV/0!</v>
      </c>
      <c r="N293" s="275">
        <f>COUNTA(B294:B324)-COUNTIF(B294:B324,"연차")</f>
        <v>0</v>
      </c>
      <c r="O293" s="271">
        <f>SUM(O294:O324)</f>
        <v>0</v>
      </c>
      <c r="P293" s="271">
        <f>SUM(P294:P324)</f>
        <v>0</v>
      </c>
      <c r="Q293" s="272">
        <f>SUM(Q294:Q324)</f>
        <v>0</v>
      </c>
      <c r="R293" s="272">
        <f>COUNTA(A294:A324)</f>
        <v>28</v>
      </c>
      <c r="S293" s="276">
        <f>SUM(C294:C324)</f>
        <v>0</v>
      </c>
      <c r="T293" s="276">
        <f>SUM(F294:F324)</f>
        <v>0</v>
      </c>
      <c r="U293" s="251">
        <f>G295*G297</f>
        <v>0</v>
      </c>
    </row>
    <row r="294" spans="1:21" x14ac:dyDescent="0.3">
      <c r="A294" s="212">
        <v>1</v>
      </c>
      <c r="B294" s="201"/>
      <c r="C294" s="201"/>
      <c r="D294" s="201" t="s">
        <v>271</v>
      </c>
      <c r="E294" s="201"/>
      <c r="F294" s="201"/>
      <c r="G294" s="213" t="s">
        <v>282</v>
      </c>
      <c r="H294" s="273">
        <f>SUM(B294:B300)</f>
        <v>0</v>
      </c>
      <c r="I294" s="271">
        <f t="shared" ref="I294:I321" si="46">IF(IFERROR(B294-8,0)&lt;0,0,IFERROR(B294-8,0))</f>
        <v>0</v>
      </c>
      <c r="J294" s="271">
        <f>IF(SUM(H294-40)&gt;0,H294-40,0)</f>
        <v>0</v>
      </c>
      <c r="K294" s="271">
        <f>IF(SUM(I294:I300)&gt;J294,SUM(I294:I300),J294)</f>
        <v>0</v>
      </c>
      <c r="L294" s="271">
        <f>IF(D294="o",IF(H294&lt;15,0,IF(H294&gt;40,8,H294/5)),0)</f>
        <v>0</v>
      </c>
      <c r="M294" s="272" t="e">
        <f>SUM(B294:B324)/COUNTA(B294:B324)</f>
        <v>#DIV/0!</v>
      </c>
      <c r="N294" s="272"/>
      <c r="O294" s="272" t="str">
        <f>IF(E294="o",IF(B294&gt;8,8,B294),"")</f>
        <v/>
      </c>
      <c r="P294" s="272" t="str">
        <f>IF(E294="o",IF(B294&gt;8,B294-8,0),"")</f>
        <v/>
      </c>
      <c r="Q294" s="272">
        <f>COUNTA(A294)*IF(B294="연차",0,B294)</f>
        <v>0</v>
      </c>
      <c r="R294" s="272"/>
    </row>
    <row r="295" spans="1:21" x14ac:dyDescent="0.3">
      <c r="A295" s="214">
        <v>2</v>
      </c>
      <c r="B295" s="200"/>
      <c r="C295" s="200"/>
      <c r="D295" s="215"/>
      <c r="E295" s="200"/>
      <c r="F295" s="200"/>
      <c r="G295" s="203"/>
      <c r="H295" s="273"/>
      <c r="I295" s="271">
        <f t="shared" si="46"/>
        <v>0</v>
      </c>
      <c r="J295" s="271"/>
      <c r="K295" s="271"/>
      <c r="L295" s="271"/>
      <c r="M295" s="272"/>
      <c r="N295" s="272"/>
      <c r="O295" s="272" t="str">
        <f t="shared" ref="O295:O323" si="47">IF(E295="o",IF(B295&gt;8,8,B295),"")</f>
        <v/>
      </c>
      <c r="P295" s="272" t="str">
        <f t="shared" ref="P295:P323" si="48">IF(E295="o",IF(B295&gt;8,B295-8,0),"")</f>
        <v/>
      </c>
      <c r="Q295" s="272">
        <f t="shared" ref="Q295:Q324" si="49">COUNTA(A295)*IF(B295="연차",0,B295)</f>
        <v>0</v>
      </c>
      <c r="R295" s="272"/>
    </row>
    <row r="296" spans="1:21" x14ac:dyDescent="0.3">
      <c r="A296" s="214">
        <v>3</v>
      </c>
      <c r="B296" s="200"/>
      <c r="C296" s="200"/>
      <c r="D296" s="215"/>
      <c r="E296" s="200"/>
      <c r="F296" s="200"/>
      <c r="G296" s="203" t="s">
        <v>275</v>
      </c>
      <c r="H296" s="273"/>
      <c r="I296" s="271">
        <f t="shared" si="46"/>
        <v>0</v>
      </c>
      <c r="J296" s="271"/>
      <c r="K296" s="271"/>
      <c r="L296" s="271"/>
      <c r="M296" s="272"/>
      <c r="N296" s="272"/>
      <c r="O296" s="272" t="str">
        <f t="shared" si="47"/>
        <v/>
      </c>
      <c r="P296" s="272" t="str">
        <f t="shared" si="48"/>
        <v/>
      </c>
      <c r="Q296" s="272">
        <f t="shared" si="49"/>
        <v>0</v>
      </c>
      <c r="R296" s="272"/>
    </row>
    <row r="297" spans="1:21" x14ac:dyDescent="0.3">
      <c r="A297" s="214">
        <v>4</v>
      </c>
      <c r="B297" s="200"/>
      <c r="C297" s="200"/>
      <c r="D297" s="215"/>
      <c r="E297" s="200"/>
      <c r="F297" s="200"/>
      <c r="G297" s="203"/>
      <c r="H297" s="273"/>
      <c r="I297" s="271">
        <f t="shared" si="46"/>
        <v>0</v>
      </c>
      <c r="J297" s="271"/>
      <c r="K297" s="271"/>
      <c r="L297" s="271"/>
      <c r="M297" s="272"/>
      <c r="N297" s="272"/>
      <c r="O297" s="272" t="str">
        <f t="shared" si="47"/>
        <v/>
      </c>
      <c r="P297" s="272" t="str">
        <f t="shared" si="48"/>
        <v/>
      </c>
      <c r="Q297" s="272">
        <f t="shared" si="49"/>
        <v>0</v>
      </c>
      <c r="R297" s="272"/>
    </row>
    <row r="298" spans="1:21" x14ac:dyDescent="0.3">
      <c r="A298" s="214">
        <v>5</v>
      </c>
      <c r="B298" s="200"/>
      <c r="C298" s="200"/>
      <c r="D298" s="215"/>
      <c r="E298" s="200"/>
      <c r="F298" s="200"/>
      <c r="G298" s="216"/>
      <c r="H298" s="273"/>
      <c r="I298" s="271">
        <f t="shared" si="46"/>
        <v>0</v>
      </c>
      <c r="J298" s="271"/>
      <c r="K298" s="271"/>
      <c r="L298" s="271"/>
      <c r="M298" s="272"/>
      <c r="N298" s="272"/>
      <c r="O298" s="272" t="str">
        <f t="shared" si="47"/>
        <v/>
      </c>
      <c r="P298" s="272" t="str">
        <f t="shared" si="48"/>
        <v/>
      </c>
      <c r="Q298" s="272">
        <f t="shared" si="49"/>
        <v>0</v>
      </c>
      <c r="R298" s="272"/>
    </row>
    <row r="299" spans="1:21" x14ac:dyDescent="0.3">
      <c r="A299" s="214">
        <v>6</v>
      </c>
      <c r="B299" s="200"/>
      <c r="C299" s="200"/>
      <c r="D299" s="215"/>
      <c r="E299" s="200"/>
      <c r="F299" s="200"/>
      <c r="G299" s="216"/>
      <c r="H299" s="273"/>
      <c r="I299" s="271">
        <f t="shared" si="46"/>
        <v>0</v>
      </c>
      <c r="J299" s="271"/>
      <c r="K299" s="271"/>
      <c r="L299" s="271"/>
      <c r="M299" s="272"/>
      <c r="N299" s="272"/>
      <c r="O299" s="272" t="str">
        <f t="shared" si="47"/>
        <v/>
      </c>
      <c r="P299" s="272" t="str">
        <f t="shared" si="48"/>
        <v/>
      </c>
      <c r="Q299" s="272">
        <f t="shared" si="49"/>
        <v>0</v>
      </c>
      <c r="R299" s="272"/>
    </row>
    <row r="300" spans="1:21" ht="17.25" thickBot="1" x14ac:dyDescent="0.35">
      <c r="A300" s="217">
        <v>7</v>
      </c>
      <c r="B300" s="204"/>
      <c r="C300" s="204"/>
      <c r="D300" s="218"/>
      <c r="E300" s="204"/>
      <c r="F300" s="204"/>
      <c r="G300" s="219"/>
      <c r="H300" s="273"/>
      <c r="I300" s="271">
        <f t="shared" si="46"/>
        <v>0</v>
      </c>
      <c r="J300" s="271"/>
      <c r="K300" s="271"/>
      <c r="L300" s="271"/>
      <c r="M300" s="272"/>
      <c r="N300" s="272"/>
      <c r="O300" s="272" t="str">
        <f t="shared" si="47"/>
        <v/>
      </c>
      <c r="P300" s="272" t="str">
        <f t="shared" si="48"/>
        <v/>
      </c>
      <c r="Q300" s="272">
        <f t="shared" si="49"/>
        <v>0</v>
      </c>
      <c r="R300" s="272"/>
    </row>
    <row r="301" spans="1:21" x14ac:dyDescent="0.3">
      <c r="A301" s="220">
        <v>8</v>
      </c>
      <c r="B301" s="202"/>
      <c r="C301" s="202"/>
      <c r="D301" s="202" t="s">
        <v>271</v>
      </c>
      <c r="E301" s="202"/>
      <c r="F301" s="202"/>
      <c r="G301" s="221"/>
      <c r="H301" s="273">
        <f>SUM(B301:B307)</f>
        <v>0</v>
      </c>
      <c r="I301" s="271">
        <f t="shared" si="46"/>
        <v>0</v>
      </c>
      <c r="J301" s="271">
        <f>IF(SUM(H301-40)&gt;0,H301-40,0)</f>
        <v>0</v>
      </c>
      <c r="K301" s="271">
        <f>IF(SUM(I301:I307)&gt;J301,SUM(I301:I307),J301)</f>
        <v>0</v>
      </c>
      <c r="L301" s="271">
        <f>IF(D301="o",IF(H301&lt;15,0,IF(H301&gt;40,8,H301/5)),0)</f>
        <v>0</v>
      </c>
      <c r="M301" s="272"/>
      <c r="N301" s="272"/>
      <c r="O301" s="272" t="str">
        <f t="shared" si="47"/>
        <v/>
      </c>
      <c r="P301" s="272" t="str">
        <f t="shared" si="48"/>
        <v/>
      </c>
      <c r="Q301" s="272">
        <f t="shared" si="49"/>
        <v>0</v>
      </c>
      <c r="R301" s="272"/>
    </row>
    <row r="302" spans="1:21" x14ac:dyDescent="0.3">
      <c r="A302" s="214">
        <v>9</v>
      </c>
      <c r="B302" s="200"/>
      <c r="C302" s="200"/>
      <c r="D302" s="215"/>
      <c r="E302" s="200"/>
      <c r="F302" s="200"/>
      <c r="G302" s="216"/>
      <c r="H302" s="273"/>
      <c r="I302" s="271">
        <f t="shared" si="46"/>
        <v>0</v>
      </c>
      <c r="J302" s="271"/>
      <c r="K302" s="271"/>
      <c r="L302" s="271"/>
      <c r="M302" s="272"/>
      <c r="N302" s="272"/>
      <c r="O302" s="272" t="str">
        <f t="shared" si="47"/>
        <v/>
      </c>
      <c r="P302" s="272" t="str">
        <f t="shared" si="48"/>
        <v/>
      </c>
      <c r="Q302" s="272">
        <f t="shared" si="49"/>
        <v>0</v>
      </c>
      <c r="R302" s="272"/>
    </row>
    <row r="303" spans="1:21" x14ac:dyDescent="0.3">
      <c r="A303" s="214">
        <v>10</v>
      </c>
      <c r="B303" s="200"/>
      <c r="C303" s="200"/>
      <c r="D303" s="215"/>
      <c r="E303" s="200"/>
      <c r="F303" s="200"/>
      <c r="G303" s="216"/>
      <c r="H303" s="273"/>
      <c r="I303" s="271">
        <f t="shared" si="46"/>
        <v>0</v>
      </c>
      <c r="J303" s="271"/>
      <c r="K303" s="271"/>
      <c r="L303" s="271"/>
      <c r="M303" s="272"/>
      <c r="N303" s="272"/>
      <c r="O303" s="272" t="str">
        <f t="shared" si="47"/>
        <v/>
      </c>
      <c r="P303" s="272" t="str">
        <f t="shared" si="48"/>
        <v/>
      </c>
      <c r="Q303" s="272">
        <f t="shared" si="49"/>
        <v>0</v>
      </c>
      <c r="R303" s="272"/>
    </row>
    <row r="304" spans="1:21" x14ac:dyDescent="0.3">
      <c r="A304" s="214">
        <v>11</v>
      </c>
      <c r="B304" s="200"/>
      <c r="C304" s="200"/>
      <c r="D304" s="215"/>
      <c r="E304" s="200"/>
      <c r="F304" s="200"/>
      <c r="G304" s="216"/>
      <c r="H304" s="273"/>
      <c r="I304" s="271">
        <f t="shared" si="46"/>
        <v>0</v>
      </c>
      <c r="J304" s="271"/>
      <c r="K304" s="271"/>
      <c r="L304" s="271"/>
      <c r="M304" s="272"/>
      <c r="N304" s="272"/>
      <c r="O304" s="272" t="str">
        <f t="shared" si="47"/>
        <v/>
      </c>
      <c r="P304" s="272" t="str">
        <f t="shared" si="48"/>
        <v/>
      </c>
      <c r="Q304" s="272">
        <f t="shared" si="49"/>
        <v>0</v>
      </c>
      <c r="R304" s="272"/>
    </row>
    <row r="305" spans="1:18" x14ac:dyDescent="0.3">
      <c r="A305" s="214">
        <v>12</v>
      </c>
      <c r="B305" s="200"/>
      <c r="C305" s="200"/>
      <c r="D305" s="215"/>
      <c r="E305" s="200"/>
      <c r="F305" s="200"/>
      <c r="G305" s="216"/>
      <c r="H305" s="273"/>
      <c r="I305" s="271">
        <f t="shared" si="46"/>
        <v>0</v>
      </c>
      <c r="J305" s="271"/>
      <c r="K305" s="271"/>
      <c r="L305" s="271"/>
      <c r="M305" s="272"/>
      <c r="N305" s="272"/>
      <c r="O305" s="272" t="str">
        <f t="shared" si="47"/>
        <v/>
      </c>
      <c r="P305" s="272" t="str">
        <f t="shared" si="48"/>
        <v/>
      </c>
      <c r="Q305" s="272">
        <f t="shared" si="49"/>
        <v>0</v>
      </c>
      <c r="R305" s="272"/>
    </row>
    <row r="306" spans="1:18" x14ac:dyDescent="0.3">
      <c r="A306" s="214">
        <v>13</v>
      </c>
      <c r="B306" s="200"/>
      <c r="C306" s="200"/>
      <c r="D306" s="215"/>
      <c r="E306" s="200"/>
      <c r="F306" s="200"/>
      <c r="G306" s="216"/>
      <c r="H306" s="273"/>
      <c r="I306" s="271">
        <f t="shared" si="46"/>
        <v>0</v>
      </c>
      <c r="J306" s="271"/>
      <c r="K306" s="271"/>
      <c r="L306" s="271"/>
      <c r="M306" s="272"/>
      <c r="N306" s="272"/>
      <c r="O306" s="272" t="str">
        <f t="shared" si="47"/>
        <v/>
      </c>
      <c r="P306" s="272" t="str">
        <f t="shared" si="48"/>
        <v/>
      </c>
      <c r="Q306" s="272">
        <f t="shared" si="49"/>
        <v>0</v>
      </c>
      <c r="R306" s="272"/>
    </row>
    <row r="307" spans="1:18" ht="17.25" thickBot="1" x14ac:dyDescent="0.35">
      <c r="A307" s="217">
        <v>14</v>
      </c>
      <c r="B307" s="204"/>
      <c r="C307" s="204"/>
      <c r="D307" s="218"/>
      <c r="E307" s="204"/>
      <c r="F307" s="204"/>
      <c r="G307" s="219"/>
      <c r="H307" s="273"/>
      <c r="I307" s="271">
        <f t="shared" si="46"/>
        <v>0</v>
      </c>
      <c r="J307" s="271"/>
      <c r="K307" s="271"/>
      <c r="L307" s="271"/>
      <c r="M307" s="272"/>
      <c r="N307" s="272"/>
      <c r="O307" s="272" t="str">
        <f t="shared" si="47"/>
        <v/>
      </c>
      <c r="P307" s="272" t="str">
        <f t="shared" si="48"/>
        <v/>
      </c>
      <c r="Q307" s="272">
        <f t="shared" si="49"/>
        <v>0</v>
      </c>
      <c r="R307" s="272"/>
    </row>
    <row r="308" spans="1:18" x14ac:dyDescent="0.3">
      <c r="A308" s="220">
        <v>15</v>
      </c>
      <c r="B308" s="202"/>
      <c r="C308" s="202"/>
      <c r="D308" s="202" t="s">
        <v>271</v>
      </c>
      <c r="E308" s="202"/>
      <c r="F308" s="202"/>
      <c r="G308" s="221"/>
      <c r="H308" s="273">
        <f>SUM(B308:B314)</f>
        <v>0</v>
      </c>
      <c r="I308" s="271">
        <f t="shared" si="46"/>
        <v>0</v>
      </c>
      <c r="J308" s="271">
        <f>IF(SUM(H308-40)&gt;0,H308-40,0)</f>
        <v>0</v>
      </c>
      <c r="K308" s="271">
        <f>IF(SUM(I308:I314)&gt;J308,SUM(I308:I314),J308)</f>
        <v>0</v>
      </c>
      <c r="L308" s="271">
        <f>IF(D308="o",IF(H308&lt;15,0,IF(H308&gt;40,8,H308/5)),0)</f>
        <v>0</v>
      </c>
      <c r="M308" s="272"/>
      <c r="N308" s="272"/>
      <c r="O308" s="272" t="str">
        <f t="shared" si="47"/>
        <v/>
      </c>
      <c r="P308" s="272" t="str">
        <f t="shared" si="48"/>
        <v/>
      </c>
      <c r="Q308" s="272">
        <f t="shared" si="49"/>
        <v>0</v>
      </c>
      <c r="R308" s="272"/>
    </row>
    <row r="309" spans="1:18" x14ac:dyDescent="0.3">
      <c r="A309" s="214">
        <v>16</v>
      </c>
      <c r="B309" s="200"/>
      <c r="C309" s="200"/>
      <c r="D309" s="215"/>
      <c r="E309" s="200"/>
      <c r="F309" s="200"/>
      <c r="G309" s="216"/>
      <c r="H309" s="273"/>
      <c r="I309" s="271">
        <f t="shared" si="46"/>
        <v>0</v>
      </c>
      <c r="J309" s="271"/>
      <c r="K309" s="271"/>
      <c r="L309" s="271"/>
      <c r="M309" s="272"/>
      <c r="N309" s="272"/>
      <c r="O309" s="272" t="str">
        <f t="shared" si="47"/>
        <v/>
      </c>
      <c r="P309" s="272" t="str">
        <f t="shared" si="48"/>
        <v/>
      </c>
      <c r="Q309" s="272">
        <f t="shared" si="49"/>
        <v>0</v>
      </c>
      <c r="R309" s="272"/>
    </row>
    <row r="310" spans="1:18" x14ac:dyDescent="0.3">
      <c r="A310" s="214">
        <v>17</v>
      </c>
      <c r="B310" s="200"/>
      <c r="C310" s="200"/>
      <c r="D310" s="215"/>
      <c r="E310" s="200"/>
      <c r="F310" s="200"/>
      <c r="G310" s="216"/>
      <c r="H310" s="273"/>
      <c r="I310" s="271">
        <f t="shared" si="46"/>
        <v>0</v>
      </c>
      <c r="J310" s="271"/>
      <c r="K310" s="271"/>
      <c r="L310" s="271"/>
      <c r="M310" s="272"/>
      <c r="N310" s="272"/>
      <c r="O310" s="272" t="str">
        <f t="shared" si="47"/>
        <v/>
      </c>
      <c r="P310" s="272" t="str">
        <f t="shared" si="48"/>
        <v/>
      </c>
      <c r="Q310" s="272">
        <f t="shared" si="49"/>
        <v>0</v>
      </c>
      <c r="R310" s="272"/>
    </row>
    <row r="311" spans="1:18" x14ac:dyDescent="0.3">
      <c r="A311" s="214">
        <v>18</v>
      </c>
      <c r="B311" s="200"/>
      <c r="C311" s="200"/>
      <c r="D311" s="215"/>
      <c r="E311" s="200"/>
      <c r="F311" s="200"/>
      <c r="G311" s="216"/>
      <c r="H311" s="273"/>
      <c r="I311" s="271">
        <f t="shared" si="46"/>
        <v>0</v>
      </c>
      <c r="J311" s="271"/>
      <c r="K311" s="271"/>
      <c r="L311" s="271"/>
      <c r="M311" s="272"/>
      <c r="N311" s="272"/>
      <c r="O311" s="272" t="str">
        <f t="shared" si="47"/>
        <v/>
      </c>
      <c r="P311" s="272" t="str">
        <f t="shared" si="48"/>
        <v/>
      </c>
      <c r="Q311" s="272">
        <f t="shared" si="49"/>
        <v>0</v>
      </c>
      <c r="R311" s="272"/>
    </row>
    <row r="312" spans="1:18" x14ac:dyDescent="0.3">
      <c r="A312" s="214">
        <v>19</v>
      </c>
      <c r="B312" s="200"/>
      <c r="C312" s="200"/>
      <c r="D312" s="215"/>
      <c r="E312" s="200"/>
      <c r="F312" s="200"/>
      <c r="G312" s="216"/>
      <c r="H312" s="273"/>
      <c r="I312" s="271">
        <f t="shared" si="46"/>
        <v>0</v>
      </c>
      <c r="J312" s="271"/>
      <c r="K312" s="271"/>
      <c r="L312" s="271"/>
      <c r="M312" s="272"/>
      <c r="N312" s="272"/>
      <c r="O312" s="272" t="str">
        <f t="shared" si="47"/>
        <v/>
      </c>
      <c r="P312" s="272" t="str">
        <f t="shared" si="48"/>
        <v/>
      </c>
      <c r="Q312" s="272">
        <f t="shared" si="49"/>
        <v>0</v>
      </c>
      <c r="R312" s="272"/>
    </row>
    <row r="313" spans="1:18" x14ac:dyDescent="0.3">
      <c r="A313" s="214">
        <v>20</v>
      </c>
      <c r="B313" s="200"/>
      <c r="C313" s="200"/>
      <c r="D313" s="215"/>
      <c r="E313" s="200"/>
      <c r="F313" s="200"/>
      <c r="G313" s="216"/>
      <c r="H313" s="273"/>
      <c r="I313" s="271">
        <f t="shared" si="46"/>
        <v>0</v>
      </c>
      <c r="J313" s="271"/>
      <c r="K313" s="271"/>
      <c r="L313" s="271"/>
      <c r="M313" s="272"/>
      <c r="N313" s="272"/>
      <c r="O313" s="272" t="str">
        <f t="shared" si="47"/>
        <v/>
      </c>
      <c r="P313" s="272" t="str">
        <f t="shared" si="48"/>
        <v/>
      </c>
      <c r="Q313" s="272">
        <f t="shared" si="49"/>
        <v>0</v>
      </c>
      <c r="R313" s="272"/>
    </row>
    <row r="314" spans="1:18" ht="17.25" thickBot="1" x14ac:dyDescent="0.35">
      <c r="A314" s="217">
        <v>21</v>
      </c>
      <c r="B314" s="204"/>
      <c r="C314" s="204"/>
      <c r="D314" s="218"/>
      <c r="E314" s="204"/>
      <c r="F314" s="204"/>
      <c r="G314" s="219"/>
      <c r="H314" s="273"/>
      <c r="I314" s="271">
        <f t="shared" si="46"/>
        <v>0</v>
      </c>
      <c r="J314" s="271"/>
      <c r="K314" s="271"/>
      <c r="L314" s="271"/>
      <c r="M314" s="272"/>
      <c r="N314" s="272"/>
      <c r="O314" s="272" t="str">
        <f t="shared" si="47"/>
        <v/>
      </c>
      <c r="P314" s="272" t="str">
        <f t="shared" si="48"/>
        <v/>
      </c>
      <c r="Q314" s="272">
        <f t="shared" si="49"/>
        <v>0</v>
      </c>
      <c r="R314" s="272"/>
    </row>
    <row r="315" spans="1:18" x14ac:dyDescent="0.3">
      <c r="A315" s="220">
        <v>22</v>
      </c>
      <c r="B315" s="202"/>
      <c r="C315" s="202"/>
      <c r="D315" s="202" t="s">
        <v>271</v>
      </c>
      <c r="E315" s="202"/>
      <c r="F315" s="202"/>
      <c r="G315" s="221"/>
      <c r="H315" s="273">
        <f>SUM(B315:B321)</f>
        <v>0</v>
      </c>
      <c r="I315" s="271">
        <f t="shared" si="46"/>
        <v>0</v>
      </c>
      <c r="J315" s="271">
        <f>IF(SUM(H315-40)&gt;0,H315-40,0)</f>
        <v>0</v>
      </c>
      <c r="K315" s="271">
        <f>IF(SUM(I315:I321)&gt;J315,SUM(I315:I321),J315)</f>
        <v>0</v>
      </c>
      <c r="L315" s="271">
        <f>IF(D315="o",IF(H315&lt;15,0,IF(H315&gt;40,8,H315/5)),0)</f>
        <v>0</v>
      </c>
      <c r="M315" s="272"/>
      <c r="N315" s="272"/>
      <c r="O315" s="272" t="str">
        <f t="shared" si="47"/>
        <v/>
      </c>
      <c r="P315" s="272" t="str">
        <f t="shared" si="48"/>
        <v/>
      </c>
      <c r="Q315" s="272">
        <f t="shared" si="49"/>
        <v>0</v>
      </c>
      <c r="R315" s="272"/>
    </row>
    <row r="316" spans="1:18" x14ac:dyDescent="0.3">
      <c r="A316" s="214">
        <v>23</v>
      </c>
      <c r="B316" s="200"/>
      <c r="C316" s="200"/>
      <c r="D316" s="215"/>
      <c r="E316" s="200"/>
      <c r="F316" s="200"/>
      <c r="G316" s="216"/>
      <c r="H316" s="273"/>
      <c r="I316" s="271">
        <f t="shared" si="46"/>
        <v>0</v>
      </c>
      <c r="J316" s="271"/>
      <c r="K316" s="271"/>
      <c r="L316" s="271"/>
      <c r="M316" s="272"/>
      <c r="N316" s="272"/>
      <c r="O316" s="272" t="str">
        <f t="shared" si="47"/>
        <v/>
      </c>
      <c r="P316" s="272" t="str">
        <f t="shared" si="48"/>
        <v/>
      </c>
      <c r="Q316" s="272">
        <f t="shared" si="49"/>
        <v>0</v>
      </c>
      <c r="R316" s="272"/>
    </row>
    <row r="317" spans="1:18" x14ac:dyDescent="0.3">
      <c r="A317" s="214">
        <v>24</v>
      </c>
      <c r="B317" s="200"/>
      <c r="C317" s="200"/>
      <c r="D317" s="215"/>
      <c r="E317" s="200"/>
      <c r="F317" s="200"/>
      <c r="G317" s="216"/>
      <c r="H317" s="273"/>
      <c r="I317" s="271">
        <f t="shared" si="46"/>
        <v>0</v>
      </c>
      <c r="J317" s="271"/>
      <c r="K317" s="271"/>
      <c r="L317" s="271"/>
      <c r="M317" s="272"/>
      <c r="N317" s="272"/>
      <c r="O317" s="272" t="str">
        <f t="shared" si="47"/>
        <v/>
      </c>
      <c r="P317" s="272" t="str">
        <f t="shared" si="48"/>
        <v/>
      </c>
      <c r="Q317" s="272">
        <f t="shared" si="49"/>
        <v>0</v>
      </c>
      <c r="R317" s="272"/>
    </row>
    <row r="318" spans="1:18" x14ac:dyDescent="0.3">
      <c r="A318" s="214">
        <v>25</v>
      </c>
      <c r="B318" s="200"/>
      <c r="C318" s="200"/>
      <c r="D318" s="215"/>
      <c r="E318" s="200"/>
      <c r="F318" s="200"/>
      <c r="G318" s="216"/>
      <c r="H318" s="273"/>
      <c r="I318" s="271">
        <f t="shared" si="46"/>
        <v>0</v>
      </c>
      <c r="J318" s="271"/>
      <c r="K318" s="271"/>
      <c r="L318" s="271"/>
      <c r="M318" s="272"/>
      <c r="N318" s="272"/>
      <c r="O318" s="272" t="str">
        <f t="shared" si="47"/>
        <v/>
      </c>
      <c r="P318" s="272" t="str">
        <f t="shared" si="48"/>
        <v/>
      </c>
      <c r="Q318" s="272">
        <f t="shared" si="49"/>
        <v>0</v>
      </c>
      <c r="R318" s="272"/>
    </row>
    <row r="319" spans="1:18" x14ac:dyDescent="0.3">
      <c r="A319" s="214">
        <v>26</v>
      </c>
      <c r="B319" s="200"/>
      <c r="C319" s="200"/>
      <c r="D319" s="215"/>
      <c r="E319" s="200"/>
      <c r="F319" s="200"/>
      <c r="G319" s="216"/>
      <c r="H319" s="273"/>
      <c r="I319" s="271">
        <f t="shared" si="46"/>
        <v>0</v>
      </c>
      <c r="J319" s="271"/>
      <c r="K319" s="271"/>
      <c r="L319" s="271"/>
      <c r="M319" s="272"/>
      <c r="N319" s="272"/>
      <c r="O319" s="272" t="str">
        <f t="shared" si="47"/>
        <v/>
      </c>
      <c r="P319" s="272" t="str">
        <f t="shared" si="48"/>
        <v/>
      </c>
      <c r="Q319" s="272">
        <f t="shared" si="49"/>
        <v>0</v>
      </c>
      <c r="R319" s="272"/>
    </row>
    <row r="320" spans="1:18" x14ac:dyDescent="0.3">
      <c r="A320" s="214">
        <v>27</v>
      </c>
      <c r="B320" s="200"/>
      <c r="C320" s="200"/>
      <c r="D320" s="215"/>
      <c r="E320" s="200"/>
      <c r="F320" s="200"/>
      <c r="G320" s="216"/>
      <c r="H320" s="273"/>
      <c r="I320" s="271">
        <f t="shared" si="46"/>
        <v>0</v>
      </c>
      <c r="J320" s="271"/>
      <c r="K320" s="271"/>
      <c r="L320" s="271"/>
      <c r="M320" s="272"/>
      <c r="N320" s="272"/>
      <c r="O320" s="272" t="str">
        <f t="shared" si="47"/>
        <v/>
      </c>
      <c r="P320" s="272" t="str">
        <f t="shared" si="48"/>
        <v/>
      </c>
      <c r="Q320" s="272">
        <f t="shared" si="49"/>
        <v>0</v>
      </c>
      <c r="R320" s="272"/>
    </row>
    <row r="321" spans="1:21" ht="17.25" thickBot="1" x14ac:dyDescent="0.35">
      <c r="A321" s="217">
        <v>28</v>
      </c>
      <c r="B321" s="204"/>
      <c r="C321" s="204"/>
      <c r="D321" s="218"/>
      <c r="E321" s="204"/>
      <c r="F321" s="204"/>
      <c r="G321" s="219"/>
      <c r="H321" s="273"/>
      <c r="I321" s="271">
        <f t="shared" si="46"/>
        <v>0</v>
      </c>
      <c r="J321" s="271"/>
      <c r="K321" s="271"/>
      <c r="L321" s="271"/>
      <c r="M321" s="272"/>
      <c r="N321" s="272"/>
      <c r="O321" s="272" t="str">
        <f t="shared" si="47"/>
        <v/>
      </c>
      <c r="P321" s="272" t="str">
        <f t="shared" si="48"/>
        <v/>
      </c>
      <c r="Q321" s="272">
        <f t="shared" si="49"/>
        <v>0</v>
      </c>
      <c r="R321" s="272"/>
    </row>
    <row r="322" spans="1:21" x14ac:dyDescent="0.3">
      <c r="A322" s="205"/>
      <c r="B322" s="202"/>
      <c r="C322" s="202"/>
      <c r="D322" s="202" t="s">
        <v>271</v>
      </c>
      <c r="E322" s="202"/>
      <c r="F322" s="202"/>
      <c r="G322" s="221"/>
      <c r="H322" s="273" t="str">
        <f>IF(A322&lt;&gt;0,SUM(Q322:Q324),"")</f>
        <v/>
      </c>
      <c r="I322" s="271" t="str">
        <f>IF(A322&lt;&gt;0,IF(IFERROR(B322-8,0)&lt;0,0,IFERROR(B322-8,0)),"")</f>
        <v/>
      </c>
      <c r="J322" s="271" t="str">
        <f>IF(A322&lt;&gt;0,IF(SUM(H322-40)&gt;0,H322-40,0),"")</f>
        <v/>
      </c>
      <c r="K322" s="271" t="str">
        <f>IF(A322&lt;&gt;0,IF(SUM(I322:I324)&gt;J322,SUM(I322:I324),J322),"")</f>
        <v/>
      </c>
      <c r="L322" s="271" t="str">
        <f>IF(A322&lt;&gt;0,IF(D294="o",IF(H322&lt;(15/(7/COUNTA(A322:A324))),0,IF(H322&gt;(COUNTA(A322:A324)/5*40),COUNTA(A322:A324)/5*8,H322/5)),""),"")</f>
        <v/>
      </c>
      <c r="M322" s="272"/>
      <c r="N322" s="272"/>
      <c r="O322" s="272" t="str">
        <f t="shared" si="47"/>
        <v/>
      </c>
      <c r="P322" s="272" t="str">
        <f t="shared" si="48"/>
        <v/>
      </c>
      <c r="Q322" s="272">
        <f t="shared" si="49"/>
        <v>0</v>
      </c>
      <c r="R322" s="272"/>
    </row>
    <row r="323" spans="1:21" x14ac:dyDescent="0.3">
      <c r="A323" s="206"/>
      <c r="B323" s="200"/>
      <c r="C323" s="200"/>
      <c r="D323" s="215"/>
      <c r="E323" s="200"/>
      <c r="F323" s="200"/>
      <c r="G323" s="216"/>
      <c r="H323" s="273"/>
      <c r="I323" s="271" t="str">
        <f>IF(A323&lt;&gt;0,IF(IFERROR(B323-8,0)&lt;0,0,IFERROR(B323-8,0)),"")</f>
        <v/>
      </c>
      <c r="J323" s="271"/>
      <c r="K323" s="271"/>
      <c r="L323" s="271"/>
      <c r="M323" s="272"/>
      <c r="N323" s="272"/>
      <c r="O323" s="272" t="str">
        <f t="shared" si="47"/>
        <v/>
      </c>
      <c r="P323" s="272" t="str">
        <f t="shared" si="48"/>
        <v/>
      </c>
      <c r="Q323" s="272">
        <f t="shared" si="49"/>
        <v>0</v>
      </c>
      <c r="R323" s="272"/>
    </row>
    <row r="324" spans="1:21" ht="17.25" thickBot="1" x14ac:dyDescent="0.35">
      <c r="A324" s="207"/>
      <c r="B324" s="204"/>
      <c r="C324" s="204"/>
      <c r="D324" s="218"/>
      <c r="E324" s="204"/>
      <c r="F324" s="204"/>
      <c r="G324" s="219"/>
      <c r="H324" s="273"/>
      <c r="I324" s="271" t="str">
        <f>IF(A324&lt;&gt;0,IF(IFERROR(B324-8,0)&lt;0,0,IFERROR(B324-8,0)),"")</f>
        <v/>
      </c>
      <c r="J324" s="271"/>
      <c r="K324" s="271"/>
      <c r="L324" s="271"/>
      <c r="M324" s="272"/>
      <c r="N324" s="272"/>
      <c r="O324" s="272"/>
      <c r="P324" s="272"/>
      <c r="Q324" s="272">
        <f t="shared" si="49"/>
        <v>0</v>
      </c>
      <c r="R324" s="272"/>
    </row>
    <row r="325" spans="1:21" ht="17.25" thickBot="1" x14ac:dyDescent="0.35">
      <c r="A325" s="211"/>
      <c r="B325" s="243"/>
      <c r="C325" s="243"/>
      <c r="D325" s="243"/>
      <c r="E325" s="243"/>
      <c r="F325" s="243"/>
      <c r="G325" s="244"/>
      <c r="H325" s="273">
        <f t="shared" ref="H325:M325" si="50">SUM(H326:H356)</f>
        <v>0</v>
      </c>
      <c r="I325" s="271">
        <f t="shared" si="50"/>
        <v>0</v>
      </c>
      <c r="J325" s="271">
        <f t="shared" si="50"/>
        <v>0</v>
      </c>
      <c r="K325" s="271">
        <f t="shared" si="50"/>
        <v>0</v>
      </c>
      <c r="L325" s="274">
        <f t="shared" si="50"/>
        <v>0</v>
      </c>
      <c r="M325" s="271" t="e">
        <f t="shared" si="50"/>
        <v>#DIV/0!</v>
      </c>
      <c r="N325" s="275">
        <f>COUNTA(B326:B356)-COUNTIF(B326:B356,"연차")</f>
        <v>0</v>
      </c>
      <c r="O325" s="271">
        <f>SUM(O326:O356)</f>
        <v>0</v>
      </c>
      <c r="P325" s="271">
        <f>SUM(P326:P356)</f>
        <v>0</v>
      </c>
      <c r="Q325" s="272">
        <f>SUM(Q326:Q356)</f>
        <v>0</v>
      </c>
      <c r="R325" s="272">
        <f>COUNTA(A326:A356)</f>
        <v>28</v>
      </c>
      <c r="S325" s="276">
        <f>SUM(C326:C356)</f>
        <v>0</v>
      </c>
      <c r="T325" s="276">
        <f>SUM(F326:F356)</f>
        <v>0</v>
      </c>
      <c r="U325" s="251">
        <f>G327*G329</f>
        <v>0</v>
      </c>
    </row>
    <row r="326" spans="1:21" x14ac:dyDescent="0.3">
      <c r="A326" s="212">
        <v>1</v>
      </c>
      <c r="B326" s="201"/>
      <c r="C326" s="201"/>
      <c r="D326" s="201" t="s">
        <v>271</v>
      </c>
      <c r="E326" s="201"/>
      <c r="F326" s="201"/>
      <c r="G326" s="213" t="s">
        <v>282</v>
      </c>
      <c r="H326" s="273">
        <f>SUM(B326:B332)</f>
        <v>0</v>
      </c>
      <c r="I326" s="271">
        <f t="shared" ref="I326:I353" si="51">IF(IFERROR(B326-8,0)&lt;0,0,IFERROR(B326-8,0))</f>
        <v>0</v>
      </c>
      <c r="J326" s="271">
        <f>IF(SUM(H326-40)&gt;0,H326-40,0)</f>
        <v>0</v>
      </c>
      <c r="K326" s="271">
        <f>IF(SUM(I326:I332)&gt;J326,SUM(I326:I332),J326)</f>
        <v>0</v>
      </c>
      <c r="L326" s="271">
        <f>IF(D326="o",IF(H326&lt;15,0,IF(H326&gt;40,8,H326/5)),0)</f>
        <v>0</v>
      </c>
      <c r="M326" s="272" t="e">
        <f>SUM(B326:B356)/COUNTA(B326:B356)</f>
        <v>#DIV/0!</v>
      </c>
      <c r="N326" s="272"/>
      <c r="O326" s="272" t="str">
        <f>IF(E326="o",IF(B326&gt;8,8,B326),"")</f>
        <v/>
      </c>
      <c r="P326" s="272" t="str">
        <f>IF(E326="o",IF(B326&gt;8,B326-8,0),"")</f>
        <v/>
      </c>
      <c r="Q326" s="272">
        <f>COUNTA(A326)*IF(B326="연차",0,B326)</f>
        <v>0</v>
      </c>
      <c r="R326" s="272"/>
    </row>
    <row r="327" spans="1:21" x14ac:dyDescent="0.3">
      <c r="A327" s="214">
        <v>2</v>
      </c>
      <c r="B327" s="200"/>
      <c r="C327" s="200"/>
      <c r="D327" s="215"/>
      <c r="E327" s="200"/>
      <c r="F327" s="200"/>
      <c r="G327" s="203"/>
      <c r="H327" s="273"/>
      <c r="I327" s="271">
        <f t="shared" si="51"/>
        <v>0</v>
      </c>
      <c r="J327" s="271"/>
      <c r="K327" s="271"/>
      <c r="L327" s="271"/>
      <c r="M327" s="272"/>
      <c r="N327" s="272"/>
      <c r="O327" s="272" t="str">
        <f t="shared" ref="O327:O355" si="52">IF(E327="o",IF(B327&gt;8,8,B327),"")</f>
        <v/>
      </c>
      <c r="P327" s="272" t="str">
        <f t="shared" ref="P327:P355" si="53">IF(E327="o",IF(B327&gt;8,B327-8,0),"")</f>
        <v/>
      </c>
      <c r="Q327" s="272">
        <f t="shared" ref="Q327:Q356" si="54">COUNTA(A327)*IF(B327="연차",0,B327)</f>
        <v>0</v>
      </c>
      <c r="R327" s="272"/>
    </row>
    <row r="328" spans="1:21" x14ac:dyDescent="0.3">
      <c r="A328" s="214">
        <v>3</v>
      </c>
      <c r="B328" s="200"/>
      <c r="C328" s="200"/>
      <c r="D328" s="215"/>
      <c r="E328" s="200"/>
      <c r="F328" s="200"/>
      <c r="G328" s="203" t="s">
        <v>275</v>
      </c>
      <c r="H328" s="273"/>
      <c r="I328" s="271">
        <f t="shared" si="51"/>
        <v>0</v>
      </c>
      <c r="J328" s="271"/>
      <c r="K328" s="271"/>
      <c r="L328" s="271"/>
      <c r="M328" s="272"/>
      <c r="N328" s="272"/>
      <c r="O328" s="272" t="str">
        <f t="shared" si="52"/>
        <v/>
      </c>
      <c r="P328" s="272" t="str">
        <f t="shared" si="53"/>
        <v/>
      </c>
      <c r="Q328" s="272">
        <f t="shared" si="54"/>
        <v>0</v>
      </c>
      <c r="R328" s="272"/>
    </row>
    <row r="329" spans="1:21" x14ac:dyDescent="0.3">
      <c r="A329" s="214">
        <v>4</v>
      </c>
      <c r="B329" s="200"/>
      <c r="C329" s="200"/>
      <c r="D329" s="215"/>
      <c r="E329" s="200"/>
      <c r="F329" s="200"/>
      <c r="G329" s="203"/>
      <c r="H329" s="273"/>
      <c r="I329" s="271">
        <f t="shared" si="51"/>
        <v>0</v>
      </c>
      <c r="J329" s="271"/>
      <c r="K329" s="271"/>
      <c r="L329" s="271"/>
      <c r="M329" s="272"/>
      <c r="N329" s="272"/>
      <c r="O329" s="272" t="str">
        <f t="shared" si="52"/>
        <v/>
      </c>
      <c r="P329" s="272" t="str">
        <f t="shared" si="53"/>
        <v/>
      </c>
      <c r="Q329" s="272">
        <f t="shared" si="54"/>
        <v>0</v>
      </c>
      <c r="R329" s="272"/>
    </row>
    <row r="330" spans="1:21" x14ac:dyDescent="0.3">
      <c r="A330" s="214">
        <v>5</v>
      </c>
      <c r="B330" s="200"/>
      <c r="C330" s="200"/>
      <c r="D330" s="215"/>
      <c r="E330" s="200"/>
      <c r="F330" s="200"/>
      <c r="G330" s="216"/>
      <c r="H330" s="273"/>
      <c r="I330" s="271">
        <f t="shared" si="51"/>
        <v>0</v>
      </c>
      <c r="J330" s="271"/>
      <c r="K330" s="271"/>
      <c r="L330" s="271"/>
      <c r="M330" s="272"/>
      <c r="N330" s="272"/>
      <c r="O330" s="272" t="str">
        <f t="shared" si="52"/>
        <v/>
      </c>
      <c r="P330" s="272" t="str">
        <f t="shared" si="53"/>
        <v/>
      </c>
      <c r="Q330" s="272">
        <f t="shared" si="54"/>
        <v>0</v>
      </c>
      <c r="R330" s="272"/>
    </row>
    <row r="331" spans="1:21" x14ac:dyDescent="0.3">
      <c r="A331" s="214">
        <v>6</v>
      </c>
      <c r="B331" s="200"/>
      <c r="C331" s="200"/>
      <c r="D331" s="215"/>
      <c r="E331" s="200"/>
      <c r="F331" s="200"/>
      <c r="G331" s="216"/>
      <c r="H331" s="273"/>
      <c r="I331" s="271">
        <f t="shared" si="51"/>
        <v>0</v>
      </c>
      <c r="J331" s="271"/>
      <c r="K331" s="271"/>
      <c r="L331" s="271"/>
      <c r="M331" s="272"/>
      <c r="N331" s="272"/>
      <c r="O331" s="272" t="str">
        <f t="shared" si="52"/>
        <v/>
      </c>
      <c r="P331" s="272" t="str">
        <f t="shared" si="53"/>
        <v/>
      </c>
      <c r="Q331" s="272">
        <f t="shared" si="54"/>
        <v>0</v>
      </c>
      <c r="R331" s="272"/>
    </row>
    <row r="332" spans="1:21" ht="17.25" thickBot="1" x14ac:dyDescent="0.35">
      <c r="A332" s="217">
        <v>7</v>
      </c>
      <c r="B332" s="204"/>
      <c r="C332" s="204"/>
      <c r="D332" s="218"/>
      <c r="E332" s="204"/>
      <c r="F332" s="204"/>
      <c r="G332" s="219"/>
      <c r="H332" s="273"/>
      <c r="I332" s="271">
        <f t="shared" si="51"/>
        <v>0</v>
      </c>
      <c r="J332" s="271"/>
      <c r="K332" s="271"/>
      <c r="L332" s="271"/>
      <c r="M332" s="272"/>
      <c r="N332" s="272"/>
      <c r="O332" s="272" t="str">
        <f t="shared" si="52"/>
        <v/>
      </c>
      <c r="P332" s="272" t="str">
        <f t="shared" si="53"/>
        <v/>
      </c>
      <c r="Q332" s="272">
        <f t="shared" si="54"/>
        <v>0</v>
      </c>
      <c r="R332" s="272"/>
    </row>
    <row r="333" spans="1:21" x14ac:dyDescent="0.3">
      <c r="A333" s="220">
        <v>8</v>
      </c>
      <c r="B333" s="202"/>
      <c r="C333" s="202"/>
      <c r="D333" s="202" t="s">
        <v>271</v>
      </c>
      <c r="E333" s="202"/>
      <c r="F333" s="202"/>
      <c r="G333" s="221"/>
      <c r="H333" s="273">
        <f>SUM(B333:B339)</f>
        <v>0</v>
      </c>
      <c r="I333" s="271">
        <f t="shared" si="51"/>
        <v>0</v>
      </c>
      <c r="J333" s="271">
        <f>IF(SUM(H333-40)&gt;0,H333-40,0)</f>
        <v>0</v>
      </c>
      <c r="K333" s="271">
        <f>IF(SUM(I333:I339)&gt;J333,SUM(I333:I339),J333)</f>
        <v>0</v>
      </c>
      <c r="L333" s="271">
        <f>IF(D333="o",IF(H333&lt;15,0,IF(H333&gt;40,8,H333/5)),0)</f>
        <v>0</v>
      </c>
      <c r="M333" s="272"/>
      <c r="N333" s="272"/>
      <c r="O333" s="272" t="str">
        <f t="shared" si="52"/>
        <v/>
      </c>
      <c r="P333" s="272" t="str">
        <f t="shared" si="53"/>
        <v/>
      </c>
      <c r="Q333" s="272">
        <f t="shared" si="54"/>
        <v>0</v>
      </c>
      <c r="R333" s="272"/>
    </row>
    <row r="334" spans="1:21" x14ac:dyDescent="0.3">
      <c r="A334" s="214">
        <v>9</v>
      </c>
      <c r="B334" s="200"/>
      <c r="C334" s="200"/>
      <c r="D334" s="215"/>
      <c r="E334" s="200"/>
      <c r="F334" s="200"/>
      <c r="G334" s="216"/>
      <c r="H334" s="273"/>
      <c r="I334" s="271">
        <f t="shared" si="51"/>
        <v>0</v>
      </c>
      <c r="J334" s="271"/>
      <c r="K334" s="271"/>
      <c r="L334" s="271"/>
      <c r="M334" s="272"/>
      <c r="N334" s="272"/>
      <c r="O334" s="272" t="str">
        <f t="shared" si="52"/>
        <v/>
      </c>
      <c r="P334" s="272" t="str">
        <f t="shared" si="53"/>
        <v/>
      </c>
      <c r="Q334" s="272">
        <f t="shared" si="54"/>
        <v>0</v>
      </c>
      <c r="R334" s="272"/>
    </row>
    <row r="335" spans="1:21" x14ac:dyDescent="0.3">
      <c r="A335" s="214">
        <v>10</v>
      </c>
      <c r="B335" s="200"/>
      <c r="C335" s="200"/>
      <c r="D335" s="215"/>
      <c r="E335" s="200"/>
      <c r="F335" s="200"/>
      <c r="G335" s="216"/>
      <c r="H335" s="273"/>
      <c r="I335" s="271">
        <f t="shared" si="51"/>
        <v>0</v>
      </c>
      <c r="J335" s="271"/>
      <c r="K335" s="271"/>
      <c r="L335" s="271"/>
      <c r="M335" s="272"/>
      <c r="N335" s="272"/>
      <c r="O335" s="272" t="str">
        <f t="shared" si="52"/>
        <v/>
      </c>
      <c r="P335" s="272" t="str">
        <f t="shared" si="53"/>
        <v/>
      </c>
      <c r="Q335" s="272">
        <f t="shared" si="54"/>
        <v>0</v>
      </c>
      <c r="R335" s="272"/>
    </row>
    <row r="336" spans="1:21" x14ac:dyDescent="0.3">
      <c r="A336" s="214">
        <v>11</v>
      </c>
      <c r="B336" s="200"/>
      <c r="C336" s="200"/>
      <c r="D336" s="215"/>
      <c r="E336" s="200"/>
      <c r="F336" s="200"/>
      <c r="G336" s="216"/>
      <c r="H336" s="273"/>
      <c r="I336" s="271">
        <f t="shared" si="51"/>
        <v>0</v>
      </c>
      <c r="J336" s="271"/>
      <c r="K336" s="271"/>
      <c r="L336" s="271"/>
      <c r="M336" s="272"/>
      <c r="N336" s="272"/>
      <c r="O336" s="272" t="str">
        <f t="shared" si="52"/>
        <v/>
      </c>
      <c r="P336" s="272" t="str">
        <f t="shared" si="53"/>
        <v/>
      </c>
      <c r="Q336" s="272">
        <f t="shared" si="54"/>
        <v>0</v>
      </c>
      <c r="R336" s="272"/>
    </row>
    <row r="337" spans="1:18" x14ac:dyDescent="0.3">
      <c r="A337" s="214">
        <v>12</v>
      </c>
      <c r="B337" s="200"/>
      <c r="C337" s="200"/>
      <c r="D337" s="215"/>
      <c r="E337" s="200"/>
      <c r="F337" s="200"/>
      <c r="G337" s="216"/>
      <c r="H337" s="273"/>
      <c r="I337" s="271">
        <f t="shared" si="51"/>
        <v>0</v>
      </c>
      <c r="J337" s="271"/>
      <c r="K337" s="271"/>
      <c r="L337" s="271"/>
      <c r="M337" s="272"/>
      <c r="N337" s="272"/>
      <c r="O337" s="272" t="str">
        <f t="shared" si="52"/>
        <v/>
      </c>
      <c r="P337" s="272" t="str">
        <f t="shared" si="53"/>
        <v/>
      </c>
      <c r="Q337" s="272">
        <f t="shared" si="54"/>
        <v>0</v>
      </c>
      <c r="R337" s="272"/>
    </row>
    <row r="338" spans="1:18" x14ac:dyDescent="0.3">
      <c r="A338" s="214">
        <v>13</v>
      </c>
      <c r="B338" s="200"/>
      <c r="C338" s="200"/>
      <c r="D338" s="215"/>
      <c r="E338" s="200"/>
      <c r="F338" s="200"/>
      <c r="G338" s="216"/>
      <c r="H338" s="273"/>
      <c r="I338" s="271">
        <f t="shared" si="51"/>
        <v>0</v>
      </c>
      <c r="J338" s="271"/>
      <c r="K338" s="271"/>
      <c r="L338" s="271"/>
      <c r="M338" s="272"/>
      <c r="N338" s="272"/>
      <c r="O338" s="272" t="str">
        <f t="shared" si="52"/>
        <v/>
      </c>
      <c r="P338" s="272" t="str">
        <f t="shared" si="53"/>
        <v/>
      </c>
      <c r="Q338" s="272">
        <f t="shared" si="54"/>
        <v>0</v>
      </c>
      <c r="R338" s="272"/>
    </row>
    <row r="339" spans="1:18" ht="17.25" thickBot="1" x14ac:dyDescent="0.35">
      <c r="A339" s="217">
        <v>14</v>
      </c>
      <c r="B339" s="204"/>
      <c r="C339" s="204"/>
      <c r="D339" s="218"/>
      <c r="E339" s="204"/>
      <c r="F339" s="204"/>
      <c r="G339" s="219"/>
      <c r="H339" s="273"/>
      <c r="I339" s="271">
        <f t="shared" si="51"/>
        <v>0</v>
      </c>
      <c r="J339" s="271"/>
      <c r="K339" s="271"/>
      <c r="L339" s="271"/>
      <c r="M339" s="272"/>
      <c r="N339" s="272"/>
      <c r="O339" s="272" t="str">
        <f t="shared" si="52"/>
        <v/>
      </c>
      <c r="P339" s="272" t="str">
        <f t="shared" si="53"/>
        <v/>
      </c>
      <c r="Q339" s="272">
        <f t="shared" si="54"/>
        <v>0</v>
      </c>
      <c r="R339" s="272"/>
    </row>
    <row r="340" spans="1:18" x14ac:dyDescent="0.3">
      <c r="A340" s="220">
        <v>15</v>
      </c>
      <c r="B340" s="202"/>
      <c r="C340" s="202"/>
      <c r="D340" s="202" t="s">
        <v>271</v>
      </c>
      <c r="E340" s="202"/>
      <c r="F340" s="202"/>
      <c r="G340" s="221"/>
      <c r="H340" s="273">
        <f>SUM(B340:B346)</f>
        <v>0</v>
      </c>
      <c r="I340" s="271">
        <f t="shared" si="51"/>
        <v>0</v>
      </c>
      <c r="J340" s="271">
        <f>IF(SUM(H340-40)&gt;0,H340-40,0)</f>
        <v>0</v>
      </c>
      <c r="K340" s="271">
        <f>IF(SUM(I340:I346)&gt;J340,SUM(I340:I346),J340)</f>
        <v>0</v>
      </c>
      <c r="L340" s="271">
        <f>IF(D340="o",IF(H340&lt;15,0,IF(H340&gt;40,8,H340/5)),0)</f>
        <v>0</v>
      </c>
      <c r="M340" s="272"/>
      <c r="N340" s="272"/>
      <c r="O340" s="272" t="str">
        <f t="shared" si="52"/>
        <v/>
      </c>
      <c r="P340" s="272" t="str">
        <f t="shared" si="53"/>
        <v/>
      </c>
      <c r="Q340" s="272">
        <f t="shared" si="54"/>
        <v>0</v>
      </c>
      <c r="R340" s="272"/>
    </row>
    <row r="341" spans="1:18" x14ac:dyDescent="0.3">
      <c r="A341" s="214">
        <v>16</v>
      </c>
      <c r="B341" s="200"/>
      <c r="C341" s="200"/>
      <c r="D341" s="215"/>
      <c r="E341" s="200"/>
      <c r="F341" s="200"/>
      <c r="G341" s="216"/>
      <c r="H341" s="273"/>
      <c r="I341" s="271">
        <f t="shared" si="51"/>
        <v>0</v>
      </c>
      <c r="J341" s="271"/>
      <c r="K341" s="271"/>
      <c r="L341" s="271"/>
      <c r="M341" s="272"/>
      <c r="N341" s="272"/>
      <c r="O341" s="272" t="str">
        <f t="shared" si="52"/>
        <v/>
      </c>
      <c r="P341" s="272" t="str">
        <f t="shared" si="53"/>
        <v/>
      </c>
      <c r="Q341" s="272">
        <f t="shared" si="54"/>
        <v>0</v>
      </c>
      <c r="R341" s="272"/>
    </row>
    <row r="342" spans="1:18" x14ac:dyDescent="0.3">
      <c r="A342" s="214">
        <v>17</v>
      </c>
      <c r="B342" s="200"/>
      <c r="C342" s="200"/>
      <c r="D342" s="215"/>
      <c r="E342" s="200"/>
      <c r="F342" s="200"/>
      <c r="G342" s="216"/>
      <c r="H342" s="273"/>
      <c r="I342" s="271">
        <f t="shared" si="51"/>
        <v>0</v>
      </c>
      <c r="J342" s="271"/>
      <c r="K342" s="271"/>
      <c r="L342" s="271"/>
      <c r="M342" s="272"/>
      <c r="N342" s="272"/>
      <c r="O342" s="272" t="str">
        <f t="shared" si="52"/>
        <v/>
      </c>
      <c r="P342" s="272" t="str">
        <f t="shared" si="53"/>
        <v/>
      </c>
      <c r="Q342" s="272">
        <f t="shared" si="54"/>
        <v>0</v>
      </c>
      <c r="R342" s="272"/>
    </row>
    <row r="343" spans="1:18" x14ac:dyDescent="0.3">
      <c r="A343" s="214">
        <v>18</v>
      </c>
      <c r="B343" s="200"/>
      <c r="C343" s="200"/>
      <c r="D343" s="215"/>
      <c r="E343" s="200"/>
      <c r="F343" s="200"/>
      <c r="G343" s="216"/>
      <c r="H343" s="273"/>
      <c r="I343" s="271">
        <f t="shared" si="51"/>
        <v>0</v>
      </c>
      <c r="J343" s="271"/>
      <c r="K343" s="271"/>
      <c r="L343" s="271"/>
      <c r="M343" s="272"/>
      <c r="N343" s="272"/>
      <c r="O343" s="272" t="str">
        <f t="shared" si="52"/>
        <v/>
      </c>
      <c r="P343" s="272" t="str">
        <f t="shared" si="53"/>
        <v/>
      </c>
      <c r="Q343" s="272">
        <f t="shared" si="54"/>
        <v>0</v>
      </c>
      <c r="R343" s="272"/>
    </row>
    <row r="344" spans="1:18" x14ac:dyDescent="0.3">
      <c r="A344" s="214">
        <v>19</v>
      </c>
      <c r="B344" s="200"/>
      <c r="C344" s="200"/>
      <c r="D344" s="215"/>
      <c r="E344" s="200"/>
      <c r="F344" s="200"/>
      <c r="G344" s="216"/>
      <c r="H344" s="273"/>
      <c r="I344" s="271">
        <f t="shared" si="51"/>
        <v>0</v>
      </c>
      <c r="J344" s="271"/>
      <c r="K344" s="271"/>
      <c r="L344" s="271"/>
      <c r="M344" s="272"/>
      <c r="N344" s="272"/>
      <c r="O344" s="272" t="str">
        <f t="shared" si="52"/>
        <v/>
      </c>
      <c r="P344" s="272" t="str">
        <f t="shared" si="53"/>
        <v/>
      </c>
      <c r="Q344" s="272">
        <f t="shared" si="54"/>
        <v>0</v>
      </c>
      <c r="R344" s="272"/>
    </row>
    <row r="345" spans="1:18" x14ac:dyDescent="0.3">
      <c r="A345" s="214">
        <v>20</v>
      </c>
      <c r="B345" s="200"/>
      <c r="C345" s="200"/>
      <c r="D345" s="215"/>
      <c r="E345" s="200"/>
      <c r="F345" s="200"/>
      <c r="G345" s="216"/>
      <c r="H345" s="273"/>
      <c r="I345" s="271">
        <f t="shared" si="51"/>
        <v>0</v>
      </c>
      <c r="J345" s="271"/>
      <c r="K345" s="271"/>
      <c r="L345" s="271"/>
      <c r="M345" s="272"/>
      <c r="N345" s="272"/>
      <c r="O345" s="272" t="str">
        <f t="shared" si="52"/>
        <v/>
      </c>
      <c r="P345" s="272" t="str">
        <f t="shared" si="53"/>
        <v/>
      </c>
      <c r="Q345" s="272">
        <f t="shared" si="54"/>
        <v>0</v>
      </c>
      <c r="R345" s="272"/>
    </row>
    <row r="346" spans="1:18" ht="17.25" thickBot="1" x14ac:dyDescent="0.35">
      <c r="A346" s="217">
        <v>21</v>
      </c>
      <c r="B346" s="204"/>
      <c r="C346" s="204"/>
      <c r="D346" s="218"/>
      <c r="E346" s="204"/>
      <c r="F346" s="204"/>
      <c r="G346" s="219"/>
      <c r="H346" s="273"/>
      <c r="I346" s="271">
        <f t="shared" si="51"/>
        <v>0</v>
      </c>
      <c r="J346" s="271"/>
      <c r="K346" s="271"/>
      <c r="L346" s="271"/>
      <c r="M346" s="272"/>
      <c r="N346" s="272"/>
      <c r="O346" s="272" t="str">
        <f t="shared" si="52"/>
        <v/>
      </c>
      <c r="P346" s="272" t="str">
        <f t="shared" si="53"/>
        <v/>
      </c>
      <c r="Q346" s="272">
        <f t="shared" si="54"/>
        <v>0</v>
      </c>
      <c r="R346" s="272"/>
    </row>
    <row r="347" spans="1:18" x14ac:dyDescent="0.3">
      <c r="A347" s="220">
        <v>22</v>
      </c>
      <c r="B347" s="202"/>
      <c r="C347" s="202"/>
      <c r="D347" s="202" t="s">
        <v>271</v>
      </c>
      <c r="E347" s="202"/>
      <c r="F347" s="202"/>
      <c r="G347" s="221"/>
      <c r="H347" s="273">
        <f>SUM(B347:B353)</f>
        <v>0</v>
      </c>
      <c r="I347" s="271">
        <f t="shared" si="51"/>
        <v>0</v>
      </c>
      <c r="J347" s="271">
        <f>IF(SUM(H347-40)&gt;0,H347-40,0)</f>
        <v>0</v>
      </c>
      <c r="K347" s="271">
        <f>IF(SUM(I347:I353)&gt;J347,SUM(I347:I353),J347)</f>
        <v>0</v>
      </c>
      <c r="L347" s="271">
        <f>IF(D347="o",IF(H347&lt;15,0,IF(H347&gt;40,8,H347/5)),0)</f>
        <v>0</v>
      </c>
      <c r="M347" s="272"/>
      <c r="N347" s="272"/>
      <c r="O347" s="272" t="str">
        <f t="shared" si="52"/>
        <v/>
      </c>
      <c r="P347" s="272" t="str">
        <f t="shared" si="53"/>
        <v/>
      </c>
      <c r="Q347" s="272">
        <f t="shared" si="54"/>
        <v>0</v>
      </c>
      <c r="R347" s="272"/>
    </row>
    <row r="348" spans="1:18" x14ac:dyDescent="0.3">
      <c r="A348" s="214">
        <v>23</v>
      </c>
      <c r="B348" s="200"/>
      <c r="C348" s="200"/>
      <c r="D348" s="215"/>
      <c r="E348" s="200"/>
      <c r="F348" s="200"/>
      <c r="G348" s="216"/>
      <c r="H348" s="273"/>
      <c r="I348" s="271">
        <f t="shared" si="51"/>
        <v>0</v>
      </c>
      <c r="J348" s="271"/>
      <c r="K348" s="271"/>
      <c r="L348" s="271"/>
      <c r="M348" s="272"/>
      <c r="N348" s="272"/>
      <c r="O348" s="272" t="str">
        <f t="shared" si="52"/>
        <v/>
      </c>
      <c r="P348" s="272" t="str">
        <f t="shared" si="53"/>
        <v/>
      </c>
      <c r="Q348" s="272">
        <f t="shared" si="54"/>
        <v>0</v>
      </c>
      <c r="R348" s="272"/>
    </row>
    <row r="349" spans="1:18" x14ac:dyDescent="0.3">
      <c r="A349" s="214">
        <v>24</v>
      </c>
      <c r="B349" s="200"/>
      <c r="C349" s="200"/>
      <c r="D349" s="215"/>
      <c r="E349" s="200"/>
      <c r="F349" s="200"/>
      <c r="G349" s="216"/>
      <c r="H349" s="273"/>
      <c r="I349" s="271">
        <f t="shared" si="51"/>
        <v>0</v>
      </c>
      <c r="J349" s="271"/>
      <c r="K349" s="271"/>
      <c r="L349" s="271"/>
      <c r="M349" s="272"/>
      <c r="N349" s="272"/>
      <c r="O349" s="272" t="str">
        <f t="shared" si="52"/>
        <v/>
      </c>
      <c r="P349" s="272" t="str">
        <f t="shared" si="53"/>
        <v/>
      </c>
      <c r="Q349" s="272">
        <f t="shared" si="54"/>
        <v>0</v>
      </c>
      <c r="R349" s="272"/>
    </row>
    <row r="350" spans="1:18" x14ac:dyDescent="0.3">
      <c r="A350" s="214">
        <v>25</v>
      </c>
      <c r="B350" s="200"/>
      <c r="C350" s="200"/>
      <c r="D350" s="215"/>
      <c r="E350" s="200"/>
      <c r="F350" s="200"/>
      <c r="G350" s="216"/>
      <c r="H350" s="273"/>
      <c r="I350" s="271">
        <f t="shared" si="51"/>
        <v>0</v>
      </c>
      <c r="J350" s="271"/>
      <c r="K350" s="271"/>
      <c r="L350" s="271"/>
      <c r="M350" s="272"/>
      <c r="N350" s="272"/>
      <c r="O350" s="272" t="str">
        <f t="shared" si="52"/>
        <v/>
      </c>
      <c r="P350" s="272" t="str">
        <f t="shared" si="53"/>
        <v/>
      </c>
      <c r="Q350" s="272">
        <f t="shared" si="54"/>
        <v>0</v>
      </c>
      <c r="R350" s="272"/>
    </row>
    <row r="351" spans="1:18" x14ac:dyDescent="0.3">
      <c r="A351" s="214">
        <v>26</v>
      </c>
      <c r="B351" s="200"/>
      <c r="C351" s="200"/>
      <c r="D351" s="215"/>
      <c r="E351" s="200"/>
      <c r="F351" s="200"/>
      <c r="G351" s="216"/>
      <c r="H351" s="273"/>
      <c r="I351" s="271">
        <f t="shared" si="51"/>
        <v>0</v>
      </c>
      <c r="J351" s="271"/>
      <c r="K351" s="271"/>
      <c r="L351" s="271"/>
      <c r="M351" s="272"/>
      <c r="N351" s="272"/>
      <c r="O351" s="272" t="str">
        <f t="shared" si="52"/>
        <v/>
      </c>
      <c r="P351" s="272" t="str">
        <f t="shared" si="53"/>
        <v/>
      </c>
      <c r="Q351" s="272">
        <f t="shared" si="54"/>
        <v>0</v>
      </c>
      <c r="R351" s="272"/>
    </row>
    <row r="352" spans="1:18" x14ac:dyDescent="0.3">
      <c r="A352" s="214">
        <v>27</v>
      </c>
      <c r="B352" s="200"/>
      <c r="C352" s="200"/>
      <c r="D352" s="215"/>
      <c r="E352" s="200"/>
      <c r="F352" s="200"/>
      <c r="G352" s="216"/>
      <c r="H352" s="273"/>
      <c r="I352" s="271">
        <f t="shared" si="51"/>
        <v>0</v>
      </c>
      <c r="J352" s="271"/>
      <c r="K352" s="271"/>
      <c r="L352" s="271"/>
      <c r="M352" s="272"/>
      <c r="N352" s="272"/>
      <c r="O352" s="272" t="str">
        <f t="shared" si="52"/>
        <v/>
      </c>
      <c r="P352" s="272" t="str">
        <f t="shared" si="53"/>
        <v/>
      </c>
      <c r="Q352" s="272">
        <f t="shared" si="54"/>
        <v>0</v>
      </c>
      <c r="R352" s="272"/>
    </row>
    <row r="353" spans="1:21" ht="17.25" thickBot="1" x14ac:dyDescent="0.35">
      <c r="A353" s="217">
        <v>28</v>
      </c>
      <c r="B353" s="204"/>
      <c r="C353" s="204"/>
      <c r="D353" s="218"/>
      <c r="E353" s="204"/>
      <c r="F353" s="204"/>
      <c r="G353" s="219"/>
      <c r="H353" s="273"/>
      <c r="I353" s="271">
        <f t="shared" si="51"/>
        <v>0</v>
      </c>
      <c r="J353" s="271"/>
      <c r="K353" s="271"/>
      <c r="L353" s="271"/>
      <c r="M353" s="272"/>
      <c r="N353" s="272"/>
      <c r="O353" s="272" t="str">
        <f t="shared" si="52"/>
        <v/>
      </c>
      <c r="P353" s="272" t="str">
        <f t="shared" si="53"/>
        <v/>
      </c>
      <c r="Q353" s="272">
        <f t="shared" si="54"/>
        <v>0</v>
      </c>
      <c r="R353" s="272"/>
    </row>
    <row r="354" spans="1:21" x14ac:dyDescent="0.3">
      <c r="A354" s="205"/>
      <c r="B354" s="202"/>
      <c r="C354" s="202"/>
      <c r="D354" s="202" t="s">
        <v>271</v>
      </c>
      <c r="E354" s="202"/>
      <c r="F354" s="202"/>
      <c r="G354" s="221"/>
      <c r="H354" s="273" t="str">
        <f>IF(A354&lt;&gt;0,SUM(Q354:Q356),"")</f>
        <v/>
      </c>
      <c r="I354" s="271" t="str">
        <f>IF(A354&lt;&gt;0,IF(IFERROR(B354-8,0)&lt;0,0,IFERROR(B354-8,0)),"")</f>
        <v/>
      </c>
      <c r="J354" s="271" t="str">
        <f>IF(A354&lt;&gt;0,IF(SUM(H354-40)&gt;0,H354-40,0),"")</f>
        <v/>
      </c>
      <c r="K354" s="271" t="str">
        <f>IF(A354&lt;&gt;0,IF(SUM(I354:I356)&gt;J354,SUM(I354:I356),J354),"")</f>
        <v/>
      </c>
      <c r="L354" s="271" t="str">
        <f>IF(A354&lt;&gt;0,IF(D326="o",IF(H354&lt;(15/(7/COUNTA(A354:A356))),0,IF(H354&gt;(COUNTA(A354:A356)/5*40),COUNTA(A354:A356)/5*8,H354/5)),""),"")</f>
        <v/>
      </c>
      <c r="M354" s="272"/>
      <c r="N354" s="272"/>
      <c r="O354" s="272" t="str">
        <f t="shared" si="52"/>
        <v/>
      </c>
      <c r="P354" s="272" t="str">
        <f t="shared" si="53"/>
        <v/>
      </c>
      <c r="Q354" s="272">
        <f t="shared" si="54"/>
        <v>0</v>
      </c>
      <c r="R354" s="272"/>
    </row>
    <row r="355" spans="1:21" x14ac:dyDescent="0.3">
      <c r="A355" s="206"/>
      <c r="B355" s="200"/>
      <c r="C355" s="200"/>
      <c r="D355" s="215"/>
      <c r="E355" s="200"/>
      <c r="F355" s="200"/>
      <c r="G355" s="216"/>
      <c r="H355" s="273"/>
      <c r="I355" s="271" t="str">
        <f>IF(A355&lt;&gt;0,IF(IFERROR(B355-8,0)&lt;0,0,IFERROR(B355-8,0)),"")</f>
        <v/>
      </c>
      <c r="J355" s="271"/>
      <c r="K355" s="271"/>
      <c r="L355" s="271"/>
      <c r="M355" s="272"/>
      <c r="N355" s="272"/>
      <c r="O355" s="272" t="str">
        <f t="shared" si="52"/>
        <v/>
      </c>
      <c r="P355" s="272" t="str">
        <f t="shared" si="53"/>
        <v/>
      </c>
      <c r="Q355" s="272">
        <f t="shared" si="54"/>
        <v>0</v>
      </c>
      <c r="R355" s="272"/>
    </row>
    <row r="356" spans="1:21" ht="17.25" thickBot="1" x14ac:dyDescent="0.35">
      <c r="A356" s="207"/>
      <c r="B356" s="204"/>
      <c r="C356" s="204"/>
      <c r="D356" s="218"/>
      <c r="E356" s="204"/>
      <c r="F356" s="204"/>
      <c r="G356" s="219"/>
      <c r="H356" s="273"/>
      <c r="I356" s="271" t="str">
        <f>IF(A356&lt;&gt;0,IF(IFERROR(B356-8,0)&lt;0,0,IFERROR(B356-8,0)),"")</f>
        <v/>
      </c>
      <c r="J356" s="271"/>
      <c r="K356" s="271"/>
      <c r="L356" s="271"/>
      <c r="M356" s="272"/>
      <c r="N356" s="272"/>
      <c r="O356" s="272"/>
      <c r="P356" s="272"/>
      <c r="Q356" s="272">
        <f t="shared" si="54"/>
        <v>0</v>
      </c>
      <c r="R356" s="272"/>
    </row>
    <row r="357" spans="1:21" ht="17.25" thickBot="1" x14ac:dyDescent="0.35">
      <c r="A357" s="211"/>
      <c r="B357" s="243"/>
      <c r="C357" s="243"/>
      <c r="D357" s="243"/>
      <c r="E357" s="243"/>
      <c r="F357" s="243"/>
      <c r="G357" s="244"/>
      <c r="H357" s="273">
        <f t="shared" ref="H357:M357" si="55">SUM(H358:H388)</f>
        <v>0</v>
      </c>
      <c r="I357" s="271">
        <f t="shared" si="55"/>
        <v>0</v>
      </c>
      <c r="J357" s="271">
        <f t="shared" si="55"/>
        <v>0</v>
      </c>
      <c r="K357" s="271">
        <f t="shared" si="55"/>
        <v>0</v>
      </c>
      <c r="L357" s="274">
        <f t="shared" si="55"/>
        <v>0</v>
      </c>
      <c r="M357" s="271" t="e">
        <f t="shared" si="55"/>
        <v>#DIV/0!</v>
      </c>
      <c r="N357" s="275">
        <f>COUNTA(B358:B388)-COUNTIF(B358:B388,"연차")</f>
        <v>0</v>
      </c>
      <c r="O357" s="271">
        <f>SUM(O358:O388)</f>
        <v>0</v>
      </c>
      <c r="P357" s="271">
        <f>SUM(P358:P388)</f>
        <v>0</v>
      </c>
      <c r="Q357" s="272">
        <f>SUM(Q358:Q388)</f>
        <v>0</v>
      </c>
      <c r="R357" s="272">
        <f>COUNTA(A358:A388)</f>
        <v>28</v>
      </c>
      <c r="S357" s="276">
        <f>SUM(C358:C388)</f>
        <v>0</v>
      </c>
      <c r="T357" s="276">
        <f>SUM(F358:F388)</f>
        <v>0</v>
      </c>
      <c r="U357" s="251">
        <f>G359*G361</f>
        <v>0</v>
      </c>
    </row>
    <row r="358" spans="1:21" x14ac:dyDescent="0.3">
      <c r="A358" s="212">
        <v>1</v>
      </c>
      <c r="B358" s="201"/>
      <c r="C358" s="201"/>
      <c r="D358" s="201" t="s">
        <v>271</v>
      </c>
      <c r="E358" s="201"/>
      <c r="F358" s="201"/>
      <c r="G358" s="213" t="s">
        <v>282</v>
      </c>
      <c r="H358" s="273">
        <f>SUM(B358:B364)</f>
        <v>0</v>
      </c>
      <c r="I358" s="271">
        <f t="shared" ref="I358:I385" si="56">IF(IFERROR(B358-8,0)&lt;0,0,IFERROR(B358-8,0))</f>
        <v>0</v>
      </c>
      <c r="J358" s="271">
        <f>IF(SUM(H358-40)&gt;0,H358-40,0)</f>
        <v>0</v>
      </c>
      <c r="K358" s="271">
        <f>IF(SUM(I358:I364)&gt;J358,SUM(I358:I364),J358)</f>
        <v>0</v>
      </c>
      <c r="L358" s="271">
        <f>IF(D358="o",IF(H358&lt;15,0,IF(H358&gt;40,8,H358/5)),0)</f>
        <v>0</v>
      </c>
      <c r="M358" s="272" t="e">
        <f>SUM(B358:B388)/COUNTA(B358:B388)</f>
        <v>#DIV/0!</v>
      </c>
      <c r="N358" s="272"/>
      <c r="O358" s="272" t="str">
        <f>IF(E358="o",IF(B358&gt;8,8,B358),"")</f>
        <v/>
      </c>
      <c r="P358" s="272" t="str">
        <f>IF(E358="o",IF(B358&gt;8,B358-8,0),"")</f>
        <v/>
      </c>
      <c r="Q358" s="272">
        <f>COUNTA(A358)*IF(B358="연차",0,B358)</f>
        <v>0</v>
      </c>
      <c r="R358" s="272"/>
    </row>
    <row r="359" spans="1:21" x14ac:dyDescent="0.3">
      <c r="A359" s="214">
        <v>2</v>
      </c>
      <c r="B359" s="200"/>
      <c r="C359" s="200"/>
      <c r="D359" s="215"/>
      <c r="E359" s="200"/>
      <c r="F359" s="200"/>
      <c r="G359" s="203"/>
      <c r="H359" s="273"/>
      <c r="I359" s="271">
        <f t="shared" si="56"/>
        <v>0</v>
      </c>
      <c r="J359" s="271"/>
      <c r="K359" s="271"/>
      <c r="L359" s="271"/>
      <c r="M359" s="272"/>
      <c r="N359" s="272"/>
      <c r="O359" s="272" t="str">
        <f t="shared" ref="O359:O387" si="57">IF(E359="o",IF(B359&gt;8,8,B359),"")</f>
        <v/>
      </c>
      <c r="P359" s="272" t="str">
        <f t="shared" ref="P359:P387" si="58">IF(E359="o",IF(B359&gt;8,B359-8,0),"")</f>
        <v/>
      </c>
      <c r="Q359" s="272">
        <f t="shared" ref="Q359:Q388" si="59">COUNTA(A359)*IF(B359="연차",0,B359)</f>
        <v>0</v>
      </c>
      <c r="R359" s="272"/>
    </row>
    <row r="360" spans="1:21" x14ac:dyDescent="0.3">
      <c r="A360" s="214">
        <v>3</v>
      </c>
      <c r="B360" s="200"/>
      <c r="C360" s="200"/>
      <c r="D360" s="215"/>
      <c r="E360" s="200"/>
      <c r="F360" s="200"/>
      <c r="G360" s="203" t="s">
        <v>275</v>
      </c>
      <c r="H360" s="273"/>
      <c r="I360" s="271">
        <f t="shared" si="56"/>
        <v>0</v>
      </c>
      <c r="J360" s="271"/>
      <c r="K360" s="271"/>
      <c r="L360" s="271"/>
      <c r="M360" s="272"/>
      <c r="N360" s="272"/>
      <c r="O360" s="272" t="str">
        <f t="shared" si="57"/>
        <v/>
      </c>
      <c r="P360" s="272" t="str">
        <f t="shared" si="58"/>
        <v/>
      </c>
      <c r="Q360" s="272">
        <f t="shared" si="59"/>
        <v>0</v>
      </c>
      <c r="R360" s="272"/>
    </row>
    <row r="361" spans="1:21" x14ac:dyDescent="0.3">
      <c r="A361" s="214">
        <v>4</v>
      </c>
      <c r="B361" s="200"/>
      <c r="C361" s="200"/>
      <c r="D361" s="215"/>
      <c r="E361" s="200"/>
      <c r="F361" s="200"/>
      <c r="G361" s="203"/>
      <c r="H361" s="273"/>
      <c r="I361" s="271">
        <f t="shared" si="56"/>
        <v>0</v>
      </c>
      <c r="J361" s="271"/>
      <c r="K361" s="271"/>
      <c r="L361" s="271"/>
      <c r="M361" s="272"/>
      <c r="N361" s="272"/>
      <c r="O361" s="272" t="str">
        <f t="shared" si="57"/>
        <v/>
      </c>
      <c r="P361" s="272" t="str">
        <f t="shared" si="58"/>
        <v/>
      </c>
      <c r="Q361" s="272">
        <f t="shared" si="59"/>
        <v>0</v>
      </c>
      <c r="R361" s="272"/>
    </row>
    <row r="362" spans="1:21" x14ac:dyDescent="0.3">
      <c r="A362" s="214">
        <v>5</v>
      </c>
      <c r="B362" s="200"/>
      <c r="C362" s="200"/>
      <c r="D362" s="215"/>
      <c r="E362" s="200"/>
      <c r="F362" s="200"/>
      <c r="G362" s="216"/>
      <c r="H362" s="273"/>
      <c r="I362" s="271">
        <f t="shared" si="56"/>
        <v>0</v>
      </c>
      <c r="J362" s="271"/>
      <c r="K362" s="271"/>
      <c r="L362" s="271"/>
      <c r="M362" s="272"/>
      <c r="N362" s="272"/>
      <c r="O362" s="272" t="str">
        <f t="shared" si="57"/>
        <v/>
      </c>
      <c r="P362" s="272" t="str">
        <f t="shared" si="58"/>
        <v/>
      </c>
      <c r="Q362" s="272">
        <f t="shared" si="59"/>
        <v>0</v>
      </c>
      <c r="R362" s="272"/>
    </row>
    <row r="363" spans="1:21" x14ac:dyDescent="0.3">
      <c r="A363" s="214">
        <v>6</v>
      </c>
      <c r="B363" s="200"/>
      <c r="C363" s="200"/>
      <c r="D363" s="215"/>
      <c r="E363" s="200"/>
      <c r="F363" s="200"/>
      <c r="G363" s="216"/>
      <c r="H363" s="273"/>
      <c r="I363" s="271">
        <f t="shared" si="56"/>
        <v>0</v>
      </c>
      <c r="J363" s="271"/>
      <c r="K363" s="271"/>
      <c r="L363" s="271"/>
      <c r="M363" s="272"/>
      <c r="N363" s="272"/>
      <c r="O363" s="272" t="str">
        <f t="shared" si="57"/>
        <v/>
      </c>
      <c r="P363" s="272" t="str">
        <f t="shared" si="58"/>
        <v/>
      </c>
      <c r="Q363" s="272">
        <f t="shared" si="59"/>
        <v>0</v>
      </c>
      <c r="R363" s="272"/>
    </row>
    <row r="364" spans="1:21" ht="17.25" thickBot="1" x14ac:dyDescent="0.35">
      <c r="A364" s="217">
        <v>7</v>
      </c>
      <c r="B364" s="204"/>
      <c r="C364" s="204"/>
      <c r="D364" s="218"/>
      <c r="E364" s="204"/>
      <c r="F364" s="204"/>
      <c r="G364" s="219"/>
      <c r="H364" s="273"/>
      <c r="I364" s="271">
        <f t="shared" si="56"/>
        <v>0</v>
      </c>
      <c r="J364" s="271"/>
      <c r="K364" s="271"/>
      <c r="L364" s="271"/>
      <c r="M364" s="272"/>
      <c r="N364" s="272"/>
      <c r="O364" s="272" t="str">
        <f t="shared" si="57"/>
        <v/>
      </c>
      <c r="P364" s="272" t="str">
        <f t="shared" si="58"/>
        <v/>
      </c>
      <c r="Q364" s="272">
        <f t="shared" si="59"/>
        <v>0</v>
      </c>
      <c r="R364" s="272"/>
    </row>
    <row r="365" spans="1:21" x14ac:dyDescent="0.3">
      <c r="A365" s="220">
        <v>8</v>
      </c>
      <c r="B365" s="202"/>
      <c r="C365" s="202"/>
      <c r="D365" s="202" t="s">
        <v>271</v>
      </c>
      <c r="E365" s="202"/>
      <c r="F365" s="202"/>
      <c r="G365" s="221"/>
      <c r="H365" s="273">
        <f>SUM(B365:B371)</f>
        <v>0</v>
      </c>
      <c r="I365" s="271">
        <f t="shared" si="56"/>
        <v>0</v>
      </c>
      <c r="J365" s="271">
        <f>IF(SUM(H365-40)&gt;0,H365-40,0)</f>
        <v>0</v>
      </c>
      <c r="K365" s="271">
        <f>IF(SUM(I365:I371)&gt;J365,SUM(I365:I371),J365)</f>
        <v>0</v>
      </c>
      <c r="L365" s="271">
        <f>IF(D365="o",IF(H365&lt;15,0,IF(H365&gt;40,8,H365/5)),0)</f>
        <v>0</v>
      </c>
      <c r="M365" s="272"/>
      <c r="N365" s="272"/>
      <c r="O365" s="272" t="str">
        <f t="shared" si="57"/>
        <v/>
      </c>
      <c r="P365" s="272" t="str">
        <f t="shared" si="58"/>
        <v/>
      </c>
      <c r="Q365" s="272">
        <f t="shared" si="59"/>
        <v>0</v>
      </c>
      <c r="R365" s="272"/>
    </row>
    <row r="366" spans="1:21" x14ac:dyDescent="0.3">
      <c r="A366" s="214">
        <v>9</v>
      </c>
      <c r="B366" s="200"/>
      <c r="C366" s="200"/>
      <c r="D366" s="215"/>
      <c r="E366" s="200"/>
      <c r="F366" s="200"/>
      <c r="G366" s="216"/>
      <c r="H366" s="273"/>
      <c r="I366" s="271">
        <f t="shared" si="56"/>
        <v>0</v>
      </c>
      <c r="J366" s="271"/>
      <c r="K366" s="271"/>
      <c r="L366" s="271"/>
      <c r="M366" s="272"/>
      <c r="N366" s="272"/>
      <c r="O366" s="272" t="str">
        <f t="shared" si="57"/>
        <v/>
      </c>
      <c r="P366" s="272" t="str">
        <f t="shared" si="58"/>
        <v/>
      </c>
      <c r="Q366" s="272">
        <f t="shared" si="59"/>
        <v>0</v>
      </c>
      <c r="R366" s="272"/>
    </row>
    <row r="367" spans="1:21" x14ac:dyDescent="0.3">
      <c r="A367" s="214">
        <v>10</v>
      </c>
      <c r="B367" s="200"/>
      <c r="C367" s="200"/>
      <c r="D367" s="215"/>
      <c r="E367" s="200"/>
      <c r="F367" s="200"/>
      <c r="G367" s="216"/>
      <c r="H367" s="273"/>
      <c r="I367" s="271">
        <f t="shared" si="56"/>
        <v>0</v>
      </c>
      <c r="J367" s="271"/>
      <c r="K367" s="271"/>
      <c r="L367" s="271"/>
      <c r="M367" s="272"/>
      <c r="N367" s="272"/>
      <c r="O367" s="272" t="str">
        <f t="shared" si="57"/>
        <v/>
      </c>
      <c r="P367" s="272" t="str">
        <f t="shared" si="58"/>
        <v/>
      </c>
      <c r="Q367" s="272">
        <f t="shared" si="59"/>
        <v>0</v>
      </c>
      <c r="R367" s="272"/>
    </row>
    <row r="368" spans="1:21" x14ac:dyDescent="0.3">
      <c r="A368" s="214">
        <v>11</v>
      </c>
      <c r="B368" s="200"/>
      <c r="C368" s="200"/>
      <c r="D368" s="215"/>
      <c r="E368" s="200"/>
      <c r="F368" s="200"/>
      <c r="G368" s="216"/>
      <c r="H368" s="273"/>
      <c r="I368" s="271">
        <f t="shared" si="56"/>
        <v>0</v>
      </c>
      <c r="J368" s="271"/>
      <c r="K368" s="271"/>
      <c r="L368" s="271"/>
      <c r="M368" s="272"/>
      <c r="N368" s="272"/>
      <c r="O368" s="272" t="str">
        <f t="shared" si="57"/>
        <v/>
      </c>
      <c r="P368" s="272" t="str">
        <f t="shared" si="58"/>
        <v/>
      </c>
      <c r="Q368" s="272">
        <f t="shared" si="59"/>
        <v>0</v>
      </c>
      <c r="R368" s="272"/>
    </row>
    <row r="369" spans="1:18" x14ac:dyDescent="0.3">
      <c r="A369" s="214">
        <v>12</v>
      </c>
      <c r="B369" s="200"/>
      <c r="C369" s="200"/>
      <c r="D369" s="215"/>
      <c r="E369" s="200"/>
      <c r="F369" s="200"/>
      <c r="G369" s="216"/>
      <c r="H369" s="273"/>
      <c r="I369" s="271">
        <f t="shared" si="56"/>
        <v>0</v>
      </c>
      <c r="J369" s="271"/>
      <c r="K369" s="271"/>
      <c r="L369" s="271"/>
      <c r="M369" s="272"/>
      <c r="N369" s="272"/>
      <c r="O369" s="272" t="str">
        <f t="shared" si="57"/>
        <v/>
      </c>
      <c r="P369" s="272" t="str">
        <f t="shared" si="58"/>
        <v/>
      </c>
      <c r="Q369" s="272">
        <f t="shared" si="59"/>
        <v>0</v>
      </c>
      <c r="R369" s="272"/>
    </row>
    <row r="370" spans="1:18" x14ac:dyDescent="0.3">
      <c r="A370" s="214">
        <v>13</v>
      </c>
      <c r="B370" s="200"/>
      <c r="C370" s="200"/>
      <c r="D370" s="215"/>
      <c r="E370" s="200"/>
      <c r="F370" s="200"/>
      <c r="G370" s="216"/>
      <c r="H370" s="273"/>
      <c r="I370" s="271">
        <f t="shared" si="56"/>
        <v>0</v>
      </c>
      <c r="J370" s="271"/>
      <c r="K370" s="271"/>
      <c r="L370" s="271"/>
      <c r="M370" s="272"/>
      <c r="N370" s="272"/>
      <c r="O370" s="272" t="str">
        <f t="shared" si="57"/>
        <v/>
      </c>
      <c r="P370" s="272" t="str">
        <f t="shared" si="58"/>
        <v/>
      </c>
      <c r="Q370" s="272">
        <f t="shared" si="59"/>
        <v>0</v>
      </c>
      <c r="R370" s="272"/>
    </row>
    <row r="371" spans="1:18" ht="17.25" thickBot="1" x14ac:dyDescent="0.35">
      <c r="A371" s="217">
        <v>14</v>
      </c>
      <c r="B371" s="204"/>
      <c r="C371" s="204"/>
      <c r="D371" s="218"/>
      <c r="E371" s="204"/>
      <c r="F371" s="204"/>
      <c r="G371" s="219"/>
      <c r="H371" s="273"/>
      <c r="I371" s="271">
        <f t="shared" si="56"/>
        <v>0</v>
      </c>
      <c r="J371" s="271"/>
      <c r="K371" s="271"/>
      <c r="L371" s="271"/>
      <c r="M371" s="272"/>
      <c r="N371" s="272"/>
      <c r="O371" s="272" t="str">
        <f t="shared" si="57"/>
        <v/>
      </c>
      <c r="P371" s="272" t="str">
        <f t="shared" si="58"/>
        <v/>
      </c>
      <c r="Q371" s="272">
        <f t="shared" si="59"/>
        <v>0</v>
      </c>
      <c r="R371" s="272"/>
    </row>
    <row r="372" spans="1:18" x14ac:dyDescent="0.3">
      <c r="A372" s="220">
        <v>15</v>
      </c>
      <c r="B372" s="202"/>
      <c r="C372" s="202"/>
      <c r="D372" s="202" t="s">
        <v>271</v>
      </c>
      <c r="E372" s="202"/>
      <c r="F372" s="202"/>
      <c r="G372" s="221"/>
      <c r="H372" s="273">
        <f>SUM(B372:B378)</f>
        <v>0</v>
      </c>
      <c r="I372" s="271">
        <f t="shared" si="56"/>
        <v>0</v>
      </c>
      <c r="J372" s="271">
        <f>IF(SUM(H372-40)&gt;0,H372-40,0)</f>
        <v>0</v>
      </c>
      <c r="K372" s="271">
        <f>IF(SUM(I372:I378)&gt;J372,SUM(I372:I378),J372)</f>
        <v>0</v>
      </c>
      <c r="L372" s="271">
        <f>IF(D372="o",IF(H372&lt;15,0,IF(H372&gt;40,8,H372/5)),0)</f>
        <v>0</v>
      </c>
      <c r="M372" s="272"/>
      <c r="N372" s="272"/>
      <c r="O372" s="272" t="str">
        <f t="shared" si="57"/>
        <v/>
      </c>
      <c r="P372" s="272" t="str">
        <f t="shared" si="58"/>
        <v/>
      </c>
      <c r="Q372" s="272">
        <f t="shared" si="59"/>
        <v>0</v>
      </c>
      <c r="R372" s="272"/>
    </row>
    <row r="373" spans="1:18" x14ac:dyDescent="0.3">
      <c r="A373" s="214">
        <v>16</v>
      </c>
      <c r="B373" s="200"/>
      <c r="C373" s="200"/>
      <c r="D373" s="215"/>
      <c r="E373" s="200"/>
      <c r="F373" s="200"/>
      <c r="G373" s="216"/>
      <c r="H373" s="273"/>
      <c r="I373" s="271">
        <f t="shared" si="56"/>
        <v>0</v>
      </c>
      <c r="J373" s="271"/>
      <c r="K373" s="271"/>
      <c r="L373" s="271"/>
      <c r="M373" s="272"/>
      <c r="N373" s="272"/>
      <c r="O373" s="272" t="str">
        <f t="shared" si="57"/>
        <v/>
      </c>
      <c r="P373" s="272" t="str">
        <f t="shared" si="58"/>
        <v/>
      </c>
      <c r="Q373" s="272">
        <f t="shared" si="59"/>
        <v>0</v>
      </c>
      <c r="R373" s="272"/>
    </row>
    <row r="374" spans="1:18" x14ac:dyDescent="0.3">
      <c r="A374" s="214">
        <v>17</v>
      </c>
      <c r="B374" s="200"/>
      <c r="C374" s="200"/>
      <c r="D374" s="215"/>
      <c r="E374" s="200"/>
      <c r="F374" s="200"/>
      <c r="G374" s="216"/>
      <c r="H374" s="273"/>
      <c r="I374" s="271">
        <f t="shared" si="56"/>
        <v>0</v>
      </c>
      <c r="J374" s="271"/>
      <c r="K374" s="271"/>
      <c r="L374" s="271"/>
      <c r="M374" s="272"/>
      <c r="N374" s="272"/>
      <c r="O374" s="272" t="str">
        <f t="shared" si="57"/>
        <v/>
      </c>
      <c r="P374" s="272" t="str">
        <f t="shared" si="58"/>
        <v/>
      </c>
      <c r="Q374" s="272">
        <f t="shared" si="59"/>
        <v>0</v>
      </c>
      <c r="R374" s="272"/>
    </row>
    <row r="375" spans="1:18" x14ac:dyDescent="0.3">
      <c r="A375" s="214">
        <v>18</v>
      </c>
      <c r="B375" s="200"/>
      <c r="C375" s="200"/>
      <c r="D375" s="215"/>
      <c r="E375" s="200"/>
      <c r="F375" s="200"/>
      <c r="G375" s="216"/>
      <c r="H375" s="273"/>
      <c r="I375" s="271">
        <f t="shared" si="56"/>
        <v>0</v>
      </c>
      <c r="J375" s="271"/>
      <c r="K375" s="271"/>
      <c r="L375" s="271"/>
      <c r="M375" s="272"/>
      <c r="N375" s="272"/>
      <c r="O375" s="272" t="str">
        <f t="shared" si="57"/>
        <v/>
      </c>
      <c r="P375" s="272" t="str">
        <f t="shared" si="58"/>
        <v/>
      </c>
      <c r="Q375" s="272">
        <f t="shared" si="59"/>
        <v>0</v>
      </c>
      <c r="R375" s="272"/>
    </row>
    <row r="376" spans="1:18" x14ac:dyDescent="0.3">
      <c r="A376" s="214">
        <v>19</v>
      </c>
      <c r="B376" s="200"/>
      <c r="C376" s="200"/>
      <c r="D376" s="215"/>
      <c r="E376" s="200"/>
      <c r="F376" s="200"/>
      <c r="G376" s="216"/>
      <c r="H376" s="273"/>
      <c r="I376" s="271">
        <f t="shared" si="56"/>
        <v>0</v>
      </c>
      <c r="J376" s="271"/>
      <c r="K376" s="271"/>
      <c r="L376" s="271"/>
      <c r="M376" s="272"/>
      <c r="N376" s="272"/>
      <c r="O376" s="272" t="str">
        <f t="shared" si="57"/>
        <v/>
      </c>
      <c r="P376" s="272" t="str">
        <f t="shared" si="58"/>
        <v/>
      </c>
      <c r="Q376" s="272">
        <f t="shared" si="59"/>
        <v>0</v>
      </c>
      <c r="R376" s="272"/>
    </row>
    <row r="377" spans="1:18" x14ac:dyDescent="0.3">
      <c r="A377" s="214">
        <v>20</v>
      </c>
      <c r="B377" s="200"/>
      <c r="C377" s="200"/>
      <c r="D377" s="215"/>
      <c r="E377" s="200"/>
      <c r="F377" s="200"/>
      <c r="G377" s="216"/>
      <c r="H377" s="273"/>
      <c r="I377" s="271">
        <f t="shared" si="56"/>
        <v>0</v>
      </c>
      <c r="J377" s="271"/>
      <c r="K377" s="271"/>
      <c r="L377" s="271"/>
      <c r="M377" s="272"/>
      <c r="N377" s="272"/>
      <c r="O377" s="272" t="str">
        <f t="shared" si="57"/>
        <v/>
      </c>
      <c r="P377" s="272" t="str">
        <f t="shared" si="58"/>
        <v/>
      </c>
      <c r="Q377" s="272">
        <f t="shared" si="59"/>
        <v>0</v>
      </c>
      <c r="R377" s="272"/>
    </row>
    <row r="378" spans="1:18" ht="17.25" thickBot="1" x14ac:dyDescent="0.35">
      <c r="A378" s="217">
        <v>21</v>
      </c>
      <c r="B378" s="204"/>
      <c r="C378" s="204"/>
      <c r="D378" s="218"/>
      <c r="E378" s="204"/>
      <c r="F378" s="204"/>
      <c r="G378" s="219"/>
      <c r="H378" s="273"/>
      <c r="I378" s="271">
        <f t="shared" si="56"/>
        <v>0</v>
      </c>
      <c r="J378" s="271"/>
      <c r="K378" s="271"/>
      <c r="L378" s="271"/>
      <c r="M378" s="272"/>
      <c r="N378" s="272"/>
      <c r="O378" s="272" t="str">
        <f t="shared" si="57"/>
        <v/>
      </c>
      <c r="P378" s="272" t="str">
        <f t="shared" si="58"/>
        <v/>
      </c>
      <c r="Q378" s="272">
        <f t="shared" si="59"/>
        <v>0</v>
      </c>
      <c r="R378" s="272"/>
    </row>
    <row r="379" spans="1:18" x14ac:dyDescent="0.3">
      <c r="A379" s="220">
        <v>22</v>
      </c>
      <c r="B379" s="202"/>
      <c r="C379" s="202"/>
      <c r="D379" s="202" t="s">
        <v>271</v>
      </c>
      <c r="E379" s="202"/>
      <c r="F379" s="202"/>
      <c r="G379" s="221"/>
      <c r="H379" s="273">
        <f>SUM(B379:B385)</f>
        <v>0</v>
      </c>
      <c r="I379" s="271">
        <f t="shared" si="56"/>
        <v>0</v>
      </c>
      <c r="J379" s="271">
        <f>IF(SUM(H379-40)&gt;0,H379-40,0)</f>
        <v>0</v>
      </c>
      <c r="K379" s="271">
        <f>IF(SUM(I379:I385)&gt;J379,SUM(I379:I385),J379)</f>
        <v>0</v>
      </c>
      <c r="L379" s="271">
        <f>IF(D379="o",IF(H379&lt;15,0,IF(H379&gt;40,8,H379/5)),0)</f>
        <v>0</v>
      </c>
      <c r="M379" s="272"/>
      <c r="N379" s="272"/>
      <c r="O379" s="272" t="str">
        <f t="shared" si="57"/>
        <v/>
      </c>
      <c r="P379" s="272" t="str">
        <f t="shared" si="58"/>
        <v/>
      </c>
      <c r="Q379" s="272">
        <f t="shared" si="59"/>
        <v>0</v>
      </c>
      <c r="R379" s="272"/>
    </row>
    <row r="380" spans="1:18" x14ac:dyDescent="0.3">
      <c r="A380" s="214">
        <v>23</v>
      </c>
      <c r="B380" s="200"/>
      <c r="C380" s="200"/>
      <c r="D380" s="215"/>
      <c r="E380" s="200"/>
      <c r="F380" s="200"/>
      <c r="G380" s="216"/>
      <c r="H380" s="273"/>
      <c r="I380" s="271">
        <f t="shared" si="56"/>
        <v>0</v>
      </c>
      <c r="J380" s="271"/>
      <c r="K380" s="271"/>
      <c r="L380" s="271"/>
      <c r="M380" s="272"/>
      <c r="N380" s="272"/>
      <c r="O380" s="272" t="str">
        <f t="shared" si="57"/>
        <v/>
      </c>
      <c r="P380" s="272" t="str">
        <f t="shared" si="58"/>
        <v/>
      </c>
      <c r="Q380" s="272">
        <f t="shared" si="59"/>
        <v>0</v>
      </c>
      <c r="R380" s="272"/>
    </row>
    <row r="381" spans="1:18" x14ac:dyDescent="0.3">
      <c r="A381" s="214">
        <v>24</v>
      </c>
      <c r="B381" s="200"/>
      <c r="C381" s="200"/>
      <c r="D381" s="215"/>
      <c r="E381" s="200"/>
      <c r="F381" s="200"/>
      <c r="G381" s="216"/>
      <c r="H381" s="273"/>
      <c r="I381" s="271">
        <f t="shared" si="56"/>
        <v>0</v>
      </c>
      <c r="J381" s="271"/>
      <c r="K381" s="271"/>
      <c r="L381" s="271"/>
      <c r="M381" s="272"/>
      <c r="N381" s="272"/>
      <c r="O381" s="272" t="str">
        <f t="shared" si="57"/>
        <v/>
      </c>
      <c r="P381" s="272" t="str">
        <f t="shared" si="58"/>
        <v/>
      </c>
      <c r="Q381" s="272">
        <f t="shared" si="59"/>
        <v>0</v>
      </c>
      <c r="R381" s="272"/>
    </row>
    <row r="382" spans="1:18" x14ac:dyDescent="0.3">
      <c r="A382" s="214">
        <v>25</v>
      </c>
      <c r="B382" s="200"/>
      <c r="C382" s="200"/>
      <c r="D382" s="215"/>
      <c r="E382" s="200"/>
      <c r="F382" s="200"/>
      <c r="G382" s="216"/>
      <c r="H382" s="273"/>
      <c r="I382" s="271">
        <f t="shared" si="56"/>
        <v>0</v>
      </c>
      <c r="J382" s="271"/>
      <c r="K382" s="271"/>
      <c r="L382" s="271"/>
      <c r="M382" s="272"/>
      <c r="N382" s="272"/>
      <c r="O382" s="272" t="str">
        <f t="shared" si="57"/>
        <v/>
      </c>
      <c r="P382" s="272" t="str">
        <f t="shared" si="58"/>
        <v/>
      </c>
      <c r="Q382" s="272">
        <f t="shared" si="59"/>
        <v>0</v>
      </c>
      <c r="R382" s="272"/>
    </row>
    <row r="383" spans="1:18" x14ac:dyDescent="0.3">
      <c r="A383" s="214">
        <v>26</v>
      </c>
      <c r="B383" s="200"/>
      <c r="C383" s="200"/>
      <c r="D383" s="215"/>
      <c r="E383" s="200"/>
      <c r="F383" s="200"/>
      <c r="G383" s="216"/>
      <c r="H383" s="273"/>
      <c r="I383" s="271">
        <f t="shared" si="56"/>
        <v>0</v>
      </c>
      <c r="J383" s="271"/>
      <c r="K383" s="271"/>
      <c r="L383" s="271"/>
      <c r="M383" s="272"/>
      <c r="N383" s="272"/>
      <c r="O383" s="272" t="str">
        <f t="shared" si="57"/>
        <v/>
      </c>
      <c r="P383" s="272" t="str">
        <f t="shared" si="58"/>
        <v/>
      </c>
      <c r="Q383" s="272">
        <f t="shared" si="59"/>
        <v>0</v>
      </c>
      <c r="R383" s="272"/>
    </row>
    <row r="384" spans="1:18" x14ac:dyDescent="0.3">
      <c r="A384" s="214">
        <v>27</v>
      </c>
      <c r="B384" s="200"/>
      <c r="C384" s="200"/>
      <c r="D384" s="215"/>
      <c r="E384" s="200"/>
      <c r="F384" s="200"/>
      <c r="G384" s="216"/>
      <c r="H384" s="273"/>
      <c r="I384" s="271">
        <f t="shared" si="56"/>
        <v>0</v>
      </c>
      <c r="J384" s="271"/>
      <c r="K384" s="271"/>
      <c r="L384" s="271"/>
      <c r="M384" s="272"/>
      <c r="N384" s="272"/>
      <c r="O384" s="272" t="str">
        <f t="shared" si="57"/>
        <v/>
      </c>
      <c r="P384" s="272" t="str">
        <f t="shared" si="58"/>
        <v/>
      </c>
      <c r="Q384" s="272">
        <f t="shared" si="59"/>
        <v>0</v>
      </c>
      <c r="R384" s="272"/>
    </row>
    <row r="385" spans="1:21" ht="17.25" thickBot="1" x14ac:dyDescent="0.35">
      <c r="A385" s="217">
        <v>28</v>
      </c>
      <c r="B385" s="204"/>
      <c r="C385" s="204"/>
      <c r="D385" s="218"/>
      <c r="E385" s="204"/>
      <c r="F385" s="204"/>
      <c r="G385" s="219"/>
      <c r="H385" s="273"/>
      <c r="I385" s="271">
        <f t="shared" si="56"/>
        <v>0</v>
      </c>
      <c r="J385" s="271"/>
      <c r="K385" s="271"/>
      <c r="L385" s="271"/>
      <c r="M385" s="272"/>
      <c r="N385" s="272"/>
      <c r="O385" s="272" t="str">
        <f t="shared" si="57"/>
        <v/>
      </c>
      <c r="P385" s="272" t="str">
        <f t="shared" si="58"/>
        <v/>
      </c>
      <c r="Q385" s="272">
        <f t="shared" si="59"/>
        <v>0</v>
      </c>
      <c r="R385" s="272"/>
    </row>
    <row r="386" spans="1:21" x14ac:dyDescent="0.3">
      <c r="A386" s="205"/>
      <c r="B386" s="202"/>
      <c r="C386" s="202"/>
      <c r="D386" s="202" t="s">
        <v>271</v>
      </c>
      <c r="E386" s="202"/>
      <c r="F386" s="202"/>
      <c r="G386" s="221"/>
      <c r="H386" s="273" t="str">
        <f>IF(A386&lt;&gt;0,SUM(Q386:Q388),"")</f>
        <v/>
      </c>
      <c r="I386" s="271" t="str">
        <f>IF(A386&lt;&gt;0,IF(IFERROR(B386-8,0)&lt;0,0,IFERROR(B386-8,0)),"")</f>
        <v/>
      </c>
      <c r="J386" s="271" t="str">
        <f>IF(A386&lt;&gt;0,IF(SUM(H386-40)&gt;0,H386-40,0),"")</f>
        <v/>
      </c>
      <c r="K386" s="271" t="str">
        <f>IF(A386&lt;&gt;0,IF(SUM(I386:I388)&gt;J386,SUM(I386:I388),J386),"")</f>
        <v/>
      </c>
      <c r="L386" s="271" t="str">
        <f>IF(A386&lt;&gt;0,IF(D358="o",IF(H386&lt;(15/(7/COUNTA(A386:A388))),0,IF(H386&gt;(COUNTA(A386:A388)/5*40),COUNTA(A386:A388)/5*8,H386/5)),""),"")</f>
        <v/>
      </c>
      <c r="M386" s="272"/>
      <c r="N386" s="272"/>
      <c r="O386" s="272" t="str">
        <f t="shared" si="57"/>
        <v/>
      </c>
      <c r="P386" s="272" t="str">
        <f t="shared" si="58"/>
        <v/>
      </c>
      <c r="Q386" s="272">
        <f t="shared" si="59"/>
        <v>0</v>
      </c>
      <c r="R386" s="272"/>
    </row>
    <row r="387" spans="1:21" x14ac:dyDescent="0.3">
      <c r="A387" s="206"/>
      <c r="B387" s="200"/>
      <c r="C387" s="200"/>
      <c r="D387" s="215"/>
      <c r="E387" s="200"/>
      <c r="F387" s="200"/>
      <c r="G387" s="216"/>
      <c r="H387" s="273"/>
      <c r="I387" s="271" t="str">
        <f>IF(A387&lt;&gt;0,IF(IFERROR(B387-8,0)&lt;0,0,IFERROR(B387-8,0)),"")</f>
        <v/>
      </c>
      <c r="J387" s="271"/>
      <c r="K387" s="271"/>
      <c r="L387" s="271"/>
      <c r="M387" s="272"/>
      <c r="N387" s="272"/>
      <c r="O387" s="272" t="str">
        <f t="shared" si="57"/>
        <v/>
      </c>
      <c r="P387" s="272" t="str">
        <f t="shared" si="58"/>
        <v/>
      </c>
      <c r="Q387" s="272">
        <f t="shared" si="59"/>
        <v>0</v>
      </c>
      <c r="R387" s="272"/>
    </row>
    <row r="388" spans="1:21" ht="17.25" thickBot="1" x14ac:dyDescent="0.35">
      <c r="A388" s="207"/>
      <c r="B388" s="204"/>
      <c r="C388" s="204"/>
      <c r="D388" s="218"/>
      <c r="E388" s="204"/>
      <c r="F388" s="204"/>
      <c r="G388" s="219"/>
      <c r="H388" s="273"/>
      <c r="I388" s="271" t="str">
        <f>IF(A388&lt;&gt;0,IF(IFERROR(B388-8,0)&lt;0,0,IFERROR(B388-8,0)),"")</f>
        <v/>
      </c>
      <c r="J388" s="271"/>
      <c r="K388" s="271"/>
      <c r="L388" s="271"/>
      <c r="M388" s="272"/>
      <c r="N388" s="272"/>
      <c r="O388" s="272"/>
      <c r="P388" s="272"/>
      <c r="Q388" s="272">
        <f t="shared" si="59"/>
        <v>0</v>
      </c>
      <c r="R388" s="272"/>
    </row>
    <row r="389" spans="1:21" ht="17.25" thickBot="1" x14ac:dyDescent="0.35">
      <c r="A389" s="211"/>
      <c r="B389" s="243"/>
      <c r="C389" s="243"/>
      <c r="D389" s="243"/>
      <c r="E389" s="243"/>
      <c r="F389" s="243"/>
      <c r="G389" s="244"/>
      <c r="H389" s="273">
        <f t="shared" ref="H389:M389" si="60">SUM(H390:H420)</f>
        <v>0</v>
      </c>
      <c r="I389" s="271">
        <f t="shared" si="60"/>
        <v>0</v>
      </c>
      <c r="J389" s="271">
        <f t="shared" si="60"/>
        <v>0</v>
      </c>
      <c r="K389" s="271">
        <f t="shared" si="60"/>
        <v>0</v>
      </c>
      <c r="L389" s="274">
        <f t="shared" si="60"/>
        <v>0</v>
      </c>
      <c r="M389" s="271" t="e">
        <f t="shared" si="60"/>
        <v>#DIV/0!</v>
      </c>
      <c r="N389" s="275">
        <f>COUNTA(B390:B420)-COUNTIF(B390:B420,"연차")</f>
        <v>0</v>
      </c>
      <c r="O389" s="271">
        <f>SUM(O390:O420)</f>
        <v>0</v>
      </c>
      <c r="P389" s="271">
        <f>SUM(P390:P420)</f>
        <v>0</v>
      </c>
      <c r="Q389" s="272">
        <f>SUM(Q390:Q420)</f>
        <v>0</v>
      </c>
      <c r="R389" s="272">
        <f>COUNTA(A390:A420)</f>
        <v>28</v>
      </c>
      <c r="S389" s="276">
        <f>SUM(C390:C420)</f>
        <v>0</v>
      </c>
      <c r="T389" s="276">
        <f>SUM(F390:F420)</f>
        <v>0</v>
      </c>
      <c r="U389" s="251">
        <f>G391*G393</f>
        <v>0</v>
      </c>
    </row>
    <row r="390" spans="1:21" x14ac:dyDescent="0.3">
      <c r="A390" s="212">
        <v>1</v>
      </c>
      <c r="B390" s="201"/>
      <c r="C390" s="201"/>
      <c r="D390" s="201" t="s">
        <v>271</v>
      </c>
      <c r="E390" s="201"/>
      <c r="F390" s="201"/>
      <c r="G390" s="213" t="s">
        <v>282</v>
      </c>
      <c r="H390" s="273">
        <f>SUM(B390:B396)</f>
        <v>0</v>
      </c>
      <c r="I390" s="271">
        <f t="shared" ref="I390:I417" si="61">IF(IFERROR(B390-8,0)&lt;0,0,IFERROR(B390-8,0))</f>
        <v>0</v>
      </c>
      <c r="J390" s="271">
        <f>IF(SUM(H390-40)&gt;0,H390-40,0)</f>
        <v>0</v>
      </c>
      <c r="K390" s="271">
        <f>IF(SUM(I390:I396)&gt;J390,SUM(I390:I396),J390)</f>
        <v>0</v>
      </c>
      <c r="L390" s="271">
        <f>IF(D390="o",IF(H390&lt;15,0,IF(H390&gt;40,8,H390/5)),0)</f>
        <v>0</v>
      </c>
      <c r="M390" s="272" t="e">
        <f>SUM(B390:B420)/COUNTA(B390:B420)</f>
        <v>#DIV/0!</v>
      </c>
      <c r="N390" s="272"/>
      <c r="O390" s="272" t="str">
        <f>IF(E390="o",IF(B390&gt;8,8,B390),"")</f>
        <v/>
      </c>
      <c r="P390" s="272" t="str">
        <f>IF(E390="o",IF(B390&gt;8,B390-8,0),"")</f>
        <v/>
      </c>
      <c r="Q390" s="272">
        <f>COUNTA(A390)*IF(B390="연차",0,B390)</f>
        <v>0</v>
      </c>
      <c r="R390" s="272"/>
    </row>
    <row r="391" spans="1:21" x14ac:dyDescent="0.3">
      <c r="A391" s="214">
        <v>2</v>
      </c>
      <c r="B391" s="200"/>
      <c r="C391" s="200"/>
      <c r="D391" s="215"/>
      <c r="E391" s="200"/>
      <c r="F391" s="200"/>
      <c r="G391" s="203"/>
      <c r="H391" s="273"/>
      <c r="I391" s="271">
        <f t="shared" si="61"/>
        <v>0</v>
      </c>
      <c r="J391" s="271"/>
      <c r="K391" s="271"/>
      <c r="L391" s="271"/>
      <c r="M391" s="272"/>
      <c r="N391" s="272"/>
      <c r="O391" s="272" t="str">
        <f t="shared" ref="O391:O419" si="62">IF(E391="o",IF(B391&gt;8,8,B391),"")</f>
        <v/>
      </c>
      <c r="P391" s="272" t="str">
        <f t="shared" ref="P391:P419" si="63">IF(E391="o",IF(B391&gt;8,B391-8,0),"")</f>
        <v/>
      </c>
      <c r="Q391" s="272">
        <f t="shared" ref="Q391:Q420" si="64">COUNTA(A391)*IF(B391="연차",0,B391)</f>
        <v>0</v>
      </c>
      <c r="R391" s="272"/>
    </row>
    <row r="392" spans="1:21" x14ac:dyDescent="0.3">
      <c r="A392" s="214">
        <v>3</v>
      </c>
      <c r="B392" s="200"/>
      <c r="C392" s="200"/>
      <c r="D392" s="215"/>
      <c r="E392" s="200"/>
      <c r="F392" s="200"/>
      <c r="G392" s="203" t="s">
        <v>275</v>
      </c>
      <c r="H392" s="273"/>
      <c r="I392" s="271">
        <f t="shared" si="61"/>
        <v>0</v>
      </c>
      <c r="J392" s="271"/>
      <c r="K392" s="271"/>
      <c r="L392" s="271"/>
      <c r="M392" s="272"/>
      <c r="N392" s="272"/>
      <c r="O392" s="272" t="str">
        <f t="shared" si="62"/>
        <v/>
      </c>
      <c r="P392" s="272" t="str">
        <f t="shared" si="63"/>
        <v/>
      </c>
      <c r="Q392" s="272">
        <f t="shared" si="64"/>
        <v>0</v>
      </c>
      <c r="R392" s="272"/>
    </row>
    <row r="393" spans="1:21" x14ac:dyDescent="0.3">
      <c r="A393" s="214">
        <v>4</v>
      </c>
      <c r="B393" s="200"/>
      <c r="C393" s="200"/>
      <c r="D393" s="215"/>
      <c r="E393" s="200"/>
      <c r="F393" s="200"/>
      <c r="G393" s="203"/>
      <c r="H393" s="273"/>
      <c r="I393" s="271">
        <f t="shared" si="61"/>
        <v>0</v>
      </c>
      <c r="J393" s="271"/>
      <c r="K393" s="271"/>
      <c r="L393" s="271"/>
      <c r="M393" s="272"/>
      <c r="N393" s="272"/>
      <c r="O393" s="272" t="str">
        <f t="shared" si="62"/>
        <v/>
      </c>
      <c r="P393" s="272" t="str">
        <f t="shared" si="63"/>
        <v/>
      </c>
      <c r="Q393" s="272">
        <f t="shared" si="64"/>
        <v>0</v>
      </c>
      <c r="R393" s="272"/>
    </row>
    <row r="394" spans="1:21" x14ac:dyDescent="0.3">
      <c r="A394" s="214">
        <v>5</v>
      </c>
      <c r="B394" s="200"/>
      <c r="C394" s="200"/>
      <c r="D394" s="215"/>
      <c r="E394" s="200"/>
      <c r="F394" s="200"/>
      <c r="G394" s="216"/>
      <c r="H394" s="273"/>
      <c r="I394" s="271">
        <f t="shared" si="61"/>
        <v>0</v>
      </c>
      <c r="J394" s="271"/>
      <c r="K394" s="271"/>
      <c r="L394" s="271"/>
      <c r="M394" s="272"/>
      <c r="N394" s="272"/>
      <c r="O394" s="272" t="str">
        <f t="shared" si="62"/>
        <v/>
      </c>
      <c r="P394" s="272" t="str">
        <f t="shared" si="63"/>
        <v/>
      </c>
      <c r="Q394" s="272">
        <f t="shared" si="64"/>
        <v>0</v>
      </c>
      <c r="R394" s="272"/>
    </row>
    <row r="395" spans="1:21" x14ac:dyDescent="0.3">
      <c r="A395" s="214">
        <v>6</v>
      </c>
      <c r="B395" s="200"/>
      <c r="C395" s="200"/>
      <c r="D395" s="215"/>
      <c r="E395" s="200"/>
      <c r="F395" s="200"/>
      <c r="G395" s="216"/>
      <c r="H395" s="273"/>
      <c r="I395" s="271">
        <f t="shared" si="61"/>
        <v>0</v>
      </c>
      <c r="J395" s="271"/>
      <c r="K395" s="271"/>
      <c r="L395" s="271"/>
      <c r="M395" s="272"/>
      <c r="N395" s="272"/>
      <c r="O395" s="272" t="str">
        <f t="shared" si="62"/>
        <v/>
      </c>
      <c r="P395" s="272" t="str">
        <f t="shared" si="63"/>
        <v/>
      </c>
      <c r="Q395" s="272">
        <f t="shared" si="64"/>
        <v>0</v>
      </c>
      <c r="R395" s="272"/>
    </row>
    <row r="396" spans="1:21" ht="17.25" thickBot="1" x14ac:dyDescent="0.35">
      <c r="A396" s="217">
        <v>7</v>
      </c>
      <c r="B396" s="204"/>
      <c r="C396" s="204"/>
      <c r="D396" s="218"/>
      <c r="E396" s="204"/>
      <c r="F396" s="204"/>
      <c r="G396" s="219"/>
      <c r="H396" s="273"/>
      <c r="I396" s="271">
        <f t="shared" si="61"/>
        <v>0</v>
      </c>
      <c r="J396" s="271"/>
      <c r="K396" s="271"/>
      <c r="L396" s="271"/>
      <c r="M396" s="272"/>
      <c r="N396" s="272"/>
      <c r="O396" s="272" t="str">
        <f t="shared" si="62"/>
        <v/>
      </c>
      <c r="P396" s="272" t="str">
        <f t="shared" si="63"/>
        <v/>
      </c>
      <c r="Q396" s="272">
        <f t="shared" si="64"/>
        <v>0</v>
      </c>
      <c r="R396" s="272"/>
    </row>
    <row r="397" spans="1:21" x14ac:dyDescent="0.3">
      <c r="A397" s="220">
        <v>8</v>
      </c>
      <c r="B397" s="202"/>
      <c r="C397" s="202"/>
      <c r="D397" s="202" t="s">
        <v>271</v>
      </c>
      <c r="E397" s="202"/>
      <c r="F397" s="202"/>
      <c r="G397" s="221"/>
      <c r="H397" s="273">
        <f>SUM(B397:B403)</f>
        <v>0</v>
      </c>
      <c r="I397" s="271">
        <f t="shared" si="61"/>
        <v>0</v>
      </c>
      <c r="J397" s="271">
        <f>IF(SUM(H397-40)&gt;0,H397-40,0)</f>
        <v>0</v>
      </c>
      <c r="K397" s="271">
        <f>IF(SUM(I397:I403)&gt;J397,SUM(I397:I403),J397)</f>
        <v>0</v>
      </c>
      <c r="L397" s="271">
        <f>IF(D397="o",IF(H397&lt;15,0,IF(H397&gt;40,8,H397/5)),0)</f>
        <v>0</v>
      </c>
      <c r="M397" s="272"/>
      <c r="N397" s="272"/>
      <c r="O397" s="272" t="str">
        <f t="shared" si="62"/>
        <v/>
      </c>
      <c r="P397" s="272" t="str">
        <f t="shared" si="63"/>
        <v/>
      </c>
      <c r="Q397" s="272">
        <f t="shared" si="64"/>
        <v>0</v>
      </c>
      <c r="R397" s="272"/>
    </row>
    <row r="398" spans="1:21" x14ac:dyDescent="0.3">
      <c r="A398" s="214">
        <v>9</v>
      </c>
      <c r="B398" s="200"/>
      <c r="C398" s="200"/>
      <c r="D398" s="215"/>
      <c r="E398" s="200"/>
      <c r="F398" s="200"/>
      <c r="G398" s="216"/>
      <c r="H398" s="273"/>
      <c r="I398" s="271">
        <f t="shared" si="61"/>
        <v>0</v>
      </c>
      <c r="J398" s="271"/>
      <c r="K398" s="271"/>
      <c r="L398" s="271"/>
      <c r="M398" s="272"/>
      <c r="N398" s="272"/>
      <c r="O398" s="272" t="str">
        <f t="shared" si="62"/>
        <v/>
      </c>
      <c r="P398" s="272" t="str">
        <f t="shared" si="63"/>
        <v/>
      </c>
      <c r="Q398" s="272">
        <f t="shared" si="64"/>
        <v>0</v>
      </c>
      <c r="R398" s="272"/>
    </row>
    <row r="399" spans="1:21" x14ac:dyDescent="0.3">
      <c r="A399" s="214">
        <v>10</v>
      </c>
      <c r="B399" s="200"/>
      <c r="C399" s="200"/>
      <c r="D399" s="215"/>
      <c r="E399" s="200"/>
      <c r="F399" s="200"/>
      <c r="G399" s="216"/>
      <c r="H399" s="273"/>
      <c r="I399" s="271">
        <f t="shared" si="61"/>
        <v>0</v>
      </c>
      <c r="J399" s="271"/>
      <c r="K399" s="271"/>
      <c r="L399" s="271"/>
      <c r="M399" s="272"/>
      <c r="N399" s="272"/>
      <c r="O399" s="272" t="str">
        <f t="shared" si="62"/>
        <v/>
      </c>
      <c r="P399" s="272" t="str">
        <f t="shared" si="63"/>
        <v/>
      </c>
      <c r="Q399" s="272">
        <f t="shared" si="64"/>
        <v>0</v>
      </c>
      <c r="R399" s="272"/>
    </row>
    <row r="400" spans="1:21" x14ac:dyDescent="0.3">
      <c r="A400" s="214">
        <v>11</v>
      </c>
      <c r="B400" s="200"/>
      <c r="C400" s="200"/>
      <c r="D400" s="215"/>
      <c r="E400" s="200"/>
      <c r="F400" s="200"/>
      <c r="G400" s="216"/>
      <c r="H400" s="273"/>
      <c r="I400" s="271">
        <f t="shared" si="61"/>
        <v>0</v>
      </c>
      <c r="J400" s="271"/>
      <c r="K400" s="271"/>
      <c r="L400" s="271"/>
      <c r="M400" s="272"/>
      <c r="N400" s="272"/>
      <c r="O400" s="272" t="str">
        <f t="shared" si="62"/>
        <v/>
      </c>
      <c r="P400" s="272" t="str">
        <f t="shared" si="63"/>
        <v/>
      </c>
      <c r="Q400" s="272">
        <f t="shared" si="64"/>
        <v>0</v>
      </c>
      <c r="R400" s="272"/>
    </row>
    <row r="401" spans="1:18" x14ac:dyDescent="0.3">
      <c r="A401" s="214">
        <v>12</v>
      </c>
      <c r="B401" s="200"/>
      <c r="C401" s="200"/>
      <c r="D401" s="215"/>
      <c r="E401" s="200"/>
      <c r="F401" s="200"/>
      <c r="G401" s="216"/>
      <c r="H401" s="273"/>
      <c r="I401" s="271">
        <f t="shared" si="61"/>
        <v>0</v>
      </c>
      <c r="J401" s="271"/>
      <c r="K401" s="271"/>
      <c r="L401" s="271"/>
      <c r="M401" s="272"/>
      <c r="N401" s="272"/>
      <c r="O401" s="272" t="str">
        <f t="shared" si="62"/>
        <v/>
      </c>
      <c r="P401" s="272" t="str">
        <f t="shared" si="63"/>
        <v/>
      </c>
      <c r="Q401" s="272">
        <f t="shared" si="64"/>
        <v>0</v>
      </c>
      <c r="R401" s="272"/>
    </row>
    <row r="402" spans="1:18" x14ac:dyDescent="0.3">
      <c r="A402" s="214">
        <v>13</v>
      </c>
      <c r="B402" s="200"/>
      <c r="C402" s="200"/>
      <c r="D402" s="215"/>
      <c r="E402" s="200"/>
      <c r="F402" s="200"/>
      <c r="G402" s="216"/>
      <c r="H402" s="273"/>
      <c r="I402" s="271">
        <f t="shared" si="61"/>
        <v>0</v>
      </c>
      <c r="J402" s="271"/>
      <c r="K402" s="271"/>
      <c r="L402" s="271"/>
      <c r="M402" s="272"/>
      <c r="N402" s="272"/>
      <c r="O402" s="272" t="str">
        <f t="shared" si="62"/>
        <v/>
      </c>
      <c r="P402" s="272" t="str">
        <f t="shared" si="63"/>
        <v/>
      </c>
      <c r="Q402" s="272">
        <f t="shared" si="64"/>
        <v>0</v>
      </c>
      <c r="R402" s="272"/>
    </row>
    <row r="403" spans="1:18" ht="17.25" thickBot="1" x14ac:dyDescent="0.35">
      <c r="A403" s="217">
        <v>14</v>
      </c>
      <c r="B403" s="204"/>
      <c r="C403" s="204"/>
      <c r="D403" s="218"/>
      <c r="E403" s="204"/>
      <c r="F403" s="204"/>
      <c r="G403" s="219"/>
      <c r="H403" s="273"/>
      <c r="I403" s="271">
        <f t="shared" si="61"/>
        <v>0</v>
      </c>
      <c r="J403" s="271"/>
      <c r="K403" s="271"/>
      <c r="L403" s="271"/>
      <c r="M403" s="272"/>
      <c r="N403" s="272"/>
      <c r="O403" s="272" t="str">
        <f t="shared" si="62"/>
        <v/>
      </c>
      <c r="P403" s="272" t="str">
        <f t="shared" si="63"/>
        <v/>
      </c>
      <c r="Q403" s="272">
        <f t="shared" si="64"/>
        <v>0</v>
      </c>
      <c r="R403" s="272"/>
    </row>
    <row r="404" spans="1:18" x14ac:dyDescent="0.3">
      <c r="A404" s="220">
        <v>15</v>
      </c>
      <c r="B404" s="202"/>
      <c r="C404" s="202"/>
      <c r="D404" s="202" t="s">
        <v>271</v>
      </c>
      <c r="E404" s="202"/>
      <c r="F404" s="202"/>
      <c r="G404" s="221"/>
      <c r="H404" s="273">
        <f>SUM(B404:B410)</f>
        <v>0</v>
      </c>
      <c r="I404" s="271">
        <f t="shared" si="61"/>
        <v>0</v>
      </c>
      <c r="J404" s="271">
        <f>IF(SUM(H404-40)&gt;0,H404-40,0)</f>
        <v>0</v>
      </c>
      <c r="K404" s="271">
        <f>IF(SUM(I404:I410)&gt;J404,SUM(I404:I410),J404)</f>
        <v>0</v>
      </c>
      <c r="L404" s="271">
        <f>IF(D404="o",IF(H404&lt;15,0,IF(H404&gt;40,8,H404/5)),0)</f>
        <v>0</v>
      </c>
      <c r="M404" s="272"/>
      <c r="N404" s="272"/>
      <c r="O404" s="272" t="str">
        <f t="shared" si="62"/>
        <v/>
      </c>
      <c r="P404" s="272" t="str">
        <f t="shared" si="63"/>
        <v/>
      </c>
      <c r="Q404" s="272">
        <f t="shared" si="64"/>
        <v>0</v>
      </c>
      <c r="R404" s="272"/>
    </row>
    <row r="405" spans="1:18" x14ac:dyDescent="0.3">
      <c r="A405" s="214">
        <v>16</v>
      </c>
      <c r="B405" s="200"/>
      <c r="C405" s="200"/>
      <c r="D405" s="215"/>
      <c r="E405" s="200"/>
      <c r="F405" s="200"/>
      <c r="G405" s="216"/>
      <c r="H405" s="273"/>
      <c r="I405" s="271">
        <f t="shared" si="61"/>
        <v>0</v>
      </c>
      <c r="J405" s="271"/>
      <c r="K405" s="271"/>
      <c r="L405" s="271"/>
      <c r="M405" s="272"/>
      <c r="N405" s="272"/>
      <c r="O405" s="272" t="str">
        <f t="shared" si="62"/>
        <v/>
      </c>
      <c r="P405" s="272" t="str">
        <f t="shared" si="63"/>
        <v/>
      </c>
      <c r="Q405" s="272">
        <f t="shared" si="64"/>
        <v>0</v>
      </c>
      <c r="R405" s="272"/>
    </row>
    <row r="406" spans="1:18" x14ac:dyDescent="0.3">
      <c r="A406" s="214">
        <v>17</v>
      </c>
      <c r="B406" s="200"/>
      <c r="C406" s="200"/>
      <c r="D406" s="215"/>
      <c r="E406" s="200"/>
      <c r="F406" s="200"/>
      <c r="G406" s="216"/>
      <c r="H406" s="273"/>
      <c r="I406" s="271">
        <f t="shared" si="61"/>
        <v>0</v>
      </c>
      <c r="J406" s="271"/>
      <c r="K406" s="271"/>
      <c r="L406" s="271"/>
      <c r="M406" s="272"/>
      <c r="N406" s="272"/>
      <c r="O406" s="272" t="str">
        <f t="shared" si="62"/>
        <v/>
      </c>
      <c r="P406" s="272" t="str">
        <f t="shared" si="63"/>
        <v/>
      </c>
      <c r="Q406" s="272">
        <f t="shared" si="64"/>
        <v>0</v>
      </c>
      <c r="R406" s="272"/>
    </row>
    <row r="407" spans="1:18" x14ac:dyDescent="0.3">
      <c r="A407" s="214">
        <v>18</v>
      </c>
      <c r="B407" s="200"/>
      <c r="C407" s="200"/>
      <c r="D407" s="215"/>
      <c r="E407" s="200"/>
      <c r="F407" s="200"/>
      <c r="G407" s="216"/>
      <c r="H407" s="273"/>
      <c r="I407" s="271">
        <f t="shared" si="61"/>
        <v>0</v>
      </c>
      <c r="J407" s="271"/>
      <c r="K407" s="271"/>
      <c r="L407" s="271"/>
      <c r="M407" s="272"/>
      <c r="N407" s="272"/>
      <c r="O407" s="272" t="str">
        <f t="shared" si="62"/>
        <v/>
      </c>
      <c r="P407" s="272" t="str">
        <f t="shared" si="63"/>
        <v/>
      </c>
      <c r="Q407" s="272">
        <f t="shared" si="64"/>
        <v>0</v>
      </c>
      <c r="R407" s="272"/>
    </row>
    <row r="408" spans="1:18" x14ac:dyDescent="0.3">
      <c r="A408" s="214">
        <v>19</v>
      </c>
      <c r="B408" s="200"/>
      <c r="C408" s="200"/>
      <c r="D408" s="215"/>
      <c r="E408" s="200"/>
      <c r="F408" s="200"/>
      <c r="G408" s="216"/>
      <c r="H408" s="273"/>
      <c r="I408" s="271">
        <f t="shared" si="61"/>
        <v>0</v>
      </c>
      <c r="J408" s="271"/>
      <c r="K408" s="271"/>
      <c r="L408" s="271"/>
      <c r="M408" s="272"/>
      <c r="N408" s="272"/>
      <c r="O408" s="272" t="str">
        <f t="shared" si="62"/>
        <v/>
      </c>
      <c r="P408" s="272" t="str">
        <f t="shared" si="63"/>
        <v/>
      </c>
      <c r="Q408" s="272">
        <f t="shared" si="64"/>
        <v>0</v>
      </c>
      <c r="R408" s="272"/>
    </row>
    <row r="409" spans="1:18" x14ac:dyDescent="0.3">
      <c r="A409" s="214">
        <v>20</v>
      </c>
      <c r="B409" s="200"/>
      <c r="C409" s="200"/>
      <c r="D409" s="215"/>
      <c r="E409" s="200"/>
      <c r="F409" s="200"/>
      <c r="G409" s="216"/>
      <c r="H409" s="273"/>
      <c r="I409" s="271">
        <f t="shared" si="61"/>
        <v>0</v>
      </c>
      <c r="J409" s="271"/>
      <c r="K409" s="271"/>
      <c r="L409" s="271"/>
      <c r="M409" s="272"/>
      <c r="N409" s="272"/>
      <c r="O409" s="272" t="str">
        <f t="shared" si="62"/>
        <v/>
      </c>
      <c r="P409" s="272" t="str">
        <f t="shared" si="63"/>
        <v/>
      </c>
      <c r="Q409" s="272">
        <f t="shared" si="64"/>
        <v>0</v>
      </c>
      <c r="R409" s="272"/>
    </row>
    <row r="410" spans="1:18" ht="17.25" thickBot="1" x14ac:dyDescent="0.35">
      <c r="A410" s="217">
        <v>21</v>
      </c>
      <c r="B410" s="204"/>
      <c r="C410" s="204"/>
      <c r="D410" s="218"/>
      <c r="E410" s="204"/>
      <c r="F410" s="204"/>
      <c r="G410" s="219"/>
      <c r="H410" s="273"/>
      <c r="I410" s="271">
        <f t="shared" si="61"/>
        <v>0</v>
      </c>
      <c r="J410" s="271"/>
      <c r="K410" s="271"/>
      <c r="L410" s="271"/>
      <c r="M410" s="272"/>
      <c r="N410" s="272"/>
      <c r="O410" s="272" t="str">
        <f t="shared" si="62"/>
        <v/>
      </c>
      <c r="P410" s="272" t="str">
        <f t="shared" si="63"/>
        <v/>
      </c>
      <c r="Q410" s="272">
        <f t="shared" si="64"/>
        <v>0</v>
      </c>
      <c r="R410" s="272"/>
    </row>
    <row r="411" spans="1:18" x14ac:dyDescent="0.3">
      <c r="A411" s="220">
        <v>22</v>
      </c>
      <c r="B411" s="202"/>
      <c r="C411" s="202"/>
      <c r="D411" s="202" t="s">
        <v>271</v>
      </c>
      <c r="E411" s="202"/>
      <c r="F411" s="202"/>
      <c r="G411" s="221"/>
      <c r="H411" s="273">
        <f>SUM(B411:B417)</f>
        <v>0</v>
      </c>
      <c r="I411" s="271">
        <f t="shared" si="61"/>
        <v>0</v>
      </c>
      <c r="J411" s="271">
        <f>IF(SUM(H411-40)&gt;0,H411-40,0)</f>
        <v>0</v>
      </c>
      <c r="K411" s="271">
        <f>IF(SUM(I411:I417)&gt;J411,SUM(I411:I417),J411)</f>
        <v>0</v>
      </c>
      <c r="L411" s="271">
        <f>IF(D411="o",IF(H411&lt;15,0,IF(H411&gt;40,8,H411/5)),0)</f>
        <v>0</v>
      </c>
      <c r="M411" s="272"/>
      <c r="N411" s="272"/>
      <c r="O411" s="272" t="str">
        <f t="shared" si="62"/>
        <v/>
      </c>
      <c r="P411" s="272" t="str">
        <f t="shared" si="63"/>
        <v/>
      </c>
      <c r="Q411" s="272">
        <f t="shared" si="64"/>
        <v>0</v>
      </c>
      <c r="R411" s="272"/>
    </row>
    <row r="412" spans="1:18" x14ac:dyDescent="0.3">
      <c r="A412" s="214">
        <v>23</v>
      </c>
      <c r="B412" s="200"/>
      <c r="C412" s="200"/>
      <c r="D412" s="215"/>
      <c r="E412" s="200"/>
      <c r="F412" s="200"/>
      <c r="G412" s="216"/>
      <c r="H412" s="273"/>
      <c r="I412" s="271">
        <f t="shared" si="61"/>
        <v>0</v>
      </c>
      <c r="J412" s="271"/>
      <c r="K412" s="271"/>
      <c r="L412" s="271"/>
      <c r="M412" s="272"/>
      <c r="N412" s="272"/>
      <c r="O412" s="272" t="str">
        <f t="shared" si="62"/>
        <v/>
      </c>
      <c r="P412" s="272" t="str">
        <f t="shared" si="63"/>
        <v/>
      </c>
      <c r="Q412" s="272">
        <f t="shared" si="64"/>
        <v>0</v>
      </c>
      <c r="R412" s="272"/>
    </row>
    <row r="413" spans="1:18" x14ac:dyDescent="0.3">
      <c r="A413" s="214">
        <v>24</v>
      </c>
      <c r="B413" s="200"/>
      <c r="C413" s="200"/>
      <c r="D413" s="215"/>
      <c r="E413" s="200"/>
      <c r="F413" s="200"/>
      <c r="G413" s="216"/>
      <c r="H413" s="273"/>
      <c r="I413" s="271">
        <f t="shared" si="61"/>
        <v>0</v>
      </c>
      <c r="J413" s="271"/>
      <c r="K413" s="271"/>
      <c r="L413" s="271"/>
      <c r="M413" s="272"/>
      <c r="N413" s="272"/>
      <c r="O413" s="272" t="str">
        <f t="shared" si="62"/>
        <v/>
      </c>
      <c r="P413" s="272" t="str">
        <f t="shared" si="63"/>
        <v/>
      </c>
      <c r="Q413" s="272">
        <f t="shared" si="64"/>
        <v>0</v>
      </c>
      <c r="R413" s="272"/>
    </row>
    <row r="414" spans="1:18" x14ac:dyDescent="0.3">
      <c r="A414" s="214">
        <v>25</v>
      </c>
      <c r="B414" s="200"/>
      <c r="C414" s="200"/>
      <c r="D414" s="215"/>
      <c r="E414" s="200"/>
      <c r="F414" s="200"/>
      <c r="G414" s="216"/>
      <c r="H414" s="273"/>
      <c r="I414" s="271">
        <f t="shared" si="61"/>
        <v>0</v>
      </c>
      <c r="J414" s="271"/>
      <c r="K414" s="271"/>
      <c r="L414" s="271"/>
      <c r="M414" s="272"/>
      <c r="N414" s="272"/>
      <c r="O414" s="272" t="str">
        <f t="shared" si="62"/>
        <v/>
      </c>
      <c r="P414" s="272" t="str">
        <f t="shared" si="63"/>
        <v/>
      </c>
      <c r="Q414" s="272">
        <f t="shared" si="64"/>
        <v>0</v>
      </c>
      <c r="R414" s="272"/>
    </row>
    <row r="415" spans="1:18" x14ac:dyDescent="0.3">
      <c r="A415" s="214">
        <v>26</v>
      </c>
      <c r="B415" s="200"/>
      <c r="C415" s="200"/>
      <c r="D415" s="215"/>
      <c r="E415" s="200"/>
      <c r="F415" s="200"/>
      <c r="G415" s="216"/>
      <c r="H415" s="273"/>
      <c r="I415" s="271">
        <f t="shared" si="61"/>
        <v>0</v>
      </c>
      <c r="J415" s="271"/>
      <c r="K415" s="271"/>
      <c r="L415" s="271"/>
      <c r="M415" s="272"/>
      <c r="N415" s="272"/>
      <c r="O415" s="272" t="str">
        <f t="shared" si="62"/>
        <v/>
      </c>
      <c r="P415" s="272" t="str">
        <f t="shared" si="63"/>
        <v/>
      </c>
      <c r="Q415" s="272">
        <f t="shared" si="64"/>
        <v>0</v>
      </c>
      <c r="R415" s="272"/>
    </row>
    <row r="416" spans="1:18" x14ac:dyDescent="0.3">
      <c r="A416" s="214">
        <v>27</v>
      </c>
      <c r="B416" s="200"/>
      <c r="C416" s="200"/>
      <c r="D416" s="215"/>
      <c r="E416" s="200"/>
      <c r="F416" s="200"/>
      <c r="G416" s="216"/>
      <c r="H416" s="273"/>
      <c r="I416" s="271">
        <f t="shared" si="61"/>
        <v>0</v>
      </c>
      <c r="J416" s="271"/>
      <c r="K416" s="271"/>
      <c r="L416" s="271"/>
      <c r="M416" s="272"/>
      <c r="N416" s="272"/>
      <c r="O416" s="272" t="str">
        <f t="shared" si="62"/>
        <v/>
      </c>
      <c r="P416" s="272" t="str">
        <f t="shared" si="63"/>
        <v/>
      </c>
      <c r="Q416" s="272">
        <f t="shared" si="64"/>
        <v>0</v>
      </c>
      <c r="R416" s="272"/>
    </row>
    <row r="417" spans="1:21" ht="17.25" thickBot="1" x14ac:dyDescent="0.35">
      <c r="A417" s="217">
        <v>28</v>
      </c>
      <c r="B417" s="204"/>
      <c r="C417" s="204"/>
      <c r="D417" s="218"/>
      <c r="E417" s="204"/>
      <c r="F417" s="204"/>
      <c r="G417" s="219"/>
      <c r="H417" s="273"/>
      <c r="I417" s="271">
        <f t="shared" si="61"/>
        <v>0</v>
      </c>
      <c r="J417" s="271"/>
      <c r="K417" s="271"/>
      <c r="L417" s="271"/>
      <c r="M417" s="272"/>
      <c r="N417" s="272"/>
      <c r="O417" s="272" t="str">
        <f t="shared" si="62"/>
        <v/>
      </c>
      <c r="P417" s="272" t="str">
        <f t="shared" si="63"/>
        <v/>
      </c>
      <c r="Q417" s="272">
        <f t="shared" si="64"/>
        <v>0</v>
      </c>
      <c r="R417" s="272"/>
    </row>
    <row r="418" spans="1:21" x14ac:dyDescent="0.3">
      <c r="A418" s="205"/>
      <c r="B418" s="202"/>
      <c r="C418" s="202"/>
      <c r="D418" s="202" t="s">
        <v>271</v>
      </c>
      <c r="E418" s="202"/>
      <c r="F418" s="202"/>
      <c r="G418" s="221"/>
      <c r="H418" s="273" t="str">
        <f>IF(A418&lt;&gt;0,SUM(Q418:Q420),"")</f>
        <v/>
      </c>
      <c r="I418" s="271" t="str">
        <f>IF(A418&lt;&gt;0,IF(IFERROR(B418-8,0)&lt;0,0,IFERROR(B418-8,0)),"")</f>
        <v/>
      </c>
      <c r="J418" s="271" t="str">
        <f>IF(A418&lt;&gt;0,IF(SUM(H418-40)&gt;0,H418-40,0),"")</f>
        <v/>
      </c>
      <c r="K418" s="271" t="str">
        <f>IF(A418&lt;&gt;0,IF(SUM(I418:I420)&gt;J418,SUM(I418:I420),J418),"")</f>
        <v/>
      </c>
      <c r="L418" s="271" t="str">
        <f>IF(A418&lt;&gt;0,IF(D390="o",IF(H418&lt;(15/(7/COUNTA(A418:A420))),0,IF(H418&gt;(COUNTA(A418:A420)/5*40),COUNTA(A418:A420)/5*8,H418/5)),""),"")</f>
        <v/>
      </c>
      <c r="M418" s="272"/>
      <c r="N418" s="272"/>
      <c r="O418" s="272" t="str">
        <f t="shared" si="62"/>
        <v/>
      </c>
      <c r="P418" s="272" t="str">
        <f t="shared" si="63"/>
        <v/>
      </c>
      <c r="Q418" s="272">
        <f t="shared" si="64"/>
        <v>0</v>
      </c>
      <c r="R418" s="272"/>
    </row>
    <row r="419" spans="1:21" x14ac:dyDescent="0.3">
      <c r="A419" s="206"/>
      <c r="B419" s="200"/>
      <c r="C419" s="200"/>
      <c r="D419" s="215"/>
      <c r="E419" s="200"/>
      <c r="F419" s="200"/>
      <c r="G419" s="216"/>
      <c r="H419" s="273"/>
      <c r="I419" s="271" t="str">
        <f>IF(A419&lt;&gt;0,IF(IFERROR(B419-8,0)&lt;0,0,IFERROR(B419-8,0)),"")</f>
        <v/>
      </c>
      <c r="J419" s="271"/>
      <c r="K419" s="271"/>
      <c r="L419" s="271"/>
      <c r="M419" s="272"/>
      <c r="N419" s="272"/>
      <c r="O419" s="272" t="str">
        <f t="shared" si="62"/>
        <v/>
      </c>
      <c r="P419" s="272" t="str">
        <f t="shared" si="63"/>
        <v/>
      </c>
      <c r="Q419" s="272">
        <f t="shared" si="64"/>
        <v>0</v>
      </c>
      <c r="R419" s="272"/>
    </row>
    <row r="420" spans="1:21" ht="17.25" thickBot="1" x14ac:dyDescent="0.35">
      <c r="A420" s="207"/>
      <c r="B420" s="204"/>
      <c r="C420" s="204"/>
      <c r="D420" s="218"/>
      <c r="E420" s="204"/>
      <c r="F420" s="204"/>
      <c r="G420" s="219"/>
      <c r="H420" s="273"/>
      <c r="I420" s="271" t="str">
        <f>IF(A420&lt;&gt;0,IF(IFERROR(B420-8,0)&lt;0,0,IFERROR(B420-8,0)),"")</f>
        <v/>
      </c>
      <c r="J420" s="271"/>
      <c r="K420" s="271"/>
      <c r="L420" s="271"/>
      <c r="M420" s="272"/>
      <c r="N420" s="272"/>
      <c r="O420" s="272"/>
      <c r="P420" s="272"/>
      <c r="Q420" s="272">
        <f t="shared" si="64"/>
        <v>0</v>
      </c>
      <c r="R420" s="272"/>
    </row>
    <row r="421" spans="1:21" ht="17.25" thickBot="1" x14ac:dyDescent="0.35">
      <c r="A421" s="211"/>
      <c r="B421" s="243"/>
      <c r="C421" s="243"/>
      <c r="D421" s="243"/>
      <c r="E421" s="243"/>
      <c r="F421" s="243"/>
      <c r="G421" s="244"/>
      <c r="H421" s="273">
        <f t="shared" ref="H421:M421" si="65">SUM(H422:H452)</f>
        <v>0</v>
      </c>
      <c r="I421" s="271">
        <f t="shared" si="65"/>
        <v>0</v>
      </c>
      <c r="J421" s="271">
        <f t="shared" si="65"/>
        <v>0</v>
      </c>
      <c r="K421" s="271">
        <f t="shared" si="65"/>
        <v>0</v>
      </c>
      <c r="L421" s="274">
        <f t="shared" si="65"/>
        <v>0</v>
      </c>
      <c r="M421" s="271" t="e">
        <f t="shared" si="65"/>
        <v>#DIV/0!</v>
      </c>
      <c r="N421" s="275">
        <f>COUNTA(B422:B452)-COUNTIF(B422:B452,"연차")</f>
        <v>0</v>
      </c>
      <c r="O421" s="271">
        <f>SUM(O422:O452)</f>
        <v>0</v>
      </c>
      <c r="P421" s="271">
        <f>SUM(P422:P452)</f>
        <v>0</v>
      </c>
      <c r="Q421" s="272">
        <f>SUM(Q422:Q452)</f>
        <v>0</v>
      </c>
      <c r="R421" s="272">
        <f>COUNTA(A422:A452)</f>
        <v>28</v>
      </c>
      <c r="S421" s="276">
        <f>SUM(C422:C452)</f>
        <v>0</v>
      </c>
      <c r="T421" s="276">
        <f>SUM(F422:F452)</f>
        <v>0</v>
      </c>
      <c r="U421" s="251">
        <f>G423*G425</f>
        <v>0</v>
      </c>
    </row>
    <row r="422" spans="1:21" x14ac:dyDescent="0.3">
      <c r="A422" s="212">
        <v>1</v>
      </c>
      <c r="B422" s="201"/>
      <c r="C422" s="201"/>
      <c r="D422" s="201" t="s">
        <v>271</v>
      </c>
      <c r="E422" s="201"/>
      <c r="F422" s="201"/>
      <c r="G422" s="213" t="s">
        <v>282</v>
      </c>
      <c r="H422" s="273">
        <f>SUM(B422:B428)</f>
        <v>0</v>
      </c>
      <c r="I422" s="271">
        <f t="shared" ref="I422:I449" si="66">IF(IFERROR(B422-8,0)&lt;0,0,IFERROR(B422-8,0))</f>
        <v>0</v>
      </c>
      <c r="J422" s="271">
        <f>IF(SUM(H422-40)&gt;0,H422-40,0)</f>
        <v>0</v>
      </c>
      <c r="K422" s="271">
        <f>IF(SUM(I422:I428)&gt;J422,SUM(I422:I428),J422)</f>
        <v>0</v>
      </c>
      <c r="L422" s="271">
        <f>IF(D422="o",IF(H422&lt;15,0,IF(H422&gt;40,8,H422/5)),0)</f>
        <v>0</v>
      </c>
      <c r="M422" s="272" t="e">
        <f>SUM(B422:B452)/COUNTA(B422:B452)</f>
        <v>#DIV/0!</v>
      </c>
      <c r="N422" s="272"/>
      <c r="O422" s="272" t="str">
        <f>IF(E422="o",IF(B422&gt;8,8,B422),"")</f>
        <v/>
      </c>
      <c r="P422" s="272" t="str">
        <f>IF(E422="o",IF(B422&gt;8,B422-8,0),"")</f>
        <v/>
      </c>
      <c r="Q422" s="272">
        <f>COUNTA(A422)*IF(B422="연차",0,B422)</f>
        <v>0</v>
      </c>
      <c r="R422" s="272"/>
    </row>
    <row r="423" spans="1:21" x14ac:dyDescent="0.3">
      <c r="A423" s="214">
        <v>2</v>
      </c>
      <c r="B423" s="200"/>
      <c r="C423" s="200"/>
      <c r="D423" s="215"/>
      <c r="E423" s="200"/>
      <c r="F423" s="200"/>
      <c r="G423" s="203"/>
      <c r="H423" s="273"/>
      <c r="I423" s="271">
        <f t="shared" si="66"/>
        <v>0</v>
      </c>
      <c r="J423" s="271"/>
      <c r="K423" s="271"/>
      <c r="L423" s="271"/>
      <c r="M423" s="272"/>
      <c r="N423" s="272"/>
      <c r="O423" s="272" t="str">
        <f t="shared" ref="O423:O451" si="67">IF(E423="o",IF(B423&gt;8,8,B423),"")</f>
        <v/>
      </c>
      <c r="P423" s="272" t="str">
        <f t="shared" ref="P423:P451" si="68">IF(E423="o",IF(B423&gt;8,B423-8,0),"")</f>
        <v/>
      </c>
      <c r="Q423" s="272">
        <f t="shared" ref="Q423:Q452" si="69">COUNTA(A423)*IF(B423="연차",0,B423)</f>
        <v>0</v>
      </c>
      <c r="R423" s="272"/>
    </row>
    <row r="424" spans="1:21" x14ac:dyDescent="0.3">
      <c r="A424" s="214">
        <v>3</v>
      </c>
      <c r="B424" s="200"/>
      <c r="C424" s="200"/>
      <c r="D424" s="215"/>
      <c r="E424" s="200"/>
      <c r="F424" s="200"/>
      <c r="G424" s="203" t="s">
        <v>275</v>
      </c>
      <c r="H424" s="273"/>
      <c r="I424" s="271">
        <f t="shared" si="66"/>
        <v>0</v>
      </c>
      <c r="J424" s="271"/>
      <c r="K424" s="271"/>
      <c r="L424" s="271"/>
      <c r="M424" s="272"/>
      <c r="N424" s="272"/>
      <c r="O424" s="272" t="str">
        <f t="shared" si="67"/>
        <v/>
      </c>
      <c r="P424" s="272" t="str">
        <f t="shared" si="68"/>
        <v/>
      </c>
      <c r="Q424" s="272">
        <f t="shared" si="69"/>
        <v>0</v>
      </c>
      <c r="R424" s="272"/>
    </row>
    <row r="425" spans="1:21" x14ac:dyDescent="0.3">
      <c r="A425" s="214">
        <v>4</v>
      </c>
      <c r="B425" s="200"/>
      <c r="C425" s="200"/>
      <c r="D425" s="215"/>
      <c r="E425" s="200"/>
      <c r="F425" s="200"/>
      <c r="G425" s="203"/>
      <c r="H425" s="273"/>
      <c r="I425" s="271">
        <f t="shared" si="66"/>
        <v>0</v>
      </c>
      <c r="J425" s="271"/>
      <c r="K425" s="271"/>
      <c r="L425" s="271"/>
      <c r="M425" s="272"/>
      <c r="N425" s="272"/>
      <c r="O425" s="272" t="str">
        <f t="shared" si="67"/>
        <v/>
      </c>
      <c r="P425" s="272" t="str">
        <f t="shared" si="68"/>
        <v/>
      </c>
      <c r="Q425" s="272">
        <f t="shared" si="69"/>
        <v>0</v>
      </c>
      <c r="R425" s="272"/>
    </row>
    <row r="426" spans="1:21" x14ac:dyDescent="0.3">
      <c r="A426" s="214">
        <v>5</v>
      </c>
      <c r="B426" s="200"/>
      <c r="C426" s="200"/>
      <c r="D426" s="215"/>
      <c r="E426" s="200"/>
      <c r="F426" s="200"/>
      <c r="G426" s="216"/>
      <c r="H426" s="273"/>
      <c r="I426" s="271">
        <f t="shared" si="66"/>
        <v>0</v>
      </c>
      <c r="J426" s="271"/>
      <c r="K426" s="271"/>
      <c r="L426" s="271"/>
      <c r="M426" s="272"/>
      <c r="N426" s="272"/>
      <c r="O426" s="272" t="str">
        <f t="shared" si="67"/>
        <v/>
      </c>
      <c r="P426" s="272" t="str">
        <f t="shared" si="68"/>
        <v/>
      </c>
      <c r="Q426" s="272">
        <f t="shared" si="69"/>
        <v>0</v>
      </c>
      <c r="R426" s="272"/>
    </row>
    <row r="427" spans="1:21" x14ac:dyDescent="0.3">
      <c r="A427" s="214">
        <v>6</v>
      </c>
      <c r="B427" s="200"/>
      <c r="C427" s="200"/>
      <c r="D427" s="215"/>
      <c r="E427" s="200"/>
      <c r="F427" s="200"/>
      <c r="G427" s="216"/>
      <c r="H427" s="273"/>
      <c r="I427" s="271">
        <f t="shared" si="66"/>
        <v>0</v>
      </c>
      <c r="J427" s="271"/>
      <c r="K427" s="271"/>
      <c r="L427" s="271"/>
      <c r="M427" s="272"/>
      <c r="N427" s="272"/>
      <c r="O427" s="272" t="str">
        <f t="shared" si="67"/>
        <v/>
      </c>
      <c r="P427" s="272" t="str">
        <f t="shared" si="68"/>
        <v/>
      </c>
      <c r="Q427" s="272">
        <f t="shared" si="69"/>
        <v>0</v>
      </c>
      <c r="R427" s="272"/>
    </row>
    <row r="428" spans="1:21" ht="17.25" thickBot="1" x14ac:dyDescent="0.35">
      <c r="A428" s="217">
        <v>7</v>
      </c>
      <c r="B428" s="204"/>
      <c r="C428" s="204"/>
      <c r="D428" s="218"/>
      <c r="E428" s="204"/>
      <c r="F428" s="204"/>
      <c r="G428" s="219"/>
      <c r="H428" s="273"/>
      <c r="I428" s="271">
        <f t="shared" si="66"/>
        <v>0</v>
      </c>
      <c r="J428" s="271"/>
      <c r="K428" s="271"/>
      <c r="L428" s="271"/>
      <c r="M428" s="272"/>
      <c r="N428" s="272"/>
      <c r="O428" s="272" t="str">
        <f t="shared" si="67"/>
        <v/>
      </c>
      <c r="P428" s="272" t="str">
        <f t="shared" si="68"/>
        <v/>
      </c>
      <c r="Q428" s="272">
        <f t="shared" si="69"/>
        <v>0</v>
      </c>
      <c r="R428" s="272"/>
    </row>
    <row r="429" spans="1:21" x14ac:dyDescent="0.3">
      <c r="A429" s="220">
        <v>8</v>
      </c>
      <c r="B429" s="202"/>
      <c r="C429" s="202"/>
      <c r="D429" s="202" t="s">
        <v>271</v>
      </c>
      <c r="E429" s="202"/>
      <c r="F429" s="202"/>
      <c r="G429" s="221"/>
      <c r="H429" s="273">
        <f>SUM(B429:B435)</f>
        <v>0</v>
      </c>
      <c r="I429" s="271">
        <f t="shared" si="66"/>
        <v>0</v>
      </c>
      <c r="J429" s="271">
        <f>IF(SUM(H429-40)&gt;0,H429-40,0)</f>
        <v>0</v>
      </c>
      <c r="K429" s="271">
        <f>IF(SUM(I429:I435)&gt;J429,SUM(I429:I435),J429)</f>
        <v>0</v>
      </c>
      <c r="L429" s="271">
        <f>IF(D429="o",IF(H429&lt;15,0,IF(H429&gt;40,8,H429/5)),0)</f>
        <v>0</v>
      </c>
      <c r="M429" s="272"/>
      <c r="N429" s="272"/>
      <c r="O429" s="272" t="str">
        <f t="shared" si="67"/>
        <v/>
      </c>
      <c r="P429" s="272" t="str">
        <f t="shared" si="68"/>
        <v/>
      </c>
      <c r="Q429" s="272">
        <f t="shared" si="69"/>
        <v>0</v>
      </c>
      <c r="R429" s="272"/>
    </row>
    <row r="430" spans="1:21" x14ac:dyDescent="0.3">
      <c r="A430" s="214">
        <v>9</v>
      </c>
      <c r="B430" s="200"/>
      <c r="C430" s="200"/>
      <c r="D430" s="215"/>
      <c r="E430" s="200"/>
      <c r="F430" s="200"/>
      <c r="G430" s="216"/>
      <c r="H430" s="273"/>
      <c r="I430" s="271">
        <f t="shared" si="66"/>
        <v>0</v>
      </c>
      <c r="J430" s="271"/>
      <c r="K430" s="271"/>
      <c r="L430" s="271"/>
      <c r="M430" s="272"/>
      <c r="N430" s="272"/>
      <c r="O430" s="272" t="str">
        <f t="shared" si="67"/>
        <v/>
      </c>
      <c r="P430" s="272" t="str">
        <f t="shared" si="68"/>
        <v/>
      </c>
      <c r="Q430" s="272">
        <f t="shared" si="69"/>
        <v>0</v>
      </c>
      <c r="R430" s="272"/>
    </row>
    <row r="431" spans="1:21" x14ac:dyDescent="0.3">
      <c r="A431" s="214">
        <v>10</v>
      </c>
      <c r="B431" s="200"/>
      <c r="C431" s="200"/>
      <c r="D431" s="215"/>
      <c r="E431" s="200"/>
      <c r="F431" s="200"/>
      <c r="G431" s="216"/>
      <c r="H431" s="273"/>
      <c r="I431" s="271">
        <f t="shared" si="66"/>
        <v>0</v>
      </c>
      <c r="J431" s="271"/>
      <c r="K431" s="271"/>
      <c r="L431" s="271"/>
      <c r="M431" s="272"/>
      <c r="N431" s="272"/>
      <c r="O431" s="272" t="str">
        <f t="shared" si="67"/>
        <v/>
      </c>
      <c r="P431" s="272" t="str">
        <f t="shared" si="68"/>
        <v/>
      </c>
      <c r="Q431" s="272">
        <f t="shared" si="69"/>
        <v>0</v>
      </c>
      <c r="R431" s="272"/>
    </row>
    <row r="432" spans="1:21" x14ac:dyDescent="0.3">
      <c r="A432" s="214">
        <v>11</v>
      </c>
      <c r="B432" s="200"/>
      <c r="C432" s="200"/>
      <c r="D432" s="215"/>
      <c r="E432" s="200"/>
      <c r="F432" s="200"/>
      <c r="G432" s="216"/>
      <c r="H432" s="273"/>
      <c r="I432" s="271">
        <f t="shared" si="66"/>
        <v>0</v>
      </c>
      <c r="J432" s="271"/>
      <c r="K432" s="271"/>
      <c r="L432" s="271"/>
      <c r="M432" s="272"/>
      <c r="N432" s="272"/>
      <c r="O432" s="272" t="str">
        <f t="shared" si="67"/>
        <v/>
      </c>
      <c r="P432" s="272" t="str">
        <f t="shared" si="68"/>
        <v/>
      </c>
      <c r="Q432" s="272">
        <f t="shared" si="69"/>
        <v>0</v>
      </c>
      <c r="R432" s="272"/>
    </row>
    <row r="433" spans="1:18" x14ac:dyDescent="0.3">
      <c r="A433" s="214">
        <v>12</v>
      </c>
      <c r="B433" s="200"/>
      <c r="C433" s="200"/>
      <c r="D433" s="215"/>
      <c r="E433" s="200"/>
      <c r="F433" s="200"/>
      <c r="G433" s="216"/>
      <c r="H433" s="273"/>
      <c r="I433" s="271">
        <f t="shared" si="66"/>
        <v>0</v>
      </c>
      <c r="J433" s="271"/>
      <c r="K433" s="271"/>
      <c r="L433" s="271"/>
      <c r="M433" s="272"/>
      <c r="N433" s="272"/>
      <c r="O433" s="272" t="str">
        <f t="shared" si="67"/>
        <v/>
      </c>
      <c r="P433" s="272" t="str">
        <f t="shared" si="68"/>
        <v/>
      </c>
      <c r="Q433" s="272">
        <f t="shared" si="69"/>
        <v>0</v>
      </c>
      <c r="R433" s="272"/>
    </row>
    <row r="434" spans="1:18" x14ac:dyDescent="0.3">
      <c r="A434" s="214">
        <v>13</v>
      </c>
      <c r="B434" s="200"/>
      <c r="C434" s="200"/>
      <c r="D434" s="215"/>
      <c r="E434" s="200"/>
      <c r="F434" s="200"/>
      <c r="G434" s="216"/>
      <c r="H434" s="273"/>
      <c r="I434" s="271">
        <f t="shared" si="66"/>
        <v>0</v>
      </c>
      <c r="J434" s="271"/>
      <c r="K434" s="271"/>
      <c r="L434" s="271"/>
      <c r="M434" s="272"/>
      <c r="N434" s="272"/>
      <c r="O434" s="272" t="str">
        <f t="shared" si="67"/>
        <v/>
      </c>
      <c r="P434" s="272" t="str">
        <f t="shared" si="68"/>
        <v/>
      </c>
      <c r="Q434" s="272">
        <f t="shared" si="69"/>
        <v>0</v>
      </c>
      <c r="R434" s="272"/>
    </row>
    <row r="435" spans="1:18" ht="17.25" thickBot="1" x14ac:dyDescent="0.35">
      <c r="A435" s="217">
        <v>14</v>
      </c>
      <c r="B435" s="204"/>
      <c r="C435" s="204"/>
      <c r="D435" s="218"/>
      <c r="E435" s="204"/>
      <c r="F435" s="204"/>
      <c r="G435" s="219"/>
      <c r="H435" s="273"/>
      <c r="I435" s="271">
        <f t="shared" si="66"/>
        <v>0</v>
      </c>
      <c r="J435" s="271"/>
      <c r="K435" s="271"/>
      <c r="L435" s="271"/>
      <c r="M435" s="272"/>
      <c r="N435" s="272"/>
      <c r="O435" s="272" t="str">
        <f t="shared" si="67"/>
        <v/>
      </c>
      <c r="P435" s="272" t="str">
        <f t="shared" si="68"/>
        <v/>
      </c>
      <c r="Q435" s="272">
        <f t="shared" si="69"/>
        <v>0</v>
      </c>
      <c r="R435" s="272"/>
    </row>
    <row r="436" spans="1:18" x14ac:dyDescent="0.3">
      <c r="A436" s="220">
        <v>15</v>
      </c>
      <c r="B436" s="202"/>
      <c r="C436" s="202"/>
      <c r="D436" s="202" t="s">
        <v>271</v>
      </c>
      <c r="E436" s="202"/>
      <c r="F436" s="202"/>
      <c r="G436" s="221"/>
      <c r="H436" s="273">
        <f>SUM(B436:B442)</f>
        <v>0</v>
      </c>
      <c r="I436" s="271">
        <f t="shared" si="66"/>
        <v>0</v>
      </c>
      <c r="J436" s="271">
        <f>IF(SUM(H436-40)&gt;0,H436-40,0)</f>
        <v>0</v>
      </c>
      <c r="K436" s="271">
        <f>IF(SUM(I436:I442)&gt;J436,SUM(I436:I442),J436)</f>
        <v>0</v>
      </c>
      <c r="L436" s="271">
        <f>IF(D436="o",IF(H436&lt;15,0,IF(H436&gt;40,8,H436/5)),0)</f>
        <v>0</v>
      </c>
      <c r="M436" s="272"/>
      <c r="N436" s="272"/>
      <c r="O436" s="272" t="str">
        <f t="shared" si="67"/>
        <v/>
      </c>
      <c r="P436" s="272" t="str">
        <f t="shared" si="68"/>
        <v/>
      </c>
      <c r="Q436" s="272">
        <f t="shared" si="69"/>
        <v>0</v>
      </c>
      <c r="R436" s="272"/>
    </row>
    <row r="437" spans="1:18" x14ac:dyDescent="0.3">
      <c r="A437" s="214">
        <v>16</v>
      </c>
      <c r="B437" s="200"/>
      <c r="C437" s="200"/>
      <c r="D437" s="215"/>
      <c r="E437" s="200"/>
      <c r="F437" s="200"/>
      <c r="G437" s="216"/>
      <c r="H437" s="273"/>
      <c r="I437" s="271">
        <f t="shared" si="66"/>
        <v>0</v>
      </c>
      <c r="J437" s="271"/>
      <c r="K437" s="271"/>
      <c r="L437" s="271"/>
      <c r="M437" s="272"/>
      <c r="N437" s="272"/>
      <c r="O437" s="272" t="str">
        <f t="shared" si="67"/>
        <v/>
      </c>
      <c r="P437" s="272" t="str">
        <f t="shared" si="68"/>
        <v/>
      </c>
      <c r="Q437" s="272">
        <f t="shared" si="69"/>
        <v>0</v>
      </c>
      <c r="R437" s="272"/>
    </row>
    <row r="438" spans="1:18" x14ac:dyDescent="0.3">
      <c r="A438" s="214">
        <v>17</v>
      </c>
      <c r="B438" s="200"/>
      <c r="C438" s="200"/>
      <c r="D438" s="215"/>
      <c r="E438" s="200"/>
      <c r="F438" s="200"/>
      <c r="G438" s="216"/>
      <c r="H438" s="273"/>
      <c r="I438" s="271">
        <f t="shared" si="66"/>
        <v>0</v>
      </c>
      <c r="J438" s="271"/>
      <c r="K438" s="271"/>
      <c r="L438" s="271"/>
      <c r="M438" s="272"/>
      <c r="N438" s="272"/>
      <c r="O438" s="272" t="str">
        <f t="shared" si="67"/>
        <v/>
      </c>
      <c r="P438" s="272" t="str">
        <f t="shared" si="68"/>
        <v/>
      </c>
      <c r="Q438" s="272">
        <f t="shared" si="69"/>
        <v>0</v>
      </c>
      <c r="R438" s="272"/>
    </row>
    <row r="439" spans="1:18" x14ac:dyDescent="0.3">
      <c r="A439" s="214">
        <v>18</v>
      </c>
      <c r="B439" s="200"/>
      <c r="C439" s="200"/>
      <c r="D439" s="215"/>
      <c r="E439" s="200"/>
      <c r="F439" s="200"/>
      <c r="G439" s="216"/>
      <c r="H439" s="273"/>
      <c r="I439" s="271">
        <f t="shared" si="66"/>
        <v>0</v>
      </c>
      <c r="J439" s="271"/>
      <c r="K439" s="271"/>
      <c r="L439" s="271"/>
      <c r="M439" s="272"/>
      <c r="N439" s="272"/>
      <c r="O439" s="272" t="str">
        <f t="shared" si="67"/>
        <v/>
      </c>
      <c r="P439" s="272" t="str">
        <f t="shared" si="68"/>
        <v/>
      </c>
      <c r="Q439" s="272">
        <f t="shared" si="69"/>
        <v>0</v>
      </c>
      <c r="R439" s="272"/>
    </row>
    <row r="440" spans="1:18" x14ac:dyDescent="0.3">
      <c r="A440" s="214">
        <v>19</v>
      </c>
      <c r="B440" s="200"/>
      <c r="C440" s="200"/>
      <c r="D440" s="215"/>
      <c r="E440" s="200"/>
      <c r="F440" s="200"/>
      <c r="G440" s="216"/>
      <c r="H440" s="273"/>
      <c r="I440" s="271">
        <f t="shared" si="66"/>
        <v>0</v>
      </c>
      <c r="J440" s="271"/>
      <c r="K440" s="271"/>
      <c r="L440" s="271"/>
      <c r="M440" s="272"/>
      <c r="N440" s="272"/>
      <c r="O440" s="272" t="str">
        <f t="shared" si="67"/>
        <v/>
      </c>
      <c r="P440" s="272" t="str">
        <f t="shared" si="68"/>
        <v/>
      </c>
      <c r="Q440" s="272">
        <f t="shared" si="69"/>
        <v>0</v>
      </c>
      <c r="R440" s="272"/>
    </row>
    <row r="441" spans="1:18" x14ac:dyDescent="0.3">
      <c r="A441" s="214">
        <v>20</v>
      </c>
      <c r="B441" s="200"/>
      <c r="C441" s="200"/>
      <c r="D441" s="215"/>
      <c r="E441" s="200"/>
      <c r="F441" s="200"/>
      <c r="G441" s="216"/>
      <c r="H441" s="273"/>
      <c r="I441" s="271">
        <f t="shared" si="66"/>
        <v>0</v>
      </c>
      <c r="J441" s="271"/>
      <c r="K441" s="271"/>
      <c r="L441" s="271"/>
      <c r="M441" s="272"/>
      <c r="N441" s="272"/>
      <c r="O441" s="272" t="str">
        <f t="shared" si="67"/>
        <v/>
      </c>
      <c r="P441" s="272" t="str">
        <f t="shared" si="68"/>
        <v/>
      </c>
      <c r="Q441" s="272">
        <f t="shared" si="69"/>
        <v>0</v>
      </c>
      <c r="R441" s="272"/>
    </row>
    <row r="442" spans="1:18" ht="17.25" thickBot="1" x14ac:dyDescent="0.35">
      <c r="A442" s="217">
        <v>21</v>
      </c>
      <c r="B442" s="204"/>
      <c r="C442" s="204"/>
      <c r="D442" s="218"/>
      <c r="E442" s="204"/>
      <c r="F442" s="204"/>
      <c r="G442" s="219"/>
      <c r="H442" s="273"/>
      <c r="I442" s="271">
        <f t="shared" si="66"/>
        <v>0</v>
      </c>
      <c r="J442" s="271"/>
      <c r="K442" s="271"/>
      <c r="L442" s="271"/>
      <c r="M442" s="272"/>
      <c r="N442" s="272"/>
      <c r="O442" s="272" t="str">
        <f t="shared" si="67"/>
        <v/>
      </c>
      <c r="P442" s="272" t="str">
        <f t="shared" si="68"/>
        <v/>
      </c>
      <c r="Q442" s="272">
        <f t="shared" si="69"/>
        <v>0</v>
      </c>
      <c r="R442" s="272"/>
    </row>
    <row r="443" spans="1:18" x14ac:dyDescent="0.3">
      <c r="A443" s="220">
        <v>22</v>
      </c>
      <c r="B443" s="202"/>
      <c r="C443" s="202"/>
      <c r="D443" s="202" t="s">
        <v>271</v>
      </c>
      <c r="E443" s="202"/>
      <c r="F443" s="202"/>
      <c r="G443" s="221"/>
      <c r="H443" s="273">
        <f>SUM(B443:B449)</f>
        <v>0</v>
      </c>
      <c r="I443" s="271">
        <f t="shared" si="66"/>
        <v>0</v>
      </c>
      <c r="J443" s="271">
        <f>IF(SUM(H443-40)&gt;0,H443-40,0)</f>
        <v>0</v>
      </c>
      <c r="K443" s="271">
        <f>IF(SUM(I443:I449)&gt;J443,SUM(I443:I449),J443)</f>
        <v>0</v>
      </c>
      <c r="L443" s="271">
        <f>IF(D443="o",IF(H443&lt;15,0,IF(H443&gt;40,8,H443/5)),0)</f>
        <v>0</v>
      </c>
      <c r="M443" s="272"/>
      <c r="N443" s="272"/>
      <c r="O443" s="272" t="str">
        <f t="shared" si="67"/>
        <v/>
      </c>
      <c r="P443" s="272" t="str">
        <f t="shared" si="68"/>
        <v/>
      </c>
      <c r="Q443" s="272">
        <f t="shared" si="69"/>
        <v>0</v>
      </c>
      <c r="R443" s="272"/>
    </row>
    <row r="444" spans="1:18" x14ac:dyDescent="0.3">
      <c r="A444" s="214">
        <v>23</v>
      </c>
      <c r="B444" s="200"/>
      <c r="C444" s="200"/>
      <c r="D444" s="215"/>
      <c r="E444" s="200"/>
      <c r="F444" s="200"/>
      <c r="G444" s="216"/>
      <c r="H444" s="273"/>
      <c r="I444" s="271">
        <f t="shared" si="66"/>
        <v>0</v>
      </c>
      <c r="J444" s="271"/>
      <c r="K444" s="271"/>
      <c r="L444" s="271"/>
      <c r="M444" s="272"/>
      <c r="N444" s="272"/>
      <c r="O444" s="272" t="str">
        <f t="shared" si="67"/>
        <v/>
      </c>
      <c r="P444" s="272" t="str">
        <f t="shared" si="68"/>
        <v/>
      </c>
      <c r="Q444" s="272">
        <f t="shared" si="69"/>
        <v>0</v>
      </c>
      <c r="R444" s="272"/>
    </row>
    <row r="445" spans="1:18" x14ac:dyDescent="0.3">
      <c r="A445" s="214">
        <v>24</v>
      </c>
      <c r="B445" s="200"/>
      <c r="C445" s="200"/>
      <c r="D445" s="215"/>
      <c r="E445" s="200"/>
      <c r="F445" s="200"/>
      <c r="G445" s="216"/>
      <c r="H445" s="273"/>
      <c r="I445" s="271">
        <f t="shared" si="66"/>
        <v>0</v>
      </c>
      <c r="J445" s="271"/>
      <c r="K445" s="271"/>
      <c r="L445" s="271"/>
      <c r="M445" s="272"/>
      <c r="N445" s="272"/>
      <c r="O445" s="272" t="str">
        <f t="shared" si="67"/>
        <v/>
      </c>
      <c r="P445" s="272" t="str">
        <f t="shared" si="68"/>
        <v/>
      </c>
      <c r="Q445" s="272">
        <f t="shared" si="69"/>
        <v>0</v>
      </c>
      <c r="R445" s="272"/>
    </row>
    <row r="446" spans="1:18" x14ac:dyDescent="0.3">
      <c r="A446" s="214">
        <v>25</v>
      </c>
      <c r="B446" s="200"/>
      <c r="C446" s="200"/>
      <c r="D446" s="215"/>
      <c r="E446" s="200"/>
      <c r="F446" s="200"/>
      <c r="G446" s="216"/>
      <c r="H446" s="273"/>
      <c r="I446" s="271">
        <f t="shared" si="66"/>
        <v>0</v>
      </c>
      <c r="J446" s="271"/>
      <c r="K446" s="271"/>
      <c r="L446" s="271"/>
      <c r="M446" s="272"/>
      <c r="N446" s="272"/>
      <c r="O446" s="272" t="str">
        <f t="shared" si="67"/>
        <v/>
      </c>
      <c r="P446" s="272" t="str">
        <f t="shared" si="68"/>
        <v/>
      </c>
      <c r="Q446" s="272">
        <f t="shared" si="69"/>
        <v>0</v>
      </c>
      <c r="R446" s="272"/>
    </row>
    <row r="447" spans="1:18" x14ac:dyDescent="0.3">
      <c r="A447" s="214">
        <v>26</v>
      </c>
      <c r="B447" s="200"/>
      <c r="C447" s="200"/>
      <c r="D447" s="215"/>
      <c r="E447" s="200"/>
      <c r="F447" s="200"/>
      <c r="G447" s="216"/>
      <c r="H447" s="273"/>
      <c r="I447" s="271">
        <f t="shared" si="66"/>
        <v>0</v>
      </c>
      <c r="J447" s="271"/>
      <c r="K447" s="271"/>
      <c r="L447" s="271"/>
      <c r="M447" s="272"/>
      <c r="N447" s="272"/>
      <c r="O447" s="272" t="str">
        <f t="shared" si="67"/>
        <v/>
      </c>
      <c r="P447" s="272" t="str">
        <f t="shared" si="68"/>
        <v/>
      </c>
      <c r="Q447" s="272">
        <f t="shared" si="69"/>
        <v>0</v>
      </c>
      <c r="R447" s="272"/>
    </row>
    <row r="448" spans="1:18" x14ac:dyDescent="0.3">
      <c r="A448" s="214">
        <v>27</v>
      </c>
      <c r="B448" s="200"/>
      <c r="C448" s="200"/>
      <c r="D448" s="215"/>
      <c r="E448" s="200"/>
      <c r="F448" s="200"/>
      <c r="G448" s="216"/>
      <c r="H448" s="273"/>
      <c r="I448" s="271">
        <f t="shared" si="66"/>
        <v>0</v>
      </c>
      <c r="J448" s="271"/>
      <c r="K448" s="271"/>
      <c r="L448" s="271"/>
      <c r="M448" s="272"/>
      <c r="N448" s="272"/>
      <c r="O448" s="272" t="str">
        <f t="shared" si="67"/>
        <v/>
      </c>
      <c r="P448" s="272" t="str">
        <f t="shared" si="68"/>
        <v/>
      </c>
      <c r="Q448" s="272">
        <f t="shared" si="69"/>
        <v>0</v>
      </c>
      <c r="R448" s="272"/>
    </row>
    <row r="449" spans="1:21" ht="17.25" thickBot="1" x14ac:dyDescent="0.35">
      <c r="A449" s="217">
        <v>28</v>
      </c>
      <c r="B449" s="204"/>
      <c r="C449" s="204"/>
      <c r="D449" s="218"/>
      <c r="E449" s="204"/>
      <c r="F449" s="204"/>
      <c r="G449" s="219"/>
      <c r="H449" s="273"/>
      <c r="I449" s="271">
        <f t="shared" si="66"/>
        <v>0</v>
      </c>
      <c r="J449" s="271"/>
      <c r="K449" s="271"/>
      <c r="L449" s="271"/>
      <c r="M449" s="272"/>
      <c r="N449" s="272"/>
      <c r="O449" s="272" t="str">
        <f t="shared" si="67"/>
        <v/>
      </c>
      <c r="P449" s="272" t="str">
        <f t="shared" si="68"/>
        <v/>
      </c>
      <c r="Q449" s="272">
        <f t="shared" si="69"/>
        <v>0</v>
      </c>
      <c r="R449" s="272"/>
    </row>
    <row r="450" spans="1:21" x14ac:dyDescent="0.3">
      <c r="A450" s="205"/>
      <c r="B450" s="202"/>
      <c r="C450" s="202"/>
      <c r="D450" s="202" t="s">
        <v>271</v>
      </c>
      <c r="E450" s="202"/>
      <c r="F450" s="202"/>
      <c r="G450" s="221"/>
      <c r="H450" s="273" t="str">
        <f>IF(A450&lt;&gt;0,SUM(Q450:Q452),"")</f>
        <v/>
      </c>
      <c r="I450" s="271" t="str">
        <f>IF(A450&lt;&gt;0,IF(IFERROR(B450-8,0)&lt;0,0,IFERROR(B450-8,0)),"")</f>
        <v/>
      </c>
      <c r="J450" s="271" t="str">
        <f>IF(A450&lt;&gt;0,IF(SUM(H450-40)&gt;0,H450-40,0),"")</f>
        <v/>
      </c>
      <c r="K450" s="271" t="str">
        <f>IF(A450&lt;&gt;0,IF(SUM(I450:I452)&gt;J450,SUM(I450:I452),J450),"")</f>
        <v/>
      </c>
      <c r="L450" s="271" t="str">
        <f>IF(A450&lt;&gt;0,IF(D422="o",IF(H450&lt;(15/(7/COUNTA(A450:A452))),0,IF(H450&gt;(COUNTA(A450:A452)/5*40),COUNTA(A450:A452)/5*8,H450/5)),""),"")</f>
        <v/>
      </c>
      <c r="M450" s="272"/>
      <c r="N450" s="272"/>
      <c r="O450" s="272" t="str">
        <f t="shared" si="67"/>
        <v/>
      </c>
      <c r="P450" s="272" t="str">
        <f t="shared" si="68"/>
        <v/>
      </c>
      <c r="Q450" s="272">
        <f t="shared" si="69"/>
        <v>0</v>
      </c>
      <c r="R450" s="272"/>
    </row>
    <row r="451" spans="1:21" x14ac:dyDescent="0.3">
      <c r="A451" s="206"/>
      <c r="B451" s="200"/>
      <c r="C451" s="200"/>
      <c r="D451" s="215"/>
      <c r="E451" s="200"/>
      <c r="F451" s="200"/>
      <c r="G451" s="216"/>
      <c r="H451" s="273"/>
      <c r="I451" s="271" t="str">
        <f>IF(A451&lt;&gt;0,IF(IFERROR(B451-8,0)&lt;0,0,IFERROR(B451-8,0)),"")</f>
        <v/>
      </c>
      <c r="J451" s="271"/>
      <c r="K451" s="271"/>
      <c r="L451" s="271"/>
      <c r="M451" s="272"/>
      <c r="N451" s="272"/>
      <c r="O451" s="272" t="str">
        <f t="shared" si="67"/>
        <v/>
      </c>
      <c r="P451" s="272" t="str">
        <f t="shared" si="68"/>
        <v/>
      </c>
      <c r="Q451" s="272">
        <f t="shared" si="69"/>
        <v>0</v>
      </c>
      <c r="R451" s="272"/>
    </row>
    <row r="452" spans="1:21" ht="17.25" thickBot="1" x14ac:dyDescent="0.35">
      <c r="A452" s="207"/>
      <c r="B452" s="204"/>
      <c r="C452" s="204"/>
      <c r="D452" s="218"/>
      <c r="E452" s="204"/>
      <c r="F452" s="204"/>
      <c r="G452" s="219"/>
      <c r="H452" s="273"/>
      <c r="I452" s="271" t="str">
        <f>IF(A452&lt;&gt;0,IF(IFERROR(B452-8,0)&lt;0,0,IFERROR(B452-8,0)),"")</f>
        <v/>
      </c>
      <c r="J452" s="271"/>
      <c r="K452" s="271"/>
      <c r="L452" s="271"/>
      <c r="M452" s="272"/>
      <c r="N452" s="272"/>
      <c r="O452" s="272"/>
      <c r="P452" s="272"/>
      <c r="Q452" s="272">
        <f t="shared" si="69"/>
        <v>0</v>
      </c>
      <c r="R452" s="272"/>
    </row>
    <row r="453" spans="1:21" ht="17.25" thickBot="1" x14ac:dyDescent="0.35">
      <c r="A453" s="211"/>
      <c r="B453" s="243"/>
      <c r="C453" s="243"/>
      <c r="D453" s="243"/>
      <c r="E453" s="243"/>
      <c r="F453" s="243"/>
      <c r="G453" s="244"/>
      <c r="H453" s="273">
        <f t="shared" ref="H453:M453" si="70">SUM(H454:H484)</f>
        <v>0</v>
      </c>
      <c r="I453" s="271">
        <f t="shared" si="70"/>
        <v>0</v>
      </c>
      <c r="J453" s="271">
        <f t="shared" si="70"/>
        <v>0</v>
      </c>
      <c r="K453" s="271">
        <f t="shared" si="70"/>
        <v>0</v>
      </c>
      <c r="L453" s="274">
        <f t="shared" si="70"/>
        <v>0</v>
      </c>
      <c r="M453" s="271" t="e">
        <f t="shared" si="70"/>
        <v>#DIV/0!</v>
      </c>
      <c r="N453" s="275">
        <f>COUNTA(B454:B484)-COUNTIF(B454:B484,"연차")</f>
        <v>0</v>
      </c>
      <c r="O453" s="271">
        <f>SUM(O454:O484)</f>
        <v>0</v>
      </c>
      <c r="P453" s="271">
        <f>SUM(P454:P484)</f>
        <v>0</v>
      </c>
      <c r="Q453" s="272">
        <f>SUM(Q454:Q484)</f>
        <v>0</v>
      </c>
      <c r="R453" s="272">
        <f>COUNTA(A454:A484)</f>
        <v>28</v>
      </c>
      <c r="S453" s="276">
        <f>SUM(C454:C484)</f>
        <v>0</v>
      </c>
      <c r="T453" s="276">
        <f>SUM(F454:F484)</f>
        <v>0</v>
      </c>
      <c r="U453" s="251">
        <f>G455*G457</f>
        <v>0</v>
      </c>
    </row>
    <row r="454" spans="1:21" x14ac:dyDescent="0.3">
      <c r="A454" s="212">
        <v>1</v>
      </c>
      <c r="B454" s="201"/>
      <c r="C454" s="201"/>
      <c r="D454" s="201" t="s">
        <v>271</v>
      </c>
      <c r="E454" s="201"/>
      <c r="F454" s="201"/>
      <c r="G454" s="213" t="s">
        <v>282</v>
      </c>
      <c r="H454" s="273">
        <f>SUM(B454:B460)</f>
        <v>0</v>
      </c>
      <c r="I454" s="271">
        <f t="shared" ref="I454:I481" si="71">IF(IFERROR(B454-8,0)&lt;0,0,IFERROR(B454-8,0))</f>
        <v>0</v>
      </c>
      <c r="J454" s="271">
        <f>IF(SUM(H454-40)&gt;0,H454-40,0)</f>
        <v>0</v>
      </c>
      <c r="K454" s="271">
        <f>IF(SUM(I454:I460)&gt;J454,SUM(I454:I460),J454)</f>
        <v>0</v>
      </c>
      <c r="L454" s="271">
        <f>IF(D454="o",IF(H454&lt;15,0,IF(H454&gt;40,8,H454/5)),0)</f>
        <v>0</v>
      </c>
      <c r="M454" s="272" t="e">
        <f>SUM(B454:B484)/COUNTA(B454:B484)</f>
        <v>#DIV/0!</v>
      </c>
      <c r="N454" s="272"/>
      <c r="O454" s="272" t="str">
        <f>IF(E454="o",IF(B454&gt;8,8,B454),"")</f>
        <v/>
      </c>
      <c r="P454" s="272" t="str">
        <f>IF(E454="o",IF(B454&gt;8,B454-8,0),"")</f>
        <v/>
      </c>
      <c r="Q454" s="272">
        <f>COUNTA(A454)*IF(B454="연차",0,B454)</f>
        <v>0</v>
      </c>
      <c r="R454" s="272"/>
    </row>
    <row r="455" spans="1:21" x14ac:dyDescent="0.3">
      <c r="A455" s="214">
        <v>2</v>
      </c>
      <c r="B455" s="200"/>
      <c r="C455" s="200"/>
      <c r="D455" s="215"/>
      <c r="E455" s="200"/>
      <c r="F455" s="200"/>
      <c r="G455" s="203"/>
      <c r="H455" s="273"/>
      <c r="I455" s="271">
        <f t="shared" si="71"/>
        <v>0</v>
      </c>
      <c r="J455" s="271"/>
      <c r="K455" s="271"/>
      <c r="L455" s="271"/>
      <c r="M455" s="272"/>
      <c r="N455" s="272"/>
      <c r="O455" s="272" t="str">
        <f t="shared" ref="O455:O483" si="72">IF(E455="o",IF(B455&gt;8,8,B455),"")</f>
        <v/>
      </c>
      <c r="P455" s="272" t="str">
        <f t="shared" ref="P455:P483" si="73">IF(E455="o",IF(B455&gt;8,B455-8,0),"")</f>
        <v/>
      </c>
      <c r="Q455" s="272">
        <f t="shared" ref="Q455:Q484" si="74">COUNTA(A455)*IF(B455="연차",0,B455)</f>
        <v>0</v>
      </c>
      <c r="R455" s="272"/>
    </row>
    <row r="456" spans="1:21" x14ac:dyDescent="0.3">
      <c r="A456" s="214">
        <v>3</v>
      </c>
      <c r="B456" s="200"/>
      <c r="C456" s="200"/>
      <c r="D456" s="215"/>
      <c r="E456" s="200"/>
      <c r="F456" s="200"/>
      <c r="G456" s="203" t="s">
        <v>275</v>
      </c>
      <c r="H456" s="273"/>
      <c r="I456" s="271">
        <f t="shared" si="71"/>
        <v>0</v>
      </c>
      <c r="J456" s="271"/>
      <c r="K456" s="271"/>
      <c r="L456" s="271"/>
      <c r="M456" s="272"/>
      <c r="N456" s="272"/>
      <c r="O456" s="272" t="str">
        <f t="shared" si="72"/>
        <v/>
      </c>
      <c r="P456" s="272" t="str">
        <f t="shared" si="73"/>
        <v/>
      </c>
      <c r="Q456" s="272">
        <f t="shared" si="74"/>
        <v>0</v>
      </c>
      <c r="R456" s="272"/>
    </row>
    <row r="457" spans="1:21" x14ac:dyDescent="0.3">
      <c r="A457" s="214">
        <v>4</v>
      </c>
      <c r="B457" s="200"/>
      <c r="C457" s="200"/>
      <c r="D457" s="215"/>
      <c r="E457" s="200"/>
      <c r="F457" s="200"/>
      <c r="G457" s="203"/>
      <c r="H457" s="273"/>
      <c r="I457" s="271">
        <f t="shared" si="71"/>
        <v>0</v>
      </c>
      <c r="J457" s="271"/>
      <c r="K457" s="271"/>
      <c r="L457" s="271"/>
      <c r="M457" s="272"/>
      <c r="N457" s="272"/>
      <c r="O457" s="272" t="str">
        <f t="shared" si="72"/>
        <v/>
      </c>
      <c r="P457" s="272" t="str">
        <f t="shared" si="73"/>
        <v/>
      </c>
      <c r="Q457" s="272">
        <f t="shared" si="74"/>
        <v>0</v>
      </c>
      <c r="R457" s="272"/>
    </row>
    <row r="458" spans="1:21" x14ac:dyDescent="0.3">
      <c r="A458" s="214">
        <v>5</v>
      </c>
      <c r="B458" s="200"/>
      <c r="C458" s="200"/>
      <c r="D458" s="215"/>
      <c r="E458" s="200"/>
      <c r="F458" s="200"/>
      <c r="G458" s="216"/>
      <c r="H458" s="273"/>
      <c r="I458" s="271">
        <f t="shared" si="71"/>
        <v>0</v>
      </c>
      <c r="J458" s="271"/>
      <c r="K458" s="271"/>
      <c r="L458" s="271"/>
      <c r="M458" s="272"/>
      <c r="N458" s="272"/>
      <c r="O458" s="272" t="str">
        <f t="shared" si="72"/>
        <v/>
      </c>
      <c r="P458" s="272" t="str">
        <f t="shared" si="73"/>
        <v/>
      </c>
      <c r="Q458" s="272">
        <f t="shared" si="74"/>
        <v>0</v>
      </c>
      <c r="R458" s="272"/>
    </row>
    <row r="459" spans="1:21" x14ac:dyDescent="0.3">
      <c r="A459" s="214">
        <v>6</v>
      </c>
      <c r="B459" s="200"/>
      <c r="C459" s="200"/>
      <c r="D459" s="215"/>
      <c r="E459" s="200"/>
      <c r="F459" s="200"/>
      <c r="G459" s="216"/>
      <c r="H459" s="273"/>
      <c r="I459" s="271">
        <f t="shared" si="71"/>
        <v>0</v>
      </c>
      <c r="J459" s="271"/>
      <c r="K459" s="271"/>
      <c r="L459" s="271"/>
      <c r="M459" s="272"/>
      <c r="N459" s="272"/>
      <c r="O459" s="272" t="str">
        <f t="shared" si="72"/>
        <v/>
      </c>
      <c r="P459" s="272" t="str">
        <f t="shared" si="73"/>
        <v/>
      </c>
      <c r="Q459" s="272">
        <f t="shared" si="74"/>
        <v>0</v>
      </c>
      <c r="R459" s="272"/>
    </row>
    <row r="460" spans="1:21" ht="17.25" thickBot="1" x14ac:dyDescent="0.35">
      <c r="A460" s="217">
        <v>7</v>
      </c>
      <c r="B460" s="204"/>
      <c r="C460" s="204"/>
      <c r="D460" s="218"/>
      <c r="E460" s="204"/>
      <c r="F460" s="204"/>
      <c r="G460" s="219"/>
      <c r="H460" s="273"/>
      <c r="I460" s="271">
        <f t="shared" si="71"/>
        <v>0</v>
      </c>
      <c r="J460" s="271"/>
      <c r="K460" s="271"/>
      <c r="L460" s="271"/>
      <c r="M460" s="272"/>
      <c r="N460" s="272"/>
      <c r="O460" s="272" t="str">
        <f t="shared" si="72"/>
        <v/>
      </c>
      <c r="P460" s="272" t="str">
        <f t="shared" si="73"/>
        <v/>
      </c>
      <c r="Q460" s="272">
        <f t="shared" si="74"/>
        <v>0</v>
      </c>
      <c r="R460" s="272"/>
    </row>
    <row r="461" spans="1:21" x14ac:dyDescent="0.3">
      <c r="A461" s="220">
        <v>8</v>
      </c>
      <c r="B461" s="202"/>
      <c r="C461" s="202"/>
      <c r="D461" s="202" t="s">
        <v>271</v>
      </c>
      <c r="E461" s="202"/>
      <c r="F461" s="202"/>
      <c r="G461" s="221"/>
      <c r="H461" s="273">
        <f>SUM(B461:B467)</f>
        <v>0</v>
      </c>
      <c r="I461" s="271">
        <f t="shared" si="71"/>
        <v>0</v>
      </c>
      <c r="J461" s="271">
        <f>IF(SUM(H461-40)&gt;0,H461-40,0)</f>
        <v>0</v>
      </c>
      <c r="K461" s="271">
        <f>IF(SUM(I461:I467)&gt;J461,SUM(I461:I467),J461)</f>
        <v>0</v>
      </c>
      <c r="L461" s="271">
        <f>IF(D461="o",IF(H461&lt;15,0,IF(H461&gt;40,8,H461/5)),0)</f>
        <v>0</v>
      </c>
      <c r="M461" s="272"/>
      <c r="N461" s="272"/>
      <c r="O461" s="272" t="str">
        <f t="shared" si="72"/>
        <v/>
      </c>
      <c r="P461" s="272" t="str">
        <f t="shared" si="73"/>
        <v/>
      </c>
      <c r="Q461" s="272">
        <f t="shared" si="74"/>
        <v>0</v>
      </c>
      <c r="R461" s="272"/>
    </row>
    <row r="462" spans="1:21" x14ac:dyDescent="0.3">
      <c r="A462" s="214">
        <v>9</v>
      </c>
      <c r="B462" s="200"/>
      <c r="C462" s="200"/>
      <c r="D462" s="215"/>
      <c r="E462" s="200"/>
      <c r="F462" s="200"/>
      <c r="G462" s="216"/>
      <c r="H462" s="273"/>
      <c r="I462" s="271">
        <f t="shared" si="71"/>
        <v>0</v>
      </c>
      <c r="J462" s="271"/>
      <c r="K462" s="271"/>
      <c r="L462" s="271"/>
      <c r="M462" s="272"/>
      <c r="N462" s="272"/>
      <c r="O462" s="272" t="str">
        <f t="shared" si="72"/>
        <v/>
      </c>
      <c r="P462" s="272" t="str">
        <f t="shared" si="73"/>
        <v/>
      </c>
      <c r="Q462" s="272">
        <f t="shared" si="74"/>
        <v>0</v>
      </c>
      <c r="R462" s="272"/>
    </row>
    <row r="463" spans="1:21" x14ac:dyDescent="0.3">
      <c r="A463" s="214">
        <v>10</v>
      </c>
      <c r="B463" s="200"/>
      <c r="C463" s="200"/>
      <c r="D463" s="215"/>
      <c r="E463" s="200"/>
      <c r="F463" s="200"/>
      <c r="G463" s="216"/>
      <c r="H463" s="273"/>
      <c r="I463" s="271">
        <f t="shared" si="71"/>
        <v>0</v>
      </c>
      <c r="J463" s="271"/>
      <c r="K463" s="271"/>
      <c r="L463" s="271"/>
      <c r="M463" s="272"/>
      <c r="N463" s="272"/>
      <c r="O463" s="272" t="str">
        <f t="shared" si="72"/>
        <v/>
      </c>
      <c r="P463" s="272" t="str">
        <f t="shared" si="73"/>
        <v/>
      </c>
      <c r="Q463" s="272">
        <f t="shared" si="74"/>
        <v>0</v>
      </c>
      <c r="R463" s="272"/>
    </row>
    <row r="464" spans="1:21" x14ac:dyDescent="0.3">
      <c r="A464" s="214">
        <v>11</v>
      </c>
      <c r="B464" s="200"/>
      <c r="C464" s="200"/>
      <c r="D464" s="215"/>
      <c r="E464" s="200"/>
      <c r="F464" s="200"/>
      <c r="G464" s="216"/>
      <c r="H464" s="273"/>
      <c r="I464" s="271">
        <f t="shared" si="71"/>
        <v>0</v>
      </c>
      <c r="J464" s="271"/>
      <c r="K464" s="271"/>
      <c r="L464" s="271"/>
      <c r="M464" s="272"/>
      <c r="N464" s="272"/>
      <c r="O464" s="272" t="str">
        <f t="shared" si="72"/>
        <v/>
      </c>
      <c r="P464" s="272" t="str">
        <f t="shared" si="73"/>
        <v/>
      </c>
      <c r="Q464" s="272">
        <f t="shared" si="74"/>
        <v>0</v>
      </c>
      <c r="R464" s="272"/>
    </row>
    <row r="465" spans="1:18" x14ac:dyDescent="0.3">
      <c r="A465" s="214">
        <v>12</v>
      </c>
      <c r="B465" s="200"/>
      <c r="C465" s="200"/>
      <c r="D465" s="215"/>
      <c r="E465" s="200"/>
      <c r="F465" s="200"/>
      <c r="G465" s="216"/>
      <c r="H465" s="273"/>
      <c r="I465" s="271">
        <f t="shared" si="71"/>
        <v>0</v>
      </c>
      <c r="J465" s="271"/>
      <c r="K465" s="271"/>
      <c r="L465" s="271"/>
      <c r="M465" s="272"/>
      <c r="N465" s="272"/>
      <c r="O465" s="272" t="str">
        <f t="shared" si="72"/>
        <v/>
      </c>
      <c r="P465" s="272" t="str">
        <f t="shared" si="73"/>
        <v/>
      </c>
      <c r="Q465" s="272">
        <f t="shared" si="74"/>
        <v>0</v>
      </c>
      <c r="R465" s="272"/>
    </row>
    <row r="466" spans="1:18" x14ac:dyDescent="0.3">
      <c r="A466" s="214">
        <v>13</v>
      </c>
      <c r="B466" s="200"/>
      <c r="C466" s="200"/>
      <c r="D466" s="215"/>
      <c r="E466" s="200"/>
      <c r="F466" s="200"/>
      <c r="G466" s="216"/>
      <c r="H466" s="273"/>
      <c r="I466" s="271">
        <f t="shared" si="71"/>
        <v>0</v>
      </c>
      <c r="J466" s="271"/>
      <c r="K466" s="271"/>
      <c r="L466" s="271"/>
      <c r="M466" s="272"/>
      <c r="N466" s="272"/>
      <c r="O466" s="272" t="str">
        <f t="shared" si="72"/>
        <v/>
      </c>
      <c r="P466" s="272" t="str">
        <f t="shared" si="73"/>
        <v/>
      </c>
      <c r="Q466" s="272">
        <f t="shared" si="74"/>
        <v>0</v>
      </c>
      <c r="R466" s="272"/>
    </row>
    <row r="467" spans="1:18" ht="17.25" thickBot="1" x14ac:dyDescent="0.35">
      <c r="A467" s="217">
        <v>14</v>
      </c>
      <c r="B467" s="204"/>
      <c r="C467" s="204"/>
      <c r="D467" s="218"/>
      <c r="E467" s="204"/>
      <c r="F467" s="204"/>
      <c r="G467" s="219"/>
      <c r="H467" s="273"/>
      <c r="I467" s="271">
        <f t="shared" si="71"/>
        <v>0</v>
      </c>
      <c r="J467" s="271"/>
      <c r="K467" s="271"/>
      <c r="L467" s="271"/>
      <c r="M467" s="272"/>
      <c r="N467" s="272"/>
      <c r="O467" s="272" t="str">
        <f t="shared" si="72"/>
        <v/>
      </c>
      <c r="P467" s="272" t="str">
        <f t="shared" si="73"/>
        <v/>
      </c>
      <c r="Q467" s="272">
        <f t="shared" si="74"/>
        <v>0</v>
      </c>
      <c r="R467" s="272"/>
    </row>
    <row r="468" spans="1:18" x14ac:dyDescent="0.3">
      <c r="A468" s="220">
        <v>15</v>
      </c>
      <c r="B468" s="202"/>
      <c r="C468" s="202"/>
      <c r="D468" s="202" t="s">
        <v>271</v>
      </c>
      <c r="E468" s="202"/>
      <c r="F468" s="202"/>
      <c r="G468" s="221"/>
      <c r="H468" s="273">
        <f>SUM(B468:B474)</f>
        <v>0</v>
      </c>
      <c r="I468" s="271">
        <f t="shared" si="71"/>
        <v>0</v>
      </c>
      <c r="J468" s="271">
        <f>IF(SUM(H468-40)&gt;0,H468-40,0)</f>
        <v>0</v>
      </c>
      <c r="K468" s="271">
        <f>IF(SUM(I468:I474)&gt;J468,SUM(I468:I474),J468)</f>
        <v>0</v>
      </c>
      <c r="L468" s="271">
        <f>IF(D468="o",IF(H468&lt;15,0,IF(H468&gt;40,8,H468/5)),0)</f>
        <v>0</v>
      </c>
      <c r="M468" s="272"/>
      <c r="N468" s="272"/>
      <c r="O468" s="272" t="str">
        <f t="shared" si="72"/>
        <v/>
      </c>
      <c r="P468" s="272" t="str">
        <f t="shared" si="73"/>
        <v/>
      </c>
      <c r="Q468" s="272">
        <f t="shared" si="74"/>
        <v>0</v>
      </c>
      <c r="R468" s="272"/>
    </row>
    <row r="469" spans="1:18" x14ac:dyDescent="0.3">
      <c r="A469" s="214">
        <v>16</v>
      </c>
      <c r="B469" s="200"/>
      <c r="C469" s="200"/>
      <c r="D469" s="215"/>
      <c r="E469" s="200"/>
      <c r="F469" s="200"/>
      <c r="G469" s="216"/>
      <c r="H469" s="273"/>
      <c r="I469" s="271">
        <f t="shared" si="71"/>
        <v>0</v>
      </c>
      <c r="J469" s="271"/>
      <c r="K469" s="271"/>
      <c r="L469" s="271"/>
      <c r="M469" s="272"/>
      <c r="N469" s="272"/>
      <c r="O469" s="272" t="str">
        <f t="shared" si="72"/>
        <v/>
      </c>
      <c r="P469" s="272" t="str">
        <f t="shared" si="73"/>
        <v/>
      </c>
      <c r="Q469" s="272">
        <f t="shared" si="74"/>
        <v>0</v>
      </c>
      <c r="R469" s="272"/>
    </row>
    <row r="470" spans="1:18" x14ac:dyDescent="0.3">
      <c r="A470" s="214">
        <v>17</v>
      </c>
      <c r="B470" s="200"/>
      <c r="C470" s="200"/>
      <c r="D470" s="215"/>
      <c r="E470" s="200"/>
      <c r="F470" s="200"/>
      <c r="G470" s="216"/>
      <c r="H470" s="273"/>
      <c r="I470" s="271">
        <f t="shared" si="71"/>
        <v>0</v>
      </c>
      <c r="J470" s="271"/>
      <c r="K470" s="271"/>
      <c r="L470" s="271"/>
      <c r="M470" s="272"/>
      <c r="N470" s="272"/>
      <c r="O470" s="272" t="str">
        <f t="shared" si="72"/>
        <v/>
      </c>
      <c r="P470" s="272" t="str">
        <f t="shared" si="73"/>
        <v/>
      </c>
      <c r="Q470" s="272">
        <f t="shared" si="74"/>
        <v>0</v>
      </c>
      <c r="R470" s="272"/>
    </row>
    <row r="471" spans="1:18" x14ac:dyDescent="0.3">
      <c r="A471" s="214">
        <v>18</v>
      </c>
      <c r="B471" s="200"/>
      <c r="C471" s="200"/>
      <c r="D471" s="215"/>
      <c r="E471" s="200"/>
      <c r="F471" s="200"/>
      <c r="G471" s="216"/>
      <c r="H471" s="273"/>
      <c r="I471" s="271">
        <f t="shared" si="71"/>
        <v>0</v>
      </c>
      <c r="J471" s="271"/>
      <c r="K471" s="271"/>
      <c r="L471" s="271"/>
      <c r="M471" s="272"/>
      <c r="N471" s="272"/>
      <c r="O471" s="272" t="str">
        <f t="shared" si="72"/>
        <v/>
      </c>
      <c r="P471" s="272" t="str">
        <f t="shared" si="73"/>
        <v/>
      </c>
      <c r="Q471" s="272">
        <f t="shared" si="74"/>
        <v>0</v>
      </c>
      <c r="R471" s="272"/>
    </row>
    <row r="472" spans="1:18" x14ac:dyDescent="0.3">
      <c r="A472" s="214">
        <v>19</v>
      </c>
      <c r="B472" s="200"/>
      <c r="C472" s="200"/>
      <c r="D472" s="215"/>
      <c r="E472" s="200"/>
      <c r="F472" s="200"/>
      <c r="G472" s="216"/>
      <c r="H472" s="273"/>
      <c r="I472" s="271">
        <f t="shared" si="71"/>
        <v>0</v>
      </c>
      <c r="J472" s="271"/>
      <c r="K472" s="271"/>
      <c r="L472" s="271"/>
      <c r="M472" s="272"/>
      <c r="N472" s="272"/>
      <c r="O472" s="272" t="str">
        <f t="shared" si="72"/>
        <v/>
      </c>
      <c r="P472" s="272" t="str">
        <f t="shared" si="73"/>
        <v/>
      </c>
      <c r="Q472" s="272">
        <f t="shared" si="74"/>
        <v>0</v>
      </c>
      <c r="R472" s="272"/>
    </row>
    <row r="473" spans="1:18" x14ac:dyDescent="0.3">
      <c r="A473" s="214">
        <v>20</v>
      </c>
      <c r="B473" s="200"/>
      <c r="C473" s="200"/>
      <c r="D473" s="215"/>
      <c r="E473" s="200"/>
      <c r="F473" s="200"/>
      <c r="G473" s="216"/>
      <c r="H473" s="273"/>
      <c r="I473" s="271">
        <f t="shared" si="71"/>
        <v>0</v>
      </c>
      <c r="J473" s="271"/>
      <c r="K473" s="271"/>
      <c r="L473" s="271"/>
      <c r="M473" s="272"/>
      <c r="N473" s="272"/>
      <c r="O473" s="272" t="str">
        <f t="shared" si="72"/>
        <v/>
      </c>
      <c r="P473" s="272" t="str">
        <f t="shared" si="73"/>
        <v/>
      </c>
      <c r="Q473" s="272">
        <f t="shared" si="74"/>
        <v>0</v>
      </c>
      <c r="R473" s="272"/>
    </row>
    <row r="474" spans="1:18" ht="17.25" thickBot="1" x14ac:dyDescent="0.35">
      <c r="A474" s="217">
        <v>21</v>
      </c>
      <c r="B474" s="204"/>
      <c r="C474" s="204"/>
      <c r="D474" s="218"/>
      <c r="E474" s="204"/>
      <c r="F474" s="204"/>
      <c r="G474" s="219"/>
      <c r="H474" s="273"/>
      <c r="I474" s="271">
        <f t="shared" si="71"/>
        <v>0</v>
      </c>
      <c r="J474" s="271"/>
      <c r="K474" s="271"/>
      <c r="L474" s="271"/>
      <c r="M474" s="272"/>
      <c r="N474" s="272"/>
      <c r="O474" s="272" t="str">
        <f t="shared" si="72"/>
        <v/>
      </c>
      <c r="P474" s="272" t="str">
        <f t="shared" si="73"/>
        <v/>
      </c>
      <c r="Q474" s="272">
        <f t="shared" si="74"/>
        <v>0</v>
      </c>
      <c r="R474" s="272"/>
    </row>
    <row r="475" spans="1:18" x14ac:dyDescent="0.3">
      <c r="A475" s="220">
        <v>22</v>
      </c>
      <c r="B475" s="202"/>
      <c r="C475" s="202"/>
      <c r="D475" s="202" t="s">
        <v>271</v>
      </c>
      <c r="E475" s="202"/>
      <c r="F475" s="202"/>
      <c r="G475" s="221"/>
      <c r="H475" s="273">
        <f>SUM(B475:B481)</f>
        <v>0</v>
      </c>
      <c r="I475" s="271">
        <f t="shared" si="71"/>
        <v>0</v>
      </c>
      <c r="J475" s="271">
        <f>IF(SUM(H475-40)&gt;0,H475-40,0)</f>
        <v>0</v>
      </c>
      <c r="K475" s="271">
        <f>IF(SUM(I475:I481)&gt;J475,SUM(I475:I481),J475)</f>
        <v>0</v>
      </c>
      <c r="L475" s="271">
        <f>IF(D475="o",IF(H475&lt;15,0,IF(H475&gt;40,8,H475/5)),0)</f>
        <v>0</v>
      </c>
      <c r="M475" s="272"/>
      <c r="N475" s="272"/>
      <c r="O475" s="272" t="str">
        <f t="shared" si="72"/>
        <v/>
      </c>
      <c r="P475" s="272" t="str">
        <f t="shared" si="73"/>
        <v/>
      </c>
      <c r="Q475" s="272">
        <f t="shared" si="74"/>
        <v>0</v>
      </c>
      <c r="R475" s="272"/>
    </row>
    <row r="476" spans="1:18" x14ac:dyDescent="0.3">
      <c r="A476" s="214">
        <v>23</v>
      </c>
      <c r="B476" s="200"/>
      <c r="C476" s="200"/>
      <c r="D476" s="215"/>
      <c r="E476" s="200"/>
      <c r="F476" s="200"/>
      <c r="G476" s="216"/>
      <c r="H476" s="273"/>
      <c r="I476" s="271">
        <f t="shared" si="71"/>
        <v>0</v>
      </c>
      <c r="J476" s="271"/>
      <c r="K476" s="271"/>
      <c r="L476" s="271"/>
      <c r="M476" s="272"/>
      <c r="N476" s="272"/>
      <c r="O476" s="272" t="str">
        <f t="shared" si="72"/>
        <v/>
      </c>
      <c r="P476" s="272" t="str">
        <f t="shared" si="73"/>
        <v/>
      </c>
      <c r="Q476" s="272">
        <f t="shared" si="74"/>
        <v>0</v>
      </c>
      <c r="R476" s="272"/>
    </row>
    <row r="477" spans="1:18" x14ac:dyDescent="0.3">
      <c r="A477" s="214">
        <v>24</v>
      </c>
      <c r="B477" s="200"/>
      <c r="C477" s="200"/>
      <c r="D477" s="215"/>
      <c r="E477" s="200"/>
      <c r="F477" s="200"/>
      <c r="G477" s="216"/>
      <c r="H477" s="273"/>
      <c r="I477" s="271">
        <f t="shared" si="71"/>
        <v>0</v>
      </c>
      <c r="J477" s="271"/>
      <c r="K477" s="271"/>
      <c r="L477" s="271"/>
      <c r="M477" s="272"/>
      <c r="N477" s="272"/>
      <c r="O477" s="272" t="str">
        <f t="shared" si="72"/>
        <v/>
      </c>
      <c r="P477" s="272" t="str">
        <f t="shared" si="73"/>
        <v/>
      </c>
      <c r="Q477" s="272">
        <f t="shared" si="74"/>
        <v>0</v>
      </c>
      <c r="R477" s="272"/>
    </row>
    <row r="478" spans="1:18" x14ac:dyDescent="0.3">
      <c r="A478" s="214">
        <v>25</v>
      </c>
      <c r="B478" s="200"/>
      <c r="C478" s="200"/>
      <c r="D478" s="215"/>
      <c r="E478" s="200"/>
      <c r="F478" s="200"/>
      <c r="G478" s="216"/>
      <c r="H478" s="273"/>
      <c r="I478" s="271">
        <f t="shared" si="71"/>
        <v>0</v>
      </c>
      <c r="J478" s="271"/>
      <c r="K478" s="271"/>
      <c r="L478" s="271"/>
      <c r="M478" s="272"/>
      <c r="N478" s="272"/>
      <c r="O478" s="272" t="str">
        <f t="shared" si="72"/>
        <v/>
      </c>
      <c r="P478" s="272" t="str">
        <f t="shared" si="73"/>
        <v/>
      </c>
      <c r="Q478" s="272">
        <f t="shared" si="74"/>
        <v>0</v>
      </c>
      <c r="R478" s="272"/>
    </row>
    <row r="479" spans="1:18" x14ac:dyDescent="0.3">
      <c r="A479" s="214">
        <v>26</v>
      </c>
      <c r="B479" s="200"/>
      <c r="C479" s="200"/>
      <c r="D479" s="215"/>
      <c r="E479" s="200"/>
      <c r="F479" s="200"/>
      <c r="G479" s="216"/>
      <c r="H479" s="273"/>
      <c r="I479" s="271">
        <f t="shared" si="71"/>
        <v>0</v>
      </c>
      <c r="J479" s="271"/>
      <c r="K479" s="271"/>
      <c r="L479" s="271"/>
      <c r="M479" s="272"/>
      <c r="N479" s="272"/>
      <c r="O479" s="272" t="str">
        <f t="shared" si="72"/>
        <v/>
      </c>
      <c r="P479" s="272" t="str">
        <f t="shared" si="73"/>
        <v/>
      </c>
      <c r="Q479" s="272">
        <f t="shared" si="74"/>
        <v>0</v>
      </c>
      <c r="R479" s="272"/>
    </row>
    <row r="480" spans="1:18" x14ac:dyDescent="0.3">
      <c r="A480" s="214">
        <v>27</v>
      </c>
      <c r="B480" s="200"/>
      <c r="C480" s="200"/>
      <c r="D480" s="215"/>
      <c r="E480" s="200"/>
      <c r="F480" s="200"/>
      <c r="G480" s="216"/>
      <c r="H480" s="273"/>
      <c r="I480" s="271">
        <f t="shared" si="71"/>
        <v>0</v>
      </c>
      <c r="J480" s="271"/>
      <c r="K480" s="271"/>
      <c r="L480" s="271"/>
      <c r="M480" s="272"/>
      <c r="N480" s="272"/>
      <c r="O480" s="272" t="str">
        <f t="shared" si="72"/>
        <v/>
      </c>
      <c r="P480" s="272" t="str">
        <f t="shared" si="73"/>
        <v/>
      </c>
      <c r="Q480" s="272">
        <f t="shared" si="74"/>
        <v>0</v>
      </c>
      <c r="R480" s="272"/>
    </row>
    <row r="481" spans="1:21" ht="17.25" thickBot="1" x14ac:dyDescent="0.35">
      <c r="A481" s="217">
        <v>28</v>
      </c>
      <c r="B481" s="204"/>
      <c r="C481" s="204"/>
      <c r="D481" s="218"/>
      <c r="E481" s="204"/>
      <c r="F481" s="204"/>
      <c r="G481" s="219"/>
      <c r="H481" s="273"/>
      <c r="I481" s="271">
        <f t="shared" si="71"/>
        <v>0</v>
      </c>
      <c r="J481" s="271"/>
      <c r="K481" s="271"/>
      <c r="L481" s="271"/>
      <c r="M481" s="272"/>
      <c r="N481" s="272"/>
      <c r="O481" s="272" t="str">
        <f t="shared" si="72"/>
        <v/>
      </c>
      <c r="P481" s="272" t="str">
        <f t="shared" si="73"/>
        <v/>
      </c>
      <c r="Q481" s="272">
        <f t="shared" si="74"/>
        <v>0</v>
      </c>
      <c r="R481" s="272"/>
    </row>
    <row r="482" spans="1:21" x14ac:dyDescent="0.3">
      <c r="A482" s="205"/>
      <c r="B482" s="202"/>
      <c r="C482" s="202"/>
      <c r="D482" s="202" t="s">
        <v>271</v>
      </c>
      <c r="E482" s="202"/>
      <c r="F482" s="202"/>
      <c r="G482" s="221"/>
      <c r="H482" s="273" t="str">
        <f>IF(A482&lt;&gt;0,SUM(Q482:Q484),"")</f>
        <v/>
      </c>
      <c r="I482" s="271" t="str">
        <f>IF(A482&lt;&gt;0,IF(IFERROR(B482-8,0)&lt;0,0,IFERROR(B482-8,0)),"")</f>
        <v/>
      </c>
      <c r="J482" s="271" t="str">
        <f>IF(A482&lt;&gt;0,IF(SUM(H482-40)&gt;0,H482-40,0),"")</f>
        <v/>
      </c>
      <c r="K482" s="271" t="str">
        <f>IF(A482&lt;&gt;0,IF(SUM(I482:I484)&gt;J482,SUM(I482:I484),J482),"")</f>
        <v/>
      </c>
      <c r="L482" s="271" t="str">
        <f>IF(A482&lt;&gt;0,IF(D454="o",IF(H482&lt;(15/(7/COUNTA(A482:A484))),0,IF(H482&gt;(COUNTA(A482:A484)/5*40),COUNTA(A482:A484)/5*8,H482/5)),""),"")</f>
        <v/>
      </c>
      <c r="M482" s="272"/>
      <c r="N482" s="272"/>
      <c r="O482" s="272" t="str">
        <f t="shared" si="72"/>
        <v/>
      </c>
      <c r="P482" s="272" t="str">
        <f t="shared" si="73"/>
        <v/>
      </c>
      <c r="Q482" s="272">
        <f t="shared" si="74"/>
        <v>0</v>
      </c>
      <c r="R482" s="272"/>
    </row>
    <row r="483" spans="1:21" x14ac:dyDescent="0.3">
      <c r="A483" s="206"/>
      <c r="B483" s="200"/>
      <c r="C483" s="200"/>
      <c r="D483" s="215"/>
      <c r="E483" s="200"/>
      <c r="F483" s="200"/>
      <c r="G483" s="216"/>
      <c r="H483" s="273"/>
      <c r="I483" s="271" t="str">
        <f>IF(A483&lt;&gt;0,IF(IFERROR(B483-8,0)&lt;0,0,IFERROR(B483-8,0)),"")</f>
        <v/>
      </c>
      <c r="J483" s="271"/>
      <c r="K483" s="271"/>
      <c r="L483" s="271"/>
      <c r="M483" s="272"/>
      <c r="N483" s="272"/>
      <c r="O483" s="272" t="str">
        <f t="shared" si="72"/>
        <v/>
      </c>
      <c r="P483" s="272" t="str">
        <f t="shared" si="73"/>
        <v/>
      </c>
      <c r="Q483" s="272">
        <f t="shared" si="74"/>
        <v>0</v>
      </c>
      <c r="R483" s="272"/>
    </row>
    <row r="484" spans="1:21" ht="17.25" thickBot="1" x14ac:dyDescent="0.35">
      <c r="A484" s="207"/>
      <c r="B484" s="204"/>
      <c r="C484" s="204"/>
      <c r="D484" s="218"/>
      <c r="E484" s="204"/>
      <c r="F484" s="204"/>
      <c r="G484" s="219"/>
      <c r="H484" s="273"/>
      <c r="I484" s="271" t="str">
        <f>IF(A484&lt;&gt;0,IF(IFERROR(B484-8,0)&lt;0,0,IFERROR(B484-8,0)),"")</f>
        <v/>
      </c>
      <c r="J484" s="271"/>
      <c r="K484" s="271"/>
      <c r="L484" s="271"/>
      <c r="M484" s="272"/>
      <c r="N484" s="272"/>
      <c r="O484" s="272"/>
      <c r="P484" s="272"/>
      <c r="Q484" s="272">
        <f t="shared" si="74"/>
        <v>0</v>
      </c>
      <c r="R484" s="272"/>
    </row>
    <row r="485" spans="1:21" ht="17.25" thickBot="1" x14ac:dyDescent="0.35">
      <c r="A485" s="211"/>
      <c r="B485" s="243"/>
      <c r="C485" s="243"/>
      <c r="D485" s="243"/>
      <c r="E485" s="243"/>
      <c r="F485" s="243"/>
      <c r="G485" s="244"/>
      <c r="H485" s="273">
        <f t="shared" ref="H485:M485" si="75">SUM(H486:H516)</f>
        <v>0</v>
      </c>
      <c r="I485" s="271">
        <f t="shared" si="75"/>
        <v>0</v>
      </c>
      <c r="J485" s="271">
        <f t="shared" si="75"/>
        <v>0</v>
      </c>
      <c r="K485" s="271">
        <f t="shared" si="75"/>
        <v>0</v>
      </c>
      <c r="L485" s="274">
        <f t="shared" si="75"/>
        <v>0</v>
      </c>
      <c r="M485" s="271" t="e">
        <f t="shared" si="75"/>
        <v>#DIV/0!</v>
      </c>
      <c r="N485" s="275">
        <f>COUNTA(B486:B516)-COUNTIF(B486:B516,"연차")</f>
        <v>0</v>
      </c>
      <c r="O485" s="271">
        <f>SUM(O486:O516)</f>
        <v>0</v>
      </c>
      <c r="P485" s="271">
        <f>SUM(P486:P516)</f>
        <v>0</v>
      </c>
      <c r="Q485" s="272">
        <f>SUM(Q486:Q516)</f>
        <v>0</v>
      </c>
      <c r="R485" s="272">
        <f>COUNTA(A486:A516)</f>
        <v>28</v>
      </c>
      <c r="S485" s="276">
        <f>SUM(C486:C516)</f>
        <v>0</v>
      </c>
      <c r="T485" s="276">
        <f>SUM(F486:F516)</f>
        <v>0</v>
      </c>
      <c r="U485" s="251">
        <f>G487*G489</f>
        <v>0</v>
      </c>
    </row>
    <row r="486" spans="1:21" x14ac:dyDescent="0.3">
      <c r="A486" s="212">
        <v>1</v>
      </c>
      <c r="B486" s="201"/>
      <c r="C486" s="201"/>
      <c r="D486" s="201" t="s">
        <v>271</v>
      </c>
      <c r="E486" s="201"/>
      <c r="F486" s="201"/>
      <c r="G486" s="213" t="s">
        <v>282</v>
      </c>
      <c r="H486" s="273">
        <f>SUM(B486:B492)</f>
        <v>0</v>
      </c>
      <c r="I486" s="271">
        <f t="shared" ref="I486:I513" si="76">IF(IFERROR(B486-8,0)&lt;0,0,IFERROR(B486-8,0))</f>
        <v>0</v>
      </c>
      <c r="J486" s="271">
        <f>IF(SUM(H486-40)&gt;0,H486-40,0)</f>
        <v>0</v>
      </c>
      <c r="K486" s="271">
        <f>IF(SUM(I486:I492)&gt;J486,SUM(I486:I492),J486)</f>
        <v>0</v>
      </c>
      <c r="L486" s="271">
        <f>IF(D486="o",IF(H486&lt;15,0,IF(H486&gt;40,8,H486/5)),0)</f>
        <v>0</v>
      </c>
      <c r="M486" s="272" t="e">
        <f>SUM(B486:B516)/COUNTA(B486:B516)</f>
        <v>#DIV/0!</v>
      </c>
      <c r="N486" s="272"/>
      <c r="O486" s="272" t="str">
        <f>IF(E486="o",IF(B486&gt;8,8,B486),"")</f>
        <v/>
      </c>
      <c r="P486" s="272" t="str">
        <f>IF(E486="o",IF(B486&gt;8,B486-8,0),"")</f>
        <v/>
      </c>
      <c r="Q486" s="272">
        <f>COUNTA(A486)*IF(B486="연차",0,B486)</f>
        <v>0</v>
      </c>
      <c r="R486" s="272"/>
    </row>
    <row r="487" spans="1:21" x14ac:dyDescent="0.3">
      <c r="A487" s="214">
        <v>2</v>
      </c>
      <c r="B487" s="200"/>
      <c r="C487" s="200"/>
      <c r="D487" s="215"/>
      <c r="E487" s="200"/>
      <c r="F487" s="200"/>
      <c r="G487" s="203"/>
      <c r="H487" s="273"/>
      <c r="I487" s="271">
        <f t="shared" si="76"/>
        <v>0</v>
      </c>
      <c r="J487" s="271"/>
      <c r="K487" s="271"/>
      <c r="L487" s="271"/>
      <c r="M487" s="272"/>
      <c r="N487" s="272"/>
      <c r="O487" s="272" t="str">
        <f t="shared" ref="O487:O515" si="77">IF(E487="o",IF(B487&gt;8,8,B487),"")</f>
        <v/>
      </c>
      <c r="P487" s="272" t="str">
        <f t="shared" ref="P487:P515" si="78">IF(E487="o",IF(B487&gt;8,B487-8,0),"")</f>
        <v/>
      </c>
      <c r="Q487" s="272">
        <f t="shared" ref="Q487:Q516" si="79">COUNTA(A487)*IF(B487="연차",0,B487)</f>
        <v>0</v>
      </c>
      <c r="R487" s="272"/>
    </row>
    <row r="488" spans="1:21" x14ac:dyDescent="0.3">
      <c r="A488" s="214">
        <v>3</v>
      </c>
      <c r="B488" s="200"/>
      <c r="C488" s="200"/>
      <c r="D488" s="215"/>
      <c r="E488" s="200"/>
      <c r="F488" s="200"/>
      <c r="G488" s="203" t="s">
        <v>275</v>
      </c>
      <c r="H488" s="273"/>
      <c r="I488" s="271">
        <f t="shared" si="76"/>
        <v>0</v>
      </c>
      <c r="J488" s="271"/>
      <c r="K488" s="271"/>
      <c r="L488" s="271"/>
      <c r="M488" s="272"/>
      <c r="N488" s="272"/>
      <c r="O488" s="272" t="str">
        <f t="shared" si="77"/>
        <v/>
      </c>
      <c r="P488" s="272" t="str">
        <f t="shared" si="78"/>
        <v/>
      </c>
      <c r="Q488" s="272">
        <f t="shared" si="79"/>
        <v>0</v>
      </c>
      <c r="R488" s="272"/>
    </row>
    <row r="489" spans="1:21" x14ac:dyDescent="0.3">
      <c r="A489" s="214">
        <v>4</v>
      </c>
      <c r="B489" s="200"/>
      <c r="C489" s="200"/>
      <c r="D489" s="215"/>
      <c r="E489" s="200"/>
      <c r="F489" s="200"/>
      <c r="G489" s="203"/>
      <c r="H489" s="273"/>
      <c r="I489" s="271">
        <f t="shared" si="76"/>
        <v>0</v>
      </c>
      <c r="J489" s="271"/>
      <c r="K489" s="271"/>
      <c r="L489" s="271"/>
      <c r="M489" s="272"/>
      <c r="N489" s="272"/>
      <c r="O489" s="272" t="str">
        <f t="shared" si="77"/>
        <v/>
      </c>
      <c r="P489" s="272" t="str">
        <f t="shared" si="78"/>
        <v/>
      </c>
      <c r="Q489" s="272">
        <f t="shared" si="79"/>
        <v>0</v>
      </c>
      <c r="R489" s="272"/>
    </row>
    <row r="490" spans="1:21" x14ac:dyDescent="0.3">
      <c r="A490" s="214">
        <v>5</v>
      </c>
      <c r="B490" s="200"/>
      <c r="C490" s="200"/>
      <c r="D490" s="215"/>
      <c r="E490" s="200"/>
      <c r="F490" s="200"/>
      <c r="G490" s="216"/>
      <c r="H490" s="273"/>
      <c r="I490" s="271">
        <f t="shared" si="76"/>
        <v>0</v>
      </c>
      <c r="J490" s="271"/>
      <c r="K490" s="271"/>
      <c r="L490" s="271"/>
      <c r="M490" s="272"/>
      <c r="N490" s="272"/>
      <c r="O490" s="272" t="str">
        <f t="shared" si="77"/>
        <v/>
      </c>
      <c r="P490" s="272" t="str">
        <f t="shared" si="78"/>
        <v/>
      </c>
      <c r="Q490" s="272">
        <f t="shared" si="79"/>
        <v>0</v>
      </c>
      <c r="R490" s="272"/>
    </row>
    <row r="491" spans="1:21" x14ac:dyDescent="0.3">
      <c r="A491" s="214">
        <v>6</v>
      </c>
      <c r="B491" s="200"/>
      <c r="C491" s="200"/>
      <c r="D491" s="215"/>
      <c r="E491" s="200"/>
      <c r="F491" s="200"/>
      <c r="G491" s="216"/>
      <c r="H491" s="273"/>
      <c r="I491" s="271">
        <f t="shared" si="76"/>
        <v>0</v>
      </c>
      <c r="J491" s="271"/>
      <c r="K491" s="271"/>
      <c r="L491" s="271"/>
      <c r="M491" s="272"/>
      <c r="N491" s="272"/>
      <c r="O491" s="272" t="str">
        <f t="shared" si="77"/>
        <v/>
      </c>
      <c r="P491" s="272" t="str">
        <f t="shared" si="78"/>
        <v/>
      </c>
      <c r="Q491" s="272">
        <f t="shared" si="79"/>
        <v>0</v>
      </c>
      <c r="R491" s="272"/>
    </row>
    <row r="492" spans="1:21" ht="17.25" thickBot="1" x14ac:dyDescent="0.35">
      <c r="A492" s="217">
        <v>7</v>
      </c>
      <c r="B492" s="204"/>
      <c r="C492" s="204"/>
      <c r="D492" s="218"/>
      <c r="E492" s="204"/>
      <c r="F492" s="204"/>
      <c r="G492" s="219"/>
      <c r="H492" s="273"/>
      <c r="I492" s="271">
        <f t="shared" si="76"/>
        <v>0</v>
      </c>
      <c r="J492" s="271"/>
      <c r="K492" s="271"/>
      <c r="L492" s="271"/>
      <c r="M492" s="272"/>
      <c r="N492" s="272"/>
      <c r="O492" s="272" t="str">
        <f t="shared" si="77"/>
        <v/>
      </c>
      <c r="P492" s="272" t="str">
        <f t="shared" si="78"/>
        <v/>
      </c>
      <c r="Q492" s="272">
        <f t="shared" si="79"/>
        <v>0</v>
      </c>
      <c r="R492" s="272"/>
    </row>
    <row r="493" spans="1:21" x14ac:dyDescent="0.3">
      <c r="A493" s="220">
        <v>8</v>
      </c>
      <c r="B493" s="202"/>
      <c r="C493" s="202"/>
      <c r="D493" s="202" t="s">
        <v>271</v>
      </c>
      <c r="E493" s="202"/>
      <c r="F493" s="202"/>
      <c r="G493" s="221"/>
      <c r="H493" s="273">
        <f>SUM(B493:B499)</f>
        <v>0</v>
      </c>
      <c r="I493" s="271">
        <f t="shared" si="76"/>
        <v>0</v>
      </c>
      <c r="J493" s="271">
        <f>IF(SUM(H493-40)&gt;0,H493-40,0)</f>
        <v>0</v>
      </c>
      <c r="K493" s="271">
        <f>IF(SUM(I493:I499)&gt;J493,SUM(I493:I499),J493)</f>
        <v>0</v>
      </c>
      <c r="L493" s="271">
        <f>IF(D493="o",IF(H493&lt;15,0,IF(H493&gt;40,8,H493/5)),0)</f>
        <v>0</v>
      </c>
      <c r="M493" s="272"/>
      <c r="N493" s="272"/>
      <c r="O493" s="272" t="str">
        <f t="shared" si="77"/>
        <v/>
      </c>
      <c r="P493" s="272" t="str">
        <f t="shared" si="78"/>
        <v/>
      </c>
      <c r="Q493" s="272">
        <f t="shared" si="79"/>
        <v>0</v>
      </c>
      <c r="R493" s="272"/>
    </row>
    <row r="494" spans="1:21" x14ac:dyDescent="0.3">
      <c r="A494" s="214">
        <v>9</v>
      </c>
      <c r="B494" s="200"/>
      <c r="C494" s="200"/>
      <c r="D494" s="215"/>
      <c r="E494" s="200"/>
      <c r="F494" s="200"/>
      <c r="G494" s="216"/>
      <c r="H494" s="273"/>
      <c r="I494" s="271">
        <f t="shared" si="76"/>
        <v>0</v>
      </c>
      <c r="J494" s="271"/>
      <c r="K494" s="271"/>
      <c r="L494" s="271"/>
      <c r="M494" s="272"/>
      <c r="N494" s="272"/>
      <c r="O494" s="272" t="str">
        <f t="shared" si="77"/>
        <v/>
      </c>
      <c r="P494" s="272" t="str">
        <f t="shared" si="78"/>
        <v/>
      </c>
      <c r="Q494" s="272">
        <f t="shared" si="79"/>
        <v>0</v>
      </c>
      <c r="R494" s="272"/>
    </row>
    <row r="495" spans="1:21" x14ac:dyDescent="0.3">
      <c r="A495" s="214">
        <v>10</v>
      </c>
      <c r="B495" s="200"/>
      <c r="C495" s="200"/>
      <c r="D495" s="215"/>
      <c r="E495" s="200"/>
      <c r="F495" s="200"/>
      <c r="G495" s="216"/>
      <c r="H495" s="273"/>
      <c r="I495" s="271">
        <f t="shared" si="76"/>
        <v>0</v>
      </c>
      <c r="J495" s="271"/>
      <c r="K495" s="271"/>
      <c r="L495" s="271"/>
      <c r="M495" s="272"/>
      <c r="N495" s="272"/>
      <c r="O495" s="272" t="str">
        <f t="shared" si="77"/>
        <v/>
      </c>
      <c r="P495" s="272" t="str">
        <f t="shared" si="78"/>
        <v/>
      </c>
      <c r="Q495" s="272">
        <f t="shared" si="79"/>
        <v>0</v>
      </c>
      <c r="R495" s="272"/>
    </row>
    <row r="496" spans="1:21" x14ac:dyDescent="0.3">
      <c r="A496" s="214">
        <v>11</v>
      </c>
      <c r="B496" s="200"/>
      <c r="C496" s="200"/>
      <c r="D496" s="215"/>
      <c r="E496" s="200"/>
      <c r="F496" s="200"/>
      <c r="G496" s="216"/>
      <c r="H496" s="273"/>
      <c r="I496" s="271">
        <f t="shared" si="76"/>
        <v>0</v>
      </c>
      <c r="J496" s="271"/>
      <c r="K496" s="271"/>
      <c r="L496" s="271"/>
      <c r="M496" s="272"/>
      <c r="N496" s="272"/>
      <c r="O496" s="272" t="str">
        <f t="shared" si="77"/>
        <v/>
      </c>
      <c r="P496" s="272" t="str">
        <f t="shared" si="78"/>
        <v/>
      </c>
      <c r="Q496" s="272">
        <f t="shared" si="79"/>
        <v>0</v>
      </c>
      <c r="R496" s="272"/>
    </row>
    <row r="497" spans="1:18" x14ac:dyDescent="0.3">
      <c r="A497" s="214">
        <v>12</v>
      </c>
      <c r="B497" s="200"/>
      <c r="C497" s="200"/>
      <c r="D497" s="215"/>
      <c r="E497" s="200"/>
      <c r="F497" s="200"/>
      <c r="G497" s="216"/>
      <c r="H497" s="273"/>
      <c r="I497" s="271">
        <f t="shared" si="76"/>
        <v>0</v>
      </c>
      <c r="J497" s="271"/>
      <c r="K497" s="271"/>
      <c r="L497" s="271"/>
      <c r="M497" s="272"/>
      <c r="N497" s="272"/>
      <c r="O497" s="272" t="str">
        <f t="shared" si="77"/>
        <v/>
      </c>
      <c r="P497" s="272" t="str">
        <f t="shared" si="78"/>
        <v/>
      </c>
      <c r="Q497" s="272">
        <f t="shared" si="79"/>
        <v>0</v>
      </c>
      <c r="R497" s="272"/>
    </row>
    <row r="498" spans="1:18" x14ac:dyDescent="0.3">
      <c r="A498" s="214">
        <v>13</v>
      </c>
      <c r="B498" s="200"/>
      <c r="C498" s="200"/>
      <c r="D498" s="215"/>
      <c r="E498" s="200"/>
      <c r="F498" s="200"/>
      <c r="G498" s="216"/>
      <c r="H498" s="273"/>
      <c r="I498" s="271">
        <f t="shared" si="76"/>
        <v>0</v>
      </c>
      <c r="J498" s="271"/>
      <c r="K498" s="271"/>
      <c r="L498" s="271"/>
      <c r="M498" s="272"/>
      <c r="N498" s="272"/>
      <c r="O498" s="272" t="str">
        <f t="shared" si="77"/>
        <v/>
      </c>
      <c r="P498" s="272" t="str">
        <f t="shared" si="78"/>
        <v/>
      </c>
      <c r="Q498" s="272">
        <f t="shared" si="79"/>
        <v>0</v>
      </c>
      <c r="R498" s="272"/>
    </row>
    <row r="499" spans="1:18" ht="17.25" thickBot="1" x14ac:dyDescent="0.35">
      <c r="A499" s="217">
        <v>14</v>
      </c>
      <c r="B499" s="204"/>
      <c r="C499" s="204"/>
      <c r="D499" s="218"/>
      <c r="E499" s="204"/>
      <c r="F499" s="204"/>
      <c r="G499" s="219"/>
      <c r="H499" s="273"/>
      <c r="I499" s="271">
        <f t="shared" si="76"/>
        <v>0</v>
      </c>
      <c r="J499" s="271"/>
      <c r="K499" s="271"/>
      <c r="L499" s="271"/>
      <c r="M499" s="272"/>
      <c r="N499" s="272"/>
      <c r="O499" s="272" t="str">
        <f t="shared" si="77"/>
        <v/>
      </c>
      <c r="P499" s="272" t="str">
        <f t="shared" si="78"/>
        <v/>
      </c>
      <c r="Q499" s="272">
        <f t="shared" si="79"/>
        <v>0</v>
      </c>
      <c r="R499" s="272"/>
    </row>
    <row r="500" spans="1:18" x14ac:dyDescent="0.3">
      <c r="A500" s="220">
        <v>15</v>
      </c>
      <c r="B500" s="202"/>
      <c r="C500" s="202"/>
      <c r="D500" s="202" t="s">
        <v>271</v>
      </c>
      <c r="E500" s="202"/>
      <c r="F500" s="202"/>
      <c r="G500" s="221"/>
      <c r="H500" s="273">
        <f>SUM(B500:B506)</f>
        <v>0</v>
      </c>
      <c r="I500" s="271">
        <f t="shared" si="76"/>
        <v>0</v>
      </c>
      <c r="J500" s="271">
        <f>IF(SUM(H500-40)&gt;0,H500-40,0)</f>
        <v>0</v>
      </c>
      <c r="K500" s="271">
        <f>IF(SUM(I500:I506)&gt;J500,SUM(I500:I506),J500)</f>
        <v>0</v>
      </c>
      <c r="L500" s="271">
        <f>IF(D500="o",IF(H500&lt;15,0,IF(H500&gt;40,8,H500/5)),0)</f>
        <v>0</v>
      </c>
      <c r="M500" s="272"/>
      <c r="N500" s="272"/>
      <c r="O500" s="272" t="str">
        <f t="shared" si="77"/>
        <v/>
      </c>
      <c r="P500" s="272" t="str">
        <f t="shared" si="78"/>
        <v/>
      </c>
      <c r="Q500" s="272">
        <f t="shared" si="79"/>
        <v>0</v>
      </c>
      <c r="R500" s="272"/>
    </row>
    <row r="501" spans="1:18" x14ac:dyDescent="0.3">
      <c r="A501" s="214">
        <v>16</v>
      </c>
      <c r="B501" s="200"/>
      <c r="C501" s="200"/>
      <c r="D501" s="215"/>
      <c r="E501" s="200"/>
      <c r="F501" s="200"/>
      <c r="G501" s="216"/>
      <c r="H501" s="273"/>
      <c r="I501" s="271">
        <f t="shared" si="76"/>
        <v>0</v>
      </c>
      <c r="J501" s="271"/>
      <c r="K501" s="271"/>
      <c r="L501" s="271"/>
      <c r="M501" s="272"/>
      <c r="N501" s="272"/>
      <c r="O501" s="272" t="str">
        <f t="shared" si="77"/>
        <v/>
      </c>
      <c r="P501" s="272" t="str">
        <f t="shared" si="78"/>
        <v/>
      </c>
      <c r="Q501" s="272">
        <f t="shared" si="79"/>
        <v>0</v>
      </c>
      <c r="R501" s="272"/>
    </row>
    <row r="502" spans="1:18" x14ac:dyDescent="0.3">
      <c r="A502" s="214">
        <v>17</v>
      </c>
      <c r="B502" s="200"/>
      <c r="C502" s="200"/>
      <c r="D502" s="215"/>
      <c r="E502" s="200"/>
      <c r="F502" s="200"/>
      <c r="G502" s="216"/>
      <c r="H502" s="273"/>
      <c r="I502" s="271">
        <f t="shared" si="76"/>
        <v>0</v>
      </c>
      <c r="J502" s="271"/>
      <c r="K502" s="271"/>
      <c r="L502" s="271"/>
      <c r="M502" s="272"/>
      <c r="N502" s="272"/>
      <c r="O502" s="272" t="str">
        <f t="shared" si="77"/>
        <v/>
      </c>
      <c r="P502" s="272" t="str">
        <f t="shared" si="78"/>
        <v/>
      </c>
      <c r="Q502" s="272">
        <f t="shared" si="79"/>
        <v>0</v>
      </c>
      <c r="R502" s="272"/>
    </row>
    <row r="503" spans="1:18" x14ac:dyDescent="0.3">
      <c r="A503" s="214">
        <v>18</v>
      </c>
      <c r="B503" s="200"/>
      <c r="C503" s="200"/>
      <c r="D503" s="215"/>
      <c r="E503" s="200"/>
      <c r="F503" s="200"/>
      <c r="G503" s="216"/>
      <c r="H503" s="273"/>
      <c r="I503" s="271">
        <f t="shared" si="76"/>
        <v>0</v>
      </c>
      <c r="J503" s="271"/>
      <c r="K503" s="271"/>
      <c r="L503" s="271"/>
      <c r="M503" s="272"/>
      <c r="N503" s="272"/>
      <c r="O503" s="272" t="str">
        <f t="shared" si="77"/>
        <v/>
      </c>
      <c r="P503" s="272" t="str">
        <f t="shared" si="78"/>
        <v/>
      </c>
      <c r="Q503" s="272">
        <f t="shared" si="79"/>
        <v>0</v>
      </c>
      <c r="R503" s="272"/>
    </row>
    <row r="504" spans="1:18" x14ac:dyDescent="0.3">
      <c r="A504" s="214">
        <v>19</v>
      </c>
      <c r="B504" s="200"/>
      <c r="C504" s="200"/>
      <c r="D504" s="215"/>
      <c r="E504" s="200"/>
      <c r="F504" s="200"/>
      <c r="G504" s="216"/>
      <c r="H504" s="273"/>
      <c r="I504" s="271">
        <f t="shared" si="76"/>
        <v>0</v>
      </c>
      <c r="J504" s="271"/>
      <c r="K504" s="271"/>
      <c r="L504" s="271"/>
      <c r="M504" s="272"/>
      <c r="N504" s="272"/>
      <c r="O504" s="272" t="str">
        <f t="shared" si="77"/>
        <v/>
      </c>
      <c r="P504" s="272" t="str">
        <f t="shared" si="78"/>
        <v/>
      </c>
      <c r="Q504" s="272">
        <f t="shared" si="79"/>
        <v>0</v>
      </c>
      <c r="R504" s="272"/>
    </row>
    <row r="505" spans="1:18" x14ac:dyDescent="0.3">
      <c r="A505" s="214">
        <v>20</v>
      </c>
      <c r="B505" s="200"/>
      <c r="C505" s="200"/>
      <c r="D505" s="215"/>
      <c r="E505" s="200"/>
      <c r="F505" s="200"/>
      <c r="G505" s="216"/>
      <c r="H505" s="273"/>
      <c r="I505" s="271">
        <f t="shared" si="76"/>
        <v>0</v>
      </c>
      <c r="J505" s="271"/>
      <c r="K505" s="271"/>
      <c r="L505" s="271"/>
      <c r="M505" s="272"/>
      <c r="N505" s="272"/>
      <c r="O505" s="272" t="str">
        <f t="shared" si="77"/>
        <v/>
      </c>
      <c r="P505" s="272" t="str">
        <f t="shared" si="78"/>
        <v/>
      </c>
      <c r="Q505" s="272">
        <f t="shared" si="79"/>
        <v>0</v>
      </c>
      <c r="R505" s="272"/>
    </row>
    <row r="506" spans="1:18" ht="17.25" thickBot="1" x14ac:dyDescent="0.35">
      <c r="A506" s="217">
        <v>21</v>
      </c>
      <c r="B506" s="204"/>
      <c r="C506" s="204"/>
      <c r="D506" s="218"/>
      <c r="E506" s="204"/>
      <c r="F506" s="204"/>
      <c r="G506" s="219"/>
      <c r="H506" s="273"/>
      <c r="I506" s="271">
        <f t="shared" si="76"/>
        <v>0</v>
      </c>
      <c r="J506" s="271"/>
      <c r="K506" s="271"/>
      <c r="L506" s="271"/>
      <c r="M506" s="272"/>
      <c r="N506" s="272"/>
      <c r="O506" s="272" t="str">
        <f t="shared" si="77"/>
        <v/>
      </c>
      <c r="P506" s="272" t="str">
        <f t="shared" si="78"/>
        <v/>
      </c>
      <c r="Q506" s="272">
        <f t="shared" si="79"/>
        <v>0</v>
      </c>
      <c r="R506" s="272"/>
    </row>
    <row r="507" spans="1:18" x14ac:dyDescent="0.3">
      <c r="A507" s="220">
        <v>22</v>
      </c>
      <c r="B507" s="202"/>
      <c r="C507" s="202"/>
      <c r="D507" s="202" t="s">
        <v>271</v>
      </c>
      <c r="E507" s="202"/>
      <c r="F507" s="202"/>
      <c r="G507" s="221"/>
      <c r="H507" s="273">
        <f>SUM(B507:B513)</f>
        <v>0</v>
      </c>
      <c r="I507" s="271">
        <f t="shared" si="76"/>
        <v>0</v>
      </c>
      <c r="J507" s="271">
        <f>IF(SUM(H507-40)&gt;0,H507-40,0)</f>
        <v>0</v>
      </c>
      <c r="K507" s="271">
        <f>IF(SUM(I507:I513)&gt;J507,SUM(I507:I513),J507)</f>
        <v>0</v>
      </c>
      <c r="L507" s="271">
        <f>IF(D507="o",IF(H507&lt;15,0,IF(H507&gt;40,8,H507/5)),0)</f>
        <v>0</v>
      </c>
      <c r="M507" s="272"/>
      <c r="N507" s="272"/>
      <c r="O507" s="272" t="str">
        <f t="shared" si="77"/>
        <v/>
      </c>
      <c r="P507" s="272" t="str">
        <f t="shared" si="78"/>
        <v/>
      </c>
      <c r="Q507" s="272">
        <f t="shared" si="79"/>
        <v>0</v>
      </c>
      <c r="R507" s="272"/>
    </row>
    <row r="508" spans="1:18" x14ac:dyDescent="0.3">
      <c r="A508" s="214">
        <v>23</v>
      </c>
      <c r="B508" s="200"/>
      <c r="C508" s="200"/>
      <c r="D508" s="215"/>
      <c r="E508" s="200"/>
      <c r="F508" s="200"/>
      <c r="G508" s="216"/>
      <c r="H508" s="273"/>
      <c r="I508" s="271">
        <f t="shared" si="76"/>
        <v>0</v>
      </c>
      <c r="J508" s="271"/>
      <c r="K508" s="271"/>
      <c r="L508" s="271"/>
      <c r="M508" s="272"/>
      <c r="N508" s="272"/>
      <c r="O508" s="272" t="str">
        <f t="shared" si="77"/>
        <v/>
      </c>
      <c r="P508" s="272" t="str">
        <f t="shared" si="78"/>
        <v/>
      </c>
      <c r="Q508" s="272">
        <f t="shared" si="79"/>
        <v>0</v>
      </c>
      <c r="R508" s="272"/>
    </row>
    <row r="509" spans="1:18" x14ac:dyDescent="0.3">
      <c r="A509" s="214">
        <v>24</v>
      </c>
      <c r="B509" s="200"/>
      <c r="C509" s="200"/>
      <c r="D509" s="215"/>
      <c r="E509" s="200"/>
      <c r="F509" s="200"/>
      <c r="G509" s="216"/>
      <c r="H509" s="273"/>
      <c r="I509" s="271">
        <f t="shared" si="76"/>
        <v>0</v>
      </c>
      <c r="J509" s="271"/>
      <c r="K509" s="271"/>
      <c r="L509" s="271"/>
      <c r="M509" s="272"/>
      <c r="N509" s="272"/>
      <c r="O509" s="272" t="str">
        <f t="shared" si="77"/>
        <v/>
      </c>
      <c r="P509" s="272" t="str">
        <f t="shared" si="78"/>
        <v/>
      </c>
      <c r="Q509" s="272">
        <f t="shared" si="79"/>
        <v>0</v>
      </c>
      <c r="R509" s="272"/>
    </row>
    <row r="510" spans="1:18" x14ac:dyDescent="0.3">
      <c r="A510" s="214">
        <v>25</v>
      </c>
      <c r="B510" s="200"/>
      <c r="C510" s="200"/>
      <c r="D510" s="215"/>
      <c r="E510" s="200"/>
      <c r="F510" s="200"/>
      <c r="G510" s="216"/>
      <c r="H510" s="273"/>
      <c r="I510" s="271">
        <f t="shared" si="76"/>
        <v>0</v>
      </c>
      <c r="J510" s="271"/>
      <c r="K510" s="271"/>
      <c r="L510" s="271"/>
      <c r="M510" s="272"/>
      <c r="N510" s="272"/>
      <c r="O510" s="272" t="str">
        <f t="shared" si="77"/>
        <v/>
      </c>
      <c r="P510" s="272" t="str">
        <f t="shared" si="78"/>
        <v/>
      </c>
      <c r="Q510" s="272">
        <f t="shared" si="79"/>
        <v>0</v>
      </c>
      <c r="R510" s="272"/>
    </row>
    <row r="511" spans="1:18" x14ac:dyDescent="0.3">
      <c r="A511" s="214">
        <v>26</v>
      </c>
      <c r="B511" s="200"/>
      <c r="C511" s="200"/>
      <c r="D511" s="215"/>
      <c r="E511" s="200"/>
      <c r="F511" s="200"/>
      <c r="G511" s="216"/>
      <c r="H511" s="273"/>
      <c r="I511" s="271">
        <f t="shared" si="76"/>
        <v>0</v>
      </c>
      <c r="J511" s="271"/>
      <c r="K511" s="271"/>
      <c r="L511" s="271"/>
      <c r="M511" s="272"/>
      <c r="N511" s="272"/>
      <c r="O511" s="272" t="str">
        <f t="shared" si="77"/>
        <v/>
      </c>
      <c r="P511" s="272" t="str">
        <f t="shared" si="78"/>
        <v/>
      </c>
      <c r="Q511" s="272">
        <f t="shared" si="79"/>
        <v>0</v>
      </c>
      <c r="R511" s="272"/>
    </row>
    <row r="512" spans="1:18" x14ac:dyDescent="0.3">
      <c r="A512" s="214">
        <v>27</v>
      </c>
      <c r="B512" s="200"/>
      <c r="C512" s="200"/>
      <c r="D512" s="215"/>
      <c r="E512" s="200"/>
      <c r="F512" s="200"/>
      <c r="G512" s="216"/>
      <c r="H512" s="273"/>
      <c r="I512" s="271">
        <f t="shared" si="76"/>
        <v>0</v>
      </c>
      <c r="J512" s="271"/>
      <c r="K512" s="271"/>
      <c r="L512" s="271"/>
      <c r="M512" s="272"/>
      <c r="N512" s="272"/>
      <c r="O512" s="272" t="str">
        <f t="shared" si="77"/>
        <v/>
      </c>
      <c r="P512" s="272" t="str">
        <f t="shared" si="78"/>
        <v/>
      </c>
      <c r="Q512" s="272">
        <f t="shared" si="79"/>
        <v>0</v>
      </c>
      <c r="R512" s="272"/>
    </row>
    <row r="513" spans="1:21" ht="17.25" thickBot="1" x14ac:dyDescent="0.35">
      <c r="A513" s="217">
        <v>28</v>
      </c>
      <c r="B513" s="204"/>
      <c r="C513" s="204"/>
      <c r="D513" s="218"/>
      <c r="E513" s="204"/>
      <c r="F513" s="204"/>
      <c r="G513" s="219"/>
      <c r="H513" s="273"/>
      <c r="I513" s="271">
        <f t="shared" si="76"/>
        <v>0</v>
      </c>
      <c r="J513" s="271"/>
      <c r="K513" s="271"/>
      <c r="L513" s="271"/>
      <c r="M513" s="272"/>
      <c r="N513" s="272"/>
      <c r="O513" s="272" t="str">
        <f t="shared" si="77"/>
        <v/>
      </c>
      <c r="P513" s="272" t="str">
        <f t="shared" si="78"/>
        <v/>
      </c>
      <c r="Q513" s="272">
        <f t="shared" si="79"/>
        <v>0</v>
      </c>
      <c r="R513" s="272"/>
    </row>
    <row r="514" spans="1:21" x14ac:dyDescent="0.3">
      <c r="A514" s="205"/>
      <c r="B514" s="202"/>
      <c r="C514" s="202"/>
      <c r="D514" s="202" t="s">
        <v>271</v>
      </c>
      <c r="E514" s="202"/>
      <c r="F514" s="202"/>
      <c r="G514" s="221"/>
      <c r="H514" s="273" t="str">
        <f>IF(A514&lt;&gt;0,SUM(Q514:Q516),"")</f>
        <v/>
      </c>
      <c r="I514" s="271" t="str">
        <f>IF(A514&lt;&gt;0,IF(IFERROR(B514-8,0)&lt;0,0,IFERROR(B514-8,0)),"")</f>
        <v/>
      </c>
      <c r="J514" s="271" t="str">
        <f>IF(A514&lt;&gt;0,IF(SUM(H514-40)&gt;0,H514-40,0),"")</f>
        <v/>
      </c>
      <c r="K514" s="271" t="str">
        <f>IF(A514&lt;&gt;0,IF(SUM(I514:I516)&gt;J514,SUM(I514:I516),J514),"")</f>
        <v/>
      </c>
      <c r="L514" s="271" t="str">
        <f>IF(A514&lt;&gt;0,IF(D486="o",IF(H514&lt;(15/(7/COUNTA(A514:A516))),0,IF(H514&gt;(COUNTA(A514:A516)/5*40),COUNTA(A514:A516)/5*8,H514/5)),""),"")</f>
        <v/>
      </c>
      <c r="M514" s="272"/>
      <c r="N514" s="272"/>
      <c r="O514" s="272" t="str">
        <f t="shared" si="77"/>
        <v/>
      </c>
      <c r="P514" s="272" t="str">
        <f t="shared" si="78"/>
        <v/>
      </c>
      <c r="Q514" s="272">
        <f t="shared" si="79"/>
        <v>0</v>
      </c>
      <c r="R514" s="272"/>
    </row>
    <row r="515" spans="1:21" x14ac:dyDescent="0.3">
      <c r="A515" s="206"/>
      <c r="B515" s="200"/>
      <c r="C515" s="200"/>
      <c r="D515" s="215"/>
      <c r="E515" s="200"/>
      <c r="F515" s="200"/>
      <c r="G515" s="216"/>
      <c r="H515" s="273"/>
      <c r="I515" s="271" t="str">
        <f>IF(A515&lt;&gt;0,IF(IFERROR(B515-8,0)&lt;0,0,IFERROR(B515-8,0)),"")</f>
        <v/>
      </c>
      <c r="J515" s="271"/>
      <c r="K515" s="271"/>
      <c r="L515" s="271"/>
      <c r="M515" s="272"/>
      <c r="N515" s="272"/>
      <c r="O515" s="272" t="str">
        <f t="shared" si="77"/>
        <v/>
      </c>
      <c r="P515" s="272" t="str">
        <f t="shared" si="78"/>
        <v/>
      </c>
      <c r="Q515" s="272">
        <f t="shared" si="79"/>
        <v>0</v>
      </c>
      <c r="R515" s="272"/>
    </row>
    <row r="516" spans="1:21" ht="17.25" thickBot="1" x14ac:dyDescent="0.35">
      <c r="A516" s="207"/>
      <c r="B516" s="204"/>
      <c r="C516" s="204"/>
      <c r="D516" s="218"/>
      <c r="E516" s="204"/>
      <c r="F516" s="204"/>
      <c r="G516" s="219"/>
      <c r="H516" s="273"/>
      <c r="I516" s="271" t="str">
        <f>IF(A516&lt;&gt;0,IF(IFERROR(B516-8,0)&lt;0,0,IFERROR(B516-8,0)),"")</f>
        <v/>
      </c>
      <c r="J516" s="271"/>
      <c r="K516" s="271"/>
      <c r="L516" s="271"/>
      <c r="M516" s="272"/>
      <c r="N516" s="272"/>
      <c r="O516" s="272"/>
      <c r="P516" s="272"/>
      <c r="Q516" s="272">
        <f t="shared" si="79"/>
        <v>0</v>
      </c>
      <c r="R516" s="272"/>
    </row>
    <row r="517" spans="1:21" ht="17.25" thickBot="1" x14ac:dyDescent="0.35">
      <c r="A517" s="211"/>
      <c r="B517" s="243"/>
      <c r="C517" s="243"/>
      <c r="D517" s="243"/>
      <c r="E517" s="243"/>
      <c r="F517" s="243"/>
      <c r="G517" s="244"/>
      <c r="H517" s="273">
        <f t="shared" ref="H517:M517" si="80">SUM(H518:H548)</f>
        <v>0</v>
      </c>
      <c r="I517" s="271">
        <f t="shared" si="80"/>
        <v>0</v>
      </c>
      <c r="J517" s="271">
        <f t="shared" si="80"/>
        <v>0</v>
      </c>
      <c r="K517" s="271">
        <f t="shared" si="80"/>
        <v>0</v>
      </c>
      <c r="L517" s="274">
        <f t="shared" si="80"/>
        <v>0</v>
      </c>
      <c r="M517" s="271" t="e">
        <f t="shared" si="80"/>
        <v>#DIV/0!</v>
      </c>
      <c r="N517" s="275">
        <f>COUNTA(B518:B548)-COUNTIF(B518:B548,"연차")</f>
        <v>0</v>
      </c>
      <c r="O517" s="271">
        <f>SUM(O518:O548)</f>
        <v>0</v>
      </c>
      <c r="P517" s="271">
        <f>SUM(P518:P548)</f>
        <v>0</v>
      </c>
      <c r="Q517" s="272">
        <f>SUM(Q518:Q548)</f>
        <v>0</v>
      </c>
      <c r="R517" s="272">
        <f>COUNTA(A518:A548)</f>
        <v>28</v>
      </c>
      <c r="S517" s="276">
        <f>SUM(C518:C548)</f>
        <v>0</v>
      </c>
      <c r="T517" s="276">
        <f>SUM(F518:F548)</f>
        <v>0</v>
      </c>
      <c r="U517" s="251">
        <f>G519*G521</f>
        <v>0</v>
      </c>
    </row>
    <row r="518" spans="1:21" x14ac:dyDescent="0.3">
      <c r="A518" s="212">
        <v>1</v>
      </c>
      <c r="B518" s="201"/>
      <c r="C518" s="201"/>
      <c r="D518" s="201" t="s">
        <v>271</v>
      </c>
      <c r="E518" s="201"/>
      <c r="F518" s="201"/>
      <c r="G518" s="213" t="s">
        <v>282</v>
      </c>
      <c r="H518" s="273">
        <f>SUM(B518:B524)</f>
        <v>0</v>
      </c>
      <c r="I518" s="271">
        <f t="shared" ref="I518:I545" si="81">IF(IFERROR(B518-8,0)&lt;0,0,IFERROR(B518-8,0))</f>
        <v>0</v>
      </c>
      <c r="J518" s="271">
        <f>IF(SUM(H518-40)&gt;0,H518-40,0)</f>
        <v>0</v>
      </c>
      <c r="K518" s="271">
        <f>IF(SUM(I518:I524)&gt;J518,SUM(I518:I524),J518)</f>
        <v>0</v>
      </c>
      <c r="L518" s="271">
        <f>IF(D518="o",IF(H518&lt;15,0,IF(H518&gt;40,8,H518/5)),0)</f>
        <v>0</v>
      </c>
      <c r="M518" s="272" t="e">
        <f>SUM(B518:B548)/COUNTA(B518:B548)</f>
        <v>#DIV/0!</v>
      </c>
      <c r="N518" s="272"/>
      <c r="O518" s="272" t="str">
        <f>IF(E518="o",IF(B518&gt;8,8,B518),"")</f>
        <v/>
      </c>
      <c r="P518" s="272" t="str">
        <f>IF(E518="o",IF(B518&gt;8,B518-8,0),"")</f>
        <v/>
      </c>
      <c r="Q518" s="272">
        <f>COUNTA(A518)*IF(B518="연차",0,B518)</f>
        <v>0</v>
      </c>
      <c r="R518" s="272"/>
    </row>
    <row r="519" spans="1:21" x14ac:dyDescent="0.3">
      <c r="A519" s="214">
        <v>2</v>
      </c>
      <c r="B519" s="200"/>
      <c r="C519" s="200"/>
      <c r="D519" s="215"/>
      <c r="E519" s="200"/>
      <c r="F519" s="200"/>
      <c r="G519" s="203"/>
      <c r="H519" s="273"/>
      <c r="I519" s="271">
        <f t="shared" si="81"/>
        <v>0</v>
      </c>
      <c r="J519" s="271"/>
      <c r="K519" s="271"/>
      <c r="L519" s="271"/>
      <c r="M519" s="272"/>
      <c r="N519" s="272"/>
      <c r="O519" s="272" t="str">
        <f t="shared" ref="O519:O547" si="82">IF(E519="o",IF(B519&gt;8,8,B519),"")</f>
        <v/>
      </c>
      <c r="P519" s="272" t="str">
        <f t="shared" ref="P519:P547" si="83">IF(E519="o",IF(B519&gt;8,B519-8,0),"")</f>
        <v/>
      </c>
      <c r="Q519" s="272">
        <f t="shared" ref="Q519:Q548" si="84">COUNTA(A519)*IF(B519="연차",0,B519)</f>
        <v>0</v>
      </c>
      <c r="R519" s="272"/>
    </row>
    <row r="520" spans="1:21" x14ac:dyDescent="0.3">
      <c r="A520" s="214">
        <v>3</v>
      </c>
      <c r="B520" s="200"/>
      <c r="C520" s="200"/>
      <c r="D520" s="215"/>
      <c r="E520" s="200"/>
      <c r="F520" s="200"/>
      <c r="G520" s="203" t="s">
        <v>275</v>
      </c>
      <c r="H520" s="273"/>
      <c r="I520" s="271">
        <f t="shared" si="81"/>
        <v>0</v>
      </c>
      <c r="J520" s="271"/>
      <c r="K520" s="271"/>
      <c r="L520" s="271"/>
      <c r="M520" s="272"/>
      <c r="N520" s="272"/>
      <c r="O520" s="272" t="str">
        <f t="shared" si="82"/>
        <v/>
      </c>
      <c r="P520" s="272" t="str">
        <f t="shared" si="83"/>
        <v/>
      </c>
      <c r="Q520" s="272">
        <f t="shared" si="84"/>
        <v>0</v>
      </c>
      <c r="R520" s="272"/>
    </row>
    <row r="521" spans="1:21" x14ac:dyDescent="0.3">
      <c r="A521" s="214">
        <v>4</v>
      </c>
      <c r="B521" s="200"/>
      <c r="C521" s="200"/>
      <c r="D521" s="215"/>
      <c r="E521" s="200"/>
      <c r="F521" s="200"/>
      <c r="G521" s="203"/>
      <c r="H521" s="273"/>
      <c r="I521" s="271">
        <f t="shared" si="81"/>
        <v>0</v>
      </c>
      <c r="J521" s="271"/>
      <c r="K521" s="271"/>
      <c r="L521" s="271"/>
      <c r="M521" s="272"/>
      <c r="N521" s="272"/>
      <c r="O521" s="272" t="str">
        <f t="shared" si="82"/>
        <v/>
      </c>
      <c r="P521" s="272" t="str">
        <f t="shared" si="83"/>
        <v/>
      </c>
      <c r="Q521" s="272">
        <f t="shared" si="84"/>
        <v>0</v>
      </c>
      <c r="R521" s="272"/>
    </row>
    <row r="522" spans="1:21" x14ac:dyDescent="0.3">
      <c r="A522" s="214">
        <v>5</v>
      </c>
      <c r="B522" s="200"/>
      <c r="C522" s="200"/>
      <c r="D522" s="215"/>
      <c r="E522" s="200"/>
      <c r="F522" s="200"/>
      <c r="G522" s="216"/>
      <c r="H522" s="273"/>
      <c r="I522" s="271">
        <f t="shared" si="81"/>
        <v>0</v>
      </c>
      <c r="J522" s="271"/>
      <c r="K522" s="271"/>
      <c r="L522" s="271"/>
      <c r="M522" s="272"/>
      <c r="N522" s="272"/>
      <c r="O522" s="272" t="str">
        <f t="shared" si="82"/>
        <v/>
      </c>
      <c r="P522" s="272" t="str">
        <f t="shared" si="83"/>
        <v/>
      </c>
      <c r="Q522" s="272">
        <f t="shared" si="84"/>
        <v>0</v>
      </c>
      <c r="R522" s="272"/>
    </row>
    <row r="523" spans="1:21" x14ac:dyDescent="0.3">
      <c r="A523" s="214">
        <v>6</v>
      </c>
      <c r="B523" s="200"/>
      <c r="C523" s="200"/>
      <c r="D523" s="215"/>
      <c r="E523" s="200"/>
      <c r="F523" s="200"/>
      <c r="G523" s="216"/>
      <c r="H523" s="273"/>
      <c r="I523" s="271">
        <f t="shared" si="81"/>
        <v>0</v>
      </c>
      <c r="J523" s="271"/>
      <c r="K523" s="271"/>
      <c r="L523" s="271"/>
      <c r="M523" s="272"/>
      <c r="N523" s="272"/>
      <c r="O523" s="272" t="str">
        <f t="shared" si="82"/>
        <v/>
      </c>
      <c r="P523" s="272" t="str">
        <f t="shared" si="83"/>
        <v/>
      </c>
      <c r="Q523" s="272">
        <f t="shared" si="84"/>
        <v>0</v>
      </c>
      <c r="R523" s="272"/>
    </row>
    <row r="524" spans="1:21" ht="17.25" thickBot="1" x14ac:dyDescent="0.35">
      <c r="A524" s="217">
        <v>7</v>
      </c>
      <c r="B524" s="204"/>
      <c r="C524" s="204"/>
      <c r="D524" s="218"/>
      <c r="E524" s="204"/>
      <c r="F524" s="204"/>
      <c r="G524" s="219"/>
      <c r="H524" s="273"/>
      <c r="I524" s="271">
        <f t="shared" si="81"/>
        <v>0</v>
      </c>
      <c r="J524" s="271"/>
      <c r="K524" s="271"/>
      <c r="L524" s="271"/>
      <c r="M524" s="272"/>
      <c r="N524" s="272"/>
      <c r="O524" s="272" t="str">
        <f t="shared" si="82"/>
        <v/>
      </c>
      <c r="P524" s="272" t="str">
        <f t="shared" si="83"/>
        <v/>
      </c>
      <c r="Q524" s="272">
        <f t="shared" si="84"/>
        <v>0</v>
      </c>
      <c r="R524" s="272"/>
    </row>
    <row r="525" spans="1:21" x14ac:dyDescent="0.3">
      <c r="A525" s="220">
        <v>8</v>
      </c>
      <c r="B525" s="202"/>
      <c r="C525" s="202"/>
      <c r="D525" s="202" t="s">
        <v>271</v>
      </c>
      <c r="E525" s="202"/>
      <c r="F525" s="202"/>
      <c r="G525" s="221"/>
      <c r="H525" s="273">
        <f>SUM(B525:B531)</f>
        <v>0</v>
      </c>
      <c r="I525" s="271">
        <f t="shared" si="81"/>
        <v>0</v>
      </c>
      <c r="J525" s="271">
        <f>IF(SUM(H525-40)&gt;0,H525-40,0)</f>
        <v>0</v>
      </c>
      <c r="K525" s="271">
        <f>IF(SUM(I525:I531)&gt;J525,SUM(I525:I531),J525)</f>
        <v>0</v>
      </c>
      <c r="L525" s="271">
        <f>IF(D525="o",IF(H525&lt;15,0,IF(H525&gt;40,8,H525/5)),0)</f>
        <v>0</v>
      </c>
      <c r="M525" s="272"/>
      <c r="N525" s="272"/>
      <c r="O525" s="272" t="str">
        <f t="shared" si="82"/>
        <v/>
      </c>
      <c r="P525" s="272" t="str">
        <f t="shared" si="83"/>
        <v/>
      </c>
      <c r="Q525" s="272">
        <f t="shared" si="84"/>
        <v>0</v>
      </c>
      <c r="R525" s="272"/>
    </row>
    <row r="526" spans="1:21" x14ac:dyDescent="0.3">
      <c r="A526" s="214">
        <v>9</v>
      </c>
      <c r="B526" s="200"/>
      <c r="C526" s="200"/>
      <c r="D526" s="215"/>
      <c r="E526" s="200"/>
      <c r="F526" s="200"/>
      <c r="G526" s="216"/>
      <c r="H526" s="273"/>
      <c r="I526" s="271">
        <f t="shared" si="81"/>
        <v>0</v>
      </c>
      <c r="J526" s="271"/>
      <c r="K526" s="271"/>
      <c r="L526" s="271"/>
      <c r="M526" s="272"/>
      <c r="N526" s="272"/>
      <c r="O526" s="272" t="str">
        <f t="shared" si="82"/>
        <v/>
      </c>
      <c r="P526" s="272" t="str">
        <f t="shared" si="83"/>
        <v/>
      </c>
      <c r="Q526" s="272">
        <f t="shared" si="84"/>
        <v>0</v>
      </c>
      <c r="R526" s="272"/>
    </row>
    <row r="527" spans="1:21" x14ac:dyDescent="0.3">
      <c r="A527" s="214">
        <v>10</v>
      </c>
      <c r="B527" s="200"/>
      <c r="C527" s="200"/>
      <c r="D527" s="215"/>
      <c r="E527" s="200"/>
      <c r="F527" s="200"/>
      <c r="G527" s="216"/>
      <c r="H527" s="273"/>
      <c r="I527" s="271">
        <f t="shared" si="81"/>
        <v>0</v>
      </c>
      <c r="J527" s="271"/>
      <c r="K527" s="271"/>
      <c r="L527" s="271"/>
      <c r="M527" s="272"/>
      <c r="N527" s="272"/>
      <c r="O527" s="272" t="str">
        <f t="shared" si="82"/>
        <v/>
      </c>
      <c r="P527" s="272" t="str">
        <f t="shared" si="83"/>
        <v/>
      </c>
      <c r="Q527" s="272">
        <f t="shared" si="84"/>
        <v>0</v>
      </c>
      <c r="R527" s="272"/>
    </row>
    <row r="528" spans="1:21" x14ac:dyDescent="0.3">
      <c r="A528" s="214">
        <v>11</v>
      </c>
      <c r="B528" s="200"/>
      <c r="C528" s="200"/>
      <c r="D528" s="215"/>
      <c r="E528" s="200"/>
      <c r="F528" s="200"/>
      <c r="G528" s="216"/>
      <c r="H528" s="273"/>
      <c r="I528" s="271">
        <f t="shared" si="81"/>
        <v>0</v>
      </c>
      <c r="J528" s="271"/>
      <c r="K528" s="271"/>
      <c r="L528" s="271"/>
      <c r="M528" s="272"/>
      <c r="N528" s="272"/>
      <c r="O528" s="272" t="str">
        <f t="shared" si="82"/>
        <v/>
      </c>
      <c r="P528" s="272" t="str">
        <f t="shared" si="83"/>
        <v/>
      </c>
      <c r="Q528" s="272">
        <f t="shared" si="84"/>
        <v>0</v>
      </c>
      <c r="R528" s="272"/>
    </row>
    <row r="529" spans="1:18" x14ac:dyDescent="0.3">
      <c r="A529" s="214">
        <v>12</v>
      </c>
      <c r="B529" s="200"/>
      <c r="C529" s="200"/>
      <c r="D529" s="215"/>
      <c r="E529" s="200"/>
      <c r="F529" s="200"/>
      <c r="G529" s="216"/>
      <c r="H529" s="273"/>
      <c r="I529" s="271">
        <f t="shared" si="81"/>
        <v>0</v>
      </c>
      <c r="J529" s="271"/>
      <c r="K529" s="271"/>
      <c r="L529" s="271"/>
      <c r="M529" s="272"/>
      <c r="N529" s="272"/>
      <c r="O529" s="272" t="str">
        <f t="shared" si="82"/>
        <v/>
      </c>
      <c r="P529" s="272" t="str">
        <f t="shared" si="83"/>
        <v/>
      </c>
      <c r="Q529" s="272">
        <f t="shared" si="84"/>
        <v>0</v>
      </c>
      <c r="R529" s="272"/>
    </row>
    <row r="530" spans="1:18" x14ac:dyDescent="0.3">
      <c r="A530" s="214">
        <v>13</v>
      </c>
      <c r="B530" s="200"/>
      <c r="C530" s="200"/>
      <c r="D530" s="215"/>
      <c r="E530" s="200"/>
      <c r="F530" s="200"/>
      <c r="G530" s="216"/>
      <c r="H530" s="273"/>
      <c r="I530" s="271">
        <f t="shared" si="81"/>
        <v>0</v>
      </c>
      <c r="J530" s="271"/>
      <c r="K530" s="271"/>
      <c r="L530" s="271"/>
      <c r="M530" s="272"/>
      <c r="N530" s="272"/>
      <c r="O530" s="272" t="str">
        <f t="shared" si="82"/>
        <v/>
      </c>
      <c r="P530" s="272" t="str">
        <f t="shared" si="83"/>
        <v/>
      </c>
      <c r="Q530" s="272">
        <f t="shared" si="84"/>
        <v>0</v>
      </c>
      <c r="R530" s="272"/>
    </row>
    <row r="531" spans="1:18" ht="17.25" thickBot="1" x14ac:dyDescent="0.35">
      <c r="A531" s="217">
        <v>14</v>
      </c>
      <c r="B531" s="204"/>
      <c r="C531" s="204"/>
      <c r="D531" s="218"/>
      <c r="E531" s="204"/>
      <c r="F531" s="204"/>
      <c r="G531" s="219"/>
      <c r="H531" s="273"/>
      <c r="I531" s="271">
        <f t="shared" si="81"/>
        <v>0</v>
      </c>
      <c r="J531" s="271"/>
      <c r="K531" s="271"/>
      <c r="L531" s="271"/>
      <c r="M531" s="272"/>
      <c r="N531" s="272"/>
      <c r="O531" s="272" t="str">
        <f t="shared" si="82"/>
        <v/>
      </c>
      <c r="P531" s="272" t="str">
        <f t="shared" si="83"/>
        <v/>
      </c>
      <c r="Q531" s="272">
        <f t="shared" si="84"/>
        <v>0</v>
      </c>
      <c r="R531" s="272"/>
    </row>
    <row r="532" spans="1:18" x14ac:dyDescent="0.3">
      <c r="A532" s="220">
        <v>15</v>
      </c>
      <c r="B532" s="202"/>
      <c r="C532" s="202"/>
      <c r="D532" s="202" t="s">
        <v>271</v>
      </c>
      <c r="E532" s="202"/>
      <c r="F532" s="202"/>
      <c r="G532" s="221"/>
      <c r="H532" s="273">
        <f>SUM(B532:B538)</f>
        <v>0</v>
      </c>
      <c r="I532" s="271">
        <f t="shared" si="81"/>
        <v>0</v>
      </c>
      <c r="J532" s="271">
        <f>IF(SUM(H532-40)&gt;0,H532-40,0)</f>
        <v>0</v>
      </c>
      <c r="K532" s="271">
        <f>IF(SUM(I532:I538)&gt;J532,SUM(I532:I538),J532)</f>
        <v>0</v>
      </c>
      <c r="L532" s="271">
        <f>IF(D532="o",IF(H532&lt;15,0,IF(H532&gt;40,8,H532/5)),0)</f>
        <v>0</v>
      </c>
      <c r="M532" s="272"/>
      <c r="N532" s="272"/>
      <c r="O532" s="272" t="str">
        <f t="shared" si="82"/>
        <v/>
      </c>
      <c r="P532" s="272" t="str">
        <f t="shared" si="83"/>
        <v/>
      </c>
      <c r="Q532" s="272">
        <f t="shared" si="84"/>
        <v>0</v>
      </c>
      <c r="R532" s="272"/>
    </row>
    <row r="533" spans="1:18" x14ac:dyDescent="0.3">
      <c r="A533" s="214">
        <v>16</v>
      </c>
      <c r="B533" s="200"/>
      <c r="C533" s="200"/>
      <c r="D533" s="215"/>
      <c r="E533" s="200"/>
      <c r="F533" s="200"/>
      <c r="G533" s="216"/>
      <c r="H533" s="273"/>
      <c r="I533" s="271">
        <f t="shared" si="81"/>
        <v>0</v>
      </c>
      <c r="J533" s="271"/>
      <c r="K533" s="271"/>
      <c r="L533" s="271"/>
      <c r="M533" s="272"/>
      <c r="N533" s="272"/>
      <c r="O533" s="272" t="str">
        <f t="shared" si="82"/>
        <v/>
      </c>
      <c r="P533" s="272" t="str">
        <f t="shared" si="83"/>
        <v/>
      </c>
      <c r="Q533" s="272">
        <f t="shared" si="84"/>
        <v>0</v>
      </c>
      <c r="R533" s="272"/>
    </row>
    <row r="534" spans="1:18" x14ac:dyDescent="0.3">
      <c r="A534" s="214">
        <v>17</v>
      </c>
      <c r="B534" s="200"/>
      <c r="C534" s="200"/>
      <c r="D534" s="215"/>
      <c r="E534" s="200"/>
      <c r="F534" s="200"/>
      <c r="G534" s="216"/>
      <c r="H534" s="273"/>
      <c r="I534" s="271">
        <f t="shared" si="81"/>
        <v>0</v>
      </c>
      <c r="J534" s="271"/>
      <c r="K534" s="271"/>
      <c r="L534" s="271"/>
      <c r="M534" s="272"/>
      <c r="N534" s="272"/>
      <c r="O534" s="272" t="str">
        <f t="shared" si="82"/>
        <v/>
      </c>
      <c r="P534" s="272" t="str">
        <f t="shared" si="83"/>
        <v/>
      </c>
      <c r="Q534" s="272">
        <f t="shared" si="84"/>
        <v>0</v>
      </c>
      <c r="R534" s="272"/>
    </row>
    <row r="535" spans="1:18" x14ac:dyDescent="0.3">
      <c r="A535" s="214">
        <v>18</v>
      </c>
      <c r="B535" s="200"/>
      <c r="C535" s="200"/>
      <c r="D535" s="215"/>
      <c r="E535" s="200"/>
      <c r="F535" s="200"/>
      <c r="G535" s="216"/>
      <c r="H535" s="273"/>
      <c r="I535" s="271">
        <f t="shared" si="81"/>
        <v>0</v>
      </c>
      <c r="J535" s="271"/>
      <c r="K535" s="271"/>
      <c r="L535" s="271"/>
      <c r="M535" s="272"/>
      <c r="N535" s="272"/>
      <c r="O535" s="272" t="str">
        <f t="shared" si="82"/>
        <v/>
      </c>
      <c r="P535" s="272" t="str">
        <f t="shared" si="83"/>
        <v/>
      </c>
      <c r="Q535" s="272">
        <f t="shared" si="84"/>
        <v>0</v>
      </c>
      <c r="R535" s="272"/>
    </row>
    <row r="536" spans="1:18" x14ac:dyDescent="0.3">
      <c r="A536" s="214">
        <v>19</v>
      </c>
      <c r="B536" s="200"/>
      <c r="C536" s="200"/>
      <c r="D536" s="215"/>
      <c r="E536" s="200"/>
      <c r="F536" s="200"/>
      <c r="G536" s="216"/>
      <c r="H536" s="273"/>
      <c r="I536" s="271">
        <f t="shared" si="81"/>
        <v>0</v>
      </c>
      <c r="J536" s="271"/>
      <c r="K536" s="271"/>
      <c r="L536" s="271"/>
      <c r="M536" s="272"/>
      <c r="N536" s="272"/>
      <c r="O536" s="272" t="str">
        <f t="shared" si="82"/>
        <v/>
      </c>
      <c r="P536" s="272" t="str">
        <f t="shared" si="83"/>
        <v/>
      </c>
      <c r="Q536" s="272">
        <f t="shared" si="84"/>
        <v>0</v>
      </c>
      <c r="R536" s="272"/>
    </row>
    <row r="537" spans="1:18" x14ac:dyDescent="0.3">
      <c r="A537" s="214">
        <v>20</v>
      </c>
      <c r="B537" s="200"/>
      <c r="C537" s="200"/>
      <c r="D537" s="215"/>
      <c r="E537" s="200"/>
      <c r="F537" s="200"/>
      <c r="G537" s="216"/>
      <c r="H537" s="273"/>
      <c r="I537" s="271">
        <f t="shared" si="81"/>
        <v>0</v>
      </c>
      <c r="J537" s="271"/>
      <c r="K537" s="271"/>
      <c r="L537" s="271"/>
      <c r="M537" s="272"/>
      <c r="N537" s="272"/>
      <c r="O537" s="272" t="str">
        <f t="shared" si="82"/>
        <v/>
      </c>
      <c r="P537" s="272" t="str">
        <f t="shared" si="83"/>
        <v/>
      </c>
      <c r="Q537" s="272">
        <f t="shared" si="84"/>
        <v>0</v>
      </c>
      <c r="R537" s="272"/>
    </row>
    <row r="538" spans="1:18" ht="17.25" thickBot="1" x14ac:dyDescent="0.35">
      <c r="A538" s="217">
        <v>21</v>
      </c>
      <c r="B538" s="204"/>
      <c r="C538" s="204"/>
      <c r="D538" s="218"/>
      <c r="E538" s="204"/>
      <c r="F538" s="204"/>
      <c r="G538" s="219"/>
      <c r="H538" s="273"/>
      <c r="I538" s="271">
        <f t="shared" si="81"/>
        <v>0</v>
      </c>
      <c r="J538" s="271"/>
      <c r="K538" s="271"/>
      <c r="L538" s="271"/>
      <c r="M538" s="272"/>
      <c r="N538" s="272"/>
      <c r="O538" s="272" t="str">
        <f t="shared" si="82"/>
        <v/>
      </c>
      <c r="P538" s="272" t="str">
        <f t="shared" si="83"/>
        <v/>
      </c>
      <c r="Q538" s="272">
        <f t="shared" si="84"/>
        <v>0</v>
      </c>
      <c r="R538" s="272"/>
    </row>
    <row r="539" spans="1:18" x14ac:dyDescent="0.3">
      <c r="A539" s="220">
        <v>22</v>
      </c>
      <c r="B539" s="202"/>
      <c r="C539" s="202"/>
      <c r="D539" s="202" t="s">
        <v>271</v>
      </c>
      <c r="E539" s="202"/>
      <c r="F539" s="202"/>
      <c r="G539" s="221"/>
      <c r="H539" s="273">
        <f>SUM(B539:B545)</f>
        <v>0</v>
      </c>
      <c r="I539" s="271">
        <f t="shared" si="81"/>
        <v>0</v>
      </c>
      <c r="J539" s="271">
        <f>IF(SUM(H539-40)&gt;0,H539-40,0)</f>
        <v>0</v>
      </c>
      <c r="K539" s="271">
        <f>IF(SUM(I539:I545)&gt;J539,SUM(I539:I545),J539)</f>
        <v>0</v>
      </c>
      <c r="L539" s="271">
        <f>IF(D539="o",IF(H539&lt;15,0,IF(H539&gt;40,8,H539/5)),0)</f>
        <v>0</v>
      </c>
      <c r="M539" s="272"/>
      <c r="N539" s="272"/>
      <c r="O539" s="272" t="str">
        <f t="shared" si="82"/>
        <v/>
      </c>
      <c r="P539" s="272" t="str">
        <f t="shared" si="83"/>
        <v/>
      </c>
      <c r="Q539" s="272">
        <f t="shared" si="84"/>
        <v>0</v>
      </c>
      <c r="R539" s="272"/>
    </row>
    <row r="540" spans="1:18" x14ac:dyDescent="0.3">
      <c r="A540" s="214">
        <v>23</v>
      </c>
      <c r="B540" s="200"/>
      <c r="C540" s="200"/>
      <c r="D540" s="215"/>
      <c r="E540" s="200"/>
      <c r="F540" s="200"/>
      <c r="G540" s="216"/>
      <c r="H540" s="273"/>
      <c r="I540" s="271">
        <f t="shared" si="81"/>
        <v>0</v>
      </c>
      <c r="J540" s="271"/>
      <c r="K540" s="271"/>
      <c r="L540" s="271"/>
      <c r="M540" s="272"/>
      <c r="N540" s="272"/>
      <c r="O540" s="272" t="str">
        <f t="shared" si="82"/>
        <v/>
      </c>
      <c r="P540" s="272" t="str">
        <f t="shared" si="83"/>
        <v/>
      </c>
      <c r="Q540" s="272">
        <f t="shared" si="84"/>
        <v>0</v>
      </c>
      <c r="R540" s="272"/>
    </row>
    <row r="541" spans="1:18" x14ac:dyDescent="0.3">
      <c r="A541" s="214">
        <v>24</v>
      </c>
      <c r="B541" s="200"/>
      <c r="C541" s="200"/>
      <c r="D541" s="215"/>
      <c r="E541" s="200"/>
      <c r="F541" s="200"/>
      <c r="G541" s="216"/>
      <c r="H541" s="273"/>
      <c r="I541" s="271">
        <f t="shared" si="81"/>
        <v>0</v>
      </c>
      <c r="J541" s="271"/>
      <c r="K541" s="271"/>
      <c r="L541" s="271"/>
      <c r="M541" s="272"/>
      <c r="N541" s="272"/>
      <c r="O541" s="272" t="str">
        <f t="shared" si="82"/>
        <v/>
      </c>
      <c r="P541" s="272" t="str">
        <f t="shared" si="83"/>
        <v/>
      </c>
      <c r="Q541" s="272">
        <f t="shared" si="84"/>
        <v>0</v>
      </c>
      <c r="R541" s="272"/>
    </row>
    <row r="542" spans="1:18" x14ac:dyDescent="0.3">
      <c r="A542" s="214">
        <v>25</v>
      </c>
      <c r="B542" s="200"/>
      <c r="C542" s="200"/>
      <c r="D542" s="215"/>
      <c r="E542" s="200"/>
      <c r="F542" s="200"/>
      <c r="G542" s="216"/>
      <c r="H542" s="273"/>
      <c r="I542" s="271">
        <f t="shared" si="81"/>
        <v>0</v>
      </c>
      <c r="J542" s="271"/>
      <c r="K542" s="271"/>
      <c r="L542" s="271"/>
      <c r="M542" s="272"/>
      <c r="N542" s="272"/>
      <c r="O542" s="272" t="str">
        <f t="shared" si="82"/>
        <v/>
      </c>
      <c r="P542" s="272" t="str">
        <f t="shared" si="83"/>
        <v/>
      </c>
      <c r="Q542" s="272">
        <f t="shared" si="84"/>
        <v>0</v>
      </c>
      <c r="R542" s="272"/>
    </row>
    <row r="543" spans="1:18" x14ac:dyDescent="0.3">
      <c r="A543" s="214">
        <v>26</v>
      </c>
      <c r="B543" s="200"/>
      <c r="C543" s="200"/>
      <c r="D543" s="215"/>
      <c r="E543" s="200"/>
      <c r="F543" s="200"/>
      <c r="G543" s="216"/>
      <c r="H543" s="273"/>
      <c r="I543" s="271">
        <f t="shared" si="81"/>
        <v>0</v>
      </c>
      <c r="J543" s="271"/>
      <c r="K543" s="271"/>
      <c r="L543" s="271"/>
      <c r="M543" s="272"/>
      <c r="N543" s="272"/>
      <c r="O543" s="272" t="str">
        <f t="shared" si="82"/>
        <v/>
      </c>
      <c r="P543" s="272" t="str">
        <f t="shared" si="83"/>
        <v/>
      </c>
      <c r="Q543" s="272">
        <f t="shared" si="84"/>
        <v>0</v>
      </c>
      <c r="R543" s="272"/>
    </row>
    <row r="544" spans="1:18" x14ac:dyDescent="0.3">
      <c r="A544" s="214">
        <v>27</v>
      </c>
      <c r="B544" s="200"/>
      <c r="C544" s="200"/>
      <c r="D544" s="215"/>
      <c r="E544" s="200"/>
      <c r="F544" s="200"/>
      <c r="G544" s="216"/>
      <c r="H544" s="273"/>
      <c r="I544" s="271">
        <f t="shared" si="81"/>
        <v>0</v>
      </c>
      <c r="J544" s="271"/>
      <c r="K544" s="271"/>
      <c r="L544" s="271"/>
      <c r="M544" s="272"/>
      <c r="N544" s="272"/>
      <c r="O544" s="272" t="str">
        <f t="shared" si="82"/>
        <v/>
      </c>
      <c r="P544" s="272" t="str">
        <f t="shared" si="83"/>
        <v/>
      </c>
      <c r="Q544" s="272">
        <f t="shared" si="84"/>
        <v>0</v>
      </c>
      <c r="R544" s="272"/>
    </row>
    <row r="545" spans="1:21" ht="17.25" thickBot="1" x14ac:dyDescent="0.35">
      <c r="A545" s="217">
        <v>28</v>
      </c>
      <c r="B545" s="204"/>
      <c r="C545" s="204"/>
      <c r="D545" s="218"/>
      <c r="E545" s="204"/>
      <c r="F545" s="204"/>
      <c r="G545" s="219"/>
      <c r="H545" s="273"/>
      <c r="I545" s="271">
        <f t="shared" si="81"/>
        <v>0</v>
      </c>
      <c r="J545" s="271"/>
      <c r="K545" s="271"/>
      <c r="L545" s="271"/>
      <c r="M545" s="272"/>
      <c r="N545" s="272"/>
      <c r="O545" s="272" t="str">
        <f t="shared" si="82"/>
        <v/>
      </c>
      <c r="P545" s="272" t="str">
        <f t="shared" si="83"/>
        <v/>
      </c>
      <c r="Q545" s="272">
        <f t="shared" si="84"/>
        <v>0</v>
      </c>
      <c r="R545" s="272"/>
    </row>
    <row r="546" spans="1:21" x14ac:dyDescent="0.3">
      <c r="A546" s="205"/>
      <c r="B546" s="202"/>
      <c r="C546" s="202"/>
      <c r="D546" s="202" t="s">
        <v>271</v>
      </c>
      <c r="E546" s="202"/>
      <c r="F546" s="202"/>
      <c r="G546" s="221"/>
      <c r="H546" s="273" t="str">
        <f>IF(A546&lt;&gt;0,SUM(Q546:Q548),"")</f>
        <v/>
      </c>
      <c r="I546" s="271" t="str">
        <f>IF(A546&lt;&gt;0,IF(IFERROR(B546-8,0)&lt;0,0,IFERROR(B546-8,0)),"")</f>
        <v/>
      </c>
      <c r="J546" s="271" t="str">
        <f>IF(A546&lt;&gt;0,IF(SUM(H546-40)&gt;0,H546-40,0),"")</f>
        <v/>
      </c>
      <c r="K546" s="271" t="str">
        <f>IF(A546&lt;&gt;0,IF(SUM(I546:I548)&gt;J546,SUM(I546:I548),J546),"")</f>
        <v/>
      </c>
      <c r="L546" s="271" t="str">
        <f>IF(A546&lt;&gt;0,IF(D518="o",IF(H546&lt;(15/(7/COUNTA(A546:A548))),0,IF(H546&gt;(COUNTA(A546:A548)/5*40),COUNTA(A546:A548)/5*8,H546/5)),""),"")</f>
        <v/>
      </c>
      <c r="M546" s="272"/>
      <c r="N546" s="272"/>
      <c r="O546" s="272" t="str">
        <f t="shared" si="82"/>
        <v/>
      </c>
      <c r="P546" s="272" t="str">
        <f t="shared" si="83"/>
        <v/>
      </c>
      <c r="Q546" s="272">
        <f t="shared" si="84"/>
        <v>0</v>
      </c>
      <c r="R546" s="272"/>
    </row>
    <row r="547" spans="1:21" x14ac:dyDescent="0.3">
      <c r="A547" s="206"/>
      <c r="B547" s="200"/>
      <c r="C547" s="200"/>
      <c r="D547" s="215"/>
      <c r="E547" s="200"/>
      <c r="F547" s="200"/>
      <c r="G547" s="216"/>
      <c r="H547" s="273"/>
      <c r="I547" s="271" t="str">
        <f>IF(A547&lt;&gt;0,IF(IFERROR(B547-8,0)&lt;0,0,IFERROR(B547-8,0)),"")</f>
        <v/>
      </c>
      <c r="J547" s="271"/>
      <c r="K547" s="271"/>
      <c r="L547" s="271"/>
      <c r="M547" s="272"/>
      <c r="N547" s="272"/>
      <c r="O547" s="272" t="str">
        <f t="shared" si="82"/>
        <v/>
      </c>
      <c r="P547" s="272" t="str">
        <f t="shared" si="83"/>
        <v/>
      </c>
      <c r="Q547" s="272">
        <f t="shared" si="84"/>
        <v>0</v>
      </c>
      <c r="R547" s="272"/>
    </row>
    <row r="548" spans="1:21" ht="17.25" thickBot="1" x14ac:dyDescent="0.35">
      <c r="A548" s="207"/>
      <c r="B548" s="204"/>
      <c r="C548" s="204"/>
      <c r="D548" s="218"/>
      <c r="E548" s="204"/>
      <c r="F548" s="204"/>
      <c r="G548" s="219"/>
      <c r="H548" s="273"/>
      <c r="I548" s="271" t="str">
        <f>IF(A548&lt;&gt;0,IF(IFERROR(B548-8,0)&lt;0,0,IFERROR(B548-8,0)),"")</f>
        <v/>
      </c>
      <c r="J548" s="271"/>
      <c r="K548" s="271"/>
      <c r="L548" s="271"/>
      <c r="M548" s="272"/>
      <c r="N548" s="272"/>
      <c r="O548" s="272"/>
      <c r="P548" s="272"/>
      <c r="Q548" s="272">
        <f t="shared" si="84"/>
        <v>0</v>
      </c>
      <c r="R548" s="272"/>
    </row>
    <row r="549" spans="1:21" ht="17.25" thickBot="1" x14ac:dyDescent="0.35">
      <c r="A549" s="211"/>
      <c r="B549" s="243"/>
      <c r="C549" s="243"/>
      <c r="D549" s="243"/>
      <c r="E549" s="243"/>
      <c r="F549" s="243"/>
      <c r="G549" s="244"/>
      <c r="H549" s="273">
        <f t="shared" ref="H549:M549" si="85">SUM(H550:H580)</f>
        <v>0</v>
      </c>
      <c r="I549" s="271">
        <f t="shared" si="85"/>
        <v>0</v>
      </c>
      <c r="J549" s="271">
        <f t="shared" si="85"/>
        <v>0</v>
      </c>
      <c r="K549" s="271">
        <f t="shared" si="85"/>
        <v>0</v>
      </c>
      <c r="L549" s="274">
        <f t="shared" si="85"/>
        <v>0</v>
      </c>
      <c r="M549" s="271" t="e">
        <f t="shared" si="85"/>
        <v>#DIV/0!</v>
      </c>
      <c r="N549" s="275">
        <f>COUNTA(B550:B580)-COUNTIF(B550:B580,"연차")</f>
        <v>0</v>
      </c>
      <c r="O549" s="271">
        <f>SUM(O550:O580)</f>
        <v>0</v>
      </c>
      <c r="P549" s="271">
        <f>SUM(P550:P580)</f>
        <v>0</v>
      </c>
      <c r="Q549" s="272">
        <f>SUM(Q550:Q580)</f>
        <v>0</v>
      </c>
      <c r="R549" s="272">
        <f>COUNTA(A550:A580)</f>
        <v>28</v>
      </c>
      <c r="S549" s="276">
        <f>SUM(C550:C580)</f>
        <v>0</v>
      </c>
      <c r="T549" s="276">
        <f>SUM(F550:F580)</f>
        <v>0</v>
      </c>
      <c r="U549" s="251">
        <f>G551*G553</f>
        <v>0</v>
      </c>
    </row>
    <row r="550" spans="1:21" x14ac:dyDescent="0.3">
      <c r="A550" s="212">
        <v>1</v>
      </c>
      <c r="B550" s="201"/>
      <c r="C550" s="201"/>
      <c r="D550" s="201" t="s">
        <v>271</v>
      </c>
      <c r="E550" s="201"/>
      <c r="F550" s="201"/>
      <c r="G550" s="213" t="s">
        <v>282</v>
      </c>
      <c r="H550" s="273">
        <f>SUM(B550:B556)</f>
        <v>0</v>
      </c>
      <c r="I550" s="271">
        <f t="shared" ref="I550:I577" si="86">IF(IFERROR(B550-8,0)&lt;0,0,IFERROR(B550-8,0))</f>
        <v>0</v>
      </c>
      <c r="J550" s="271">
        <f>IF(SUM(H550-40)&gt;0,H550-40,0)</f>
        <v>0</v>
      </c>
      <c r="K550" s="271">
        <f>IF(SUM(I550:I556)&gt;J550,SUM(I550:I556),J550)</f>
        <v>0</v>
      </c>
      <c r="L550" s="271">
        <f>IF(D550="o",IF(H550&lt;15,0,IF(H550&gt;40,8,H550/5)),0)</f>
        <v>0</v>
      </c>
      <c r="M550" s="272" t="e">
        <f>SUM(B550:B580)/COUNTA(B550:B580)</f>
        <v>#DIV/0!</v>
      </c>
      <c r="N550" s="272"/>
      <c r="O550" s="272" t="str">
        <f>IF(E550="o",IF(B550&gt;8,8,B550),"")</f>
        <v/>
      </c>
      <c r="P550" s="272" t="str">
        <f>IF(E550="o",IF(B550&gt;8,B550-8,0),"")</f>
        <v/>
      </c>
      <c r="Q550" s="272">
        <f>COUNTA(A550)*IF(B550="연차",0,B550)</f>
        <v>0</v>
      </c>
      <c r="R550" s="272"/>
    </row>
    <row r="551" spans="1:21" x14ac:dyDescent="0.3">
      <c r="A551" s="214">
        <v>2</v>
      </c>
      <c r="B551" s="200"/>
      <c r="C551" s="200"/>
      <c r="D551" s="215"/>
      <c r="E551" s="200"/>
      <c r="F551" s="200"/>
      <c r="G551" s="203"/>
      <c r="H551" s="273"/>
      <c r="I551" s="271">
        <f t="shared" si="86"/>
        <v>0</v>
      </c>
      <c r="J551" s="271"/>
      <c r="K551" s="271"/>
      <c r="L551" s="271"/>
      <c r="M551" s="272"/>
      <c r="N551" s="272"/>
      <c r="O551" s="272" t="str">
        <f t="shared" ref="O551:O579" si="87">IF(E551="o",IF(B551&gt;8,8,B551),"")</f>
        <v/>
      </c>
      <c r="P551" s="272" t="str">
        <f t="shared" ref="P551:P579" si="88">IF(E551="o",IF(B551&gt;8,B551-8,0),"")</f>
        <v/>
      </c>
      <c r="Q551" s="272">
        <f t="shared" ref="Q551:Q580" si="89">COUNTA(A551)*IF(B551="연차",0,B551)</f>
        <v>0</v>
      </c>
      <c r="R551" s="272"/>
    </row>
    <row r="552" spans="1:21" x14ac:dyDescent="0.3">
      <c r="A552" s="214">
        <v>3</v>
      </c>
      <c r="B552" s="200"/>
      <c r="C552" s="200"/>
      <c r="D552" s="215"/>
      <c r="E552" s="200"/>
      <c r="F552" s="200"/>
      <c r="G552" s="203" t="s">
        <v>275</v>
      </c>
      <c r="H552" s="273"/>
      <c r="I552" s="271">
        <f t="shared" si="86"/>
        <v>0</v>
      </c>
      <c r="J552" s="271"/>
      <c r="K552" s="271"/>
      <c r="L552" s="271"/>
      <c r="M552" s="272"/>
      <c r="N552" s="272"/>
      <c r="O552" s="272" t="str">
        <f t="shared" si="87"/>
        <v/>
      </c>
      <c r="P552" s="272" t="str">
        <f t="shared" si="88"/>
        <v/>
      </c>
      <c r="Q552" s="272">
        <f t="shared" si="89"/>
        <v>0</v>
      </c>
      <c r="R552" s="272"/>
    </row>
    <row r="553" spans="1:21" x14ac:dyDescent="0.3">
      <c r="A553" s="214">
        <v>4</v>
      </c>
      <c r="B553" s="200"/>
      <c r="C553" s="200"/>
      <c r="D553" s="215"/>
      <c r="E553" s="200"/>
      <c r="F553" s="200"/>
      <c r="G553" s="203"/>
      <c r="H553" s="273"/>
      <c r="I553" s="271">
        <f t="shared" si="86"/>
        <v>0</v>
      </c>
      <c r="J553" s="271"/>
      <c r="K553" s="271"/>
      <c r="L553" s="271"/>
      <c r="M553" s="272"/>
      <c r="N553" s="272"/>
      <c r="O553" s="272" t="str">
        <f t="shared" si="87"/>
        <v/>
      </c>
      <c r="P553" s="272" t="str">
        <f t="shared" si="88"/>
        <v/>
      </c>
      <c r="Q553" s="272">
        <f t="shared" si="89"/>
        <v>0</v>
      </c>
      <c r="R553" s="272"/>
    </row>
    <row r="554" spans="1:21" x14ac:dyDescent="0.3">
      <c r="A554" s="214">
        <v>5</v>
      </c>
      <c r="B554" s="200"/>
      <c r="C554" s="200"/>
      <c r="D554" s="215"/>
      <c r="E554" s="200"/>
      <c r="F554" s="200"/>
      <c r="G554" s="216"/>
      <c r="H554" s="273"/>
      <c r="I554" s="271">
        <f t="shared" si="86"/>
        <v>0</v>
      </c>
      <c r="J554" s="271"/>
      <c r="K554" s="271"/>
      <c r="L554" s="271"/>
      <c r="M554" s="272"/>
      <c r="N554" s="272"/>
      <c r="O554" s="272" t="str">
        <f t="shared" si="87"/>
        <v/>
      </c>
      <c r="P554" s="272" t="str">
        <f t="shared" si="88"/>
        <v/>
      </c>
      <c r="Q554" s="272">
        <f t="shared" si="89"/>
        <v>0</v>
      </c>
      <c r="R554" s="272"/>
    </row>
    <row r="555" spans="1:21" x14ac:dyDescent="0.3">
      <c r="A555" s="214">
        <v>6</v>
      </c>
      <c r="B555" s="200"/>
      <c r="C555" s="200"/>
      <c r="D555" s="215"/>
      <c r="E555" s="200"/>
      <c r="F555" s="200"/>
      <c r="G555" s="216"/>
      <c r="H555" s="273"/>
      <c r="I555" s="271">
        <f t="shared" si="86"/>
        <v>0</v>
      </c>
      <c r="J555" s="271"/>
      <c r="K555" s="271"/>
      <c r="L555" s="271"/>
      <c r="M555" s="272"/>
      <c r="N555" s="272"/>
      <c r="O555" s="272" t="str">
        <f t="shared" si="87"/>
        <v/>
      </c>
      <c r="P555" s="272" t="str">
        <f t="shared" si="88"/>
        <v/>
      </c>
      <c r="Q555" s="272">
        <f t="shared" si="89"/>
        <v>0</v>
      </c>
      <c r="R555" s="272"/>
    </row>
    <row r="556" spans="1:21" ht="17.25" thickBot="1" x14ac:dyDescent="0.35">
      <c r="A556" s="217">
        <v>7</v>
      </c>
      <c r="B556" s="204"/>
      <c r="C556" s="204"/>
      <c r="D556" s="218"/>
      <c r="E556" s="204"/>
      <c r="F556" s="204"/>
      <c r="G556" s="219"/>
      <c r="H556" s="273"/>
      <c r="I556" s="271">
        <f t="shared" si="86"/>
        <v>0</v>
      </c>
      <c r="J556" s="271"/>
      <c r="K556" s="271"/>
      <c r="L556" s="271"/>
      <c r="M556" s="272"/>
      <c r="N556" s="272"/>
      <c r="O556" s="272" t="str">
        <f t="shared" si="87"/>
        <v/>
      </c>
      <c r="P556" s="272" t="str">
        <f t="shared" si="88"/>
        <v/>
      </c>
      <c r="Q556" s="272">
        <f t="shared" si="89"/>
        <v>0</v>
      </c>
      <c r="R556" s="272"/>
    </row>
    <row r="557" spans="1:21" x14ac:dyDescent="0.3">
      <c r="A557" s="220">
        <v>8</v>
      </c>
      <c r="B557" s="202"/>
      <c r="C557" s="202"/>
      <c r="D557" s="202" t="s">
        <v>271</v>
      </c>
      <c r="E557" s="202"/>
      <c r="F557" s="202"/>
      <c r="G557" s="221"/>
      <c r="H557" s="273">
        <f>SUM(B557:B563)</f>
        <v>0</v>
      </c>
      <c r="I557" s="271">
        <f t="shared" si="86"/>
        <v>0</v>
      </c>
      <c r="J557" s="271">
        <f>IF(SUM(H557-40)&gt;0,H557-40,0)</f>
        <v>0</v>
      </c>
      <c r="K557" s="271">
        <f>IF(SUM(I557:I563)&gt;J557,SUM(I557:I563),J557)</f>
        <v>0</v>
      </c>
      <c r="L557" s="271">
        <f>IF(D557="o",IF(H557&lt;15,0,IF(H557&gt;40,8,H557/5)),0)</f>
        <v>0</v>
      </c>
      <c r="M557" s="272"/>
      <c r="N557" s="272"/>
      <c r="O557" s="272" t="str">
        <f t="shared" si="87"/>
        <v/>
      </c>
      <c r="P557" s="272" t="str">
        <f t="shared" si="88"/>
        <v/>
      </c>
      <c r="Q557" s="272">
        <f t="shared" si="89"/>
        <v>0</v>
      </c>
      <c r="R557" s="272"/>
    </row>
    <row r="558" spans="1:21" x14ac:dyDescent="0.3">
      <c r="A558" s="214">
        <v>9</v>
      </c>
      <c r="B558" s="200"/>
      <c r="C558" s="200"/>
      <c r="D558" s="215"/>
      <c r="E558" s="200"/>
      <c r="F558" s="200"/>
      <c r="G558" s="216"/>
      <c r="H558" s="273"/>
      <c r="I558" s="271">
        <f t="shared" si="86"/>
        <v>0</v>
      </c>
      <c r="J558" s="271"/>
      <c r="K558" s="271"/>
      <c r="L558" s="271"/>
      <c r="M558" s="272"/>
      <c r="N558" s="272"/>
      <c r="O558" s="272" t="str">
        <f t="shared" si="87"/>
        <v/>
      </c>
      <c r="P558" s="272" t="str">
        <f t="shared" si="88"/>
        <v/>
      </c>
      <c r="Q558" s="272">
        <f t="shared" si="89"/>
        <v>0</v>
      </c>
      <c r="R558" s="272"/>
    </row>
    <row r="559" spans="1:21" x14ac:dyDescent="0.3">
      <c r="A559" s="214">
        <v>10</v>
      </c>
      <c r="B559" s="200"/>
      <c r="C559" s="200"/>
      <c r="D559" s="215"/>
      <c r="E559" s="200"/>
      <c r="F559" s="200"/>
      <c r="G559" s="216"/>
      <c r="H559" s="273"/>
      <c r="I559" s="271">
        <f t="shared" si="86"/>
        <v>0</v>
      </c>
      <c r="J559" s="271"/>
      <c r="K559" s="271"/>
      <c r="L559" s="271"/>
      <c r="M559" s="272"/>
      <c r="N559" s="272"/>
      <c r="O559" s="272" t="str">
        <f t="shared" si="87"/>
        <v/>
      </c>
      <c r="P559" s="272" t="str">
        <f t="shared" si="88"/>
        <v/>
      </c>
      <c r="Q559" s="272">
        <f t="shared" si="89"/>
        <v>0</v>
      </c>
      <c r="R559" s="272"/>
    </row>
    <row r="560" spans="1:21" x14ac:dyDescent="0.3">
      <c r="A560" s="214">
        <v>11</v>
      </c>
      <c r="B560" s="200"/>
      <c r="C560" s="200"/>
      <c r="D560" s="215"/>
      <c r="E560" s="200"/>
      <c r="F560" s="200"/>
      <c r="G560" s="216"/>
      <c r="H560" s="273"/>
      <c r="I560" s="271">
        <f t="shared" si="86"/>
        <v>0</v>
      </c>
      <c r="J560" s="271"/>
      <c r="K560" s="271"/>
      <c r="L560" s="271"/>
      <c r="M560" s="272"/>
      <c r="N560" s="272"/>
      <c r="O560" s="272" t="str">
        <f t="shared" si="87"/>
        <v/>
      </c>
      <c r="P560" s="272" t="str">
        <f t="shared" si="88"/>
        <v/>
      </c>
      <c r="Q560" s="272">
        <f t="shared" si="89"/>
        <v>0</v>
      </c>
      <c r="R560" s="272"/>
    </row>
    <row r="561" spans="1:18" x14ac:dyDescent="0.3">
      <c r="A561" s="214">
        <v>12</v>
      </c>
      <c r="B561" s="200"/>
      <c r="C561" s="200"/>
      <c r="D561" s="215"/>
      <c r="E561" s="200"/>
      <c r="F561" s="200"/>
      <c r="G561" s="216"/>
      <c r="H561" s="273"/>
      <c r="I561" s="271">
        <f t="shared" si="86"/>
        <v>0</v>
      </c>
      <c r="J561" s="271"/>
      <c r="K561" s="271"/>
      <c r="L561" s="271"/>
      <c r="M561" s="272"/>
      <c r="N561" s="272"/>
      <c r="O561" s="272" t="str">
        <f t="shared" si="87"/>
        <v/>
      </c>
      <c r="P561" s="272" t="str">
        <f t="shared" si="88"/>
        <v/>
      </c>
      <c r="Q561" s="272">
        <f t="shared" si="89"/>
        <v>0</v>
      </c>
      <c r="R561" s="272"/>
    </row>
    <row r="562" spans="1:18" x14ac:dyDescent="0.3">
      <c r="A562" s="214">
        <v>13</v>
      </c>
      <c r="B562" s="200"/>
      <c r="C562" s="200"/>
      <c r="D562" s="215"/>
      <c r="E562" s="200"/>
      <c r="F562" s="200"/>
      <c r="G562" s="216"/>
      <c r="H562" s="273"/>
      <c r="I562" s="271">
        <f t="shared" si="86"/>
        <v>0</v>
      </c>
      <c r="J562" s="271"/>
      <c r="K562" s="271"/>
      <c r="L562" s="271"/>
      <c r="M562" s="272"/>
      <c r="N562" s="272"/>
      <c r="O562" s="272" t="str">
        <f t="shared" si="87"/>
        <v/>
      </c>
      <c r="P562" s="272" t="str">
        <f t="shared" si="88"/>
        <v/>
      </c>
      <c r="Q562" s="272">
        <f t="shared" si="89"/>
        <v>0</v>
      </c>
      <c r="R562" s="272"/>
    </row>
    <row r="563" spans="1:18" ht="17.25" thickBot="1" x14ac:dyDescent="0.35">
      <c r="A563" s="217">
        <v>14</v>
      </c>
      <c r="B563" s="204"/>
      <c r="C563" s="204"/>
      <c r="D563" s="218"/>
      <c r="E563" s="204"/>
      <c r="F563" s="204"/>
      <c r="G563" s="219"/>
      <c r="H563" s="273"/>
      <c r="I563" s="271">
        <f t="shared" si="86"/>
        <v>0</v>
      </c>
      <c r="J563" s="271"/>
      <c r="K563" s="271"/>
      <c r="L563" s="271"/>
      <c r="M563" s="272"/>
      <c r="N563" s="272"/>
      <c r="O563" s="272" t="str">
        <f t="shared" si="87"/>
        <v/>
      </c>
      <c r="P563" s="272" t="str">
        <f t="shared" si="88"/>
        <v/>
      </c>
      <c r="Q563" s="272">
        <f t="shared" si="89"/>
        <v>0</v>
      </c>
      <c r="R563" s="272"/>
    </row>
    <row r="564" spans="1:18" x14ac:dyDescent="0.3">
      <c r="A564" s="220">
        <v>15</v>
      </c>
      <c r="B564" s="202"/>
      <c r="C564" s="202"/>
      <c r="D564" s="202" t="s">
        <v>271</v>
      </c>
      <c r="E564" s="202"/>
      <c r="F564" s="202"/>
      <c r="G564" s="221"/>
      <c r="H564" s="273">
        <f>SUM(B564:B570)</f>
        <v>0</v>
      </c>
      <c r="I564" s="271">
        <f t="shared" si="86"/>
        <v>0</v>
      </c>
      <c r="J564" s="271">
        <f>IF(SUM(H564-40)&gt;0,H564-40,0)</f>
        <v>0</v>
      </c>
      <c r="K564" s="271">
        <f>IF(SUM(I564:I570)&gt;J564,SUM(I564:I570),J564)</f>
        <v>0</v>
      </c>
      <c r="L564" s="271">
        <f>IF(D564="o",IF(H564&lt;15,0,IF(H564&gt;40,8,H564/5)),0)</f>
        <v>0</v>
      </c>
      <c r="M564" s="272"/>
      <c r="N564" s="272"/>
      <c r="O564" s="272" t="str">
        <f t="shared" si="87"/>
        <v/>
      </c>
      <c r="P564" s="272" t="str">
        <f t="shared" si="88"/>
        <v/>
      </c>
      <c r="Q564" s="272">
        <f t="shared" si="89"/>
        <v>0</v>
      </c>
      <c r="R564" s="272"/>
    </row>
    <row r="565" spans="1:18" x14ac:dyDescent="0.3">
      <c r="A565" s="214">
        <v>16</v>
      </c>
      <c r="B565" s="200"/>
      <c r="C565" s="200"/>
      <c r="D565" s="215"/>
      <c r="E565" s="200"/>
      <c r="F565" s="200"/>
      <c r="G565" s="216"/>
      <c r="H565" s="273"/>
      <c r="I565" s="271">
        <f t="shared" si="86"/>
        <v>0</v>
      </c>
      <c r="J565" s="271"/>
      <c r="K565" s="271"/>
      <c r="L565" s="271"/>
      <c r="M565" s="272"/>
      <c r="N565" s="272"/>
      <c r="O565" s="272" t="str">
        <f t="shared" si="87"/>
        <v/>
      </c>
      <c r="P565" s="272" t="str">
        <f t="shared" si="88"/>
        <v/>
      </c>
      <c r="Q565" s="272">
        <f t="shared" si="89"/>
        <v>0</v>
      </c>
      <c r="R565" s="272"/>
    </row>
    <row r="566" spans="1:18" x14ac:dyDescent="0.3">
      <c r="A566" s="214">
        <v>17</v>
      </c>
      <c r="B566" s="200"/>
      <c r="C566" s="200"/>
      <c r="D566" s="215"/>
      <c r="E566" s="200"/>
      <c r="F566" s="200"/>
      <c r="G566" s="216"/>
      <c r="H566" s="273"/>
      <c r="I566" s="271">
        <f t="shared" si="86"/>
        <v>0</v>
      </c>
      <c r="J566" s="271"/>
      <c r="K566" s="271"/>
      <c r="L566" s="271"/>
      <c r="M566" s="272"/>
      <c r="N566" s="272"/>
      <c r="O566" s="272" t="str">
        <f t="shared" si="87"/>
        <v/>
      </c>
      <c r="P566" s="272" t="str">
        <f t="shared" si="88"/>
        <v/>
      </c>
      <c r="Q566" s="272">
        <f t="shared" si="89"/>
        <v>0</v>
      </c>
      <c r="R566" s="272"/>
    </row>
    <row r="567" spans="1:18" x14ac:dyDescent="0.3">
      <c r="A567" s="214">
        <v>18</v>
      </c>
      <c r="B567" s="200"/>
      <c r="C567" s="200"/>
      <c r="D567" s="215"/>
      <c r="E567" s="200"/>
      <c r="F567" s="200"/>
      <c r="G567" s="216"/>
      <c r="H567" s="273"/>
      <c r="I567" s="271">
        <f t="shared" si="86"/>
        <v>0</v>
      </c>
      <c r="J567" s="271"/>
      <c r="K567" s="271"/>
      <c r="L567" s="271"/>
      <c r="M567" s="272"/>
      <c r="N567" s="272"/>
      <c r="O567" s="272" t="str">
        <f t="shared" si="87"/>
        <v/>
      </c>
      <c r="P567" s="272" t="str">
        <f t="shared" si="88"/>
        <v/>
      </c>
      <c r="Q567" s="272">
        <f t="shared" si="89"/>
        <v>0</v>
      </c>
      <c r="R567" s="272"/>
    </row>
    <row r="568" spans="1:18" x14ac:dyDescent="0.3">
      <c r="A568" s="214">
        <v>19</v>
      </c>
      <c r="B568" s="200"/>
      <c r="C568" s="200"/>
      <c r="D568" s="215"/>
      <c r="E568" s="200"/>
      <c r="F568" s="200"/>
      <c r="G568" s="216"/>
      <c r="H568" s="273"/>
      <c r="I568" s="271">
        <f t="shared" si="86"/>
        <v>0</v>
      </c>
      <c r="J568" s="271"/>
      <c r="K568" s="271"/>
      <c r="L568" s="271"/>
      <c r="M568" s="272"/>
      <c r="N568" s="272"/>
      <c r="O568" s="272" t="str">
        <f t="shared" si="87"/>
        <v/>
      </c>
      <c r="P568" s="272" t="str">
        <f t="shared" si="88"/>
        <v/>
      </c>
      <c r="Q568" s="272">
        <f t="shared" si="89"/>
        <v>0</v>
      </c>
      <c r="R568" s="272"/>
    </row>
    <row r="569" spans="1:18" x14ac:dyDescent="0.3">
      <c r="A569" s="214">
        <v>20</v>
      </c>
      <c r="B569" s="200"/>
      <c r="C569" s="200"/>
      <c r="D569" s="215"/>
      <c r="E569" s="200"/>
      <c r="F569" s="200"/>
      <c r="G569" s="216"/>
      <c r="H569" s="273"/>
      <c r="I569" s="271">
        <f t="shared" si="86"/>
        <v>0</v>
      </c>
      <c r="J569" s="271"/>
      <c r="K569" s="271"/>
      <c r="L569" s="271"/>
      <c r="M569" s="272"/>
      <c r="N569" s="272"/>
      <c r="O569" s="272" t="str">
        <f t="shared" si="87"/>
        <v/>
      </c>
      <c r="P569" s="272" t="str">
        <f t="shared" si="88"/>
        <v/>
      </c>
      <c r="Q569" s="272">
        <f t="shared" si="89"/>
        <v>0</v>
      </c>
      <c r="R569" s="272"/>
    </row>
    <row r="570" spans="1:18" ht="17.25" thickBot="1" x14ac:dyDescent="0.35">
      <c r="A570" s="217">
        <v>21</v>
      </c>
      <c r="B570" s="204"/>
      <c r="C570" s="204"/>
      <c r="D570" s="218"/>
      <c r="E570" s="204"/>
      <c r="F570" s="204"/>
      <c r="G570" s="219"/>
      <c r="H570" s="273"/>
      <c r="I570" s="271">
        <f t="shared" si="86"/>
        <v>0</v>
      </c>
      <c r="J570" s="271"/>
      <c r="K570" s="271"/>
      <c r="L570" s="271"/>
      <c r="M570" s="272"/>
      <c r="N570" s="272"/>
      <c r="O570" s="272" t="str">
        <f t="shared" si="87"/>
        <v/>
      </c>
      <c r="P570" s="272" t="str">
        <f t="shared" si="88"/>
        <v/>
      </c>
      <c r="Q570" s="272">
        <f t="shared" si="89"/>
        <v>0</v>
      </c>
      <c r="R570" s="272"/>
    </row>
    <row r="571" spans="1:18" x14ac:dyDescent="0.3">
      <c r="A571" s="220">
        <v>22</v>
      </c>
      <c r="B571" s="202"/>
      <c r="C571" s="202"/>
      <c r="D571" s="202" t="s">
        <v>271</v>
      </c>
      <c r="E571" s="202"/>
      <c r="F571" s="202"/>
      <c r="G571" s="221"/>
      <c r="H571" s="273">
        <f>SUM(B571:B577)</f>
        <v>0</v>
      </c>
      <c r="I571" s="271">
        <f t="shared" si="86"/>
        <v>0</v>
      </c>
      <c r="J571" s="271">
        <f>IF(SUM(H571-40)&gt;0,H571-40,0)</f>
        <v>0</v>
      </c>
      <c r="K571" s="271">
        <f>IF(SUM(I571:I577)&gt;J571,SUM(I571:I577),J571)</f>
        <v>0</v>
      </c>
      <c r="L571" s="271">
        <f>IF(D571="o",IF(H571&lt;15,0,IF(H571&gt;40,8,H571/5)),0)</f>
        <v>0</v>
      </c>
      <c r="M571" s="272"/>
      <c r="N571" s="272"/>
      <c r="O571" s="272" t="str">
        <f t="shared" si="87"/>
        <v/>
      </c>
      <c r="P571" s="272" t="str">
        <f t="shared" si="88"/>
        <v/>
      </c>
      <c r="Q571" s="272">
        <f t="shared" si="89"/>
        <v>0</v>
      </c>
      <c r="R571" s="272"/>
    </row>
    <row r="572" spans="1:18" x14ac:dyDescent="0.3">
      <c r="A572" s="214">
        <v>23</v>
      </c>
      <c r="B572" s="200"/>
      <c r="C572" s="200"/>
      <c r="D572" s="215"/>
      <c r="E572" s="200"/>
      <c r="F572" s="200"/>
      <c r="G572" s="216"/>
      <c r="H572" s="273"/>
      <c r="I572" s="271">
        <f t="shared" si="86"/>
        <v>0</v>
      </c>
      <c r="J572" s="271"/>
      <c r="K572" s="271"/>
      <c r="L572" s="271"/>
      <c r="M572" s="272"/>
      <c r="N572" s="272"/>
      <c r="O572" s="272" t="str">
        <f t="shared" si="87"/>
        <v/>
      </c>
      <c r="P572" s="272" t="str">
        <f t="shared" si="88"/>
        <v/>
      </c>
      <c r="Q572" s="272">
        <f t="shared" si="89"/>
        <v>0</v>
      </c>
      <c r="R572" s="272"/>
    </row>
    <row r="573" spans="1:18" x14ac:dyDescent="0.3">
      <c r="A573" s="214">
        <v>24</v>
      </c>
      <c r="B573" s="200"/>
      <c r="C573" s="200"/>
      <c r="D573" s="215"/>
      <c r="E573" s="200"/>
      <c r="F573" s="200"/>
      <c r="G573" s="216"/>
      <c r="H573" s="273"/>
      <c r="I573" s="271">
        <f t="shared" si="86"/>
        <v>0</v>
      </c>
      <c r="J573" s="271"/>
      <c r="K573" s="271"/>
      <c r="L573" s="271"/>
      <c r="M573" s="272"/>
      <c r="N573" s="272"/>
      <c r="O573" s="272" t="str">
        <f t="shared" si="87"/>
        <v/>
      </c>
      <c r="P573" s="272" t="str">
        <f t="shared" si="88"/>
        <v/>
      </c>
      <c r="Q573" s="272">
        <f t="shared" si="89"/>
        <v>0</v>
      </c>
      <c r="R573" s="272"/>
    </row>
    <row r="574" spans="1:18" x14ac:dyDescent="0.3">
      <c r="A574" s="214">
        <v>25</v>
      </c>
      <c r="B574" s="200"/>
      <c r="C574" s="200"/>
      <c r="D574" s="215"/>
      <c r="E574" s="200"/>
      <c r="F574" s="200"/>
      <c r="G574" s="216"/>
      <c r="H574" s="273"/>
      <c r="I574" s="271">
        <f t="shared" si="86"/>
        <v>0</v>
      </c>
      <c r="J574" s="271"/>
      <c r="K574" s="271"/>
      <c r="L574" s="271"/>
      <c r="M574" s="272"/>
      <c r="N574" s="272"/>
      <c r="O574" s="272" t="str">
        <f t="shared" si="87"/>
        <v/>
      </c>
      <c r="P574" s="272" t="str">
        <f t="shared" si="88"/>
        <v/>
      </c>
      <c r="Q574" s="272">
        <f t="shared" si="89"/>
        <v>0</v>
      </c>
      <c r="R574" s="272"/>
    </row>
    <row r="575" spans="1:18" x14ac:dyDescent="0.3">
      <c r="A575" s="214">
        <v>26</v>
      </c>
      <c r="B575" s="200"/>
      <c r="C575" s="200"/>
      <c r="D575" s="215"/>
      <c r="E575" s="200"/>
      <c r="F575" s="200"/>
      <c r="G575" s="216"/>
      <c r="H575" s="273"/>
      <c r="I575" s="271">
        <f t="shared" si="86"/>
        <v>0</v>
      </c>
      <c r="J575" s="271"/>
      <c r="K575" s="271"/>
      <c r="L575" s="271"/>
      <c r="M575" s="272"/>
      <c r="N575" s="272"/>
      <c r="O575" s="272" t="str">
        <f t="shared" si="87"/>
        <v/>
      </c>
      <c r="P575" s="272" t="str">
        <f t="shared" si="88"/>
        <v/>
      </c>
      <c r="Q575" s="272">
        <f t="shared" si="89"/>
        <v>0</v>
      </c>
      <c r="R575" s="272"/>
    </row>
    <row r="576" spans="1:18" x14ac:dyDescent="0.3">
      <c r="A576" s="214">
        <v>27</v>
      </c>
      <c r="B576" s="200"/>
      <c r="C576" s="200"/>
      <c r="D576" s="215"/>
      <c r="E576" s="200"/>
      <c r="F576" s="200"/>
      <c r="G576" s="216"/>
      <c r="H576" s="273"/>
      <c r="I576" s="271">
        <f t="shared" si="86"/>
        <v>0</v>
      </c>
      <c r="J576" s="271"/>
      <c r="K576" s="271"/>
      <c r="L576" s="271"/>
      <c r="M576" s="272"/>
      <c r="N576" s="272"/>
      <c r="O576" s="272" t="str">
        <f t="shared" si="87"/>
        <v/>
      </c>
      <c r="P576" s="272" t="str">
        <f t="shared" si="88"/>
        <v/>
      </c>
      <c r="Q576" s="272">
        <f t="shared" si="89"/>
        <v>0</v>
      </c>
      <c r="R576" s="272"/>
    </row>
    <row r="577" spans="1:21" ht="17.25" thickBot="1" x14ac:dyDescent="0.35">
      <c r="A577" s="217">
        <v>28</v>
      </c>
      <c r="B577" s="204"/>
      <c r="C577" s="204"/>
      <c r="D577" s="218"/>
      <c r="E577" s="204"/>
      <c r="F577" s="204"/>
      <c r="G577" s="219"/>
      <c r="H577" s="273"/>
      <c r="I577" s="271">
        <f t="shared" si="86"/>
        <v>0</v>
      </c>
      <c r="J577" s="271"/>
      <c r="K577" s="271"/>
      <c r="L577" s="271"/>
      <c r="M577" s="272"/>
      <c r="N577" s="272"/>
      <c r="O577" s="272" t="str">
        <f t="shared" si="87"/>
        <v/>
      </c>
      <c r="P577" s="272" t="str">
        <f t="shared" si="88"/>
        <v/>
      </c>
      <c r="Q577" s="272">
        <f t="shared" si="89"/>
        <v>0</v>
      </c>
      <c r="R577" s="272"/>
    </row>
    <row r="578" spans="1:21" x14ac:dyDescent="0.3">
      <c r="A578" s="205"/>
      <c r="B578" s="202"/>
      <c r="C578" s="202"/>
      <c r="D578" s="202" t="s">
        <v>271</v>
      </c>
      <c r="E578" s="202"/>
      <c r="F578" s="202"/>
      <c r="G578" s="221"/>
      <c r="H578" s="273" t="str">
        <f>IF(A578&lt;&gt;0,SUM(Q578:Q580),"")</f>
        <v/>
      </c>
      <c r="I578" s="271" t="str">
        <f>IF(A578&lt;&gt;0,IF(IFERROR(B578-8,0)&lt;0,0,IFERROR(B578-8,0)),"")</f>
        <v/>
      </c>
      <c r="J578" s="271" t="str">
        <f>IF(A578&lt;&gt;0,IF(SUM(H578-40)&gt;0,H578-40,0),"")</f>
        <v/>
      </c>
      <c r="K578" s="271" t="str">
        <f>IF(A578&lt;&gt;0,IF(SUM(I578:I580)&gt;J578,SUM(I578:I580),J578),"")</f>
        <v/>
      </c>
      <c r="L578" s="271" t="str">
        <f>IF(A578&lt;&gt;0,IF(D550="o",IF(H578&lt;(15/(7/COUNTA(A578:A580))),0,IF(H578&gt;(COUNTA(A578:A580)/5*40),COUNTA(A578:A580)/5*8,H578/5)),""),"")</f>
        <v/>
      </c>
      <c r="M578" s="272"/>
      <c r="N578" s="272"/>
      <c r="O578" s="272" t="str">
        <f t="shared" si="87"/>
        <v/>
      </c>
      <c r="P578" s="272" t="str">
        <f t="shared" si="88"/>
        <v/>
      </c>
      <c r="Q578" s="272">
        <f t="shared" si="89"/>
        <v>0</v>
      </c>
      <c r="R578" s="272"/>
    </row>
    <row r="579" spans="1:21" x14ac:dyDescent="0.3">
      <c r="A579" s="206"/>
      <c r="B579" s="200"/>
      <c r="C579" s="200"/>
      <c r="D579" s="215"/>
      <c r="E579" s="200"/>
      <c r="F579" s="200"/>
      <c r="G579" s="216"/>
      <c r="H579" s="273"/>
      <c r="I579" s="271" t="str">
        <f>IF(A579&lt;&gt;0,IF(IFERROR(B579-8,0)&lt;0,0,IFERROR(B579-8,0)),"")</f>
        <v/>
      </c>
      <c r="J579" s="271"/>
      <c r="K579" s="271"/>
      <c r="L579" s="271"/>
      <c r="M579" s="272"/>
      <c r="N579" s="272"/>
      <c r="O579" s="272" t="str">
        <f t="shared" si="87"/>
        <v/>
      </c>
      <c r="P579" s="272" t="str">
        <f t="shared" si="88"/>
        <v/>
      </c>
      <c r="Q579" s="272">
        <f t="shared" si="89"/>
        <v>0</v>
      </c>
      <c r="R579" s="272"/>
    </row>
    <row r="580" spans="1:21" ht="17.25" thickBot="1" x14ac:dyDescent="0.35">
      <c r="A580" s="207"/>
      <c r="B580" s="204"/>
      <c r="C580" s="204"/>
      <c r="D580" s="218"/>
      <c r="E580" s="204"/>
      <c r="F580" s="204"/>
      <c r="G580" s="219"/>
      <c r="H580" s="273"/>
      <c r="I580" s="271" t="str">
        <f>IF(A580&lt;&gt;0,IF(IFERROR(B580-8,0)&lt;0,0,IFERROR(B580-8,0)),"")</f>
        <v/>
      </c>
      <c r="J580" s="271"/>
      <c r="K580" s="271"/>
      <c r="L580" s="271"/>
      <c r="M580" s="272"/>
      <c r="N580" s="272"/>
      <c r="O580" s="272"/>
      <c r="P580" s="272"/>
      <c r="Q580" s="272">
        <f t="shared" si="89"/>
        <v>0</v>
      </c>
      <c r="R580" s="272"/>
    </row>
    <row r="581" spans="1:21" ht="17.25" thickBot="1" x14ac:dyDescent="0.35">
      <c r="A581" s="211"/>
      <c r="B581" s="243"/>
      <c r="C581" s="243"/>
      <c r="D581" s="243"/>
      <c r="E581" s="243"/>
      <c r="F581" s="243"/>
      <c r="G581" s="244"/>
      <c r="H581" s="273">
        <f t="shared" ref="H581:M581" si="90">SUM(H582:H612)</f>
        <v>0</v>
      </c>
      <c r="I581" s="271">
        <f t="shared" si="90"/>
        <v>0</v>
      </c>
      <c r="J581" s="271">
        <f t="shared" si="90"/>
        <v>0</v>
      </c>
      <c r="K581" s="271">
        <f t="shared" si="90"/>
        <v>0</v>
      </c>
      <c r="L581" s="274">
        <f t="shared" si="90"/>
        <v>0</v>
      </c>
      <c r="M581" s="271" t="e">
        <f t="shared" si="90"/>
        <v>#DIV/0!</v>
      </c>
      <c r="N581" s="275">
        <f>COUNTA(B582:B612)-COUNTIF(B582:B612,"연차")</f>
        <v>0</v>
      </c>
      <c r="O581" s="271">
        <f>SUM(O582:O612)</f>
        <v>0</v>
      </c>
      <c r="P581" s="271">
        <f>SUM(P582:P612)</f>
        <v>0</v>
      </c>
      <c r="Q581" s="272">
        <f>SUM(Q582:Q612)</f>
        <v>0</v>
      </c>
      <c r="R581" s="272">
        <f>COUNTA(A582:A612)</f>
        <v>28</v>
      </c>
      <c r="S581" s="276">
        <f>SUM(C582:C612)</f>
        <v>0</v>
      </c>
      <c r="T581" s="276">
        <f>SUM(F582:F612)</f>
        <v>0</v>
      </c>
      <c r="U581" s="251">
        <f>G583*G585</f>
        <v>0</v>
      </c>
    </row>
    <row r="582" spans="1:21" x14ac:dyDescent="0.3">
      <c r="A582" s="212">
        <v>1</v>
      </c>
      <c r="B582" s="201"/>
      <c r="C582" s="201"/>
      <c r="D582" s="201" t="s">
        <v>271</v>
      </c>
      <c r="E582" s="201"/>
      <c r="F582" s="201"/>
      <c r="G582" s="213" t="s">
        <v>282</v>
      </c>
      <c r="H582" s="273">
        <f>SUM(B582:B588)</f>
        <v>0</v>
      </c>
      <c r="I582" s="271">
        <f t="shared" ref="I582:I609" si="91">IF(IFERROR(B582-8,0)&lt;0,0,IFERROR(B582-8,0))</f>
        <v>0</v>
      </c>
      <c r="J582" s="271">
        <f>IF(SUM(H582-40)&gt;0,H582-40,0)</f>
        <v>0</v>
      </c>
      <c r="K582" s="271">
        <f>IF(SUM(I582:I588)&gt;J582,SUM(I582:I588),J582)</f>
        <v>0</v>
      </c>
      <c r="L582" s="271">
        <f>IF(D582="o",IF(H582&lt;15,0,IF(H582&gt;40,8,H582/5)),0)</f>
        <v>0</v>
      </c>
      <c r="M582" s="272" t="e">
        <f>SUM(B582:B612)/COUNTA(B582:B612)</f>
        <v>#DIV/0!</v>
      </c>
      <c r="N582" s="272"/>
      <c r="O582" s="272" t="str">
        <f>IF(E582="o",IF(B582&gt;8,8,B582),"")</f>
        <v/>
      </c>
      <c r="P582" s="272" t="str">
        <f>IF(E582="o",IF(B582&gt;8,B582-8,0),"")</f>
        <v/>
      </c>
      <c r="Q582" s="272">
        <f>COUNTA(A582)*IF(B582="연차",0,B582)</f>
        <v>0</v>
      </c>
      <c r="R582" s="272"/>
    </row>
    <row r="583" spans="1:21" x14ac:dyDescent="0.3">
      <c r="A583" s="214">
        <v>2</v>
      </c>
      <c r="B583" s="200"/>
      <c r="C583" s="200"/>
      <c r="D583" s="215"/>
      <c r="E583" s="200"/>
      <c r="F583" s="200"/>
      <c r="G583" s="203"/>
      <c r="H583" s="273"/>
      <c r="I583" s="271">
        <f t="shared" si="91"/>
        <v>0</v>
      </c>
      <c r="J583" s="271"/>
      <c r="K583" s="271"/>
      <c r="L583" s="271"/>
      <c r="M583" s="272"/>
      <c r="N583" s="272"/>
      <c r="O583" s="272" t="str">
        <f t="shared" ref="O583:O611" si="92">IF(E583="o",IF(B583&gt;8,8,B583),"")</f>
        <v/>
      </c>
      <c r="P583" s="272" t="str">
        <f t="shared" ref="P583:P611" si="93">IF(E583="o",IF(B583&gt;8,B583-8,0),"")</f>
        <v/>
      </c>
      <c r="Q583" s="272">
        <f t="shared" ref="Q583:Q612" si="94">COUNTA(A583)*IF(B583="연차",0,B583)</f>
        <v>0</v>
      </c>
      <c r="R583" s="272"/>
    </row>
    <row r="584" spans="1:21" x14ac:dyDescent="0.3">
      <c r="A584" s="214">
        <v>3</v>
      </c>
      <c r="B584" s="200"/>
      <c r="C584" s="200"/>
      <c r="D584" s="215"/>
      <c r="E584" s="200"/>
      <c r="F584" s="200"/>
      <c r="G584" s="203" t="s">
        <v>275</v>
      </c>
      <c r="H584" s="273"/>
      <c r="I584" s="271">
        <f t="shared" si="91"/>
        <v>0</v>
      </c>
      <c r="J584" s="271"/>
      <c r="K584" s="271"/>
      <c r="L584" s="271"/>
      <c r="M584" s="272"/>
      <c r="N584" s="272"/>
      <c r="O584" s="272" t="str">
        <f t="shared" si="92"/>
        <v/>
      </c>
      <c r="P584" s="272" t="str">
        <f t="shared" si="93"/>
        <v/>
      </c>
      <c r="Q584" s="272">
        <f t="shared" si="94"/>
        <v>0</v>
      </c>
      <c r="R584" s="272"/>
    </row>
    <row r="585" spans="1:21" x14ac:dyDescent="0.3">
      <c r="A585" s="214">
        <v>4</v>
      </c>
      <c r="B585" s="200"/>
      <c r="C585" s="200"/>
      <c r="D585" s="215"/>
      <c r="E585" s="200"/>
      <c r="F585" s="200"/>
      <c r="G585" s="203"/>
      <c r="H585" s="273"/>
      <c r="I585" s="271">
        <f t="shared" si="91"/>
        <v>0</v>
      </c>
      <c r="J585" s="271"/>
      <c r="K585" s="271"/>
      <c r="L585" s="271"/>
      <c r="M585" s="272"/>
      <c r="N585" s="272"/>
      <c r="O585" s="272" t="str">
        <f t="shared" si="92"/>
        <v/>
      </c>
      <c r="P585" s="272" t="str">
        <f t="shared" si="93"/>
        <v/>
      </c>
      <c r="Q585" s="272">
        <f t="shared" si="94"/>
        <v>0</v>
      </c>
      <c r="R585" s="272"/>
    </row>
    <row r="586" spans="1:21" x14ac:dyDescent="0.3">
      <c r="A586" s="214">
        <v>5</v>
      </c>
      <c r="B586" s="200"/>
      <c r="C586" s="200"/>
      <c r="D586" s="215"/>
      <c r="E586" s="200"/>
      <c r="F586" s="200"/>
      <c r="G586" s="216"/>
      <c r="H586" s="273"/>
      <c r="I586" s="271">
        <f t="shared" si="91"/>
        <v>0</v>
      </c>
      <c r="J586" s="271"/>
      <c r="K586" s="271"/>
      <c r="L586" s="271"/>
      <c r="M586" s="272"/>
      <c r="N586" s="272"/>
      <c r="O586" s="272" t="str">
        <f t="shared" si="92"/>
        <v/>
      </c>
      <c r="P586" s="272" t="str">
        <f t="shared" si="93"/>
        <v/>
      </c>
      <c r="Q586" s="272">
        <f t="shared" si="94"/>
        <v>0</v>
      </c>
      <c r="R586" s="272"/>
    </row>
    <row r="587" spans="1:21" x14ac:dyDescent="0.3">
      <c r="A587" s="214">
        <v>6</v>
      </c>
      <c r="B587" s="200"/>
      <c r="C587" s="200"/>
      <c r="D587" s="215"/>
      <c r="E587" s="200"/>
      <c r="F587" s="200"/>
      <c r="G587" s="216"/>
      <c r="H587" s="273"/>
      <c r="I587" s="271">
        <f t="shared" si="91"/>
        <v>0</v>
      </c>
      <c r="J587" s="271"/>
      <c r="K587" s="271"/>
      <c r="L587" s="271"/>
      <c r="M587" s="272"/>
      <c r="N587" s="272"/>
      <c r="O587" s="272" t="str">
        <f t="shared" si="92"/>
        <v/>
      </c>
      <c r="P587" s="272" t="str">
        <f t="shared" si="93"/>
        <v/>
      </c>
      <c r="Q587" s="272">
        <f t="shared" si="94"/>
        <v>0</v>
      </c>
      <c r="R587" s="272"/>
    </row>
    <row r="588" spans="1:21" ht="17.25" thickBot="1" x14ac:dyDescent="0.35">
      <c r="A588" s="217">
        <v>7</v>
      </c>
      <c r="B588" s="204"/>
      <c r="C588" s="204"/>
      <c r="D588" s="218"/>
      <c r="E588" s="204"/>
      <c r="F588" s="204"/>
      <c r="G588" s="219"/>
      <c r="H588" s="273"/>
      <c r="I588" s="271">
        <f t="shared" si="91"/>
        <v>0</v>
      </c>
      <c r="J588" s="271"/>
      <c r="K588" s="271"/>
      <c r="L588" s="271"/>
      <c r="M588" s="272"/>
      <c r="N588" s="272"/>
      <c r="O588" s="272" t="str">
        <f t="shared" si="92"/>
        <v/>
      </c>
      <c r="P588" s="272" t="str">
        <f t="shared" si="93"/>
        <v/>
      </c>
      <c r="Q588" s="272">
        <f t="shared" si="94"/>
        <v>0</v>
      </c>
      <c r="R588" s="272"/>
    </row>
    <row r="589" spans="1:21" x14ac:dyDescent="0.3">
      <c r="A589" s="220">
        <v>8</v>
      </c>
      <c r="B589" s="202"/>
      <c r="C589" s="202"/>
      <c r="D589" s="202" t="s">
        <v>271</v>
      </c>
      <c r="E589" s="202"/>
      <c r="F589" s="202"/>
      <c r="G589" s="221"/>
      <c r="H589" s="273">
        <f>SUM(B589:B595)</f>
        <v>0</v>
      </c>
      <c r="I589" s="271">
        <f t="shared" si="91"/>
        <v>0</v>
      </c>
      <c r="J589" s="271">
        <f>IF(SUM(H589-40)&gt;0,H589-40,0)</f>
        <v>0</v>
      </c>
      <c r="K589" s="271">
        <f>IF(SUM(I589:I595)&gt;J589,SUM(I589:I595),J589)</f>
        <v>0</v>
      </c>
      <c r="L589" s="271">
        <f>IF(D589="o",IF(H589&lt;15,0,IF(H589&gt;40,8,H589/5)),0)</f>
        <v>0</v>
      </c>
      <c r="M589" s="272"/>
      <c r="N589" s="272"/>
      <c r="O589" s="272" t="str">
        <f t="shared" si="92"/>
        <v/>
      </c>
      <c r="P589" s="272" t="str">
        <f t="shared" si="93"/>
        <v/>
      </c>
      <c r="Q589" s="272">
        <f t="shared" si="94"/>
        <v>0</v>
      </c>
      <c r="R589" s="272"/>
    </row>
    <row r="590" spans="1:21" x14ac:dyDescent="0.3">
      <c r="A590" s="214">
        <v>9</v>
      </c>
      <c r="B590" s="200"/>
      <c r="C590" s="200"/>
      <c r="D590" s="215"/>
      <c r="E590" s="200"/>
      <c r="F590" s="200"/>
      <c r="G590" s="216"/>
      <c r="H590" s="273"/>
      <c r="I590" s="271">
        <f t="shared" si="91"/>
        <v>0</v>
      </c>
      <c r="J590" s="271"/>
      <c r="K590" s="271"/>
      <c r="L590" s="271"/>
      <c r="M590" s="272"/>
      <c r="N590" s="272"/>
      <c r="O590" s="272" t="str">
        <f t="shared" si="92"/>
        <v/>
      </c>
      <c r="P590" s="272" t="str">
        <f t="shared" si="93"/>
        <v/>
      </c>
      <c r="Q590" s="272">
        <f t="shared" si="94"/>
        <v>0</v>
      </c>
      <c r="R590" s="272"/>
    </row>
    <row r="591" spans="1:21" x14ac:dyDescent="0.3">
      <c r="A591" s="214">
        <v>10</v>
      </c>
      <c r="B591" s="200"/>
      <c r="C591" s="200"/>
      <c r="D591" s="215"/>
      <c r="E591" s="200"/>
      <c r="F591" s="200"/>
      <c r="G591" s="216"/>
      <c r="H591" s="273"/>
      <c r="I591" s="271">
        <f t="shared" si="91"/>
        <v>0</v>
      </c>
      <c r="J591" s="271"/>
      <c r="K591" s="271"/>
      <c r="L591" s="271"/>
      <c r="M591" s="272"/>
      <c r="N591" s="272"/>
      <c r="O591" s="272" t="str">
        <f t="shared" si="92"/>
        <v/>
      </c>
      <c r="P591" s="272" t="str">
        <f t="shared" si="93"/>
        <v/>
      </c>
      <c r="Q591" s="272">
        <f t="shared" si="94"/>
        <v>0</v>
      </c>
      <c r="R591" s="272"/>
    </row>
    <row r="592" spans="1:21" x14ac:dyDescent="0.3">
      <c r="A592" s="214">
        <v>11</v>
      </c>
      <c r="B592" s="200"/>
      <c r="C592" s="200"/>
      <c r="D592" s="215"/>
      <c r="E592" s="200"/>
      <c r="F592" s="200"/>
      <c r="G592" s="216"/>
      <c r="H592" s="273"/>
      <c r="I592" s="271">
        <f t="shared" si="91"/>
        <v>0</v>
      </c>
      <c r="J592" s="271"/>
      <c r="K592" s="271"/>
      <c r="L592" s="271"/>
      <c r="M592" s="272"/>
      <c r="N592" s="272"/>
      <c r="O592" s="272" t="str">
        <f t="shared" si="92"/>
        <v/>
      </c>
      <c r="P592" s="272" t="str">
        <f t="shared" si="93"/>
        <v/>
      </c>
      <c r="Q592" s="272">
        <f t="shared" si="94"/>
        <v>0</v>
      </c>
      <c r="R592" s="272"/>
    </row>
    <row r="593" spans="1:18" x14ac:dyDescent="0.3">
      <c r="A593" s="214">
        <v>12</v>
      </c>
      <c r="B593" s="200"/>
      <c r="C593" s="200"/>
      <c r="D593" s="215"/>
      <c r="E593" s="200"/>
      <c r="F593" s="200"/>
      <c r="G593" s="216"/>
      <c r="H593" s="273"/>
      <c r="I593" s="271">
        <f t="shared" si="91"/>
        <v>0</v>
      </c>
      <c r="J593" s="271"/>
      <c r="K593" s="271"/>
      <c r="L593" s="271"/>
      <c r="M593" s="272"/>
      <c r="N593" s="272"/>
      <c r="O593" s="272" t="str">
        <f t="shared" si="92"/>
        <v/>
      </c>
      <c r="P593" s="272" t="str">
        <f t="shared" si="93"/>
        <v/>
      </c>
      <c r="Q593" s="272">
        <f t="shared" si="94"/>
        <v>0</v>
      </c>
      <c r="R593" s="272"/>
    </row>
    <row r="594" spans="1:18" x14ac:dyDescent="0.3">
      <c r="A594" s="214">
        <v>13</v>
      </c>
      <c r="B594" s="200"/>
      <c r="C594" s="200"/>
      <c r="D594" s="215"/>
      <c r="E594" s="200"/>
      <c r="F594" s="200"/>
      <c r="G594" s="216"/>
      <c r="H594" s="273"/>
      <c r="I594" s="271">
        <f t="shared" si="91"/>
        <v>0</v>
      </c>
      <c r="J594" s="271"/>
      <c r="K594" s="271"/>
      <c r="L594" s="271"/>
      <c r="M594" s="272"/>
      <c r="N594" s="272"/>
      <c r="O594" s="272" t="str">
        <f t="shared" si="92"/>
        <v/>
      </c>
      <c r="P594" s="272" t="str">
        <f t="shared" si="93"/>
        <v/>
      </c>
      <c r="Q594" s="272">
        <f t="shared" si="94"/>
        <v>0</v>
      </c>
      <c r="R594" s="272"/>
    </row>
    <row r="595" spans="1:18" ht="17.25" thickBot="1" x14ac:dyDescent="0.35">
      <c r="A595" s="217">
        <v>14</v>
      </c>
      <c r="B595" s="204"/>
      <c r="C595" s="204"/>
      <c r="D595" s="218"/>
      <c r="E595" s="204"/>
      <c r="F595" s="204"/>
      <c r="G595" s="219"/>
      <c r="H595" s="273"/>
      <c r="I595" s="271">
        <f t="shared" si="91"/>
        <v>0</v>
      </c>
      <c r="J595" s="271"/>
      <c r="K595" s="271"/>
      <c r="L595" s="271"/>
      <c r="M595" s="272"/>
      <c r="N595" s="272"/>
      <c r="O595" s="272" t="str">
        <f t="shared" si="92"/>
        <v/>
      </c>
      <c r="P595" s="272" t="str">
        <f t="shared" si="93"/>
        <v/>
      </c>
      <c r="Q595" s="272">
        <f t="shared" si="94"/>
        <v>0</v>
      </c>
      <c r="R595" s="272"/>
    </row>
    <row r="596" spans="1:18" x14ac:dyDescent="0.3">
      <c r="A596" s="220">
        <v>15</v>
      </c>
      <c r="B596" s="202"/>
      <c r="C596" s="202"/>
      <c r="D596" s="202" t="s">
        <v>271</v>
      </c>
      <c r="E596" s="202"/>
      <c r="F596" s="202"/>
      <c r="G596" s="221"/>
      <c r="H596" s="273">
        <f>SUM(B596:B602)</f>
        <v>0</v>
      </c>
      <c r="I596" s="271">
        <f t="shared" si="91"/>
        <v>0</v>
      </c>
      <c r="J596" s="271">
        <f>IF(SUM(H596-40)&gt;0,H596-40,0)</f>
        <v>0</v>
      </c>
      <c r="K596" s="271">
        <f>IF(SUM(I596:I602)&gt;J596,SUM(I596:I602),J596)</f>
        <v>0</v>
      </c>
      <c r="L596" s="271">
        <f>IF(D596="o",IF(H596&lt;15,0,IF(H596&gt;40,8,H596/5)),0)</f>
        <v>0</v>
      </c>
      <c r="M596" s="272"/>
      <c r="N596" s="272"/>
      <c r="O596" s="272" t="str">
        <f t="shared" si="92"/>
        <v/>
      </c>
      <c r="P596" s="272" t="str">
        <f t="shared" si="93"/>
        <v/>
      </c>
      <c r="Q596" s="272">
        <f t="shared" si="94"/>
        <v>0</v>
      </c>
      <c r="R596" s="272"/>
    </row>
    <row r="597" spans="1:18" x14ac:dyDescent="0.3">
      <c r="A597" s="214">
        <v>16</v>
      </c>
      <c r="B597" s="200"/>
      <c r="C597" s="200"/>
      <c r="D597" s="215"/>
      <c r="E597" s="200"/>
      <c r="F597" s="200"/>
      <c r="G597" s="216"/>
      <c r="H597" s="273"/>
      <c r="I597" s="271">
        <f t="shared" si="91"/>
        <v>0</v>
      </c>
      <c r="J597" s="271"/>
      <c r="K597" s="271"/>
      <c r="L597" s="271"/>
      <c r="M597" s="272"/>
      <c r="N597" s="272"/>
      <c r="O597" s="272" t="str">
        <f t="shared" si="92"/>
        <v/>
      </c>
      <c r="P597" s="272" t="str">
        <f t="shared" si="93"/>
        <v/>
      </c>
      <c r="Q597" s="272">
        <f t="shared" si="94"/>
        <v>0</v>
      </c>
      <c r="R597" s="272"/>
    </row>
    <row r="598" spans="1:18" x14ac:dyDescent="0.3">
      <c r="A598" s="214">
        <v>17</v>
      </c>
      <c r="B598" s="200"/>
      <c r="C598" s="200"/>
      <c r="D598" s="215"/>
      <c r="E598" s="200"/>
      <c r="F598" s="200"/>
      <c r="G598" s="216"/>
      <c r="H598" s="273"/>
      <c r="I598" s="271">
        <f t="shared" si="91"/>
        <v>0</v>
      </c>
      <c r="J598" s="271"/>
      <c r="K598" s="271"/>
      <c r="L598" s="271"/>
      <c r="M598" s="272"/>
      <c r="N598" s="272"/>
      <c r="O598" s="272" t="str">
        <f t="shared" si="92"/>
        <v/>
      </c>
      <c r="P598" s="272" t="str">
        <f t="shared" si="93"/>
        <v/>
      </c>
      <c r="Q598" s="272">
        <f t="shared" si="94"/>
        <v>0</v>
      </c>
      <c r="R598" s="272"/>
    </row>
    <row r="599" spans="1:18" x14ac:dyDescent="0.3">
      <c r="A599" s="214">
        <v>18</v>
      </c>
      <c r="B599" s="200"/>
      <c r="C599" s="200"/>
      <c r="D599" s="215"/>
      <c r="E599" s="200"/>
      <c r="F599" s="200"/>
      <c r="G599" s="216"/>
      <c r="H599" s="273"/>
      <c r="I599" s="271">
        <f t="shared" si="91"/>
        <v>0</v>
      </c>
      <c r="J599" s="271"/>
      <c r="K599" s="271"/>
      <c r="L599" s="271"/>
      <c r="M599" s="272"/>
      <c r="N599" s="272"/>
      <c r="O599" s="272" t="str">
        <f t="shared" si="92"/>
        <v/>
      </c>
      <c r="P599" s="272" t="str">
        <f t="shared" si="93"/>
        <v/>
      </c>
      <c r="Q599" s="272">
        <f t="shared" si="94"/>
        <v>0</v>
      </c>
      <c r="R599" s="272"/>
    </row>
    <row r="600" spans="1:18" x14ac:dyDescent="0.3">
      <c r="A600" s="214">
        <v>19</v>
      </c>
      <c r="B600" s="200"/>
      <c r="C600" s="200"/>
      <c r="D600" s="215"/>
      <c r="E600" s="200"/>
      <c r="F600" s="200"/>
      <c r="G600" s="216"/>
      <c r="H600" s="273"/>
      <c r="I600" s="271">
        <f t="shared" si="91"/>
        <v>0</v>
      </c>
      <c r="J600" s="271"/>
      <c r="K600" s="271"/>
      <c r="L600" s="271"/>
      <c r="M600" s="272"/>
      <c r="N600" s="272"/>
      <c r="O600" s="272" t="str">
        <f t="shared" si="92"/>
        <v/>
      </c>
      <c r="P600" s="272" t="str">
        <f t="shared" si="93"/>
        <v/>
      </c>
      <c r="Q600" s="272">
        <f t="shared" si="94"/>
        <v>0</v>
      </c>
      <c r="R600" s="272"/>
    </row>
    <row r="601" spans="1:18" x14ac:dyDescent="0.3">
      <c r="A601" s="214">
        <v>20</v>
      </c>
      <c r="B601" s="200"/>
      <c r="C601" s="200"/>
      <c r="D601" s="215"/>
      <c r="E601" s="200"/>
      <c r="F601" s="200"/>
      <c r="G601" s="216"/>
      <c r="H601" s="273"/>
      <c r="I601" s="271">
        <f t="shared" si="91"/>
        <v>0</v>
      </c>
      <c r="J601" s="271"/>
      <c r="K601" s="271"/>
      <c r="L601" s="271"/>
      <c r="M601" s="272"/>
      <c r="N601" s="272"/>
      <c r="O601" s="272" t="str">
        <f t="shared" si="92"/>
        <v/>
      </c>
      <c r="P601" s="272" t="str">
        <f t="shared" si="93"/>
        <v/>
      </c>
      <c r="Q601" s="272">
        <f t="shared" si="94"/>
        <v>0</v>
      </c>
      <c r="R601" s="272"/>
    </row>
    <row r="602" spans="1:18" ht="17.25" thickBot="1" x14ac:dyDescent="0.35">
      <c r="A602" s="217">
        <v>21</v>
      </c>
      <c r="B602" s="204"/>
      <c r="C602" s="204"/>
      <c r="D602" s="218"/>
      <c r="E602" s="204"/>
      <c r="F602" s="204"/>
      <c r="G602" s="219"/>
      <c r="H602" s="273"/>
      <c r="I602" s="271">
        <f t="shared" si="91"/>
        <v>0</v>
      </c>
      <c r="J602" s="271"/>
      <c r="K602" s="271"/>
      <c r="L602" s="271"/>
      <c r="M602" s="272"/>
      <c r="N602" s="272"/>
      <c r="O602" s="272" t="str">
        <f t="shared" si="92"/>
        <v/>
      </c>
      <c r="P602" s="272" t="str">
        <f t="shared" si="93"/>
        <v/>
      </c>
      <c r="Q602" s="272">
        <f t="shared" si="94"/>
        <v>0</v>
      </c>
      <c r="R602" s="272"/>
    </row>
    <row r="603" spans="1:18" x14ac:dyDescent="0.3">
      <c r="A603" s="220">
        <v>22</v>
      </c>
      <c r="B603" s="202"/>
      <c r="C603" s="202"/>
      <c r="D603" s="202" t="s">
        <v>271</v>
      </c>
      <c r="E603" s="202"/>
      <c r="F603" s="202"/>
      <c r="G603" s="221"/>
      <c r="H603" s="273">
        <f>SUM(B603:B609)</f>
        <v>0</v>
      </c>
      <c r="I603" s="271">
        <f t="shared" si="91"/>
        <v>0</v>
      </c>
      <c r="J603" s="271">
        <f>IF(SUM(H603-40)&gt;0,H603-40,0)</f>
        <v>0</v>
      </c>
      <c r="K603" s="271">
        <f>IF(SUM(I603:I609)&gt;J603,SUM(I603:I609),J603)</f>
        <v>0</v>
      </c>
      <c r="L603" s="271">
        <f>IF(D603="o",IF(H603&lt;15,0,IF(H603&gt;40,8,H603/5)),0)</f>
        <v>0</v>
      </c>
      <c r="M603" s="272"/>
      <c r="N603" s="272"/>
      <c r="O603" s="272" t="str">
        <f t="shared" si="92"/>
        <v/>
      </c>
      <c r="P603" s="272" t="str">
        <f t="shared" si="93"/>
        <v/>
      </c>
      <c r="Q603" s="272">
        <f t="shared" si="94"/>
        <v>0</v>
      </c>
      <c r="R603" s="272"/>
    </row>
    <row r="604" spans="1:18" x14ac:dyDescent="0.3">
      <c r="A604" s="214">
        <v>23</v>
      </c>
      <c r="B604" s="200"/>
      <c r="C604" s="200"/>
      <c r="D604" s="215"/>
      <c r="E604" s="200"/>
      <c r="F604" s="200"/>
      <c r="G604" s="216"/>
      <c r="H604" s="273"/>
      <c r="I604" s="271">
        <f t="shared" si="91"/>
        <v>0</v>
      </c>
      <c r="J604" s="271"/>
      <c r="K604" s="271"/>
      <c r="L604" s="271"/>
      <c r="M604" s="272"/>
      <c r="N604" s="272"/>
      <c r="O604" s="272" t="str">
        <f t="shared" si="92"/>
        <v/>
      </c>
      <c r="P604" s="272" t="str">
        <f t="shared" si="93"/>
        <v/>
      </c>
      <c r="Q604" s="272">
        <f t="shared" si="94"/>
        <v>0</v>
      </c>
      <c r="R604" s="272"/>
    </row>
    <row r="605" spans="1:18" x14ac:dyDescent="0.3">
      <c r="A605" s="214">
        <v>24</v>
      </c>
      <c r="B605" s="200"/>
      <c r="C605" s="200"/>
      <c r="D605" s="215"/>
      <c r="E605" s="200"/>
      <c r="F605" s="200"/>
      <c r="G605" s="216"/>
      <c r="H605" s="273"/>
      <c r="I605" s="271">
        <f t="shared" si="91"/>
        <v>0</v>
      </c>
      <c r="J605" s="271"/>
      <c r="K605" s="271"/>
      <c r="L605" s="271"/>
      <c r="M605" s="272"/>
      <c r="N605" s="272"/>
      <c r="O605" s="272" t="str">
        <f t="shared" si="92"/>
        <v/>
      </c>
      <c r="P605" s="272" t="str">
        <f t="shared" si="93"/>
        <v/>
      </c>
      <c r="Q605" s="272">
        <f t="shared" si="94"/>
        <v>0</v>
      </c>
      <c r="R605" s="272"/>
    </row>
    <row r="606" spans="1:18" x14ac:dyDescent="0.3">
      <c r="A606" s="214">
        <v>25</v>
      </c>
      <c r="B606" s="200"/>
      <c r="C606" s="200"/>
      <c r="D606" s="215"/>
      <c r="E606" s="200"/>
      <c r="F606" s="200"/>
      <c r="G606" s="216"/>
      <c r="H606" s="273"/>
      <c r="I606" s="271">
        <f t="shared" si="91"/>
        <v>0</v>
      </c>
      <c r="J606" s="271"/>
      <c r="K606" s="271"/>
      <c r="L606" s="271"/>
      <c r="M606" s="272"/>
      <c r="N606" s="272"/>
      <c r="O606" s="272" t="str">
        <f t="shared" si="92"/>
        <v/>
      </c>
      <c r="P606" s="272" t="str">
        <f t="shared" si="93"/>
        <v/>
      </c>
      <c r="Q606" s="272">
        <f t="shared" si="94"/>
        <v>0</v>
      </c>
      <c r="R606" s="272"/>
    </row>
    <row r="607" spans="1:18" x14ac:dyDescent="0.3">
      <c r="A607" s="214">
        <v>26</v>
      </c>
      <c r="B607" s="200"/>
      <c r="C607" s="200"/>
      <c r="D607" s="215"/>
      <c r="E607" s="200"/>
      <c r="F607" s="200"/>
      <c r="G607" s="216"/>
      <c r="H607" s="273"/>
      <c r="I607" s="271">
        <f t="shared" si="91"/>
        <v>0</v>
      </c>
      <c r="J607" s="271"/>
      <c r="K607" s="271"/>
      <c r="L607" s="271"/>
      <c r="M607" s="272"/>
      <c r="N607" s="272"/>
      <c r="O607" s="272" t="str">
        <f t="shared" si="92"/>
        <v/>
      </c>
      <c r="P607" s="272" t="str">
        <f t="shared" si="93"/>
        <v/>
      </c>
      <c r="Q607" s="272">
        <f t="shared" si="94"/>
        <v>0</v>
      </c>
      <c r="R607" s="272"/>
    </row>
    <row r="608" spans="1:18" x14ac:dyDescent="0.3">
      <c r="A608" s="214">
        <v>27</v>
      </c>
      <c r="B608" s="200"/>
      <c r="C608" s="200"/>
      <c r="D608" s="215"/>
      <c r="E608" s="200"/>
      <c r="F608" s="200"/>
      <c r="G608" s="216"/>
      <c r="H608" s="273"/>
      <c r="I608" s="271">
        <f t="shared" si="91"/>
        <v>0</v>
      </c>
      <c r="J608" s="271"/>
      <c r="K608" s="271"/>
      <c r="L608" s="271"/>
      <c r="M608" s="272"/>
      <c r="N608" s="272"/>
      <c r="O608" s="272" t="str">
        <f t="shared" si="92"/>
        <v/>
      </c>
      <c r="P608" s="272" t="str">
        <f t="shared" si="93"/>
        <v/>
      </c>
      <c r="Q608" s="272">
        <f t="shared" si="94"/>
        <v>0</v>
      </c>
      <c r="R608" s="272"/>
    </row>
    <row r="609" spans="1:21" ht="17.25" thickBot="1" x14ac:dyDescent="0.35">
      <c r="A609" s="217">
        <v>28</v>
      </c>
      <c r="B609" s="204"/>
      <c r="C609" s="204"/>
      <c r="D609" s="218"/>
      <c r="E609" s="204"/>
      <c r="F609" s="204"/>
      <c r="G609" s="219"/>
      <c r="H609" s="273"/>
      <c r="I609" s="271">
        <f t="shared" si="91"/>
        <v>0</v>
      </c>
      <c r="J609" s="271"/>
      <c r="K609" s="271"/>
      <c r="L609" s="271"/>
      <c r="M609" s="272"/>
      <c r="N609" s="272"/>
      <c r="O609" s="272" t="str">
        <f t="shared" si="92"/>
        <v/>
      </c>
      <c r="P609" s="272" t="str">
        <f t="shared" si="93"/>
        <v/>
      </c>
      <c r="Q609" s="272">
        <f t="shared" si="94"/>
        <v>0</v>
      </c>
      <c r="R609" s="272"/>
    </row>
    <row r="610" spans="1:21" x14ac:dyDescent="0.3">
      <c r="A610" s="205"/>
      <c r="B610" s="202"/>
      <c r="C610" s="202"/>
      <c r="D610" s="202" t="s">
        <v>271</v>
      </c>
      <c r="E610" s="202"/>
      <c r="F610" s="202"/>
      <c r="G610" s="221"/>
      <c r="H610" s="273" t="str">
        <f>IF(A610&lt;&gt;0,SUM(Q610:Q612),"")</f>
        <v/>
      </c>
      <c r="I610" s="271" t="str">
        <f>IF(A610&lt;&gt;0,IF(IFERROR(B610-8,0)&lt;0,0,IFERROR(B610-8,0)),"")</f>
        <v/>
      </c>
      <c r="J610" s="271" t="str">
        <f>IF(A610&lt;&gt;0,IF(SUM(H610-40)&gt;0,H610-40,0),"")</f>
        <v/>
      </c>
      <c r="K610" s="271" t="str">
        <f>IF(A610&lt;&gt;0,IF(SUM(I610:I612)&gt;J610,SUM(I610:I612),J610),"")</f>
        <v/>
      </c>
      <c r="L610" s="271" t="str">
        <f>IF(A610&lt;&gt;0,IF(D582="o",IF(H610&lt;(15/(7/COUNTA(A610:A612))),0,IF(H610&gt;(COUNTA(A610:A612)/5*40),COUNTA(A610:A612)/5*8,H610/5)),""),"")</f>
        <v/>
      </c>
      <c r="M610" s="272"/>
      <c r="N610" s="272"/>
      <c r="O610" s="272" t="str">
        <f t="shared" si="92"/>
        <v/>
      </c>
      <c r="P610" s="272" t="str">
        <f t="shared" si="93"/>
        <v/>
      </c>
      <c r="Q610" s="272">
        <f t="shared" si="94"/>
        <v>0</v>
      </c>
      <c r="R610" s="272"/>
    </row>
    <row r="611" spans="1:21" x14ac:dyDescent="0.3">
      <c r="A611" s="206"/>
      <c r="B611" s="200"/>
      <c r="C611" s="200"/>
      <c r="D611" s="215"/>
      <c r="E611" s="200"/>
      <c r="F611" s="200"/>
      <c r="G611" s="216"/>
      <c r="H611" s="273"/>
      <c r="I611" s="271" t="str">
        <f>IF(A611&lt;&gt;0,IF(IFERROR(B611-8,0)&lt;0,0,IFERROR(B611-8,0)),"")</f>
        <v/>
      </c>
      <c r="J611" s="271"/>
      <c r="K611" s="271"/>
      <c r="L611" s="271"/>
      <c r="M611" s="272"/>
      <c r="N611" s="272"/>
      <c r="O611" s="272" t="str">
        <f t="shared" si="92"/>
        <v/>
      </c>
      <c r="P611" s="272" t="str">
        <f t="shared" si="93"/>
        <v/>
      </c>
      <c r="Q611" s="272">
        <f t="shared" si="94"/>
        <v>0</v>
      </c>
      <c r="R611" s="272"/>
    </row>
    <row r="612" spans="1:21" ht="17.25" thickBot="1" x14ac:dyDescent="0.35">
      <c r="A612" s="207"/>
      <c r="B612" s="204"/>
      <c r="C612" s="204"/>
      <c r="D612" s="218"/>
      <c r="E612" s="204"/>
      <c r="F612" s="204"/>
      <c r="G612" s="219"/>
      <c r="H612" s="273"/>
      <c r="I612" s="271" t="str">
        <f>IF(A612&lt;&gt;0,IF(IFERROR(B612-8,0)&lt;0,0,IFERROR(B612-8,0)),"")</f>
        <v/>
      </c>
      <c r="J612" s="271"/>
      <c r="K612" s="271"/>
      <c r="L612" s="271"/>
      <c r="M612" s="272"/>
      <c r="N612" s="272"/>
      <c r="O612" s="272"/>
      <c r="P612" s="272"/>
      <c r="Q612" s="272">
        <f t="shared" si="94"/>
        <v>0</v>
      </c>
      <c r="R612" s="272"/>
    </row>
    <row r="613" spans="1:21" ht="17.25" thickBot="1" x14ac:dyDescent="0.35">
      <c r="A613" s="211"/>
      <c r="B613" s="243"/>
      <c r="C613" s="243"/>
      <c r="D613" s="243"/>
      <c r="E613" s="243"/>
      <c r="F613" s="243"/>
      <c r="G613" s="244"/>
      <c r="H613" s="273">
        <f t="shared" ref="H613:M613" si="95">SUM(H614:H644)</f>
        <v>0</v>
      </c>
      <c r="I613" s="271">
        <f t="shared" si="95"/>
        <v>0</v>
      </c>
      <c r="J613" s="271">
        <f t="shared" si="95"/>
        <v>0</v>
      </c>
      <c r="K613" s="271">
        <f t="shared" si="95"/>
        <v>0</v>
      </c>
      <c r="L613" s="274">
        <f t="shared" si="95"/>
        <v>0</v>
      </c>
      <c r="M613" s="271" t="e">
        <f t="shared" si="95"/>
        <v>#DIV/0!</v>
      </c>
      <c r="N613" s="275">
        <f>COUNTA(B614:B644)-COUNTIF(B614:B644,"연차")</f>
        <v>0</v>
      </c>
      <c r="O613" s="271">
        <f>SUM(O614:O644)</f>
        <v>0</v>
      </c>
      <c r="P613" s="271">
        <f>SUM(P614:P644)</f>
        <v>0</v>
      </c>
      <c r="Q613" s="272">
        <f>SUM(Q614:Q644)</f>
        <v>0</v>
      </c>
      <c r="R613" s="272">
        <f>COUNTA(A614:A644)</f>
        <v>28</v>
      </c>
      <c r="S613" s="276">
        <f>SUM(C614:C644)</f>
        <v>0</v>
      </c>
      <c r="T613" s="276">
        <f>SUM(F614:F644)</f>
        <v>0</v>
      </c>
      <c r="U613" s="251">
        <f>G615*G617</f>
        <v>0</v>
      </c>
    </row>
    <row r="614" spans="1:21" x14ac:dyDescent="0.3">
      <c r="A614" s="212">
        <v>1</v>
      </c>
      <c r="B614" s="201"/>
      <c r="C614" s="201"/>
      <c r="D614" s="201" t="s">
        <v>271</v>
      </c>
      <c r="E614" s="201"/>
      <c r="F614" s="201"/>
      <c r="G614" s="213" t="s">
        <v>282</v>
      </c>
      <c r="H614" s="273">
        <f>SUM(B614:B620)</f>
        <v>0</v>
      </c>
      <c r="I614" s="271">
        <f t="shared" ref="I614:I641" si="96">IF(IFERROR(B614-8,0)&lt;0,0,IFERROR(B614-8,0))</f>
        <v>0</v>
      </c>
      <c r="J614" s="271">
        <f>IF(SUM(H614-40)&gt;0,H614-40,0)</f>
        <v>0</v>
      </c>
      <c r="K614" s="271">
        <f>IF(SUM(I614:I620)&gt;J614,SUM(I614:I620),J614)</f>
        <v>0</v>
      </c>
      <c r="L614" s="271">
        <f>IF(D614="o",IF(H614&lt;15,0,IF(H614&gt;40,8,H614/5)),0)</f>
        <v>0</v>
      </c>
      <c r="M614" s="272" t="e">
        <f>SUM(B614:B644)/COUNTA(B614:B644)</f>
        <v>#DIV/0!</v>
      </c>
      <c r="N614" s="272"/>
      <c r="O614" s="272" t="str">
        <f>IF(E614="o",IF(B614&gt;8,8,B614),"")</f>
        <v/>
      </c>
      <c r="P614" s="272" t="str">
        <f>IF(E614="o",IF(B614&gt;8,B614-8,0),"")</f>
        <v/>
      </c>
      <c r="Q614" s="272">
        <f>COUNTA(A614)*IF(B614="연차",0,B614)</f>
        <v>0</v>
      </c>
      <c r="R614" s="272"/>
    </row>
    <row r="615" spans="1:21" x14ac:dyDescent="0.3">
      <c r="A615" s="214">
        <v>2</v>
      </c>
      <c r="B615" s="200"/>
      <c r="C615" s="200"/>
      <c r="D615" s="215"/>
      <c r="E615" s="200"/>
      <c r="F615" s="200"/>
      <c r="G615" s="203"/>
      <c r="H615" s="273"/>
      <c r="I615" s="271">
        <f t="shared" si="96"/>
        <v>0</v>
      </c>
      <c r="J615" s="271"/>
      <c r="K615" s="271"/>
      <c r="L615" s="271"/>
      <c r="M615" s="272"/>
      <c r="N615" s="272"/>
      <c r="O615" s="272" t="str">
        <f t="shared" ref="O615:O643" si="97">IF(E615="o",IF(B615&gt;8,8,B615),"")</f>
        <v/>
      </c>
      <c r="P615" s="272" t="str">
        <f t="shared" ref="P615:P643" si="98">IF(E615="o",IF(B615&gt;8,B615-8,0),"")</f>
        <v/>
      </c>
      <c r="Q615" s="272">
        <f t="shared" ref="Q615:Q644" si="99">COUNTA(A615)*IF(B615="연차",0,B615)</f>
        <v>0</v>
      </c>
      <c r="R615" s="272"/>
    </row>
    <row r="616" spans="1:21" x14ac:dyDescent="0.3">
      <c r="A616" s="214">
        <v>3</v>
      </c>
      <c r="B616" s="200"/>
      <c r="C616" s="200"/>
      <c r="D616" s="215"/>
      <c r="E616" s="200"/>
      <c r="F616" s="200"/>
      <c r="G616" s="203" t="s">
        <v>275</v>
      </c>
      <c r="H616" s="273"/>
      <c r="I616" s="271">
        <f t="shared" si="96"/>
        <v>0</v>
      </c>
      <c r="J616" s="271"/>
      <c r="K616" s="271"/>
      <c r="L616" s="271"/>
      <c r="M616" s="272"/>
      <c r="N616" s="272"/>
      <c r="O616" s="272" t="str">
        <f t="shared" si="97"/>
        <v/>
      </c>
      <c r="P616" s="272" t="str">
        <f t="shared" si="98"/>
        <v/>
      </c>
      <c r="Q616" s="272">
        <f t="shared" si="99"/>
        <v>0</v>
      </c>
      <c r="R616" s="272"/>
    </row>
    <row r="617" spans="1:21" x14ac:dyDescent="0.3">
      <c r="A617" s="214">
        <v>4</v>
      </c>
      <c r="B617" s="200"/>
      <c r="C617" s="200"/>
      <c r="D617" s="215"/>
      <c r="E617" s="200"/>
      <c r="F617" s="200"/>
      <c r="G617" s="203"/>
      <c r="H617" s="273"/>
      <c r="I617" s="271">
        <f t="shared" si="96"/>
        <v>0</v>
      </c>
      <c r="J617" s="271"/>
      <c r="K617" s="271"/>
      <c r="L617" s="271"/>
      <c r="M617" s="272"/>
      <c r="N617" s="272"/>
      <c r="O617" s="272" t="str">
        <f t="shared" si="97"/>
        <v/>
      </c>
      <c r="P617" s="272" t="str">
        <f t="shared" si="98"/>
        <v/>
      </c>
      <c r="Q617" s="272">
        <f t="shared" si="99"/>
        <v>0</v>
      </c>
      <c r="R617" s="272"/>
    </row>
    <row r="618" spans="1:21" x14ac:dyDescent="0.3">
      <c r="A618" s="214">
        <v>5</v>
      </c>
      <c r="B618" s="200"/>
      <c r="C618" s="200"/>
      <c r="D618" s="215"/>
      <c r="E618" s="200"/>
      <c r="F618" s="200"/>
      <c r="G618" s="216"/>
      <c r="H618" s="273"/>
      <c r="I618" s="271">
        <f t="shared" si="96"/>
        <v>0</v>
      </c>
      <c r="J618" s="271"/>
      <c r="K618" s="271"/>
      <c r="L618" s="271"/>
      <c r="M618" s="272"/>
      <c r="N618" s="272"/>
      <c r="O618" s="272" t="str">
        <f t="shared" si="97"/>
        <v/>
      </c>
      <c r="P618" s="272" t="str">
        <f t="shared" si="98"/>
        <v/>
      </c>
      <c r="Q618" s="272">
        <f t="shared" si="99"/>
        <v>0</v>
      </c>
      <c r="R618" s="272"/>
    </row>
    <row r="619" spans="1:21" x14ac:dyDescent="0.3">
      <c r="A619" s="214">
        <v>6</v>
      </c>
      <c r="B619" s="200"/>
      <c r="C619" s="200"/>
      <c r="D619" s="215"/>
      <c r="E619" s="200"/>
      <c r="F619" s="200"/>
      <c r="G619" s="216"/>
      <c r="H619" s="273"/>
      <c r="I619" s="271">
        <f t="shared" si="96"/>
        <v>0</v>
      </c>
      <c r="J619" s="271"/>
      <c r="K619" s="271"/>
      <c r="L619" s="271"/>
      <c r="M619" s="272"/>
      <c r="N619" s="272"/>
      <c r="O619" s="272" t="str">
        <f t="shared" si="97"/>
        <v/>
      </c>
      <c r="P619" s="272" t="str">
        <f t="shared" si="98"/>
        <v/>
      </c>
      <c r="Q619" s="272">
        <f t="shared" si="99"/>
        <v>0</v>
      </c>
      <c r="R619" s="272"/>
    </row>
    <row r="620" spans="1:21" ht="17.25" thickBot="1" x14ac:dyDescent="0.35">
      <c r="A620" s="217">
        <v>7</v>
      </c>
      <c r="B620" s="204"/>
      <c r="C620" s="204"/>
      <c r="D620" s="218"/>
      <c r="E620" s="204"/>
      <c r="F620" s="204"/>
      <c r="G620" s="219"/>
      <c r="H620" s="273"/>
      <c r="I620" s="271">
        <f t="shared" si="96"/>
        <v>0</v>
      </c>
      <c r="J620" s="271"/>
      <c r="K620" s="271"/>
      <c r="L620" s="271"/>
      <c r="M620" s="272"/>
      <c r="N620" s="272"/>
      <c r="O620" s="272" t="str">
        <f t="shared" si="97"/>
        <v/>
      </c>
      <c r="P620" s="272" t="str">
        <f t="shared" si="98"/>
        <v/>
      </c>
      <c r="Q620" s="272">
        <f t="shared" si="99"/>
        <v>0</v>
      </c>
      <c r="R620" s="272"/>
    </row>
    <row r="621" spans="1:21" x14ac:dyDescent="0.3">
      <c r="A621" s="220">
        <v>8</v>
      </c>
      <c r="B621" s="202"/>
      <c r="C621" s="202"/>
      <c r="D621" s="202" t="s">
        <v>271</v>
      </c>
      <c r="E621" s="202"/>
      <c r="F621" s="202"/>
      <c r="G621" s="221"/>
      <c r="H621" s="273">
        <f>SUM(B621:B627)</f>
        <v>0</v>
      </c>
      <c r="I621" s="271">
        <f t="shared" si="96"/>
        <v>0</v>
      </c>
      <c r="J621" s="271">
        <f>IF(SUM(H621-40)&gt;0,H621-40,0)</f>
        <v>0</v>
      </c>
      <c r="K621" s="271">
        <f>IF(SUM(I621:I627)&gt;J621,SUM(I621:I627),J621)</f>
        <v>0</v>
      </c>
      <c r="L621" s="271">
        <f>IF(D621="o",IF(H621&lt;15,0,IF(H621&gt;40,8,H621/5)),0)</f>
        <v>0</v>
      </c>
      <c r="M621" s="272"/>
      <c r="N621" s="272"/>
      <c r="O621" s="272" t="str">
        <f t="shared" si="97"/>
        <v/>
      </c>
      <c r="P621" s="272" t="str">
        <f t="shared" si="98"/>
        <v/>
      </c>
      <c r="Q621" s="272">
        <f t="shared" si="99"/>
        <v>0</v>
      </c>
      <c r="R621" s="272"/>
    </row>
    <row r="622" spans="1:21" x14ac:dyDescent="0.3">
      <c r="A622" s="214">
        <v>9</v>
      </c>
      <c r="B622" s="200"/>
      <c r="C622" s="200"/>
      <c r="D622" s="215"/>
      <c r="E622" s="200"/>
      <c r="F622" s="200"/>
      <c r="G622" s="216"/>
      <c r="H622" s="273"/>
      <c r="I622" s="271">
        <f t="shared" si="96"/>
        <v>0</v>
      </c>
      <c r="J622" s="271"/>
      <c r="K622" s="271"/>
      <c r="L622" s="271"/>
      <c r="M622" s="272"/>
      <c r="N622" s="272"/>
      <c r="O622" s="272" t="str">
        <f t="shared" si="97"/>
        <v/>
      </c>
      <c r="P622" s="272" t="str">
        <f t="shared" si="98"/>
        <v/>
      </c>
      <c r="Q622" s="272">
        <f t="shared" si="99"/>
        <v>0</v>
      </c>
      <c r="R622" s="272"/>
    </row>
    <row r="623" spans="1:21" x14ac:dyDescent="0.3">
      <c r="A623" s="214">
        <v>10</v>
      </c>
      <c r="B623" s="200"/>
      <c r="C623" s="200"/>
      <c r="D623" s="215"/>
      <c r="E623" s="200"/>
      <c r="F623" s="200"/>
      <c r="G623" s="216"/>
      <c r="H623" s="273"/>
      <c r="I623" s="271">
        <f t="shared" si="96"/>
        <v>0</v>
      </c>
      <c r="J623" s="271"/>
      <c r="K623" s="271"/>
      <c r="L623" s="271"/>
      <c r="M623" s="272"/>
      <c r="N623" s="272"/>
      <c r="O623" s="272" t="str">
        <f t="shared" si="97"/>
        <v/>
      </c>
      <c r="P623" s="272" t="str">
        <f t="shared" si="98"/>
        <v/>
      </c>
      <c r="Q623" s="272">
        <f t="shared" si="99"/>
        <v>0</v>
      </c>
      <c r="R623" s="272"/>
    </row>
    <row r="624" spans="1:21" x14ac:dyDescent="0.3">
      <c r="A624" s="214">
        <v>11</v>
      </c>
      <c r="B624" s="200"/>
      <c r="C624" s="200"/>
      <c r="D624" s="215"/>
      <c r="E624" s="200"/>
      <c r="F624" s="200"/>
      <c r="G624" s="216"/>
      <c r="H624" s="273"/>
      <c r="I624" s="271">
        <f t="shared" si="96"/>
        <v>0</v>
      </c>
      <c r="J624" s="271"/>
      <c r="K624" s="271"/>
      <c r="L624" s="271"/>
      <c r="M624" s="272"/>
      <c r="N624" s="272"/>
      <c r="O624" s="272" t="str">
        <f t="shared" si="97"/>
        <v/>
      </c>
      <c r="P624" s="272" t="str">
        <f t="shared" si="98"/>
        <v/>
      </c>
      <c r="Q624" s="272">
        <f t="shared" si="99"/>
        <v>0</v>
      </c>
      <c r="R624" s="272"/>
    </row>
    <row r="625" spans="1:18" x14ac:dyDescent="0.3">
      <c r="A625" s="214">
        <v>12</v>
      </c>
      <c r="B625" s="200"/>
      <c r="C625" s="200"/>
      <c r="D625" s="215"/>
      <c r="E625" s="200"/>
      <c r="F625" s="200"/>
      <c r="G625" s="216"/>
      <c r="H625" s="273"/>
      <c r="I625" s="271">
        <f t="shared" si="96"/>
        <v>0</v>
      </c>
      <c r="J625" s="271"/>
      <c r="K625" s="271"/>
      <c r="L625" s="271"/>
      <c r="M625" s="272"/>
      <c r="N625" s="272"/>
      <c r="O625" s="272" t="str">
        <f t="shared" si="97"/>
        <v/>
      </c>
      <c r="P625" s="272" t="str">
        <f t="shared" si="98"/>
        <v/>
      </c>
      <c r="Q625" s="272">
        <f t="shared" si="99"/>
        <v>0</v>
      </c>
      <c r="R625" s="272"/>
    </row>
    <row r="626" spans="1:18" x14ac:dyDescent="0.3">
      <c r="A626" s="214">
        <v>13</v>
      </c>
      <c r="B626" s="200"/>
      <c r="C626" s="200"/>
      <c r="D626" s="215"/>
      <c r="E626" s="200"/>
      <c r="F626" s="200"/>
      <c r="G626" s="216"/>
      <c r="H626" s="273"/>
      <c r="I626" s="271">
        <f t="shared" si="96"/>
        <v>0</v>
      </c>
      <c r="J626" s="271"/>
      <c r="K626" s="271"/>
      <c r="L626" s="271"/>
      <c r="M626" s="272"/>
      <c r="N626" s="272"/>
      <c r="O626" s="272" t="str">
        <f t="shared" si="97"/>
        <v/>
      </c>
      <c r="P626" s="272" t="str">
        <f t="shared" si="98"/>
        <v/>
      </c>
      <c r="Q626" s="272">
        <f t="shared" si="99"/>
        <v>0</v>
      </c>
      <c r="R626" s="272"/>
    </row>
    <row r="627" spans="1:18" ht="17.25" thickBot="1" x14ac:dyDescent="0.35">
      <c r="A627" s="217">
        <v>14</v>
      </c>
      <c r="B627" s="204"/>
      <c r="C627" s="204"/>
      <c r="D627" s="218"/>
      <c r="E627" s="204"/>
      <c r="F627" s="204"/>
      <c r="G627" s="219"/>
      <c r="H627" s="273"/>
      <c r="I627" s="271">
        <f t="shared" si="96"/>
        <v>0</v>
      </c>
      <c r="J627" s="271"/>
      <c r="K627" s="271"/>
      <c r="L627" s="271"/>
      <c r="M627" s="272"/>
      <c r="N627" s="272"/>
      <c r="O627" s="272" t="str">
        <f t="shared" si="97"/>
        <v/>
      </c>
      <c r="P627" s="272" t="str">
        <f t="shared" si="98"/>
        <v/>
      </c>
      <c r="Q627" s="272">
        <f t="shared" si="99"/>
        <v>0</v>
      </c>
      <c r="R627" s="272"/>
    </row>
    <row r="628" spans="1:18" x14ac:dyDescent="0.3">
      <c r="A628" s="220">
        <v>15</v>
      </c>
      <c r="B628" s="202"/>
      <c r="C628" s="202"/>
      <c r="D628" s="202" t="s">
        <v>271</v>
      </c>
      <c r="E628" s="202"/>
      <c r="F628" s="202"/>
      <c r="G628" s="221"/>
      <c r="H628" s="273">
        <f>SUM(B628:B634)</f>
        <v>0</v>
      </c>
      <c r="I628" s="271">
        <f t="shared" si="96"/>
        <v>0</v>
      </c>
      <c r="J628" s="271">
        <f>IF(SUM(H628-40)&gt;0,H628-40,0)</f>
        <v>0</v>
      </c>
      <c r="K628" s="271">
        <f>IF(SUM(I628:I634)&gt;J628,SUM(I628:I634),J628)</f>
        <v>0</v>
      </c>
      <c r="L628" s="271">
        <f>IF(D628="o",IF(H628&lt;15,0,IF(H628&gt;40,8,H628/5)),0)</f>
        <v>0</v>
      </c>
      <c r="M628" s="272"/>
      <c r="N628" s="272"/>
      <c r="O628" s="272" t="str">
        <f t="shared" si="97"/>
        <v/>
      </c>
      <c r="P628" s="272" t="str">
        <f t="shared" si="98"/>
        <v/>
      </c>
      <c r="Q628" s="272">
        <f t="shared" si="99"/>
        <v>0</v>
      </c>
      <c r="R628" s="272"/>
    </row>
    <row r="629" spans="1:18" x14ac:dyDescent="0.3">
      <c r="A629" s="214">
        <v>16</v>
      </c>
      <c r="B629" s="200"/>
      <c r="C629" s="200"/>
      <c r="D629" s="215"/>
      <c r="E629" s="200"/>
      <c r="F629" s="200"/>
      <c r="G629" s="216"/>
      <c r="H629" s="273"/>
      <c r="I629" s="271">
        <f t="shared" si="96"/>
        <v>0</v>
      </c>
      <c r="J629" s="271"/>
      <c r="K629" s="271"/>
      <c r="L629" s="271"/>
      <c r="M629" s="272"/>
      <c r="N629" s="272"/>
      <c r="O629" s="272" t="str">
        <f t="shared" si="97"/>
        <v/>
      </c>
      <c r="P629" s="272" t="str">
        <f t="shared" si="98"/>
        <v/>
      </c>
      <c r="Q629" s="272">
        <f t="shared" si="99"/>
        <v>0</v>
      </c>
      <c r="R629" s="272"/>
    </row>
    <row r="630" spans="1:18" x14ac:dyDescent="0.3">
      <c r="A630" s="214">
        <v>17</v>
      </c>
      <c r="B630" s="200"/>
      <c r="C630" s="200"/>
      <c r="D630" s="215"/>
      <c r="E630" s="200"/>
      <c r="F630" s="200"/>
      <c r="G630" s="216"/>
      <c r="H630" s="273"/>
      <c r="I630" s="271">
        <f t="shared" si="96"/>
        <v>0</v>
      </c>
      <c r="J630" s="271"/>
      <c r="K630" s="271"/>
      <c r="L630" s="271"/>
      <c r="M630" s="272"/>
      <c r="N630" s="272"/>
      <c r="O630" s="272" t="str">
        <f t="shared" si="97"/>
        <v/>
      </c>
      <c r="P630" s="272" t="str">
        <f t="shared" si="98"/>
        <v/>
      </c>
      <c r="Q630" s="272">
        <f t="shared" si="99"/>
        <v>0</v>
      </c>
      <c r="R630" s="272"/>
    </row>
    <row r="631" spans="1:18" x14ac:dyDescent="0.3">
      <c r="A631" s="214">
        <v>18</v>
      </c>
      <c r="B631" s="200"/>
      <c r="C631" s="200"/>
      <c r="D631" s="215"/>
      <c r="E631" s="200"/>
      <c r="F631" s="200"/>
      <c r="G631" s="216"/>
      <c r="H631" s="273"/>
      <c r="I631" s="271">
        <f t="shared" si="96"/>
        <v>0</v>
      </c>
      <c r="J631" s="271"/>
      <c r="K631" s="271"/>
      <c r="L631" s="271"/>
      <c r="M631" s="272"/>
      <c r="N631" s="272"/>
      <c r="O631" s="272" t="str">
        <f t="shared" si="97"/>
        <v/>
      </c>
      <c r="P631" s="272" t="str">
        <f t="shared" si="98"/>
        <v/>
      </c>
      <c r="Q631" s="272">
        <f t="shared" si="99"/>
        <v>0</v>
      </c>
      <c r="R631" s="272"/>
    </row>
    <row r="632" spans="1:18" x14ac:dyDescent="0.3">
      <c r="A632" s="214">
        <v>19</v>
      </c>
      <c r="B632" s="200"/>
      <c r="C632" s="200"/>
      <c r="D632" s="215"/>
      <c r="E632" s="200"/>
      <c r="F632" s="200"/>
      <c r="G632" s="216"/>
      <c r="H632" s="273"/>
      <c r="I632" s="271">
        <f t="shared" si="96"/>
        <v>0</v>
      </c>
      <c r="J632" s="271"/>
      <c r="K632" s="271"/>
      <c r="L632" s="271"/>
      <c r="M632" s="272"/>
      <c r="N632" s="272"/>
      <c r="O632" s="272" t="str">
        <f t="shared" si="97"/>
        <v/>
      </c>
      <c r="P632" s="272" t="str">
        <f t="shared" si="98"/>
        <v/>
      </c>
      <c r="Q632" s="272">
        <f t="shared" si="99"/>
        <v>0</v>
      </c>
      <c r="R632" s="272"/>
    </row>
    <row r="633" spans="1:18" x14ac:dyDescent="0.3">
      <c r="A633" s="214">
        <v>20</v>
      </c>
      <c r="B633" s="200"/>
      <c r="C633" s="200"/>
      <c r="D633" s="215"/>
      <c r="E633" s="200"/>
      <c r="F633" s="200"/>
      <c r="G633" s="216"/>
      <c r="H633" s="273"/>
      <c r="I633" s="271">
        <f t="shared" si="96"/>
        <v>0</v>
      </c>
      <c r="J633" s="271"/>
      <c r="K633" s="271"/>
      <c r="L633" s="271"/>
      <c r="M633" s="272"/>
      <c r="N633" s="272"/>
      <c r="O633" s="272" t="str">
        <f t="shared" si="97"/>
        <v/>
      </c>
      <c r="P633" s="272" t="str">
        <f t="shared" si="98"/>
        <v/>
      </c>
      <c r="Q633" s="272">
        <f t="shared" si="99"/>
        <v>0</v>
      </c>
      <c r="R633" s="272"/>
    </row>
    <row r="634" spans="1:18" ht="17.25" thickBot="1" x14ac:dyDescent="0.35">
      <c r="A634" s="217">
        <v>21</v>
      </c>
      <c r="B634" s="204"/>
      <c r="C634" s="204"/>
      <c r="D634" s="218"/>
      <c r="E634" s="204"/>
      <c r="F634" s="204"/>
      <c r="G634" s="219"/>
      <c r="H634" s="273"/>
      <c r="I634" s="271">
        <f t="shared" si="96"/>
        <v>0</v>
      </c>
      <c r="J634" s="271"/>
      <c r="K634" s="271"/>
      <c r="L634" s="271"/>
      <c r="M634" s="272"/>
      <c r="N634" s="272"/>
      <c r="O634" s="272" t="str">
        <f t="shared" si="97"/>
        <v/>
      </c>
      <c r="P634" s="272" t="str">
        <f t="shared" si="98"/>
        <v/>
      </c>
      <c r="Q634" s="272">
        <f t="shared" si="99"/>
        <v>0</v>
      </c>
      <c r="R634" s="272"/>
    </row>
    <row r="635" spans="1:18" x14ac:dyDescent="0.3">
      <c r="A635" s="220">
        <v>22</v>
      </c>
      <c r="B635" s="202"/>
      <c r="C635" s="202"/>
      <c r="D635" s="202" t="s">
        <v>271</v>
      </c>
      <c r="E635" s="202"/>
      <c r="F635" s="202"/>
      <c r="G635" s="221"/>
      <c r="H635" s="273">
        <f>SUM(B635:B641)</f>
        <v>0</v>
      </c>
      <c r="I635" s="271">
        <f t="shared" si="96"/>
        <v>0</v>
      </c>
      <c r="J635" s="271">
        <f>IF(SUM(H635-40)&gt;0,H635-40,0)</f>
        <v>0</v>
      </c>
      <c r="K635" s="271">
        <f>IF(SUM(I635:I641)&gt;J635,SUM(I635:I641),J635)</f>
        <v>0</v>
      </c>
      <c r="L635" s="271">
        <f>IF(D635="o",IF(H635&lt;15,0,IF(H635&gt;40,8,H635/5)),0)</f>
        <v>0</v>
      </c>
      <c r="M635" s="272"/>
      <c r="N635" s="272"/>
      <c r="O635" s="272" t="str">
        <f t="shared" si="97"/>
        <v/>
      </c>
      <c r="P635" s="272" t="str">
        <f t="shared" si="98"/>
        <v/>
      </c>
      <c r="Q635" s="272">
        <f t="shared" si="99"/>
        <v>0</v>
      </c>
      <c r="R635" s="272"/>
    </row>
    <row r="636" spans="1:18" x14ac:dyDescent="0.3">
      <c r="A636" s="214">
        <v>23</v>
      </c>
      <c r="B636" s="200"/>
      <c r="C636" s="200"/>
      <c r="D636" s="215"/>
      <c r="E636" s="200"/>
      <c r="F636" s="200"/>
      <c r="G636" s="216"/>
      <c r="H636" s="273"/>
      <c r="I636" s="271">
        <f t="shared" si="96"/>
        <v>0</v>
      </c>
      <c r="J636" s="271"/>
      <c r="K636" s="271"/>
      <c r="L636" s="271"/>
      <c r="M636" s="272"/>
      <c r="N636" s="272"/>
      <c r="O636" s="272" t="str">
        <f t="shared" si="97"/>
        <v/>
      </c>
      <c r="P636" s="272" t="str">
        <f t="shared" si="98"/>
        <v/>
      </c>
      <c r="Q636" s="272">
        <f t="shared" si="99"/>
        <v>0</v>
      </c>
      <c r="R636" s="272"/>
    </row>
    <row r="637" spans="1:18" x14ac:dyDescent="0.3">
      <c r="A637" s="214">
        <v>24</v>
      </c>
      <c r="B637" s="200"/>
      <c r="C637" s="200"/>
      <c r="D637" s="215"/>
      <c r="E637" s="200"/>
      <c r="F637" s="200"/>
      <c r="G637" s="216"/>
      <c r="H637" s="273"/>
      <c r="I637" s="271">
        <f t="shared" si="96"/>
        <v>0</v>
      </c>
      <c r="J637" s="271"/>
      <c r="K637" s="271"/>
      <c r="L637" s="271"/>
      <c r="M637" s="272"/>
      <c r="N637" s="272"/>
      <c r="O637" s="272" t="str">
        <f t="shared" si="97"/>
        <v/>
      </c>
      <c r="P637" s="272" t="str">
        <f t="shared" si="98"/>
        <v/>
      </c>
      <c r="Q637" s="272">
        <f t="shared" si="99"/>
        <v>0</v>
      </c>
      <c r="R637" s="272"/>
    </row>
    <row r="638" spans="1:18" x14ac:dyDescent="0.3">
      <c r="A638" s="214">
        <v>25</v>
      </c>
      <c r="B638" s="200"/>
      <c r="C638" s="200"/>
      <c r="D638" s="215"/>
      <c r="E638" s="200"/>
      <c r="F638" s="200"/>
      <c r="G638" s="216"/>
      <c r="H638" s="273"/>
      <c r="I638" s="271">
        <f t="shared" si="96"/>
        <v>0</v>
      </c>
      <c r="J638" s="271"/>
      <c r="K638" s="271"/>
      <c r="L638" s="271"/>
      <c r="M638" s="272"/>
      <c r="N638" s="272"/>
      <c r="O638" s="272" t="str">
        <f t="shared" si="97"/>
        <v/>
      </c>
      <c r="P638" s="272" t="str">
        <f t="shared" si="98"/>
        <v/>
      </c>
      <c r="Q638" s="272">
        <f t="shared" si="99"/>
        <v>0</v>
      </c>
      <c r="R638" s="272"/>
    </row>
    <row r="639" spans="1:18" x14ac:dyDescent="0.3">
      <c r="A639" s="214">
        <v>26</v>
      </c>
      <c r="B639" s="200"/>
      <c r="C639" s="200"/>
      <c r="D639" s="215"/>
      <c r="E639" s="200"/>
      <c r="F639" s="200"/>
      <c r="G639" s="216"/>
      <c r="H639" s="273"/>
      <c r="I639" s="271">
        <f t="shared" si="96"/>
        <v>0</v>
      </c>
      <c r="J639" s="271"/>
      <c r="K639" s="271"/>
      <c r="L639" s="271"/>
      <c r="M639" s="272"/>
      <c r="N639" s="272"/>
      <c r="O639" s="272" t="str">
        <f t="shared" si="97"/>
        <v/>
      </c>
      <c r="P639" s="272" t="str">
        <f t="shared" si="98"/>
        <v/>
      </c>
      <c r="Q639" s="272">
        <f t="shared" si="99"/>
        <v>0</v>
      </c>
      <c r="R639" s="272"/>
    </row>
    <row r="640" spans="1:18" x14ac:dyDescent="0.3">
      <c r="A640" s="214">
        <v>27</v>
      </c>
      <c r="B640" s="200"/>
      <c r="C640" s="200"/>
      <c r="D640" s="215"/>
      <c r="E640" s="200"/>
      <c r="F640" s="200"/>
      <c r="G640" s="216"/>
      <c r="H640" s="273"/>
      <c r="I640" s="271">
        <f t="shared" si="96"/>
        <v>0</v>
      </c>
      <c r="J640" s="271"/>
      <c r="K640" s="271"/>
      <c r="L640" s="271"/>
      <c r="M640" s="272"/>
      <c r="N640" s="272"/>
      <c r="O640" s="272" t="str">
        <f t="shared" si="97"/>
        <v/>
      </c>
      <c r="P640" s="272" t="str">
        <f t="shared" si="98"/>
        <v/>
      </c>
      <c r="Q640" s="272">
        <f t="shared" si="99"/>
        <v>0</v>
      </c>
      <c r="R640" s="272"/>
    </row>
    <row r="641" spans="1:21" ht="17.25" thickBot="1" x14ac:dyDescent="0.35">
      <c r="A641" s="217">
        <v>28</v>
      </c>
      <c r="B641" s="204"/>
      <c r="C641" s="204"/>
      <c r="D641" s="218"/>
      <c r="E641" s="204"/>
      <c r="F641" s="204"/>
      <c r="G641" s="219"/>
      <c r="H641" s="273"/>
      <c r="I641" s="271">
        <f t="shared" si="96"/>
        <v>0</v>
      </c>
      <c r="J641" s="271"/>
      <c r="K641" s="271"/>
      <c r="L641" s="271"/>
      <c r="M641" s="272"/>
      <c r="N641" s="272"/>
      <c r="O641" s="272" t="str">
        <f t="shared" si="97"/>
        <v/>
      </c>
      <c r="P641" s="272" t="str">
        <f t="shared" si="98"/>
        <v/>
      </c>
      <c r="Q641" s="272">
        <f t="shared" si="99"/>
        <v>0</v>
      </c>
      <c r="R641" s="272"/>
    </row>
    <row r="642" spans="1:21" x14ac:dyDescent="0.3">
      <c r="A642" s="205"/>
      <c r="B642" s="202"/>
      <c r="C642" s="202"/>
      <c r="D642" s="202" t="s">
        <v>271</v>
      </c>
      <c r="E642" s="202"/>
      <c r="F642" s="202"/>
      <c r="G642" s="221"/>
      <c r="H642" s="273" t="str">
        <f>IF(A642&lt;&gt;0,SUM(Q642:Q644),"")</f>
        <v/>
      </c>
      <c r="I642" s="271" t="str">
        <f>IF(A642&lt;&gt;0,IF(IFERROR(B642-8,0)&lt;0,0,IFERROR(B642-8,0)),"")</f>
        <v/>
      </c>
      <c r="J642" s="271" t="str">
        <f>IF(A642&lt;&gt;0,IF(SUM(H642-40)&gt;0,H642-40,0),"")</f>
        <v/>
      </c>
      <c r="K642" s="271" t="str">
        <f>IF(A642&lt;&gt;0,IF(SUM(I642:I644)&gt;J642,SUM(I642:I644),J642),"")</f>
        <v/>
      </c>
      <c r="L642" s="271" t="str">
        <f>IF(A642&lt;&gt;0,IF(D614="o",IF(H642&lt;(15/(7/COUNTA(A642:A644))),0,IF(H642&gt;(COUNTA(A642:A644)/5*40),COUNTA(A642:A644)/5*8,H642/5)),""),"")</f>
        <v/>
      </c>
      <c r="M642" s="272"/>
      <c r="N642" s="272"/>
      <c r="O642" s="272" t="str">
        <f t="shared" si="97"/>
        <v/>
      </c>
      <c r="P642" s="272" t="str">
        <f t="shared" si="98"/>
        <v/>
      </c>
      <c r="Q642" s="272">
        <f t="shared" si="99"/>
        <v>0</v>
      </c>
      <c r="R642" s="272"/>
    </row>
    <row r="643" spans="1:21" x14ac:dyDescent="0.3">
      <c r="A643" s="206"/>
      <c r="B643" s="200"/>
      <c r="C643" s="200"/>
      <c r="D643" s="215"/>
      <c r="E643" s="200"/>
      <c r="F643" s="200"/>
      <c r="G643" s="216"/>
      <c r="H643" s="273"/>
      <c r="I643" s="271" t="str">
        <f>IF(A643&lt;&gt;0,IF(IFERROR(B643-8,0)&lt;0,0,IFERROR(B643-8,0)),"")</f>
        <v/>
      </c>
      <c r="J643" s="271"/>
      <c r="K643" s="271"/>
      <c r="L643" s="271"/>
      <c r="M643" s="272"/>
      <c r="N643" s="272"/>
      <c r="O643" s="272" t="str">
        <f t="shared" si="97"/>
        <v/>
      </c>
      <c r="P643" s="272" t="str">
        <f t="shared" si="98"/>
        <v/>
      </c>
      <c r="Q643" s="272">
        <f t="shared" si="99"/>
        <v>0</v>
      </c>
      <c r="R643" s="272"/>
    </row>
    <row r="644" spans="1:21" ht="17.25" thickBot="1" x14ac:dyDescent="0.35">
      <c r="A644" s="207"/>
      <c r="B644" s="204"/>
      <c r="C644" s="204"/>
      <c r="D644" s="218"/>
      <c r="E644" s="204"/>
      <c r="F644" s="204"/>
      <c r="G644" s="219"/>
      <c r="H644" s="273"/>
      <c r="I644" s="271" t="str">
        <f>IF(A644&lt;&gt;0,IF(IFERROR(B644-8,0)&lt;0,0,IFERROR(B644-8,0)),"")</f>
        <v/>
      </c>
      <c r="J644" s="271"/>
      <c r="K644" s="271"/>
      <c r="L644" s="271"/>
      <c r="M644" s="272"/>
      <c r="N644" s="272"/>
      <c r="O644" s="272"/>
      <c r="P644" s="272"/>
      <c r="Q644" s="272">
        <f t="shared" si="99"/>
        <v>0</v>
      </c>
      <c r="R644" s="272"/>
    </row>
    <row r="645" spans="1:21" ht="17.25" thickBot="1" x14ac:dyDescent="0.35">
      <c r="A645" s="211"/>
      <c r="B645" s="243"/>
      <c r="C645" s="243"/>
      <c r="D645" s="243"/>
      <c r="E645" s="243"/>
      <c r="F645" s="243"/>
      <c r="G645" s="244"/>
      <c r="H645" s="273">
        <f t="shared" ref="H645:M645" si="100">SUM(H646:H676)</f>
        <v>0</v>
      </c>
      <c r="I645" s="271">
        <f t="shared" si="100"/>
        <v>0</v>
      </c>
      <c r="J645" s="271">
        <f t="shared" si="100"/>
        <v>0</v>
      </c>
      <c r="K645" s="271">
        <f t="shared" si="100"/>
        <v>0</v>
      </c>
      <c r="L645" s="274">
        <f t="shared" si="100"/>
        <v>0</v>
      </c>
      <c r="M645" s="271" t="e">
        <f t="shared" si="100"/>
        <v>#DIV/0!</v>
      </c>
      <c r="N645" s="275">
        <f>COUNTA(B646:B676)-COUNTIF(B646:B676,"연차")</f>
        <v>0</v>
      </c>
      <c r="O645" s="271">
        <f>SUM(O646:O676)</f>
        <v>0</v>
      </c>
      <c r="P645" s="271">
        <f>SUM(P646:P676)</f>
        <v>0</v>
      </c>
      <c r="Q645" s="272">
        <f>SUM(Q646:Q676)</f>
        <v>0</v>
      </c>
      <c r="R645" s="272">
        <f>COUNTA(A646:A676)</f>
        <v>28</v>
      </c>
      <c r="S645" s="276">
        <f>SUM(C646:C676)</f>
        <v>0</v>
      </c>
      <c r="T645" s="276">
        <f>SUM(F646:F676)</f>
        <v>0</v>
      </c>
      <c r="U645" s="251">
        <f>G647*G649</f>
        <v>0</v>
      </c>
    </row>
    <row r="646" spans="1:21" x14ac:dyDescent="0.3">
      <c r="A646" s="212">
        <v>1</v>
      </c>
      <c r="B646" s="201"/>
      <c r="C646" s="201"/>
      <c r="D646" s="201" t="s">
        <v>271</v>
      </c>
      <c r="E646" s="201"/>
      <c r="F646" s="201"/>
      <c r="G646" s="213" t="s">
        <v>282</v>
      </c>
      <c r="H646" s="273">
        <f>SUM(B646:B652)</f>
        <v>0</v>
      </c>
      <c r="I646" s="271">
        <f t="shared" ref="I646:I673" si="101">IF(IFERROR(B646-8,0)&lt;0,0,IFERROR(B646-8,0))</f>
        <v>0</v>
      </c>
      <c r="J646" s="271">
        <f>IF(SUM(H646-40)&gt;0,H646-40,0)</f>
        <v>0</v>
      </c>
      <c r="K646" s="271">
        <f>IF(SUM(I646:I652)&gt;J646,SUM(I646:I652),J646)</f>
        <v>0</v>
      </c>
      <c r="L646" s="271">
        <f>IF(D646="o",IF(H646&lt;15,0,IF(H646&gt;40,8,H646/5)),0)</f>
        <v>0</v>
      </c>
      <c r="M646" s="272" t="e">
        <f>SUM(B646:B676)/COUNTA(B646:B676)</f>
        <v>#DIV/0!</v>
      </c>
      <c r="N646" s="272"/>
      <c r="O646" s="272" t="str">
        <f>IF(E646="o",IF(B646&gt;8,8,B646),"")</f>
        <v/>
      </c>
      <c r="P646" s="272" t="str">
        <f>IF(E646="o",IF(B646&gt;8,B646-8,0),"")</f>
        <v/>
      </c>
      <c r="Q646" s="272">
        <f>COUNTA(A646)*IF(B646="연차",0,B646)</f>
        <v>0</v>
      </c>
      <c r="R646" s="272"/>
    </row>
    <row r="647" spans="1:21" x14ac:dyDescent="0.3">
      <c r="A647" s="214">
        <v>2</v>
      </c>
      <c r="B647" s="200"/>
      <c r="C647" s="200"/>
      <c r="D647" s="215"/>
      <c r="E647" s="200"/>
      <c r="F647" s="200"/>
      <c r="G647" s="203"/>
      <c r="H647" s="273"/>
      <c r="I647" s="271">
        <f t="shared" si="101"/>
        <v>0</v>
      </c>
      <c r="J647" s="271"/>
      <c r="K647" s="271"/>
      <c r="L647" s="271"/>
      <c r="M647" s="272"/>
      <c r="N647" s="272"/>
      <c r="O647" s="272" t="str">
        <f t="shared" ref="O647:O675" si="102">IF(E647="o",IF(B647&gt;8,8,B647),"")</f>
        <v/>
      </c>
      <c r="P647" s="272" t="str">
        <f t="shared" ref="P647:P675" si="103">IF(E647="o",IF(B647&gt;8,B647-8,0),"")</f>
        <v/>
      </c>
      <c r="Q647" s="272">
        <f t="shared" ref="Q647:Q676" si="104">COUNTA(A647)*IF(B647="연차",0,B647)</f>
        <v>0</v>
      </c>
      <c r="R647" s="272"/>
    </row>
    <row r="648" spans="1:21" x14ac:dyDescent="0.3">
      <c r="A648" s="214">
        <v>3</v>
      </c>
      <c r="B648" s="200"/>
      <c r="C648" s="200"/>
      <c r="D648" s="215"/>
      <c r="E648" s="200"/>
      <c r="F648" s="200"/>
      <c r="G648" s="203" t="s">
        <v>275</v>
      </c>
      <c r="H648" s="273"/>
      <c r="I648" s="271">
        <f t="shared" si="101"/>
        <v>0</v>
      </c>
      <c r="J648" s="271"/>
      <c r="K648" s="271"/>
      <c r="L648" s="271"/>
      <c r="M648" s="272"/>
      <c r="N648" s="272"/>
      <c r="O648" s="272" t="str">
        <f t="shared" si="102"/>
        <v/>
      </c>
      <c r="P648" s="272" t="str">
        <f t="shared" si="103"/>
        <v/>
      </c>
      <c r="Q648" s="272">
        <f t="shared" si="104"/>
        <v>0</v>
      </c>
      <c r="R648" s="272"/>
    </row>
    <row r="649" spans="1:21" x14ac:dyDescent="0.3">
      <c r="A649" s="214">
        <v>4</v>
      </c>
      <c r="B649" s="200"/>
      <c r="C649" s="200"/>
      <c r="D649" s="215"/>
      <c r="E649" s="200"/>
      <c r="F649" s="200"/>
      <c r="G649" s="203"/>
      <c r="H649" s="273"/>
      <c r="I649" s="271">
        <f t="shared" si="101"/>
        <v>0</v>
      </c>
      <c r="J649" s="271"/>
      <c r="K649" s="271"/>
      <c r="L649" s="271"/>
      <c r="M649" s="272"/>
      <c r="N649" s="272"/>
      <c r="O649" s="272" t="str">
        <f t="shared" si="102"/>
        <v/>
      </c>
      <c r="P649" s="272" t="str">
        <f t="shared" si="103"/>
        <v/>
      </c>
      <c r="Q649" s="272">
        <f t="shared" si="104"/>
        <v>0</v>
      </c>
      <c r="R649" s="272"/>
    </row>
    <row r="650" spans="1:21" x14ac:dyDescent="0.3">
      <c r="A650" s="214">
        <v>5</v>
      </c>
      <c r="B650" s="200"/>
      <c r="C650" s="200"/>
      <c r="D650" s="215"/>
      <c r="E650" s="200"/>
      <c r="F650" s="200"/>
      <c r="G650" s="216"/>
      <c r="H650" s="273"/>
      <c r="I650" s="271">
        <f t="shared" si="101"/>
        <v>0</v>
      </c>
      <c r="J650" s="271"/>
      <c r="K650" s="271"/>
      <c r="L650" s="271"/>
      <c r="M650" s="272"/>
      <c r="N650" s="272"/>
      <c r="O650" s="272" t="str">
        <f t="shared" si="102"/>
        <v/>
      </c>
      <c r="P650" s="272" t="str">
        <f t="shared" si="103"/>
        <v/>
      </c>
      <c r="Q650" s="272">
        <f t="shared" si="104"/>
        <v>0</v>
      </c>
      <c r="R650" s="272"/>
    </row>
    <row r="651" spans="1:21" x14ac:dyDescent="0.3">
      <c r="A651" s="214">
        <v>6</v>
      </c>
      <c r="B651" s="200"/>
      <c r="C651" s="200"/>
      <c r="D651" s="215"/>
      <c r="E651" s="200"/>
      <c r="F651" s="200"/>
      <c r="G651" s="216"/>
      <c r="H651" s="273"/>
      <c r="I651" s="271">
        <f t="shared" si="101"/>
        <v>0</v>
      </c>
      <c r="J651" s="271"/>
      <c r="K651" s="271"/>
      <c r="L651" s="271"/>
      <c r="M651" s="272"/>
      <c r="N651" s="272"/>
      <c r="O651" s="272" t="str">
        <f t="shared" si="102"/>
        <v/>
      </c>
      <c r="P651" s="272" t="str">
        <f t="shared" si="103"/>
        <v/>
      </c>
      <c r="Q651" s="272">
        <f t="shared" si="104"/>
        <v>0</v>
      </c>
      <c r="R651" s="272"/>
    </row>
    <row r="652" spans="1:21" ht="17.25" thickBot="1" x14ac:dyDescent="0.35">
      <c r="A652" s="217">
        <v>7</v>
      </c>
      <c r="B652" s="204"/>
      <c r="C652" s="204"/>
      <c r="D652" s="218"/>
      <c r="E652" s="204"/>
      <c r="F652" s="204"/>
      <c r="G652" s="219"/>
      <c r="H652" s="273"/>
      <c r="I652" s="271">
        <f t="shared" si="101"/>
        <v>0</v>
      </c>
      <c r="J652" s="271"/>
      <c r="K652" s="271"/>
      <c r="L652" s="271"/>
      <c r="M652" s="272"/>
      <c r="N652" s="272"/>
      <c r="O652" s="272" t="str">
        <f t="shared" si="102"/>
        <v/>
      </c>
      <c r="P652" s="272" t="str">
        <f t="shared" si="103"/>
        <v/>
      </c>
      <c r="Q652" s="272">
        <f t="shared" si="104"/>
        <v>0</v>
      </c>
      <c r="R652" s="272"/>
    </row>
    <row r="653" spans="1:21" x14ac:dyDescent="0.3">
      <c r="A653" s="220">
        <v>8</v>
      </c>
      <c r="B653" s="202"/>
      <c r="C653" s="202"/>
      <c r="D653" s="202" t="s">
        <v>271</v>
      </c>
      <c r="E653" s="202"/>
      <c r="F653" s="202"/>
      <c r="G653" s="221"/>
      <c r="H653" s="273">
        <f>SUM(B653:B659)</f>
        <v>0</v>
      </c>
      <c r="I653" s="271">
        <f t="shared" si="101"/>
        <v>0</v>
      </c>
      <c r="J653" s="271">
        <f>IF(SUM(H653-40)&gt;0,H653-40,0)</f>
        <v>0</v>
      </c>
      <c r="K653" s="271">
        <f>IF(SUM(I653:I659)&gt;J653,SUM(I653:I659),J653)</f>
        <v>0</v>
      </c>
      <c r="L653" s="271">
        <f>IF(D653="o",IF(H653&lt;15,0,IF(H653&gt;40,8,H653/5)),0)</f>
        <v>0</v>
      </c>
      <c r="M653" s="272"/>
      <c r="N653" s="272"/>
      <c r="O653" s="272" t="str">
        <f t="shared" si="102"/>
        <v/>
      </c>
      <c r="P653" s="272" t="str">
        <f t="shared" si="103"/>
        <v/>
      </c>
      <c r="Q653" s="272">
        <f t="shared" si="104"/>
        <v>0</v>
      </c>
      <c r="R653" s="272"/>
    </row>
    <row r="654" spans="1:21" x14ac:dyDescent="0.3">
      <c r="A654" s="214">
        <v>9</v>
      </c>
      <c r="B654" s="200"/>
      <c r="C654" s="200"/>
      <c r="D654" s="215"/>
      <c r="E654" s="200"/>
      <c r="F654" s="200"/>
      <c r="G654" s="216"/>
      <c r="H654" s="273"/>
      <c r="I654" s="271">
        <f t="shared" si="101"/>
        <v>0</v>
      </c>
      <c r="J654" s="271"/>
      <c r="K654" s="271"/>
      <c r="L654" s="271"/>
      <c r="M654" s="272"/>
      <c r="N654" s="272"/>
      <c r="O654" s="272" t="str">
        <f t="shared" si="102"/>
        <v/>
      </c>
      <c r="P654" s="272" t="str">
        <f t="shared" si="103"/>
        <v/>
      </c>
      <c r="Q654" s="272">
        <f t="shared" si="104"/>
        <v>0</v>
      </c>
      <c r="R654" s="272"/>
    </row>
    <row r="655" spans="1:21" x14ac:dyDescent="0.3">
      <c r="A655" s="214">
        <v>10</v>
      </c>
      <c r="B655" s="200"/>
      <c r="C655" s="200"/>
      <c r="D655" s="215"/>
      <c r="E655" s="200"/>
      <c r="F655" s="200"/>
      <c r="G655" s="216"/>
      <c r="H655" s="273"/>
      <c r="I655" s="271">
        <f t="shared" si="101"/>
        <v>0</v>
      </c>
      <c r="J655" s="271"/>
      <c r="K655" s="271"/>
      <c r="L655" s="271"/>
      <c r="M655" s="272"/>
      <c r="N655" s="272"/>
      <c r="O655" s="272" t="str">
        <f t="shared" si="102"/>
        <v/>
      </c>
      <c r="P655" s="272" t="str">
        <f t="shared" si="103"/>
        <v/>
      </c>
      <c r="Q655" s="272">
        <f t="shared" si="104"/>
        <v>0</v>
      </c>
      <c r="R655" s="272"/>
    </row>
    <row r="656" spans="1:21" x14ac:dyDescent="0.3">
      <c r="A656" s="214">
        <v>11</v>
      </c>
      <c r="B656" s="200"/>
      <c r="C656" s="200"/>
      <c r="D656" s="215"/>
      <c r="E656" s="200"/>
      <c r="F656" s="200"/>
      <c r="G656" s="216"/>
      <c r="H656" s="273"/>
      <c r="I656" s="271">
        <f t="shared" si="101"/>
        <v>0</v>
      </c>
      <c r="J656" s="271"/>
      <c r="K656" s="271"/>
      <c r="L656" s="271"/>
      <c r="M656" s="272"/>
      <c r="N656" s="272"/>
      <c r="O656" s="272" t="str">
        <f t="shared" si="102"/>
        <v/>
      </c>
      <c r="P656" s="272" t="str">
        <f t="shared" si="103"/>
        <v/>
      </c>
      <c r="Q656" s="272">
        <f t="shared" si="104"/>
        <v>0</v>
      </c>
      <c r="R656" s="272"/>
    </row>
    <row r="657" spans="1:18" x14ac:dyDescent="0.3">
      <c r="A657" s="214">
        <v>12</v>
      </c>
      <c r="B657" s="200"/>
      <c r="C657" s="200"/>
      <c r="D657" s="215"/>
      <c r="E657" s="200"/>
      <c r="F657" s="200"/>
      <c r="G657" s="216"/>
      <c r="H657" s="273"/>
      <c r="I657" s="271">
        <f t="shared" si="101"/>
        <v>0</v>
      </c>
      <c r="J657" s="271"/>
      <c r="K657" s="271"/>
      <c r="L657" s="271"/>
      <c r="M657" s="272"/>
      <c r="N657" s="272"/>
      <c r="O657" s="272" t="str">
        <f t="shared" si="102"/>
        <v/>
      </c>
      <c r="P657" s="272" t="str">
        <f t="shared" si="103"/>
        <v/>
      </c>
      <c r="Q657" s="272">
        <f t="shared" si="104"/>
        <v>0</v>
      </c>
      <c r="R657" s="272"/>
    </row>
    <row r="658" spans="1:18" x14ac:dyDescent="0.3">
      <c r="A658" s="214">
        <v>13</v>
      </c>
      <c r="B658" s="200"/>
      <c r="C658" s="200"/>
      <c r="D658" s="215"/>
      <c r="E658" s="200"/>
      <c r="F658" s="200"/>
      <c r="G658" s="216"/>
      <c r="H658" s="273"/>
      <c r="I658" s="271">
        <f t="shared" si="101"/>
        <v>0</v>
      </c>
      <c r="J658" s="271"/>
      <c r="K658" s="271"/>
      <c r="L658" s="271"/>
      <c r="M658" s="272"/>
      <c r="N658" s="272"/>
      <c r="O658" s="272" t="str">
        <f t="shared" si="102"/>
        <v/>
      </c>
      <c r="P658" s="272" t="str">
        <f t="shared" si="103"/>
        <v/>
      </c>
      <c r="Q658" s="272">
        <f t="shared" si="104"/>
        <v>0</v>
      </c>
      <c r="R658" s="272"/>
    </row>
    <row r="659" spans="1:18" ht="17.25" thickBot="1" x14ac:dyDescent="0.35">
      <c r="A659" s="217">
        <v>14</v>
      </c>
      <c r="B659" s="204"/>
      <c r="C659" s="204"/>
      <c r="D659" s="218"/>
      <c r="E659" s="204"/>
      <c r="F659" s="204"/>
      <c r="G659" s="219"/>
      <c r="H659" s="273"/>
      <c r="I659" s="271">
        <f t="shared" si="101"/>
        <v>0</v>
      </c>
      <c r="J659" s="271"/>
      <c r="K659" s="271"/>
      <c r="L659" s="271"/>
      <c r="M659" s="272"/>
      <c r="N659" s="272"/>
      <c r="O659" s="272" t="str">
        <f t="shared" si="102"/>
        <v/>
      </c>
      <c r="P659" s="272" t="str">
        <f t="shared" si="103"/>
        <v/>
      </c>
      <c r="Q659" s="272">
        <f t="shared" si="104"/>
        <v>0</v>
      </c>
      <c r="R659" s="272"/>
    </row>
    <row r="660" spans="1:18" x14ac:dyDescent="0.3">
      <c r="A660" s="220">
        <v>15</v>
      </c>
      <c r="B660" s="202"/>
      <c r="C660" s="202"/>
      <c r="D660" s="202" t="s">
        <v>271</v>
      </c>
      <c r="E660" s="202"/>
      <c r="F660" s="202"/>
      <c r="G660" s="221"/>
      <c r="H660" s="273">
        <f>SUM(B660:B666)</f>
        <v>0</v>
      </c>
      <c r="I660" s="271">
        <f t="shared" si="101"/>
        <v>0</v>
      </c>
      <c r="J660" s="271">
        <f>IF(SUM(H660-40)&gt;0,H660-40,0)</f>
        <v>0</v>
      </c>
      <c r="K660" s="271">
        <f>IF(SUM(I660:I666)&gt;J660,SUM(I660:I666),J660)</f>
        <v>0</v>
      </c>
      <c r="L660" s="271">
        <f>IF(D660="o",IF(H660&lt;15,0,IF(H660&gt;40,8,H660/5)),0)</f>
        <v>0</v>
      </c>
      <c r="M660" s="272"/>
      <c r="N660" s="272"/>
      <c r="O660" s="272" t="str">
        <f t="shared" si="102"/>
        <v/>
      </c>
      <c r="P660" s="272" t="str">
        <f t="shared" si="103"/>
        <v/>
      </c>
      <c r="Q660" s="272">
        <f t="shared" si="104"/>
        <v>0</v>
      </c>
      <c r="R660" s="272"/>
    </row>
    <row r="661" spans="1:18" x14ac:dyDescent="0.3">
      <c r="A661" s="214">
        <v>16</v>
      </c>
      <c r="B661" s="200"/>
      <c r="C661" s="200"/>
      <c r="D661" s="215"/>
      <c r="E661" s="200"/>
      <c r="F661" s="200"/>
      <c r="G661" s="216"/>
      <c r="H661" s="273"/>
      <c r="I661" s="271">
        <f t="shared" si="101"/>
        <v>0</v>
      </c>
      <c r="J661" s="271"/>
      <c r="K661" s="271"/>
      <c r="L661" s="271"/>
      <c r="M661" s="272"/>
      <c r="N661" s="272"/>
      <c r="O661" s="272" t="str">
        <f t="shared" si="102"/>
        <v/>
      </c>
      <c r="P661" s="272" t="str">
        <f t="shared" si="103"/>
        <v/>
      </c>
      <c r="Q661" s="272">
        <f t="shared" si="104"/>
        <v>0</v>
      </c>
      <c r="R661" s="272"/>
    </row>
    <row r="662" spans="1:18" x14ac:dyDescent="0.3">
      <c r="A662" s="214">
        <v>17</v>
      </c>
      <c r="B662" s="200"/>
      <c r="C662" s="200"/>
      <c r="D662" s="215"/>
      <c r="E662" s="200"/>
      <c r="F662" s="200"/>
      <c r="G662" s="216"/>
      <c r="H662" s="273"/>
      <c r="I662" s="271">
        <f t="shared" si="101"/>
        <v>0</v>
      </c>
      <c r="J662" s="271"/>
      <c r="K662" s="271"/>
      <c r="L662" s="271"/>
      <c r="M662" s="272"/>
      <c r="N662" s="272"/>
      <c r="O662" s="272" t="str">
        <f t="shared" si="102"/>
        <v/>
      </c>
      <c r="P662" s="272" t="str">
        <f t="shared" si="103"/>
        <v/>
      </c>
      <c r="Q662" s="272">
        <f t="shared" si="104"/>
        <v>0</v>
      </c>
      <c r="R662" s="272"/>
    </row>
    <row r="663" spans="1:18" x14ac:dyDescent="0.3">
      <c r="A663" s="214">
        <v>18</v>
      </c>
      <c r="B663" s="200"/>
      <c r="C663" s="200"/>
      <c r="D663" s="215"/>
      <c r="E663" s="200"/>
      <c r="F663" s="200"/>
      <c r="G663" s="216"/>
      <c r="H663" s="273"/>
      <c r="I663" s="271">
        <f t="shared" si="101"/>
        <v>0</v>
      </c>
      <c r="J663" s="271"/>
      <c r="K663" s="271"/>
      <c r="L663" s="271"/>
      <c r="M663" s="272"/>
      <c r="N663" s="272"/>
      <c r="O663" s="272" t="str">
        <f t="shared" si="102"/>
        <v/>
      </c>
      <c r="P663" s="272" t="str">
        <f t="shared" si="103"/>
        <v/>
      </c>
      <c r="Q663" s="272">
        <f t="shared" si="104"/>
        <v>0</v>
      </c>
      <c r="R663" s="272"/>
    </row>
    <row r="664" spans="1:18" x14ac:dyDescent="0.3">
      <c r="A664" s="214">
        <v>19</v>
      </c>
      <c r="B664" s="200"/>
      <c r="C664" s="200"/>
      <c r="D664" s="215"/>
      <c r="E664" s="200"/>
      <c r="F664" s="200"/>
      <c r="G664" s="216"/>
      <c r="H664" s="273"/>
      <c r="I664" s="271">
        <f t="shared" si="101"/>
        <v>0</v>
      </c>
      <c r="J664" s="271"/>
      <c r="K664" s="271"/>
      <c r="L664" s="271"/>
      <c r="M664" s="272"/>
      <c r="N664" s="272"/>
      <c r="O664" s="272" t="str">
        <f t="shared" si="102"/>
        <v/>
      </c>
      <c r="P664" s="272" t="str">
        <f t="shared" si="103"/>
        <v/>
      </c>
      <c r="Q664" s="272">
        <f t="shared" si="104"/>
        <v>0</v>
      </c>
      <c r="R664" s="272"/>
    </row>
    <row r="665" spans="1:18" x14ac:dyDescent="0.3">
      <c r="A665" s="214">
        <v>20</v>
      </c>
      <c r="B665" s="200"/>
      <c r="C665" s="200"/>
      <c r="D665" s="215"/>
      <c r="E665" s="200"/>
      <c r="F665" s="200"/>
      <c r="G665" s="216"/>
      <c r="H665" s="273"/>
      <c r="I665" s="271">
        <f t="shared" si="101"/>
        <v>0</v>
      </c>
      <c r="J665" s="271"/>
      <c r="K665" s="271"/>
      <c r="L665" s="271"/>
      <c r="M665" s="272"/>
      <c r="N665" s="272"/>
      <c r="O665" s="272" t="str">
        <f t="shared" si="102"/>
        <v/>
      </c>
      <c r="P665" s="272" t="str">
        <f t="shared" si="103"/>
        <v/>
      </c>
      <c r="Q665" s="272">
        <f t="shared" si="104"/>
        <v>0</v>
      </c>
      <c r="R665" s="272"/>
    </row>
    <row r="666" spans="1:18" ht="17.25" thickBot="1" x14ac:dyDescent="0.35">
      <c r="A666" s="217">
        <v>21</v>
      </c>
      <c r="B666" s="204"/>
      <c r="C666" s="204"/>
      <c r="D666" s="218"/>
      <c r="E666" s="204"/>
      <c r="F666" s="204"/>
      <c r="G666" s="219"/>
      <c r="H666" s="273"/>
      <c r="I666" s="271">
        <f t="shared" si="101"/>
        <v>0</v>
      </c>
      <c r="J666" s="271"/>
      <c r="K666" s="271"/>
      <c r="L666" s="271"/>
      <c r="M666" s="272"/>
      <c r="N666" s="272"/>
      <c r="O666" s="272" t="str">
        <f t="shared" si="102"/>
        <v/>
      </c>
      <c r="P666" s="272" t="str">
        <f t="shared" si="103"/>
        <v/>
      </c>
      <c r="Q666" s="272">
        <f t="shared" si="104"/>
        <v>0</v>
      </c>
      <c r="R666" s="272"/>
    </row>
    <row r="667" spans="1:18" x14ac:dyDescent="0.3">
      <c r="A667" s="220">
        <v>22</v>
      </c>
      <c r="B667" s="202"/>
      <c r="C667" s="202"/>
      <c r="D667" s="202" t="s">
        <v>271</v>
      </c>
      <c r="E667" s="202"/>
      <c r="F667" s="202"/>
      <c r="G667" s="221"/>
      <c r="H667" s="273">
        <f>SUM(B667:B673)</f>
        <v>0</v>
      </c>
      <c r="I667" s="271">
        <f t="shared" si="101"/>
        <v>0</v>
      </c>
      <c r="J667" s="271">
        <f>IF(SUM(H667-40)&gt;0,H667-40,0)</f>
        <v>0</v>
      </c>
      <c r="K667" s="271">
        <f>IF(SUM(I667:I673)&gt;J667,SUM(I667:I673),J667)</f>
        <v>0</v>
      </c>
      <c r="L667" s="271">
        <f>IF(D667="o",IF(H667&lt;15,0,IF(H667&gt;40,8,H667/5)),0)</f>
        <v>0</v>
      </c>
      <c r="M667" s="272"/>
      <c r="N667" s="272"/>
      <c r="O667" s="272" t="str">
        <f t="shared" si="102"/>
        <v/>
      </c>
      <c r="P667" s="272" t="str">
        <f t="shared" si="103"/>
        <v/>
      </c>
      <c r="Q667" s="272">
        <f t="shared" si="104"/>
        <v>0</v>
      </c>
      <c r="R667" s="272"/>
    </row>
    <row r="668" spans="1:18" x14ac:dyDescent="0.3">
      <c r="A668" s="214">
        <v>23</v>
      </c>
      <c r="B668" s="200"/>
      <c r="C668" s="200"/>
      <c r="D668" s="215"/>
      <c r="E668" s="200"/>
      <c r="F668" s="200"/>
      <c r="G668" s="216"/>
      <c r="H668" s="273"/>
      <c r="I668" s="271">
        <f t="shared" si="101"/>
        <v>0</v>
      </c>
      <c r="J668" s="271"/>
      <c r="K668" s="271"/>
      <c r="L668" s="271"/>
      <c r="M668" s="272"/>
      <c r="N668" s="272"/>
      <c r="O668" s="272" t="str">
        <f t="shared" si="102"/>
        <v/>
      </c>
      <c r="P668" s="272" t="str">
        <f t="shared" si="103"/>
        <v/>
      </c>
      <c r="Q668" s="272">
        <f t="shared" si="104"/>
        <v>0</v>
      </c>
      <c r="R668" s="272"/>
    </row>
    <row r="669" spans="1:18" x14ac:dyDescent="0.3">
      <c r="A669" s="214">
        <v>24</v>
      </c>
      <c r="B669" s="200"/>
      <c r="C669" s="200"/>
      <c r="D669" s="215"/>
      <c r="E669" s="200"/>
      <c r="F669" s="200"/>
      <c r="G669" s="216"/>
      <c r="H669" s="273"/>
      <c r="I669" s="271">
        <f t="shared" si="101"/>
        <v>0</v>
      </c>
      <c r="J669" s="271"/>
      <c r="K669" s="271"/>
      <c r="L669" s="271"/>
      <c r="M669" s="272"/>
      <c r="N669" s="272"/>
      <c r="O669" s="272" t="str">
        <f t="shared" si="102"/>
        <v/>
      </c>
      <c r="P669" s="272" t="str">
        <f t="shared" si="103"/>
        <v/>
      </c>
      <c r="Q669" s="272">
        <f t="shared" si="104"/>
        <v>0</v>
      </c>
      <c r="R669" s="272"/>
    </row>
    <row r="670" spans="1:18" x14ac:dyDescent="0.3">
      <c r="A670" s="214">
        <v>25</v>
      </c>
      <c r="B670" s="200"/>
      <c r="C670" s="200"/>
      <c r="D670" s="215"/>
      <c r="E670" s="200"/>
      <c r="F670" s="200"/>
      <c r="G670" s="216"/>
      <c r="H670" s="273"/>
      <c r="I670" s="271">
        <f t="shared" si="101"/>
        <v>0</v>
      </c>
      <c r="J670" s="271"/>
      <c r="K670" s="271"/>
      <c r="L670" s="271"/>
      <c r="M670" s="272"/>
      <c r="N670" s="272"/>
      <c r="O670" s="272" t="str">
        <f t="shared" si="102"/>
        <v/>
      </c>
      <c r="P670" s="272" t="str">
        <f t="shared" si="103"/>
        <v/>
      </c>
      <c r="Q670" s="272">
        <f t="shared" si="104"/>
        <v>0</v>
      </c>
      <c r="R670" s="272"/>
    </row>
    <row r="671" spans="1:18" x14ac:dyDescent="0.3">
      <c r="A671" s="214">
        <v>26</v>
      </c>
      <c r="B671" s="200"/>
      <c r="C671" s="200"/>
      <c r="D671" s="215"/>
      <c r="E671" s="200"/>
      <c r="F671" s="200"/>
      <c r="G671" s="216"/>
      <c r="H671" s="273"/>
      <c r="I671" s="271">
        <f t="shared" si="101"/>
        <v>0</v>
      </c>
      <c r="J671" s="271"/>
      <c r="K671" s="271"/>
      <c r="L671" s="271"/>
      <c r="M671" s="272"/>
      <c r="N671" s="272"/>
      <c r="O671" s="272" t="str">
        <f t="shared" si="102"/>
        <v/>
      </c>
      <c r="P671" s="272" t="str">
        <f t="shared" si="103"/>
        <v/>
      </c>
      <c r="Q671" s="272">
        <f t="shared" si="104"/>
        <v>0</v>
      </c>
      <c r="R671" s="272"/>
    </row>
    <row r="672" spans="1:18" x14ac:dyDescent="0.3">
      <c r="A672" s="214">
        <v>27</v>
      </c>
      <c r="B672" s="200"/>
      <c r="C672" s="200"/>
      <c r="D672" s="215"/>
      <c r="E672" s="200"/>
      <c r="F672" s="200"/>
      <c r="G672" s="216"/>
      <c r="H672" s="273"/>
      <c r="I672" s="271">
        <f t="shared" si="101"/>
        <v>0</v>
      </c>
      <c r="J672" s="271"/>
      <c r="K672" s="271"/>
      <c r="L672" s="271"/>
      <c r="M672" s="272"/>
      <c r="N672" s="272"/>
      <c r="O672" s="272" t="str">
        <f t="shared" si="102"/>
        <v/>
      </c>
      <c r="P672" s="272" t="str">
        <f t="shared" si="103"/>
        <v/>
      </c>
      <c r="Q672" s="272">
        <f t="shared" si="104"/>
        <v>0</v>
      </c>
      <c r="R672" s="272"/>
    </row>
    <row r="673" spans="1:21" ht="17.25" thickBot="1" x14ac:dyDescent="0.35">
      <c r="A673" s="217">
        <v>28</v>
      </c>
      <c r="B673" s="204"/>
      <c r="C673" s="204"/>
      <c r="D673" s="218"/>
      <c r="E673" s="204"/>
      <c r="F673" s="204"/>
      <c r="G673" s="219"/>
      <c r="H673" s="273"/>
      <c r="I673" s="271">
        <f t="shared" si="101"/>
        <v>0</v>
      </c>
      <c r="J673" s="271"/>
      <c r="K673" s="271"/>
      <c r="L673" s="271"/>
      <c r="M673" s="272"/>
      <c r="N673" s="272"/>
      <c r="O673" s="272" t="str">
        <f t="shared" si="102"/>
        <v/>
      </c>
      <c r="P673" s="272" t="str">
        <f t="shared" si="103"/>
        <v/>
      </c>
      <c r="Q673" s="272">
        <f t="shared" si="104"/>
        <v>0</v>
      </c>
      <c r="R673" s="272"/>
    </row>
    <row r="674" spans="1:21" x14ac:dyDescent="0.3">
      <c r="A674" s="205"/>
      <c r="B674" s="202"/>
      <c r="C674" s="202"/>
      <c r="D674" s="202" t="s">
        <v>271</v>
      </c>
      <c r="E674" s="202"/>
      <c r="F674" s="202"/>
      <c r="G674" s="221"/>
      <c r="H674" s="273" t="str">
        <f>IF(A674&lt;&gt;0,SUM(Q674:Q676),"")</f>
        <v/>
      </c>
      <c r="I674" s="271" t="str">
        <f>IF(A674&lt;&gt;0,IF(IFERROR(B674-8,0)&lt;0,0,IFERROR(B674-8,0)),"")</f>
        <v/>
      </c>
      <c r="J674" s="271" t="str">
        <f>IF(A674&lt;&gt;0,IF(SUM(H674-40)&gt;0,H674-40,0),"")</f>
        <v/>
      </c>
      <c r="K674" s="271" t="str">
        <f>IF(A674&lt;&gt;0,IF(SUM(I674:I676)&gt;J674,SUM(I674:I676),J674),"")</f>
        <v/>
      </c>
      <c r="L674" s="271" t="str">
        <f>IF(A674&lt;&gt;0,IF(D646="o",IF(H674&lt;(15/(7/COUNTA(A674:A676))),0,IF(H674&gt;(COUNTA(A674:A676)/5*40),COUNTA(A674:A676)/5*8,H674/5)),""),"")</f>
        <v/>
      </c>
      <c r="M674" s="272"/>
      <c r="N674" s="272"/>
      <c r="O674" s="272" t="str">
        <f t="shared" si="102"/>
        <v/>
      </c>
      <c r="P674" s="272" t="str">
        <f t="shared" si="103"/>
        <v/>
      </c>
      <c r="Q674" s="272">
        <f t="shared" si="104"/>
        <v>0</v>
      </c>
      <c r="R674" s="272"/>
    </row>
    <row r="675" spans="1:21" x14ac:dyDescent="0.3">
      <c r="A675" s="206"/>
      <c r="B675" s="200"/>
      <c r="C675" s="200"/>
      <c r="D675" s="215"/>
      <c r="E675" s="200"/>
      <c r="F675" s="200"/>
      <c r="G675" s="216"/>
      <c r="H675" s="273"/>
      <c r="I675" s="271" t="str">
        <f>IF(A675&lt;&gt;0,IF(IFERROR(B675-8,0)&lt;0,0,IFERROR(B675-8,0)),"")</f>
        <v/>
      </c>
      <c r="J675" s="271"/>
      <c r="K675" s="271"/>
      <c r="L675" s="271"/>
      <c r="M675" s="272"/>
      <c r="N675" s="272"/>
      <c r="O675" s="272" t="str">
        <f t="shared" si="102"/>
        <v/>
      </c>
      <c r="P675" s="272" t="str">
        <f t="shared" si="103"/>
        <v/>
      </c>
      <c r="Q675" s="272">
        <f t="shared" si="104"/>
        <v>0</v>
      </c>
      <c r="R675" s="272"/>
    </row>
    <row r="676" spans="1:21" ht="17.25" thickBot="1" x14ac:dyDescent="0.35">
      <c r="A676" s="207"/>
      <c r="B676" s="204"/>
      <c r="C676" s="204"/>
      <c r="D676" s="218"/>
      <c r="E676" s="204"/>
      <c r="F676" s="204"/>
      <c r="G676" s="219"/>
      <c r="H676" s="273"/>
      <c r="I676" s="271" t="str">
        <f>IF(A676&lt;&gt;0,IF(IFERROR(B676-8,0)&lt;0,0,IFERROR(B676-8,0)),"")</f>
        <v/>
      </c>
      <c r="J676" s="271"/>
      <c r="K676" s="271"/>
      <c r="L676" s="271"/>
      <c r="M676" s="272"/>
      <c r="N676" s="272"/>
      <c r="O676" s="272"/>
      <c r="P676" s="272"/>
      <c r="Q676" s="272">
        <f t="shared" si="104"/>
        <v>0</v>
      </c>
      <c r="R676" s="272"/>
    </row>
    <row r="677" spans="1:21" ht="17.25" thickBot="1" x14ac:dyDescent="0.35">
      <c r="A677" s="211"/>
      <c r="B677" s="243"/>
      <c r="C677" s="243"/>
      <c r="D677" s="243"/>
      <c r="E677" s="243"/>
      <c r="F677" s="243"/>
      <c r="G677" s="244"/>
      <c r="H677" s="273">
        <f t="shared" ref="H677:M677" si="105">SUM(H678:H708)</f>
        <v>0</v>
      </c>
      <c r="I677" s="271">
        <f t="shared" si="105"/>
        <v>0</v>
      </c>
      <c r="J677" s="271">
        <f t="shared" si="105"/>
        <v>0</v>
      </c>
      <c r="K677" s="271">
        <f t="shared" si="105"/>
        <v>0</v>
      </c>
      <c r="L677" s="274">
        <f t="shared" si="105"/>
        <v>0</v>
      </c>
      <c r="M677" s="271" t="e">
        <f t="shared" si="105"/>
        <v>#DIV/0!</v>
      </c>
      <c r="N677" s="275">
        <f>COUNTA(B678:B708)-COUNTIF(B678:B708,"연차")</f>
        <v>0</v>
      </c>
      <c r="O677" s="271">
        <f>SUM(O678:O708)</f>
        <v>0</v>
      </c>
      <c r="P677" s="271">
        <f>SUM(P678:P708)</f>
        <v>0</v>
      </c>
      <c r="Q677" s="272">
        <f>SUM(Q678:Q708)</f>
        <v>0</v>
      </c>
      <c r="R677" s="272">
        <f>COUNTA(A678:A708)</f>
        <v>28</v>
      </c>
      <c r="S677" s="276">
        <f>SUM(C678:C708)</f>
        <v>0</v>
      </c>
      <c r="T677" s="276">
        <f>SUM(F678:F708)</f>
        <v>0</v>
      </c>
      <c r="U677" s="251">
        <f>G679*G681</f>
        <v>0</v>
      </c>
    </row>
    <row r="678" spans="1:21" x14ac:dyDescent="0.3">
      <c r="A678" s="212">
        <v>1</v>
      </c>
      <c r="B678" s="201"/>
      <c r="C678" s="201"/>
      <c r="D678" s="201" t="s">
        <v>271</v>
      </c>
      <c r="E678" s="201"/>
      <c r="F678" s="201"/>
      <c r="G678" s="213" t="s">
        <v>282</v>
      </c>
      <c r="H678" s="273">
        <f>SUM(B678:B684)</f>
        <v>0</v>
      </c>
      <c r="I678" s="271">
        <f t="shared" ref="I678:I705" si="106">IF(IFERROR(B678-8,0)&lt;0,0,IFERROR(B678-8,0))</f>
        <v>0</v>
      </c>
      <c r="J678" s="271">
        <f>IF(SUM(H678-40)&gt;0,H678-40,0)</f>
        <v>0</v>
      </c>
      <c r="K678" s="271">
        <f>IF(SUM(I678:I684)&gt;J678,SUM(I678:I684),J678)</f>
        <v>0</v>
      </c>
      <c r="L678" s="271">
        <f>IF(D678="o",IF(H678&lt;15,0,IF(H678&gt;40,8,H678/5)),0)</f>
        <v>0</v>
      </c>
      <c r="M678" s="272" t="e">
        <f>SUM(B678:B708)/COUNTA(B678:B708)</f>
        <v>#DIV/0!</v>
      </c>
      <c r="N678" s="272"/>
      <c r="O678" s="272" t="str">
        <f>IF(E678="o",IF(B678&gt;8,8,B678),"")</f>
        <v/>
      </c>
      <c r="P678" s="272" t="str">
        <f>IF(E678="o",IF(B678&gt;8,B678-8,0),"")</f>
        <v/>
      </c>
      <c r="Q678" s="272">
        <f>COUNTA(A678)*IF(B678="연차",0,B678)</f>
        <v>0</v>
      </c>
      <c r="R678" s="272"/>
    </row>
    <row r="679" spans="1:21" x14ac:dyDescent="0.3">
      <c r="A679" s="214">
        <v>2</v>
      </c>
      <c r="B679" s="200"/>
      <c r="C679" s="200"/>
      <c r="D679" s="215"/>
      <c r="E679" s="200"/>
      <c r="F679" s="200"/>
      <c r="G679" s="203"/>
      <c r="H679" s="273"/>
      <c r="I679" s="271">
        <f t="shared" si="106"/>
        <v>0</v>
      </c>
      <c r="J679" s="271"/>
      <c r="K679" s="271"/>
      <c r="L679" s="271"/>
      <c r="M679" s="272"/>
      <c r="N679" s="272"/>
      <c r="O679" s="272" t="str">
        <f t="shared" ref="O679:O707" si="107">IF(E679="o",IF(B679&gt;8,8,B679),"")</f>
        <v/>
      </c>
      <c r="P679" s="272" t="str">
        <f t="shared" ref="P679:P707" si="108">IF(E679="o",IF(B679&gt;8,B679-8,0),"")</f>
        <v/>
      </c>
      <c r="Q679" s="272">
        <f t="shared" ref="Q679:Q708" si="109">COUNTA(A679)*IF(B679="연차",0,B679)</f>
        <v>0</v>
      </c>
      <c r="R679" s="272"/>
    </row>
    <row r="680" spans="1:21" x14ac:dyDescent="0.3">
      <c r="A680" s="214">
        <v>3</v>
      </c>
      <c r="B680" s="200"/>
      <c r="C680" s="200"/>
      <c r="D680" s="215"/>
      <c r="E680" s="200"/>
      <c r="F680" s="200"/>
      <c r="G680" s="203" t="s">
        <v>275</v>
      </c>
      <c r="H680" s="273"/>
      <c r="I680" s="271">
        <f t="shared" si="106"/>
        <v>0</v>
      </c>
      <c r="J680" s="271"/>
      <c r="K680" s="271"/>
      <c r="L680" s="271"/>
      <c r="M680" s="272"/>
      <c r="N680" s="272"/>
      <c r="O680" s="272" t="str">
        <f t="shared" si="107"/>
        <v/>
      </c>
      <c r="P680" s="272" t="str">
        <f t="shared" si="108"/>
        <v/>
      </c>
      <c r="Q680" s="272">
        <f t="shared" si="109"/>
        <v>0</v>
      </c>
      <c r="R680" s="272"/>
    </row>
    <row r="681" spans="1:21" x14ac:dyDescent="0.3">
      <c r="A681" s="214">
        <v>4</v>
      </c>
      <c r="B681" s="200"/>
      <c r="C681" s="200"/>
      <c r="D681" s="215"/>
      <c r="E681" s="200"/>
      <c r="F681" s="200"/>
      <c r="G681" s="203"/>
      <c r="H681" s="273"/>
      <c r="I681" s="271">
        <f t="shared" si="106"/>
        <v>0</v>
      </c>
      <c r="J681" s="271"/>
      <c r="K681" s="271"/>
      <c r="L681" s="271"/>
      <c r="M681" s="272"/>
      <c r="N681" s="272"/>
      <c r="O681" s="272" t="str">
        <f t="shared" si="107"/>
        <v/>
      </c>
      <c r="P681" s="272" t="str">
        <f t="shared" si="108"/>
        <v/>
      </c>
      <c r="Q681" s="272">
        <f t="shared" si="109"/>
        <v>0</v>
      </c>
      <c r="R681" s="272"/>
    </row>
    <row r="682" spans="1:21" x14ac:dyDescent="0.3">
      <c r="A682" s="214">
        <v>5</v>
      </c>
      <c r="B682" s="200"/>
      <c r="C682" s="200"/>
      <c r="D682" s="215"/>
      <c r="E682" s="200"/>
      <c r="F682" s="200"/>
      <c r="G682" s="216"/>
      <c r="H682" s="273"/>
      <c r="I682" s="271">
        <f t="shared" si="106"/>
        <v>0</v>
      </c>
      <c r="J682" s="271"/>
      <c r="K682" s="271"/>
      <c r="L682" s="271"/>
      <c r="M682" s="272"/>
      <c r="N682" s="272"/>
      <c r="O682" s="272" t="str">
        <f t="shared" si="107"/>
        <v/>
      </c>
      <c r="P682" s="272" t="str">
        <f t="shared" si="108"/>
        <v/>
      </c>
      <c r="Q682" s="272">
        <f t="shared" si="109"/>
        <v>0</v>
      </c>
      <c r="R682" s="272"/>
    </row>
    <row r="683" spans="1:21" x14ac:dyDescent="0.3">
      <c r="A683" s="214">
        <v>6</v>
      </c>
      <c r="B683" s="200"/>
      <c r="C683" s="200"/>
      <c r="D683" s="215"/>
      <c r="E683" s="200"/>
      <c r="F683" s="200"/>
      <c r="G683" s="216"/>
      <c r="H683" s="273"/>
      <c r="I683" s="271">
        <f t="shared" si="106"/>
        <v>0</v>
      </c>
      <c r="J683" s="271"/>
      <c r="K683" s="271"/>
      <c r="L683" s="271"/>
      <c r="M683" s="272"/>
      <c r="N683" s="272"/>
      <c r="O683" s="272" t="str">
        <f t="shared" si="107"/>
        <v/>
      </c>
      <c r="P683" s="272" t="str">
        <f t="shared" si="108"/>
        <v/>
      </c>
      <c r="Q683" s="272">
        <f t="shared" si="109"/>
        <v>0</v>
      </c>
      <c r="R683" s="272"/>
    </row>
    <row r="684" spans="1:21" ht="17.25" thickBot="1" x14ac:dyDescent="0.35">
      <c r="A684" s="217">
        <v>7</v>
      </c>
      <c r="B684" s="204"/>
      <c r="C684" s="204"/>
      <c r="D684" s="218"/>
      <c r="E684" s="204"/>
      <c r="F684" s="204"/>
      <c r="G684" s="219"/>
      <c r="H684" s="273"/>
      <c r="I684" s="271">
        <f t="shared" si="106"/>
        <v>0</v>
      </c>
      <c r="J684" s="271"/>
      <c r="K684" s="271"/>
      <c r="L684" s="271"/>
      <c r="M684" s="272"/>
      <c r="N684" s="272"/>
      <c r="O684" s="272" t="str">
        <f t="shared" si="107"/>
        <v/>
      </c>
      <c r="P684" s="272" t="str">
        <f t="shared" si="108"/>
        <v/>
      </c>
      <c r="Q684" s="272">
        <f t="shared" si="109"/>
        <v>0</v>
      </c>
      <c r="R684" s="272"/>
    </row>
    <row r="685" spans="1:21" x14ac:dyDescent="0.3">
      <c r="A685" s="220">
        <v>8</v>
      </c>
      <c r="B685" s="202"/>
      <c r="C685" s="202"/>
      <c r="D685" s="202" t="s">
        <v>271</v>
      </c>
      <c r="E685" s="202"/>
      <c r="F685" s="202"/>
      <c r="G685" s="221"/>
      <c r="H685" s="273">
        <f>SUM(B685:B691)</f>
        <v>0</v>
      </c>
      <c r="I685" s="271">
        <f t="shared" si="106"/>
        <v>0</v>
      </c>
      <c r="J685" s="271">
        <f>IF(SUM(H685-40)&gt;0,H685-40,0)</f>
        <v>0</v>
      </c>
      <c r="K685" s="271">
        <f>IF(SUM(I685:I691)&gt;J685,SUM(I685:I691),J685)</f>
        <v>0</v>
      </c>
      <c r="L685" s="271">
        <f>IF(D685="o",IF(H685&lt;15,0,IF(H685&gt;40,8,H685/5)),0)</f>
        <v>0</v>
      </c>
      <c r="M685" s="272"/>
      <c r="N685" s="272"/>
      <c r="O685" s="272" t="str">
        <f t="shared" si="107"/>
        <v/>
      </c>
      <c r="P685" s="272" t="str">
        <f t="shared" si="108"/>
        <v/>
      </c>
      <c r="Q685" s="272">
        <f t="shared" si="109"/>
        <v>0</v>
      </c>
      <c r="R685" s="272"/>
    </row>
    <row r="686" spans="1:21" x14ac:dyDescent="0.3">
      <c r="A686" s="214">
        <v>9</v>
      </c>
      <c r="B686" s="200"/>
      <c r="C686" s="200"/>
      <c r="D686" s="215"/>
      <c r="E686" s="200"/>
      <c r="F686" s="200"/>
      <c r="G686" s="216"/>
      <c r="H686" s="273"/>
      <c r="I686" s="271">
        <f t="shared" si="106"/>
        <v>0</v>
      </c>
      <c r="J686" s="271"/>
      <c r="K686" s="271"/>
      <c r="L686" s="271"/>
      <c r="M686" s="272"/>
      <c r="N686" s="272"/>
      <c r="O686" s="272" t="str">
        <f t="shared" si="107"/>
        <v/>
      </c>
      <c r="P686" s="272" t="str">
        <f t="shared" si="108"/>
        <v/>
      </c>
      <c r="Q686" s="272">
        <f t="shared" si="109"/>
        <v>0</v>
      </c>
      <c r="R686" s="272"/>
    </row>
    <row r="687" spans="1:21" x14ac:dyDescent="0.3">
      <c r="A687" s="214">
        <v>10</v>
      </c>
      <c r="B687" s="200"/>
      <c r="C687" s="200"/>
      <c r="D687" s="215"/>
      <c r="E687" s="200"/>
      <c r="F687" s="200"/>
      <c r="G687" s="216"/>
      <c r="H687" s="273"/>
      <c r="I687" s="271">
        <f t="shared" si="106"/>
        <v>0</v>
      </c>
      <c r="J687" s="271"/>
      <c r="K687" s="271"/>
      <c r="L687" s="271"/>
      <c r="M687" s="272"/>
      <c r="N687" s="272"/>
      <c r="O687" s="272" t="str">
        <f t="shared" si="107"/>
        <v/>
      </c>
      <c r="P687" s="272" t="str">
        <f t="shared" si="108"/>
        <v/>
      </c>
      <c r="Q687" s="272">
        <f t="shared" si="109"/>
        <v>0</v>
      </c>
      <c r="R687" s="272"/>
    </row>
    <row r="688" spans="1:21" x14ac:dyDescent="0.3">
      <c r="A688" s="214">
        <v>11</v>
      </c>
      <c r="B688" s="200"/>
      <c r="C688" s="200"/>
      <c r="D688" s="215"/>
      <c r="E688" s="200"/>
      <c r="F688" s="200"/>
      <c r="G688" s="216"/>
      <c r="H688" s="273"/>
      <c r="I688" s="271">
        <f t="shared" si="106"/>
        <v>0</v>
      </c>
      <c r="J688" s="271"/>
      <c r="K688" s="271"/>
      <c r="L688" s="271"/>
      <c r="M688" s="272"/>
      <c r="N688" s="272"/>
      <c r="O688" s="272" t="str">
        <f t="shared" si="107"/>
        <v/>
      </c>
      <c r="P688" s="272" t="str">
        <f t="shared" si="108"/>
        <v/>
      </c>
      <c r="Q688" s="272">
        <f t="shared" si="109"/>
        <v>0</v>
      </c>
      <c r="R688" s="272"/>
    </row>
    <row r="689" spans="1:18" x14ac:dyDescent="0.3">
      <c r="A689" s="214">
        <v>12</v>
      </c>
      <c r="B689" s="200"/>
      <c r="C689" s="200"/>
      <c r="D689" s="215"/>
      <c r="E689" s="200"/>
      <c r="F689" s="200"/>
      <c r="G689" s="216"/>
      <c r="H689" s="273"/>
      <c r="I689" s="271">
        <f t="shared" si="106"/>
        <v>0</v>
      </c>
      <c r="J689" s="271"/>
      <c r="K689" s="271"/>
      <c r="L689" s="271"/>
      <c r="M689" s="272"/>
      <c r="N689" s="272"/>
      <c r="O689" s="272" t="str">
        <f t="shared" si="107"/>
        <v/>
      </c>
      <c r="P689" s="272" t="str">
        <f t="shared" si="108"/>
        <v/>
      </c>
      <c r="Q689" s="272">
        <f t="shared" si="109"/>
        <v>0</v>
      </c>
      <c r="R689" s="272"/>
    </row>
    <row r="690" spans="1:18" x14ac:dyDescent="0.3">
      <c r="A690" s="214">
        <v>13</v>
      </c>
      <c r="B690" s="200"/>
      <c r="C690" s="200"/>
      <c r="D690" s="215"/>
      <c r="E690" s="200"/>
      <c r="F690" s="200"/>
      <c r="G690" s="216"/>
      <c r="H690" s="273"/>
      <c r="I690" s="271">
        <f t="shared" si="106"/>
        <v>0</v>
      </c>
      <c r="J690" s="271"/>
      <c r="K690" s="271"/>
      <c r="L690" s="271"/>
      <c r="M690" s="272"/>
      <c r="N690" s="272"/>
      <c r="O690" s="272" t="str">
        <f t="shared" si="107"/>
        <v/>
      </c>
      <c r="P690" s="272" t="str">
        <f t="shared" si="108"/>
        <v/>
      </c>
      <c r="Q690" s="272">
        <f t="shared" si="109"/>
        <v>0</v>
      </c>
      <c r="R690" s="272"/>
    </row>
    <row r="691" spans="1:18" ht="17.25" thickBot="1" x14ac:dyDescent="0.35">
      <c r="A691" s="217">
        <v>14</v>
      </c>
      <c r="B691" s="204"/>
      <c r="C691" s="204"/>
      <c r="D691" s="218"/>
      <c r="E691" s="204"/>
      <c r="F691" s="204"/>
      <c r="G691" s="219"/>
      <c r="H691" s="273"/>
      <c r="I691" s="271">
        <f t="shared" si="106"/>
        <v>0</v>
      </c>
      <c r="J691" s="271"/>
      <c r="K691" s="271"/>
      <c r="L691" s="271"/>
      <c r="M691" s="272"/>
      <c r="N691" s="272"/>
      <c r="O691" s="272" t="str">
        <f t="shared" si="107"/>
        <v/>
      </c>
      <c r="P691" s="272" t="str">
        <f t="shared" si="108"/>
        <v/>
      </c>
      <c r="Q691" s="272">
        <f t="shared" si="109"/>
        <v>0</v>
      </c>
      <c r="R691" s="272"/>
    </row>
    <row r="692" spans="1:18" x14ac:dyDescent="0.3">
      <c r="A692" s="220">
        <v>15</v>
      </c>
      <c r="B692" s="202"/>
      <c r="C692" s="202"/>
      <c r="D692" s="202" t="s">
        <v>271</v>
      </c>
      <c r="E692" s="202"/>
      <c r="F692" s="202"/>
      <c r="G692" s="221"/>
      <c r="H692" s="273">
        <f>SUM(B692:B698)</f>
        <v>0</v>
      </c>
      <c r="I692" s="271">
        <f t="shared" si="106"/>
        <v>0</v>
      </c>
      <c r="J692" s="271">
        <f>IF(SUM(H692-40)&gt;0,H692-40,0)</f>
        <v>0</v>
      </c>
      <c r="K692" s="271">
        <f>IF(SUM(I692:I698)&gt;J692,SUM(I692:I698),J692)</f>
        <v>0</v>
      </c>
      <c r="L692" s="271">
        <f>IF(D692="o",IF(H692&lt;15,0,IF(H692&gt;40,8,H692/5)),0)</f>
        <v>0</v>
      </c>
      <c r="M692" s="272"/>
      <c r="N692" s="272"/>
      <c r="O692" s="272" t="str">
        <f t="shared" si="107"/>
        <v/>
      </c>
      <c r="P692" s="272" t="str">
        <f t="shared" si="108"/>
        <v/>
      </c>
      <c r="Q692" s="272">
        <f t="shared" si="109"/>
        <v>0</v>
      </c>
      <c r="R692" s="272"/>
    </row>
    <row r="693" spans="1:18" x14ac:dyDescent="0.3">
      <c r="A693" s="214">
        <v>16</v>
      </c>
      <c r="B693" s="200"/>
      <c r="C693" s="200"/>
      <c r="D693" s="215"/>
      <c r="E693" s="200"/>
      <c r="F693" s="200"/>
      <c r="G693" s="216"/>
      <c r="H693" s="273"/>
      <c r="I693" s="271">
        <f t="shared" si="106"/>
        <v>0</v>
      </c>
      <c r="J693" s="271"/>
      <c r="K693" s="271"/>
      <c r="L693" s="271"/>
      <c r="M693" s="272"/>
      <c r="N693" s="272"/>
      <c r="O693" s="272" t="str">
        <f t="shared" si="107"/>
        <v/>
      </c>
      <c r="P693" s="272" t="str">
        <f t="shared" si="108"/>
        <v/>
      </c>
      <c r="Q693" s="272">
        <f t="shared" si="109"/>
        <v>0</v>
      </c>
      <c r="R693" s="272"/>
    </row>
    <row r="694" spans="1:18" x14ac:dyDescent="0.3">
      <c r="A694" s="214">
        <v>17</v>
      </c>
      <c r="B694" s="200"/>
      <c r="C694" s="200"/>
      <c r="D694" s="215"/>
      <c r="E694" s="200"/>
      <c r="F694" s="200"/>
      <c r="G694" s="216"/>
      <c r="H694" s="273"/>
      <c r="I694" s="271">
        <f t="shared" si="106"/>
        <v>0</v>
      </c>
      <c r="J694" s="271"/>
      <c r="K694" s="271"/>
      <c r="L694" s="271"/>
      <c r="M694" s="272"/>
      <c r="N694" s="272"/>
      <c r="O694" s="272" t="str">
        <f t="shared" si="107"/>
        <v/>
      </c>
      <c r="P694" s="272" t="str">
        <f t="shared" si="108"/>
        <v/>
      </c>
      <c r="Q694" s="272">
        <f t="shared" si="109"/>
        <v>0</v>
      </c>
      <c r="R694" s="272"/>
    </row>
    <row r="695" spans="1:18" x14ac:dyDescent="0.3">
      <c r="A695" s="214">
        <v>18</v>
      </c>
      <c r="B695" s="200"/>
      <c r="C695" s="200"/>
      <c r="D695" s="215"/>
      <c r="E695" s="200"/>
      <c r="F695" s="200"/>
      <c r="G695" s="216"/>
      <c r="H695" s="273"/>
      <c r="I695" s="271">
        <f t="shared" si="106"/>
        <v>0</v>
      </c>
      <c r="J695" s="271"/>
      <c r="K695" s="271"/>
      <c r="L695" s="271"/>
      <c r="M695" s="272"/>
      <c r="N695" s="272"/>
      <c r="O695" s="272" t="str">
        <f t="shared" si="107"/>
        <v/>
      </c>
      <c r="P695" s="272" t="str">
        <f t="shared" si="108"/>
        <v/>
      </c>
      <c r="Q695" s="272">
        <f t="shared" si="109"/>
        <v>0</v>
      </c>
      <c r="R695" s="272"/>
    </row>
    <row r="696" spans="1:18" x14ac:dyDescent="0.3">
      <c r="A696" s="214">
        <v>19</v>
      </c>
      <c r="B696" s="200"/>
      <c r="C696" s="200"/>
      <c r="D696" s="215"/>
      <c r="E696" s="200"/>
      <c r="F696" s="200"/>
      <c r="G696" s="216"/>
      <c r="H696" s="273"/>
      <c r="I696" s="271">
        <f t="shared" si="106"/>
        <v>0</v>
      </c>
      <c r="J696" s="271"/>
      <c r="K696" s="271"/>
      <c r="L696" s="271"/>
      <c r="M696" s="272"/>
      <c r="N696" s="272"/>
      <c r="O696" s="272" t="str">
        <f t="shared" si="107"/>
        <v/>
      </c>
      <c r="P696" s="272" t="str">
        <f t="shared" si="108"/>
        <v/>
      </c>
      <c r="Q696" s="272">
        <f t="shared" si="109"/>
        <v>0</v>
      </c>
      <c r="R696" s="272"/>
    </row>
    <row r="697" spans="1:18" x14ac:dyDescent="0.3">
      <c r="A697" s="214">
        <v>20</v>
      </c>
      <c r="B697" s="200"/>
      <c r="C697" s="200"/>
      <c r="D697" s="215"/>
      <c r="E697" s="200"/>
      <c r="F697" s="200"/>
      <c r="G697" s="216"/>
      <c r="H697" s="273"/>
      <c r="I697" s="271">
        <f t="shared" si="106"/>
        <v>0</v>
      </c>
      <c r="J697" s="271"/>
      <c r="K697" s="271"/>
      <c r="L697" s="271"/>
      <c r="M697" s="272"/>
      <c r="N697" s="272"/>
      <c r="O697" s="272" t="str">
        <f t="shared" si="107"/>
        <v/>
      </c>
      <c r="P697" s="272" t="str">
        <f t="shared" si="108"/>
        <v/>
      </c>
      <c r="Q697" s="272">
        <f t="shared" si="109"/>
        <v>0</v>
      </c>
      <c r="R697" s="272"/>
    </row>
    <row r="698" spans="1:18" ht="17.25" thickBot="1" x14ac:dyDescent="0.35">
      <c r="A698" s="217">
        <v>21</v>
      </c>
      <c r="B698" s="204"/>
      <c r="C698" s="204"/>
      <c r="D698" s="218"/>
      <c r="E698" s="204"/>
      <c r="F698" s="204"/>
      <c r="G698" s="219"/>
      <c r="H698" s="273"/>
      <c r="I698" s="271">
        <f t="shared" si="106"/>
        <v>0</v>
      </c>
      <c r="J698" s="271"/>
      <c r="K698" s="271"/>
      <c r="L698" s="271"/>
      <c r="M698" s="272"/>
      <c r="N698" s="272"/>
      <c r="O698" s="272" t="str">
        <f t="shared" si="107"/>
        <v/>
      </c>
      <c r="P698" s="272" t="str">
        <f t="shared" si="108"/>
        <v/>
      </c>
      <c r="Q698" s="272">
        <f t="shared" si="109"/>
        <v>0</v>
      </c>
      <c r="R698" s="272"/>
    </row>
    <row r="699" spans="1:18" x14ac:dyDescent="0.3">
      <c r="A699" s="220">
        <v>22</v>
      </c>
      <c r="B699" s="202"/>
      <c r="C699" s="202"/>
      <c r="D699" s="202" t="s">
        <v>271</v>
      </c>
      <c r="E699" s="202"/>
      <c r="F699" s="202"/>
      <c r="G699" s="221"/>
      <c r="H699" s="273">
        <f>SUM(B699:B705)</f>
        <v>0</v>
      </c>
      <c r="I699" s="271">
        <f t="shared" si="106"/>
        <v>0</v>
      </c>
      <c r="J699" s="271">
        <f>IF(SUM(H699-40)&gt;0,H699-40,0)</f>
        <v>0</v>
      </c>
      <c r="K699" s="271">
        <f>IF(SUM(I699:I705)&gt;J699,SUM(I699:I705),J699)</f>
        <v>0</v>
      </c>
      <c r="L699" s="271">
        <f>IF(D699="o",IF(H699&lt;15,0,IF(H699&gt;40,8,H699/5)),0)</f>
        <v>0</v>
      </c>
      <c r="M699" s="272"/>
      <c r="N699" s="272"/>
      <c r="O699" s="272" t="str">
        <f t="shared" si="107"/>
        <v/>
      </c>
      <c r="P699" s="272" t="str">
        <f t="shared" si="108"/>
        <v/>
      </c>
      <c r="Q699" s="272">
        <f t="shared" si="109"/>
        <v>0</v>
      </c>
      <c r="R699" s="272"/>
    </row>
    <row r="700" spans="1:18" x14ac:dyDescent="0.3">
      <c r="A700" s="214">
        <v>23</v>
      </c>
      <c r="B700" s="200"/>
      <c r="C700" s="200"/>
      <c r="D700" s="215"/>
      <c r="E700" s="200"/>
      <c r="F700" s="200"/>
      <c r="G700" s="216"/>
      <c r="H700" s="273"/>
      <c r="I700" s="271">
        <f t="shared" si="106"/>
        <v>0</v>
      </c>
      <c r="J700" s="271"/>
      <c r="K700" s="271"/>
      <c r="L700" s="271"/>
      <c r="M700" s="272"/>
      <c r="N700" s="272"/>
      <c r="O700" s="272" t="str">
        <f t="shared" si="107"/>
        <v/>
      </c>
      <c r="P700" s="272" t="str">
        <f t="shared" si="108"/>
        <v/>
      </c>
      <c r="Q700" s="272">
        <f t="shared" si="109"/>
        <v>0</v>
      </c>
      <c r="R700" s="272"/>
    </row>
    <row r="701" spans="1:18" x14ac:dyDescent="0.3">
      <c r="A701" s="214">
        <v>24</v>
      </c>
      <c r="B701" s="200"/>
      <c r="C701" s="200"/>
      <c r="D701" s="215"/>
      <c r="E701" s="200"/>
      <c r="F701" s="200"/>
      <c r="G701" s="216"/>
      <c r="H701" s="273"/>
      <c r="I701" s="271">
        <f t="shared" si="106"/>
        <v>0</v>
      </c>
      <c r="J701" s="271"/>
      <c r="K701" s="271"/>
      <c r="L701" s="271"/>
      <c r="M701" s="272"/>
      <c r="N701" s="272"/>
      <c r="O701" s="272" t="str">
        <f t="shared" si="107"/>
        <v/>
      </c>
      <c r="P701" s="272" t="str">
        <f t="shared" si="108"/>
        <v/>
      </c>
      <c r="Q701" s="272">
        <f t="shared" si="109"/>
        <v>0</v>
      </c>
      <c r="R701" s="272"/>
    </row>
    <row r="702" spans="1:18" x14ac:dyDescent="0.3">
      <c r="A702" s="214">
        <v>25</v>
      </c>
      <c r="B702" s="200"/>
      <c r="C702" s="200"/>
      <c r="D702" s="215"/>
      <c r="E702" s="200"/>
      <c r="F702" s="200"/>
      <c r="G702" s="216"/>
      <c r="H702" s="273"/>
      <c r="I702" s="271">
        <f t="shared" si="106"/>
        <v>0</v>
      </c>
      <c r="J702" s="271"/>
      <c r="K702" s="271"/>
      <c r="L702" s="271"/>
      <c r="M702" s="272"/>
      <c r="N702" s="272"/>
      <c r="O702" s="272" t="str">
        <f t="shared" si="107"/>
        <v/>
      </c>
      <c r="P702" s="272" t="str">
        <f t="shared" si="108"/>
        <v/>
      </c>
      <c r="Q702" s="272">
        <f t="shared" si="109"/>
        <v>0</v>
      </c>
      <c r="R702" s="272"/>
    </row>
    <row r="703" spans="1:18" x14ac:dyDescent="0.3">
      <c r="A703" s="214">
        <v>26</v>
      </c>
      <c r="B703" s="200"/>
      <c r="C703" s="200"/>
      <c r="D703" s="215"/>
      <c r="E703" s="200"/>
      <c r="F703" s="200"/>
      <c r="G703" s="216"/>
      <c r="H703" s="273"/>
      <c r="I703" s="271">
        <f t="shared" si="106"/>
        <v>0</v>
      </c>
      <c r="J703" s="271"/>
      <c r="K703" s="271"/>
      <c r="L703" s="271"/>
      <c r="M703" s="272"/>
      <c r="N703" s="272"/>
      <c r="O703" s="272" t="str">
        <f t="shared" si="107"/>
        <v/>
      </c>
      <c r="P703" s="272" t="str">
        <f t="shared" si="108"/>
        <v/>
      </c>
      <c r="Q703" s="272">
        <f t="shared" si="109"/>
        <v>0</v>
      </c>
      <c r="R703" s="272"/>
    </row>
    <row r="704" spans="1:18" x14ac:dyDescent="0.3">
      <c r="A704" s="214">
        <v>27</v>
      </c>
      <c r="B704" s="200"/>
      <c r="C704" s="200"/>
      <c r="D704" s="215"/>
      <c r="E704" s="200"/>
      <c r="F704" s="200"/>
      <c r="G704" s="216"/>
      <c r="H704" s="273"/>
      <c r="I704" s="271">
        <f t="shared" si="106"/>
        <v>0</v>
      </c>
      <c r="J704" s="271"/>
      <c r="K704" s="271"/>
      <c r="L704" s="271"/>
      <c r="M704" s="272"/>
      <c r="N704" s="272"/>
      <c r="O704" s="272" t="str">
        <f t="shared" si="107"/>
        <v/>
      </c>
      <c r="P704" s="272" t="str">
        <f t="shared" si="108"/>
        <v/>
      </c>
      <c r="Q704" s="272">
        <f t="shared" si="109"/>
        <v>0</v>
      </c>
      <c r="R704" s="272"/>
    </row>
    <row r="705" spans="1:21" ht="17.25" thickBot="1" x14ac:dyDescent="0.35">
      <c r="A705" s="217">
        <v>28</v>
      </c>
      <c r="B705" s="204"/>
      <c r="C705" s="204"/>
      <c r="D705" s="218"/>
      <c r="E705" s="204"/>
      <c r="F705" s="204"/>
      <c r="G705" s="219"/>
      <c r="H705" s="273"/>
      <c r="I705" s="271">
        <f t="shared" si="106"/>
        <v>0</v>
      </c>
      <c r="J705" s="271"/>
      <c r="K705" s="271"/>
      <c r="L705" s="271"/>
      <c r="M705" s="272"/>
      <c r="N705" s="272"/>
      <c r="O705" s="272" t="str">
        <f t="shared" si="107"/>
        <v/>
      </c>
      <c r="P705" s="272" t="str">
        <f t="shared" si="108"/>
        <v/>
      </c>
      <c r="Q705" s="272">
        <f t="shared" si="109"/>
        <v>0</v>
      </c>
      <c r="R705" s="272"/>
    </row>
    <row r="706" spans="1:21" x14ac:dyDescent="0.3">
      <c r="A706" s="205"/>
      <c r="B706" s="202"/>
      <c r="C706" s="202"/>
      <c r="D706" s="202" t="s">
        <v>271</v>
      </c>
      <c r="E706" s="202"/>
      <c r="F706" s="202"/>
      <c r="G706" s="221"/>
      <c r="H706" s="273" t="str">
        <f>IF(A706&lt;&gt;0,SUM(Q706:Q708),"")</f>
        <v/>
      </c>
      <c r="I706" s="271" t="str">
        <f>IF(A706&lt;&gt;0,IF(IFERROR(B706-8,0)&lt;0,0,IFERROR(B706-8,0)),"")</f>
        <v/>
      </c>
      <c r="J706" s="271" t="str">
        <f>IF(A706&lt;&gt;0,IF(SUM(H706-40)&gt;0,H706-40,0),"")</f>
        <v/>
      </c>
      <c r="K706" s="271" t="str">
        <f>IF(A706&lt;&gt;0,IF(SUM(I706:I708)&gt;J706,SUM(I706:I708),J706),"")</f>
        <v/>
      </c>
      <c r="L706" s="271" t="str">
        <f>IF(A706&lt;&gt;0,IF(D678="o",IF(H706&lt;(15/(7/COUNTA(A706:A708))),0,IF(H706&gt;(COUNTA(A706:A708)/5*40),COUNTA(A706:A708)/5*8,H706/5)),""),"")</f>
        <v/>
      </c>
      <c r="M706" s="272"/>
      <c r="N706" s="272"/>
      <c r="O706" s="272" t="str">
        <f t="shared" si="107"/>
        <v/>
      </c>
      <c r="P706" s="272" t="str">
        <f t="shared" si="108"/>
        <v/>
      </c>
      <c r="Q706" s="272">
        <f t="shared" si="109"/>
        <v>0</v>
      </c>
      <c r="R706" s="272"/>
    </row>
    <row r="707" spans="1:21" x14ac:dyDescent="0.3">
      <c r="A707" s="206"/>
      <c r="B707" s="200"/>
      <c r="C707" s="200"/>
      <c r="D707" s="215"/>
      <c r="E707" s="200"/>
      <c r="F707" s="200"/>
      <c r="G707" s="216"/>
      <c r="H707" s="273"/>
      <c r="I707" s="271" t="str">
        <f>IF(A707&lt;&gt;0,IF(IFERROR(B707-8,0)&lt;0,0,IFERROR(B707-8,0)),"")</f>
        <v/>
      </c>
      <c r="J707" s="271"/>
      <c r="K707" s="271"/>
      <c r="L707" s="271"/>
      <c r="M707" s="272"/>
      <c r="N707" s="272"/>
      <c r="O707" s="272" t="str">
        <f t="shared" si="107"/>
        <v/>
      </c>
      <c r="P707" s="272" t="str">
        <f t="shared" si="108"/>
        <v/>
      </c>
      <c r="Q707" s="272">
        <f t="shared" si="109"/>
        <v>0</v>
      </c>
      <c r="R707" s="272"/>
    </row>
    <row r="708" spans="1:21" ht="17.25" thickBot="1" x14ac:dyDescent="0.35">
      <c r="A708" s="207"/>
      <c r="B708" s="204"/>
      <c r="C708" s="204"/>
      <c r="D708" s="218"/>
      <c r="E708" s="204"/>
      <c r="F708" s="204"/>
      <c r="G708" s="219"/>
      <c r="H708" s="273"/>
      <c r="I708" s="271" t="str">
        <f>IF(A708&lt;&gt;0,IF(IFERROR(B708-8,0)&lt;0,0,IFERROR(B708-8,0)),"")</f>
        <v/>
      </c>
      <c r="J708" s="271"/>
      <c r="K708" s="271"/>
      <c r="L708" s="271"/>
      <c r="M708" s="272"/>
      <c r="N708" s="272"/>
      <c r="O708" s="272"/>
      <c r="P708" s="272"/>
      <c r="Q708" s="272">
        <f t="shared" si="109"/>
        <v>0</v>
      </c>
      <c r="R708" s="272"/>
    </row>
    <row r="709" spans="1:21" ht="17.25" thickBot="1" x14ac:dyDescent="0.35">
      <c r="A709" s="211"/>
      <c r="B709" s="243"/>
      <c r="C709" s="243"/>
      <c r="D709" s="243"/>
      <c r="E709" s="243"/>
      <c r="F709" s="243"/>
      <c r="G709" s="244"/>
      <c r="H709" s="273">
        <f t="shared" ref="H709:M709" si="110">SUM(H710:H740)</f>
        <v>0</v>
      </c>
      <c r="I709" s="271">
        <f t="shared" si="110"/>
        <v>0</v>
      </c>
      <c r="J709" s="271">
        <f t="shared" si="110"/>
        <v>0</v>
      </c>
      <c r="K709" s="271">
        <f t="shared" si="110"/>
        <v>0</v>
      </c>
      <c r="L709" s="274">
        <f t="shared" si="110"/>
        <v>0</v>
      </c>
      <c r="M709" s="271" t="e">
        <f t="shared" si="110"/>
        <v>#DIV/0!</v>
      </c>
      <c r="N709" s="275">
        <f>COUNTA(B710:B740)-COUNTIF(B710:B740,"연차")</f>
        <v>0</v>
      </c>
      <c r="O709" s="271">
        <f>SUM(O710:O740)</f>
        <v>0</v>
      </c>
      <c r="P709" s="271">
        <f>SUM(P710:P740)</f>
        <v>0</v>
      </c>
      <c r="Q709" s="272">
        <f>SUM(Q710:Q740)</f>
        <v>0</v>
      </c>
      <c r="R709" s="272">
        <f>COUNTA(A710:A740)</f>
        <v>28</v>
      </c>
      <c r="S709" s="276">
        <f>SUM(C710:C740)</f>
        <v>0</v>
      </c>
      <c r="T709" s="276">
        <f>SUM(F710:F740)</f>
        <v>0</v>
      </c>
      <c r="U709" s="251">
        <f>G711*G713</f>
        <v>0</v>
      </c>
    </row>
    <row r="710" spans="1:21" x14ac:dyDescent="0.3">
      <c r="A710" s="212">
        <v>1</v>
      </c>
      <c r="B710" s="201"/>
      <c r="C710" s="201"/>
      <c r="D710" s="201" t="s">
        <v>271</v>
      </c>
      <c r="E710" s="201"/>
      <c r="F710" s="201"/>
      <c r="G710" s="213" t="s">
        <v>282</v>
      </c>
      <c r="H710" s="273">
        <f>SUM(B710:B716)</f>
        <v>0</v>
      </c>
      <c r="I710" s="271">
        <f t="shared" ref="I710:I737" si="111">IF(IFERROR(B710-8,0)&lt;0,0,IFERROR(B710-8,0))</f>
        <v>0</v>
      </c>
      <c r="J710" s="271">
        <f>IF(SUM(H710-40)&gt;0,H710-40,0)</f>
        <v>0</v>
      </c>
      <c r="K710" s="271">
        <f>IF(SUM(I710:I716)&gt;J710,SUM(I710:I716),J710)</f>
        <v>0</v>
      </c>
      <c r="L710" s="271">
        <f>IF(D710="o",IF(H710&lt;15,0,IF(H710&gt;40,8,H710/5)),0)</f>
        <v>0</v>
      </c>
      <c r="M710" s="272" t="e">
        <f>SUM(B710:B740)/COUNTA(B710:B740)</f>
        <v>#DIV/0!</v>
      </c>
      <c r="N710" s="272"/>
      <c r="O710" s="272" t="str">
        <f>IF(E710="o",IF(B710&gt;8,8,B710),"")</f>
        <v/>
      </c>
      <c r="P710" s="272" t="str">
        <f>IF(E710="o",IF(B710&gt;8,B710-8,0),"")</f>
        <v/>
      </c>
      <c r="Q710" s="272">
        <f>COUNTA(A710)*IF(B710="연차",0,B710)</f>
        <v>0</v>
      </c>
      <c r="R710" s="272"/>
    </row>
    <row r="711" spans="1:21" x14ac:dyDescent="0.3">
      <c r="A711" s="214">
        <v>2</v>
      </c>
      <c r="B711" s="200"/>
      <c r="C711" s="200"/>
      <c r="D711" s="215"/>
      <c r="E711" s="200"/>
      <c r="F711" s="200"/>
      <c r="G711" s="203"/>
      <c r="H711" s="273"/>
      <c r="I711" s="271">
        <f t="shared" si="111"/>
        <v>0</v>
      </c>
      <c r="J711" s="271"/>
      <c r="K711" s="271"/>
      <c r="L711" s="271"/>
      <c r="M711" s="272"/>
      <c r="N711" s="272"/>
      <c r="O711" s="272" t="str">
        <f t="shared" ref="O711:O739" si="112">IF(E711="o",IF(B711&gt;8,8,B711),"")</f>
        <v/>
      </c>
      <c r="P711" s="272" t="str">
        <f t="shared" ref="P711:P739" si="113">IF(E711="o",IF(B711&gt;8,B711-8,0),"")</f>
        <v/>
      </c>
      <c r="Q711" s="272">
        <f t="shared" ref="Q711:Q740" si="114">COUNTA(A711)*IF(B711="연차",0,B711)</f>
        <v>0</v>
      </c>
      <c r="R711" s="272"/>
    </row>
    <row r="712" spans="1:21" x14ac:dyDescent="0.3">
      <c r="A712" s="214">
        <v>3</v>
      </c>
      <c r="B712" s="200"/>
      <c r="C712" s="200"/>
      <c r="D712" s="215"/>
      <c r="E712" s="200"/>
      <c r="F712" s="200"/>
      <c r="G712" s="203" t="s">
        <v>275</v>
      </c>
      <c r="H712" s="273"/>
      <c r="I712" s="271">
        <f t="shared" si="111"/>
        <v>0</v>
      </c>
      <c r="J712" s="271"/>
      <c r="K712" s="271"/>
      <c r="L712" s="271"/>
      <c r="M712" s="272"/>
      <c r="N712" s="272"/>
      <c r="O712" s="272" t="str">
        <f t="shared" si="112"/>
        <v/>
      </c>
      <c r="P712" s="272" t="str">
        <f t="shared" si="113"/>
        <v/>
      </c>
      <c r="Q712" s="272">
        <f t="shared" si="114"/>
        <v>0</v>
      </c>
      <c r="R712" s="272"/>
    </row>
    <row r="713" spans="1:21" x14ac:dyDescent="0.3">
      <c r="A713" s="214">
        <v>4</v>
      </c>
      <c r="B713" s="200"/>
      <c r="C713" s="200"/>
      <c r="D713" s="215"/>
      <c r="E713" s="200"/>
      <c r="F713" s="200"/>
      <c r="G713" s="203"/>
      <c r="H713" s="273"/>
      <c r="I713" s="271">
        <f t="shared" si="111"/>
        <v>0</v>
      </c>
      <c r="J713" s="271"/>
      <c r="K713" s="271"/>
      <c r="L713" s="271"/>
      <c r="M713" s="272"/>
      <c r="N713" s="272"/>
      <c r="O713" s="272" t="str">
        <f t="shared" si="112"/>
        <v/>
      </c>
      <c r="P713" s="272" t="str">
        <f t="shared" si="113"/>
        <v/>
      </c>
      <c r="Q713" s="272">
        <f t="shared" si="114"/>
        <v>0</v>
      </c>
      <c r="R713" s="272"/>
    </row>
    <row r="714" spans="1:21" x14ac:dyDescent="0.3">
      <c r="A714" s="214">
        <v>5</v>
      </c>
      <c r="B714" s="200"/>
      <c r="C714" s="200"/>
      <c r="D714" s="215"/>
      <c r="E714" s="200"/>
      <c r="F714" s="200"/>
      <c r="G714" s="216"/>
      <c r="H714" s="273"/>
      <c r="I714" s="271">
        <f t="shared" si="111"/>
        <v>0</v>
      </c>
      <c r="J714" s="271"/>
      <c r="K714" s="271"/>
      <c r="L714" s="271"/>
      <c r="M714" s="272"/>
      <c r="N714" s="272"/>
      <c r="O714" s="272" t="str">
        <f t="shared" si="112"/>
        <v/>
      </c>
      <c r="P714" s="272" t="str">
        <f t="shared" si="113"/>
        <v/>
      </c>
      <c r="Q714" s="272">
        <f t="shared" si="114"/>
        <v>0</v>
      </c>
      <c r="R714" s="272"/>
    </row>
    <row r="715" spans="1:21" x14ac:dyDescent="0.3">
      <c r="A715" s="214">
        <v>6</v>
      </c>
      <c r="B715" s="200"/>
      <c r="C715" s="200"/>
      <c r="D715" s="215"/>
      <c r="E715" s="200"/>
      <c r="F715" s="200"/>
      <c r="G715" s="216"/>
      <c r="H715" s="273"/>
      <c r="I715" s="271">
        <f t="shared" si="111"/>
        <v>0</v>
      </c>
      <c r="J715" s="271"/>
      <c r="K715" s="271"/>
      <c r="L715" s="271"/>
      <c r="M715" s="272"/>
      <c r="N715" s="272"/>
      <c r="O715" s="272" t="str">
        <f t="shared" si="112"/>
        <v/>
      </c>
      <c r="P715" s="272" t="str">
        <f t="shared" si="113"/>
        <v/>
      </c>
      <c r="Q715" s="272">
        <f t="shared" si="114"/>
        <v>0</v>
      </c>
      <c r="R715" s="272"/>
    </row>
    <row r="716" spans="1:21" ht="17.25" thickBot="1" x14ac:dyDescent="0.35">
      <c r="A716" s="217">
        <v>7</v>
      </c>
      <c r="B716" s="204"/>
      <c r="C716" s="204"/>
      <c r="D716" s="218"/>
      <c r="E716" s="204"/>
      <c r="F716" s="204"/>
      <c r="G716" s="219"/>
      <c r="H716" s="273"/>
      <c r="I716" s="271">
        <f t="shared" si="111"/>
        <v>0</v>
      </c>
      <c r="J716" s="271"/>
      <c r="K716" s="271"/>
      <c r="L716" s="271"/>
      <c r="M716" s="272"/>
      <c r="N716" s="272"/>
      <c r="O716" s="272" t="str">
        <f t="shared" si="112"/>
        <v/>
      </c>
      <c r="P716" s="272" t="str">
        <f t="shared" si="113"/>
        <v/>
      </c>
      <c r="Q716" s="272">
        <f t="shared" si="114"/>
        <v>0</v>
      </c>
      <c r="R716" s="272"/>
    </row>
    <row r="717" spans="1:21" x14ac:dyDescent="0.3">
      <c r="A717" s="220">
        <v>8</v>
      </c>
      <c r="B717" s="202"/>
      <c r="C717" s="202"/>
      <c r="D717" s="202" t="s">
        <v>271</v>
      </c>
      <c r="E717" s="202"/>
      <c r="F717" s="202"/>
      <c r="G717" s="221"/>
      <c r="H717" s="273">
        <f>SUM(B717:B723)</f>
        <v>0</v>
      </c>
      <c r="I717" s="271">
        <f t="shared" si="111"/>
        <v>0</v>
      </c>
      <c r="J717" s="271">
        <f>IF(SUM(H717-40)&gt;0,H717-40,0)</f>
        <v>0</v>
      </c>
      <c r="K717" s="271">
        <f>IF(SUM(I717:I723)&gt;J717,SUM(I717:I723),J717)</f>
        <v>0</v>
      </c>
      <c r="L717" s="271">
        <f>IF(D717="o",IF(H717&lt;15,0,IF(H717&gt;40,8,H717/5)),0)</f>
        <v>0</v>
      </c>
      <c r="M717" s="272"/>
      <c r="N717" s="272"/>
      <c r="O717" s="272" t="str">
        <f t="shared" si="112"/>
        <v/>
      </c>
      <c r="P717" s="272" t="str">
        <f t="shared" si="113"/>
        <v/>
      </c>
      <c r="Q717" s="272">
        <f t="shared" si="114"/>
        <v>0</v>
      </c>
      <c r="R717" s="272"/>
    </row>
    <row r="718" spans="1:21" x14ac:dyDescent="0.3">
      <c r="A718" s="214">
        <v>9</v>
      </c>
      <c r="B718" s="200"/>
      <c r="C718" s="200"/>
      <c r="D718" s="215"/>
      <c r="E718" s="200"/>
      <c r="F718" s="200"/>
      <c r="G718" s="216"/>
      <c r="H718" s="273"/>
      <c r="I718" s="271">
        <f t="shared" si="111"/>
        <v>0</v>
      </c>
      <c r="J718" s="271"/>
      <c r="K718" s="271"/>
      <c r="L718" s="271"/>
      <c r="M718" s="272"/>
      <c r="N718" s="272"/>
      <c r="O718" s="272" t="str">
        <f t="shared" si="112"/>
        <v/>
      </c>
      <c r="P718" s="272" t="str">
        <f t="shared" si="113"/>
        <v/>
      </c>
      <c r="Q718" s="272">
        <f t="shared" si="114"/>
        <v>0</v>
      </c>
      <c r="R718" s="272"/>
    </row>
    <row r="719" spans="1:21" x14ac:dyDescent="0.3">
      <c r="A719" s="214">
        <v>10</v>
      </c>
      <c r="B719" s="200"/>
      <c r="C719" s="200"/>
      <c r="D719" s="215"/>
      <c r="E719" s="200"/>
      <c r="F719" s="200"/>
      <c r="G719" s="216"/>
      <c r="H719" s="273"/>
      <c r="I719" s="271">
        <f t="shared" si="111"/>
        <v>0</v>
      </c>
      <c r="J719" s="271"/>
      <c r="K719" s="271"/>
      <c r="L719" s="271"/>
      <c r="M719" s="272"/>
      <c r="N719" s="272"/>
      <c r="O719" s="272" t="str">
        <f t="shared" si="112"/>
        <v/>
      </c>
      <c r="P719" s="272" t="str">
        <f t="shared" si="113"/>
        <v/>
      </c>
      <c r="Q719" s="272">
        <f t="shared" si="114"/>
        <v>0</v>
      </c>
      <c r="R719" s="272"/>
    </row>
    <row r="720" spans="1:21" x14ac:dyDescent="0.3">
      <c r="A720" s="214">
        <v>11</v>
      </c>
      <c r="B720" s="200"/>
      <c r="C720" s="200"/>
      <c r="D720" s="215"/>
      <c r="E720" s="200"/>
      <c r="F720" s="200"/>
      <c r="G720" s="216"/>
      <c r="H720" s="273"/>
      <c r="I720" s="271">
        <f t="shared" si="111"/>
        <v>0</v>
      </c>
      <c r="J720" s="271"/>
      <c r="K720" s="271"/>
      <c r="L720" s="271"/>
      <c r="M720" s="272"/>
      <c r="N720" s="272"/>
      <c r="O720" s="272" t="str">
        <f t="shared" si="112"/>
        <v/>
      </c>
      <c r="P720" s="272" t="str">
        <f t="shared" si="113"/>
        <v/>
      </c>
      <c r="Q720" s="272">
        <f t="shared" si="114"/>
        <v>0</v>
      </c>
      <c r="R720" s="272"/>
    </row>
    <row r="721" spans="1:18" x14ac:dyDescent="0.3">
      <c r="A721" s="214">
        <v>12</v>
      </c>
      <c r="B721" s="200"/>
      <c r="C721" s="200"/>
      <c r="D721" s="215"/>
      <c r="E721" s="200"/>
      <c r="F721" s="200"/>
      <c r="G721" s="216"/>
      <c r="H721" s="273"/>
      <c r="I721" s="271">
        <f t="shared" si="111"/>
        <v>0</v>
      </c>
      <c r="J721" s="271"/>
      <c r="K721" s="271"/>
      <c r="L721" s="271"/>
      <c r="M721" s="272"/>
      <c r="N721" s="272"/>
      <c r="O721" s="272" t="str">
        <f t="shared" si="112"/>
        <v/>
      </c>
      <c r="P721" s="272" t="str">
        <f t="shared" si="113"/>
        <v/>
      </c>
      <c r="Q721" s="272">
        <f t="shared" si="114"/>
        <v>0</v>
      </c>
      <c r="R721" s="272"/>
    </row>
    <row r="722" spans="1:18" x14ac:dyDescent="0.3">
      <c r="A722" s="214">
        <v>13</v>
      </c>
      <c r="B722" s="200"/>
      <c r="C722" s="200"/>
      <c r="D722" s="215"/>
      <c r="E722" s="200"/>
      <c r="F722" s="200"/>
      <c r="G722" s="216"/>
      <c r="H722" s="273"/>
      <c r="I722" s="271">
        <f t="shared" si="111"/>
        <v>0</v>
      </c>
      <c r="J722" s="271"/>
      <c r="K722" s="271"/>
      <c r="L722" s="271"/>
      <c r="M722" s="272"/>
      <c r="N722" s="272"/>
      <c r="O722" s="272" t="str">
        <f t="shared" si="112"/>
        <v/>
      </c>
      <c r="P722" s="272" t="str">
        <f t="shared" si="113"/>
        <v/>
      </c>
      <c r="Q722" s="272">
        <f t="shared" si="114"/>
        <v>0</v>
      </c>
      <c r="R722" s="272"/>
    </row>
    <row r="723" spans="1:18" ht="17.25" thickBot="1" x14ac:dyDescent="0.35">
      <c r="A723" s="217">
        <v>14</v>
      </c>
      <c r="B723" s="204"/>
      <c r="C723" s="204"/>
      <c r="D723" s="218"/>
      <c r="E723" s="204"/>
      <c r="F723" s="204"/>
      <c r="G723" s="219"/>
      <c r="H723" s="273"/>
      <c r="I723" s="271">
        <f t="shared" si="111"/>
        <v>0</v>
      </c>
      <c r="J723" s="271"/>
      <c r="K723" s="271"/>
      <c r="L723" s="271"/>
      <c r="M723" s="272"/>
      <c r="N723" s="272"/>
      <c r="O723" s="272" t="str">
        <f t="shared" si="112"/>
        <v/>
      </c>
      <c r="P723" s="272" t="str">
        <f t="shared" si="113"/>
        <v/>
      </c>
      <c r="Q723" s="272">
        <f t="shared" si="114"/>
        <v>0</v>
      </c>
      <c r="R723" s="272"/>
    </row>
    <row r="724" spans="1:18" x14ac:dyDescent="0.3">
      <c r="A724" s="220">
        <v>15</v>
      </c>
      <c r="B724" s="202"/>
      <c r="C724" s="202"/>
      <c r="D724" s="202" t="s">
        <v>271</v>
      </c>
      <c r="E724" s="202"/>
      <c r="F724" s="202"/>
      <c r="G724" s="221"/>
      <c r="H724" s="273">
        <f>SUM(B724:B730)</f>
        <v>0</v>
      </c>
      <c r="I724" s="271">
        <f t="shared" si="111"/>
        <v>0</v>
      </c>
      <c r="J724" s="271">
        <f>IF(SUM(H724-40)&gt;0,H724-40,0)</f>
        <v>0</v>
      </c>
      <c r="K724" s="271">
        <f>IF(SUM(I724:I730)&gt;J724,SUM(I724:I730),J724)</f>
        <v>0</v>
      </c>
      <c r="L724" s="271">
        <f>IF(D724="o",IF(H724&lt;15,0,IF(H724&gt;40,8,H724/5)),0)</f>
        <v>0</v>
      </c>
      <c r="M724" s="272"/>
      <c r="N724" s="272"/>
      <c r="O724" s="272" t="str">
        <f t="shared" si="112"/>
        <v/>
      </c>
      <c r="P724" s="272" t="str">
        <f t="shared" si="113"/>
        <v/>
      </c>
      <c r="Q724" s="272">
        <f t="shared" si="114"/>
        <v>0</v>
      </c>
      <c r="R724" s="272"/>
    </row>
    <row r="725" spans="1:18" x14ac:dyDescent="0.3">
      <c r="A725" s="214">
        <v>16</v>
      </c>
      <c r="B725" s="200"/>
      <c r="C725" s="200"/>
      <c r="D725" s="215"/>
      <c r="E725" s="200"/>
      <c r="F725" s="200"/>
      <c r="G725" s="216"/>
      <c r="H725" s="273"/>
      <c r="I725" s="271">
        <f t="shared" si="111"/>
        <v>0</v>
      </c>
      <c r="J725" s="271"/>
      <c r="K725" s="271"/>
      <c r="L725" s="271"/>
      <c r="M725" s="272"/>
      <c r="N725" s="272"/>
      <c r="O725" s="272" t="str">
        <f t="shared" si="112"/>
        <v/>
      </c>
      <c r="P725" s="272" t="str">
        <f t="shared" si="113"/>
        <v/>
      </c>
      <c r="Q725" s="272">
        <f t="shared" si="114"/>
        <v>0</v>
      </c>
      <c r="R725" s="272"/>
    </row>
    <row r="726" spans="1:18" x14ac:dyDescent="0.3">
      <c r="A726" s="214">
        <v>17</v>
      </c>
      <c r="B726" s="200"/>
      <c r="C726" s="200"/>
      <c r="D726" s="215"/>
      <c r="E726" s="200"/>
      <c r="F726" s="200"/>
      <c r="G726" s="216"/>
      <c r="H726" s="273"/>
      <c r="I726" s="271">
        <f t="shared" si="111"/>
        <v>0</v>
      </c>
      <c r="J726" s="271"/>
      <c r="K726" s="271"/>
      <c r="L726" s="271"/>
      <c r="M726" s="272"/>
      <c r="N726" s="272"/>
      <c r="O726" s="272" t="str">
        <f t="shared" si="112"/>
        <v/>
      </c>
      <c r="P726" s="272" t="str">
        <f t="shared" si="113"/>
        <v/>
      </c>
      <c r="Q726" s="272">
        <f t="shared" si="114"/>
        <v>0</v>
      </c>
      <c r="R726" s="272"/>
    </row>
    <row r="727" spans="1:18" x14ac:dyDescent="0.3">
      <c r="A727" s="214">
        <v>18</v>
      </c>
      <c r="B727" s="200"/>
      <c r="C727" s="200"/>
      <c r="D727" s="215"/>
      <c r="E727" s="200"/>
      <c r="F727" s="200"/>
      <c r="G727" s="216"/>
      <c r="H727" s="273"/>
      <c r="I727" s="271">
        <f t="shared" si="111"/>
        <v>0</v>
      </c>
      <c r="J727" s="271"/>
      <c r="K727" s="271"/>
      <c r="L727" s="271"/>
      <c r="M727" s="272"/>
      <c r="N727" s="272"/>
      <c r="O727" s="272" t="str">
        <f t="shared" si="112"/>
        <v/>
      </c>
      <c r="P727" s="272" t="str">
        <f t="shared" si="113"/>
        <v/>
      </c>
      <c r="Q727" s="272">
        <f t="shared" si="114"/>
        <v>0</v>
      </c>
      <c r="R727" s="272"/>
    </row>
    <row r="728" spans="1:18" x14ac:dyDescent="0.3">
      <c r="A728" s="214">
        <v>19</v>
      </c>
      <c r="B728" s="200"/>
      <c r="C728" s="200"/>
      <c r="D728" s="215"/>
      <c r="E728" s="200"/>
      <c r="F728" s="200"/>
      <c r="G728" s="216"/>
      <c r="H728" s="273"/>
      <c r="I728" s="271">
        <f t="shared" si="111"/>
        <v>0</v>
      </c>
      <c r="J728" s="271"/>
      <c r="K728" s="271"/>
      <c r="L728" s="271"/>
      <c r="M728" s="272"/>
      <c r="N728" s="272"/>
      <c r="O728" s="272" t="str">
        <f t="shared" si="112"/>
        <v/>
      </c>
      <c r="P728" s="272" t="str">
        <f t="shared" si="113"/>
        <v/>
      </c>
      <c r="Q728" s="272">
        <f t="shared" si="114"/>
        <v>0</v>
      </c>
      <c r="R728" s="272"/>
    </row>
    <row r="729" spans="1:18" x14ac:dyDescent="0.3">
      <c r="A729" s="214">
        <v>20</v>
      </c>
      <c r="B729" s="200"/>
      <c r="C729" s="200"/>
      <c r="D729" s="215"/>
      <c r="E729" s="200"/>
      <c r="F729" s="200"/>
      <c r="G729" s="216"/>
      <c r="H729" s="273"/>
      <c r="I729" s="271">
        <f t="shared" si="111"/>
        <v>0</v>
      </c>
      <c r="J729" s="271"/>
      <c r="K729" s="271"/>
      <c r="L729" s="271"/>
      <c r="M729" s="272"/>
      <c r="N729" s="272"/>
      <c r="O729" s="272" t="str">
        <f t="shared" si="112"/>
        <v/>
      </c>
      <c r="P729" s="272" t="str">
        <f t="shared" si="113"/>
        <v/>
      </c>
      <c r="Q729" s="272">
        <f t="shared" si="114"/>
        <v>0</v>
      </c>
      <c r="R729" s="272"/>
    </row>
    <row r="730" spans="1:18" ht="17.25" thickBot="1" x14ac:dyDescent="0.35">
      <c r="A730" s="217">
        <v>21</v>
      </c>
      <c r="B730" s="204"/>
      <c r="C730" s="204"/>
      <c r="D730" s="218"/>
      <c r="E730" s="204"/>
      <c r="F730" s="204"/>
      <c r="G730" s="219"/>
      <c r="H730" s="273"/>
      <c r="I730" s="271">
        <f t="shared" si="111"/>
        <v>0</v>
      </c>
      <c r="J730" s="271"/>
      <c r="K730" s="271"/>
      <c r="L730" s="271"/>
      <c r="M730" s="272"/>
      <c r="N730" s="272"/>
      <c r="O730" s="272" t="str">
        <f t="shared" si="112"/>
        <v/>
      </c>
      <c r="P730" s="272" t="str">
        <f t="shared" si="113"/>
        <v/>
      </c>
      <c r="Q730" s="272">
        <f t="shared" si="114"/>
        <v>0</v>
      </c>
      <c r="R730" s="272"/>
    </row>
    <row r="731" spans="1:18" x14ac:dyDescent="0.3">
      <c r="A731" s="220">
        <v>22</v>
      </c>
      <c r="B731" s="202"/>
      <c r="C731" s="202"/>
      <c r="D731" s="202" t="s">
        <v>271</v>
      </c>
      <c r="E731" s="202"/>
      <c r="F731" s="202"/>
      <c r="G731" s="221"/>
      <c r="H731" s="273">
        <f>SUM(B731:B737)</f>
        <v>0</v>
      </c>
      <c r="I731" s="271">
        <f t="shared" si="111"/>
        <v>0</v>
      </c>
      <c r="J731" s="271">
        <f>IF(SUM(H731-40)&gt;0,H731-40,0)</f>
        <v>0</v>
      </c>
      <c r="K731" s="271">
        <f>IF(SUM(I731:I737)&gt;J731,SUM(I731:I737),J731)</f>
        <v>0</v>
      </c>
      <c r="L731" s="271">
        <f>IF(D731="o",IF(H731&lt;15,0,IF(H731&gt;40,8,H731/5)),0)</f>
        <v>0</v>
      </c>
      <c r="M731" s="272"/>
      <c r="N731" s="272"/>
      <c r="O731" s="272" t="str">
        <f t="shared" si="112"/>
        <v/>
      </c>
      <c r="P731" s="272" t="str">
        <f t="shared" si="113"/>
        <v/>
      </c>
      <c r="Q731" s="272">
        <f t="shared" si="114"/>
        <v>0</v>
      </c>
      <c r="R731" s="272"/>
    </row>
    <row r="732" spans="1:18" x14ac:dyDescent="0.3">
      <c r="A732" s="214">
        <v>23</v>
      </c>
      <c r="B732" s="200"/>
      <c r="C732" s="200"/>
      <c r="D732" s="215"/>
      <c r="E732" s="200"/>
      <c r="F732" s="200"/>
      <c r="G732" s="216"/>
      <c r="H732" s="273"/>
      <c r="I732" s="271">
        <f t="shared" si="111"/>
        <v>0</v>
      </c>
      <c r="J732" s="271"/>
      <c r="K732" s="271"/>
      <c r="L732" s="271"/>
      <c r="M732" s="272"/>
      <c r="N732" s="272"/>
      <c r="O732" s="272" t="str">
        <f t="shared" si="112"/>
        <v/>
      </c>
      <c r="P732" s="272" t="str">
        <f t="shared" si="113"/>
        <v/>
      </c>
      <c r="Q732" s="272">
        <f t="shared" si="114"/>
        <v>0</v>
      </c>
      <c r="R732" s="272"/>
    </row>
    <row r="733" spans="1:18" x14ac:dyDescent="0.3">
      <c r="A733" s="214">
        <v>24</v>
      </c>
      <c r="B733" s="200"/>
      <c r="C733" s="200"/>
      <c r="D733" s="215"/>
      <c r="E733" s="200"/>
      <c r="F733" s="200"/>
      <c r="G733" s="216"/>
      <c r="H733" s="273"/>
      <c r="I733" s="271">
        <f t="shared" si="111"/>
        <v>0</v>
      </c>
      <c r="J733" s="271"/>
      <c r="K733" s="271"/>
      <c r="L733" s="271"/>
      <c r="M733" s="272"/>
      <c r="N733" s="272"/>
      <c r="O733" s="272" t="str">
        <f t="shared" si="112"/>
        <v/>
      </c>
      <c r="P733" s="272" t="str">
        <f t="shared" si="113"/>
        <v/>
      </c>
      <c r="Q733" s="272">
        <f t="shared" si="114"/>
        <v>0</v>
      </c>
      <c r="R733" s="272"/>
    </row>
    <row r="734" spans="1:18" x14ac:dyDescent="0.3">
      <c r="A734" s="214">
        <v>25</v>
      </c>
      <c r="B734" s="200"/>
      <c r="C734" s="200"/>
      <c r="D734" s="215"/>
      <c r="E734" s="200"/>
      <c r="F734" s="200"/>
      <c r="G734" s="216"/>
      <c r="H734" s="273"/>
      <c r="I734" s="271">
        <f t="shared" si="111"/>
        <v>0</v>
      </c>
      <c r="J734" s="271"/>
      <c r="K734" s="271"/>
      <c r="L734" s="271"/>
      <c r="M734" s="272"/>
      <c r="N734" s="272"/>
      <c r="O734" s="272" t="str">
        <f t="shared" si="112"/>
        <v/>
      </c>
      <c r="P734" s="272" t="str">
        <f t="shared" si="113"/>
        <v/>
      </c>
      <c r="Q734" s="272">
        <f t="shared" si="114"/>
        <v>0</v>
      </c>
      <c r="R734" s="272"/>
    </row>
    <row r="735" spans="1:18" x14ac:dyDescent="0.3">
      <c r="A735" s="214">
        <v>26</v>
      </c>
      <c r="B735" s="200"/>
      <c r="C735" s="200"/>
      <c r="D735" s="215"/>
      <c r="E735" s="200"/>
      <c r="F735" s="200"/>
      <c r="G735" s="216"/>
      <c r="H735" s="273"/>
      <c r="I735" s="271">
        <f t="shared" si="111"/>
        <v>0</v>
      </c>
      <c r="J735" s="271"/>
      <c r="K735" s="271"/>
      <c r="L735" s="271"/>
      <c r="M735" s="272"/>
      <c r="N735" s="272"/>
      <c r="O735" s="272" t="str">
        <f t="shared" si="112"/>
        <v/>
      </c>
      <c r="P735" s="272" t="str">
        <f t="shared" si="113"/>
        <v/>
      </c>
      <c r="Q735" s="272">
        <f t="shared" si="114"/>
        <v>0</v>
      </c>
      <c r="R735" s="272"/>
    </row>
    <row r="736" spans="1:18" x14ac:dyDescent="0.3">
      <c r="A736" s="214">
        <v>27</v>
      </c>
      <c r="B736" s="200"/>
      <c r="C736" s="200"/>
      <c r="D736" s="215"/>
      <c r="E736" s="200"/>
      <c r="F736" s="200"/>
      <c r="G736" s="216"/>
      <c r="H736" s="273"/>
      <c r="I736" s="271">
        <f t="shared" si="111"/>
        <v>0</v>
      </c>
      <c r="J736" s="271"/>
      <c r="K736" s="271"/>
      <c r="L736" s="271"/>
      <c r="M736" s="272"/>
      <c r="N736" s="272"/>
      <c r="O736" s="272" t="str">
        <f t="shared" si="112"/>
        <v/>
      </c>
      <c r="P736" s="272" t="str">
        <f t="shared" si="113"/>
        <v/>
      </c>
      <c r="Q736" s="272">
        <f t="shared" si="114"/>
        <v>0</v>
      </c>
      <c r="R736" s="272"/>
    </row>
    <row r="737" spans="1:21" ht="17.25" thickBot="1" x14ac:dyDescent="0.35">
      <c r="A737" s="217">
        <v>28</v>
      </c>
      <c r="B737" s="204"/>
      <c r="C737" s="204"/>
      <c r="D737" s="218"/>
      <c r="E737" s="204"/>
      <c r="F737" s="204"/>
      <c r="G737" s="219"/>
      <c r="H737" s="273"/>
      <c r="I737" s="271">
        <f t="shared" si="111"/>
        <v>0</v>
      </c>
      <c r="J737" s="271"/>
      <c r="K737" s="271"/>
      <c r="L737" s="271"/>
      <c r="M737" s="272"/>
      <c r="N737" s="272"/>
      <c r="O737" s="272" t="str">
        <f t="shared" si="112"/>
        <v/>
      </c>
      <c r="P737" s="272" t="str">
        <f t="shared" si="113"/>
        <v/>
      </c>
      <c r="Q737" s="272">
        <f t="shared" si="114"/>
        <v>0</v>
      </c>
      <c r="R737" s="272"/>
    </row>
    <row r="738" spans="1:21" x14ac:dyDescent="0.3">
      <c r="A738" s="205"/>
      <c r="B738" s="202"/>
      <c r="C738" s="202"/>
      <c r="D738" s="202" t="s">
        <v>271</v>
      </c>
      <c r="E738" s="202"/>
      <c r="F738" s="202"/>
      <c r="G738" s="221"/>
      <c r="H738" s="273" t="str">
        <f>IF(A738&lt;&gt;0,SUM(Q738:Q740),"")</f>
        <v/>
      </c>
      <c r="I738" s="271" t="str">
        <f>IF(A738&lt;&gt;0,IF(IFERROR(B738-8,0)&lt;0,0,IFERROR(B738-8,0)),"")</f>
        <v/>
      </c>
      <c r="J738" s="271" t="str">
        <f>IF(A738&lt;&gt;0,IF(SUM(H738-40)&gt;0,H738-40,0),"")</f>
        <v/>
      </c>
      <c r="K738" s="271" t="str">
        <f>IF(A738&lt;&gt;0,IF(SUM(I738:I740)&gt;J738,SUM(I738:I740),J738),"")</f>
        <v/>
      </c>
      <c r="L738" s="271" t="str">
        <f>IF(A738&lt;&gt;0,IF(D710="o",IF(H738&lt;(15/(7/COUNTA(A738:A740))),0,IF(H738&gt;(COUNTA(A738:A740)/5*40),COUNTA(A738:A740)/5*8,H738/5)),""),"")</f>
        <v/>
      </c>
      <c r="M738" s="272"/>
      <c r="N738" s="272"/>
      <c r="O738" s="272" t="str">
        <f t="shared" si="112"/>
        <v/>
      </c>
      <c r="P738" s="272" t="str">
        <f t="shared" si="113"/>
        <v/>
      </c>
      <c r="Q738" s="272">
        <f t="shared" si="114"/>
        <v>0</v>
      </c>
      <c r="R738" s="272"/>
    </row>
    <row r="739" spans="1:21" x14ac:dyDescent="0.3">
      <c r="A739" s="206"/>
      <c r="B739" s="200"/>
      <c r="C739" s="200"/>
      <c r="D739" s="215"/>
      <c r="E739" s="200"/>
      <c r="F739" s="200"/>
      <c r="G739" s="216"/>
      <c r="H739" s="273"/>
      <c r="I739" s="271" t="str">
        <f>IF(A739&lt;&gt;0,IF(IFERROR(B739-8,0)&lt;0,0,IFERROR(B739-8,0)),"")</f>
        <v/>
      </c>
      <c r="J739" s="271"/>
      <c r="K739" s="271"/>
      <c r="L739" s="271"/>
      <c r="M739" s="272"/>
      <c r="N739" s="272"/>
      <c r="O739" s="272" t="str">
        <f t="shared" si="112"/>
        <v/>
      </c>
      <c r="P739" s="272" t="str">
        <f t="shared" si="113"/>
        <v/>
      </c>
      <c r="Q739" s="272">
        <f t="shared" si="114"/>
        <v>0</v>
      </c>
      <c r="R739" s="272"/>
    </row>
    <row r="740" spans="1:21" ht="17.25" thickBot="1" x14ac:dyDescent="0.35">
      <c r="A740" s="207"/>
      <c r="B740" s="204"/>
      <c r="C740" s="204"/>
      <c r="D740" s="218"/>
      <c r="E740" s="204"/>
      <c r="F740" s="204"/>
      <c r="G740" s="219"/>
      <c r="H740" s="273"/>
      <c r="I740" s="271" t="str">
        <f>IF(A740&lt;&gt;0,IF(IFERROR(B740-8,0)&lt;0,0,IFERROR(B740-8,0)),"")</f>
        <v/>
      </c>
      <c r="J740" s="271"/>
      <c r="K740" s="271"/>
      <c r="L740" s="271"/>
      <c r="M740" s="272"/>
      <c r="N740" s="272"/>
      <c r="O740" s="272"/>
      <c r="P740" s="272"/>
      <c r="Q740" s="272">
        <f t="shared" si="114"/>
        <v>0</v>
      </c>
      <c r="R740" s="272"/>
    </row>
    <row r="741" spans="1:21" ht="17.25" thickBot="1" x14ac:dyDescent="0.35">
      <c r="A741" s="211"/>
      <c r="B741" s="243"/>
      <c r="C741" s="243"/>
      <c r="D741" s="243"/>
      <c r="E741" s="243"/>
      <c r="F741" s="243"/>
      <c r="G741" s="244"/>
      <c r="H741" s="273">
        <f t="shared" ref="H741:M741" si="115">SUM(H742:H772)</f>
        <v>0</v>
      </c>
      <c r="I741" s="271">
        <f t="shared" si="115"/>
        <v>0</v>
      </c>
      <c r="J741" s="271">
        <f t="shared" si="115"/>
        <v>0</v>
      </c>
      <c r="K741" s="271">
        <f t="shared" si="115"/>
        <v>0</v>
      </c>
      <c r="L741" s="274">
        <f t="shared" si="115"/>
        <v>0</v>
      </c>
      <c r="M741" s="271" t="e">
        <f t="shared" si="115"/>
        <v>#DIV/0!</v>
      </c>
      <c r="N741" s="275">
        <f>COUNTA(B742:B772)-COUNTIF(B742:B772,"연차")</f>
        <v>0</v>
      </c>
      <c r="O741" s="271">
        <f>SUM(O742:O772)</f>
        <v>0</v>
      </c>
      <c r="P741" s="271">
        <f>SUM(P742:P772)</f>
        <v>0</v>
      </c>
      <c r="Q741" s="272">
        <f>SUM(Q742:Q772)</f>
        <v>0</v>
      </c>
      <c r="R741" s="272">
        <f>COUNTA(A742:A772)</f>
        <v>28</v>
      </c>
      <c r="S741" s="276">
        <f>SUM(C742:C772)</f>
        <v>0</v>
      </c>
      <c r="T741" s="276">
        <f>SUM(F742:F772)</f>
        <v>0</v>
      </c>
      <c r="U741" s="251">
        <f>G743*G745</f>
        <v>0</v>
      </c>
    </row>
    <row r="742" spans="1:21" x14ac:dyDescent="0.3">
      <c r="A742" s="212">
        <v>1</v>
      </c>
      <c r="B742" s="201"/>
      <c r="C742" s="201"/>
      <c r="D742" s="201" t="s">
        <v>271</v>
      </c>
      <c r="E742" s="201"/>
      <c r="F742" s="201"/>
      <c r="G742" s="213" t="s">
        <v>282</v>
      </c>
      <c r="H742" s="273">
        <f>SUM(B742:B748)</f>
        <v>0</v>
      </c>
      <c r="I742" s="271">
        <f t="shared" ref="I742:I769" si="116">IF(IFERROR(B742-8,0)&lt;0,0,IFERROR(B742-8,0))</f>
        <v>0</v>
      </c>
      <c r="J742" s="271">
        <f>IF(SUM(H742-40)&gt;0,H742-40,0)</f>
        <v>0</v>
      </c>
      <c r="K742" s="271">
        <f>IF(SUM(I742:I748)&gt;J742,SUM(I742:I748),J742)</f>
        <v>0</v>
      </c>
      <c r="L742" s="271">
        <f>IF(D742="o",IF(H742&lt;15,0,IF(H742&gt;40,8,H742/5)),0)</f>
        <v>0</v>
      </c>
      <c r="M742" s="272" t="e">
        <f>SUM(B742:B772)/COUNTA(B742:B772)</f>
        <v>#DIV/0!</v>
      </c>
      <c r="N742" s="272"/>
      <c r="O742" s="272" t="str">
        <f>IF(E742="o",IF(B742&gt;8,8,B742),"")</f>
        <v/>
      </c>
      <c r="P742" s="272" t="str">
        <f>IF(E742="o",IF(B742&gt;8,B742-8,0),"")</f>
        <v/>
      </c>
      <c r="Q742" s="272">
        <f>COUNTA(A742)*IF(B742="연차",0,B742)</f>
        <v>0</v>
      </c>
      <c r="R742" s="272"/>
    </row>
    <row r="743" spans="1:21" x14ac:dyDescent="0.3">
      <c r="A743" s="214">
        <v>2</v>
      </c>
      <c r="B743" s="200"/>
      <c r="C743" s="200"/>
      <c r="D743" s="215"/>
      <c r="E743" s="200"/>
      <c r="F743" s="200"/>
      <c r="G743" s="203"/>
      <c r="H743" s="273"/>
      <c r="I743" s="271">
        <f t="shared" si="116"/>
        <v>0</v>
      </c>
      <c r="J743" s="271"/>
      <c r="K743" s="271"/>
      <c r="L743" s="271"/>
      <c r="M743" s="272"/>
      <c r="N743" s="272"/>
      <c r="O743" s="272" t="str">
        <f t="shared" ref="O743:O771" si="117">IF(E743="o",IF(B743&gt;8,8,B743),"")</f>
        <v/>
      </c>
      <c r="P743" s="272" t="str">
        <f t="shared" ref="P743:P771" si="118">IF(E743="o",IF(B743&gt;8,B743-8,0),"")</f>
        <v/>
      </c>
      <c r="Q743" s="272">
        <f t="shared" ref="Q743:Q772" si="119">COUNTA(A743)*IF(B743="연차",0,B743)</f>
        <v>0</v>
      </c>
      <c r="R743" s="272"/>
    </row>
    <row r="744" spans="1:21" x14ac:dyDescent="0.3">
      <c r="A744" s="214">
        <v>3</v>
      </c>
      <c r="B744" s="200"/>
      <c r="C744" s="200"/>
      <c r="D744" s="215"/>
      <c r="E744" s="200"/>
      <c r="F744" s="200"/>
      <c r="G744" s="203" t="s">
        <v>275</v>
      </c>
      <c r="H744" s="273"/>
      <c r="I744" s="271">
        <f t="shared" si="116"/>
        <v>0</v>
      </c>
      <c r="J744" s="271"/>
      <c r="K744" s="271"/>
      <c r="L744" s="271"/>
      <c r="M744" s="272"/>
      <c r="N744" s="272"/>
      <c r="O744" s="272" t="str">
        <f t="shared" si="117"/>
        <v/>
      </c>
      <c r="P744" s="272" t="str">
        <f t="shared" si="118"/>
        <v/>
      </c>
      <c r="Q744" s="272">
        <f t="shared" si="119"/>
        <v>0</v>
      </c>
      <c r="R744" s="272"/>
    </row>
    <row r="745" spans="1:21" x14ac:dyDescent="0.3">
      <c r="A745" s="214">
        <v>4</v>
      </c>
      <c r="B745" s="200"/>
      <c r="C745" s="200"/>
      <c r="D745" s="215"/>
      <c r="E745" s="200"/>
      <c r="F745" s="200"/>
      <c r="G745" s="203"/>
      <c r="H745" s="273"/>
      <c r="I745" s="271">
        <f t="shared" si="116"/>
        <v>0</v>
      </c>
      <c r="J745" s="271"/>
      <c r="K745" s="271"/>
      <c r="L745" s="271"/>
      <c r="M745" s="272"/>
      <c r="N745" s="272"/>
      <c r="O745" s="272" t="str">
        <f t="shared" si="117"/>
        <v/>
      </c>
      <c r="P745" s="272" t="str">
        <f t="shared" si="118"/>
        <v/>
      </c>
      <c r="Q745" s="272">
        <f t="shared" si="119"/>
        <v>0</v>
      </c>
      <c r="R745" s="272"/>
    </row>
    <row r="746" spans="1:21" x14ac:dyDescent="0.3">
      <c r="A746" s="214">
        <v>5</v>
      </c>
      <c r="B746" s="200"/>
      <c r="C746" s="200"/>
      <c r="D746" s="215"/>
      <c r="E746" s="200"/>
      <c r="F746" s="200"/>
      <c r="G746" s="216"/>
      <c r="H746" s="273"/>
      <c r="I746" s="271">
        <f t="shared" si="116"/>
        <v>0</v>
      </c>
      <c r="J746" s="271"/>
      <c r="K746" s="271"/>
      <c r="L746" s="271"/>
      <c r="M746" s="272"/>
      <c r="N746" s="272"/>
      <c r="O746" s="272" t="str">
        <f t="shared" si="117"/>
        <v/>
      </c>
      <c r="P746" s="272" t="str">
        <f t="shared" si="118"/>
        <v/>
      </c>
      <c r="Q746" s="272">
        <f t="shared" si="119"/>
        <v>0</v>
      </c>
      <c r="R746" s="272"/>
    </row>
    <row r="747" spans="1:21" x14ac:dyDescent="0.3">
      <c r="A747" s="214">
        <v>6</v>
      </c>
      <c r="B747" s="200"/>
      <c r="C747" s="200"/>
      <c r="D747" s="215"/>
      <c r="E747" s="200"/>
      <c r="F747" s="200"/>
      <c r="G747" s="216"/>
      <c r="H747" s="273"/>
      <c r="I747" s="271">
        <f t="shared" si="116"/>
        <v>0</v>
      </c>
      <c r="J747" s="271"/>
      <c r="K747" s="271"/>
      <c r="L747" s="271"/>
      <c r="M747" s="272"/>
      <c r="N747" s="272"/>
      <c r="O747" s="272" t="str">
        <f t="shared" si="117"/>
        <v/>
      </c>
      <c r="P747" s="272" t="str">
        <f t="shared" si="118"/>
        <v/>
      </c>
      <c r="Q747" s="272">
        <f t="shared" si="119"/>
        <v>0</v>
      </c>
      <c r="R747" s="272"/>
    </row>
    <row r="748" spans="1:21" ht="17.25" thickBot="1" x14ac:dyDescent="0.35">
      <c r="A748" s="217">
        <v>7</v>
      </c>
      <c r="B748" s="204"/>
      <c r="C748" s="204"/>
      <c r="D748" s="218"/>
      <c r="E748" s="204"/>
      <c r="F748" s="204"/>
      <c r="G748" s="219"/>
      <c r="H748" s="273"/>
      <c r="I748" s="271">
        <f t="shared" si="116"/>
        <v>0</v>
      </c>
      <c r="J748" s="271"/>
      <c r="K748" s="271"/>
      <c r="L748" s="271"/>
      <c r="M748" s="272"/>
      <c r="N748" s="272"/>
      <c r="O748" s="272" t="str">
        <f t="shared" si="117"/>
        <v/>
      </c>
      <c r="P748" s="272" t="str">
        <f t="shared" si="118"/>
        <v/>
      </c>
      <c r="Q748" s="272">
        <f t="shared" si="119"/>
        <v>0</v>
      </c>
      <c r="R748" s="272"/>
    </row>
    <row r="749" spans="1:21" x14ac:dyDescent="0.3">
      <c r="A749" s="220">
        <v>8</v>
      </c>
      <c r="B749" s="202"/>
      <c r="C749" s="202"/>
      <c r="D749" s="202" t="s">
        <v>271</v>
      </c>
      <c r="E749" s="202"/>
      <c r="F749" s="202"/>
      <c r="G749" s="221"/>
      <c r="H749" s="273">
        <f>SUM(B749:B755)</f>
        <v>0</v>
      </c>
      <c r="I749" s="271">
        <f t="shared" si="116"/>
        <v>0</v>
      </c>
      <c r="J749" s="271">
        <f>IF(SUM(H749-40)&gt;0,H749-40,0)</f>
        <v>0</v>
      </c>
      <c r="K749" s="271">
        <f>IF(SUM(I749:I755)&gt;J749,SUM(I749:I755),J749)</f>
        <v>0</v>
      </c>
      <c r="L749" s="271">
        <f>IF(D749="o",IF(H749&lt;15,0,IF(H749&gt;40,8,H749/5)),0)</f>
        <v>0</v>
      </c>
      <c r="M749" s="272"/>
      <c r="N749" s="272"/>
      <c r="O749" s="272" t="str">
        <f t="shared" si="117"/>
        <v/>
      </c>
      <c r="P749" s="272" t="str">
        <f t="shared" si="118"/>
        <v/>
      </c>
      <c r="Q749" s="272">
        <f t="shared" si="119"/>
        <v>0</v>
      </c>
      <c r="R749" s="272"/>
    </row>
    <row r="750" spans="1:21" x14ac:dyDescent="0.3">
      <c r="A750" s="214">
        <v>9</v>
      </c>
      <c r="B750" s="200"/>
      <c r="C750" s="200"/>
      <c r="D750" s="215"/>
      <c r="E750" s="200"/>
      <c r="F750" s="200"/>
      <c r="G750" s="216"/>
      <c r="H750" s="273"/>
      <c r="I750" s="271">
        <f t="shared" si="116"/>
        <v>0</v>
      </c>
      <c r="J750" s="271"/>
      <c r="K750" s="271"/>
      <c r="L750" s="271"/>
      <c r="M750" s="272"/>
      <c r="N750" s="272"/>
      <c r="O750" s="272" t="str">
        <f t="shared" si="117"/>
        <v/>
      </c>
      <c r="P750" s="272" t="str">
        <f t="shared" si="118"/>
        <v/>
      </c>
      <c r="Q750" s="272">
        <f t="shared" si="119"/>
        <v>0</v>
      </c>
      <c r="R750" s="272"/>
    </row>
    <row r="751" spans="1:21" x14ac:dyDescent="0.3">
      <c r="A751" s="214">
        <v>10</v>
      </c>
      <c r="B751" s="200"/>
      <c r="C751" s="200"/>
      <c r="D751" s="215"/>
      <c r="E751" s="200"/>
      <c r="F751" s="200"/>
      <c r="G751" s="216"/>
      <c r="H751" s="273"/>
      <c r="I751" s="271">
        <f t="shared" si="116"/>
        <v>0</v>
      </c>
      <c r="J751" s="271"/>
      <c r="K751" s="271"/>
      <c r="L751" s="271"/>
      <c r="M751" s="272"/>
      <c r="N751" s="272"/>
      <c r="O751" s="272" t="str">
        <f t="shared" si="117"/>
        <v/>
      </c>
      <c r="P751" s="272" t="str">
        <f t="shared" si="118"/>
        <v/>
      </c>
      <c r="Q751" s="272">
        <f t="shared" si="119"/>
        <v>0</v>
      </c>
      <c r="R751" s="272"/>
    </row>
    <row r="752" spans="1:21" x14ac:dyDescent="0.3">
      <c r="A752" s="214">
        <v>11</v>
      </c>
      <c r="B752" s="200"/>
      <c r="C752" s="200"/>
      <c r="D752" s="215"/>
      <c r="E752" s="200"/>
      <c r="F752" s="200"/>
      <c r="G752" s="216"/>
      <c r="H752" s="273"/>
      <c r="I752" s="271">
        <f t="shared" si="116"/>
        <v>0</v>
      </c>
      <c r="J752" s="271"/>
      <c r="K752" s="271"/>
      <c r="L752" s="271"/>
      <c r="M752" s="272"/>
      <c r="N752" s="272"/>
      <c r="O752" s="272" t="str">
        <f t="shared" si="117"/>
        <v/>
      </c>
      <c r="P752" s="272" t="str">
        <f t="shared" si="118"/>
        <v/>
      </c>
      <c r="Q752" s="272">
        <f t="shared" si="119"/>
        <v>0</v>
      </c>
      <c r="R752" s="272"/>
    </row>
    <row r="753" spans="1:18" x14ac:dyDescent="0.3">
      <c r="A753" s="214">
        <v>12</v>
      </c>
      <c r="B753" s="200"/>
      <c r="C753" s="200"/>
      <c r="D753" s="215"/>
      <c r="E753" s="200"/>
      <c r="F753" s="200"/>
      <c r="G753" s="216"/>
      <c r="H753" s="273"/>
      <c r="I753" s="271">
        <f t="shared" si="116"/>
        <v>0</v>
      </c>
      <c r="J753" s="271"/>
      <c r="K753" s="271"/>
      <c r="L753" s="271"/>
      <c r="M753" s="272"/>
      <c r="N753" s="272"/>
      <c r="O753" s="272" t="str">
        <f t="shared" si="117"/>
        <v/>
      </c>
      <c r="P753" s="272" t="str">
        <f t="shared" si="118"/>
        <v/>
      </c>
      <c r="Q753" s="272">
        <f t="shared" si="119"/>
        <v>0</v>
      </c>
      <c r="R753" s="272"/>
    </row>
    <row r="754" spans="1:18" x14ac:dyDescent="0.3">
      <c r="A754" s="214">
        <v>13</v>
      </c>
      <c r="B754" s="200"/>
      <c r="C754" s="200"/>
      <c r="D754" s="215"/>
      <c r="E754" s="200"/>
      <c r="F754" s="200"/>
      <c r="G754" s="216"/>
      <c r="H754" s="273"/>
      <c r="I754" s="271">
        <f t="shared" si="116"/>
        <v>0</v>
      </c>
      <c r="J754" s="271"/>
      <c r="K754" s="271"/>
      <c r="L754" s="271"/>
      <c r="M754" s="272"/>
      <c r="N754" s="272"/>
      <c r="O754" s="272" t="str">
        <f t="shared" si="117"/>
        <v/>
      </c>
      <c r="P754" s="272" t="str">
        <f t="shared" si="118"/>
        <v/>
      </c>
      <c r="Q754" s="272">
        <f t="shared" si="119"/>
        <v>0</v>
      </c>
      <c r="R754" s="272"/>
    </row>
    <row r="755" spans="1:18" ht="17.25" thickBot="1" x14ac:dyDescent="0.35">
      <c r="A755" s="217">
        <v>14</v>
      </c>
      <c r="B755" s="204"/>
      <c r="C755" s="204"/>
      <c r="D755" s="218"/>
      <c r="E755" s="204"/>
      <c r="F755" s="204"/>
      <c r="G755" s="219"/>
      <c r="H755" s="273"/>
      <c r="I755" s="271">
        <f t="shared" si="116"/>
        <v>0</v>
      </c>
      <c r="J755" s="271"/>
      <c r="K755" s="271"/>
      <c r="L755" s="271"/>
      <c r="M755" s="272"/>
      <c r="N755" s="272"/>
      <c r="O755" s="272" t="str">
        <f t="shared" si="117"/>
        <v/>
      </c>
      <c r="P755" s="272" t="str">
        <f t="shared" si="118"/>
        <v/>
      </c>
      <c r="Q755" s="272">
        <f t="shared" si="119"/>
        <v>0</v>
      </c>
      <c r="R755" s="272"/>
    </row>
    <row r="756" spans="1:18" x14ac:dyDescent="0.3">
      <c r="A756" s="220">
        <v>15</v>
      </c>
      <c r="B756" s="202"/>
      <c r="C756" s="202"/>
      <c r="D756" s="202" t="s">
        <v>271</v>
      </c>
      <c r="E756" s="202"/>
      <c r="F756" s="202"/>
      <c r="G756" s="221"/>
      <c r="H756" s="273">
        <f>SUM(B756:B762)</f>
        <v>0</v>
      </c>
      <c r="I756" s="271">
        <f t="shared" si="116"/>
        <v>0</v>
      </c>
      <c r="J756" s="271">
        <f>IF(SUM(H756-40)&gt;0,H756-40,0)</f>
        <v>0</v>
      </c>
      <c r="K756" s="271">
        <f>IF(SUM(I756:I762)&gt;J756,SUM(I756:I762),J756)</f>
        <v>0</v>
      </c>
      <c r="L756" s="271">
        <f>IF(D756="o",IF(H756&lt;15,0,IF(H756&gt;40,8,H756/5)),0)</f>
        <v>0</v>
      </c>
      <c r="M756" s="272"/>
      <c r="N756" s="272"/>
      <c r="O756" s="272" t="str">
        <f t="shared" si="117"/>
        <v/>
      </c>
      <c r="P756" s="272" t="str">
        <f t="shared" si="118"/>
        <v/>
      </c>
      <c r="Q756" s="272">
        <f t="shared" si="119"/>
        <v>0</v>
      </c>
      <c r="R756" s="272"/>
    </row>
    <row r="757" spans="1:18" x14ac:dyDescent="0.3">
      <c r="A757" s="214">
        <v>16</v>
      </c>
      <c r="B757" s="200"/>
      <c r="C757" s="200"/>
      <c r="D757" s="215"/>
      <c r="E757" s="200"/>
      <c r="F757" s="200"/>
      <c r="G757" s="216"/>
      <c r="H757" s="273"/>
      <c r="I757" s="271">
        <f t="shared" si="116"/>
        <v>0</v>
      </c>
      <c r="J757" s="271"/>
      <c r="K757" s="271"/>
      <c r="L757" s="271"/>
      <c r="M757" s="272"/>
      <c r="N757" s="272"/>
      <c r="O757" s="272" t="str">
        <f t="shared" si="117"/>
        <v/>
      </c>
      <c r="P757" s="272" t="str">
        <f t="shared" si="118"/>
        <v/>
      </c>
      <c r="Q757" s="272">
        <f t="shared" si="119"/>
        <v>0</v>
      </c>
      <c r="R757" s="272"/>
    </row>
    <row r="758" spans="1:18" x14ac:dyDescent="0.3">
      <c r="A758" s="214">
        <v>17</v>
      </c>
      <c r="B758" s="200"/>
      <c r="C758" s="200"/>
      <c r="D758" s="215"/>
      <c r="E758" s="200"/>
      <c r="F758" s="200"/>
      <c r="G758" s="216"/>
      <c r="H758" s="273"/>
      <c r="I758" s="271">
        <f t="shared" si="116"/>
        <v>0</v>
      </c>
      <c r="J758" s="271"/>
      <c r="K758" s="271"/>
      <c r="L758" s="271"/>
      <c r="M758" s="272"/>
      <c r="N758" s="272"/>
      <c r="O758" s="272" t="str">
        <f t="shared" si="117"/>
        <v/>
      </c>
      <c r="P758" s="272" t="str">
        <f t="shared" si="118"/>
        <v/>
      </c>
      <c r="Q758" s="272">
        <f t="shared" si="119"/>
        <v>0</v>
      </c>
      <c r="R758" s="272"/>
    </row>
    <row r="759" spans="1:18" x14ac:dyDescent="0.3">
      <c r="A759" s="214">
        <v>18</v>
      </c>
      <c r="B759" s="200"/>
      <c r="C759" s="200"/>
      <c r="D759" s="215"/>
      <c r="E759" s="200"/>
      <c r="F759" s="200"/>
      <c r="G759" s="216"/>
      <c r="H759" s="273"/>
      <c r="I759" s="271">
        <f t="shared" si="116"/>
        <v>0</v>
      </c>
      <c r="J759" s="271"/>
      <c r="K759" s="271"/>
      <c r="L759" s="271"/>
      <c r="M759" s="272"/>
      <c r="N759" s="272"/>
      <c r="O759" s="272" t="str">
        <f t="shared" si="117"/>
        <v/>
      </c>
      <c r="P759" s="272" t="str">
        <f t="shared" si="118"/>
        <v/>
      </c>
      <c r="Q759" s="272">
        <f t="shared" si="119"/>
        <v>0</v>
      </c>
      <c r="R759" s="272"/>
    </row>
    <row r="760" spans="1:18" x14ac:dyDescent="0.3">
      <c r="A760" s="214">
        <v>19</v>
      </c>
      <c r="B760" s="200"/>
      <c r="C760" s="200"/>
      <c r="D760" s="215"/>
      <c r="E760" s="200"/>
      <c r="F760" s="200"/>
      <c r="G760" s="216"/>
      <c r="H760" s="273"/>
      <c r="I760" s="271">
        <f t="shared" si="116"/>
        <v>0</v>
      </c>
      <c r="J760" s="271"/>
      <c r="K760" s="271"/>
      <c r="L760" s="271"/>
      <c r="M760" s="272"/>
      <c r="N760" s="272"/>
      <c r="O760" s="272" t="str">
        <f t="shared" si="117"/>
        <v/>
      </c>
      <c r="P760" s="272" t="str">
        <f t="shared" si="118"/>
        <v/>
      </c>
      <c r="Q760" s="272">
        <f t="shared" si="119"/>
        <v>0</v>
      </c>
      <c r="R760" s="272"/>
    </row>
    <row r="761" spans="1:18" x14ac:dyDescent="0.3">
      <c r="A761" s="214">
        <v>20</v>
      </c>
      <c r="B761" s="200"/>
      <c r="C761" s="200"/>
      <c r="D761" s="215"/>
      <c r="E761" s="200"/>
      <c r="F761" s="200"/>
      <c r="G761" s="216"/>
      <c r="H761" s="273"/>
      <c r="I761" s="271">
        <f t="shared" si="116"/>
        <v>0</v>
      </c>
      <c r="J761" s="271"/>
      <c r="K761" s="271"/>
      <c r="L761" s="271"/>
      <c r="M761" s="272"/>
      <c r="N761" s="272"/>
      <c r="O761" s="272" t="str">
        <f t="shared" si="117"/>
        <v/>
      </c>
      <c r="P761" s="272" t="str">
        <f t="shared" si="118"/>
        <v/>
      </c>
      <c r="Q761" s="272">
        <f t="shared" si="119"/>
        <v>0</v>
      </c>
      <c r="R761" s="272"/>
    </row>
    <row r="762" spans="1:18" ht="17.25" thickBot="1" x14ac:dyDescent="0.35">
      <c r="A762" s="217">
        <v>21</v>
      </c>
      <c r="B762" s="204"/>
      <c r="C762" s="204"/>
      <c r="D762" s="218"/>
      <c r="E762" s="204"/>
      <c r="F762" s="204"/>
      <c r="G762" s="219"/>
      <c r="H762" s="273"/>
      <c r="I762" s="271">
        <f t="shared" si="116"/>
        <v>0</v>
      </c>
      <c r="J762" s="271"/>
      <c r="K762" s="271"/>
      <c r="L762" s="271"/>
      <c r="M762" s="272"/>
      <c r="N762" s="272"/>
      <c r="O762" s="272" t="str">
        <f t="shared" si="117"/>
        <v/>
      </c>
      <c r="P762" s="272" t="str">
        <f t="shared" si="118"/>
        <v/>
      </c>
      <c r="Q762" s="272">
        <f t="shared" si="119"/>
        <v>0</v>
      </c>
      <c r="R762" s="272"/>
    </row>
    <row r="763" spans="1:18" x14ac:dyDescent="0.3">
      <c r="A763" s="220">
        <v>22</v>
      </c>
      <c r="B763" s="202"/>
      <c r="C763" s="202"/>
      <c r="D763" s="202" t="s">
        <v>271</v>
      </c>
      <c r="E763" s="202"/>
      <c r="F763" s="202"/>
      <c r="G763" s="221"/>
      <c r="H763" s="273">
        <f>SUM(B763:B769)</f>
        <v>0</v>
      </c>
      <c r="I763" s="271">
        <f t="shared" si="116"/>
        <v>0</v>
      </c>
      <c r="J763" s="271">
        <f>IF(SUM(H763-40)&gt;0,H763-40,0)</f>
        <v>0</v>
      </c>
      <c r="K763" s="271">
        <f>IF(SUM(I763:I769)&gt;J763,SUM(I763:I769),J763)</f>
        <v>0</v>
      </c>
      <c r="L763" s="271">
        <f>IF(D763="o",IF(H763&lt;15,0,IF(H763&gt;40,8,H763/5)),0)</f>
        <v>0</v>
      </c>
      <c r="M763" s="272"/>
      <c r="N763" s="272"/>
      <c r="O763" s="272" t="str">
        <f t="shared" si="117"/>
        <v/>
      </c>
      <c r="P763" s="272" t="str">
        <f t="shared" si="118"/>
        <v/>
      </c>
      <c r="Q763" s="272">
        <f t="shared" si="119"/>
        <v>0</v>
      </c>
      <c r="R763" s="272"/>
    </row>
    <row r="764" spans="1:18" x14ac:dyDescent="0.3">
      <c r="A764" s="214">
        <v>23</v>
      </c>
      <c r="B764" s="200"/>
      <c r="C764" s="200"/>
      <c r="D764" s="215"/>
      <c r="E764" s="200"/>
      <c r="F764" s="200"/>
      <c r="G764" s="216"/>
      <c r="H764" s="273"/>
      <c r="I764" s="271">
        <f t="shared" si="116"/>
        <v>0</v>
      </c>
      <c r="J764" s="271"/>
      <c r="K764" s="271"/>
      <c r="L764" s="271"/>
      <c r="M764" s="272"/>
      <c r="N764" s="272"/>
      <c r="O764" s="272" t="str">
        <f t="shared" si="117"/>
        <v/>
      </c>
      <c r="P764" s="272" t="str">
        <f t="shared" si="118"/>
        <v/>
      </c>
      <c r="Q764" s="272">
        <f t="shared" si="119"/>
        <v>0</v>
      </c>
      <c r="R764" s="272"/>
    </row>
    <row r="765" spans="1:18" x14ac:dyDescent="0.3">
      <c r="A765" s="214">
        <v>24</v>
      </c>
      <c r="B765" s="200"/>
      <c r="C765" s="200"/>
      <c r="D765" s="215"/>
      <c r="E765" s="200"/>
      <c r="F765" s="200"/>
      <c r="G765" s="216"/>
      <c r="H765" s="273"/>
      <c r="I765" s="271">
        <f t="shared" si="116"/>
        <v>0</v>
      </c>
      <c r="J765" s="271"/>
      <c r="K765" s="271"/>
      <c r="L765" s="271"/>
      <c r="M765" s="272"/>
      <c r="N765" s="272"/>
      <c r="O765" s="272" t="str">
        <f t="shared" si="117"/>
        <v/>
      </c>
      <c r="P765" s="272" t="str">
        <f t="shared" si="118"/>
        <v/>
      </c>
      <c r="Q765" s="272">
        <f t="shared" si="119"/>
        <v>0</v>
      </c>
      <c r="R765" s="272"/>
    </row>
    <row r="766" spans="1:18" x14ac:dyDescent="0.3">
      <c r="A766" s="214">
        <v>25</v>
      </c>
      <c r="B766" s="200"/>
      <c r="C766" s="200"/>
      <c r="D766" s="215"/>
      <c r="E766" s="200"/>
      <c r="F766" s="200"/>
      <c r="G766" s="216"/>
      <c r="H766" s="273"/>
      <c r="I766" s="271">
        <f t="shared" si="116"/>
        <v>0</v>
      </c>
      <c r="J766" s="271"/>
      <c r="K766" s="271"/>
      <c r="L766" s="271"/>
      <c r="M766" s="272"/>
      <c r="N766" s="272"/>
      <c r="O766" s="272" t="str">
        <f t="shared" si="117"/>
        <v/>
      </c>
      <c r="P766" s="272" t="str">
        <f t="shared" si="118"/>
        <v/>
      </c>
      <c r="Q766" s="272">
        <f t="shared" si="119"/>
        <v>0</v>
      </c>
      <c r="R766" s="272"/>
    </row>
    <row r="767" spans="1:18" x14ac:dyDescent="0.3">
      <c r="A767" s="214">
        <v>26</v>
      </c>
      <c r="B767" s="200"/>
      <c r="C767" s="200"/>
      <c r="D767" s="215"/>
      <c r="E767" s="200"/>
      <c r="F767" s="200"/>
      <c r="G767" s="216"/>
      <c r="H767" s="273"/>
      <c r="I767" s="271">
        <f t="shared" si="116"/>
        <v>0</v>
      </c>
      <c r="J767" s="271"/>
      <c r="K767" s="271"/>
      <c r="L767" s="271"/>
      <c r="M767" s="272"/>
      <c r="N767" s="272"/>
      <c r="O767" s="272" t="str">
        <f t="shared" si="117"/>
        <v/>
      </c>
      <c r="P767" s="272" t="str">
        <f t="shared" si="118"/>
        <v/>
      </c>
      <c r="Q767" s="272">
        <f t="shared" si="119"/>
        <v>0</v>
      </c>
      <c r="R767" s="272"/>
    </row>
    <row r="768" spans="1:18" x14ac:dyDescent="0.3">
      <c r="A768" s="214">
        <v>27</v>
      </c>
      <c r="B768" s="200"/>
      <c r="C768" s="200"/>
      <c r="D768" s="215"/>
      <c r="E768" s="200"/>
      <c r="F768" s="200"/>
      <c r="G768" s="216"/>
      <c r="H768" s="273"/>
      <c r="I768" s="271">
        <f t="shared" si="116"/>
        <v>0</v>
      </c>
      <c r="J768" s="271"/>
      <c r="K768" s="271"/>
      <c r="L768" s="271"/>
      <c r="M768" s="272"/>
      <c r="N768" s="272"/>
      <c r="O768" s="272" t="str">
        <f t="shared" si="117"/>
        <v/>
      </c>
      <c r="P768" s="272" t="str">
        <f t="shared" si="118"/>
        <v/>
      </c>
      <c r="Q768" s="272">
        <f t="shared" si="119"/>
        <v>0</v>
      </c>
      <c r="R768" s="272"/>
    </row>
    <row r="769" spans="1:21" ht="17.25" thickBot="1" x14ac:dyDescent="0.35">
      <c r="A769" s="217">
        <v>28</v>
      </c>
      <c r="B769" s="204"/>
      <c r="C769" s="204"/>
      <c r="D769" s="218"/>
      <c r="E769" s="204"/>
      <c r="F769" s="204"/>
      <c r="G769" s="219"/>
      <c r="H769" s="273"/>
      <c r="I769" s="271">
        <f t="shared" si="116"/>
        <v>0</v>
      </c>
      <c r="J769" s="271"/>
      <c r="K769" s="271"/>
      <c r="L769" s="271"/>
      <c r="M769" s="272"/>
      <c r="N769" s="272"/>
      <c r="O769" s="272" t="str">
        <f t="shared" si="117"/>
        <v/>
      </c>
      <c r="P769" s="272" t="str">
        <f t="shared" si="118"/>
        <v/>
      </c>
      <c r="Q769" s="272">
        <f t="shared" si="119"/>
        <v>0</v>
      </c>
      <c r="R769" s="272"/>
    </row>
    <row r="770" spans="1:21" x14ac:dyDescent="0.3">
      <c r="A770" s="205"/>
      <c r="B770" s="202"/>
      <c r="C770" s="202"/>
      <c r="D770" s="202" t="s">
        <v>271</v>
      </c>
      <c r="E770" s="202"/>
      <c r="F770" s="202"/>
      <c r="G770" s="221"/>
      <c r="H770" s="273" t="str">
        <f>IF(A770&lt;&gt;0,SUM(Q770:Q772),"")</f>
        <v/>
      </c>
      <c r="I770" s="271" t="str">
        <f>IF(A770&lt;&gt;0,IF(IFERROR(B770-8,0)&lt;0,0,IFERROR(B770-8,0)),"")</f>
        <v/>
      </c>
      <c r="J770" s="271" t="str">
        <f>IF(A770&lt;&gt;0,IF(SUM(H770-40)&gt;0,H770-40,0),"")</f>
        <v/>
      </c>
      <c r="K770" s="271" t="str">
        <f>IF(A770&lt;&gt;0,IF(SUM(I770:I772)&gt;J770,SUM(I770:I772),J770),"")</f>
        <v/>
      </c>
      <c r="L770" s="271" t="str">
        <f>IF(A770&lt;&gt;0,IF(D742="o",IF(H770&lt;(15/(7/COUNTA(A770:A772))),0,IF(H770&gt;(COUNTA(A770:A772)/5*40),COUNTA(A770:A772)/5*8,H770/5)),""),"")</f>
        <v/>
      </c>
      <c r="M770" s="272"/>
      <c r="N770" s="272"/>
      <c r="O770" s="272" t="str">
        <f t="shared" si="117"/>
        <v/>
      </c>
      <c r="P770" s="272" t="str">
        <f t="shared" si="118"/>
        <v/>
      </c>
      <c r="Q770" s="272">
        <f t="shared" si="119"/>
        <v>0</v>
      </c>
      <c r="R770" s="272"/>
    </row>
    <row r="771" spans="1:21" x14ac:dyDescent="0.3">
      <c r="A771" s="206"/>
      <c r="B771" s="200"/>
      <c r="C771" s="200"/>
      <c r="D771" s="215"/>
      <c r="E771" s="200"/>
      <c r="F771" s="200"/>
      <c r="G771" s="216"/>
      <c r="H771" s="273"/>
      <c r="I771" s="271" t="str">
        <f>IF(A771&lt;&gt;0,IF(IFERROR(B771-8,0)&lt;0,0,IFERROR(B771-8,0)),"")</f>
        <v/>
      </c>
      <c r="J771" s="271"/>
      <c r="K771" s="271"/>
      <c r="L771" s="271"/>
      <c r="M771" s="272"/>
      <c r="N771" s="272"/>
      <c r="O771" s="272" t="str">
        <f t="shared" si="117"/>
        <v/>
      </c>
      <c r="P771" s="272" t="str">
        <f t="shared" si="118"/>
        <v/>
      </c>
      <c r="Q771" s="272">
        <f t="shared" si="119"/>
        <v>0</v>
      </c>
      <c r="R771" s="272"/>
    </row>
    <row r="772" spans="1:21" ht="17.25" thickBot="1" x14ac:dyDescent="0.35">
      <c r="A772" s="207"/>
      <c r="B772" s="204"/>
      <c r="C772" s="204"/>
      <c r="D772" s="218"/>
      <c r="E772" s="204"/>
      <c r="F772" s="204"/>
      <c r="G772" s="219"/>
      <c r="H772" s="273"/>
      <c r="I772" s="271" t="str">
        <f>IF(A772&lt;&gt;0,IF(IFERROR(B772-8,0)&lt;0,0,IFERROR(B772-8,0)),"")</f>
        <v/>
      </c>
      <c r="J772" s="271"/>
      <c r="K772" s="271"/>
      <c r="L772" s="271"/>
      <c r="M772" s="272"/>
      <c r="N772" s="272"/>
      <c r="O772" s="272"/>
      <c r="P772" s="272"/>
      <c r="Q772" s="272">
        <f t="shared" si="119"/>
        <v>0</v>
      </c>
      <c r="R772" s="272"/>
    </row>
    <row r="773" spans="1:21" ht="17.25" thickBot="1" x14ac:dyDescent="0.35">
      <c r="A773" s="211"/>
      <c r="B773" s="243"/>
      <c r="C773" s="243"/>
      <c r="D773" s="243"/>
      <c r="E773" s="243"/>
      <c r="F773" s="243"/>
      <c r="G773" s="244"/>
      <c r="H773" s="273">
        <f t="shared" ref="H773:M773" si="120">SUM(H774:H804)</f>
        <v>0</v>
      </c>
      <c r="I773" s="271">
        <f t="shared" si="120"/>
        <v>0</v>
      </c>
      <c r="J773" s="271">
        <f t="shared" si="120"/>
        <v>0</v>
      </c>
      <c r="K773" s="271">
        <f t="shared" si="120"/>
        <v>0</v>
      </c>
      <c r="L773" s="274">
        <f t="shared" si="120"/>
        <v>0</v>
      </c>
      <c r="M773" s="271" t="e">
        <f t="shared" si="120"/>
        <v>#DIV/0!</v>
      </c>
      <c r="N773" s="275">
        <f>COUNTA(B774:B804)-COUNTIF(B774:B804,"연차")</f>
        <v>0</v>
      </c>
      <c r="O773" s="271">
        <f>SUM(O774:O804)</f>
        <v>0</v>
      </c>
      <c r="P773" s="271">
        <f>SUM(P774:P804)</f>
        <v>0</v>
      </c>
      <c r="Q773" s="272">
        <f>SUM(Q774:Q804)</f>
        <v>0</v>
      </c>
      <c r="R773" s="272">
        <f>COUNTA(A774:A804)</f>
        <v>28</v>
      </c>
      <c r="S773" s="276">
        <f>SUM(C774:C804)</f>
        <v>0</v>
      </c>
      <c r="T773" s="276">
        <f>SUM(F774:F804)</f>
        <v>0</v>
      </c>
      <c r="U773" s="251">
        <f>G775*G777</f>
        <v>0</v>
      </c>
    </row>
    <row r="774" spans="1:21" x14ac:dyDescent="0.3">
      <c r="A774" s="212">
        <v>1</v>
      </c>
      <c r="B774" s="201"/>
      <c r="C774" s="201"/>
      <c r="D774" s="201" t="s">
        <v>271</v>
      </c>
      <c r="E774" s="201"/>
      <c r="F774" s="201"/>
      <c r="G774" s="213" t="s">
        <v>282</v>
      </c>
      <c r="H774" s="273">
        <f>SUM(B774:B780)</f>
        <v>0</v>
      </c>
      <c r="I774" s="271">
        <f t="shared" ref="I774:I801" si="121">IF(IFERROR(B774-8,0)&lt;0,0,IFERROR(B774-8,0))</f>
        <v>0</v>
      </c>
      <c r="J774" s="271">
        <f>IF(SUM(H774-40)&gt;0,H774-40,0)</f>
        <v>0</v>
      </c>
      <c r="K774" s="271">
        <f>IF(SUM(I774:I780)&gt;J774,SUM(I774:I780),J774)</f>
        <v>0</v>
      </c>
      <c r="L774" s="271">
        <f>IF(D774="o",IF(H774&lt;15,0,IF(H774&gt;40,8,H774/5)),0)</f>
        <v>0</v>
      </c>
      <c r="M774" s="272" t="e">
        <f>SUM(B774:B804)/COUNTA(B774:B804)</f>
        <v>#DIV/0!</v>
      </c>
      <c r="N774" s="272"/>
      <c r="O774" s="272" t="str">
        <f>IF(E774="o",IF(B774&gt;8,8,B774),"")</f>
        <v/>
      </c>
      <c r="P774" s="272" t="str">
        <f>IF(E774="o",IF(B774&gt;8,B774-8,0),"")</f>
        <v/>
      </c>
      <c r="Q774" s="272">
        <f>COUNTA(A774)*IF(B774="연차",0,B774)</f>
        <v>0</v>
      </c>
      <c r="R774" s="272"/>
    </row>
    <row r="775" spans="1:21" x14ac:dyDescent="0.3">
      <c r="A775" s="214">
        <v>2</v>
      </c>
      <c r="B775" s="200"/>
      <c r="C775" s="200"/>
      <c r="D775" s="215"/>
      <c r="E775" s="200"/>
      <c r="F775" s="200"/>
      <c r="G775" s="203"/>
      <c r="H775" s="273"/>
      <c r="I775" s="271">
        <f t="shared" si="121"/>
        <v>0</v>
      </c>
      <c r="J775" s="271"/>
      <c r="K775" s="271"/>
      <c r="L775" s="271"/>
      <c r="M775" s="272"/>
      <c r="N775" s="272"/>
      <c r="O775" s="272" t="str">
        <f t="shared" ref="O775:O803" si="122">IF(E775="o",IF(B775&gt;8,8,B775),"")</f>
        <v/>
      </c>
      <c r="P775" s="272" t="str">
        <f t="shared" ref="P775:P803" si="123">IF(E775="o",IF(B775&gt;8,B775-8,0),"")</f>
        <v/>
      </c>
      <c r="Q775" s="272">
        <f t="shared" ref="Q775:Q804" si="124">COUNTA(A775)*IF(B775="연차",0,B775)</f>
        <v>0</v>
      </c>
      <c r="R775" s="272"/>
    </row>
    <row r="776" spans="1:21" x14ac:dyDescent="0.3">
      <c r="A776" s="214">
        <v>3</v>
      </c>
      <c r="B776" s="200"/>
      <c r="C776" s="200"/>
      <c r="D776" s="215"/>
      <c r="E776" s="200"/>
      <c r="F776" s="200"/>
      <c r="G776" s="203" t="s">
        <v>275</v>
      </c>
      <c r="H776" s="273"/>
      <c r="I776" s="271">
        <f t="shared" si="121"/>
        <v>0</v>
      </c>
      <c r="J776" s="271"/>
      <c r="K776" s="271"/>
      <c r="L776" s="271"/>
      <c r="M776" s="272"/>
      <c r="N776" s="272"/>
      <c r="O776" s="272" t="str">
        <f t="shared" si="122"/>
        <v/>
      </c>
      <c r="P776" s="272" t="str">
        <f t="shared" si="123"/>
        <v/>
      </c>
      <c r="Q776" s="272">
        <f t="shared" si="124"/>
        <v>0</v>
      </c>
      <c r="R776" s="272"/>
    </row>
    <row r="777" spans="1:21" x14ac:dyDescent="0.3">
      <c r="A777" s="214">
        <v>4</v>
      </c>
      <c r="B777" s="200"/>
      <c r="C777" s="200"/>
      <c r="D777" s="215"/>
      <c r="E777" s="200"/>
      <c r="F777" s="200"/>
      <c r="G777" s="203"/>
      <c r="H777" s="273"/>
      <c r="I777" s="271">
        <f t="shared" si="121"/>
        <v>0</v>
      </c>
      <c r="J777" s="271"/>
      <c r="K777" s="271"/>
      <c r="L777" s="271"/>
      <c r="M777" s="272"/>
      <c r="N777" s="272"/>
      <c r="O777" s="272" t="str">
        <f t="shared" si="122"/>
        <v/>
      </c>
      <c r="P777" s="272" t="str">
        <f t="shared" si="123"/>
        <v/>
      </c>
      <c r="Q777" s="272">
        <f t="shared" si="124"/>
        <v>0</v>
      </c>
      <c r="R777" s="272"/>
    </row>
    <row r="778" spans="1:21" x14ac:dyDescent="0.3">
      <c r="A778" s="214">
        <v>5</v>
      </c>
      <c r="B778" s="200"/>
      <c r="C778" s="200"/>
      <c r="D778" s="215"/>
      <c r="E778" s="200"/>
      <c r="F778" s="200"/>
      <c r="G778" s="216"/>
      <c r="H778" s="273"/>
      <c r="I778" s="271">
        <f t="shared" si="121"/>
        <v>0</v>
      </c>
      <c r="J778" s="271"/>
      <c r="K778" s="271"/>
      <c r="L778" s="271"/>
      <c r="M778" s="272"/>
      <c r="N778" s="272"/>
      <c r="O778" s="272" t="str">
        <f t="shared" si="122"/>
        <v/>
      </c>
      <c r="P778" s="272" t="str">
        <f t="shared" si="123"/>
        <v/>
      </c>
      <c r="Q778" s="272">
        <f t="shared" si="124"/>
        <v>0</v>
      </c>
      <c r="R778" s="272"/>
    </row>
    <row r="779" spans="1:21" x14ac:dyDescent="0.3">
      <c r="A779" s="214">
        <v>6</v>
      </c>
      <c r="B779" s="200"/>
      <c r="C779" s="200"/>
      <c r="D779" s="215"/>
      <c r="E779" s="200"/>
      <c r="F779" s="200"/>
      <c r="G779" s="216"/>
      <c r="H779" s="273"/>
      <c r="I779" s="271">
        <f t="shared" si="121"/>
        <v>0</v>
      </c>
      <c r="J779" s="271"/>
      <c r="K779" s="271"/>
      <c r="L779" s="271"/>
      <c r="M779" s="272"/>
      <c r="N779" s="272"/>
      <c r="O779" s="272" t="str">
        <f t="shared" si="122"/>
        <v/>
      </c>
      <c r="P779" s="272" t="str">
        <f t="shared" si="123"/>
        <v/>
      </c>
      <c r="Q779" s="272">
        <f t="shared" si="124"/>
        <v>0</v>
      </c>
      <c r="R779" s="272"/>
    </row>
    <row r="780" spans="1:21" ht="17.25" thickBot="1" x14ac:dyDescent="0.35">
      <c r="A780" s="217">
        <v>7</v>
      </c>
      <c r="B780" s="204"/>
      <c r="C780" s="204"/>
      <c r="D780" s="218"/>
      <c r="E780" s="204"/>
      <c r="F780" s="204"/>
      <c r="G780" s="219"/>
      <c r="H780" s="273"/>
      <c r="I780" s="271">
        <f t="shared" si="121"/>
        <v>0</v>
      </c>
      <c r="J780" s="271"/>
      <c r="K780" s="271"/>
      <c r="L780" s="271"/>
      <c r="M780" s="272"/>
      <c r="N780" s="272"/>
      <c r="O780" s="272" t="str">
        <f t="shared" si="122"/>
        <v/>
      </c>
      <c r="P780" s="272" t="str">
        <f t="shared" si="123"/>
        <v/>
      </c>
      <c r="Q780" s="272">
        <f t="shared" si="124"/>
        <v>0</v>
      </c>
      <c r="R780" s="272"/>
    </row>
    <row r="781" spans="1:21" x14ac:dyDescent="0.3">
      <c r="A781" s="220">
        <v>8</v>
      </c>
      <c r="B781" s="202"/>
      <c r="C781" s="202"/>
      <c r="D781" s="202" t="s">
        <v>271</v>
      </c>
      <c r="E781" s="202"/>
      <c r="F781" s="202"/>
      <c r="G781" s="221"/>
      <c r="H781" s="273">
        <f>SUM(B781:B787)</f>
        <v>0</v>
      </c>
      <c r="I781" s="271">
        <f t="shared" si="121"/>
        <v>0</v>
      </c>
      <c r="J781" s="271">
        <f>IF(SUM(H781-40)&gt;0,H781-40,0)</f>
        <v>0</v>
      </c>
      <c r="K781" s="271">
        <f>IF(SUM(I781:I787)&gt;J781,SUM(I781:I787),J781)</f>
        <v>0</v>
      </c>
      <c r="L781" s="271">
        <f>IF(D781="o",IF(H781&lt;15,0,IF(H781&gt;40,8,H781/5)),0)</f>
        <v>0</v>
      </c>
      <c r="M781" s="272"/>
      <c r="N781" s="272"/>
      <c r="O781" s="272" t="str">
        <f t="shared" si="122"/>
        <v/>
      </c>
      <c r="P781" s="272" t="str">
        <f t="shared" si="123"/>
        <v/>
      </c>
      <c r="Q781" s="272">
        <f t="shared" si="124"/>
        <v>0</v>
      </c>
      <c r="R781" s="272"/>
    </row>
    <row r="782" spans="1:21" x14ac:dyDescent="0.3">
      <c r="A782" s="214">
        <v>9</v>
      </c>
      <c r="B782" s="200"/>
      <c r="C782" s="200"/>
      <c r="D782" s="215"/>
      <c r="E782" s="200"/>
      <c r="F782" s="200"/>
      <c r="G782" s="216"/>
      <c r="H782" s="273"/>
      <c r="I782" s="271">
        <f t="shared" si="121"/>
        <v>0</v>
      </c>
      <c r="J782" s="271"/>
      <c r="K782" s="271"/>
      <c r="L782" s="271"/>
      <c r="M782" s="272"/>
      <c r="N782" s="272"/>
      <c r="O782" s="272" t="str">
        <f t="shared" si="122"/>
        <v/>
      </c>
      <c r="P782" s="272" t="str">
        <f t="shared" si="123"/>
        <v/>
      </c>
      <c r="Q782" s="272">
        <f t="shared" si="124"/>
        <v>0</v>
      </c>
      <c r="R782" s="272"/>
    </row>
    <row r="783" spans="1:21" x14ac:dyDescent="0.3">
      <c r="A783" s="214">
        <v>10</v>
      </c>
      <c r="B783" s="200"/>
      <c r="C783" s="200"/>
      <c r="D783" s="215"/>
      <c r="E783" s="200"/>
      <c r="F783" s="200"/>
      <c r="G783" s="216"/>
      <c r="H783" s="273"/>
      <c r="I783" s="271">
        <f t="shared" si="121"/>
        <v>0</v>
      </c>
      <c r="J783" s="271"/>
      <c r="K783" s="271"/>
      <c r="L783" s="271"/>
      <c r="M783" s="272"/>
      <c r="N783" s="272"/>
      <c r="O783" s="272" t="str">
        <f t="shared" si="122"/>
        <v/>
      </c>
      <c r="P783" s="272" t="str">
        <f t="shared" si="123"/>
        <v/>
      </c>
      <c r="Q783" s="272">
        <f t="shared" si="124"/>
        <v>0</v>
      </c>
      <c r="R783" s="272"/>
    </row>
    <row r="784" spans="1:21" x14ac:dyDescent="0.3">
      <c r="A784" s="214">
        <v>11</v>
      </c>
      <c r="B784" s="200"/>
      <c r="C784" s="200"/>
      <c r="D784" s="215"/>
      <c r="E784" s="200"/>
      <c r="F784" s="200"/>
      <c r="G784" s="216"/>
      <c r="H784" s="273"/>
      <c r="I784" s="271">
        <f t="shared" si="121"/>
        <v>0</v>
      </c>
      <c r="J784" s="271"/>
      <c r="K784" s="271"/>
      <c r="L784" s="271"/>
      <c r="M784" s="272"/>
      <c r="N784" s="272"/>
      <c r="O784" s="272" t="str">
        <f t="shared" si="122"/>
        <v/>
      </c>
      <c r="P784" s="272" t="str">
        <f t="shared" si="123"/>
        <v/>
      </c>
      <c r="Q784" s="272">
        <f t="shared" si="124"/>
        <v>0</v>
      </c>
      <c r="R784" s="272"/>
    </row>
    <row r="785" spans="1:18" x14ac:dyDescent="0.3">
      <c r="A785" s="214">
        <v>12</v>
      </c>
      <c r="B785" s="200"/>
      <c r="C785" s="200"/>
      <c r="D785" s="215"/>
      <c r="E785" s="200"/>
      <c r="F785" s="200"/>
      <c r="G785" s="216"/>
      <c r="H785" s="273"/>
      <c r="I785" s="271">
        <f t="shared" si="121"/>
        <v>0</v>
      </c>
      <c r="J785" s="271"/>
      <c r="K785" s="271"/>
      <c r="L785" s="271"/>
      <c r="M785" s="272"/>
      <c r="N785" s="272"/>
      <c r="O785" s="272" t="str">
        <f t="shared" si="122"/>
        <v/>
      </c>
      <c r="P785" s="272" t="str">
        <f t="shared" si="123"/>
        <v/>
      </c>
      <c r="Q785" s="272">
        <f t="shared" si="124"/>
        <v>0</v>
      </c>
      <c r="R785" s="272"/>
    </row>
    <row r="786" spans="1:18" x14ac:dyDescent="0.3">
      <c r="A786" s="214">
        <v>13</v>
      </c>
      <c r="B786" s="200"/>
      <c r="C786" s="200"/>
      <c r="D786" s="215"/>
      <c r="E786" s="200"/>
      <c r="F786" s="200"/>
      <c r="G786" s="216"/>
      <c r="H786" s="273"/>
      <c r="I786" s="271">
        <f t="shared" si="121"/>
        <v>0</v>
      </c>
      <c r="J786" s="271"/>
      <c r="K786" s="271"/>
      <c r="L786" s="271"/>
      <c r="M786" s="272"/>
      <c r="N786" s="272"/>
      <c r="O786" s="272" t="str">
        <f t="shared" si="122"/>
        <v/>
      </c>
      <c r="P786" s="272" t="str">
        <f t="shared" si="123"/>
        <v/>
      </c>
      <c r="Q786" s="272">
        <f t="shared" si="124"/>
        <v>0</v>
      </c>
      <c r="R786" s="272"/>
    </row>
    <row r="787" spans="1:18" ht="17.25" thickBot="1" x14ac:dyDescent="0.35">
      <c r="A787" s="217">
        <v>14</v>
      </c>
      <c r="B787" s="204"/>
      <c r="C787" s="204"/>
      <c r="D787" s="218"/>
      <c r="E787" s="204"/>
      <c r="F787" s="204"/>
      <c r="G787" s="219"/>
      <c r="H787" s="273"/>
      <c r="I787" s="271">
        <f t="shared" si="121"/>
        <v>0</v>
      </c>
      <c r="J787" s="271"/>
      <c r="K787" s="271"/>
      <c r="L787" s="271"/>
      <c r="M787" s="272"/>
      <c r="N787" s="272"/>
      <c r="O787" s="272" t="str">
        <f t="shared" si="122"/>
        <v/>
      </c>
      <c r="P787" s="272" t="str">
        <f t="shared" si="123"/>
        <v/>
      </c>
      <c r="Q787" s="272">
        <f t="shared" si="124"/>
        <v>0</v>
      </c>
      <c r="R787" s="272"/>
    </row>
    <row r="788" spans="1:18" x14ac:dyDescent="0.3">
      <c r="A788" s="220">
        <v>15</v>
      </c>
      <c r="B788" s="202"/>
      <c r="C788" s="202"/>
      <c r="D788" s="202" t="s">
        <v>271</v>
      </c>
      <c r="E788" s="202"/>
      <c r="F788" s="202"/>
      <c r="G788" s="221"/>
      <c r="H788" s="273">
        <f>SUM(B788:B794)</f>
        <v>0</v>
      </c>
      <c r="I788" s="271">
        <f t="shared" si="121"/>
        <v>0</v>
      </c>
      <c r="J788" s="271">
        <f>IF(SUM(H788-40)&gt;0,H788-40,0)</f>
        <v>0</v>
      </c>
      <c r="K788" s="271">
        <f>IF(SUM(I788:I794)&gt;J788,SUM(I788:I794),J788)</f>
        <v>0</v>
      </c>
      <c r="L788" s="271">
        <f>IF(D788="o",IF(H788&lt;15,0,IF(H788&gt;40,8,H788/5)),0)</f>
        <v>0</v>
      </c>
      <c r="M788" s="272"/>
      <c r="N788" s="272"/>
      <c r="O788" s="272" t="str">
        <f t="shared" si="122"/>
        <v/>
      </c>
      <c r="P788" s="272" t="str">
        <f t="shared" si="123"/>
        <v/>
      </c>
      <c r="Q788" s="272">
        <f t="shared" si="124"/>
        <v>0</v>
      </c>
      <c r="R788" s="272"/>
    </row>
    <row r="789" spans="1:18" x14ac:dyDescent="0.3">
      <c r="A789" s="214">
        <v>16</v>
      </c>
      <c r="B789" s="200"/>
      <c r="C789" s="200"/>
      <c r="D789" s="215"/>
      <c r="E789" s="200"/>
      <c r="F789" s="200"/>
      <c r="G789" s="216"/>
      <c r="H789" s="273"/>
      <c r="I789" s="271">
        <f t="shared" si="121"/>
        <v>0</v>
      </c>
      <c r="J789" s="271"/>
      <c r="K789" s="271"/>
      <c r="L789" s="271"/>
      <c r="M789" s="272"/>
      <c r="N789" s="272"/>
      <c r="O789" s="272" t="str">
        <f t="shared" si="122"/>
        <v/>
      </c>
      <c r="P789" s="272" t="str">
        <f t="shared" si="123"/>
        <v/>
      </c>
      <c r="Q789" s="272">
        <f t="shared" si="124"/>
        <v>0</v>
      </c>
      <c r="R789" s="272"/>
    </row>
    <row r="790" spans="1:18" x14ac:dyDescent="0.3">
      <c r="A790" s="214">
        <v>17</v>
      </c>
      <c r="B790" s="200"/>
      <c r="C790" s="200"/>
      <c r="D790" s="215"/>
      <c r="E790" s="200"/>
      <c r="F790" s="200"/>
      <c r="G790" s="216"/>
      <c r="H790" s="273"/>
      <c r="I790" s="271">
        <f t="shared" si="121"/>
        <v>0</v>
      </c>
      <c r="J790" s="271"/>
      <c r="K790" s="271"/>
      <c r="L790" s="271"/>
      <c r="M790" s="272"/>
      <c r="N790" s="272"/>
      <c r="O790" s="272" t="str">
        <f t="shared" si="122"/>
        <v/>
      </c>
      <c r="P790" s="272" t="str">
        <f t="shared" si="123"/>
        <v/>
      </c>
      <c r="Q790" s="272">
        <f t="shared" si="124"/>
        <v>0</v>
      </c>
      <c r="R790" s="272"/>
    </row>
    <row r="791" spans="1:18" x14ac:dyDescent="0.3">
      <c r="A791" s="214">
        <v>18</v>
      </c>
      <c r="B791" s="200"/>
      <c r="C791" s="200"/>
      <c r="D791" s="215"/>
      <c r="E791" s="200"/>
      <c r="F791" s="200"/>
      <c r="G791" s="216"/>
      <c r="H791" s="273"/>
      <c r="I791" s="271">
        <f t="shared" si="121"/>
        <v>0</v>
      </c>
      <c r="J791" s="271"/>
      <c r="K791" s="271"/>
      <c r="L791" s="271"/>
      <c r="M791" s="272"/>
      <c r="N791" s="272"/>
      <c r="O791" s="272" t="str">
        <f t="shared" si="122"/>
        <v/>
      </c>
      <c r="P791" s="272" t="str">
        <f t="shared" si="123"/>
        <v/>
      </c>
      <c r="Q791" s="272">
        <f t="shared" si="124"/>
        <v>0</v>
      </c>
      <c r="R791" s="272"/>
    </row>
    <row r="792" spans="1:18" x14ac:dyDescent="0.3">
      <c r="A792" s="214">
        <v>19</v>
      </c>
      <c r="B792" s="200"/>
      <c r="C792" s="200"/>
      <c r="D792" s="215"/>
      <c r="E792" s="200"/>
      <c r="F792" s="200"/>
      <c r="G792" s="216"/>
      <c r="H792" s="273"/>
      <c r="I792" s="271">
        <f t="shared" si="121"/>
        <v>0</v>
      </c>
      <c r="J792" s="271"/>
      <c r="K792" s="271"/>
      <c r="L792" s="271"/>
      <c r="M792" s="272"/>
      <c r="N792" s="272"/>
      <c r="O792" s="272" t="str">
        <f t="shared" si="122"/>
        <v/>
      </c>
      <c r="P792" s="272" t="str">
        <f t="shared" si="123"/>
        <v/>
      </c>
      <c r="Q792" s="272">
        <f t="shared" si="124"/>
        <v>0</v>
      </c>
      <c r="R792" s="272"/>
    </row>
    <row r="793" spans="1:18" x14ac:dyDescent="0.3">
      <c r="A793" s="214">
        <v>20</v>
      </c>
      <c r="B793" s="200"/>
      <c r="C793" s="200"/>
      <c r="D793" s="215"/>
      <c r="E793" s="200"/>
      <c r="F793" s="200"/>
      <c r="G793" s="216"/>
      <c r="H793" s="273"/>
      <c r="I793" s="271">
        <f t="shared" si="121"/>
        <v>0</v>
      </c>
      <c r="J793" s="271"/>
      <c r="K793" s="271"/>
      <c r="L793" s="271"/>
      <c r="M793" s="272"/>
      <c r="N793" s="272"/>
      <c r="O793" s="272" t="str">
        <f t="shared" si="122"/>
        <v/>
      </c>
      <c r="P793" s="272" t="str">
        <f t="shared" si="123"/>
        <v/>
      </c>
      <c r="Q793" s="272">
        <f t="shared" si="124"/>
        <v>0</v>
      </c>
      <c r="R793" s="272"/>
    </row>
    <row r="794" spans="1:18" ht="17.25" thickBot="1" x14ac:dyDescent="0.35">
      <c r="A794" s="217">
        <v>21</v>
      </c>
      <c r="B794" s="204"/>
      <c r="C794" s="204"/>
      <c r="D794" s="218"/>
      <c r="E794" s="204"/>
      <c r="F794" s="204"/>
      <c r="G794" s="219"/>
      <c r="H794" s="273"/>
      <c r="I794" s="271">
        <f t="shared" si="121"/>
        <v>0</v>
      </c>
      <c r="J794" s="271"/>
      <c r="K794" s="271"/>
      <c r="L794" s="271"/>
      <c r="M794" s="272"/>
      <c r="N794" s="272"/>
      <c r="O794" s="272" t="str">
        <f t="shared" si="122"/>
        <v/>
      </c>
      <c r="P794" s="272" t="str">
        <f t="shared" si="123"/>
        <v/>
      </c>
      <c r="Q794" s="272">
        <f t="shared" si="124"/>
        <v>0</v>
      </c>
      <c r="R794" s="272"/>
    </row>
    <row r="795" spans="1:18" x14ac:dyDescent="0.3">
      <c r="A795" s="220">
        <v>22</v>
      </c>
      <c r="B795" s="202"/>
      <c r="C795" s="202"/>
      <c r="D795" s="202" t="s">
        <v>271</v>
      </c>
      <c r="E795" s="202"/>
      <c r="F795" s="202"/>
      <c r="G795" s="221"/>
      <c r="H795" s="273">
        <f>SUM(B795:B801)</f>
        <v>0</v>
      </c>
      <c r="I795" s="271">
        <f t="shared" si="121"/>
        <v>0</v>
      </c>
      <c r="J795" s="271">
        <f>IF(SUM(H795-40)&gt;0,H795-40,0)</f>
        <v>0</v>
      </c>
      <c r="K795" s="271">
        <f>IF(SUM(I795:I801)&gt;J795,SUM(I795:I801),J795)</f>
        <v>0</v>
      </c>
      <c r="L795" s="271">
        <f>IF(D795="o",IF(H795&lt;15,0,IF(H795&gt;40,8,H795/5)),0)</f>
        <v>0</v>
      </c>
      <c r="M795" s="272"/>
      <c r="N795" s="272"/>
      <c r="O795" s="272" t="str">
        <f t="shared" si="122"/>
        <v/>
      </c>
      <c r="P795" s="272" t="str">
        <f t="shared" si="123"/>
        <v/>
      </c>
      <c r="Q795" s="272">
        <f t="shared" si="124"/>
        <v>0</v>
      </c>
      <c r="R795" s="272"/>
    </row>
    <row r="796" spans="1:18" x14ac:dyDescent="0.3">
      <c r="A796" s="214">
        <v>23</v>
      </c>
      <c r="B796" s="200"/>
      <c r="C796" s="200"/>
      <c r="D796" s="215"/>
      <c r="E796" s="200"/>
      <c r="F796" s="200"/>
      <c r="G796" s="216"/>
      <c r="H796" s="273"/>
      <c r="I796" s="271">
        <f t="shared" si="121"/>
        <v>0</v>
      </c>
      <c r="J796" s="271"/>
      <c r="K796" s="271"/>
      <c r="L796" s="271"/>
      <c r="M796" s="272"/>
      <c r="N796" s="272"/>
      <c r="O796" s="272" t="str">
        <f t="shared" si="122"/>
        <v/>
      </c>
      <c r="P796" s="272" t="str">
        <f t="shared" si="123"/>
        <v/>
      </c>
      <c r="Q796" s="272">
        <f t="shared" si="124"/>
        <v>0</v>
      </c>
      <c r="R796" s="272"/>
    </row>
    <row r="797" spans="1:18" x14ac:dyDescent="0.3">
      <c r="A797" s="214">
        <v>24</v>
      </c>
      <c r="B797" s="200"/>
      <c r="C797" s="200"/>
      <c r="D797" s="215"/>
      <c r="E797" s="200"/>
      <c r="F797" s="200"/>
      <c r="G797" s="216"/>
      <c r="H797" s="273"/>
      <c r="I797" s="271">
        <f t="shared" si="121"/>
        <v>0</v>
      </c>
      <c r="J797" s="271"/>
      <c r="K797" s="271"/>
      <c r="L797" s="271"/>
      <c r="M797" s="272"/>
      <c r="N797" s="272"/>
      <c r="O797" s="272" t="str">
        <f t="shared" si="122"/>
        <v/>
      </c>
      <c r="P797" s="272" t="str">
        <f t="shared" si="123"/>
        <v/>
      </c>
      <c r="Q797" s="272">
        <f t="shared" si="124"/>
        <v>0</v>
      </c>
      <c r="R797" s="272"/>
    </row>
    <row r="798" spans="1:18" x14ac:dyDescent="0.3">
      <c r="A798" s="214">
        <v>25</v>
      </c>
      <c r="B798" s="200"/>
      <c r="C798" s="200"/>
      <c r="D798" s="215"/>
      <c r="E798" s="200"/>
      <c r="F798" s="200"/>
      <c r="G798" s="216"/>
      <c r="H798" s="273"/>
      <c r="I798" s="271">
        <f t="shared" si="121"/>
        <v>0</v>
      </c>
      <c r="J798" s="271"/>
      <c r="K798" s="271"/>
      <c r="L798" s="271"/>
      <c r="M798" s="272"/>
      <c r="N798" s="272"/>
      <c r="O798" s="272" t="str">
        <f t="shared" si="122"/>
        <v/>
      </c>
      <c r="P798" s="272" t="str">
        <f t="shared" si="123"/>
        <v/>
      </c>
      <c r="Q798" s="272">
        <f t="shared" si="124"/>
        <v>0</v>
      </c>
      <c r="R798" s="272"/>
    </row>
    <row r="799" spans="1:18" x14ac:dyDescent="0.3">
      <c r="A799" s="214">
        <v>26</v>
      </c>
      <c r="B799" s="200"/>
      <c r="C799" s="200"/>
      <c r="D799" s="215"/>
      <c r="E799" s="200"/>
      <c r="F799" s="200"/>
      <c r="G799" s="216"/>
      <c r="H799" s="273"/>
      <c r="I799" s="271">
        <f t="shared" si="121"/>
        <v>0</v>
      </c>
      <c r="J799" s="271"/>
      <c r="K799" s="271"/>
      <c r="L799" s="271"/>
      <c r="M799" s="272"/>
      <c r="N799" s="272"/>
      <c r="O799" s="272" t="str">
        <f t="shared" si="122"/>
        <v/>
      </c>
      <c r="P799" s="272" t="str">
        <f t="shared" si="123"/>
        <v/>
      </c>
      <c r="Q799" s="272">
        <f t="shared" si="124"/>
        <v>0</v>
      </c>
      <c r="R799" s="272"/>
    </row>
    <row r="800" spans="1:18" x14ac:dyDescent="0.3">
      <c r="A800" s="214">
        <v>27</v>
      </c>
      <c r="B800" s="200"/>
      <c r="C800" s="200"/>
      <c r="D800" s="215"/>
      <c r="E800" s="200"/>
      <c r="F800" s="200"/>
      <c r="G800" s="216"/>
      <c r="H800" s="273"/>
      <c r="I800" s="271">
        <f t="shared" si="121"/>
        <v>0</v>
      </c>
      <c r="J800" s="271"/>
      <c r="K800" s="271"/>
      <c r="L800" s="271"/>
      <c r="M800" s="272"/>
      <c r="N800" s="272"/>
      <c r="O800" s="272" t="str">
        <f t="shared" si="122"/>
        <v/>
      </c>
      <c r="P800" s="272" t="str">
        <f t="shared" si="123"/>
        <v/>
      </c>
      <c r="Q800" s="272">
        <f t="shared" si="124"/>
        <v>0</v>
      </c>
      <c r="R800" s="272"/>
    </row>
    <row r="801" spans="1:21" ht="17.25" thickBot="1" x14ac:dyDescent="0.35">
      <c r="A801" s="217">
        <v>28</v>
      </c>
      <c r="B801" s="204"/>
      <c r="C801" s="204"/>
      <c r="D801" s="218"/>
      <c r="E801" s="204"/>
      <c r="F801" s="204"/>
      <c r="G801" s="219"/>
      <c r="H801" s="273"/>
      <c r="I801" s="271">
        <f t="shared" si="121"/>
        <v>0</v>
      </c>
      <c r="J801" s="271"/>
      <c r="K801" s="271"/>
      <c r="L801" s="271"/>
      <c r="M801" s="272"/>
      <c r="N801" s="272"/>
      <c r="O801" s="272" t="str">
        <f t="shared" si="122"/>
        <v/>
      </c>
      <c r="P801" s="272" t="str">
        <f t="shared" si="123"/>
        <v/>
      </c>
      <c r="Q801" s="272">
        <f t="shared" si="124"/>
        <v>0</v>
      </c>
      <c r="R801" s="272"/>
    </row>
    <row r="802" spans="1:21" x14ac:dyDescent="0.3">
      <c r="A802" s="205"/>
      <c r="B802" s="202"/>
      <c r="C802" s="202"/>
      <c r="D802" s="202" t="s">
        <v>271</v>
      </c>
      <c r="E802" s="202"/>
      <c r="F802" s="202"/>
      <c r="G802" s="221"/>
      <c r="H802" s="273" t="str">
        <f>IF(A802&lt;&gt;0,SUM(Q802:Q804),"")</f>
        <v/>
      </c>
      <c r="I802" s="271" t="str">
        <f>IF(A802&lt;&gt;0,IF(IFERROR(B802-8,0)&lt;0,0,IFERROR(B802-8,0)),"")</f>
        <v/>
      </c>
      <c r="J802" s="271" t="str">
        <f>IF(A802&lt;&gt;0,IF(SUM(H802-40)&gt;0,H802-40,0),"")</f>
        <v/>
      </c>
      <c r="K802" s="271" t="str">
        <f>IF(A802&lt;&gt;0,IF(SUM(I802:I804)&gt;J802,SUM(I802:I804),J802),"")</f>
        <v/>
      </c>
      <c r="L802" s="271" t="str">
        <f>IF(A802&lt;&gt;0,IF(D774="o",IF(H802&lt;(15/(7/COUNTA(A802:A804))),0,IF(H802&gt;(COUNTA(A802:A804)/5*40),COUNTA(A802:A804)/5*8,H802/5)),""),"")</f>
        <v/>
      </c>
      <c r="M802" s="272"/>
      <c r="N802" s="272"/>
      <c r="O802" s="272" t="str">
        <f t="shared" si="122"/>
        <v/>
      </c>
      <c r="P802" s="272" t="str">
        <f t="shared" si="123"/>
        <v/>
      </c>
      <c r="Q802" s="272">
        <f t="shared" si="124"/>
        <v>0</v>
      </c>
      <c r="R802" s="272"/>
    </row>
    <row r="803" spans="1:21" x14ac:dyDescent="0.3">
      <c r="A803" s="206"/>
      <c r="B803" s="200"/>
      <c r="C803" s="200"/>
      <c r="D803" s="215"/>
      <c r="E803" s="200"/>
      <c r="F803" s="200"/>
      <c r="G803" s="216"/>
      <c r="H803" s="273"/>
      <c r="I803" s="271" t="str">
        <f>IF(A803&lt;&gt;0,IF(IFERROR(B803-8,0)&lt;0,0,IFERROR(B803-8,0)),"")</f>
        <v/>
      </c>
      <c r="J803" s="271"/>
      <c r="K803" s="271"/>
      <c r="L803" s="271"/>
      <c r="M803" s="272"/>
      <c r="N803" s="272"/>
      <c r="O803" s="272" t="str">
        <f t="shared" si="122"/>
        <v/>
      </c>
      <c r="P803" s="272" t="str">
        <f t="shared" si="123"/>
        <v/>
      </c>
      <c r="Q803" s="272">
        <f t="shared" si="124"/>
        <v>0</v>
      </c>
      <c r="R803" s="272"/>
    </row>
    <row r="804" spans="1:21" ht="17.25" thickBot="1" x14ac:dyDescent="0.35">
      <c r="A804" s="207"/>
      <c r="B804" s="204"/>
      <c r="C804" s="204"/>
      <c r="D804" s="218"/>
      <c r="E804" s="204"/>
      <c r="F804" s="204"/>
      <c r="G804" s="219"/>
      <c r="H804" s="273"/>
      <c r="I804" s="271" t="str">
        <f>IF(A804&lt;&gt;0,IF(IFERROR(B804-8,0)&lt;0,0,IFERROR(B804-8,0)),"")</f>
        <v/>
      </c>
      <c r="J804" s="271"/>
      <c r="K804" s="271"/>
      <c r="L804" s="271"/>
      <c r="M804" s="272"/>
      <c r="N804" s="272"/>
      <c r="O804" s="272"/>
      <c r="P804" s="272"/>
      <c r="Q804" s="272">
        <f t="shared" si="124"/>
        <v>0</v>
      </c>
      <c r="R804" s="272"/>
    </row>
    <row r="805" spans="1:21" ht="17.25" thickBot="1" x14ac:dyDescent="0.35">
      <c r="A805" s="211"/>
      <c r="B805" s="243"/>
      <c r="C805" s="243"/>
      <c r="D805" s="243"/>
      <c r="E805" s="243"/>
      <c r="F805" s="243"/>
      <c r="G805" s="244"/>
      <c r="H805" s="273">
        <f t="shared" ref="H805:M805" si="125">SUM(H806:H836)</f>
        <v>0</v>
      </c>
      <c r="I805" s="271">
        <f t="shared" si="125"/>
        <v>0</v>
      </c>
      <c r="J805" s="271">
        <f t="shared" si="125"/>
        <v>0</v>
      </c>
      <c r="K805" s="271">
        <f t="shared" si="125"/>
        <v>0</v>
      </c>
      <c r="L805" s="274">
        <f t="shared" si="125"/>
        <v>0</v>
      </c>
      <c r="M805" s="271" t="e">
        <f t="shared" si="125"/>
        <v>#DIV/0!</v>
      </c>
      <c r="N805" s="275">
        <f>COUNTA(B806:B836)-COUNTIF(B806:B836,"연차")</f>
        <v>0</v>
      </c>
      <c r="O805" s="271">
        <f>SUM(O806:O836)</f>
        <v>0</v>
      </c>
      <c r="P805" s="271">
        <f>SUM(P806:P836)</f>
        <v>0</v>
      </c>
      <c r="Q805" s="272">
        <f>SUM(Q806:Q836)</f>
        <v>0</v>
      </c>
      <c r="R805" s="272">
        <f>COUNTA(A806:A836)</f>
        <v>28</v>
      </c>
      <c r="S805" s="276">
        <f>SUM(C806:C836)</f>
        <v>0</v>
      </c>
      <c r="T805" s="276">
        <f>SUM(F806:F836)</f>
        <v>0</v>
      </c>
      <c r="U805" s="251">
        <f>G807*G809</f>
        <v>0</v>
      </c>
    </row>
    <row r="806" spans="1:21" x14ac:dyDescent="0.3">
      <c r="A806" s="212">
        <v>1</v>
      </c>
      <c r="B806" s="201"/>
      <c r="C806" s="201"/>
      <c r="D806" s="201" t="s">
        <v>271</v>
      </c>
      <c r="E806" s="201"/>
      <c r="F806" s="201"/>
      <c r="G806" s="213" t="s">
        <v>282</v>
      </c>
      <c r="H806" s="273">
        <f>SUM(B806:B812)</f>
        <v>0</v>
      </c>
      <c r="I806" s="271">
        <f t="shared" ref="I806:I833" si="126">IF(IFERROR(B806-8,0)&lt;0,0,IFERROR(B806-8,0))</f>
        <v>0</v>
      </c>
      <c r="J806" s="271">
        <f>IF(SUM(H806-40)&gt;0,H806-40,0)</f>
        <v>0</v>
      </c>
      <c r="K806" s="271">
        <f>IF(SUM(I806:I812)&gt;J806,SUM(I806:I812),J806)</f>
        <v>0</v>
      </c>
      <c r="L806" s="271">
        <f>IF(D806="o",IF(H806&lt;15,0,IF(H806&gt;40,8,H806/5)),0)</f>
        <v>0</v>
      </c>
      <c r="M806" s="272" t="e">
        <f>SUM(B806:B836)/COUNTA(B806:B836)</f>
        <v>#DIV/0!</v>
      </c>
      <c r="N806" s="272"/>
      <c r="O806" s="272" t="str">
        <f>IF(E806="o",IF(B806&gt;8,8,B806),"")</f>
        <v/>
      </c>
      <c r="P806" s="272" t="str">
        <f>IF(E806="o",IF(B806&gt;8,B806-8,0),"")</f>
        <v/>
      </c>
      <c r="Q806" s="272">
        <f>COUNTA(A806)*IF(B806="연차",0,B806)</f>
        <v>0</v>
      </c>
      <c r="R806" s="272"/>
    </row>
    <row r="807" spans="1:21" x14ac:dyDescent="0.3">
      <c r="A807" s="214">
        <v>2</v>
      </c>
      <c r="B807" s="200"/>
      <c r="C807" s="200"/>
      <c r="D807" s="215"/>
      <c r="E807" s="200"/>
      <c r="F807" s="200"/>
      <c r="G807" s="203"/>
      <c r="H807" s="273"/>
      <c r="I807" s="271">
        <f t="shared" si="126"/>
        <v>0</v>
      </c>
      <c r="J807" s="271"/>
      <c r="K807" s="271"/>
      <c r="L807" s="271"/>
      <c r="M807" s="272"/>
      <c r="N807" s="272"/>
      <c r="O807" s="272" t="str">
        <f t="shared" ref="O807:O835" si="127">IF(E807="o",IF(B807&gt;8,8,B807),"")</f>
        <v/>
      </c>
      <c r="P807" s="272" t="str">
        <f t="shared" ref="P807:P835" si="128">IF(E807="o",IF(B807&gt;8,B807-8,0),"")</f>
        <v/>
      </c>
      <c r="Q807" s="272">
        <f t="shared" ref="Q807:Q836" si="129">COUNTA(A807)*IF(B807="연차",0,B807)</f>
        <v>0</v>
      </c>
      <c r="R807" s="272"/>
    </row>
    <row r="808" spans="1:21" x14ac:dyDescent="0.3">
      <c r="A808" s="214">
        <v>3</v>
      </c>
      <c r="B808" s="200"/>
      <c r="C808" s="200"/>
      <c r="D808" s="215"/>
      <c r="E808" s="200"/>
      <c r="F808" s="200"/>
      <c r="G808" s="203" t="s">
        <v>275</v>
      </c>
      <c r="H808" s="273"/>
      <c r="I808" s="271">
        <f t="shared" si="126"/>
        <v>0</v>
      </c>
      <c r="J808" s="271"/>
      <c r="K808" s="271"/>
      <c r="L808" s="271"/>
      <c r="M808" s="272"/>
      <c r="N808" s="272"/>
      <c r="O808" s="272" t="str">
        <f t="shared" si="127"/>
        <v/>
      </c>
      <c r="P808" s="272" t="str">
        <f t="shared" si="128"/>
        <v/>
      </c>
      <c r="Q808" s="272">
        <f t="shared" si="129"/>
        <v>0</v>
      </c>
      <c r="R808" s="272"/>
    </row>
    <row r="809" spans="1:21" x14ac:dyDescent="0.3">
      <c r="A809" s="214">
        <v>4</v>
      </c>
      <c r="B809" s="200"/>
      <c r="C809" s="200"/>
      <c r="D809" s="215"/>
      <c r="E809" s="200"/>
      <c r="F809" s="200"/>
      <c r="G809" s="203"/>
      <c r="H809" s="273"/>
      <c r="I809" s="271">
        <f t="shared" si="126"/>
        <v>0</v>
      </c>
      <c r="J809" s="271"/>
      <c r="K809" s="271"/>
      <c r="L809" s="271"/>
      <c r="M809" s="272"/>
      <c r="N809" s="272"/>
      <c r="O809" s="272" t="str">
        <f t="shared" si="127"/>
        <v/>
      </c>
      <c r="P809" s="272" t="str">
        <f t="shared" si="128"/>
        <v/>
      </c>
      <c r="Q809" s="272">
        <f t="shared" si="129"/>
        <v>0</v>
      </c>
      <c r="R809" s="272"/>
    </row>
    <row r="810" spans="1:21" x14ac:dyDescent="0.3">
      <c r="A810" s="214">
        <v>5</v>
      </c>
      <c r="B810" s="200"/>
      <c r="C810" s="200"/>
      <c r="D810" s="215"/>
      <c r="E810" s="200"/>
      <c r="F810" s="200"/>
      <c r="G810" s="216"/>
      <c r="H810" s="273"/>
      <c r="I810" s="271">
        <f t="shared" si="126"/>
        <v>0</v>
      </c>
      <c r="J810" s="271"/>
      <c r="K810" s="271"/>
      <c r="L810" s="271"/>
      <c r="M810" s="272"/>
      <c r="N810" s="272"/>
      <c r="O810" s="272" t="str">
        <f t="shared" si="127"/>
        <v/>
      </c>
      <c r="P810" s="272" t="str">
        <f t="shared" si="128"/>
        <v/>
      </c>
      <c r="Q810" s="272">
        <f t="shared" si="129"/>
        <v>0</v>
      </c>
      <c r="R810" s="272"/>
    </row>
    <row r="811" spans="1:21" x14ac:dyDescent="0.3">
      <c r="A811" s="214">
        <v>6</v>
      </c>
      <c r="B811" s="200"/>
      <c r="C811" s="200"/>
      <c r="D811" s="215"/>
      <c r="E811" s="200"/>
      <c r="F811" s="200"/>
      <c r="G811" s="216"/>
      <c r="H811" s="273"/>
      <c r="I811" s="271">
        <f t="shared" si="126"/>
        <v>0</v>
      </c>
      <c r="J811" s="271"/>
      <c r="K811" s="271"/>
      <c r="L811" s="271"/>
      <c r="M811" s="272"/>
      <c r="N811" s="272"/>
      <c r="O811" s="272" t="str">
        <f t="shared" si="127"/>
        <v/>
      </c>
      <c r="P811" s="272" t="str">
        <f t="shared" si="128"/>
        <v/>
      </c>
      <c r="Q811" s="272">
        <f t="shared" si="129"/>
        <v>0</v>
      </c>
      <c r="R811" s="272"/>
    </row>
    <row r="812" spans="1:21" ht="17.25" thickBot="1" x14ac:dyDescent="0.35">
      <c r="A812" s="217">
        <v>7</v>
      </c>
      <c r="B812" s="204"/>
      <c r="C812" s="204"/>
      <c r="D812" s="218"/>
      <c r="E812" s="204"/>
      <c r="F812" s="204"/>
      <c r="G812" s="219"/>
      <c r="H812" s="273"/>
      <c r="I812" s="271">
        <f t="shared" si="126"/>
        <v>0</v>
      </c>
      <c r="J812" s="271"/>
      <c r="K812" s="271"/>
      <c r="L812" s="271"/>
      <c r="M812" s="272"/>
      <c r="N812" s="272"/>
      <c r="O812" s="272" t="str">
        <f t="shared" si="127"/>
        <v/>
      </c>
      <c r="P812" s="272" t="str">
        <f t="shared" si="128"/>
        <v/>
      </c>
      <c r="Q812" s="272">
        <f t="shared" si="129"/>
        <v>0</v>
      </c>
      <c r="R812" s="272"/>
    </row>
    <row r="813" spans="1:21" x14ac:dyDescent="0.3">
      <c r="A813" s="220">
        <v>8</v>
      </c>
      <c r="B813" s="202"/>
      <c r="C813" s="202"/>
      <c r="D813" s="202" t="s">
        <v>271</v>
      </c>
      <c r="E813" s="202"/>
      <c r="F813" s="202"/>
      <c r="G813" s="221"/>
      <c r="H813" s="273">
        <f>SUM(B813:B819)</f>
        <v>0</v>
      </c>
      <c r="I813" s="271">
        <f t="shared" si="126"/>
        <v>0</v>
      </c>
      <c r="J813" s="271">
        <f>IF(SUM(H813-40)&gt;0,H813-40,0)</f>
        <v>0</v>
      </c>
      <c r="K813" s="271">
        <f>IF(SUM(I813:I819)&gt;J813,SUM(I813:I819),J813)</f>
        <v>0</v>
      </c>
      <c r="L813" s="271">
        <f>IF(D813="o",IF(H813&lt;15,0,IF(H813&gt;40,8,H813/5)),0)</f>
        <v>0</v>
      </c>
      <c r="M813" s="272"/>
      <c r="N813" s="272"/>
      <c r="O813" s="272" t="str">
        <f t="shared" si="127"/>
        <v/>
      </c>
      <c r="P813" s="272" t="str">
        <f t="shared" si="128"/>
        <v/>
      </c>
      <c r="Q813" s="272">
        <f t="shared" si="129"/>
        <v>0</v>
      </c>
      <c r="R813" s="272"/>
    </row>
    <row r="814" spans="1:21" x14ac:dyDescent="0.3">
      <c r="A814" s="214">
        <v>9</v>
      </c>
      <c r="B814" s="200"/>
      <c r="C814" s="200"/>
      <c r="D814" s="215"/>
      <c r="E814" s="200"/>
      <c r="F814" s="200"/>
      <c r="G814" s="216"/>
      <c r="H814" s="273"/>
      <c r="I814" s="271">
        <f t="shared" si="126"/>
        <v>0</v>
      </c>
      <c r="J814" s="271"/>
      <c r="K814" s="271"/>
      <c r="L814" s="271"/>
      <c r="M814" s="272"/>
      <c r="N814" s="272"/>
      <c r="O814" s="272" t="str">
        <f t="shared" si="127"/>
        <v/>
      </c>
      <c r="P814" s="272" t="str">
        <f t="shared" si="128"/>
        <v/>
      </c>
      <c r="Q814" s="272">
        <f t="shared" si="129"/>
        <v>0</v>
      </c>
      <c r="R814" s="272"/>
    </row>
    <row r="815" spans="1:21" x14ac:dyDescent="0.3">
      <c r="A815" s="214">
        <v>10</v>
      </c>
      <c r="B815" s="200"/>
      <c r="C815" s="200"/>
      <c r="D815" s="215"/>
      <c r="E815" s="200"/>
      <c r="F815" s="200"/>
      <c r="G815" s="216"/>
      <c r="H815" s="273"/>
      <c r="I815" s="271">
        <f t="shared" si="126"/>
        <v>0</v>
      </c>
      <c r="J815" s="271"/>
      <c r="K815" s="271"/>
      <c r="L815" s="271"/>
      <c r="M815" s="272"/>
      <c r="N815" s="272"/>
      <c r="O815" s="272" t="str">
        <f t="shared" si="127"/>
        <v/>
      </c>
      <c r="P815" s="272" t="str">
        <f t="shared" si="128"/>
        <v/>
      </c>
      <c r="Q815" s="272">
        <f t="shared" si="129"/>
        <v>0</v>
      </c>
      <c r="R815" s="272"/>
    </row>
    <row r="816" spans="1:21" x14ac:dyDescent="0.3">
      <c r="A816" s="214">
        <v>11</v>
      </c>
      <c r="B816" s="200"/>
      <c r="C816" s="200"/>
      <c r="D816" s="215"/>
      <c r="E816" s="200"/>
      <c r="F816" s="200"/>
      <c r="G816" s="216"/>
      <c r="H816" s="273"/>
      <c r="I816" s="271">
        <f t="shared" si="126"/>
        <v>0</v>
      </c>
      <c r="J816" s="271"/>
      <c r="K816" s="271"/>
      <c r="L816" s="271"/>
      <c r="M816" s="272"/>
      <c r="N816" s="272"/>
      <c r="O816" s="272" t="str">
        <f t="shared" si="127"/>
        <v/>
      </c>
      <c r="P816" s="272" t="str">
        <f t="shared" si="128"/>
        <v/>
      </c>
      <c r="Q816" s="272">
        <f t="shared" si="129"/>
        <v>0</v>
      </c>
      <c r="R816" s="272"/>
    </row>
    <row r="817" spans="1:18" x14ac:dyDescent="0.3">
      <c r="A817" s="214">
        <v>12</v>
      </c>
      <c r="B817" s="200"/>
      <c r="C817" s="200"/>
      <c r="D817" s="215"/>
      <c r="E817" s="200"/>
      <c r="F817" s="200"/>
      <c r="G817" s="216"/>
      <c r="H817" s="273"/>
      <c r="I817" s="271">
        <f t="shared" si="126"/>
        <v>0</v>
      </c>
      <c r="J817" s="271"/>
      <c r="K817" s="271"/>
      <c r="L817" s="271"/>
      <c r="M817" s="272"/>
      <c r="N817" s="272"/>
      <c r="O817" s="272" t="str">
        <f t="shared" si="127"/>
        <v/>
      </c>
      <c r="P817" s="272" t="str">
        <f t="shared" si="128"/>
        <v/>
      </c>
      <c r="Q817" s="272">
        <f t="shared" si="129"/>
        <v>0</v>
      </c>
      <c r="R817" s="272"/>
    </row>
    <row r="818" spans="1:18" x14ac:dyDescent="0.3">
      <c r="A818" s="214">
        <v>13</v>
      </c>
      <c r="B818" s="200"/>
      <c r="C818" s="200"/>
      <c r="D818" s="215"/>
      <c r="E818" s="200"/>
      <c r="F818" s="200"/>
      <c r="G818" s="216"/>
      <c r="H818" s="273"/>
      <c r="I818" s="271">
        <f t="shared" si="126"/>
        <v>0</v>
      </c>
      <c r="J818" s="271"/>
      <c r="K818" s="271"/>
      <c r="L818" s="271"/>
      <c r="M818" s="272"/>
      <c r="N818" s="272"/>
      <c r="O818" s="272" t="str">
        <f t="shared" si="127"/>
        <v/>
      </c>
      <c r="P818" s="272" t="str">
        <f t="shared" si="128"/>
        <v/>
      </c>
      <c r="Q818" s="272">
        <f t="shared" si="129"/>
        <v>0</v>
      </c>
      <c r="R818" s="272"/>
    </row>
    <row r="819" spans="1:18" ht="17.25" thickBot="1" x14ac:dyDescent="0.35">
      <c r="A819" s="217">
        <v>14</v>
      </c>
      <c r="B819" s="204"/>
      <c r="C819" s="204"/>
      <c r="D819" s="218"/>
      <c r="E819" s="204"/>
      <c r="F819" s="204"/>
      <c r="G819" s="219"/>
      <c r="H819" s="273"/>
      <c r="I819" s="271">
        <f t="shared" si="126"/>
        <v>0</v>
      </c>
      <c r="J819" s="271"/>
      <c r="K819" s="271"/>
      <c r="L819" s="271"/>
      <c r="M819" s="272"/>
      <c r="N819" s="272"/>
      <c r="O819" s="272" t="str">
        <f t="shared" si="127"/>
        <v/>
      </c>
      <c r="P819" s="272" t="str">
        <f t="shared" si="128"/>
        <v/>
      </c>
      <c r="Q819" s="272">
        <f t="shared" si="129"/>
        <v>0</v>
      </c>
      <c r="R819" s="272"/>
    </row>
    <row r="820" spans="1:18" x14ac:dyDescent="0.3">
      <c r="A820" s="220">
        <v>15</v>
      </c>
      <c r="B820" s="202"/>
      <c r="C820" s="202"/>
      <c r="D820" s="202" t="s">
        <v>271</v>
      </c>
      <c r="E820" s="202"/>
      <c r="F820" s="202"/>
      <c r="G820" s="221"/>
      <c r="H820" s="273">
        <f>SUM(B820:B826)</f>
        <v>0</v>
      </c>
      <c r="I820" s="271">
        <f t="shared" si="126"/>
        <v>0</v>
      </c>
      <c r="J820" s="271">
        <f>IF(SUM(H820-40)&gt;0,H820-40,0)</f>
        <v>0</v>
      </c>
      <c r="K820" s="271">
        <f>IF(SUM(I820:I826)&gt;J820,SUM(I820:I826),J820)</f>
        <v>0</v>
      </c>
      <c r="L820" s="271">
        <f>IF(D820="o",IF(H820&lt;15,0,IF(H820&gt;40,8,H820/5)),0)</f>
        <v>0</v>
      </c>
      <c r="M820" s="272"/>
      <c r="N820" s="272"/>
      <c r="O820" s="272" t="str">
        <f t="shared" si="127"/>
        <v/>
      </c>
      <c r="P820" s="272" t="str">
        <f t="shared" si="128"/>
        <v/>
      </c>
      <c r="Q820" s="272">
        <f t="shared" si="129"/>
        <v>0</v>
      </c>
      <c r="R820" s="272"/>
    </row>
    <row r="821" spans="1:18" x14ac:dyDescent="0.3">
      <c r="A821" s="214">
        <v>16</v>
      </c>
      <c r="B821" s="200"/>
      <c r="C821" s="200"/>
      <c r="D821" s="215"/>
      <c r="E821" s="200"/>
      <c r="F821" s="200"/>
      <c r="G821" s="216"/>
      <c r="H821" s="273"/>
      <c r="I821" s="271">
        <f t="shared" si="126"/>
        <v>0</v>
      </c>
      <c r="J821" s="271"/>
      <c r="K821" s="271"/>
      <c r="L821" s="271"/>
      <c r="M821" s="272"/>
      <c r="N821" s="272"/>
      <c r="O821" s="272" t="str">
        <f t="shared" si="127"/>
        <v/>
      </c>
      <c r="P821" s="272" t="str">
        <f t="shared" si="128"/>
        <v/>
      </c>
      <c r="Q821" s="272">
        <f t="shared" si="129"/>
        <v>0</v>
      </c>
      <c r="R821" s="272"/>
    </row>
    <row r="822" spans="1:18" x14ac:dyDescent="0.3">
      <c r="A822" s="214">
        <v>17</v>
      </c>
      <c r="B822" s="200"/>
      <c r="C822" s="200"/>
      <c r="D822" s="215"/>
      <c r="E822" s="200"/>
      <c r="F822" s="200"/>
      <c r="G822" s="216"/>
      <c r="H822" s="273"/>
      <c r="I822" s="271">
        <f t="shared" si="126"/>
        <v>0</v>
      </c>
      <c r="J822" s="271"/>
      <c r="K822" s="271"/>
      <c r="L822" s="271"/>
      <c r="M822" s="272"/>
      <c r="N822" s="272"/>
      <c r="O822" s="272" t="str">
        <f t="shared" si="127"/>
        <v/>
      </c>
      <c r="P822" s="272" t="str">
        <f t="shared" si="128"/>
        <v/>
      </c>
      <c r="Q822" s="272">
        <f t="shared" si="129"/>
        <v>0</v>
      </c>
      <c r="R822" s="272"/>
    </row>
    <row r="823" spans="1:18" x14ac:dyDescent="0.3">
      <c r="A823" s="214">
        <v>18</v>
      </c>
      <c r="B823" s="200"/>
      <c r="C823" s="200"/>
      <c r="D823" s="215"/>
      <c r="E823" s="200"/>
      <c r="F823" s="200"/>
      <c r="G823" s="216"/>
      <c r="H823" s="273"/>
      <c r="I823" s="271">
        <f t="shared" si="126"/>
        <v>0</v>
      </c>
      <c r="J823" s="271"/>
      <c r="K823" s="271"/>
      <c r="L823" s="271"/>
      <c r="M823" s="272"/>
      <c r="N823" s="272"/>
      <c r="O823" s="272" t="str">
        <f t="shared" si="127"/>
        <v/>
      </c>
      <c r="P823" s="272" t="str">
        <f t="shared" si="128"/>
        <v/>
      </c>
      <c r="Q823" s="272">
        <f t="shared" si="129"/>
        <v>0</v>
      </c>
      <c r="R823" s="272"/>
    </row>
    <row r="824" spans="1:18" x14ac:dyDescent="0.3">
      <c r="A824" s="214">
        <v>19</v>
      </c>
      <c r="B824" s="200"/>
      <c r="C824" s="200"/>
      <c r="D824" s="215"/>
      <c r="E824" s="200"/>
      <c r="F824" s="200"/>
      <c r="G824" s="216"/>
      <c r="H824" s="273"/>
      <c r="I824" s="271">
        <f t="shared" si="126"/>
        <v>0</v>
      </c>
      <c r="J824" s="271"/>
      <c r="K824" s="271"/>
      <c r="L824" s="271"/>
      <c r="M824" s="272"/>
      <c r="N824" s="272"/>
      <c r="O824" s="272" t="str">
        <f t="shared" si="127"/>
        <v/>
      </c>
      <c r="P824" s="272" t="str">
        <f t="shared" si="128"/>
        <v/>
      </c>
      <c r="Q824" s="272">
        <f t="shared" si="129"/>
        <v>0</v>
      </c>
      <c r="R824" s="272"/>
    </row>
    <row r="825" spans="1:18" x14ac:dyDescent="0.3">
      <c r="A825" s="214">
        <v>20</v>
      </c>
      <c r="B825" s="200"/>
      <c r="C825" s="200"/>
      <c r="D825" s="215"/>
      <c r="E825" s="200"/>
      <c r="F825" s="200"/>
      <c r="G825" s="216"/>
      <c r="H825" s="273"/>
      <c r="I825" s="271">
        <f t="shared" si="126"/>
        <v>0</v>
      </c>
      <c r="J825" s="271"/>
      <c r="K825" s="271"/>
      <c r="L825" s="271"/>
      <c r="M825" s="272"/>
      <c r="N825" s="272"/>
      <c r="O825" s="272" t="str">
        <f t="shared" si="127"/>
        <v/>
      </c>
      <c r="P825" s="272" t="str">
        <f t="shared" si="128"/>
        <v/>
      </c>
      <c r="Q825" s="272">
        <f t="shared" si="129"/>
        <v>0</v>
      </c>
      <c r="R825" s="272"/>
    </row>
    <row r="826" spans="1:18" ht="17.25" thickBot="1" x14ac:dyDescent="0.35">
      <c r="A826" s="217">
        <v>21</v>
      </c>
      <c r="B826" s="204"/>
      <c r="C826" s="204"/>
      <c r="D826" s="218"/>
      <c r="E826" s="204"/>
      <c r="F826" s="204"/>
      <c r="G826" s="219"/>
      <c r="H826" s="273"/>
      <c r="I826" s="271">
        <f t="shared" si="126"/>
        <v>0</v>
      </c>
      <c r="J826" s="271"/>
      <c r="K826" s="271"/>
      <c r="L826" s="271"/>
      <c r="M826" s="272"/>
      <c r="N826" s="272"/>
      <c r="O826" s="272" t="str">
        <f t="shared" si="127"/>
        <v/>
      </c>
      <c r="P826" s="272" t="str">
        <f t="shared" si="128"/>
        <v/>
      </c>
      <c r="Q826" s="272">
        <f t="shared" si="129"/>
        <v>0</v>
      </c>
      <c r="R826" s="272"/>
    </row>
    <row r="827" spans="1:18" x14ac:dyDescent="0.3">
      <c r="A827" s="220">
        <v>22</v>
      </c>
      <c r="B827" s="202"/>
      <c r="C827" s="202"/>
      <c r="D827" s="202" t="s">
        <v>271</v>
      </c>
      <c r="E827" s="202"/>
      <c r="F827" s="202"/>
      <c r="G827" s="221"/>
      <c r="H827" s="273">
        <f>SUM(B827:B833)</f>
        <v>0</v>
      </c>
      <c r="I827" s="271">
        <f t="shared" si="126"/>
        <v>0</v>
      </c>
      <c r="J827" s="271">
        <f>IF(SUM(H827-40)&gt;0,H827-40,0)</f>
        <v>0</v>
      </c>
      <c r="K827" s="271">
        <f>IF(SUM(I827:I833)&gt;J827,SUM(I827:I833),J827)</f>
        <v>0</v>
      </c>
      <c r="L827" s="271">
        <f>IF(D827="o",IF(H827&lt;15,0,IF(H827&gt;40,8,H827/5)),0)</f>
        <v>0</v>
      </c>
      <c r="M827" s="272"/>
      <c r="N827" s="272"/>
      <c r="O827" s="272" t="str">
        <f t="shared" si="127"/>
        <v/>
      </c>
      <c r="P827" s="272" t="str">
        <f t="shared" si="128"/>
        <v/>
      </c>
      <c r="Q827" s="272">
        <f t="shared" si="129"/>
        <v>0</v>
      </c>
      <c r="R827" s="272"/>
    </row>
    <row r="828" spans="1:18" x14ac:dyDescent="0.3">
      <c r="A828" s="214">
        <v>23</v>
      </c>
      <c r="B828" s="200"/>
      <c r="C828" s="200"/>
      <c r="D828" s="215"/>
      <c r="E828" s="200"/>
      <c r="F828" s="200"/>
      <c r="G828" s="216"/>
      <c r="H828" s="273"/>
      <c r="I828" s="271">
        <f t="shared" si="126"/>
        <v>0</v>
      </c>
      <c r="J828" s="271"/>
      <c r="K828" s="271"/>
      <c r="L828" s="271"/>
      <c r="M828" s="272"/>
      <c r="N828" s="272"/>
      <c r="O828" s="272" t="str">
        <f t="shared" si="127"/>
        <v/>
      </c>
      <c r="P828" s="272" t="str">
        <f t="shared" si="128"/>
        <v/>
      </c>
      <c r="Q828" s="272">
        <f t="shared" si="129"/>
        <v>0</v>
      </c>
      <c r="R828" s="272"/>
    </row>
    <row r="829" spans="1:18" x14ac:dyDescent="0.3">
      <c r="A829" s="214">
        <v>24</v>
      </c>
      <c r="B829" s="200"/>
      <c r="C829" s="200"/>
      <c r="D829" s="215"/>
      <c r="E829" s="200"/>
      <c r="F829" s="200"/>
      <c r="G829" s="216"/>
      <c r="H829" s="273"/>
      <c r="I829" s="271">
        <f t="shared" si="126"/>
        <v>0</v>
      </c>
      <c r="J829" s="271"/>
      <c r="K829" s="271"/>
      <c r="L829" s="271"/>
      <c r="M829" s="272"/>
      <c r="N829" s="272"/>
      <c r="O829" s="272" t="str">
        <f t="shared" si="127"/>
        <v/>
      </c>
      <c r="P829" s="272" t="str">
        <f t="shared" si="128"/>
        <v/>
      </c>
      <c r="Q829" s="272">
        <f t="shared" si="129"/>
        <v>0</v>
      </c>
      <c r="R829" s="272"/>
    </row>
    <row r="830" spans="1:18" x14ac:dyDescent="0.3">
      <c r="A830" s="214">
        <v>25</v>
      </c>
      <c r="B830" s="200"/>
      <c r="C830" s="200"/>
      <c r="D830" s="215"/>
      <c r="E830" s="200"/>
      <c r="F830" s="200"/>
      <c r="G830" s="216"/>
      <c r="H830" s="273"/>
      <c r="I830" s="271">
        <f t="shared" si="126"/>
        <v>0</v>
      </c>
      <c r="J830" s="271"/>
      <c r="K830" s="271"/>
      <c r="L830" s="271"/>
      <c r="M830" s="272"/>
      <c r="N830" s="272"/>
      <c r="O830" s="272" t="str">
        <f t="shared" si="127"/>
        <v/>
      </c>
      <c r="P830" s="272" t="str">
        <f t="shared" si="128"/>
        <v/>
      </c>
      <c r="Q830" s="272">
        <f t="shared" si="129"/>
        <v>0</v>
      </c>
      <c r="R830" s="272"/>
    </row>
    <row r="831" spans="1:18" x14ac:dyDescent="0.3">
      <c r="A831" s="214">
        <v>26</v>
      </c>
      <c r="B831" s="200"/>
      <c r="C831" s="200"/>
      <c r="D831" s="215"/>
      <c r="E831" s="200"/>
      <c r="F831" s="200"/>
      <c r="G831" s="216"/>
      <c r="H831" s="273"/>
      <c r="I831" s="271">
        <f t="shared" si="126"/>
        <v>0</v>
      </c>
      <c r="J831" s="271"/>
      <c r="K831" s="271"/>
      <c r="L831" s="271"/>
      <c r="M831" s="272"/>
      <c r="N831" s="272"/>
      <c r="O831" s="272" t="str">
        <f t="shared" si="127"/>
        <v/>
      </c>
      <c r="P831" s="272" t="str">
        <f t="shared" si="128"/>
        <v/>
      </c>
      <c r="Q831" s="272">
        <f t="shared" si="129"/>
        <v>0</v>
      </c>
      <c r="R831" s="272"/>
    </row>
    <row r="832" spans="1:18" x14ac:dyDescent="0.3">
      <c r="A832" s="214">
        <v>27</v>
      </c>
      <c r="B832" s="200"/>
      <c r="C832" s="200"/>
      <c r="D832" s="215"/>
      <c r="E832" s="200"/>
      <c r="F832" s="200"/>
      <c r="G832" s="216"/>
      <c r="H832" s="273"/>
      <c r="I832" s="271">
        <f t="shared" si="126"/>
        <v>0</v>
      </c>
      <c r="J832" s="271"/>
      <c r="K832" s="271"/>
      <c r="L832" s="271"/>
      <c r="M832" s="272"/>
      <c r="N832" s="272"/>
      <c r="O832" s="272" t="str">
        <f t="shared" si="127"/>
        <v/>
      </c>
      <c r="P832" s="272" t="str">
        <f t="shared" si="128"/>
        <v/>
      </c>
      <c r="Q832" s="272">
        <f t="shared" si="129"/>
        <v>0</v>
      </c>
      <c r="R832" s="272"/>
    </row>
    <row r="833" spans="1:21" ht="17.25" thickBot="1" x14ac:dyDescent="0.35">
      <c r="A833" s="217">
        <v>28</v>
      </c>
      <c r="B833" s="204"/>
      <c r="C833" s="204"/>
      <c r="D833" s="218"/>
      <c r="E833" s="204"/>
      <c r="F833" s="204"/>
      <c r="G833" s="219"/>
      <c r="H833" s="273"/>
      <c r="I833" s="271">
        <f t="shared" si="126"/>
        <v>0</v>
      </c>
      <c r="J833" s="271"/>
      <c r="K833" s="271"/>
      <c r="L833" s="271"/>
      <c r="M833" s="272"/>
      <c r="N833" s="272"/>
      <c r="O833" s="272" t="str">
        <f t="shared" si="127"/>
        <v/>
      </c>
      <c r="P833" s="272" t="str">
        <f t="shared" si="128"/>
        <v/>
      </c>
      <c r="Q833" s="272">
        <f t="shared" si="129"/>
        <v>0</v>
      </c>
      <c r="R833" s="272"/>
    </row>
    <row r="834" spans="1:21" x14ac:dyDescent="0.3">
      <c r="A834" s="205"/>
      <c r="B834" s="202"/>
      <c r="C834" s="202"/>
      <c r="D834" s="202" t="s">
        <v>271</v>
      </c>
      <c r="E834" s="202"/>
      <c r="F834" s="202"/>
      <c r="G834" s="221"/>
      <c r="H834" s="273" t="str">
        <f>IF(A834&lt;&gt;0,SUM(Q834:Q836),"")</f>
        <v/>
      </c>
      <c r="I834" s="271" t="str">
        <f>IF(A834&lt;&gt;0,IF(IFERROR(B834-8,0)&lt;0,0,IFERROR(B834-8,0)),"")</f>
        <v/>
      </c>
      <c r="J834" s="271" t="str">
        <f>IF(A834&lt;&gt;0,IF(SUM(H834-40)&gt;0,H834-40,0),"")</f>
        <v/>
      </c>
      <c r="K834" s="271" t="str">
        <f>IF(A834&lt;&gt;0,IF(SUM(I834:I836)&gt;J834,SUM(I834:I836),J834),"")</f>
        <v/>
      </c>
      <c r="L834" s="271" t="str">
        <f>IF(A834&lt;&gt;0,IF(D806="o",IF(H834&lt;(15/(7/COUNTA(A834:A836))),0,IF(H834&gt;(COUNTA(A834:A836)/5*40),COUNTA(A834:A836)/5*8,H834/5)),""),"")</f>
        <v/>
      </c>
      <c r="M834" s="272"/>
      <c r="N834" s="272"/>
      <c r="O834" s="272" t="str">
        <f t="shared" si="127"/>
        <v/>
      </c>
      <c r="P834" s="272" t="str">
        <f t="shared" si="128"/>
        <v/>
      </c>
      <c r="Q834" s="272">
        <f t="shared" si="129"/>
        <v>0</v>
      </c>
      <c r="R834" s="272"/>
    </row>
    <row r="835" spans="1:21" x14ac:dyDescent="0.3">
      <c r="A835" s="206"/>
      <c r="B835" s="200"/>
      <c r="C835" s="200"/>
      <c r="D835" s="215"/>
      <c r="E835" s="200"/>
      <c r="F835" s="200"/>
      <c r="G835" s="216"/>
      <c r="H835" s="273"/>
      <c r="I835" s="271" t="str">
        <f>IF(A835&lt;&gt;0,IF(IFERROR(B835-8,0)&lt;0,0,IFERROR(B835-8,0)),"")</f>
        <v/>
      </c>
      <c r="J835" s="271"/>
      <c r="K835" s="271"/>
      <c r="L835" s="271"/>
      <c r="M835" s="272"/>
      <c r="N835" s="272"/>
      <c r="O835" s="272" t="str">
        <f t="shared" si="127"/>
        <v/>
      </c>
      <c r="P835" s="272" t="str">
        <f t="shared" si="128"/>
        <v/>
      </c>
      <c r="Q835" s="272">
        <f t="shared" si="129"/>
        <v>0</v>
      </c>
      <c r="R835" s="272"/>
    </row>
    <row r="836" spans="1:21" ht="17.25" thickBot="1" x14ac:dyDescent="0.35">
      <c r="A836" s="207"/>
      <c r="B836" s="204"/>
      <c r="C836" s="204"/>
      <c r="D836" s="218"/>
      <c r="E836" s="204"/>
      <c r="F836" s="204"/>
      <c r="G836" s="219"/>
      <c r="H836" s="273"/>
      <c r="I836" s="271" t="str">
        <f>IF(A836&lt;&gt;0,IF(IFERROR(B836-8,0)&lt;0,0,IFERROR(B836-8,0)),"")</f>
        <v/>
      </c>
      <c r="J836" s="271"/>
      <c r="K836" s="271"/>
      <c r="L836" s="271"/>
      <c r="M836" s="272"/>
      <c r="N836" s="272"/>
      <c r="O836" s="272"/>
      <c r="P836" s="272"/>
      <c r="Q836" s="272">
        <f t="shared" si="129"/>
        <v>0</v>
      </c>
      <c r="R836" s="272"/>
    </row>
    <row r="837" spans="1:21" ht="17.25" thickBot="1" x14ac:dyDescent="0.35">
      <c r="A837" s="211"/>
      <c r="B837" s="243"/>
      <c r="C837" s="243"/>
      <c r="D837" s="243"/>
      <c r="E837" s="243"/>
      <c r="F837" s="243"/>
      <c r="G837" s="244"/>
      <c r="H837" s="273">
        <f t="shared" ref="H837:M837" si="130">SUM(H838:H868)</f>
        <v>0</v>
      </c>
      <c r="I837" s="271">
        <f t="shared" si="130"/>
        <v>0</v>
      </c>
      <c r="J837" s="271">
        <f t="shared" si="130"/>
        <v>0</v>
      </c>
      <c r="K837" s="271">
        <f t="shared" si="130"/>
        <v>0</v>
      </c>
      <c r="L837" s="274">
        <f t="shared" si="130"/>
        <v>0</v>
      </c>
      <c r="M837" s="271" t="e">
        <f t="shared" si="130"/>
        <v>#DIV/0!</v>
      </c>
      <c r="N837" s="275">
        <f>COUNTA(B838:B868)-COUNTIF(B838:B868,"연차")</f>
        <v>0</v>
      </c>
      <c r="O837" s="271">
        <f>SUM(O838:O868)</f>
        <v>0</v>
      </c>
      <c r="P837" s="271">
        <f>SUM(P838:P868)</f>
        <v>0</v>
      </c>
      <c r="Q837" s="272">
        <f>SUM(Q838:Q868)</f>
        <v>0</v>
      </c>
      <c r="R837" s="272">
        <f>COUNTA(A838:A868)</f>
        <v>28</v>
      </c>
      <c r="S837" s="276">
        <f>SUM(C838:C868)</f>
        <v>0</v>
      </c>
      <c r="T837" s="276">
        <f>SUM(F838:F868)</f>
        <v>0</v>
      </c>
      <c r="U837" s="251">
        <f>G839*G841</f>
        <v>0</v>
      </c>
    </row>
    <row r="838" spans="1:21" x14ac:dyDescent="0.3">
      <c r="A838" s="212">
        <v>1</v>
      </c>
      <c r="B838" s="201"/>
      <c r="C838" s="201"/>
      <c r="D838" s="201" t="s">
        <v>271</v>
      </c>
      <c r="E838" s="201"/>
      <c r="F838" s="201"/>
      <c r="G838" s="213" t="s">
        <v>282</v>
      </c>
      <c r="H838" s="273">
        <f>SUM(B838:B844)</f>
        <v>0</v>
      </c>
      <c r="I838" s="271">
        <f t="shared" ref="I838:I865" si="131">IF(IFERROR(B838-8,0)&lt;0,0,IFERROR(B838-8,0))</f>
        <v>0</v>
      </c>
      <c r="J838" s="271">
        <f>IF(SUM(H838-40)&gt;0,H838-40,0)</f>
        <v>0</v>
      </c>
      <c r="K838" s="271">
        <f>IF(SUM(I838:I844)&gt;J838,SUM(I838:I844),J838)</f>
        <v>0</v>
      </c>
      <c r="L838" s="271">
        <f>IF(D838="o",IF(H838&lt;15,0,IF(H838&gt;40,8,H838/5)),0)</f>
        <v>0</v>
      </c>
      <c r="M838" s="272" t="e">
        <f>SUM(B838:B868)/COUNTA(B838:B868)</f>
        <v>#DIV/0!</v>
      </c>
      <c r="N838" s="272"/>
      <c r="O838" s="272" t="str">
        <f>IF(E838="o",IF(B838&gt;8,8,B838),"")</f>
        <v/>
      </c>
      <c r="P838" s="272" t="str">
        <f>IF(E838="o",IF(B838&gt;8,B838-8,0),"")</f>
        <v/>
      </c>
      <c r="Q838" s="272">
        <f>COUNTA(A838)*IF(B838="연차",0,B838)</f>
        <v>0</v>
      </c>
      <c r="R838" s="272"/>
    </row>
    <row r="839" spans="1:21" x14ac:dyDescent="0.3">
      <c r="A839" s="214">
        <v>2</v>
      </c>
      <c r="B839" s="200"/>
      <c r="C839" s="200"/>
      <c r="D839" s="215"/>
      <c r="E839" s="200"/>
      <c r="F839" s="200"/>
      <c r="G839" s="203"/>
      <c r="H839" s="273"/>
      <c r="I839" s="271">
        <f t="shared" si="131"/>
        <v>0</v>
      </c>
      <c r="J839" s="271"/>
      <c r="K839" s="271"/>
      <c r="L839" s="271"/>
      <c r="M839" s="272"/>
      <c r="N839" s="272"/>
      <c r="O839" s="272" t="str">
        <f t="shared" ref="O839:O867" si="132">IF(E839="o",IF(B839&gt;8,8,B839),"")</f>
        <v/>
      </c>
      <c r="P839" s="272" t="str">
        <f t="shared" ref="P839:P867" si="133">IF(E839="o",IF(B839&gt;8,B839-8,0),"")</f>
        <v/>
      </c>
      <c r="Q839" s="272">
        <f t="shared" ref="Q839:Q868" si="134">COUNTA(A839)*IF(B839="연차",0,B839)</f>
        <v>0</v>
      </c>
      <c r="R839" s="272"/>
    </row>
    <row r="840" spans="1:21" x14ac:dyDescent="0.3">
      <c r="A840" s="214">
        <v>3</v>
      </c>
      <c r="B840" s="200"/>
      <c r="C840" s="200"/>
      <c r="D840" s="215"/>
      <c r="E840" s="200"/>
      <c r="F840" s="200"/>
      <c r="G840" s="203" t="s">
        <v>275</v>
      </c>
      <c r="H840" s="273"/>
      <c r="I840" s="271">
        <f t="shared" si="131"/>
        <v>0</v>
      </c>
      <c r="J840" s="271"/>
      <c r="K840" s="271"/>
      <c r="L840" s="271"/>
      <c r="M840" s="272"/>
      <c r="N840" s="272"/>
      <c r="O840" s="272" t="str">
        <f t="shared" si="132"/>
        <v/>
      </c>
      <c r="P840" s="272" t="str">
        <f t="shared" si="133"/>
        <v/>
      </c>
      <c r="Q840" s="272">
        <f t="shared" si="134"/>
        <v>0</v>
      </c>
      <c r="R840" s="272"/>
    </row>
    <row r="841" spans="1:21" x14ac:dyDescent="0.3">
      <c r="A841" s="214">
        <v>4</v>
      </c>
      <c r="B841" s="200"/>
      <c r="C841" s="200"/>
      <c r="D841" s="215"/>
      <c r="E841" s="200"/>
      <c r="F841" s="200"/>
      <c r="G841" s="203"/>
      <c r="H841" s="273"/>
      <c r="I841" s="271">
        <f t="shared" si="131"/>
        <v>0</v>
      </c>
      <c r="J841" s="271"/>
      <c r="K841" s="271"/>
      <c r="L841" s="271"/>
      <c r="M841" s="272"/>
      <c r="N841" s="272"/>
      <c r="O841" s="272" t="str">
        <f t="shared" si="132"/>
        <v/>
      </c>
      <c r="P841" s="272" t="str">
        <f t="shared" si="133"/>
        <v/>
      </c>
      <c r="Q841" s="272">
        <f t="shared" si="134"/>
        <v>0</v>
      </c>
      <c r="R841" s="272"/>
    </row>
    <row r="842" spans="1:21" x14ac:dyDescent="0.3">
      <c r="A842" s="214">
        <v>5</v>
      </c>
      <c r="B842" s="200"/>
      <c r="C842" s="200"/>
      <c r="D842" s="215"/>
      <c r="E842" s="200"/>
      <c r="F842" s="200"/>
      <c r="G842" s="216"/>
      <c r="H842" s="273"/>
      <c r="I842" s="271">
        <f t="shared" si="131"/>
        <v>0</v>
      </c>
      <c r="J842" s="271"/>
      <c r="K842" s="271"/>
      <c r="L842" s="271"/>
      <c r="M842" s="272"/>
      <c r="N842" s="272"/>
      <c r="O842" s="272" t="str">
        <f t="shared" si="132"/>
        <v/>
      </c>
      <c r="P842" s="272" t="str">
        <f t="shared" si="133"/>
        <v/>
      </c>
      <c r="Q842" s="272">
        <f t="shared" si="134"/>
        <v>0</v>
      </c>
      <c r="R842" s="272"/>
    </row>
    <row r="843" spans="1:21" x14ac:dyDescent="0.3">
      <c r="A843" s="214">
        <v>6</v>
      </c>
      <c r="B843" s="200"/>
      <c r="C843" s="200"/>
      <c r="D843" s="215"/>
      <c r="E843" s="200"/>
      <c r="F843" s="200"/>
      <c r="G843" s="216"/>
      <c r="H843" s="273"/>
      <c r="I843" s="271">
        <f t="shared" si="131"/>
        <v>0</v>
      </c>
      <c r="J843" s="271"/>
      <c r="K843" s="271"/>
      <c r="L843" s="271"/>
      <c r="M843" s="272"/>
      <c r="N843" s="272"/>
      <c r="O843" s="272" t="str">
        <f t="shared" si="132"/>
        <v/>
      </c>
      <c r="P843" s="272" t="str">
        <f t="shared" si="133"/>
        <v/>
      </c>
      <c r="Q843" s="272">
        <f t="shared" si="134"/>
        <v>0</v>
      </c>
      <c r="R843" s="272"/>
    </row>
    <row r="844" spans="1:21" ht="17.25" thickBot="1" x14ac:dyDescent="0.35">
      <c r="A844" s="217">
        <v>7</v>
      </c>
      <c r="B844" s="204"/>
      <c r="C844" s="204"/>
      <c r="D844" s="218"/>
      <c r="E844" s="204"/>
      <c r="F844" s="204"/>
      <c r="G844" s="219"/>
      <c r="H844" s="273"/>
      <c r="I844" s="271">
        <f t="shared" si="131"/>
        <v>0</v>
      </c>
      <c r="J844" s="271"/>
      <c r="K844" s="271"/>
      <c r="L844" s="271"/>
      <c r="M844" s="272"/>
      <c r="N844" s="272"/>
      <c r="O844" s="272" t="str">
        <f t="shared" si="132"/>
        <v/>
      </c>
      <c r="P844" s="272" t="str">
        <f t="shared" si="133"/>
        <v/>
      </c>
      <c r="Q844" s="272">
        <f t="shared" si="134"/>
        <v>0</v>
      </c>
      <c r="R844" s="272"/>
    </row>
    <row r="845" spans="1:21" x14ac:dyDescent="0.3">
      <c r="A845" s="220">
        <v>8</v>
      </c>
      <c r="B845" s="202"/>
      <c r="C845" s="202"/>
      <c r="D845" s="202" t="s">
        <v>271</v>
      </c>
      <c r="E845" s="202"/>
      <c r="F845" s="202"/>
      <c r="G845" s="221"/>
      <c r="H845" s="273">
        <f>SUM(B845:B851)</f>
        <v>0</v>
      </c>
      <c r="I845" s="271">
        <f t="shared" si="131"/>
        <v>0</v>
      </c>
      <c r="J845" s="271">
        <f>IF(SUM(H845-40)&gt;0,H845-40,0)</f>
        <v>0</v>
      </c>
      <c r="K845" s="271">
        <f>IF(SUM(I845:I851)&gt;J845,SUM(I845:I851),J845)</f>
        <v>0</v>
      </c>
      <c r="L845" s="271">
        <f>IF(D845="o",IF(H845&lt;15,0,IF(H845&gt;40,8,H845/5)),0)</f>
        <v>0</v>
      </c>
      <c r="M845" s="272"/>
      <c r="N845" s="272"/>
      <c r="O845" s="272" t="str">
        <f t="shared" si="132"/>
        <v/>
      </c>
      <c r="P845" s="272" t="str">
        <f t="shared" si="133"/>
        <v/>
      </c>
      <c r="Q845" s="272">
        <f t="shared" si="134"/>
        <v>0</v>
      </c>
      <c r="R845" s="272"/>
    </row>
    <row r="846" spans="1:21" x14ac:dyDescent="0.3">
      <c r="A846" s="214">
        <v>9</v>
      </c>
      <c r="B846" s="200"/>
      <c r="C846" s="200"/>
      <c r="D846" s="215"/>
      <c r="E846" s="200"/>
      <c r="F846" s="200"/>
      <c r="G846" s="216"/>
      <c r="H846" s="273"/>
      <c r="I846" s="271">
        <f t="shared" si="131"/>
        <v>0</v>
      </c>
      <c r="J846" s="271"/>
      <c r="K846" s="271"/>
      <c r="L846" s="271"/>
      <c r="M846" s="272"/>
      <c r="N846" s="272"/>
      <c r="O846" s="272" t="str">
        <f t="shared" si="132"/>
        <v/>
      </c>
      <c r="P846" s="272" t="str">
        <f t="shared" si="133"/>
        <v/>
      </c>
      <c r="Q846" s="272">
        <f t="shared" si="134"/>
        <v>0</v>
      </c>
      <c r="R846" s="272"/>
    </row>
    <row r="847" spans="1:21" x14ac:dyDescent="0.3">
      <c r="A847" s="214">
        <v>10</v>
      </c>
      <c r="B847" s="200"/>
      <c r="C847" s="200"/>
      <c r="D847" s="215"/>
      <c r="E847" s="200"/>
      <c r="F847" s="200"/>
      <c r="G847" s="216"/>
      <c r="H847" s="273"/>
      <c r="I847" s="271">
        <f t="shared" si="131"/>
        <v>0</v>
      </c>
      <c r="J847" s="271"/>
      <c r="K847" s="271"/>
      <c r="L847" s="271"/>
      <c r="M847" s="272"/>
      <c r="N847" s="272"/>
      <c r="O847" s="272" t="str">
        <f t="shared" si="132"/>
        <v/>
      </c>
      <c r="P847" s="272" t="str">
        <f t="shared" si="133"/>
        <v/>
      </c>
      <c r="Q847" s="272">
        <f t="shared" si="134"/>
        <v>0</v>
      </c>
      <c r="R847" s="272"/>
    </row>
    <row r="848" spans="1:21" x14ac:dyDescent="0.3">
      <c r="A848" s="214">
        <v>11</v>
      </c>
      <c r="B848" s="200"/>
      <c r="C848" s="200"/>
      <c r="D848" s="215"/>
      <c r="E848" s="200"/>
      <c r="F848" s="200"/>
      <c r="G848" s="216"/>
      <c r="H848" s="273"/>
      <c r="I848" s="271">
        <f t="shared" si="131"/>
        <v>0</v>
      </c>
      <c r="J848" s="271"/>
      <c r="K848" s="271"/>
      <c r="L848" s="271"/>
      <c r="M848" s="272"/>
      <c r="N848" s="272"/>
      <c r="O848" s="272" t="str">
        <f t="shared" si="132"/>
        <v/>
      </c>
      <c r="P848" s="272" t="str">
        <f t="shared" si="133"/>
        <v/>
      </c>
      <c r="Q848" s="272">
        <f t="shared" si="134"/>
        <v>0</v>
      </c>
      <c r="R848" s="272"/>
    </row>
    <row r="849" spans="1:18" x14ac:dyDescent="0.3">
      <c r="A849" s="214">
        <v>12</v>
      </c>
      <c r="B849" s="200"/>
      <c r="C849" s="200"/>
      <c r="D849" s="215"/>
      <c r="E849" s="200"/>
      <c r="F849" s="200"/>
      <c r="G849" s="216"/>
      <c r="H849" s="273"/>
      <c r="I849" s="271">
        <f t="shared" si="131"/>
        <v>0</v>
      </c>
      <c r="J849" s="271"/>
      <c r="K849" s="271"/>
      <c r="L849" s="271"/>
      <c r="M849" s="272"/>
      <c r="N849" s="272"/>
      <c r="O849" s="272" t="str">
        <f t="shared" si="132"/>
        <v/>
      </c>
      <c r="P849" s="272" t="str">
        <f t="shared" si="133"/>
        <v/>
      </c>
      <c r="Q849" s="272">
        <f t="shared" si="134"/>
        <v>0</v>
      </c>
      <c r="R849" s="272"/>
    </row>
    <row r="850" spans="1:18" x14ac:dyDescent="0.3">
      <c r="A850" s="214">
        <v>13</v>
      </c>
      <c r="B850" s="200"/>
      <c r="C850" s="200"/>
      <c r="D850" s="215"/>
      <c r="E850" s="200"/>
      <c r="F850" s="200"/>
      <c r="G850" s="216"/>
      <c r="H850" s="273"/>
      <c r="I850" s="271">
        <f t="shared" si="131"/>
        <v>0</v>
      </c>
      <c r="J850" s="271"/>
      <c r="K850" s="271"/>
      <c r="L850" s="271"/>
      <c r="M850" s="272"/>
      <c r="N850" s="272"/>
      <c r="O850" s="272" t="str">
        <f t="shared" si="132"/>
        <v/>
      </c>
      <c r="P850" s="272" t="str">
        <f t="shared" si="133"/>
        <v/>
      </c>
      <c r="Q850" s="272">
        <f t="shared" si="134"/>
        <v>0</v>
      </c>
      <c r="R850" s="272"/>
    </row>
    <row r="851" spans="1:18" ht="17.25" thickBot="1" x14ac:dyDescent="0.35">
      <c r="A851" s="217">
        <v>14</v>
      </c>
      <c r="B851" s="204"/>
      <c r="C851" s="204"/>
      <c r="D851" s="218"/>
      <c r="E851" s="204"/>
      <c r="F851" s="204"/>
      <c r="G851" s="219"/>
      <c r="H851" s="273"/>
      <c r="I851" s="271">
        <f t="shared" si="131"/>
        <v>0</v>
      </c>
      <c r="J851" s="271"/>
      <c r="K851" s="271"/>
      <c r="L851" s="271"/>
      <c r="M851" s="272"/>
      <c r="N851" s="272"/>
      <c r="O851" s="272" t="str">
        <f t="shared" si="132"/>
        <v/>
      </c>
      <c r="P851" s="272" t="str">
        <f t="shared" si="133"/>
        <v/>
      </c>
      <c r="Q851" s="272">
        <f t="shared" si="134"/>
        <v>0</v>
      </c>
      <c r="R851" s="272"/>
    </row>
    <row r="852" spans="1:18" x14ac:dyDescent="0.3">
      <c r="A852" s="220">
        <v>15</v>
      </c>
      <c r="B852" s="202"/>
      <c r="C852" s="202"/>
      <c r="D852" s="202" t="s">
        <v>271</v>
      </c>
      <c r="E852" s="202"/>
      <c r="F852" s="202"/>
      <c r="G852" s="221"/>
      <c r="H852" s="273">
        <f>SUM(B852:B858)</f>
        <v>0</v>
      </c>
      <c r="I852" s="271">
        <f t="shared" si="131"/>
        <v>0</v>
      </c>
      <c r="J852" s="271">
        <f>IF(SUM(H852-40)&gt;0,H852-40,0)</f>
        <v>0</v>
      </c>
      <c r="K852" s="271">
        <f>IF(SUM(I852:I858)&gt;J852,SUM(I852:I858),J852)</f>
        <v>0</v>
      </c>
      <c r="L852" s="271">
        <f>IF(D852="o",IF(H852&lt;15,0,IF(H852&gt;40,8,H852/5)),0)</f>
        <v>0</v>
      </c>
      <c r="M852" s="272"/>
      <c r="N852" s="272"/>
      <c r="O852" s="272" t="str">
        <f t="shared" si="132"/>
        <v/>
      </c>
      <c r="P852" s="272" t="str">
        <f t="shared" si="133"/>
        <v/>
      </c>
      <c r="Q852" s="272">
        <f t="shared" si="134"/>
        <v>0</v>
      </c>
      <c r="R852" s="272"/>
    </row>
    <row r="853" spans="1:18" x14ac:dyDescent="0.3">
      <c r="A853" s="214">
        <v>16</v>
      </c>
      <c r="B853" s="200"/>
      <c r="C853" s="200"/>
      <c r="D853" s="215"/>
      <c r="E853" s="200"/>
      <c r="F853" s="200"/>
      <c r="G853" s="216"/>
      <c r="H853" s="273"/>
      <c r="I853" s="271">
        <f t="shared" si="131"/>
        <v>0</v>
      </c>
      <c r="J853" s="271"/>
      <c r="K853" s="271"/>
      <c r="L853" s="271"/>
      <c r="M853" s="272"/>
      <c r="N853" s="272"/>
      <c r="O853" s="272" t="str">
        <f t="shared" si="132"/>
        <v/>
      </c>
      <c r="P853" s="272" t="str">
        <f t="shared" si="133"/>
        <v/>
      </c>
      <c r="Q853" s="272">
        <f t="shared" si="134"/>
        <v>0</v>
      </c>
      <c r="R853" s="272"/>
    </row>
    <row r="854" spans="1:18" x14ac:dyDescent="0.3">
      <c r="A854" s="214">
        <v>17</v>
      </c>
      <c r="B854" s="200"/>
      <c r="C854" s="200"/>
      <c r="D854" s="215"/>
      <c r="E854" s="200"/>
      <c r="F854" s="200"/>
      <c r="G854" s="216"/>
      <c r="H854" s="273"/>
      <c r="I854" s="271">
        <f t="shared" si="131"/>
        <v>0</v>
      </c>
      <c r="J854" s="271"/>
      <c r="K854" s="271"/>
      <c r="L854" s="271"/>
      <c r="M854" s="272"/>
      <c r="N854" s="272"/>
      <c r="O854" s="272" t="str">
        <f t="shared" si="132"/>
        <v/>
      </c>
      <c r="P854" s="272" t="str">
        <f t="shared" si="133"/>
        <v/>
      </c>
      <c r="Q854" s="272">
        <f t="shared" si="134"/>
        <v>0</v>
      </c>
      <c r="R854" s="272"/>
    </row>
    <row r="855" spans="1:18" x14ac:dyDescent="0.3">
      <c r="A855" s="214">
        <v>18</v>
      </c>
      <c r="B855" s="200"/>
      <c r="C855" s="200"/>
      <c r="D855" s="215"/>
      <c r="E855" s="200"/>
      <c r="F855" s="200"/>
      <c r="G855" s="216"/>
      <c r="H855" s="273"/>
      <c r="I855" s="271">
        <f t="shared" si="131"/>
        <v>0</v>
      </c>
      <c r="J855" s="271"/>
      <c r="K855" s="271"/>
      <c r="L855" s="271"/>
      <c r="M855" s="272"/>
      <c r="N855" s="272"/>
      <c r="O855" s="272" t="str">
        <f t="shared" si="132"/>
        <v/>
      </c>
      <c r="P855" s="272" t="str">
        <f t="shared" si="133"/>
        <v/>
      </c>
      <c r="Q855" s="272">
        <f t="shared" si="134"/>
        <v>0</v>
      </c>
      <c r="R855" s="272"/>
    </row>
    <row r="856" spans="1:18" x14ac:dyDescent="0.3">
      <c r="A856" s="214">
        <v>19</v>
      </c>
      <c r="B856" s="200"/>
      <c r="C856" s="200"/>
      <c r="D856" s="215"/>
      <c r="E856" s="200"/>
      <c r="F856" s="200"/>
      <c r="G856" s="216"/>
      <c r="H856" s="273"/>
      <c r="I856" s="271">
        <f t="shared" si="131"/>
        <v>0</v>
      </c>
      <c r="J856" s="271"/>
      <c r="K856" s="271"/>
      <c r="L856" s="271"/>
      <c r="M856" s="272"/>
      <c r="N856" s="272"/>
      <c r="O856" s="272" t="str">
        <f t="shared" si="132"/>
        <v/>
      </c>
      <c r="P856" s="272" t="str">
        <f t="shared" si="133"/>
        <v/>
      </c>
      <c r="Q856" s="272">
        <f t="shared" si="134"/>
        <v>0</v>
      </c>
      <c r="R856" s="272"/>
    </row>
    <row r="857" spans="1:18" x14ac:dyDescent="0.3">
      <c r="A857" s="214">
        <v>20</v>
      </c>
      <c r="B857" s="200"/>
      <c r="C857" s="200"/>
      <c r="D857" s="215"/>
      <c r="E857" s="200"/>
      <c r="F857" s="200"/>
      <c r="G857" s="216"/>
      <c r="H857" s="273"/>
      <c r="I857" s="271">
        <f t="shared" si="131"/>
        <v>0</v>
      </c>
      <c r="J857" s="271"/>
      <c r="K857" s="271"/>
      <c r="L857" s="271"/>
      <c r="M857" s="272"/>
      <c r="N857" s="272"/>
      <c r="O857" s="272" t="str">
        <f t="shared" si="132"/>
        <v/>
      </c>
      <c r="P857" s="272" t="str">
        <f t="shared" si="133"/>
        <v/>
      </c>
      <c r="Q857" s="272">
        <f t="shared" si="134"/>
        <v>0</v>
      </c>
      <c r="R857" s="272"/>
    </row>
    <row r="858" spans="1:18" ht="17.25" thickBot="1" x14ac:dyDescent="0.35">
      <c r="A858" s="217">
        <v>21</v>
      </c>
      <c r="B858" s="204"/>
      <c r="C858" s="204"/>
      <c r="D858" s="218"/>
      <c r="E858" s="204"/>
      <c r="F858" s="204"/>
      <c r="G858" s="219"/>
      <c r="H858" s="273"/>
      <c r="I858" s="271">
        <f t="shared" si="131"/>
        <v>0</v>
      </c>
      <c r="J858" s="271"/>
      <c r="K858" s="271"/>
      <c r="L858" s="271"/>
      <c r="M858" s="272"/>
      <c r="N858" s="272"/>
      <c r="O858" s="272" t="str">
        <f t="shared" si="132"/>
        <v/>
      </c>
      <c r="P858" s="272" t="str">
        <f t="shared" si="133"/>
        <v/>
      </c>
      <c r="Q858" s="272">
        <f t="shared" si="134"/>
        <v>0</v>
      </c>
      <c r="R858" s="272"/>
    </row>
    <row r="859" spans="1:18" x14ac:dyDescent="0.3">
      <c r="A859" s="220">
        <v>22</v>
      </c>
      <c r="B859" s="202"/>
      <c r="C859" s="202"/>
      <c r="D859" s="202" t="s">
        <v>271</v>
      </c>
      <c r="E859" s="202"/>
      <c r="F859" s="202"/>
      <c r="G859" s="221"/>
      <c r="H859" s="273">
        <f>SUM(B859:B865)</f>
        <v>0</v>
      </c>
      <c r="I859" s="271">
        <f t="shared" si="131"/>
        <v>0</v>
      </c>
      <c r="J859" s="271">
        <f>IF(SUM(H859-40)&gt;0,H859-40,0)</f>
        <v>0</v>
      </c>
      <c r="K859" s="271">
        <f>IF(SUM(I859:I865)&gt;J859,SUM(I859:I865),J859)</f>
        <v>0</v>
      </c>
      <c r="L859" s="271">
        <f>IF(D859="o",IF(H859&lt;15,0,IF(H859&gt;40,8,H859/5)),0)</f>
        <v>0</v>
      </c>
      <c r="M859" s="272"/>
      <c r="N859" s="272"/>
      <c r="O859" s="272" t="str">
        <f t="shared" si="132"/>
        <v/>
      </c>
      <c r="P859" s="272" t="str">
        <f t="shared" si="133"/>
        <v/>
      </c>
      <c r="Q859" s="272">
        <f t="shared" si="134"/>
        <v>0</v>
      </c>
      <c r="R859" s="272"/>
    </row>
    <row r="860" spans="1:18" x14ac:dyDescent="0.3">
      <c r="A860" s="214">
        <v>23</v>
      </c>
      <c r="B860" s="200"/>
      <c r="C860" s="200"/>
      <c r="D860" s="215"/>
      <c r="E860" s="200"/>
      <c r="F860" s="200"/>
      <c r="G860" s="216"/>
      <c r="H860" s="273"/>
      <c r="I860" s="271">
        <f t="shared" si="131"/>
        <v>0</v>
      </c>
      <c r="J860" s="271"/>
      <c r="K860" s="271"/>
      <c r="L860" s="271"/>
      <c r="M860" s="272"/>
      <c r="N860" s="272"/>
      <c r="O860" s="272" t="str">
        <f t="shared" si="132"/>
        <v/>
      </c>
      <c r="P860" s="272" t="str">
        <f t="shared" si="133"/>
        <v/>
      </c>
      <c r="Q860" s="272">
        <f t="shared" si="134"/>
        <v>0</v>
      </c>
      <c r="R860" s="272"/>
    </row>
    <row r="861" spans="1:18" x14ac:dyDescent="0.3">
      <c r="A861" s="214">
        <v>24</v>
      </c>
      <c r="B861" s="200"/>
      <c r="C861" s="200"/>
      <c r="D861" s="215"/>
      <c r="E861" s="200"/>
      <c r="F861" s="200"/>
      <c r="G861" s="216"/>
      <c r="H861" s="273"/>
      <c r="I861" s="271">
        <f t="shared" si="131"/>
        <v>0</v>
      </c>
      <c r="J861" s="271"/>
      <c r="K861" s="271"/>
      <c r="L861" s="271"/>
      <c r="M861" s="272"/>
      <c r="N861" s="272"/>
      <c r="O861" s="272" t="str">
        <f t="shared" si="132"/>
        <v/>
      </c>
      <c r="P861" s="272" t="str">
        <f t="shared" si="133"/>
        <v/>
      </c>
      <c r="Q861" s="272">
        <f t="shared" si="134"/>
        <v>0</v>
      </c>
      <c r="R861" s="272"/>
    </row>
    <row r="862" spans="1:18" x14ac:dyDescent="0.3">
      <c r="A862" s="214">
        <v>25</v>
      </c>
      <c r="B862" s="200"/>
      <c r="C862" s="200"/>
      <c r="D862" s="215"/>
      <c r="E862" s="200"/>
      <c r="F862" s="200"/>
      <c r="G862" s="216"/>
      <c r="H862" s="273"/>
      <c r="I862" s="271">
        <f t="shared" si="131"/>
        <v>0</v>
      </c>
      <c r="J862" s="271"/>
      <c r="K862" s="271"/>
      <c r="L862" s="271"/>
      <c r="M862" s="272"/>
      <c r="N862" s="272"/>
      <c r="O862" s="272" t="str">
        <f t="shared" si="132"/>
        <v/>
      </c>
      <c r="P862" s="272" t="str">
        <f t="shared" si="133"/>
        <v/>
      </c>
      <c r="Q862" s="272">
        <f t="shared" si="134"/>
        <v>0</v>
      </c>
      <c r="R862" s="272"/>
    </row>
    <row r="863" spans="1:18" x14ac:dyDescent="0.3">
      <c r="A863" s="214">
        <v>26</v>
      </c>
      <c r="B863" s="200"/>
      <c r="C863" s="200"/>
      <c r="D863" s="215"/>
      <c r="E863" s="200"/>
      <c r="F863" s="200"/>
      <c r="G863" s="216"/>
      <c r="H863" s="273"/>
      <c r="I863" s="271">
        <f t="shared" si="131"/>
        <v>0</v>
      </c>
      <c r="J863" s="271"/>
      <c r="K863" s="271"/>
      <c r="L863" s="271"/>
      <c r="M863" s="272"/>
      <c r="N863" s="272"/>
      <c r="O863" s="272" t="str">
        <f t="shared" si="132"/>
        <v/>
      </c>
      <c r="P863" s="272" t="str">
        <f t="shared" si="133"/>
        <v/>
      </c>
      <c r="Q863" s="272">
        <f t="shared" si="134"/>
        <v>0</v>
      </c>
      <c r="R863" s="272"/>
    </row>
    <row r="864" spans="1:18" x14ac:dyDescent="0.3">
      <c r="A864" s="214">
        <v>27</v>
      </c>
      <c r="B864" s="200"/>
      <c r="C864" s="200"/>
      <c r="D864" s="215"/>
      <c r="E864" s="200"/>
      <c r="F864" s="200"/>
      <c r="G864" s="216"/>
      <c r="H864" s="273"/>
      <c r="I864" s="271">
        <f t="shared" si="131"/>
        <v>0</v>
      </c>
      <c r="J864" s="271"/>
      <c r="K864" s="271"/>
      <c r="L864" s="271"/>
      <c r="M864" s="272"/>
      <c r="N864" s="272"/>
      <c r="O864" s="272" t="str">
        <f t="shared" si="132"/>
        <v/>
      </c>
      <c r="P864" s="272" t="str">
        <f t="shared" si="133"/>
        <v/>
      </c>
      <c r="Q864" s="272">
        <f t="shared" si="134"/>
        <v>0</v>
      </c>
      <c r="R864" s="272"/>
    </row>
    <row r="865" spans="1:21" ht="17.25" thickBot="1" x14ac:dyDescent="0.35">
      <c r="A865" s="217">
        <v>28</v>
      </c>
      <c r="B865" s="204"/>
      <c r="C865" s="204"/>
      <c r="D865" s="218"/>
      <c r="E865" s="204"/>
      <c r="F865" s="204"/>
      <c r="G865" s="219"/>
      <c r="H865" s="273"/>
      <c r="I865" s="271">
        <f t="shared" si="131"/>
        <v>0</v>
      </c>
      <c r="J865" s="271"/>
      <c r="K865" s="271"/>
      <c r="L865" s="271"/>
      <c r="M865" s="272"/>
      <c r="N865" s="272"/>
      <c r="O865" s="272" t="str">
        <f t="shared" si="132"/>
        <v/>
      </c>
      <c r="P865" s="272" t="str">
        <f t="shared" si="133"/>
        <v/>
      </c>
      <c r="Q865" s="272">
        <f t="shared" si="134"/>
        <v>0</v>
      </c>
      <c r="R865" s="272"/>
    </row>
    <row r="866" spans="1:21" x14ac:dyDescent="0.3">
      <c r="A866" s="205"/>
      <c r="B866" s="202"/>
      <c r="C866" s="202"/>
      <c r="D866" s="202" t="s">
        <v>271</v>
      </c>
      <c r="E866" s="202"/>
      <c r="F866" s="202"/>
      <c r="G866" s="221"/>
      <c r="H866" s="273" t="str">
        <f>IF(A866&lt;&gt;0,SUM(Q866:Q868),"")</f>
        <v/>
      </c>
      <c r="I866" s="271" t="str">
        <f>IF(A866&lt;&gt;0,IF(IFERROR(B866-8,0)&lt;0,0,IFERROR(B866-8,0)),"")</f>
        <v/>
      </c>
      <c r="J866" s="271" t="str">
        <f>IF(A866&lt;&gt;0,IF(SUM(H866-40)&gt;0,H866-40,0),"")</f>
        <v/>
      </c>
      <c r="K866" s="271" t="str">
        <f>IF(A866&lt;&gt;0,IF(SUM(I866:I868)&gt;J866,SUM(I866:I868),J866),"")</f>
        <v/>
      </c>
      <c r="L866" s="271" t="str">
        <f>IF(A866&lt;&gt;0,IF(D838="o",IF(H866&lt;(15/(7/COUNTA(A866:A868))),0,IF(H866&gt;(COUNTA(A866:A868)/5*40),COUNTA(A866:A868)/5*8,H866/5)),""),"")</f>
        <v/>
      </c>
      <c r="M866" s="272"/>
      <c r="N866" s="272"/>
      <c r="O866" s="272" t="str">
        <f t="shared" si="132"/>
        <v/>
      </c>
      <c r="P866" s="272" t="str">
        <f t="shared" si="133"/>
        <v/>
      </c>
      <c r="Q866" s="272">
        <f t="shared" si="134"/>
        <v>0</v>
      </c>
      <c r="R866" s="272"/>
    </row>
    <row r="867" spans="1:21" x14ac:dyDescent="0.3">
      <c r="A867" s="206"/>
      <c r="B867" s="200"/>
      <c r="C867" s="200"/>
      <c r="D867" s="215"/>
      <c r="E867" s="200"/>
      <c r="F867" s="200"/>
      <c r="G867" s="216"/>
      <c r="H867" s="273"/>
      <c r="I867" s="271" t="str">
        <f>IF(A867&lt;&gt;0,IF(IFERROR(B867-8,0)&lt;0,0,IFERROR(B867-8,0)),"")</f>
        <v/>
      </c>
      <c r="J867" s="271"/>
      <c r="K867" s="271"/>
      <c r="L867" s="271"/>
      <c r="M867" s="272"/>
      <c r="N867" s="272"/>
      <c r="O867" s="272" t="str">
        <f t="shared" si="132"/>
        <v/>
      </c>
      <c r="P867" s="272" t="str">
        <f t="shared" si="133"/>
        <v/>
      </c>
      <c r="Q867" s="272">
        <f t="shared" si="134"/>
        <v>0</v>
      </c>
      <c r="R867" s="272"/>
    </row>
    <row r="868" spans="1:21" ht="17.25" thickBot="1" x14ac:dyDescent="0.35">
      <c r="A868" s="207"/>
      <c r="B868" s="204"/>
      <c r="C868" s="204"/>
      <c r="D868" s="218"/>
      <c r="E868" s="204"/>
      <c r="F868" s="204"/>
      <c r="G868" s="219"/>
      <c r="H868" s="273"/>
      <c r="I868" s="271" t="str">
        <f>IF(A868&lt;&gt;0,IF(IFERROR(B868-8,0)&lt;0,0,IFERROR(B868-8,0)),"")</f>
        <v/>
      </c>
      <c r="J868" s="271"/>
      <c r="K868" s="271"/>
      <c r="L868" s="271"/>
      <c r="M868" s="272"/>
      <c r="N868" s="272"/>
      <c r="O868" s="272"/>
      <c r="P868" s="272"/>
      <c r="Q868" s="272">
        <f t="shared" si="134"/>
        <v>0</v>
      </c>
      <c r="R868" s="272"/>
    </row>
    <row r="869" spans="1:21" ht="17.25" thickBot="1" x14ac:dyDescent="0.35">
      <c r="A869" s="211"/>
      <c r="B869" s="243"/>
      <c r="C869" s="243"/>
      <c r="D869" s="243"/>
      <c r="E869" s="243"/>
      <c r="F869" s="243"/>
      <c r="G869" s="244"/>
      <c r="H869" s="273">
        <f t="shared" ref="H869:M869" si="135">SUM(H870:H900)</f>
        <v>0</v>
      </c>
      <c r="I869" s="271">
        <f t="shared" si="135"/>
        <v>0</v>
      </c>
      <c r="J869" s="271">
        <f t="shared" si="135"/>
        <v>0</v>
      </c>
      <c r="K869" s="271">
        <f t="shared" si="135"/>
        <v>0</v>
      </c>
      <c r="L869" s="274">
        <f t="shared" si="135"/>
        <v>0</v>
      </c>
      <c r="M869" s="271" t="e">
        <f t="shared" si="135"/>
        <v>#DIV/0!</v>
      </c>
      <c r="N869" s="275">
        <f>COUNTA(B870:B900)-COUNTIF(B870:B900,"연차")</f>
        <v>0</v>
      </c>
      <c r="O869" s="271">
        <f>SUM(O870:O900)</f>
        <v>0</v>
      </c>
      <c r="P869" s="271">
        <f>SUM(P870:P900)</f>
        <v>0</v>
      </c>
      <c r="Q869" s="272">
        <f>SUM(Q870:Q900)</f>
        <v>0</v>
      </c>
      <c r="R869" s="272">
        <f>COUNTA(A870:A900)</f>
        <v>28</v>
      </c>
      <c r="S869" s="276">
        <f>SUM(C870:C900)</f>
        <v>0</v>
      </c>
      <c r="T869" s="276">
        <f>SUM(F870:F900)</f>
        <v>0</v>
      </c>
      <c r="U869" s="251">
        <f>G871*G873</f>
        <v>0</v>
      </c>
    </row>
    <row r="870" spans="1:21" x14ac:dyDescent="0.3">
      <c r="A870" s="212">
        <v>1</v>
      </c>
      <c r="B870" s="201"/>
      <c r="C870" s="201"/>
      <c r="D870" s="201" t="s">
        <v>271</v>
      </c>
      <c r="E870" s="201"/>
      <c r="F870" s="201"/>
      <c r="G870" s="213" t="s">
        <v>282</v>
      </c>
      <c r="H870" s="273">
        <f>SUM(B870:B876)</f>
        <v>0</v>
      </c>
      <c r="I870" s="271">
        <f t="shared" ref="I870:I897" si="136">IF(IFERROR(B870-8,0)&lt;0,0,IFERROR(B870-8,0))</f>
        <v>0</v>
      </c>
      <c r="J870" s="271">
        <f>IF(SUM(H870-40)&gt;0,H870-40,0)</f>
        <v>0</v>
      </c>
      <c r="K870" s="271">
        <f>IF(SUM(I870:I876)&gt;J870,SUM(I870:I876),J870)</f>
        <v>0</v>
      </c>
      <c r="L870" s="271">
        <f>IF(D870="o",IF(H870&lt;15,0,IF(H870&gt;40,8,H870/5)),0)</f>
        <v>0</v>
      </c>
      <c r="M870" s="272" t="e">
        <f>SUM(B870:B900)/COUNTA(B870:B900)</f>
        <v>#DIV/0!</v>
      </c>
      <c r="N870" s="272"/>
      <c r="O870" s="272" t="str">
        <f>IF(E870="o",IF(B870&gt;8,8,B870),"")</f>
        <v/>
      </c>
      <c r="P870" s="272" t="str">
        <f>IF(E870="o",IF(B870&gt;8,B870-8,0),"")</f>
        <v/>
      </c>
      <c r="Q870" s="272">
        <f>COUNTA(A870)*IF(B870="연차",0,B870)</f>
        <v>0</v>
      </c>
      <c r="R870" s="272"/>
    </row>
    <row r="871" spans="1:21" x14ac:dyDescent="0.3">
      <c r="A871" s="214">
        <v>2</v>
      </c>
      <c r="B871" s="200"/>
      <c r="C871" s="200"/>
      <c r="D871" s="215"/>
      <c r="E871" s="200"/>
      <c r="F871" s="200"/>
      <c r="G871" s="203"/>
      <c r="H871" s="273"/>
      <c r="I871" s="271">
        <f t="shared" si="136"/>
        <v>0</v>
      </c>
      <c r="J871" s="271"/>
      <c r="K871" s="271"/>
      <c r="L871" s="271"/>
      <c r="M871" s="272"/>
      <c r="N871" s="272"/>
      <c r="O871" s="272" t="str">
        <f t="shared" ref="O871:O899" si="137">IF(E871="o",IF(B871&gt;8,8,B871),"")</f>
        <v/>
      </c>
      <c r="P871" s="272" t="str">
        <f t="shared" ref="P871:P899" si="138">IF(E871="o",IF(B871&gt;8,B871-8,0),"")</f>
        <v/>
      </c>
      <c r="Q871" s="272">
        <f t="shared" ref="Q871:Q900" si="139">COUNTA(A871)*IF(B871="연차",0,B871)</f>
        <v>0</v>
      </c>
      <c r="R871" s="272"/>
    </row>
    <row r="872" spans="1:21" x14ac:dyDescent="0.3">
      <c r="A872" s="214">
        <v>3</v>
      </c>
      <c r="B872" s="200"/>
      <c r="C872" s="200"/>
      <c r="D872" s="215"/>
      <c r="E872" s="200"/>
      <c r="F872" s="200"/>
      <c r="G872" s="203" t="s">
        <v>275</v>
      </c>
      <c r="H872" s="273"/>
      <c r="I872" s="271">
        <f t="shared" si="136"/>
        <v>0</v>
      </c>
      <c r="J872" s="271"/>
      <c r="K872" s="271"/>
      <c r="L872" s="271"/>
      <c r="M872" s="272"/>
      <c r="N872" s="272"/>
      <c r="O872" s="272" t="str">
        <f t="shared" si="137"/>
        <v/>
      </c>
      <c r="P872" s="272" t="str">
        <f t="shared" si="138"/>
        <v/>
      </c>
      <c r="Q872" s="272">
        <f t="shared" si="139"/>
        <v>0</v>
      </c>
      <c r="R872" s="272"/>
    </row>
    <row r="873" spans="1:21" x14ac:dyDescent="0.3">
      <c r="A873" s="214">
        <v>4</v>
      </c>
      <c r="B873" s="200"/>
      <c r="C873" s="200"/>
      <c r="D873" s="215"/>
      <c r="E873" s="200"/>
      <c r="F873" s="200"/>
      <c r="G873" s="203"/>
      <c r="H873" s="273"/>
      <c r="I873" s="271">
        <f t="shared" si="136"/>
        <v>0</v>
      </c>
      <c r="J873" s="271"/>
      <c r="K873" s="271"/>
      <c r="L873" s="271"/>
      <c r="M873" s="272"/>
      <c r="N873" s="272"/>
      <c r="O873" s="272" t="str">
        <f t="shared" si="137"/>
        <v/>
      </c>
      <c r="P873" s="272" t="str">
        <f t="shared" si="138"/>
        <v/>
      </c>
      <c r="Q873" s="272">
        <f t="shared" si="139"/>
        <v>0</v>
      </c>
      <c r="R873" s="272"/>
    </row>
    <row r="874" spans="1:21" x14ac:dyDescent="0.3">
      <c r="A874" s="214">
        <v>5</v>
      </c>
      <c r="B874" s="200"/>
      <c r="C874" s="200"/>
      <c r="D874" s="215"/>
      <c r="E874" s="200"/>
      <c r="F874" s="200"/>
      <c r="G874" s="216"/>
      <c r="H874" s="273"/>
      <c r="I874" s="271">
        <f t="shared" si="136"/>
        <v>0</v>
      </c>
      <c r="J874" s="271"/>
      <c r="K874" s="271"/>
      <c r="L874" s="271"/>
      <c r="M874" s="272"/>
      <c r="N874" s="272"/>
      <c r="O874" s="272" t="str">
        <f t="shared" si="137"/>
        <v/>
      </c>
      <c r="P874" s="272" t="str">
        <f t="shared" si="138"/>
        <v/>
      </c>
      <c r="Q874" s="272">
        <f t="shared" si="139"/>
        <v>0</v>
      </c>
      <c r="R874" s="272"/>
    </row>
    <row r="875" spans="1:21" x14ac:dyDescent="0.3">
      <c r="A875" s="214">
        <v>6</v>
      </c>
      <c r="B875" s="200"/>
      <c r="C875" s="200"/>
      <c r="D875" s="215"/>
      <c r="E875" s="200"/>
      <c r="F875" s="200"/>
      <c r="G875" s="216"/>
      <c r="H875" s="273"/>
      <c r="I875" s="271">
        <f t="shared" si="136"/>
        <v>0</v>
      </c>
      <c r="J875" s="271"/>
      <c r="K875" s="271"/>
      <c r="L875" s="271"/>
      <c r="M875" s="272"/>
      <c r="N875" s="272"/>
      <c r="O875" s="272" t="str">
        <f t="shared" si="137"/>
        <v/>
      </c>
      <c r="P875" s="272" t="str">
        <f t="shared" si="138"/>
        <v/>
      </c>
      <c r="Q875" s="272">
        <f t="shared" si="139"/>
        <v>0</v>
      </c>
      <c r="R875" s="272"/>
    </row>
    <row r="876" spans="1:21" ht="17.25" thickBot="1" x14ac:dyDescent="0.35">
      <c r="A876" s="217">
        <v>7</v>
      </c>
      <c r="B876" s="204"/>
      <c r="C876" s="204"/>
      <c r="D876" s="218"/>
      <c r="E876" s="204"/>
      <c r="F876" s="204"/>
      <c r="G876" s="219"/>
      <c r="H876" s="273"/>
      <c r="I876" s="271">
        <f t="shared" si="136"/>
        <v>0</v>
      </c>
      <c r="J876" s="271"/>
      <c r="K876" s="271"/>
      <c r="L876" s="271"/>
      <c r="M876" s="272"/>
      <c r="N876" s="272"/>
      <c r="O876" s="272" t="str">
        <f t="shared" si="137"/>
        <v/>
      </c>
      <c r="P876" s="272" t="str">
        <f t="shared" si="138"/>
        <v/>
      </c>
      <c r="Q876" s="272">
        <f t="shared" si="139"/>
        <v>0</v>
      </c>
      <c r="R876" s="272"/>
    </row>
    <row r="877" spans="1:21" x14ac:dyDescent="0.3">
      <c r="A877" s="220">
        <v>8</v>
      </c>
      <c r="B877" s="202"/>
      <c r="C877" s="202"/>
      <c r="D877" s="202" t="s">
        <v>271</v>
      </c>
      <c r="E877" s="202"/>
      <c r="F877" s="202"/>
      <c r="G877" s="221"/>
      <c r="H877" s="273">
        <f>SUM(B877:B883)</f>
        <v>0</v>
      </c>
      <c r="I877" s="271">
        <f t="shared" si="136"/>
        <v>0</v>
      </c>
      <c r="J877" s="271">
        <f>IF(SUM(H877-40)&gt;0,H877-40,0)</f>
        <v>0</v>
      </c>
      <c r="K877" s="271">
        <f>IF(SUM(I877:I883)&gt;J877,SUM(I877:I883),J877)</f>
        <v>0</v>
      </c>
      <c r="L877" s="271">
        <f>IF(D877="o",IF(H877&lt;15,0,IF(H877&gt;40,8,H877/5)),0)</f>
        <v>0</v>
      </c>
      <c r="M877" s="272"/>
      <c r="N877" s="272"/>
      <c r="O877" s="272" t="str">
        <f t="shared" si="137"/>
        <v/>
      </c>
      <c r="P877" s="272" t="str">
        <f t="shared" si="138"/>
        <v/>
      </c>
      <c r="Q877" s="272">
        <f t="shared" si="139"/>
        <v>0</v>
      </c>
      <c r="R877" s="272"/>
    </row>
    <row r="878" spans="1:21" x14ac:dyDescent="0.3">
      <c r="A878" s="214">
        <v>9</v>
      </c>
      <c r="B878" s="200"/>
      <c r="C878" s="200"/>
      <c r="D878" s="215"/>
      <c r="E878" s="200"/>
      <c r="F878" s="200"/>
      <c r="G878" s="216"/>
      <c r="H878" s="273"/>
      <c r="I878" s="271">
        <f t="shared" si="136"/>
        <v>0</v>
      </c>
      <c r="J878" s="271"/>
      <c r="K878" s="271"/>
      <c r="L878" s="271"/>
      <c r="M878" s="272"/>
      <c r="N878" s="272"/>
      <c r="O878" s="272" t="str">
        <f t="shared" si="137"/>
        <v/>
      </c>
      <c r="P878" s="272" t="str">
        <f t="shared" si="138"/>
        <v/>
      </c>
      <c r="Q878" s="272">
        <f t="shared" si="139"/>
        <v>0</v>
      </c>
      <c r="R878" s="272"/>
    </row>
    <row r="879" spans="1:21" x14ac:dyDescent="0.3">
      <c r="A879" s="214">
        <v>10</v>
      </c>
      <c r="B879" s="200"/>
      <c r="C879" s="200"/>
      <c r="D879" s="215"/>
      <c r="E879" s="200"/>
      <c r="F879" s="200"/>
      <c r="G879" s="216"/>
      <c r="H879" s="273"/>
      <c r="I879" s="271">
        <f t="shared" si="136"/>
        <v>0</v>
      </c>
      <c r="J879" s="271"/>
      <c r="K879" s="271"/>
      <c r="L879" s="271"/>
      <c r="M879" s="272"/>
      <c r="N879" s="272"/>
      <c r="O879" s="272" t="str">
        <f t="shared" si="137"/>
        <v/>
      </c>
      <c r="P879" s="272" t="str">
        <f t="shared" si="138"/>
        <v/>
      </c>
      <c r="Q879" s="272">
        <f t="shared" si="139"/>
        <v>0</v>
      </c>
      <c r="R879" s="272"/>
    </row>
    <row r="880" spans="1:21" x14ac:dyDescent="0.3">
      <c r="A880" s="214">
        <v>11</v>
      </c>
      <c r="B880" s="200"/>
      <c r="C880" s="200"/>
      <c r="D880" s="215"/>
      <c r="E880" s="200"/>
      <c r="F880" s="200"/>
      <c r="G880" s="216"/>
      <c r="H880" s="273"/>
      <c r="I880" s="271">
        <f t="shared" si="136"/>
        <v>0</v>
      </c>
      <c r="J880" s="271"/>
      <c r="K880" s="271"/>
      <c r="L880" s="271"/>
      <c r="M880" s="272"/>
      <c r="N880" s="272"/>
      <c r="O880" s="272" t="str">
        <f t="shared" si="137"/>
        <v/>
      </c>
      <c r="P880" s="272" t="str">
        <f t="shared" si="138"/>
        <v/>
      </c>
      <c r="Q880" s="272">
        <f t="shared" si="139"/>
        <v>0</v>
      </c>
      <c r="R880" s="272"/>
    </row>
    <row r="881" spans="1:18" x14ac:dyDescent="0.3">
      <c r="A881" s="214">
        <v>12</v>
      </c>
      <c r="B881" s="200"/>
      <c r="C881" s="200"/>
      <c r="D881" s="215"/>
      <c r="E881" s="200"/>
      <c r="F881" s="200"/>
      <c r="G881" s="216"/>
      <c r="H881" s="273"/>
      <c r="I881" s="271">
        <f t="shared" si="136"/>
        <v>0</v>
      </c>
      <c r="J881" s="271"/>
      <c r="K881" s="271"/>
      <c r="L881" s="271"/>
      <c r="M881" s="272"/>
      <c r="N881" s="272"/>
      <c r="O881" s="272" t="str">
        <f t="shared" si="137"/>
        <v/>
      </c>
      <c r="P881" s="272" t="str">
        <f t="shared" si="138"/>
        <v/>
      </c>
      <c r="Q881" s="272">
        <f t="shared" si="139"/>
        <v>0</v>
      </c>
      <c r="R881" s="272"/>
    </row>
    <row r="882" spans="1:18" x14ac:dyDescent="0.3">
      <c r="A882" s="214">
        <v>13</v>
      </c>
      <c r="B882" s="200"/>
      <c r="C882" s="200"/>
      <c r="D882" s="215"/>
      <c r="E882" s="200"/>
      <c r="F882" s="200"/>
      <c r="G882" s="216"/>
      <c r="H882" s="273"/>
      <c r="I882" s="271">
        <f t="shared" si="136"/>
        <v>0</v>
      </c>
      <c r="J882" s="271"/>
      <c r="K882" s="271"/>
      <c r="L882" s="271"/>
      <c r="M882" s="272"/>
      <c r="N882" s="272"/>
      <c r="O882" s="272" t="str">
        <f t="shared" si="137"/>
        <v/>
      </c>
      <c r="P882" s="272" t="str">
        <f t="shared" si="138"/>
        <v/>
      </c>
      <c r="Q882" s="272">
        <f t="shared" si="139"/>
        <v>0</v>
      </c>
      <c r="R882" s="272"/>
    </row>
    <row r="883" spans="1:18" ht="17.25" thickBot="1" x14ac:dyDescent="0.35">
      <c r="A883" s="217">
        <v>14</v>
      </c>
      <c r="B883" s="204"/>
      <c r="C883" s="204"/>
      <c r="D883" s="218"/>
      <c r="E883" s="204"/>
      <c r="F883" s="204"/>
      <c r="G883" s="219"/>
      <c r="H883" s="273"/>
      <c r="I883" s="271">
        <f t="shared" si="136"/>
        <v>0</v>
      </c>
      <c r="J883" s="271"/>
      <c r="K883" s="271"/>
      <c r="L883" s="271"/>
      <c r="M883" s="272"/>
      <c r="N883" s="272"/>
      <c r="O883" s="272" t="str">
        <f t="shared" si="137"/>
        <v/>
      </c>
      <c r="P883" s="272" t="str">
        <f t="shared" si="138"/>
        <v/>
      </c>
      <c r="Q883" s="272">
        <f t="shared" si="139"/>
        <v>0</v>
      </c>
      <c r="R883" s="272"/>
    </row>
    <row r="884" spans="1:18" x14ac:dyDescent="0.3">
      <c r="A884" s="220">
        <v>15</v>
      </c>
      <c r="B884" s="202"/>
      <c r="C884" s="202"/>
      <c r="D884" s="202" t="s">
        <v>271</v>
      </c>
      <c r="E884" s="202"/>
      <c r="F884" s="202"/>
      <c r="G884" s="221"/>
      <c r="H884" s="273">
        <f>SUM(B884:B890)</f>
        <v>0</v>
      </c>
      <c r="I884" s="271">
        <f t="shared" si="136"/>
        <v>0</v>
      </c>
      <c r="J884" s="271">
        <f>IF(SUM(H884-40)&gt;0,H884-40,0)</f>
        <v>0</v>
      </c>
      <c r="K884" s="271">
        <f>IF(SUM(I884:I890)&gt;J884,SUM(I884:I890),J884)</f>
        <v>0</v>
      </c>
      <c r="L884" s="271">
        <f>IF(D884="o",IF(H884&lt;15,0,IF(H884&gt;40,8,H884/5)),0)</f>
        <v>0</v>
      </c>
      <c r="M884" s="272"/>
      <c r="N884" s="272"/>
      <c r="O884" s="272" t="str">
        <f t="shared" si="137"/>
        <v/>
      </c>
      <c r="P884" s="272" t="str">
        <f t="shared" si="138"/>
        <v/>
      </c>
      <c r="Q884" s="272">
        <f t="shared" si="139"/>
        <v>0</v>
      </c>
      <c r="R884" s="272"/>
    </row>
    <row r="885" spans="1:18" x14ac:dyDescent="0.3">
      <c r="A885" s="214">
        <v>16</v>
      </c>
      <c r="B885" s="200"/>
      <c r="C885" s="200"/>
      <c r="D885" s="215"/>
      <c r="E885" s="200"/>
      <c r="F885" s="200"/>
      <c r="G885" s="216"/>
      <c r="H885" s="273"/>
      <c r="I885" s="271">
        <f t="shared" si="136"/>
        <v>0</v>
      </c>
      <c r="J885" s="271"/>
      <c r="K885" s="271"/>
      <c r="L885" s="271"/>
      <c r="M885" s="272"/>
      <c r="N885" s="272"/>
      <c r="O885" s="272" t="str">
        <f t="shared" si="137"/>
        <v/>
      </c>
      <c r="P885" s="272" t="str">
        <f t="shared" si="138"/>
        <v/>
      </c>
      <c r="Q885" s="272">
        <f t="shared" si="139"/>
        <v>0</v>
      </c>
      <c r="R885" s="272"/>
    </row>
    <row r="886" spans="1:18" x14ac:dyDescent="0.3">
      <c r="A886" s="214">
        <v>17</v>
      </c>
      <c r="B886" s="200"/>
      <c r="C886" s="200"/>
      <c r="D886" s="215"/>
      <c r="E886" s="200"/>
      <c r="F886" s="200"/>
      <c r="G886" s="216"/>
      <c r="H886" s="273"/>
      <c r="I886" s="271">
        <f t="shared" si="136"/>
        <v>0</v>
      </c>
      <c r="J886" s="271"/>
      <c r="K886" s="271"/>
      <c r="L886" s="271"/>
      <c r="M886" s="272"/>
      <c r="N886" s="272"/>
      <c r="O886" s="272" t="str">
        <f t="shared" si="137"/>
        <v/>
      </c>
      <c r="P886" s="272" t="str">
        <f t="shared" si="138"/>
        <v/>
      </c>
      <c r="Q886" s="272">
        <f t="shared" si="139"/>
        <v>0</v>
      </c>
      <c r="R886" s="272"/>
    </row>
    <row r="887" spans="1:18" x14ac:dyDescent="0.3">
      <c r="A887" s="214">
        <v>18</v>
      </c>
      <c r="B887" s="200"/>
      <c r="C887" s="200"/>
      <c r="D887" s="215"/>
      <c r="E887" s="200"/>
      <c r="F887" s="200"/>
      <c r="G887" s="216"/>
      <c r="H887" s="273"/>
      <c r="I887" s="271">
        <f t="shared" si="136"/>
        <v>0</v>
      </c>
      <c r="J887" s="271"/>
      <c r="K887" s="271"/>
      <c r="L887" s="271"/>
      <c r="M887" s="272"/>
      <c r="N887" s="272"/>
      <c r="O887" s="272" t="str">
        <f t="shared" si="137"/>
        <v/>
      </c>
      <c r="P887" s="272" t="str">
        <f t="shared" si="138"/>
        <v/>
      </c>
      <c r="Q887" s="272">
        <f t="shared" si="139"/>
        <v>0</v>
      </c>
      <c r="R887" s="272"/>
    </row>
    <row r="888" spans="1:18" x14ac:dyDescent="0.3">
      <c r="A888" s="214">
        <v>19</v>
      </c>
      <c r="B888" s="200"/>
      <c r="C888" s="200"/>
      <c r="D888" s="215"/>
      <c r="E888" s="200"/>
      <c r="F888" s="200"/>
      <c r="G888" s="216"/>
      <c r="H888" s="273"/>
      <c r="I888" s="271">
        <f t="shared" si="136"/>
        <v>0</v>
      </c>
      <c r="J888" s="271"/>
      <c r="K888" s="271"/>
      <c r="L888" s="271"/>
      <c r="M888" s="272"/>
      <c r="N888" s="272"/>
      <c r="O888" s="272" t="str">
        <f t="shared" si="137"/>
        <v/>
      </c>
      <c r="P888" s="272" t="str">
        <f t="shared" si="138"/>
        <v/>
      </c>
      <c r="Q888" s="272">
        <f t="shared" si="139"/>
        <v>0</v>
      </c>
      <c r="R888" s="272"/>
    </row>
    <row r="889" spans="1:18" x14ac:dyDescent="0.3">
      <c r="A889" s="214">
        <v>20</v>
      </c>
      <c r="B889" s="200"/>
      <c r="C889" s="200"/>
      <c r="D889" s="215"/>
      <c r="E889" s="200"/>
      <c r="F889" s="200"/>
      <c r="G889" s="216"/>
      <c r="H889" s="273"/>
      <c r="I889" s="271">
        <f t="shared" si="136"/>
        <v>0</v>
      </c>
      <c r="J889" s="271"/>
      <c r="K889" s="271"/>
      <c r="L889" s="271"/>
      <c r="M889" s="272"/>
      <c r="N889" s="272"/>
      <c r="O889" s="272" t="str">
        <f t="shared" si="137"/>
        <v/>
      </c>
      <c r="P889" s="272" t="str">
        <f t="shared" si="138"/>
        <v/>
      </c>
      <c r="Q889" s="272">
        <f t="shared" si="139"/>
        <v>0</v>
      </c>
      <c r="R889" s="272"/>
    </row>
    <row r="890" spans="1:18" ht="17.25" thickBot="1" x14ac:dyDescent="0.35">
      <c r="A890" s="217">
        <v>21</v>
      </c>
      <c r="B890" s="204"/>
      <c r="C890" s="204"/>
      <c r="D890" s="218"/>
      <c r="E890" s="204"/>
      <c r="F890" s="204"/>
      <c r="G890" s="219"/>
      <c r="H890" s="273"/>
      <c r="I890" s="271">
        <f t="shared" si="136"/>
        <v>0</v>
      </c>
      <c r="J890" s="271"/>
      <c r="K890" s="271"/>
      <c r="L890" s="271"/>
      <c r="M890" s="272"/>
      <c r="N890" s="272"/>
      <c r="O890" s="272" t="str">
        <f t="shared" si="137"/>
        <v/>
      </c>
      <c r="P890" s="272" t="str">
        <f t="shared" si="138"/>
        <v/>
      </c>
      <c r="Q890" s="272">
        <f t="shared" si="139"/>
        <v>0</v>
      </c>
      <c r="R890" s="272"/>
    </row>
    <row r="891" spans="1:18" x14ac:dyDescent="0.3">
      <c r="A891" s="220">
        <v>22</v>
      </c>
      <c r="B891" s="202"/>
      <c r="C891" s="202"/>
      <c r="D891" s="202" t="s">
        <v>271</v>
      </c>
      <c r="E891" s="202"/>
      <c r="F891" s="202"/>
      <c r="G891" s="221"/>
      <c r="H891" s="273">
        <f>SUM(B891:B897)</f>
        <v>0</v>
      </c>
      <c r="I891" s="271">
        <f t="shared" si="136"/>
        <v>0</v>
      </c>
      <c r="J891" s="271">
        <f>IF(SUM(H891-40)&gt;0,H891-40,0)</f>
        <v>0</v>
      </c>
      <c r="K891" s="271">
        <f>IF(SUM(I891:I897)&gt;J891,SUM(I891:I897),J891)</f>
        <v>0</v>
      </c>
      <c r="L891" s="271">
        <f>IF(D891="o",IF(H891&lt;15,0,IF(H891&gt;40,8,H891/5)),0)</f>
        <v>0</v>
      </c>
      <c r="M891" s="272"/>
      <c r="N891" s="272"/>
      <c r="O891" s="272" t="str">
        <f t="shared" si="137"/>
        <v/>
      </c>
      <c r="P891" s="272" t="str">
        <f t="shared" si="138"/>
        <v/>
      </c>
      <c r="Q891" s="272">
        <f t="shared" si="139"/>
        <v>0</v>
      </c>
      <c r="R891" s="272"/>
    </row>
    <row r="892" spans="1:18" x14ac:dyDescent="0.3">
      <c r="A892" s="214">
        <v>23</v>
      </c>
      <c r="B892" s="200"/>
      <c r="C892" s="200"/>
      <c r="D892" s="215"/>
      <c r="E892" s="200"/>
      <c r="F892" s="200"/>
      <c r="G892" s="216"/>
      <c r="H892" s="273"/>
      <c r="I892" s="271">
        <f t="shared" si="136"/>
        <v>0</v>
      </c>
      <c r="J892" s="271"/>
      <c r="K892" s="271"/>
      <c r="L892" s="271"/>
      <c r="M892" s="272"/>
      <c r="N892" s="272"/>
      <c r="O892" s="272" t="str">
        <f t="shared" si="137"/>
        <v/>
      </c>
      <c r="P892" s="272" t="str">
        <f t="shared" si="138"/>
        <v/>
      </c>
      <c r="Q892" s="272">
        <f t="shared" si="139"/>
        <v>0</v>
      </c>
      <c r="R892" s="272"/>
    </row>
    <row r="893" spans="1:18" x14ac:dyDescent="0.3">
      <c r="A893" s="214">
        <v>24</v>
      </c>
      <c r="B893" s="200"/>
      <c r="C893" s="200"/>
      <c r="D893" s="215"/>
      <c r="E893" s="200"/>
      <c r="F893" s="200"/>
      <c r="G893" s="216"/>
      <c r="H893" s="273"/>
      <c r="I893" s="271">
        <f t="shared" si="136"/>
        <v>0</v>
      </c>
      <c r="J893" s="271"/>
      <c r="K893" s="271"/>
      <c r="L893" s="271"/>
      <c r="M893" s="272"/>
      <c r="N893" s="272"/>
      <c r="O893" s="272" t="str">
        <f t="shared" si="137"/>
        <v/>
      </c>
      <c r="P893" s="272" t="str">
        <f t="shared" si="138"/>
        <v/>
      </c>
      <c r="Q893" s="272">
        <f t="shared" si="139"/>
        <v>0</v>
      </c>
      <c r="R893" s="272"/>
    </row>
    <row r="894" spans="1:18" x14ac:dyDescent="0.3">
      <c r="A894" s="214">
        <v>25</v>
      </c>
      <c r="B894" s="200"/>
      <c r="C894" s="200"/>
      <c r="D894" s="215"/>
      <c r="E894" s="200"/>
      <c r="F894" s="200"/>
      <c r="G894" s="216"/>
      <c r="H894" s="273"/>
      <c r="I894" s="271">
        <f t="shared" si="136"/>
        <v>0</v>
      </c>
      <c r="J894" s="271"/>
      <c r="K894" s="271"/>
      <c r="L894" s="271"/>
      <c r="M894" s="272"/>
      <c r="N894" s="272"/>
      <c r="O894" s="272" t="str">
        <f t="shared" si="137"/>
        <v/>
      </c>
      <c r="P894" s="272" t="str">
        <f t="shared" si="138"/>
        <v/>
      </c>
      <c r="Q894" s="272">
        <f t="shared" si="139"/>
        <v>0</v>
      </c>
      <c r="R894" s="272"/>
    </row>
    <row r="895" spans="1:18" x14ac:dyDescent="0.3">
      <c r="A895" s="214">
        <v>26</v>
      </c>
      <c r="B895" s="200"/>
      <c r="C895" s="200"/>
      <c r="D895" s="215"/>
      <c r="E895" s="200"/>
      <c r="F895" s="200"/>
      <c r="G895" s="216"/>
      <c r="H895" s="273"/>
      <c r="I895" s="271">
        <f t="shared" si="136"/>
        <v>0</v>
      </c>
      <c r="J895" s="271"/>
      <c r="K895" s="271"/>
      <c r="L895" s="271"/>
      <c r="M895" s="272"/>
      <c r="N895" s="272"/>
      <c r="O895" s="272" t="str">
        <f t="shared" si="137"/>
        <v/>
      </c>
      <c r="P895" s="272" t="str">
        <f t="shared" si="138"/>
        <v/>
      </c>
      <c r="Q895" s="272">
        <f t="shared" si="139"/>
        <v>0</v>
      </c>
      <c r="R895" s="272"/>
    </row>
    <row r="896" spans="1:18" x14ac:dyDescent="0.3">
      <c r="A896" s="214">
        <v>27</v>
      </c>
      <c r="B896" s="200"/>
      <c r="C896" s="200"/>
      <c r="D896" s="215"/>
      <c r="E896" s="200"/>
      <c r="F896" s="200"/>
      <c r="G896" s="216"/>
      <c r="H896" s="273"/>
      <c r="I896" s="271">
        <f t="shared" si="136"/>
        <v>0</v>
      </c>
      <c r="J896" s="271"/>
      <c r="K896" s="271"/>
      <c r="L896" s="271"/>
      <c r="M896" s="272"/>
      <c r="N896" s="272"/>
      <c r="O896" s="272" t="str">
        <f t="shared" si="137"/>
        <v/>
      </c>
      <c r="P896" s="272" t="str">
        <f t="shared" si="138"/>
        <v/>
      </c>
      <c r="Q896" s="272">
        <f t="shared" si="139"/>
        <v>0</v>
      </c>
      <c r="R896" s="272"/>
    </row>
    <row r="897" spans="1:21" ht="17.25" thickBot="1" x14ac:dyDescent="0.35">
      <c r="A897" s="217">
        <v>28</v>
      </c>
      <c r="B897" s="204"/>
      <c r="C897" s="204"/>
      <c r="D897" s="218"/>
      <c r="E897" s="204"/>
      <c r="F897" s="204"/>
      <c r="G897" s="219"/>
      <c r="H897" s="273"/>
      <c r="I897" s="271">
        <f t="shared" si="136"/>
        <v>0</v>
      </c>
      <c r="J897" s="271"/>
      <c r="K897" s="271"/>
      <c r="L897" s="271"/>
      <c r="M897" s="272"/>
      <c r="N897" s="272"/>
      <c r="O897" s="272" t="str">
        <f t="shared" si="137"/>
        <v/>
      </c>
      <c r="P897" s="272" t="str">
        <f t="shared" si="138"/>
        <v/>
      </c>
      <c r="Q897" s="272">
        <f t="shared" si="139"/>
        <v>0</v>
      </c>
      <c r="R897" s="272"/>
    </row>
    <row r="898" spans="1:21" x14ac:dyDescent="0.3">
      <c r="A898" s="205"/>
      <c r="B898" s="202"/>
      <c r="C898" s="202"/>
      <c r="D898" s="202" t="s">
        <v>271</v>
      </c>
      <c r="E898" s="202"/>
      <c r="F898" s="202"/>
      <c r="G898" s="221"/>
      <c r="H898" s="273" t="str">
        <f>IF(A898&lt;&gt;0,SUM(Q898:Q900),"")</f>
        <v/>
      </c>
      <c r="I898" s="271" t="str">
        <f>IF(A898&lt;&gt;0,IF(IFERROR(B898-8,0)&lt;0,0,IFERROR(B898-8,0)),"")</f>
        <v/>
      </c>
      <c r="J898" s="271" t="str">
        <f>IF(A898&lt;&gt;0,IF(SUM(H898-40)&gt;0,H898-40,0),"")</f>
        <v/>
      </c>
      <c r="K898" s="271" t="str">
        <f>IF(A898&lt;&gt;0,IF(SUM(I898:I900)&gt;J898,SUM(I898:I900),J898),"")</f>
        <v/>
      </c>
      <c r="L898" s="271" t="str">
        <f>IF(A898&lt;&gt;0,IF(D870="o",IF(H898&lt;(15/(7/COUNTA(A898:A900))),0,IF(H898&gt;(COUNTA(A898:A900)/5*40),COUNTA(A898:A900)/5*8,H898/5)),""),"")</f>
        <v/>
      </c>
      <c r="M898" s="272"/>
      <c r="N898" s="272"/>
      <c r="O898" s="272" t="str">
        <f t="shared" si="137"/>
        <v/>
      </c>
      <c r="P898" s="272" t="str">
        <f t="shared" si="138"/>
        <v/>
      </c>
      <c r="Q898" s="272">
        <f t="shared" si="139"/>
        <v>0</v>
      </c>
      <c r="R898" s="272"/>
    </row>
    <row r="899" spans="1:21" x14ac:dyDescent="0.3">
      <c r="A899" s="206"/>
      <c r="B899" s="200"/>
      <c r="C899" s="200"/>
      <c r="D899" s="215"/>
      <c r="E899" s="200"/>
      <c r="F899" s="200"/>
      <c r="G899" s="216"/>
      <c r="H899" s="273"/>
      <c r="I899" s="271" t="str">
        <f>IF(A899&lt;&gt;0,IF(IFERROR(B899-8,0)&lt;0,0,IFERROR(B899-8,0)),"")</f>
        <v/>
      </c>
      <c r="J899" s="271"/>
      <c r="K899" s="271"/>
      <c r="L899" s="271"/>
      <c r="M899" s="272"/>
      <c r="N899" s="272"/>
      <c r="O899" s="272" t="str">
        <f t="shared" si="137"/>
        <v/>
      </c>
      <c r="P899" s="272" t="str">
        <f t="shared" si="138"/>
        <v/>
      </c>
      <c r="Q899" s="272">
        <f t="shared" si="139"/>
        <v>0</v>
      </c>
      <c r="R899" s="272"/>
    </row>
    <row r="900" spans="1:21" ht="17.25" thickBot="1" x14ac:dyDescent="0.35">
      <c r="A900" s="207"/>
      <c r="B900" s="204"/>
      <c r="C900" s="204"/>
      <c r="D900" s="218"/>
      <c r="E900" s="204"/>
      <c r="F900" s="204"/>
      <c r="G900" s="219"/>
      <c r="H900" s="273"/>
      <c r="I900" s="271" t="str">
        <f>IF(A900&lt;&gt;0,IF(IFERROR(B900-8,0)&lt;0,0,IFERROR(B900-8,0)),"")</f>
        <v/>
      </c>
      <c r="J900" s="271"/>
      <c r="K900" s="271"/>
      <c r="L900" s="271"/>
      <c r="M900" s="272"/>
      <c r="N900" s="272"/>
      <c r="O900" s="272"/>
      <c r="P900" s="272"/>
      <c r="Q900" s="272">
        <f t="shared" si="139"/>
        <v>0</v>
      </c>
      <c r="R900" s="272"/>
    </row>
    <row r="901" spans="1:21" ht="17.25" thickBot="1" x14ac:dyDescent="0.35">
      <c r="A901" s="211"/>
      <c r="B901" s="243"/>
      <c r="C901" s="243"/>
      <c r="D901" s="243"/>
      <c r="E901" s="243"/>
      <c r="F901" s="243"/>
      <c r="G901" s="244"/>
      <c r="H901" s="273">
        <f t="shared" ref="H901:M901" si="140">SUM(H902:H932)</f>
        <v>0</v>
      </c>
      <c r="I901" s="271">
        <f t="shared" si="140"/>
        <v>0</v>
      </c>
      <c r="J901" s="271">
        <f t="shared" si="140"/>
        <v>0</v>
      </c>
      <c r="K901" s="271">
        <f t="shared" si="140"/>
        <v>0</v>
      </c>
      <c r="L901" s="274">
        <f t="shared" si="140"/>
        <v>0</v>
      </c>
      <c r="M901" s="271" t="e">
        <f t="shared" si="140"/>
        <v>#DIV/0!</v>
      </c>
      <c r="N901" s="275">
        <f>COUNTA(B902:B932)-COUNTIF(B902:B932,"연차")</f>
        <v>0</v>
      </c>
      <c r="O901" s="271">
        <f>SUM(O902:O932)</f>
        <v>0</v>
      </c>
      <c r="P901" s="271">
        <f>SUM(P902:P932)</f>
        <v>0</v>
      </c>
      <c r="Q901" s="272">
        <f>SUM(Q902:Q932)</f>
        <v>0</v>
      </c>
      <c r="R901" s="272">
        <f>COUNTA(A902:A932)</f>
        <v>28</v>
      </c>
      <c r="S901" s="276">
        <f>SUM(C902:C932)</f>
        <v>0</v>
      </c>
      <c r="T901" s="276">
        <f>SUM(F902:F932)</f>
        <v>0</v>
      </c>
      <c r="U901" s="251">
        <f>G903*G905</f>
        <v>0</v>
      </c>
    </row>
    <row r="902" spans="1:21" x14ac:dyDescent="0.3">
      <c r="A902" s="212">
        <v>1</v>
      </c>
      <c r="B902" s="201"/>
      <c r="C902" s="201"/>
      <c r="D902" s="201" t="s">
        <v>271</v>
      </c>
      <c r="E902" s="201"/>
      <c r="F902" s="201"/>
      <c r="G902" s="213" t="s">
        <v>282</v>
      </c>
      <c r="H902" s="273">
        <f>SUM(B902:B908)</f>
        <v>0</v>
      </c>
      <c r="I902" s="271">
        <f t="shared" ref="I902:I929" si="141">IF(IFERROR(B902-8,0)&lt;0,0,IFERROR(B902-8,0))</f>
        <v>0</v>
      </c>
      <c r="J902" s="271">
        <f>IF(SUM(H902-40)&gt;0,H902-40,0)</f>
        <v>0</v>
      </c>
      <c r="K902" s="271">
        <f>IF(SUM(I902:I908)&gt;J902,SUM(I902:I908),J902)</f>
        <v>0</v>
      </c>
      <c r="L902" s="271">
        <f>IF(D902="o",IF(H902&lt;15,0,IF(H902&gt;40,8,H902/5)),0)</f>
        <v>0</v>
      </c>
      <c r="M902" s="272" t="e">
        <f>SUM(B902:B932)/COUNTA(B902:B932)</f>
        <v>#DIV/0!</v>
      </c>
      <c r="N902" s="272"/>
      <c r="O902" s="272" t="str">
        <f>IF(E902="o",IF(B902&gt;8,8,B902),"")</f>
        <v/>
      </c>
      <c r="P902" s="272" t="str">
        <f>IF(E902="o",IF(B902&gt;8,B902-8,0),"")</f>
        <v/>
      </c>
      <c r="Q902" s="272">
        <f>COUNTA(A902)*IF(B902="연차",0,B902)</f>
        <v>0</v>
      </c>
      <c r="R902" s="272"/>
    </row>
    <row r="903" spans="1:21" x14ac:dyDescent="0.3">
      <c r="A903" s="214">
        <v>2</v>
      </c>
      <c r="B903" s="200"/>
      <c r="C903" s="200"/>
      <c r="D903" s="215"/>
      <c r="E903" s="200"/>
      <c r="F903" s="200"/>
      <c r="G903" s="203"/>
      <c r="H903" s="273"/>
      <c r="I903" s="271">
        <f t="shared" si="141"/>
        <v>0</v>
      </c>
      <c r="J903" s="271"/>
      <c r="K903" s="271"/>
      <c r="L903" s="271"/>
      <c r="M903" s="272"/>
      <c r="N903" s="272"/>
      <c r="O903" s="272" t="str">
        <f t="shared" ref="O903:O931" si="142">IF(E903="o",IF(B903&gt;8,8,B903),"")</f>
        <v/>
      </c>
      <c r="P903" s="272" t="str">
        <f t="shared" ref="P903:P931" si="143">IF(E903="o",IF(B903&gt;8,B903-8,0),"")</f>
        <v/>
      </c>
      <c r="Q903" s="272">
        <f t="shared" ref="Q903:Q932" si="144">COUNTA(A903)*IF(B903="연차",0,B903)</f>
        <v>0</v>
      </c>
      <c r="R903" s="272"/>
    </row>
    <row r="904" spans="1:21" x14ac:dyDescent="0.3">
      <c r="A904" s="214">
        <v>3</v>
      </c>
      <c r="B904" s="200"/>
      <c r="C904" s="200"/>
      <c r="D904" s="215"/>
      <c r="E904" s="200"/>
      <c r="F904" s="200"/>
      <c r="G904" s="203" t="s">
        <v>275</v>
      </c>
      <c r="H904" s="273"/>
      <c r="I904" s="271">
        <f t="shared" si="141"/>
        <v>0</v>
      </c>
      <c r="J904" s="271"/>
      <c r="K904" s="271"/>
      <c r="L904" s="271"/>
      <c r="M904" s="272"/>
      <c r="N904" s="272"/>
      <c r="O904" s="272" t="str">
        <f t="shared" si="142"/>
        <v/>
      </c>
      <c r="P904" s="272" t="str">
        <f t="shared" si="143"/>
        <v/>
      </c>
      <c r="Q904" s="272">
        <f t="shared" si="144"/>
        <v>0</v>
      </c>
      <c r="R904" s="272"/>
    </row>
    <row r="905" spans="1:21" x14ac:dyDescent="0.3">
      <c r="A905" s="214">
        <v>4</v>
      </c>
      <c r="B905" s="200"/>
      <c r="C905" s="200"/>
      <c r="D905" s="215"/>
      <c r="E905" s="200"/>
      <c r="F905" s="200"/>
      <c r="G905" s="203"/>
      <c r="H905" s="273"/>
      <c r="I905" s="271">
        <f t="shared" si="141"/>
        <v>0</v>
      </c>
      <c r="J905" s="271"/>
      <c r="K905" s="271"/>
      <c r="L905" s="271"/>
      <c r="M905" s="272"/>
      <c r="N905" s="272"/>
      <c r="O905" s="272" t="str">
        <f t="shared" si="142"/>
        <v/>
      </c>
      <c r="P905" s="272" t="str">
        <f t="shared" si="143"/>
        <v/>
      </c>
      <c r="Q905" s="272">
        <f t="shared" si="144"/>
        <v>0</v>
      </c>
      <c r="R905" s="272"/>
    </row>
    <row r="906" spans="1:21" x14ac:dyDescent="0.3">
      <c r="A906" s="214">
        <v>5</v>
      </c>
      <c r="B906" s="200"/>
      <c r="C906" s="200"/>
      <c r="D906" s="215"/>
      <c r="E906" s="200"/>
      <c r="F906" s="200"/>
      <c r="G906" s="216"/>
      <c r="H906" s="273"/>
      <c r="I906" s="271">
        <f t="shared" si="141"/>
        <v>0</v>
      </c>
      <c r="J906" s="271"/>
      <c r="K906" s="271"/>
      <c r="L906" s="271"/>
      <c r="M906" s="272"/>
      <c r="N906" s="272"/>
      <c r="O906" s="272" t="str">
        <f t="shared" si="142"/>
        <v/>
      </c>
      <c r="P906" s="272" t="str">
        <f t="shared" si="143"/>
        <v/>
      </c>
      <c r="Q906" s="272">
        <f t="shared" si="144"/>
        <v>0</v>
      </c>
      <c r="R906" s="272"/>
    </row>
    <row r="907" spans="1:21" x14ac:dyDescent="0.3">
      <c r="A907" s="214">
        <v>6</v>
      </c>
      <c r="B907" s="200"/>
      <c r="C907" s="200"/>
      <c r="D907" s="215"/>
      <c r="E907" s="200"/>
      <c r="F907" s="200"/>
      <c r="G907" s="216"/>
      <c r="H907" s="273"/>
      <c r="I907" s="271">
        <f t="shared" si="141"/>
        <v>0</v>
      </c>
      <c r="J907" s="271"/>
      <c r="K907" s="271"/>
      <c r="L907" s="271"/>
      <c r="M907" s="272"/>
      <c r="N907" s="272"/>
      <c r="O907" s="272" t="str">
        <f t="shared" si="142"/>
        <v/>
      </c>
      <c r="P907" s="272" t="str">
        <f t="shared" si="143"/>
        <v/>
      </c>
      <c r="Q907" s="272">
        <f t="shared" si="144"/>
        <v>0</v>
      </c>
      <c r="R907" s="272"/>
    </row>
    <row r="908" spans="1:21" ht="17.25" thickBot="1" x14ac:dyDescent="0.35">
      <c r="A908" s="217">
        <v>7</v>
      </c>
      <c r="B908" s="204"/>
      <c r="C908" s="204"/>
      <c r="D908" s="218"/>
      <c r="E908" s="204"/>
      <c r="F908" s="204"/>
      <c r="G908" s="219"/>
      <c r="H908" s="273"/>
      <c r="I908" s="271">
        <f t="shared" si="141"/>
        <v>0</v>
      </c>
      <c r="J908" s="271"/>
      <c r="K908" s="271"/>
      <c r="L908" s="271"/>
      <c r="M908" s="272"/>
      <c r="N908" s="272"/>
      <c r="O908" s="272" t="str">
        <f t="shared" si="142"/>
        <v/>
      </c>
      <c r="P908" s="272" t="str">
        <f t="shared" si="143"/>
        <v/>
      </c>
      <c r="Q908" s="272">
        <f t="shared" si="144"/>
        <v>0</v>
      </c>
      <c r="R908" s="272"/>
    </row>
    <row r="909" spans="1:21" x14ac:dyDescent="0.3">
      <c r="A909" s="220">
        <v>8</v>
      </c>
      <c r="B909" s="202"/>
      <c r="C909" s="202"/>
      <c r="D909" s="202" t="s">
        <v>271</v>
      </c>
      <c r="E909" s="202"/>
      <c r="F909" s="202"/>
      <c r="G909" s="221"/>
      <c r="H909" s="273">
        <f>SUM(B909:B915)</f>
        <v>0</v>
      </c>
      <c r="I909" s="271">
        <f t="shared" si="141"/>
        <v>0</v>
      </c>
      <c r="J909" s="271">
        <f>IF(SUM(H909-40)&gt;0,H909-40,0)</f>
        <v>0</v>
      </c>
      <c r="K909" s="271">
        <f>IF(SUM(I909:I915)&gt;J909,SUM(I909:I915),J909)</f>
        <v>0</v>
      </c>
      <c r="L909" s="271">
        <f>IF(D909="o",IF(H909&lt;15,0,IF(H909&gt;40,8,H909/5)),0)</f>
        <v>0</v>
      </c>
      <c r="M909" s="272"/>
      <c r="N909" s="272"/>
      <c r="O909" s="272" t="str">
        <f t="shared" si="142"/>
        <v/>
      </c>
      <c r="P909" s="272" t="str">
        <f t="shared" si="143"/>
        <v/>
      </c>
      <c r="Q909" s="272">
        <f t="shared" si="144"/>
        <v>0</v>
      </c>
      <c r="R909" s="272"/>
    </row>
    <row r="910" spans="1:21" x14ac:dyDescent="0.3">
      <c r="A910" s="214">
        <v>9</v>
      </c>
      <c r="B910" s="200"/>
      <c r="C910" s="200"/>
      <c r="D910" s="215"/>
      <c r="E910" s="200"/>
      <c r="F910" s="200"/>
      <c r="G910" s="216"/>
      <c r="H910" s="273"/>
      <c r="I910" s="271">
        <f t="shared" si="141"/>
        <v>0</v>
      </c>
      <c r="J910" s="271"/>
      <c r="K910" s="271"/>
      <c r="L910" s="271"/>
      <c r="M910" s="272"/>
      <c r="N910" s="272"/>
      <c r="O910" s="272" t="str">
        <f t="shared" si="142"/>
        <v/>
      </c>
      <c r="P910" s="272" t="str">
        <f t="shared" si="143"/>
        <v/>
      </c>
      <c r="Q910" s="272">
        <f t="shared" si="144"/>
        <v>0</v>
      </c>
      <c r="R910" s="272"/>
    </row>
    <row r="911" spans="1:21" x14ac:dyDescent="0.3">
      <c r="A911" s="214">
        <v>10</v>
      </c>
      <c r="B911" s="200"/>
      <c r="C911" s="200"/>
      <c r="D911" s="215"/>
      <c r="E911" s="200"/>
      <c r="F911" s="200"/>
      <c r="G911" s="216"/>
      <c r="H911" s="273"/>
      <c r="I911" s="271">
        <f t="shared" si="141"/>
        <v>0</v>
      </c>
      <c r="J911" s="271"/>
      <c r="K911" s="271"/>
      <c r="L911" s="271"/>
      <c r="M911" s="272"/>
      <c r="N911" s="272"/>
      <c r="O911" s="272" t="str">
        <f t="shared" si="142"/>
        <v/>
      </c>
      <c r="P911" s="272" t="str">
        <f t="shared" si="143"/>
        <v/>
      </c>
      <c r="Q911" s="272">
        <f t="shared" si="144"/>
        <v>0</v>
      </c>
      <c r="R911" s="272"/>
    </row>
    <row r="912" spans="1:21" x14ac:dyDescent="0.3">
      <c r="A912" s="214">
        <v>11</v>
      </c>
      <c r="B912" s="200"/>
      <c r="C912" s="200"/>
      <c r="D912" s="215"/>
      <c r="E912" s="200"/>
      <c r="F912" s="200"/>
      <c r="G912" s="216"/>
      <c r="H912" s="273"/>
      <c r="I912" s="271">
        <f t="shared" si="141"/>
        <v>0</v>
      </c>
      <c r="J912" s="271"/>
      <c r="K912" s="271"/>
      <c r="L912" s="271"/>
      <c r="M912" s="272"/>
      <c r="N912" s="272"/>
      <c r="O912" s="272" t="str">
        <f t="shared" si="142"/>
        <v/>
      </c>
      <c r="P912" s="272" t="str">
        <f t="shared" si="143"/>
        <v/>
      </c>
      <c r="Q912" s="272">
        <f t="shared" si="144"/>
        <v>0</v>
      </c>
      <c r="R912" s="272"/>
    </row>
    <row r="913" spans="1:18" x14ac:dyDescent="0.3">
      <c r="A913" s="214">
        <v>12</v>
      </c>
      <c r="B913" s="200"/>
      <c r="C913" s="200"/>
      <c r="D913" s="215"/>
      <c r="E913" s="200"/>
      <c r="F913" s="200"/>
      <c r="G913" s="216"/>
      <c r="H913" s="273"/>
      <c r="I913" s="271">
        <f t="shared" si="141"/>
        <v>0</v>
      </c>
      <c r="J913" s="271"/>
      <c r="K913" s="271"/>
      <c r="L913" s="271"/>
      <c r="M913" s="272"/>
      <c r="N913" s="272"/>
      <c r="O913" s="272" t="str">
        <f t="shared" si="142"/>
        <v/>
      </c>
      <c r="P913" s="272" t="str">
        <f t="shared" si="143"/>
        <v/>
      </c>
      <c r="Q913" s="272">
        <f t="shared" si="144"/>
        <v>0</v>
      </c>
      <c r="R913" s="272"/>
    </row>
    <row r="914" spans="1:18" x14ac:dyDescent="0.3">
      <c r="A914" s="214">
        <v>13</v>
      </c>
      <c r="B914" s="200"/>
      <c r="C914" s="200"/>
      <c r="D914" s="215"/>
      <c r="E914" s="200"/>
      <c r="F914" s="200"/>
      <c r="G914" s="216"/>
      <c r="H914" s="273"/>
      <c r="I914" s="271">
        <f t="shared" si="141"/>
        <v>0</v>
      </c>
      <c r="J914" s="271"/>
      <c r="K914" s="271"/>
      <c r="L914" s="271"/>
      <c r="M914" s="272"/>
      <c r="N914" s="272"/>
      <c r="O914" s="272" t="str">
        <f t="shared" si="142"/>
        <v/>
      </c>
      <c r="P914" s="272" t="str">
        <f t="shared" si="143"/>
        <v/>
      </c>
      <c r="Q914" s="272">
        <f t="shared" si="144"/>
        <v>0</v>
      </c>
      <c r="R914" s="272"/>
    </row>
    <row r="915" spans="1:18" ht="17.25" thickBot="1" x14ac:dyDescent="0.35">
      <c r="A915" s="217">
        <v>14</v>
      </c>
      <c r="B915" s="204"/>
      <c r="C915" s="204"/>
      <c r="D915" s="218"/>
      <c r="E915" s="204"/>
      <c r="F915" s="204"/>
      <c r="G915" s="219"/>
      <c r="H915" s="273"/>
      <c r="I915" s="271">
        <f t="shared" si="141"/>
        <v>0</v>
      </c>
      <c r="J915" s="271"/>
      <c r="K915" s="271"/>
      <c r="L915" s="271"/>
      <c r="M915" s="272"/>
      <c r="N915" s="272"/>
      <c r="O915" s="272" t="str">
        <f t="shared" si="142"/>
        <v/>
      </c>
      <c r="P915" s="272" t="str">
        <f t="shared" si="143"/>
        <v/>
      </c>
      <c r="Q915" s="272">
        <f t="shared" si="144"/>
        <v>0</v>
      </c>
      <c r="R915" s="272"/>
    </row>
    <row r="916" spans="1:18" x14ac:dyDescent="0.3">
      <c r="A916" s="220">
        <v>15</v>
      </c>
      <c r="B916" s="202"/>
      <c r="C916" s="202"/>
      <c r="D916" s="202" t="s">
        <v>271</v>
      </c>
      <c r="E916" s="202"/>
      <c r="F916" s="202"/>
      <c r="G916" s="221"/>
      <c r="H916" s="273">
        <f>SUM(B916:B922)</f>
        <v>0</v>
      </c>
      <c r="I916" s="271">
        <f t="shared" si="141"/>
        <v>0</v>
      </c>
      <c r="J916" s="271">
        <f>IF(SUM(H916-40)&gt;0,H916-40,0)</f>
        <v>0</v>
      </c>
      <c r="K916" s="271">
        <f>IF(SUM(I916:I922)&gt;J916,SUM(I916:I922),J916)</f>
        <v>0</v>
      </c>
      <c r="L916" s="271">
        <f>IF(D916="o",IF(H916&lt;15,0,IF(H916&gt;40,8,H916/5)),0)</f>
        <v>0</v>
      </c>
      <c r="M916" s="272"/>
      <c r="N916" s="272"/>
      <c r="O916" s="272" t="str">
        <f t="shared" si="142"/>
        <v/>
      </c>
      <c r="P916" s="272" t="str">
        <f t="shared" si="143"/>
        <v/>
      </c>
      <c r="Q916" s="272">
        <f t="shared" si="144"/>
        <v>0</v>
      </c>
      <c r="R916" s="272"/>
    </row>
    <row r="917" spans="1:18" x14ac:dyDescent="0.3">
      <c r="A917" s="214">
        <v>16</v>
      </c>
      <c r="B917" s="200"/>
      <c r="C917" s="200"/>
      <c r="D917" s="215"/>
      <c r="E917" s="200"/>
      <c r="F917" s="200"/>
      <c r="G917" s="216"/>
      <c r="H917" s="273"/>
      <c r="I917" s="271">
        <f t="shared" si="141"/>
        <v>0</v>
      </c>
      <c r="J917" s="271"/>
      <c r="K917" s="271"/>
      <c r="L917" s="271"/>
      <c r="M917" s="272"/>
      <c r="N917" s="272"/>
      <c r="O917" s="272" t="str">
        <f t="shared" si="142"/>
        <v/>
      </c>
      <c r="P917" s="272" t="str">
        <f t="shared" si="143"/>
        <v/>
      </c>
      <c r="Q917" s="272">
        <f t="shared" si="144"/>
        <v>0</v>
      </c>
      <c r="R917" s="272"/>
    </row>
    <row r="918" spans="1:18" x14ac:dyDescent="0.3">
      <c r="A918" s="214">
        <v>17</v>
      </c>
      <c r="B918" s="200"/>
      <c r="C918" s="200"/>
      <c r="D918" s="215"/>
      <c r="E918" s="200"/>
      <c r="F918" s="200"/>
      <c r="G918" s="216"/>
      <c r="H918" s="273"/>
      <c r="I918" s="271">
        <f t="shared" si="141"/>
        <v>0</v>
      </c>
      <c r="J918" s="271"/>
      <c r="K918" s="271"/>
      <c r="L918" s="271"/>
      <c r="M918" s="272"/>
      <c r="N918" s="272"/>
      <c r="O918" s="272" t="str">
        <f t="shared" si="142"/>
        <v/>
      </c>
      <c r="P918" s="272" t="str">
        <f t="shared" si="143"/>
        <v/>
      </c>
      <c r="Q918" s="272">
        <f t="shared" si="144"/>
        <v>0</v>
      </c>
      <c r="R918" s="272"/>
    </row>
    <row r="919" spans="1:18" x14ac:dyDescent="0.3">
      <c r="A919" s="214">
        <v>18</v>
      </c>
      <c r="B919" s="200"/>
      <c r="C919" s="200"/>
      <c r="D919" s="215"/>
      <c r="E919" s="200"/>
      <c r="F919" s="200"/>
      <c r="G919" s="216"/>
      <c r="H919" s="273"/>
      <c r="I919" s="271">
        <f t="shared" si="141"/>
        <v>0</v>
      </c>
      <c r="J919" s="271"/>
      <c r="K919" s="271"/>
      <c r="L919" s="271"/>
      <c r="M919" s="272"/>
      <c r="N919" s="272"/>
      <c r="O919" s="272" t="str">
        <f t="shared" si="142"/>
        <v/>
      </c>
      <c r="P919" s="272" t="str">
        <f t="shared" si="143"/>
        <v/>
      </c>
      <c r="Q919" s="272">
        <f t="shared" si="144"/>
        <v>0</v>
      </c>
      <c r="R919" s="272"/>
    </row>
    <row r="920" spans="1:18" x14ac:dyDescent="0.3">
      <c r="A920" s="214">
        <v>19</v>
      </c>
      <c r="B920" s="200"/>
      <c r="C920" s="200"/>
      <c r="D920" s="215"/>
      <c r="E920" s="200"/>
      <c r="F920" s="200"/>
      <c r="G920" s="216"/>
      <c r="H920" s="273"/>
      <c r="I920" s="271">
        <f t="shared" si="141"/>
        <v>0</v>
      </c>
      <c r="J920" s="271"/>
      <c r="K920" s="271"/>
      <c r="L920" s="271"/>
      <c r="M920" s="272"/>
      <c r="N920" s="272"/>
      <c r="O920" s="272" t="str">
        <f t="shared" si="142"/>
        <v/>
      </c>
      <c r="P920" s="272" t="str">
        <f t="shared" si="143"/>
        <v/>
      </c>
      <c r="Q920" s="272">
        <f t="shared" si="144"/>
        <v>0</v>
      </c>
      <c r="R920" s="272"/>
    </row>
    <row r="921" spans="1:18" x14ac:dyDescent="0.3">
      <c r="A921" s="214">
        <v>20</v>
      </c>
      <c r="B921" s="200"/>
      <c r="C921" s="200"/>
      <c r="D921" s="215"/>
      <c r="E921" s="200"/>
      <c r="F921" s="200"/>
      <c r="G921" s="216"/>
      <c r="H921" s="273"/>
      <c r="I921" s="271">
        <f t="shared" si="141"/>
        <v>0</v>
      </c>
      <c r="J921" s="271"/>
      <c r="K921" s="271"/>
      <c r="L921" s="271"/>
      <c r="M921" s="272"/>
      <c r="N921" s="272"/>
      <c r="O921" s="272" t="str">
        <f t="shared" si="142"/>
        <v/>
      </c>
      <c r="P921" s="272" t="str">
        <f t="shared" si="143"/>
        <v/>
      </c>
      <c r="Q921" s="272">
        <f t="shared" si="144"/>
        <v>0</v>
      </c>
      <c r="R921" s="272"/>
    </row>
    <row r="922" spans="1:18" ht="17.25" thickBot="1" x14ac:dyDescent="0.35">
      <c r="A922" s="217">
        <v>21</v>
      </c>
      <c r="B922" s="204"/>
      <c r="C922" s="204"/>
      <c r="D922" s="218"/>
      <c r="E922" s="204"/>
      <c r="F922" s="204"/>
      <c r="G922" s="219"/>
      <c r="H922" s="273"/>
      <c r="I922" s="271">
        <f t="shared" si="141"/>
        <v>0</v>
      </c>
      <c r="J922" s="271"/>
      <c r="K922" s="271"/>
      <c r="L922" s="271"/>
      <c r="M922" s="272"/>
      <c r="N922" s="272"/>
      <c r="O922" s="272" t="str">
        <f t="shared" si="142"/>
        <v/>
      </c>
      <c r="P922" s="272" t="str">
        <f t="shared" si="143"/>
        <v/>
      </c>
      <c r="Q922" s="272">
        <f t="shared" si="144"/>
        <v>0</v>
      </c>
      <c r="R922" s="272"/>
    </row>
    <row r="923" spans="1:18" x14ac:dyDescent="0.3">
      <c r="A923" s="220">
        <v>22</v>
      </c>
      <c r="B923" s="202"/>
      <c r="C923" s="202"/>
      <c r="D923" s="202" t="s">
        <v>271</v>
      </c>
      <c r="E923" s="202"/>
      <c r="F923" s="202"/>
      <c r="G923" s="221"/>
      <c r="H923" s="273">
        <f>SUM(B923:B929)</f>
        <v>0</v>
      </c>
      <c r="I923" s="271">
        <f t="shared" si="141"/>
        <v>0</v>
      </c>
      <c r="J923" s="271">
        <f>IF(SUM(H923-40)&gt;0,H923-40,0)</f>
        <v>0</v>
      </c>
      <c r="K923" s="271">
        <f>IF(SUM(I923:I929)&gt;J923,SUM(I923:I929),J923)</f>
        <v>0</v>
      </c>
      <c r="L923" s="271">
        <f>IF(D923="o",IF(H923&lt;15,0,IF(H923&gt;40,8,H923/5)),0)</f>
        <v>0</v>
      </c>
      <c r="M923" s="272"/>
      <c r="N923" s="272"/>
      <c r="O923" s="272" t="str">
        <f t="shared" si="142"/>
        <v/>
      </c>
      <c r="P923" s="272" t="str">
        <f t="shared" si="143"/>
        <v/>
      </c>
      <c r="Q923" s="272">
        <f t="shared" si="144"/>
        <v>0</v>
      </c>
      <c r="R923" s="272"/>
    </row>
    <row r="924" spans="1:18" x14ac:dyDescent="0.3">
      <c r="A924" s="214">
        <v>23</v>
      </c>
      <c r="B924" s="200"/>
      <c r="C924" s="200"/>
      <c r="D924" s="215"/>
      <c r="E924" s="200"/>
      <c r="F924" s="200"/>
      <c r="G924" s="216"/>
      <c r="H924" s="273"/>
      <c r="I924" s="271">
        <f t="shared" si="141"/>
        <v>0</v>
      </c>
      <c r="J924" s="271"/>
      <c r="K924" s="271"/>
      <c r="L924" s="271"/>
      <c r="M924" s="272"/>
      <c r="N924" s="272"/>
      <c r="O924" s="272" t="str">
        <f t="shared" si="142"/>
        <v/>
      </c>
      <c r="P924" s="272" t="str">
        <f t="shared" si="143"/>
        <v/>
      </c>
      <c r="Q924" s="272">
        <f t="shared" si="144"/>
        <v>0</v>
      </c>
      <c r="R924" s="272"/>
    </row>
    <row r="925" spans="1:18" x14ac:dyDescent="0.3">
      <c r="A925" s="214">
        <v>24</v>
      </c>
      <c r="B925" s="200"/>
      <c r="C925" s="200"/>
      <c r="D925" s="215"/>
      <c r="E925" s="200"/>
      <c r="F925" s="200"/>
      <c r="G925" s="216"/>
      <c r="H925" s="273"/>
      <c r="I925" s="271">
        <f t="shared" si="141"/>
        <v>0</v>
      </c>
      <c r="J925" s="271"/>
      <c r="K925" s="271"/>
      <c r="L925" s="271"/>
      <c r="M925" s="272"/>
      <c r="N925" s="272"/>
      <c r="O925" s="272" t="str">
        <f t="shared" si="142"/>
        <v/>
      </c>
      <c r="P925" s="272" t="str">
        <f t="shared" si="143"/>
        <v/>
      </c>
      <c r="Q925" s="272">
        <f t="shared" si="144"/>
        <v>0</v>
      </c>
      <c r="R925" s="272"/>
    </row>
    <row r="926" spans="1:18" x14ac:dyDescent="0.3">
      <c r="A926" s="214">
        <v>25</v>
      </c>
      <c r="B926" s="200"/>
      <c r="C926" s="200"/>
      <c r="D926" s="215"/>
      <c r="E926" s="200"/>
      <c r="F926" s="200"/>
      <c r="G926" s="216"/>
      <c r="H926" s="273"/>
      <c r="I926" s="271">
        <f t="shared" si="141"/>
        <v>0</v>
      </c>
      <c r="J926" s="271"/>
      <c r="K926" s="271"/>
      <c r="L926" s="271"/>
      <c r="M926" s="272"/>
      <c r="N926" s="272"/>
      <c r="O926" s="272" t="str">
        <f t="shared" si="142"/>
        <v/>
      </c>
      <c r="P926" s="272" t="str">
        <f t="shared" si="143"/>
        <v/>
      </c>
      <c r="Q926" s="272">
        <f t="shared" si="144"/>
        <v>0</v>
      </c>
      <c r="R926" s="272"/>
    </row>
    <row r="927" spans="1:18" x14ac:dyDescent="0.3">
      <c r="A927" s="214">
        <v>26</v>
      </c>
      <c r="B927" s="200"/>
      <c r="C927" s="200"/>
      <c r="D927" s="215"/>
      <c r="E927" s="200"/>
      <c r="F927" s="200"/>
      <c r="G927" s="216"/>
      <c r="H927" s="273"/>
      <c r="I927" s="271">
        <f t="shared" si="141"/>
        <v>0</v>
      </c>
      <c r="J927" s="271"/>
      <c r="K927" s="271"/>
      <c r="L927" s="271"/>
      <c r="M927" s="272"/>
      <c r="N927" s="272"/>
      <c r="O927" s="272" t="str">
        <f t="shared" si="142"/>
        <v/>
      </c>
      <c r="P927" s="272" t="str">
        <f t="shared" si="143"/>
        <v/>
      </c>
      <c r="Q927" s="272">
        <f t="shared" si="144"/>
        <v>0</v>
      </c>
      <c r="R927" s="272"/>
    </row>
    <row r="928" spans="1:18" x14ac:dyDescent="0.3">
      <c r="A928" s="214">
        <v>27</v>
      </c>
      <c r="B928" s="200"/>
      <c r="C928" s="200"/>
      <c r="D928" s="215"/>
      <c r="E928" s="200"/>
      <c r="F928" s="200"/>
      <c r="G928" s="216"/>
      <c r="H928" s="273"/>
      <c r="I928" s="271">
        <f t="shared" si="141"/>
        <v>0</v>
      </c>
      <c r="J928" s="271"/>
      <c r="K928" s="271"/>
      <c r="L928" s="271"/>
      <c r="M928" s="272"/>
      <c r="N928" s="272"/>
      <c r="O928" s="272" t="str">
        <f t="shared" si="142"/>
        <v/>
      </c>
      <c r="P928" s="272" t="str">
        <f t="shared" si="143"/>
        <v/>
      </c>
      <c r="Q928" s="272">
        <f t="shared" si="144"/>
        <v>0</v>
      </c>
      <c r="R928" s="272"/>
    </row>
    <row r="929" spans="1:21" ht="17.25" thickBot="1" x14ac:dyDescent="0.35">
      <c r="A929" s="217">
        <v>28</v>
      </c>
      <c r="B929" s="204"/>
      <c r="C929" s="204"/>
      <c r="D929" s="218"/>
      <c r="E929" s="204"/>
      <c r="F929" s="204"/>
      <c r="G929" s="219"/>
      <c r="H929" s="273"/>
      <c r="I929" s="271">
        <f t="shared" si="141"/>
        <v>0</v>
      </c>
      <c r="J929" s="271"/>
      <c r="K929" s="271"/>
      <c r="L929" s="271"/>
      <c r="M929" s="272"/>
      <c r="N929" s="272"/>
      <c r="O929" s="272" t="str">
        <f t="shared" si="142"/>
        <v/>
      </c>
      <c r="P929" s="272" t="str">
        <f t="shared" si="143"/>
        <v/>
      </c>
      <c r="Q929" s="272">
        <f t="shared" si="144"/>
        <v>0</v>
      </c>
      <c r="R929" s="272"/>
    </row>
    <row r="930" spans="1:21" x14ac:dyDescent="0.3">
      <c r="A930" s="205"/>
      <c r="B930" s="202"/>
      <c r="C930" s="202"/>
      <c r="D930" s="202" t="s">
        <v>271</v>
      </c>
      <c r="E930" s="202"/>
      <c r="F930" s="202"/>
      <c r="G930" s="221"/>
      <c r="H930" s="273" t="str">
        <f>IF(A930&lt;&gt;0,SUM(Q930:Q932),"")</f>
        <v/>
      </c>
      <c r="I930" s="271" t="str">
        <f>IF(A930&lt;&gt;0,IF(IFERROR(B930-8,0)&lt;0,0,IFERROR(B930-8,0)),"")</f>
        <v/>
      </c>
      <c r="J930" s="271" t="str">
        <f>IF(A930&lt;&gt;0,IF(SUM(H930-40)&gt;0,H930-40,0),"")</f>
        <v/>
      </c>
      <c r="K930" s="271" t="str">
        <f>IF(A930&lt;&gt;0,IF(SUM(I930:I932)&gt;J930,SUM(I930:I932),J930),"")</f>
        <v/>
      </c>
      <c r="L930" s="271" t="str">
        <f>IF(A930&lt;&gt;0,IF(D902="o",IF(H930&lt;(15/(7/COUNTA(A930:A932))),0,IF(H930&gt;(COUNTA(A930:A932)/5*40),COUNTA(A930:A932)/5*8,H930/5)),""),"")</f>
        <v/>
      </c>
      <c r="M930" s="272"/>
      <c r="N930" s="272"/>
      <c r="O930" s="272" t="str">
        <f t="shared" si="142"/>
        <v/>
      </c>
      <c r="P930" s="272" t="str">
        <f t="shared" si="143"/>
        <v/>
      </c>
      <c r="Q930" s="272">
        <f t="shared" si="144"/>
        <v>0</v>
      </c>
      <c r="R930" s="272"/>
    </row>
    <row r="931" spans="1:21" x14ac:dyDescent="0.3">
      <c r="A931" s="206"/>
      <c r="B931" s="200"/>
      <c r="C931" s="200"/>
      <c r="D931" s="215"/>
      <c r="E931" s="200"/>
      <c r="F931" s="200"/>
      <c r="G931" s="216"/>
      <c r="H931" s="273"/>
      <c r="I931" s="271" t="str">
        <f>IF(A931&lt;&gt;0,IF(IFERROR(B931-8,0)&lt;0,0,IFERROR(B931-8,0)),"")</f>
        <v/>
      </c>
      <c r="J931" s="271"/>
      <c r="K931" s="271"/>
      <c r="L931" s="271"/>
      <c r="M931" s="272"/>
      <c r="N931" s="272"/>
      <c r="O931" s="272" t="str">
        <f t="shared" si="142"/>
        <v/>
      </c>
      <c r="P931" s="272" t="str">
        <f t="shared" si="143"/>
        <v/>
      </c>
      <c r="Q931" s="272">
        <f t="shared" si="144"/>
        <v>0</v>
      </c>
      <c r="R931" s="272"/>
    </row>
    <row r="932" spans="1:21" ht="17.25" thickBot="1" x14ac:dyDescent="0.35">
      <c r="A932" s="207"/>
      <c r="B932" s="204"/>
      <c r="C932" s="204"/>
      <c r="D932" s="218"/>
      <c r="E932" s="204"/>
      <c r="F932" s="204"/>
      <c r="G932" s="219"/>
      <c r="H932" s="273"/>
      <c r="I932" s="271" t="str">
        <f>IF(A932&lt;&gt;0,IF(IFERROR(B932-8,0)&lt;0,0,IFERROR(B932-8,0)),"")</f>
        <v/>
      </c>
      <c r="J932" s="271"/>
      <c r="K932" s="271"/>
      <c r="L932" s="271"/>
      <c r="M932" s="272"/>
      <c r="N932" s="272"/>
      <c r="O932" s="272"/>
      <c r="P932" s="272"/>
      <c r="Q932" s="272">
        <f t="shared" si="144"/>
        <v>0</v>
      </c>
      <c r="R932" s="272"/>
    </row>
    <row r="933" spans="1:21" ht="17.25" thickBot="1" x14ac:dyDescent="0.35">
      <c r="A933" s="211"/>
      <c r="B933" s="243"/>
      <c r="C933" s="243"/>
      <c r="D933" s="243"/>
      <c r="E933" s="243"/>
      <c r="F933" s="243"/>
      <c r="G933" s="244"/>
      <c r="H933" s="273">
        <f t="shared" ref="H933:M933" si="145">SUM(H934:H964)</f>
        <v>0</v>
      </c>
      <c r="I933" s="271">
        <f t="shared" si="145"/>
        <v>0</v>
      </c>
      <c r="J933" s="271">
        <f t="shared" si="145"/>
        <v>0</v>
      </c>
      <c r="K933" s="271">
        <f t="shared" si="145"/>
        <v>0</v>
      </c>
      <c r="L933" s="274">
        <f t="shared" si="145"/>
        <v>0</v>
      </c>
      <c r="M933" s="271" t="e">
        <f t="shared" si="145"/>
        <v>#DIV/0!</v>
      </c>
      <c r="N933" s="275">
        <f>COUNTA(B934:B964)-COUNTIF(B934:B964,"연차")</f>
        <v>0</v>
      </c>
      <c r="O933" s="271">
        <f>SUM(O934:O964)</f>
        <v>0</v>
      </c>
      <c r="P933" s="271">
        <f>SUM(P934:P964)</f>
        <v>0</v>
      </c>
      <c r="Q933" s="272">
        <f>SUM(Q934:Q964)</f>
        <v>0</v>
      </c>
      <c r="R933" s="272">
        <f>COUNTA(A934:A964)</f>
        <v>28</v>
      </c>
      <c r="S933" s="276">
        <f>SUM(C934:C964)</f>
        <v>0</v>
      </c>
      <c r="T933" s="276">
        <f>SUM(F934:F964)</f>
        <v>0</v>
      </c>
      <c r="U933" s="251">
        <f>G935*G937</f>
        <v>0</v>
      </c>
    </row>
    <row r="934" spans="1:21" x14ac:dyDescent="0.3">
      <c r="A934" s="212">
        <v>1</v>
      </c>
      <c r="B934" s="201"/>
      <c r="C934" s="201"/>
      <c r="D934" s="201" t="s">
        <v>271</v>
      </c>
      <c r="E934" s="201"/>
      <c r="F934" s="201"/>
      <c r="G934" s="213" t="s">
        <v>282</v>
      </c>
      <c r="H934" s="273">
        <f>SUM(B934:B940)</f>
        <v>0</v>
      </c>
      <c r="I934" s="271">
        <f t="shared" ref="I934:I961" si="146">IF(IFERROR(B934-8,0)&lt;0,0,IFERROR(B934-8,0))</f>
        <v>0</v>
      </c>
      <c r="J934" s="271">
        <f>IF(SUM(H934-40)&gt;0,H934-40,0)</f>
        <v>0</v>
      </c>
      <c r="K934" s="271">
        <f>IF(SUM(I934:I940)&gt;J934,SUM(I934:I940),J934)</f>
        <v>0</v>
      </c>
      <c r="L934" s="271">
        <f>IF(D934="o",IF(H934&lt;15,0,IF(H934&gt;40,8,H934/5)),0)</f>
        <v>0</v>
      </c>
      <c r="M934" s="272" t="e">
        <f>SUM(B934:B964)/COUNTA(B934:B964)</f>
        <v>#DIV/0!</v>
      </c>
      <c r="N934" s="272"/>
      <c r="O934" s="272" t="str">
        <f>IF(E934="o",IF(B934&gt;8,8,B934),"")</f>
        <v/>
      </c>
      <c r="P934" s="272" t="str">
        <f>IF(E934="o",IF(B934&gt;8,B934-8,0),"")</f>
        <v/>
      </c>
      <c r="Q934" s="272">
        <f>COUNTA(A934)*IF(B934="연차",0,B934)</f>
        <v>0</v>
      </c>
      <c r="R934" s="272"/>
    </row>
    <row r="935" spans="1:21" x14ac:dyDescent="0.3">
      <c r="A935" s="214">
        <v>2</v>
      </c>
      <c r="B935" s="200"/>
      <c r="C935" s="200"/>
      <c r="D935" s="215"/>
      <c r="E935" s="200"/>
      <c r="F935" s="200"/>
      <c r="G935" s="203"/>
      <c r="H935" s="273"/>
      <c r="I935" s="271">
        <f t="shared" si="146"/>
        <v>0</v>
      </c>
      <c r="J935" s="271"/>
      <c r="K935" s="271"/>
      <c r="L935" s="271"/>
      <c r="M935" s="272"/>
      <c r="N935" s="272"/>
      <c r="O935" s="272" t="str">
        <f t="shared" ref="O935:O963" si="147">IF(E935="o",IF(B935&gt;8,8,B935),"")</f>
        <v/>
      </c>
      <c r="P935" s="272" t="str">
        <f t="shared" ref="P935:P963" si="148">IF(E935="o",IF(B935&gt;8,B935-8,0),"")</f>
        <v/>
      </c>
      <c r="Q935" s="272">
        <f t="shared" ref="Q935:Q964" si="149">COUNTA(A935)*IF(B935="연차",0,B935)</f>
        <v>0</v>
      </c>
      <c r="R935" s="272"/>
    </row>
    <row r="936" spans="1:21" x14ac:dyDescent="0.3">
      <c r="A936" s="214">
        <v>3</v>
      </c>
      <c r="B936" s="200"/>
      <c r="C936" s="200"/>
      <c r="D936" s="215"/>
      <c r="E936" s="200"/>
      <c r="F936" s="200"/>
      <c r="G936" s="203" t="s">
        <v>275</v>
      </c>
      <c r="H936" s="273"/>
      <c r="I936" s="271">
        <f t="shared" si="146"/>
        <v>0</v>
      </c>
      <c r="J936" s="271"/>
      <c r="K936" s="271"/>
      <c r="L936" s="271"/>
      <c r="M936" s="272"/>
      <c r="N936" s="272"/>
      <c r="O936" s="272" t="str">
        <f t="shared" si="147"/>
        <v/>
      </c>
      <c r="P936" s="272" t="str">
        <f t="shared" si="148"/>
        <v/>
      </c>
      <c r="Q936" s="272">
        <f t="shared" si="149"/>
        <v>0</v>
      </c>
      <c r="R936" s="272"/>
    </row>
    <row r="937" spans="1:21" x14ac:dyDescent="0.3">
      <c r="A937" s="214">
        <v>4</v>
      </c>
      <c r="B937" s="200"/>
      <c r="C937" s="200"/>
      <c r="D937" s="215"/>
      <c r="E937" s="200"/>
      <c r="F937" s="200"/>
      <c r="G937" s="203"/>
      <c r="H937" s="273"/>
      <c r="I937" s="271">
        <f t="shared" si="146"/>
        <v>0</v>
      </c>
      <c r="J937" s="271"/>
      <c r="K937" s="271"/>
      <c r="L937" s="271"/>
      <c r="M937" s="272"/>
      <c r="N937" s="272"/>
      <c r="O937" s="272" t="str">
        <f t="shared" si="147"/>
        <v/>
      </c>
      <c r="P937" s="272" t="str">
        <f t="shared" si="148"/>
        <v/>
      </c>
      <c r="Q937" s="272">
        <f t="shared" si="149"/>
        <v>0</v>
      </c>
      <c r="R937" s="272"/>
    </row>
    <row r="938" spans="1:21" x14ac:dyDescent="0.3">
      <c r="A938" s="214">
        <v>5</v>
      </c>
      <c r="B938" s="200"/>
      <c r="C938" s="200"/>
      <c r="D938" s="215"/>
      <c r="E938" s="200"/>
      <c r="F938" s="200"/>
      <c r="G938" s="216"/>
      <c r="H938" s="273"/>
      <c r="I938" s="271">
        <f t="shared" si="146"/>
        <v>0</v>
      </c>
      <c r="J938" s="271"/>
      <c r="K938" s="271"/>
      <c r="L938" s="271"/>
      <c r="M938" s="272"/>
      <c r="N938" s="272"/>
      <c r="O938" s="272" t="str">
        <f t="shared" si="147"/>
        <v/>
      </c>
      <c r="P938" s="272" t="str">
        <f t="shared" si="148"/>
        <v/>
      </c>
      <c r="Q938" s="272">
        <f t="shared" si="149"/>
        <v>0</v>
      </c>
      <c r="R938" s="272"/>
    </row>
    <row r="939" spans="1:21" x14ac:dyDescent="0.3">
      <c r="A939" s="214">
        <v>6</v>
      </c>
      <c r="B939" s="200"/>
      <c r="C939" s="200"/>
      <c r="D939" s="215"/>
      <c r="E939" s="200"/>
      <c r="F939" s="200"/>
      <c r="G939" s="216"/>
      <c r="H939" s="273"/>
      <c r="I939" s="271">
        <f t="shared" si="146"/>
        <v>0</v>
      </c>
      <c r="J939" s="271"/>
      <c r="K939" s="271"/>
      <c r="L939" s="271"/>
      <c r="M939" s="272"/>
      <c r="N939" s="272"/>
      <c r="O939" s="272" t="str">
        <f t="shared" si="147"/>
        <v/>
      </c>
      <c r="P939" s="272" t="str">
        <f t="shared" si="148"/>
        <v/>
      </c>
      <c r="Q939" s="272">
        <f t="shared" si="149"/>
        <v>0</v>
      </c>
      <c r="R939" s="272"/>
    </row>
    <row r="940" spans="1:21" ht="17.25" thickBot="1" x14ac:dyDescent="0.35">
      <c r="A940" s="217">
        <v>7</v>
      </c>
      <c r="B940" s="204"/>
      <c r="C940" s="204"/>
      <c r="D940" s="218"/>
      <c r="E940" s="204"/>
      <c r="F940" s="204"/>
      <c r="G940" s="219"/>
      <c r="H940" s="273"/>
      <c r="I940" s="271">
        <f t="shared" si="146"/>
        <v>0</v>
      </c>
      <c r="J940" s="271"/>
      <c r="K940" s="271"/>
      <c r="L940" s="271"/>
      <c r="M940" s="272"/>
      <c r="N940" s="272"/>
      <c r="O940" s="272" t="str">
        <f t="shared" si="147"/>
        <v/>
      </c>
      <c r="P940" s="272" t="str">
        <f t="shared" si="148"/>
        <v/>
      </c>
      <c r="Q940" s="272">
        <f t="shared" si="149"/>
        <v>0</v>
      </c>
      <c r="R940" s="272"/>
    </row>
    <row r="941" spans="1:21" x14ac:dyDescent="0.3">
      <c r="A941" s="220">
        <v>8</v>
      </c>
      <c r="B941" s="202"/>
      <c r="C941" s="202"/>
      <c r="D941" s="202" t="s">
        <v>271</v>
      </c>
      <c r="E941" s="202"/>
      <c r="F941" s="202"/>
      <c r="G941" s="221"/>
      <c r="H941" s="273">
        <f>SUM(B941:B947)</f>
        <v>0</v>
      </c>
      <c r="I941" s="271">
        <f t="shared" si="146"/>
        <v>0</v>
      </c>
      <c r="J941" s="271">
        <f>IF(SUM(H941-40)&gt;0,H941-40,0)</f>
        <v>0</v>
      </c>
      <c r="K941" s="271">
        <f>IF(SUM(I941:I947)&gt;J941,SUM(I941:I947),J941)</f>
        <v>0</v>
      </c>
      <c r="L941" s="271">
        <f>IF(D941="o",IF(H941&lt;15,0,IF(H941&gt;40,8,H941/5)),0)</f>
        <v>0</v>
      </c>
      <c r="M941" s="272"/>
      <c r="N941" s="272"/>
      <c r="O941" s="272" t="str">
        <f t="shared" si="147"/>
        <v/>
      </c>
      <c r="P941" s="272" t="str">
        <f t="shared" si="148"/>
        <v/>
      </c>
      <c r="Q941" s="272">
        <f t="shared" si="149"/>
        <v>0</v>
      </c>
      <c r="R941" s="272"/>
    </row>
    <row r="942" spans="1:21" x14ac:dyDescent="0.3">
      <c r="A942" s="214">
        <v>9</v>
      </c>
      <c r="B942" s="200"/>
      <c r="C942" s="200"/>
      <c r="D942" s="215"/>
      <c r="E942" s="200"/>
      <c r="F942" s="200"/>
      <c r="G942" s="216"/>
      <c r="H942" s="273"/>
      <c r="I942" s="271">
        <f t="shared" si="146"/>
        <v>0</v>
      </c>
      <c r="J942" s="271"/>
      <c r="K942" s="271"/>
      <c r="L942" s="271"/>
      <c r="M942" s="272"/>
      <c r="N942" s="272"/>
      <c r="O942" s="272" t="str">
        <f t="shared" si="147"/>
        <v/>
      </c>
      <c r="P942" s="272" t="str">
        <f t="shared" si="148"/>
        <v/>
      </c>
      <c r="Q942" s="272">
        <f t="shared" si="149"/>
        <v>0</v>
      </c>
      <c r="R942" s="272"/>
    </row>
    <row r="943" spans="1:21" x14ac:dyDescent="0.3">
      <c r="A943" s="214">
        <v>10</v>
      </c>
      <c r="B943" s="200"/>
      <c r="C943" s="200"/>
      <c r="D943" s="215"/>
      <c r="E943" s="200"/>
      <c r="F943" s="200"/>
      <c r="G943" s="216"/>
      <c r="H943" s="273"/>
      <c r="I943" s="271">
        <f t="shared" si="146"/>
        <v>0</v>
      </c>
      <c r="J943" s="271"/>
      <c r="K943" s="271"/>
      <c r="L943" s="271"/>
      <c r="M943" s="272"/>
      <c r="N943" s="272"/>
      <c r="O943" s="272" t="str">
        <f t="shared" si="147"/>
        <v/>
      </c>
      <c r="P943" s="272" t="str">
        <f t="shared" si="148"/>
        <v/>
      </c>
      <c r="Q943" s="272">
        <f t="shared" si="149"/>
        <v>0</v>
      </c>
      <c r="R943" s="272"/>
    </row>
    <row r="944" spans="1:21" x14ac:dyDescent="0.3">
      <c r="A944" s="214">
        <v>11</v>
      </c>
      <c r="B944" s="200"/>
      <c r="C944" s="200"/>
      <c r="D944" s="215"/>
      <c r="E944" s="200"/>
      <c r="F944" s="200"/>
      <c r="G944" s="216"/>
      <c r="H944" s="273"/>
      <c r="I944" s="271">
        <f t="shared" si="146"/>
        <v>0</v>
      </c>
      <c r="J944" s="271"/>
      <c r="K944" s="271"/>
      <c r="L944" s="271"/>
      <c r="M944" s="272"/>
      <c r="N944" s="272"/>
      <c r="O944" s="272" t="str">
        <f t="shared" si="147"/>
        <v/>
      </c>
      <c r="P944" s="272" t="str">
        <f t="shared" si="148"/>
        <v/>
      </c>
      <c r="Q944" s="272">
        <f t="shared" si="149"/>
        <v>0</v>
      </c>
      <c r="R944" s="272"/>
    </row>
    <row r="945" spans="1:18" x14ac:dyDescent="0.3">
      <c r="A945" s="214">
        <v>12</v>
      </c>
      <c r="B945" s="200"/>
      <c r="C945" s="200"/>
      <c r="D945" s="215"/>
      <c r="E945" s="200"/>
      <c r="F945" s="200"/>
      <c r="G945" s="216"/>
      <c r="H945" s="273"/>
      <c r="I945" s="271">
        <f t="shared" si="146"/>
        <v>0</v>
      </c>
      <c r="J945" s="271"/>
      <c r="K945" s="271"/>
      <c r="L945" s="271"/>
      <c r="M945" s="272"/>
      <c r="N945" s="272"/>
      <c r="O945" s="272" t="str">
        <f t="shared" si="147"/>
        <v/>
      </c>
      <c r="P945" s="272" t="str">
        <f t="shared" si="148"/>
        <v/>
      </c>
      <c r="Q945" s="272">
        <f t="shared" si="149"/>
        <v>0</v>
      </c>
      <c r="R945" s="272"/>
    </row>
    <row r="946" spans="1:18" x14ac:dyDescent="0.3">
      <c r="A946" s="214">
        <v>13</v>
      </c>
      <c r="B946" s="200"/>
      <c r="C946" s="200"/>
      <c r="D946" s="215"/>
      <c r="E946" s="200"/>
      <c r="F946" s="200"/>
      <c r="G946" s="216"/>
      <c r="H946" s="273"/>
      <c r="I946" s="271">
        <f t="shared" si="146"/>
        <v>0</v>
      </c>
      <c r="J946" s="271"/>
      <c r="K946" s="271"/>
      <c r="L946" s="271"/>
      <c r="M946" s="272"/>
      <c r="N946" s="272"/>
      <c r="O946" s="272" t="str">
        <f t="shared" si="147"/>
        <v/>
      </c>
      <c r="P946" s="272" t="str">
        <f t="shared" si="148"/>
        <v/>
      </c>
      <c r="Q946" s="272">
        <f t="shared" si="149"/>
        <v>0</v>
      </c>
      <c r="R946" s="272"/>
    </row>
    <row r="947" spans="1:18" ht="17.25" thickBot="1" x14ac:dyDescent="0.35">
      <c r="A947" s="217">
        <v>14</v>
      </c>
      <c r="B947" s="204"/>
      <c r="C947" s="204"/>
      <c r="D947" s="218"/>
      <c r="E947" s="204"/>
      <c r="F947" s="204"/>
      <c r="G947" s="219"/>
      <c r="H947" s="273"/>
      <c r="I947" s="271">
        <f t="shared" si="146"/>
        <v>0</v>
      </c>
      <c r="J947" s="271"/>
      <c r="K947" s="271"/>
      <c r="L947" s="271"/>
      <c r="M947" s="272"/>
      <c r="N947" s="272"/>
      <c r="O947" s="272" t="str">
        <f t="shared" si="147"/>
        <v/>
      </c>
      <c r="P947" s="272" t="str">
        <f t="shared" si="148"/>
        <v/>
      </c>
      <c r="Q947" s="272">
        <f t="shared" si="149"/>
        <v>0</v>
      </c>
      <c r="R947" s="272"/>
    </row>
    <row r="948" spans="1:18" x14ac:dyDescent="0.3">
      <c r="A948" s="220">
        <v>15</v>
      </c>
      <c r="B948" s="202"/>
      <c r="C948" s="202"/>
      <c r="D948" s="202" t="s">
        <v>271</v>
      </c>
      <c r="E948" s="202"/>
      <c r="F948" s="202"/>
      <c r="G948" s="221"/>
      <c r="H948" s="273">
        <f>SUM(B948:B954)</f>
        <v>0</v>
      </c>
      <c r="I948" s="271">
        <f t="shared" si="146"/>
        <v>0</v>
      </c>
      <c r="J948" s="271">
        <f>IF(SUM(H948-40)&gt;0,H948-40,0)</f>
        <v>0</v>
      </c>
      <c r="K948" s="271">
        <f>IF(SUM(I948:I954)&gt;J948,SUM(I948:I954),J948)</f>
        <v>0</v>
      </c>
      <c r="L948" s="271">
        <f>IF(D948="o",IF(H948&lt;15,0,IF(H948&gt;40,8,H948/5)),0)</f>
        <v>0</v>
      </c>
      <c r="M948" s="272"/>
      <c r="N948" s="272"/>
      <c r="O948" s="272" t="str">
        <f t="shared" si="147"/>
        <v/>
      </c>
      <c r="P948" s="272" t="str">
        <f t="shared" si="148"/>
        <v/>
      </c>
      <c r="Q948" s="272">
        <f t="shared" si="149"/>
        <v>0</v>
      </c>
      <c r="R948" s="272"/>
    </row>
    <row r="949" spans="1:18" x14ac:dyDescent="0.3">
      <c r="A949" s="214">
        <v>16</v>
      </c>
      <c r="B949" s="200"/>
      <c r="C949" s="200"/>
      <c r="D949" s="215"/>
      <c r="E949" s="200"/>
      <c r="F949" s="200"/>
      <c r="G949" s="216"/>
      <c r="H949" s="273"/>
      <c r="I949" s="271">
        <f t="shared" si="146"/>
        <v>0</v>
      </c>
      <c r="J949" s="271"/>
      <c r="K949" s="271"/>
      <c r="L949" s="271"/>
      <c r="M949" s="272"/>
      <c r="N949" s="272"/>
      <c r="O949" s="272" t="str">
        <f t="shared" si="147"/>
        <v/>
      </c>
      <c r="P949" s="272" t="str">
        <f t="shared" si="148"/>
        <v/>
      </c>
      <c r="Q949" s="272">
        <f t="shared" si="149"/>
        <v>0</v>
      </c>
      <c r="R949" s="272"/>
    </row>
    <row r="950" spans="1:18" x14ac:dyDescent="0.3">
      <c r="A950" s="214">
        <v>17</v>
      </c>
      <c r="B950" s="200"/>
      <c r="C950" s="200"/>
      <c r="D950" s="215"/>
      <c r="E950" s="200"/>
      <c r="F950" s="200"/>
      <c r="G950" s="216"/>
      <c r="H950" s="273"/>
      <c r="I950" s="271">
        <f t="shared" si="146"/>
        <v>0</v>
      </c>
      <c r="J950" s="271"/>
      <c r="K950" s="271"/>
      <c r="L950" s="271"/>
      <c r="M950" s="272"/>
      <c r="N950" s="272"/>
      <c r="O950" s="272" t="str">
        <f t="shared" si="147"/>
        <v/>
      </c>
      <c r="P950" s="272" t="str">
        <f t="shared" si="148"/>
        <v/>
      </c>
      <c r="Q950" s="272">
        <f t="shared" si="149"/>
        <v>0</v>
      </c>
      <c r="R950" s="272"/>
    </row>
    <row r="951" spans="1:18" x14ac:dyDescent="0.3">
      <c r="A951" s="214">
        <v>18</v>
      </c>
      <c r="B951" s="200"/>
      <c r="C951" s="200"/>
      <c r="D951" s="215"/>
      <c r="E951" s="200"/>
      <c r="F951" s="200"/>
      <c r="G951" s="216"/>
      <c r="H951" s="273"/>
      <c r="I951" s="271">
        <f t="shared" si="146"/>
        <v>0</v>
      </c>
      <c r="J951" s="271"/>
      <c r="K951" s="271"/>
      <c r="L951" s="271"/>
      <c r="M951" s="272"/>
      <c r="N951" s="272"/>
      <c r="O951" s="272" t="str">
        <f t="shared" si="147"/>
        <v/>
      </c>
      <c r="P951" s="272" t="str">
        <f t="shared" si="148"/>
        <v/>
      </c>
      <c r="Q951" s="272">
        <f t="shared" si="149"/>
        <v>0</v>
      </c>
      <c r="R951" s="272"/>
    </row>
    <row r="952" spans="1:18" x14ac:dyDescent="0.3">
      <c r="A952" s="214">
        <v>19</v>
      </c>
      <c r="B952" s="200"/>
      <c r="C952" s="200"/>
      <c r="D952" s="215"/>
      <c r="E952" s="200"/>
      <c r="F952" s="200"/>
      <c r="G952" s="216"/>
      <c r="H952" s="273"/>
      <c r="I952" s="271">
        <f t="shared" si="146"/>
        <v>0</v>
      </c>
      <c r="J952" s="271"/>
      <c r="K952" s="271"/>
      <c r="L952" s="271"/>
      <c r="M952" s="272"/>
      <c r="N952" s="272"/>
      <c r="O952" s="272" t="str">
        <f t="shared" si="147"/>
        <v/>
      </c>
      <c r="P952" s="272" t="str">
        <f t="shared" si="148"/>
        <v/>
      </c>
      <c r="Q952" s="272">
        <f t="shared" si="149"/>
        <v>0</v>
      </c>
      <c r="R952" s="272"/>
    </row>
    <row r="953" spans="1:18" x14ac:dyDescent="0.3">
      <c r="A953" s="214">
        <v>20</v>
      </c>
      <c r="B953" s="200"/>
      <c r="C953" s="200"/>
      <c r="D953" s="215"/>
      <c r="E953" s="200"/>
      <c r="F953" s="200"/>
      <c r="G953" s="216"/>
      <c r="H953" s="273"/>
      <c r="I953" s="271">
        <f t="shared" si="146"/>
        <v>0</v>
      </c>
      <c r="J953" s="271"/>
      <c r="K953" s="271"/>
      <c r="L953" s="271"/>
      <c r="M953" s="272"/>
      <c r="N953" s="272"/>
      <c r="O953" s="272" t="str">
        <f t="shared" si="147"/>
        <v/>
      </c>
      <c r="P953" s="272" t="str">
        <f t="shared" si="148"/>
        <v/>
      </c>
      <c r="Q953" s="272">
        <f t="shared" si="149"/>
        <v>0</v>
      </c>
      <c r="R953" s="272"/>
    </row>
    <row r="954" spans="1:18" ht="17.25" thickBot="1" x14ac:dyDescent="0.35">
      <c r="A954" s="217">
        <v>21</v>
      </c>
      <c r="B954" s="204"/>
      <c r="C954" s="204"/>
      <c r="D954" s="218"/>
      <c r="E954" s="204"/>
      <c r="F954" s="204"/>
      <c r="G954" s="219"/>
      <c r="H954" s="273"/>
      <c r="I954" s="271">
        <f t="shared" si="146"/>
        <v>0</v>
      </c>
      <c r="J954" s="271"/>
      <c r="K954" s="271"/>
      <c r="L954" s="271"/>
      <c r="M954" s="272"/>
      <c r="N954" s="272"/>
      <c r="O954" s="272" t="str">
        <f t="shared" si="147"/>
        <v/>
      </c>
      <c r="P954" s="272" t="str">
        <f t="shared" si="148"/>
        <v/>
      </c>
      <c r="Q954" s="272">
        <f t="shared" si="149"/>
        <v>0</v>
      </c>
      <c r="R954" s="272"/>
    </row>
    <row r="955" spans="1:18" x14ac:dyDescent="0.3">
      <c r="A955" s="220">
        <v>22</v>
      </c>
      <c r="B955" s="202"/>
      <c r="C955" s="202"/>
      <c r="D955" s="202" t="s">
        <v>271</v>
      </c>
      <c r="E955" s="202"/>
      <c r="F955" s="202"/>
      <c r="G955" s="221"/>
      <c r="H955" s="273">
        <f>SUM(B955:B961)</f>
        <v>0</v>
      </c>
      <c r="I955" s="271">
        <f t="shared" si="146"/>
        <v>0</v>
      </c>
      <c r="J955" s="271">
        <f>IF(SUM(H955-40)&gt;0,H955-40,0)</f>
        <v>0</v>
      </c>
      <c r="K955" s="271">
        <f>IF(SUM(I955:I961)&gt;J955,SUM(I955:I961),J955)</f>
        <v>0</v>
      </c>
      <c r="L955" s="271">
        <f>IF(D955="o",IF(H955&lt;15,0,IF(H955&gt;40,8,H955/5)),0)</f>
        <v>0</v>
      </c>
      <c r="M955" s="272"/>
      <c r="N955" s="272"/>
      <c r="O955" s="272" t="str">
        <f t="shared" si="147"/>
        <v/>
      </c>
      <c r="P955" s="272" t="str">
        <f t="shared" si="148"/>
        <v/>
      </c>
      <c r="Q955" s="272">
        <f t="shared" si="149"/>
        <v>0</v>
      </c>
      <c r="R955" s="272"/>
    </row>
    <row r="956" spans="1:18" x14ac:dyDescent="0.3">
      <c r="A956" s="214">
        <v>23</v>
      </c>
      <c r="B956" s="200"/>
      <c r="C956" s="200"/>
      <c r="D956" s="215"/>
      <c r="E956" s="200"/>
      <c r="F956" s="200"/>
      <c r="G956" s="216"/>
      <c r="H956" s="273"/>
      <c r="I956" s="271">
        <f t="shared" si="146"/>
        <v>0</v>
      </c>
      <c r="J956" s="271"/>
      <c r="K956" s="271"/>
      <c r="L956" s="271"/>
      <c r="M956" s="272"/>
      <c r="N956" s="272"/>
      <c r="O956" s="272" t="str">
        <f t="shared" si="147"/>
        <v/>
      </c>
      <c r="P956" s="272" t="str">
        <f t="shared" si="148"/>
        <v/>
      </c>
      <c r="Q956" s="272">
        <f t="shared" si="149"/>
        <v>0</v>
      </c>
      <c r="R956" s="272"/>
    </row>
    <row r="957" spans="1:18" x14ac:dyDescent="0.3">
      <c r="A957" s="214">
        <v>24</v>
      </c>
      <c r="B957" s="200"/>
      <c r="C957" s="200"/>
      <c r="D957" s="215"/>
      <c r="E957" s="200"/>
      <c r="F957" s="200"/>
      <c r="G957" s="216"/>
      <c r="H957" s="273"/>
      <c r="I957" s="271">
        <f t="shared" si="146"/>
        <v>0</v>
      </c>
      <c r="J957" s="271"/>
      <c r="K957" s="271"/>
      <c r="L957" s="271"/>
      <c r="M957" s="272"/>
      <c r="N957" s="272"/>
      <c r="O957" s="272" t="str">
        <f t="shared" si="147"/>
        <v/>
      </c>
      <c r="P957" s="272" t="str">
        <f t="shared" si="148"/>
        <v/>
      </c>
      <c r="Q957" s="272">
        <f t="shared" si="149"/>
        <v>0</v>
      </c>
      <c r="R957" s="272"/>
    </row>
    <row r="958" spans="1:18" x14ac:dyDescent="0.3">
      <c r="A958" s="214">
        <v>25</v>
      </c>
      <c r="B958" s="200"/>
      <c r="C958" s="200"/>
      <c r="D958" s="215"/>
      <c r="E958" s="200"/>
      <c r="F958" s="200"/>
      <c r="G958" s="216"/>
      <c r="H958" s="273"/>
      <c r="I958" s="271">
        <f t="shared" si="146"/>
        <v>0</v>
      </c>
      <c r="J958" s="271"/>
      <c r="K958" s="271"/>
      <c r="L958" s="271"/>
      <c r="M958" s="272"/>
      <c r="N958" s="272"/>
      <c r="O958" s="272" t="str">
        <f t="shared" si="147"/>
        <v/>
      </c>
      <c r="P958" s="272" t="str">
        <f t="shared" si="148"/>
        <v/>
      </c>
      <c r="Q958" s="272">
        <f t="shared" si="149"/>
        <v>0</v>
      </c>
      <c r="R958" s="272"/>
    </row>
    <row r="959" spans="1:18" x14ac:dyDescent="0.3">
      <c r="A959" s="214">
        <v>26</v>
      </c>
      <c r="B959" s="200"/>
      <c r="C959" s="200"/>
      <c r="D959" s="215"/>
      <c r="E959" s="200"/>
      <c r="F959" s="200"/>
      <c r="G959" s="216"/>
      <c r="H959" s="273"/>
      <c r="I959" s="271">
        <f t="shared" si="146"/>
        <v>0</v>
      </c>
      <c r="J959" s="271"/>
      <c r="K959" s="271"/>
      <c r="L959" s="271"/>
      <c r="M959" s="272"/>
      <c r="N959" s="272"/>
      <c r="O959" s="272" t="str">
        <f t="shared" si="147"/>
        <v/>
      </c>
      <c r="P959" s="272" t="str">
        <f t="shared" si="148"/>
        <v/>
      </c>
      <c r="Q959" s="272">
        <f t="shared" si="149"/>
        <v>0</v>
      </c>
      <c r="R959" s="272"/>
    </row>
    <row r="960" spans="1:18" x14ac:dyDescent="0.3">
      <c r="A960" s="214">
        <v>27</v>
      </c>
      <c r="B960" s="200"/>
      <c r="C960" s="200"/>
      <c r="D960" s="215"/>
      <c r="E960" s="200"/>
      <c r="F960" s="200"/>
      <c r="G960" s="216"/>
      <c r="H960" s="273"/>
      <c r="I960" s="271">
        <f t="shared" si="146"/>
        <v>0</v>
      </c>
      <c r="J960" s="271"/>
      <c r="K960" s="271"/>
      <c r="L960" s="271"/>
      <c r="M960" s="272"/>
      <c r="N960" s="272"/>
      <c r="O960" s="272" t="str">
        <f t="shared" si="147"/>
        <v/>
      </c>
      <c r="P960" s="272" t="str">
        <f t="shared" si="148"/>
        <v/>
      </c>
      <c r="Q960" s="272">
        <f t="shared" si="149"/>
        <v>0</v>
      </c>
      <c r="R960" s="272"/>
    </row>
    <row r="961" spans="1:21" ht="17.25" thickBot="1" x14ac:dyDescent="0.35">
      <c r="A961" s="217">
        <v>28</v>
      </c>
      <c r="B961" s="204"/>
      <c r="C961" s="204"/>
      <c r="D961" s="218"/>
      <c r="E961" s="204"/>
      <c r="F961" s="204"/>
      <c r="G961" s="219"/>
      <c r="H961" s="273"/>
      <c r="I961" s="271">
        <f t="shared" si="146"/>
        <v>0</v>
      </c>
      <c r="J961" s="271"/>
      <c r="K961" s="271"/>
      <c r="L961" s="271"/>
      <c r="M961" s="272"/>
      <c r="N961" s="272"/>
      <c r="O961" s="272" t="str">
        <f t="shared" si="147"/>
        <v/>
      </c>
      <c r="P961" s="272" t="str">
        <f t="shared" si="148"/>
        <v/>
      </c>
      <c r="Q961" s="272">
        <f t="shared" si="149"/>
        <v>0</v>
      </c>
      <c r="R961" s="272"/>
    </row>
    <row r="962" spans="1:21" x14ac:dyDescent="0.3">
      <c r="A962" s="205"/>
      <c r="B962" s="202"/>
      <c r="C962" s="202"/>
      <c r="D962" s="202" t="s">
        <v>271</v>
      </c>
      <c r="E962" s="202"/>
      <c r="F962" s="202"/>
      <c r="G962" s="221"/>
      <c r="H962" s="273" t="str">
        <f>IF(A962&lt;&gt;0,SUM(Q962:Q964),"")</f>
        <v/>
      </c>
      <c r="I962" s="271" t="str">
        <f>IF(A962&lt;&gt;0,IF(IFERROR(B962-8,0)&lt;0,0,IFERROR(B962-8,0)),"")</f>
        <v/>
      </c>
      <c r="J962" s="271" t="str">
        <f>IF(A962&lt;&gt;0,IF(SUM(H962-40)&gt;0,H962-40,0),"")</f>
        <v/>
      </c>
      <c r="K962" s="271" t="str">
        <f>IF(A962&lt;&gt;0,IF(SUM(I962:I964)&gt;J962,SUM(I962:I964),J962),"")</f>
        <v/>
      </c>
      <c r="L962" s="271" t="str">
        <f>IF(A962&lt;&gt;0,IF(D934="o",IF(H962&lt;(15/(7/COUNTA(A962:A964))),0,IF(H962&gt;(COUNTA(A962:A964)/5*40),COUNTA(A962:A964)/5*8,H962/5)),""),"")</f>
        <v/>
      </c>
      <c r="M962" s="272"/>
      <c r="N962" s="272"/>
      <c r="O962" s="272" t="str">
        <f t="shared" si="147"/>
        <v/>
      </c>
      <c r="P962" s="272" t="str">
        <f t="shared" si="148"/>
        <v/>
      </c>
      <c r="Q962" s="272">
        <f t="shared" si="149"/>
        <v>0</v>
      </c>
      <c r="R962" s="272"/>
    </row>
    <row r="963" spans="1:21" x14ac:dyDescent="0.3">
      <c r="A963" s="206"/>
      <c r="B963" s="200"/>
      <c r="C963" s="200"/>
      <c r="D963" s="215"/>
      <c r="E963" s="200"/>
      <c r="F963" s="200"/>
      <c r="G963" s="216"/>
      <c r="H963" s="273"/>
      <c r="I963" s="271" t="str">
        <f>IF(A963&lt;&gt;0,IF(IFERROR(B963-8,0)&lt;0,0,IFERROR(B963-8,0)),"")</f>
        <v/>
      </c>
      <c r="J963" s="271"/>
      <c r="K963" s="271"/>
      <c r="L963" s="271"/>
      <c r="M963" s="272"/>
      <c r="N963" s="272"/>
      <c r="O963" s="272" t="str">
        <f t="shared" si="147"/>
        <v/>
      </c>
      <c r="P963" s="272" t="str">
        <f t="shared" si="148"/>
        <v/>
      </c>
      <c r="Q963" s="272">
        <f t="shared" si="149"/>
        <v>0</v>
      </c>
      <c r="R963" s="272"/>
    </row>
    <row r="964" spans="1:21" ht="17.25" thickBot="1" x14ac:dyDescent="0.35">
      <c r="A964" s="207"/>
      <c r="B964" s="204"/>
      <c r="C964" s="204"/>
      <c r="D964" s="218"/>
      <c r="E964" s="204"/>
      <c r="F964" s="204"/>
      <c r="G964" s="219"/>
      <c r="H964" s="273"/>
      <c r="I964" s="271" t="str">
        <f>IF(A964&lt;&gt;0,IF(IFERROR(B964-8,0)&lt;0,0,IFERROR(B964-8,0)),"")</f>
        <v/>
      </c>
      <c r="J964" s="271"/>
      <c r="K964" s="271"/>
      <c r="L964" s="271"/>
      <c r="M964" s="272"/>
      <c r="N964" s="272"/>
      <c r="O964" s="272"/>
      <c r="P964" s="272"/>
      <c r="Q964" s="272">
        <f t="shared" si="149"/>
        <v>0</v>
      </c>
      <c r="R964" s="272"/>
    </row>
    <row r="965" spans="1:21" ht="17.25" thickBot="1" x14ac:dyDescent="0.35">
      <c r="A965" s="211"/>
      <c r="B965" s="243"/>
      <c r="C965" s="243"/>
      <c r="D965" s="243"/>
      <c r="E965" s="243"/>
      <c r="F965" s="243"/>
      <c r="G965" s="244"/>
      <c r="H965" s="273">
        <f t="shared" ref="H965:M965" si="150">SUM(H966:H996)</f>
        <v>0</v>
      </c>
      <c r="I965" s="271">
        <f t="shared" si="150"/>
        <v>0</v>
      </c>
      <c r="J965" s="271">
        <f t="shared" si="150"/>
        <v>0</v>
      </c>
      <c r="K965" s="271">
        <f t="shared" si="150"/>
        <v>0</v>
      </c>
      <c r="L965" s="274">
        <f t="shared" si="150"/>
        <v>0</v>
      </c>
      <c r="M965" s="271" t="e">
        <f t="shared" si="150"/>
        <v>#DIV/0!</v>
      </c>
      <c r="N965" s="275">
        <f>COUNTA(B966:B996)-COUNTIF(B966:B996,"연차")</f>
        <v>0</v>
      </c>
      <c r="O965" s="271">
        <f>SUM(O966:O996)</f>
        <v>0</v>
      </c>
      <c r="P965" s="271">
        <f>SUM(P966:P996)</f>
        <v>0</v>
      </c>
      <c r="Q965" s="272">
        <f>SUM(Q966:Q996)</f>
        <v>0</v>
      </c>
      <c r="R965" s="272">
        <f>COUNTA(A966:A996)</f>
        <v>28</v>
      </c>
      <c r="S965" s="276">
        <f>SUM(C966:C996)</f>
        <v>0</v>
      </c>
      <c r="T965" s="276">
        <f>SUM(F966:F996)</f>
        <v>0</v>
      </c>
      <c r="U965" s="251">
        <f>G967*G969</f>
        <v>0</v>
      </c>
    </row>
    <row r="966" spans="1:21" x14ac:dyDescent="0.3">
      <c r="A966" s="212">
        <v>1</v>
      </c>
      <c r="B966" s="201"/>
      <c r="C966" s="201"/>
      <c r="D966" s="201" t="s">
        <v>271</v>
      </c>
      <c r="E966" s="201"/>
      <c r="F966" s="201"/>
      <c r="G966" s="213" t="s">
        <v>282</v>
      </c>
      <c r="H966" s="273">
        <f>SUM(B966:B972)</f>
        <v>0</v>
      </c>
      <c r="I966" s="271">
        <f t="shared" ref="I966:I993" si="151">IF(IFERROR(B966-8,0)&lt;0,0,IFERROR(B966-8,0))</f>
        <v>0</v>
      </c>
      <c r="J966" s="271">
        <f>IF(SUM(H966-40)&gt;0,H966-40,0)</f>
        <v>0</v>
      </c>
      <c r="K966" s="271">
        <f>IF(SUM(I966:I972)&gt;J966,SUM(I966:I972),J966)</f>
        <v>0</v>
      </c>
      <c r="L966" s="271">
        <f>IF(D966="o",IF(H966&lt;15,0,IF(H966&gt;40,8,H966/5)),0)</f>
        <v>0</v>
      </c>
      <c r="M966" s="272" t="e">
        <f>SUM(B966:B996)/COUNTA(B966:B996)</f>
        <v>#DIV/0!</v>
      </c>
      <c r="N966" s="272"/>
      <c r="O966" s="272" t="str">
        <f>IF(E966="o",IF(B966&gt;8,8,B966),"")</f>
        <v/>
      </c>
      <c r="P966" s="272" t="str">
        <f>IF(E966="o",IF(B966&gt;8,B966-8,0),"")</f>
        <v/>
      </c>
      <c r="Q966" s="272">
        <f>COUNTA(A966)*IF(B966="연차",0,B966)</f>
        <v>0</v>
      </c>
      <c r="R966" s="272"/>
    </row>
    <row r="967" spans="1:21" x14ac:dyDescent="0.3">
      <c r="A967" s="214">
        <v>2</v>
      </c>
      <c r="B967" s="200"/>
      <c r="C967" s="200"/>
      <c r="D967" s="215"/>
      <c r="E967" s="200"/>
      <c r="F967" s="200"/>
      <c r="G967" s="203"/>
      <c r="H967" s="273"/>
      <c r="I967" s="271">
        <f t="shared" si="151"/>
        <v>0</v>
      </c>
      <c r="J967" s="271"/>
      <c r="K967" s="271"/>
      <c r="L967" s="271"/>
      <c r="M967" s="272"/>
      <c r="N967" s="272"/>
      <c r="O967" s="272" t="str">
        <f t="shared" ref="O967:O995" si="152">IF(E967="o",IF(B967&gt;8,8,B967),"")</f>
        <v/>
      </c>
      <c r="P967" s="272" t="str">
        <f t="shared" ref="P967:P995" si="153">IF(E967="o",IF(B967&gt;8,B967-8,0),"")</f>
        <v/>
      </c>
      <c r="Q967" s="272">
        <f t="shared" ref="Q967:Q996" si="154">COUNTA(A967)*IF(B967="연차",0,B967)</f>
        <v>0</v>
      </c>
      <c r="R967" s="272"/>
    </row>
    <row r="968" spans="1:21" x14ac:dyDescent="0.3">
      <c r="A968" s="214">
        <v>3</v>
      </c>
      <c r="B968" s="200"/>
      <c r="C968" s="200"/>
      <c r="D968" s="215"/>
      <c r="E968" s="200"/>
      <c r="F968" s="200"/>
      <c r="G968" s="203" t="s">
        <v>275</v>
      </c>
      <c r="H968" s="273"/>
      <c r="I968" s="271">
        <f t="shared" si="151"/>
        <v>0</v>
      </c>
      <c r="J968" s="271"/>
      <c r="K968" s="271"/>
      <c r="L968" s="271"/>
      <c r="M968" s="272"/>
      <c r="N968" s="272"/>
      <c r="O968" s="272" t="str">
        <f t="shared" si="152"/>
        <v/>
      </c>
      <c r="P968" s="272" t="str">
        <f t="shared" si="153"/>
        <v/>
      </c>
      <c r="Q968" s="272">
        <f t="shared" si="154"/>
        <v>0</v>
      </c>
      <c r="R968" s="272"/>
    </row>
    <row r="969" spans="1:21" x14ac:dyDescent="0.3">
      <c r="A969" s="214">
        <v>4</v>
      </c>
      <c r="B969" s="200"/>
      <c r="C969" s="200"/>
      <c r="D969" s="215"/>
      <c r="E969" s="200"/>
      <c r="F969" s="200"/>
      <c r="G969" s="203"/>
      <c r="H969" s="273"/>
      <c r="I969" s="271">
        <f t="shared" si="151"/>
        <v>0</v>
      </c>
      <c r="J969" s="271"/>
      <c r="K969" s="271"/>
      <c r="L969" s="271"/>
      <c r="M969" s="272"/>
      <c r="N969" s="272"/>
      <c r="O969" s="272" t="str">
        <f t="shared" si="152"/>
        <v/>
      </c>
      <c r="P969" s="272" t="str">
        <f t="shared" si="153"/>
        <v/>
      </c>
      <c r="Q969" s="272">
        <f t="shared" si="154"/>
        <v>0</v>
      </c>
      <c r="R969" s="272"/>
    </row>
    <row r="970" spans="1:21" x14ac:dyDescent="0.3">
      <c r="A970" s="214">
        <v>5</v>
      </c>
      <c r="B970" s="200"/>
      <c r="C970" s="200"/>
      <c r="D970" s="215"/>
      <c r="E970" s="200"/>
      <c r="F970" s="200"/>
      <c r="G970" s="216"/>
      <c r="H970" s="273"/>
      <c r="I970" s="271">
        <f t="shared" si="151"/>
        <v>0</v>
      </c>
      <c r="J970" s="271"/>
      <c r="K970" s="271"/>
      <c r="L970" s="271"/>
      <c r="M970" s="272"/>
      <c r="N970" s="272"/>
      <c r="O970" s="272" t="str">
        <f t="shared" si="152"/>
        <v/>
      </c>
      <c r="P970" s="272" t="str">
        <f t="shared" si="153"/>
        <v/>
      </c>
      <c r="Q970" s="272">
        <f t="shared" si="154"/>
        <v>0</v>
      </c>
      <c r="R970" s="272"/>
    </row>
    <row r="971" spans="1:21" x14ac:dyDescent="0.3">
      <c r="A971" s="214">
        <v>6</v>
      </c>
      <c r="B971" s="200"/>
      <c r="C971" s="200"/>
      <c r="D971" s="215"/>
      <c r="E971" s="200"/>
      <c r="F971" s="200"/>
      <c r="G971" s="216"/>
      <c r="H971" s="273"/>
      <c r="I971" s="271">
        <f t="shared" si="151"/>
        <v>0</v>
      </c>
      <c r="J971" s="271"/>
      <c r="K971" s="271"/>
      <c r="L971" s="271"/>
      <c r="M971" s="272"/>
      <c r="N971" s="272"/>
      <c r="O971" s="272" t="str">
        <f t="shared" si="152"/>
        <v/>
      </c>
      <c r="P971" s="272" t="str">
        <f t="shared" si="153"/>
        <v/>
      </c>
      <c r="Q971" s="272">
        <f t="shared" si="154"/>
        <v>0</v>
      </c>
      <c r="R971" s="272"/>
    </row>
    <row r="972" spans="1:21" ht="17.25" thickBot="1" x14ac:dyDescent="0.35">
      <c r="A972" s="217">
        <v>7</v>
      </c>
      <c r="B972" s="204"/>
      <c r="C972" s="204"/>
      <c r="D972" s="218"/>
      <c r="E972" s="204"/>
      <c r="F972" s="204"/>
      <c r="G972" s="219"/>
      <c r="H972" s="273"/>
      <c r="I972" s="271">
        <f t="shared" si="151"/>
        <v>0</v>
      </c>
      <c r="J972" s="271"/>
      <c r="K972" s="271"/>
      <c r="L972" s="271"/>
      <c r="M972" s="272"/>
      <c r="N972" s="272"/>
      <c r="O972" s="272" t="str">
        <f t="shared" si="152"/>
        <v/>
      </c>
      <c r="P972" s="272" t="str">
        <f t="shared" si="153"/>
        <v/>
      </c>
      <c r="Q972" s="272">
        <f t="shared" si="154"/>
        <v>0</v>
      </c>
      <c r="R972" s="272"/>
    </row>
    <row r="973" spans="1:21" x14ac:dyDescent="0.3">
      <c r="A973" s="220">
        <v>8</v>
      </c>
      <c r="B973" s="202"/>
      <c r="C973" s="202"/>
      <c r="D973" s="202" t="s">
        <v>271</v>
      </c>
      <c r="E973" s="202"/>
      <c r="F973" s="202"/>
      <c r="G973" s="221"/>
      <c r="H973" s="273">
        <f>SUM(B973:B979)</f>
        <v>0</v>
      </c>
      <c r="I973" s="271">
        <f t="shared" si="151"/>
        <v>0</v>
      </c>
      <c r="J973" s="271">
        <f>IF(SUM(H973-40)&gt;0,H973-40,0)</f>
        <v>0</v>
      </c>
      <c r="K973" s="271">
        <f>IF(SUM(I973:I979)&gt;J973,SUM(I973:I979),J973)</f>
        <v>0</v>
      </c>
      <c r="L973" s="271">
        <f>IF(D973="o",IF(H973&lt;15,0,IF(H973&gt;40,8,H973/5)),0)</f>
        <v>0</v>
      </c>
      <c r="M973" s="272"/>
      <c r="N973" s="272"/>
      <c r="O973" s="272" t="str">
        <f t="shared" si="152"/>
        <v/>
      </c>
      <c r="P973" s="272" t="str">
        <f t="shared" si="153"/>
        <v/>
      </c>
      <c r="Q973" s="272">
        <f t="shared" si="154"/>
        <v>0</v>
      </c>
      <c r="R973" s="272"/>
    </row>
    <row r="974" spans="1:21" x14ac:dyDescent="0.3">
      <c r="A974" s="214">
        <v>9</v>
      </c>
      <c r="B974" s="200"/>
      <c r="C974" s="200"/>
      <c r="D974" s="215"/>
      <c r="E974" s="200"/>
      <c r="F974" s="200"/>
      <c r="G974" s="216"/>
      <c r="H974" s="273"/>
      <c r="I974" s="271">
        <f t="shared" si="151"/>
        <v>0</v>
      </c>
      <c r="J974" s="271"/>
      <c r="K974" s="271"/>
      <c r="L974" s="271"/>
      <c r="M974" s="272"/>
      <c r="N974" s="272"/>
      <c r="O974" s="272" t="str">
        <f t="shared" si="152"/>
        <v/>
      </c>
      <c r="P974" s="272" t="str">
        <f t="shared" si="153"/>
        <v/>
      </c>
      <c r="Q974" s="272">
        <f t="shared" si="154"/>
        <v>0</v>
      </c>
      <c r="R974" s="272"/>
    </row>
    <row r="975" spans="1:21" x14ac:dyDescent="0.3">
      <c r="A975" s="214">
        <v>10</v>
      </c>
      <c r="B975" s="200"/>
      <c r="C975" s="200"/>
      <c r="D975" s="215"/>
      <c r="E975" s="200"/>
      <c r="F975" s="200"/>
      <c r="G975" s="216"/>
      <c r="H975" s="273"/>
      <c r="I975" s="271">
        <f t="shared" si="151"/>
        <v>0</v>
      </c>
      <c r="J975" s="271"/>
      <c r="K975" s="271"/>
      <c r="L975" s="271"/>
      <c r="M975" s="272"/>
      <c r="N975" s="272"/>
      <c r="O975" s="272" t="str">
        <f t="shared" si="152"/>
        <v/>
      </c>
      <c r="P975" s="272" t="str">
        <f t="shared" si="153"/>
        <v/>
      </c>
      <c r="Q975" s="272">
        <f t="shared" si="154"/>
        <v>0</v>
      </c>
      <c r="R975" s="272"/>
    </row>
    <row r="976" spans="1:21" x14ac:dyDescent="0.3">
      <c r="A976" s="214">
        <v>11</v>
      </c>
      <c r="B976" s="200"/>
      <c r="C976" s="200"/>
      <c r="D976" s="215"/>
      <c r="E976" s="200"/>
      <c r="F976" s="200"/>
      <c r="G976" s="216"/>
      <c r="H976" s="273"/>
      <c r="I976" s="271">
        <f t="shared" si="151"/>
        <v>0</v>
      </c>
      <c r="J976" s="271"/>
      <c r="K976" s="271"/>
      <c r="L976" s="271"/>
      <c r="M976" s="272"/>
      <c r="N976" s="272"/>
      <c r="O976" s="272" t="str">
        <f t="shared" si="152"/>
        <v/>
      </c>
      <c r="P976" s="272" t="str">
        <f t="shared" si="153"/>
        <v/>
      </c>
      <c r="Q976" s="272">
        <f t="shared" si="154"/>
        <v>0</v>
      </c>
      <c r="R976" s="272"/>
    </row>
    <row r="977" spans="1:18" x14ac:dyDescent="0.3">
      <c r="A977" s="214">
        <v>12</v>
      </c>
      <c r="B977" s="200"/>
      <c r="C977" s="200"/>
      <c r="D977" s="215"/>
      <c r="E977" s="200"/>
      <c r="F977" s="200"/>
      <c r="G977" s="216"/>
      <c r="H977" s="273"/>
      <c r="I977" s="271">
        <f t="shared" si="151"/>
        <v>0</v>
      </c>
      <c r="J977" s="271"/>
      <c r="K977" s="271"/>
      <c r="L977" s="271"/>
      <c r="M977" s="272"/>
      <c r="N977" s="272"/>
      <c r="O977" s="272" t="str">
        <f t="shared" si="152"/>
        <v/>
      </c>
      <c r="P977" s="272" t="str">
        <f t="shared" si="153"/>
        <v/>
      </c>
      <c r="Q977" s="272">
        <f t="shared" si="154"/>
        <v>0</v>
      </c>
      <c r="R977" s="272"/>
    </row>
    <row r="978" spans="1:18" x14ac:dyDescent="0.3">
      <c r="A978" s="214">
        <v>13</v>
      </c>
      <c r="B978" s="200"/>
      <c r="C978" s="200"/>
      <c r="D978" s="215"/>
      <c r="E978" s="200"/>
      <c r="F978" s="200"/>
      <c r="G978" s="216"/>
      <c r="H978" s="273"/>
      <c r="I978" s="271">
        <f t="shared" si="151"/>
        <v>0</v>
      </c>
      <c r="J978" s="271"/>
      <c r="K978" s="271"/>
      <c r="L978" s="271"/>
      <c r="M978" s="272"/>
      <c r="N978" s="272"/>
      <c r="O978" s="272" t="str">
        <f t="shared" si="152"/>
        <v/>
      </c>
      <c r="P978" s="272" t="str">
        <f t="shared" si="153"/>
        <v/>
      </c>
      <c r="Q978" s="272">
        <f t="shared" si="154"/>
        <v>0</v>
      </c>
      <c r="R978" s="272"/>
    </row>
    <row r="979" spans="1:18" ht="17.25" thickBot="1" x14ac:dyDescent="0.35">
      <c r="A979" s="217">
        <v>14</v>
      </c>
      <c r="B979" s="204"/>
      <c r="C979" s="204"/>
      <c r="D979" s="218"/>
      <c r="E979" s="204"/>
      <c r="F979" s="204"/>
      <c r="G979" s="219"/>
      <c r="H979" s="273"/>
      <c r="I979" s="271">
        <f t="shared" si="151"/>
        <v>0</v>
      </c>
      <c r="J979" s="271"/>
      <c r="K979" s="271"/>
      <c r="L979" s="271"/>
      <c r="M979" s="272"/>
      <c r="N979" s="272"/>
      <c r="O979" s="272" t="str">
        <f t="shared" si="152"/>
        <v/>
      </c>
      <c r="P979" s="272" t="str">
        <f t="shared" si="153"/>
        <v/>
      </c>
      <c r="Q979" s="272">
        <f t="shared" si="154"/>
        <v>0</v>
      </c>
      <c r="R979" s="272"/>
    </row>
    <row r="980" spans="1:18" x14ac:dyDescent="0.3">
      <c r="A980" s="220">
        <v>15</v>
      </c>
      <c r="B980" s="202"/>
      <c r="C980" s="202"/>
      <c r="D980" s="202" t="s">
        <v>271</v>
      </c>
      <c r="E980" s="202"/>
      <c r="F980" s="202"/>
      <c r="G980" s="221"/>
      <c r="H980" s="273">
        <f>SUM(B980:B986)</f>
        <v>0</v>
      </c>
      <c r="I980" s="271">
        <f t="shared" si="151"/>
        <v>0</v>
      </c>
      <c r="J980" s="271">
        <f>IF(SUM(H980-40)&gt;0,H980-40,0)</f>
        <v>0</v>
      </c>
      <c r="K980" s="271">
        <f>IF(SUM(I980:I986)&gt;J980,SUM(I980:I986),J980)</f>
        <v>0</v>
      </c>
      <c r="L980" s="271">
        <f>IF(D980="o",IF(H980&lt;15,0,IF(H980&gt;40,8,H980/5)),0)</f>
        <v>0</v>
      </c>
      <c r="M980" s="272"/>
      <c r="N980" s="272"/>
      <c r="O980" s="272" t="str">
        <f t="shared" si="152"/>
        <v/>
      </c>
      <c r="P980" s="272" t="str">
        <f t="shared" si="153"/>
        <v/>
      </c>
      <c r="Q980" s="272">
        <f t="shared" si="154"/>
        <v>0</v>
      </c>
      <c r="R980" s="272"/>
    </row>
    <row r="981" spans="1:18" x14ac:dyDescent="0.3">
      <c r="A981" s="214">
        <v>16</v>
      </c>
      <c r="B981" s="200"/>
      <c r="C981" s="200"/>
      <c r="D981" s="215"/>
      <c r="E981" s="200"/>
      <c r="F981" s="200"/>
      <c r="G981" s="216"/>
      <c r="H981" s="273"/>
      <c r="I981" s="271">
        <f t="shared" si="151"/>
        <v>0</v>
      </c>
      <c r="J981" s="271"/>
      <c r="K981" s="271"/>
      <c r="L981" s="271"/>
      <c r="M981" s="272"/>
      <c r="N981" s="272"/>
      <c r="O981" s="272" t="str">
        <f t="shared" si="152"/>
        <v/>
      </c>
      <c r="P981" s="272" t="str">
        <f t="shared" si="153"/>
        <v/>
      </c>
      <c r="Q981" s="272">
        <f t="shared" si="154"/>
        <v>0</v>
      </c>
      <c r="R981" s="272"/>
    </row>
    <row r="982" spans="1:18" x14ac:dyDescent="0.3">
      <c r="A982" s="214">
        <v>17</v>
      </c>
      <c r="B982" s="200"/>
      <c r="C982" s="200"/>
      <c r="D982" s="215"/>
      <c r="E982" s="200"/>
      <c r="F982" s="200"/>
      <c r="G982" s="216"/>
      <c r="H982" s="273"/>
      <c r="I982" s="271">
        <f t="shared" si="151"/>
        <v>0</v>
      </c>
      <c r="J982" s="271"/>
      <c r="K982" s="271"/>
      <c r="L982" s="271"/>
      <c r="M982" s="272"/>
      <c r="N982" s="272"/>
      <c r="O982" s="272" t="str">
        <f t="shared" si="152"/>
        <v/>
      </c>
      <c r="P982" s="272" t="str">
        <f t="shared" si="153"/>
        <v/>
      </c>
      <c r="Q982" s="272">
        <f t="shared" si="154"/>
        <v>0</v>
      </c>
      <c r="R982" s="272"/>
    </row>
    <row r="983" spans="1:18" x14ac:dyDescent="0.3">
      <c r="A983" s="214">
        <v>18</v>
      </c>
      <c r="B983" s="200"/>
      <c r="C983" s="200"/>
      <c r="D983" s="215"/>
      <c r="E983" s="200"/>
      <c r="F983" s="200"/>
      <c r="G983" s="216"/>
      <c r="H983" s="273"/>
      <c r="I983" s="271">
        <f t="shared" si="151"/>
        <v>0</v>
      </c>
      <c r="J983" s="271"/>
      <c r="K983" s="271"/>
      <c r="L983" s="271"/>
      <c r="M983" s="272"/>
      <c r="N983" s="272"/>
      <c r="O983" s="272" t="str">
        <f t="shared" si="152"/>
        <v/>
      </c>
      <c r="P983" s="272" t="str">
        <f t="shared" si="153"/>
        <v/>
      </c>
      <c r="Q983" s="272">
        <f t="shared" si="154"/>
        <v>0</v>
      </c>
      <c r="R983" s="272"/>
    </row>
    <row r="984" spans="1:18" x14ac:dyDescent="0.3">
      <c r="A984" s="214">
        <v>19</v>
      </c>
      <c r="B984" s="200"/>
      <c r="C984" s="200"/>
      <c r="D984" s="215"/>
      <c r="E984" s="200"/>
      <c r="F984" s="200"/>
      <c r="G984" s="216"/>
      <c r="H984" s="273"/>
      <c r="I984" s="271">
        <f t="shared" si="151"/>
        <v>0</v>
      </c>
      <c r="J984" s="271"/>
      <c r="K984" s="271"/>
      <c r="L984" s="271"/>
      <c r="M984" s="272"/>
      <c r="N984" s="272"/>
      <c r="O984" s="272" t="str">
        <f t="shared" si="152"/>
        <v/>
      </c>
      <c r="P984" s="272" t="str">
        <f t="shared" si="153"/>
        <v/>
      </c>
      <c r="Q984" s="272">
        <f t="shared" si="154"/>
        <v>0</v>
      </c>
      <c r="R984" s="272"/>
    </row>
    <row r="985" spans="1:18" x14ac:dyDescent="0.3">
      <c r="A985" s="214">
        <v>20</v>
      </c>
      <c r="B985" s="200"/>
      <c r="C985" s="200"/>
      <c r="D985" s="215"/>
      <c r="E985" s="200"/>
      <c r="F985" s="200"/>
      <c r="G985" s="216"/>
      <c r="H985" s="273"/>
      <c r="I985" s="271">
        <f t="shared" si="151"/>
        <v>0</v>
      </c>
      <c r="J985" s="271"/>
      <c r="K985" s="271"/>
      <c r="L985" s="271"/>
      <c r="M985" s="272"/>
      <c r="N985" s="272"/>
      <c r="O985" s="272" t="str">
        <f t="shared" si="152"/>
        <v/>
      </c>
      <c r="P985" s="272" t="str">
        <f t="shared" si="153"/>
        <v/>
      </c>
      <c r="Q985" s="272">
        <f t="shared" si="154"/>
        <v>0</v>
      </c>
      <c r="R985" s="272"/>
    </row>
    <row r="986" spans="1:18" ht="17.25" thickBot="1" x14ac:dyDescent="0.35">
      <c r="A986" s="217">
        <v>21</v>
      </c>
      <c r="B986" s="204"/>
      <c r="C986" s="204"/>
      <c r="D986" s="218"/>
      <c r="E986" s="204"/>
      <c r="F986" s="204"/>
      <c r="G986" s="219"/>
      <c r="H986" s="273"/>
      <c r="I986" s="271">
        <f t="shared" si="151"/>
        <v>0</v>
      </c>
      <c r="J986" s="271"/>
      <c r="K986" s="271"/>
      <c r="L986" s="271"/>
      <c r="M986" s="272"/>
      <c r="N986" s="272"/>
      <c r="O986" s="272" t="str">
        <f t="shared" si="152"/>
        <v/>
      </c>
      <c r="P986" s="272" t="str">
        <f t="shared" si="153"/>
        <v/>
      </c>
      <c r="Q986" s="272">
        <f t="shared" si="154"/>
        <v>0</v>
      </c>
      <c r="R986" s="272"/>
    </row>
    <row r="987" spans="1:18" x14ac:dyDescent="0.3">
      <c r="A987" s="220">
        <v>22</v>
      </c>
      <c r="B987" s="202"/>
      <c r="C987" s="202"/>
      <c r="D987" s="202" t="s">
        <v>271</v>
      </c>
      <c r="E987" s="202"/>
      <c r="F987" s="202"/>
      <c r="G987" s="221"/>
      <c r="H987" s="273">
        <f>SUM(B987:B993)</f>
        <v>0</v>
      </c>
      <c r="I987" s="271">
        <f t="shared" si="151"/>
        <v>0</v>
      </c>
      <c r="J987" s="271">
        <f>IF(SUM(H987-40)&gt;0,H987-40,0)</f>
        <v>0</v>
      </c>
      <c r="K987" s="271">
        <f>IF(SUM(I987:I993)&gt;J987,SUM(I987:I993),J987)</f>
        <v>0</v>
      </c>
      <c r="L987" s="271">
        <f>IF(D987="o",IF(H987&lt;15,0,IF(H987&gt;40,8,H987/5)),0)</f>
        <v>0</v>
      </c>
      <c r="M987" s="272"/>
      <c r="N987" s="272"/>
      <c r="O987" s="272" t="str">
        <f t="shared" si="152"/>
        <v/>
      </c>
      <c r="P987" s="272" t="str">
        <f t="shared" si="153"/>
        <v/>
      </c>
      <c r="Q987" s="272">
        <f t="shared" si="154"/>
        <v>0</v>
      </c>
      <c r="R987" s="272"/>
    </row>
    <row r="988" spans="1:18" x14ac:dyDescent="0.3">
      <c r="A988" s="214">
        <v>23</v>
      </c>
      <c r="B988" s="200"/>
      <c r="C988" s="200"/>
      <c r="D988" s="215"/>
      <c r="E988" s="200"/>
      <c r="F988" s="200"/>
      <c r="G988" s="216"/>
      <c r="H988" s="273"/>
      <c r="I988" s="271">
        <f t="shared" si="151"/>
        <v>0</v>
      </c>
      <c r="J988" s="271"/>
      <c r="K988" s="271"/>
      <c r="L988" s="271"/>
      <c r="M988" s="272"/>
      <c r="N988" s="272"/>
      <c r="O988" s="272" t="str">
        <f t="shared" si="152"/>
        <v/>
      </c>
      <c r="P988" s="272" t="str">
        <f t="shared" si="153"/>
        <v/>
      </c>
      <c r="Q988" s="272">
        <f t="shared" si="154"/>
        <v>0</v>
      </c>
      <c r="R988" s="272"/>
    </row>
    <row r="989" spans="1:18" x14ac:dyDescent="0.3">
      <c r="A989" s="214">
        <v>24</v>
      </c>
      <c r="B989" s="200"/>
      <c r="C989" s="200"/>
      <c r="D989" s="215"/>
      <c r="E989" s="200"/>
      <c r="F989" s="200"/>
      <c r="G989" s="216"/>
      <c r="H989" s="273"/>
      <c r="I989" s="271">
        <f t="shared" si="151"/>
        <v>0</v>
      </c>
      <c r="J989" s="271"/>
      <c r="K989" s="271"/>
      <c r="L989" s="271"/>
      <c r="M989" s="272"/>
      <c r="N989" s="272"/>
      <c r="O989" s="272" t="str">
        <f t="shared" si="152"/>
        <v/>
      </c>
      <c r="P989" s="272" t="str">
        <f t="shared" si="153"/>
        <v/>
      </c>
      <c r="Q989" s="272">
        <f t="shared" si="154"/>
        <v>0</v>
      </c>
      <c r="R989" s="272"/>
    </row>
    <row r="990" spans="1:18" x14ac:dyDescent="0.3">
      <c r="A990" s="214">
        <v>25</v>
      </c>
      <c r="B990" s="200"/>
      <c r="C990" s="200"/>
      <c r="D990" s="215"/>
      <c r="E990" s="200"/>
      <c r="F990" s="200"/>
      <c r="G990" s="216"/>
      <c r="H990" s="273"/>
      <c r="I990" s="271">
        <f t="shared" si="151"/>
        <v>0</v>
      </c>
      <c r="J990" s="271"/>
      <c r="K990" s="271"/>
      <c r="L990" s="271"/>
      <c r="M990" s="272"/>
      <c r="N990" s="272"/>
      <c r="O990" s="272" t="str">
        <f t="shared" si="152"/>
        <v/>
      </c>
      <c r="P990" s="272" t="str">
        <f t="shared" si="153"/>
        <v/>
      </c>
      <c r="Q990" s="272">
        <f t="shared" si="154"/>
        <v>0</v>
      </c>
      <c r="R990" s="272"/>
    </row>
    <row r="991" spans="1:18" x14ac:dyDescent="0.3">
      <c r="A991" s="214">
        <v>26</v>
      </c>
      <c r="B991" s="200"/>
      <c r="C991" s="200"/>
      <c r="D991" s="215"/>
      <c r="E991" s="200"/>
      <c r="F991" s="200"/>
      <c r="G991" s="216"/>
      <c r="H991" s="273"/>
      <c r="I991" s="271">
        <f t="shared" si="151"/>
        <v>0</v>
      </c>
      <c r="J991" s="271"/>
      <c r="K991" s="271"/>
      <c r="L991" s="271"/>
      <c r="M991" s="272"/>
      <c r="N991" s="272"/>
      <c r="O991" s="272" t="str">
        <f t="shared" si="152"/>
        <v/>
      </c>
      <c r="P991" s="272" t="str">
        <f t="shared" si="153"/>
        <v/>
      </c>
      <c r="Q991" s="272">
        <f t="shared" si="154"/>
        <v>0</v>
      </c>
      <c r="R991" s="272"/>
    </row>
    <row r="992" spans="1:18" x14ac:dyDescent="0.3">
      <c r="A992" s="214">
        <v>27</v>
      </c>
      <c r="B992" s="200"/>
      <c r="C992" s="200"/>
      <c r="D992" s="215"/>
      <c r="E992" s="200"/>
      <c r="F992" s="200"/>
      <c r="G992" s="216"/>
      <c r="H992" s="273"/>
      <c r="I992" s="271">
        <f t="shared" si="151"/>
        <v>0</v>
      </c>
      <c r="J992" s="271"/>
      <c r="K992" s="271"/>
      <c r="L992" s="271"/>
      <c r="M992" s="272"/>
      <c r="N992" s="272"/>
      <c r="O992" s="272" t="str">
        <f t="shared" si="152"/>
        <v/>
      </c>
      <c r="P992" s="272" t="str">
        <f t="shared" si="153"/>
        <v/>
      </c>
      <c r="Q992" s="272">
        <f t="shared" si="154"/>
        <v>0</v>
      </c>
      <c r="R992" s="272"/>
    </row>
    <row r="993" spans="1:21" ht="17.25" thickBot="1" x14ac:dyDescent="0.35">
      <c r="A993" s="217">
        <v>28</v>
      </c>
      <c r="B993" s="204"/>
      <c r="C993" s="204"/>
      <c r="D993" s="218"/>
      <c r="E993" s="204"/>
      <c r="F993" s="204"/>
      <c r="G993" s="219"/>
      <c r="H993" s="273"/>
      <c r="I993" s="271">
        <f t="shared" si="151"/>
        <v>0</v>
      </c>
      <c r="J993" s="271"/>
      <c r="K993" s="271"/>
      <c r="L993" s="271"/>
      <c r="M993" s="272"/>
      <c r="N993" s="272"/>
      <c r="O993" s="272" t="str">
        <f t="shared" si="152"/>
        <v/>
      </c>
      <c r="P993" s="272" t="str">
        <f t="shared" si="153"/>
        <v/>
      </c>
      <c r="Q993" s="272">
        <f t="shared" si="154"/>
        <v>0</v>
      </c>
      <c r="R993" s="272"/>
    </row>
    <row r="994" spans="1:21" x14ac:dyDescent="0.3">
      <c r="A994" s="205"/>
      <c r="B994" s="202"/>
      <c r="C994" s="202"/>
      <c r="D994" s="202" t="s">
        <v>271</v>
      </c>
      <c r="E994" s="202"/>
      <c r="F994" s="202"/>
      <c r="G994" s="221"/>
      <c r="H994" s="273" t="str">
        <f>IF(A994&lt;&gt;0,SUM(Q994:Q996),"")</f>
        <v/>
      </c>
      <c r="I994" s="271" t="str">
        <f>IF(A994&lt;&gt;0,IF(IFERROR(B994-8,0)&lt;0,0,IFERROR(B994-8,0)),"")</f>
        <v/>
      </c>
      <c r="J994" s="271" t="str">
        <f>IF(A994&lt;&gt;0,IF(SUM(H994-40)&gt;0,H994-40,0),"")</f>
        <v/>
      </c>
      <c r="K994" s="271" t="str">
        <f>IF(A994&lt;&gt;0,IF(SUM(I994:I996)&gt;J994,SUM(I994:I996),J994),"")</f>
        <v/>
      </c>
      <c r="L994" s="271" t="str">
        <f>IF(A994&lt;&gt;0,IF(D966="o",IF(H994&lt;(15/(7/COUNTA(A994:A996))),0,IF(H994&gt;(COUNTA(A994:A996)/5*40),COUNTA(A994:A996)/5*8,H994/5)),""),"")</f>
        <v/>
      </c>
      <c r="M994" s="272"/>
      <c r="N994" s="272"/>
      <c r="O994" s="272" t="str">
        <f t="shared" si="152"/>
        <v/>
      </c>
      <c r="P994" s="272" t="str">
        <f t="shared" si="153"/>
        <v/>
      </c>
      <c r="Q994" s="272">
        <f t="shared" si="154"/>
        <v>0</v>
      </c>
      <c r="R994" s="272"/>
    </row>
    <row r="995" spans="1:21" x14ac:dyDescent="0.3">
      <c r="A995" s="206"/>
      <c r="B995" s="200"/>
      <c r="C995" s="200"/>
      <c r="D995" s="215"/>
      <c r="E995" s="200"/>
      <c r="F995" s="200"/>
      <c r="G995" s="216"/>
      <c r="H995" s="273"/>
      <c r="I995" s="271" t="str">
        <f>IF(A995&lt;&gt;0,IF(IFERROR(B995-8,0)&lt;0,0,IFERROR(B995-8,0)),"")</f>
        <v/>
      </c>
      <c r="J995" s="271"/>
      <c r="K995" s="271"/>
      <c r="L995" s="271"/>
      <c r="M995" s="272"/>
      <c r="N995" s="272"/>
      <c r="O995" s="272" t="str">
        <f t="shared" si="152"/>
        <v/>
      </c>
      <c r="P995" s="272" t="str">
        <f t="shared" si="153"/>
        <v/>
      </c>
      <c r="Q995" s="272">
        <f t="shared" si="154"/>
        <v>0</v>
      </c>
      <c r="R995" s="272"/>
    </row>
    <row r="996" spans="1:21" ht="17.25" thickBot="1" x14ac:dyDescent="0.35">
      <c r="A996" s="207"/>
      <c r="B996" s="204"/>
      <c r="C996" s="204"/>
      <c r="D996" s="218"/>
      <c r="E996" s="204"/>
      <c r="F996" s="204"/>
      <c r="G996" s="219"/>
      <c r="H996" s="273"/>
      <c r="I996" s="271" t="str">
        <f>IF(A996&lt;&gt;0,IF(IFERROR(B996-8,0)&lt;0,0,IFERROR(B996-8,0)),"")</f>
        <v/>
      </c>
      <c r="J996" s="271"/>
      <c r="K996" s="271"/>
      <c r="L996" s="271"/>
      <c r="M996" s="272"/>
      <c r="N996" s="272"/>
      <c r="O996" s="272"/>
      <c r="P996" s="272"/>
      <c r="Q996" s="272">
        <f t="shared" si="154"/>
        <v>0</v>
      </c>
      <c r="R996" s="272"/>
    </row>
    <row r="997" spans="1:21" ht="17.25" thickBot="1" x14ac:dyDescent="0.35">
      <c r="A997" s="211"/>
      <c r="B997" s="243"/>
      <c r="C997" s="243"/>
      <c r="D997" s="243"/>
      <c r="E997" s="243"/>
      <c r="F997" s="243"/>
      <c r="G997" s="244"/>
      <c r="H997" s="273">
        <f t="shared" ref="H997:M997" si="155">SUM(H998:H1028)</f>
        <v>0</v>
      </c>
      <c r="I997" s="271">
        <f t="shared" si="155"/>
        <v>0</v>
      </c>
      <c r="J997" s="271">
        <f t="shared" si="155"/>
        <v>0</v>
      </c>
      <c r="K997" s="271">
        <f t="shared" si="155"/>
        <v>0</v>
      </c>
      <c r="L997" s="274">
        <f t="shared" si="155"/>
        <v>0</v>
      </c>
      <c r="M997" s="271" t="e">
        <f t="shared" si="155"/>
        <v>#DIV/0!</v>
      </c>
      <c r="N997" s="275">
        <f>COUNTA(B998:B1028)-COUNTIF(B998:B1028,"연차")</f>
        <v>0</v>
      </c>
      <c r="O997" s="271">
        <f>SUM(O998:O1028)</f>
        <v>0</v>
      </c>
      <c r="P997" s="271">
        <f>SUM(P998:P1028)</f>
        <v>0</v>
      </c>
      <c r="Q997" s="272">
        <f>SUM(Q998:Q1028)</f>
        <v>0</v>
      </c>
      <c r="R997" s="272">
        <f>COUNTA(A998:A1028)</f>
        <v>28</v>
      </c>
      <c r="S997" s="276">
        <f>SUM(C998:C1028)</f>
        <v>0</v>
      </c>
      <c r="T997" s="276">
        <f>SUM(F998:F1028)</f>
        <v>0</v>
      </c>
      <c r="U997" s="251">
        <f>G999*G1001</f>
        <v>0</v>
      </c>
    </row>
    <row r="998" spans="1:21" x14ac:dyDescent="0.3">
      <c r="A998" s="212">
        <v>1</v>
      </c>
      <c r="B998" s="201"/>
      <c r="C998" s="201"/>
      <c r="D998" s="201" t="s">
        <v>271</v>
      </c>
      <c r="E998" s="201"/>
      <c r="F998" s="201"/>
      <c r="G998" s="213" t="s">
        <v>282</v>
      </c>
      <c r="H998" s="273">
        <f>SUM(B998:B1004)</f>
        <v>0</v>
      </c>
      <c r="I998" s="271">
        <f t="shared" ref="I998:I1025" si="156">IF(IFERROR(B998-8,0)&lt;0,0,IFERROR(B998-8,0))</f>
        <v>0</v>
      </c>
      <c r="J998" s="271">
        <f>IF(SUM(H998-40)&gt;0,H998-40,0)</f>
        <v>0</v>
      </c>
      <c r="K998" s="271">
        <f>IF(SUM(I998:I1004)&gt;J998,SUM(I998:I1004),J998)</f>
        <v>0</v>
      </c>
      <c r="L998" s="271">
        <f>IF(D998="o",IF(H998&lt;15,0,IF(H998&gt;40,8,H998/5)),0)</f>
        <v>0</v>
      </c>
      <c r="M998" s="272" t="e">
        <f>SUM(B998:B1028)/COUNTA(B998:B1028)</f>
        <v>#DIV/0!</v>
      </c>
      <c r="N998" s="272"/>
      <c r="O998" s="272" t="str">
        <f>IF(E998="o",IF(B998&gt;8,8,B998),"")</f>
        <v/>
      </c>
      <c r="P998" s="272" t="str">
        <f>IF(E998="o",IF(B998&gt;8,B998-8,0),"")</f>
        <v/>
      </c>
      <c r="Q998" s="272">
        <f>COUNTA(A998)*IF(B998="연차",0,B998)</f>
        <v>0</v>
      </c>
      <c r="R998" s="272"/>
    </row>
    <row r="999" spans="1:21" x14ac:dyDescent="0.3">
      <c r="A999" s="214">
        <v>2</v>
      </c>
      <c r="B999" s="200"/>
      <c r="C999" s="200"/>
      <c r="D999" s="215"/>
      <c r="E999" s="200"/>
      <c r="F999" s="200"/>
      <c r="G999" s="203"/>
      <c r="H999" s="273"/>
      <c r="I999" s="271">
        <f t="shared" si="156"/>
        <v>0</v>
      </c>
      <c r="J999" s="271"/>
      <c r="K999" s="271"/>
      <c r="L999" s="271"/>
      <c r="M999" s="272"/>
      <c r="N999" s="272"/>
      <c r="O999" s="272" t="str">
        <f t="shared" ref="O999:O1027" si="157">IF(E999="o",IF(B999&gt;8,8,B999),"")</f>
        <v/>
      </c>
      <c r="P999" s="272" t="str">
        <f t="shared" ref="P999:P1027" si="158">IF(E999="o",IF(B999&gt;8,B999-8,0),"")</f>
        <v/>
      </c>
      <c r="Q999" s="272">
        <f t="shared" ref="Q999:Q1028" si="159">COUNTA(A999)*IF(B999="연차",0,B999)</f>
        <v>0</v>
      </c>
      <c r="R999" s="272"/>
    </row>
    <row r="1000" spans="1:21" x14ac:dyDescent="0.3">
      <c r="A1000" s="214">
        <v>3</v>
      </c>
      <c r="B1000" s="200"/>
      <c r="C1000" s="200"/>
      <c r="D1000" s="215"/>
      <c r="E1000" s="200"/>
      <c r="F1000" s="200"/>
      <c r="G1000" s="203" t="s">
        <v>275</v>
      </c>
      <c r="H1000" s="273"/>
      <c r="I1000" s="271">
        <f t="shared" si="156"/>
        <v>0</v>
      </c>
      <c r="J1000" s="271"/>
      <c r="K1000" s="271"/>
      <c r="L1000" s="271"/>
      <c r="M1000" s="272"/>
      <c r="N1000" s="272"/>
      <c r="O1000" s="272" t="str">
        <f t="shared" si="157"/>
        <v/>
      </c>
      <c r="P1000" s="272" t="str">
        <f t="shared" si="158"/>
        <v/>
      </c>
      <c r="Q1000" s="272">
        <f t="shared" si="159"/>
        <v>0</v>
      </c>
      <c r="R1000" s="272"/>
    </row>
    <row r="1001" spans="1:21" x14ac:dyDescent="0.3">
      <c r="A1001" s="214">
        <v>4</v>
      </c>
      <c r="B1001" s="200"/>
      <c r="C1001" s="200"/>
      <c r="D1001" s="215"/>
      <c r="E1001" s="200"/>
      <c r="F1001" s="200"/>
      <c r="G1001" s="203"/>
      <c r="H1001" s="273"/>
      <c r="I1001" s="271">
        <f t="shared" si="156"/>
        <v>0</v>
      </c>
      <c r="J1001" s="271"/>
      <c r="K1001" s="271"/>
      <c r="L1001" s="271"/>
      <c r="M1001" s="272"/>
      <c r="N1001" s="272"/>
      <c r="O1001" s="272" t="str">
        <f t="shared" si="157"/>
        <v/>
      </c>
      <c r="P1001" s="272" t="str">
        <f t="shared" si="158"/>
        <v/>
      </c>
      <c r="Q1001" s="272">
        <f t="shared" si="159"/>
        <v>0</v>
      </c>
      <c r="R1001" s="272"/>
    </row>
    <row r="1002" spans="1:21" x14ac:dyDescent="0.3">
      <c r="A1002" s="214">
        <v>5</v>
      </c>
      <c r="B1002" s="200"/>
      <c r="C1002" s="200"/>
      <c r="D1002" s="215"/>
      <c r="E1002" s="200"/>
      <c r="F1002" s="200"/>
      <c r="G1002" s="216"/>
      <c r="H1002" s="273"/>
      <c r="I1002" s="271">
        <f t="shared" si="156"/>
        <v>0</v>
      </c>
      <c r="J1002" s="271"/>
      <c r="K1002" s="271"/>
      <c r="L1002" s="271"/>
      <c r="M1002" s="272"/>
      <c r="N1002" s="272"/>
      <c r="O1002" s="272" t="str">
        <f t="shared" si="157"/>
        <v/>
      </c>
      <c r="P1002" s="272" t="str">
        <f t="shared" si="158"/>
        <v/>
      </c>
      <c r="Q1002" s="272">
        <f t="shared" si="159"/>
        <v>0</v>
      </c>
      <c r="R1002" s="272"/>
    </row>
    <row r="1003" spans="1:21" x14ac:dyDescent="0.3">
      <c r="A1003" s="214">
        <v>6</v>
      </c>
      <c r="B1003" s="200"/>
      <c r="C1003" s="200"/>
      <c r="D1003" s="215"/>
      <c r="E1003" s="200"/>
      <c r="F1003" s="200"/>
      <c r="G1003" s="216"/>
      <c r="H1003" s="273"/>
      <c r="I1003" s="271">
        <f t="shared" si="156"/>
        <v>0</v>
      </c>
      <c r="J1003" s="271"/>
      <c r="K1003" s="271"/>
      <c r="L1003" s="271"/>
      <c r="M1003" s="272"/>
      <c r="N1003" s="272"/>
      <c r="O1003" s="272" t="str">
        <f t="shared" si="157"/>
        <v/>
      </c>
      <c r="P1003" s="272" t="str">
        <f t="shared" si="158"/>
        <v/>
      </c>
      <c r="Q1003" s="272">
        <f t="shared" si="159"/>
        <v>0</v>
      </c>
      <c r="R1003" s="272"/>
    </row>
    <row r="1004" spans="1:21" ht="17.25" thickBot="1" x14ac:dyDescent="0.35">
      <c r="A1004" s="217">
        <v>7</v>
      </c>
      <c r="B1004" s="204"/>
      <c r="C1004" s="204"/>
      <c r="D1004" s="218"/>
      <c r="E1004" s="204"/>
      <c r="F1004" s="204"/>
      <c r="G1004" s="219"/>
      <c r="H1004" s="273"/>
      <c r="I1004" s="271">
        <f t="shared" si="156"/>
        <v>0</v>
      </c>
      <c r="J1004" s="271"/>
      <c r="K1004" s="271"/>
      <c r="L1004" s="271"/>
      <c r="M1004" s="272"/>
      <c r="N1004" s="272"/>
      <c r="O1004" s="272" t="str">
        <f t="shared" si="157"/>
        <v/>
      </c>
      <c r="P1004" s="272" t="str">
        <f t="shared" si="158"/>
        <v/>
      </c>
      <c r="Q1004" s="272">
        <f t="shared" si="159"/>
        <v>0</v>
      </c>
      <c r="R1004" s="272"/>
    </row>
    <row r="1005" spans="1:21" x14ac:dyDescent="0.3">
      <c r="A1005" s="220">
        <v>8</v>
      </c>
      <c r="B1005" s="202"/>
      <c r="C1005" s="202"/>
      <c r="D1005" s="202" t="s">
        <v>271</v>
      </c>
      <c r="E1005" s="202"/>
      <c r="F1005" s="202"/>
      <c r="G1005" s="221"/>
      <c r="H1005" s="273">
        <f>SUM(B1005:B1011)</f>
        <v>0</v>
      </c>
      <c r="I1005" s="271">
        <f t="shared" si="156"/>
        <v>0</v>
      </c>
      <c r="J1005" s="271">
        <f>IF(SUM(H1005-40)&gt;0,H1005-40,0)</f>
        <v>0</v>
      </c>
      <c r="K1005" s="271">
        <f>IF(SUM(I1005:I1011)&gt;J1005,SUM(I1005:I1011),J1005)</f>
        <v>0</v>
      </c>
      <c r="L1005" s="271">
        <f>IF(D1005="o",IF(H1005&lt;15,0,IF(H1005&gt;40,8,H1005/5)),0)</f>
        <v>0</v>
      </c>
      <c r="M1005" s="272"/>
      <c r="N1005" s="272"/>
      <c r="O1005" s="272" t="str">
        <f t="shared" si="157"/>
        <v/>
      </c>
      <c r="P1005" s="272" t="str">
        <f t="shared" si="158"/>
        <v/>
      </c>
      <c r="Q1005" s="272">
        <f t="shared" si="159"/>
        <v>0</v>
      </c>
      <c r="R1005" s="272"/>
    </row>
    <row r="1006" spans="1:21" x14ac:dyDescent="0.3">
      <c r="A1006" s="214">
        <v>9</v>
      </c>
      <c r="B1006" s="200"/>
      <c r="C1006" s="200"/>
      <c r="D1006" s="215"/>
      <c r="E1006" s="200"/>
      <c r="F1006" s="200"/>
      <c r="G1006" s="216"/>
      <c r="H1006" s="273"/>
      <c r="I1006" s="271">
        <f t="shared" si="156"/>
        <v>0</v>
      </c>
      <c r="J1006" s="271"/>
      <c r="K1006" s="271"/>
      <c r="L1006" s="271"/>
      <c r="M1006" s="272"/>
      <c r="N1006" s="272"/>
      <c r="O1006" s="272" t="str">
        <f t="shared" si="157"/>
        <v/>
      </c>
      <c r="P1006" s="272" t="str">
        <f t="shared" si="158"/>
        <v/>
      </c>
      <c r="Q1006" s="272">
        <f t="shared" si="159"/>
        <v>0</v>
      </c>
      <c r="R1006" s="272"/>
    </row>
    <row r="1007" spans="1:21" x14ac:dyDescent="0.3">
      <c r="A1007" s="214">
        <v>10</v>
      </c>
      <c r="B1007" s="200"/>
      <c r="C1007" s="200"/>
      <c r="D1007" s="215"/>
      <c r="E1007" s="200"/>
      <c r="F1007" s="200"/>
      <c r="G1007" s="216"/>
      <c r="H1007" s="273"/>
      <c r="I1007" s="271">
        <f t="shared" si="156"/>
        <v>0</v>
      </c>
      <c r="J1007" s="271"/>
      <c r="K1007" s="271"/>
      <c r="L1007" s="271"/>
      <c r="M1007" s="272"/>
      <c r="N1007" s="272"/>
      <c r="O1007" s="272" t="str">
        <f t="shared" si="157"/>
        <v/>
      </c>
      <c r="P1007" s="272" t="str">
        <f t="shared" si="158"/>
        <v/>
      </c>
      <c r="Q1007" s="272">
        <f t="shared" si="159"/>
        <v>0</v>
      </c>
      <c r="R1007" s="272"/>
    </row>
    <row r="1008" spans="1:21" x14ac:dyDescent="0.3">
      <c r="A1008" s="214">
        <v>11</v>
      </c>
      <c r="B1008" s="200"/>
      <c r="C1008" s="200"/>
      <c r="D1008" s="215"/>
      <c r="E1008" s="200"/>
      <c r="F1008" s="200"/>
      <c r="G1008" s="216"/>
      <c r="H1008" s="273"/>
      <c r="I1008" s="271">
        <f t="shared" si="156"/>
        <v>0</v>
      </c>
      <c r="J1008" s="271"/>
      <c r="K1008" s="271"/>
      <c r="L1008" s="271"/>
      <c r="M1008" s="272"/>
      <c r="N1008" s="272"/>
      <c r="O1008" s="272" t="str">
        <f t="shared" si="157"/>
        <v/>
      </c>
      <c r="P1008" s="272" t="str">
        <f t="shared" si="158"/>
        <v/>
      </c>
      <c r="Q1008" s="272">
        <f t="shared" si="159"/>
        <v>0</v>
      </c>
      <c r="R1008" s="272"/>
    </row>
    <row r="1009" spans="1:18" x14ac:dyDescent="0.3">
      <c r="A1009" s="214">
        <v>12</v>
      </c>
      <c r="B1009" s="200"/>
      <c r="C1009" s="200"/>
      <c r="D1009" s="215"/>
      <c r="E1009" s="200"/>
      <c r="F1009" s="200"/>
      <c r="G1009" s="216"/>
      <c r="H1009" s="273"/>
      <c r="I1009" s="271">
        <f t="shared" si="156"/>
        <v>0</v>
      </c>
      <c r="J1009" s="271"/>
      <c r="K1009" s="271"/>
      <c r="L1009" s="271"/>
      <c r="M1009" s="272"/>
      <c r="N1009" s="272"/>
      <c r="O1009" s="272" t="str">
        <f t="shared" si="157"/>
        <v/>
      </c>
      <c r="P1009" s="272" t="str">
        <f t="shared" si="158"/>
        <v/>
      </c>
      <c r="Q1009" s="272">
        <f t="shared" si="159"/>
        <v>0</v>
      </c>
      <c r="R1009" s="272"/>
    </row>
    <row r="1010" spans="1:18" x14ac:dyDescent="0.3">
      <c r="A1010" s="214">
        <v>13</v>
      </c>
      <c r="B1010" s="200"/>
      <c r="C1010" s="200"/>
      <c r="D1010" s="215"/>
      <c r="E1010" s="200"/>
      <c r="F1010" s="200"/>
      <c r="G1010" s="216"/>
      <c r="H1010" s="273"/>
      <c r="I1010" s="271">
        <f t="shared" si="156"/>
        <v>0</v>
      </c>
      <c r="J1010" s="271"/>
      <c r="K1010" s="271"/>
      <c r="L1010" s="271"/>
      <c r="M1010" s="272"/>
      <c r="N1010" s="272"/>
      <c r="O1010" s="272" t="str">
        <f t="shared" si="157"/>
        <v/>
      </c>
      <c r="P1010" s="272" t="str">
        <f t="shared" si="158"/>
        <v/>
      </c>
      <c r="Q1010" s="272">
        <f t="shared" si="159"/>
        <v>0</v>
      </c>
      <c r="R1010" s="272"/>
    </row>
    <row r="1011" spans="1:18" ht="17.25" thickBot="1" x14ac:dyDescent="0.35">
      <c r="A1011" s="217">
        <v>14</v>
      </c>
      <c r="B1011" s="204"/>
      <c r="C1011" s="204"/>
      <c r="D1011" s="218"/>
      <c r="E1011" s="204"/>
      <c r="F1011" s="204"/>
      <c r="G1011" s="219"/>
      <c r="H1011" s="273"/>
      <c r="I1011" s="271">
        <f t="shared" si="156"/>
        <v>0</v>
      </c>
      <c r="J1011" s="271"/>
      <c r="K1011" s="271"/>
      <c r="L1011" s="271"/>
      <c r="M1011" s="272"/>
      <c r="N1011" s="272"/>
      <c r="O1011" s="272" t="str">
        <f t="shared" si="157"/>
        <v/>
      </c>
      <c r="P1011" s="272" t="str">
        <f t="shared" si="158"/>
        <v/>
      </c>
      <c r="Q1011" s="272">
        <f t="shared" si="159"/>
        <v>0</v>
      </c>
      <c r="R1011" s="272"/>
    </row>
    <row r="1012" spans="1:18" x14ac:dyDescent="0.3">
      <c r="A1012" s="220">
        <v>15</v>
      </c>
      <c r="B1012" s="202"/>
      <c r="C1012" s="202"/>
      <c r="D1012" s="202" t="s">
        <v>271</v>
      </c>
      <c r="E1012" s="202"/>
      <c r="F1012" s="202"/>
      <c r="G1012" s="221"/>
      <c r="H1012" s="273">
        <f>SUM(B1012:B1018)</f>
        <v>0</v>
      </c>
      <c r="I1012" s="271">
        <f t="shared" si="156"/>
        <v>0</v>
      </c>
      <c r="J1012" s="271">
        <f>IF(SUM(H1012-40)&gt;0,H1012-40,0)</f>
        <v>0</v>
      </c>
      <c r="K1012" s="271">
        <f>IF(SUM(I1012:I1018)&gt;J1012,SUM(I1012:I1018),J1012)</f>
        <v>0</v>
      </c>
      <c r="L1012" s="271">
        <f>IF(D1012="o",IF(H1012&lt;15,0,IF(H1012&gt;40,8,H1012/5)),0)</f>
        <v>0</v>
      </c>
      <c r="M1012" s="272"/>
      <c r="N1012" s="272"/>
      <c r="O1012" s="272" t="str">
        <f t="shared" si="157"/>
        <v/>
      </c>
      <c r="P1012" s="272" t="str">
        <f t="shared" si="158"/>
        <v/>
      </c>
      <c r="Q1012" s="272">
        <f t="shared" si="159"/>
        <v>0</v>
      </c>
      <c r="R1012" s="272"/>
    </row>
    <row r="1013" spans="1:18" x14ac:dyDescent="0.3">
      <c r="A1013" s="214">
        <v>16</v>
      </c>
      <c r="B1013" s="200"/>
      <c r="C1013" s="200"/>
      <c r="D1013" s="215"/>
      <c r="E1013" s="200"/>
      <c r="F1013" s="200"/>
      <c r="G1013" s="216"/>
      <c r="H1013" s="273"/>
      <c r="I1013" s="271">
        <f t="shared" si="156"/>
        <v>0</v>
      </c>
      <c r="J1013" s="271"/>
      <c r="K1013" s="271"/>
      <c r="L1013" s="271"/>
      <c r="M1013" s="272"/>
      <c r="N1013" s="272"/>
      <c r="O1013" s="272" t="str">
        <f t="shared" si="157"/>
        <v/>
      </c>
      <c r="P1013" s="272" t="str">
        <f t="shared" si="158"/>
        <v/>
      </c>
      <c r="Q1013" s="272">
        <f t="shared" si="159"/>
        <v>0</v>
      </c>
      <c r="R1013" s="272"/>
    </row>
    <row r="1014" spans="1:18" x14ac:dyDescent="0.3">
      <c r="A1014" s="214">
        <v>17</v>
      </c>
      <c r="B1014" s="200"/>
      <c r="C1014" s="200"/>
      <c r="D1014" s="215"/>
      <c r="E1014" s="200"/>
      <c r="F1014" s="200"/>
      <c r="G1014" s="216"/>
      <c r="H1014" s="273"/>
      <c r="I1014" s="271">
        <f t="shared" si="156"/>
        <v>0</v>
      </c>
      <c r="J1014" s="271"/>
      <c r="K1014" s="271"/>
      <c r="L1014" s="271"/>
      <c r="M1014" s="272"/>
      <c r="N1014" s="272"/>
      <c r="O1014" s="272" t="str">
        <f t="shared" si="157"/>
        <v/>
      </c>
      <c r="P1014" s="272" t="str">
        <f t="shared" si="158"/>
        <v/>
      </c>
      <c r="Q1014" s="272">
        <f t="shared" si="159"/>
        <v>0</v>
      </c>
      <c r="R1014" s="272"/>
    </row>
    <row r="1015" spans="1:18" x14ac:dyDescent="0.3">
      <c r="A1015" s="214">
        <v>18</v>
      </c>
      <c r="B1015" s="200"/>
      <c r="C1015" s="200"/>
      <c r="D1015" s="215"/>
      <c r="E1015" s="200"/>
      <c r="F1015" s="200"/>
      <c r="G1015" s="216"/>
      <c r="H1015" s="273"/>
      <c r="I1015" s="271">
        <f t="shared" si="156"/>
        <v>0</v>
      </c>
      <c r="J1015" s="271"/>
      <c r="K1015" s="271"/>
      <c r="L1015" s="271"/>
      <c r="M1015" s="272"/>
      <c r="N1015" s="272"/>
      <c r="O1015" s="272" t="str">
        <f t="shared" si="157"/>
        <v/>
      </c>
      <c r="P1015" s="272" t="str">
        <f t="shared" si="158"/>
        <v/>
      </c>
      <c r="Q1015" s="272">
        <f t="shared" si="159"/>
        <v>0</v>
      </c>
      <c r="R1015" s="272"/>
    </row>
    <row r="1016" spans="1:18" x14ac:dyDescent="0.3">
      <c r="A1016" s="214">
        <v>19</v>
      </c>
      <c r="B1016" s="200"/>
      <c r="C1016" s="200"/>
      <c r="D1016" s="215"/>
      <c r="E1016" s="200"/>
      <c r="F1016" s="200"/>
      <c r="G1016" s="216"/>
      <c r="H1016" s="273"/>
      <c r="I1016" s="271">
        <f t="shared" si="156"/>
        <v>0</v>
      </c>
      <c r="J1016" s="271"/>
      <c r="K1016" s="271"/>
      <c r="L1016" s="271"/>
      <c r="M1016" s="272"/>
      <c r="N1016" s="272"/>
      <c r="O1016" s="272" t="str">
        <f t="shared" si="157"/>
        <v/>
      </c>
      <c r="P1016" s="272" t="str">
        <f t="shared" si="158"/>
        <v/>
      </c>
      <c r="Q1016" s="272">
        <f t="shared" si="159"/>
        <v>0</v>
      </c>
      <c r="R1016" s="272"/>
    </row>
    <row r="1017" spans="1:18" x14ac:dyDescent="0.3">
      <c r="A1017" s="214">
        <v>20</v>
      </c>
      <c r="B1017" s="200"/>
      <c r="C1017" s="200"/>
      <c r="D1017" s="215"/>
      <c r="E1017" s="200"/>
      <c r="F1017" s="200"/>
      <c r="G1017" s="216"/>
      <c r="H1017" s="273"/>
      <c r="I1017" s="271">
        <f t="shared" si="156"/>
        <v>0</v>
      </c>
      <c r="J1017" s="271"/>
      <c r="K1017" s="271"/>
      <c r="L1017" s="271"/>
      <c r="M1017" s="272"/>
      <c r="N1017" s="272"/>
      <c r="O1017" s="272" t="str">
        <f t="shared" si="157"/>
        <v/>
      </c>
      <c r="P1017" s="272" t="str">
        <f t="shared" si="158"/>
        <v/>
      </c>
      <c r="Q1017" s="272">
        <f t="shared" si="159"/>
        <v>0</v>
      </c>
      <c r="R1017" s="272"/>
    </row>
    <row r="1018" spans="1:18" ht="17.25" thickBot="1" x14ac:dyDescent="0.35">
      <c r="A1018" s="217">
        <v>21</v>
      </c>
      <c r="B1018" s="204"/>
      <c r="C1018" s="204"/>
      <c r="D1018" s="218"/>
      <c r="E1018" s="204"/>
      <c r="F1018" s="204"/>
      <c r="G1018" s="219"/>
      <c r="H1018" s="273"/>
      <c r="I1018" s="271">
        <f t="shared" si="156"/>
        <v>0</v>
      </c>
      <c r="J1018" s="271"/>
      <c r="K1018" s="271"/>
      <c r="L1018" s="271"/>
      <c r="M1018" s="272"/>
      <c r="N1018" s="272"/>
      <c r="O1018" s="272" t="str">
        <f t="shared" si="157"/>
        <v/>
      </c>
      <c r="P1018" s="272" t="str">
        <f t="shared" si="158"/>
        <v/>
      </c>
      <c r="Q1018" s="272">
        <f t="shared" si="159"/>
        <v>0</v>
      </c>
      <c r="R1018" s="272"/>
    </row>
    <row r="1019" spans="1:18" x14ac:dyDescent="0.3">
      <c r="A1019" s="220">
        <v>22</v>
      </c>
      <c r="B1019" s="202"/>
      <c r="C1019" s="202"/>
      <c r="D1019" s="202" t="s">
        <v>271</v>
      </c>
      <c r="E1019" s="202"/>
      <c r="F1019" s="202"/>
      <c r="G1019" s="221"/>
      <c r="H1019" s="273">
        <f>SUM(B1019:B1025)</f>
        <v>0</v>
      </c>
      <c r="I1019" s="271">
        <f t="shared" si="156"/>
        <v>0</v>
      </c>
      <c r="J1019" s="271">
        <f>IF(SUM(H1019-40)&gt;0,H1019-40,0)</f>
        <v>0</v>
      </c>
      <c r="K1019" s="271">
        <f>IF(SUM(I1019:I1025)&gt;J1019,SUM(I1019:I1025),J1019)</f>
        <v>0</v>
      </c>
      <c r="L1019" s="271">
        <f>IF(D1019="o",IF(H1019&lt;15,0,IF(H1019&gt;40,8,H1019/5)),0)</f>
        <v>0</v>
      </c>
      <c r="M1019" s="272"/>
      <c r="N1019" s="272"/>
      <c r="O1019" s="272" t="str">
        <f t="shared" si="157"/>
        <v/>
      </c>
      <c r="P1019" s="272" t="str">
        <f t="shared" si="158"/>
        <v/>
      </c>
      <c r="Q1019" s="272">
        <f t="shared" si="159"/>
        <v>0</v>
      </c>
      <c r="R1019" s="272"/>
    </row>
    <row r="1020" spans="1:18" x14ac:dyDescent="0.3">
      <c r="A1020" s="214">
        <v>23</v>
      </c>
      <c r="B1020" s="200"/>
      <c r="C1020" s="200"/>
      <c r="D1020" s="215"/>
      <c r="E1020" s="200"/>
      <c r="F1020" s="200"/>
      <c r="G1020" s="216"/>
      <c r="H1020" s="273"/>
      <c r="I1020" s="271">
        <f t="shared" si="156"/>
        <v>0</v>
      </c>
      <c r="J1020" s="271"/>
      <c r="K1020" s="271"/>
      <c r="L1020" s="271"/>
      <c r="M1020" s="272"/>
      <c r="N1020" s="272"/>
      <c r="O1020" s="272" t="str">
        <f t="shared" si="157"/>
        <v/>
      </c>
      <c r="P1020" s="272" t="str">
        <f t="shared" si="158"/>
        <v/>
      </c>
      <c r="Q1020" s="272">
        <f t="shared" si="159"/>
        <v>0</v>
      </c>
      <c r="R1020" s="272"/>
    </row>
    <row r="1021" spans="1:18" x14ac:dyDescent="0.3">
      <c r="A1021" s="214">
        <v>24</v>
      </c>
      <c r="B1021" s="200"/>
      <c r="C1021" s="200"/>
      <c r="D1021" s="215"/>
      <c r="E1021" s="200"/>
      <c r="F1021" s="200"/>
      <c r="G1021" s="216"/>
      <c r="H1021" s="273"/>
      <c r="I1021" s="271">
        <f t="shared" si="156"/>
        <v>0</v>
      </c>
      <c r="J1021" s="271"/>
      <c r="K1021" s="271"/>
      <c r="L1021" s="271"/>
      <c r="M1021" s="272"/>
      <c r="N1021" s="272"/>
      <c r="O1021" s="272" t="str">
        <f t="shared" si="157"/>
        <v/>
      </c>
      <c r="P1021" s="272" t="str">
        <f t="shared" si="158"/>
        <v/>
      </c>
      <c r="Q1021" s="272">
        <f t="shared" si="159"/>
        <v>0</v>
      </c>
      <c r="R1021" s="272"/>
    </row>
    <row r="1022" spans="1:18" x14ac:dyDescent="0.3">
      <c r="A1022" s="214">
        <v>25</v>
      </c>
      <c r="B1022" s="200"/>
      <c r="C1022" s="200"/>
      <c r="D1022" s="215"/>
      <c r="E1022" s="200"/>
      <c r="F1022" s="200"/>
      <c r="G1022" s="216"/>
      <c r="H1022" s="273"/>
      <c r="I1022" s="271">
        <f t="shared" si="156"/>
        <v>0</v>
      </c>
      <c r="J1022" s="271"/>
      <c r="K1022" s="271"/>
      <c r="L1022" s="271"/>
      <c r="M1022" s="272"/>
      <c r="N1022" s="272"/>
      <c r="O1022" s="272" t="str">
        <f t="shared" si="157"/>
        <v/>
      </c>
      <c r="P1022" s="272" t="str">
        <f t="shared" si="158"/>
        <v/>
      </c>
      <c r="Q1022" s="272">
        <f t="shared" si="159"/>
        <v>0</v>
      </c>
      <c r="R1022" s="272"/>
    </row>
    <row r="1023" spans="1:18" x14ac:dyDescent="0.3">
      <c r="A1023" s="214">
        <v>26</v>
      </c>
      <c r="B1023" s="200"/>
      <c r="C1023" s="200"/>
      <c r="D1023" s="215"/>
      <c r="E1023" s="200"/>
      <c r="F1023" s="200"/>
      <c r="G1023" s="216"/>
      <c r="H1023" s="273"/>
      <c r="I1023" s="271">
        <f t="shared" si="156"/>
        <v>0</v>
      </c>
      <c r="J1023" s="271"/>
      <c r="K1023" s="271"/>
      <c r="L1023" s="271"/>
      <c r="M1023" s="272"/>
      <c r="N1023" s="272"/>
      <c r="O1023" s="272" t="str">
        <f t="shared" si="157"/>
        <v/>
      </c>
      <c r="P1023" s="272" t="str">
        <f t="shared" si="158"/>
        <v/>
      </c>
      <c r="Q1023" s="272">
        <f t="shared" si="159"/>
        <v>0</v>
      </c>
      <c r="R1023" s="272"/>
    </row>
    <row r="1024" spans="1:18" x14ac:dyDescent="0.3">
      <c r="A1024" s="214">
        <v>27</v>
      </c>
      <c r="B1024" s="200"/>
      <c r="C1024" s="200"/>
      <c r="D1024" s="215"/>
      <c r="E1024" s="200"/>
      <c r="F1024" s="200"/>
      <c r="G1024" s="216"/>
      <c r="H1024" s="273"/>
      <c r="I1024" s="271">
        <f t="shared" si="156"/>
        <v>0</v>
      </c>
      <c r="J1024" s="271"/>
      <c r="K1024" s="271"/>
      <c r="L1024" s="271"/>
      <c r="M1024" s="272"/>
      <c r="N1024" s="272"/>
      <c r="O1024" s="272" t="str">
        <f t="shared" si="157"/>
        <v/>
      </c>
      <c r="P1024" s="272" t="str">
        <f t="shared" si="158"/>
        <v/>
      </c>
      <c r="Q1024" s="272">
        <f t="shared" si="159"/>
        <v>0</v>
      </c>
      <c r="R1024" s="272"/>
    </row>
    <row r="1025" spans="1:21" ht="17.25" thickBot="1" x14ac:dyDescent="0.35">
      <c r="A1025" s="217">
        <v>28</v>
      </c>
      <c r="B1025" s="204"/>
      <c r="C1025" s="204"/>
      <c r="D1025" s="218"/>
      <c r="E1025" s="204"/>
      <c r="F1025" s="204"/>
      <c r="G1025" s="219"/>
      <c r="H1025" s="273"/>
      <c r="I1025" s="271">
        <f t="shared" si="156"/>
        <v>0</v>
      </c>
      <c r="J1025" s="271"/>
      <c r="K1025" s="271"/>
      <c r="L1025" s="271"/>
      <c r="M1025" s="272"/>
      <c r="N1025" s="272"/>
      <c r="O1025" s="272" t="str">
        <f t="shared" si="157"/>
        <v/>
      </c>
      <c r="P1025" s="272" t="str">
        <f t="shared" si="158"/>
        <v/>
      </c>
      <c r="Q1025" s="272">
        <f t="shared" si="159"/>
        <v>0</v>
      </c>
      <c r="R1025" s="272"/>
    </row>
    <row r="1026" spans="1:21" x14ac:dyDescent="0.3">
      <c r="A1026" s="205"/>
      <c r="B1026" s="202"/>
      <c r="C1026" s="202"/>
      <c r="D1026" s="202" t="s">
        <v>271</v>
      </c>
      <c r="E1026" s="202"/>
      <c r="F1026" s="202"/>
      <c r="G1026" s="221"/>
      <c r="H1026" s="273" t="str">
        <f>IF(A1026&lt;&gt;0,SUM(Q1026:Q1028),"")</f>
        <v/>
      </c>
      <c r="I1026" s="271" t="str">
        <f>IF(A1026&lt;&gt;0,IF(IFERROR(B1026-8,0)&lt;0,0,IFERROR(B1026-8,0)),"")</f>
        <v/>
      </c>
      <c r="J1026" s="271" t="str">
        <f>IF(A1026&lt;&gt;0,IF(SUM(H1026-40)&gt;0,H1026-40,0),"")</f>
        <v/>
      </c>
      <c r="K1026" s="271" t="str">
        <f>IF(A1026&lt;&gt;0,IF(SUM(I1026:I1028)&gt;J1026,SUM(I1026:I1028),J1026),"")</f>
        <v/>
      </c>
      <c r="L1026" s="271" t="str">
        <f>IF(A1026&lt;&gt;0,IF(D998="o",IF(H1026&lt;(15/(7/COUNTA(A1026:A1028))),0,IF(H1026&gt;(COUNTA(A1026:A1028)/5*40),COUNTA(A1026:A1028)/5*8,H1026/5)),""),"")</f>
        <v/>
      </c>
      <c r="M1026" s="272"/>
      <c r="N1026" s="272"/>
      <c r="O1026" s="272" t="str">
        <f t="shared" si="157"/>
        <v/>
      </c>
      <c r="P1026" s="272" t="str">
        <f t="shared" si="158"/>
        <v/>
      </c>
      <c r="Q1026" s="272">
        <f t="shared" si="159"/>
        <v>0</v>
      </c>
      <c r="R1026" s="272"/>
    </row>
    <row r="1027" spans="1:21" x14ac:dyDescent="0.3">
      <c r="A1027" s="206"/>
      <c r="B1027" s="200"/>
      <c r="C1027" s="200"/>
      <c r="D1027" s="215"/>
      <c r="E1027" s="200"/>
      <c r="F1027" s="200"/>
      <c r="G1027" s="216"/>
      <c r="H1027" s="273"/>
      <c r="I1027" s="271" t="str">
        <f>IF(A1027&lt;&gt;0,IF(IFERROR(B1027-8,0)&lt;0,0,IFERROR(B1027-8,0)),"")</f>
        <v/>
      </c>
      <c r="J1027" s="271"/>
      <c r="K1027" s="271"/>
      <c r="L1027" s="271"/>
      <c r="M1027" s="272"/>
      <c r="N1027" s="272"/>
      <c r="O1027" s="272" t="str">
        <f t="shared" si="157"/>
        <v/>
      </c>
      <c r="P1027" s="272" t="str">
        <f t="shared" si="158"/>
        <v/>
      </c>
      <c r="Q1027" s="272">
        <f t="shared" si="159"/>
        <v>0</v>
      </c>
      <c r="R1027" s="272"/>
    </row>
    <row r="1028" spans="1:21" ht="17.25" thickBot="1" x14ac:dyDescent="0.35">
      <c r="A1028" s="207"/>
      <c r="B1028" s="204"/>
      <c r="C1028" s="204"/>
      <c r="D1028" s="218"/>
      <c r="E1028" s="204"/>
      <c r="F1028" s="204"/>
      <c r="G1028" s="219"/>
      <c r="H1028" s="273"/>
      <c r="I1028" s="271" t="str">
        <f>IF(A1028&lt;&gt;0,IF(IFERROR(B1028-8,0)&lt;0,0,IFERROR(B1028-8,0)),"")</f>
        <v/>
      </c>
      <c r="J1028" s="271"/>
      <c r="K1028" s="271"/>
      <c r="L1028" s="271"/>
      <c r="M1028" s="272"/>
      <c r="N1028" s="272"/>
      <c r="O1028" s="272"/>
      <c r="P1028" s="272"/>
      <c r="Q1028" s="272">
        <f t="shared" si="159"/>
        <v>0</v>
      </c>
      <c r="R1028" s="272"/>
    </row>
    <row r="1029" spans="1:21" ht="17.25" thickBot="1" x14ac:dyDescent="0.35">
      <c r="A1029" s="211"/>
      <c r="B1029" s="243"/>
      <c r="C1029" s="243"/>
      <c r="D1029" s="243"/>
      <c r="E1029" s="243"/>
      <c r="F1029" s="243"/>
      <c r="G1029" s="244"/>
      <c r="H1029" s="273">
        <f t="shared" ref="H1029:M1029" si="160">SUM(H1030:H1060)</f>
        <v>0</v>
      </c>
      <c r="I1029" s="271">
        <f t="shared" si="160"/>
        <v>0</v>
      </c>
      <c r="J1029" s="271">
        <f t="shared" si="160"/>
        <v>0</v>
      </c>
      <c r="K1029" s="271">
        <f t="shared" si="160"/>
        <v>0</v>
      </c>
      <c r="L1029" s="274">
        <f t="shared" si="160"/>
        <v>0</v>
      </c>
      <c r="M1029" s="271" t="e">
        <f t="shared" si="160"/>
        <v>#DIV/0!</v>
      </c>
      <c r="N1029" s="275">
        <f>COUNTA(B1030:B1060)-COUNTIF(B1030:B1060,"연차")</f>
        <v>0</v>
      </c>
      <c r="O1029" s="271">
        <f>SUM(O1030:O1060)</f>
        <v>0</v>
      </c>
      <c r="P1029" s="271">
        <f>SUM(P1030:P1060)</f>
        <v>0</v>
      </c>
      <c r="Q1029" s="272">
        <f>SUM(Q1030:Q1060)</f>
        <v>0</v>
      </c>
      <c r="R1029" s="272">
        <f>COUNTA(A1030:A1060)</f>
        <v>28</v>
      </c>
      <c r="S1029" s="276">
        <f>SUM(C1030:C1060)</f>
        <v>0</v>
      </c>
      <c r="T1029" s="276">
        <f>SUM(F1030:F1060)</f>
        <v>0</v>
      </c>
      <c r="U1029" s="251">
        <f>G1031*G1033</f>
        <v>0</v>
      </c>
    </row>
    <row r="1030" spans="1:21" x14ac:dyDescent="0.3">
      <c r="A1030" s="212">
        <v>1</v>
      </c>
      <c r="B1030" s="201"/>
      <c r="C1030" s="201"/>
      <c r="D1030" s="201" t="s">
        <v>271</v>
      </c>
      <c r="E1030" s="201"/>
      <c r="F1030" s="201"/>
      <c r="G1030" s="213" t="s">
        <v>282</v>
      </c>
      <c r="H1030" s="273">
        <f>SUM(B1030:B1036)</f>
        <v>0</v>
      </c>
      <c r="I1030" s="271">
        <f t="shared" ref="I1030:I1057" si="161">IF(IFERROR(B1030-8,0)&lt;0,0,IFERROR(B1030-8,0))</f>
        <v>0</v>
      </c>
      <c r="J1030" s="271">
        <f>IF(SUM(H1030-40)&gt;0,H1030-40,0)</f>
        <v>0</v>
      </c>
      <c r="K1030" s="271">
        <f>IF(SUM(I1030:I1036)&gt;J1030,SUM(I1030:I1036),J1030)</f>
        <v>0</v>
      </c>
      <c r="L1030" s="271">
        <f>IF(D1030="o",IF(H1030&lt;15,0,IF(H1030&gt;40,8,H1030/5)),0)</f>
        <v>0</v>
      </c>
      <c r="M1030" s="272" t="e">
        <f>SUM(B1030:B1060)/COUNTA(B1030:B1060)</f>
        <v>#DIV/0!</v>
      </c>
      <c r="N1030" s="272"/>
      <c r="O1030" s="272" t="str">
        <f>IF(E1030="o",IF(B1030&gt;8,8,B1030),"")</f>
        <v/>
      </c>
      <c r="P1030" s="272" t="str">
        <f>IF(E1030="o",IF(B1030&gt;8,B1030-8,0),"")</f>
        <v/>
      </c>
      <c r="Q1030" s="272">
        <f>COUNTA(A1030)*IF(B1030="연차",0,B1030)</f>
        <v>0</v>
      </c>
      <c r="R1030" s="272"/>
    </row>
    <row r="1031" spans="1:21" x14ac:dyDescent="0.3">
      <c r="A1031" s="214">
        <v>2</v>
      </c>
      <c r="B1031" s="200"/>
      <c r="C1031" s="200"/>
      <c r="D1031" s="215"/>
      <c r="E1031" s="200"/>
      <c r="F1031" s="200"/>
      <c r="G1031" s="203"/>
      <c r="H1031" s="273"/>
      <c r="I1031" s="271">
        <f t="shared" si="161"/>
        <v>0</v>
      </c>
      <c r="J1031" s="271"/>
      <c r="K1031" s="271"/>
      <c r="L1031" s="271"/>
      <c r="M1031" s="272"/>
      <c r="N1031" s="272"/>
      <c r="O1031" s="272" t="str">
        <f t="shared" ref="O1031:O1059" si="162">IF(E1031="o",IF(B1031&gt;8,8,B1031),"")</f>
        <v/>
      </c>
      <c r="P1031" s="272" t="str">
        <f t="shared" ref="P1031:P1059" si="163">IF(E1031="o",IF(B1031&gt;8,B1031-8,0),"")</f>
        <v/>
      </c>
      <c r="Q1031" s="272">
        <f t="shared" ref="Q1031:Q1060" si="164">COUNTA(A1031)*IF(B1031="연차",0,B1031)</f>
        <v>0</v>
      </c>
      <c r="R1031" s="272"/>
    </row>
    <row r="1032" spans="1:21" x14ac:dyDescent="0.3">
      <c r="A1032" s="214">
        <v>3</v>
      </c>
      <c r="B1032" s="200"/>
      <c r="C1032" s="200"/>
      <c r="D1032" s="215"/>
      <c r="E1032" s="200"/>
      <c r="F1032" s="200"/>
      <c r="G1032" s="203" t="s">
        <v>275</v>
      </c>
      <c r="H1032" s="273"/>
      <c r="I1032" s="271">
        <f t="shared" si="161"/>
        <v>0</v>
      </c>
      <c r="J1032" s="271"/>
      <c r="K1032" s="271"/>
      <c r="L1032" s="271"/>
      <c r="M1032" s="272"/>
      <c r="N1032" s="272"/>
      <c r="O1032" s="272" t="str">
        <f t="shared" si="162"/>
        <v/>
      </c>
      <c r="P1032" s="272" t="str">
        <f t="shared" si="163"/>
        <v/>
      </c>
      <c r="Q1032" s="272">
        <f t="shared" si="164"/>
        <v>0</v>
      </c>
      <c r="R1032" s="272"/>
    </row>
    <row r="1033" spans="1:21" x14ac:dyDescent="0.3">
      <c r="A1033" s="214">
        <v>4</v>
      </c>
      <c r="B1033" s="200"/>
      <c r="C1033" s="200"/>
      <c r="D1033" s="215"/>
      <c r="E1033" s="200"/>
      <c r="F1033" s="200"/>
      <c r="G1033" s="203"/>
      <c r="H1033" s="273"/>
      <c r="I1033" s="271">
        <f t="shared" si="161"/>
        <v>0</v>
      </c>
      <c r="J1033" s="271"/>
      <c r="K1033" s="271"/>
      <c r="L1033" s="271"/>
      <c r="M1033" s="272"/>
      <c r="N1033" s="272"/>
      <c r="O1033" s="272" t="str">
        <f t="shared" si="162"/>
        <v/>
      </c>
      <c r="P1033" s="272" t="str">
        <f t="shared" si="163"/>
        <v/>
      </c>
      <c r="Q1033" s="272">
        <f t="shared" si="164"/>
        <v>0</v>
      </c>
      <c r="R1033" s="272"/>
    </row>
    <row r="1034" spans="1:21" x14ac:dyDescent="0.3">
      <c r="A1034" s="214">
        <v>5</v>
      </c>
      <c r="B1034" s="200"/>
      <c r="C1034" s="200"/>
      <c r="D1034" s="215"/>
      <c r="E1034" s="200"/>
      <c r="F1034" s="200"/>
      <c r="G1034" s="216"/>
      <c r="H1034" s="273"/>
      <c r="I1034" s="271">
        <f t="shared" si="161"/>
        <v>0</v>
      </c>
      <c r="J1034" s="271"/>
      <c r="K1034" s="271"/>
      <c r="L1034" s="271"/>
      <c r="M1034" s="272"/>
      <c r="N1034" s="272"/>
      <c r="O1034" s="272" t="str">
        <f t="shared" si="162"/>
        <v/>
      </c>
      <c r="P1034" s="272" t="str">
        <f t="shared" si="163"/>
        <v/>
      </c>
      <c r="Q1034" s="272">
        <f t="shared" si="164"/>
        <v>0</v>
      </c>
      <c r="R1034" s="272"/>
    </row>
    <row r="1035" spans="1:21" x14ac:dyDescent="0.3">
      <c r="A1035" s="214">
        <v>6</v>
      </c>
      <c r="B1035" s="200"/>
      <c r="C1035" s="200"/>
      <c r="D1035" s="215"/>
      <c r="E1035" s="200"/>
      <c r="F1035" s="200"/>
      <c r="G1035" s="216"/>
      <c r="H1035" s="273"/>
      <c r="I1035" s="271">
        <f t="shared" si="161"/>
        <v>0</v>
      </c>
      <c r="J1035" s="271"/>
      <c r="K1035" s="271"/>
      <c r="L1035" s="271"/>
      <c r="M1035" s="272"/>
      <c r="N1035" s="272"/>
      <c r="O1035" s="272" t="str">
        <f t="shared" si="162"/>
        <v/>
      </c>
      <c r="P1035" s="272" t="str">
        <f t="shared" si="163"/>
        <v/>
      </c>
      <c r="Q1035" s="272">
        <f t="shared" si="164"/>
        <v>0</v>
      </c>
      <c r="R1035" s="272"/>
    </row>
    <row r="1036" spans="1:21" ht="17.25" thickBot="1" x14ac:dyDescent="0.35">
      <c r="A1036" s="217">
        <v>7</v>
      </c>
      <c r="B1036" s="204"/>
      <c r="C1036" s="204"/>
      <c r="D1036" s="218"/>
      <c r="E1036" s="204"/>
      <c r="F1036" s="204"/>
      <c r="G1036" s="219"/>
      <c r="H1036" s="273"/>
      <c r="I1036" s="271">
        <f t="shared" si="161"/>
        <v>0</v>
      </c>
      <c r="J1036" s="271"/>
      <c r="K1036" s="271"/>
      <c r="L1036" s="271"/>
      <c r="M1036" s="272"/>
      <c r="N1036" s="272"/>
      <c r="O1036" s="272" t="str">
        <f t="shared" si="162"/>
        <v/>
      </c>
      <c r="P1036" s="272" t="str">
        <f t="shared" si="163"/>
        <v/>
      </c>
      <c r="Q1036" s="272">
        <f t="shared" si="164"/>
        <v>0</v>
      </c>
      <c r="R1036" s="272"/>
    </row>
    <row r="1037" spans="1:21" x14ac:dyDescent="0.3">
      <c r="A1037" s="220">
        <v>8</v>
      </c>
      <c r="B1037" s="202"/>
      <c r="C1037" s="202"/>
      <c r="D1037" s="202" t="s">
        <v>271</v>
      </c>
      <c r="E1037" s="202"/>
      <c r="F1037" s="202"/>
      <c r="G1037" s="221"/>
      <c r="H1037" s="273">
        <f>SUM(B1037:B1043)</f>
        <v>0</v>
      </c>
      <c r="I1037" s="271">
        <f t="shared" si="161"/>
        <v>0</v>
      </c>
      <c r="J1037" s="271">
        <f>IF(SUM(H1037-40)&gt;0,H1037-40,0)</f>
        <v>0</v>
      </c>
      <c r="K1037" s="271">
        <f>IF(SUM(I1037:I1043)&gt;J1037,SUM(I1037:I1043),J1037)</f>
        <v>0</v>
      </c>
      <c r="L1037" s="271">
        <f>IF(D1037="o",IF(H1037&lt;15,0,IF(H1037&gt;40,8,H1037/5)),0)</f>
        <v>0</v>
      </c>
      <c r="M1037" s="272"/>
      <c r="N1037" s="272"/>
      <c r="O1037" s="272" t="str">
        <f t="shared" si="162"/>
        <v/>
      </c>
      <c r="P1037" s="272" t="str">
        <f t="shared" si="163"/>
        <v/>
      </c>
      <c r="Q1037" s="272">
        <f t="shared" si="164"/>
        <v>0</v>
      </c>
      <c r="R1037" s="272"/>
    </row>
    <row r="1038" spans="1:21" x14ac:dyDescent="0.3">
      <c r="A1038" s="214">
        <v>9</v>
      </c>
      <c r="B1038" s="200"/>
      <c r="C1038" s="200"/>
      <c r="D1038" s="215"/>
      <c r="E1038" s="200"/>
      <c r="F1038" s="200"/>
      <c r="G1038" s="216"/>
      <c r="H1038" s="273"/>
      <c r="I1038" s="271">
        <f t="shared" si="161"/>
        <v>0</v>
      </c>
      <c r="J1038" s="271"/>
      <c r="K1038" s="271"/>
      <c r="L1038" s="271"/>
      <c r="M1038" s="272"/>
      <c r="N1038" s="272"/>
      <c r="O1038" s="272" t="str">
        <f t="shared" si="162"/>
        <v/>
      </c>
      <c r="P1038" s="272" t="str">
        <f t="shared" si="163"/>
        <v/>
      </c>
      <c r="Q1038" s="272">
        <f t="shared" si="164"/>
        <v>0</v>
      </c>
      <c r="R1038" s="272"/>
    </row>
    <row r="1039" spans="1:21" x14ac:dyDescent="0.3">
      <c r="A1039" s="214">
        <v>10</v>
      </c>
      <c r="B1039" s="200"/>
      <c r="C1039" s="200"/>
      <c r="D1039" s="215"/>
      <c r="E1039" s="200"/>
      <c r="F1039" s="200"/>
      <c r="G1039" s="216"/>
      <c r="H1039" s="273"/>
      <c r="I1039" s="271">
        <f t="shared" si="161"/>
        <v>0</v>
      </c>
      <c r="J1039" s="271"/>
      <c r="K1039" s="271"/>
      <c r="L1039" s="271"/>
      <c r="M1039" s="272"/>
      <c r="N1039" s="272"/>
      <c r="O1039" s="272" t="str">
        <f t="shared" si="162"/>
        <v/>
      </c>
      <c r="P1039" s="272" t="str">
        <f t="shared" si="163"/>
        <v/>
      </c>
      <c r="Q1039" s="272">
        <f t="shared" si="164"/>
        <v>0</v>
      </c>
      <c r="R1039" s="272"/>
    </row>
    <row r="1040" spans="1:21" x14ac:dyDescent="0.3">
      <c r="A1040" s="214">
        <v>11</v>
      </c>
      <c r="B1040" s="200"/>
      <c r="C1040" s="200"/>
      <c r="D1040" s="215"/>
      <c r="E1040" s="200"/>
      <c r="F1040" s="200"/>
      <c r="G1040" s="216"/>
      <c r="H1040" s="273"/>
      <c r="I1040" s="271">
        <f t="shared" si="161"/>
        <v>0</v>
      </c>
      <c r="J1040" s="271"/>
      <c r="K1040" s="271"/>
      <c r="L1040" s="271"/>
      <c r="M1040" s="272"/>
      <c r="N1040" s="272"/>
      <c r="O1040" s="272" t="str">
        <f t="shared" si="162"/>
        <v/>
      </c>
      <c r="P1040" s="272" t="str">
        <f t="shared" si="163"/>
        <v/>
      </c>
      <c r="Q1040" s="272">
        <f t="shared" si="164"/>
        <v>0</v>
      </c>
      <c r="R1040" s="272"/>
    </row>
    <row r="1041" spans="1:18" x14ac:dyDescent="0.3">
      <c r="A1041" s="214">
        <v>12</v>
      </c>
      <c r="B1041" s="200"/>
      <c r="C1041" s="200"/>
      <c r="D1041" s="215"/>
      <c r="E1041" s="200"/>
      <c r="F1041" s="200"/>
      <c r="G1041" s="216"/>
      <c r="H1041" s="273"/>
      <c r="I1041" s="271">
        <f t="shared" si="161"/>
        <v>0</v>
      </c>
      <c r="J1041" s="271"/>
      <c r="K1041" s="271"/>
      <c r="L1041" s="271"/>
      <c r="M1041" s="272"/>
      <c r="N1041" s="272"/>
      <c r="O1041" s="272" t="str">
        <f t="shared" si="162"/>
        <v/>
      </c>
      <c r="P1041" s="272" t="str">
        <f t="shared" si="163"/>
        <v/>
      </c>
      <c r="Q1041" s="272">
        <f t="shared" si="164"/>
        <v>0</v>
      </c>
      <c r="R1041" s="272"/>
    </row>
    <row r="1042" spans="1:18" x14ac:dyDescent="0.3">
      <c r="A1042" s="214">
        <v>13</v>
      </c>
      <c r="B1042" s="200"/>
      <c r="C1042" s="200"/>
      <c r="D1042" s="215"/>
      <c r="E1042" s="200"/>
      <c r="F1042" s="200"/>
      <c r="G1042" s="216"/>
      <c r="H1042" s="273"/>
      <c r="I1042" s="271">
        <f t="shared" si="161"/>
        <v>0</v>
      </c>
      <c r="J1042" s="271"/>
      <c r="K1042" s="271"/>
      <c r="L1042" s="271"/>
      <c r="M1042" s="272"/>
      <c r="N1042" s="272"/>
      <c r="O1042" s="272" t="str">
        <f t="shared" si="162"/>
        <v/>
      </c>
      <c r="P1042" s="272" t="str">
        <f t="shared" si="163"/>
        <v/>
      </c>
      <c r="Q1042" s="272">
        <f t="shared" si="164"/>
        <v>0</v>
      </c>
      <c r="R1042" s="272"/>
    </row>
    <row r="1043" spans="1:18" ht="17.25" thickBot="1" x14ac:dyDescent="0.35">
      <c r="A1043" s="217">
        <v>14</v>
      </c>
      <c r="B1043" s="204"/>
      <c r="C1043" s="204"/>
      <c r="D1043" s="218"/>
      <c r="E1043" s="204"/>
      <c r="F1043" s="204"/>
      <c r="G1043" s="219"/>
      <c r="H1043" s="273"/>
      <c r="I1043" s="271">
        <f t="shared" si="161"/>
        <v>0</v>
      </c>
      <c r="J1043" s="271"/>
      <c r="K1043" s="271"/>
      <c r="L1043" s="271"/>
      <c r="M1043" s="272"/>
      <c r="N1043" s="272"/>
      <c r="O1043" s="272" t="str">
        <f t="shared" si="162"/>
        <v/>
      </c>
      <c r="P1043" s="272" t="str">
        <f t="shared" si="163"/>
        <v/>
      </c>
      <c r="Q1043" s="272">
        <f t="shared" si="164"/>
        <v>0</v>
      </c>
      <c r="R1043" s="272"/>
    </row>
    <row r="1044" spans="1:18" x14ac:dyDescent="0.3">
      <c r="A1044" s="220">
        <v>15</v>
      </c>
      <c r="B1044" s="202"/>
      <c r="C1044" s="202"/>
      <c r="D1044" s="202" t="s">
        <v>271</v>
      </c>
      <c r="E1044" s="202"/>
      <c r="F1044" s="202"/>
      <c r="G1044" s="221"/>
      <c r="H1044" s="273">
        <f>SUM(B1044:B1050)</f>
        <v>0</v>
      </c>
      <c r="I1044" s="271">
        <f t="shared" si="161"/>
        <v>0</v>
      </c>
      <c r="J1044" s="271">
        <f>IF(SUM(H1044-40)&gt;0,H1044-40,0)</f>
        <v>0</v>
      </c>
      <c r="K1044" s="271">
        <f>IF(SUM(I1044:I1050)&gt;J1044,SUM(I1044:I1050),J1044)</f>
        <v>0</v>
      </c>
      <c r="L1044" s="271">
        <f>IF(D1044="o",IF(H1044&lt;15,0,IF(H1044&gt;40,8,H1044/5)),0)</f>
        <v>0</v>
      </c>
      <c r="M1044" s="272"/>
      <c r="N1044" s="272"/>
      <c r="O1044" s="272" t="str">
        <f t="shared" si="162"/>
        <v/>
      </c>
      <c r="P1044" s="272" t="str">
        <f t="shared" si="163"/>
        <v/>
      </c>
      <c r="Q1044" s="272">
        <f t="shared" si="164"/>
        <v>0</v>
      </c>
      <c r="R1044" s="272"/>
    </row>
    <row r="1045" spans="1:18" x14ac:dyDescent="0.3">
      <c r="A1045" s="214">
        <v>16</v>
      </c>
      <c r="B1045" s="200"/>
      <c r="C1045" s="200"/>
      <c r="D1045" s="215"/>
      <c r="E1045" s="200"/>
      <c r="F1045" s="200"/>
      <c r="G1045" s="216"/>
      <c r="H1045" s="273"/>
      <c r="I1045" s="271">
        <f t="shared" si="161"/>
        <v>0</v>
      </c>
      <c r="J1045" s="271"/>
      <c r="K1045" s="271"/>
      <c r="L1045" s="271"/>
      <c r="M1045" s="272"/>
      <c r="N1045" s="272"/>
      <c r="O1045" s="272" t="str">
        <f t="shared" si="162"/>
        <v/>
      </c>
      <c r="P1045" s="272" t="str">
        <f t="shared" si="163"/>
        <v/>
      </c>
      <c r="Q1045" s="272">
        <f t="shared" si="164"/>
        <v>0</v>
      </c>
      <c r="R1045" s="272"/>
    </row>
    <row r="1046" spans="1:18" x14ac:dyDescent="0.3">
      <c r="A1046" s="214">
        <v>17</v>
      </c>
      <c r="B1046" s="200"/>
      <c r="C1046" s="200"/>
      <c r="D1046" s="215"/>
      <c r="E1046" s="200"/>
      <c r="F1046" s="200"/>
      <c r="G1046" s="216"/>
      <c r="H1046" s="273"/>
      <c r="I1046" s="271">
        <f t="shared" si="161"/>
        <v>0</v>
      </c>
      <c r="J1046" s="271"/>
      <c r="K1046" s="271"/>
      <c r="L1046" s="271"/>
      <c r="M1046" s="272"/>
      <c r="N1046" s="272"/>
      <c r="O1046" s="272" t="str">
        <f t="shared" si="162"/>
        <v/>
      </c>
      <c r="P1046" s="272" t="str">
        <f t="shared" si="163"/>
        <v/>
      </c>
      <c r="Q1046" s="272">
        <f t="shared" si="164"/>
        <v>0</v>
      </c>
      <c r="R1046" s="272"/>
    </row>
    <row r="1047" spans="1:18" x14ac:dyDescent="0.3">
      <c r="A1047" s="214">
        <v>18</v>
      </c>
      <c r="B1047" s="200"/>
      <c r="C1047" s="200"/>
      <c r="D1047" s="215"/>
      <c r="E1047" s="200"/>
      <c r="F1047" s="200"/>
      <c r="G1047" s="216"/>
      <c r="H1047" s="273"/>
      <c r="I1047" s="271">
        <f t="shared" si="161"/>
        <v>0</v>
      </c>
      <c r="J1047" s="271"/>
      <c r="K1047" s="271"/>
      <c r="L1047" s="271"/>
      <c r="M1047" s="272"/>
      <c r="N1047" s="272"/>
      <c r="O1047" s="272" t="str">
        <f t="shared" si="162"/>
        <v/>
      </c>
      <c r="P1047" s="272" t="str">
        <f t="shared" si="163"/>
        <v/>
      </c>
      <c r="Q1047" s="272">
        <f t="shared" si="164"/>
        <v>0</v>
      </c>
      <c r="R1047" s="272"/>
    </row>
    <row r="1048" spans="1:18" x14ac:dyDescent="0.3">
      <c r="A1048" s="214">
        <v>19</v>
      </c>
      <c r="B1048" s="200"/>
      <c r="C1048" s="200"/>
      <c r="D1048" s="215"/>
      <c r="E1048" s="200"/>
      <c r="F1048" s="200"/>
      <c r="G1048" s="216"/>
      <c r="H1048" s="273"/>
      <c r="I1048" s="271">
        <f t="shared" si="161"/>
        <v>0</v>
      </c>
      <c r="J1048" s="271"/>
      <c r="K1048" s="271"/>
      <c r="L1048" s="271"/>
      <c r="M1048" s="272"/>
      <c r="N1048" s="272"/>
      <c r="O1048" s="272" t="str">
        <f t="shared" si="162"/>
        <v/>
      </c>
      <c r="P1048" s="272" t="str">
        <f t="shared" si="163"/>
        <v/>
      </c>
      <c r="Q1048" s="272">
        <f t="shared" si="164"/>
        <v>0</v>
      </c>
      <c r="R1048" s="272"/>
    </row>
    <row r="1049" spans="1:18" x14ac:dyDescent="0.3">
      <c r="A1049" s="214">
        <v>20</v>
      </c>
      <c r="B1049" s="200"/>
      <c r="C1049" s="200"/>
      <c r="D1049" s="215"/>
      <c r="E1049" s="200"/>
      <c r="F1049" s="200"/>
      <c r="G1049" s="216"/>
      <c r="H1049" s="273"/>
      <c r="I1049" s="271">
        <f t="shared" si="161"/>
        <v>0</v>
      </c>
      <c r="J1049" s="271"/>
      <c r="K1049" s="271"/>
      <c r="L1049" s="271"/>
      <c r="M1049" s="272"/>
      <c r="N1049" s="272"/>
      <c r="O1049" s="272" t="str">
        <f t="shared" si="162"/>
        <v/>
      </c>
      <c r="P1049" s="272" t="str">
        <f t="shared" si="163"/>
        <v/>
      </c>
      <c r="Q1049" s="272">
        <f t="shared" si="164"/>
        <v>0</v>
      </c>
      <c r="R1049" s="272"/>
    </row>
    <row r="1050" spans="1:18" ht="17.25" thickBot="1" x14ac:dyDescent="0.35">
      <c r="A1050" s="217">
        <v>21</v>
      </c>
      <c r="B1050" s="204"/>
      <c r="C1050" s="204"/>
      <c r="D1050" s="218"/>
      <c r="E1050" s="204"/>
      <c r="F1050" s="204"/>
      <c r="G1050" s="219"/>
      <c r="H1050" s="273"/>
      <c r="I1050" s="271">
        <f t="shared" si="161"/>
        <v>0</v>
      </c>
      <c r="J1050" s="271"/>
      <c r="K1050" s="271"/>
      <c r="L1050" s="271"/>
      <c r="M1050" s="272"/>
      <c r="N1050" s="272"/>
      <c r="O1050" s="272" t="str">
        <f t="shared" si="162"/>
        <v/>
      </c>
      <c r="P1050" s="272" t="str">
        <f t="shared" si="163"/>
        <v/>
      </c>
      <c r="Q1050" s="272">
        <f t="shared" si="164"/>
        <v>0</v>
      </c>
      <c r="R1050" s="272"/>
    </row>
    <row r="1051" spans="1:18" x14ac:dyDescent="0.3">
      <c r="A1051" s="220">
        <v>22</v>
      </c>
      <c r="B1051" s="202"/>
      <c r="C1051" s="202"/>
      <c r="D1051" s="202" t="s">
        <v>271</v>
      </c>
      <c r="E1051" s="202"/>
      <c r="F1051" s="202"/>
      <c r="G1051" s="221"/>
      <c r="H1051" s="273">
        <f>SUM(B1051:B1057)</f>
        <v>0</v>
      </c>
      <c r="I1051" s="271">
        <f t="shared" si="161"/>
        <v>0</v>
      </c>
      <c r="J1051" s="271">
        <f>IF(SUM(H1051-40)&gt;0,H1051-40,0)</f>
        <v>0</v>
      </c>
      <c r="K1051" s="271">
        <f>IF(SUM(I1051:I1057)&gt;J1051,SUM(I1051:I1057),J1051)</f>
        <v>0</v>
      </c>
      <c r="L1051" s="271">
        <f>IF(D1051="o",IF(H1051&lt;15,0,IF(H1051&gt;40,8,H1051/5)),0)</f>
        <v>0</v>
      </c>
      <c r="M1051" s="272"/>
      <c r="N1051" s="272"/>
      <c r="O1051" s="272" t="str">
        <f t="shared" si="162"/>
        <v/>
      </c>
      <c r="P1051" s="272" t="str">
        <f t="shared" si="163"/>
        <v/>
      </c>
      <c r="Q1051" s="272">
        <f t="shared" si="164"/>
        <v>0</v>
      </c>
      <c r="R1051" s="272"/>
    </row>
    <row r="1052" spans="1:18" x14ac:dyDescent="0.3">
      <c r="A1052" s="214">
        <v>23</v>
      </c>
      <c r="B1052" s="200"/>
      <c r="C1052" s="200"/>
      <c r="D1052" s="215"/>
      <c r="E1052" s="200"/>
      <c r="F1052" s="200"/>
      <c r="G1052" s="216"/>
      <c r="H1052" s="273"/>
      <c r="I1052" s="271">
        <f t="shared" si="161"/>
        <v>0</v>
      </c>
      <c r="J1052" s="271"/>
      <c r="K1052" s="271"/>
      <c r="L1052" s="271"/>
      <c r="M1052" s="272"/>
      <c r="N1052" s="272"/>
      <c r="O1052" s="272" t="str">
        <f t="shared" si="162"/>
        <v/>
      </c>
      <c r="P1052" s="272" t="str">
        <f t="shared" si="163"/>
        <v/>
      </c>
      <c r="Q1052" s="272">
        <f t="shared" si="164"/>
        <v>0</v>
      </c>
      <c r="R1052" s="272"/>
    </row>
    <row r="1053" spans="1:18" x14ac:dyDescent="0.3">
      <c r="A1053" s="214">
        <v>24</v>
      </c>
      <c r="B1053" s="200"/>
      <c r="C1053" s="200"/>
      <c r="D1053" s="215"/>
      <c r="E1053" s="200"/>
      <c r="F1053" s="200"/>
      <c r="G1053" s="216"/>
      <c r="H1053" s="273"/>
      <c r="I1053" s="271">
        <f t="shared" si="161"/>
        <v>0</v>
      </c>
      <c r="J1053" s="271"/>
      <c r="K1053" s="271"/>
      <c r="L1053" s="271"/>
      <c r="M1053" s="272"/>
      <c r="N1053" s="272"/>
      <c r="O1053" s="272" t="str">
        <f t="shared" si="162"/>
        <v/>
      </c>
      <c r="P1053" s="272" t="str">
        <f t="shared" si="163"/>
        <v/>
      </c>
      <c r="Q1053" s="272">
        <f t="shared" si="164"/>
        <v>0</v>
      </c>
      <c r="R1053" s="272"/>
    </row>
    <row r="1054" spans="1:18" x14ac:dyDescent="0.3">
      <c r="A1054" s="214">
        <v>25</v>
      </c>
      <c r="B1054" s="200"/>
      <c r="C1054" s="200"/>
      <c r="D1054" s="215"/>
      <c r="E1054" s="200"/>
      <c r="F1054" s="200"/>
      <c r="G1054" s="216"/>
      <c r="H1054" s="273"/>
      <c r="I1054" s="271">
        <f t="shared" si="161"/>
        <v>0</v>
      </c>
      <c r="J1054" s="271"/>
      <c r="K1054" s="271"/>
      <c r="L1054" s="271"/>
      <c r="M1054" s="272"/>
      <c r="N1054" s="272"/>
      <c r="O1054" s="272" t="str">
        <f t="shared" si="162"/>
        <v/>
      </c>
      <c r="P1054" s="272" t="str">
        <f t="shared" si="163"/>
        <v/>
      </c>
      <c r="Q1054" s="272">
        <f t="shared" si="164"/>
        <v>0</v>
      </c>
      <c r="R1054" s="272"/>
    </row>
    <row r="1055" spans="1:18" x14ac:dyDescent="0.3">
      <c r="A1055" s="214">
        <v>26</v>
      </c>
      <c r="B1055" s="200"/>
      <c r="C1055" s="200"/>
      <c r="D1055" s="215"/>
      <c r="E1055" s="200"/>
      <c r="F1055" s="200"/>
      <c r="G1055" s="216"/>
      <c r="H1055" s="273"/>
      <c r="I1055" s="271">
        <f t="shared" si="161"/>
        <v>0</v>
      </c>
      <c r="J1055" s="271"/>
      <c r="K1055" s="271"/>
      <c r="L1055" s="271"/>
      <c r="M1055" s="272"/>
      <c r="N1055" s="272"/>
      <c r="O1055" s="272" t="str">
        <f t="shared" si="162"/>
        <v/>
      </c>
      <c r="P1055" s="272" t="str">
        <f t="shared" si="163"/>
        <v/>
      </c>
      <c r="Q1055" s="272">
        <f t="shared" si="164"/>
        <v>0</v>
      </c>
      <c r="R1055" s="272"/>
    </row>
    <row r="1056" spans="1:18" x14ac:dyDescent="0.3">
      <c r="A1056" s="214">
        <v>27</v>
      </c>
      <c r="B1056" s="200"/>
      <c r="C1056" s="200"/>
      <c r="D1056" s="215"/>
      <c r="E1056" s="200"/>
      <c r="F1056" s="200"/>
      <c r="G1056" s="216"/>
      <c r="H1056" s="273"/>
      <c r="I1056" s="271">
        <f t="shared" si="161"/>
        <v>0</v>
      </c>
      <c r="J1056" s="271"/>
      <c r="K1056" s="271"/>
      <c r="L1056" s="271"/>
      <c r="M1056" s="272"/>
      <c r="N1056" s="272"/>
      <c r="O1056" s="272" t="str">
        <f t="shared" si="162"/>
        <v/>
      </c>
      <c r="P1056" s="272" t="str">
        <f t="shared" si="163"/>
        <v/>
      </c>
      <c r="Q1056" s="272">
        <f t="shared" si="164"/>
        <v>0</v>
      </c>
      <c r="R1056" s="272"/>
    </row>
    <row r="1057" spans="1:21" ht="17.25" thickBot="1" x14ac:dyDescent="0.35">
      <c r="A1057" s="217">
        <v>28</v>
      </c>
      <c r="B1057" s="204"/>
      <c r="C1057" s="204"/>
      <c r="D1057" s="218"/>
      <c r="E1057" s="204"/>
      <c r="F1057" s="204"/>
      <c r="G1057" s="219"/>
      <c r="H1057" s="273"/>
      <c r="I1057" s="271">
        <f t="shared" si="161"/>
        <v>0</v>
      </c>
      <c r="J1057" s="271"/>
      <c r="K1057" s="271"/>
      <c r="L1057" s="271"/>
      <c r="M1057" s="272"/>
      <c r="N1057" s="272"/>
      <c r="O1057" s="272" t="str">
        <f t="shared" si="162"/>
        <v/>
      </c>
      <c r="P1057" s="272" t="str">
        <f t="shared" si="163"/>
        <v/>
      </c>
      <c r="Q1057" s="272">
        <f t="shared" si="164"/>
        <v>0</v>
      </c>
      <c r="R1057" s="272"/>
    </row>
    <row r="1058" spans="1:21" x14ac:dyDescent="0.3">
      <c r="A1058" s="205"/>
      <c r="B1058" s="202"/>
      <c r="C1058" s="202"/>
      <c r="D1058" s="202" t="s">
        <v>271</v>
      </c>
      <c r="E1058" s="202"/>
      <c r="F1058" s="202"/>
      <c r="G1058" s="221"/>
      <c r="H1058" s="273" t="str">
        <f>IF(A1058&lt;&gt;0,SUM(Q1058:Q1060),"")</f>
        <v/>
      </c>
      <c r="I1058" s="271" t="str">
        <f>IF(A1058&lt;&gt;0,IF(IFERROR(B1058-8,0)&lt;0,0,IFERROR(B1058-8,0)),"")</f>
        <v/>
      </c>
      <c r="J1058" s="271" t="str">
        <f>IF(A1058&lt;&gt;0,IF(SUM(H1058-40)&gt;0,H1058-40,0),"")</f>
        <v/>
      </c>
      <c r="K1058" s="271" t="str">
        <f>IF(A1058&lt;&gt;0,IF(SUM(I1058:I1060)&gt;J1058,SUM(I1058:I1060),J1058),"")</f>
        <v/>
      </c>
      <c r="L1058" s="271" t="str">
        <f>IF(A1058&lt;&gt;0,IF(D1030="o",IF(H1058&lt;(15/(7/COUNTA(A1058:A1060))),0,IF(H1058&gt;(COUNTA(A1058:A1060)/5*40),COUNTA(A1058:A1060)/5*8,H1058/5)),""),"")</f>
        <v/>
      </c>
      <c r="M1058" s="272"/>
      <c r="N1058" s="272"/>
      <c r="O1058" s="272" t="str">
        <f t="shared" si="162"/>
        <v/>
      </c>
      <c r="P1058" s="272" t="str">
        <f t="shared" si="163"/>
        <v/>
      </c>
      <c r="Q1058" s="272">
        <f t="shared" si="164"/>
        <v>0</v>
      </c>
      <c r="R1058" s="272"/>
    </row>
    <row r="1059" spans="1:21" x14ac:dyDescent="0.3">
      <c r="A1059" s="206"/>
      <c r="B1059" s="200"/>
      <c r="C1059" s="200"/>
      <c r="D1059" s="215"/>
      <c r="E1059" s="200"/>
      <c r="F1059" s="200"/>
      <c r="G1059" s="216"/>
      <c r="H1059" s="273"/>
      <c r="I1059" s="271" t="str">
        <f>IF(A1059&lt;&gt;0,IF(IFERROR(B1059-8,0)&lt;0,0,IFERROR(B1059-8,0)),"")</f>
        <v/>
      </c>
      <c r="J1059" s="271"/>
      <c r="K1059" s="271"/>
      <c r="L1059" s="271"/>
      <c r="M1059" s="272"/>
      <c r="N1059" s="272"/>
      <c r="O1059" s="272" t="str">
        <f t="shared" si="162"/>
        <v/>
      </c>
      <c r="P1059" s="272" t="str">
        <f t="shared" si="163"/>
        <v/>
      </c>
      <c r="Q1059" s="272">
        <f t="shared" si="164"/>
        <v>0</v>
      </c>
      <c r="R1059" s="272"/>
    </row>
    <row r="1060" spans="1:21" ht="17.25" thickBot="1" x14ac:dyDescent="0.35">
      <c r="A1060" s="207"/>
      <c r="B1060" s="204"/>
      <c r="C1060" s="204"/>
      <c r="D1060" s="218"/>
      <c r="E1060" s="204"/>
      <c r="F1060" s="204"/>
      <c r="G1060" s="219"/>
      <c r="H1060" s="273"/>
      <c r="I1060" s="271" t="str">
        <f>IF(A1060&lt;&gt;0,IF(IFERROR(B1060-8,0)&lt;0,0,IFERROR(B1060-8,0)),"")</f>
        <v/>
      </c>
      <c r="J1060" s="271"/>
      <c r="K1060" s="271"/>
      <c r="L1060" s="271"/>
      <c r="M1060" s="272"/>
      <c r="N1060" s="272"/>
      <c r="O1060" s="272"/>
      <c r="P1060" s="272"/>
      <c r="Q1060" s="272">
        <f t="shared" si="164"/>
        <v>0</v>
      </c>
      <c r="R1060" s="272"/>
    </row>
    <row r="1061" spans="1:21" ht="17.25" thickBot="1" x14ac:dyDescent="0.35">
      <c r="A1061" s="211"/>
      <c r="B1061" s="243"/>
      <c r="C1061" s="243"/>
      <c r="D1061" s="243"/>
      <c r="E1061" s="243"/>
      <c r="F1061" s="243"/>
      <c r="G1061" s="244"/>
      <c r="H1061" s="273">
        <f t="shared" ref="H1061:M1061" si="165">SUM(H1062:H1092)</f>
        <v>0</v>
      </c>
      <c r="I1061" s="271">
        <f t="shared" si="165"/>
        <v>0</v>
      </c>
      <c r="J1061" s="271">
        <f t="shared" si="165"/>
        <v>0</v>
      </c>
      <c r="K1061" s="271">
        <f t="shared" si="165"/>
        <v>0</v>
      </c>
      <c r="L1061" s="274">
        <f t="shared" si="165"/>
        <v>0</v>
      </c>
      <c r="M1061" s="271" t="e">
        <f t="shared" si="165"/>
        <v>#DIV/0!</v>
      </c>
      <c r="N1061" s="275">
        <f>COUNTA(B1062:B1092)-COUNTIF(B1062:B1092,"연차")</f>
        <v>0</v>
      </c>
      <c r="O1061" s="271">
        <f>SUM(O1062:O1092)</f>
        <v>0</v>
      </c>
      <c r="P1061" s="271">
        <f>SUM(P1062:P1092)</f>
        <v>0</v>
      </c>
      <c r="Q1061" s="272">
        <f>SUM(Q1062:Q1092)</f>
        <v>0</v>
      </c>
      <c r="R1061" s="272">
        <f>COUNTA(A1062:A1092)</f>
        <v>28</v>
      </c>
      <c r="S1061" s="276">
        <f>SUM(C1062:C1092)</f>
        <v>0</v>
      </c>
      <c r="T1061" s="276">
        <f>SUM(F1062:F1092)</f>
        <v>0</v>
      </c>
      <c r="U1061" s="251">
        <f>G1063*G1065</f>
        <v>0</v>
      </c>
    </row>
    <row r="1062" spans="1:21" x14ac:dyDescent="0.3">
      <c r="A1062" s="212">
        <v>1</v>
      </c>
      <c r="B1062" s="201"/>
      <c r="C1062" s="201"/>
      <c r="D1062" s="201" t="s">
        <v>271</v>
      </c>
      <c r="E1062" s="201"/>
      <c r="F1062" s="201"/>
      <c r="G1062" s="213" t="s">
        <v>282</v>
      </c>
      <c r="H1062" s="273">
        <f>SUM(B1062:B1068)</f>
        <v>0</v>
      </c>
      <c r="I1062" s="271">
        <f t="shared" ref="I1062:I1089" si="166">IF(IFERROR(B1062-8,0)&lt;0,0,IFERROR(B1062-8,0))</f>
        <v>0</v>
      </c>
      <c r="J1062" s="271">
        <f>IF(SUM(H1062-40)&gt;0,H1062-40,0)</f>
        <v>0</v>
      </c>
      <c r="K1062" s="271">
        <f>IF(SUM(I1062:I1068)&gt;J1062,SUM(I1062:I1068),J1062)</f>
        <v>0</v>
      </c>
      <c r="L1062" s="271">
        <f>IF(D1062="o",IF(H1062&lt;15,0,IF(H1062&gt;40,8,H1062/5)),0)</f>
        <v>0</v>
      </c>
      <c r="M1062" s="272" t="e">
        <f>SUM(B1062:B1092)/COUNTA(B1062:B1092)</f>
        <v>#DIV/0!</v>
      </c>
      <c r="N1062" s="272"/>
      <c r="O1062" s="272" t="str">
        <f>IF(E1062="o",IF(B1062&gt;8,8,B1062),"")</f>
        <v/>
      </c>
      <c r="P1062" s="272" t="str">
        <f>IF(E1062="o",IF(B1062&gt;8,B1062-8,0),"")</f>
        <v/>
      </c>
      <c r="Q1062" s="272">
        <f>COUNTA(A1062)*IF(B1062="연차",0,B1062)</f>
        <v>0</v>
      </c>
      <c r="R1062" s="272"/>
    </row>
    <row r="1063" spans="1:21" x14ac:dyDescent="0.3">
      <c r="A1063" s="214">
        <v>2</v>
      </c>
      <c r="B1063" s="200"/>
      <c r="C1063" s="200"/>
      <c r="D1063" s="215"/>
      <c r="E1063" s="200"/>
      <c r="F1063" s="200"/>
      <c r="G1063" s="203"/>
      <c r="H1063" s="273"/>
      <c r="I1063" s="271">
        <f t="shared" si="166"/>
        <v>0</v>
      </c>
      <c r="J1063" s="271"/>
      <c r="K1063" s="271"/>
      <c r="L1063" s="271"/>
      <c r="M1063" s="272"/>
      <c r="N1063" s="272"/>
      <c r="O1063" s="272" t="str">
        <f t="shared" ref="O1063:O1091" si="167">IF(E1063="o",IF(B1063&gt;8,8,B1063),"")</f>
        <v/>
      </c>
      <c r="P1063" s="272" t="str">
        <f t="shared" ref="P1063:P1091" si="168">IF(E1063="o",IF(B1063&gt;8,B1063-8,0),"")</f>
        <v/>
      </c>
      <c r="Q1063" s="272">
        <f t="shared" ref="Q1063:Q1092" si="169">COUNTA(A1063)*IF(B1063="연차",0,B1063)</f>
        <v>0</v>
      </c>
      <c r="R1063" s="272"/>
    </row>
    <row r="1064" spans="1:21" x14ac:dyDescent="0.3">
      <c r="A1064" s="214">
        <v>3</v>
      </c>
      <c r="B1064" s="200"/>
      <c r="C1064" s="200"/>
      <c r="D1064" s="215"/>
      <c r="E1064" s="200"/>
      <c r="F1064" s="200"/>
      <c r="G1064" s="203" t="s">
        <v>275</v>
      </c>
      <c r="H1064" s="273"/>
      <c r="I1064" s="271">
        <f t="shared" si="166"/>
        <v>0</v>
      </c>
      <c r="J1064" s="271"/>
      <c r="K1064" s="271"/>
      <c r="L1064" s="271"/>
      <c r="M1064" s="272"/>
      <c r="N1064" s="272"/>
      <c r="O1064" s="272" t="str">
        <f t="shared" si="167"/>
        <v/>
      </c>
      <c r="P1064" s="272" t="str">
        <f t="shared" si="168"/>
        <v/>
      </c>
      <c r="Q1064" s="272">
        <f t="shared" si="169"/>
        <v>0</v>
      </c>
      <c r="R1064" s="272"/>
    </row>
    <row r="1065" spans="1:21" x14ac:dyDescent="0.3">
      <c r="A1065" s="214">
        <v>4</v>
      </c>
      <c r="B1065" s="200"/>
      <c r="C1065" s="200"/>
      <c r="D1065" s="215"/>
      <c r="E1065" s="200"/>
      <c r="F1065" s="200"/>
      <c r="G1065" s="203"/>
      <c r="H1065" s="273"/>
      <c r="I1065" s="271">
        <f t="shared" si="166"/>
        <v>0</v>
      </c>
      <c r="J1065" s="271"/>
      <c r="K1065" s="271"/>
      <c r="L1065" s="271"/>
      <c r="M1065" s="272"/>
      <c r="N1065" s="272"/>
      <c r="O1065" s="272" t="str">
        <f t="shared" si="167"/>
        <v/>
      </c>
      <c r="P1065" s="272" t="str">
        <f t="shared" si="168"/>
        <v/>
      </c>
      <c r="Q1065" s="272">
        <f t="shared" si="169"/>
        <v>0</v>
      </c>
      <c r="R1065" s="272"/>
    </row>
    <row r="1066" spans="1:21" x14ac:dyDescent="0.3">
      <c r="A1066" s="214">
        <v>5</v>
      </c>
      <c r="B1066" s="200"/>
      <c r="C1066" s="200"/>
      <c r="D1066" s="215"/>
      <c r="E1066" s="200"/>
      <c r="F1066" s="200"/>
      <c r="G1066" s="216"/>
      <c r="H1066" s="273"/>
      <c r="I1066" s="271">
        <f t="shared" si="166"/>
        <v>0</v>
      </c>
      <c r="J1066" s="271"/>
      <c r="K1066" s="271"/>
      <c r="L1066" s="271"/>
      <c r="M1066" s="272"/>
      <c r="N1066" s="272"/>
      <c r="O1066" s="272" t="str">
        <f t="shared" si="167"/>
        <v/>
      </c>
      <c r="P1066" s="272" t="str">
        <f t="shared" si="168"/>
        <v/>
      </c>
      <c r="Q1066" s="272">
        <f t="shared" si="169"/>
        <v>0</v>
      </c>
      <c r="R1066" s="272"/>
    </row>
    <row r="1067" spans="1:21" x14ac:dyDescent="0.3">
      <c r="A1067" s="214">
        <v>6</v>
      </c>
      <c r="B1067" s="200"/>
      <c r="C1067" s="200"/>
      <c r="D1067" s="215"/>
      <c r="E1067" s="200"/>
      <c r="F1067" s="200"/>
      <c r="G1067" s="216"/>
      <c r="H1067" s="273"/>
      <c r="I1067" s="271">
        <f t="shared" si="166"/>
        <v>0</v>
      </c>
      <c r="J1067" s="271"/>
      <c r="K1067" s="271"/>
      <c r="L1067" s="271"/>
      <c r="M1067" s="272"/>
      <c r="N1067" s="272"/>
      <c r="O1067" s="272" t="str">
        <f t="shared" si="167"/>
        <v/>
      </c>
      <c r="P1067" s="272" t="str">
        <f t="shared" si="168"/>
        <v/>
      </c>
      <c r="Q1067" s="272">
        <f t="shared" si="169"/>
        <v>0</v>
      </c>
      <c r="R1067" s="272"/>
    </row>
    <row r="1068" spans="1:21" ht="17.25" thickBot="1" x14ac:dyDescent="0.35">
      <c r="A1068" s="217">
        <v>7</v>
      </c>
      <c r="B1068" s="204"/>
      <c r="C1068" s="204"/>
      <c r="D1068" s="218"/>
      <c r="E1068" s="204"/>
      <c r="F1068" s="204"/>
      <c r="G1068" s="219"/>
      <c r="H1068" s="273"/>
      <c r="I1068" s="271">
        <f t="shared" si="166"/>
        <v>0</v>
      </c>
      <c r="J1068" s="271"/>
      <c r="K1068" s="271"/>
      <c r="L1068" s="271"/>
      <c r="M1068" s="272"/>
      <c r="N1068" s="272"/>
      <c r="O1068" s="272" t="str">
        <f t="shared" si="167"/>
        <v/>
      </c>
      <c r="P1068" s="272" t="str">
        <f t="shared" si="168"/>
        <v/>
      </c>
      <c r="Q1068" s="272">
        <f t="shared" si="169"/>
        <v>0</v>
      </c>
      <c r="R1068" s="272"/>
    </row>
    <row r="1069" spans="1:21" x14ac:dyDescent="0.3">
      <c r="A1069" s="220">
        <v>8</v>
      </c>
      <c r="B1069" s="202"/>
      <c r="C1069" s="202"/>
      <c r="D1069" s="202" t="s">
        <v>271</v>
      </c>
      <c r="E1069" s="202"/>
      <c r="F1069" s="202"/>
      <c r="G1069" s="221"/>
      <c r="H1069" s="273">
        <f>SUM(B1069:B1075)</f>
        <v>0</v>
      </c>
      <c r="I1069" s="271">
        <f t="shared" si="166"/>
        <v>0</v>
      </c>
      <c r="J1069" s="271">
        <f>IF(SUM(H1069-40)&gt;0,H1069-40,0)</f>
        <v>0</v>
      </c>
      <c r="K1069" s="271">
        <f>IF(SUM(I1069:I1075)&gt;J1069,SUM(I1069:I1075),J1069)</f>
        <v>0</v>
      </c>
      <c r="L1069" s="271">
        <f>IF(D1069="o",IF(H1069&lt;15,0,IF(H1069&gt;40,8,H1069/5)),0)</f>
        <v>0</v>
      </c>
      <c r="M1069" s="272"/>
      <c r="N1069" s="272"/>
      <c r="O1069" s="272" t="str">
        <f t="shared" si="167"/>
        <v/>
      </c>
      <c r="P1069" s="272" t="str">
        <f t="shared" si="168"/>
        <v/>
      </c>
      <c r="Q1069" s="272">
        <f t="shared" si="169"/>
        <v>0</v>
      </c>
      <c r="R1069" s="272"/>
    </row>
    <row r="1070" spans="1:21" x14ac:dyDescent="0.3">
      <c r="A1070" s="214">
        <v>9</v>
      </c>
      <c r="B1070" s="200"/>
      <c r="C1070" s="200"/>
      <c r="D1070" s="215"/>
      <c r="E1070" s="200"/>
      <c r="F1070" s="200"/>
      <c r="G1070" s="216"/>
      <c r="H1070" s="273"/>
      <c r="I1070" s="271">
        <f t="shared" si="166"/>
        <v>0</v>
      </c>
      <c r="J1070" s="271"/>
      <c r="K1070" s="271"/>
      <c r="L1070" s="271"/>
      <c r="M1070" s="272"/>
      <c r="N1070" s="272"/>
      <c r="O1070" s="272" t="str">
        <f t="shared" si="167"/>
        <v/>
      </c>
      <c r="P1070" s="272" t="str">
        <f t="shared" si="168"/>
        <v/>
      </c>
      <c r="Q1070" s="272">
        <f t="shared" si="169"/>
        <v>0</v>
      </c>
      <c r="R1070" s="272"/>
    </row>
    <row r="1071" spans="1:21" x14ac:dyDescent="0.3">
      <c r="A1071" s="214">
        <v>10</v>
      </c>
      <c r="B1071" s="200"/>
      <c r="C1071" s="200"/>
      <c r="D1071" s="215"/>
      <c r="E1071" s="200"/>
      <c r="F1071" s="200"/>
      <c r="G1071" s="216"/>
      <c r="H1071" s="273"/>
      <c r="I1071" s="271">
        <f t="shared" si="166"/>
        <v>0</v>
      </c>
      <c r="J1071" s="271"/>
      <c r="K1071" s="271"/>
      <c r="L1071" s="271"/>
      <c r="M1071" s="272"/>
      <c r="N1071" s="272"/>
      <c r="O1071" s="272" t="str">
        <f t="shared" si="167"/>
        <v/>
      </c>
      <c r="P1071" s="272" t="str">
        <f t="shared" si="168"/>
        <v/>
      </c>
      <c r="Q1071" s="272">
        <f t="shared" si="169"/>
        <v>0</v>
      </c>
      <c r="R1071" s="272"/>
    </row>
    <row r="1072" spans="1:21" x14ac:dyDescent="0.3">
      <c r="A1072" s="214">
        <v>11</v>
      </c>
      <c r="B1072" s="200"/>
      <c r="C1072" s="200"/>
      <c r="D1072" s="215"/>
      <c r="E1072" s="200"/>
      <c r="F1072" s="200"/>
      <c r="G1072" s="216"/>
      <c r="H1072" s="273"/>
      <c r="I1072" s="271">
        <f t="shared" si="166"/>
        <v>0</v>
      </c>
      <c r="J1072" s="271"/>
      <c r="K1072" s="271"/>
      <c r="L1072" s="271"/>
      <c r="M1072" s="272"/>
      <c r="N1072" s="272"/>
      <c r="O1072" s="272" t="str">
        <f t="shared" si="167"/>
        <v/>
      </c>
      <c r="P1072" s="272" t="str">
        <f t="shared" si="168"/>
        <v/>
      </c>
      <c r="Q1072" s="272">
        <f t="shared" si="169"/>
        <v>0</v>
      </c>
      <c r="R1072" s="272"/>
    </row>
    <row r="1073" spans="1:18" x14ac:dyDescent="0.3">
      <c r="A1073" s="214">
        <v>12</v>
      </c>
      <c r="B1073" s="200"/>
      <c r="C1073" s="200"/>
      <c r="D1073" s="215"/>
      <c r="E1073" s="200"/>
      <c r="F1073" s="200"/>
      <c r="G1073" s="216"/>
      <c r="H1073" s="273"/>
      <c r="I1073" s="271">
        <f t="shared" si="166"/>
        <v>0</v>
      </c>
      <c r="J1073" s="271"/>
      <c r="K1073" s="271"/>
      <c r="L1073" s="271"/>
      <c r="M1073" s="272"/>
      <c r="N1073" s="272"/>
      <c r="O1073" s="272" t="str">
        <f t="shared" si="167"/>
        <v/>
      </c>
      <c r="P1073" s="272" t="str">
        <f t="shared" si="168"/>
        <v/>
      </c>
      <c r="Q1073" s="272">
        <f t="shared" si="169"/>
        <v>0</v>
      </c>
      <c r="R1073" s="272"/>
    </row>
    <row r="1074" spans="1:18" x14ac:dyDescent="0.3">
      <c r="A1074" s="214">
        <v>13</v>
      </c>
      <c r="B1074" s="200"/>
      <c r="C1074" s="200"/>
      <c r="D1074" s="215"/>
      <c r="E1074" s="200"/>
      <c r="F1074" s="200"/>
      <c r="G1074" s="216"/>
      <c r="H1074" s="273"/>
      <c r="I1074" s="271">
        <f t="shared" si="166"/>
        <v>0</v>
      </c>
      <c r="J1074" s="271"/>
      <c r="K1074" s="271"/>
      <c r="L1074" s="271"/>
      <c r="M1074" s="272"/>
      <c r="N1074" s="272"/>
      <c r="O1074" s="272" t="str">
        <f t="shared" si="167"/>
        <v/>
      </c>
      <c r="P1074" s="272" t="str">
        <f t="shared" si="168"/>
        <v/>
      </c>
      <c r="Q1074" s="272">
        <f t="shared" si="169"/>
        <v>0</v>
      </c>
      <c r="R1074" s="272"/>
    </row>
    <row r="1075" spans="1:18" ht="17.25" thickBot="1" x14ac:dyDescent="0.35">
      <c r="A1075" s="217">
        <v>14</v>
      </c>
      <c r="B1075" s="204"/>
      <c r="C1075" s="204"/>
      <c r="D1075" s="218"/>
      <c r="E1075" s="204"/>
      <c r="F1075" s="204"/>
      <c r="G1075" s="219"/>
      <c r="H1075" s="273"/>
      <c r="I1075" s="271">
        <f t="shared" si="166"/>
        <v>0</v>
      </c>
      <c r="J1075" s="271"/>
      <c r="K1075" s="271"/>
      <c r="L1075" s="271"/>
      <c r="M1075" s="272"/>
      <c r="N1075" s="272"/>
      <c r="O1075" s="272" t="str">
        <f t="shared" si="167"/>
        <v/>
      </c>
      <c r="P1075" s="272" t="str">
        <f t="shared" si="168"/>
        <v/>
      </c>
      <c r="Q1075" s="272">
        <f t="shared" si="169"/>
        <v>0</v>
      </c>
      <c r="R1075" s="272"/>
    </row>
    <row r="1076" spans="1:18" x14ac:dyDescent="0.3">
      <c r="A1076" s="220">
        <v>15</v>
      </c>
      <c r="B1076" s="202"/>
      <c r="C1076" s="202"/>
      <c r="D1076" s="202" t="s">
        <v>271</v>
      </c>
      <c r="E1076" s="202"/>
      <c r="F1076" s="202"/>
      <c r="G1076" s="221"/>
      <c r="H1076" s="273">
        <f>SUM(B1076:B1082)</f>
        <v>0</v>
      </c>
      <c r="I1076" s="271">
        <f t="shared" si="166"/>
        <v>0</v>
      </c>
      <c r="J1076" s="271">
        <f>IF(SUM(H1076-40)&gt;0,H1076-40,0)</f>
        <v>0</v>
      </c>
      <c r="K1076" s="271">
        <f>IF(SUM(I1076:I1082)&gt;J1076,SUM(I1076:I1082),J1076)</f>
        <v>0</v>
      </c>
      <c r="L1076" s="271">
        <f>IF(D1076="o",IF(H1076&lt;15,0,IF(H1076&gt;40,8,H1076/5)),0)</f>
        <v>0</v>
      </c>
      <c r="M1076" s="272"/>
      <c r="N1076" s="272"/>
      <c r="O1076" s="272" t="str">
        <f t="shared" si="167"/>
        <v/>
      </c>
      <c r="P1076" s="272" t="str">
        <f t="shared" si="168"/>
        <v/>
      </c>
      <c r="Q1076" s="272">
        <f t="shared" si="169"/>
        <v>0</v>
      </c>
      <c r="R1076" s="272"/>
    </row>
    <row r="1077" spans="1:18" x14ac:dyDescent="0.3">
      <c r="A1077" s="214">
        <v>16</v>
      </c>
      <c r="B1077" s="200"/>
      <c r="C1077" s="200"/>
      <c r="D1077" s="215"/>
      <c r="E1077" s="200"/>
      <c r="F1077" s="200"/>
      <c r="G1077" s="216"/>
      <c r="H1077" s="273"/>
      <c r="I1077" s="271">
        <f t="shared" si="166"/>
        <v>0</v>
      </c>
      <c r="J1077" s="271"/>
      <c r="K1077" s="271"/>
      <c r="L1077" s="271"/>
      <c r="M1077" s="272"/>
      <c r="N1077" s="272"/>
      <c r="O1077" s="272" t="str">
        <f t="shared" si="167"/>
        <v/>
      </c>
      <c r="P1077" s="272" t="str">
        <f t="shared" si="168"/>
        <v/>
      </c>
      <c r="Q1077" s="272">
        <f t="shared" si="169"/>
        <v>0</v>
      </c>
      <c r="R1077" s="272"/>
    </row>
    <row r="1078" spans="1:18" x14ac:dyDescent="0.3">
      <c r="A1078" s="214">
        <v>17</v>
      </c>
      <c r="B1078" s="200"/>
      <c r="C1078" s="200"/>
      <c r="D1078" s="215"/>
      <c r="E1078" s="200"/>
      <c r="F1078" s="200"/>
      <c r="G1078" s="216"/>
      <c r="H1078" s="273"/>
      <c r="I1078" s="271">
        <f t="shared" si="166"/>
        <v>0</v>
      </c>
      <c r="J1078" s="271"/>
      <c r="K1078" s="271"/>
      <c r="L1078" s="271"/>
      <c r="M1078" s="272"/>
      <c r="N1078" s="272"/>
      <c r="O1078" s="272" t="str">
        <f t="shared" si="167"/>
        <v/>
      </c>
      <c r="P1078" s="272" t="str">
        <f t="shared" si="168"/>
        <v/>
      </c>
      <c r="Q1078" s="272">
        <f t="shared" si="169"/>
        <v>0</v>
      </c>
      <c r="R1078" s="272"/>
    </row>
    <row r="1079" spans="1:18" x14ac:dyDescent="0.3">
      <c r="A1079" s="214">
        <v>18</v>
      </c>
      <c r="B1079" s="200"/>
      <c r="C1079" s="200"/>
      <c r="D1079" s="215"/>
      <c r="E1079" s="200"/>
      <c r="F1079" s="200"/>
      <c r="G1079" s="216"/>
      <c r="H1079" s="273"/>
      <c r="I1079" s="271">
        <f t="shared" si="166"/>
        <v>0</v>
      </c>
      <c r="J1079" s="271"/>
      <c r="K1079" s="271"/>
      <c r="L1079" s="271"/>
      <c r="M1079" s="272"/>
      <c r="N1079" s="272"/>
      <c r="O1079" s="272" t="str">
        <f t="shared" si="167"/>
        <v/>
      </c>
      <c r="P1079" s="272" t="str">
        <f t="shared" si="168"/>
        <v/>
      </c>
      <c r="Q1079" s="272">
        <f t="shared" si="169"/>
        <v>0</v>
      </c>
      <c r="R1079" s="272"/>
    </row>
    <row r="1080" spans="1:18" x14ac:dyDescent="0.3">
      <c r="A1080" s="214">
        <v>19</v>
      </c>
      <c r="B1080" s="200"/>
      <c r="C1080" s="200"/>
      <c r="D1080" s="215"/>
      <c r="E1080" s="200"/>
      <c r="F1080" s="200"/>
      <c r="G1080" s="216"/>
      <c r="H1080" s="273"/>
      <c r="I1080" s="271">
        <f t="shared" si="166"/>
        <v>0</v>
      </c>
      <c r="J1080" s="271"/>
      <c r="K1080" s="271"/>
      <c r="L1080" s="271"/>
      <c r="M1080" s="272"/>
      <c r="N1080" s="272"/>
      <c r="O1080" s="272" t="str">
        <f t="shared" si="167"/>
        <v/>
      </c>
      <c r="P1080" s="272" t="str">
        <f t="shared" si="168"/>
        <v/>
      </c>
      <c r="Q1080" s="272">
        <f t="shared" si="169"/>
        <v>0</v>
      </c>
      <c r="R1080" s="272"/>
    </row>
    <row r="1081" spans="1:18" x14ac:dyDescent="0.3">
      <c r="A1081" s="214">
        <v>20</v>
      </c>
      <c r="B1081" s="200"/>
      <c r="C1081" s="200"/>
      <c r="D1081" s="215"/>
      <c r="E1081" s="200"/>
      <c r="F1081" s="200"/>
      <c r="G1081" s="216"/>
      <c r="H1081" s="273"/>
      <c r="I1081" s="271">
        <f t="shared" si="166"/>
        <v>0</v>
      </c>
      <c r="J1081" s="271"/>
      <c r="K1081" s="271"/>
      <c r="L1081" s="271"/>
      <c r="M1081" s="272"/>
      <c r="N1081" s="272"/>
      <c r="O1081" s="272" t="str">
        <f t="shared" si="167"/>
        <v/>
      </c>
      <c r="P1081" s="272" t="str">
        <f t="shared" si="168"/>
        <v/>
      </c>
      <c r="Q1081" s="272">
        <f t="shared" si="169"/>
        <v>0</v>
      </c>
      <c r="R1081" s="272"/>
    </row>
    <row r="1082" spans="1:18" ht="17.25" thickBot="1" x14ac:dyDescent="0.35">
      <c r="A1082" s="217">
        <v>21</v>
      </c>
      <c r="B1082" s="204"/>
      <c r="C1082" s="204"/>
      <c r="D1082" s="218"/>
      <c r="E1082" s="204"/>
      <c r="F1082" s="204"/>
      <c r="G1082" s="219"/>
      <c r="H1082" s="273"/>
      <c r="I1082" s="271">
        <f t="shared" si="166"/>
        <v>0</v>
      </c>
      <c r="J1082" s="271"/>
      <c r="K1082" s="271"/>
      <c r="L1082" s="271"/>
      <c r="M1082" s="272"/>
      <c r="N1082" s="272"/>
      <c r="O1082" s="272" t="str">
        <f t="shared" si="167"/>
        <v/>
      </c>
      <c r="P1082" s="272" t="str">
        <f t="shared" si="168"/>
        <v/>
      </c>
      <c r="Q1082" s="272">
        <f t="shared" si="169"/>
        <v>0</v>
      </c>
      <c r="R1082" s="272"/>
    </row>
    <row r="1083" spans="1:18" x14ac:dyDescent="0.3">
      <c r="A1083" s="220">
        <v>22</v>
      </c>
      <c r="B1083" s="202"/>
      <c r="C1083" s="202"/>
      <c r="D1083" s="202" t="s">
        <v>271</v>
      </c>
      <c r="E1083" s="202"/>
      <c r="F1083" s="202"/>
      <c r="G1083" s="221"/>
      <c r="H1083" s="273">
        <f>SUM(B1083:B1089)</f>
        <v>0</v>
      </c>
      <c r="I1083" s="271">
        <f t="shared" si="166"/>
        <v>0</v>
      </c>
      <c r="J1083" s="271">
        <f>IF(SUM(H1083-40)&gt;0,H1083-40,0)</f>
        <v>0</v>
      </c>
      <c r="K1083" s="271">
        <f>IF(SUM(I1083:I1089)&gt;J1083,SUM(I1083:I1089),J1083)</f>
        <v>0</v>
      </c>
      <c r="L1083" s="271">
        <f>IF(D1083="o",IF(H1083&lt;15,0,IF(H1083&gt;40,8,H1083/5)),0)</f>
        <v>0</v>
      </c>
      <c r="M1083" s="272"/>
      <c r="N1083" s="272"/>
      <c r="O1083" s="272" t="str">
        <f t="shared" si="167"/>
        <v/>
      </c>
      <c r="P1083" s="272" t="str">
        <f t="shared" si="168"/>
        <v/>
      </c>
      <c r="Q1083" s="272">
        <f t="shared" si="169"/>
        <v>0</v>
      </c>
      <c r="R1083" s="272"/>
    </row>
    <row r="1084" spans="1:18" x14ac:dyDescent="0.3">
      <c r="A1084" s="214">
        <v>23</v>
      </c>
      <c r="B1084" s="200"/>
      <c r="C1084" s="200"/>
      <c r="D1084" s="215"/>
      <c r="E1084" s="200"/>
      <c r="F1084" s="200"/>
      <c r="G1084" s="216"/>
      <c r="H1084" s="273"/>
      <c r="I1084" s="271">
        <f t="shared" si="166"/>
        <v>0</v>
      </c>
      <c r="J1084" s="271"/>
      <c r="K1084" s="271"/>
      <c r="L1084" s="271"/>
      <c r="M1084" s="272"/>
      <c r="N1084" s="272"/>
      <c r="O1084" s="272" t="str">
        <f t="shared" si="167"/>
        <v/>
      </c>
      <c r="P1084" s="272" t="str">
        <f t="shared" si="168"/>
        <v/>
      </c>
      <c r="Q1084" s="272">
        <f t="shared" si="169"/>
        <v>0</v>
      </c>
      <c r="R1084" s="272"/>
    </row>
    <row r="1085" spans="1:18" x14ac:dyDescent="0.3">
      <c r="A1085" s="214">
        <v>24</v>
      </c>
      <c r="B1085" s="200"/>
      <c r="C1085" s="200"/>
      <c r="D1085" s="215"/>
      <c r="E1085" s="200"/>
      <c r="F1085" s="200"/>
      <c r="G1085" s="216"/>
      <c r="H1085" s="273"/>
      <c r="I1085" s="271">
        <f t="shared" si="166"/>
        <v>0</v>
      </c>
      <c r="J1085" s="271"/>
      <c r="K1085" s="271"/>
      <c r="L1085" s="271"/>
      <c r="M1085" s="272"/>
      <c r="N1085" s="272"/>
      <c r="O1085" s="272" t="str">
        <f t="shared" si="167"/>
        <v/>
      </c>
      <c r="P1085" s="272" t="str">
        <f t="shared" si="168"/>
        <v/>
      </c>
      <c r="Q1085" s="272">
        <f t="shared" si="169"/>
        <v>0</v>
      </c>
      <c r="R1085" s="272"/>
    </row>
    <row r="1086" spans="1:18" x14ac:dyDescent="0.3">
      <c r="A1086" s="214">
        <v>25</v>
      </c>
      <c r="B1086" s="200"/>
      <c r="C1086" s="200"/>
      <c r="D1086" s="215"/>
      <c r="E1086" s="200"/>
      <c r="F1086" s="200"/>
      <c r="G1086" s="216"/>
      <c r="H1086" s="273"/>
      <c r="I1086" s="271">
        <f t="shared" si="166"/>
        <v>0</v>
      </c>
      <c r="J1086" s="271"/>
      <c r="K1086" s="271"/>
      <c r="L1086" s="271"/>
      <c r="M1086" s="272"/>
      <c r="N1086" s="272"/>
      <c r="O1086" s="272" t="str">
        <f t="shared" si="167"/>
        <v/>
      </c>
      <c r="P1086" s="272" t="str">
        <f t="shared" si="168"/>
        <v/>
      </c>
      <c r="Q1086" s="272">
        <f t="shared" si="169"/>
        <v>0</v>
      </c>
      <c r="R1086" s="272"/>
    </row>
    <row r="1087" spans="1:18" x14ac:dyDescent="0.3">
      <c r="A1087" s="214">
        <v>26</v>
      </c>
      <c r="B1087" s="200"/>
      <c r="C1087" s="200"/>
      <c r="D1087" s="215"/>
      <c r="E1087" s="200"/>
      <c r="F1087" s="200"/>
      <c r="G1087" s="216"/>
      <c r="H1087" s="273"/>
      <c r="I1087" s="271">
        <f t="shared" si="166"/>
        <v>0</v>
      </c>
      <c r="J1087" s="271"/>
      <c r="K1087" s="271"/>
      <c r="L1087" s="271"/>
      <c r="M1087" s="272"/>
      <c r="N1087" s="272"/>
      <c r="O1087" s="272" t="str">
        <f t="shared" si="167"/>
        <v/>
      </c>
      <c r="P1087" s="272" t="str">
        <f t="shared" si="168"/>
        <v/>
      </c>
      <c r="Q1087" s="272">
        <f t="shared" si="169"/>
        <v>0</v>
      </c>
      <c r="R1087" s="272"/>
    </row>
    <row r="1088" spans="1:18" x14ac:dyDescent="0.3">
      <c r="A1088" s="214">
        <v>27</v>
      </c>
      <c r="B1088" s="200"/>
      <c r="C1088" s="200"/>
      <c r="D1088" s="215"/>
      <c r="E1088" s="200"/>
      <c r="F1088" s="200"/>
      <c r="G1088" s="216"/>
      <c r="H1088" s="273"/>
      <c r="I1088" s="271">
        <f t="shared" si="166"/>
        <v>0</v>
      </c>
      <c r="J1088" s="271"/>
      <c r="K1088" s="271"/>
      <c r="L1088" s="271"/>
      <c r="M1088" s="272"/>
      <c r="N1088" s="272"/>
      <c r="O1088" s="272" t="str">
        <f t="shared" si="167"/>
        <v/>
      </c>
      <c r="P1088" s="272" t="str">
        <f t="shared" si="168"/>
        <v/>
      </c>
      <c r="Q1088" s="272">
        <f t="shared" si="169"/>
        <v>0</v>
      </c>
      <c r="R1088" s="272"/>
    </row>
    <row r="1089" spans="1:21" ht="17.25" thickBot="1" x14ac:dyDescent="0.35">
      <c r="A1089" s="217">
        <v>28</v>
      </c>
      <c r="B1089" s="204"/>
      <c r="C1089" s="204"/>
      <c r="D1089" s="218"/>
      <c r="E1089" s="204"/>
      <c r="F1089" s="204"/>
      <c r="G1089" s="219"/>
      <c r="H1089" s="273"/>
      <c r="I1089" s="271">
        <f t="shared" si="166"/>
        <v>0</v>
      </c>
      <c r="J1089" s="271"/>
      <c r="K1089" s="271"/>
      <c r="L1089" s="271"/>
      <c r="M1089" s="272"/>
      <c r="N1089" s="272"/>
      <c r="O1089" s="272" t="str">
        <f t="shared" si="167"/>
        <v/>
      </c>
      <c r="P1089" s="272" t="str">
        <f t="shared" si="168"/>
        <v/>
      </c>
      <c r="Q1089" s="272">
        <f t="shared" si="169"/>
        <v>0</v>
      </c>
      <c r="R1089" s="272"/>
    </row>
    <row r="1090" spans="1:21" x14ac:dyDescent="0.3">
      <c r="A1090" s="205"/>
      <c r="B1090" s="202"/>
      <c r="C1090" s="202"/>
      <c r="D1090" s="202" t="s">
        <v>271</v>
      </c>
      <c r="E1090" s="202"/>
      <c r="F1090" s="202"/>
      <c r="G1090" s="221"/>
      <c r="H1090" s="273" t="str">
        <f>IF(A1090&lt;&gt;0,SUM(Q1090:Q1092),"")</f>
        <v/>
      </c>
      <c r="I1090" s="271" t="str">
        <f>IF(A1090&lt;&gt;0,IF(IFERROR(B1090-8,0)&lt;0,0,IFERROR(B1090-8,0)),"")</f>
        <v/>
      </c>
      <c r="J1090" s="271" t="str">
        <f>IF(A1090&lt;&gt;0,IF(SUM(H1090-40)&gt;0,H1090-40,0),"")</f>
        <v/>
      </c>
      <c r="K1090" s="271" t="str">
        <f>IF(A1090&lt;&gt;0,IF(SUM(I1090:I1092)&gt;J1090,SUM(I1090:I1092),J1090),"")</f>
        <v/>
      </c>
      <c r="L1090" s="271" t="str">
        <f>IF(A1090&lt;&gt;0,IF(D1062="o",IF(H1090&lt;(15/(7/COUNTA(A1090:A1092))),0,IF(H1090&gt;(COUNTA(A1090:A1092)/5*40),COUNTA(A1090:A1092)/5*8,H1090/5)),""),"")</f>
        <v/>
      </c>
      <c r="M1090" s="272"/>
      <c r="N1090" s="272"/>
      <c r="O1090" s="272" t="str">
        <f t="shared" si="167"/>
        <v/>
      </c>
      <c r="P1090" s="272" t="str">
        <f t="shared" si="168"/>
        <v/>
      </c>
      <c r="Q1090" s="272">
        <f t="shared" si="169"/>
        <v>0</v>
      </c>
      <c r="R1090" s="272"/>
    </row>
    <row r="1091" spans="1:21" x14ac:dyDescent="0.3">
      <c r="A1091" s="206"/>
      <c r="B1091" s="200"/>
      <c r="C1091" s="200"/>
      <c r="D1091" s="215"/>
      <c r="E1091" s="200"/>
      <c r="F1091" s="200"/>
      <c r="G1091" s="216"/>
      <c r="H1091" s="273"/>
      <c r="I1091" s="271" t="str">
        <f>IF(A1091&lt;&gt;0,IF(IFERROR(B1091-8,0)&lt;0,0,IFERROR(B1091-8,0)),"")</f>
        <v/>
      </c>
      <c r="J1091" s="271"/>
      <c r="K1091" s="271"/>
      <c r="L1091" s="271"/>
      <c r="M1091" s="272"/>
      <c r="N1091" s="272"/>
      <c r="O1091" s="272" t="str">
        <f t="shared" si="167"/>
        <v/>
      </c>
      <c r="P1091" s="272" t="str">
        <f t="shared" si="168"/>
        <v/>
      </c>
      <c r="Q1091" s="272">
        <f t="shared" si="169"/>
        <v>0</v>
      </c>
      <c r="R1091" s="272"/>
    </row>
    <row r="1092" spans="1:21" ht="17.25" thickBot="1" x14ac:dyDescent="0.35">
      <c r="A1092" s="207"/>
      <c r="B1092" s="204"/>
      <c r="C1092" s="204"/>
      <c r="D1092" s="218"/>
      <c r="E1092" s="204"/>
      <c r="F1092" s="204"/>
      <c r="G1092" s="219"/>
      <c r="H1092" s="273"/>
      <c r="I1092" s="271" t="str">
        <f>IF(A1092&lt;&gt;0,IF(IFERROR(B1092-8,0)&lt;0,0,IFERROR(B1092-8,0)),"")</f>
        <v/>
      </c>
      <c r="J1092" s="271"/>
      <c r="K1092" s="271"/>
      <c r="L1092" s="271"/>
      <c r="M1092" s="272"/>
      <c r="N1092" s="272"/>
      <c r="O1092" s="272"/>
      <c r="P1092" s="272"/>
      <c r="Q1092" s="272">
        <f t="shared" si="169"/>
        <v>0</v>
      </c>
      <c r="R1092" s="272"/>
    </row>
    <row r="1093" spans="1:21" ht="17.25" thickBot="1" x14ac:dyDescent="0.35">
      <c r="A1093" s="211"/>
      <c r="B1093" s="243"/>
      <c r="C1093" s="243"/>
      <c r="D1093" s="243"/>
      <c r="E1093" s="243"/>
      <c r="F1093" s="243"/>
      <c r="G1093" s="244"/>
      <c r="H1093" s="273">
        <f t="shared" ref="H1093:M1093" si="170">SUM(H1094:H1124)</f>
        <v>0</v>
      </c>
      <c r="I1093" s="271">
        <f t="shared" si="170"/>
        <v>0</v>
      </c>
      <c r="J1093" s="271">
        <f t="shared" si="170"/>
        <v>0</v>
      </c>
      <c r="K1093" s="271">
        <f t="shared" si="170"/>
        <v>0</v>
      </c>
      <c r="L1093" s="274">
        <f t="shared" si="170"/>
        <v>0</v>
      </c>
      <c r="M1093" s="271" t="e">
        <f t="shared" si="170"/>
        <v>#DIV/0!</v>
      </c>
      <c r="N1093" s="275">
        <f>COUNTA(B1094:B1124)-COUNTIF(B1094:B1124,"연차")</f>
        <v>0</v>
      </c>
      <c r="O1093" s="271">
        <f>SUM(O1094:O1124)</f>
        <v>0</v>
      </c>
      <c r="P1093" s="271">
        <f>SUM(P1094:P1124)</f>
        <v>0</v>
      </c>
      <c r="Q1093" s="272">
        <f>SUM(Q1094:Q1124)</f>
        <v>0</v>
      </c>
      <c r="R1093" s="272">
        <f>COUNTA(A1094:A1124)</f>
        <v>28</v>
      </c>
      <c r="S1093" s="276">
        <f>SUM(C1094:C1124)</f>
        <v>0</v>
      </c>
      <c r="T1093" s="276">
        <f>SUM(F1094:F1124)</f>
        <v>0</v>
      </c>
      <c r="U1093" s="251">
        <f>G1095*G1097</f>
        <v>0</v>
      </c>
    </row>
    <row r="1094" spans="1:21" x14ac:dyDescent="0.3">
      <c r="A1094" s="212">
        <v>1</v>
      </c>
      <c r="B1094" s="201"/>
      <c r="C1094" s="201"/>
      <c r="D1094" s="201" t="s">
        <v>271</v>
      </c>
      <c r="E1094" s="201"/>
      <c r="F1094" s="201"/>
      <c r="G1094" s="213" t="s">
        <v>282</v>
      </c>
      <c r="H1094" s="273">
        <f>SUM(B1094:B1100)</f>
        <v>0</v>
      </c>
      <c r="I1094" s="271">
        <f t="shared" ref="I1094:I1121" si="171">IF(IFERROR(B1094-8,0)&lt;0,0,IFERROR(B1094-8,0))</f>
        <v>0</v>
      </c>
      <c r="J1094" s="271">
        <f>IF(SUM(H1094-40)&gt;0,H1094-40,0)</f>
        <v>0</v>
      </c>
      <c r="K1094" s="271">
        <f>IF(SUM(I1094:I1100)&gt;J1094,SUM(I1094:I1100),J1094)</f>
        <v>0</v>
      </c>
      <c r="L1094" s="271">
        <f>IF(D1094="o",IF(H1094&lt;15,0,IF(H1094&gt;40,8,H1094/5)),0)</f>
        <v>0</v>
      </c>
      <c r="M1094" s="272" t="e">
        <f>SUM(B1094:B1124)/COUNTA(B1094:B1124)</f>
        <v>#DIV/0!</v>
      </c>
      <c r="N1094" s="272"/>
      <c r="O1094" s="272" t="str">
        <f>IF(E1094="o",IF(B1094&gt;8,8,B1094),"")</f>
        <v/>
      </c>
      <c r="P1094" s="272" t="str">
        <f>IF(E1094="o",IF(B1094&gt;8,B1094-8,0),"")</f>
        <v/>
      </c>
      <c r="Q1094" s="272">
        <f>COUNTA(A1094)*IF(B1094="연차",0,B1094)</f>
        <v>0</v>
      </c>
      <c r="R1094" s="272"/>
    </row>
    <row r="1095" spans="1:21" x14ac:dyDescent="0.3">
      <c r="A1095" s="214">
        <v>2</v>
      </c>
      <c r="B1095" s="200"/>
      <c r="C1095" s="200"/>
      <c r="D1095" s="215"/>
      <c r="E1095" s="200"/>
      <c r="F1095" s="200"/>
      <c r="G1095" s="203"/>
      <c r="H1095" s="273"/>
      <c r="I1095" s="271">
        <f t="shared" si="171"/>
        <v>0</v>
      </c>
      <c r="J1095" s="271"/>
      <c r="K1095" s="271"/>
      <c r="L1095" s="271"/>
      <c r="M1095" s="272"/>
      <c r="N1095" s="272"/>
      <c r="O1095" s="272" t="str">
        <f t="shared" ref="O1095:O1123" si="172">IF(E1095="o",IF(B1095&gt;8,8,B1095),"")</f>
        <v/>
      </c>
      <c r="P1095" s="272" t="str">
        <f t="shared" ref="P1095:P1123" si="173">IF(E1095="o",IF(B1095&gt;8,B1095-8,0),"")</f>
        <v/>
      </c>
      <c r="Q1095" s="272">
        <f t="shared" ref="Q1095:Q1124" si="174">COUNTA(A1095)*IF(B1095="연차",0,B1095)</f>
        <v>0</v>
      </c>
      <c r="R1095" s="272"/>
    </row>
    <row r="1096" spans="1:21" x14ac:dyDescent="0.3">
      <c r="A1096" s="214">
        <v>3</v>
      </c>
      <c r="B1096" s="200"/>
      <c r="C1096" s="200"/>
      <c r="D1096" s="215"/>
      <c r="E1096" s="200"/>
      <c r="F1096" s="200"/>
      <c r="G1096" s="203" t="s">
        <v>275</v>
      </c>
      <c r="H1096" s="273"/>
      <c r="I1096" s="271">
        <f t="shared" si="171"/>
        <v>0</v>
      </c>
      <c r="J1096" s="271"/>
      <c r="K1096" s="271"/>
      <c r="L1096" s="271"/>
      <c r="M1096" s="272"/>
      <c r="N1096" s="272"/>
      <c r="O1096" s="272" t="str">
        <f t="shared" si="172"/>
        <v/>
      </c>
      <c r="P1096" s="272" t="str">
        <f t="shared" si="173"/>
        <v/>
      </c>
      <c r="Q1096" s="272">
        <f t="shared" si="174"/>
        <v>0</v>
      </c>
      <c r="R1096" s="272"/>
    </row>
    <row r="1097" spans="1:21" x14ac:dyDescent="0.3">
      <c r="A1097" s="214">
        <v>4</v>
      </c>
      <c r="B1097" s="200"/>
      <c r="C1097" s="200"/>
      <c r="D1097" s="215"/>
      <c r="E1097" s="200"/>
      <c r="F1097" s="200"/>
      <c r="G1097" s="203"/>
      <c r="H1097" s="273"/>
      <c r="I1097" s="271">
        <f t="shared" si="171"/>
        <v>0</v>
      </c>
      <c r="J1097" s="271"/>
      <c r="K1097" s="271"/>
      <c r="L1097" s="271"/>
      <c r="M1097" s="272"/>
      <c r="N1097" s="272"/>
      <c r="O1097" s="272" t="str">
        <f t="shared" si="172"/>
        <v/>
      </c>
      <c r="P1097" s="272" t="str">
        <f t="shared" si="173"/>
        <v/>
      </c>
      <c r="Q1097" s="272">
        <f t="shared" si="174"/>
        <v>0</v>
      </c>
      <c r="R1097" s="272"/>
    </row>
    <row r="1098" spans="1:21" x14ac:dyDescent="0.3">
      <c r="A1098" s="214">
        <v>5</v>
      </c>
      <c r="B1098" s="200"/>
      <c r="C1098" s="200"/>
      <c r="D1098" s="215"/>
      <c r="E1098" s="200"/>
      <c r="F1098" s="200"/>
      <c r="G1098" s="216"/>
      <c r="H1098" s="273"/>
      <c r="I1098" s="271">
        <f t="shared" si="171"/>
        <v>0</v>
      </c>
      <c r="J1098" s="271"/>
      <c r="K1098" s="271"/>
      <c r="L1098" s="271"/>
      <c r="M1098" s="272"/>
      <c r="N1098" s="272"/>
      <c r="O1098" s="272" t="str">
        <f t="shared" si="172"/>
        <v/>
      </c>
      <c r="P1098" s="272" t="str">
        <f t="shared" si="173"/>
        <v/>
      </c>
      <c r="Q1098" s="272">
        <f t="shared" si="174"/>
        <v>0</v>
      </c>
      <c r="R1098" s="272"/>
    </row>
    <row r="1099" spans="1:21" x14ac:dyDescent="0.3">
      <c r="A1099" s="214">
        <v>6</v>
      </c>
      <c r="B1099" s="200"/>
      <c r="C1099" s="200"/>
      <c r="D1099" s="215"/>
      <c r="E1099" s="200"/>
      <c r="F1099" s="200"/>
      <c r="G1099" s="216"/>
      <c r="H1099" s="273"/>
      <c r="I1099" s="271">
        <f t="shared" si="171"/>
        <v>0</v>
      </c>
      <c r="J1099" s="271"/>
      <c r="K1099" s="271"/>
      <c r="L1099" s="271"/>
      <c r="M1099" s="272"/>
      <c r="N1099" s="272"/>
      <c r="O1099" s="272" t="str">
        <f t="shared" si="172"/>
        <v/>
      </c>
      <c r="P1099" s="272" t="str">
        <f t="shared" si="173"/>
        <v/>
      </c>
      <c r="Q1099" s="272">
        <f t="shared" si="174"/>
        <v>0</v>
      </c>
      <c r="R1099" s="272"/>
    </row>
    <row r="1100" spans="1:21" ht="17.25" thickBot="1" x14ac:dyDescent="0.35">
      <c r="A1100" s="217">
        <v>7</v>
      </c>
      <c r="B1100" s="204"/>
      <c r="C1100" s="204"/>
      <c r="D1100" s="218"/>
      <c r="E1100" s="204"/>
      <c r="F1100" s="204"/>
      <c r="G1100" s="219"/>
      <c r="H1100" s="273"/>
      <c r="I1100" s="271">
        <f t="shared" si="171"/>
        <v>0</v>
      </c>
      <c r="J1100" s="271"/>
      <c r="K1100" s="271"/>
      <c r="L1100" s="271"/>
      <c r="M1100" s="272"/>
      <c r="N1100" s="272"/>
      <c r="O1100" s="272" t="str">
        <f t="shared" si="172"/>
        <v/>
      </c>
      <c r="P1100" s="272" t="str">
        <f t="shared" si="173"/>
        <v/>
      </c>
      <c r="Q1100" s="272">
        <f t="shared" si="174"/>
        <v>0</v>
      </c>
      <c r="R1100" s="272"/>
    </row>
    <row r="1101" spans="1:21" x14ac:dyDescent="0.3">
      <c r="A1101" s="220">
        <v>8</v>
      </c>
      <c r="B1101" s="202"/>
      <c r="C1101" s="202"/>
      <c r="D1101" s="202" t="s">
        <v>271</v>
      </c>
      <c r="E1101" s="202"/>
      <c r="F1101" s="202"/>
      <c r="G1101" s="221"/>
      <c r="H1101" s="273">
        <f>SUM(B1101:B1107)</f>
        <v>0</v>
      </c>
      <c r="I1101" s="271">
        <f t="shared" si="171"/>
        <v>0</v>
      </c>
      <c r="J1101" s="271">
        <f>IF(SUM(H1101-40)&gt;0,H1101-40,0)</f>
        <v>0</v>
      </c>
      <c r="K1101" s="271">
        <f>IF(SUM(I1101:I1107)&gt;J1101,SUM(I1101:I1107),J1101)</f>
        <v>0</v>
      </c>
      <c r="L1101" s="271">
        <f>IF(D1101="o",IF(H1101&lt;15,0,IF(H1101&gt;40,8,H1101/5)),0)</f>
        <v>0</v>
      </c>
      <c r="M1101" s="272"/>
      <c r="N1101" s="272"/>
      <c r="O1101" s="272" t="str">
        <f t="shared" si="172"/>
        <v/>
      </c>
      <c r="P1101" s="272" t="str">
        <f t="shared" si="173"/>
        <v/>
      </c>
      <c r="Q1101" s="272">
        <f t="shared" si="174"/>
        <v>0</v>
      </c>
      <c r="R1101" s="272"/>
    </row>
    <row r="1102" spans="1:21" x14ac:dyDescent="0.3">
      <c r="A1102" s="214">
        <v>9</v>
      </c>
      <c r="B1102" s="200"/>
      <c r="C1102" s="200"/>
      <c r="D1102" s="215"/>
      <c r="E1102" s="200"/>
      <c r="F1102" s="200"/>
      <c r="G1102" s="216"/>
      <c r="H1102" s="273"/>
      <c r="I1102" s="271">
        <f t="shared" si="171"/>
        <v>0</v>
      </c>
      <c r="J1102" s="271"/>
      <c r="K1102" s="271"/>
      <c r="L1102" s="271"/>
      <c r="M1102" s="272"/>
      <c r="N1102" s="272"/>
      <c r="O1102" s="272" t="str">
        <f t="shared" si="172"/>
        <v/>
      </c>
      <c r="P1102" s="272" t="str">
        <f t="shared" si="173"/>
        <v/>
      </c>
      <c r="Q1102" s="272">
        <f t="shared" si="174"/>
        <v>0</v>
      </c>
      <c r="R1102" s="272"/>
    </row>
    <row r="1103" spans="1:21" x14ac:dyDescent="0.3">
      <c r="A1103" s="214">
        <v>10</v>
      </c>
      <c r="B1103" s="200"/>
      <c r="C1103" s="200"/>
      <c r="D1103" s="215"/>
      <c r="E1103" s="200"/>
      <c r="F1103" s="200"/>
      <c r="G1103" s="216"/>
      <c r="H1103" s="273"/>
      <c r="I1103" s="271">
        <f t="shared" si="171"/>
        <v>0</v>
      </c>
      <c r="J1103" s="271"/>
      <c r="K1103" s="271"/>
      <c r="L1103" s="271"/>
      <c r="M1103" s="272"/>
      <c r="N1103" s="272"/>
      <c r="O1103" s="272" t="str">
        <f t="shared" si="172"/>
        <v/>
      </c>
      <c r="P1103" s="272" t="str">
        <f t="shared" si="173"/>
        <v/>
      </c>
      <c r="Q1103" s="272">
        <f t="shared" si="174"/>
        <v>0</v>
      </c>
      <c r="R1103" s="272"/>
    </row>
    <row r="1104" spans="1:21" x14ac:dyDescent="0.3">
      <c r="A1104" s="214">
        <v>11</v>
      </c>
      <c r="B1104" s="200"/>
      <c r="C1104" s="200"/>
      <c r="D1104" s="215"/>
      <c r="E1104" s="200"/>
      <c r="F1104" s="200"/>
      <c r="G1104" s="216"/>
      <c r="H1104" s="273"/>
      <c r="I1104" s="271">
        <f t="shared" si="171"/>
        <v>0</v>
      </c>
      <c r="J1104" s="271"/>
      <c r="K1104" s="271"/>
      <c r="L1104" s="271"/>
      <c r="M1104" s="272"/>
      <c r="N1104" s="272"/>
      <c r="O1104" s="272" t="str">
        <f t="shared" si="172"/>
        <v/>
      </c>
      <c r="P1104" s="272" t="str">
        <f t="shared" si="173"/>
        <v/>
      </c>
      <c r="Q1104" s="272">
        <f t="shared" si="174"/>
        <v>0</v>
      </c>
      <c r="R1104" s="272"/>
    </row>
    <row r="1105" spans="1:18" x14ac:dyDescent="0.3">
      <c r="A1105" s="214">
        <v>12</v>
      </c>
      <c r="B1105" s="200"/>
      <c r="C1105" s="200"/>
      <c r="D1105" s="215"/>
      <c r="E1105" s="200"/>
      <c r="F1105" s="200"/>
      <c r="G1105" s="216"/>
      <c r="H1105" s="273"/>
      <c r="I1105" s="271">
        <f t="shared" si="171"/>
        <v>0</v>
      </c>
      <c r="J1105" s="271"/>
      <c r="K1105" s="271"/>
      <c r="L1105" s="271"/>
      <c r="M1105" s="272"/>
      <c r="N1105" s="272"/>
      <c r="O1105" s="272" t="str">
        <f t="shared" si="172"/>
        <v/>
      </c>
      <c r="P1105" s="272" t="str">
        <f t="shared" si="173"/>
        <v/>
      </c>
      <c r="Q1105" s="272">
        <f t="shared" si="174"/>
        <v>0</v>
      </c>
      <c r="R1105" s="272"/>
    </row>
    <row r="1106" spans="1:18" x14ac:dyDescent="0.3">
      <c r="A1106" s="214">
        <v>13</v>
      </c>
      <c r="B1106" s="200"/>
      <c r="C1106" s="200"/>
      <c r="D1106" s="215"/>
      <c r="E1106" s="200"/>
      <c r="F1106" s="200"/>
      <c r="G1106" s="216"/>
      <c r="H1106" s="273"/>
      <c r="I1106" s="271">
        <f t="shared" si="171"/>
        <v>0</v>
      </c>
      <c r="J1106" s="271"/>
      <c r="K1106" s="271"/>
      <c r="L1106" s="271"/>
      <c r="M1106" s="272"/>
      <c r="N1106" s="272"/>
      <c r="O1106" s="272" t="str">
        <f t="shared" si="172"/>
        <v/>
      </c>
      <c r="P1106" s="272" t="str">
        <f t="shared" si="173"/>
        <v/>
      </c>
      <c r="Q1106" s="272">
        <f t="shared" si="174"/>
        <v>0</v>
      </c>
      <c r="R1106" s="272"/>
    </row>
    <row r="1107" spans="1:18" ht="17.25" thickBot="1" x14ac:dyDescent="0.35">
      <c r="A1107" s="217">
        <v>14</v>
      </c>
      <c r="B1107" s="204"/>
      <c r="C1107" s="204"/>
      <c r="D1107" s="218"/>
      <c r="E1107" s="204"/>
      <c r="F1107" s="204"/>
      <c r="G1107" s="219"/>
      <c r="H1107" s="273"/>
      <c r="I1107" s="271">
        <f t="shared" si="171"/>
        <v>0</v>
      </c>
      <c r="J1107" s="271"/>
      <c r="K1107" s="271"/>
      <c r="L1107" s="271"/>
      <c r="M1107" s="272"/>
      <c r="N1107" s="272"/>
      <c r="O1107" s="272" t="str">
        <f t="shared" si="172"/>
        <v/>
      </c>
      <c r="P1107" s="272" t="str">
        <f t="shared" si="173"/>
        <v/>
      </c>
      <c r="Q1107" s="272">
        <f t="shared" si="174"/>
        <v>0</v>
      </c>
      <c r="R1107" s="272"/>
    </row>
    <row r="1108" spans="1:18" x14ac:dyDescent="0.3">
      <c r="A1108" s="220">
        <v>15</v>
      </c>
      <c r="B1108" s="202"/>
      <c r="C1108" s="202"/>
      <c r="D1108" s="202" t="s">
        <v>271</v>
      </c>
      <c r="E1108" s="202"/>
      <c r="F1108" s="202"/>
      <c r="G1108" s="221"/>
      <c r="H1108" s="273">
        <f>SUM(B1108:B1114)</f>
        <v>0</v>
      </c>
      <c r="I1108" s="271">
        <f t="shared" si="171"/>
        <v>0</v>
      </c>
      <c r="J1108" s="271">
        <f>IF(SUM(H1108-40)&gt;0,H1108-40,0)</f>
        <v>0</v>
      </c>
      <c r="K1108" s="271">
        <f>IF(SUM(I1108:I1114)&gt;J1108,SUM(I1108:I1114),J1108)</f>
        <v>0</v>
      </c>
      <c r="L1108" s="271">
        <f>IF(D1108="o",IF(H1108&lt;15,0,IF(H1108&gt;40,8,H1108/5)),0)</f>
        <v>0</v>
      </c>
      <c r="M1108" s="272"/>
      <c r="N1108" s="272"/>
      <c r="O1108" s="272" t="str">
        <f t="shared" si="172"/>
        <v/>
      </c>
      <c r="P1108" s="272" t="str">
        <f t="shared" si="173"/>
        <v/>
      </c>
      <c r="Q1108" s="272">
        <f t="shared" si="174"/>
        <v>0</v>
      </c>
      <c r="R1108" s="272"/>
    </row>
    <row r="1109" spans="1:18" x14ac:dyDescent="0.3">
      <c r="A1109" s="214">
        <v>16</v>
      </c>
      <c r="B1109" s="200"/>
      <c r="C1109" s="200"/>
      <c r="D1109" s="215"/>
      <c r="E1109" s="200"/>
      <c r="F1109" s="200"/>
      <c r="G1109" s="216"/>
      <c r="H1109" s="273"/>
      <c r="I1109" s="271">
        <f t="shared" si="171"/>
        <v>0</v>
      </c>
      <c r="J1109" s="271"/>
      <c r="K1109" s="271"/>
      <c r="L1109" s="271"/>
      <c r="M1109" s="272"/>
      <c r="N1109" s="272"/>
      <c r="O1109" s="272" t="str">
        <f t="shared" si="172"/>
        <v/>
      </c>
      <c r="P1109" s="272" t="str">
        <f t="shared" si="173"/>
        <v/>
      </c>
      <c r="Q1109" s="272">
        <f t="shared" si="174"/>
        <v>0</v>
      </c>
      <c r="R1109" s="272"/>
    </row>
    <row r="1110" spans="1:18" x14ac:dyDescent="0.3">
      <c r="A1110" s="214">
        <v>17</v>
      </c>
      <c r="B1110" s="200"/>
      <c r="C1110" s="200"/>
      <c r="D1110" s="215"/>
      <c r="E1110" s="200"/>
      <c r="F1110" s="200"/>
      <c r="G1110" s="216"/>
      <c r="H1110" s="273"/>
      <c r="I1110" s="271">
        <f t="shared" si="171"/>
        <v>0</v>
      </c>
      <c r="J1110" s="271"/>
      <c r="K1110" s="271"/>
      <c r="L1110" s="271"/>
      <c r="M1110" s="272"/>
      <c r="N1110" s="272"/>
      <c r="O1110" s="272" t="str">
        <f t="shared" si="172"/>
        <v/>
      </c>
      <c r="P1110" s="272" t="str">
        <f t="shared" si="173"/>
        <v/>
      </c>
      <c r="Q1110" s="272">
        <f t="shared" si="174"/>
        <v>0</v>
      </c>
      <c r="R1110" s="272"/>
    </row>
    <row r="1111" spans="1:18" x14ac:dyDescent="0.3">
      <c r="A1111" s="214">
        <v>18</v>
      </c>
      <c r="B1111" s="200"/>
      <c r="C1111" s="200"/>
      <c r="D1111" s="215"/>
      <c r="E1111" s="200"/>
      <c r="F1111" s="200"/>
      <c r="G1111" s="216"/>
      <c r="H1111" s="273"/>
      <c r="I1111" s="271">
        <f t="shared" si="171"/>
        <v>0</v>
      </c>
      <c r="J1111" s="271"/>
      <c r="K1111" s="271"/>
      <c r="L1111" s="271"/>
      <c r="M1111" s="272"/>
      <c r="N1111" s="272"/>
      <c r="O1111" s="272" t="str">
        <f t="shared" si="172"/>
        <v/>
      </c>
      <c r="P1111" s="272" t="str">
        <f t="shared" si="173"/>
        <v/>
      </c>
      <c r="Q1111" s="272">
        <f t="shared" si="174"/>
        <v>0</v>
      </c>
      <c r="R1111" s="272"/>
    </row>
    <row r="1112" spans="1:18" x14ac:dyDescent="0.3">
      <c r="A1112" s="214">
        <v>19</v>
      </c>
      <c r="B1112" s="200"/>
      <c r="C1112" s="200"/>
      <c r="D1112" s="215"/>
      <c r="E1112" s="200"/>
      <c r="F1112" s="200"/>
      <c r="G1112" s="216"/>
      <c r="H1112" s="273"/>
      <c r="I1112" s="271">
        <f t="shared" si="171"/>
        <v>0</v>
      </c>
      <c r="J1112" s="271"/>
      <c r="K1112" s="271"/>
      <c r="L1112" s="271"/>
      <c r="M1112" s="272"/>
      <c r="N1112" s="272"/>
      <c r="O1112" s="272" t="str">
        <f t="shared" si="172"/>
        <v/>
      </c>
      <c r="P1112" s="272" t="str">
        <f t="shared" si="173"/>
        <v/>
      </c>
      <c r="Q1112" s="272">
        <f t="shared" si="174"/>
        <v>0</v>
      </c>
      <c r="R1112" s="272"/>
    </row>
    <row r="1113" spans="1:18" x14ac:dyDescent="0.3">
      <c r="A1113" s="214">
        <v>20</v>
      </c>
      <c r="B1113" s="200"/>
      <c r="C1113" s="200"/>
      <c r="D1113" s="215"/>
      <c r="E1113" s="200"/>
      <c r="F1113" s="200"/>
      <c r="G1113" s="216"/>
      <c r="H1113" s="273"/>
      <c r="I1113" s="271">
        <f t="shared" si="171"/>
        <v>0</v>
      </c>
      <c r="J1113" s="271"/>
      <c r="K1113" s="271"/>
      <c r="L1113" s="271"/>
      <c r="M1113" s="272"/>
      <c r="N1113" s="272"/>
      <c r="O1113" s="272" t="str">
        <f t="shared" si="172"/>
        <v/>
      </c>
      <c r="P1113" s="272" t="str">
        <f t="shared" si="173"/>
        <v/>
      </c>
      <c r="Q1113" s="272">
        <f t="shared" si="174"/>
        <v>0</v>
      </c>
      <c r="R1113" s="272"/>
    </row>
    <row r="1114" spans="1:18" ht="17.25" thickBot="1" x14ac:dyDescent="0.35">
      <c r="A1114" s="217">
        <v>21</v>
      </c>
      <c r="B1114" s="204"/>
      <c r="C1114" s="204"/>
      <c r="D1114" s="218"/>
      <c r="E1114" s="204"/>
      <c r="F1114" s="204"/>
      <c r="G1114" s="219"/>
      <c r="H1114" s="273"/>
      <c r="I1114" s="271">
        <f t="shared" si="171"/>
        <v>0</v>
      </c>
      <c r="J1114" s="271"/>
      <c r="K1114" s="271"/>
      <c r="L1114" s="271"/>
      <c r="M1114" s="272"/>
      <c r="N1114" s="272"/>
      <c r="O1114" s="272" t="str">
        <f t="shared" si="172"/>
        <v/>
      </c>
      <c r="P1114" s="272" t="str">
        <f t="shared" si="173"/>
        <v/>
      </c>
      <c r="Q1114" s="272">
        <f t="shared" si="174"/>
        <v>0</v>
      </c>
      <c r="R1114" s="272"/>
    </row>
    <row r="1115" spans="1:18" x14ac:dyDescent="0.3">
      <c r="A1115" s="220">
        <v>22</v>
      </c>
      <c r="B1115" s="202"/>
      <c r="C1115" s="202"/>
      <c r="D1115" s="202" t="s">
        <v>271</v>
      </c>
      <c r="E1115" s="202"/>
      <c r="F1115" s="202"/>
      <c r="G1115" s="221"/>
      <c r="H1115" s="273">
        <f>SUM(B1115:B1121)</f>
        <v>0</v>
      </c>
      <c r="I1115" s="271">
        <f t="shared" si="171"/>
        <v>0</v>
      </c>
      <c r="J1115" s="271">
        <f>IF(SUM(H1115-40)&gt;0,H1115-40,0)</f>
        <v>0</v>
      </c>
      <c r="K1115" s="271">
        <f>IF(SUM(I1115:I1121)&gt;J1115,SUM(I1115:I1121),J1115)</f>
        <v>0</v>
      </c>
      <c r="L1115" s="271">
        <f>IF(D1115="o",IF(H1115&lt;15,0,IF(H1115&gt;40,8,H1115/5)),0)</f>
        <v>0</v>
      </c>
      <c r="M1115" s="272"/>
      <c r="N1115" s="272"/>
      <c r="O1115" s="272" t="str">
        <f t="shared" si="172"/>
        <v/>
      </c>
      <c r="P1115" s="272" t="str">
        <f t="shared" si="173"/>
        <v/>
      </c>
      <c r="Q1115" s="272">
        <f t="shared" si="174"/>
        <v>0</v>
      </c>
      <c r="R1115" s="272"/>
    </row>
    <row r="1116" spans="1:18" x14ac:dyDescent="0.3">
      <c r="A1116" s="214">
        <v>23</v>
      </c>
      <c r="B1116" s="200"/>
      <c r="C1116" s="200"/>
      <c r="D1116" s="215"/>
      <c r="E1116" s="200"/>
      <c r="F1116" s="200"/>
      <c r="G1116" s="216"/>
      <c r="H1116" s="273"/>
      <c r="I1116" s="271">
        <f t="shared" si="171"/>
        <v>0</v>
      </c>
      <c r="J1116" s="271"/>
      <c r="K1116" s="271"/>
      <c r="L1116" s="271"/>
      <c r="M1116" s="272"/>
      <c r="N1116" s="272"/>
      <c r="O1116" s="272" t="str">
        <f t="shared" si="172"/>
        <v/>
      </c>
      <c r="P1116" s="272" t="str">
        <f t="shared" si="173"/>
        <v/>
      </c>
      <c r="Q1116" s="272">
        <f t="shared" si="174"/>
        <v>0</v>
      </c>
      <c r="R1116" s="272"/>
    </row>
    <row r="1117" spans="1:18" x14ac:dyDescent="0.3">
      <c r="A1117" s="214">
        <v>24</v>
      </c>
      <c r="B1117" s="200"/>
      <c r="C1117" s="200"/>
      <c r="D1117" s="215"/>
      <c r="E1117" s="200"/>
      <c r="F1117" s="200"/>
      <c r="G1117" s="216"/>
      <c r="H1117" s="273"/>
      <c r="I1117" s="271">
        <f t="shared" si="171"/>
        <v>0</v>
      </c>
      <c r="J1117" s="271"/>
      <c r="K1117" s="271"/>
      <c r="L1117" s="271"/>
      <c r="M1117" s="272"/>
      <c r="N1117" s="272"/>
      <c r="O1117" s="272" t="str">
        <f t="shared" si="172"/>
        <v/>
      </c>
      <c r="P1117" s="272" t="str">
        <f t="shared" si="173"/>
        <v/>
      </c>
      <c r="Q1117" s="272">
        <f t="shared" si="174"/>
        <v>0</v>
      </c>
      <c r="R1117" s="272"/>
    </row>
    <row r="1118" spans="1:18" x14ac:dyDescent="0.3">
      <c r="A1118" s="214">
        <v>25</v>
      </c>
      <c r="B1118" s="200"/>
      <c r="C1118" s="200"/>
      <c r="D1118" s="215"/>
      <c r="E1118" s="200"/>
      <c r="F1118" s="200"/>
      <c r="G1118" s="216"/>
      <c r="H1118" s="273"/>
      <c r="I1118" s="271">
        <f t="shared" si="171"/>
        <v>0</v>
      </c>
      <c r="J1118" s="271"/>
      <c r="K1118" s="271"/>
      <c r="L1118" s="271"/>
      <c r="M1118" s="272"/>
      <c r="N1118" s="272"/>
      <c r="O1118" s="272" t="str">
        <f t="shared" si="172"/>
        <v/>
      </c>
      <c r="P1118" s="272" t="str">
        <f t="shared" si="173"/>
        <v/>
      </c>
      <c r="Q1118" s="272">
        <f t="shared" si="174"/>
        <v>0</v>
      </c>
      <c r="R1118" s="272"/>
    </row>
    <row r="1119" spans="1:18" x14ac:dyDescent="0.3">
      <c r="A1119" s="214">
        <v>26</v>
      </c>
      <c r="B1119" s="200"/>
      <c r="C1119" s="200"/>
      <c r="D1119" s="215"/>
      <c r="E1119" s="200"/>
      <c r="F1119" s="200"/>
      <c r="G1119" s="216"/>
      <c r="H1119" s="273"/>
      <c r="I1119" s="271">
        <f t="shared" si="171"/>
        <v>0</v>
      </c>
      <c r="J1119" s="271"/>
      <c r="K1119" s="271"/>
      <c r="L1119" s="271"/>
      <c r="M1119" s="272"/>
      <c r="N1119" s="272"/>
      <c r="O1119" s="272" t="str">
        <f t="shared" si="172"/>
        <v/>
      </c>
      <c r="P1119" s="272" t="str">
        <f t="shared" si="173"/>
        <v/>
      </c>
      <c r="Q1119" s="272">
        <f t="shared" si="174"/>
        <v>0</v>
      </c>
      <c r="R1119" s="272"/>
    </row>
    <row r="1120" spans="1:18" x14ac:dyDescent="0.3">
      <c r="A1120" s="214">
        <v>27</v>
      </c>
      <c r="B1120" s="200"/>
      <c r="C1120" s="200"/>
      <c r="D1120" s="215"/>
      <c r="E1120" s="200"/>
      <c r="F1120" s="200"/>
      <c r="G1120" s="216"/>
      <c r="H1120" s="273"/>
      <c r="I1120" s="271">
        <f t="shared" si="171"/>
        <v>0</v>
      </c>
      <c r="J1120" s="271"/>
      <c r="K1120" s="271"/>
      <c r="L1120" s="271"/>
      <c r="M1120" s="272"/>
      <c r="N1120" s="272"/>
      <c r="O1120" s="272" t="str">
        <f t="shared" si="172"/>
        <v/>
      </c>
      <c r="P1120" s="272" t="str">
        <f t="shared" si="173"/>
        <v/>
      </c>
      <c r="Q1120" s="272">
        <f t="shared" si="174"/>
        <v>0</v>
      </c>
      <c r="R1120" s="272"/>
    </row>
    <row r="1121" spans="1:21" ht="17.25" thickBot="1" x14ac:dyDescent="0.35">
      <c r="A1121" s="217">
        <v>28</v>
      </c>
      <c r="B1121" s="204"/>
      <c r="C1121" s="204"/>
      <c r="D1121" s="218"/>
      <c r="E1121" s="204"/>
      <c r="F1121" s="204"/>
      <c r="G1121" s="219"/>
      <c r="H1121" s="273"/>
      <c r="I1121" s="271">
        <f t="shared" si="171"/>
        <v>0</v>
      </c>
      <c r="J1121" s="271"/>
      <c r="K1121" s="271"/>
      <c r="L1121" s="271"/>
      <c r="M1121" s="272"/>
      <c r="N1121" s="272"/>
      <c r="O1121" s="272" t="str">
        <f t="shared" si="172"/>
        <v/>
      </c>
      <c r="P1121" s="272" t="str">
        <f t="shared" si="173"/>
        <v/>
      </c>
      <c r="Q1121" s="272">
        <f t="shared" si="174"/>
        <v>0</v>
      </c>
      <c r="R1121" s="272"/>
    </row>
    <row r="1122" spans="1:21" x14ac:dyDescent="0.3">
      <c r="A1122" s="205"/>
      <c r="B1122" s="202"/>
      <c r="C1122" s="202"/>
      <c r="D1122" s="202" t="s">
        <v>271</v>
      </c>
      <c r="E1122" s="202"/>
      <c r="F1122" s="202"/>
      <c r="G1122" s="221"/>
      <c r="H1122" s="273" t="str">
        <f>IF(A1122&lt;&gt;0,SUM(Q1122:Q1124),"")</f>
        <v/>
      </c>
      <c r="I1122" s="271" t="str">
        <f>IF(A1122&lt;&gt;0,IF(IFERROR(B1122-8,0)&lt;0,0,IFERROR(B1122-8,0)),"")</f>
        <v/>
      </c>
      <c r="J1122" s="271" t="str">
        <f>IF(A1122&lt;&gt;0,IF(SUM(H1122-40)&gt;0,H1122-40,0),"")</f>
        <v/>
      </c>
      <c r="K1122" s="271" t="str">
        <f>IF(A1122&lt;&gt;0,IF(SUM(I1122:I1124)&gt;J1122,SUM(I1122:I1124),J1122),"")</f>
        <v/>
      </c>
      <c r="L1122" s="271" t="str">
        <f>IF(A1122&lt;&gt;0,IF(D1094="o",IF(H1122&lt;(15/(7/COUNTA(A1122:A1124))),0,IF(H1122&gt;(COUNTA(A1122:A1124)/5*40),COUNTA(A1122:A1124)/5*8,H1122/5)),""),"")</f>
        <v/>
      </c>
      <c r="M1122" s="272"/>
      <c r="N1122" s="272"/>
      <c r="O1122" s="272" t="str">
        <f t="shared" si="172"/>
        <v/>
      </c>
      <c r="P1122" s="272" t="str">
        <f t="shared" si="173"/>
        <v/>
      </c>
      <c r="Q1122" s="272">
        <f t="shared" si="174"/>
        <v>0</v>
      </c>
      <c r="R1122" s="272"/>
    </row>
    <row r="1123" spans="1:21" x14ac:dyDescent="0.3">
      <c r="A1123" s="206"/>
      <c r="B1123" s="200"/>
      <c r="C1123" s="200"/>
      <c r="D1123" s="215"/>
      <c r="E1123" s="200"/>
      <c r="F1123" s="200"/>
      <c r="G1123" s="216"/>
      <c r="H1123" s="273"/>
      <c r="I1123" s="271" t="str">
        <f>IF(A1123&lt;&gt;0,IF(IFERROR(B1123-8,0)&lt;0,0,IFERROR(B1123-8,0)),"")</f>
        <v/>
      </c>
      <c r="J1123" s="271"/>
      <c r="K1123" s="271"/>
      <c r="L1123" s="271"/>
      <c r="M1123" s="272"/>
      <c r="N1123" s="272"/>
      <c r="O1123" s="272" t="str">
        <f t="shared" si="172"/>
        <v/>
      </c>
      <c r="P1123" s="272" t="str">
        <f t="shared" si="173"/>
        <v/>
      </c>
      <c r="Q1123" s="272">
        <f t="shared" si="174"/>
        <v>0</v>
      </c>
      <c r="R1123" s="272"/>
    </row>
    <row r="1124" spans="1:21" ht="17.25" thickBot="1" x14ac:dyDescent="0.35">
      <c r="A1124" s="207"/>
      <c r="B1124" s="204"/>
      <c r="C1124" s="204"/>
      <c r="D1124" s="218"/>
      <c r="E1124" s="204"/>
      <c r="F1124" s="204"/>
      <c r="G1124" s="219"/>
      <c r="H1124" s="273"/>
      <c r="I1124" s="271" t="str">
        <f>IF(A1124&lt;&gt;0,IF(IFERROR(B1124-8,0)&lt;0,0,IFERROR(B1124-8,0)),"")</f>
        <v/>
      </c>
      <c r="J1124" s="271"/>
      <c r="K1124" s="271"/>
      <c r="L1124" s="271"/>
      <c r="M1124" s="272"/>
      <c r="N1124" s="272"/>
      <c r="O1124" s="272"/>
      <c r="P1124" s="272"/>
      <c r="Q1124" s="272">
        <f t="shared" si="174"/>
        <v>0</v>
      </c>
      <c r="R1124" s="272"/>
    </row>
    <row r="1125" spans="1:21" ht="17.25" thickBot="1" x14ac:dyDescent="0.35">
      <c r="A1125" s="211"/>
      <c r="B1125" s="243"/>
      <c r="C1125" s="243"/>
      <c r="D1125" s="243"/>
      <c r="E1125" s="243"/>
      <c r="F1125" s="243"/>
      <c r="G1125" s="244"/>
      <c r="H1125" s="273">
        <f t="shared" ref="H1125:M1125" si="175">SUM(H1126:H1156)</f>
        <v>0</v>
      </c>
      <c r="I1125" s="271">
        <f t="shared" si="175"/>
        <v>0</v>
      </c>
      <c r="J1125" s="271">
        <f t="shared" si="175"/>
        <v>0</v>
      </c>
      <c r="K1125" s="271">
        <f t="shared" si="175"/>
        <v>0</v>
      </c>
      <c r="L1125" s="274">
        <f t="shared" si="175"/>
        <v>0</v>
      </c>
      <c r="M1125" s="271" t="e">
        <f t="shared" si="175"/>
        <v>#DIV/0!</v>
      </c>
      <c r="N1125" s="275">
        <f>COUNTA(B1126:B1156)-COUNTIF(B1126:B1156,"연차")</f>
        <v>0</v>
      </c>
      <c r="O1125" s="271">
        <f>SUM(O1126:O1156)</f>
        <v>0</v>
      </c>
      <c r="P1125" s="271">
        <f>SUM(P1126:P1156)</f>
        <v>0</v>
      </c>
      <c r="Q1125" s="272">
        <f>SUM(Q1126:Q1156)</f>
        <v>0</v>
      </c>
      <c r="R1125" s="272">
        <f>COUNTA(A1126:A1156)</f>
        <v>28</v>
      </c>
      <c r="S1125" s="276">
        <f>SUM(C1126:C1156)</f>
        <v>0</v>
      </c>
      <c r="T1125" s="276">
        <f>SUM(F1126:F1156)</f>
        <v>0</v>
      </c>
      <c r="U1125" s="251">
        <f>G1127*G1129</f>
        <v>0</v>
      </c>
    </row>
    <row r="1126" spans="1:21" x14ac:dyDescent="0.3">
      <c r="A1126" s="212">
        <v>1</v>
      </c>
      <c r="B1126" s="201"/>
      <c r="C1126" s="201"/>
      <c r="D1126" s="201" t="s">
        <v>271</v>
      </c>
      <c r="E1126" s="201"/>
      <c r="F1126" s="201"/>
      <c r="G1126" s="213" t="s">
        <v>282</v>
      </c>
      <c r="H1126" s="273">
        <f>SUM(B1126:B1132)</f>
        <v>0</v>
      </c>
      <c r="I1126" s="271">
        <f t="shared" ref="I1126:I1153" si="176">IF(IFERROR(B1126-8,0)&lt;0,0,IFERROR(B1126-8,0))</f>
        <v>0</v>
      </c>
      <c r="J1126" s="271">
        <f>IF(SUM(H1126-40)&gt;0,H1126-40,0)</f>
        <v>0</v>
      </c>
      <c r="K1126" s="271">
        <f>IF(SUM(I1126:I1132)&gt;J1126,SUM(I1126:I1132),J1126)</f>
        <v>0</v>
      </c>
      <c r="L1126" s="271">
        <f>IF(D1126="o",IF(H1126&lt;15,0,IF(H1126&gt;40,8,H1126/5)),0)</f>
        <v>0</v>
      </c>
      <c r="M1126" s="272" t="e">
        <f>SUM(B1126:B1156)/COUNTA(B1126:B1156)</f>
        <v>#DIV/0!</v>
      </c>
      <c r="N1126" s="272"/>
      <c r="O1126" s="272" t="str">
        <f>IF(E1126="o",IF(B1126&gt;8,8,B1126),"")</f>
        <v/>
      </c>
      <c r="P1126" s="272" t="str">
        <f>IF(E1126="o",IF(B1126&gt;8,B1126-8,0),"")</f>
        <v/>
      </c>
      <c r="Q1126" s="272">
        <f>COUNTA(A1126)*IF(B1126="연차",0,B1126)</f>
        <v>0</v>
      </c>
      <c r="R1126" s="272"/>
    </row>
    <row r="1127" spans="1:21" x14ac:dyDescent="0.3">
      <c r="A1127" s="214">
        <v>2</v>
      </c>
      <c r="B1127" s="200"/>
      <c r="C1127" s="200"/>
      <c r="D1127" s="215"/>
      <c r="E1127" s="200"/>
      <c r="F1127" s="200"/>
      <c r="G1127" s="203"/>
      <c r="H1127" s="273"/>
      <c r="I1127" s="271">
        <f t="shared" si="176"/>
        <v>0</v>
      </c>
      <c r="J1127" s="271"/>
      <c r="K1127" s="271"/>
      <c r="L1127" s="271"/>
      <c r="M1127" s="272"/>
      <c r="N1127" s="272"/>
      <c r="O1127" s="272" t="str">
        <f t="shared" ref="O1127:O1155" si="177">IF(E1127="o",IF(B1127&gt;8,8,B1127),"")</f>
        <v/>
      </c>
      <c r="P1127" s="272" t="str">
        <f t="shared" ref="P1127:P1155" si="178">IF(E1127="o",IF(B1127&gt;8,B1127-8,0),"")</f>
        <v/>
      </c>
      <c r="Q1127" s="272">
        <f t="shared" ref="Q1127:Q1156" si="179">COUNTA(A1127)*IF(B1127="연차",0,B1127)</f>
        <v>0</v>
      </c>
      <c r="R1127" s="272"/>
    </row>
    <row r="1128" spans="1:21" x14ac:dyDescent="0.3">
      <c r="A1128" s="214">
        <v>3</v>
      </c>
      <c r="B1128" s="200"/>
      <c r="C1128" s="200"/>
      <c r="D1128" s="215"/>
      <c r="E1128" s="200"/>
      <c r="F1128" s="200"/>
      <c r="G1128" s="203" t="s">
        <v>275</v>
      </c>
      <c r="H1128" s="273"/>
      <c r="I1128" s="271">
        <f t="shared" si="176"/>
        <v>0</v>
      </c>
      <c r="J1128" s="271"/>
      <c r="K1128" s="271"/>
      <c r="L1128" s="271"/>
      <c r="M1128" s="272"/>
      <c r="N1128" s="272"/>
      <c r="O1128" s="272" t="str">
        <f t="shared" si="177"/>
        <v/>
      </c>
      <c r="P1128" s="272" t="str">
        <f t="shared" si="178"/>
        <v/>
      </c>
      <c r="Q1128" s="272">
        <f t="shared" si="179"/>
        <v>0</v>
      </c>
      <c r="R1128" s="272"/>
    </row>
    <row r="1129" spans="1:21" x14ac:dyDescent="0.3">
      <c r="A1129" s="214">
        <v>4</v>
      </c>
      <c r="B1129" s="200"/>
      <c r="C1129" s="200"/>
      <c r="D1129" s="215"/>
      <c r="E1129" s="200"/>
      <c r="F1129" s="200"/>
      <c r="G1129" s="203"/>
      <c r="H1129" s="273"/>
      <c r="I1129" s="271">
        <f t="shared" si="176"/>
        <v>0</v>
      </c>
      <c r="J1129" s="271"/>
      <c r="K1129" s="271"/>
      <c r="L1129" s="271"/>
      <c r="M1129" s="272"/>
      <c r="N1129" s="272"/>
      <c r="O1129" s="272" t="str">
        <f t="shared" si="177"/>
        <v/>
      </c>
      <c r="P1129" s="272" t="str">
        <f t="shared" si="178"/>
        <v/>
      </c>
      <c r="Q1129" s="272">
        <f t="shared" si="179"/>
        <v>0</v>
      </c>
      <c r="R1129" s="272"/>
    </row>
    <row r="1130" spans="1:21" x14ac:dyDescent="0.3">
      <c r="A1130" s="214">
        <v>5</v>
      </c>
      <c r="B1130" s="200"/>
      <c r="C1130" s="200"/>
      <c r="D1130" s="215"/>
      <c r="E1130" s="200"/>
      <c r="F1130" s="200"/>
      <c r="G1130" s="216"/>
      <c r="H1130" s="273"/>
      <c r="I1130" s="271">
        <f t="shared" si="176"/>
        <v>0</v>
      </c>
      <c r="J1130" s="271"/>
      <c r="K1130" s="271"/>
      <c r="L1130" s="271"/>
      <c r="M1130" s="272"/>
      <c r="N1130" s="272"/>
      <c r="O1130" s="272" t="str">
        <f t="shared" si="177"/>
        <v/>
      </c>
      <c r="P1130" s="272" t="str">
        <f t="shared" si="178"/>
        <v/>
      </c>
      <c r="Q1130" s="272">
        <f t="shared" si="179"/>
        <v>0</v>
      </c>
      <c r="R1130" s="272"/>
    </row>
    <row r="1131" spans="1:21" x14ac:dyDescent="0.3">
      <c r="A1131" s="214">
        <v>6</v>
      </c>
      <c r="B1131" s="200"/>
      <c r="C1131" s="200"/>
      <c r="D1131" s="215"/>
      <c r="E1131" s="200"/>
      <c r="F1131" s="200"/>
      <c r="G1131" s="216"/>
      <c r="H1131" s="273"/>
      <c r="I1131" s="271">
        <f t="shared" si="176"/>
        <v>0</v>
      </c>
      <c r="J1131" s="271"/>
      <c r="K1131" s="271"/>
      <c r="L1131" s="271"/>
      <c r="M1131" s="272"/>
      <c r="N1131" s="272"/>
      <c r="O1131" s="272" t="str">
        <f t="shared" si="177"/>
        <v/>
      </c>
      <c r="P1131" s="272" t="str">
        <f t="shared" si="178"/>
        <v/>
      </c>
      <c r="Q1131" s="272">
        <f t="shared" si="179"/>
        <v>0</v>
      </c>
      <c r="R1131" s="272"/>
    </row>
    <row r="1132" spans="1:21" ht="17.25" thickBot="1" x14ac:dyDescent="0.35">
      <c r="A1132" s="217">
        <v>7</v>
      </c>
      <c r="B1132" s="204"/>
      <c r="C1132" s="204"/>
      <c r="D1132" s="218"/>
      <c r="E1132" s="204"/>
      <c r="F1132" s="204"/>
      <c r="G1132" s="219"/>
      <c r="H1132" s="273"/>
      <c r="I1132" s="271">
        <f t="shared" si="176"/>
        <v>0</v>
      </c>
      <c r="J1132" s="271"/>
      <c r="K1132" s="271"/>
      <c r="L1132" s="271"/>
      <c r="M1132" s="272"/>
      <c r="N1132" s="272"/>
      <c r="O1132" s="272" t="str">
        <f t="shared" si="177"/>
        <v/>
      </c>
      <c r="P1132" s="272" t="str">
        <f t="shared" si="178"/>
        <v/>
      </c>
      <c r="Q1132" s="272">
        <f t="shared" si="179"/>
        <v>0</v>
      </c>
      <c r="R1132" s="272"/>
    </row>
    <row r="1133" spans="1:21" x14ac:dyDescent="0.3">
      <c r="A1133" s="220">
        <v>8</v>
      </c>
      <c r="B1133" s="202"/>
      <c r="C1133" s="202"/>
      <c r="D1133" s="202" t="s">
        <v>271</v>
      </c>
      <c r="E1133" s="202"/>
      <c r="F1133" s="202"/>
      <c r="G1133" s="221"/>
      <c r="H1133" s="273">
        <f>SUM(B1133:B1139)</f>
        <v>0</v>
      </c>
      <c r="I1133" s="271">
        <f t="shared" si="176"/>
        <v>0</v>
      </c>
      <c r="J1133" s="271">
        <f>IF(SUM(H1133-40)&gt;0,H1133-40,0)</f>
        <v>0</v>
      </c>
      <c r="K1133" s="271">
        <f>IF(SUM(I1133:I1139)&gt;J1133,SUM(I1133:I1139),J1133)</f>
        <v>0</v>
      </c>
      <c r="L1133" s="271">
        <f>IF(D1133="o",IF(H1133&lt;15,0,IF(H1133&gt;40,8,H1133/5)),0)</f>
        <v>0</v>
      </c>
      <c r="M1133" s="272"/>
      <c r="N1133" s="272"/>
      <c r="O1133" s="272" t="str">
        <f t="shared" si="177"/>
        <v/>
      </c>
      <c r="P1133" s="272" t="str">
        <f t="shared" si="178"/>
        <v/>
      </c>
      <c r="Q1133" s="272">
        <f t="shared" si="179"/>
        <v>0</v>
      </c>
      <c r="R1133" s="272"/>
    </row>
    <row r="1134" spans="1:21" x14ac:dyDescent="0.3">
      <c r="A1134" s="214">
        <v>9</v>
      </c>
      <c r="B1134" s="200"/>
      <c r="C1134" s="200"/>
      <c r="D1134" s="215"/>
      <c r="E1134" s="200"/>
      <c r="F1134" s="200"/>
      <c r="G1134" s="216"/>
      <c r="H1134" s="273"/>
      <c r="I1134" s="271">
        <f t="shared" si="176"/>
        <v>0</v>
      </c>
      <c r="J1134" s="271"/>
      <c r="K1134" s="271"/>
      <c r="L1134" s="271"/>
      <c r="M1134" s="272"/>
      <c r="N1134" s="272"/>
      <c r="O1134" s="272" t="str">
        <f t="shared" si="177"/>
        <v/>
      </c>
      <c r="P1134" s="272" t="str">
        <f t="shared" si="178"/>
        <v/>
      </c>
      <c r="Q1134" s="272">
        <f t="shared" si="179"/>
        <v>0</v>
      </c>
      <c r="R1134" s="272"/>
    </row>
    <row r="1135" spans="1:21" x14ac:dyDescent="0.3">
      <c r="A1135" s="214">
        <v>10</v>
      </c>
      <c r="B1135" s="200"/>
      <c r="C1135" s="200"/>
      <c r="D1135" s="215"/>
      <c r="E1135" s="200"/>
      <c r="F1135" s="200"/>
      <c r="G1135" s="216"/>
      <c r="H1135" s="273"/>
      <c r="I1135" s="271">
        <f t="shared" si="176"/>
        <v>0</v>
      </c>
      <c r="J1135" s="271"/>
      <c r="K1135" s="271"/>
      <c r="L1135" s="271"/>
      <c r="M1135" s="272"/>
      <c r="N1135" s="272"/>
      <c r="O1135" s="272" t="str">
        <f t="shared" si="177"/>
        <v/>
      </c>
      <c r="P1135" s="272" t="str">
        <f t="shared" si="178"/>
        <v/>
      </c>
      <c r="Q1135" s="272">
        <f t="shared" si="179"/>
        <v>0</v>
      </c>
      <c r="R1135" s="272"/>
    </row>
    <row r="1136" spans="1:21" x14ac:dyDescent="0.3">
      <c r="A1136" s="214">
        <v>11</v>
      </c>
      <c r="B1136" s="200"/>
      <c r="C1136" s="200"/>
      <c r="D1136" s="215"/>
      <c r="E1136" s="200"/>
      <c r="F1136" s="200"/>
      <c r="G1136" s="216"/>
      <c r="H1136" s="273"/>
      <c r="I1136" s="271">
        <f t="shared" si="176"/>
        <v>0</v>
      </c>
      <c r="J1136" s="271"/>
      <c r="K1136" s="271"/>
      <c r="L1136" s="271"/>
      <c r="M1136" s="272"/>
      <c r="N1136" s="272"/>
      <c r="O1136" s="272" t="str">
        <f t="shared" si="177"/>
        <v/>
      </c>
      <c r="P1136" s="272" t="str">
        <f t="shared" si="178"/>
        <v/>
      </c>
      <c r="Q1136" s="272">
        <f t="shared" si="179"/>
        <v>0</v>
      </c>
      <c r="R1136" s="272"/>
    </row>
    <row r="1137" spans="1:18" x14ac:dyDescent="0.3">
      <c r="A1137" s="214">
        <v>12</v>
      </c>
      <c r="B1137" s="200"/>
      <c r="C1137" s="200"/>
      <c r="D1137" s="215"/>
      <c r="E1137" s="200"/>
      <c r="F1137" s="200"/>
      <c r="G1137" s="216"/>
      <c r="H1137" s="273"/>
      <c r="I1137" s="271">
        <f t="shared" si="176"/>
        <v>0</v>
      </c>
      <c r="J1137" s="271"/>
      <c r="K1137" s="271"/>
      <c r="L1137" s="271"/>
      <c r="M1137" s="272"/>
      <c r="N1137" s="272"/>
      <c r="O1137" s="272" t="str">
        <f t="shared" si="177"/>
        <v/>
      </c>
      <c r="P1137" s="272" t="str">
        <f t="shared" si="178"/>
        <v/>
      </c>
      <c r="Q1137" s="272">
        <f t="shared" si="179"/>
        <v>0</v>
      </c>
      <c r="R1137" s="272"/>
    </row>
    <row r="1138" spans="1:18" x14ac:dyDescent="0.3">
      <c r="A1138" s="214">
        <v>13</v>
      </c>
      <c r="B1138" s="200"/>
      <c r="C1138" s="200"/>
      <c r="D1138" s="215"/>
      <c r="E1138" s="200"/>
      <c r="F1138" s="200"/>
      <c r="G1138" s="216"/>
      <c r="H1138" s="273"/>
      <c r="I1138" s="271">
        <f t="shared" si="176"/>
        <v>0</v>
      </c>
      <c r="J1138" s="271"/>
      <c r="K1138" s="271"/>
      <c r="L1138" s="271"/>
      <c r="M1138" s="272"/>
      <c r="N1138" s="272"/>
      <c r="O1138" s="272" t="str">
        <f t="shared" si="177"/>
        <v/>
      </c>
      <c r="P1138" s="272" t="str">
        <f t="shared" si="178"/>
        <v/>
      </c>
      <c r="Q1138" s="272">
        <f t="shared" si="179"/>
        <v>0</v>
      </c>
      <c r="R1138" s="272"/>
    </row>
    <row r="1139" spans="1:18" ht="17.25" thickBot="1" x14ac:dyDescent="0.35">
      <c r="A1139" s="217">
        <v>14</v>
      </c>
      <c r="B1139" s="204"/>
      <c r="C1139" s="204"/>
      <c r="D1139" s="218"/>
      <c r="E1139" s="204"/>
      <c r="F1139" s="204"/>
      <c r="G1139" s="219"/>
      <c r="H1139" s="273"/>
      <c r="I1139" s="271">
        <f t="shared" si="176"/>
        <v>0</v>
      </c>
      <c r="J1139" s="271"/>
      <c r="K1139" s="271"/>
      <c r="L1139" s="271"/>
      <c r="M1139" s="272"/>
      <c r="N1139" s="272"/>
      <c r="O1139" s="272" t="str">
        <f t="shared" si="177"/>
        <v/>
      </c>
      <c r="P1139" s="272" t="str">
        <f t="shared" si="178"/>
        <v/>
      </c>
      <c r="Q1139" s="272">
        <f t="shared" si="179"/>
        <v>0</v>
      </c>
      <c r="R1139" s="272"/>
    </row>
    <row r="1140" spans="1:18" x14ac:dyDescent="0.3">
      <c r="A1140" s="220">
        <v>15</v>
      </c>
      <c r="B1140" s="202"/>
      <c r="C1140" s="202"/>
      <c r="D1140" s="202" t="s">
        <v>271</v>
      </c>
      <c r="E1140" s="202"/>
      <c r="F1140" s="202"/>
      <c r="G1140" s="221"/>
      <c r="H1140" s="273">
        <f>SUM(B1140:B1146)</f>
        <v>0</v>
      </c>
      <c r="I1140" s="271">
        <f t="shared" si="176"/>
        <v>0</v>
      </c>
      <c r="J1140" s="271">
        <f>IF(SUM(H1140-40)&gt;0,H1140-40,0)</f>
        <v>0</v>
      </c>
      <c r="K1140" s="271">
        <f>IF(SUM(I1140:I1146)&gt;J1140,SUM(I1140:I1146),J1140)</f>
        <v>0</v>
      </c>
      <c r="L1140" s="271">
        <f>IF(D1140="o",IF(H1140&lt;15,0,IF(H1140&gt;40,8,H1140/5)),0)</f>
        <v>0</v>
      </c>
      <c r="M1140" s="272"/>
      <c r="N1140" s="272"/>
      <c r="O1140" s="272" t="str">
        <f t="shared" si="177"/>
        <v/>
      </c>
      <c r="P1140" s="272" t="str">
        <f t="shared" si="178"/>
        <v/>
      </c>
      <c r="Q1140" s="272">
        <f t="shared" si="179"/>
        <v>0</v>
      </c>
      <c r="R1140" s="272"/>
    </row>
    <row r="1141" spans="1:18" x14ac:dyDescent="0.3">
      <c r="A1141" s="214">
        <v>16</v>
      </c>
      <c r="B1141" s="200"/>
      <c r="C1141" s="200"/>
      <c r="D1141" s="215"/>
      <c r="E1141" s="200"/>
      <c r="F1141" s="200"/>
      <c r="G1141" s="216"/>
      <c r="H1141" s="273"/>
      <c r="I1141" s="271">
        <f t="shared" si="176"/>
        <v>0</v>
      </c>
      <c r="J1141" s="271"/>
      <c r="K1141" s="271"/>
      <c r="L1141" s="271"/>
      <c r="M1141" s="272"/>
      <c r="N1141" s="272"/>
      <c r="O1141" s="272" t="str">
        <f t="shared" si="177"/>
        <v/>
      </c>
      <c r="P1141" s="272" t="str">
        <f t="shared" si="178"/>
        <v/>
      </c>
      <c r="Q1141" s="272">
        <f t="shared" si="179"/>
        <v>0</v>
      </c>
      <c r="R1141" s="272"/>
    </row>
    <row r="1142" spans="1:18" x14ac:dyDescent="0.3">
      <c r="A1142" s="214">
        <v>17</v>
      </c>
      <c r="B1142" s="200"/>
      <c r="C1142" s="200"/>
      <c r="D1142" s="215"/>
      <c r="E1142" s="200"/>
      <c r="F1142" s="200"/>
      <c r="G1142" s="216"/>
      <c r="H1142" s="273"/>
      <c r="I1142" s="271">
        <f t="shared" si="176"/>
        <v>0</v>
      </c>
      <c r="J1142" s="271"/>
      <c r="K1142" s="271"/>
      <c r="L1142" s="271"/>
      <c r="M1142" s="272"/>
      <c r="N1142" s="272"/>
      <c r="O1142" s="272" t="str">
        <f t="shared" si="177"/>
        <v/>
      </c>
      <c r="P1142" s="272" t="str">
        <f t="shared" si="178"/>
        <v/>
      </c>
      <c r="Q1142" s="272">
        <f t="shared" si="179"/>
        <v>0</v>
      </c>
      <c r="R1142" s="272"/>
    </row>
    <row r="1143" spans="1:18" x14ac:dyDescent="0.3">
      <c r="A1143" s="214">
        <v>18</v>
      </c>
      <c r="B1143" s="200"/>
      <c r="C1143" s="200"/>
      <c r="D1143" s="215"/>
      <c r="E1143" s="200"/>
      <c r="F1143" s="200"/>
      <c r="G1143" s="216"/>
      <c r="H1143" s="273"/>
      <c r="I1143" s="271">
        <f t="shared" si="176"/>
        <v>0</v>
      </c>
      <c r="J1143" s="271"/>
      <c r="K1143" s="271"/>
      <c r="L1143" s="271"/>
      <c r="M1143" s="272"/>
      <c r="N1143" s="272"/>
      <c r="O1143" s="272" t="str">
        <f t="shared" si="177"/>
        <v/>
      </c>
      <c r="P1143" s="272" t="str">
        <f t="shared" si="178"/>
        <v/>
      </c>
      <c r="Q1143" s="272">
        <f t="shared" si="179"/>
        <v>0</v>
      </c>
      <c r="R1143" s="272"/>
    </row>
    <row r="1144" spans="1:18" x14ac:dyDescent="0.3">
      <c r="A1144" s="214">
        <v>19</v>
      </c>
      <c r="B1144" s="200"/>
      <c r="C1144" s="200"/>
      <c r="D1144" s="215"/>
      <c r="E1144" s="200"/>
      <c r="F1144" s="200"/>
      <c r="G1144" s="216"/>
      <c r="H1144" s="273"/>
      <c r="I1144" s="271">
        <f t="shared" si="176"/>
        <v>0</v>
      </c>
      <c r="J1144" s="271"/>
      <c r="K1144" s="271"/>
      <c r="L1144" s="271"/>
      <c r="M1144" s="272"/>
      <c r="N1144" s="272"/>
      <c r="O1144" s="272" t="str">
        <f t="shared" si="177"/>
        <v/>
      </c>
      <c r="P1144" s="272" t="str">
        <f t="shared" si="178"/>
        <v/>
      </c>
      <c r="Q1144" s="272">
        <f t="shared" si="179"/>
        <v>0</v>
      </c>
      <c r="R1144" s="272"/>
    </row>
    <row r="1145" spans="1:18" x14ac:dyDescent="0.3">
      <c r="A1145" s="214">
        <v>20</v>
      </c>
      <c r="B1145" s="200"/>
      <c r="C1145" s="200"/>
      <c r="D1145" s="215"/>
      <c r="E1145" s="200"/>
      <c r="F1145" s="200"/>
      <c r="G1145" s="216"/>
      <c r="H1145" s="273"/>
      <c r="I1145" s="271">
        <f t="shared" si="176"/>
        <v>0</v>
      </c>
      <c r="J1145" s="271"/>
      <c r="K1145" s="271"/>
      <c r="L1145" s="271"/>
      <c r="M1145" s="272"/>
      <c r="N1145" s="272"/>
      <c r="O1145" s="272" t="str">
        <f t="shared" si="177"/>
        <v/>
      </c>
      <c r="P1145" s="272" t="str">
        <f t="shared" si="178"/>
        <v/>
      </c>
      <c r="Q1145" s="272">
        <f t="shared" si="179"/>
        <v>0</v>
      </c>
      <c r="R1145" s="272"/>
    </row>
    <row r="1146" spans="1:18" ht="17.25" thickBot="1" x14ac:dyDescent="0.35">
      <c r="A1146" s="217">
        <v>21</v>
      </c>
      <c r="B1146" s="204"/>
      <c r="C1146" s="204"/>
      <c r="D1146" s="218"/>
      <c r="E1146" s="204"/>
      <c r="F1146" s="204"/>
      <c r="G1146" s="219"/>
      <c r="H1146" s="273"/>
      <c r="I1146" s="271">
        <f t="shared" si="176"/>
        <v>0</v>
      </c>
      <c r="J1146" s="271"/>
      <c r="K1146" s="271"/>
      <c r="L1146" s="271"/>
      <c r="M1146" s="272"/>
      <c r="N1146" s="272"/>
      <c r="O1146" s="272" t="str">
        <f t="shared" si="177"/>
        <v/>
      </c>
      <c r="P1146" s="272" t="str">
        <f t="shared" si="178"/>
        <v/>
      </c>
      <c r="Q1146" s="272">
        <f t="shared" si="179"/>
        <v>0</v>
      </c>
      <c r="R1146" s="272"/>
    </row>
    <row r="1147" spans="1:18" x14ac:dyDescent="0.3">
      <c r="A1147" s="220">
        <v>22</v>
      </c>
      <c r="B1147" s="202"/>
      <c r="C1147" s="202"/>
      <c r="D1147" s="202" t="s">
        <v>271</v>
      </c>
      <c r="E1147" s="202"/>
      <c r="F1147" s="202"/>
      <c r="G1147" s="221"/>
      <c r="H1147" s="273">
        <f>SUM(B1147:B1153)</f>
        <v>0</v>
      </c>
      <c r="I1147" s="271">
        <f t="shared" si="176"/>
        <v>0</v>
      </c>
      <c r="J1147" s="271">
        <f>IF(SUM(H1147-40)&gt;0,H1147-40,0)</f>
        <v>0</v>
      </c>
      <c r="K1147" s="271">
        <f>IF(SUM(I1147:I1153)&gt;J1147,SUM(I1147:I1153),J1147)</f>
        <v>0</v>
      </c>
      <c r="L1147" s="271">
        <f>IF(D1147="o",IF(H1147&lt;15,0,IF(H1147&gt;40,8,H1147/5)),0)</f>
        <v>0</v>
      </c>
      <c r="M1147" s="272"/>
      <c r="N1147" s="272"/>
      <c r="O1147" s="272" t="str">
        <f t="shared" si="177"/>
        <v/>
      </c>
      <c r="P1147" s="272" t="str">
        <f t="shared" si="178"/>
        <v/>
      </c>
      <c r="Q1147" s="272">
        <f t="shared" si="179"/>
        <v>0</v>
      </c>
      <c r="R1147" s="272"/>
    </row>
    <row r="1148" spans="1:18" x14ac:dyDescent="0.3">
      <c r="A1148" s="214">
        <v>23</v>
      </c>
      <c r="B1148" s="200"/>
      <c r="C1148" s="200"/>
      <c r="D1148" s="215"/>
      <c r="E1148" s="200"/>
      <c r="F1148" s="200"/>
      <c r="G1148" s="216"/>
      <c r="H1148" s="273"/>
      <c r="I1148" s="271">
        <f t="shared" si="176"/>
        <v>0</v>
      </c>
      <c r="J1148" s="271"/>
      <c r="K1148" s="271"/>
      <c r="L1148" s="271"/>
      <c r="M1148" s="272"/>
      <c r="N1148" s="272"/>
      <c r="O1148" s="272" t="str">
        <f t="shared" si="177"/>
        <v/>
      </c>
      <c r="P1148" s="272" t="str">
        <f t="shared" si="178"/>
        <v/>
      </c>
      <c r="Q1148" s="272">
        <f t="shared" si="179"/>
        <v>0</v>
      </c>
      <c r="R1148" s="272"/>
    </row>
    <row r="1149" spans="1:18" x14ac:dyDescent="0.3">
      <c r="A1149" s="214">
        <v>24</v>
      </c>
      <c r="B1149" s="200"/>
      <c r="C1149" s="200"/>
      <c r="D1149" s="215"/>
      <c r="E1149" s="200"/>
      <c r="F1149" s="200"/>
      <c r="G1149" s="216"/>
      <c r="H1149" s="273"/>
      <c r="I1149" s="271">
        <f t="shared" si="176"/>
        <v>0</v>
      </c>
      <c r="J1149" s="271"/>
      <c r="K1149" s="271"/>
      <c r="L1149" s="271"/>
      <c r="M1149" s="272"/>
      <c r="N1149" s="272"/>
      <c r="O1149" s="272" t="str">
        <f t="shared" si="177"/>
        <v/>
      </c>
      <c r="P1149" s="272" t="str">
        <f t="shared" si="178"/>
        <v/>
      </c>
      <c r="Q1149" s="272">
        <f t="shared" si="179"/>
        <v>0</v>
      </c>
      <c r="R1149" s="272"/>
    </row>
    <row r="1150" spans="1:18" x14ac:dyDescent="0.3">
      <c r="A1150" s="214">
        <v>25</v>
      </c>
      <c r="B1150" s="200"/>
      <c r="C1150" s="200"/>
      <c r="D1150" s="215"/>
      <c r="E1150" s="200"/>
      <c r="F1150" s="200"/>
      <c r="G1150" s="216"/>
      <c r="H1150" s="273"/>
      <c r="I1150" s="271">
        <f t="shared" si="176"/>
        <v>0</v>
      </c>
      <c r="J1150" s="271"/>
      <c r="K1150" s="271"/>
      <c r="L1150" s="271"/>
      <c r="M1150" s="272"/>
      <c r="N1150" s="272"/>
      <c r="O1150" s="272" t="str">
        <f t="shared" si="177"/>
        <v/>
      </c>
      <c r="P1150" s="272" t="str">
        <f t="shared" si="178"/>
        <v/>
      </c>
      <c r="Q1150" s="272">
        <f t="shared" si="179"/>
        <v>0</v>
      </c>
      <c r="R1150" s="272"/>
    </row>
    <row r="1151" spans="1:18" x14ac:dyDescent="0.3">
      <c r="A1151" s="214">
        <v>26</v>
      </c>
      <c r="B1151" s="200"/>
      <c r="C1151" s="200"/>
      <c r="D1151" s="215"/>
      <c r="E1151" s="200"/>
      <c r="F1151" s="200"/>
      <c r="G1151" s="216"/>
      <c r="H1151" s="273"/>
      <c r="I1151" s="271">
        <f t="shared" si="176"/>
        <v>0</v>
      </c>
      <c r="J1151" s="271"/>
      <c r="K1151" s="271"/>
      <c r="L1151" s="271"/>
      <c r="M1151" s="272"/>
      <c r="N1151" s="272"/>
      <c r="O1151" s="272" t="str">
        <f t="shared" si="177"/>
        <v/>
      </c>
      <c r="P1151" s="272" t="str">
        <f t="shared" si="178"/>
        <v/>
      </c>
      <c r="Q1151" s="272">
        <f t="shared" si="179"/>
        <v>0</v>
      </c>
      <c r="R1151" s="272"/>
    </row>
    <row r="1152" spans="1:18" x14ac:dyDescent="0.3">
      <c r="A1152" s="214">
        <v>27</v>
      </c>
      <c r="B1152" s="200"/>
      <c r="C1152" s="200"/>
      <c r="D1152" s="215"/>
      <c r="E1152" s="200"/>
      <c r="F1152" s="200"/>
      <c r="G1152" s="216"/>
      <c r="H1152" s="273"/>
      <c r="I1152" s="271">
        <f t="shared" si="176"/>
        <v>0</v>
      </c>
      <c r="J1152" s="271"/>
      <c r="K1152" s="271"/>
      <c r="L1152" s="271"/>
      <c r="M1152" s="272"/>
      <c r="N1152" s="272"/>
      <c r="O1152" s="272" t="str">
        <f t="shared" si="177"/>
        <v/>
      </c>
      <c r="P1152" s="272" t="str">
        <f t="shared" si="178"/>
        <v/>
      </c>
      <c r="Q1152" s="272">
        <f t="shared" si="179"/>
        <v>0</v>
      </c>
      <c r="R1152" s="272"/>
    </row>
    <row r="1153" spans="1:21" ht="17.25" thickBot="1" x14ac:dyDescent="0.35">
      <c r="A1153" s="217">
        <v>28</v>
      </c>
      <c r="B1153" s="204"/>
      <c r="C1153" s="204"/>
      <c r="D1153" s="218"/>
      <c r="E1153" s="204"/>
      <c r="F1153" s="204"/>
      <c r="G1153" s="219"/>
      <c r="H1153" s="273"/>
      <c r="I1153" s="271">
        <f t="shared" si="176"/>
        <v>0</v>
      </c>
      <c r="J1153" s="271"/>
      <c r="K1153" s="271"/>
      <c r="L1153" s="271"/>
      <c r="M1153" s="272"/>
      <c r="N1153" s="272"/>
      <c r="O1153" s="272" t="str">
        <f t="shared" si="177"/>
        <v/>
      </c>
      <c r="P1153" s="272" t="str">
        <f t="shared" si="178"/>
        <v/>
      </c>
      <c r="Q1153" s="272">
        <f t="shared" si="179"/>
        <v>0</v>
      </c>
      <c r="R1153" s="272"/>
    </row>
    <row r="1154" spans="1:21" x14ac:dyDescent="0.3">
      <c r="A1154" s="205"/>
      <c r="B1154" s="202"/>
      <c r="C1154" s="202"/>
      <c r="D1154" s="202" t="s">
        <v>271</v>
      </c>
      <c r="E1154" s="202"/>
      <c r="F1154" s="202"/>
      <c r="G1154" s="221"/>
      <c r="H1154" s="273" t="str">
        <f>IF(A1154&lt;&gt;0,SUM(Q1154:Q1156),"")</f>
        <v/>
      </c>
      <c r="I1154" s="271" t="str">
        <f>IF(A1154&lt;&gt;0,IF(IFERROR(B1154-8,0)&lt;0,0,IFERROR(B1154-8,0)),"")</f>
        <v/>
      </c>
      <c r="J1154" s="271" t="str">
        <f>IF(A1154&lt;&gt;0,IF(SUM(H1154-40)&gt;0,H1154-40,0),"")</f>
        <v/>
      </c>
      <c r="K1154" s="271" t="str">
        <f>IF(A1154&lt;&gt;0,IF(SUM(I1154:I1156)&gt;J1154,SUM(I1154:I1156),J1154),"")</f>
        <v/>
      </c>
      <c r="L1154" s="271" t="str">
        <f>IF(A1154&lt;&gt;0,IF(D1126="o",IF(H1154&lt;(15/(7/COUNTA(A1154:A1156))),0,IF(H1154&gt;(COUNTA(A1154:A1156)/5*40),COUNTA(A1154:A1156)/5*8,H1154/5)),""),"")</f>
        <v/>
      </c>
      <c r="M1154" s="272"/>
      <c r="N1154" s="272"/>
      <c r="O1154" s="272" t="str">
        <f t="shared" si="177"/>
        <v/>
      </c>
      <c r="P1154" s="272" t="str">
        <f t="shared" si="178"/>
        <v/>
      </c>
      <c r="Q1154" s="272">
        <f t="shared" si="179"/>
        <v>0</v>
      </c>
      <c r="R1154" s="272"/>
    </row>
    <row r="1155" spans="1:21" x14ac:dyDescent="0.3">
      <c r="A1155" s="206"/>
      <c r="B1155" s="200"/>
      <c r="C1155" s="200"/>
      <c r="D1155" s="215"/>
      <c r="E1155" s="200"/>
      <c r="F1155" s="200"/>
      <c r="G1155" s="216"/>
      <c r="H1155" s="273"/>
      <c r="I1155" s="271" t="str">
        <f>IF(A1155&lt;&gt;0,IF(IFERROR(B1155-8,0)&lt;0,0,IFERROR(B1155-8,0)),"")</f>
        <v/>
      </c>
      <c r="J1155" s="271"/>
      <c r="K1155" s="271"/>
      <c r="L1155" s="271"/>
      <c r="M1155" s="272"/>
      <c r="N1155" s="272"/>
      <c r="O1155" s="272" t="str">
        <f t="shared" si="177"/>
        <v/>
      </c>
      <c r="P1155" s="272" t="str">
        <f t="shared" si="178"/>
        <v/>
      </c>
      <c r="Q1155" s="272">
        <f t="shared" si="179"/>
        <v>0</v>
      </c>
      <c r="R1155" s="272"/>
    </row>
    <row r="1156" spans="1:21" ht="17.25" thickBot="1" x14ac:dyDescent="0.35">
      <c r="A1156" s="207"/>
      <c r="B1156" s="204"/>
      <c r="C1156" s="204"/>
      <c r="D1156" s="218"/>
      <c r="E1156" s="204"/>
      <c r="F1156" s="204"/>
      <c r="G1156" s="219"/>
      <c r="H1156" s="273"/>
      <c r="I1156" s="271" t="str">
        <f>IF(A1156&lt;&gt;0,IF(IFERROR(B1156-8,0)&lt;0,0,IFERROR(B1156-8,0)),"")</f>
        <v/>
      </c>
      <c r="J1156" s="271"/>
      <c r="K1156" s="271"/>
      <c r="L1156" s="271"/>
      <c r="M1156" s="272"/>
      <c r="N1156" s="272"/>
      <c r="O1156" s="272"/>
      <c r="P1156" s="272"/>
      <c r="Q1156" s="272">
        <f t="shared" si="179"/>
        <v>0</v>
      </c>
      <c r="R1156" s="272"/>
    </row>
    <row r="1157" spans="1:21" ht="17.25" thickBot="1" x14ac:dyDescent="0.35">
      <c r="A1157" s="211"/>
      <c r="B1157" s="243"/>
      <c r="C1157" s="243"/>
      <c r="D1157" s="243"/>
      <c r="E1157" s="243"/>
      <c r="F1157" s="243"/>
      <c r="G1157" s="244"/>
      <c r="H1157" s="273">
        <f t="shared" ref="H1157:M1157" si="180">SUM(H1158:H1188)</f>
        <v>0</v>
      </c>
      <c r="I1157" s="271">
        <f t="shared" si="180"/>
        <v>0</v>
      </c>
      <c r="J1157" s="271">
        <f t="shared" si="180"/>
        <v>0</v>
      </c>
      <c r="K1157" s="271">
        <f t="shared" si="180"/>
        <v>0</v>
      </c>
      <c r="L1157" s="274">
        <f t="shared" si="180"/>
        <v>0</v>
      </c>
      <c r="M1157" s="271" t="e">
        <f t="shared" si="180"/>
        <v>#DIV/0!</v>
      </c>
      <c r="N1157" s="275">
        <f>COUNTA(B1158:B1188)-COUNTIF(B1158:B1188,"연차")</f>
        <v>0</v>
      </c>
      <c r="O1157" s="271">
        <f>SUM(O1158:O1188)</f>
        <v>0</v>
      </c>
      <c r="P1157" s="271">
        <f>SUM(P1158:P1188)</f>
        <v>0</v>
      </c>
      <c r="Q1157" s="272">
        <f>SUM(Q1158:Q1188)</f>
        <v>0</v>
      </c>
      <c r="R1157" s="272">
        <f>COUNTA(A1158:A1188)</f>
        <v>28</v>
      </c>
      <c r="S1157" s="276">
        <f>SUM(C1158:C1188)</f>
        <v>0</v>
      </c>
      <c r="T1157" s="276">
        <f>SUM(F1158:F1188)</f>
        <v>0</v>
      </c>
      <c r="U1157" s="251">
        <f>G1159*G1161</f>
        <v>0</v>
      </c>
    </row>
    <row r="1158" spans="1:21" x14ac:dyDescent="0.3">
      <c r="A1158" s="212">
        <v>1</v>
      </c>
      <c r="B1158" s="201"/>
      <c r="C1158" s="201"/>
      <c r="D1158" s="201" t="s">
        <v>271</v>
      </c>
      <c r="E1158" s="201"/>
      <c r="F1158" s="201"/>
      <c r="G1158" s="213" t="s">
        <v>282</v>
      </c>
      <c r="H1158" s="273">
        <f>SUM(B1158:B1164)</f>
        <v>0</v>
      </c>
      <c r="I1158" s="271">
        <f t="shared" ref="I1158:I1185" si="181">IF(IFERROR(B1158-8,0)&lt;0,0,IFERROR(B1158-8,0))</f>
        <v>0</v>
      </c>
      <c r="J1158" s="271">
        <f>IF(SUM(H1158-40)&gt;0,H1158-40,0)</f>
        <v>0</v>
      </c>
      <c r="K1158" s="271">
        <f>IF(SUM(I1158:I1164)&gt;J1158,SUM(I1158:I1164),J1158)</f>
        <v>0</v>
      </c>
      <c r="L1158" s="271">
        <f>IF(D1158="o",IF(H1158&lt;15,0,IF(H1158&gt;40,8,H1158/5)),0)</f>
        <v>0</v>
      </c>
      <c r="M1158" s="272" t="e">
        <f>SUM(B1158:B1188)/COUNTA(B1158:B1188)</f>
        <v>#DIV/0!</v>
      </c>
      <c r="N1158" s="272"/>
      <c r="O1158" s="272" t="str">
        <f>IF(E1158="o",IF(B1158&gt;8,8,B1158),"")</f>
        <v/>
      </c>
      <c r="P1158" s="272" t="str">
        <f>IF(E1158="o",IF(B1158&gt;8,B1158-8,0),"")</f>
        <v/>
      </c>
      <c r="Q1158" s="272">
        <f>COUNTA(A1158)*IF(B1158="연차",0,B1158)</f>
        <v>0</v>
      </c>
      <c r="R1158" s="272"/>
    </row>
    <row r="1159" spans="1:21" x14ac:dyDescent="0.3">
      <c r="A1159" s="214">
        <v>2</v>
      </c>
      <c r="B1159" s="200"/>
      <c r="C1159" s="200"/>
      <c r="D1159" s="215"/>
      <c r="E1159" s="200"/>
      <c r="F1159" s="200"/>
      <c r="G1159" s="203"/>
      <c r="H1159" s="273"/>
      <c r="I1159" s="271">
        <f t="shared" si="181"/>
        <v>0</v>
      </c>
      <c r="J1159" s="271"/>
      <c r="K1159" s="271"/>
      <c r="L1159" s="271"/>
      <c r="M1159" s="272"/>
      <c r="N1159" s="272"/>
      <c r="O1159" s="272" t="str">
        <f t="shared" ref="O1159:O1187" si="182">IF(E1159="o",IF(B1159&gt;8,8,B1159),"")</f>
        <v/>
      </c>
      <c r="P1159" s="272" t="str">
        <f t="shared" ref="P1159:P1187" si="183">IF(E1159="o",IF(B1159&gt;8,B1159-8,0),"")</f>
        <v/>
      </c>
      <c r="Q1159" s="272">
        <f t="shared" ref="Q1159:Q1188" si="184">COUNTA(A1159)*IF(B1159="연차",0,B1159)</f>
        <v>0</v>
      </c>
      <c r="R1159" s="272"/>
    </row>
    <row r="1160" spans="1:21" x14ac:dyDescent="0.3">
      <c r="A1160" s="214">
        <v>3</v>
      </c>
      <c r="B1160" s="200"/>
      <c r="C1160" s="200"/>
      <c r="D1160" s="215"/>
      <c r="E1160" s="200"/>
      <c r="F1160" s="200"/>
      <c r="G1160" s="203" t="s">
        <v>275</v>
      </c>
      <c r="H1160" s="273"/>
      <c r="I1160" s="271">
        <f t="shared" si="181"/>
        <v>0</v>
      </c>
      <c r="J1160" s="271"/>
      <c r="K1160" s="271"/>
      <c r="L1160" s="271"/>
      <c r="M1160" s="272"/>
      <c r="N1160" s="272"/>
      <c r="O1160" s="272" t="str">
        <f t="shared" si="182"/>
        <v/>
      </c>
      <c r="P1160" s="272" t="str">
        <f t="shared" si="183"/>
        <v/>
      </c>
      <c r="Q1160" s="272">
        <f t="shared" si="184"/>
        <v>0</v>
      </c>
      <c r="R1160" s="272"/>
    </row>
    <row r="1161" spans="1:21" x14ac:dyDescent="0.3">
      <c r="A1161" s="214">
        <v>4</v>
      </c>
      <c r="B1161" s="200"/>
      <c r="C1161" s="200"/>
      <c r="D1161" s="215"/>
      <c r="E1161" s="200"/>
      <c r="F1161" s="200"/>
      <c r="G1161" s="203"/>
      <c r="H1161" s="273"/>
      <c r="I1161" s="271">
        <f t="shared" si="181"/>
        <v>0</v>
      </c>
      <c r="J1161" s="271"/>
      <c r="K1161" s="271"/>
      <c r="L1161" s="271"/>
      <c r="M1161" s="272"/>
      <c r="N1161" s="272"/>
      <c r="O1161" s="272" t="str">
        <f t="shared" si="182"/>
        <v/>
      </c>
      <c r="P1161" s="272" t="str">
        <f t="shared" si="183"/>
        <v/>
      </c>
      <c r="Q1161" s="272">
        <f t="shared" si="184"/>
        <v>0</v>
      </c>
      <c r="R1161" s="272"/>
    </row>
    <row r="1162" spans="1:21" x14ac:dyDescent="0.3">
      <c r="A1162" s="214">
        <v>5</v>
      </c>
      <c r="B1162" s="200"/>
      <c r="C1162" s="200"/>
      <c r="D1162" s="215"/>
      <c r="E1162" s="200"/>
      <c r="F1162" s="200"/>
      <c r="G1162" s="216"/>
      <c r="H1162" s="273"/>
      <c r="I1162" s="271">
        <f t="shared" si="181"/>
        <v>0</v>
      </c>
      <c r="J1162" s="271"/>
      <c r="K1162" s="271"/>
      <c r="L1162" s="271"/>
      <c r="M1162" s="272"/>
      <c r="N1162" s="272"/>
      <c r="O1162" s="272" t="str">
        <f t="shared" si="182"/>
        <v/>
      </c>
      <c r="P1162" s="272" t="str">
        <f t="shared" si="183"/>
        <v/>
      </c>
      <c r="Q1162" s="272">
        <f t="shared" si="184"/>
        <v>0</v>
      </c>
      <c r="R1162" s="272"/>
    </row>
    <row r="1163" spans="1:21" x14ac:dyDescent="0.3">
      <c r="A1163" s="214">
        <v>6</v>
      </c>
      <c r="B1163" s="200"/>
      <c r="C1163" s="200"/>
      <c r="D1163" s="215"/>
      <c r="E1163" s="200"/>
      <c r="F1163" s="200"/>
      <c r="G1163" s="216"/>
      <c r="H1163" s="273"/>
      <c r="I1163" s="271">
        <f t="shared" si="181"/>
        <v>0</v>
      </c>
      <c r="J1163" s="271"/>
      <c r="K1163" s="271"/>
      <c r="L1163" s="271"/>
      <c r="M1163" s="272"/>
      <c r="N1163" s="272"/>
      <c r="O1163" s="272" t="str">
        <f t="shared" si="182"/>
        <v/>
      </c>
      <c r="P1163" s="272" t="str">
        <f t="shared" si="183"/>
        <v/>
      </c>
      <c r="Q1163" s="272">
        <f t="shared" si="184"/>
        <v>0</v>
      </c>
      <c r="R1163" s="272"/>
    </row>
    <row r="1164" spans="1:21" ht="17.25" thickBot="1" x14ac:dyDescent="0.35">
      <c r="A1164" s="217">
        <v>7</v>
      </c>
      <c r="B1164" s="204"/>
      <c r="C1164" s="204"/>
      <c r="D1164" s="218"/>
      <c r="E1164" s="204"/>
      <c r="F1164" s="204"/>
      <c r="G1164" s="219"/>
      <c r="H1164" s="273"/>
      <c r="I1164" s="271">
        <f t="shared" si="181"/>
        <v>0</v>
      </c>
      <c r="J1164" s="271"/>
      <c r="K1164" s="271"/>
      <c r="L1164" s="271"/>
      <c r="M1164" s="272"/>
      <c r="N1164" s="272"/>
      <c r="O1164" s="272" t="str">
        <f t="shared" si="182"/>
        <v/>
      </c>
      <c r="P1164" s="272" t="str">
        <f t="shared" si="183"/>
        <v/>
      </c>
      <c r="Q1164" s="272">
        <f t="shared" si="184"/>
        <v>0</v>
      </c>
      <c r="R1164" s="272"/>
    </row>
    <row r="1165" spans="1:21" x14ac:dyDescent="0.3">
      <c r="A1165" s="220">
        <v>8</v>
      </c>
      <c r="B1165" s="202"/>
      <c r="C1165" s="202"/>
      <c r="D1165" s="202" t="s">
        <v>271</v>
      </c>
      <c r="E1165" s="202"/>
      <c r="F1165" s="202"/>
      <c r="G1165" s="221"/>
      <c r="H1165" s="273">
        <f>SUM(B1165:B1171)</f>
        <v>0</v>
      </c>
      <c r="I1165" s="271">
        <f t="shared" si="181"/>
        <v>0</v>
      </c>
      <c r="J1165" s="271">
        <f>IF(SUM(H1165-40)&gt;0,H1165-40,0)</f>
        <v>0</v>
      </c>
      <c r="K1165" s="271">
        <f>IF(SUM(I1165:I1171)&gt;J1165,SUM(I1165:I1171),J1165)</f>
        <v>0</v>
      </c>
      <c r="L1165" s="271">
        <f>IF(D1165="o",IF(H1165&lt;15,0,IF(H1165&gt;40,8,H1165/5)),0)</f>
        <v>0</v>
      </c>
      <c r="M1165" s="272"/>
      <c r="N1165" s="272"/>
      <c r="O1165" s="272" t="str">
        <f t="shared" si="182"/>
        <v/>
      </c>
      <c r="P1165" s="272" t="str">
        <f t="shared" si="183"/>
        <v/>
      </c>
      <c r="Q1165" s="272">
        <f t="shared" si="184"/>
        <v>0</v>
      </c>
      <c r="R1165" s="272"/>
    </row>
    <row r="1166" spans="1:21" x14ac:dyDescent="0.3">
      <c r="A1166" s="214">
        <v>9</v>
      </c>
      <c r="B1166" s="200"/>
      <c r="C1166" s="200"/>
      <c r="D1166" s="215"/>
      <c r="E1166" s="200"/>
      <c r="F1166" s="200"/>
      <c r="G1166" s="216"/>
      <c r="H1166" s="273"/>
      <c r="I1166" s="271">
        <f t="shared" si="181"/>
        <v>0</v>
      </c>
      <c r="J1166" s="271"/>
      <c r="K1166" s="271"/>
      <c r="L1166" s="271"/>
      <c r="M1166" s="272"/>
      <c r="N1166" s="272"/>
      <c r="O1166" s="272" t="str">
        <f t="shared" si="182"/>
        <v/>
      </c>
      <c r="P1166" s="272" t="str">
        <f t="shared" si="183"/>
        <v/>
      </c>
      <c r="Q1166" s="272">
        <f t="shared" si="184"/>
        <v>0</v>
      </c>
      <c r="R1166" s="272"/>
    </row>
    <row r="1167" spans="1:21" x14ac:dyDescent="0.3">
      <c r="A1167" s="214">
        <v>10</v>
      </c>
      <c r="B1167" s="200"/>
      <c r="C1167" s="200"/>
      <c r="D1167" s="215"/>
      <c r="E1167" s="200"/>
      <c r="F1167" s="200"/>
      <c r="G1167" s="216"/>
      <c r="H1167" s="273"/>
      <c r="I1167" s="271">
        <f t="shared" si="181"/>
        <v>0</v>
      </c>
      <c r="J1167" s="271"/>
      <c r="K1167" s="271"/>
      <c r="L1167" s="271"/>
      <c r="M1167" s="272"/>
      <c r="N1167" s="272"/>
      <c r="O1167" s="272" t="str">
        <f t="shared" si="182"/>
        <v/>
      </c>
      <c r="P1167" s="272" t="str">
        <f t="shared" si="183"/>
        <v/>
      </c>
      <c r="Q1167" s="272">
        <f t="shared" si="184"/>
        <v>0</v>
      </c>
      <c r="R1167" s="272"/>
    </row>
    <row r="1168" spans="1:21" x14ac:dyDescent="0.3">
      <c r="A1168" s="214">
        <v>11</v>
      </c>
      <c r="B1168" s="200"/>
      <c r="C1168" s="200"/>
      <c r="D1168" s="215"/>
      <c r="E1168" s="200"/>
      <c r="F1168" s="200"/>
      <c r="G1168" s="216"/>
      <c r="H1168" s="273"/>
      <c r="I1168" s="271">
        <f t="shared" si="181"/>
        <v>0</v>
      </c>
      <c r="J1168" s="271"/>
      <c r="K1168" s="271"/>
      <c r="L1168" s="271"/>
      <c r="M1168" s="272"/>
      <c r="N1168" s="272"/>
      <c r="O1168" s="272" t="str">
        <f t="shared" si="182"/>
        <v/>
      </c>
      <c r="P1168" s="272" t="str">
        <f t="shared" si="183"/>
        <v/>
      </c>
      <c r="Q1168" s="272">
        <f t="shared" si="184"/>
        <v>0</v>
      </c>
      <c r="R1168" s="272"/>
    </row>
    <row r="1169" spans="1:18" x14ac:dyDescent="0.3">
      <c r="A1169" s="214">
        <v>12</v>
      </c>
      <c r="B1169" s="200"/>
      <c r="C1169" s="200"/>
      <c r="D1169" s="215"/>
      <c r="E1169" s="200"/>
      <c r="F1169" s="200"/>
      <c r="G1169" s="216"/>
      <c r="H1169" s="273"/>
      <c r="I1169" s="271">
        <f t="shared" si="181"/>
        <v>0</v>
      </c>
      <c r="J1169" s="271"/>
      <c r="K1169" s="271"/>
      <c r="L1169" s="271"/>
      <c r="M1169" s="272"/>
      <c r="N1169" s="272"/>
      <c r="O1169" s="272" t="str">
        <f t="shared" si="182"/>
        <v/>
      </c>
      <c r="P1169" s="272" t="str">
        <f t="shared" si="183"/>
        <v/>
      </c>
      <c r="Q1169" s="272">
        <f t="shared" si="184"/>
        <v>0</v>
      </c>
      <c r="R1169" s="272"/>
    </row>
    <row r="1170" spans="1:18" x14ac:dyDescent="0.3">
      <c r="A1170" s="214">
        <v>13</v>
      </c>
      <c r="B1170" s="200"/>
      <c r="C1170" s="200"/>
      <c r="D1170" s="215"/>
      <c r="E1170" s="200"/>
      <c r="F1170" s="200"/>
      <c r="G1170" s="216"/>
      <c r="H1170" s="273"/>
      <c r="I1170" s="271">
        <f t="shared" si="181"/>
        <v>0</v>
      </c>
      <c r="J1170" s="271"/>
      <c r="K1170" s="271"/>
      <c r="L1170" s="271"/>
      <c r="M1170" s="272"/>
      <c r="N1170" s="272"/>
      <c r="O1170" s="272" t="str">
        <f t="shared" si="182"/>
        <v/>
      </c>
      <c r="P1170" s="272" t="str">
        <f t="shared" si="183"/>
        <v/>
      </c>
      <c r="Q1170" s="272">
        <f t="shared" si="184"/>
        <v>0</v>
      </c>
      <c r="R1170" s="272"/>
    </row>
    <row r="1171" spans="1:18" ht="17.25" thickBot="1" x14ac:dyDescent="0.35">
      <c r="A1171" s="217">
        <v>14</v>
      </c>
      <c r="B1171" s="204"/>
      <c r="C1171" s="204"/>
      <c r="D1171" s="218"/>
      <c r="E1171" s="204"/>
      <c r="F1171" s="204"/>
      <c r="G1171" s="219"/>
      <c r="H1171" s="273"/>
      <c r="I1171" s="271">
        <f t="shared" si="181"/>
        <v>0</v>
      </c>
      <c r="J1171" s="271"/>
      <c r="K1171" s="271"/>
      <c r="L1171" s="271"/>
      <c r="M1171" s="272"/>
      <c r="N1171" s="272"/>
      <c r="O1171" s="272" t="str">
        <f t="shared" si="182"/>
        <v/>
      </c>
      <c r="P1171" s="272" t="str">
        <f t="shared" si="183"/>
        <v/>
      </c>
      <c r="Q1171" s="272">
        <f t="shared" si="184"/>
        <v>0</v>
      </c>
      <c r="R1171" s="272"/>
    </row>
    <row r="1172" spans="1:18" x14ac:dyDescent="0.3">
      <c r="A1172" s="220">
        <v>15</v>
      </c>
      <c r="B1172" s="202"/>
      <c r="C1172" s="202"/>
      <c r="D1172" s="202" t="s">
        <v>271</v>
      </c>
      <c r="E1172" s="202"/>
      <c r="F1172" s="202"/>
      <c r="G1172" s="221"/>
      <c r="H1172" s="273">
        <f>SUM(B1172:B1178)</f>
        <v>0</v>
      </c>
      <c r="I1172" s="271">
        <f t="shared" si="181"/>
        <v>0</v>
      </c>
      <c r="J1172" s="271">
        <f>IF(SUM(H1172-40)&gt;0,H1172-40,0)</f>
        <v>0</v>
      </c>
      <c r="K1172" s="271">
        <f>IF(SUM(I1172:I1178)&gt;J1172,SUM(I1172:I1178),J1172)</f>
        <v>0</v>
      </c>
      <c r="L1172" s="271">
        <f>IF(D1172="o",IF(H1172&lt;15,0,IF(H1172&gt;40,8,H1172/5)),0)</f>
        <v>0</v>
      </c>
      <c r="M1172" s="272"/>
      <c r="N1172" s="272"/>
      <c r="O1172" s="272" t="str">
        <f t="shared" si="182"/>
        <v/>
      </c>
      <c r="P1172" s="272" t="str">
        <f t="shared" si="183"/>
        <v/>
      </c>
      <c r="Q1172" s="272">
        <f t="shared" si="184"/>
        <v>0</v>
      </c>
      <c r="R1172" s="272"/>
    </row>
    <row r="1173" spans="1:18" x14ac:dyDescent="0.3">
      <c r="A1173" s="214">
        <v>16</v>
      </c>
      <c r="B1173" s="200"/>
      <c r="C1173" s="200"/>
      <c r="D1173" s="215"/>
      <c r="E1173" s="200"/>
      <c r="F1173" s="200"/>
      <c r="G1173" s="216"/>
      <c r="H1173" s="273"/>
      <c r="I1173" s="271">
        <f t="shared" si="181"/>
        <v>0</v>
      </c>
      <c r="J1173" s="271"/>
      <c r="K1173" s="271"/>
      <c r="L1173" s="271"/>
      <c r="M1173" s="272"/>
      <c r="N1173" s="272"/>
      <c r="O1173" s="272" t="str">
        <f t="shared" si="182"/>
        <v/>
      </c>
      <c r="P1173" s="272" t="str">
        <f t="shared" si="183"/>
        <v/>
      </c>
      <c r="Q1173" s="272">
        <f t="shared" si="184"/>
        <v>0</v>
      </c>
      <c r="R1173" s="272"/>
    </row>
    <row r="1174" spans="1:18" x14ac:dyDescent="0.3">
      <c r="A1174" s="214">
        <v>17</v>
      </c>
      <c r="B1174" s="200"/>
      <c r="C1174" s="200"/>
      <c r="D1174" s="215"/>
      <c r="E1174" s="200"/>
      <c r="F1174" s="200"/>
      <c r="G1174" s="216"/>
      <c r="H1174" s="273"/>
      <c r="I1174" s="271">
        <f t="shared" si="181"/>
        <v>0</v>
      </c>
      <c r="J1174" s="271"/>
      <c r="K1174" s="271"/>
      <c r="L1174" s="271"/>
      <c r="M1174" s="272"/>
      <c r="N1174" s="272"/>
      <c r="O1174" s="272" t="str">
        <f t="shared" si="182"/>
        <v/>
      </c>
      <c r="P1174" s="272" t="str">
        <f t="shared" si="183"/>
        <v/>
      </c>
      <c r="Q1174" s="272">
        <f t="shared" si="184"/>
        <v>0</v>
      </c>
      <c r="R1174" s="272"/>
    </row>
    <row r="1175" spans="1:18" x14ac:dyDescent="0.3">
      <c r="A1175" s="214">
        <v>18</v>
      </c>
      <c r="B1175" s="200"/>
      <c r="C1175" s="200"/>
      <c r="D1175" s="215"/>
      <c r="E1175" s="200"/>
      <c r="F1175" s="200"/>
      <c r="G1175" s="216"/>
      <c r="H1175" s="273"/>
      <c r="I1175" s="271">
        <f t="shared" si="181"/>
        <v>0</v>
      </c>
      <c r="J1175" s="271"/>
      <c r="K1175" s="271"/>
      <c r="L1175" s="271"/>
      <c r="M1175" s="272"/>
      <c r="N1175" s="272"/>
      <c r="O1175" s="272" t="str">
        <f t="shared" si="182"/>
        <v/>
      </c>
      <c r="P1175" s="272" t="str">
        <f t="shared" si="183"/>
        <v/>
      </c>
      <c r="Q1175" s="272">
        <f t="shared" si="184"/>
        <v>0</v>
      </c>
      <c r="R1175" s="272"/>
    </row>
    <row r="1176" spans="1:18" x14ac:dyDescent="0.3">
      <c r="A1176" s="214">
        <v>19</v>
      </c>
      <c r="B1176" s="200"/>
      <c r="C1176" s="200"/>
      <c r="D1176" s="215"/>
      <c r="E1176" s="200"/>
      <c r="F1176" s="200"/>
      <c r="G1176" s="216"/>
      <c r="H1176" s="273"/>
      <c r="I1176" s="271">
        <f t="shared" si="181"/>
        <v>0</v>
      </c>
      <c r="J1176" s="271"/>
      <c r="K1176" s="271"/>
      <c r="L1176" s="271"/>
      <c r="M1176" s="272"/>
      <c r="N1176" s="272"/>
      <c r="O1176" s="272" t="str">
        <f t="shared" si="182"/>
        <v/>
      </c>
      <c r="P1176" s="272" t="str">
        <f t="shared" si="183"/>
        <v/>
      </c>
      <c r="Q1176" s="272">
        <f t="shared" si="184"/>
        <v>0</v>
      </c>
      <c r="R1176" s="272"/>
    </row>
    <row r="1177" spans="1:18" x14ac:dyDescent="0.3">
      <c r="A1177" s="214">
        <v>20</v>
      </c>
      <c r="B1177" s="200"/>
      <c r="C1177" s="200"/>
      <c r="D1177" s="215"/>
      <c r="E1177" s="200"/>
      <c r="F1177" s="200"/>
      <c r="G1177" s="216"/>
      <c r="H1177" s="273"/>
      <c r="I1177" s="271">
        <f t="shared" si="181"/>
        <v>0</v>
      </c>
      <c r="J1177" s="271"/>
      <c r="K1177" s="271"/>
      <c r="L1177" s="271"/>
      <c r="M1177" s="272"/>
      <c r="N1177" s="272"/>
      <c r="O1177" s="272" t="str">
        <f t="shared" si="182"/>
        <v/>
      </c>
      <c r="P1177" s="272" t="str">
        <f t="shared" si="183"/>
        <v/>
      </c>
      <c r="Q1177" s="272">
        <f t="shared" si="184"/>
        <v>0</v>
      </c>
      <c r="R1177" s="272"/>
    </row>
    <row r="1178" spans="1:18" ht="17.25" thickBot="1" x14ac:dyDescent="0.35">
      <c r="A1178" s="217">
        <v>21</v>
      </c>
      <c r="B1178" s="204"/>
      <c r="C1178" s="204"/>
      <c r="D1178" s="218"/>
      <c r="E1178" s="204"/>
      <c r="F1178" s="204"/>
      <c r="G1178" s="219"/>
      <c r="H1178" s="273"/>
      <c r="I1178" s="271">
        <f t="shared" si="181"/>
        <v>0</v>
      </c>
      <c r="J1178" s="271"/>
      <c r="K1178" s="271"/>
      <c r="L1178" s="271"/>
      <c r="M1178" s="272"/>
      <c r="N1178" s="272"/>
      <c r="O1178" s="272" t="str">
        <f t="shared" si="182"/>
        <v/>
      </c>
      <c r="P1178" s="272" t="str">
        <f t="shared" si="183"/>
        <v/>
      </c>
      <c r="Q1178" s="272">
        <f t="shared" si="184"/>
        <v>0</v>
      </c>
      <c r="R1178" s="272"/>
    </row>
    <row r="1179" spans="1:18" x14ac:dyDescent="0.3">
      <c r="A1179" s="220">
        <v>22</v>
      </c>
      <c r="B1179" s="202"/>
      <c r="C1179" s="202"/>
      <c r="D1179" s="202" t="s">
        <v>271</v>
      </c>
      <c r="E1179" s="202"/>
      <c r="F1179" s="202"/>
      <c r="G1179" s="221"/>
      <c r="H1179" s="273">
        <f>SUM(B1179:B1185)</f>
        <v>0</v>
      </c>
      <c r="I1179" s="271">
        <f t="shared" si="181"/>
        <v>0</v>
      </c>
      <c r="J1179" s="271">
        <f>IF(SUM(H1179-40)&gt;0,H1179-40,0)</f>
        <v>0</v>
      </c>
      <c r="K1179" s="271">
        <f>IF(SUM(I1179:I1185)&gt;J1179,SUM(I1179:I1185),J1179)</f>
        <v>0</v>
      </c>
      <c r="L1179" s="271">
        <f>IF(D1179="o",IF(H1179&lt;15,0,IF(H1179&gt;40,8,H1179/5)),0)</f>
        <v>0</v>
      </c>
      <c r="M1179" s="272"/>
      <c r="N1179" s="272"/>
      <c r="O1179" s="272" t="str">
        <f t="shared" si="182"/>
        <v/>
      </c>
      <c r="P1179" s="272" t="str">
        <f t="shared" si="183"/>
        <v/>
      </c>
      <c r="Q1179" s="272">
        <f t="shared" si="184"/>
        <v>0</v>
      </c>
      <c r="R1179" s="272"/>
    </row>
    <row r="1180" spans="1:18" x14ac:dyDescent="0.3">
      <c r="A1180" s="214">
        <v>23</v>
      </c>
      <c r="B1180" s="200"/>
      <c r="C1180" s="200"/>
      <c r="D1180" s="215"/>
      <c r="E1180" s="200"/>
      <c r="F1180" s="200"/>
      <c r="G1180" s="216"/>
      <c r="H1180" s="273"/>
      <c r="I1180" s="271">
        <f t="shared" si="181"/>
        <v>0</v>
      </c>
      <c r="J1180" s="271"/>
      <c r="K1180" s="271"/>
      <c r="L1180" s="271"/>
      <c r="M1180" s="272"/>
      <c r="N1180" s="272"/>
      <c r="O1180" s="272" t="str">
        <f t="shared" si="182"/>
        <v/>
      </c>
      <c r="P1180" s="272" t="str">
        <f t="shared" si="183"/>
        <v/>
      </c>
      <c r="Q1180" s="272">
        <f t="shared" si="184"/>
        <v>0</v>
      </c>
      <c r="R1180" s="272"/>
    </row>
    <row r="1181" spans="1:18" x14ac:dyDescent="0.3">
      <c r="A1181" s="214">
        <v>24</v>
      </c>
      <c r="B1181" s="200"/>
      <c r="C1181" s="200"/>
      <c r="D1181" s="215"/>
      <c r="E1181" s="200"/>
      <c r="F1181" s="200"/>
      <c r="G1181" s="216"/>
      <c r="H1181" s="273"/>
      <c r="I1181" s="271">
        <f t="shared" si="181"/>
        <v>0</v>
      </c>
      <c r="J1181" s="271"/>
      <c r="K1181" s="271"/>
      <c r="L1181" s="271"/>
      <c r="M1181" s="272"/>
      <c r="N1181" s="272"/>
      <c r="O1181" s="272" t="str">
        <f t="shared" si="182"/>
        <v/>
      </c>
      <c r="P1181" s="272" t="str">
        <f t="shared" si="183"/>
        <v/>
      </c>
      <c r="Q1181" s="272">
        <f t="shared" si="184"/>
        <v>0</v>
      </c>
      <c r="R1181" s="272"/>
    </row>
    <row r="1182" spans="1:18" x14ac:dyDescent="0.3">
      <c r="A1182" s="214">
        <v>25</v>
      </c>
      <c r="B1182" s="200"/>
      <c r="C1182" s="200"/>
      <c r="D1182" s="215"/>
      <c r="E1182" s="200"/>
      <c r="F1182" s="200"/>
      <c r="G1182" s="216"/>
      <c r="H1182" s="273"/>
      <c r="I1182" s="271">
        <f t="shared" si="181"/>
        <v>0</v>
      </c>
      <c r="J1182" s="271"/>
      <c r="K1182" s="271"/>
      <c r="L1182" s="271"/>
      <c r="M1182" s="272"/>
      <c r="N1182" s="272"/>
      <c r="O1182" s="272" t="str">
        <f t="shared" si="182"/>
        <v/>
      </c>
      <c r="P1182" s="272" t="str">
        <f t="shared" si="183"/>
        <v/>
      </c>
      <c r="Q1182" s="272">
        <f t="shared" si="184"/>
        <v>0</v>
      </c>
      <c r="R1182" s="272"/>
    </row>
    <row r="1183" spans="1:18" x14ac:dyDescent="0.3">
      <c r="A1183" s="214">
        <v>26</v>
      </c>
      <c r="B1183" s="200"/>
      <c r="C1183" s="200"/>
      <c r="D1183" s="215"/>
      <c r="E1183" s="200"/>
      <c r="F1183" s="200"/>
      <c r="G1183" s="216"/>
      <c r="H1183" s="273"/>
      <c r="I1183" s="271">
        <f t="shared" si="181"/>
        <v>0</v>
      </c>
      <c r="J1183" s="271"/>
      <c r="K1183" s="271"/>
      <c r="L1183" s="271"/>
      <c r="M1183" s="272"/>
      <c r="N1183" s="272"/>
      <c r="O1183" s="272" t="str">
        <f t="shared" si="182"/>
        <v/>
      </c>
      <c r="P1183" s="272" t="str">
        <f t="shared" si="183"/>
        <v/>
      </c>
      <c r="Q1183" s="272">
        <f t="shared" si="184"/>
        <v>0</v>
      </c>
      <c r="R1183" s="272"/>
    </row>
    <row r="1184" spans="1:18" x14ac:dyDescent="0.3">
      <c r="A1184" s="214">
        <v>27</v>
      </c>
      <c r="B1184" s="200"/>
      <c r="C1184" s="200"/>
      <c r="D1184" s="215"/>
      <c r="E1184" s="200"/>
      <c r="F1184" s="200"/>
      <c r="G1184" s="216"/>
      <c r="H1184" s="273"/>
      <c r="I1184" s="271">
        <f t="shared" si="181"/>
        <v>0</v>
      </c>
      <c r="J1184" s="271"/>
      <c r="K1184" s="271"/>
      <c r="L1184" s="271"/>
      <c r="M1184" s="272"/>
      <c r="N1184" s="272"/>
      <c r="O1184" s="272" t="str">
        <f t="shared" si="182"/>
        <v/>
      </c>
      <c r="P1184" s="272" t="str">
        <f t="shared" si="183"/>
        <v/>
      </c>
      <c r="Q1184" s="272">
        <f t="shared" si="184"/>
        <v>0</v>
      </c>
      <c r="R1184" s="272"/>
    </row>
    <row r="1185" spans="1:21" ht="17.25" thickBot="1" x14ac:dyDescent="0.35">
      <c r="A1185" s="217">
        <v>28</v>
      </c>
      <c r="B1185" s="204"/>
      <c r="C1185" s="204"/>
      <c r="D1185" s="218"/>
      <c r="E1185" s="204"/>
      <c r="F1185" s="204"/>
      <c r="G1185" s="219"/>
      <c r="H1185" s="273"/>
      <c r="I1185" s="271">
        <f t="shared" si="181"/>
        <v>0</v>
      </c>
      <c r="J1185" s="271"/>
      <c r="K1185" s="271"/>
      <c r="L1185" s="271"/>
      <c r="M1185" s="272"/>
      <c r="N1185" s="272"/>
      <c r="O1185" s="272" t="str">
        <f t="shared" si="182"/>
        <v/>
      </c>
      <c r="P1185" s="272" t="str">
        <f t="shared" si="183"/>
        <v/>
      </c>
      <c r="Q1185" s="272">
        <f t="shared" si="184"/>
        <v>0</v>
      </c>
      <c r="R1185" s="272"/>
    </row>
    <row r="1186" spans="1:21" x14ac:dyDescent="0.3">
      <c r="A1186" s="205"/>
      <c r="B1186" s="202"/>
      <c r="C1186" s="202"/>
      <c r="D1186" s="202" t="s">
        <v>271</v>
      </c>
      <c r="E1186" s="202"/>
      <c r="F1186" s="202"/>
      <c r="G1186" s="221"/>
      <c r="H1186" s="273" t="str">
        <f>IF(A1186&lt;&gt;0,SUM(Q1186:Q1188),"")</f>
        <v/>
      </c>
      <c r="I1186" s="271" t="str">
        <f>IF(A1186&lt;&gt;0,IF(IFERROR(B1186-8,0)&lt;0,0,IFERROR(B1186-8,0)),"")</f>
        <v/>
      </c>
      <c r="J1186" s="271" t="str">
        <f>IF(A1186&lt;&gt;0,IF(SUM(H1186-40)&gt;0,H1186-40,0),"")</f>
        <v/>
      </c>
      <c r="K1186" s="271" t="str">
        <f>IF(A1186&lt;&gt;0,IF(SUM(I1186:I1188)&gt;J1186,SUM(I1186:I1188),J1186),"")</f>
        <v/>
      </c>
      <c r="L1186" s="271" t="str">
        <f>IF(A1186&lt;&gt;0,IF(D1158="o",IF(H1186&lt;(15/(7/COUNTA(A1186:A1188))),0,IF(H1186&gt;(COUNTA(A1186:A1188)/5*40),COUNTA(A1186:A1188)/5*8,H1186/5)),""),"")</f>
        <v/>
      </c>
      <c r="M1186" s="272"/>
      <c r="N1186" s="272"/>
      <c r="O1186" s="272" t="str">
        <f t="shared" si="182"/>
        <v/>
      </c>
      <c r="P1186" s="272" t="str">
        <f t="shared" si="183"/>
        <v/>
      </c>
      <c r="Q1186" s="272">
        <f t="shared" si="184"/>
        <v>0</v>
      </c>
      <c r="R1186" s="272"/>
    </row>
    <row r="1187" spans="1:21" x14ac:dyDescent="0.3">
      <c r="A1187" s="206"/>
      <c r="B1187" s="200"/>
      <c r="C1187" s="200"/>
      <c r="D1187" s="215"/>
      <c r="E1187" s="200"/>
      <c r="F1187" s="200"/>
      <c r="G1187" s="216"/>
      <c r="H1187" s="273"/>
      <c r="I1187" s="271" t="str">
        <f>IF(A1187&lt;&gt;0,IF(IFERROR(B1187-8,0)&lt;0,0,IFERROR(B1187-8,0)),"")</f>
        <v/>
      </c>
      <c r="J1187" s="271"/>
      <c r="K1187" s="271"/>
      <c r="L1187" s="271"/>
      <c r="M1187" s="272"/>
      <c r="N1187" s="272"/>
      <c r="O1187" s="272" t="str">
        <f t="shared" si="182"/>
        <v/>
      </c>
      <c r="P1187" s="272" t="str">
        <f t="shared" si="183"/>
        <v/>
      </c>
      <c r="Q1187" s="272">
        <f t="shared" si="184"/>
        <v>0</v>
      </c>
      <c r="R1187" s="272"/>
    </row>
    <row r="1188" spans="1:21" ht="17.25" thickBot="1" x14ac:dyDescent="0.35">
      <c r="A1188" s="207"/>
      <c r="B1188" s="204"/>
      <c r="C1188" s="204"/>
      <c r="D1188" s="218"/>
      <c r="E1188" s="204"/>
      <c r="F1188" s="204"/>
      <c r="G1188" s="219"/>
      <c r="H1188" s="273"/>
      <c r="I1188" s="271" t="str">
        <f>IF(A1188&lt;&gt;0,IF(IFERROR(B1188-8,0)&lt;0,0,IFERROR(B1188-8,0)),"")</f>
        <v/>
      </c>
      <c r="J1188" s="271"/>
      <c r="K1188" s="271"/>
      <c r="L1188" s="271"/>
      <c r="M1188" s="272"/>
      <c r="N1188" s="272"/>
      <c r="O1188" s="272"/>
      <c r="P1188" s="272"/>
      <c r="Q1188" s="272">
        <f t="shared" si="184"/>
        <v>0</v>
      </c>
      <c r="R1188" s="272"/>
    </row>
    <row r="1189" spans="1:21" ht="17.25" thickBot="1" x14ac:dyDescent="0.35">
      <c r="A1189" s="211"/>
      <c r="B1189" s="243"/>
      <c r="C1189" s="243"/>
      <c r="D1189" s="243"/>
      <c r="E1189" s="243"/>
      <c r="F1189" s="243"/>
      <c r="G1189" s="244"/>
      <c r="H1189" s="273">
        <f t="shared" ref="H1189:M1189" si="185">SUM(H1190:H1220)</f>
        <v>0</v>
      </c>
      <c r="I1189" s="271">
        <f t="shared" si="185"/>
        <v>0</v>
      </c>
      <c r="J1189" s="271">
        <f t="shared" si="185"/>
        <v>0</v>
      </c>
      <c r="K1189" s="271">
        <f t="shared" si="185"/>
        <v>0</v>
      </c>
      <c r="L1189" s="274">
        <f t="shared" si="185"/>
        <v>0</v>
      </c>
      <c r="M1189" s="271" t="e">
        <f t="shared" si="185"/>
        <v>#DIV/0!</v>
      </c>
      <c r="N1189" s="275">
        <f>COUNTA(B1190:B1220)-COUNTIF(B1190:B1220,"연차")</f>
        <v>0</v>
      </c>
      <c r="O1189" s="271">
        <f>SUM(O1190:O1220)</f>
        <v>0</v>
      </c>
      <c r="P1189" s="271">
        <f>SUM(P1190:P1220)</f>
        <v>0</v>
      </c>
      <c r="Q1189" s="272">
        <f>SUM(Q1190:Q1220)</f>
        <v>0</v>
      </c>
      <c r="R1189" s="272">
        <f>COUNTA(A1190:A1220)</f>
        <v>28</v>
      </c>
      <c r="S1189" s="276">
        <f>SUM(C1190:C1220)</f>
        <v>0</v>
      </c>
      <c r="T1189" s="276">
        <f>SUM(F1190:F1220)</f>
        <v>0</v>
      </c>
      <c r="U1189" s="251">
        <f>G1191*G1193</f>
        <v>0</v>
      </c>
    </row>
    <row r="1190" spans="1:21" x14ac:dyDescent="0.3">
      <c r="A1190" s="212">
        <v>1</v>
      </c>
      <c r="B1190" s="201"/>
      <c r="C1190" s="201"/>
      <c r="D1190" s="201" t="s">
        <v>271</v>
      </c>
      <c r="E1190" s="201"/>
      <c r="F1190" s="201"/>
      <c r="G1190" s="213" t="s">
        <v>282</v>
      </c>
      <c r="H1190" s="273">
        <f>SUM(B1190:B1196)</f>
        <v>0</v>
      </c>
      <c r="I1190" s="271">
        <f t="shared" ref="I1190:I1217" si="186">IF(IFERROR(B1190-8,0)&lt;0,0,IFERROR(B1190-8,0))</f>
        <v>0</v>
      </c>
      <c r="J1190" s="271">
        <f>IF(SUM(H1190-40)&gt;0,H1190-40,0)</f>
        <v>0</v>
      </c>
      <c r="K1190" s="271">
        <f>IF(SUM(I1190:I1196)&gt;J1190,SUM(I1190:I1196),J1190)</f>
        <v>0</v>
      </c>
      <c r="L1190" s="271">
        <f>IF(D1190="o",IF(H1190&lt;15,0,IF(H1190&gt;40,8,H1190/5)),0)</f>
        <v>0</v>
      </c>
      <c r="M1190" s="272" t="e">
        <f>SUM(B1190:B1220)/COUNTA(B1190:B1220)</f>
        <v>#DIV/0!</v>
      </c>
      <c r="N1190" s="272"/>
      <c r="O1190" s="272" t="str">
        <f>IF(E1190="o",IF(B1190&gt;8,8,B1190),"")</f>
        <v/>
      </c>
      <c r="P1190" s="272" t="str">
        <f>IF(E1190="o",IF(B1190&gt;8,B1190-8,0),"")</f>
        <v/>
      </c>
      <c r="Q1190" s="272">
        <f>COUNTA(A1190)*IF(B1190="연차",0,B1190)</f>
        <v>0</v>
      </c>
      <c r="R1190" s="272"/>
    </row>
    <row r="1191" spans="1:21" x14ac:dyDescent="0.3">
      <c r="A1191" s="214">
        <v>2</v>
      </c>
      <c r="B1191" s="200"/>
      <c r="C1191" s="200"/>
      <c r="D1191" s="215"/>
      <c r="E1191" s="200"/>
      <c r="F1191" s="200"/>
      <c r="G1191" s="203"/>
      <c r="H1191" s="273"/>
      <c r="I1191" s="271">
        <f t="shared" si="186"/>
        <v>0</v>
      </c>
      <c r="J1191" s="271"/>
      <c r="K1191" s="271"/>
      <c r="L1191" s="271"/>
      <c r="M1191" s="272"/>
      <c r="N1191" s="272"/>
      <c r="O1191" s="272" t="str">
        <f t="shared" ref="O1191:O1219" si="187">IF(E1191="o",IF(B1191&gt;8,8,B1191),"")</f>
        <v/>
      </c>
      <c r="P1191" s="272" t="str">
        <f t="shared" ref="P1191:P1219" si="188">IF(E1191="o",IF(B1191&gt;8,B1191-8,0),"")</f>
        <v/>
      </c>
      <c r="Q1191" s="272">
        <f t="shared" ref="Q1191:Q1220" si="189">COUNTA(A1191)*IF(B1191="연차",0,B1191)</f>
        <v>0</v>
      </c>
      <c r="R1191" s="272"/>
    </row>
    <row r="1192" spans="1:21" x14ac:dyDescent="0.3">
      <c r="A1192" s="214">
        <v>3</v>
      </c>
      <c r="B1192" s="200"/>
      <c r="C1192" s="200"/>
      <c r="D1192" s="215"/>
      <c r="E1192" s="200"/>
      <c r="F1192" s="200"/>
      <c r="G1192" s="203" t="s">
        <v>275</v>
      </c>
      <c r="H1192" s="273"/>
      <c r="I1192" s="271">
        <f t="shared" si="186"/>
        <v>0</v>
      </c>
      <c r="J1192" s="271"/>
      <c r="K1192" s="271"/>
      <c r="L1192" s="271"/>
      <c r="M1192" s="272"/>
      <c r="N1192" s="272"/>
      <c r="O1192" s="272" t="str">
        <f t="shared" si="187"/>
        <v/>
      </c>
      <c r="P1192" s="272" t="str">
        <f t="shared" si="188"/>
        <v/>
      </c>
      <c r="Q1192" s="272">
        <f t="shared" si="189"/>
        <v>0</v>
      </c>
      <c r="R1192" s="272"/>
    </row>
    <row r="1193" spans="1:21" x14ac:dyDescent="0.3">
      <c r="A1193" s="214">
        <v>4</v>
      </c>
      <c r="B1193" s="200"/>
      <c r="C1193" s="200"/>
      <c r="D1193" s="215"/>
      <c r="E1193" s="200"/>
      <c r="F1193" s="200"/>
      <c r="G1193" s="203"/>
      <c r="H1193" s="273"/>
      <c r="I1193" s="271">
        <f t="shared" si="186"/>
        <v>0</v>
      </c>
      <c r="J1193" s="271"/>
      <c r="K1193" s="271"/>
      <c r="L1193" s="271"/>
      <c r="M1193" s="272"/>
      <c r="N1193" s="272"/>
      <c r="O1193" s="272" t="str">
        <f t="shared" si="187"/>
        <v/>
      </c>
      <c r="P1193" s="272" t="str">
        <f t="shared" si="188"/>
        <v/>
      </c>
      <c r="Q1193" s="272">
        <f t="shared" si="189"/>
        <v>0</v>
      </c>
      <c r="R1193" s="272"/>
    </row>
    <row r="1194" spans="1:21" x14ac:dyDescent="0.3">
      <c r="A1194" s="214">
        <v>5</v>
      </c>
      <c r="B1194" s="200"/>
      <c r="C1194" s="200"/>
      <c r="D1194" s="215"/>
      <c r="E1194" s="200"/>
      <c r="F1194" s="200"/>
      <c r="G1194" s="216"/>
      <c r="H1194" s="273"/>
      <c r="I1194" s="271">
        <f t="shared" si="186"/>
        <v>0</v>
      </c>
      <c r="J1194" s="271"/>
      <c r="K1194" s="271"/>
      <c r="L1194" s="271"/>
      <c r="M1194" s="272"/>
      <c r="N1194" s="272"/>
      <c r="O1194" s="272" t="str">
        <f t="shared" si="187"/>
        <v/>
      </c>
      <c r="P1194" s="272" t="str">
        <f t="shared" si="188"/>
        <v/>
      </c>
      <c r="Q1194" s="272">
        <f t="shared" si="189"/>
        <v>0</v>
      </c>
      <c r="R1194" s="272"/>
    </row>
    <row r="1195" spans="1:21" x14ac:dyDescent="0.3">
      <c r="A1195" s="214">
        <v>6</v>
      </c>
      <c r="B1195" s="200"/>
      <c r="C1195" s="200"/>
      <c r="D1195" s="215"/>
      <c r="E1195" s="200"/>
      <c r="F1195" s="200"/>
      <c r="G1195" s="216"/>
      <c r="H1195" s="273"/>
      <c r="I1195" s="271">
        <f t="shared" si="186"/>
        <v>0</v>
      </c>
      <c r="J1195" s="271"/>
      <c r="K1195" s="271"/>
      <c r="L1195" s="271"/>
      <c r="M1195" s="272"/>
      <c r="N1195" s="272"/>
      <c r="O1195" s="272" t="str">
        <f t="shared" si="187"/>
        <v/>
      </c>
      <c r="P1195" s="272" t="str">
        <f t="shared" si="188"/>
        <v/>
      </c>
      <c r="Q1195" s="272">
        <f t="shared" si="189"/>
        <v>0</v>
      </c>
      <c r="R1195" s="272"/>
    </row>
    <row r="1196" spans="1:21" ht="17.25" thickBot="1" x14ac:dyDescent="0.35">
      <c r="A1196" s="217">
        <v>7</v>
      </c>
      <c r="B1196" s="204"/>
      <c r="C1196" s="204"/>
      <c r="D1196" s="218"/>
      <c r="E1196" s="204"/>
      <c r="F1196" s="204"/>
      <c r="G1196" s="219"/>
      <c r="H1196" s="273"/>
      <c r="I1196" s="271">
        <f t="shared" si="186"/>
        <v>0</v>
      </c>
      <c r="J1196" s="271"/>
      <c r="K1196" s="271"/>
      <c r="L1196" s="271"/>
      <c r="M1196" s="272"/>
      <c r="N1196" s="272"/>
      <c r="O1196" s="272" t="str">
        <f t="shared" si="187"/>
        <v/>
      </c>
      <c r="P1196" s="272" t="str">
        <f t="shared" si="188"/>
        <v/>
      </c>
      <c r="Q1196" s="272">
        <f t="shared" si="189"/>
        <v>0</v>
      </c>
      <c r="R1196" s="272"/>
    </row>
    <row r="1197" spans="1:21" x14ac:dyDescent="0.3">
      <c r="A1197" s="220">
        <v>8</v>
      </c>
      <c r="B1197" s="202"/>
      <c r="C1197" s="202"/>
      <c r="D1197" s="202" t="s">
        <v>271</v>
      </c>
      <c r="E1197" s="202"/>
      <c r="F1197" s="202"/>
      <c r="G1197" s="221"/>
      <c r="H1197" s="273">
        <f>SUM(B1197:B1203)</f>
        <v>0</v>
      </c>
      <c r="I1197" s="271">
        <f t="shared" si="186"/>
        <v>0</v>
      </c>
      <c r="J1197" s="271">
        <f>IF(SUM(H1197-40)&gt;0,H1197-40,0)</f>
        <v>0</v>
      </c>
      <c r="K1197" s="271">
        <f>IF(SUM(I1197:I1203)&gt;J1197,SUM(I1197:I1203),J1197)</f>
        <v>0</v>
      </c>
      <c r="L1197" s="271">
        <f>IF(D1197="o",IF(H1197&lt;15,0,IF(H1197&gt;40,8,H1197/5)),0)</f>
        <v>0</v>
      </c>
      <c r="M1197" s="272"/>
      <c r="N1197" s="272"/>
      <c r="O1197" s="272" t="str">
        <f t="shared" si="187"/>
        <v/>
      </c>
      <c r="P1197" s="272" t="str">
        <f t="shared" si="188"/>
        <v/>
      </c>
      <c r="Q1197" s="272">
        <f t="shared" si="189"/>
        <v>0</v>
      </c>
      <c r="R1197" s="272"/>
    </row>
    <row r="1198" spans="1:21" x14ac:dyDescent="0.3">
      <c r="A1198" s="214">
        <v>9</v>
      </c>
      <c r="B1198" s="200"/>
      <c r="C1198" s="200"/>
      <c r="D1198" s="215"/>
      <c r="E1198" s="200"/>
      <c r="F1198" s="200"/>
      <c r="G1198" s="216"/>
      <c r="H1198" s="273"/>
      <c r="I1198" s="271">
        <f t="shared" si="186"/>
        <v>0</v>
      </c>
      <c r="J1198" s="271"/>
      <c r="K1198" s="271"/>
      <c r="L1198" s="271"/>
      <c r="M1198" s="272"/>
      <c r="N1198" s="272"/>
      <c r="O1198" s="272" t="str">
        <f t="shared" si="187"/>
        <v/>
      </c>
      <c r="P1198" s="272" t="str">
        <f t="shared" si="188"/>
        <v/>
      </c>
      <c r="Q1198" s="272">
        <f t="shared" si="189"/>
        <v>0</v>
      </c>
      <c r="R1198" s="272"/>
    </row>
    <row r="1199" spans="1:21" x14ac:dyDescent="0.3">
      <c r="A1199" s="214">
        <v>10</v>
      </c>
      <c r="B1199" s="200"/>
      <c r="C1199" s="200"/>
      <c r="D1199" s="215"/>
      <c r="E1199" s="200"/>
      <c r="F1199" s="200"/>
      <c r="G1199" s="216"/>
      <c r="H1199" s="273"/>
      <c r="I1199" s="271">
        <f t="shared" si="186"/>
        <v>0</v>
      </c>
      <c r="J1199" s="271"/>
      <c r="K1199" s="271"/>
      <c r="L1199" s="271"/>
      <c r="M1199" s="272"/>
      <c r="N1199" s="272"/>
      <c r="O1199" s="272" t="str">
        <f t="shared" si="187"/>
        <v/>
      </c>
      <c r="P1199" s="272" t="str">
        <f t="shared" si="188"/>
        <v/>
      </c>
      <c r="Q1199" s="272">
        <f t="shared" si="189"/>
        <v>0</v>
      </c>
      <c r="R1199" s="272"/>
    </row>
    <row r="1200" spans="1:21" x14ac:dyDescent="0.3">
      <c r="A1200" s="214">
        <v>11</v>
      </c>
      <c r="B1200" s="200"/>
      <c r="C1200" s="200"/>
      <c r="D1200" s="215"/>
      <c r="E1200" s="200"/>
      <c r="F1200" s="200"/>
      <c r="G1200" s="216"/>
      <c r="H1200" s="273"/>
      <c r="I1200" s="271">
        <f t="shared" si="186"/>
        <v>0</v>
      </c>
      <c r="J1200" s="271"/>
      <c r="K1200" s="271"/>
      <c r="L1200" s="271"/>
      <c r="M1200" s="272"/>
      <c r="N1200" s="272"/>
      <c r="O1200" s="272" t="str">
        <f t="shared" si="187"/>
        <v/>
      </c>
      <c r="P1200" s="272" t="str">
        <f t="shared" si="188"/>
        <v/>
      </c>
      <c r="Q1200" s="272">
        <f t="shared" si="189"/>
        <v>0</v>
      </c>
      <c r="R1200" s="272"/>
    </row>
    <row r="1201" spans="1:18" x14ac:dyDescent="0.3">
      <c r="A1201" s="214">
        <v>12</v>
      </c>
      <c r="B1201" s="200"/>
      <c r="C1201" s="200"/>
      <c r="D1201" s="215"/>
      <c r="E1201" s="200"/>
      <c r="F1201" s="200"/>
      <c r="G1201" s="216"/>
      <c r="H1201" s="273"/>
      <c r="I1201" s="271">
        <f t="shared" si="186"/>
        <v>0</v>
      </c>
      <c r="J1201" s="271"/>
      <c r="K1201" s="271"/>
      <c r="L1201" s="271"/>
      <c r="M1201" s="272"/>
      <c r="N1201" s="272"/>
      <c r="O1201" s="272" t="str">
        <f t="shared" si="187"/>
        <v/>
      </c>
      <c r="P1201" s="272" t="str">
        <f t="shared" si="188"/>
        <v/>
      </c>
      <c r="Q1201" s="272">
        <f t="shared" si="189"/>
        <v>0</v>
      </c>
      <c r="R1201" s="272"/>
    </row>
    <row r="1202" spans="1:18" x14ac:dyDescent="0.3">
      <c r="A1202" s="214">
        <v>13</v>
      </c>
      <c r="B1202" s="200"/>
      <c r="C1202" s="200"/>
      <c r="D1202" s="215"/>
      <c r="E1202" s="200"/>
      <c r="F1202" s="200"/>
      <c r="G1202" s="216"/>
      <c r="H1202" s="273"/>
      <c r="I1202" s="271">
        <f t="shared" si="186"/>
        <v>0</v>
      </c>
      <c r="J1202" s="271"/>
      <c r="K1202" s="271"/>
      <c r="L1202" s="271"/>
      <c r="M1202" s="272"/>
      <c r="N1202" s="272"/>
      <c r="O1202" s="272" t="str">
        <f t="shared" si="187"/>
        <v/>
      </c>
      <c r="P1202" s="272" t="str">
        <f t="shared" si="188"/>
        <v/>
      </c>
      <c r="Q1202" s="272">
        <f t="shared" si="189"/>
        <v>0</v>
      </c>
      <c r="R1202" s="272"/>
    </row>
    <row r="1203" spans="1:18" ht="17.25" thickBot="1" x14ac:dyDescent="0.35">
      <c r="A1203" s="217">
        <v>14</v>
      </c>
      <c r="B1203" s="204"/>
      <c r="C1203" s="204"/>
      <c r="D1203" s="218"/>
      <c r="E1203" s="204"/>
      <c r="F1203" s="204"/>
      <c r="G1203" s="219"/>
      <c r="H1203" s="273"/>
      <c r="I1203" s="271">
        <f t="shared" si="186"/>
        <v>0</v>
      </c>
      <c r="J1203" s="271"/>
      <c r="K1203" s="271"/>
      <c r="L1203" s="271"/>
      <c r="M1203" s="272"/>
      <c r="N1203" s="272"/>
      <c r="O1203" s="272" t="str">
        <f t="shared" si="187"/>
        <v/>
      </c>
      <c r="P1203" s="272" t="str">
        <f t="shared" si="188"/>
        <v/>
      </c>
      <c r="Q1203" s="272">
        <f t="shared" si="189"/>
        <v>0</v>
      </c>
      <c r="R1203" s="272"/>
    </row>
    <row r="1204" spans="1:18" x14ac:dyDescent="0.3">
      <c r="A1204" s="220">
        <v>15</v>
      </c>
      <c r="B1204" s="202"/>
      <c r="C1204" s="202"/>
      <c r="D1204" s="202" t="s">
        <v>271</v>
      </c>
      <c r="E1204" s="202"/>
      <c r="F1204" s="202"/>
      <c r="G1204" s="221"/>
      <c r="H1204" s="273">
        <f>SUM(B1204:B1210)</f>
        <v>0</v>
      </c>
      <c r="I1204" s="271">
        <f t="shared" si="186"/>
        <v>0</v>
      </c>
      <c r="J1204" s="271">
        <f>IF(SUM(H1204-40)&gt;0,H1204-40,0)</f>
        <v>0</v>
      </c>
      <c r="K1204" s="271">
        <f>IF(SUM(I1204:I1210)&gt;J1204,SUM(I1204:I1210),J1204)</f>
        <v>0</v>
      </c>
      <c r="L1204" s="271">
        <f>IF(D1204="o",IF(H1204&lt;15,0,IF(H1204&gt;40,8,H1204/5)),0)</f>
        <v>0</v>
      </c>
      <c r="M1204" s="272"/>
      <c r="N1204" s="272"/>
      <c r="O1204" s="272" t="str">
        <f t="shared" si="187"/>
        <v/>
      </c>
      <c r="P1204" s="272" t="str">
        <f t="shared" si="188"/>
        <v/>
      </c>
      <c r="Q1204" s="272">
        <f t="shared" si="189"/>
        <v>0</v>
      </c>
      <c r="R1204" s="272"/>
    </row>
    <row r="1205" spans="1:18" x14ac:dyDescent="0.3">
      <c r="A1205" s="214">
        <v>16</v>
      </c>
      <c r="B1205" s="200"/>
      <c r="C1205" s="200"/>
      <c r="D1205" s="215"/>
      <c r="E1205" s="200"/>
      <c r="F1205" s="200"/>
      <c r="G1205" s="216"/>
      <c r="H1205" s="273"/>
      <c r="I1205" s="271">
        <f t="shared" si="186"/>
        <v>0</v>
      </c>
      <c r="J1205" s="271"/>
      <c r="K1205" s="271"/>
      <c r="L1205" s="271"/>
      <c r="M1205" s="272"/>
      <c r="N1205" s="272"/>
      <c r="O1205" s="272" t="str">
        <f t="shared" si="187"/>
        <v/>
      </c>
      <c r="P1205" s="272" t="str">
        <f t="shared" si="188"/>
        <v/>
      </c>
      <c r="Q1205" s="272">
        <f t="shared" si="189"/>
        <v>0</v>
      </c>
      <c r="R1205" s="272"/>
    </row>
    <row r="1206" spans="1:18" x14ac:dyDescent="0.3">
      <c r="A1206" s="214">
        <v>17</v>
      </c>
      <c r="B1206" s="200"/>
      <c r="C1206" s="200"/>
      <c r="D1206" s="215"/>
      <c r="E1206" s="200"/>
      <c r="F1206" s="200"/>
      <c r="G1206" s="216"/>
      <c r="H1206" s="273"/>
      <c r="I1206" s="271">
        <f t="shared" si="186"/>
        <v>0</v>
      </c>
      <c r="J1206" s="271"/>
      <c r="K1206" s="271"/>
      <c r="L1206" s="271"/>
      <c r="M1206" s="272"/>
      <c r="N1206" s="272"/>
      <c r="O1206" s="272" t="str">
        <f t="shared" si="187"/>
        <v/>
      </c>
      <c r="P1206" s="272" t="str">
        <f t="shared" si="188"/>
        <v/>
      </c>
      <c r="Q1206" s="272">
        <f t="shared" si="189"/>
        <v>0</v>
      </c>
      <c r="R1206" s="272"/>
    </row>
    <row r="1207" spans="1:18" x14ac:dyDescent="0.3">
      <c r="A1207" s="214">
        <v>18</v>
      </c>
      <c r="B1207" s="200"/>
      <c r="C1207" s="200"/>
      <c r="D1207" s="215"/>
      <c r="E1207" s="200"/>
      <c r="F1207" s="200"/>
      <c r="G1207" s="216"/>
      <c r="H1207" s="273"/>
      <c r="I1207" s="271">
        <f t="shared" si="186"/>
        <v>0</v>
      </c>
      <c r="J1207" s="271"/>
      <c r="K1207" s="271"/>
      <c r="L1207" s="271"/>
      <c r="M1207" s="272"/>
      <c r="N1207" s="272"/>
      <c r="O1207" s="272" t="str">
        <f t="shared" si="187"/>
        <v/>
      </c>
      <c r="P1207" s="272" t="str">
        <f t="shared" si="188"/>
        <v/>
      </c>
      <c r="Q1207" s="272">
        <f t="shared" si="189"/>
        <v>0</v>
      </c>
      <c r="R1207" s="272"/>
    </row>
    <row r="1208" spans="1:18" x14ac:dyDescent="0.3">
      <c r="A1208" s="214">
        <v>19</v>
      </c>
      <c r="B1208" s="200"/>
      <c r="C1208" s="200"/>
      <c r="D1208" s="215"/>
      <c r="E1208" s="200"/>
      <c r="F1208" s="200"/>
      <c r="G1208" s="216"/>
      <c r="H1208" s="273"/>
      <c r="I1208" s="271">
        <f t="shared" si="186"/>
        <v>0</v>
      </c>
      <c r="J1208" s="271"/>
      <c r="K1208" s="271"/>
      <c r="L1208" s="271"/>
      <c r="M1208" s="272"/>
      <c r="N1208" s="272"/>
      <c r="O1208" s="272" t="str">
        <f t="shared" si="187"/>
        <v/>
      </c>
      <c r="P1208" s="272" t="str">
        <f t="shared" si="188"/>
        <v/>
      </c>
      <c r="Q1208" s="272">
        <f t="shared" si="189"/>
        <v>0</v>
      </c>
      <c r="R1208" s="272"/>
    </row>
    <row r="1209" spans="1:18" x14ac:dyDescent="0.3">
      <c r="A1209" s="214">
        <v>20</v>
      </c>
      <c r="B1209" s="200"/>
      <c r="C1209" s="200"/>
      <c r="D1209" s="215"/>
      <c r="E1209" s="200"/>
      <c r="F1209" s="200"/>
      <c r="G1209" s="216"/>
      <c r="H1209" s="273"/>
      <c r="I1209" s="271">
        <f t="shared" si="186"/>
        <v>0</v>
      </c>
      <c r="J1209" s="271"/>
      <c r="K1209" s="271"/>
      <c r="L1209" s="271"/>
      <c r="M1209" s="272"/>
      <c r="N1209" s="272"/>
      <c r="O1209" s="272" t="str">
        <f t="shared" si="187"/>
        <v/>
      </c>
      <c r="P1209" s="272" t="str">
        <f t="shared" si="188"/>
        <v/>
      </c>
      <c r="Q1209" s="272">
        <f t="shared" si="189"/>
        <v>0</v>
      </c>
      <c r="R1209" s="272"/>
    </row>
    <row r="1210" spans="1:18" ht="17.25" thickBot="1" x14ac:dyDescent="0.35">
      <c r="A1210" s="217">
        <v>21</v>
      </c>
      <c r="B1210" s="204"/>
      <c r="C1210" s="204"/>
      <c r="D1210" s="218"/>
      <c r="E1210" s="204"/>
      <c r="F1210" s="204"/>
      <c r="G1210" s="219"/>
      <c r="H1210" s="273"/>
      <c r="I1210" s="271">
        <f t="shared" si="186"/>
        <v>0</v>
      </c>
      <c r="J1210" s="271"/>
      <c r="K1210" s="271"/>
      <c r="L1210" s="271"/>
      <c r="M1210" s="272"/>
      <c r="N1210" s="272"/>
      <c r="O1210" s="272" t="str">
        <f t="shared" si="187"/>
        <v/>
      </c>
      <c r="P1210" s="272" t="str">
        <f t="shared" si="188"/>
        <v/>
      </c>
      <c r="Q1210" s="272">
        <f t="shared" si="189"/>
        <v>0</v>
      </c>
      <c r="R1210" s="272"/>
    </row>
    <row r="1211" spans="1:18" x14ac:dyDescent="0.3">
      <c r="A1211" s="220">
        <v>22</v>
      </c>
      <c r="B1211" s="202"/>
      <c r="C1211" s="202"/>
      <c r="D1211" s="202" t="s">
        <v>271</v>
      </c>
      <c r="E1211" s="202"/>
      <c r="F1211" s="202"/>
      <c r="G1211" s="221"/>
      <c r="H1211" s="273">
        <f>SUM(B1211:B1217)</f>
        <v>0</v>
      </c>
      <c r="I1211" s="271">
        <f t="shared" si="186"/>
        <v>0</v>
      </c>
      <c r="J1211" s="271">
        <f>IF(SUM(H1211-40)&gt;0,H1211-40,0)</f>
        <v>0</v>
      </c>
      <c r="K1211" s="271">
        <f>IF(SUM(I1211:I1217)&gt;J1211,SUM(I1211:I1217),J1211)</f>
        <v>0</v>
      </c>
      <c r="L1211" s="271">
        <f>IF(D1211="o",IF(H1211&lt;15,0,IF(H1211&gt;40,8,H1211/5)),0)</f>
        <v>0</v>
      </c>
      <c r="M1211" s="272"/>
      <c r="N1211" s="272"/>
      <c r="O1211" s="272" t="str">
        <f t="shared" si="187"/>
        <v/>
      </c>
      <c r="P1211" s="272" t="str">
        <f t="shared" si="188"/>
        <v/>
      </c>
      <c r="Q1211" s="272">
        <f t="shared" si="189"/>
        <v>0</v>
      </c>
      <c r="R1211" s="272"/>
    </row>
    <row r="1212" spans="1:18" x14ac:dyDescent="0.3">
      <c r="A1212" s="214">
        <v>23</v>
      </c>
      <c r="B1212" s="200"/>
      <c r="C1212" s="200"/>
      <c r="D1212" s="215"/>
      <c r="E1212" s="200"/>
      <c r="F1212" s="200"/>
      <c r="G1212" s="216"/>
      <c r="H1212" s="273"/>
      <c r="I1212" s="271">
        <f t="shared" si="186"/>
        <v>0</v>
      </c>
      <c r="J1212" s="271"/>
      <c r="K1212" s="271"/>
      <c r="L1212" s="271"/>
      <c r="M1212" s="272"/>
      <c r="N1212" s="272"/>
      <c r="O1212" s="272" t="str">
        <f t="shared" si="187"/>
        <v/>
      </c>
      <c r="P1212" s="272" t="str">
        <f t="shared" si="188"/>
        <v/>
      </c>
      <c r="Q1212" s="272">
        <f t="shared" si="189"/>
        <v>0</v>
      </c>
      <c r="R1212" s="272"/>
    </row>
    <row r="1213" spans="1:18" x14ac:dyDescent="0.3">
      <c r="A1213" s="214">
        <v>24</v>
      </c>
      <c r="B1213" s="200"/>
      <c r="C1213" s="200"/>
      <c r="D1213" s="215"/>
      <c r="E1213" s="200"/>
      <c r="F1213" s="200"/>
      <c r="G1213" s="216"/>
      <c r="H1213" s="273"/>
      <c r="I1213" s="271">
        <f t="shared" si="186"/>
        <v>0</v>
      </c>
      <c r="J1213" s="271"/>
      <c r="K1213" s="271"/>
      <c r="L1213" s="271"/>
      <c r="M1213" s="272"/>
      <c r="N1213" s="272"/>
      <c r="O1213" s="272" t="str">
        <f t="shared" si="187"/>
        <v/>
      </c>
      <c r="P1213" s="272" t="str">
        <f t="shared" si="188"/>
        <v/>
      </c>
      <c r="Q1213" s="272">
        <f t="shared" si="189"/>
        <v>0</v>
      </c>
      <c r="R1213" s="272"/>
    </row>
    <row r="1214" spans="1:18" x14ac:dyDescent="0.3">
      <c r="A1214" s="214">
        <v>25</v>
      </c>
      <c r="B1214" s="200"/>
      <c r="C1214" s="200"/>
      <c r="D1214" s="215"/>
      <c r="E1214" s="200"/>
      <c r="F1214" s="200"/>
      <c r="G1214" s="216"/>
      <c r="H1214" s="273"/>
      <c r="I1214" s="271">
        <f t="shared" si="186"/>
        <v>0</v>
      </c>
      <c r="J1214" s="271"/>
      <c r="K1214" s="271"/>
      <c r="L1214" s="271"/>
      <c r="M1214" s="272"/>
      <c r="N1214" s="272"/>
      <c r="O1214" s="272" t="str">
        <f t="shared" si="187"/>
        <v/>
      </c>
      <c r="P1214" s="272" t="str">
        <f t="shared" si="188"/>
        <v/>
      </c>
      <c r="Q1214" s="272">
        <f t="shared" si="189"/>
        <v>0</v>
      </c>
      <c r="R1214" s="272"/>
    </row>
    <row r="1215" spans="1:18" x14ac:dyDescent="0.3">
      <c r="A1215" s="214">
        <v>26</v>
      </c>
      <c r="B1215" s="200"/>
      <c r="C1215" s="200"/>
      <c r="D1215" s="215"/>
      <c r="E1215" s="200"/>
      <c r="F1215" s="200"/>
      <c r="G1215" s="216"/>
      <c r="H1215" s="273"/>
      <c r="I1215" s="271">
        <f t="shared" si="186"/>
        <v>0</v>
      </c>
      <c r="J1215" s="271"/>
      <c r="K1215" s="271"/>
      <c r="L1215" s="271"/>
      <c r="M1215" s="272"/>
      <c r="N1215" s="272"/>
      <c r="O1215" s="272" t="str">
        <f t="shared" si="187"/>
        <v/>
      </c>
      <c r="P1215" s="272" t="str">
        <f t="shared" si="188"/>
        <v/>
      </c>
      <c r="Q1215" s="272">
        <f t="shared" si="189"/>
        <v>0</v>
      </c>
      <c r="R1215" s="272"/>
    </row>
    <row r="1216" spans="1:18" x14ac:dyDescent="0.3">
      <c r="A1216" s="214">
        <v>27</v>
      </c>
      <c r="B1216" s="200"/>
      <c r="C1216" s="200"/>
      <c r="D1216" s="215"/>
      <c r="E1216" s="200"/>
      <c r="F1216" s="200"/>
      <c r="G1216" s="216"/>
      <c r="H1216" s="273"/>
      <c r="I1216" s="271">
        <f t="shared" si="186"/>
        <v>0</v>
      </c>
      <c r="J1216" s="271"/>
      <c r="K1216" s="271"/>
      <c r="L1216" s="271"/>
      <c r="M1216" s="272"/>
      <c r="N1216" s="272"/>
      <c r="O1216" s="272" t="str">
        <f t="shared" si="187"/>
        <v/>
      </c>
      <c r="P1216" s="272" t="str">
        <f t="shared" si="188"/>
        <v/>
      </c>
      <c r="Q1216" s="272">
        <f t="shared" si="189"/>
        <v>0</v>
      </c>
      <c r="R1216" s="272"/>
    </row>
    <row r="1217" spans="1:21" ht="17.25" thickBot="1" x14ac:dyDescent="0.35">
      <c r="A1217" s="217">
        <v>28</v>
      </c>
      <c r="B1217" s="204"/>
      <c r="C1217" s="204"/>
      <c r="D1217" s="218"/>
      <c r="E1217" s="204"/>
      <c r="F1217" s="204"/>
      <c r="G1217" s="219"/>
      <c r="H1217" s="273"/>
      <c r="I1217" s="271">
        <f t="shared" si="186"/>
        <v>0</v>
      </c>
      <c r="J1217" s="271"/>
      <c r="K1217" s="271"/>
      <c r="L1217" s="271"/>
      <c r="M1217" s="272"/>
      <c r="N1217" s="272"/>
      <c r="O1217" s="272" t="str">
        <f t="shared" si="187"/>
        <v/>
      </c>
      <c r="P1217" s="272" t="str">
        <f t="shared" si="188"/>
        <v/>
      </c>
      <c r="Q1217" s="272">
        <f t="shared" si="189"/>
        <v>0</v>
      </c>
      <c r="R1217" s="272"/>
    </row>
    <row r="1218" spans="1:21" x14ac:dyDescent="0.3">
      <c r="A1218" s="205"/>
      <c r="B1218" s="202"/>
      <c r="C1218" s="202"/>
      <c r="D1218" s="202" t="s">
        <v>271</v>
      </c>
      <c r="E1218" s="202"/>
      <c r="F1218" s="202"/>
      <c r="G1218" s="221"/>
      <c r="H1218" s="273" t="str">
        <f>IF(A1218&lt;&gt;0,SUM(Q1218:Q1220),"")</f>
        <v/>
      </c>
      <c r="I1218" s="271" t="str">
        <f>IF(A1218&lt;&gt;0,IF(IFERROR(B1218-8,0)&lt;0,0,IFERROR(B1218-8,0)),"")</f>
        <v/>
      </c>
      <c r="J1218" s="271" t="str">
        <f>IF(A1218&lt;&gt;0,IF(SUM(H1218-40)&gt;0,H1218-40,0),"")</f>
        <v/>
      </c>
      <c r="K1218" s="271" t="str">
        <f>IF(A1218&lt;&gt;0,IF(SUM(I1218:I1220)&gt;J1218,SUM(I1218:I1220),J1218),"")</f>
        <v/>
      </c>
      <c r="L1218" s="271" t="str">
        <f>IF(A1218&lt;&gt;0,IF(D1190="o",IF(H1218&lt;(15/(7/COUNTA(A1218:A1220))),0,IF(H1218&gt;(COUNTA(A1218:A1220)/5*40),COUNTA(A1218:A1220)/5*8,H1218/5)),""),"")</f>
        <v/>
      </c>
      <c r="M1218" s="272"/>
      <c r="N1218" s="272"/>
      <c r="O1218" s="272" t="str">
        <f t="shared" si="187"/>
        <v/>
      </c>
      <c r="P1218" s="272" t="str">
        <f t="shared" si="188"/>
        <v/>
      </c>
      <c r="Q1218" s="272">
        <f t="shared" si="189"/>
        <v>0</v>
      </c>
      <c r="R1218" s="272"/>
    </row>
    <row r="1219" spans="1:21" x14ac:dyDescent="0.3">
      <c r="A1219" s="206"/>
      <c r="B1219" s="200"/>
      <c r="C1219" s="200"/>
      <c r="D1219" s="215"/>
      <c r="E1219" s="200"/>
      <c r="F1219" s="200"/>
      <c r="G1219" s="216"/>
      <c r="H1219" s="273"/>
      <c r="I1219" s="271" t="str">
        <f>IF(A1219&lt;&gt;0,IF(IFERROR(B1219-8,0)&lt;0,0,IFERROR(B1219-8,0)),"")</f>
        <v/>
      </c>
      <c r="J1219" s="271"/>
      <c r="K1219" s="271"/>
      <c r="L1219" s="271"/>
      <c r="M1219" s="272"/>
      <c r="N1219" s="272"/>
      <c r="O1219" s="272" t="str">
        <f t="shared" si="187"/>
        <v/>
      </c>
      <c r="P1219" s="272" t="str">
        <f t="shared" si="188"/>
        <v/>
      </c>
      <c r="Q1219" s="272">
        <f t="shared" si="189"/>
        <v>0</v>
      </c>
      <c r="R1219" s="272"/>
    </row>
    <row r="1220" spans="1:21" ht="17.25" thickBot="1" x14ac:dyDescent="0.35">
      <c r="A1220" s="207"/>
      <c r="B1220" s="204"/>
      <c r="C1220" s="204"/>
      <c r="D1220" s="218"/>
      <c r="E1220" s="204"/>
      <c r="F1220" s="204"/>
      <c r="G1220" s="219"/>
      <c r="H1220" s="273"/>
      <c r="I1220" s="271" t="str">
        <f>IF(A1220&lt;&gt;0,IF(IFERROR(B1220-8,0)&lt;0,0,IFERROR(B1220-8,0)),"")</f>
        <v/>
      </c>
      <c r="J1220" s="271"/>
      <c r="K1220" s="271"/>
      <c r="L1220" s="271"/>
      <c r="M1220" s="272"/>
      <c r="N1220" s="272"/>
      <c r="O1220" s="272"/>
      <c r="P1220" s="272"/>
      <c r="Q1220" s="272">
        <f t="shared" si="189"/>
        <v>0</v>
      </c>
      <c r="R1220" s="272"/>
    </row>
    <row r="1221" spans="1:21" ht="17.25" thickBot="1" x14ac:dyDescent="0.35">
      <c r="A1221" s="211"/>
      <c r="B1221" s="243"/>
      <c r="C1221" s="243"/>
      <c r="D1221" s="243"/>
      <c r="E1221" s="243"/>
      <c r="F1221" s="243"/>
      <c r="G1221" s="244"/>
      <c r="H1221" s="273">
        <f t="shared" ref="H1221:M1221" si="190">SUM(H1222:H1252)</f>
        <v>0</v>
      </c>
      <c r="I1221" s="271">
        <f t="shared" si="190"/>
        <v>0</v>
      </c>
      <c r="J1221" s="271">
        <f t="shared" si="190"/>
        <v>0</v>
      </c>
      <c r="K1221" s="271">
        <f t="shared" si="190"/>
        <v>0</v>
      </c>
      <c r="L1221" s="274">
        <f t="shared" si="190"/>
        <v>0</v>
      </c>
      <c r="M1221" s="271" t="e">
        <f t="shared" si="190"/>
        <v>#DIV/0!</v>
      </c>
      <c r="N1221" s="275">
        <f>COUNTA(B1222:B1252)-COUNTIF(B1222:B1252,"연차")</f>
        <v>0</v>
      </c>
      <c r="O1221" s="271">
        <f>SUM(O1222:O1252)</f>
        <v>0</v>
      </c>
      <c r="P1221" s="271">
        <f>SUM(P1222:P1252)</f>
        <v>0</v>
      </c>
      <c r="Q1221" s="272">
        <f>SUM(Q1222:Q1252)</f>
        <v>0</v>
      </c>
      <c r="R1221" s="272">
        <f>COUNTA(A1222:A1252)</f>
        <v>28</v>
      </c>
      <c r="S1221" s="276">
        <f>SUM(C1222:C1252)</f>
        <v>0</v>
      </c>
      <c r="T1221" s="276">
        <f>SUM(F1222:F1252)</f>
        <v>0</v>
      </c>
      <c r="U1221" s="251">
        <f>G1223*G1225</f>
        <v>0</v>
      </c>
    </row>
    <row r="1222" spans="1:21" x14ac:dyDescent="0.3">
      <c r="A1222" s="212">
        <v>1</v>
      </c>
      <c r="B1222" s="201"/>
      <c r="C1222" s="201"/>
      <c r="D1222" s="201" t="s">
        <v>271</v>
      </c>
      <c r="E1222" s="201"/>
      <c r="F1222" s="201"/>
      <c r="G1222" s="213" t="s">
        <v>282</v>
      </c>
      <c r="H1222" s="273">
        <f>SUM(B1222:B1228)</f>
        <v>0</v>
      </c>
      <c r="I1222" s="271">
        <f t="shared" ref="I1222:I1249" si="191">IF(IFERROR(B1222-8,0)&lt;0,0,IFERROR(B1222-8,0))</f>
        <v>0</v>
      </c>
      <c r="J1222" s="271">
        <f>IF(SUM(H1222-40)&gt;0,H1222-40,0)</f>
        <v>0</v>
      </c>
      <c r="K1222" s="271">
        <f>IF(SUM(I1222:I1228)&gt;J1222,SUM(I1222:I1228),J1222)</f>
        <v>0</v>
      </c>
      <c r="L1222" s="271">
        <f>IF(D1222="o",IF(H1222&lt;15,0,IF(H1222&gt;40,8,H1222/5)),0)</f>
        <v>0</v>
      </c>
      <c r="M1222" s="272" t="e">
        <f>SUM(B1222:B1252)/COUNTA(B1222:B1252)</f>
        <v>#DIV/0!</v>
      </c>
      <c r="N1222" s="272"/>
      <c r="O1222" s="272" t="str">
        <f>IF(E1222="o",IF(B1222&gt;8,8,B1222),"")</f>
        <v/>
      </c>
      <c r="P1222" s="272" t="str">
        <f>IF(E1222="o",IF(B1222&gt;8,B1222-8,0),"")</f>
        <v/>
      </c>
      <c r="Q1222" s="272">
        <f>COUNTA(A1222)*IF(B1222="연차",0,B1222)</f>
        <v>0</v>
      </c>
      <c r="R1222" s="272"/>
    </row>
    <row r="1223" spans="1:21" x14ac:dyDescent="0.3">
      <c r="A1223" s="214">
        <v>2</v>
      </c>
      <c r="B1223" s="200"/>
      <c r="C1223" s="200"/>
      <c r="D1223" s="215"/>
      <c r="E1223" s="200"/>
      <c r="F1223" s="200"/>
      <c r="G1223" s="203"/>
      <c r="H1223" s="273"/>
      <c r="I1223" s="271">
        <f t="shared" si="191"/>
        <v>0</v>
      </c>
      <c r="J1223" s="271"/>
      <c r="K1223" s="271"/>
      <c r="L1223" s="271"/>
      <c r="M1223" s="272"/>
      <c r="N1223" s="272"/>
      <c r="O1223" s="272" t="str">
        <f t="shared" ref="O1223:O1251" si="192">IF(E1223="o",IF(B1223&gt;8,8,B1223),"")</f>
        <v/>
      </c>
      <c r="P1223" s="272" t="str">
        <f t="shared" ref="P1223:P1251" si="193">IF(E1223="o",IF(B1223&gt;8,B1223-8,0),"")</f>
        <v/>
      </c>
      <c r="Q1223" s="272">
        <f t="shared" ref="Q1223:Q1252" si="194">COUNTA(A1223)*IF(B1223="연차",0,B1223)</f>
        <v>0</v>
      </c>
      <c r="R1223" s="272"/>
    </row>
    <row r="1224" spans="1:21" x14ac:dyDescent="0.3">
      <c r="A1224" s="214">
        <v>3</v>
      </c>
      <c r="B1224" s="200"/>
      <c r="C1224" s="200"/>
      <c r="D1224" s="215"/>
      <c r="E1224" s="200"/>
      <c r="F1224" s="200"/>
      <c r="G1224" s="203" t="s">
        <v>275</v>
      </c>
      <c r="H1224" s="273"/>
      <c r="I1224" s="271">
        <f t="shared" si="191"/>
        <v>0</v>
      </c>
      <c r="J1224" s="271"/>
      <c r="K1224" s="271"/>
      <c r="L1224" s="271"/>
      <c r="M1224" s="272"/>
      <c r="N1224" s="272"/>
      <c r="O1224" s="272" t="str">
        <f t="shared" si="192"/>
        <v/>
      </c>
      <c r="P1224" s="272" t="str">
        <f t="shared" si="193"/>
        <v/>
      </c>
      <c r="Q1224" s="272">
        <f t="shared" si="194"/>
        <v>0</v>
      </c>
      <c r="R1224" s="272"/>
    </row>
    <row r="1225" spans="1:21" x14ac:dyDescent="0.3">
      <c r="A1225" s="214">
        <v>4</v>
      </c>
      <c r="B1225" s="200"/>
      <c r="C1225" s="200"/>
      <c r="D1225" s="215"/>
      <c r="E1225" s="200"/>
      <c r="F1225" s="200"/>
      <c r="G1225" s="203"/>
      <c r="H1225" s="273"/>
      <c r="I1225" s="271">
        <f t="shared" si="191"/>
        <v>0</v>
      </c>
      <c r="J1225" s="271"/>
      <c r="K1225" s="271"/>
      <c r="L1225" s="271"/>
      <c r="M1225" s="272"/>
      <c r="N1225" s="272"/>
      <c r="O1225" s="272" t="str">
        <f t="shared" si="192"/>
        <v/>
      </c>
      <c r="P1225" s="272" t="str">
        <f t="shared" si="193"/>
        <v/>
      </c>
      <c r="Q1225" s="272">
        <f t="shared" si="194"/>
        <v>0</v>
      </c>
      <c r="R1225" s="272"/>
    </row>
    <row r="1226" spans="1:21" x14ac:dyDescent="0.3">
      <c r="A1226" s="214">
        <v>5</v>
      </c>
      <c r="B1226" s="200"/>
      <c r="C1226" s="200"/>
      <c r="D1226" s="215"/>
      <c r="E1226" s="200"/>
      <c r="F1226" s="200"/>
      <c r="G1226" s="216"/>
      <c r="H1226" s="273"/>
      <c r="I1226" s="271">
        <f t="shared" si="191"/>
        <v>0</v>
      </c>
      <c r="J1226" s="271"/>
      <c r="K1226" s="271"/>
      <c r="L1226" s="271"/>
      <c r="M1226" s="272"/>
      <c r="N1226" s="272"/>
      <c r="O1226" s="272" t="str">
        <f t="shared" si="192"/>
        <v/>
      </c>
      <c r="P1226" s="272" t="str">
        <f t="shared" si="193"/>
        <v/>
      </c>
      <c r="Q1226" s="272">
        <f t="shared" si="194"/>
        <v>0</v>
      </c>
      <c r="R1226" s="272"/>
    </row>
    <row r="1227" spans="1:21" x14ac:dyDescent="0.3">
      <c r="A1227" s="214">
        <v>6</v>
      </c>
      <c r="B1227" s="200"/>
      <c r="C1227" s="200"/>
      <c r="D1227" s="215"/>
      <c r="E1227" s="200"/>
      <c r="F1227" s="200"/>
      <c r="G1227" s="216"/>
      <c r="H1227" s="273"/>
      <c r="I1227" s="271">
        <f t="shared" si="191"/>
        <v>0</v>
      </c>
      <c r="J1227" s="271"/>
      <c r="K1227" s="271"/>
      <c r="L1227" s="271"/>
      <c r="M1227" s="272"/>
      <c r="N1227" s="272"/>
      <c r="O1227" s="272" t="str">
        <f t="shared" si="192"/>
        <v/>
      </c>
      <c r="P1227" s="272" t="str">
        <f t="shared" si="193"/>
        <v/>
      </c>
      <c r="Q1227" s="272">
        <f t="shared" si="194"/>
        <v>0</v>
      </c>
      <c r="R1227" s="272"/>
    </row>
    <row r="1228" spans="1:21" ht="17.25" thickBot="1" x14ac:dyDescent="0.35">
      <c r="A1228" s="217">
        <v>7</v>
      </c>
      <c r="B1228" s="204"/>
      <c r="C1228" s="204"/>
      <c r="D1228" s="218"/>
      <c r="E1228" s="204"/>
      <c r="F1228" s="204"/>
      <c r="G1228" s="219"/>
      <c r="H1228" s="273"/>
      <c r="I1228" s="271">
        <f t="shared" si="191"/>
        <v>0</v>
      </c>
      <c r="J1228" s="271"/>
      <c r="K1228" s="271"/>
      <c r="L1228" s="271"/>
      <c r="M1228" s="272"/>
      <c r="N1228" s="272"/>
      <c r="O1228" s="272" t="str">
        <f t="shared" si="192"/>
        <v/>
      </c>
      <c r="P1228" s="272" t="str">
        <f t="shared" si="193"/>
        <v/>
      </c>
      <c r="Q1228" s="272">
        <f t="shared" si="194"/>
        <v>0</v>
      </c>
      <c r="R1228" s="272"/>
    </row>
    <row r="1229" spans="1:21" x14ac:dyDescent="0.3">
      <c r="A1229" s="220">
        <v>8</v>
      </c>
      <c r="B1229" s="202"/>
      <c r="C1229" s="202"/>
      <c r="D1229" s="202" t="s">
        <v>271</v>
      </c>
      <c r="E1229" s="202"/>
      <c r="F1229" s="202"/>
      <c r="G1229" s="221"/>
      <c r="H1229" s="273">
        <f>SUM(B1229:B1235)</f>
        <v>0</v>
      </c>
      <c r="I1229" s="271">
        <f t="shared" si="191"/>
        <v>0</v>
      </c>
      <c r="J1229" s="271">
        <f>IF(SUM(H1229-40)&gt;0,H1229-40,0)</f>
        <v>0</v>
      </c>
      <c r="K1229" s="271">
        <f>IF(SUM(I1229:I1235)&gt;J1229,SUM(I1229:I1235),J1229)</f>
        <v>0</v>
      </c>
      <c r="L1229" s="271">
        <f>IF(D1229="o",IF(H1229&lt;15,0,IF(H1229&gt;40,8,H1229/5)),0)</f>
        <v>0</v>
      </c>
      <c r="M1229" s="272"/>
      <c r="N1229" s="272"/>
      <c r="O1229" s="272" t="str">
        <f t="shared" si="192"/>
        <v/>
      </c>
      <c r="P1229" s="272" t="str">
        <f t="shared" si="193"/>
        <v/>
      </c>
      <c r="Q1229" s="272">
        <f t="shared" si="194"/>
        <v>0</v>
      </c>
      <c r="R1229" s="272"/>
    </row>
    <row r="1230" spans="1:21" x14ac:dyDescent="0.3">
      <c r="A1230" s="214">
        <v>9</v>
      </c>
      <c r="B1230" s="200"/>
      <c r="C1230" s="200"/>
      <c r="D1230" s="215"/>
      <c r="E1230" s="200"/>
      <c r="F1230" s="200"/>
      <c r="G1230" s="216"/>
      <c r="H1230" s="273"/>
      <c r="I1230" s="271">
        <f t="shared" si="191"/>
        <v>0</v>
      </c>
      <c r="J1230" s="271"/>
      <c r="K1230" s="271"/>
      <c r="L1230" s="271"/>
      <c r="M1230" s="272"/>
      <c r="N1230" s="272"/>
      <c r="O1230" s="272" t="str">
        <f t="shared" si="192"/>
        <v/>
      </c>
      <c r="P1230" s="272" t="str">
        <f t="shared" si="193"/>
        <v/>
      </c>
      <c r="Q1230" s="272">
        <f t="shared" si="194"/>
        <v>0</v>
      </c>
      <c r="R1230" s="272"/>
    </row>
    <row r="1231" spans="1:21" x14ac:dyDescent="0.3">
      <c r="A1231" s="214">
        <v>10</v>
      </c>
      <c r="B1231" s="200"/>
      <c r="C1231" s="200"/>
      <c r="D1231" s="215"/>
      <c r="E1231" s="200"/>
      <c r="F1231" s="200"/>
      <c r="G1231" s="216"/>
      <c r="H1231" s="273"/>
      <c r="I1231" s="271">
        <f t="shared" si="191"/>
        <v>0</v>
      </c>
      <c r="J1231" s="271"/>
      <c r="K1231" s="271"/>
      <c r="L1231" s="271"/>
      <c r="M1231" s="272"/>
      <c r="N1231" s="272"/>
      <c r="O1231" s="272" t="str">
        <f t="shared" si="192"/>
        <v/>
      </c>
      <c r="P1231" s="272" t="str">
        <f t="shared" si="193"/>
        <v/>
      </c>
      <c r="Q1231" s="272">
        <f t="shared" si="194"/>
        <v>0</v>
      </c>
      <c r="R1231" s="272"/>
    </row>
    <row r="1232" spans="1:21" x14ac:dyDescent="0.3">
      <c r="A1232" s="214">
        <v>11</v>
      </c>
      <c r="B1232" s="200"/>
      <c r="C1232" s="200"/>
      <c r="D1232" s="215"/>
      <c r="E1232" s="200"/>
      <c r="F1232" s="200"/>
      <c r="G1232" s="216"/>
      <c r="H1232" s="273"/>
      <c r="I1232" s="271">
        <f t="shared" si="191"/>
        <v>0</v>
      </c>
      <c r="J1232" s="271"/>
      <c r="K1232" s="271"/>
      <c r="L1232" s="271"/>
      <c r="M1232" s="272"/>
      <c r="N1232" s="272"/>
      <c r="O1232" s="272" t="str">
        <f t="shared" si="192"/>
        <v/>
      </c>
      <c r="P1232" s="272" t="str">
        <f t="shared" si="193"/>
        <v/>
      </c>
      <c r="Q1232" s="272">
        <f t="shared" si="194"/>
        <v>0</v>
      </c>
      <c r="R1232" s="272"/>
    </row>
    <row r="1233" spans="1:18" x14ac:dyDescent="0.3">
      <c r="A1233" s="214">
        <v>12</v>
      </c>
      <c r="B1233" s="200"/>
      <c r="C1233" s="200"/>
      <c r="D1233" s="215"/>
      <c r="E1233" s="200"/>
      <c r="F1233" s="200"/>
      <c r="G1233" s="216"/>
      <c r="H1233" s="273"/>
      <c r="I1233" s="271">
        <f t="shared" si="191"/>
        <v>0</v>
      </c>
      <c r="J1233" s="271"/>
      <c r="K1233" s="271"/>
      <c r="L1233" s="271"/>
      <c r="M1233" s="272"/>
      <c r="N1233" s="272"/>
      <c r="O1233" s="272" t="str">
        <f t="shared" si="192"/>
        <v/>
      </c>
      <c r="P1233" s="272" t="str">
        <f t="shared" si="193"/>
        <v/>
      </c>
      <c r="Q1233" s="272">
        <f t="shared" si="194"/>
        <v>0</v>
      </c>
      <c r="R1233" s="272"/>
    </row>
    <row r="1234" spans="1:18" x14ac:dyDescent="0.3">
      <c r="A1234" s="214">
        <v>13</v>
      </c>
      <c r="B1234" s="200"/>
      <c r="C1234" s="200"/>
      <c r="D1234" s="215"/>
      <c r="E1234" s="200"/>
      <c r="F1234" s="200"/>
      <c r="G1234" s="216"/>
      <c r="H1234" s="273"/>
      <c r="I1234" s="271">
        <f t="shared" si="191"/>
        <v>0</v>
      </c>
      <c r="J1234" s="271"/>
      <c r="K1234" s="271"/>
      <c r="L1234" s="271"/>
      <c r="M1234" s="272"/>
      <c r="N1234" s="272"/>
      <c r="O1234" s="272" t="str">
        <f t="shared" si="192"/>
        <v/>
      </c>
      <c r="P1234" s="272" t="str">
        <f t="shared" si="193"/>
        <v/>
      </c>
      <c r="Q1234" s="272">
        <f t="shared" si="194"/>
        <v>0</v>
      </c>
      <c r="R1234" s="272"/>
    </row>
    <row r="1235" spans="1:18" ht="17.25" thickBot="1" x14ac:dyDescent="0.35">
      <c r="A1235" s="217">
        <v>14</v>
      </c>
      <c r="B1235" s="204"/>
      <c r="C1235" s="204"/>
      <c r="D1235" s="218"/>
      <c r="E1235" s="204"/>
      <c r="F1235" s="204"/>
      <c r="G1235" s="219"/>
      <c r="H1235" s="273"/>
      <c r="I1235" s="271">
        <f t="shared" si="191"/>
        <v>0</v>
      </c>
      <c r="J1235" s="271"/>
      <c r="K1235" s="271"/>
      <c r="L1235" s="271"/>
      <c r="M1235" s="272"/>
      <c r="N1235" s="272"/>
      <c r="O1235" s="272" t="str">
        <f t="shared" si="192"/>
        <v/>
      </c>
      <c r="P1235" s="272" t="str">
        <f t="shared" si="193"/>
        <v/>
      </c>
      <c r="Q1235" s="272">
        <f t="shared" si="194"/>
        <v>0</v>
      </c>
      <c r="R1235" s="272"/>
    </row>
    <row r="1236" spans="1:18" x14ac:dyDescent="0.3">
      <c r="A1236" s="220">
        <v>15</v>
      </c>
      <c r="B1236" s="202"/>
      <c r="C1236" s="202"/>
      <c r="D1236" s="202" t="s">
        <v>271</v>
      </c>
      <c r="E1236" s="202"/>
      <c r="F1236" s="202"/>
      <c r="G1236" s="221"/>
      <c r="H1236" s="273">
        <f>SUM(B1236:B1242)</f>
        <v>0</v>
      </c>
      <c r="I1236" s="271">
        <f t="shared" si="191"/>
        <v>0</v>
      </c>
      <c r="J1236" s="271">
        <f>IF(SUM(H1236-40)&gt;0,H1236-40,0)</f>
        <v>0</v>
      </c>
      <c r="K1236" s="271">
        <f>IF(SUM(I1236:I1242)&gt;J1236,SUM(I1236:I1242),J1236)</f>
        <v>0</v>
      </c>
      <c r="L1236" s="271">
        <f>IF(D1236="o",IF(H1236&lt;15,0,IF(H1236&gt;40,8,H1236/5)),0)</f>
        <v>0</v>
      </c>
      <c r="M1236" s="272"/>
      <c r="N1236" s="272"/>
      <c r="O1236" s="272" t="str">
        <f t="shared" si="192"/>
        <v/>
      </c>
      <c r="P1236" s="272" t="str">
        <f t="shared" si="193"/>
        <v/>
      </c>
      <c r="Q1236" s="272">
        <f t="shared" si="194"/>
        <v>0</v>
      </c>
      <c r="R1236" s="272"/>
    </row>
    <row r="1237" spans="1:18" x14ac:dyDescent="0.3">
      <c r="A1237" s="214">
        <v>16</v>
      </c>
      <c r="B1237" s="200"/>
      <c r="C1237" s="200"/>
      <c r="D1237" s="215"/>
      <c r="E1237" s="200"/>
      <c r="F1237" s="200"/>
      <c r="G1237" s="216"/>
      <c r="H1237" s="273"/>
      <c r="I1237" s="271">
        <f t="shared" si="191"/>
        <v>0</v>
      </c>
      <c r="J1237" s="271"/>
      <c r="K1237" s="271"/>
      <c r="L1237" s="271"/>
      <c r="M1237" s="272"/>
      <c r="N1237" s="272"/>
      <c r="O1237" s="272" t="str">
        <f t="shared" si="192"/>
        <v/>
      </c>
      <c r="P1237" s="272" t="str">
        <f t="shared" si="193"/>
        <v/>
      </c>
      <c r="Q1237" s="272">
        <f t="shared" si="194"/>
        <v>0</v>
      </c>
      <c r="R1237" s="272"/>
    </row>
    <row r="1238" spans="1:18" x14ac:dyDescent="0.3">
      <c r="A1238" s="214">
        <v>17</v>
      </c>
      <c r="B1238" s="200"/>
      <c r="C1238" s="200"/>
      <c r="D1238" s="215"/>
      <c r="E1238" s="200"/>
      <c r="F1238" s="200"/>
      <c r="G1238" s="216"/>
      <c r="H1238" s="273"/>
      <c r="I1238" s="271">
        <f t="shared" si="191"/>
        <v>0</v>
      </c>
      <c r="J1238" s="271"/>
      <c r="K1238" s="271"/>
      <c r="L1238" s="271"/>
      <c r="M1238" s="272"/>
      <c r="N1238" s="272"/>
      <c r="O1238" s="272" t="str">
        <f t="shared" si="192"/>
        <v/>
      </c>
      <c r="P1238" s="272" t="str">
        <f t="shared" si="193"/>
        <v/>
      </c>
      <c r="Q1238" s="272">
        <f t="shared" si="194"/>
        <v>0</v>
      </c>
      <c r="R1238" s="272"/>
    </row>
    <row r="1239" spans="1:18" x14ac:dyDescent="0.3">
      <c r="A1239" s="214">
        <v>18</v>
      </c>
      <c r="B1239" s="200"/>
      <c r="C1239" s="200"/>
      <c r="D1239" s="215"/>
      <c r="E1239" s="200"/>
      <c r="F1239" s="200"/>
      <c r="G1239" s="216"/>
      <c r="H1239" s="273"/>
      <c r="I1239" s="271">
        <f t="shared" si="191"/>
        <v>0</v>
      </c>
      <c r="J1239" s="271"/>
      <c r="K1239" s="271"/>
      <c r="L1239" s="271"/>
      <c r="M1239" s="272"/>
      <c r="N1239" s="272"/>
      <c r="O1239" s="272" t="str">
        <f t="shared" si="192"/>
        <v/>
      </c>
      <c r="P1239" s="272" t="str">
        <f t="shared" si="193"/>
        <v/>
      </c>
      <c r="Q1239" s="272">
        <f t="shared" si="194"/>
        <v>0</v>
      </c>
      <c r="R1239" s="272"/>
    </row>
    <row r="1240" spans="1:18" x14ac:dyDescent="0.3">
      <c r="A1240" s="214">
        <v>19</v>
      </c>
      <c r="B1240" s="200"/>
      <c r="C1240" s="200"/>
      <c r="D1240" s="215"/>
      <c r="E1240" s="200"/>
      <c r="F1240" s="200"/>
      <c r="G1240" s="216"/>
      <c r="H1240" s="273"/>
      <c r="I1240" s="271">
        <f t="shared" si="191"/>
        <v>0</v>
      </c>
      <c r="J1240" s="271"/>
      <c r="K1240" s="271"/>
      <c r="L1240" s="271"/>
      <c r="M1240" s="272"/>
      <c r="N1240" s="272"/>
      <c r="O1240" s="272" t="str">
        <f t="shared" si="192"/>
        <v/>
      </c>
      <c r="P1240" s="272" t="str">
        <f t="shared" si="193"/>
        <v/>
      </c>
      <c r="Q1240" s="272">
        <f t="shared" si="194"/>
        <v>0</v>
      </c>
      <c r="R1240" s="272"/>
    </row>
    <row r="1241" spans="1:18" x14ac:dyDescent="0.3">
      <c r="A1241" s="214">
        <v>20</v>
      </c>
      <c r="B1241" s="200"/>
      <c r="C1241" s="200"/>
      <c r="D1241" s="215"/>
      <c r="E1241" s="200"/>
      <c r="F1241" s="200"/>
      <c r="G1241" s="216"/>
      <c r="H1241" s="273"/>
      <c r="I1241" s="271">
        <f t="shared" si="191"/>
        <v>0</v>
      </c>
      <c r="J1241" s="271"/>
      <c r="K1241" s="271"/>
      <c r="L1241" s="271"/>
      <c r="M1241" s="272"/>
      <c r="N1241" s="272"/>
      <c r="O1241" s="272" t="str">
        <f t="shared" si="192"/>
        <v/>
      </c>
      <c r="P1241" s="272" t="str">
        <f t="shared" si="193"/>
        <v/>
      </c>
      <c r="Q1241" s="272">
        <f t="shared" si="194"/>
        <v>0</v>
      </c>
      <c r="R1241" s="272"/>
    </row>
    <row r="1242" spans="1:18" ht="17.25" thickBot="1" x14ac:dyDescent="0.35">
      <c r="A1242" s="217">
        <v>21</v>
      </c>
      <c r="B1242" s="204"/>
      <c r="C1242" s="204"/>
      <c r="D1242" s="218"/>
      <c r="E1242" s="204"/>
      <c r="F1242" s="204"/>
      <c r="G1242" s="219"/>
      <c r="H1242" s="273"/>
      <c r="I1242" s="271">
        <f t="shared" si="191"/>
        <v>0</v>
      </c>
      <c r="J1242" s="271"/>
      <c r="K1242" s="271"/>
      <c r="L1242" s="271"/>
      <c r="M1242" s="272"/>
      <c r="N1242" s="272"/>
      <c r="O1242" s="272" t="str">
        <f t="shared" si="192"/>
        <v/>
      </c>
      <c r="P1242" s="272" t="str">
        <f t="shared" si="193"/>
        <v/>
      </c>
      <c r="Q1242" s="272">
        <f t="shared" si="194"/>
        <v>0</v>
      </c>
      <c r="R1242" s="272"/>
    </row>
    <row r="1243" spans="1:18" x14ac:dyDescent="0.3">
      <c r="A1243" s="220">
        <v>22</v>
      </c>
      <c r="B1243" s="202"/>
      <c r="C1243" s="202"/>
      <c r="D1243" s="202" t="s">
        <v>271</v>
      </c>
      <c r="E1243" s="202"/>
      <c r="F1243" s="202"/>
      <c r="G1243" s="221"/>
      <c r="H1243" s="273">
        <f>SUM(B1243:B1249)</f>
        <v>0</v>
      </c>
      <c r="I1243" s="271">
        <f t="shared" si="191"/>
        <v>0</v>
      </c>
      <c r="J1243" s="271">
        <f>IF(SUM(H1243-40)&gt;0,H1243-40,0)</f>
        <v>0</v>
      </c>
      <c r="K1243" s="271">
        <f>IF(SUM(I1243:I1249)&gt;J1243,SUM(I1243:I1249),J1243)</f>
        <v>0</v>
      </c>
      <c r="L1243" s="271">
        <f>IF(D1243="o",IF(H1243&lt;15,0,IF(H1243&gt;40,8,H1243/5)),0)</f>
        <v>0</v>
      </c>
      <c r="M1243" s="272"/>
      <c r="N1243" s="272"/>
      <c r="O1243" s="272" t="str">
        <f t="shared" si="192"/>
        <v/>
      </c>
      <c r="P1243" s="272" t="str">
        <f t="shared" si="193"/>
        <v/>
      </c>
      <c r="Q1243" s="272">
        <f t="shared" si="194"/>
        <v>0</v>
      </c>
      <c r="R1243" s="272"/>
    </row>
    <row r="1244" spans="1:18" x14ac:dyDescent="0.3">
      <c r="A1244" s="214">
        <v>23</v>
      </c>
      <c r="B1244" s="200"/>
      <c r="C1244" s="200"/>
      <c r="D1244" s="215"/>
      <c r="E1244" s="200"/>
      <c r="F1244" s="200"/>
      <c r="G1244" s="216"/>
      <c r="H1244" s="273"/>
      <c r="I1244" s="271">
        <f t="shared" si="191"/>
        <v>0</v>
      </c>
      <c r="J1244" s="271"/>
      <c r="K1244" s="271"/>
      <c r="L1244" s="271"/>
      <c r="M1244" s="272"/>
      <c r="N1244" s="272"/>
      <c r="O1244" s="272" t="str">
        <f t="shared" si="192"/>
        <v/>
      </c>
      <c r="P1244" s="272" t="str">
        <f t="shared" si="193"/>
        <v/>
      </c>
      <c r="Q1244" s="272">
        <f t="shared" si="194"/>
        <v>0</v>
      </c>
      <c r="R1244" s="272"/>
    </row>
    <row r="1245" spans="1:18" x14ac:dyDescent="0.3">
      <c r="A1245" s="214">
        <v>24</v>
      </c>
      <c r="B1245" s="200"/>
      <c r="C1245" s="200"/>
      <c r="D1245" s="215"/>
      <c r="E1245" s="200"/>
      <c r="F1245" s="200"/>
      <c r="G1245" s="216"/>
      <c r="H1245" s="273"/>
      <c r="I1245" s="271">
        <f t="shared" si="191"/>
        <v>0</v>
      </c>
      <c r="J1245" s="271"/>
      <c r="K1245" s="271"/>
      <c r="L1245" s="271"/>
      <c r="M1245" s="272"/>
      <c r="N1245" s="272"/>
      <c r="O1245" s="272" t="str">
        <f t="shared" si="192"/>
        <v/>
      </c>
      <c r="P1245" s="272" t="str">
        <f t="shared" si="193"/>
        <v/>
      </c>
      <c r="Q1245" s="272">
        <f t="shared" si="194"/>
        <v>0</v>
      </c>
      <c r="R1245" s="272"/>
    </row>
    <row r="1246" spans="1:18" x14ac:dyDescent="0.3">
      <c r="A1246" s="214">
        <v>25</v>
      </c>
      <c r="B1246" s="200"/>
      <c r="C1246" s="200"/>
      <c r="D1246" s="215"/>
      <c r="E1246" s="200"/>
      <c r="F1246" s="200"/>
      <c r="G1246" s="216"/>
      <c r="H1246" s="273"/>
      <c r="I1246" s="271">
        <f t="shared" si="191"/>
        <v>0</v>
      </c>
      <c r="J1246" s="271"/>
      <c r="K1246" s="271"/>
      <c r="L1246" s="271"/>
      <c r="M1246" s="272"/>
      <c r="N1246" s="272"/>
      <c r="O1246" s="272" t="str">
        <f t="shared" si="192"/>
        <v/>
      </c>
      <c r="P1246" s="272" t="str">
        <f t="shared" si="193"/>
        <v/>
      </c>
      <c r="Q1246" s="272">
        <f t="shared" si="194"/>
        <v>0</v>
      </c>
      <c r="R1246" s="272"/>
    </row>
    <row r="1247" spans="1:18" x14ac:dyDescent="0.3">
      <c r="A1247" s="214">
        <v>26</v>
      </c>
      <c r="B1247" s="200"/>
      <c r="C1247" s="200"/>
      <c r="D1247" s="215"/>
      <c r="E1247" s="200"/>
      <c r="F1247" s="200"/>
      <c r="G1247" s="216"/>
      <c r="H1247" s="273"/>
      <c r="I1247" s="271">
        <f t="shared" si="191"/>
        <v>0</v>
      </c>
      <c r="J1247" s="271"/>
      <c r="K1247" s="271"/>
      <c r="L1247" s="271"/>
      <c r="M1247" s="272"/>
      <c r="N1247" s="272"/>
      <c r="O1247" s="272" t="str">
        <f t="shared" si="192"/>
        <v/>
      </c>
      <c r="P1247" s="272" t="str">
        <f t="shared" si="193"/>
        <v/>
      </c>
      <c r="Q1247" s="272">
        <f t="shared" si="194"/>
        <v>0</v>
      </c>
      <c r="R1247" s="272"/>
    </row>
    <row r="1248" spans="1:18" x14ac:dyDescent="0.3">
      <c r="A1248" s="214">
        <v>27</v>
      </c>
      <c r="B1248" s="200"/>
      <c r="C1248" s="200"/>
      <c r="D1248" s="215"/>
      <c r="E1248" s="200"/>
      <c r="F1248" s="200"/>
      <c r="G1248" s="216"/>
      <c r="H1248" s="273"/>
      <c r="I1248" s="271">
        <f t="shared" si="191"/>
        <v>0</v>
      </c>
      <c r="J1248" s="271"/>
      <c r="K1248" s="271"/>
      <c r="L1248" s="271"/>
      <c r="M1248" s="272"/>
      <c r="N1248" s="272"/>
      <c r="O1248" s="272" t="str">
        <f t="shared" si="192"/>
        <v/>
      </c>
      <c r="P1248" s="272" t="str">
        <f t="shared" si="193"/>
        <v/>
      </c>
      <c r="Q1248" s="272">
        <f t="shared" si="194"/>
        <v>0</v>
      </c>
      <c r="R1248" s="272"/>
    </row>
    <row r="1249" spans="1:21" ht="17.25" thickBot="1" x14ac:dyDescent="0.35">
      <c r="A1249" s="217">
        <v>28</v>
      </c>
      <c r="B1249" s="204"/>
      <c r="C1249" s="204"/>
      <c r="D1249" s="218"/>
      <c r="E1249" s="204"/>
      <c r="F1249" s="204"/>
      <c r="G1249" s="219"/>
      <c r="H1249" s="273"/>
      <c r="I1249" s="271">
        <f t="shared" si="191"/>
        <v>0</v>
      </c>
      <c r="J1249" s="271"/>
      <c r="K1249" s="271"/>
      <c r="L1249" s="271"/>
      <c r="M1249" s="272"/>
      <c r="N1249" s="272"/>
      <c r="O1249" s="272" t="str">
        <f t="shared" si="192"/>
        <v/>
      </c>
      <c r="P1249" s="272" t="str">
        <f t="shared" si="193"/>
        <v/>
      </c>
      <c r="Q1249" s="272">
        <f t="shared" si="194"/>
        <v>0</v>
      </c>
      <c r="R1249" s="272"/>
    </row>
    <row r="1250" spans="1:21" x14ac:dyDescent="0.3">
      <c r="A1250" s="205"/>
      <c r="B1250" s="202"/>
      <c r="C1250" s="202"/>
      <c r="D1250" s="202" t="s">
        <v>271</v>
      </c>
      <c r="E1250" s="202"/>
      <c r="F1250" s="202"/>
      <c r="G1250" s="221"/>
      <c r="H1250" s="273" t="str">
        <f>IF(A1250&lt;&gt;0,SUM(Q1250:Q1252),"")</f>
        <v/>
      </c>
      <c r="I1250" s="271" t="str">
        <f>IF(A1250&lt;&gt;0,IF(IFERROR(B1250-8,0)&lt;0,0,IFERROR(B1250-8,0)),"")</f>
        <v/>
      </c>
      <c r="J1250" s="271" t="str">
        <f>IF(A1250&lt;&gt;0,IF(SUM(H1250-40)&gt;0,H1250-40,0),"")</f>
        <v/>
      </c>
      <c r="K1250" s="271" t="str">
        <f>IF(A1250&lt;&gt;0,IF(SUM(I1250:I1252)&gt;J1250,SUM(I1250:I1252),J1250),"")</f>
        <v/>
      </c>
      <c r="L1250" s="271" t="str">
        <f>IF(A1250&lt;&gt;0,IF(D1222="o",IF(H1250&lt;(15/(7/COUNTA(A1250:A1252))),0,IF(H1250&gt;(COUNTA(A1250:A1252)/5*40),COUNTA(A1250:A1252)/5*8,H1250/5)),""),"")</f>
        <v/>
      </c>
      <c r="M1250" s="272"/>
      <c r="N1250" s="272"/>
      <c r="O1250" s="272" t="str">
        <f t="shared" si="192"/>
        <v/>
      </c>
      <c r="P1250" s="272" t="str">
        <f t="shared" si="193"/>
        <v/>
      </c>
      <c r="Q1250" s="272">
        <f t="shared" si="194"/>
        <v>0</v>
      </c>
      <c r="R1250" s="272"/>
    </row>
    <row r="1251" spans="1:21" x14ac:dyDescent="0.3">
      <c r="A1251" s="206"/>
      <c r="B1251" s="200"/>
      <c r="C1251" s="200"/>
      <c r="D1251" s="215"/>
      <c r="E1251" s="200"/>
      <c r="F1251" s="200"/>
      <c r="G1251" s="216"/>
      <c r="H1251" s="273"/>
      <c r="I1251" s="271" t="str">
        <f>IF(A1251&lt;&gt;0,IF(IFERROR(B1251-8,0)&lt;0,0,IFERROR(B1251-8,0)),"")</f>
        <v/>
      </c>
      <c r="J1251" s="271"/>
      <c r="K1251" s="271"/>
      <c r="L1251" s="271"/>
      <c r="M1251" s="272"/>
      <c r="N1251" s="272"/>
      <c r="O1251" s="272" t="str">
        <f t="shared" si="192"/>
        <v/>
      </c>
      <c r="P1251" s="272" t="str">
        <f t="shared" si="193"/>
        <v/>
      </c>
      <c r="Q1251" s="272">
        <f t="shared" si="194"/>
        <v>0</v>
      </c>
      <c r="R1251" s="272"/>
    </row>
    <row r="1252" spans="1:21" ht="17.25" thickBot="1" x14ac:dyDescent="0.35">
      <c r="A1252" s="207"/>
      <c r="B1252" s="204"/>
      <c r="C1252" s="204"/>
      <c r="D1252" s="218"/>
      <c r="E1252" s="204"/>
      <c r="F1252" s="204"/>
      <c r="G1252" s="219"/>
      <c r="H1252" s="273"/>
      <c r="I1252" s="271" t="str">
        <f>IF(A1252&lt;&gt;0,IF(IFERROR(B1252-8,0)&lt;0,0,IFERROR(B1252-8,0)),"")</f>
        <v/>
      </c>
      <c r="J1252" s="271"/>
      <c r="K1252" s="271"/>
      <c r="L1252" s="271"/>
      <c r="M1252" s="272"/>
      <c r="N1252" s="272"/>
      <c r="O1252" s="272"/>
      <c r="P1252" s="272"/>
      <c r="Q1252" s="272">
        <f t="shared" si="194"/>
        <v>0</v>
      </c>
      <c r="R1252" s="272"/>
    </row>
    <row r="1253" spans="1:21" ht="17.25" thickBot="1" x14ac:dyDescent="0.35">
      <c r="A1253" s="211"/>
      <c r="B1253" s="243"/>
      <c r="C1253" s="243"/>
      <c r="D1253" s="243"/>
      <c r="E1253" s="243"/>
      <c r="F1253" s="243"/>
      <c r="G1253" s="244"/>
      <c r="H1253" s="273">
        <f t="shared" ref="H1253:M1253" si="195">SUM(H1254:H1284)</f>
        <v>0</v>
      </c>
      <c r="I1253" s="271">
        <f t="shared" si="195"/>
        <v>0</v>
      </c>
      <c r="J1253" s="271">
        <f t="shared" si="195"/>
        <v>0</v>
      </c>
      <c r="K1253" s="271">
        <f t="shared" si="195"/>
        <v>0</v>
      </c>
      <c r="L1253" s="274">
        <f t="shared" si="195"/>
        <v>0</v>
      </c>
      <c r="M1253" s="271" t="e">
        <f t="shared" si="195"/>
        <v>#DIV/0!</v>
      </c>
      <c r="N1253" s="275">
        <f>COUNTA(B1254:B1284)-COUNTIF(B1254:B1284,"연차")</f>
        <v>0</v>
      </c>
      <c r="O1253" s="271">
        <f>SUM(O1254:O1284)</f>
        <v>0</v>
      </c>
      <c r="P1253" s="271">
        <f>SUM(P1254:P1284)</f>
        <v>0</v>
      </c>
      <c r="Q1253" s="272">
        <f>SUM(Q1254:Q1284)</f>
        <v>0</v>
      </c>
      <c r="R1253" s="272">
        <f>COUNTA(A1254:A1284)</f>
        <v>28</v>
      </c>
      <c r="S1253" s="276">
        <f>SUM(C1254:C1284)</f>
        <v>0</v>
      </c>
      <c r="T1253" s="276">
        <f>SUM(F1254:F1284)</f>
        <v>0</v>
      </c>
      <c r="U1253" s="251">
        <f>G1255*G1257</f>
        <v>0</v>
      </c>
    </row>
    <row r="1254" spans="1:21" x14ac:dyDescent="0.3">
      <c r="A1254" s="212">
        <v>1</v>
      </c>
      <c r="B1254" s="201"/>
      <c r="C1254" s="201"/>
      <c r="D1254" s="201" t="s">
        <v>271</v>
      </c>
      <c r="E1254" s="201"/>
      <c r="F1254" s="201"/>
      <c r="G1254" s="213" t="s">
        <v>282</v>
      </c>
      <c r="H1254" s="273">
        <f>SUM(B1254:B1260)</f>
        <v>0</v>
      </c>
      <c r="I1254" s="271">
        <f t="shared" ref="I1254:I1281" si="196">IF(IFERROR(B1254-8,0)&lt;0,0,IFERROR(B1254-8,0))</f>
        <v>0</v>
      </c>
      <c r="J1254" s="271">
        <f>IF(SUM(H1254-40)&gt;0,H1254-40,0)</f>
        <v>0</v>
      </c>
      <c r="K1254" s="271">
        <f>IF(SUM(I1254:I1260)&gt;J1254,SUM(I1254:I1260),J1254)</f>
        <v>0</v>
      </c>
      <c r="L1254" s="271">
        <f>IF(D1254="o",IF(H1254&lt;15,0,IF(H1254&gt;40,8,H1254/5)),0)</f>
        <v>0</v>
      </c>
      <c r="M1254" s="272" t="e">
        <f>SUM(B1254:B1284)/COUNTA(B1254:B1284)</f>
        <v>#DIV/0!</v>
      </c>
      <c r="N1254" s="272"/>
      <c r="O1254" s="272" t="str">
        <f>IF(E1254="o",IF(B1254&gt;8,8,B1254),"")</f>
        <v/>
      </c>
      <c r="P1254" s="272" t="str">
        <f>IF(E1254="o",IF(B1254&gt;8,B1254-8,0),"")</f>
        <v/>
      </c>
      <c r="Q1254" s="272">
        <f>COUNTA(A1254)*IF(B1254="연차",0,B1254)</f>
        <v>0</v>
      </c>
      <c r="R1254" s="272"/>
    </row>
    <row r="1255" spans="1:21" x14ac:dyDescent="0.3">
      <c r="A1255" s="214">
        <v>2</v>
      </c>
      <c r="B1255" s="200"/>
      <c r="C1255" s="200"/>
      <c r="D1255" s="215"/>
      <c r="E1255" s="200"/>
      <c r="F1255" s="200"/>
      <c r="G1255" s="203"/>
      <c r="H1255" s="273"/>
      <c r="I1255" s="271">
        <f t="shared" si="196"/>
        <v>0</v>
      </c>
      <c r="J1255" s="271"/>
      <c r="K1255" s="271"/>
      <c r="L1255" s="271"/>
      <c r="M1255" s="272"/>
      <c r="N1255" s="272"/>
      <c r="O1255" s="272" t="str">
        <f t="shared" ref="O1255:O1283" si="197">IF(E1255="o",IF(B1255&gt;8,8,B1255),"")</f>
        <v/>
      </c>
      <c r="P1255" s="272" t="str">
        <f t="shared" ref="P1255:P1283" si="198">IF(E1255="o",IF(B1255&gt;8,B1255-8,0),"")</f>
        <v/>
      </c>
      <c r="Q1255" s="272">
        <f t="shared" ref="Q1255:Q1284" si="199">COUNTA(A1255)*IF(B1255="연차",0,B1255)</f>
        <v>0</v>
      </c>
      <c r="R1255" s="272"/>
    </row>
    <row r="1256" spans="1:21" x14ac:dyDescent="0.3">
      <c r="A1256" s="214">
        <v>3</v>
      </c>
      <c r="B1256" s="200"/>
      <c r="C1256" s="200"/>
      <c r="D1256" s="215"/>
      <c r="E1256" s="200"/>
      <c r="F1256" s="200"/>
      <c r="G1256" s="203" t="s">
        <v>275</v>
      </c>
      <c r="H1256" s="273"/>
      <c r="I1256" s="271">
        <f t="shared" si="196"/>
        <v>0</v>
      </c>
      <c r="J1256" s="271"/>
      <c r="K1256" s="271"/>
      <c r="L1256" s="271"/>
      <c r="M1256" s="272"/>
      <c r="N1256" s="272"/>
      <c r="O1256" s="272" t="str">
        <f t="shared" si="197"/>
        <v/>
      </c>
      <c r="P1256" s="272" t="str">
        <f t="shared" si="198"/>
        <v/>
      </c>
      <c r="Q1256" s="272">
        <f t="shared" si="199"/>
        <v>0</v>
      </c>
      <c r="R1256" s="272"/>
    </row>
    <row r="1257" spans="1:21" x14ac:dyDescent="0.3">
      <c r="A1257" s="214">
        <v>4</v>
      </c>
      <c r="B1257" s="200"/>
      <c r="C1257" s="200"/>
      <c r="D1257" s="215"/>
      <c r="E1257" s="200"/>
      <c r="F1257" s="200"/>
      <c r="G1257" s="203"/>
      <c r="H1257" s="273"/>
      <c r="I1257" s="271">
        <f t="shared" si="196"/>
        <v>0</v>
      </c>
      <c r="J1257" s="271"/>
      <c r="K1257" s="271"/>
      <c r="L1257" s="271"/>
      <c r="M1257" s="272"/>
      <c r="N1257" s="272"/>
      <c r="O1257" s="272" t="str">
        <f t="shared" si="197"/>
        <v/>
      </c>
      <c r="P1257" s="272" t="str">
        <f t="shared" si="198"/>
        <v/>
      </c>
      <c r="Q1257" s="272">
        <f t="shared" si="199"/>
        <v>0</v>
      </c>
      <c r="R1257" s="272"/>
    </row>
    <row r="1258" spans="1:21" x14ac:dyDescent="0.3">
      <c r="A1258" s="214">
        <v>5</v>
      </c>
      <c r="B1258" s="200"/>
      <c r="C1258" s="200"/>
      <c r="D1258" s="215"/>
      <c r="E1258" s="200"/>
      <c r="F1258" s="200"/>
      <c r="G1258" s="216"/>
      <c r="H1258" s="273"/>
      <c r="I1258" s="271">
        <f t="shared" si="196"/>
        <v>0</v>
      </c>
      <c r="J1258" s="271"/>
      <c r="K1258" s="271"/>
      <c r="L1258" s="271"/>
      <c r="M1258" s="272"/>
      <c r="N1258" s="272"/>
      <c r="O1258" s="272" t="str">
        <f t="shared" si="197"/>
        <v/>
      </c>
      <c r="P1258" s="272" t="str">
        <f t="shared" si="198"/>
        <v/>
      </c>
      <c r="Q1258" s="272">
        <f t="shared" si="199"/>
        <v>0</v>
      </c>
      <c r="R1258" s="272"/>
    </row>
    <row r="1259" spans="1:21" x14ac:dyDescent="0.3">
      <c r="A1259" s="214">
        <v>6</v>
      </c>
      <c r="B1259" s="200"/>
      <c r="C1259" s="200"/>
      <c r="D1259" s="215"/>
      <c r="E1259" s="200"/>
      <c r="F1259" s="200"/>
      <c r="G1259" s="216"/>
      <c r="H1259" s="273"/>
      <c r="I1259" s="271">
        <f t="shared" si="196"/>
        <v>0</v>
      </c>
      <c r="J1259" s="271"/>
      <c r="K1259" s="271"/>
      <c r="L1259" s="271"/>
      <c r="M1259" s="272"/>
      <c r="N1259" s="272"/>
      <c r="O1259" s="272" t="str">
        <f t="shared" si="197"/>
        <v/>
      </c>
      <c r="P1259" s="272" t="str">
        <f t="shared" si="198"/>
        <v/>
      </c>
      <c r="Q1259" s="272">
        <f t="shared" si="199"/>
        <v>0</v>
      </c>
      <c r="R1259" s="272"/>
    </row>
    <row r="1260" spans="1:21" ht="17.25" thickBot="1" x14ac:dyDescent="0.35">
      <c r="A1260" s="217">
        <v>7</v>
      </c>
      <c r="B1260" s="204"/>
      <c r="C1260" s="204"/>
      <c r="D1260" s="218"/>
      <c r="E1260" s="204"/>
      <c r="F1260" s="204"/>
      <c r="G1260" s="219"/>
      <c r="H1260" s="273"/>
      <c r="I1260" s="271">
        <f t="shared" si="196"/>
        <v>0</v>
      </c>
      <c r="J1260" s="271"/>
      <c r="K1260" s="271"/>
      <c r="L1260" s="271"/>
      <c r="M1260" s="272"/>
      <c r="N1260" s="272"/>
      <c r="O1260" s="272" t="str">
        <f t="shared" si="197"/>
        <v/>
      </c>
      <c r="P1260" s="272" t="str">
        <f t="shared" si="198"/>
        <v/>
      </c>
      <c r="Q1260" s="272">
        <f t="shared" si="199"/>
        <v>0</v>
      </c>
      <c r="R1260" s="272"/>
    </row>
    <row r="1261" spans="1:21" x14ac:dyDescent="0.3">
      <c r="A1261" s="220">
        <v>8</v>
      </c>
      <c r="B1261" s="202"/>
      <c r="C1261" s="202"/>
      <c r="D1261" s="202" t="s">
        <v>271</v>
      </c>
      <c r="E1261" s="202"/>
      <c r="F1261" s="202"/>
      <c r="G1261" s="221"/>
      <c r="H1261" s="273">
        <f>SUM(B1261:B1267)</f>
        <v>0</v>
      </c>
      <c r="I1261" s="271">
        <f t="shared" si="196"/>
        <v>0</v>
      </c>
      <c r="J1261" s="271">
        <f>IF(SUM(H1261-40)&gt;0,H1261-40,0)</f>
        <v>0</v>
      </c>
      <c r="K1261" s="271">
        <f>IF(SUM(I1261:I1267)&gt;J1261,SUM(I1261:I1267),J1261)</f>
        <v>0</v>
      </c>
      <c r="L1261" s="271">
        <f>IF(D1261="o",IF(H1261&lt;15,0,IF(H1261&gt;40,8,H1261/5)),0)</f>
        <v>0</v>
      </c>
      <c r="M1261" s="272"/>
      <c r="N1261" s="272"/>
      <c r="O1261" s="272" t="str">
        <f t="shared" si="197"/>
        <v/>
      </c>
      <c r="P1261" s="272" t="str">
        <f t="shared" si="198"/>
        <v/>
      </c>
      <c r="Q1261" s="272">
        <f t="shared" si="199"/>
        <v>0</v>
      </c>
      <c r="R1261" s="272"/>
    </row>
    <row r="1262" spans="1:21" x14ac:dyDescent="0.3">
      <c r="A1262" s="214">
        <v>9</v>
      </c>
      <c r="B1262" s="200"/>
      <c r="C1262" s="200"/>
      <c r="D1262" s="215"/>
      <c r="E1262" s="200"/>
      <c r="F1262" s="200"/>
      <c r="G1262" s="216"/>
      <c r="H1262" s="273"/>
      <c r="I1262" s="271">
        <f t="shared" si="196"/>
        <v>0</v>
      </c>
      <c r="J1262" s="271"/>
      <c r="K1262" s="271"/>
      <c r="L1262" s="271"/>
      <c r="M1262" s="272"/>
      <c r="N1262" s="272"/>
      <c r="O1262" s="272" t="str">
        <f t="shared" si="197"/>
        <v/>
      </c>
      <c r="P1262" s="272" t="str">
        <f t="shared" si="198"/>
        <v/>
      </c>
      <c r="Q1262" s="272">
        <f t="shared" si="199"/>
        <v>0</v>
      </c>
      <c r="R1262" s="272"/>
    </row>
    <row r="1263" spans="1:21" x14ac:dyDescent="0.3">
      <c r="A1263" s="214">
        <v>10</v>
      </c>
      <c r="B1263" s="200"/>
      <c r="C1263" s="200"/>
      <c r="D1263" s="215"/>
      <c r="E1263" s="200"/>
      <c r="F1263" s="200"/>
      <c r="G1263" s="216"/>
      <c r="H1263" s="273"/>
      <c r="I1263" s="271">
        <f t="shared" si="196"/>
        <v>0</v>
      </c>
      <c r="J1263" s="271"/>
      <c r="K1263" s="271"/>
      <c r="L1263" s="271"/>
      <c r="M1263" s="272"/>
      <c r="N1263" s="272"/>
      <c r="O1263" s="272" t="str">
        <f t="shared" si="197"/>
        <v/>
      </c>
      <c r="P1263" s="272" t="str">
        <f t="shared" si="198"/>
        <v/>
      </c>
      <c r="Q1263" s="272">
        <f t="shared" si="199"/>
        <v>0</v>
      </c>
      <c r="R1263" s="272"/>
    </row>
    <row r="1264" spans="1:21" x14ac:dyDescent="0.3">
      <c r="A1264" s="214">
        <v>11</v>
      </c>
      <c r="B1264" s="200"/>
      <c r="C1264" s="200"/>
      <c r="D1264" s="215"/>
      <c r="E1264" s="200"/>
      <c r="F1264" s="200"/>
      <c r="G1264" s="216"/>
      <c r="H1264" s="273"/>
      <c r="I1264" s="271">
        <f t="shared" si="196"/>
        <v>0</v>
      </c>
      <c r="J1264" s="271"/>
      <c r="K1264" s="271"/>
      <c r="L1264" s="271"/>
      <c r="M1264" s="272"/>
      <c r="N1264" s="272"/>
      <c r="O1264" s="272" t="str">
        <f t="shared" si="197"/>
        <v/>
      </c>
      <c r="P1264" s="272" t="str">
        <f t="shared" si="198"/>
        <v/>
      </c>
      <c r="Q1264" s="272">
        <f t="shared" si="199"/>
        <v>0</v>
      </c>
      <c r="R1264" s="272"/>
    </row>
    <row r="1265" spans="1:18" x14ac:dyDescent="0.3">
      <c r="A1265" s="214">
        <v>12</v>
      </c>
      <c r="B1265" s="200"/>
      <c r="C1265" s="200"/>
      <c r="D1265" s="215"/>
      <c r="E1265" s="200"/>
      <c r="F1265" s="200"/>
      <c r="G1265" s="216"/>
      <c r="H1265" s="273"/>
      <c r="I1265" s="271">
        <f t="shared" si="196"/>
        <v>0</v>
      </c>
      <c r="J1265" s="271"/>
      <c r="K1265" s="271"/>
      <c r="L1265" s="271"/>
      <c r="M1265" s="272"/>
      <c r="N1265" s="272"/>
      <c r="O1265" s="272" t="str">
        <f t="shared" si="197"/>
        <v/>
      </c>
      <c r="P1265" s="272" t="str">
        <f t="shared" si="198"/>
        <v/>
      </c>
      <c r="Q1265" s="272">
        <f t="shared" si="199"/>
        <v>0</v>
      </c>
      <c r="R1265" s="272"/>
    </row>
    <row r="1266" spans="1:18" x14ac:dyDescent="0.3">
      <c r="A1266" s="214">
        <v>13</v>
      </c>
      <c r="B1266" s="200"/>
      <c r="C1266" s="200"/>
      <c r="D1266" s="215"/>
      <c r="E1266" s="200"/>
      <c r="F1266" s="200"/>
      <c r="G1266" s="216"/>
      <c r="H1266" s="273"/>
      <c r="I1266" s="271">
        <f t="shared" si="196"/>
        <v>0</v>
      </c>
      <c r="J1266" s="271"/>
      <c r="K1266" s="271"/>
      <c r="L1266" s="271"/>
      <c r="M1266" s="272"/>
      <c r="N1266" s="272"/>
      <c r="O1266" s="272" t="str">
        <f t="shared" si="197"/>
        <v/>
      </c>
      <c r="P1266" s="272" t="str">
        <f t="shared" si="198"/>
        <v/>
      </c>
      <c r="Q1266" s="272">
        <f t="shared" si="199"/>
        <v>0</v>
      </c>
      <c r="R1266" s="272"/>
    </row>
    <row r="1267" spans="1:18" ht="17.25" thickBot="1" x14ac:dyDescent="0.35">
      <c r="A1267" s="217">
        <v>14</v>
      </c>
      <c r="B1267" s="204"/>
      <c r="C1267" s="204"/>
      <c r="D1267" s="218"/>
      <c r="E1267" s="204"/>
      <c r="F1267" s="204"/>
      <c r="G1267" s="219"/>
      <c r="H1267" s="273"/>
      <c r="I1267" s="271">
        <f t="shared" si="196"/>
        <v>0</v>
      </c>
      <c r="J1267" s="271"/>
      <c r="K1267" s="271"/>
      <c r="L1267" s="271"/>
      <c r="M1267" s="272"/>
      <c r="N1267" s="272"/>
      <c r="O1267" s="272" t="str">
        <f t="shared" si="197"/>
        <v/>
      </c>
      <c r="P1267" s="272" t="str">
        <f t="shared" si="198"/>
        <v/>
      </c>
      <c r="Q1267" s="272">
        <f t="shared" si="199"/>
        <v>0</v>
      </c>
      <c r="R1267" s="272"/>
    </row>
    <row r="1268" spans="1:18" x14ac:dyDescent="0.3">
      <c r="A1268" s="220">
        <v>15</v>
      </c>
      <c r="B1268" s="202"/>
      <c r="C1268" s="202"/>
      <c r="D1268" s="202" t="s">
        <v>271</v>
      </c>
      <c r="E1268" s="202"/>
      <c r="F1268" s="202"/>
      <c r="G1268" s="221"/>
      <c r="H1268" s="273">
        <f>SUM(B1268:B1274)</f>
        <v>0</v>
      </c>
      <c r="I1268" s="271">
        <f t="shared" si="196"/>
        <v>0</v>
      </c>
      <c r="J1268" s="271">
        <f>IF(SUM(H1268-40)&gt;0,H1268-40,0)</f>
        <v>0</v>
      </c>
      <c r="K1268" s="271">
        <f>IF(SUM(I1268:I1274)&gt;J1268,SUM(I1268:I1274),J1268)</f>
        <v>0</v>
      </c>
      <c r="L1268" s="271">
        <f>IF(D1268="o",IF(H1268&lt;15,0,IF(H1268&gt;40,8,H1268/5)),0)</f>
        <v>0</v>
      </c>
      <c r="M1268" s="272"/>
      <c r="N1268" s="272"/>
      <c r="O1268" s="272" t="str">
        <f t="shared" si="197"/>
        <v/>
      </c>
      <c r="P1268" s="272" t="str">
        <f t="shared" si="198"/>
        <v/>
      </c>
      <c r="Q1268" s="272">
        <f t="shared" si="199"/>
        <v>0</v>
      </c>
      <c r="R1268" s="272"/>
    </row>
    <row r="1269" spans="1:18" x14ac:dyDescent="0.3">
      <c r="A1269" s="214">
        <v>16</v>
      </c>
      <c r="B1269" s="200"/>
      <c r="C1269" s="200"/>
      <c r="D1269" s="215"/>
      <c r="E1269" s="200"/>
      <c r="F1269" s="200"/>
      <c r="G1269" s="216"/>
      <c r="H1269" s="273"/>
      <c r="I1269" s="271">
        <f t="shared" si="196"/>
        <v>0</v>
      </c>
      <c r="J1269" s="271"/>
      <c r="K1269" s="271"/>
      <c r="L1269" s="271"/>
      <c r="M1269" s="272"/>
      <c r="N1269" s="272"/>
      <c r="O1269" s="272" t="str">
        <f t="shared" si="197"/>
        <v/>
      </c>
      <c r="P1269" s="272" t="str">
        <f t="shared" si="198"/>
        <v/>
      </c>
      <c r="Q1269" s="272">
        <f t="shared" si="199"/>
        <v>0</v>
      </c>
      <c r="R1269" s="272"/>
    </row>
    <row r="1270" spans="1:18" x14ac:dyDescent="0.3">
      <c r="A1270" s="214">
        <v>17</v>
      </c>
      <c r="B1270" s="200"/>
      <c r="C1270" s="200"/>
      <c r="D1270" s="215"/>
      <c r="E1270" s="200"/>
      <c r="F1270" s="200"/>
      <c r="G1270" s="216"/>
      <c r="H1270" s="273"/>
      <c r="I1270" s="271">
        <f t="shared" si="196"/>
        <v>0</v>
      </c>
      <c r="J1270" s="271"/>
      <c r="K1270" s="271"/>
      <c r="L1270" s="271"/>
      <c r="M1270" s="272"/>
      <c r="N1270" s="272"/>
      <c r="O1270" s="272" t="str">
        <f t="shared" si="197"/>
        <v/>
      </c>
      <c r="P1270" s="272" t="str">
        <f t="shared" si="198"/>
        <v/>
      </c>
      <c r="Q1270" s="272">
        <f t="shared" si="199"/>
        <v>0</v>
      </c>
      <c r="R1270" s="272"/>
    </row>
    <row r="1271" spans="1:18" x14ac:dyDescent="0.3">
      <c r="A1271" s="214">
        <v>18</v>
      </c>
      <c r="B1271" s="200"/>
      <c r="C1271" s="200"/>
      <c r="D1271" s="215"/>
      <c r="E1271" s="200"/>
      <c r="F1271" s="200"/>
      <c r="G1271" s="216"/>
      <c r="H1271" s="273"/>
      <c r="I1271" s="271">
        <f t="shared" si="196"/>
        <v>0</v>
      </c>
      <c r="J1271" s="271"/>
      <c r="K1271" s="271"/>
      <c r="L1271" s="271"/>
      <c r="M1271" s="272"/>
      <c r="N1271" s="272"/>
      <c r="O1271" s="272" t="str">
        <f t="shared" si="197"/>
        <v/>
      </c>
      <c r="P1271" s="272" t="str">
        <f t="shared" si="198"/>
        <v/>
      </c>
      <c r="Q1271" s="272">
        <f t="shared" si="199"/>
        <v>0</v>
      </c>
      <c r="R1271" s="272"/>
    </row>
    <row r="1272" spans="1:18" x14ac:dyDescent="0.3">
      <c r="A1272" s="214">
        <v>19</v>
      </c>
      <c r="B1272" s="200"/>
      <c r="C1272" s="200"/>
      <c r="D1272" s="215"/>
      <c r="E1272" s="200"/>
      <c r="F1272" s="200"/>
      <c r="G1272" s="216"/>
      <c r="H1272" s="273"/>
      <c r="I1272" s="271">
        <f t="shared" si="196"/>
        <v>0</v>
      </c>
      <c r="J1272" s="271"/>
      <c r="K1272" s="271"/>
      <c r="L1272" s="271"/>
      <c r="M1272" s="272"/>
      <c r="N1272" s="272"/>
      <c r="O1272" s="272" t="str">
        <f t="shared" si="197"/>
        <v/>
      </c>
      <c r="P1272" s="272" t="str">
        <f t="shared" si="198"/>
        <v/>
      </c>
      <c r="Q1272" s="272">
        <f t="shared" si="199"/>
        <v>0</v>
      </c>
      <c r="R1272" s="272"/>
    </row>
    <row r="1273" spans="1:18" x14ac:dyDescent="0.3">
      <c r="A1273" s="214">
        <v>20</v>
      </c>
      <c r="B1273" s="200"/>
      <c r="C1273" s="200"/>
      <c r="D1273" s="215"/>
      <c r="E1273" s="200"/>
      <c r="F1273" s="200"/>
      <c r="G1273" s="216"/>
      <c r="H1273" s="273"/>
      <c r="I1273" s="271">
        <f t="shared" si="196"/>
        <v>0</v>
      </c>
      <c r="J1273" s="271"/>
      <c r="K1273" s="271"/>
      <c r="L1273" s="271"/>
      <c r="M1273" s="272"/>
      <c r="N1273" s="272"/>
      <c r="O1273" s="272" t="str">
        <f t="shared" si="197"/>
        <v/>
      </c>
      <c r="P1273" s="272" t="str">
        <f t="shared" si="198"/>
        <v/>
      </c>
      <c r="Q1273" s="272">
        <f t="shared" si="199"/>
        <v>0</v>
      </c>
      <c r="R1273" s="272"/>
    </row>
    <row r="1274" spans="1:18" ht="17.25" thickBot="1" x14ac:dyDescent="0.35">
      <c r="A1274" s="217">
        <v>21</v>
      </c>
      <c r="B1274" s="204"/>
      <c r="C1274" s="204"/>
      <c r="D1274" s="218"/>
      <c r="E1274" s="204"/>
      <c r="F1274" s="204"/>
      <c r="G1274" s="219"/>
      <c r="H1274" s="273"/>
      <c r="I1274" s="271">
        <f t="shared" si="196"/>
        <v>0</v>
      </c>
      <c r="J1274" s="271"/>
      <c r="K1274" s="271"/>
      <c r="L1274" s="271"/>
      <c r="M1274" s="272"/>
      <c r="N1274" s="272"/>
      <c r="O1274" s="272" t="str">
        <f t="shared" si="197"/>
        <v/>
      </c>
      <c r="P1274" s="272" t="str">
        <f t="shared" si="198"/>
        <v/>
      </c>
      <c r="Q1274" s="272">
        <f t="shared" si="199"/>
        <v>0</v>
      </c>
      <c r="R1274" s="272"/>
    </row>
    <row r="1275" spans="1:18" x14ac:dyDescent="0.3">
      <c r="A1275" s="220">
        <v>22</v>
      </c>
      <c r="B1275" s="202"/>
      <c r="C1275" s="202"/>
      <c r="D1275" s="202" t="s">
        <v>271</v>
      </c>
      <c r="E1275" s="202"/>
      <c r="F1275" s="202"/>
      <c r="G1275" s="221"/>
      <c r="H1275" s="273">
        <f>SUM(B1275:B1281)</f>
        <v>0</v>
      </c>
      <c r="I1275" s="271">
        <f t="shared" si="196"/>
        <v>0</v>
      </c>
      <c r="J1275" s="271">
        <f>IF(SUM(H1275-40)&gt;0,H1275-40,0)</f>
        <v>0</v>
      </c>
      <c r="K1275" s="271">
        <f>IF(SUM(I1275:I1281)&gt;J1275,SUM(I1275:I1281),J1275)</f>
        <v>0</v>
      </c>
      <c r="L1275" s="271">
        <f>IF(D1275="o",IF(H1275&lt;15,0,IF(H1275&gt;40,8,H1275/5)),0)</f>
        <v>0</v>
      </c>
      <c r="M1275" s="272"/>
      <c r="N1275" s="272"/>
      <c r="O1275" s="272" t="str">
        <f t="shared" si="197"/>
        <v/>
      </c>
      <c r="P1275" s="272" t="str">
        <f t="shared" si="198"/>
        <v/>
      </c>
      <c r="Q1275" s="272">
        <f t="shared" si="199"/>
        <v>0</v>
      </c>
      <c r="R1275" s="272"/>
    </row>
    <row r="1276" spans="1:18" x14ac:dyDescent="0.3">
      <c r="A1276" s="214">
        <v>23</v>
      </c>
      <c r="B1276" s="200"/>
      <c r="C1276" s="200"/>
      <c r="D1276" s="215"/>
      <c r="E1276" s="200"/>
      <c r="F1276" s="200"/>
      <c r="G1276" s="216"/>
      <c r="H1276" s="273"/>
      <c r="I1276" s="271">
        <f t="shared" si="196"/>
        <v>0</v>
      </c>
      <c r="J1276" s="271"/>
      <c r="K1276" s="271"/>
      <c r="L1276" s="271"/>
      <c r="M1276" s="272"/>
      <c r="N1276" s="272"/>
      <c r="O1276" s="272" t="str">
        <f t="shared" si="197"/>
        <v/>
      </c>
      <c r="P1276" s="272" t="str">
        <f t="shared" si="198"/>
        <v/>
      </c>
      <c r="Q1276" s="272">
        <f t="shared" si="199"/>
        <v>0</v>
      </c>
      <c r="R1276" s="272"/>
    </row>
    <row r="1277" spans="1:18" x14ac:dyDescent="0.3">
      <c r="A1277" s="214">
        <v>24</v>
      </c>
      <c r="B1277" s="200"/>
      <c r="C1277" s="200"/>
      <c r="D1277" s="215"/>
      <c r="E1277" s="200"/>
      <c r="F1277" s="200"/>
      <c r="G1277" s="216"/>
      <c r="H1277" s="273"/>
      <c r="I1277" s="271">
        <f t="shared" si="196"/>
        <v>0</v>
      </c>
      <c r="J1277" s="271"/>
      <c r="K1277" s="271"/>
      <c r="L1277" s="271"/>
      <c r="M1277" s="272"/>
      <c r="N1277" s="272"/>
      <c r="O1277" s="272" t="str">
        <f t="shared" si="197"/>
        <v/>
      </c>
      <c r="P1277" s="272" t="str">
        <f t="shared" si="198"/>
        <v/>
      </c>
      <c r="Q1277" s="272">
        <f t="shared" si="199"/>
        <v>0</v>
      </c>
      <c r="R1277" s="272"/>
    </row>
    <row r="1278" spans="1:18" x14ac:dyDescent="0.3">
      <c r="A1278" s="214">
        <v>25</v>
      </c>
      <c r="B1278" s="200"/>
      <c r="C1278" s="200"/>
      <c r="D1278" s="215"/>
      <c r="E1278" s="200"/>
      <c r="F1278" s="200"/>
      <c r="G1278" s="216"/>
      <c r="H1278" s="273"/>
      <c r="I1278" s="271">
        <f t="shared" si="196"/>
        <v>0</v>
      </c>
      <c r="J1278" s="271"/>
      <c r="K1278" s="271"/>
      <c r="L1278" s="271"/>
      <c r="M1278" s="272"/>
      <c r="N1278" s="272"/>
      <c r="O1278" s="272" t="str">
        <f t="shared" si="197"/>
        <v/>
      </c>
      <c r="P1278" s="272" t="str">
        <f t="shared" si="198"/>
        <v/>
      </c>
      <c r="Q1278" s="272">
        <f t="shared" si="199"/>
        <v>0</v>
      </c>
      <c r="R1278" s="272"/>
    </row>
    <row r="1279" spans="1:18" x14ac:dyDescent="0.3">
      <c r="A1279" s="214">
        <v>26</v>
      </c>
      <c r="B1279" s="200"/>
      <c r="C1279" s="200"/>
      <c r="D1279" s="215"/>
      <c r="E1279" s="200"/>
      <c r="F1279" s="200"/>
      <c r="G1279" s="216"/>
      <c r="H1279" s="273"/>
      <c r="I1279" s="271">
        <f t="shared" si="196"/>
        <v>0</v>
      </c>
      <c r="J1279" s="271"/>
      <c r="K1279" s="271"/>
      <c r="L1279" s="271"/>
      <c r="M1279" s="272"/>
      <c r="N1279" s="272"/>
      <c r="O1279" s="272" t="str">
        <f t="shared" si="197"/>
        <v/>
      </c>
      <c r="P1279" s="272" t="str">
        <f t="shared" si="198"/>
        <v/>
      </c>
      <c r="Q1279" s="272">
        <f t="shared" si="199"/>
        <v>0</v>
      </c>
      <c r="R1279" s="272"/>
    </row>
    <row r="1280" spans="1:18" x14ac:dyDescent="0.3">
      <c r="A1280" s="214">
        <v>27</v>
      </c>
      <c r="B1280" s="200"/>
      <c r="C1280" s="200"/>
      <c r="D1280" s="215"/>
      <c r="E1280" s="200"/>
      <c r="F1280" s="200"/>
      <c r="G1280" s="216"/>
      <c r="H1280" s="273"/>
      <c r="I1280" s="271">
        <f t="shared" si="196"/>
        <v>0</v>
      </c>
      <c r="J1280" s="271"/>
      <c r="K1280" s="271"/>
      <c r="L1280" s="271"/>
      <c r="M1280" s="272"/>
      <c r="N1280" s="272"/>
      <c r="O1280" s="272" t="str">
        <f t="shared" si="197"/>
        <v/>
      </c>
      <c r="P1280" s="272" t="str">
        <f t="shared" si="198"/>
        <v/>
      </c>
      <c r="Q1280" s="272">
        <f t="shared" si="199"/>
        <v>0</v>
      </c>
      <c r="R1280" s="272"/>
    </row>
    <row r="1281" spans="1:21" ht="17.25" thickBot="1" x14ac:dyDescent="0.35">
      <c r="A1281" s="217">
        <v>28</v>
      </c>
      <c r="B1281" s="204"/>
      <c r="C1281" s="204"/>
      <c r="D1281" s="218"/>
      <c r="E1281" s="204"/>
      <c r="F1281" s="204"/>
      <c r="G1281" s="219"/>
      <c r="H1281" s="273"/>
      <c r="I1281" s="271">
        <f t="shared" si="196"/>
        <v>0</v>
      </c>
      <c r="J1281" s="271"/>
      <c r="K1281" s="271"/>
      <c r="L1281" s="271"/>
      <c r="M1281" s="272"/>
      <c r="N1281" s="272"/>
      <c r="O1281" s="272" t="str">
        <f t="shared" si="197"/>
        <v/>
      </c>
      <c r="P1281" s="272" t="str">
        <f t="shared" si="198"/>
        <v/>
      </c>
      <c r="Q1281" s="272">
        <f t="shared" si="199"/>
        <v>0</v>
      </c>
      <c r="R1281" s="272"/>
    </row>
    <row r="1282" spans="1:21" x14ac:dyDescent="0.3">
      <c r="A1282" s="205"/>
      <c r="B1282" s="202"/>
      <c r="C1282" s="202"/>
      <c r="D1282" s="202" t="s">
        <v>271</v>
      </c>
      <c r="E1282" s="202"/>
      <c r="F1282" s="202"/>
      <c r="G1282" s="221"/>
      <c r="H1282" s="273" t="str">
        <f>IF(A1282&lt;&gt;0,SUM(Q1282:Q1284),"")</f>
        <v/>
      </c>
      <c r="I1282" s="271" t="str">
        <f>IF(A1282&lt;&gt;0,IF(IFERROR(B1282-8,0)&lt;0,0,IFERROR(B1282-8,0)),"")</f>
        <v/>
      </c>
      <c r="J1282" s="271" t="str">
        <f>IF(A1282&lt;&gt;0,IF(SUM(H1282-40)&gt;0,H1282-40,0),"")</f>
        <v/>
      </c>
      <c r="K1282" s="271" t="str">
        <f>IF(A1282&lt;&gt;0,IF(SUM(I1282:I1284)&gt;J1282,SUM(I1282:I1284),J1282),"")</f>
        <v/>
      </c>
      <c r="L1282" s="271" t="str">
        <f>IF(A1282&lt;&gt;0,IF(D1254="o",IF(H1282&lt;(15/(7/COUNTA(A1282:A1284))),0,IF(H1282&gt;(COUNTA(A1282:A1284)/5*40),COUNTA(A1282:A1284)/5*8,H1282/5)),""),"")</f>
        <v/>
      </c>
      <c r="M1282" s="272"/>
      <c r="N1282" s="272"/>
      <c r="O1282" s="272" t="str">
        <f t="shared" si="197"/>
        <v/>
      </c>
      <c r="P1282" s="272" t="str">
        <f t="shared" si="198"/>
        <v/>
      </c>
      <c r="Q1282" s="272">
        <f t="shared" si="199"/>
        <v>0</v>
      </c>
      <c r="R1282" s="272"/>
    </row>
    <row r="1283" spans="1:21" x14ac:dyDescent="0.3">
      <c r="A1283" s="206"/>
      <c r="B1283" s="200"/>
      <c r="C1283" s="200"/>
      <c r="D1283" s="215"/>
      <c r="E1283" s="200"/>
      <c r="F1283" s="200"/>
      <c r="G1283" s="216"/>
      <c r="H1283" s="273"/>
      <c r="I1283" s="271" t="str">
        <f>IF(A1283&lt;&gt;0,IF(IFERROR(B1283-8,0)&lt;0,0,IFERROR(B1283-8,0)),"")</f>
        <v/>
      </c>
      <c r="J1283" s="271"/>
      <c r="K1283" s="271"/>
      <c r="L1283" s="271"/>
      <c r="M1283" s="272"/>
      <c r="N1283" s="272"/>
      <c r="O1283" s="272" t="str">
        <f t="shared" si="197"/>
        <v/>
      </c>
      <c r="P1283" s="272" t="str">
        <f t="shared" si="198"/>
        <v/>
      </c>
      <c r="Q1283" s="272">
        <f t="shared" si="199"/>
        <v>0</v>
      </c>
      <c r="R1283" s="272"/>
    </row>
    <row r="1284" spans="1:21" ht="17.25" thickBot="1" x14ac:dyDescent="0.35">
      <c r="A1284" s="207"/>
      <c r="B1284" s="204"/>
      <c r="C1284" s="204"/>
      <c r="D1284" s="218"/>
      <c r="E1284" s="204"/>
      <c r="F1284" s="204"/>
      <c r="G1284" s="219"/>
      <c r="H1284" s="273"/>
      <c r="I1284" s="271" t="str">
        <f>IF(A1284&lt;&gt;0,IF(IFERROR(B1284-8,0)&lt;0,0,IFERROR(B1284-8,0)),"")</f>
        <v/>
      </c>
      <c r="J1284" s="271"/>
      <c r="K1284" s="271"/>
      <c r="L1284" s="271"/>
      <c r="M1284" s="272"/>
      <c r="N1284" s="272"/>
      <c r="O1284" s="272"/>
      <c r="P1284" s="272"/>
      <c r="Q1284" s="272">
        <f t="shared" si="199"/>
        <v>0</v>
      </c>
      <c r="R1284" s="272"/>
    </row>
    <row r="1285" spans="1:21" ht="17.25" thickBot="1" x14ac:dyDescent="0.35">
      <c r="A1285" s="211"/>
      <c r="B1285" s="243"/>
      <c r="C1285" s="243"/>
      <c r="D1285" s="243"/>
      <c r="E1285" s="243"/>
      <c r="F1285" s="243"/>
      <c r="G1285" s="244"/>
      <c r="H1285" s="273">
        <f t="shared" ref="H1285:M1285" si="200">SUM(H1286:H1316)</f>
        <v>0</v>
      </c>
      <c r="I1285" s="271">
        <f t="shared" si="200"/>
        <v>0</v>
      </c>
      <c r="J1285" s="271">
        <f t="shared" si="200"/>
        <v>0</v>
      </c>
      <c r="K1285" s="271">
        <f t="shared" si="200"/>
        <v>0</v>
      </c>
      <c r="L1285" s="274">
        <f t="shared" si="200"/>
        <v>0</v>
      </c>
      <c r="M1285" s="271" t="e">
        <f t="shared" si="200"/>
        <v>#DIV/0!</v>
      </c>
      <c r="N1285" s="275">
        <f>COUNTA(B1286:B1316)-COUNTIF(B1286:B1316,"연차")</f>
        <v>0</v>
      </c>
      <c r="O1285" s="271">
        <f>SUM(O1286:O1316)</f>
        <v>0</v>
      </c>
      <c r="P1285" s="271">
        <f>SUM(P1286:P1316)</f>
        <v>0</v>
      </c>
      <c r="Q1285" s="272">
        <f>SUM(Q1286:Q1316)</f>
        <v>0</v>
      </c>
      <c r="R1285" s="272">
        <f>COUNTA(A1286:A1316)</f>
        <v>28</v>
      </c>
      <c r="S1285" s="276">
        <f>SUM(C1286:C1316)</f>
        <v>0</v>
      </c>
      <c r="T1285" s="276">
        <f>SUM(F1286:F1316)</f>
        <v>0</v>
      </c>
      <c r="U1285" s="251">
        <f>G1287*G1289</f>
        <v>0</v>
      </c>
    </row>
    <row r="1286" spans="1:21" x14ac:dyDescent="0.3">
      <c r="A1286" s="212">
        <v>1</v>
      </c>
      <c r="B1286" s="201"/>
      <c r="C1286" s="201"/>
      <c r="D1286" s="201" t="s">
        <v>271</v>
      </c>
      <c r="E1286" s="201"/>
      <c r="F1286" s="201"/>
      <c r="G1286" s="213" t="s">
        <v>282</v>
      </c>
      <c r="H1286" s="273">
        <f>SUM(B1286:B1292)</f>
        <v>0</v>
      </c>
      <c r="I1286" s="271">
        <f t="shared" ref="I1286:I1313" si="201">IF(IFERROR(B1286-8,0)&lt;0,0,IFERROR(B1286-8,0))</f>
        <v>0</v>
      </c>
      <c r="J1286" s="271">
        <f>IF(SUM(H1286-40)&gt;0,H1286-40,0)</f>
        <v>0</v>
      </c>
      <c r="K1286" s="271">
        <f>IF(SUM(I1286:I1292)&gt;J1286,SUM(I1286:I1292),J1286)</f>
        <v>0</v>
      </c>
      <c r="L1286" s="271">
        <f>IF(D1286="o",IF(H1286&lt;15,0,IF(H1286&gt;40,8,H1286/5)),0)</f>
        <v>0</v>
      </c>
      <c r="M1286" s="272" t="e">
        <f>SUM(B1286:B1316)/COUNTA(B1286:B1316)</f>
        <v>#DIV/0!</v>
      </c>
      <c r="N1286" s="272"/>
      <c r="O1286" s="272" t="str">
        <f>IF(E1286="o",IF(B1286&gt;8,8,B1286),"")</f>
        <v/>
      </c>
      <c r="P1286" s="272" t="str">
        <f>IF(E1286="o",IF(B1286&gt;8,B1286-8,0),"")</f>
        <v/>
      </c>
      <c r="Q1286" s="272">
        <f>COUNTA(A1286)*IF(B1286="연차",0,B1286)</f>
        <v>0</v>
      </c>
      <c r="R1286" s="272"/>
    </row>
    <row r="1287" spans="1:21" x14ac:dyDescent="0.3">
      <c r="A1287" s="214">
        <v>2</v>
      </c>
      <c r="B1287" s="200"/>
      <c r="C1287" s="200"/>
      <c r="D1287" s="215"/>
      <c r="E1287" s="200"/>
      <c r="F1287" s="200"/>
      <c r="G1287" s="203"/>
      <c r="H1287" s="273"/>
      <c r="I1287" s="271">
        <f t="shared" si="201"/>
        <v>0</v>
      </c>
      <c r="J1287" s="271"/>
      <c r="K1287" s="271"/>
      <c r="L1287" s="271"/>
      <c r="M1287" s="272"/>
      <c r="N1287" s="272"/>
      <c r="O1287" s="272" t="str">
        <f t="shared" ref="O1287:O1315" si="202">IF(E1287="o",IF(B1287&gt;8,8,B1287),"")</f>
        <v/>
      </c>
      <c r="P1287" s="272" t="str">
        <f t="shared" ref="P1287:P1315" si="203">IF(E1287="o",IF(B1287&gt;8,B1287-8,0),"")</f>
        <v/>
      </c>
      <c r="Q1287" s="272">
        <f t="shared" ref="Q1287:Q1316" si="204">COUNTA(A1287)*IF(B1287="연차",0,B1287)</f>
        <v>0</v>
      </c>
      <c r="R1287" s="272"/>
    </row>
    <row r="1288" spans="1:21" x14ac:dyDescent="0.3">
      <c r="A1288" s="214">
        <v>3</v>
      </c>
      <c r="B1288" s="200"/>
      <c r="C1288" s="200"/>
      <c r="D1288" s="215"/>
      <c r="E1288" s="200"/>
      <c r="F1288" s="200"/>
      <c r="G1288" s="203" t="s">
        <v>275</v>
      </c>
      <c r="H1288" s="273"/>
      <c r="I1288" s="271">
        <f t="shared" si="201"/>
        <v>0</v>
      </c>
      <c r="J1288" s="271"/>
      <c r="K1288" s="271"/>
      <c r="L1288" s="271"/>
      <c r="M1288" s="272"/>
      <c r="N1288" s="272"/>
      <c r="O1288" s="272" t="str">
        <f t="shared" si="202"/>
        <v/>
      </c>
      <c r="P1288" s="272" t="str">
        <f t="shared" si="203"/>
        <v/>
      </c>
      <c r="Q1288" s="272">
        <f t="shared" si="204"/>
        <v>0</v>
      </c>
      <c r="R1288" s="272"/>
    </row>
    <row r="1289" spans="1:21" x14ac:dyDescent="0.3">
      <c r="A1289" s="214">
        <v>4</v>
      </c>
      <c r="B1289" s="200"/>
      <c r="C1289" s="200"/>
      <c r="D1289" s="215"/>
      <c r="E1289" s="200"/>
      <c r="F1289" s="200"/>
      <c r="G1289" s="203"/>
      <c r="H1289" s="273"/>
      <c r="I1289" s="271">
        <f t="shared" si="201"/>
        <v>0</v>
      </c>
      <c r="J1289" s="271"/>
      <c r="K1289" s="271"/>
      <c r="L1289" s="271"/>
      <c r="M1289" s="272"/>
      <c r="N1289" s="272"/>
      <c r="O1289" s="272" t="str">
        <f t="shared" si="202"/>
        <v/>
      </c>
      <c r="P1289" s="272" t="str">
        <f t="shared" si="203"/>
        <v/>
      </c>
      <c r="Q1289" s="272">
        <f t="shared" si="204"/>
        <v>0</v>
      </c>
      <c r="R1289" s="272"/>
    </row>
    <row r="1290" spans="1:21" x14ac:dyDescent="0.3">
      <c r="A1290" s="214">
        <v>5</v>
      </c>
      <c r="B1290" s="200"/>
      <c r="C1290" s="200"/>
      <c r="D1290" s="215"/>
      <c r="E1290" s="200"/>
      <c r="F1290" s="200"/>
      <c r="G1290" s="216"/>
      <c r="H1290" s="273"/>
      <c r="I1290" s="271">
        <f t="shared" si="201"/>
        <v>0</v>
      </c>
      <c r="J1290" s="271"/>
      <c r="K1290" s="271"/>
      <c r="L1290" s="271"/>
      <c r="M1290" s="272"/>
      <c r="N1290" s="272"/>
      <c r="O1290" s="272" t="str">
        <f t="shared" si="202"/>
        <v/>
      </c>
      <c r="P1290" s="272" t="str">
        <f t="shared" si="203"/>
        <v/>
      </c>
      <c r="Q1290" s="272">
        <f t="shared" si="204"/>
        <v>0</v>
      </c>
      <c r="R1290" s="272"/>
    </row>
    <row r="1291" spans="1:21" x14ac:dyDescent="0.3">
      <c r="A1291" s="214">
        <v>6</v>
      </c>
      <c r="B1291" s="200"/>
      <c r="C1291" s="200"/>
      <c r="D1291" s="215"/>
      <c r="E1291" s="200"/>
      <c r="F1291" s="200"/>
      <c r="G1291" s="216"/>
      <c r="H1291" s="273"/>
      <c r="I1291" s="271">
        <f t="shared" si="201"/>
        <v>0</v>
      </c>
      <c r="J1291" s="271"/>
      <c r="K1291" s="271"/>
      <c r="L1291" s="271"/>
      <c r="M1291" s="272"/>
      <c r="N1291" s="272"/>
      <c r="O1291" s="272" t="str">
        <f t="shared" si="202"/>
        <v/>
      </c>
      <c r="P1291" s="272" t="str">
        <f t="shared" si="203"/>
        <v/>
      </c>
      <c r="Q1291" s="272">
        <f t="shared" si="204"/>
        <v>0</v>
      </c>
      <c r="R1291" s="272"/>
    </row>
    <row r="1292" spans="1:21" ht="17.25" thickBot="1" x14ac:dyDescent="0.35">
      <c r="A1292" s="217">
        <v>7</v>
      </c>
      <c r="B1292" s="204"/>
      <c r="C1292" s="204"/>
      <c r="D1292" s="218"/>
      <c r="E1292" s="204"/>
      <c r="F1292" s="204"/>
      <c r="G1292" s="219"/>
      <c r="H1292" s="273"/>
      <c r="I1292" s="271">
        <f t="shared" si="201"/>
        <v>0</v>
      </c>
      <c r="J1292" s="271"/>
      <c r="K1292" s="271"/>
      <c r="L1292" s="271"/>
      <c r="M1292" s="272"/>
      <c r="N1292" s="272"/>
      <c r="O1292" s="272" t="str">
        <f t="shared" si="202"/>
        <v/>
      </c>
      <c r="P1292" s="272" t="str">
        <f t="shared" si="203"/>
        <v/>
      </c>
      <c r="Q1292" s="272">
        <f t="shared" si="204"/>
        <v>0</v>
      </c>
      <c r="R1292" s="272"/>
    </row>
    <row r="1293" spans="1:21" x14ac:dyDescent="0.3">
      <c r="A1293" s="220">
        <v>8</v>
      </c>
      <c r="B1293" s="202"/>
      <c r="C1293" s="202"/>
      <c r="D1293" s="202" t="s">
        <v>271</v>
      </c>
      <c r="E1293" s="202"/>
      <c r="F1293" s="202"/>
      <c r="G1293" s="221"/>
      <c r="H1293" s="273">
        <f>SUM(B1293:B1299)</f>
        <v>0</v>
      </c>
      <c r="I1293" s="271">
        <f t="shared" si="201"/>
        <v>0</v>
      </c>
      <c r="J1293" s="271">
        <f>IF(SUM(H1293-40)&gt;0,H1293-40,0)</f>
        <v>0</v>
      </c>
      <c r="K1293" s="271">
        <f>IF(SUM(I1293:I1299)&gt;J1293,SUM(I1293:I1299),J1293)</f>
        <v>0</v>
      </c>
      <c r="L1293" s="271">
        <f>IF(D1293="o",IF(H1293&lt;15,0,IF(H1293&gt;40,8,H1293/5)),0)</f>
        <v>0</v>
      </c>
      <c r="M1293" s="272"/>
      <c r="N1293" s="272"/>
      <c r="O1293" s="272" t="str">
        <f t="shared" si="202"/>
        <v/>
      </c>
      <c r="P1293" s="272" t="str">
        <f t="shared" si="203"/>
        <v/>
      </c>
      <c r="Q1293" s="272">
        <f t="shared" si="204"/>
        <v>0</v>
      </c>
      <c r="R1293" s="272"/>
    </row>
    <row r="1294" spans="1:21" x14ac:dyDescent="0.3">
      <c r="A1294" s="214">
        <v>9</v>
      </c>
      <c r="B1294" s="200"/>
      <c r="C1294" s="200"/>
      <c r="D1294" s="215"/>
      <c r="E1294" s="200"/>
      <c r="F1294" s="200"/>
      <c r="G1294" s="216"/>
      <c r="H1294" s="273"/>
      <c r="I1294" s="271">
        <f t="shared" si="201"/>
        <v>0</v>
      </c>
      <c r="J1294" s="271"/>
      <c r="K1294" s="271"/>
      <c r="L1294" s="271"/>
      <c r="M1294" s="272"/>
      <c r="N1294" s="272"/>
      <c r="O1294" s="272" t="str">
        <f t="shared" si="202"/>
        <v/>
      </c>
      <c r="P1294" s="272" t="str">
        <f t="shared" si="203"/>
        <v/>
      </c>
      <c r="Q1294" s="272">
        <f t="shared" si="204"/>
        <v>0</v>
      </c>
      <c r="R1294" s="272"/>
    </row>
    <row r="1295" spans="1:21" x14ac:dyDescent="0.3">
      <c r="A1295" s="214">
        <v>10</v>
      </c>
      <c r="B1295" s="200"/>
      <c r="C1295" s="200"/>
      <c r="D1295" s="215"/>
      <c r="E1295" s="200"/>
      <c r="F1295" s="200"/>
      <c r="G1295" s="216"/>
      <c r="H1295" s="273"/>
      <c r="I1295" s="271">
        <f t="shared" si="201"/>
        <v>0</v>
      </c>
      <c r="J1295" s="271"/>
      <c r="K1295" s="271"/>
      <c r="L1295" s="271"/>
      <c r="M1295" s="272"/>
      <c r="N1295" s="272"/>
      <c r="O1295" s="272" t="str">
        <f t="shared" si="202"/>
        <v/>
      </c>
      <c r="P1295" s="272" t="str">
        <f t="shared" si="203"/>
        <v/>
      </c>
      <c r="Q1295" s="272">
        <f t="shared" si="204"/>
        <v>0</v>
      </c>
      <c r="R1295" s="272"/>
    </row>
    <row r="1296" spans="1:21" x14ac:dyDescent="0.3">
      <c r="A1296" s="214">
        <v>11</v>
      </c>
      <c r="B1296" s="200"/>
      <c r="C1296" s="200"/>
      <c r="D1296" s="215"/>
      <c r="E1296" s="200"/>
      <c r="F1296" s="200"/>
      <c r="G1296" s="216"/>
      <c r="H1296" s="273"/>
      <c r="I1296" s="271">
        <f t="shared" si="201"/>
        <v>0</v>
      </c>
      <c r="J1296" s="271"/>
      <c r="K1296" s="271"/>
      <c r="L1296" s="271"/>
      <c r="M1296" s="272"/>
      <c r="N1296" s="272"/>
      <c r="O1296" s="272" t="str">
        <f t="shared" si="202"/>
        <v/>
      </c>
      <c r="P1296" s="272" t="str">
        <f t="shared" si="203"/>
        <v/>
      </c>
      <c r="Q1296" s="272">
        <f t="shared" si="204"/>
        <v>0</v>
      </c>
      <c r="R1296" s="272"/>
    </row>
    <row r="1297" spans="1:18" x14ac:dyDescent="0.3">
      <c r="A1297" s="214">
        <v>12</v>
      </c>
      <c r="B1297" s="200"/>
      <c r="C1297" s="200"/>
      <c r="D1297" s="215"/>
      <c r="E1297" s="200"/>
      <c r="F1297" s="200"/>
      <c r="G1297" s="216"/>
      <c r="H1297" s="273"/>
      <c r="I1297" s="271">
        <f t="shared" si="201"/>
        <v>0</v>
      </c>
      <c r="J1297" s="271"/>
      <c r="K1297" s="271"/>
      <c r="L1297" s="271"/>
      <c r="M1297" s="272"/>
      <c r="N1297" s="272"/>
      <c r="O1297" s="272" t="str">
        <f t="shared" si="202"/>
        <v/>
      </c>
      <c r="P1297" s="272" t="str">
        <f t="shared" si="203"/>
        <v/>
      </c>
      <c r="Q1297" s="272">
        <f t="shared" si="204"/>
        <v>0</v>
      </c>
      <c r="R1297" s="272"/>
    </row>
    <row r="1298" spans="1:18" x14ac:dyDescent="0.3">
      <c r="A1298" s="214">
        <v>13</v>
      </c>
      <c r="B1298" s="200"/>
      <c r="C1298" s="200"/>
      <c r="D1298" s="215"/>
      <c r="E1298" s="200"/>
      <c r="F1298" s="200"/>
      <c r="G1298" s="216"/>
      <c r="H1298" s="273"/>
      <c r="I1298" s="271">
        <f t="shared" si="201"/>
        <v>0</v>
      </c>
      <c r="J1298" s="271"/>
      <c r="K1298" s="271"/>
      <c r="L1298" s="271"/>
      <c r="M1298" s="272"/>
      <c r="N1298" s="272"/>
      <c r="O1298" s="272" t="str">
        <f t="shared" si="202"/>
        <v/>
      </c>
      <c r="P1298" s="272" t="str">
        <f t="shared" si="203"/>
        <v/>
      </c>
      <c r="Q1298" s="272">
        <f t="shared" si="204"/>
        <v>0</v>
      </c>
      <c r="R1298" s="272"/>
    </row>
    <row r="1299" spans="1:18" ht="17.25" thickBot="1" x14ac:dyDescent="0.35">
      <c r="A1299" s="217">
        <v>14</v>
      </c>
      <c r="B1299" s="204"/>
      <c r="C1299" s="204"/>
      <c r="D1299" s="218"/>
      <c r="E1299" s="204"/>
      <c r="F1299" s="204"/>
      <c r="G1299" s="219"/>
      <c r="H1299" s="273"/>
      <c r="I1299" s="271">
        <f t="shared" si="201"/>
        <v>0</v>
      </c>
      <c r="J1299" s="271"/>
      <c r="K1299" s="271"/>
      <c r="L1299" s="271"/>
      <c r="M1299" s="272"/>
      <c r="N1299" s="272"/>
      <c r="O1299" s="272" t="str">
        <f t="shared" si="202"/>
        <v/>
      </c>
      <c r="P1299" s="272" t="str">
        <f t="shared" si="203"/>
        <v/>
      </c>
      <c r="Q1299" s="272">
        <f t="shared" si="204"/>
        <v>0</v>
      </c>
      <c r="R1299" s="272"/>
    </row>
    <row r="1300" spans="1:18" x14ac:dyDescent="0.3">
      <c r="A1300" s="220">
        <v>15</v>
      </c>
      <c r="B1300" s="202"/>
      <c r="C1300" s="202"/>
      <c r="D1300" s="202" t="s">
        <v>271</v>
      </c>
      <c r="E1300" s="202"/>
      <c r="F1300" s="202"/>
      <c r="G1300" s="221"/>
      <c r="H1300" s="273">
        <f>SUM(B1300:B1306)</f>
        <v>0</v>
      </c>
      <c r="I1300" s="271">
        <f t="shared" si="201"/>
        <v>0</v>
      </c>
      <c r="J1300" s="271">
        <f>IF(SUM(H1300-40)&gt;0,H1300-40,0)</f>
        <v>0</v>
      </c>
      <c r="K1300" s="271">
        <f>IF(SUM(I1300:I1306)&gt;J1300,SUM(I1300:I1306),J1300)</f>
        <v>0</v>
      </c>
      <c r="L1300" s="271">
        <f>IF(D1300="o",IF(H1300&lt;15,0,IF(H1300&gt;40,8,H1300/5)),0)</f>
        <v>0</v>
      </c>
      <c r="M1300" s="272"/>
      <c r="N1300" s="272"/>
      <c r="O1300" s="272" t="str">
        <f t="shared" si="202"/>
        <v/>
      </c>
      <c r="P1300" s="272" t="str">
        <f t="shared" si="203"/>
        <v/>
      </c>
      <c r="Q1300" s="272">
        <f t="shared" si="204"/>
        <v>0</v>
      </c>
      <c r="R1300" s="272"/>
    </row>
    <row r="1301" spans="1:18" x14ac:dyDescent="0.3">
      <c r="A1301" s="214">
        <v>16</v>
      </c>
      <c r="B1301" s="200"/>
      <c r="C1301" s="200"/>
      <c r="D1301" s="215"/>
      <c r="E1301" s="200"/>
      <c r="F1301" s="200"/>
      <c r="G1301" s="216"/>
      <c r="H1301" s="273"/>
      <c r="I1301" s="271">
        <f t="shared" si="201"/>
        <v>0</v>
      </c>
      <c r="J1301" s="271"/>
      <c r="K1301" s="271"/>
      <c r="L1301" s="271"/>
      <c r="M1301" s="272"/>
      <c r="N1301" s="272"/>
      <c r="O1301" s="272" t="str">
        <f t="shared" si="202"/>
        <v/>
      </c>
      <c r="P1301" s="272" t="str">
        <f t="shared" si="203"/>
        <v/>
      </c>
      <c r="Q1301" s="272">
        <f t="shared" si="204"/>
        <v>0</v>
      </c>
      <c r="R1301" s="272"/>
    </row>
    <row r="1302" spans="1:18" x14ac:dyDescent="0.3">
      <c r="A1302" s="214">
        <v>17</v>
      </c>
      <c r="B1302" s="200"/>
      <c r="C1302" s="200"/>
      <c r="D1302" s="215"/>
      <c r="E1302" s="200"/>
      <c r="F1302" s="200"/>
      <c r="G1302" s="216"/>
      <c r="H1302" s="273"/>
      <c r="I1302" s="271">
        <f t="shared" si="201"/>
        <v>0</v>
      </c>
      <c r="J1302" s="271"/>
      <c r="K1302" s="271"/>
      <c r="L1302" s="271"/>
      <c r="M1302" s="272"/>
      <c r="N1302" s="272"/>
      <c r="O1302" s="272" t="str">
        <f t="shared" si="202"/>
        <v/>
      </c>
      <c r="P1302" s="272" t="str">
        <f t="shared" si="203"/>
        <v/>
      </c>
      <c r="Q1302" s="272">
        <f t="shared" si="204"/>
        <v>0</v>
      </c>
      <c r="R1302" s="272"/>
    </row>
    <row r="1303" spans="1:18" x14ac:dyDescent="0.3">
      <c r="A1303" s="214">
        <v>18</v>
      </c>
      <c r="B1303" s="200"/>
      <c r="C1303" s="200"/>
      <c r="D1303" s="215"/>
      <c r="E1303" s="200"/>
      <c r="F1303" s="200"/>
      <c r="G1303" s="216"/>
      <c r="H1303" s="273"/>
      <c r="I1303" s="271">
        <f t="shared" si="201"/>
        <v>0</v>
      </c>
      <c r="J1303" s="271"/>
      <c r="K1303" s="271"/>
      <c r="L1303" s="271"/>
      <c r="M1303" s="272"/>
      <c r="N1303" s="272"/>
      <c r="O1303" s="272" t="str">
        <f t="shared" si="202"/>
        <v/>
      </c>
      <c r="P1303" s="272" t="str">
        <f t="shared" si="203"/>
        <v/>
      </c>
      <c r="Q1303" s="272">
        <f t="shared" si="204"/>
        <v>0</v>
      </c>
      <c r="R1303" s="272"/>
    </row>
    <row r="1304" spans="1:18" x14ac:dyDescent="0.3">
      <c r="A1304" s="214">
        <v>19</v>
      </c>
      <c r="B1304" s="200"/>
      <c r="C1304" s="200"/>
      <c r="D1304" s="215"/>
      <c r="E1304" s="200"/>
      <c r="F1304" s="200"/>
      <c r="G1304" s="216"/>
      <c r="H1304" s="273"/>
      <c r="I1304" s="271">
        <f t="shared" si="201"/>
        <v>0</v>
      </c>
      <c r="J1304" s="271"/>
      <c r="K1304" s="271"/>
      <c r="L1304" s="271"/>
      <c r="M1304" s="272"/>
      <c r="N1304" s="272"/>
      <c r="O1304" s="272" t="str">
        <f t="shared" si="202"/>
        <v/>
      </c>
      <c r="P1304" s="272" t="str">
        <f t="shared" si="203"/>
        <v/>
      </c>
      <c r="Q1304" s="272">
        <f t="shared" si="204"/>
        <v>0</v>
      </c>
      <c r="R1304" s="272"/>
    </row>
    <row r="1305" spans="1:18" x14ac:dyDescent="0.3">
      <c r="A1305" s="214">
        <v>20</v>
      </c>
      <c r="B1305" s="200"/>
      <c r="C1305" s="200"/>
      <c r="D1305" s="215"/>
      <c r="E1305" s="200"/>
      <c r="F1305" s="200"/>
      <c r="G1305" s="216"/>
      <c r="H1305" s="273"/>
      <c r="I1305" s="271">
        <f t="shared" si="201"/>
        <v>0</v>
      </c>
      <c r="J1305" s="271"/>
      <c r="K1305" s="271"/>
      <c r="L1305" s="271"/>
      <c r="M1305" s="272"/>
      <c r="N1305" s="272"/>
      <c r="O1305" s="272" t="str">
        <f t="shared" si="202"/>
        <v/>
      </c>
      <c r="P1305" s="272" t="str">
        <f t="shared" si="203"/>
        <v/>
      </c>
      <c r="Q1305" s="272">
        <f t="shared" si="204"/>
        <v>0</v>
      </c>
      <c r="R1305" s="272"/>
    </row>
    <row r="1306" spans="1:18" ht="17.25" thickBot="1" x14ac:dyDescent="0.35">
      <c r="A1306" s="217">
        <v>21</v>
      </c>
      <c r="B1306" s="204"/>
      <c r="C1306" s="204"/>
      <c r="D1306" s="218"/>
      <c r="E1306" s="204"/>
      <c r="F1306" s="204"/>
      <c r="G1306" s="219"/>
      <c r="H1306" s="273"/>
      <c r="I1306" s="271">
        <f t="shared" si="201"/>
        <v>0</v>
      </c>
      <c r="J1306" s="271"/>
      <c r="K1306" s="271"/>
      <c r="L1306" s="271"/>
      <c r="M1306" s="272"/>
      <c r="N1306" s="272"/>
      <c r="O1306" s="272" t="str">
        <f t="shared" si="202"/>
        <v/>
      </c>
      <c r="P1306" s="272" t="str">
        <f t="shared" si="203"/>
        <v/>
      </c>
      <c r="Q1306" s="272">
        <f t="shared" si="204"/>
        <v>0</v>
      </c>
      <c r="R1306" s="272"/>
    </row>
    <row r="1307" spans="1:18" x14ac:dyDescent="0.3">
      <c r="A1307" s="220">
        <v>22</v>
      </c>
      <c r="B1307" s="202"/>
      <c r="C1307" s="202"/>
      <c r="D1307" s="202" t="s">
        <v>271</v>
      </c>
      <c r="E1307" s="202"/>
      <c r="F1307" s="202"/>
      <c r="G1307" s="221"/>
      <c r="H1307" s="273">
        <f>SUM(B1307:B1313)</f>
        <v>0</v>
      </c>
      <c r="I1307" s="271">
        <f t="shared" si="201"/>
        <v>0</v>
      </c>
      <c r="J1307" s="271">
        <f>IF(SUM(H1307-40)&gt;0,H1307-40,0)</f>
        <v>0</v>
      </c>
      <c r="K1307" s="271">
        <f>IF(SUM(I1307:I1313)&gt;J1307,SUM(I1307:I1313),J1307)</f>
        <v>0</v>
      </c>
      <c r="L1307" s="271">
        <f>IF(D1307="o",IF(H1307&lt;15,0,IF(H1307&gt;40,8,H1307/5)),0)</f>
        <v>0</v>
      </c>
      <c r="M1307" s="272"/>
      <c r="N1307" s="272"/>
      <c r="O1307" s="272" t="str">
        <f t="shared" si="202"/>
        <v/>
      </c>
      <c r="P1307" s="272" t="str">
        <f t="shared" si="203"/>
        <v/>
      </c>
      <c r="Q1307" s="272">
        <f t="shared" si="204"/>
        <v>0</v>
      </c>
      <c r="R1307" s="272"/>
    </row>
    <row r="1308" spans="1:18" x14ac:dyDescent="0.3">
      <c r="A1308" s="214">
        <v>23</v>
      </c>
      <c r="B1308" s="200"/>
      <c r="C1308" s="200"/>
      <c r="D1308" s="215"/>
      <c r="E1308" s="200"/>
      <c r="F1308" s="200"/>
      <c r="G1308" s="216"/>
      <c r="H1308" s="273"/>
      <c r="I1308" s="271">
        <f t="shared" si="201"/>
        <v>0</v>
      </c>
      <c r="J1308" s="271"/>
      <c r="K1308" s="271"/>
      <c r="L1308" s="271"/>
      <c r="M1308" s="272"/>
      <c r="N1308" s="272"/>
      <c r="O1308" s="272" t="str">
        <f t="shared" si="202"/>
        <v/>
      </c>
      <c r="P1308" s="272" t="str">
        <f t="shared" si="203"/>
        <v/>
      </c>
      <c r="Q1308" s="272">
        <f t="shared" si="204"/>
        <v>0</v>
      </c>
      <c r="R1308" s="272"/>
    </row>
    <row r="1309" spans="1:18" x14ac:dyDescent="0.3">
      <c r="A1309" s="214">
        <v>24</v>
      </c>
      <c r="B1309" s="200"/>
      <c r="C1309" s="200"/>
      <c r="D1309" s="215"/>
      <c r="E1309" s="200"/>
      <c r="F1309" s="200"/>
      <c r="G1309" s="216"/>
      <c r="H1309" s="273"/>
      <c r="I1309" s="271">
        <f t="shared" si="201"/>
        <v>0</v>
      </c>
      <c r="J1309" s="271"/>
      <c r="K1309" s="271"/>
      <c r="L1309" s="271"/>
      <c r="M1309" s="272"/>
      <c r="N1309" s="272"/>
      <c r="O1309" s="272" t="str">
        <f t="shared" si="202"/>
        <v/>
      </c>
      <c r="P1309" s="272" t="str">
        <f t="shared" si="203"/>
        <v/>
      </c>
      <c r="Q1309" s="272">
        <f t="shared" si="204"/>
        <v>0</v>
      </c>
      <c r="R1309" s="272"/>
    </row>
    <row r="1310" spans="1:18" x14ac:dyDescent="0.3">
      <c r="A1310" s="214">
        <v>25</v>
      </c>
      <c r="B1310" s="200"/>
      <c r="C1310" s="200"/>
      <c r="D1310" s="215"/>
      <c r="E1310" s="200"/>
      <c r="F1310" s="200"/>
      <c r="G1310" s="216"/>
      <c r="H1310" s="273"/>
      <c r="I1310" s="271">
        <f t="shared" si="201"/>
        <v>0</v>
      </c>
      <c r="J1310" s="271"/>
      <c r="K1310" s="271"/>
      <c r="L1310" s="271"/>
      <c r="M1310" s="272"/>
      <c r="N1310" s="272"/>
      <c r="O1310" s="272" t="str">
        <f t="shared" si="202"/>
        <v/>
      </c>
      <c r="P1310" s="272" t="str">
        <f t="shared" si="203"/>
        <v/>
      </c>
      <c r="Q1310" s="272">
        <f t="shared" si="204"/>
        <v>0</v>
      </c>
      <c r="R1310" s="272"/>
    </row>
    <row r="1311" spans="1:18" x14ac:dyDescent="0.3">
      <c r="A1311" s="214">
        <v>26</v>
      </c>
      <c r="B1311" s="200"/>
      <c r="C1311" s="200"/>
      <c r="D1311" s="215"/>
      <c r="E1311" s="200"/>
      <c r="F1311" s="200"/>
      <c r="G1311" s="216"/>
      <c r="H1311" s="273"/>
      <c r="I1311" s="271">
        <f t="shared" si="201"/>
        <v>0</v>
      </c>
      <c r="J1311" s="271"/>
      <c r="K1311" s="271"/>
      <c r="L1311" s="271"/>
      <c r="M1311" s="272"/>
      <c r="N1311" s="272"/>
      <c r="O1311" s="272" t="str">
        <f t="shared" si="202"/>
        <v/>
      </c>
      <c r="P1311" s="272" t="str">
        <f t="shared" si="203"/>
        <v/>
      </c>
      <c r="Q1311" s="272">
        <f t="shared" si="204"/>
        <v>0</v>
      </c>
      <c r="R1311" s="272"/>
    </row>
    <row r="1312" spans="1:18" x14ac:dyDescent="0.3">
      <c r="A1312" s="214">
        <v>27</v>
      </c>
      <c r="B1312" s="200"/>
      <c r="C1312" s="200"/>
      <c r="D1312" s="215"/>
      <c r="E1312" s="200"/>
      <c r="F1312" s="200"/>
      <c r="G1312" s="216"/>
      <c r="H1312" s="273"/>
      <c r="I1312" s="271">
        <f t="shared" si="201"/>
        <v>0</v>
      </c>
      <c r="J1312" s="271"/>
      <c r="K1312" s="271"/>
      <c r="L1312" s="271"/>
      <c r="M1312" s="272"/>
      <c r="N1312" s="272"/>
      <c r="O1312" s="272" t="str">
        <f t="shared" si="202"/>
        <v/>
      </c>
      <c r="P1312" s="272" t="str">
        <f t="shared" si="203"/>
        <v/>
      </c>
      <c r="Q1312" s="272">
        <f t="shared" si="204"/>
        <v>0</v>
      </c>
      <c r="R1312" s="272"/>
    </row>
    <row r="1313" spans="1:21" ht="17.25" thickBot="1" x14ac:dyDescent="0.35">
      <c r="A1313" s="217">
        <v>28</v>
      </c>
      <c r="B1313" s="204"/>
      <c r="C1313" s="204"/>
      <c r="D1313" s="218"/>
      <c r="E1313" s="204"/>
      <c r="F1313" s="204"/>
      <c r="G1313" s="219"/>
      <c r="H1313" s="273"/>
      <c r="I1313" s="271">
        <f t="shared" si="201"/>
        <v>0</v>
      </c>
      <c r="J1313" s="271"/>
      <c r="K1313" s="271"/>
      <c r="L1313" s="271"/>
      <c r="M1313" s="272"/>
      <c r="N1313" s="272"/>
      <c r="O1313" s="272" t="str">
        <f t="shared" si="202"/>
        <v/>
      </c>
      <c r="P1313" s="272" t="str">
        <f t="shared" si="203"/>
        <v/>
      </c>
      <c r="Q1313" s="272">
        <f t="shared" si="204"/>
        <v>0</v>
      </c>
      <c r="R1313" s="272"/>
    </row>
    <row r="1314" spans="1:21" x14ac:dyDescent="0.3">
      <c r="A1314" s="205"/>
      <c r="B1314" s="202"/>
      <c r="C1314" s="202"/>
      <c r="D1314" s="202" t="s">
        <v>271</v>
      </c>
      <c r="E1314" s="202"/>
      <c r="F1314" s="202"/>
      <c r="G1314" s="221"/>
      <c r="H1314" s="273" t="str">
        <f>IF(A1314&lt;&gt;0,SUM(Q1314:Q1316),"")</f>
        <v/>
      </c>
      <c r="I1314" s="271" t="str">
        <f>IF(A1314&lt;&gt;0,IF(IFERROR(B1314-8,0)&lt;0,0,IFERROR(B1314-8,0)),"")</f>
        <v/>
      </c>
      <c r="J1314" s="271" t="str">
        <f>IF(A1314&lt;&gt;0,IF(SUM(H1314-40)&gt;0,H1314-40,0),"")</f>
        <v/>
      </c>
      <c r="K1314" s="271" t="str">
        <f>IF(A1314&lt;&gt;0,IF(SUM(I1314:I1316)&gt;J1314,SUM(I1314:I1316),J1314),"")</f>
        <v/>
      </c>
      <c r="L1314" s="271" t="str">
        <f>IF(A1314&lt;&gt;0,IF(D1286="o",IF(H1314&lt;(15/(7/COUNTA(A1314:A1316))),0,IF(H1314&gt;(COUNTA(A1314:A1316)/5*40),COUNTA(A1314:A1316)/5*8,H1314/5)),""),"")</f>
        <v/>
      </c>
      <c r="M1314" s="272"/>
      <c r="N1314" s="272"/>
      <c r="O1314" s="272" t="str">
        <f t="shared" si="202"/>
        <v/>
      </c>
      <c r="P1314" s="272" t="str">
        <f t="shared" si="203"/>
        <v/>
      </c>
      <c r="Q1314" s="272">
        <f t="shared" si="204"/>
        <v>0</v>
      </c>
      <c r="R1314" s="272"/>
    </row>
    <row r="1315" spans="1:21" x14ac:dyDescent="0.3">
      <c r="A1315" s="206"/>
      <c r="B1315" s="200"/>
      <c r="C1315" s="200"/>
      <c r="D1315" s="215"/>
      <c r="E1315" s="200"/>
      <c r="F1315" s="200"/>
      <c r="G1315" s="216"/>
      <c r="H1315" s="273"/>
      <c r="I1315" s="271" t="str">
        <f>IF(A1315&lt;&gt;0,IF(IFERROR(B1315-8,0)&lt;0,0,IFERROR(B1315-8,0)),"")</f>
        <v/>
      </c>
      <c r="J1315" s="271"/>
      <c r="K1315" s="271"/>
      <c r="L1315" s="271"/>
      <c r="M1315" s="272"/>
      <c r="N1315" s="272"/>
      <c r="O1315" s="272" t="str">
        <f t="shared" si="202"/>
        <v/>
      </c>
      <c r="P1315" s="272" t="str">
        <f t="shared" si="203"/>
        <v/>
      </c>
      <c r="Q1315" s="272">
        <f t="shared" si="204"/>
        <v>0</v>
      </c>
      <c r="R1315" s="272"/>
    </row>
    <row r="1316" spans="1:21" ht="17.25" thickBot="1" x14ac:dyDescent="0.35">
      <c r="A1316" s="207"/>
      <c r="B1316" s="204"/>
      <c r="C1316" s="204"/>
      <c r="D1316" s="218"/>
      <c r="E1316" s="204"/>
      <c r="F1316" s="204"/>
      <c r="G1316" s="219"/>
      <c r="H1316" s="273"/>
      <c r="I1316" s="271" t="str">
        <f>IF(A1316&lt;&gt;0,IF(IFERROR(B1316-8,0)&lt;0,0,IFERROR(B1316-8,0)),"")</f>
        <v/>
      </c>
      <c r="J1316" s="271"/>
      <c r="K1316" s="271"/>
      <c r="L1316" s="271"/>
      <c r="M1316" s="272"/>
      <c r="N1316" s="272"/>
      <c r="O1316" s="272"/>
      <c r="P1316" s="272"/>
      <c r="Q1316" s="272">
        <f t="shared" si="204"/>
        <v>0</v>
      </c>
      <c r="R1316" s="272"/>
    </row>
    <row r="1317" spans="1:21" ht="17.25" thickBot="1" x14ac:dyDescent="0.35">
      <c r="A1317" s="211"/>
      <c r="B1317" s="243"/>
      <c r="C1317" s="243"/>
      <c r="D1317" s="243"/>
      <c r="E1317" s="243"/>
      <c r="F1317" s="243"/>
      <c r="G1317" s="244"/>
      <c r="H1317" s="273">
        <f t="shared" ref="H1317:M1317" si="205">SUM(H1318:H1348)</f>
        <v>0</v>
      </c>
      <c r="I1317" s="271">
        <f t="shared" si="205"/>
        <v>0</v>
      </c>
      <c r="J1317" s="271">
        <f t="shared" si="205"/>
        <v>0</v>
      </c>
      <c r="K1317" s="271">
        <f t="shared" si="205"/>
        <v>0</v>
      </c>
      <c r="L1317" s="274">
        <f t="shared" si="205"/>
        <v>0</v>
      </c>
      <c r="M1317" s="271" t="e">
        <f t="shared" si="205"/>
        <v>#DIV/0!</v>
      </c>
      <c r="N1317" s="275">
        <f>COUNTA(B1318:B1348)-COUNTIF(B1318:B1348,"연차")</f>
        <v>0</v>
      </c>
      <c r="O1317" s="271">
        <f>SUM(O1318:O1348)</f>
        <v>0</v>
      </c>
      <c r="P1317" s="271">
        <f>SUM(P1318:P1348)</f>
        <v>0</v>
      </c>
      <c r="Q1317" s="272">
        <f>SUM(Q1318:Q1348)</f>
        <v>0</v>
      </c>
      <c r="R1317" s="272">
        <f>COUNTA(A1318:A1348)</f>
        <v>28</v>
      </c>
      <c r="S1317" s="276">
        <f>SUM(C1318:C1348)</f>
        <v>0</v>
      </c>
      <c r="T1317" s="276">
        <f>SUM(F1318:F1348)</f>
        <v>0</v>
      </c>
      <c r="U1317" s="251">
        <f>G1319*G1321</f>
        <v>0</v>
      </c>
    </row>
    <row r="1318" spans="1:21" x14ac:dyDescent="0.3">
      <c r="A1318" s="212">
        <v>1</v>
      </c>
      <c r="B1318" s="201"/>
      <c r="C1318" s="201"/>
      <c r="D1318" s="201" t="s">
        <v>271</v>
      </c>
      <c r="E1318" s="201"/>
      <c r="F1318" s="201"/>
      <c r="G1318" s="213" t="s">
        <v>282</v>
      </c>
      <c r="H1318" s="273">
        <f>SUM(B1318:B1324)</f>
        <v>0</v>
      </c>
      <c r="I1318" s="271">
        <f t="shared" ref="I1318:I1345" si="206">IF(IFERROR(B1318-8,0)&lt;0,0,IFERROR(B1318-8,0))</f>
        <v>0</v>
      </c>
      <c r="J1318" s="271">
        <f>IF(SUM(H1318-40)&gt;0,H1318-40,0)</f>
        <v>0</v>
      </c>
      <c r="K1318" s="271">
        <f>IF(SUM(I1318:I1324)&gt;J1318,SUM(I1318:I1324),J1318)</f>
        <v>0</v>
      </c>
      <c r="L1318" s="271">
        <f>IF(D1318="o",IF(H1318&lt;15,0,IF(H1318&gt;40,8,H1318/5)),0)</f>
        <v>0</v>
      </c>
      <c r="M1318" s="272" t="e">
        <f>SUM(B1318:B1348)/COUNTA(B1318:B1348)</f>
        <v>#DIV/0!</v>
      </c>
      <c r="N1318" s="272"/>
      <c r="O1318" s="272" t="str">
        <f>IF(E1318="o",IF(B1318&gt;8,8,B1318),"")</f>
        <v/>
      </c>
      <c r="P1318" s="272" t="str">
        <f>IF(E1318="o",IF(B1318&gt;8,B1318-8,0),"")</f>
        <v/>
      </c>
      <c r="Q1318" s="272">
        <f>COUNTA(A1318)*IF(B1318="연차",0,B1318)</f>
        <v>0</v>
      </c>
      <c r="R1318" s="272"/>
    </row>
    <row r="1319" spans="1:21" x14ac:dyDescent="0.3">
      <c r="A1319" s="214">
        <v>2</v>
      </c>
      <c r="B1319" s="200"/>
      <c r="C1319" s="200"/>
      <c r="D1319" s="215"/>
      <c r="E1319" s="200"/>
      <c r="F1319" s="200"/>
      <c r="G1319" s="203"/>
      <c r="H1319" s="273"/>
      <c r="I1319" s="271">
        <f t="shared" si="206"/>
        <v>0</v>
      </c>
      <c r="J1319" s="271"/>
      <c r="K1319" s="271"/>
      <c r="L1319" s="271"/>
      <c r="M1319" s="272"/>
      <c r="N1319" s="272"/>
      <c r="O1319" s="272" t="str">
        <f t="shared" ref="O1319:O1347" si="207">IF(E1319="o",IF(B1319&gt;8,8,B1319),"")</f>
        <v/>
      </c>
      <c r="P1319" s="272" t="str">
        <f t="shared" ref="P1319:P1347" si="208">IF(E1319="o",IF(B1319&gt;8,B1319-8,0),"")</f>
        <v/>
      </c>
      <c r="Q1319" s="272">
        <f t="shared" ref="Q1319:Q1348" si="209">COUNTA(A1319)*IF(B1319="연차",0,B1319)</f>
        <v>0</v>
      </c>
      <c r="R1319" s="272"/>
    </row>
    <row r="1320" spans="1:21" x14ac:dyDescent="0.3">
      <c r="A1320" s="214">
        <v>3</v>
      </c>
      <c r="B1320" s="200"/>
      <c r="C1320" s="200"/>
      <c r="D1320" s="215"/>
      <c r="E1320" s="200"/>
      <c r="F1320" s="200"/>
      <c r="G1320" s="203" t="s">
        <v>275</v>
      </c>
      <c r="H1320" s="273"/>
      <c r="I1320" s="271">
        <f t="shared" si="206"/>
        <v>0</v>
      </c>
      <c r="J1320" s="271"/>
      <c r="K1320" s="271"/>
      <c r="L1320" s="271"/>
      <c r="M1320" s="272"/>
      <c r="N1320" s="272"/>
      <c r="O1320" s="272" t="str">
        <f t="shared" si="207"/>
        <v/>
      </c>
      <c r="P1320" s="272" t="str">
        <f t="shared" si="208"/>
        <v/>
      </c>
      <c r="Q1320" s="272">
        <f t="shared" si="209"/>
        <v>0</v>
      </c>
      <c r="R1320" s="272"/>
    </row>
    <row r="1321" spans="1:21" x14ac:dyDescent="0.3">
      <c r="A1321" s="214">
        <v>4</v>
      </c>
      <c r="B1321" s="200"/>
      <c r="C1321" s="200"/>
      <c r="D1321" s="215"/>
      <c r="E1321" s="200"/>
      <c r="F1321" s="200"/>
      <c r="G1321" s="203"/>
      <c r="H1321" s="273"/>
      <c r="I1321" s="271">
        <f t="shared" si="206"/>
        <v>0</v>
      </c>
      <c r="J1321" s="271"/>
      <c r="K1321" s="271"/>
      <c r="L1321" s="271"/>
      <c r="M1321" s="272"/>
      <c r="N1321" s="272"/>
      <c r="O1321" s="272" t="str">
        <f t="shared" si="207"/>
        <v/>
      </c>
      <c r="P1321" s="272" t="str">
        <f t="shared" si="208"/>
        <v/>
      </c>
      <c r="Q1321" s="272">
        <f t="shared" si="209"/>
        <v>0</v>
      </c>
      <c r="R1321" s="272"/>
    </row>
    <row r="1322" spans="1:21" x14ac:dyDescent="0.3">
      <c r="A1322" s="214">
        <v>5</v>
      </c>
      <c r="B1322" s="200"/>
      <c r="C1322" s="200"/>
      <c r="D1322" s="215"/>
      <c r="E1322" s="200"/>
      <c r="F1322" s="200"/>
      <c r="G1322" s="216"/>
      <c r="H1322" s="273"/>
      <c r="I1322" s="271">
        <f t="shared" si="206"/>
        <v>0</v>
      </c>
      <c r="J1322" s="271"/>
      <c r="K1322" s="271"/>
      <c r="L1322" s="271"/>
      <c r="M1322" s="272"/>
      <c r="N1322" s="272"/>
      <c r="O1322" s="272" t="str">
        <f t="shared" si="207"/>
        <v/>
      </c>
      <c r="P1322" s="272" t="str">
        <f t="shared" si="208"/>
        <v/>
      </c>
      <c r="Q1322" s="272">
        <f t="shared" si="209"/>
        <v>0</v>
      </c>
      <c r="R1322" s="272"/>
    </row>
    <row r="1323" spans="1:21" x14ac:dyDescent="0.3">
      <c r="A1323" s="214">
        <v>6</v>
      </c>
      <c r="B1323" s="200"/>
      <c r="C1323" s="200"/>
      <c r="D1323" s="215"/>
      <c r="E1323" s="200"/>
      <c r="F1323" s="200"/>
      <c r="G1323" s="216"/>
      <c r="H1323" s="273"/>
      <c r="I1323" s="271">
        <f t="shared" si="206"/>
        <v>0</v>
      </c>
      <c r="J1323" s="271"/>
      <c r="K1323" s="271"/>
      <c r="L1323" s="271"/>
      <c r="M1323" s="272"/>
      <c r="N1323" s="272"/>
      <c r="O1323" s="272" t="str">
        <f t="shared" si="207"/>
        <v/>
      </c>
      <c r="P1323" s="272" t="str">
        <f t="shared" si="208"/>
        <v/>
      </c>
      <c r="Q1323" s="272">
        <f t="shared" si="209"/>
        <v>0</v>
      </c>
      <c r="R1323" s="272"/>
    </row>
    <row r="1324" spans="1:21" ht="17.25" thickBot="1" x14ac:dyDescent="0.35">
      <c r="A1324" s="217">
        <v>7</v>
      </c>
      <c r="B1324" s="204"/>
      <c r="C1324" s="204"/>
      <c r="D1324" s="218"/>
      <c r="E1324" s="204"/>
      <c r="F1324" s="204"/>
      <c r="G1324" s="219"/>
      <c r="H1324" s="273"/>
      <c r="I1324" s="271">
        <f t="shared" si="206"/>
        <v>0</v>
      </c>
      <c r="J1324" s="271"/>
      <c r="K1324" s="271"/>
      <c r="L1324" s="271"/>
      <c r="M1324" s="272"/>
      <c r="N1324" s="272"/>
      <c r="O1324" s="272" t="str">
        <f t="shared" si="207"/>
        <v/>
      </c>
      <c r="P1324" s="272" t="str">
        <f t="shared" si="208"/>
        <v/>
      </c>
      <c r="Q1324" s="272">
        <f t="shared" si="209"/>
        <v>0</v>
      </c>
      <c r="R1324" s="272"/>
    </row>
    <row r="1325" spans="1:21" x14ac:dyDescent="0.3">
      <c r="A1325" s="220">
        <v>8</v>
      </c>
      <c r="B1325" s="202"/>
      <c r="C1325" s="202"/>
      <c r="D1325" s="202" t="s">
        <v>271</v>
      </c>
      <c r="E1325" s="202"/>
      <c r="F1325" s="202"/>
      <c r="G1325" s="221"/>
      <c r="H1325" s="273">
        <f>SUM(B1325:B1331)</f>
        <v>0</v>
      </c>
      <c r="I1325" s="271">
        <f t="shared" si="206"/>
        <v>0</v>
      </c>
      <c r="J1325" s="271">
        <f>IF(SUM(H1325-40)&gt;0,H1325-40,0)</f>
        <v>0</v>
      </c>
      <c r="K1325" s="271">
        <f>IF(SUM(I1325:I1331)&gt;J1325,SUM(I1325:I1331),J1325)</f>
        <v>0</v>
      </c>
      <c r="L1325" s="271">
        <f>IF(D1325="o",IF(H1325&lt;15,0,IF(H1325&gt;40,8,H1325/5)),0)</f>
        <v>0</v>
      </c>
      <c r="M1325" s="272"/>
      <c r="N1325" s="272"/>
      <c r="O1325" s="272" t="str">
        <f t="shared" si="207"/>
        <v/>
      </c>
      <c r="P1325" s="272" t="str">
        <f t="shared" si="208"/>
        <v/>
      </c>
      <c r="Q1325" s="272">
        <f t="shared" si="209"/>
        <v>0</v>
      </c>
      <c r="R1325" s="272"/>
    </row>
    <row r="1326" spans="1:21" x14ac:dyDescent="0.3">
      <c r="A1326" s="214">
        <v>9</v>
      </c>
      <c r="B1326" s="200"/>
      <c r="C1326" s="200"/>
      <c r="D1326" s="215"/>
      <c r="E1326" s="200"/>
      <c r="F1326" s="200"/>
      <c r="G1326" s="216"/>
      <c r="H1326" s="273"/>
      <c r="I1326" s="271">
        <f t="shared" si="206"/>
        <v>0</v>
      </c>
      <c r="J1326" s="271"/>
      <c r="K1326" s="271"/>
      <c r="L1326" s="271"/>
      <c r="M1326" s="272"/>
      <c r="N1326" s="272"/>
      <c r="O1326" s="272" t="str">
        <f t="shared" si="207"/>
        <v/>
      </c>
      <c r="P1326" s="272" t="str">
        <f t="shared" si="208"/>
        <v/>
      </c>
      <c r="Q1326" s="272">
        <f t="shared" si="209"/>
        <v>0</v>
      </c>
      <c r="R1326" s="272"/>
    </row>
    <row r="1327" spans="1:21" x14ac:dyDescent="0.3">
      <c r="A1327" s="214">
        <v>10</v>
      </c>
      <c r="B1327" s="200"/>
      <c r="C1327" s="200"/>
      <c r="D1327" s="215"/>
      <c r="E1327" s="200"/>
      <c r="F1327" s="200"/>
      <c r="G1327" s="216"/>
      <c r="H1327" s="273"/>
      <c r="I1327" s="271">
        <f t="shared" si="206"/>
        <v>0</v>
      </c>
      <c r="J1327" s="271"/>
      <c r="K1327" s="271"/>
      <c r="L1327" s="271"/>
      <c r="M1327" s="272"/>
      <c r="N1327" s="272"/>
      <c r="O1327" s="272" t="str">
        <f t="shared" si="207"/>
        <v/>
      </c>
      <c r="P1327" s="272" t="str">
        <f t="shared" si="208"/>
        <v/>
      </c>
      <c r="Q1327" s="272">
        <f t="shared" si="209"/>
        <v>0</v>
      </c>
      <c r="R1327" s="272"/>
    </row>
    <row r="1328" spans="1:21" x14ac:dyDescent="0.3">
      <c r="A1328" s="214">
        <v>11</v>
      </c>
      <c r="B1328" s="200"/>
      <c r="C1328" s="200"/>
      <c r="D1328" s="215"/>
      <c r="E1328" s="200"/>
      <c r="F1328" s="200"/>
      <c r="G1328" s="216"/>
      <c r="H1328" s="273"/>
      <c r="I1328" s="271">
        <f t="shared" si="206"/>
        <v>0</v>
      </c>
      <c r="J1328" s="271"/>
      <c r="K1328" s="271"/>
      <c r="L1328" s="271"/>
      <c r="M1328" s="272"/>
      <c r="N1328" s="272"/>
      <c r="O1328" s="272" t="str">
        <f t="shared" si="207"/>
        <v/>
      </c>
      <c r="P1328" s="272" t="str">
        <f t="shared" si="208"/>
        <v/>
      </c>
      <c r="Q1328" s="272">
        <f t="shared" si="209"/>
        <v>0</v>
      </c>
      <c r="R1328" s="272"/>
    </row>
    <row r="1329" spans="1:18" x14ac:dyDescent="0.3">
      <c r="A1329" s="214">
        <v>12</v>
      </c>
      <c r="B1329" s="200"/>
      <c r="C1329" s="200"/>
      <c r="D1329" s="215"/>
      <c r="E1329" s="200"/>
      <c r="F1329" s="200"/>
      <c r="G1329" s="216"/>
      <c r="H1329" s="273"/>
      <c r="I1329" s="271">
        <f t="shared" si="206"/>
        <v>0</v>
      </c>
      <c r="J1329" s="271"/>
      <c r="K1329" s="271"/>
      <c r="L1329" s="271"/>
      <c r="M1329" s="272"/>
      <c r="N1329" s="272"/>
      <c r="O1329" s="272" t="str">
        <f t="shared" si="207"/>
        <v/>
      </c>
      <c r="P1329" s="272" t="str">
        <f t="shared" si="208"/>
        <v/>
      </c>
      <c r="Q1329" s="272">
        <f t="shared" si="209"/>
        <v>0</v>
      </c>
      <c r="R1329" s="272"/>
    </row>
    <row r="1330" spans="1:18" x14ac:dyDescent="0.3">
      <c r="A1330" s="214">
        <v>13</v>
      </c>
      <c r="B1330" s="200"/>
      <c r="C1330" s="200"/>
      <c r="D1330" s="215"/>
      <c r="E1330" s="200"/>
      <c r="F1330" s="200"/>
      <c r="G1330" s="216"/>
      <c r="H1330" s="273"/>
      <c r="I1330" s="271">
        <f t="shared" si="206"/>
        <v>0</v>
      </c>
      <c r="J1330" s="271"/>
      <c r="K1330" s="271"/>
      <c r="L1330" s="271"/>
      <c r="M1330" s="272"/>
      <c r="N1330" s="272"/>
      <c r="O1330" s="272" t="str">
        <f t="shared" si="207"/>
        <v/>
      </c>
      <c r="P1330" s="272" t="str">
        <f t="shared" si="208"/>
        <v/>
      </c>
      <c r="Q1330" s="272">
        <f t="shared" si="209"/>
        <v>0</v>
      </c>
      <c r="R1330" s="272"/>
    </row>
    <row r="1331" spans="1:18" ht="17.25" thickBot="1" x14ac:dyDescent="0.35">
      <c r="A1331" s="217">
        <v>14</v>
      </c>
      <c r="B1331" s="204"/>
      <c r="C1331" s="204"/>
      <c r="D1331" s="218"/>
      <c r="E1331" s="204"/>
      <c r="F1331" s="204"/>
      <c r="G1331" s="219"/>
      <c r="H1331" s="273"/>
      <c r="I1331" s="271">
        <f t="shared" si="206"/>
        <v>0</v>
      </c>
      <c r="J1331" s="271"/>
      <c r="K1331" s="271"/>
      <c r="L1331" s="271"/>
      <c r="M1331" s="272"/>
      <c r="N1331" s="272"/>
      <c r="O1331" s="272" t="str">
        <f t="shared" si="207"/>
        <v/>
      </c>
      <c r="P1331" s="272" t="str">
        <f t="shared" si="208"/>
        <v/>
      </c>
      <c r="Q1331" s="272">
        <f t="shared" si="209"/>
        <v>0</v>
      </c>
      <c r="R1331" s="272"/>
    </row>
    <row r="1332" spans="1:18" x14ac:dyDescent="0.3">
      <c r="A1332" s="220">
        <v>15</v>
      </c>
      <c r="B1332" s="202"/>
      <c r="C1332" s="202"/>
      <c r="D1332" s="202" t="s">
        <v>271</v>
      </c>
      <c r="E1332" s="202"/>
      <c r="F1332" s="202"/>
      <c r="G1332" s="221"/>
      <c r="H1332" s="273">
        <f>SUM(B1332:B1338)</f>
        <v>0</v>
      </c>
      <c r="I1332" s="271">
        <f t="shared" si="206"/>
        <v>0</v>
      </c>
      <c r="J1332" s="271">
        <f>IF(SUM(H1332-40)&gt;0,H1332-40,0)</f>
        <v>0</v>
      </c>
      <c r="K1332" s="271">
        <f>IF(SUM(I1332:I1338)&gt;J1332,SUM(I1332:I1338),J1332)</f>
        <v>0</v>
      </c>
      <c r="L1332" s="271">
        <f>IF(D1332="o",IF(H1332&lt;15,0,IF(H1332&gt;40,8,H1332/5)),0)</f>
        <v>0</v>
      </c>
      <c r="M1332" s="272"/>
      <c r="N1332" s="272"/>
      <c r="O1332" s="272" t="str">
        <f t="shared" si="207"/>
        <v/>
      </c>
      <c r="P1332" s="272" t="str">
        <f t="shared" si="208"/>
        <v/>
      </c>
      <c r="Q1332" s="272">
        <f t="shared" si="209"/>
        <v>0</v>
      </c>
      <c r="R1332" s="272"/>
    </row>
    <row r="1333" spans="1:18" x14ac:dyDescent="0.3">
      <c r="A1333" s="214">
        <v>16</v>
      </c>
      <c r="B1333" s="200"/>
      <c r="C1333" s="200"/>
      <c r="D1333" s="215"/>
      <c r="E1333" s="200"/>
      <c r="F1333" s="200"/>
      <c r="G1333" s="216"/>
      <c r="H1333" s="273"/>
      <c r="I1333" s="271">
        <f t="shared" si="206"/>
        <v>0</v>
      </c>
      <c r="J1333" s="271"/>
      <c r="K1333" s="271"/>
      <c r="L1333" s="271"/>
      <c r="M1333" s="272"/>
      <c r="N1333" s="272"/>
      <c r="O1333" s="272" t="str">
        <f t="shared" si="207"/>
        <v/>
      </c>
      <c r="P1333" s="272" t="str">
        <f t="shared" si="208"/>
        <v/>
      </c>
      <c r="Q1333" s="272">
        <f t="shared" si="209"/>
        <v>0</v>
      </c>
      <c r="R1333" s="272"/>
    </row>
    <row r="1334" spans="1:18" x14ac:dyDescent="0.3">
      <c r="A1334" s="214">
        <v>17</v>
      </c>
      <c r="B1334" s="200"/>
      <c r="C1334" s="200"/>
      <c r="D1334" s="215"/>
      <c r="E1334" s="200"/>
      <c r="F1334" s="200"/>
      <c r="G1334" s="216"/>
      <c r="H1334" s="273"/>
      <c r="I1334" s="271">
        <f t="shared" si="206"/>
        <v>0</v>
      </c>
      <c r="J1334" s="271"/>
      <c r="K1334" s="271"/>
      <c r="L1334" s="271"/>
      <c r="M1334" s="272"/>
      <c r="N1334" s="272"/>
      <c r="O1334" s="272" t="str">
        <f t="shared" si="207"/>
        <v/>
      </c>
      <c r="P1334" s="272" t="str">
        <f t="shared" si="208"/>
        <v/>
      </c>
      <c r="Q1334" s="272">
        <f t="shared" si="209"/>
        <v>0</v>
      </c>
      <c r="R1334" s="272"/>
    </row>
    <row r="1335" spans="1:18" x14ac:dyDescent="0.3">
      <c r="A1335" s="214">
        <v>18</v>
      </c>
      <c r="B1335" s="200"/>
      <c r="C1335" s="200"/>
      <c r="D1335" s="215"/>
      <c r="E1335" s="200"/>
      <c r="F1335" s="200"/>
      <c r="G1335" s="216"/>
      <c r="H1335" s="273"/>
      <c r="I1335" s="271">
        <f t="shared" si="206"/>
        <v>0</v>
      </c>
      <c r="J1335" s="271"/>
      <c r="K1335" s="271"/>
      <c r="L1335" s="271"/>
      <c r="M1335" s="272"/>
      <c r="N1335" s="272"/>
      <c r="O1335" s="272" t="str">
        <f t="shared" si="207"/>
        <v/>
      </c>
      <c r="P1335" s="272" t="str">
        <f t="shared" si="208"/>
        <v/>
      </c>
      <c r="Q1335" s="272">
        <f t="shared" si="209"/>
        <v>0</v>
      </c>
      <c r="R1335" s="272"/>
    </row>
    <row r="1336" spans="1:18" x14ac:dyDescent="0.3">
      <c r="A1336" s="214">
        <v>19</v>
      </c>
      <c r="B1336" s="200"/>
      <c r="C1336" s="200"/>
      <c r="D1336" s="215"/>
      <c r="E1336" s="200"/>
      <c r="F1336" s="200"/>
      <c r="G1336" s="216"/>
      <c r="H1336" s="273"/>
      <c r="I1336" s="271">
        <f t="shared" si="206"/>
        <v>0</v>
      </c>
      <c r="J1336" s="271"/>
      <c r="K1336" s="271"/>
      <c r="L1336" s="271"/>
      <c r="M1336" s="272"/>
      <c r="N1336" s="272"/>
      <c r="O1336" s="272" t="str">
        <f t="shared" si="207"/>
        <v/>
      </c>
      <c r="P1336" s="272" t="str">
        <f t="shared" si="208"/>
        <v/>
      </c>
      <c r="Q1336" s="272">
        <f t="shared" si="209"/>
        <v>0</v>
      </c>
      <c r="R1336" s="272"/>
    </row>
    <row r="1337" spans="1:18" x14ac:dyDescent="0.3">
      <c r="A1337" s="214">
        <v>20</v>
      </c>
      <c r="B1337" s="200"/>
      <c r="C1337" s="200"/>
      <c r="D1337" s="215"/>
      <c r="E1337" s="200"/>
      <c r="F1337" s="200"/>
      <c r="G1337" s="216"/>
      <c r="H1337" s="273"/>
      <c r="I1337" s="271">
        <f t="shared" si="206"/>
        <v>0</v>
      </c>
      <c r="J1337" s="271"/>
      <c r="K1337" s="271"/>
      <c r="L1337" s="271"/>
      <c r="M1337" s="272"/>
      <c r="N1337" s="272"/>
      <c r="O1337" s="272" t="str">
        <f t="shared" si="207"/>
        <v/>
      </c>
      <c r="P1337" s="272" t="str">
        <f t="shared" si="208"/>
        <v/>
      </c>
      <c r="Q1337" s="272">
        <f t="shared" si="209"/>
        <v>0</v>
      </c>
      <c r="R1337" s="272"/>
    </row>
    <row r="1338" spans="1:18" ht="17.25" thickBot="1" x14ac:dyDescent="0.35">
      <c r="A1338" s="217">
        <v>21</v>
      </c>
      <c r="B1338" s="204"/>
      <c r="C1338" s="204"/>
      <c r="D1338" s="218"/>
      <c r="E1338" s="204"/>
      <c r="F1338" s="204"/>
      <c r="G1338" s="219"/>
      <c r="H1338" s="273"/>
      <c r="I1338" s="271">
        <f t="shared" si="206"/>
        <v>0</v>
      </c>
      <c r="J1338" s="271"/>
      <c r="K1338" s="271"/>
      <c r="L1338" s="271"/>
      <c r="M1338" s="272"/>
      <c r="N1338" s="272"/>
      <c r="O1338" s="272" t="str">
        <f t="shared" si="207"/>
        <v/>
      </c>
      <c r="P1338" s="272" t="str">
        <f t="shared" si="208"/>
        <v/>
      </c>
      <c r="Q1338" s="272">
        <f t="shared" si="209"/>
        <v>0</v>
      </c>
      <c r="R1338" s="272"/>
    </row>
    <row r="1339" spans="1:18" x14ac:dyDescent="0.3">
      <c r="A1339" s="220">
        <v>22</v>
      </c>
      <c r="B1339" s="202"/>
      <c r="C1339" s="202"/>
      <c r="D1339" s="202" t="s">
        <v>271</v>
      </c>
      <c r="E1339" s="202"/>
      <c r="F1339" s="202"/>
      <c r="G1339" s="221"/>
      <c r="H1339" s="273">
        <f>SUM(B1339:B1345)</f>
        <v>0</v>
      </c>
      <c r="I1339" s="271">
        <f t="shared" si="206"/>
        <v>0</v>
      </c>
      <c r="J1339" s="271">
        <f>IF(SUM(H1339-40)&gt;0,H1339-40,0)</f>
        <v>0</v>
      </c>
      <c r="K1339" s="271">
        <f>IF(SUM(I1339:I1345)&gt;J1339,SUM(I1339:I1345),J1339)</f>
        <v>0</v>
      </c>
      <c r="L1339" s="271">
        <f>IF(D1339="o",IF(H1339&lt;15,0,IF(H1339&gt;40,8,H1339/5)),0)</f>
        <v>0</v>
      </c>
      <c r="M1339" s="272"/>
      <c r="N1339" s="272"/>
      <c r="O1339" s="272" t="str">
        <f t="shared" si="207"/>
        <v/>
      </c>
      <c r="P1339" s="272" t="str">
        <f t="shared" si="208"/>
        <v/>
      </c>
      <c r="Q1339" s="272">
        <f t="shared" si="209"/>
        <v>0</v>
      </c>
      <c r="R1339" s="272"/>
    </row>
    <row r="1340" spans="1:18" x14ac:dyDescent="0.3">
      <c r="A1340" s="214">
        <v>23</v>
      </c>
      <c r="B1340" s="200"/>
      <c r="C1340" s="200"/>
      <c r="D1340" s="215"/>
      <c r="E1340" s="200"/>
      <c r="F1340" s="200"/>
      <c r="G1340" s="216"/>
      <c r="H1340" s="273"/>
      <c r="I1340" s="271">
        <f t="shared" si="206"/>
        <v>0</v>
      </c>
      <c r="J1340" s="271"/>
      <c r="K1340" s="271"/>
      <c r="L1340" s="271"/>
      <c r="M1340" s="272"/>
      <c r="N1340" s="272"/>
      <c r="O1340" s="272" t="str">
        <f t="shared" si="207"/>
        <v/>
      </c>
      <c r="P1340" s="272" t="str">
        <f t="shared" si="208"/>
        <v/>
      </c>
      <c r="Q1340" s="272">
        <f t="shared" si="209"/>
        <v>0</v>
      </c>
      <c r="R1340" s="272"/>
    </row>
    <row r="1341" spans="1:18" x14ac:dyDescent="0.3">
      <c r="A1341" s="214">
        <v>24</v>
      </c>
      <c r="B1341" s="200"/>
      <c r="C1341" s="200"/>
      <c r="D1341" s="215"/>
      <c r="E1341" s="200"/>
      <c r="F1341" s="200"/>
      <c r="G1341" s="216"/>
      <c r="H1341" s="273"/>
      <c r="I1341" s="271">
        <f t="shared" si="206"/>
        <v>0</v>
      </c>
      <c r="J1341" s="271"/>
      <c r="K1341" s="271"/>
      <c r="L1341" s="271"/>
      <c r="M1341" s="272"/>
      <c r="N1341" s="272"/>
      <c r="O1341" s="272" t="str">
        <f t="shared" si="207"/>
        <v/>
      </c>
      <c r="P1341" s="272" t="str">
        <f t="shared" si="208"/>
        <v/>
      </c>
      <c r="Q1341" s="272">
        <f t="shared" si="209"/>
        <v>0</v>
      </c>
      <c r="R1341" s="272"/>
    </row>
    <row r="1342" spans="1:18" x14ac:dyDescent="0.3">
      <c r="A1342" s="214">
        <v>25</v>
      </c>
      <c r="B1342" s="200"/>
      <c r="C1342" s="200"/>
      <c r="D1342" s="215"/>
      <c r="E1342" s="200"/>
      <c r="F1342" s="200"/>
      <c r="G1342" s="216"/>
      <c r="H1342" s="273"/>
      <c r="I1342" s="271">
        <f t="shared" si="206"/>
        <v>0</v>
      </c>
      <c r="J1342" s="271"/>
      <c r="K1342" s="271"/>
      <c r="L1342" s="271"/>
      <c r="M1342" s="272"/>
      <c r="N1342" s="272"/>
      <c r="O1342" s="272" t="str">
        <f t="shared" si="207"/>
        <v/>
      </c>
      <c r="P1342" s="272" t="str">
        <f t="shared" si="208"/>
        <v/>
      </c>
      <c r="Q1342" s="272">
        <f t="shared" si="209"/>
        <v>0</v>
      </c>
      <c r="R1342" s="272"/>
    </row>
    <row r="1343" spans="1:18" x14ac:dyDescent="0.3">
      <c r="A1343" s="214">
        <v>26</v>
      </c>
      <c r="B1343" s="200"/>
      <c r="C1343" s="200"/>
      <c r="D1343" s="215"/>
      <c r="E1343" s="200"/>
      <c r="F1343" s="200"/>
      <c r="G1343" s="216"/>
      <c r="H1343" s="273"/>
      <c r="I1343" s="271">
        <f t="shared" si="206"/>
        <v>0</v>
      </c>
      <c r="J1343" s="271"/>
      <c r="K1343" s="271"/>
      <c r="L1343" s="271"/>
      <c r="M1343" s="272"/>
      <c r="N1343" s="272"/>
      <c r="O1343" s="272" t="str">
        <f t="shared" si="207"/>
        <v/>
      </c>
      <c r="P1343" s="272" t="str">
        <f t="shared" si="208"/>
        <v/>
      </c>
      <c r="Q1343" s="272">
        <f t="shared" si="209"/>
        <v>0</v>
      </c>
      <c r="R1343" s="272"/>
    </row>
    <row r="1344" spans="1:18" x14ac:dyDescent="0.3">
      <c r="A1344" s="214">
        <v>27</v>
      </c>
      <c r="B1344" s="200"/>
      <c r="C1344" s="200"/>
      <c r="D1344" s="215"/>
      <c r="E1344" s="200"/>
      <c r="F1344" s="200"/>
      <c r="G1344" s="216"/>
      <c r="H1344" s="273"/>
      <c r="I1344" s="271">
        <f t="shared" si="206"/>
        <v>0</v>
      </c>
      <c r="J1344" s="271"/>
      <c r="K1344" s="271"/>
      <c r="L1344" s="271"/>
      <c r="M1344" s="272"/>
      <c r="N1344" s="272"/>
      <c r="O1344" s="272" t="str">
        <f t="shared" si="207"/>
        <v/>
      </c>
      <c r="P1344" s="272" t="str">
        <f t="shared" si="208"/>
        <v/>
      </c>
      <c r="Q1344" s="272">
        <f t="shared" si="209"/>
        <v>0</v>
      </c>
      <c r="R1344" s="272"/>
    </row>
    <row r="1345" spans="1:21" ht="17.25" thickBot="1" x14ac:dyDescent="0.35">
      <c r="A1345" s="217">
        <v>28</v>
      </c>
      <c r="B1345" s="204"/>
      <c r="C1345" s="204"/>
      <c r="D1345" s="218"/>
      <c r="E1345" s="204"/>
      <c r="F1345" s="204"/>
      <c r="G1345" s="219"/>
      <c r="H1345" s="273"/>
      <c r="I1345" s="271">
        <f t="shared" si="206"/>
        <v>0</v>
      </c>
      <c r="J1345" s="271"/>
      <c r="K1345" s="271"/>
      <c r="L1345" s="271"/>
      <c r="M1345" s="272"/>
      <c r="N1345" s="272"/>
      <c r="O1345" s="272" t="str">
        <f t="shared" si="207"/>
        <v/>
      </c>
      <c r="P1345" s="272" t="str">
        <f t="shared" si="208"/>
        <v/>
      </c>
      <c r="Q1345" s="272">
        <f t="shared" si="209"/>
        <v>0</v>
      </c>
      <c r="R1345" s="272"/>
    </row>
    <row r="1346" spans="1:21" x14ac:dyDescent="0.3">
      <c r="A1346" s="205"/>
      <c r="B1346" s="202"/>
      <c r="C1346" s="202"/>
      <c r="D1346" s="202" t="s">
        <v>271</v>
      </c>
      <c r="E1346" s="202"/>
      <c r="F1346" s="202"/>
      <c r="G1346" s="221"/>
      <c r="H1346" s="273" t="str">
        <f>IF(A1346&lt;&gt;0,SUM(Q1346:Q1348),"")</f>
        <v/>
      </c>
      <c r="I1346" s="271" t="str">
        <f>IF(A1346&lt;&gt;0,IF(IFERROR(B1346-8,0)&lt;0,0,IFERROR(B1346-8,0)),"")</f>
        <v/>
      </c>
      <c r="J1346" s="271" t="str">
        <f>IF(A1346&lt;&gt;0,IF(SUM(H1346-40)&gt;0,H1346-40,0),"")</f>
        <v/>
      </c>
      <c r="K1346" s="271" t="str">
        <f>IF(A1346&lt;&gt;0,IF(SUM(I1346:I1348)&gt;J1346,SUM(I1346:I1348),J1346),"")</f>
        <v/>
      </c>
      <c r="L1346" s="271" t="str">
        <f>IF(A1346&lt;&gt;0,IF(D1318="o",IF(H1346&lt;(15/(7/COUNTA(A1346:A1348))),0,IF(H1346&gt;(COUNTA(A1346:A1348)/5*40),COUNTA(A1346:A1348)/5*8,H1346/5)),""),"")</f>
        <v/>
      </c>
      <c r="M1346" s="272"/>
      <c r="N1346" s="272"/>
      <c r="O1346" s="272" t="str">
        <f t="shared" si="207"/>
        <v/>
      </c>
      <c r="P1346" s="272" t="str">
        <f t="shared" si="208"/>
        <v/>
      </c>
      <c r="Q1346" s="272">
        <f t="shared" si="209"/>
        <v>0</v>
      </c>
      <c r="R1346" s="272"/>
    </row>
    <row r="1347" spans="1:21" x14ac:dyDescent="0.3">
      <c r="A1347" s="206"/>
      <c r="B1347" s="200"/>
      <c r="C1347" s="200"/>
      <c r="D1347" s="215"/>
      <c r="E1347" s="200"/>
      <c r="F1347" s="200"/>
      <c r="G1347" s="216"/>
      <c r="H1347" s="273"/>
      <c r="I1347" s="271" t="str">
        <f>IF(A1347&lt;&gt;0,IF(IFERROR(B1347-8,0)&lt;0,0,IFERROR(B1347-8,0)),"")</f>
        <v/>
      </c>
      <c r="J1347" s="271"/>
      <c r="K1347" s="271"/>
      <c r="L1347" s="271"/>
      <c r="M1347" s="272"/>
      <c r="N1347" s="272"/>
      <c r="O1347" s="272" t="str">
        <f t="shared" si="207"/>
        <v/>
      </c>
      <c r="P1347" s="272" t="str">
        <f t="shared" si="208"/>
        <v/>
      </c>
      <c r="Q1347" s="272">
        <f t="shared" si="209"/>
        <v>0</v>
      </c>
      <c r="R1347" s="272"/>
    </row>
    <row r="1348" spans="1:21" ht="17.25" thickBot="1" x14ac:dyDescent="0.35">
      <c r="A1348" s="207"/>
      <c r="B1348" s="204"/>
      <c r="C1348" s="204"/>
      <c r="D1348" s="218"/>
      <c r="E1348" s="204"/>
      <c r="F1348" s="204"/>
      <c r="G1348" s="219"/>
      <c r="H1348" s="273"/>
      <c r="I1348" s="271" t="str">
        <f>IF(A1348&lt;&gt;0,IF(IFERROR(B1348-8,0)&lt;0,0,IFERROR(B1348-8,0)),"")</f>
        <v/>
      </c>
      <c r="J1348" s="271"/>
      <c r="K1348" s="271"/>
      <c r="L1348" s="271"/>
      <c r="M1348" s="272"/>
      <c r="N1348" s="272"/>
      <c r="O1348" s="272"/>
      <c r="P1348" s="272"/>
      <c r="Q1348" s="272">
        <f t="shared" si="209"/>
        <v>0</v>
      </c>
      <c r="R1348" s="272"/>
    </row>
    <row r="1349" spans="1:21" ht="17.25" thickBot="1" x14ac:dyDescent="0.35">
      <c r="A1349" s="211"/>
      <c r="B1349" s="243"/>
      <c r="C1349" s="243"/>
      <c r="D1349" s="243"/>
      <c r="E1349" s="243"/>
      <c r="F1349" s="243"/>
      <c r="G1349" s="244"/>
      <c r="H1349" s="273">
        <f t="shared" ref="H1349:M1349" si="210">SUM(H1350:H1380)</f>
        <v>0</v>
      </c>
      <c r="I1349" s="271">
        <f t="shared" si="210"/>
        <v>0</v>
      </c>
      <c r="J1349" s="271">
        <f t="shared" si="210"/>
        <v>0</v>
      </c>
      <c r="K1349" s="271">
        <f t="shared" si="210"/>
        <v>0</v>
      </c>
      <c r="L1349" s="274">
        <f t="shared" si="210"/>
        <v>0</v>
      </c>
      <c r="M1349" s="271" t="e">
        <f t="shared" si="210"/>
        <v>#DIV/0!</v>
      </c>
      <c r="N1349" s="275">
        <f>COUNTA(B1350:B1380)-COUNTIF(B1350:B1380,"연차")</f>
        <v>0</v>
      </c>
      <c r="O1349" s="271">
        <f>SUM(O1350:O1380)</f>
        <v>0</v>
      </c>
      <c r="P1349" s="271">
        <f>SUM(P1350:P1380)</f>
        <v>0</v>
      </c>
      <c r="Q1349" s="272">
        <f>SUM(Q1350:Q1380)</f>
        <v>0</v>
      </c>
      <c r="R1349" s="272">
        <f>COUNTA(A1350:A1380)</f>
        <v>28</v>
      </c>
      <c r="S1349" s="276">
        <f>SUM(C1350:C1380)</f>
        <v>0</v>
      </c>
      <c r="T1349" s="276">
        <f>SUM(F1350:F1380)</f>
        <v>0</v>
      </c>
      <c r="U1349" s="251">
        <f>G1351*G1353</f>
        <v>0</v>
      </c>
    </row>
    <row r="1350" spans="1:21" x14ac:dyDescent="0.3">
      <c r="A1350" s="212">
        <v>1</v>
      </c>
      <c r="B1350" s="201"/>
      <c r="C1350" s="201"/>
      <c r="D1350" s="201" t="s">
        <v>271</v>
      </c>
      <c r="E1350" s="201"/>
      <c r="F1350" s="201"/>
      <c r="G1350" s="213" t="s">
        <v>282</v>
      </c>
      <c r="H1350" s="273">
        <f>SUM(B1350:B1356)</f>
        <v>0</v>
      </c>
      <c r="I1350" s="271">
        <f t="shared" ref="I1350:I1377" si="211">IF(IFERROR(B1350-8,0)&lt;0,0,IFERROR(B1350-8,0))</f>
        <v>0</v>
      </c>
      <c r="J1350" s="271">
        <f>IF(SUM(H1350-40)&gt;0,H1350-40,0)</f>
        <v>0</v>
      </c>
      <c r="K1350" s="271">
        <f>IF(SUM(I1350:I1356)&gt;J1350,SUM(I1350:I1356),J1350)</f>
        <v>0</v>
      </c>
      <c r="L1350" s="271">
        <f>IF(D1350="o",IF(H1350&lt;15,0,IF(H1350&gt;40,8,H1350/5)),0)</f>
        <v>0</v>
      </c>
      <c r="M1350" s="272" t="e">
        <f>SUM(B1350:B1380)/COUNTA(B1350:B1380)</f>
        <v>#DIV/0!</v>
      </c>
      <c r="N1350" s="272"/>
      <c r="O1350" s="272" t="str">
        <f>IF(E1350="o",IF(B1350&gt;8,8,B1350),"")</f>
        <v/>
      </c>
      <c r="P1350" s="272" t="str">
        <f>IF(E1350="o",IF(B1350&gt;8,B1350-8,0),"")</f>
        <v/>
      </c>
      <c r="Q1350" s="272">
        <f>COUNTA(A1350)*IF(B1350="연차",0,B1350)</f>
        <v>0</v>
      </c>
      <c r="R1350" s="272"/>
    </row>
    <row r="1351" spans="1:21" x14ac:dyDescent="0.3">
      <c r="A1351" s="214">
        <v>2</v>
      </c>
      <c r="B1351" s="200"/>
      <c r="C1351" s="200"/>
      <c r="D1351" s="215"/>
      <c r="E1351" s="200"/>
      <c r="F1351" s="200"/>
      <c r="G1351" s="203"/>
      <c r="H1351" s="273"/>
      <c r="I1351" s="271">
        <f t="shared" si="211"/>
        <v>0</v>
      </c>
      <c r="J1351" s="271"/>
      <c r="K1351" s="271"/>
      <c r="L1351" s="271"/>
      <c r="M1351" s="272"/>
      <c r="N1351" s="272"/>
      <c r="O1351" s="272" t="str">
        <f t="shared" ref="O1351:O1379" si="212">IF(E1351="o",IF(B1351&gt;8,8,B1351),"")</f>
        <v/>
      </c>
      <c r="P1351" s="272" t="str">
        <f t="shared" ref="P1351:P1379" si="213">IF(E1351="o",IF(B1351&gt;8,B1351-8,0),"")</f>
        <v/>
      </c>
      <c r="Q1351" s="272">
        <f t="shared" ref="Q1351:Q1380" si="214">COUNTA(A1351)*IF(B1351="연차",0,B1351)</f>
        <v>0</v>
      </c>
      <c r="R1351" s="272"/>
    </row>
    <row r="1352" spans="1:21" x14ac:dyDescent="0.3">
      <c r="A1352" s="214">
        <v>3</v>
      </c>
      <c r="B1352" s="200"/>
      <c r="C1352" s="200"/>
      <c r="D1352" s="215"/>
      <c r="E1352" s="200"/>
      <c r="F1352" s="200"/>
      <c r="G1352" s="203" t="s">
        <v>275</v>
      </c>
      <c r="H1352" s="273"/>
      <c r="I1352" s="271">
        <f t="shared" si="211"/>
        <v>0</v>
      </c>
      <c r="J1352" s="271"/>
      <c r="K1352" s="271"/>
      <c r="L1352" s="271"/>
      <c r="M1352" s="272"/>
      <c r="N1352" s="272"/>
      <c r="O1352" s="272" t="str">
        <f t="shared" si="212"/>
        <v/>
      </c>
      <c r="P1352" s="272" t="str">
        <f t="shared" si="213"/>
        <v/>
      </c>
      <c r="Q1352" s="272">
        <f t="shared" si="214"/>
        <v>0</v>
      </c>
      <c r="R1352" s="272"/>
    </row>
    <row r="1353" spans="1:21" x14ac:dyDescent="0.3">
      <c r="A1353" s="214">
        <v>4</v>
      </c>
      <c r="B1353" s="200"/>
      <c r="C1353" s="200"/>
      <c r="D1353" s="215"/>
      <c r="E1353" s="200"/>
      <c r="F1353" s="200"/>
      <c r="G1353" s="203"/>
      <c r="H1353" s="273"/>
      <c r="I1353" s="271">
        <f t="shared" si="211"/>
        <v>0</v>
      </c>
      <c r="J1353" s="271"/>
      <c r="K1353" s="271"/>
      <c r="L1353" s="271"/>
      <c r="M1353" s="272"/>
      <c r="N1353" s="272"/>
      <c r="O1353" s="272" t="str">
        <f t="shared" si="212"/>
        <v/>
      </c>
      <c r="P1353" s="272" t="str">
        <f t="shared" si="213"/>
        <v/>
      </c>
      <c r="Q1353" s="272">
        <f t="shared" si="214"/>
        <v>0</v>
      </c>
      <c r="R1353" s="272"/>
    </row>
    <row r="1354" spans="1:21" x14ac:dyDescent="0.3">
      <c r="A1354" s="214">
        <v>5</v>
      </c>
      <c r="B1354" s="200"/>
      <c r="C1354" s="200"/>
      <c r="D1354" s="215"/>
      <c r="E1354" s="200"/>
      <c r="F1354" s="200"/>
      <c r="G1354" s="216"/>
      <c r="H1354" s="273"/>
      <c r="I1354" s="271">
        <f t="shared" si="211"/>
        <v>0</v>
      </c>
      <c r="J1354" s="271"/>
      <c r="K1354" s="271"/>
      <c r="L1354" s="271"/>
      <c r="M1354" s="272"/>
      <c r="N1354" s="272"/>
      <c r="O1354" s="272" t="str">
        <f t="shared" si="212"/>
        <v/>
      </c>
      <c r="P1354" s="272" t="str">
        <f t="shared" si="213"/>
        <v/>
      </c>
      <c r="Q1354" s="272">
        <f t="shared" si="214"/>
        <v>0</v>
      </c>
      <c r="R1354" s="272"/>
    </row>
    <row r="1355" spans="1:21" x14ac:dyDescent="0.3">
      <c r="A1355" s="214">
        <v>6</v>
      </c>
      <c r="B1355" s="200"/>
      <c r="C1355" s="200"/>
      <c r="D1355" s="215"/>
      <c r="E1355" s="200"/>
      <c r="F1355" s="200"/>
      <c r="G1355" s="216"/>
      <c r="H1355" s="273"/>
      <c r="I1355" s="271">
        <f t="shared" si="211"/>
        <v>0</v>
      </c>
      <c r="J1355" s="271"/>
      <c r="K1355" s="271"/>
      <c r="L1355" s="271"/>
      <c r="M1355" s="272"/>
      <c r="N1355" s="272"/>
      <c r="O1355" s="272" t="str">
        <f t="shared" si="212"/>
        <v/>
      </c>
      <c r="P1355" s="272" t="str">
        <f t="shared" si="213"/>
        <v/>
      </c>
      <c r="Q1355" s="272">
        <f t="shared" si="214"/>
        <v>0</v>
      </c>
      <c r="R1355" s="272"/>
    </row>
    <row r="1356" spans="1:21" ht="17.25" thickBot="1" x14ac:dyDescent="0.35">
      <c r="A1356" s="217">
        <v>7</v>
      </c>
      <c r="B1356" s="204"/>
      <c r="C1356" s="204"/>
      <c r="D1356" s="218"/>
      <c r="E1356" s="204"/>
      <c r="F1356" s="204"/>
      <c r="G1356" s="219"/>
      <c r="H1356" s="273"/>
      <c r="I1356" s="271">
        <f t="shared" si="211"/>
        <v>0</v>
      </c>
      <c r="J1356" s="271"/>
      <c r="K1356" s="271"/>
      <c r="L1356" s="271"/>
      <c r="M1356" s="272"/>
      <c r="N1356" s="272"/>
      <c r="O1356" s="272" t="str">
        <f t="shared" si="212"/>
        <v/>
      </c>
      <c r="P1356" s="272" t="str">
        <f t="shared" si="213"/>
        <v/>
      </c>
      <c r="Q1356" s="272">
        <f t="shared" si="214"/>
        <v>0</v>
      </c>
      <c r="R1356" s="272"/>
    </row>
    <row r="1357" spans="1:21" x14ac:dyDescent="0.3">
      <c r="A1357" s="220">
        <v>8</v>
      </c>
      <c r="B1357" s="202"/>
      <c r="C1357" s="202"/>
      <c r="D1357" s="202" t="s">
        <v>271</v>
      </c>
      <c r="E1357" s="202"/>
      <c r="F1357" s="202"/>
      <c r="G1357" s="221"/>
      <c r="H1357" s="273">
        <f>SUM(B1357:B1363)</f>
        <v>0</v>
      </c>
      <c r="I1357" s="271">
        <f t="shared" si="211"/>
        <v>0</v>
      </c>
      <c r="J1357" s="271">
        <f>IF(SUM(H1357-40)&gt;0,H1357-40,0)</f>
        <v>0</v>
      </c>
      <c r="K1357" s="271">
        <f>IF(SUM(I1357:I1363)&gt;J1357,SUM(I1357:I1363),J1357)</f>
        <v>0</v>
      </c>
      <c r="L1357" s="271">
        <f>IF(D1357="o",IF(H1357&lt;15,0,IF(H1357&gt;40,8,H1357/5)),0)</f>
        <v>0</v>
      </c>
      <c r="M1357" s="272"/>
      <c r="N1357" s="272"/>
      <c r="O1357" s="272" t="str">
        <f t="shared" si="212"/>
        <v/>
      </c>
      <c r="P1357" s="272" t="str">
        <f t="shared" si="213"/>
        <v/>
      </c>
      <c r="Q1357" s="272">
        <f t="shared" si="214"/>
        <v>0</v>
      </c>
      <c r="R1357" s="272"/>
    </row>
    <row r="1358" spans="1:21" x14ac:dyDescent="0.3">
      <c r="A1358" s="214">
        <v>9</v>
      </c>
      <c r="B1358" s="200"/>
      <c r="C1358" s="200"/>
      <c r="D1358" s="215"/>
      <c r="E1358" s="200"/>
      <c r="F1358" s="200"/>
      <c r="G1358" s="216"/>
      <c r="H1358" s="273"/>
      <c r="I1358" s="271">
        <f t="shared" si="211"/>
        <v>0</v>
      </c>
      <c r="J1358" s="271"/>
      <c r="K1358" s="271"/>
      <c r="L1358" s="271"/>
      <c r="M1358" s="272"/>
      <c r="N1358" s="272"/>
      <c r="O1358" s="272" t="str">
        <f t="shared" si="212"/>
        <v/>
      </c>
      <c r="P1358" s="272" t="str">
        <f t="shared" si="213"/>
        <v/>
      </c>
      <c r="Q1358" s="272">
        <f t="shared" si="214"/>
        <v>0</v>
      </c>
      <c r="R1358" s="272"/>
    </row>
    <row r="1359" spans="1:21" x14ac:dyDescent="0.3">
      <c r="A1359" s="214">
        <v>10</v>
      </c>
      <c r="B1359" s="200"/>
      <c r="C1359" s="200"/>
      <c r="D1359" s="215"/>
      <c r="E1359" s="200"/>
      <c r="F1359" s="200"/>
      <c r="G1359" s="216"/>
      <c r="H1359" s="273"/>
      <c r="I1359" s="271">
        <f t="shared" si="211"/>
        <v>0</v>
      </c>
      <c r="J1359" s="271"/>
      <c r="K1359" s="271"/>
      <c r="L1359" s="271"/>
      <c r="M1359" s="272"/>
      <c r="N1359" s="272"/>
      <c r="O1359" s="272" t="str">
        <f t="shared" si="212"/>
        <v/>
      </c>
      <c r="P1359" s="272" t="str">
        <f t="shared" si="213"/>
        <v/>
      </c>
      <c r="Q1359" s="272">
        <f t="shared" si="214"/>
        <v>0</v>
      </c>
      <c r="R1359" s="272"/>
    </row>
    <row r="1360" spans="1:21" x14ac:dyDescent="0.3">
      <c r="A1360" s="214">
        <v>11</v>
      </c>
      <c r="B1360" s="200"/>
      <c r="C1360" s="200"/>
      <c r="D1360" s="215"/>
      <c r="E1360" s="200"/>
      <c r="F1360" s="200"/>
      <c r="G1360" s="216"/>
      <c r="H1360" s="273"/>
      <c r="I1360" s="271">
        <f t="shared" si="211"/>
        <v>0</v>
      </c>
      <c r="J1360" s="271"/>
      <c r="K1360" s="271"/>
      <c r="L1360" s="271"/>
      <c r="M1360" s="272"/>
      <c r="N1360" s="272"/>
      <c r="O1360" s="272" t="str">
        <f t="shared" si="212"/>
        <v/>
      </c>
      <c r="P1360" s="272" t="str">
        <f t="shared" si="213"/>
        <v/>
      </c>
      <c r="Q1360" s="272">
        <f t="shared" si="214"/>
        <v>0</v>
      </c>
      <c r="R1360" s="272"/>
    </row>
    <row r="1361" spans="1:18" x14ac:dyDescent="0.3">
      <c r="A1361" s="214">
        <v>12</v>
      </c>
      <c r="B1361" s="200"/>
      <c r="C1361" s="200"/>
      <c r="D1361" s="215"/>
      <c r="E1361" s="200"/>
      <c r="F1361" s="200"/>
      <c r="G1361" s="216"/>
      <c r="H1361" s="273"/>
      <c r="I1361" s="271">
        <f t="shared" si="211"/>
        <v>0</v>
      </c>
      <c r="J1361" s="271"/>
      <c r="K1361" s="271"/>
      <c r="L1361" s="271"/>
      <c r="M1361" s="272"/>
      <c r="N1361" s="272"/>
      <c r="O1361" s="272" t="str">
        <f t="shared" si="212"/>
        <v/>
      </c>
      <c r="P1361" s="272" t="str">
        <f t="shared" si="213"/>
        <v/>
      </c>
      <c r="Q1361" s="272">
        <f t="shared" si="214"/>
        <v>0</v>
      </c>
      <c r="R1361" s="272"/>
    </row>
    <row r="1362" spans="1:18" x14ac:dyDescent="0.3">
      <c r="A1362" s="214">
        <v>13</v>
      </c>
      <c r="B1362" s="200"/>
      <c r="C1362" s="200"/>
      <c r="D1362" s="215"/>
      <c r="E1362" s="200"/>
      <c r="F1362" s="200"/>
      <c r="G1362" s="216"/>
      <c r="H1362" s="273"/>
      <c r="I1362" s="271">
        <f t="shared" si="211"/>
        <v>0</v>
      </c>
      <c r="J1362" s="271"/>
      <c r="K1362" s="271"/>
      <c r="L1362" s="271"/>
      <c r="M1362" s="272"/>
      <c r="N1362" s="272"/>
      <c r="O1362" s="272" t="str">
        <f t="shared" si="212"/>
        <v/>
      </c>
      <c r="P1362" s="272" t="str">
        <f t="shared" si="213"/>
        <v/>
      </c>
      <c r="Q1362" s="272">
        <f t="shared" si="214"/>
        <v>0</v>
      </c>
      <c r="R1362" s="272"/>
    </row>
    <row r="1363" spans="1:18" ht="17.25" thickBot="1" x14ac:dyDescent="0.35">
      <c r="A1363" s="217">
        <v>14</v>
      </c>
      <c r="B1363" s="204"/>
      <c r="C1363" s="204"/>
      <c r="D1363" s="218"/>
      <c r="E1363" s="204"/>
      <c r="F1363" s="204"/>
      <c r="G1363" s="219"/>
      <c r="H1363" s="273"/>
      <c r="I1363" s="271">
        <f t="shared" si="211"/>
        <v>0</v>
      </c>
      <c r="J1363" s="271"/>
      <c r="K1363" s="271"/>
      <c r="L1363" s="271"/>
      <c r="M1363" s="272"/>
      <c r="N1363" s="272"/>
      <c r="O1363" s="272" t="str">
        <f t="shared" si="212"/>
        <v/>
      </c>
      <c r="P1363" s="272" t="str">
        <f t="shared" si="213"/>
        <v/>
      </c>
      <c r="Q1363" s="272">
        <f t="shared" si="214"/>
        <v>0</v>
      </c>
      <c r="R1363" s="272"/>
    </row>
    <row r="1364" spans="1:18" x14ac:dyDescent="0.3">
      <c r="A1364" s="220">
        <v>15</v>
      </c>
      <c r="B1364" s="202"/>
      <c r="C1364" s="202"/>
      <c r="D1364" s="202" t="s">
        <v>271</v>
      </c>
      <c r="E1364" s="202"/>
      <c r="F1364" s="202"/>
      <c r="G1364" s="221"/>
      <c r="H1364" s="273">
        <f>SUM(B1364:B1370)</f>
        <v>0</v>
      </c>
      <c r="I1364" s="271">
        <f t="shared" si="211"/>
        <v>0</v>
      </c>
      <c r="J1364" s="271">
        <f>IF(SUM(H1364-40)&gt;0,H1364-40,0)</f>
        <v>0</v>
      </c>
      <c r="K1364" s="271">
        <f>IF(SUM(I1364:I1370)&gt;J1364,SUM(I1364:I1370),J1364)</f>
        <v>0</v>
      </c>
      <c r="L1364" s="271">
        <f>IF(D1364="o",IF(H1364&lt;15,0,IF(H1364&gt;40,8,H1364/5)),0)</f>
        <v>0</v>
      </c>
      <c r="M1364" s="272"/>
      <c r="N1364" s="272"/>
      <c r="O1364" s="272" t="str">
        <f t="shared" si="212"/>
        <v/>
      </c>
      <c r="P1364" s="272" t="str">
        <f t="shared" si="213"/>
        <v/>
      </c>
      <c r="Q1364" s="272">
        <f t="shared" si="214"/>
        <v>0</v>
      </c>
      <c r="R1364" s="272"/>
    </row>
    <row r="1365" spans="1:18" x14ac:dyDescent="0.3">
      <c r="A1365" s="214">
        <v>16</v>
      </c>
      <c r="B1365" s="200"/>
      <c r="C1365" s="200"/>
      <c r="D1365" s="215"/>
      <c r="E1365" s="200"/>
      <c r="F1365" s="200"/>
      <c r="G1365" s="216"/>
      <c r="H1365" s="273"/>
      <c r="I1365" s="271">
        <f t="shared" si="211"/>
        <v>0</v>
      </c>
      <c r="J1365" s="271"/>
      <c r="K1365" s="271"/>
      <c r="L1365" s="271"/>
      <c r="M1365" s="272"/>
      <c r="N1365" s="272"/>
      <c r="O1365" s="272" t="str">
        <f t="shared" si="212"/>
        <v/>
      </c>
      <c r="P1365" s="272" t="str">
        <f t="shared" si="213"/>
        <v/>
      </c>
      <c r="Q1365" s="272">
        <f t="shared" si="214"/>
        <v>0</v>
      </c>
      <c r="R1365" s="272"/>
    </row>
    <row r="1366" spans="1:18" x14ac:dyDescent="0.3">
      <c r="A1366" s="214">
        <v>17</v>
      </c>
      <c r="B1366" s="200"/>
      <c r="C1366" s="200"/>
      <c r="D1366" s="215"/>
      <c r="E1366" s="200"/>
      <c r="F1366" s="200"/>
      <c r="G1366" s="216"/>
      <c r="H1366" s="273"/>
      <c r="I1366" s="271">
        <f t="shared" si="211"/>
        <v>0</v>
      </c>
      <c r="J1366" s="271"/>
      <c r="K1366" s="271"/>
      <c r="L1366" s="271"/>
      <c r="M1366" s="272"/>
      <c r="N1366" s="272"/>
      <c r="O1366" s="272" t="str">
        <f t="shared" si="212"/>
        <v/>
      </c>
      <c r="P1366" s="272" t="str">
        <f t="shared" si="213"/>
        <v/>
      </c>
      <c r="Q1366" s="272">
        <f t="shared" si="214"/>
        <v>0</v>
      </c>
      <c r="R1366" s="272"/>
    </row>
    <row r="1367" spans="1:18" x14ac:dyDescent="0.3">
      <c r="A1367" s="214">
        <v>18</v>
      </c>
      <c r="B1367" s="200"/>
      <c r="C1367" s="200"/>
      <c r="D1367" s="215"/>
      <c r="E1367" s="200"/>
      <c r="F1367" s="200"/>
      <c r="G1367" s="216"/>
      <c r="H1367" s="273"/>
      <c r="I1367" s="271">
        <f t="shared" si="211"/>
        <v>0</v>
      </c>
      <c r="J1367" s="271"/>
      <c r="K1367" s="271"/>
      <c r="L1367" s="271"/>
      <c r="M1367" s="272"/>
      <c r="N1367" s="272"/>
      <c r="O1367" s="272" t="str">
        <f t="shared" si="212"/>
        <v/>
      </c>
      <c r="P1367" s="272" t="str">
        <f t="shared" si="213"/>
        <v/>
      </c>
      <c r="Q1367" s="272">
        <f t="shared" si="214"/>
        <v>0</v>
      </c>
      <c r="R1367" s="272"/>
    </row>
    <row r="1368" spans="1:18" x14ac:dyDescent="0.3">
      <c r="A1368" s="214">
        <v>19</v>
      </c>
      <c r="B1368" s="200"/>
      <c r="C1368" s="200"/>
      <c r="D1368" s="215"/>
      <c r="E1368" s="200"/>
      <c r="F1368" s="200"/>
      <c r="G1368" s="216"/>
      <c r="H1368" s="273"/>
      <c r="I1368" s="271">
        <f t="shared" si="211"/>
        <v>0</v>
      </c>
      <c r="J1368" s="271"/>
      <c r="K1368" s="271"/>
      <c r="L1368" s="271"/>
      <c r="M1368" s="272"/>
      <c r="N1368" s="272"/>
      <c r="O1368" s="272" t="str">
        <f t="shared" si="212"/>
        <v/>
      </c>
      <c r="P1368" s="272" t="str">
        <f t="shared" si="213"/>
        <v/>
      </c>
      <c r="Q1368" s="272">
        <f t="shared" si="214"/>
        <v>0</v>
      </c>
      <c r="R1368" s="272"/>
    </row>
    <row r="1369" spans="1:18" x14ac:dyDescent="0.3">
      <c r="A1369" s="214">
        <v>20</v>
      </c>
      <c r="B1369" s="200"/>
      <c r="C1369" s="200"/>
      <c r="D1369" s="215"/>
      <c r="E1369" s="200"/>
      <c r="F1369" s="200"/>
      <c r="G1369" s="216"/>
      <c r="H1369" s="273"/>
      <c r="I1369" s="271">
        <f t="shared" si="211"/>
        <v>0</v>
      </c>
      <c r="J1369" s="271"/>
      <c r="K1369" s="271"/>
      <c r="L1369" s="271"/>
      <c r="M1369" s="272"/>
      <c r="N1369" s="272"/>
      <c r="O1369" s="272" t="str">
        <f t="shared" si="212"/>
        <v/>
      </c>
      <c r="P1369" s="272" t="str">
        <f t="shared" si="213"/>
        <v/>
      </c>
      <c r="Q1369" s="272">
        <f t="shared" si="214"/>
        <v>0</v>
      </c>
      <c r="R1369" s="272"/>
    </row>
    <row r="1370" spans="1:18" ht="17.25" thickBot="1" x14ac:dyDescent="0.35">
      <c r="A1370" s="217">
        <v>21</v>
      </c>
      <c r="B1370" s="204"/>
      <c r="C1370" s="204"/>
      <c r="D1370" s="218"/>
      <c r="E1370" s="204"/>
      <c r="F1370" s="204"/>
      <c r="G1370" s="219"/>
      <c r="H1370" s="273"/>
      <c r="I1370" s="271">
        <f t="shared" si="211"/>
        <v>0</v>
      </c>
      <c r="J1370" s="271"/>
      <c r="K1370" s="271"/>
      <c r="L1370" s="271"/>
      <c r="M1370" s="272"/>
      <c r="N1370" s="272"/>
      <c r="O1370" s="272" t="str">
        <f t="shared" si="212"/>
        <v/>
      </c>
      <c r="P1370" s="272" t="str">
        <f t="shared" si="213"/>
        <v/>
      </c>
      <c r="Q1370" s="272">
        <f t="shared" si="214"/>
        <v>0</v>
      </c>
      <c r="R1370" s="272"/>
    </row>
    <row r="1371" spans="1:18" x14ac:dyDescent="0.3">
      <c r="A1371" s="220">
        <v>22</v>
      </c>
      <c r="B1371" s="202"/>
      <c r="C1371" s="202"/>
      <c r="D1371" s="202" t="s">
        <v>271</v>
      </c>
      <c r="E1371" s="202"/>
      <c r="F1371" s="202"/>
      <c r="G1371" s="221"/>
      <c r="H1371" s="273">
        <f>SUM(B1371:B1377)</f>
        <v>0</v>
      </c>
      <c r="I1371" s="271">
        <f t="shared" si="211"/>
        <v>0</v>
      </c>
      <c r="J1371" s="271">
        <f>IF(SUM(H1371-40)&gt;0,H1371-40,0)</f>
        <v>0</v>
      </c>
      <c r="K1371" s="271">
        <f>IF(SUM(I1371:I1377)&gt;J1371,SUM(I1371:I1377),J1371)</f>
        <v>0</v>
      </c>
      <c r="L1371" s="271">
        <f>IF(D1371="o",IF(H1371&lt;15,0,IF(H1371&gt;40,8,H1371/5)),0)</f>
        <v>0</v>
      </c>
      <c r="M1371" s="272"/>
      <c r="N1371" s="272"/>
      <c r="O1371" s="272" t="str">
        <f t="shared" si="212"/>
        <v/>
      </c>
      <c r="P1371" s="272" t="str">
        <f t="shared" si="213"/>
        <v/>
      </c>
      <c r="Q1371" s="272">
        <f t="shared" si="214"/>
        <v>0</v>
      </c>
      <c r="R1371" s="272"/>
    </row>
    <row r="1372" spans="1:18" x14ac:dyDescent="0.3">
      <c r="A1372" s="214">
        <v>23</v>
      </c>
      <c r="B1372" s="200"/>
      <c r="C1372" s="200"/>
      <c r="D1372" s="215"/>
      <c r="E1372" s="200"/>
      <c r="F1372" s="200"/>
      <c r="G1372" s="216"/>
      <c r="H1372" s="273"/>
      <c r="I1372" s="271">
        <f t="shared" si="211"/>
        <v>0</v>
      </c>
      <c r="J1372" s="271"/>
      <c r="K1372" s="271"/>
      <c r="L1372" s="271"/>
      <c r="M1372" s="272"/>
      <c r="N1372" s="272"/>
      <c r="O1372" s="272" t="str">
        <f t="shared" si="212"/>
        <v/>
      </c>
      <c r="P1372" s="272" t="str">
        <f t="shared" si="213"/>
        <v/>
      </c>
      <c r="Q1372" s="272">
        <f t="shared" si="214"/>
        <v>0</v>
      </c>
      <c r="R1372" s="272"/>
    </row>
    <row r="1373" spans="1:18" x14ac:dyDescent="0.3">
      <c r="A1373" s="214">
        <v>24</v>
      </c>
      <c r="B1373" s="200"/>
      <c r="C1373" s="200"/>
      <c r="D1373" s="215"/>
      <c r="E1373" s="200"/>
      <c r="F1373" s="200"/>
      <c r="G1373" s="216"/>
      <c r="H1373" s="273"/>
      <c r="I1373" s="271">
        <f t="shared" si="211"/>
        <v>0</v>
      </c>
      <c r="J1373" s="271"/>
      <c r="K1373" s="271"/>
      <c r="L1373" s="271"/>
      <c r="M1373" s="272"/>
      <c r="N1373" s="272"/>
      <c r="O1373" s="272" t="str">
        <f t="shared" si="212"/>
        <v/>
      </c>
      <c r="P1373" s="272" t="str">
        <f t="shared" si="213"/>
        <v/>
      </c>
      <c r="Q1373" s="272">
        <f t="shared" si="214"/>
        <v>0</v>
      </c>
      <c r="R1373" s="272"/>
    </row>
    <row r="1374" spans="1:18" x14ac:dyDescent="0.3">
      <c r="A1374" s="214">
        <v>25</v>
      </c>
      <c r="B1374" s="200"/>
      <c r="C1374" s="200"/>
      <c r="D1374" s="215"/>
      <c r="E1374" s="200"/>
      <c r="F1374" s="200"/>
      <c r="G1374" s="216"/>
      <c r="H1374" s="273"/>
      <c r="I1374" s="271">
        <f t="shared" si="211"/>
        <v>0</v>
      </c>
      <c r="J1374" s="271"/>
      <c r="K1374" s="271"/>
      <c r="L1374" s="271"/>
      <c r="M1374" s="272"/>
      <c r="N1374" s="272"/>
      <c r="O1374" s="272" t="str">
        <f t="shared" si="212"/>
        <v/>
      </c>
      <c r="P1374" s="272" t="str">
        <f t="shared" si="213"/>
        <v/>
      </c>
      <c r="Q1374" s="272">
        <f t="shared" si="214"/>
        <v>0</v>
      </c>
      <c r="R1374" s="272"/>
    </row>
    <row r="1375" spans="1:18" x14ac:dyDescent="0.3">
      <c r="A1375" s="214">
        <v>26</v>
      </c>
      <c r="B1375" s="200"/>
      <c r="C1375" s="200"/>
      <c r="D1375" s="215"/>
      <c r="E1375" s="200"/>
      <c r="F1375" s="200"/>
      <c r="G1375" s="216"/>
      <c r="H1375" s="273"/>
      <c r="I1375" s="271">
        <f t="shared" si="211"/>
        <v>0</v>
      </c>
      <c r="J1375" s="271"/>
      <c r="K1375" s="271"/>
      <c r="L1375" s="271"/>
      <c r="M1375" s="272"/>
      <c r="N1375" s="272"/>
      <c r="O1375" s="272" t="str">
        <f t="shared" si="212"/>
        <v/>
      </c>
      <c r="P1375" s="272" t="str">
        <f t="shared" si="213"/>
        <v/>
      </c>
      <c r="Q1375" s="272">
        <f t="shared" si="214"/>
        <v>0</v>
      </c>
      <c r="R1375" s="272"/>
    </row>
    <row r="1376" spans="1:18" x14ac:dyDescent="0.3">
      <c r="A1376" s="214">
        <v>27</v>
      </c>
      <c r="B1376" s="200"/>
      <c r="C1376" s="200"/>
      <c r="D1376" s="215"/>
      <c r="E1376" s="200"/>
      <c r="F1376" s="200"/>
      <c r="G1376" s="216"/>
      <c r="H1376" s="273"/>
      <c r="I1376" s="271">
        <f t="shared" si="211"/>
        <v>0</v>
      </c>
      <c r="J1376" s="271"/>
      <c r="K1376" s="271"/>
      <c r="L1376" s="271"/>
      <c r="M1376" s="272"/>
      <c r="N1376" s="272"/>
      <c r="O1376" s="272" t="str">
        <f t="shared" si="212"/>
        <v/>
      </c>
      <c r="P1376" s="272" t="str">
        <f t="shared" si="213"/>
        <v/>
      </c>
      <c r="Q1376" s="272">
        <f t="shared" si="214"/>
        <v>0</v>
      </c>
      <c r="R1376" s="272"/>
    </row>
    <row r="1377" spans="1:21" ht="17.25" thickBot="1" x14ac:dyDescent="0.35">
      <c r="A1377" s="217">
        <v>28</v>
      </c>
      <c r="B1377" s="204"/>
      <c r="C1377" s="204"/>
      <c r="D1377" s="218"/>
      <c r="E1377" s="204"/>
      <c r="F1377" s="204"/>
      <c r="G1377" s="219"/>
      <c r="H1377" s="273"/>
      <c r="I1377" s="271">
        <f t="shared" si="211"/>
        <v>0</v>
      </c>
      <c r="J1377" s="271"/>
      <c r="K1377" s="271"/>
      <c r="L1377" s="271"/>
      <c r="M1377" s="272"/>
      <c r="N1377" s="272"/>
      <c r="O1377" s="272" t="str">
        <f t="shared" si="212"/>
        <v/>
      </c>
      <c r="P1377" s="272" t="str">
        <f t="shared" si="213"/>
        <v/>
      </c>
      <c r="Q1377" s="272">
        <f t="shared" si="214"/>
        <v>0</v>
      </c>
      <c r="R1377" s="272"/>
    </row>
    <row r="1378" spans="1:21" x14ac:dyDescent="0.3">
      <c r="A1378" s="205"/>
      <c r="B1378" s="202"/>
      <c r="C1378" s="202"/>
      <c r="D1378" s="202" t="s">
        <v>271</v>
      </c>
      <c r="E1378" s="202"/>
      <c r="F1378" s="202"/>
      <c r="G1378" s="221"/>
      <c r="H1378" s="273" t="str">
        <f>IF(A1378&lt;&gt;0,SUM(Q1378:Q1380),"")</f>
        <v/>
      </c>
      <c r="I1378" s="271" t="str">
        <f>IF(A1378&lt;&gt;0,IF(IFERROR(B1378-8,0)&lt;0,0,IFERROR(B1378-8,0)),"")</f>
        <v/>
      </c>
      <c r="J1378" s="271" t="str">
        <f>IF(A1378&lt;&gt;0,IF(SUM(H1378-40)&gt;0,H1378-40,0),"")</f>
        <v/>
      </c>
      <c r="K1378" s="271" t="str">
        <f>IF(A1378&lt;&gt;0,IF(SUM(I1378:I1380)&gt;J1378,SUM(I1378:I1380),J1378),"")</f>
        <v/>
      </c>
      <c r="L1378" s="271" t="str">
        <f>IF(A1378&lt;&gt;0,IF(D1350="o",IF(H1378&lt;(15/(7/COUNTA(A1378:A1380))),0,IF(H1378&gt;(COUNTA(A1378:A1380)/5*40),COUNTA(A1378:A1380)/5*8,H1378/5)),""),"")</f>
        <v/>
      </c>
      <c r="M1378" s="272"/>
      <c r="N1378" s="272"/>
      <c r="O1378" s="272" t="str">
        <f t="shared" si="212"/>
        <v/>
      </c>
      <c r="P1378" s="272" t="str">
        <f t="shared" si="213"/>
        <v/>
      </c>
      <c r="Q1378" s="272">
        <f t="shared" si="214"/>
        <v>0</v>
      </c>
      <c r="R1378" s="272"/>
    </row>
    <row r="1379" spans="1:21" x14ac:dyDescent="0.3">
      <c r="A1379" s="206"/>
      <c r="B1379" s="200"/>
      <c r="C1379" s="200"/>
      <c r="D1379" s="215"/>
      <c r="E1379" s="200"/>
      <c r="F1379" s="200"/>
      <c r="G1379" s="216"/>
      <c r="H1379" s="273"/>
      <c r="I1379" s="271" t="str">
        <f>IF(A1379&lt;&gt;0,IF(IFERROR(B1379-8,0)&lt;0,0,IFERROR(B1379-8,0)),"")</f>
        <v/>
      </c>
      <c r="J1379" s="271"/>
      <c r="K1379" s="271"/>
      <c r="L1379" s="271"/>
      <c r="M1379" s="272"/>
      <c r="N1379" s="272"/>
      <c r="O1379" s="272" t="str">
        <f t="shared" si="212"/>
        <v/>
      </c>
      <c r="P1379" s="272" t="str">
        <f t="shared" si="213"/>
        <v/>
      </c>
      <c r="Q1379" s="272">
        <f t="shared" si="214"/>
        <v>0</v>
      </c>
      <c r="R1379" s="272"/>
    </row>
    <row r="1380" spans="1:21" ht="17.25" thickBot="1" x14ac:dyDescent="0.35">
      <c r="A1380" s="207"/>
      <c r="B1380" s="204"/>
      <c r="C1380" s="204"/>
      <c r="D1380" s="218"/>
      <c r="E1380" s="204"/>
      <c r="F1380" s="204"/>
      <c r="G1380" s="219"/>
      <c r="H1380" s="273"/>
      <c r="I1380" s="271" t="str">
        <f>IF(A1380&lt;&gt;0,IF(IFERROR(B1380-8,0)&lt;0,0,IFERROR(B1380-8,0)),"")</f>
        <v/>
      </c>
      <c r="J1380" s="271"/>
      <c r="K1380" s="271"/>
      <c r="L1380" s="271"/>
      <c r="M1380" s="272"/>
      <c r="N1380" s="272"/>
      <c r="O1380" s="272"/>
      <c r="P1380" s="272"/>
      <c r="Q1380" s="272">
        <f t="shared" si="214"/>
        <v>0</v>
      </c>
      <c r="R1380" s="272"/>
    </row>
    <row r="1381" spans="1:21" ht="17.25" thickBot="1" x14ac:dyDescent="0.35">
      <c r="A1381" s="211"/>
      <c r="B1381" s="243"/>
      <c r="C1381" s="243"/>
      <c r="D1381" s="243"/>
      <c r="E1381" s="243"/>
      <c r="F1381" s="243"/>
      <c r="G1381" s="244"/>
      <c r="H1381" s="273">
        <f t="shared" ref="H1381:M1381" si="215">SUM(H1382:H1412)</f>
        <v>0</v>
      </c>
      <c r="I1381" s="271">
        <f t="shared" si="215"/>
        <v>0</v>
      </c>
      <c r="J1381" s="271">
        <f t="shared" si="215"/>
        <v>0</v>
      </c>
      <c r="K1381" s="271">
        <f t="shared" si="215"/>
        <v>0</v>
      </c>
      <c r="L1381" s="274">
        <f t="shared" si="215"/>
        <v>0</v>
      </c>
      <c r="M1381" s="271" t="e">
        <f t="shared" si="215"/>
        <v>#DIV/0!</v>
      </c>
      <c r="N1381" s="275">
        <f>COUNTA(B1382:B1412)-COUNTIF(B1382:B1412,"연차")</f>
        <v>0</v>
      </c>
      <c r="O1381" s="271">
        <f>SUM(O1382:O1412)</f>
        <v>0</v>
      </c>
      <c r="P1381" s="271">
        <f>SUM(P1382:P1412)</f>
        <v>0</v>
      </c>
      <c r="Q1381" s="272">
        <f>SUM(Q1382:Q1412)</f>
        <v>0</v>
      </c>
      <c r="R1381" s="272">
        <f>COUNTA(A1382:A1412)</f>
        <v>28</v>
      </c>
      <c r="S1381" s="276">
        <f>SUM(C1382:C1412)</f>
        <v>0</v>
      </c>
      <c r="T1381" s="276">
        <f>SUM(F1382:F1412)</f>
        <v>0</v>
      </c>
      <c r="U1381" s="251">
        <f>G1383*G1385</f>
        <v>0</v>
      </c>
    </row>
    <row r="1382" spans="1:21" x14ac:dyDescent="0.3">
      <c r="A1382" s="212">
        <v>1</v>
      </c>
      <c r="B1382" s="201"/>
      <c r="C1382" s="201"/>
      <c r="D1382" s="201" t="s">
        <v>271</v>
      </c>
      <c r="E1382" s="201"/>
      <c r="F1382" s="201"/>
      <c r="G1382" s="213" t="s">
        <v>282</v>
      </c>
      <c r="H1382" s="273">
        <f>SUM(B1382:B1388)</f>
        <v>0</v>
      </c>
      <c r="I1382" s="271">
        <f t="shared" ref="I1382:I1409" si="216">IF(IFERROR(B1382-8,0)&lt;0,0,IFERROR(B1382-8,0))</f>
        <v>0</v>
      </c>
      <c r="J1382" s="271">
        <f>IF(SUM(H1382-40)&gt;0,H1382-40,0)</f>
        <v>0</v>
      </c>
      <c r="K1382" s="271">
        <f>IF(SUM(I1382:I1388)&gt;J1382,SUM(I1382:I1388),J1382)</f>
        <v>0</v>
      </c>
      <c r="L1382" s="271">
        <f>IF(D1382="o",IF(H1382&lt;15,0,IF(H1382&gt;40,8,H1382/5)),0)</f>
        <v>0</v>
      </c>
      <c r="M1382" s="272" t="e">
        <f>SUM(B1382:B1412)/COUNTA(B1382:B1412)</f>
        <v>#DIV/0!</v>
      </c>
      <c r="N1382" s="272"/>
      <c r="O1382" s="272" t="str">
        <f>IF(E1382="o",IF(B1382&gt;8,8,B1382),"")</f>
        <v/>
      </c>
      <c r="P1382" s="272" t="str">
        <f>IF(E1382="o",IF(B1382&gt;8,B1382-8,0),"")</f>
        <v/>
      </c>
      <c r="Q1382" s="272">
        <f>COUNTA(A1382)*IF(B1382="연차",0,B1382)</f>
        <v>0</v>
      </c>
      <c r="R1382" s="272"/>
    </row>
    <row r="1383" spans="1:21" x14ac:dyDescent="0.3">
      <c r="A1383" s="214">
        <v>2</v>
      </c>
      <c r="B1383" s="200"/>
      <c r="C1383" s="200"/>
      <c r="D1383" s="215"/>
      <c r="E1383" s="200"/>
      <c r="F1383" s="200"/>
      <c r="G1383" s="203"/>
      <c r="H1383" s="273"/>
      <c r="I1383" s="271">
        <f t="shared" si="216"/>
        <v>0</v>
      </c>
      <c r="J1383" s="271"/>
      <c r="K1383" s="271"/>
      <c r="L1383" s="271"/>
      <c r="M1383" s="272"/>
      <c r="N1383" s="272"/>
      <c r="O1383" s="272" t="str">
        <f t="shared" ref="O1383:O1411" si="217">IF(E1383="o",IF(B1383&gt;8,8,B1383),"")</f>
        <v/>
      </c>
      <c r="P1383" s="272" t="str">
        <f t="shared" ref="P1383:P1411" si="218">IF(E1383="o",IF(B1383&gt;8,B1383-8,0),"")</f>
        <v/>
      </c>
      <c r="Q1383" s="272">
        <f t="shared" ref="Q1383:Q1412" si="219">COUNTA(A1383)*IF(B1383="연차",0,B1383)</f>
        <v>0</v>
      </c>
      <c r="R1383" s="272"/>
    </row>
    <row r="1384" spans="1:21" x14ac:dyDescent="0.3">
      <c r="A1384" s="214">
        <v>3</v>
      </c>
      <c r="B1384" s="200"/>
      <c r="C1384" s="200"/>
      <c r="D1384" s="215"/>
      <c r="E1384" s="200"/>
      <c r="F1384" s="200"/>
      <c r="G1384" s="203" t="s">
        <v>275</v>
      </c>
      <c r="H1384" s="273"/>
      <c r="I1384" s="271">
        <f t="shared" si="216"/>
        <v>0</v>
      </c>
      <c r="J1384" s="271"/>
      <c r="K1384" s="271"/>
      <c r="L1384" s="271"/>
      <c r="M1384" s="272"/>
      <c r="N1384" s="272"/>
      <c r="O1384" s="272" t="str">
        <f t="shared" si="217"/>
        <v/>
      </c>
      <c r="P1384" s="272" t="str">
        <f t="shared" si="218"/>
        <v/>
      </c>
      <c r="Q1384" s="272">
        <f t="shared" si="219"/>
        <v>0</v>
      </c>
      <c r="R1384" s="272"/>
    </row>
    <row r="1385" spans="1:21" x14ac:dyDescent="0.3">
      <c r="A1385" s="214">
        <v>4</v>
      </c>
      <c r="B1385" s="200"/>
      <c r="C1385" s="200"/>
      <c r="D1385" s="215"/>
      <c r="E1385" s="200"/>
      <c r="F1385" s="200"/>
      <c r="G1385" s="203"/>
      <c r="H1385" s="273"/>
      <c r="I1385" s="271">
        <f t="shared" si="216"/>
        <v>0</v>
      </c>
      <c r="J1385" s="271"/>
      <c r="K1385" s="271"/>
      <c r="L1385" s="271"/>
      <c r="M1385" s="272"/>
      <c r="N1385" s="272"/>
      <c r="O1385" s="272" t="str">
        <f t="shared" si="217"/>
        <v/>
      </c>
      <c r="P1385" s="272" t="str">
        <f t="shared" si="218"/>
        <v/>
      </c>
      <c r="Q1385" s="272">
        <f t="shared" si="219"/>
        <v>0</v>
      </c>
      <c r="R1385" s="272"/>
    </row>
    <row r="1386" spans="1:21" x14ac:dyDescent="0.3">
      <c r="A1386" s="214">
        <v>5</v>
      </c>
      <c r="B1386" s="200"/>
      <c r="C1386" s="200"/>
      <c r="D1386" s="215"/>
      <c r="E1386" s="200"/>
      <c r="F1386" s="200"/>
      <c r="G1386" s="216"/>
      <c r="H1386" s="273"/>
      <c r="I1386" s="271">
        <f t="shared" si="216"/>
        <v>0</v>
      </c>
      <c r="J1386" s="271"/>
      <c r="K1386" s="271"/>
      <c r="L1386" s="271"/>
      <c r="M1386" s="272"/>
      <c r="N1386" s="272"/>
      <c r="O1386" s="272" t="str">
        <f t="shared" si="217"/>
        <v/>
      </c>
      <c r="P1386" s="272" t="str">
        <f t="shared" si="218"/>
        <v/>
      </c>
      <c r="Q1386" s="272">
        <f t="shared" si="219"/>
        <v>0</v>
      </c>
      <c r="R1386" s="272"/>
    </row>
    <row r="1387" spans="1:21" x14ac:dyDescent="0.3">
      <c r="A1387" s="214">
        <v>6</v>
      </c>
      <c r="B1387" s="200"/>
      <c r="C1387" s="200"/>
      <c r="D1387" s="215"/>
      <c r="E1387" s="200"/>
      <c r="F1387" s="200"/>
      <c r="G1387" s="216"/>
      <c r="H1387" s="273"/>
      <c r="I1387" s="271">
        <f t="shared" si="216"/>
        <v>0</v>
      </c>
      <c r="J1387" s="271"/>
      <c r="K1387" s="271"/>
      <c r="L1387" s="271"/>
      <c r="M1387" s="272"/>
      <c r="N1387" s="272"/>
      <c r="O1387" s="272" t="str">
        <f t="shared" si="217"/>
        <v/>
      </c>
      <c r="P1387" s="272" t="str">
        <f t="shared" si="218"/>
        <v/>
      </c>
      <c r="Q1387" s="272">
        <f t="shared" si="219"/>
        <v>0</v>
      </c>
      <c r="R1387" s="272"/>
    </row>
    <row r="1388" spans="1:21" ht="17.25" thickBot="1" x14ac:dyDescent="0.35">
      <c r="A1388" s="217">
        <v>7</v>
      </c>
      <c r="B1388" s="204"/>
      <c r="C1388" s="204"/>
      <c r="D1388" s="218"/>
      <c r="E1388" s="204"/>
      <c r="F1388" s="204"/>
      <c r="G1388" s="219"/>
      <c r="H1388" s="273"/>
      <c r="I1388" s="271">
        <f t="shared" si="216"/>
        <v>0</v>
      </c>
      <c r="J1388" s="271"/>
      <c r="K1388" s="271"/>
      <c r="L1388" s="271"/>
      <c r="M1388" s="272"/>
      <c r="N1388" s="272"/>
      <c r="O1388" s="272" t="str">
        <f t="shared" si="217"/>
        <v/>
      </c>
      <c r="P1388" s="272" t="str">
        <f t="shared" si="218"/>
        <v/>
      </c>
      <c r="Q1388" s="272">
        <f t="shared" si="219"/>
        <v>0</v>
      </c>
      <c r="R1388" s="272"/>
    </row>
    <row r="1389" spans="1:21" x14ac:dyDescent="0.3">
      <c r="A1389" s="220">
        <v>8</v>
      </c>
      <c r="B1389" s="202"/>
      <c r="C1389" s="202"/>
      <c r="D1389" s="202" t="s">
        <v>271</v>
      </c>
      <c r="E1389" s="202"/>
      <c r="F1389" s="202"/>
      <c r="G1389" s="221"/>
      <c r="H1389" s="273">
        <f>SUM(B1389:B1395)</f>
        <v>0</v>
      </c>
      <c r="I1389" s="271">
        <f t="shared" si="216"/>
        <v>0</v>
      </c>
      <c r="J1389" s="271">
        <f>IF(SUM(H1389-40)&gt;0,H1389-40,0)</f>
        <v>0</v>
      </c>
      <c r="K1389" s="271">
        <f>IF(SUM(I1389:I1395)&gt;J1389,SUM(I1389:I1395),J1389)</f>
        <v>0</v>
      </c>
      <c r="L1389" s="271">
        <f>IF(D1389="o",IF(H1389&lt;15,0,IF(H1389&gt;40,8,H1389/5)),0)</f>
        <v>0</v>
      </c>
      <c r="M1389" s="272"/>
      <c r="N1389" s="272"/>
      <c r="O1389" s="272" t="str">
        <f t="shared" si="217"/>
        <v/>
      </c>
      <c r="P1389" s="272" t="str">
        <f t="shared" si="218"/>
        <v/>
      </c>
      <c r="Q1389" s="272">
        <f t="shared" si="219"/>
        <v>0</v>
      </c>
      <c r="R1389" s="272"/>
    </row>
    <row r="1390" spans="1:21" x14ac:dyDescent="0.3">
      <c r="A1390" s="214">
        <v>9</v>
      </c>
      <c r="B1390" s="200"/>
      <c r="C1390" s="200"/>
      <c r="D1390" s="215"/>
      <c r="E1390" s="200"/>
      <c r="F1390" s="200"/>
      <c r="G1390" s="216"/>
      <c r="H1390" s="273"/>
      <c r="I1390" s="271">
        <f t="shared" si="216"/>
        <v>0</v>
      </c>
      <c r="J1390" s="271"/>
      <c r="K1390" s="271"/>
      <c r="L1390" s="271"/>
      <c r="M1390" s="272"/>
      <c r="N1390" s="272"/>
      <c r="O1390" s="272" t="str">
        <f t="shared" si="217"/>
        <v/>
      </c>
      <c r="P1390" s="272" t="str">
        <f t="shared" si="218"/>
        <v/>
      </c>
      <c r="Q1390" s="272">
        <f t="shared" si="219"/>
        <v>0</v>
      </c>
      <c r="R1390" s="272"/>
    </row>
    <row r="1391" spans="1:21" x14ac:dyDescent="0.3">
      <c r="A1391" s="214">
        <v>10</v>
      </c>
      <c r="B1391" s="200"/>
      <c r="C1391" s="200"/>
      <c r="D1391" s="215"/>
      <c r="E1391" s="200"/>
      <c r="F1391" s="200"/>
      <c r="G1391" s="216"/>
      <c r="H1391" s="273"/>
      <c r="I1391" s="271">
        <f t="shared" si="216"/>
        <v>0</v>
      </c>
      <c r="J1391" s="271"/>
      <c r="K1391" s="271"/>
      <c r="L1391" s="271"/>
      <c r="M1391" s="272"/>
      <c r="N1391" s="272"/>
      <c r="O1391" s="272" t="str">
        <f t="shared" si="217"/>
        <v/>
      </c>
      <c r="P1391" s="272" t="str">
        <f t="shared" si="218"/>
        <v/>
      </c>
      <c r="Q1391" s="272">
        <f t="shared" si="219"/>
        <v>0</v>
      </c>
      <c r="R1391" s="272"/>
    </row>
    <row r="1392" spans="1:21" x14ac:dyDescent="0.3">
      <c r="A1392" s="214">
        <v>11</v>
      </c>
      <c r="B1392" s="200"/>
      <c r="C1392" s="200"/>
      <c r="D1392" s="215"/>
      <c r="E1392" s="200"/>
      <c r="F1392" s="200"/>
      <c r="G1392" s="216"/>
      <c r="H1392" s="273"/>
      <c r="I1392" s="271">
        <f t="shared" si="216"/>
        <v>0</v>
      </c>
      <c r="J1392" s="271"/>
      <c r="K1392" s="271"/>
      <c r="L1392" s="271"/>
      <c r="M1392" s="272"/>
      <c r="N1392" s="272"/>
      <c r="O1392" s="272" t="str">
        <f t="shared" si="217"/>
        <v/>
      </c>
      <c r="P1392" s="272" t="str">
        <f t="shared" si="218"/>
        <v/>
      </c>
      <c r="Q1392" s="272">
        <f t="shared" si="219"/>
        <v>0</v>
      </c>
      <c r="R1392" s="272"/>
    </row>
    <row r="1393" spans="1:18" x14ac:dyDescent="0.3">
      <c r="A1393" s="214">
        <v>12</v>
      </c>
      <c r="B1393" s="200"/>
      <c r="C1393" s="200"/>
      <c r="D1393" s="215"/>
      <c r="E1393" s="200"/>
      <c r="F1393" s="200"/>
      <c r="G1393" s="216"/>
      <c r="H1393" s="273"/>
      <c r="I1393" s="271">
        <f t="shared" si="216"/>
        <v>0</v>
      </c>
      <c r="J1393" s="271"/>
      <c r="K1393" s="271"/>
      <c r="L1393" s="271"/>
      <c r="M1393" s="272"/>
      <c r="N1393" s="272"/>
      <c r="O1393" s="272" t="str">
        <f t="shared" si="217"/>
        <v/>
      </c>
      <c r="P1393" s="272" t="str">
        <f t="shared" si="218"/>
        <v/>
      </c>
      <c r="Q1393" s="272">
        <f t="shared" si="219"/>
        <v>0</v>
      </c>
      <c r="R1393" s="272"/>
    </row>
    <row r="1394" spans="1:18" x14ac:dyDescent="0.3">
      <c r="A1394" s="214">
        <v>13</v>
      </c>
      <c r="B1394" s="200"/>
      <c r="C1394" s="200"/>
      <c r="D1394" s="215"/>
      <c r="E1394" s="200"/>
      <c r="F1394" s="200"/>
      <c r="G1394" s="216"/>
      <c r="H1394" s="273"/>
      <c r="I1394" s="271">
        <f t="shared" si="216"/>
        <v>0</v>
      </c>
      <c r="J1394" s="271"/>
      <c r="K1394" s="271"/>
      <c r="L1394" s="271"/>
      <c r="M1394" s="272"/>
      <c r="N1394" s="272"/>
      <c r="O1394" s="272" t="str">
        <f t="shared" si="217"/>
        <v/>
      </c>
      <c r="P1394" s="272" t="str">
        <f t="shared" si="218"/>
        <v/>
      </c>
      <c r="Q1394" s="272">
        <f t="shared" si="219"/>
        <v>0</v>
      </c>
      <c r="R1394" s="272"/>
    </row>
    <row r="1395" spans="1:18" ht="17.25" thickBot="1" x14ac:dyDescent="0.35">
      <c r="A1395" s="217">
        <v>14</v>
      </c>
      <c r="B1395" s="204"/>
      <c r="C1395" s="204"/>
      <c r="D1395" s="218"/>
      <c r="E1395" s="204"/>
      <c r="F1395" s="204"/>
      <c r="G1395" s="219"/>
      <c r="H1395" s="273"/>
      <c r="I1395" s="271">
        <f t="shared" si="216"/>
        <v>0</v>
      </c>
      <c r="J1395" s="271"/>
      <c r="K1395" s="271"/>
      <c r="L1395" s="271"/>
      <c r="M1395" s="272"/>
      <c r="N1395" s="272"/>
      <c r="O1395" s="272" t="str">
        <f t="shared" si="217"/>
        <v/>
      </c>
      <c r="P1395" s="272" t="str">
        <f t="shared" si="218"/>
        <v/>
      </c>
      <c r="Q1395" s="272">
        <f t="shared" si="219"/>
        <v>0</v>
      </c>
      <c r="R1395" s="272"/>
    </row>
    <row r="1396" spans="1:18" x14ac:dyDescent="0.3">
      <c r="A1396" s="220">
        <v>15</v>
      </c>
      <c r="B1396" s="202"/>
      <c r="C1396" s="202"/>
      <c r="D1396" s="202" t="s">
        <v>271</v>
      </c>
      <c r="E1396" s="202"/>
      <c r="F1396" s="202"/>
      <c r="G1396" s="221"/>
      <c r="H1396" s="273">
        <f>SUM(B1396:B1402)</f>
        <v>0</v>
      </c>
      <c r="I1396" s="271">
        <f t="shared" si="216"/>
        <v>0</v>
      </c>
      <c r="J1396" s="271">
        <f>IF(SUM(H1396-40)&gt;0,H1396-40,0)</f>
        <v>0</v>
      </c>
      <c r="K1396" s="271">
        <f>IF(SUM(I1396:I1402)&gt;J1396,SUM(I1396:I1402),J1396)</f>
        <v>0</v>
      </c>
      <c r="L1396" s="271">
        <f>IF(D1396="o",IF(H1396&lt;15,0,IF(H1396&gt;40,8,H1396/5)),0)</f>
        <v>0</v>
      </c>
      <c r="M1396" s="272"/>
      <c r="N1396" s="272"/>
      <c r="O1396" s="272" t="str">
        <f t="shared" si="217"/>
        <v/>
      </c>
      <c r="P1396" s="272" t="str">
        <f t="shared" si="218"/>
        <v/>
      </c>
      <c r="Q1396" s="272">
        <f t="shared" si="219"/>
        <v>0</v>
      </c>
      <c r="R1396" s="272"/>
    </row>
    <row r="1397" spans="1:18" x14ac:dyDescent="0.3">
      <c r="A1397" s="214">
        <v>16</v>
      </c>
      <c r="B1397" s="200"/>
      <c r="C1397" s="200"/>
      <c r="D1397" s="215"/>
      <c r="E1397" s="200"/>
      <c r="F1397" s="200"/>
      <c r="G1397" s="216"/>
      <c r="H1397" s="273"/>
      <c r="I1397" s="271">
        <f t="shared" si="216"/>
        <v>0</v>
      </c>
      <c r="J1397" s="271"/>
      <c r="K1397" s="271"/>
      <c r="L1397" s="271"/>
      <c r="M1397" s="272"/>
      <c r="N1397" s="272"/>
      <c r="O1397" s="272" t="str">
        <f t="shared" si="217"/>
        <v/>
      </c>
      <c r="P1397" s="272" t="str">
        <f t="shared" si="218"/>
        <v/>
      </c>
      <c r="Q1397" s="272">
        <f t="shared" si="219"/>
        <v>0</v>
      </c>
      <c r="R1397" s="272"/>
    </row>
    <row r="1398" spans="1:18" x14ac:dyDescent="0.3">
      <c r="A1398" s="214">
        <v>17</v>
      </c>
      <c r="B1398" s="200"/>
      <c r="C1398" s="200"/>
      <c r="D1398" s="215"/>
      <c r="E1398" s="200"/>
      <c r="F1398" s="200"/>
      <c r="G1398" s="216"/>
      <c r="H1398" s="273"/>
      <c r="I1398" s="271">
        <f t="shared" si="216"/>
        <v>0</v>
      </c>
      <c r="J1398" s="271"/>
      <c r="K1398" s="271"/>
      <c r="L1398" s="271"/>
      <c r="M1398" s="272"/>
      <c r="N1398" s="272"/>
      <c r="O1398" s="272" t="str">
        <f t="shared" si="217"/>
        <v/>
      </c>
      <c r="P1398" s="272" t="str">
        <f t="shared" si="218"/>
        <v/>
      </c>
      <c r="Q1398" s="272">
        <f t="shared" si="219"/>
        <v>0</v>
      </c>
      <c r="R1398" s="272"/>
    </row>
    <row r="1399" spans="1:18" x14ac:dyDescent="0.3">
      <c r="A1399" s="214">
        <v>18</v>
      </c>
      <c r="B1399" s="200"/>
      <c r="C1399" s="200"/>
      <c r="D1399" s="215"/>
      <c r="E1399" s="200"/>
      <c r="F1399" s="200"/>
      <c r="G1399" s="216"/>
      <c r="H1399" s="273"/>
      <c r="I1399" s="271">
        <f t="shared" si="216"/>
        <v>0</v>
      </c>
      <c r="J1399" s="271"/>
      <c r="K1399" s="271"/>
      <c r="L1399" s="271"/>
      <c r="M1399" s="272"/>
      <c r="N1399" s="272"/>
      <c r="O1399" s="272" t="str">
        <f t="shared" si="217"/>
        <v/>
      </c>
      <c r="P1399" s="272" t="str">
        <f t="shared" si="218"/>
        <v/>
      </c>
      <c r="Q1399" s="272">
        <f t="shared" si="219"/>
        <v>0</v>
      </c>
      <c r="R1399" s="272"/>
    </row>
    <row r="1400" spans="1:18" x14ac:dyDescent="0.3">
      <c r="A1400" s="214">
        <v>19</v>
      </c>
      <c r="B1400" s="200"/>
      <c r="C1400" s="200"/>
      <c r="D1400" s="215"/>
      <c r="E1400" s="200"/>
      <c r="F1400" s="200"/>
      <c r="G1400" s="216"/>
      <c r="H1400" s="273"/>
      <c r="I1400" s="271">
        <f t="shared" si="216"/>
        <v>0</v>
      </c>
      <c r="J1400" s="271"/>
      <c r="K1400" s="271"/>
      <c r="L1400" s="271"/>
      <c r="M1400" s="272"/>
      <c r="N1400" s="272"/>
      <c r="O1400" s="272" t="str">
        <f t="shared" si="217"/>
        <v/>
      </c>
      <c r="P1400" s="272" t="str">
        <f t="shared" si="218"/>
        <v/>
      </c>
      <c r="Q1400" s="272">
        <f t="shared" si="219"/>
        <v>0</v>
      </c>
      <c r="R1400" s="272"/>
    </row>
    <row r="1401" spans="1:18" x14ac:dyDescent="0.3">
      <c r="A1401" s="214">
        <v>20</v>
      </c>
      <c r="B1401" s="200"/>
      <c r="C1401" s="200"/>
      <c r="D1401" s="215"/>
      <c r="E1401" s="200"/>
      <c r="F1401" s="200"/>
      <c r="G1401" s="216"/>
      <c r="H1401" s="273"/>
      <c r="I1401" s="271">
        <f t="shared" si="216"/>
        <v>0</v>
      </c>
      <c r="J1401" s="271"/>
      <c r="K1401" s="271"/>
      <c r="L1401" s="271"/>
      <c r="M1401" s="272"/>
      <c r="N1401" s="272"/>
      <c r="O1401" s="272" t="str">
        <f t="shared" si="217"/>
        <v/>
      </c>
      <c r="P1401" s="272" t="str">
        <f t="shared" si="218"/>
        <v/>
      </c>
      <c r="Q1401" s="272">
        <f t="shared" si="219"/>
        <v>0</v>
      </c>
      <c r="R1401" s="272"/>
    </row>
    <row r="1402" spans="1:18" ht="17.25" thickBot="1" x14ac:dyDescent="0.35">
      <c r="A1402" s="217">
        <v>21</v>
      </c>
      <c r="B1402" s="204"/>
      <c r="C1402" s="204"/>
      <c r="D1402" s="218"/>
      <c r="E1402" s="204"/>
      <c r="F1402" s="204"/>
      <c r="G1402" s="219"/>
      <c r="H1402" s="273"/>
      <c r="I1402" s="271">
        <f t="shared" si="216"/>
        <v>0</v>
      </c>
      <c r="J1402" s="271"/>
      <c r="K1402" s="271"/>
      <c r="L1402" s="271"/>
      <c r="M1402" s="272"/>
      <c r="N1402" s="272"/>
      <c r="O1402" s="272" t="str">
        <f t="shared" si="217"/>
        <v/>
      </c>
      <c r="P1402" s="272" t="str">
        <f t="shared" si="218"/>
        <v/>
      </c>
      <c r="Q1402" s="272">
        <f t="shared" si="219"/>
        <v>0</v>
      </c>
      <c r="R1402" s="272"/>
    </row>
    <row r="1403" spans="1:18" x14ac:dyDescent="0.3">
      <c r="A1403" s="220">
        <v>22</v>
      </c>
      <c r="B1403" s="202"/>
      <c r="C1403" s="202"/>
      <c r="D1403" s="202" t="s">
        <v>271</v>
      </c>
      <c r="E1403" s="202"/>
      <c r="F1403" s="202"/>
      <c r="G1403" s="221"/>
      <c r="H1403" s="273">
        <f>SUM(B1403:B1409)</f>
        <v>0</v>
      </c>
      <c r="I1403" s="271">
        <f t="shared" si="216"/>
        <v>0</v>
      </c>
      <c r="J1403" s="271">
        <f>IF(SUM(H1403-40)&gt;0,H1403-40,0)</f>
        <v>0</v>
      </c>
      <c r="K1403" s="271">
        <f>IF(SUM(I1403:I1409)&gt;J1403,SUM(I1403:I1409),J1403)</f>
        <v>0</v>
      </c>
      <c r="L1403" s="271">
        <f>IF(D1403="o",IF(H1403&lt;15,0,IF(H1403&gt;40,8,H1403/5)),0)</f>
        <v>0</v>
      </c>
      <c r="M1403" s="272"/>
      <c r="N1403" s="272"/>
      <c r="O1403" s="272" t="str">
        <f t="shared" si="217"/>
        <v/>
      </c>
      <c r="P1403" s="272" t="str">
        <f t="shared" si="218"/>
        <v/>
      </c>
      <c r="Q1403" s="272">
        <f t="shared" si="219"/>
        <v>0</v>
      </c>
      <c r="R1403" s="272"/>
    </row>
    <row r="1404" spans="1:18" x14ac:dyDescent="0.3">
      <c r="A1404" s="214">
        <v>23</v>
      </c>
      <c r="B1404" s="200"/>
      <c r="C1404" s="200"/>
      <c r="D1404" s="215"/>
      <c r="E1404" s="200"/>
      <c r="F1404" s="200"/>
      <c r="G1404" s="216"/>
      <c r="H1404" s="273"/>
      <c r="I1404" s="271">
        <f t="shared" si="216"/>
        <v>0</v>
      </c>
      <c r="J1404" s="271"/>
      <c r="K1404" s="271"/>
      <c r="L1404" s="271"/>
      <c r="M1404" s="272"/>
      <c r="N1404" s="272"/>
      <c r="O1404" s="272" t="str">
        <f t="shared" si="217"/>
        <v/>
      </c>
      <c r="P1404" s="272" t="str">
        <f t="shared" si="218"/>
        <v/>
      </c>
      <c r="Q1404" s="272">
        <f t="shared" si="219"/>
        <v>0</v>
      </c>
      <c r="R1404" s="272"/>
    </row>
    <row r="1405" spans="1:18" x14ac:dyDescent="0.3">
      <c r="A1405" s="214">
        <v>24</v>
      </c>
      <c r="B1405" s="200"/>
      <c r="C1405" s="200"/>
      <c r="D1405" s="215"/>
      <c r="E1405" s="200"/>
      <c r="F1405" s="200"/>
      <c r="G1405" s="216"/>
      <c r="H1405" s="273"/>
      <c r="I1405" s="271">
        <f t="shared" si="216"/>
        <v>0</v>
      </c>
      <c r="J1405" s="271"/>
      <c r="K1405" s="271"/>
      <c r="L1405" s="271"/>
      <c r="M1405" s="272"/>
      <c r="N1405" s="272"/>
      <c r="O1405" s="272" t="str">
        <f t="shared" si="217"/>
        <v/>
      </c>
      <c r="P1405" s="272" t="str">
        <f t="shared" si="218"/>
        <v/>
      </c>
      <c r="Q1405" s="272">
        <f t="shared" si="219"/>
        <v>0</v>
      </c>
      <c r="R1405" s="272"/>
    </row>
    <row r="1406" spans="1:18" x14ac:dyDescent="0.3">
      <c r="A1406" s="214">
        <v>25</v>
      </c>
      <c r="B1406" s="200"/>
      <c r="C1406" s="200"/>
      <c r="D1406" s="215"/>
      <c r="E1406" s="200"/>
      <c r="F1406" s="200"/>
      <c r="G1406" s="216"/>
      <c r="H1406" s="273"/>
      <c r="I1406" s="271">
        <f t="shared" si="216"/>
        <v>0</v>
      </c>
      <c r="J1406" s="271"/>
      <c r="K1406" s="271"/>
      <c r="L1406" s="271"/>
      <c r="M1406" s="272"/>
      <c r="N1406" s="272"/>
      <c r="O1406" s="272" t="str">
        <f t="shared" si="217"/>
        <v/>
      </c>
      <c r="P1406" s="272" t="str">
        <f t="shared" si="218"/>
        <v/>
      </c>
      <c r="Q1406" s="272">
        <f t="shared" si="219"/>
        <v>0</v>
      </c>
      <c r="R1406" s="272"/>
    </row>
    <row r="1407" spans="1:18" x14ac:dyDescent="0.3">
      <c r="A1407" s="214">
        <v>26</v>
      </c>
      <c r="B1407" s="200"/>
      <c r="C1407" s="200"/>
      <c r="D1407" s="215"/>
      <c r="E1407" s="200"/>
      <c r="F1407" s="200"/>
      <c r="G1407" s="216"/>
      <c r="H1407" s="273"/>
      <c r="I1407" s="271">
        <f t="shared" si="216"/>
        <v>0</v>
      </c>
      <c r="J1407" s="271"/>
      <c r="K1407" s="271"/>
      <c r="L1407" s="271"/>
      <c r="M1407" s="272"/>
      <c r="N1407" s="272"/>
      <c r="O1407" s="272" t="str">
        <f t="shared" si="217"/>
        <v/>
      </c>
      <c r="P1407" s="272" t="str">
        <f t="shared" si="218"/>
        <v/>
      </c>
      <c r="Q1407" s="272">
        <f t="shared" si="219"/>
        <v>0</v>
      </c>
      <c r="R1407" s="272"/>
    </row>
    <row r="1408" spans="1:18" x14ac:dyDescent="0.3">
      <c r="A1408" s="214">
        <v>27</v>
      </c>
      <c r="B1408" s="200"/>
      <c r="C1408" s="200"/>
      <c r="D1408" s="215"/>
      <c r="E1408" s="200"/>
      <c r="F1408" s="200"/>
      <c r="G1408" s="216"/>
      <c r="H1408" s="273"/>
      <c r="I1408" s="271">
        <f t="shared" si="216"/>
        <v>0</v>
      </c>
      <c r="J1408" s="271"/>
      <c r="K1408" s="271"/>
      <c r="L1408" s="271"/>
      <c r="M1408" s="272"/>
      <c r="N1408" s="272"/>
      <c r="O1408" s="272" t="str">
        <f t="shared" si="217"/>
        <v/>
      </c>
      <c r="P1408" s="272" t="str">
        <f t="shared" si="218"/>
        <v/>
      </c>
      <c r="Q1408" s="272">
        <f t="shared" si="219"/>
        <v>0</v>
      </c>
      <c r="R1408" s="272"/>
    </row>
    <row r="1409" spans="1:21" ht="17.25" thickBot="1" x14ac:dyDescent="0.35">
      <c r="A1409" s="217">
        <v>28</v>
      </c>
      <c r="B1409" s="204"/>
      <c r="C1409" s="204"/>
      <c r="D1409" s="218"/>
      <c r="E1409" s="204"/>
      <c r="F1409" s="204"/>
      <c r="G1409" s="219"/>
      <c r="H1409" s="273"/>
      <c r="I1409" s="271">
        <f t="shared" si="216"/>
        <v>0</v>
      </c>
      <c r="J1409" s="271"/>
      <c r="K1409" s="271"/>
      <c r="L1409" s="271"/>
      <c r="M1409" s="272"/>
      <c r="N1409" s="272"/>
      <c r="O1409" s="272" t="str">
        <f t="shared" si="217"/>
        <v/>
      </c>
      <c r="P1409" s="272" t="str">
        <f t="shared" si="218"/>
        <v/>
      </c>
      <c r="Q1409" s="272">
        <f t="shared" si="219"/>
        <v>0</v>
      </c>
      <c r="R1409" s="272"/>
    </row>
    <row r="1410" spans="1:21" x14ac:dyDescent="0.3">
      <c r="A1410" s="205"/>
      <c r="B1410" s="202"/>
      <c r="C1410" s="202"/>
      <c r="D1410" s="202" t="s">
        <v>271</v>
      </c>
      <c r="E1410" s="202"/>
      <c r="F1410" s="202"/>
      <c r="G1410" s="221"/>
      <c r="H1410" s="273" t="str">
        <f>IF(A1410&lt;&gt;0,SUM(Q1410:Q1412),"")</f>
        <v/>
      </c>
      <c r="I1410" s="271" t="str">
        <f>IF(A1410&lt;&gt;0,IF(IFERROR(B1410-8,0)&lt;0,0,IFERROR(B1410-8,0)),"")</f>
        <v/>
      </c>
      <c r="J1410" s="271" t="str">
        <f>IF(A1410&lt;&gt;0,IF(SUM(H1410-40)&gt;0,H1410-40,0),"")</f>
        <v/>
      </c>
      <c r="K1410" s="271" t="str">
        <f>IF(A1410&lt;&gt;0,IF(SUM(I1410:I1412)&gt;J1410,SUM(I1410:I1412),J1410),"")</f>
        <v/>
      </c>
      <c r="L1410" s="271" t="str">
        <f>IF(A1410&lt;&gt;0,IF(D1382="o",IF(H1410&lt;(15/(7/COUNTA(A1410:A1412))),0,IF(H1410&gt;(COUNTA(A1410:A1412)/5*40),COUNTA(A1410:A1412)/5*8,H1410/5)),""),"")</f>
        <v/>
      </c>
      <c r="M1410" s="272"/>
      <c r="N1410" s="272"/>
      <c r="O1410" s="272" t="str">
        <f t="shared" si="217"/>
        <v/>
      </c>
      <c r="P1410" s="272" t="str">
        <f t="shared" si="218"/>
        <v/>
      </c>
      <c r="Q1410" s="272">
        <f t="shared" si="219"/>
        <v>0</v>
      </c>
      <c r="R1410" s="272"/>
    </row>
    <row r="1411" spans="1:21" x14ac:dyDescent="0.3">
      <c r="A1411" s="206"/>
      <c r="B1411" s="200"/>
      <c r="C1411" s="200"/>
      <c r="D1411" s="215"/>
      <c r="E1411" s="200"/>
      <c r="F1411" s="200"/>
      <c r="G1411" s="216"/>
      <c r="H1411" s="273"/>
      <c r="I1411" s="271" t="str">
        <f>IF(A1411&lt;&gt;0,IF(IFERROR(B1411-8,0)&lt;0,0,IFERROR(B1411-8,0)),"")</f>
        <v/>
      </c>
      <c r="J1411" s="271"/>
      <c r="K1411" s="271"/>
      <c r="L1411" s="271"/>
      <c r="M1411" s="272"/>
      <c r="N1411" s="272"/>
      <c r="O1411" s="272" t="str">
        <f t="shared" si="217"/>
        <v/>
      </c>
      <c r="P1411" s="272" t="str">
        <f t="shared" si="218"/>
        <v/>
      </c>
      <c r="Q1411" s="272">
        <f t="shared" si="219"/>
        <v>0</v>
      </c>
      <c r="R1411" s="272"/>
    </row>
    <row r="1412" spans="1:21" ht="17.25" thickBot="1" x14ac:dyDescent="0.35">
      <c r="A1412" s="207"/>
      <c r="B1412" s="204"/>
      <c r="C1412" s="204"/>
      <c r="D1412" s="218"/>
      <c r="E1412" s="204"/>
      <c r="F1412" s="204"/>
      <c r="G1412" s="219"/>
      <c r="H1412" s="273"/>
      <c r="I1412" s="271" t="str">
        <f>IF(A1412&lt;&gt;0,IF(IFERROR(B1412-8,0)&lt;0,0,IFERROR(B1412-8,0)),"")</f>
        <v/>
      </c>
      <c r="J1412" s="271"/>
      <c r="K1412" s="271"/>
      <c r="L1412" s="271"/>
      <c r="M1412" s="272"/>
      <c r="N1412" s="272"/>
      <c r="O1412" s="272"/>
      <c r="P1412" s="272"/>
      <c r="Q1412" s="272">
        <f t="shared" si="219"/>
        <v>0</v>
      </c>
      <c r="R1412" s="272"/>
    </row>
    <row r="1413" spans="1:21" ht="17.25" thickBot="1" x14ac:dyDescent="0.35">
      <c r="A1413" s="211"/>
      <c r="B1413" s="243"/>
      <c r="C1413" s="243"/>
      <c r="D1413" s="243"/>
      <c r="E1413" s="243"/>
      <c r="F1413" s="243"/>
      <c r="G1413" s="244"/>
      <c r="H1413" s="273">
        <f t="shared" ref="H1413:M1413" si="220">SUM(H1414:H1444)</f>
        <v>0</v>
      </c>
      <c r="I1413" s="271">
        <f t="shared" si="220"/>
        <v>0</v>
      </c>
      <c r="J1413" s="271">
        <f t="shared" si="220"/>
        <v>0</v>
      </c>
      <c r="K1413" s="271">
        <f t="shared" si="220"/>
        <v>0</v>
      </c>
      <c r="L1413" s="274">
        <f t="shared" si="220"/>
        <v>0</v>
      </c>
      <c r="M1413" s="271" t="e">
        <f t="shared" si="220"/>
        <v>#DIV/0!</v>
      </c>
      <c r="N1413" s="275">
        <f>COUNTA(B1414:B1444)-COUNTIF(B1414:B1444,"연차")</f>
        <v>0</v>
      </c>
      <c r="O1413" s="271">
        <f>SUM(O1414:O1444)</f>
        <v>0</v>
      </c>
      <c r="P1413" s="271">
        <f>SUM(P1414:P1444)</f>
        <v>0</v>
      </c>
      <c r="Q1413" s="272">
        <f>SUM(Q1414:Q1444)</f>
        <v>0</v>
      </c>
      <c r="R1413" s="272">
        <f>COUNTA(A1414:A1444)</f>
        <v>28</v>
      </c>
      <c r="S1413" s="276">
        <f>SUM(C1414:C1444)</f>
        <v>0</v>
      </c>
      <c r="T1413" s="276">
        <f>SUM(F1414:F1444)</f>
        <v>0</v>
      </c>
      <c r="U1413" s="251">
        <f>G1415*G1417</f>
        <v>0</v>
      </c>
    </row>
    <row r="1414" spans="1:21" x14ac:dyDescent="0.3">
      <c r="A1414" s="212">
        <v>1</v>
      </c>
      <c r="B1414" s="201"/>
      <c r="C1414" s="201"/>
      <c r="D1414" s="201" t="s">
        <v>271</v>
      </c>
      <c r="E1414" s="201"/>
      <c r="F1414" s="201"/>
      <c r="G1414" s="213" t="s">
        <v>282</v>
      </c>
      <c r="H1414" s="273">
        <f>SUM(B1414:B1420)</f>
        <v>0</v>
      </c>
      <c r="I1414" s="271">
        <f t="shared" ref="I1414:I1441" si="221">IF(IFERROR(B1414-8,0)&lt;0,0,IFERROR(B1414-8,0))</f>
        <v>0</v>
      </c>
      <c r="J1414" s="271">
        <f>IF(SUM(H1414-40)&gt;0,H1414-40,0)</f>
        <v>0</v>
      </c>
      <c r="K1414" s="271">
        <f>IF(SUM(I1414:I1420)&gt;J1414,SUM(I1414:I1420),J1414)</f>
        <v>0</v>
      </c>
      <c r="L1414" s="271">
        <f>IF(D1414="o",IF(H1414&lt;15,0,IF(H1414&gt;40,8,H1414/5)),0)</f>
        <v>0</v>
      </c>
      <c r="M1414" s="272" t="e">
        <f>SUM(B1414:B1444)/COUNTA(B1414:B1444)</f>
        <v>#DIV/0!</v>
      </c>
      <c r="N1414" s="272"/>
      <c r="O1414" s="272" t="str">
        <f>IF(E1414="o",IF(B1414&gt;8,8,B1414),"")</f>
        <v/>
      </c>
      <c r="P1414" s="272" t="str">
        <f>IF(E1414="o",IF(B1414&gt;8,B1414-8,0),"")</f>
        <v/>
      </c>
      <c r="Q1414" s="272">
        <f>COUNTA(A1414)*IF(B1414="연차",0,B1414)</f>
        <v>0</v>
      </c>
      <c r="R1414" s="272"/>
    </row>
    <row r="1415" spans="1:21" x14ac:dyDescent="0.3">
      <c r="A1415" s="214">
        <v>2</v>
      </c>
      <c r="B1415" s="200"/>
      <c r="C1415" s="200"/>
      <c r="D1415" s="215"/>
      <c r="E1415" s="200"/>
      <c r="F1415" s="200"/>
      <c r="G1415" s="203"/>
      <c r="H1415" s="273"/>
      <c r="I1415" s="271">
        <f t="shared" si="221"/>
        <v>0</v>
      </c>
      <c r="J1415" s="271"/>
      <c r="K1415" s="271"/>
      <c r="L1415" s="271"/>
      <c r="M1415" s="272"/>
      <c r="N1415" s="272"/>
      <c r="O1415" s="272" t="str">
        <f t="shared" ref="O1415:O1443" si="222">IF(E1415="o",IF(B1415&gt;8,8,B1415),"")</f>
        <v/>
      </c>
      <c r="P1415" s="272" t="str">
        <f t="shared" ref="P1415:P1443" si="223">IF(E1415="o",IF(B1415&gt;8,B1415-8,0),"")</f>
        <v/>
      </c>
      <c r="Q1415" s="272">
        <f t="shared" ref="Q1415:Q1444" si="224">COUNTA(A1415)*IF(B1415="연차",0,B1415)</f>
        <v>0</v>
      </c>
      <c r="R1415" s="272"/>
    </row>
    <row r="1416" spans="1:21" x14ac:dyDescent="0.3">
      <c r="A1416" s="214">
        <v>3</v>
      </c>
      <c r="B1416" s="200"/>
      <c r="C1416" s="200"/>
      <c r="D1416" s="215"/>
      <c r="E1416" s="200"/>
      <c r="F1416" s="200"/>
      <c r="G1416" s="203" t="s">
        <v>275</v>
      </c>
      <c r="H1416" s="273"/>
      <c r="I1416" s="271">
        <f t="shared" si="221"/>
        <v>0</v>
      </c>
      <c r="J1416" s="271"/>
      <c r="K1416" s="271"/>
      <c r="L1416" s="271"/>
      <c r="M1416" s="272"/>
      <c r="N1416" s="272"/>
      <c r="O1416" s="272" t="str">
        <f t="shared" si="222"/>
        <v/>
      </c>
      <c r="P1416" s="272" t="str">
        <f t="shared" si="223"/>
        <v/>
      </c>
      <c r="Q1416" s="272">
        <f t="shared" si="224"/>
        <v>0</v>
      </c>
      <c r="R1416" s="272"/>
    </row>
    <row r="1417" spans="1:21" x14ac:dyDescent="0.3">
      <c r="A1417" s="214">
        <v>4</v>
      </c>
      <c r="B1417" s="200"/>
      <c r="C1417" s="200"/>
      <c r="D1417" s="215"/>
      <c r="E1417" s="200"/>
      <c r="F1417" s="200"/>
      <c r="G1417" s="203"/>
      <c r="H1417" s="273"/>
      <c r="I1417" s="271">
        <f t="shared" si="221"/>
        <v>0</v>
      </c>
      <c r="J1417" s="271"/>
      <c r="K1417" s="271"/>
      <c r="L1417" s="271"/>
      <c r="M1417" s="272"/>
      <c r="N1417" s="272"/>
      <c r="O1417" s="272" t="str">
        <f t="shared" si="222"/>
        <v/>
      </c>
      <c r="P1417" s="272" t="str">
        <f t="shared" si="223"/>
        <v/>
      </c>
      <c r="Q1417" s="272">
        <f t="shared" si="224"/>
        <v>0</v>
      </c>
      <c r="R1417" s="272"/>
    </row>
    <row r="1418" spans="1:21" x14ac:dyDescent="0.3">
      <c r="A1418" s="214">
        <v>5</v>
      </c>
      <c r="B1418" s="200"/>
      <c r="C1418" s="200"/>
      <c r="D1418" s="215"/>
      <c r="E1418" s="200"/>
      <c r="F1418" s="200"/>
      <c r="G1418" s="216"/>
      <c r="H1418" s="273"/>
      <c r="I1418" s="271">
        <f t="shared" si="221"/>
        <v>0</v>
      </c>
      <c r="J1418" s="271"/>
      <c r="K1418" s="271"/>
      <c r="L1418" s="271"/>
      <c r="M1418" s="272"/>
      <c r="N1418" s="272"/>
      <c r="O1418" s="272" t="str">
        <f t="shared" si="222"/>
        <v/>
      </c>
      <c r="P1418" s="272" t="str">
        <f t="shared" si="223"/>
        <v/>
      </c>
      <c r="Q1418" s="272">
        <f t="shared" si="224"/>
        <v>0</v>
      </c>
      <c r="R1418" s="272"/>
    </row>
    <row r="1419" spans="1:21" x14ac:dyDescent="0.3">
      <c r="A1419" s="214">
        <v>6</v>
      </c>
      <c r="B1419" s="200"/>
      <c r="C1419" s="200"/>
      <c r="D1419" s="215"/>
      <c r="E1419" s="200"/>
      <c r="F1419" s="200"/>
      <c r="G1419" s="216"/>
      <c r="H1419" s="273"/>
      <c r="I1419" s="271">
        <f t="shared" si="221"/>
        <v>0</v>
      </c>
      <c r="J1419" s="271"/>
      <c r="K1419" s="271"/>
      <c r="L1419" s="271"/>
      <c r="M1419" s="272"/>
      <c r="N1419" s="272"/>
      <c r="O1419" s="272" t="str">
        <f t="shared" si="222"/>
        <v/>
      </c>
      <c r="P1419" s="272" t="str">
        <f t="shared" si="223"/>
        <v/>
      </c>
      <c r="Q1419" s="272">
        <f t="shared" si="224"/>
        <v>0</v>
      </c>
      <c r="R1419" s="272"/>
    </row>
    <row r="1420" spans="1:21" ht="17.25" thickBot="1" x14ac:dyDescent="0.35">
      <c r="A1420" s="217">
        <v>7</v>
      </c>
      <c r="B1420" s="204"/>
      <c r="C1420" s="204"/>
      <c r="D1420" s="218"/>
      <c r="E1420" s="204"/>
      <c r="F1420" s="204"/>
      <c r="G1420" s="219"/>
      <c r="H1420" s="273"/>
      <c r="I1420" s="271">
        <f t="shared" si="221"/>
        <v>0</v>
      </c>
      <c r="J1420" s="271"/>
      <c r="K1420" s="271"/>
      <c r="L1420" s="271"/>
      <c r="M1420" s="272"/>
      <c r="N1420" s="272"/>
      <c r="O1420" s="272" t="str">
        <f t="shared" si="222"/>
        <v/>
      </c>
      <c r="P1420" s="272" t="str">
        <f t="shared" si="223"/>
        <v/>
      </c>
      <c r="Q1420" s="272">
        <f t="shared" si="224"/>
        <v>0</v>
      </c>
      <c r="R1420" s="272"/>
    </row>
    <row r="1421" spans="1:21" x14ac:dyDescent="0.3">
      <c r="A1421" s="220">
        <v>8</v>
      </c>
      <c r="B1421" s="202"/>
      <c r="C1421" s="202"/>
      <c r="D1421" s="202" t="s">
        <v>271</v>
      </c>
      <c r="E1421" s="202"/>
      <c r="F1421" s="202"/>
      <c r="G1421" s="221"/>
      <c r="H1421" s="273">
        <f>SUM(B1421:B1427)</f>
        <v>0</v>
      </c>
      <c r="I1421" s="271">
        <f t="shared" si="221"/>
        <v>0</v>
      </c>
      <c r="J1421" s="271">
        <f>IF(SUM(H1421-40)&gt;0,H1421-40,0)</f>
        <v>0</v>
      </c>
      <c r="K1421" s="271">
        <f>IF(SUM(I1421:I1427)&gt;J1421,SUM(I1421:I1427),J1421)</f>
        <v>0</v>
      </c>
      <c r="L1421" s="271">
        <f>IF(D1421="o",IF(H1421&lt;15,0,IF(H1421&gt;40,8,H1421/5)),0)</f>
        <v>0</v>
      </c>
      <c r="M1421" s="272"/>
      <c r="N1421" s="272"/>
      <c r="O1421" s="272" t="str">
        <f t="shared" si="222"/>
        <v/>
      </c>
      <c r="P1421" s="272" t="str">
        <f t="shared" si="223"/>
        <v/>
      </c>
      <c r="Q1421" s="272">
        <f t="shared" si="224"/>
        <v>0</v>
      </c>
      <c r="R1421" s="272"/>
    </row>
    <row r="1422" spans="1:21" x14ac:dyDescent="0.3">
      <c r="A1422" s="214">
        <v>9</v>
      </c>
      <c r="B1422" s="200"/>
      <c r="C1422" s="200"/>
      <c r="D1422" s="215"/>
      <c r="E1422" s="200"/>
      <c r="F1422" s="200"/>
      <c r="G1422" s="216"/>
      <c r="H1422" s="273"/>
      <c r="I1422" s="271">
        <f t="shared" si="221"/>
        <v>0</v>
      </c>
      <c r="J1422" s="271"/>
      <c r="K1422" s="271"/>
      <c r="L1422" s="271"/>
      <c r="M1422" s="272"/>
      <c r="N1422" s="272"/>
      <c r="O1422" s="272" t="str">
        <f t="shared" si="222"/>
        <v/>
      </c>
      <c r="P1422" s="272" t="str">
        <f t="shared" si="223"/>
        <v/>
      </c>
      <c r="Q1422" s="272">
        <f t="shared" si="224"/>
        <v>0</v>
      </c>
      <c r="R1422" s="272"/>
    </row>
    <row r="1423" spans="1:21" x14ac:dyDescent="0.3">
      <c r="A1423" s="214">
        <v>10</v>
      </c>
      <c r="B1423" s="200"/>
      <c r="C1423" s="200"/>
      <c r="D1423" s="215"/>
      <c r="E1423" s="200"/>
      <c r="F1423" s="200"/>
      <c r="G1423" s="216"/>
      <c r="H1423" s="273"/>
      <c r="I1423" s="271">
        <f t="shared" si="221"/>
        <v>0</v>
      </c>
      <c r="J1423" s="271"/>
      <c r="K1423" s="271"/>
      <c r="L1423" s="271"/>
      <c r="M1423" s="272"/>
      <c r="N1423" s="272"/>
      <c r="O1423" s="272" t="str">
        <f t="shared" si="222"/>
        <v/>
      </c>
      <c r="P1423" s="272" t="str">
        <f t="shared" si="223"/>
        <v/>
      </c>
      <c r="Q1423" s="272">
        <f t="shared" si="224"/>
        <v>0</v>
      </c>
      <c r="R1423" s="272"/>
    </row>
    <row r="1424" spans="1:21" x14ac:dyDescent="0.3">
      <c r="A1424" s="214">
        <v>11</v>
      </c>
      <c r="B1424" s="200"/>
      <c r="C1424" s="200"/>
      <c r="D1424" s="215"/>
      <c r="E1424" s="200"/>
      <c r="F1424" s="200"/>
      <c r="G1424" s="216"/>
      <c r="H1424" s="273"/>
      <c r="I1424" s="271">
        <f t="shared" si="221"/>
        <v>0</v>
      </c>
      <c r="J1424" s="271"/>
      <c r="K1424" s="271"/>
      <c r="L1424" s="271"/>
      <c r="M1424" s="272"/>
      <c r="N1424" s="272"/>
      <c r="O1424" s="272" t="str">
        <f t="shared" si="222"/>
        <v/>
      </c>
      <c r="P1424" s="272" t="str">
        <f t="shared" si="223"/>
        <v/>
      </c>
      <c r="Q1424" s="272">
        <f t="shared" si="224"/>
        <v>0</v>
      </c>
      <c r="R1424" s="272"/>
    </row>
    <row r="1425" spans="1:18" x14ac:dyDescent="0.3">
      <c r="A1425" s="214">
        <v>12</v>
      </c>
      <c r="B1425" s="200"/>
      <c r="C1425" s="200"/>
      <c r="D1425" s="215"/>
      <c r="E1425" s="200"/>
      <c r="F1425" s="200"/>
      <c r="G1425" s="216"/>
      <c r="H1425" s="273"/>
      <c r="I1425" s="271">
        <f t="shared" si="221"/>
        <v>0</v>
      </c>
      <c r="J1425" s="271"/>
      <c r="K1425" s="271"/>
      <c r="L1425" s="271"/>
      <c r="M1425" s="272"/>
      <c r="N1425" s="272"/>
      <c r="O1425" s="272" t="str">
        <f t="shared" si="222"/>
        <v/>
      </c>
      <c r="P1425" s="272" t="str">
        <f t="shared" si="223"/>
        <v/>
      </c>
      <c r="Q1425" s="272">
        <f t="shared" si="224"/>
        <v>0</v>
      </c>
      <c r="R1425" s="272"/>
    </row>
    <row r="1426" spans="1:18" x14ac:dyDescent="0.3">
      <c r="A1426" s="214">
        <v>13</v>
      </c>
      <c r="B1426" s="200"/>
      <c r="C1426" s="200"/>
      <c r="D1426" s="215"/>
      <c r="E1426" s="200"/>
      <c r="F1426" s="200"/>
      <c r="G1426" s="216"/>
      <c r="H1426" s="273"/>
      <c r="I1426" s="271">
        <f t="shared" si="221"/>
        <v>0</v>
      </c>
      <c r="J1426" s="271"/>
      <c r="K1426" s="271"/>
      <c r="L1426" s="271"/>
      <c r="M1426" s="272"/>
      <c r="N1426" s="272"/>
      <c r="O1426" s="272" t="str">
        <f t="shared" si="222"/>
        <v/>
      </c>
      <c r="P1426" s="272" t="str">
        <f t="shared" si="223"/>
        <v/>
      </c>
      <c r="Q1426" s="272">
        <f t="shared" si="224"/>
        <v>0</v>
      </c>
      <c r="R1426" s="272"/>
    </row>
    <row r="1427" spans="1:18" ht="17.25" thickBot="1" x14ac:dyDescent="0.35">
      <c r="A1427" s="217">
        <v>14</v>
      </c>
      <c r="B1427" s="204"/>
      <c r="C1427" s="204"/>
      <c r="D1427" s="218"/>
      <c r="E1427" s="204"/>
      <c r="F1427" s="204"/>
      <c r="G1427" s="219"/>
      <c r="H1427" s="273"/>
      <c r="I1427" s="271">
        <f t="shared" si="221"/>
        <v>0</v>
      </c>
      <c r="J1427" s="271"/>
      <c r="K1427" s="271"/>
      <c r="L1427" s="271"/>
      <c r="M1427" s="272"/>
      <c r="N1427" s="272"/>
      <c r="O1427" s="272" t="str">
        <f t="shared" si="222"/>
        <v/>
      </c>
      <c r="P1427" s="272" t="str">
        <f t="shared" si="223"/>
        <v/>
      </c>
      <c r="Q1427" s="272">
        <f t="shared" si="224"/>
        <v>0</v>
      </c>
      <c r="R1427" s="272"/>
    </row>
    <row r="1428" spans="1:18" x14ac:dyDescent="0.3">
      <c r="A1428" s="220">
        <v>15</v>
      </c>
      <c r="B1428" s="202"/>
      <c r="C1428" s="202"/>
      <c r="D1428" s="202" t="s">
        <v>271</v>
      </c>
      <c r="E1428" s="202"/>
      <c r="F1428" s="202"/>
      <c r="G1428" s="221"/>
      <c r="H1428" s="273">
        <f>SUM(B1428:B1434)</f>
        <v>0</v>
      </c>
      <c r="I1428" s="271">
        <f t="shared" si="221"/>
        <v>0</v>
      </c>
      <c r="J1428" s="271">
        <f>IF(SUM(H1428-40)&gt;0,H1428-40,0)</f>
        <v>0</v>
      </c>
      <c r="K1428" s="271">
        <f>IF(SUM(I1428:I1434)&gt;J1428,SUM(I1428:I1434),J1428)</f>
        <v>0</v>
      </c>
      <c r="L1428" s="271">
        <f>IF(D1428="o",IF(H1428&lt;15,0,IF(H1428&gt;40,8,H1428/5)),0)</f>
        <v>0</v>
      </c>
      <c r="M1428" s="272"/>
      <c r="N1428" s="272"/>
      <c r="O1428" s="272" t="str">
        <f t="shared" si="222"/>
        <v/>
      </c>
      <c r="P1428" s="272" t="str">
        <f t="shared" si="223"/>
        <v/>
      </c>
      <c r="Q1428" s="272">
        <f t="shared" si="224"/>
        <v>0</v>
      </c>
      <c r="R1428" s="272"/>
    </row>
    <row r="1429" spans="1:18" x14ac:dyDescent="0.3">
      <c r="A1429" s="214">
        <v>16</v>
      </c>
      <c r="B1429" s="200"/>
      <c r="C1429" s="200"/>
      <c r="D1429" s="215"/>
      <c r="E1429" s="200"/>
      <c r="F1429" s="200"/>
      <c r="G1429" s="216"/>
      <c r="H1429" s="273"/>
      <c r="I1429" s="271">
        <f t="shared" si="221"/>
        <v>0</v>
      </c>
      <c r="J1429" s="271"/>
      <c r="K1429" s="271"/>
      <c r="L1429" s="271"/>
      <c r="M1429" s="272"/>
      <c r="N1429" s="272"/>
      <c r="O1429" s="272" t="str">
        <f t="shared" si="222"/>
        <v/>
      </c>
      <c r="P1429" s="272" t="str">
        <f t="shared" si="223"/>
        <v/>
      </c>
      <c r="Q1429" s="272">
        <f t="shared" si="224"/>
        <v>0</v>
      </c>
      <c r="R1429" s="272"/>
    </row>
    <row r="1430" spans="1:18" x14ac:dyDescent="0.3">
      <c r="A1430" s="214">
        <v>17</v>
      </c>
      <c r="B1430" s="200"/>
      <c r="C1430" s="200"/>
      <c r="D1430" s="215"/>
      <c r="E1430" s="200"/>
      <c r="F1430" s="200"/>
      <c r="G1430" s="216"/>
      <c r="H1430" s="273"/>
      <c r="I1430" s="271">
        <f t="shared" si="221"/>
        <v>0</v>
      </c>
      <c r="J1430" s="271"/>
      <c r="K1430" s="271"/>
      <c r="L1430" s="271"/>
      <c r="M1430" s="272"/>
      <c r="N1430" s="272"/>
      <c r="O1430" s="272" t="str">
        <f t="shared" si="222"/>
        <v/>
      </c>
      <c r="P1430" s="272" t="str">
        <f t="shared" si="223"/>
        <v/>
      </c>
      <c r="Q1430" s="272">
        <f t="shared" si="224"/>
        <v>0</v>
      </c>
      <c r="R1430" s="272"/>
    </row>
    <row r="1431" spans="1:18" x14ac:dyDescent="0.3">
      <c r="A1431" s="214">
        <v>18</v>
      </c>
      <c r="B1431" s="200"/>
      <c r="C1431" s="200"/>
      <c r="D1431" s="215"/>
      <c r="E1431" s="200"/>
      <c r="F1431" s="200"/>
      <c r="G1431" s="216"/>
      <c r="H1431" s="273"/>
      <c r="I1431" s="271">
        <f t="shared" si="221"/>
        <v>0</v>
      </c>
      <c r="J1431" s="271"/>
      <c r="K1431" s="271"/>
      <c r="L1431" s="271"/>
      <c r="M1431" s="272"/>
      <c r="N1431" s="272"/>
      <c r="O1431" s="272" t="str">
        <f t="shared" si="222"/>
        <v/>
      </c>
      <c r="P1431" s="272" t="str">
        <f t="shared" si="223"/>
        <v/>
      </c>
      <c r="Q1431" s="272">
        <f t="shared" si="224"/>
        <v>0</v>
      </c>
      <c r="R1431" s="272"/>
    </row>
    <row r="1432" spans="1:18" x14ac:dyDescent="0.3">
      <c r="A1432" s="214">
        <v>19</v>
      </c>
      <c r="B1432" s="200"/>
      <c r="C1432" s="200"/>
      <c r="D1432" s="215"/>
      <c r="E1432" s="200"/>
      <c r="F1432" s="200"/>
      <c r="G1432" s="216"/>
      <c r="H1432" s="273"/>
      <c r="I1432" s="271">
        <f t="shared" si="221"/>
        <v>0</v>
      </c>
      <c r="J1432" s="271"/>
      <c r="K1432" s="271"/>
      <c r="L1432" s="271"/>
      <c r="M1432" s="272"/>
      <c r="N1432" s="272"/>
      <c r="O1432" s="272" t="str">
        <f t="shared" si="222"/>
        <v/>
      </c>
      <c r="P1432" s="272" t="str">
        <f t="shared" si="223"/>
        <v/>
      </c>
      <c r="Q1432" s="272">
        <f t="shared" si="224"/>
        <v>0</v>
      </c>
      <c r="R1432" s="272"/>
    </row>
    <row r="1433" spans="1:18" x14ac:dyDescent="0.3">
      <c r="A1433" s="214">
        <v>20</v>
      </c>
      <c r="B1433" s="200"/>
      <c r="C1433" s="200"/>
      <c r="D1433" s="215"/>
      <c r="E1433" s="200"/>
      <c r="F1433" s="200"/>
      <c r="G1433" s="216"/>
      <c r="H1433" s="273"/>
      <c r="I1433" s="271">
        <f t="shared" si="221"/>
        <v>0</v>
      </c>
      <c r="J1433" s="271"/>
      <c r="K1433" s="271"/>
      <c r="L1433" s="271"/>
      <c r="M1433" s="272"/>
      <c r="N1433" s="272"/>
      <c r="O1433" s="272" t="str">
        <f t="shared" si="222"/>
        <v/>
      </c>
      <c r="P1433" s="272" t="str">
        <f t="shared" si="223"/>
        <v/>
      </c>
      <c r="Q1433" s="272">
        <f t="shared" si="224"/>
        <v>0</v>
      </c>
      <c r="R1433" s="272"/>
    </row>
    <row r="1434" spans="1:18" ht="17.25" thickBot="1" x14ac:dyDescent="0.35">
      <c r="A1434" s="217">
        <v>21</v>
      </c>
      <c r="B1434" s="204"/>
      <c r="C1434" s="204"/>
      <c r="D1434" s="218"/>
      <c r="E1434" s="204"/>
      <c r="F1434" s="204"/>
      <c r="G1434" s="219"/>
      <c r="H1434" s="273"/>
      <c r="I1434" s="271">
        <f t="shared" si="221"/>
        <v>0</v>
      </c>
      <c r="J1434" s="271"/>
      <c r="K1434" s="271"/>
      <c r="L1434" s="271"/>
      <c r="M1434" s="272"/>
      <c r="N1434" s="272"/>
      <c r="O1434" s="272" t="str">
        <f t="shared" si="222"/>
        <v/>
      </c>
      <c r="P1434" s="272" t="str">
        <f t="shared" si="223"/>
        <v/>
      </c>
      <c r="Q1434" s="272">
        <f t="shared" si="224"/>
        <v>0</v>
      </c>
      <c r="R1434" s="272"/>
    </row>
    <row r="1435" spans="1:18" x14ac:dyDescent="0.3">
      <c r="A1435" s="220">
        <v>22</v>
      </c>
      <c r="B1435" s="202"/>
      <c r="C1435" s="202"/>
      <c r="D1435" s="202" t="s">
        <v>271</v>
      </c>
      <c r="E1435" s="202"/>
      <c r="F1435" s="202"/>
      <c r="G1435" s="221"/>
      <c r="H1435" s="273">
        <f>SUM(B1435:B1441)</f>
        <v>0</v>
      </c>
      <c r="I1435" s="271">
        <f t="shared" si="221"/>
        <v>0</v>
      </c>
      <c r="J1435" s="271">
        <f>IF(SUM(H1435-40)&gt;0,H1435-40,0)</f>
        <v>0</v>
      </c>
      <c r="K1435" s="271">
        <f>IF(SUM(I1435:I1441)&gt;J1435,SUM(I1435:I1441),J1435)</f>
        <v>0</v>
      </c>
      <c r="L1435" s="271">
        <f>IF(D1435="o",IF(H1435&lt;15,0,IF(H1435&gt;40,8,H1435/5)),0)</f>
        <v>0</v>
      </c>
      <c r="M1435" s="272"/>
      <c r="N1435" s="272"/>
      <c r="O1435" s="272" t="str">
        <f t="shared" si="222"/>
        <v/>
      </c>
      <c r="P1435" s="272" t="str">
        <f t="shared" si="223"/>
        <v/>
      </c>
      <c r="Q1435" s="272">
        <f t="shared" si="224"/>
        <v>0</v>
      </c>
      <c r="R1435" s="272"/>
    </row>
    <row r="1436" spans="1:18" x14ac:dyDescent="0.3">
      <c r="A1436" s="214">
        <v>23</v>
      </c>
      <c r="B1436" s="200"/>
      <c r="C1436" s="200"/>
      <c r="D1436" s="215"/>
      <c r="E1436" s="200"/>
      <c r="F1436" s="200"/>
      <c r="G1436" s="216"/>
      <c r="H1436" s="273"/>
      <c r="I1436" s="271">
        <f t="shared" si="221"/>
        <v>0</v>
      </c>
      <c r="J1436" s="271"/>
      <c r="K1436" s="271"/>
      <c r="L1436" s="271"/>
      <c r="M1436" s="272"/>
      <c r="N1436" s="272"/>
      <c r="O1436" s="272" t="str">
        <f t="shared" si="222"/>
        <v/>
      </c>
      <c r="P1436" s="272" t="str">
        <f t="shared" si="223"/>
        <v/>
      </c>
      <c r="Q1436" s="272">
        <f t="shared" si="224"/>
        <v>0</v>
      </c>
      <c r="R1436" s="272"/>
    </row>
    <row r="1437" spans="1:18" x14ac:dyDescent="0.3">
      <c r="A1437" s="214">
        <v>24</v>
      </c>
      <c r="B1437" s="200"/>
      <c r="C1437" s="200"/>
      <c r="D1437" s="215"/>
      <c r="E1437" s="200"/>
      <c r="F1437" s="200"/>
      <c r="G1437" s="216"/>
      <c r="H1437" s="273"/>
      <c r="I1437" s="271">
        <f t="shared" si="221"/>
        <v>0</v>
      </c>
      <c r="J1437" s="271"/>
      <c r="K1437" s="271"/>
      <c r="L1437" s="271"/>
      <c r="M1437" s="272"/>
      <c r="N1437" s="272"/>
      <c r="O1437" s="272" t="str">
        <f t="shared" si="222"/>
        <v/>
      </c>
      <c r="P1437" s="272" t="str">
        <f t="shared" si="223"/>
        <v/>
      </c>
      <c r="Q1437" s="272">
        <f t="shared" si="224"/>
        <v>0</v>
      </c>
      <c r="R1437" s="272"/>
    </row>
    <row r="1438" spans="1:18" x14ac:dyDescent="0.3">
      <c r="A1438" s="214">
        <v>25</v>
      </c>
      <c r="B1438" s="200"/>
      <c r="C1438" s="200"/>
      <c r="D1438" s="215"/>
      <c r="E1438" s="200"/>
      <c r="F1438" s="200"/>
      <c r="G1438" s="216"/>
      <c r="H1438" s="273"/>
      <c r="I1438" s="271">
        <f t="shared" si="221"/>
        <v>0</v>
      </c>
      <c r="J1438" s="271"/>
      <c r="K1438" s="271"/>
      <c r="L1438" s="271"/>
      <c r="M1438" s="272"/>
      <c r="N1438" s="272"/>
      <c r="O1438" s="272" t="str">
        <f t="shared" si="222"/>
        <v/>
      </c>
      <c r="P1438" s="272" t="str">
        <f t="shared" si="223"/>
        <v/>
      </c>
      <c r="Q1438" s="272">
        <f t="shared" si="224"/>
        <v>0</v>
      </c>
      <c r="R1438" s="272"/>
    </row>
    <row r="1439" spans="1:18" x14ac:dyDescent="0.3">
      <c r="A1439" s="214">
        <v>26</v>
      </c>
      <c r="B1439" s="200"/>
      <c r="C1439" s="200"/>
      <c r="D1439" s="215"/>
      <c r="E1439" s="200"/>
      <c r="F1439" s="200"/>
      <c r="G1439" s="216"/>
      <c r="H1439" s="273"/>
      <c r="I1439" s="271">
        <f t="shared" si="221"/>
        <v>0</v>
      </c>
      <c r="J1439" s="271"/>
      <c r="K1439" s="271"/>
      <c r="L1439" s="271"/>
      <c r="M1439" s="272"/>
      <c r="N1439" s="272"/>
      <c r="O1439" s="272" t="str">
        <f t="shared" si="222"/>
        <v/>
      </c>
      <c r="P1439" s="272" t="str">
        <f t="shared" si="223"/>
        <v/>
      </c>
      <c r="Q1439" s="272">
        <f t="shared" si="224"/>
        <v>0</v>
      </c>
      <c r="R1439" s="272"/>
    </row>
    <row r="1440" spans="1:18" x14ac:dyDescent="0.3">
      <c r="A1440" s="214">
        <v>27</v>
      </c>
      <c r="B1440" s="200"/>
      <c r="C1440" s="200"/>
      <c r="D1440" s="215"/>
      <c r="E1440" s="200"/>
      <c r="F1440" s="200"/>
      <c r="G1440" s="216"/>
      <c r="H1440" s="273"/>
      <c r="I1440" s="271">
        <f t="shared" si="221"/>
        <v>0</v>
      </c>
      <c r="J1440" s="271"/>
      <c r="K1440" s="271"/>
      <c r="L1440" s="271"/>
      <c r="M1440" s="272"/>
      <c r="N1440" s="272"/>
      <c r="O1440" s="272" t="str">
        <f t="shared" si="222"/>
        <v/>
      </c>
      <c r="P1440" s="272" t="str">
        <f t="shared" si="223"/>
        <v/>
      </c>
      <c r="Q1440" s="272">
        <f t="shared" si="224"/>
        <v>0</v>
      </c>
      <c r="R1440" s="272"/>
    </row>
    <row r="1441" spans="1:21" ht="17.25" thickBot="1" x14ac:dyDescent="0.35">
      <c r="A1441" s="217">
        <v>28</v>
      </c>
      <c r="B1441" s="204"/>
      <c r="C1441" s="204"/>
      <c r="D1441" s="218"/>
      <c r="E1441" s="204"/>
      <c r="F1441" s="204"/>
      <c r="G1441" s="219"/>
      <c r="H1441" s="273"/>
      <c r="I1441" s="271">
        <f t="shared" si="221"/>
        <v>0</v>
      </c>
      <c r="J1441" s="271"/>
      <c r="K1441" s="271"/>
      <c r="L1441" s="271"/>
      <c r="M1441" s="272"/>
      <c r="N1441" s="272"/>
      <c r="O1441" s="272" t="str">
        <f t="shared" si="222"/>
        <v/>
      </c>
      <c r="P1441" s="272" t="str">
        <f t="shared" si="223"/>
        <v/>
      </c>
      <c r="Q1441" s="272">
        <f t="shared" si="224"/>
        <v>0</v>
      </c>
      <c r="R1441" s="272"/>
    </row>
    <row r="1442" spans="1:21" x14ac:dyDescent="0.3">
      <c r="A1442" s="205"/>
      <c r="B1442" s="202"/>
      <c r="C1442" s="202"/>
      <c r="D1442" s="202" t="s">
        <v>271</v>
      </c>
      <c r="E1442" s="202"/>
      <c r="F1442" s="202"/>
      <c r="G1442" s="221"/>
      <c r="H1442" s="273" t="str">
        <f>IF(A1442&lt;&gt;0,SUM(Q1442:Q1444),"")</f>
        <v/>
      </c>
      <c r="I1442" s="271" t="str">
        <f>IF(A1442&lt;&gt;0,IF(IFERROR(B1442-8,0)&lt;0,0,IFERROR(B1442-8,0)),"")</f>
        <v/>
      </c>
      <c r="J1442" s="271" t="str">
        <f>IF(A1442&lt;&gt;0,IF(SUM(H1442-40)&gt;0,H1442-40,0),"")</f>
        <v/>
      </c>
      <c r="K1442" s="271" t="str">
        <f>IF(A1442&lt;&gt;0,IF(SUM(I1442:I1444)&gt;J1442,SUM(I1442:I1444),J1442),"")</f>
        <v/>
      </c>
      <c r="L1442" s="271" t="str">
        <f>IF(A1442&lt;&gt;0,IF(D1414="o",IF(H1442&lt;(15/(7/COUNTA(A1442:A1444))),0,IF(H1442&gt;(COUNTA(A1442:A1444)/5*40),COUNTA(A1442:A1444)/5*8,H1442/5)),""),"")</f>
        <v/>
      </c>
      <c r="M1442" s="272"/>
      <c r="N1442" s="272"/>
      <c r="O1442" s="272" t="str">
        <f t="shared" si="222"/>
        <v/>
      </c>
      <c r="P1442" s="272" t="str">
        <f t="shared" si="223"/>
        <v/>
      </c>
      <c r="Q1442" s="272">
        <f t="shared" si="224"/>
        <v>0</v>
      </c>
      <c r="R1442" s="272"/>
    </row>
    <row r="1443" spans="1:21" x14ac:dyDescent="0.3">
      <c r="A1443" s="206"/>
      <c r="B1443" s="200"/>
      <c r="C1443" s="200"/>
      <c r="D1443" s="215"/>
      <c r="E1443" s="200"/>
      <c r="F1443" s="200"/>
      <c r="G1443" s="216"/>
      <c r="H1443" s="273"/>
      <c r="I1443" s="271" t="str">
        <f>IF(A1443&lt;&gt;0,IF(IFERROR(B1443-8,0)&lt;0,0,IFERROR(B1443-8,0)),"")</f>
        <v/>
      </c>
      <c r="J1443" s="271"/>
      <c r="K1443" s="271"/>
      <c r="L1443" s="271"/>
      <c r="M1443" s="272"/>
      <c r="N1443" s="272"/>
      <c r="O1443" s="272" t="str">
        <f t="shared" si="222"/>
        <v/>
      </c>
      <c r="P1443" s="272" t="str">
        <f t="shared" si="223"/>
        <v/>
      </c>
      <c r="Q1443" s="272">
        <f t="shared" si="224"/>
        <v>0</v>
      </c>
      <c r="R1443" s="272"/>
    </row>
    <row r="1444" spans="1:21" ht="17.25" thickBot="1" x14ac:dyDescent="0.35">
      <c r="A1444" s="207"/>
      <c r="B1444" s="204"/>
      <c r="C1444" s="204"/>
      <c r="D1444" s="218"/>
      <c r="E1444" s="204"/>
      <c r="F1444" s="204"/>
      <c r="G1444" s="219"/>
      <c r="H1444" s="273"/>
      <c r="I1444" s="271" t="str">
        <f>IF(A1444&lt;&gt;0,IF(IFERROR(B1444-8,0)&lt;0,0,IFERROR(B1444-8,0)),"")</f>
        <v/>
      </c>
      <c r="J1444" s="271"/>
      <c r="K1444" s="271"/>
      <c r="L1444" s="271"/>
      <c r="M1444" s="272"/>
      <c r="N1444" s="272"/>
      <c r="O1444" s="272"/>
      <c r="P1444" s="272"/>
      <c r="Q1444" s="272">
        <f t="shared" si="224"/>
        <v>0</v>
      </c>
      <c r="R1444" s="272"/>
    </row>
    <row r="1445" spans="1:21" ht="17.25" thickBot="1" x14ac:dyDescent="0.35">
      <c r="A1445" s="211"/>
      <c r="B1445" s="243"/>
      <c r="C1445" s="243"/>
      <c r="D1445" s="243"/>
      <c r="E1445" s="243"/>
      <c r="F1445" s="243"/>
      <c r="G1445" s="244"/>
      <c r="H1445" s="273">
        <f t="shared" ref="H1445:M1445" si="225">SUM(H1446:H1476)</f>
        <v>0</v>
      </c>
      <c r="I1445" s="271">
        <f t="shared" si="225"/>
        <v>0</v>
      </c>
      <c r="J1445" s="271">
        <f t="shared" si="225"/>
        <v>0</v>
      </c>
      <c r="K1445" s="271">
        <f t="shared" si="225"/>
        <v>0</v>
      </c>
      <c r="L1445" s="274">
        <f t="shared" si="225"/>
        <v>0</v>
      </c>
      <c r="M1445" s="271" t="e">
        <f t="shared" si="225"/>
        <v>#DIV/0!</v>
      </c>
      <c r="N1445" s="275">
        <f>COUNTA(B1446:B1476)-COUNTIF(B1446:B1476,"연차")</f>
        <v>0</v>
      </c>
      <c r="O1445" s="271">
        <f>SUM(O1446:O1476)</f>
        <v>0</v>
      </c>
      <c r="P1445" s="271">
        <f>SUM(P1446:P1476)</f>
        <v>0</v>
      </c>
      <c r="Q1445" s="272">
        <f>SUM(Q1446:Q1476)</f>
        <v>0</v>
      </c>
      <c r="R1445" s="272">
        <f>COUNTA(A1446:A1476)</f>
        <v>28</v>
      </c>
      <c r="S1445" s="276">
        <f>SUM(C1446:C1476)</f>
        <v>0</v>
      </c>
      <c r="T1445" s="276">
        <f>SUM(F1446:F1476)</f>
        <v>0</v>
      </c>
      <c r="U1445" s="251">
        <f>G1447*G1449</f>
        <v>0</v>
      </c>
    </row>
    <row r="1446" spans="1:21" x14ac:dyDescent="0.3">
      <c r="A1446" s="212">
        <v>1</v>
      </c>
      <c r="B1446" s="201"/>
      <c r="C1446" s="201"/>
      <c r="D1446" s="201" t="s">
        <v>271</v>
      </c>
      <c r="E1446" s="201"/>
      <c r="F1446" s="201"/>
      <c r="G1446" s="213" t="s">
        <v>282</v>
      </c>
      <c r="H1446" s="273">
        <f>SUM(B1446:B1452)</f>
        <v>0</v>
      </c>
      <c r="I1446" s="271">
        <f t="shared" ref="I1446:I1473" si="226">IF(IFERROR(B1446-8,0)&lt;0,0,IFERROR(B1446-8,0))</f>
        <v>0</v>
      </c>
      <c r="J1446" s="271">
        <f>IF(SUM(H1446-40)&gt;0,H1446-40,0)</f>
        <v>0</v>
      </c>
      <c r="K1446" s="271">
        <f>IF(SUM(I1446:I1452)&gt;J1446,SUM(I1446:I1452),J1446)</f>
        <v>0</v>
      </c>
      <c r="L1446" s="271">
        <f>IF(D1446="o",IF(H1446&lt;15,0,IF(H1446&gt;40,8,H1446/5)),0)</f>
        <v>0</v>
      </c>
      <c r="M1446" s="272" t="e">
        <f>SUM(B1446:B1476)/COUNTA(B1446:B1476)</f>
        <v>#DIV/0!</v>
      </c>
      <c r="N1446" s="272"/>
      <c r="O1446" s="272" t="str">
        <f>IF(E1446="o",IF(B1446&gt;8,8,B1446),"")</f>
        <v/>
      </c>
      <c r="P1446" s="272" t="str">
        <f>IF(E1446="o",IF(B1446&gt;8,B1446-8,0),"")</f>
        <v/>
      </c>
      <c r="Q1446" s="272">
        <f>COUNTA(A1446)*IF(B1446="연차",0,B1446)</f>
        <v>0</v>
      </c>
      <c r="R1446" s="272"/>
    </row>
    <row r="1447" spans="1:21" x14ac:dyDescent="0.3">
      <c r="A1447" s="214">
        <v>2</v>
      </c>
      <c r="B1447" s="200"/>
      <c r="C1447" s="200"/>
      <c r="D1447" s="215"/>
      <c r="E1447" s="200"/>
      <c r="F1447" s="200"/>
      <c r="G1447" s="203"/>
      <c r="H1447" s="273"/>
      <c r="I1447" s="271">
        <f t="shared" si="226"/>
        <v>0</v>
      </c>
      <c r="J1447" s="271"/>
      <c r="K1447" s="271"/>
      <c r="L1447" s="271"/>
      <c r="M1447" s="272"/>
      <c r="N1447" s="272"/>
      <c r="O1447" s="272" t="str">
        <f t="shared" ref="O1447:O1475" si="227">IF(E1447="o",IF(B1447&gt;8,8,B1447),"")</f>
        <v/>
      </c>
      <c r="P1447" s="272" t="str">
        <f t="shared" ref="P1447:P1475" si="228">IF(E1447="o",IF(B1447&gt;8,B1447-8,0),"")</f>
        <v/>
      </c>
      <c r="Q1447" s="272">
        <f t="shared" ref="Q1447:Q1476" si="229">COUNTA(A1447)*IF(B1447="연차",0,B1447)</f>
        <v>0</v>
      </c>
      <c r="R1447" s="272"/>
    </row>
    <row r="1448" spans="1:21" x14ac:dyDescent="0.3">
      <c r="A1448" s="214">
        <v>3</v>
      </c>
      <c r="B1448" s="200"/>
      <c r="C1448" s="200"/>
      <c r="D1448" s="215"/>
      <c r="E1448" s="200"/>
      <c r="F1448" s="200"/>
      <c r="G1448" s="203" t="s">
        <v>275</v>
      </c>
      <c r="H1448" s="273"/>
      <c r="I1448" s="271">
        <f t="shared" si="226"/>
        <v>0</v>
      </c>
      <c r="J1448" s="271"/>
      <c r="K1448" s="271"/>
      <c r="L1448" s="271"/>
      <c r="M1448" s="272"/>
      <c r="N1448" s="272"/>
      <c r="O1448" s="272" t="str">
        <f t="shared" si="227"/>
        <v/>
      </c>
      <c r="P1448" s="272" t="str">
        <f t="shared" si="228"/>
        <v/>
      </c>
      <c r="Q1448" s="272">
        <f t="shared" si="229"/>
        <v>0</v>
      </c>
      <c r="R1448" s="272"/>
    </row>
    <row r="1449" spans="1:21" x14ac:dyDescent="0.3">
      <c r="A1449" s="214">
        <v>4</v>
      </c>
      <c r="B1449" s="200"/>
      <c r="C1449" s="200"/>
      <c r="D1449" s="215"/>
      <c r="E1449" s="200"/>
      <c r="F1449" s="200"/>
      <c r="G1449" s="203"/>
      <c r="H1449" s="273"/>
      <c r="I1449" s="271">
        <f t="shared" si="226"/>
        <v>0</v>
      </c>
      <c r="J1449" s="271"/>
      <c r="K1449" s="271"/>
      <c r="L1449" s="271"/>
      <c r="M1449" s="272"/>
      <c r="N1449" s="272"/>
      <c r="O1449" s="272" t="str">
        <f t="shared" si="227"/>
        <v/>
      </c>
      <c r="P1449" s="272" t="str">
        <f t="shared" si="228"/>
        <v/>
      </c>
      <c r="Q1449" s="272">
        <f t="shared" si="229"/>
        <v>0</v>
      </c>
      <c r="R1449" s="272"/>
    </row>
    <row r="1450" spans="1:21" x14ac:dyDescent="0.3">
      <c r="A1450" s="214">
        <v>5</v>
      </c>
      <c r="B1450" s="200"/>
      <c r="C1450" s="200"/>
      <c r="D1450" s="215"/>
      <c r="E1450" s="200"/>
      <c r="F1450" s="200"/>
      <c r="G1450" s="216"/>
      <c r="H1450" s="273"/>
      <c r="I1450" s="271">
        <f t="shared" si="226"/>
        <v>0</v>
      </c>
      <c r="J1450" s="271"/>
      <c r="K1450" s="271"/>
      <c r="L1450" s="271"/>
      <c r="M1450" s="272"/>
      <c r="N1450" s="272"/>
      <c r="O1450" s="272" t="str">
        <f t="shared" si="227"/>
        <v/>
      </c>
      <c r="P1450" s="272" t="str">
        <f t="shared" si="228"/>
        <v/>
      </c>
      <c r="Q1450" s="272">
        <f t="shared" si="229"/>
        <v>0</v>
      </c>
      <c r="R1450" s="272"/>
    </row>
    <row r="1451" spans="1:21" x14ac:dyDescent="0.3">
      <c r="A1451" s="214">
        <v>6</v>
      </c>
      <c r="B1451" s="200"/>
      <c r="C1451" s="200"/>
      <c r="D1451" s="215"/>
      <c r="E1451" s="200"/>
      <c r="F1451" s="200"/>
      <c r="G1451" s="216"/>
      <c r="H1451" s="273"/>
      <c r="I1451" s="271">
        <f t="shared" si="226"/>
        <v>0</v>
      </c>
      <c r="J1451" s="271"/>
      <c r="K1451" s="271"/>
      <c r="L1451" s="271"/>
      <c r="M1451" s="272"/>
      <c r="N1451" s="272"/>
      <c r="O1451" s="272" t="str">
        <f t="shared" si="227"/>
        <v/>
      </c>
      <c r="P1451" s="272" t="str">
        <f t="shared" si="228"/>
        <v/>
      </c>
      <c r="Q1451" s="272">
        <f t="shared" si="229"/>
        <v>0</v>
      </c>
      <c r="R1451" s="272"/>
    </row>
    <row r="1452" spans="1:21" ht="17.25" thickBot="1" x14ac:dyDescent="0.35">
      <c r="A1452" s="217">
        <v>7</v>
      </c>
      <c r="B1452" s="204"/>
      <c r="C1452" s="204"/>
      <c r="D1452" s="218"/>
      <c r="E1452" s="204"/>
      <c r="F1452" s="204"/>
      <c r="G1452" s="219"/>
      <c r="H1452" s="273"/>
      <c r="I1452" s="271">
        <f t="shared" si="226"/>
        <v>0</v>
      </c>
      <c r="J1452" s="271"/>
      <c r="K1452" s="271"/>
      <c r="L1452" s="271"/>
      <c r="M1452" s="272"/>
      <c r="N1452" s="272"/>
      <c r="O1452" s="272" t="str">
        <f t="shared" si="227"/>
        <v/>
      </c>
      <c r="P1452" s="272" t="str">
        <f t="shared" si="228"/>
        <v/>
      </c>
      <c r="Q1452" s="272">
        <f t="shared" si="229"/>
        <v>0</v>
      </c>
      <c r="R1452" s="272"/>
    </row>
    <row r="1453" spans="1:21" x14ac:dyDescent="0.3">
      <c r="A1453" s="220">
        <v>8</v>
      </c>
      <c r="B1453" s="202"/>
      <c r="C1453" s="202"/>
      <c r="D1453" s="202" t="s">
        <v>271</v>
      </c>
      <c r="E1453" s="202"/>
      <c r="F1453" s="202"/>
      <c r="G1453" s="221"/>
      <c r="H1453" s="273">
        <f>SUM(B1453:B1459)</f>
        <v>0</v>
      </c>
      <c r="I1453" s="271">
        <f t="shared" si="226"/>
        <v>0</v>
      </c>
      <c r="J1453" s="271">
        <f>IF(SUM(H1453-40)&gt;0,H1453-40,0)</f>
        <v>0</v>
      </c>
      <c r="K1453" s="271">
        <f>IF(SUM(I1453:I1459)&gt;J1453,SUM(I1453:I1459),J1453)</f>
        <v>0</v>
      </c>
      <c r="L1453" s="271">
        <f>IF(D1453="o",IF(H1453&lt;15,0,IF(H1453&gt;40,8,H1453/5)),0)</f>
        <v>0</v>
      </c>
      <c r="M1453" s="272"/>
      <c r="N1453" s="272"/>
      <c r="O1453" s="272" t="str">
        <f t="shared" si="227"/>
        <v/>
      </c>
      <c r="P1453" s="272" t="str">
        <f t="shared" si="228"/>
        <v/>
      </c>
      <c r="Q1453" s="272">
        <f t="shared" si="229"/>
        <v>0</v>
      </c>
      <c r="R1453" s="272"/>
    </row>
    <row r="1454" spans="1:21" x14ac:dyDescent="0.3">
      <c r="A1454" s="214">
        <v>9</v>
      </c>
      <c r="B1454" s="200"/>
      <c r="C1454" s="200"/>
      <c r="D1454" s="215"/>
      <c r="E1454" s="200"/>
      <c r="F1454" s="200"/>
      <c r="G1454" s="216"/>
      <c r="H1454" s="273"/>
      <c r="I1454" s="271">
        <f t="shared" si="226"/>
        <v>0</v>
      </c>
      <c r="J1454" s="271"/>
      <c r="K1454" s="271"/>
      <c r="L1454" s="271"/>
      <c r="M1454" s="272"/>
      <c r="N1454" s="272"/>
      <c r="O1454" s="272" t="str">
        <f t="shared" si="227"/>
        <v/>
      </c>
      <c r="P1454" s="272" t="str">
        <f t="shared" si="228"/>
        <v/>
      </c>
      <c r="Q1454" s="272">
        <f t="shared" si="229"/>
        <v>0</v>
      </c>
      <c r="R1454" s="272"/>
    </row>
    <row r="1455" spans="1:21" x14ac:dyDescent="0.3">
      <c r="A1455" s="214">
        <v>10</v>
      </c>
      <c r="B1455" s="200"/>
      <c r="C1455" s="200"/>
      <c r="D1455" s="215"/>
      <c r="E1455" s="200"/>
      <c r="F1455" s="200"/>
      <c r="G1455" s="216"/>
      <c r="H1455" s="273"/>
      <c r="I1455" s="271">
        <f t="shared" si="226"/>
        <v>0</v>
      </c>
      <c r="J1455" s="271"/>
      <c r="K1455" s="271"/>
      <c r="L1455" s="271"/>
      <c r="M1455" s="272"/>
      <c r="N1455" s="272"/>
      <c r="O1455" s="272" t="str">
        <f t="shared" si="227"/>
        <v/>
      </c>
      <c r="P1455" s="272" t="str">
        <f t="shared" si="228"/>
        <v/>
      </c>
      <c r="Q1455" s="272">
        <f t="shared" si="229"/>
        <v>0</v>
      </c>
      <c r="R1455" s="272"/>
    </row>
    <row r="1456" spans="1:21" x14ac:dyDescent="0.3">
      <c r="A1456" s="214">
        <v>11</v>
      </c>
      <c r="B1456" s="200"/>
      <c r="C1456" s="200"/>
      <c r="D1456" s="215"/>
      <c r="E1456" s="200"/>
      <c r="F1456" s="200"/>
      <c r="G1456" s="216"/>
      <c r="H1456" s="273"/>
      <c r="I1456" s="271">
        <f t="shared" si="226"/>
        <v>0</v>
      </c>
      <c r="J1456" s="271"/>
      <c r="K1456" s="271"/>
      <c r="L1456" s="271"/>
      <c r="M1456" s="272"/>
      <c r="N1456" s="272"/>
      <c r="O1456" s="272" t="str">
        <f t="shared" si="227"/>
        <v/>
      </c>
      <c r="P1456" s="272" t="str">
        <f t="shared" si="228"/>
        <v/>
      </c>
      <c r="Q1456" s="272">
        <f t="shared" si="229"/>
        <v>0</v>
      </c>
      <c r="R1456" s="272"/>
    </row>
    <row r="1457" spans="1:18" x14ac:dyDescent="0.3">
      <c r="A1457" s="214">
        <v>12</v>
      </c>
      <c r="B1457" s="200"/>
      <c r="C1457" s="200"/>
      <c r="D1457" s="215"/>
      <c r="E1457" s="200"/>
      <c r="F1457" s="200"/>
      <c r="G1457" s="216"/>
      <c r="H1457" s="273"/>
      <c r="I1457" s="271">
        <f t="shared" si="226"/>
        <v>0</v>
      </c>
      <c r="J1457" s="271"/>
      <c r="K1457" s="271"/>
      <c r="L1457" s="271"/>
      <c r="M1457" s="272"/>
      <c r="N1457" s="272"/>
      <c r="O1457" s="272" t="str">
        <f t="shared" si="227"/>
        <v/>
      </c>
      <c r="P1457" s="272" t="str">
        <f t="shared" si="228"/>
        <v/>
      </c>
      <c r="Q1457" s="272">
        <f t="shared" si="229"/>
        <v>0</v>
      </c>
      <c r="R1457" s="272"/>
    </row>
    <row r="1458" spans="1:18" x14ac:dyDescent="0.3">
      <c r="A1458" s="214">
        <v>13</v>
      </c>
      <c r="B1458" s="200"/>
      <c r="C1458" s="200"/>
      <c r="D1458" s="215"/>
      <c r="E1458" s="200"/>
      <c r="F1458" s="200"/>
      <c r="G1458" s="216"/>
      <c r="H1458" s="273"/>
      <c r="I1458" s="271">
        <f t="shared" si="226"/>
        <v>0</v>
      </c>
      <c r="J1458" s="271"/>
      <c r="K1458" s="271"/>
      <c r="L1458" s="271"/>
      <c r="M1458" s="272"/>
      <c r="N1458" s="272"/>
      <c r="O1458" s="272" t="str">
        <f t="shared" si="227"/>
        <v/>
      </c>
      <c r="P1458" s="272" t="str">
        <f t="shared" si="228"/>
        <v/>
      </c>
      <c r="Q1458" s="272">
        <f t="shared" si="229"/>
        <v>0</v>
      </c>
      <c r="R1458" s="272"/>
    </row>
    <row r="1459" spans="1:18" ht="17.25" thickBot="1" x14ac:dyDescent="0.35">
      <c r="A1459" s="217">
        <v>14</v>
      </c>
      <c r="B1459" s="204"/>
      <c r="C1459" s="204"/>
      <c r="D1459" s="218"/>
      <c r="E1459" s="204"/>
      <c r="F1459" s="204"/>
      <c r="G1459" s="219"/>
      <c r="H1459" s="273"/>
      <c r="I1459" s="271">
        <f t="shared" si="226"/>
        <v>0</v>
      </c>
      <c r="J1459" s="271"/>
      <c r="K1459" s="271"/>
      <c r="L1459" s="271"/>
      <c r="M1459" s="272"/>
      <c r="N1459" s="272"/>
      <c r="O1459" s="272" t="str">
        <f t="shared" si="227"/>
        <v/>
      </c>
      <c r="P1459" s="272" t="str">
        <f t="shared" si="228"/>
        <v/>
      </c>
      <c r="Q1459" s="272">
        <f t="shared" si="229"/>
        <v>0</v>
      </c>
      <c r="R1459" s="272"/>
    </row>
    <row r="1460" spans="1:18" x14ac:dyDescent="0.3">
      <c r="A1460" s="220">
        <v>15</v>
      </c>
      <c r="B1460" s="202"/>
      <c r="C1460" s="202"/>
      <c r="D1460" s="202" t="s">
        <v>271</v>
      </c>
      <c r="E1460" s="202"/>
      <c r="F1460" s="202"/>
      <c r="G1460" s="221"/>
      <c r="H1460" s="273">
        <f>SUM(B1460:B1466)</f>
        <v>0</v>
      </c>
      <c r="I1460" s="271">
        <f t="shared" si="226"/>
        <v>0</v>
      </c>
      <c r="J1460" s="271">
        <f>IF(SUM(H1460-40)&gt;0,H1460-40,0)</f>
        <v>0</v>
      </c>
      <c r="K1460" s="271">
        <f>IF(SUM(I1460:I1466)&gt;J1460,SUM(I1460:I1466),J1460)</f>
        <v>0</v>
      </c>
      <c r="L1460" s="271">
        <f>IF(D1460="o",IF(H1460&lt;15,0,IF(H1460&gt;40,8,H1460/5)),0)</f>
        <v>0</v>
      </c>
      <c r="M1460" s="272"/>
      <c r="N1460" s="272"/>
      <c r="O1460" s="272" t="str">
        <f t="shared" si="227"/>
        <v/>
      </c>
      <c r="P1460" s="272" t="str">
        <f t="shared" si="228"/>
        <v/>
      </c>
      <c r="Q1460" s="272">
        <f t="shared" si="229"/>
        <v>0</v>
      </c>
      <c r="R1460" s="272"/>
    </row>
    <row r="1461" spans="1:18" x14ac:dyDescent="0.3">
      <c r="A1461" s="214">
        <v>16</v>
      </c>
      <c r="B1461" s="200"/>
      <c r="C1461" s="200"/>
      <c r="D1461" s="215"/>
      <c r="E1461" s="200"/>
      <c r="F1461" s="200"/>
      <c r="G1461" s="216"/>
      <c r="H1461" s="273"/>
      <c r="I1461" s="271">
        <f t="shared" si="226"/>
        <v>0</v>
      </c>
      <c r="J1461" s="271"/>
      <c r="K1461" s="271"/>
      <c r="L1461" s="271"/>
      <c r="M1461" s="272"/>
      <c r="N1461" s="272"/>
      <c r="O1461" s="272" t="str">
        <f t="shared" si="227"/>
        <v/>
      </c>
      <c r="P1461" s="272" t="str">
        <f t="shared" si="228"/>
        <v/>
      </c>
      <c r="Q1461" s="272">
        <f t="shared" si="229"/>
        <v>0</v>
      </c>
      <c r="R1461" s="272"/>
    </row>
    <row r="1462" spans="1:18" x14ac:dyDescent="0.3">
      <c r="A1462" s="214">
        <v>17</v>
      </c>
      <c r="B1462" s="200"/>
      <c r="C1462" s="200"/>
      <c r="D1462" s="215"/>
      <c r="E1462" s="200"/>
      <c r="F1462" s="200"/>
      <c r="G1462" s="216"/>
      <c r="H1462" s="273"/>
      <c r="I1462" s="271">
        <f t="shared" si="226"/>
        <v>0</v>
      </c>
      <c r="J1462" s="271"/>
      <c r="K1462" s="271"/>
      <c r="L1462" s="271"/>
      <c r="M1462" s="272"/>
      <c r="N1462" s="272"/>
      <c r="O1462" s="272" t="str">
        <f t="shared" si="227"/>
        <v/>
      </c>
      <c r="P1462" s="272" t="str">
        <f t="shared" si="228"/>
        <v/>
      </c>
      <c r="Q1462" s="272">
        <f t="shared" si="229"/>
        <v>0</v>
      </c>
      <c r="R1462" s="272"/>
    </row>
    <row r="1463" spans="1:18" x14ac:dyDescent="0.3">
      <c r="A1463" s="214">
        <v>18</v>
      </c>
      <c r="B1463" s="200"/>
      <c r="C1463" s="200"/>
      <c r="D1463" s="215"/>
      <c r="E1463" s="200"/>
      <c r="F1463" s="200"/>
      <c r="G1463" s="216"/>
      <c r="H1463" s="273"/>
      <c r="I1463" s="271">
        <f t="shared" si="226"/>
        <v>0</v>
      </c>
      <c r="J1463" s="271"/>
      <c r="K1463" s="271"/>
      <c r="L1463" s="271"/>
      <c r="M1463" s="272"/>
      <c r="N1463" s="272"/>
      <c r="O1463" s="272" t="str">
        <f t="shared" si="227"/>
        <v/>
      </c>
      <c r="P1463" s="272" t="str">
        <f t="shared" si="228"/>
        <v/>
      </c>
      <c r="Q1463" s="272">
        <f t="shared" si="229"/>
        <v>0</v>
      </c>
      <c r="R1463" s="272"/>
    </row>
    <row r="1464" spans="1:18" x14ac:dyDescent="0.3">
      <c r="A1464" s="214">
        <v>19</v>
      </c>
      <c r="B1464" s="200"/>
      <c r="C1464" s="200"/>
      <c r="D1464" s="215"/>
      <c r="E1464" s="200"/>
      <c r="F1464" s="200"/>
      <c r="G1464" s="216"/>
      <c r="H1464" s="273"/>
      <c r="I1464" s="271">
        <f t="shared" si="226"/>
        <v>0</v>
      </c>
      <c r="J1464" s="271"/>
      <c r="K1464" s="271"/>
      <c r="L1464" s="271"/>
      <c r="M1464" s="272"/>
      <c r="N1464" s="272"/>
      <c r="O1464" s="272" t="str">
        <f t="shared" si="227"/>
        <v/>
      </c>
      <c r="P1464" s="272" t="str">
        <f t="shared" si="228"/>
        <v/>
      </c>
      <c r="Q1464" s="272">
        <f t="shared" si="229"/>
        <v>0</v>
      </c>
      <c r="R1464" s="272"/>
    </row>
    <row r="1465" spans="1:18" x14ac:dyDescent="0.3">
      <c r="A1465" s="214">
        <v>20</v>
      </c>
      <c r="B1465" s="200"/>
      <c r="C1465" s="200"/>
      <c r="D1465" s="215"/>
      <c r="E1465" s="200"/>
      <c r="F1465" s="200"/>
      <c r="G1465" s="216"/>
      <c r="H1465" s="273"/>
      <c r="I1465" s="271">
        <f t="shared" si="226"/>
        <v>0</v>
      </c>
      <c r="J1465" s="271"/>
      <c r="K1465" s="271"/>
      <c r="L1465" s="271"/>
      <c r="M1465" s="272"/>
      <c r="N1465" s="272"/>
      <c r="O1465" s="272" t="str">
        <f t="shared" si="227"/>
        <v/>
      </c>
      <c r="P1465" s="272" t="str">
        <f t="shared" si="228"/>
        <v/>
      </c>
      <c r="Q1465" s="272">
        <f t="shared" si="229"/>
        <v>0</v>
      </c>
      <c r="R1465" s="272"/>
    </row>
    <row r="1466" spans="1:18" ht="17.25" thickBot="1" x14ac:dyDescent="0.35">
      <c r="A1466" s="217">
        <v>21</v>
      </c>
      <c r="B1466" s="204"/>
      <c r="C1466" s="204"/>
      <c r="D1466" s="218"/>
      <c r="E1466" s="204"/>
      <c r="F1466" s="204"/>
      <c r="G1466" s="219"/>
      <c r="H1466" s="273"/>
      <c r="I1466" s="271">
        <f t="shared" si="226"/>
        <v>0</v>
      </c>
      <c r="J1466" s="271"/>
      <c r="K1466" s="271"/>
      <c r="L1466" s="271"/>
      <c r="M1466" s="272"/>
      <c r="N1466" s="272"/>
      <c r="O1466" s="272" t="str">
        <f t="shared" si="227"/>
        <v/>
      </c>
      <c r="P1466" s="272" t="str">
        <f t="shared" si="228"/>
        <v/>
      </c>
      <c r="Q1466" s="272">
        <f t="shared" si="229"/>
        <v>0</v>
      </c>
      <c r="R1466" s="272"/>
    </row>
    <row r="1467" spans="1:18" x14ac:dyDescent="0.3">
      <c r="A1467" s="220">
        <v>22</v>
      </c>
      <c r="B1467" s="202"/>
      <c r="C1467" s="202"/>
      <c r="D1467" s="202" t="s">
        <v>271</v>
      </c>
      <c r="E1467" s="202"/>
      <c r="F1467" s="202"/>
      <c r="G1467" s="221"/>
      <c r="H1467" s="273">
        <f>SUM(B1467:B1473)</f>
        <v>0</v>
      </c>
      <c r="I1467" s="271">
        <f t="shared" si="226"/>
        <v>0</v>
      </c>
      <c r="J1467" s="271">
        <f>IF(SUM(H1467-40)&gt;0,H1467-40,0)</f>
        <v>0</v>
      </c>
      <c r="K1467" s="271">
        <f>IF(SUM(I1467:I1473)&gt;J1467,SUM(I1467:I1473),J1467)</f>
        <v>0</v>
      </c>
      <c r="L1467" s="271">
        <f>IF(D1467="o",IF(H1467&lt;15,0,IF(H1467&gt;40,8,H1467/5)),0)</f>
        <v>0</v>
      </c>
      <c r="M1467" s="272"/>
      <c r="N1467" s="272"/>
      <c r="O1467" s="272" t="str">
        <f t="shared" si="227"/>
        <v/>
      </c>
      <c r="P1467" s="272" t="str">
        <f t="shared" si="228"/>
        <v/>
      </c>
      <c r="Q1467" s="272">
        <f t="shared" si="229"/>
        <v>0</v>
      </c>
      <c r="R1467" s="272"/>
    </row>
    <row r="1468" spans="1:18" x14ac:dyDescent="0.3">
      <c r="A1468" s="214">
        <v>23</v>
      </c>
      <c r="B1468" s="200"/>
      <c r="C1468" s="200"/>
      <c r="D1468" s="215"/>
      <c r="E1468" s="200"/>
      <c r="F1468" s="200"/>
      <c r="G1468" s="216"/>
      <c r="H1468" s="273"/>
      <c r="I1468" s="271">
        <f t="shared" si="226"/>
        <v>0</v>
      </c>
      <c r="J1468" s="271"/>
      <c r="K1468" s="271"/>
      <c r="L1468" s="271"/>
      <c r="M1468" s="272"/>
      <c r="N1468" s="272"/>
      <c r="O1468" s="272" t="str">
        <f t="shared" si="227"/>
        <v/>
      </c>
      <c r="P1468" s="272" t="str">
        <f t="shared" si="228"/>
        <v/>
      </c>
      <c r="Q1468" s="272">
        <f t="shared" si="229"/>
        <v>0</v>
      </c>
      <c r="R1468" s="272"/>
    </row>
    <row r="1469" spans="1:18" x14ac:dyDescent="0.3">
      <c r="A1469" s="214">
        <v>24</v>
      </c>
      <c r="B1469" s="200"/>
      <c r="C1469" s="200"/>
      <c r="D1469" s="215"/>
      <c r="E1469" s="200"/>
      <c r="F1469" s="200"/>
      <c r="G1469" s="216"/>
      <c r="H1469" s="273"/>
      <c r="I1469" s="271">
        <f t="shared" si="226"/>
        <v>0</v>
      </c>
      <c r="J1469" s="271"/>
      <c r="K1469" s="271"/>
      <c r="L1469" s="271"/>
      <c r="M1469" s="272"/>
      <c r="N1469" s="272"/>
      <c r="O1469" s="272" t="str">
        <f t="shared" si="227"/>
        <v/>
      </c>
      <c r="P1469" s="272" t="str">
        <f t="shared" si="228"/>
        <v/>
      </c>
      <c r="Q1469" s="272">
        <f t="shared" si="229"/>
        <v>0</v>
      </c>
      <c r="R1469" s="272"/>
    </row>
    <row r="1470" spans="1:18" x14ac:dyDescent="0.3">
      <c r="A1470" s="214">
        <v>25</v>
      </c>
      <c r="B1470" s="200"/>
      <c r="C1470" s="200"/>
      <c r="D1470" s="215"/>
      <c r="E1470" s="200"/>
      <c r="F1470" s="200"/>
      <c r="G1470" s="216"/>
      <c r="H1470" s="273"/>
      <c r="I1470" s="271">
        <f t="shared" si="226"/>
        <v>0</v>
      </c>
      <c r="J1470" s="271"/>
      <c r="K1470" s="271"/>
      <c r="L1470" s="271"/>
      <c r="M1470" s="272"/>
      <c r="N1470" s="272"/>
      <c r="O1470" s="272" t="str">
        <f t="shared" si="227"/>
        <v/>
      </c>
      <c r="P1470" s="272" t="str">
        <f t="shared" si="228"/>
        <v/>
      </c>
      <c r="Q1470" s="272">
        <f t="shared" si="229"/>
        <v>0</v>
      </c>
      <c r="R1470" s="272"/>
    </row>
    <row r="1471" spans="1:18" x14ac:dyDescent="0.3">
      <c r="A1471" s="214">
        <v>26</v>
      </c>
      <c r="B1471" s="200"/>
      <c r="C1471" s="200"/>
      <c r="D1471" s="215"/>
      <c r="E1471" s="200"/>
      <c r="F1471" s="200"/>
      <c r="G1471" s="216"/>
      <c r="H1471" s="273"/>
      <c r="I1471" s="271">
        <f t="shared" si="226"/>
        <v>0</v>
      </c>
      <c r="J1471" s="271"/>
      <c r="K1471" s="271"/>
      <c r="L1471" s="271"/>
      <c r="M1471" s="272"/>
      <c r="N1471" s="272"/>
      <c r="O1471" s="272" t="str">
        <f t="shared" si="227"/>
        <v/>
      </c>
      <c r="P1471" s="272" t="str">
        <f t="shared" si="228"/>
        <v/>
      </c>
      <c r="Q1471" s="272">
        <f t="shared" si="229"/>
        <v>0</v>
      </c>
      <c r="R1471" s="272"/>
    </row>
    <row r="1472" spans="1:18" x14ac:dyDescent="0.3">
      <c r="A1472" s="214">
        <v>27</v>
      </c>
      <c r="B1472" s="200"/>
      <c r="C1472" s="200"/>
      <c r="D1472" s="215"/>
      <c r="E1472" s="200"/>
      <c r="F1472" s="200"/>
      <c r="G1472" s="216"/>
      <c r="H1472" s="273"/>
      <c r="I1472" s="271">
        <f t="shared" si="226"/>
        <v>0</v>
      </c>
      <c r="J1472" s="271"/>
      <c r="K1472" s="271"/>
      <c r="L1472" s="271"/>
      <c r="M1472" s="272"/>
      <c r="N1472" s="272"/>
      <c r="O1472" s="272" t="str">
        <f t="shared" si="227"/>
        <v/>
      </c>
      <c r="P1472" s="272" t="str">
        <f t="shared" si="228"/>
        <v/>
      </c>
      <c r="Q1472" s="272">
        <f t="shared" si="229"/>
        <v>0</v>
      </c>
      <c r="R1472" s="272"/>
    </row>
    <row r="1473" spans="1:21" ht="17.25" thickBot="1" x14ac:dyDescent="0.35">
      <c r="A1473" s="217">
        <v>28</v>
      </c>
      <c r="B1473" s="204"/>
      <c r="C1473" s="204"/>
      <c r="D1473" s="218"/>
      <c r="E1473" s="204"/>
      <c r="F1473" s="204"/>
      <c r="G1473" s="219"/>
      <c r="H1473" s="273"/>
      <c r="I1473" s="271">
        <f t="shared" si="226"/>
        <v>0</v>
      </c>
      <c r="J1473" s="271"/>
      <c r="K1473" s="271"/>
      <c r="L1473" s="271"/>
      <c r="M1473" s="272"/>
      <c r="N1473" s="272"/>
      <c r="O1473" s="272" t="str">
        <f t="shared" si="227"/>
        <v/>
      </c>
      <c r="P1473" s="272" t="str">
        <f t="shared" si="228"/>
        <v/>
      </c>
      <c r="Q1473" s="272">
        <f t="shared" si="229"/>
        <v>0</v>
      </c>
      <c r="R1473" s="272"/>
    </row>
    <row r="1474" spans="1:21" x14ac:dyDescent="0.3">
      <c r="A1474" s="205"/>
      <c r="B1474" s="202"/>
      <c r="C1474" s="202"/>
      <c r="D1474" s="202" t="s">
        <v>271</v>
      </c>
      <c r="E1474" s="202"/>
      <c r="F1474" s="202"/>
      <c r="G1474" s="221"/>
      <c r="H1474" s="273" t="str">
        <f>IF(A1474&lt;&gt;0,SUM(Q1474:Q1476),"")</f>
        <v/>
      </c>
      <c r="I1474" s="271" t="str">
        <f>IF(A1474&lt;&gt;0,IF(IFERROR(B1474-8,0)&lt;0,0,IFERROR(B1474-8,0)),"")</f>
        <v/>
      </c>
      <c r="J1474" s="271" t="str">
        <f>IF(A1474&lt;&gt;0,IF(SUM(H1474-40)&gt;0,H1474-40,0),"")</f>
        <v/>
      </c>
      <c r="K1474" s="271" t="str">
        <f>IF(A1474&lt;&gt;0,IF(SUM(I1474:I1476)&gt;J1474,SUM(I1474:I1476),J1474),"")</f>
        <v/>
      </c>
      <c r="L1474" s="271" t="str">
        <f>IF(A1474&lt;&gt;0,IF(D1446="o",IF(H1474&lt;(15/(7/COUNTA(A1474:A1476))),0,IF(H1474&gt;(COUNTA(A1474:A1476)/5*40),COUNTA(A1474:A1476)/5*8,H1474/5)),""),"")</f>
        <v/>
      </c>
      <c r="M1474" s="272"/>
      <c r="N1474" s="272"/>
      <c r="O1474" s="272" t="str">
        <f t="shared" si="227"/>
        <v/>
      </c>
      <c r="P1474" s="272" t="str">
        <f t="shared" si="228"/>
        <v/>
      </c>
      <c r="Q1474" s="272">
        <f t="shared" si="229"/>
        <v>0</v>
      </c>
      <c r="R1474" s="272"/>
    </row>
    <row r="1475" spans="1:21" x14ac:dyDescent="0.3">
      <c r="A1475" s="206"/>
      <c r="B1475" s="200"/>
      <c r="C1475" s="200"/>
      <c r="D1475" s="215"/>
      <c r="E1475" s="200"/>
      <c r="F1475" s="200"/>
      <c r="G1475" s="216"/>
      <c r="H1475" s="273"/>
      <c r="I1475" s="271" t="str">
        <f>IF(A1475&lt;&gt;0,IF(IFERROR(B1475-8,0)&lt;0,0,IFERROR(B1475-8,0)),"")</f>
        <v/>
      </c>
      <c r="J1475" s="271"/>
      <c r="K1475" s="271"/>
      <c r="L1475" s="271"/>
      <c r="M1475" s="272"/>
      <c r="N1475" s="272"/>
      <c r="O1475" s="272" t="str">
        <f t="shared" si="227"/>
        <v/>
      </c>
      <c r="P1475" s="272" t="str">
        <f t="shared" si="228"/>
        <v/>
      </c>
      <c r="Q1475" s="272">
        <f t="shared" si="229"/>
        <v>0</v>
      </c>
      <c r="R1475" s="272"/>
    </row>
    <row r="1476" spans="1:21" ht="17.25" thickBot="1" x14ac:dyDescent="0.35">
      <c r="A1476" s="207"/>
      <c r="B1476" s="204"/>
      <c r="C1476" s="204"/>
      <c r="D1476" s="218"/>
      <c r="E1476" s="204"/>
      <c r="F1476" s="204"/>
      <c r="G1476" s="219"/>
      <c r="H1476" s="273"/>
      <c r="I1476" s="271" t="str">
        <f>IF(A1476&lt;&gt;0,IF(IFERROR(B1476-8,0)&lt;0,0,IFERROR(B1476-8,0)),"")</f>
        <v/>
      </c>
      <c r="J1476" s="271"/>
      <c r="K1476" s="271"/>
      <c r="L1476" s="271"/>
      <c r="M1476" s="272"/>
      <c r="N1476" s="272"/>
      <c r="O1476" s="272"/>
      <c r="P1476" s="272"/>
      <c r="Q1476" s="272">
        <f t="shared" si="229"/>
        <v>0</v>
      </c>
      <c r="R1476" s="272"/>
    </row>
    <row r="1477" spans="1:21" ht="17.25" thickBot="1" x14ac:dyDescent="0.35">
      <c r="A1477" s="211"/>
      <c r="B1477" s="243"/>
      <c r="C1477" s="243"/>
      <c r="D1477" s="243"/>
      <c r="E1477" s="243"/>
      <c r="F1477" s="243"/>
      <c r="G1477" s="244"/>
      <c r="H1477" s="273">
        <f t="shared" ref="H1477:M1477" si="230">SUM(H1478:H1508)</f>
        <v>0</v>
      </c>
      <c r="I1477" s="271">
        <f t="shared" si="230"/>
        <v>0</v>
      </c>
      <c r="J1477" s="271">
        <f t="shared" si="230"/>
        <v>0</v>
      </c>
      <c r="K1477" s="271">
        <f t="shared" si="230"/>
        <v>0</v>
      </c>
      <c r="L1477" s="274">
        <f t="shared" si="230"/>
        <v>0</v>
      </c>
      <c r="M1477" s="271" t="e">
        <f t="shared" si="230"/>
        <v>#DIV/0!</v>
      </c>
      <c r="N1477" s="275">
        <f>COUNTA(B1478:B1508)-COUNTIF(B1478:B1508,"연차")</f>
        <v>0</v>
      </c>
      <c r="O1477" s="271">
        <f>SUM(O1478:O1508)</f>
        <v>0</v>
      </c>
      <c r="P1477" s="271">
        <f>SUM(P1478:P1508)</f>
        <v>0</v>
      </c>
      <c r="Q1477" s="272">
        <f>SUM(Q1478:Q1508)</f>
        <v>0</v>
      </c>
      <c r="R1477" s="272">
        <f>COUNTA(A1478:A1508)</f>
        <v>28</v>
      </c>
      <c r="S1477" s="276">
        <f>SUM(C1478:C1508)</f>
        <v>0</v>
      </c>
      <c r="T1477" s="276">
        <f>SUM(F1478:F1508)</f>
        <v>0</v>
      </c>
      <c r="U1477" s="251">
        <f>G1479*G1481</f>
        <v>0</v>
      </c>
    </row>
    <row r="1478" spans="1:21" x14ac:dyDescent="0.3">
      <c r="A1478" s="212">
        <v>1</v>
      </c>
      <c r="B1478" s="201"/>
      <c r="C1478" s="201"/>
      <c r="D1478" s="201" t="s">
        <v>271</v>
      </c>
      <c r="E1478" s="201"/>
      <c r="F1478" s="201"/>
      <c r="G1478" s="213" t="s">
        <v>282</v>
      </c>
      <c r="H1478" s="273">
        <f>SUM(B1478:B1484)</f>
        <v>0</v>
      </c>
      <c r="I1478" s="271">
        <f t="shared" ref="I1478:I1505" si="231">IF(IFERROR(B1478-8,0)&lt;0,0,IFERROR(B1478-8,0))</f>
        <v>0</v>
      </c>
      <c r="J1478" s="271">
        <f>IF(SUM(H1478-40)&gt;0,H1478-40,0)</f>
        <v>0</v>
      </c>
      <c r="K1478" s="271">
        <f>IF(SUM(I1478:I1484)&gt;J1478,SUM(I1478:I1484),J1478)</f>
        <v>0</v>
      </c>
      <c r="L1478" s="271">
        <f>IF(D1478="o",IF(H1478&lt;15,0,IF(H1478&gt;40,8,H1478/5)),0)</f>
        <v>0</v>
      </c>
      <c r="M1478" s="272" t="e">
        <f>SUM(B1478:B1508)/COUNTA(B1478:B1508)</f>
        <v>#DIV/0!</v>
      </c>
      <c r="N1478" s="272"/>
      <c r="O1478" s="272" t="str">
        <f>IF(E1478="o",IF(B1478&gt;8,8,B1478),"")</f>
        <v/>
      </c>
      <c r="P1478" s="272" t="str">
        <f>IF(E1478="o",IF(B1478&gt;8,B1478-8,0),"")</f>
        <v/>
      </c>
      <c r="Q1478" s="272">
        <f>COUNTA(A1478)*IF(B1478="연차",0,B1478)</f>
        <v>0</v>
      </c>
      <c r="R1478" s="272"/>
    </row>
    <row r="1479" spans="1:21" x14ac:dyDescent="0.3">
      <c r="A1479" s="214">
        <v>2</v>
      </c>
      <c r="B1479" s="200"/>
      <c r="C1479" s="200"/>
      <c r="D1479" s="215"/>
      <c r="E1479" s="200"/>
      <c r="F1479" s="200"/>
      <c r="G1479" s="203"/>
      <c r="H1479" s="273"/>
      <c r="I1479" s="271">
        <f t="shared" si="231"/>
        <v>0</v>
      </c>
      <c r="J1479" s="271"/>
      <c r="K1479" s="271"/>
      <c r="L1479" s="271"/>
      <c r="M1479" s="272"/>
      <c r="N1479" s="272"/>
      <c r="O1479" s="272" t="str">
        <f t="shared" ref="O1479:O1507" si="232">IF(E1479="o",IF(B1479&gt;8,8,B1479),"")</f>
        <v/>
      </c>
      <c r="P1479" s="272" t="str">
        <f t="shared" ref="P1479:P1507" si="233">IF(E1479="o",IF(B1479&gt;8,B1479-8,0),"")</f>
        <v/>
      </c>
      <c r="Q1479" s="272">
        <f t="shared" ref="Q1479:Q1508" si="234">COUNTA(A1479)*IF(B1479="연차",0,B1479)</f>
        <v>0</v>
      </c>
      <c r="R1479" s="272"/>
    </row>
    <row r="1480" spans="1:21" x14ac:dyDescent="0.3">
      <c r="A1480" s="214">
        <v>3</v>
      </c>
      <c r="B1480" s="200"/>
      <c r="C1480" s="200"/>
      <c r="D1480" s="215"/>
      <c r="E1480" s="200"/>
      <c r="F1480" s="200"/>
      <c r="G1480" s="203" t="s">
        <v>275</v>
      </c>
      <c r="H1480" s="273"/>
      <c r="I1480" s="271">
        <f t="shared" si="231"/>
        <v>0</v>
      </c>
      <c r="J1480" s="271"/>
      <c r="K1480" s="271"/>
      <c r="L1480" s="271"/>
      <c r="M1480" s="272"/>
      <c r="N1480" s="272"/>
      <c r="O1480" s="272" t="str">
        <f t="shared" si="232"/>
        <v/>
      </c>
      <c r="P1480" s="272" t="str">
        <f t="shared" si="233"/>
        <v/>
      </c>
      <c r="Q1480" s="272">
        <f t="shared" si="234"/>
        <v>0</v>
      </c>
      <c r="R1480" s="272"/>
    </row>
    <row r="1481" spans="1:21" x14ac:dyDescent="0.3">
      <c r="A1481" s="214">
        <v>4</v>
      </c>
      <c r="B1481" s="200"/>
      <c r="C1481" s="200"/>
      <c r="D1481" s="215"/>
      <c r="E1481" s="200"/>
      <c r="F1481" s="200"/>
      <c r="G1481" s="203"/>
      <c r="H1481" s="273"/>
      <c r="I1481" s="271">
        <f t="shared" si="231"/>
        <v>0</v>
      </c>
      <c r="J1481" s="271"/>
      <c r="K1481" s="271"/>
      <c r="L1481" s="271"/>
      <c r="M1481" s="272"/>
      <c r="N1481" s="272"/>
      <c r="O1481" s="272" t="str">
        <f t="shared" si="232"/>
        <v/>
      </c>
      <c r="P1481" s="272" t="str">
        <f t="shared" si="233"/>
        <v/>
      </c>
      <c r="Q1481" s="272">
        <f t="shared" si="234"/>
        <v>0</v>
      </c>
      <c r="R1481" s="272"/>
    </row>
    <row r="1482" spans="1:21" x14ac:dyDescent="0.3">
      <c r="A1482" s="214">
        <v>5</v>
      </c>
      <c r="B1482" s="200"/>
      <c r="C1482" s="200"/>
      <c r="D1482" s="215"/>
      <c r="E1482" s="200"/>
      <c r="F1482" s="200"/>
      <c r="G1482" s="216"/>
      <c r="H1482" s="273"/>
      <c r="I1482" s="271">
        <f t="shared" si="231"/>
        <v>0</v>
      </c>
      <c r="J1482" s="271"/>
      <c r="K1482" s="271"/>
      <c r="L1482" s="271"/>
      <c r="M1482" s="272"/>
      <c r="N1482" s="272"/>
      <c r="O1482" s="272" t="str">
        <f t="shared" si="232"/>
        <v/>
      </c>
      <c r="P1482" s="272" t="str">
        <f t="shared" si="233"/>
        <v/>
      </c>
      <c r="Q1482" s="272">
        <f t="shared" si="234"/>
        <v>0</v>
      </c>
      <c r="R1482" s="272"/>
    </row>
    <row r="1483" spans="1:21" x14ac:dyDescent="0.3">
      <c r="A1483" s="214">
        <v>6</v>
      </c>
      <c r="B1483" s="200"/>
      <c r="C1483" s="200"/>
      <c r="D1483" s="215"/>
      <c r="E1483" s="200"/>
      <c r="F1483" s="200"/>
      <c r="G1483" s="216"/>
      <c r="H1483" s="273"/>
      <c r="I1483" s="271">
        <f t="shared" si="231"/>
        <v>0</v>
      </c>
      <c r="J1483" s="271"/>
      <c r="K1483" s="271"/>
      <c r="L1483" s="271"/>
      <c r="M1483" s="272"/>
      <c r="N1483" s="272"/>
      <c r="O1483" s="272" t="str">
        <f t="shared" si="232"/>
        <v/>
      </c>
      <c r="P1483" s="272" t="str">
        <f t="shared" si="233"/>
        <v/>
      </c>
      <c r="Q1483" s="272">
        <f t="shared" si="234"/>
        <v>0</v>
      </c>
      <c r="R1483" s="272"/>
    </row>
    <row r="1484" spans="1:21" ht="17.25" thickBot="1" x14ac:dyDescent="0.35">
      <c r="A1484" s="217">
        <v>7</v>
      </c>
      <c r="B1484" s="204"/>
      <c r="C1484" s="204"/>
      <c r="D1484" s="218"/>
      <c r="E1484" s="204"/>
      <c r="F1484" s="204"/>
      <c r="G1484" s="219"/>
      <c r="H1484" s="273"/>
      <c r="I1484" s="271">
        <f t="shared" si="231"/>
        <v>0</v>
      </c>
      <c r="J1484" s="271"/>
      <c r="K1484" s="271"/>
      <c r="L1484" s="271"/>
      <c r="M1484" s="272"/>
      <c r="N1484" s="272"/>
      <c r="O1484" s="272" t="str">
        <f t="shared" si="232"/>
        <v/>
      </c>
      <c r="P1484" s="272" t="str">
        <f t="shared" si="233"/>
        <v/>
      </c>
      <c r="Q1484" s="272">
        <f t="shared" si="234"/>
        <v>0</v>
      </c>
      <c r="R1484" s="272"/>
    </row>
    <row r="1485" spans="1:21" x14ac:dyDescent="0.3">
      <c r="A1485" s="220">
        <v>8</v>
      </c>
      <c r="B1485" s="202"/>
      <c r="C1485" s="202"/>
      <c r="D1485" s="202" t="s">
        <v>271</v>
      </c>
      <c r="E1485" s="202"/>
      <c r="F1485" s="202"/>
      <c r="G1485" s="221"/>
      <c r="H1485" s="273">
        <f>SUM(B1485:B1491)</f>
        <v>0</v>
      </c>
      <c r="I1485" s="271">
        <f t="shared" si="231"/>
        <v>0</v>
      </c>
      <c r="J1485" s="271">
        <f>IF(SUM(H1485-40)&gt;0,H1485-40,0)</f>
        <v>0</v>
      </c>
      <c r="K1485" s="271">
        <f>IF(SUM(I1485:I1491)&gt;J1485,SUM(I1485:I1491),J1485)</f>
        <v>0</v>
      </c>
      <c r="L1485" s="271">
        <f>IF(D1485="o",IF(H1485&lt;15,0,IF(H1485&gt;40,8,H1485/5)),0)</f>
        <v>0</v>
      </c>
      <c r="M1485" s="272"/>
      <c r="N1485" s="272"/>
      <c r="O1485" s="272" t="str">
        <f t="shared" si="232"/>
        <v/>
      </c>
      <c r="P1485" s="272" t="str">
        <f t="shared" si="233"/>
        <v/>
      </c>
      <c r="Q1485" s="272">
        <f t="shared" si="234"/>
        <v>0</v>
      </c>
      <c r="R1485" s="272"/>
    </row>
    <row r="1486" spans="1:21" x14ac:dyDescent="0.3">
      <c r="A1486" s="214">
        <v>9</v>
      </c>
      <c r="B1486" s="200"/>
      <c r="C1486" s="200"/>
      <c r="D1486" s="215"/>
      <c r="E1486" s="200"/>
      <c r="F1486" s="200"/>
      <c r="G1486" s="216"/>
      <c r="H1486" s="273"/>
      <c r="I1486" s="271">
        <f t="shared" si="231"/>
        <v>0</v>
      </c>
      <c r="J1486" s="271"/>
      <c r="K1486" s="271"/>
      <c r="L1486" s="271"/>
      <c r="M1486" s="272"/>
      <c r="N1486" s="272"/>
      <c r="O1486" s="272" t="str">
        <f t="shared" si="232"/>
        <v/>
      </c>
      <c r="P1486" s="272" t="str">
        <f t="shared" si="233"/>
        <v/>
      </c>
      <c r="Q1486" s="272">
        <f t="shared" si="234"/>
        <v>0</v>
      </c>
      <c r="R1486" s="272"/>
    </row>
    <row r="1487" spans="1:21" x14ac:dyDescent="0.3">
      <c r="A1487" s="214">
        <v>10</v>
      </c>
      <c r="B1487" s="200"/>
      <c r="C1487" s="200"/>
      <c r="D1487" s="215"/>
      <c r="E1487" s="200"/>
      <c r="F1487" s="200"/>
      <c r="G1487" s="216"/>
      <c r="H1487" s="273"/>
      <c r="I1487" s="271">
        <f t="shared" si="231"/>
        <v>0</v>
      </c>
      <c r="J1487" s="271"/>
      <c r="K1487" s="271"/>
      <c r="L1487" s="271"/>
      <c r="M1487" s="272"/>
      <c r="N1487" s="272"/>
      <c r="O1487" s="272" t="str">
        <f t="shared" si="232"/>
        <v/>
      </c>
      <c r="P1487" s="272" t="str">
        <f t="shared" si="233"/>
        <v/>
      </c>
      <c r="Q1487" s="272">
        <f t="shared" si="234"/>
        <v>0</v>
      </c>
      <c r="R1487" s="272"/>
    </row>
    <row r="1488" spans="1:21" x14ac:dyDescent="0.3">
      <c r="A1488" s="214">
        <v>11</v>
      </c>
      <c r="B1488" s="200"/>
      <c r="C1488" s="200"/>
      <c r="D1488" s="215"/>
      <c r="E1488" s="200"/>
      <c r="F1488" s="200"/>
      <c r="G1488" s="216"/>
      <c r="H1488" s="273"/>
      <c r="I1488" s="271">
        <f t="shared" si="231"/>
        <v>0</v>
      </c>
      <c r="J1488" s="271"/>
      <c r="K1488" s="271"/>
      <c r="L1488" s="271"/>
      <c r="M1488" s="272"/>
      <c r="N1488" s="272"/>
      <c r="O1488" s="272" t="str">
        <f t="shared" si="232"/>
        <v/>
      </c>
      <c r="P1488" s="272" t="str">
        <f t="shared" si="233"/>
        <v/>
      </c>
      <c r="Q1488" s="272">
        <f t="shared" si="234"/>
        <v>0</v>
      </c>
      <c r="R1488" s="272"/>
    </row>
    <row r="1489" spans="1:18" x14ac:dyDescent="0.3">
      <c r="A1489" s="214">
        <v>12</v>
      </c>
      <c r="B1489" s="200"/>
      <c r="C1489" s="200"/>
      <c r="D1489" s="215"/>
      <c r="E1489" s="200"/>
      <c r="F1489" s="200"/>
      <c r="G1489" s="216"/>
      <c r="H1489" s="273"/>
      <c r="I1489" s="271">
        <f t="shared" si="231"/>
        <v>0</v>
      </c>
      <c r="J1489" s="271"/>
      <c r="K1489" s="271"/>
      <c r="L1489" s="271"/>
      <c r="M1489" s="272"/>
      <c r="N1489" s="272"/>
      <c r="O1489" s="272" t="str">
        <f t="shared" si="232"/>
        <v/>
      </c>
      <c r="P1489" s="272" t="str">
        <f t="shared" si="233"/>
        <v/>
      </c>
      <c r="Q1489" s="272">
        <f t="shared" si="234"/>
        <v>0</v>
      </c>
      <c r="R1489" s="272"/>
    </row>
    <row r="1490" spans="1:18" x14ac:dyDescent="0.3">
      <c r="A1490" s="214">
        <v>13</v>
      </c>
      <c r="B1490" s="200"/>
      <c r="C1490" s="200"/>
      <c r="D1490" s="215"/>
      <c r="E1490" s="200"/>
      <c r="F1490" s="200"/>
      <c r="G1490" s="216"/>
      <c r="H1490" s="273"/>
      <c r="I1490" s="271">
        <f t="shared" si="231"/>
        <v>0</v>
      </c>
      <c r="J1490" s="271"/>
      <c r="K1490" s="271"/>
      <c r="L1490" s="271"/>
      <c r="M1490" s="272"/>
      <c r="N1490" s="272"/>
      <c r="O1490" s="272" t="str">
        <f t="shared" si="232"/>
        <v/>
      </c>
      <c r="P1490" s="272" t="str">
        <f t="shared" si="233"/>
        <v/>
      </c>
      <c r="Q1490" s="272">
        <f t="shared" si="234"/>
        <v>0</v>
      </c>
      <c r="R1490" s="272"/>
    </row>
    <row r="1491" spans="1:18" ht="17.25" thickBot="1" x14ac:dyDescent="0.35">
      <c r="A1491" s="217">
        <v>14</v>
      </c>
      <c r="B1491" s="204"/>
      <c r="C1491" s="204"/>
      <c r="D1491" s="218"/>
      <c r="E1491" s="204"/>
      <c r="F1491" s="204"/>
      <c r="G1491" s="219"/>
      <c r="H1491" s="273"/>
      <c r="I1491" s="271">
        <f t="shared" si="231"/>
        <v>0</v>
      </c>
      <c r="J1491" s="271"/>
      <c r="K1491" s="271"/>
      <c r="L1491" s="271"/>
      <c r="M1491" s="272"/>
      <c r="N1491" s="272"/>
      <c r="O1491" s="272" t="str">
        <f t="shared" si="232"/>
        <v/>
      </c>
      <c r="P1491" s="272" t="str">
        <f t="shared" si="233"/>
        <v/>
      </c>
      <c r="Q1491" s="272">
        <f t="shared" si="234"/>
        <v>0</v>
      </c>
      <c r="R1491" s="272"/>
    </row>
    <row r="1492" spans="1:18" x14ac:dyDescent="0.3">
      <c r="A1492" s="220">
        <v>15</v>
      </c>
      <c r="B1492" s="202"/>
      <c r="C1492" s="202"/>
      <c r="D1492" s="202" t="s">
        <v>271</v>
      </c>
      <c r="E1492" s="202"/>
      <c r="F1492" s="202"/>
      <c r="G1492" s="221"/>
      <c r="H1492" s="273">
        <f>SUM(B1492:B1498)</f>
        <v>0</v>
      </c>
      <c r="I1492" s="271">
        <f t="shared" si="231"/>
        <v>0</v>
      </c>
      <c r="J1492" s="271">
        <f>IF(SUM(H1492-40)&gt;0,H1492-40,0)</f>
        <v>0</v>
      </c>
      <c r="K1492" s="271">
        <f>IF(SUM(I1492:I1498)&gt;J1492,SUM(I1492:I1498),J1492)</f>
        <v>0</v>
      </c>
      <c r="L1492" s="271">
        <f>IF(D1492="o",IF(H1492&lt;15,0,IF(H1492&gt;40,8,H1492/5)),0)</f>
        <v>0</v>
      </c>
      <c r="M1492" s="272"/>
      <c r="N1492" s="272"/>
      <c r="O1492" s="272" t="str">
        <f t="shared" si="232"/>
        <v/>
      </c>
      <c r="P1492" s="272" t="str">
        <f t="shared" si="233"/>
        <v/>
      </c>
      <c r="Q1492" s="272">
        <f t="shared" si="234"/>
        <v>0</v>
      </c>
      <c r="R1492" s="272"/>
    </row>
    <row r="1493" spans="1:18" x14ac:dyDescent="0.3">
      <c r="A1493" s="214">
        <v>16</v>
      </c>
      <c r="B1493" s="200"/>
      <c r="C1493" s="200"/>
      <c r="D1493" s="215"/>
      <c r="E1493" s="200"/>
      <c r="F1493" s="200"/>
      <c r="G1493" s="216"/>
      <c r="H1493" s="273"/>
      <c r="I1493" s="271">
        <f t="shared" si="231"/>
        <v>0</v>
      </c>
      <c r="J1493" s="271"/>
      <c r="K1493" s="271"/>
      <c r="L1493" s="271"/>
      <c r="M1493" s="272"/>
      <c r="N1493" s="272"/>
      <c r="O1493" s="272" t="str">
        <f t="shared" si="232"/>
        <v/>
      </c>
      <c r="P1493" s="272" t="str">
        <f t="shared" si="233"/>
        <v/>
      </c>
      <c r="Q1493" s="272">
        <f t="shared" si="234"/>
        <v>0</v>
      </c>
      <c r="R1493" s="272"/>
    </row>
    <row r="1494" spans="1:18" x14ac:dyDescent="0.3">
      <c r="A1494" s="214">
        <v>17</v>
      </c>
      <c r="B1494" s="200"/>
      <c r="C1494" s="200"/>
      <c r="D1494" s="215"/>
      <c r="E1494" s="200"/>
      <c r="F1494" s="200"/>
      <c r="G1494" s="216"/>
      <c r="H1494" s="273"/>
      <c r="I1494" s="271">
        <f t="shared" si="231"/>
        <v>0</v>
      </c>
      <c r="J1494" s="271"/>
      <c r="K1494" s="271"/>
      <c r="L1494" s="271"/>
      <c r="M1494" s="272"/>
      <c r="N1494" s="272"/>
      <c r="O1494" s="272" t="str">
        <f t="shared" si="232"/>
        <v/>
      </c>
      <c r="P1494" s="272" t="str">
        <f t="shared" si="233"/>
        <v/>
      </c>
      <c r="Q1494" s="272">
        <f t="shared" si="234"/>
        <v>0</v>
      </c>
      <c r="R1494" s="272"/>
    </row>
    <row r="1495" spans="1:18" x14ac:dyDescent="0.3">
      <c r="A1495" s="214">
        <v>18</v>
      </c>
      <c r="B1495" s="200"/>
      <c r="C1495" s="200"/>
      <c r="D1495" s="215"/>
      <c r="E1495" s="200"/>
      <c r="F1495" s="200"/>
      <c r="G1495" s="216"/>
      <c r="H1495" s="273"/>
      <c r="I1495" s="271">
        <f t="shared" si="231"/>
        <v>0</v>
      </c>
      <c r="J1495" s="271"/>
      <c r="K1495" s="271"/>
      <c r="L1495" s="271"/>
      <c r="M1495" s="272"/>
      <c r="N1495" s="272"/>
      <c r="O1495" s="272" t="str">
        <f t="shared" si="232"/>
        <v/>
      </c>
      <c r="P1495" s="272" t="str">
        <f t="shared" si="233"/>
        <v/>
      </c>
      <c r="Q1495" s="272">
        <f t="shared" si="234"/>
        <v>0</v>
      </c>
      <c r="R1495" s="272"/>
    </row>
    <row r="1496" spans="1:18" x14ac:dyDescent="0.3">
      <c r="A1496" s="214">
        <v>19</v>
      </c>
      <c r="B1496" s="200"/>
      <c r="C1496" s="200"/>
      <c r="D1496" s="215"/>
      <c r="E1496" s="200"/>
      <c r="F1496" s="200"/>
      <c r="G1496" s="216"/>
      <c r="H1496" s="273"/>
      <c r="I1496" s="271">
        <f t="shared" si="231"/>
        <v>0</v>
      </c>
      <c r="J1496" s="271"/>
      <c r="K1496" s="271"/>
      <c r="L1496" s="271"/>
      <c r="M1496" s="272"/>
      <c r="N1496" s="272"/>
      <c r="O1496" s="272" t="str">
        <f t="shared" si="232"/>
        <v/>
      </c>
      <c r="P1496" s="272" t="str">
        <f t="shared" si="233"/>
        <v/>
      </c>
      <c r="Q1496" s="272">
        <f t="shared" si="234"/>
        <v>0</v>
      </c>
      <c r="R1496" s="272"/>
    </row>
    <row r="1497" spans="1:18" x14ac:dyDescent="0.3">
      <c r="A1497" s="214">
        <v>20</v>
      </c>
      <c r="B1497" s="200"/>
      <c r="C1497" s="200"/>
      <c r="D1497" s="215"/>
      <c r="E1497" s="200"/>
      <c r="F1497" s="200"/>
      <c r="G1497" s="216"/>
      <c r="H1497" s="273"/>
      <c r="I1497" s="271">
        <f t="shared" si="231"/>
        <v>0</v>
      </c>
      <c r="J1497" s="271"/>
      <c r="K1497" s="271"/>
      <c r="L1497" s="271"/>
      <c r="M1497" s="272"/>
      <c r="N1497" s="272"/>
      <c r="O1497" s="272" t="str">
        <f t="shared" si="232"/>
        <v/>
      </c>
      <c r="P1497" s="272" t="str">
        <f t="shared" si="233"/>
        <v/>
      </c>
      <c r="Q1497" s="272">
        <f t="shared" si="234"/>
        <v>0</v>
      </c>
      <c r="R1497" s="272"/>
    </row>
    <row r="1498" spans="1:18" ht="17.25" thickBot="1" x14ac:dyDescent="0.35">
      <c r="A1498" s="217">
        <v>21</v>
      </c>
      <c r="B1498" s="204"/>
      <c r="C1498" s="204"/>
      <c r="D1498" s="218"/>
      <c r="E1498" s="204"/>
      <c r="F1498" s="204"/>
      <c r="G1498" s="219"/>
      <c r="H1498" s="273"/>
      <c r="I1498" s="271">
        <f t="shared" si="231"/>
        <v>0</v>
      </c>
      <c r="J1498" s="271"/>
      <c r="K1498" s="271"/>
      <c r="L1498" s="271"/>
      <c r="M1498" s="272"/>
      <c r="N1498" s="272"/>
      <c r="O1498" s="272" t="str">
        <f t="shared" si="232"/>
        <v/>
      </c>
      <c r="P1498" s="272" t="str">
        <f t="shared" si="233"/>
        <v/>
      </c>
      <c r="Q1498" s="272">
        <f t="shared" si="234"/>
        <v>0</v>
      </c>
      <c r="R1498" s="272"/>
    </row>
    <row r="1499" spans="1:18" x14ac:dyDescent="0.3">
      <c r="A1499" s="220">
        <v>22</v>
      </c>
      <c r="B1499" s="202"/>
      <c r="C1499" s="202"/>
      <c r="D1499" s="202" t="s">
        <v>271</v>
      </c>
      <c r="E1499" s="202"/>
      <c r="F1499" s="202"/>
      <c r="G1499" s="221"/>
      <c r="H1499" s="273">
        <f>SUM(B1499:B1505)</f>
        <v>0</v>
      </c>
      <c r="I1499" s="271">
        <f t="shared" si="231"/>
        <v>0</v>
      </c>
      <c r="J1499" s="271">
        <f>IF(SUM(H1499-40)&gt;0,H1499-40,0)</f>
        <v>0</v>
      </c>
      <c r="K1499" s="271">
        <f>IF(SUM(I1499:I1505)&gt;J1499,SUM(I1499:I1505),J1499)</f>
        <v>0</v>
      </c>
      <c r="L1499" s="271">
        <f>IF(D1499="o",IF(H1499&lt;15,0,IF(H1499&gt;40,8,H1499/5)),0)</f>
        <v>0</v>
      </c>
      <c r="M1499" s="272"/>
      <c r="N1499" s="272"/>
      <c r="O1499" s="272" t="str">
        <f t="shared" si="232"/>
        <v/>
      </c>
      <c r="P1499" s="272" t="str">
        <f t="shared" si="233"/>
        <v/>
      </c>
      <c r="Q1499" s="272">
        <f t="shared" si="234"/>
        <v>0</v>
      </c>
      <c r="R1499" s="272"/>
    </row>
    <row r="1500" spans="1:18" x14ac:dyDescent="0.3">
      <c r="A1500" s="214">
        <v>23</v>
      </c>
      <c r="B1500" s="200"/>
      <c r="C1500" s="200"/>
      <c r="D1500" s="215"/>
      <c r="E1500" s="200"/>
      <c r="F1500" s="200"/>
      <c r="G1500" s="216"/>
      <c r="H1500" s="273"/>
      <c r="I1500" s="271">
        <f t="shared" si="231"/>
        <v>0</v>
      </c>
      <c r="J1500" s="271"/>
      <c r="K1500" s="271"/>
      <c r="L1500" s="271"/>
      <c r="M1500" s="272"/>
      <c r="N1500" s="272"/>
      <c r="O1500" s="272" t="str">
        <f t="shared" si="232"/>
        <v/>
      </c>
      <c r="P1500" s="272" t="str">
        <f t="shared" si="233"/>
        <v/>
      </c>
      <c r="Q1500" s="272">
        <f t="shared" si="234"/>
        <v>0</v>
      </c>
      <c r="R1500" s="272"/>
    </row>
    <row r="1501" spans="1:18" x14ac:dyDescent="0.3">
      <c r="A1501" s="214">
        <v>24</v>
      </c>
      <c r="B1501" s="200"/>
      <c r="C1501" s="200"/>
      <c r="D1501" s="215"/>
      <c r="E1501" s="200"/>
      <c r="F1501" s="200"/>
      <c r="G1501" s="216"/>
      <c r="H1501" s="273"/>
      <c r="I1501" s="271">
        <f t="shared" si="231"/>
        <v>0</v>
      </c>
      <c r="J1501" s="271"/>
      <c r="K1501" s="271"/>
      <c r="L1501" s="271"/>
      <c r="M1501" s="272"/>
      <c r="N1501" s="272"/>
      <c r="O1501" s="272" t="str">
        <f t="shared" si="232"/>
        <v/>
      </c>
      <c r="P1501" s="272" t="str">
        <f t="shared" si="233"/>
        <v/>
      </c>
      <c r="Q1501" s="272">
        <f t="shared" si="234"/>
        <v>0</v>
      </c>
      <c r="R1501" s="272"/>
    </row>
    <row r="1502" spans="1:18" x14ac:dyDescent="0.3">
      <c r="A1502" s="214">
        <v>25</v>
      </c>
      <c r="B1502" s="200"/>
      <c r="C1502" s="200"/>
      <c r="D1502" s="215"/>
      <c r="E1502" s="200"/>
      <c r="F1502" s="200"/>
      <c r="G1502" s="216"/>
      <c r="H1502" s="273"/>
      <c r="I1502" s="271">
        <f t="shared" si="231"/>
        <v>0</v>
      </c>
      <c r="J1502" s="271"/>
      <c r="K1502" s="271"/>
      <c r="L1502" s="271"/>
      <c r="M1502" s="272"/>
      <c r="N1502" s="272"/>
      <c r="O1502" s="272" t="str">
        <f t="shared" si="232"/>
        <v/>
      </c>
      <c r="P1502" s="272" t="str">
        <f t="shared" si="233"/>
        <v/>
      </c>
      <c r="Q1502" s="272">
        <f t="shared" si="234"/>
        <v>0</v>
      </c>
      <c r="R1502" s="272"/>
    </row>
    <row r="1503" spans="1:18" x14ac:dyDescent="0.3">
      <c r="A1503" s="214">
        <v>26</v>
      </c>
      <c r="B1503" s="200"/>
      <c r="C1503" s="200"/>
      <c r="D1503" s="215"/>
      <c r="E1503" s="200"/>
      <c r="F1503" s="200"/>
      <c r="G1503" s="216"/>
      <c r="H1503" s="273"/>
      <c r="I1503" s="271">
        <f t="shared" si="231"/>
        <v>0</v>
      </c>
      <c r="J1503" s="271"/>
      <c r="K1503" s="271"/>
      <c r="L1503" s="271"/>
      <c r="M1503" s="272"/>
      <c r="N1503" s="272"/>
      <c r="O1503" s="272" t="str">
        <f t="shared" si="232"/>
        <v/>
      </c>
      <c r="P1503" s="272" t="str">
        <f t="shared" si="233"/>
        <v/>
      </c>
      <c r="Q1503" s="272">
        <f t="shared" si="234"/>
        <v>0</v>
      </c>
      <c r="R1503" s="272"/>
    </row>
    <row r="1504" spans="1:18" x14ac:dyDescent="0.3">
      <c r="A1504" s="214">
        <v>27</v>
      </c>
      <c r="B1504" s="200"/>
      <c r="C1504" s="200"/>
      <c r="D1504" s="215"/>
      <c r="E1504" s="200"/>
      <c r="F1504" s="200"/>
      <c r="G1504" s="216"/>
      <c r="H1504" s="273"/>
      <c r="I1504" s="271">
        <f t="shared" si="231"/>
        <v>0</v>
      </c>
      <c r="J1504" s="271"/>
      <c r="K1504" s="271"/>
      <c r="L1504" s="271"/>
      <c r="M1504" s="272"/>
      <c r="N1504" s="272"/>
      <c r="O1504" s="272" t="str">
        <f t="shared" si="232"/>
        <v/>
      </c>
      <c r="P1504" s="272" t="str">
        <f t="shared" si="233"/>
        <v/>
      </c>
      <c r="Q1504" s="272">
        <f t="shared" si="234"/>
        <v>0</v>
      </c>
      <c r="R1504" s="272"/>
    </row>
    <row r="1505" spans="1:21" ht="17.25" thickBot="1" x14ac:dyDescent="0.35">
      <c r="A1505" s="217">
        <v>28</v>
      </c>
      <c r="B1505" s="204"/>
      <c r="C1505" s="204"/>
      <c r="D1505" s="218"/>
      <c r="E1505" s="204"/>
      <c r="F1505" s="204"/>
      <c r="G1505" s="219"/>
      <c r="H1505" s="273"/>
      <c r="I1505" s="271">
        <f t="shared" si="231"/>
        <v>0</v>
      </c>
      <c r="J1505" s="271"/>
      <c r="K1505" s="271"/>
      <c r="L1505" s="271"/>
      <c r="M1505" s="272"/>
      <c r="N1505" s="272"/>
      <c r="O1505" s="272" t="str">
        <f t="shared" si="232"/>
        <v/>
      </c>
      <c r="P1505" s="272" t="str">
        <f t="shared" si="233"/>
        <v/>
      </c>
      <c r="Q1505" s="272">
        <f t="shared" si="234"/>
        <v>0</v>
      </c>
      <c r="R1505" s="272"/>
    </row>
    <row r="1506" spans="1:21" x14ac:dyDescent="0.3">
      <c r="A1506" s="205"/>
      <c r="B1506" s="202"/>
      <c r="C1506" s="202"/>
      <c r="D1506" s="202" t="s">
        <v>271</v>
      </c>
      <c r="E1506" s="202"/>
      <c r="F1506" s="202"/>
      <c r="G1506" s="221"/>
      <c r="H1506" s="273" t="str">
        <f>IF(A1506&lt;&gt;0,SUM(Q1506:Q1508),"")</f>
        <v/>
      </c>
      <c r="I1506" s="271" t="str">
        <f>IF(A1506&lt;&gt;0,IF(IFERROR(B1506-8,0)&lt;0,0,IFERROR(B1506-8,0)),"")</f>
        <v/>
      </c>
      <c r="J1506" s="271" t="str">
        <f>IF(A1506&lt;&gt;0,IF(SUM(H1506-40)&gt;0,H1506-40,0),"")</f>
        <v/>
      </c>
      <c r="K1506" s="271" t="str">
        <f>IF(A1506&lt;&gt;0,IF(SUM(I1506:I1508)&gt;J1506,SUM(I1506:I1508),J1506),"")</f>
        <v/>
      </c>
      <c r="L1506" s="271" t="str">
        <f>IF(A1506&lt;&gt;0,IF(D1478="o",IF(H1506&lt;(15/(7/COUNTA(A1506:A1508))),0,IF(H1506&gt;(COUNTA(A1506:A1508)/5*40),COUNTA(A1506:A1508)/5*8,H1506/5)),""),"")</f>
        <v/>
      </c>
      <c r="M1506" s="272"/>
      <c r="N1506" s="272"/>
      <c r="O1506" s="272" t="str">
        <f t="shared" si="232"/>
        <v/>
      </c>
      <c r="P1506" s="272" t="str">
        <f t="shared" si="233"/>
        <v/>
      </c>
      <c r="Q1506" s="272">
        <f t="shared" si="234"/>
        <v>0</v>
      </c>
      <c r="R1506" s="272"/>
    </row>
    <row r="1507" spans="1:21" x14ac:dyDescent="0.3">
      <c r="A1507" s="206"/>
      <c r="B1507" s="200"/>
      <c r="C1507" s="200"/>
      <c r="D1507" s="215"/>
      <c r="E1507" s="200"/>
      <c r="F1507" s="200"/>
      <c r="G1507" s="216"/>
      <c r="H1507" s="273"/>
      <c r="I1507" s="271" t="str">
        <f>IF(A1507&lt;&gt;0,IF(IFERROR(B1507-8,0)&lt;0,0,IFERROR(B1507-8,0)),"")</f>
        <v/>
      </c>
      <c r="J1507" s="271"/>
      <c r="K1507" s="271"/>
      <c r="L1507" s="271"/>
      <c r="M1507" s="272"/>
      <c r="N1507" s="272"/>
      <c r="O1507" s="272" t="str">
        <f t="shared" si="232"/>
        <v/>
      </c>
      <c r="P1507" s="272" t="str">
        <f t="shared" si="233"/>
        <v/>
      </c>
      <c r="Q1507" s="272">
        <f t="shared" si="234"/>
        <v>0</v>
      </c>
      <c r="R1507" s="272"/>
    </row>
    <row r="1508" spans="1:21" ht="17.25" thickBot="1" x14ac:dyDescent="0.35">
      <c r="A1508" s="207"/>
      <c r="B1508" s="204"/>
      <c r="C1508" s="204"/>
      <c r="D1508" s="218"/>
      <c r="E1508" s="204"/>
      <c r="F1508" s="204"/>
      <c r="G1508" s="219"/>
      <c r="H1508" s="273"/>
      <c r="I1508" s="271" t="str">
        <f>IF(A1508&lt;&gt;0,IF(IFERROR(B1508-8,0)&lt;0,0,IFERROR(B1508-8,0)),"")</f>
        <v/>
      </c>
      <c r="J1508" s="271"/>
      <c r="K1508" s="271"/>
      <c r="L1508" s="271"/>
      <c r="M1508" s="272"/>
      <c r="N1508" s="272"/>
      <c r="O1508" s="272"/>
      <c r="P1508" s="272"/>
      <c r="Q1508" s="272">
        <f t="shared" si="234"/>
        <v>0</v>
      </c>
      <c r="R1508" s="272"/>
    </row>
    <row r="1509" spans="1:21" ht="17.25" thickBot="1" x14ac:dyDescent="0.35">
      <c r="A1509" s="211"/>
      <c r="B1509" s="243"/>
      <c r="C1509" s="243"/>
      <c r="D1509" s="243"/>
      <c r="E1509" s="243"/>
      <c r="F1509" s="243"/>
      <c r="G1509" s="244"/>
      <c r="H1509" s="273">
        <f t="shared" ref="H1509:M1509" si="235">SUM(H1510:H1540)</f>
        <v>0</v>
      </c>
      <c r="I1509" s="271">
        <f t="shared" si="235"/>
        <v>0</v>
      </c>
      <c r="J1509" s="271">
        <f t="shared" si="235"/>
        <v>0</v>
      </c>
      <c r="K1509" s="271">
        <f t="shared" si="235"/>
        <v>0</v>
      </c>
      <c r="L1509" s="274">
        <f t="shared" si="235"/>
        <v>0</v>
      </c>
      <c r="M1509" s="271" t="e">
        <f t="shared" si="235"/>
        <v>#DIV/0!</v>
      </c>
      <c r="N1509" s="275">
        <f>COUNTA(B1510:B1540)-COUNTIF(B1510:B1540,"연차")</f>
        <v>0</v>
      </c>
      <c r="O1509" s="271">
        <f>SUM(O1510:O1540)</f>
        <v>0</v>
      </c>
      <c r="P1509" s="271">
        <f>SUM(P1510:P1540)</f>
        <v>0</v>
      </c>
      <c r="Q1509" s="272">
        <f>SUM(Q1510:Q1540)</f>
        <v>0</v>
      </c>
      <c r="R1509" s="272">
        <f>COUNTA(A1510:A1540)</f>
        <v>28</v>
      </c>
      <c r="S1509" s="276">
        <f>SUM(C1510:C1540)</f>
        <v>0</v>
      </c>
      <c r="T1509" s="276">
        <f>SUM(F1510:F1540)</f>
        <v>0</v>
      </c>
      <c r="U1509" s="251">
        <f>G1511*G1513</f>
        <v>0</v>
      </c>
    </row>
    <row r="1510" spans="1:21" x14ac:dyDescent="0.3">
      <c r="A1510" s="212">
        <v>1</v>
      </c>
      <c r="B1510" s="201"/>
      <c r="C1510" s="201"/>
      <c r="D1510" s="201" t="s">
        <v>271</v>
      </c>
      <c r="E1510" s="201"/>
      <c r="F1510" s="201"/>
      <c r="G1510" s="213" t="s">
        <v>282</v>
      </c>
      <c r="H1510" s="273">
        <f>SUM(B1510:B1516)</f>
        <v>0</v>
      </c>
      <c r="I1510" s="271">
        <f t="shared" ref="I1510:I1537" si="236">IF(IFERROR(B1510-8,0)&lt;0,0,IFERROR(B1510-8,0))</f>
        <v>0</v>
      </c>
      <c r="J1510" s="271">
        <f>IF(SUM(H1510-40)&gt;0,H1510-40,0)</f>
        <v>0</v>
      </c>
      <c r="K1510" s="271">
        <f>IF(SUM(I1510:I1516)&gt;J1510,SUM(I1510:I1516),J1510)</f>
        <v>0</v>
      </c>
      <c r="L1510" s="271">
        <f>IF(D1510="o",IF(H1510&lt;15,0,IF(H1510&gt;40,8,H1510/5)),0)</f>
        <v>0</v>
      </c>
      <c r="M1510" s="272" t="e">
        <f>SUM(B1510:B1540)/COUNTA(B1510:B1540)</f>
        <v>#DIV/0!</v>
      </c>
      <c r="N1510" s="272"/>
      <c r="O1510" s="272" t="str">
        <f>IF(E1510="o",IF(B1510&gt;8,8,B1510),"")</f>
        <v/>
      </c>
      <c r="P1510" s="272" t="str">
        <f>IF(E1510="o",IF(B1510&gt;8,B1510-8,0),"")</f>
        <v/>
      </c>
      <c r="Q1510" s="272">
        <f>COUNTA(A1510)*IF(B1510="연차",0,B1510)</f>
        <v>0</v>
      </c>
      <c r="R1510" s="272"/>
    </row>
    <row r="1511" spans="1:21" x14ac:dyDescent="0.3">
      <c r="A1511" s="214">
        <v>2</v>
      </c>
      <c r="B1511" s="200"/>
      <c r="C1511" s="200"/>
      <c r="D1511" s="215"/>
      <c r="E1511" s="200"/>
      <c r="F1511" s="200"/>
      <c r="G1511" s="203"/>
      <c r="H1511" s="273"/>
      <c r="I1511" s="271">
        <f t="shared" si="236"/>
        <v>0</v>
      </c>
      <c r="J1511" s="271"/>
      <c r="K1511" s="271"/>
      <c r="L1511" s="271"/>
      <c r="M1511" s="272"/>
      <c r="N1511" s="272"/>
      <c r="O1511" s="272" t="str">
        <f t="shared" ref="O1511:O1539" si="237">IF(E1511="o",IF(B1511&gt;8,8,B1511),"")</f>
        <v/>
      </c>
      <c r="P1511" s="272" t="str">
        <f t="shared" ref="P1511:P1539" si="238">IF(E1511="o",IF(B1511&gt;8,B1511-8,0),"")</f>
        <v/>
      </c>
      <c r="Q1511" s="272">
        <f t="shared" ref="Q1511:Q1540" si="239">COUNTA(A1511)*IF(B1511="연차",0,B1511)</f>
        <v>0</v>
      </c>
      <c r="R1511" s="272"/>
    </row>
    <row r="1512" spans="1:21" x14ac:dyDescent="0.3">
      <c r="A1512" s="214">
        <v>3</v>
      </c>
      <c r="B1512" s="200"/>
      <c r="C1512" s="200"/>
      <c r="D1512" s="215"/>
      <c r="E1512" s="200"/>
      <c r="F1512" s="200"/>
      <c r="G1512" s="203" t="s">
        <v>275</v>
      </c>
      <c r="H1512" s="273"/>
      <c r="I1512" s="271">
        <f t="shared" si="236"/>
        <v>0</v>
      </c>
      <c r="J1512" s="271"/>
      <c r="K1512" s="271"/>
      <c r="L1512" s="271"/>
      <c r="M1512" s="272"/>
      <c r="N1512" s="272"/>
      <c r="O1512" s="272" t="str">
        <f t="shared" si="237"/>
        <v/>
      </c>
      <c r="P1512" s="272" t="str">
        <f t="shared" si="238"/>
        <v/>
      </c>
      <c r="Q1512" s="272">
        <f t="shared" si="239"/>
        <v>0</v>
      </c>
      <c r="R1512" s="272"/>
    </row>
    <row r="1513" spans="1:21" x14ac:dyDescent="0.3">
      <c r="A1513" s="214">
        <v>4</v>
      </c>
      <c r="B1513" s="200"/>
      <c r="C1513" s="200"/>
      <c r="D1513" s="215"/>
      <c r="E1513" s="200"/>
      <c r="F1513" s="200"/>
      <c r="G1513" s="203"/>
      <c r="H1513" s="273"/>
      <c r="I1513" s="271">
        <f t="shared" si="236"/>
        <v>0</v>
      </c>
      <c r="J1513" s="271"/>
      <c r="K1513" s="271"/>
      <c r="L1513" s="271"/>
      <c r="M1513" s="272"/>
      <c r="N1513" s="272"/>
      <c r="O1513" s="272" t="str">
        <f t="shared" si="237"/>
        <v/>
      </c>
      <c r="P1513" s="272" t="str">
        <f t="shared" si="238"/>
        <v/>
      </c>
      <c r="Q1513" s="272">
        <f t="shared" si="239"/>
        <v>0</v>
      </c>
      <c r="R1513" s="272"/>
    </row>
    <row r="1514" spans="1:21" x14ac:dyDescent="0.3">
      <c r="A1514" s="214">
        <v>5</v>
      </c>
      <c r="B1514" s="200"/>
      <c r="C1514" s="200"/>
      <c r="D1514" s="215"/>
      <c r="E1514" s="200"/>
      <c r="F1514" s="200"/>
      <c r="G1514" s="216"/>
      <c r="H1514" s="273"/>
      <c r="I1514" s="271">
        <f t="shared" si="236"/>
        <v>0</v>
      </c>
      <c r="J1514" s="271"/>
      <c r="K1514" s="271"/>
      <c r="L1514" s="271"/>
      <c r="M1514" s="272"/>
      <c r="N1514" s="272"/>
      <c r="O1514" s="272" t="str">
        <f t="shared" si="237"/>
        <v/>
      </c>
      <c r="P1514" s="272" t="str">
        <f t="shared" si="238"/>
        <v/>
      </c>
      <c r="Q1514" s="272">
        <f t="shared" si="239"/>
        <v>0</v>
      </c>
      <c r="R1514" s="272"/>
    </row>
    <row r="1515" spans="1:21" x14ac:dyDescent="0.3">
      <c r="A1515" s="214">
        <v>6</v>
      </c>
      <c r="B1515" s="200"/>
      <c r="C1515" s="200"/>
      <c r="D1515" s="215"/>
      <c r="E1515" s="200"/>
      <c r="F1515" s="200"/>
      <c r="G1515" s="216"/>
      <c r="H1515" s="273"/>
      <c r="I1515" s="271">
        <f t="shared" si="236"/>
        <v>0</v>
      </c>
      <c r="J1515" s="271"/>
      <c r="K1515" s="271"/>
      <c r="L1515" s="271"/>
      <c r="M1515" s="272"/>
      <c r="N1515" s="272"/>
      <c r="O1515" s="272" t="str">
        <f t="shared" si="237"/>
        <v/>
      </c>
      <c r="P1515" s="272" t="str">
        <f t="shared" si="238"/>
        <v/>
      </c>
      <c r="Q1515" s="272">
        <f t="shared" si="239"/>
        <v>0</v>
      </c>
      <c r="R1515" s="272"/>
    </row>
    <row r="1516" spans="1:21" ht="17.25" thickBot="1" x14ac:dyDescent="0.35">
      <c r="A1516" s="217">
        <v>7</v>
      </c>
      <c r="B1516" s="204"/>
      <c r="C1516" s="204"/>
      <c r="D1516" s="218"/>
      <c r="E1516" s="204"/>
      <c r="F1516" s="204"/>
      <c r="G1516" s="219"/>
      <c r="H1516" s="273"/>
      <c r="I1516" s="271">
        <f t="shared" si="236"/>
        <v>0</v>
      </c>
      <c r="J1516" s="271"/>
      <c r="K1516" s="271"/>
      <c r="L1516" s="271"/>
      <c r="M1516" s="272"/>
      <c r="N1516" s="272"/>
      <c r="O1516" s="272" t="str">
        <f t="shared" si="237"/>
        <v/>
      </c>
      <c r="P1516" s="272" t="str">
        <f t="shared" si="238"/>
        <v/>
      </c>
      <c r="Q1516" s="272">
        <f t="shared" si="239"/>
        <v>0</v>
      </c>
      <c r="R1516" s="272"/>
    </row>
    <row r="1517" spans="1:21" x14ac:dyDescent="0.3">
      <c r="A1517" s="220">
        <v>8</v>
      </c>
      <c r="B1517" s="202"/>
      <c r="C1517" s="202"/>
      <c r="D1517" s="202" t="s">
        <v>271</v>
      </c>
      <c r="E1517" s="202"/>
      <c r="F1517" s="202"/>
      <c r="G1517" s="221"/>
      <c r="H1517" s="273">
        <f>SUM(B1517:B1523)</f>
        <v>0</v>
      </c>
      <c r="I1517" s="271">
        <f t="shared" si="236"/>
        <v>0</v>
      </c>
      <c r="J1517" s="271">
        <f>IF(SUM(H1517-40)&gt;0,H1517-40,0)</f>
        <v>0</v>
      </c>
      <c r="K1517" s="271">
        <f>IF(SUM(I1517:I1523)&gt;J1517,SUM(I1517:I1523),J1517)</f>
        <v>0</v>
      </c>
      <c r="L1517" s="271">
        <f>IF(D1517="o",IF(H1517&lt;15,0,IF(H1517&gt;40,8,H1517/5)),0)</f>
        <v>0</v>
      </c>
      <c r="M1517" s="272"/>
      <c r="N1517" s="272"/>
      <c r="O1517" s="272" t="str">
        <f t="shared" si="237"/>
        <v/>
      </c>
      <c r="P1517" s="272" t="str">
        <f t="shared" si="238"/>
        <v/>
      </c>
      <c r="Q1517" s="272">
        <f t="shared" si="239"/>
        <v>0</v>
      </c>
      <c r="R1517" s="272"/>
    </row>
    <row r="1518" spans="1:21" x14ac:dyDescent="0.3">
      <c r="A1518" s="214">
        <v>9</v>
      </c>
      <c r="B1518" s="200"/>
      <c r="C1518" s="200"/>
      <c r="D1518" s="215"/>
      <c r="E1518" s="200"/>
      <c r="F1518" s="200"/>
      <c r="G1518" s="216"/>
      <c r="H1518" s="273"/>
      <c r="I1518" s="271">
        <f t="shared" si="236"/>
        <v>0</v>
      </c>
      <c r="J1518" s="271"/>
      <c r="K1518" s="271"/>
      <c r="L1518" s="271"/>
      <c r="M1518" s="272"/>
      <c r="N1518" s="272"/>
      <c r="O1518" s="272" t="str">
        <f t="shared" si="237"/>
        <v/>
      </c>
      <c r="P1518" s="272" t="str">
        <f t="shared" si="238"/>
        <v/>
      </c>
      <c r="Q1518" s="272">
        <f t="shared" si="239"/>
        <v>0</v>
      </c>
      <c r="R1518" s="272"/>
    </row>
    <row r="1519" spans="1:21" x14ac:dyDescent="0.3">
      <c r="A1519" s="214">
        <v>10</v>
      </c>
      <c r="B1519" s="200"/>
      <c r="C1519" s="200"/>
      <c r="D1519" s="215"/>
      <c r="E1519" s="200"/>
      <c r="F1519" s="200"/>
      <c r="G1519" s="216"/>
      <c r="H1519" s="273"/>
      <c r="I1519" s="271">
        <f t="shared" si="236"/>
        <v>0</v>
      </c>
      <c r="J1519" s="271"/>
      <c r="K1519" s="271"/>
      <c r="L1519" s="271"/>
      <c r="M1519" s="272"/>
      <c r="N1519" s="272"/>
      <c r="O1519" s="272" t="str">
        <f t="shared" si="237"/>
        <v/>
      </c>
      <c r="P1519" s="272" t="str">
        <f t="shared" si="238"/>
        <v/>
      </c>
      <c r="Q1519" s="272">
        <f t="shared" si="239"/>
        <v>0</v>
      </c>
      <c r="R1519" s="272"/>
    </row>
    <row r="1520" spans="1:21" x14ac:dyDescent="0.3">
      <c r="A1520" s="214">
        <v>11</v>
      </c>
      <c r="B1520" s="200"/>
      <c r="C1520" s="200"/>
      <c r="D1520" s="215"/>
      <c r="E1520" s="200"/>
      <c r="F1520" s="200"/>
      <c r="G1520" s="216"/>
      <c r="H1520" s="273"/>
      <c r="I1520" s="271">
        <f t="shared" si="236"/>
        <v>0</v>
      </c>
      <c r="J1520" s="271"/>
      <c r="K1520" s="271"/>
      <c r="L1520" s="271"/>
      <c r="M1520" s="272"/>
      <c r="N1520" s="272"/>
      <c r="O1520" s="272" t="str">
        <f t="shared" si="237"/>
        <v/>
      </c>
      <c r="P1520" s="272" t="str">
        <f t="shared" si="238"/>
        <v/>
      </c>
      <c r="Q1520" s="272">
        <f t="shared" si="239"/>
        <v>0</v>
      </c>
      <c r="R1520" s="272"/>
    </row>
    <row r="1521" spans="1:18" x14ac:dyDescent="0.3">
      <c r="A1521" s="214">
        <v>12</v>
      </c>
      <c r="B1521" s="200"/>
      <c r="C1521" s="200"/>
      <c r="D1521" s="215"/>
      <c r="E1521" s="200"/>
      <c r="F1521" s="200"/>
      <c r="G1521" s="216"/>
      <c r="H1521" s="273"/>
      <c r="I1521" s="271">
        <f t="shared" si="236"/>
        <v>0</v>
      </c>
      <c r="J1521" s="271"/>
      <c r="K1521" s="271"/>
      <c r="L1521" s="271"/>
      <c r="M1521" s="272"/>
      <c r="N1521" s="272"/>
      <c r="O1521" s="272" t="str">
        <f t="shared" si="237"/>
        <v/>
      </c>
      <c r="P1521" s="272" t="str">
        <f t="shared" si="238"/>
        <v/>
      </c>
      <c r="Q1521" s="272">
        <f t="shared" si="239"/>
        <v>0</v>
      </c>
      <c r="R1521" s="272"/>
    </row>
    <row r="1522" spans="1:18" x14ac:dyDescent="0.3">
      <c r="A1522" s="214">
        <v>13</v>
      </c>
      <c r="B1522" s="200"/>
      <c r="C1522" s="200"/>
      <c r="D1522" s="215"/>
      <c r="E1522" s="200"/>
      <c r="F1522" s="200"/>
      <c r="G1522" s="216"/>
      <c r="H1522" s="273"/>
      <c r="I1522" s="271">
        <f t="shared" si="236"/>
        <v>0</v>
      </c>
      <c r="J1522" s="271"/>
      <c r="K1522" s="271"/>
      <c r="L1522" s="271"/>
      <c r="M1522" s="272"/>
      <c r="N1522" s="272"/>
      <c r="O1522" s="272" t="str">
        <f t="shared" si="237"/>
        <v/>
      </c>
      <c r="P1522" s="272" t="str">
        <f t="shared" si="238"/>
        <v/>
      </c>
      <c r="Q1522" s="272">
        <f t="shared" si="239"/>
        <v>0</v>
      </c>
      <c r="R1522" s="272"/>
    </row>
    <row r="1523" spans="1:18" ht="17.25" thickBot="1" x14ac:dyDescent="0.35">
      <c r="A1523" s="217">
        <v>14</v>
      </c>
      <c r="B1523" s="204"/>
      <c r="C1523" s="204"/>
      <c r="D1523" s="218"/>
      <c r="E1523" s="204"/>
      <c r="F1523" s="204"/>
      <c r="G1523" s="219"/>
      <c r="H1523" s="273"/>
      <c r="I1523" s="271">
        <f t="shared" si="236"/>
        <v>0</v>
      </c>
      <c r="J1523" s="271"/>
      <c r="K1523" s="271"/>
      <c r="L1523" s="271"/>
      <c r="M1523" s="272"/>
      <c r="N1523" s="272"/>
      <c r="O1523" s="272" t="str">
        <f t="shared" si="237"/>
        <v/>
      </c>
      <c r="P1523" s="272" t="str">
        <f t="shared" si="238"/>
        <v/>
      </c>
      <c r="Q1523" s="272">
        <f t="shared" si="239"/>
        <v>0</v>
      </c>
      <c r="R1523" s="272"/>
    </row>
    <row r="1524" spans="1:18" x14ac:dyDescent="0.3">
      <c r="A1524" s="220">
        <v>15</v>
      </c>
      <c r="B1524" s="202"/>
      <c r="C1524" s="202"/>
      <c r="D1524" s="202" t="s">
        <v>271</v>
      </c>
      <c r="E1524" s="202"/>
      <c r="F1524" s="202"/>
      <c r="G1524" s="221"/>
      <c r="H1524" s="273">
        <f>SUM(B1524:B1530)</f>
        <v>0</v>
      </c>
      <c r="I1524" s="271">
        <f t="shared" si="236"/>
        <v>0</v>
      </c>
      <c r="J1524" s="271">
        <f>IF(SUM(H1524-40)&gt;0,H1524-40,0)</f>
        <v>0</v>
      </c>
      <c r="K1524" s="271">
        <f>IF(SUM(I1524:I1530)&gt;J1524,SUM(I1524:I1530),J1524)</f>
        <v>0</v>
      </c>
      <c r="L1524" s="271">
        <f>IF(D1524="o",IF(H1524&lt;15,0,IF(H1524&gt;40,8,H1524/5)),0)</f>
        <v>0</v>
      </c>
      <c r="M1524" s="272"/>
      <c r="N1524" s="272"/>
      <c r="O1524" s="272" t="str">
        <f t="shared" si="237"/>
        <v/>
      </c>
      <c r="P1524" s="272" t="str">
        <f t="shared" si="238"/>
        <v/>
      </c>
      <c r="Q1524" s="272">
        <f t="shared" si="239"/>
        <v>0</v>
      </c>
      <c r="R1524" s="272"/>
    </row>
    <row r="1525" spans="1:18" x14ac:dyDescent="0.3">
      <c r="A1525" s="214">
        <v>16</v>
      </c>
      <c r="B1525" s="200"/>
      <c r="C1525" s="200"/>
      <c r="D1525" s="215"/>
      <c r="E1525" s="200"/>
      <c r="F1525" s="200"/>
      <c r="G1525" s="216"/>
      <c r="H1525" s="273"/>
      <c r="I1525" s="271">
        <f t="shared" si="236"/>
        <v>0</v>
      </c>
      <c r="J1525" s="271"/>
      <c r="K1525" s="271"/>
      <c r="L1525" s="271"/>
      <c r="M1525" s="272"/>
      <c r="N1525" s="272"/>
      <c r="O1525" s="272" t="str">
        <f t="shared" si="237"/>
        <v/>
      </c>
      <c r="P1525" s="272" t="str">
        <f t="shared" si="238"/>
        <v/>
      </c>
      <c r="Q1525" s="272">
        <f t="shared" si="239"/>
        <v>0</v>
      </c>
      <c r="R1525" s="272"/>
    </row>
    <row r="1526" spans="1:18" x14ac:dyDescent="0.3">
      <c r="A1526" s="214">
        <v>17</v>
      </c>
      <c r="B1526" s="200"/>
      <c r="C1526" s="200"/>
      <c r="D1526" s="215"/>
      <c r="E1526" s="200"/>
      <c r="F1526" s="200"/>
      <c r="G1526" s="216"/>
      <c r="H1526" s="273"/>
      <c r="I1526" s="271">
        <f t="shared" si="236"/>
        <v>0</v>
      </c>
      <c r="J1526" s="271"/>
      <c r="K1526" s="271"/>
      <c r="L1526" s="271"/>
      <c r="M1526" s="272"/>
      <c r="N1526" s="272"/>
      <c r="O1526" s="272" t="str">
        <f t="shared" si="237"/>
        <v/>
      </c>
      <c r="P1526" s="272" t="str">
        <f t="shared" si="238"/>
        <v/>
      </c>
      <c r="Q1526" s="272">
        <f t="shared" si="239"/>
        <v>0</v>
      </c>
      <c r="R1526" s="272"/>
    </row>
    <row r="1527" spans="1:18" x14ac:dyDescent="0.3">
      <c r="A1527" s="214">
        <v>18</v>
      </c>
      <c r="B1527" s="200"/>
      <c r="C1527" s="200"/>
      <c r="D1527" s="215"/>
      <c r="E1527" s="200"/>
      <c r="F1527" s="200"/>
      <c r="G1527" s="216"/>
      <c r="H1527" s="273"/>
      <c r="I1527" s="271">
        <f t="shared" si="236"/>
        <v>0</v>
      </c>
      <c r="J1527" s="271"/>
      <c r="K1527" s="271"/>
      <c r="L1527" s="271"/>
      <c r="M1527" s="272"/>
      <c r="N1527" s="272"/>
      <c r="O1527" s="272" t="str">
        <f t="shared" si="237"/>
        <v/>
      </c>
      <c r="P1527" s="272" t="str">
        <f t="shared" si="238"/>
        <v/>
      </c>
      <c r="Q1527" s="272">
        <f t="shared" si="239"/>
        <v>0</v>
      </c>
      <c r="R1527" s="272"/>
    </row>
    <row r="1528" spans="1:18" x14ac:dyDescent="0.3">
      <c r="A1528" s="214">
        <v>19</v>
      </c>
      <c r="B1528" s="200"/>
      <c r="C1528" s="200"/>
      <c r="D1528" s="215"/>
      <c r="E1528" s="200"/>
      <c r="F1528" s="200"/>
      <c r="G1528" s="216"/>
      <c r="H1528" s="273"/>
      <c r="I1528" s="271">
        <f t="shared" si="236"/>
        <v>0</v>
      </c>
      <c r="J1528" s="271"/>
      <c r="K1528" s="271"/>
      <c r="L1528" s="271"/>
      <c r="M1528" s="272"/>
      <c r="N1528" s="272"/>
      <c r="O1528" s="272" t="str">
        <f t="shared" si="237"/>
        <v/>
      </c>
      <c r="P1528" s="272" t="str">
        <f t="shared" si="238"/>
        <v/>
      </c>
      <c r="Q1528" s="272">
        <f t="shared" si="239"/>
        <v>0</v>
      </c>
      <c r="R1528" s="272"/>
    </row>
    <row r="1529" spans="1:18" x14ac:dyDescent="0.3">
      <c r="A1529" s="214">
        <v>20</v>
      </c>
      <c r="B1529" s="200"/>
      <c r="C1529" s="200"/>
      <c r="D1529" s="215"/>
      <c r="E1529" s="200"/>
      <c r="F1529" s="200"/>
      <c r="G1529" s="216"/>
      <c r="H1529" s="273"/>
      <c r="I1529" s="271">
        <f t="shared" si="236"/>
        <v>0</v>
      </c>
      <c r="J1529" s="271"/>
      <c r="K1529" s="271"/>
      <c r="L1529" s="271"/>
      <c r="M1529" s="272"/>
      <c r="N1529" s="272"/>
      <c r="O1529" s="272" t="str">
        <f t="shared" si="237"/>
        <v/>
      </c>
      <c r="P1529" s="272" t="str">
        <f t="shared" si="238"/>
        <v/>
      </c>
      <c r="Q1529" s="272">
        <f t="shared" si="239"/>
        <v>0</v>
      </c>
      <c r="R1529" s="272"/>
    </row>
    <row r="1530" spans="1:18" ht="17.25" thickBot="1" x14ac:dyDescent="0.35">
      <c r="A1530" s="217">
        <v>21</v>
      </c>
      <c r="B1530" s="204"/>
      <c r="C1530" s="204"/>
      <c r="D1530" s="218"/>
      <c r="E1530" s="204"/>
      <c r="F1530" s="204"/>
      <c r="G1530" s="219"/>
      <c r="H1530" s="273"/>
      <c r="I1530" s="271">
        <f t="shared" si="236"/>
        <v>0</v>
      </c>
      <c r="J1530" s="271"/>
      <c r="K1530" s="271"/>
      <c r="L1530" s="271"/>
      <c r="M1530" s="272"/>
      <c r="N1530" s="272"/>
      <c r="O1530" s="272" t="str">
        <f t="shared" si="237"/>
        <v/>
      </c>
      <c r="P1530" s="272" t="str">
        <f t="shared" si="238"/>
        <v/>
      </c>
      <c r="Q1530" s="272">
        <f t="shared" si="239"/>
        <v>0</v>
      </c>
      <c r="R1530" s="272"/>
    </row>
    <row r="1531" spans="1:18" x14ac:dyDescent="0.3">
      <c r="A1531" s="220">
        <v>22</v>
      </c>
      <c r="B1531" s="202"/>
      <c r="C1531" s="202"/>
      <c r="D1531" s="202" t="s">
        <v>271</v>
      </c>
      <c r="E1531" s="202"/>
      <c r="F1531" s="202"/>
      <c r="G1531" s="221"/>
      <c r="H1531" s="273">
        <f>SUM(B1531:B1537)</f>
        <v>0</v>
      </c>
      <c r="I1531" s="271">
        <f t="shared" si="236"/>
        <v>0</v>
      </c>
      <c r="J1531" s="271">
        <f>IF(SUM(H1531-40)&gt;0,H1531-40,0)</f>
        <v>0</v>
      </c>
      <c r="K1531" s="271">
        <f>IF(SUM(I1531:I1537)&gt;J1531,SUM(I1531:I1537),J1531)</f>
        <v>0</v>
      </c>
      <c r="L1531" s="271">
        <f>IF(D1531="o",IF(H1531&lt;15,0,IF(H1531&gt;40,8,H1531/5)),0)</f>
        <v>0</v>
      </c>
      <c r="M1531" s="272"/>
      <c r="N1531" s="272"/>
      <c r="O1531" s="272" t="str">
        <f t="shared" si="237"/>
        <v/>
      </c>
      <c r="P1531" s="272" t="str">
        <f t="shared" si="238"/>
        <v/>
      </c>
      <c r="Q1531" s="272">
        <f t="shared" si="239"/>
        <v>0</v>
      </c>
      <c r="R1531" s="272"/>
    </row>
    <row r="1532" spans="1:18" x14ac:dyDescent="0.3">
      <c r="A1532" s="214">
        <v>23</v>
      </c>
      <c r="B1532" s="200"/>
      <c r="C1532" s="200"/>
      <c r="D1532" s="215"/>
      <c r="E1532" s="200"/>
      <c r="F1532" s="200"/>
      <c r="G1532" s="216"/>
      <c r="H1532" s="273"/>
      <c r="I1532" s="271">
        <f t="shared" si="236"/>
        <v>0</v>
      </c>
      <c r="J1532" s="271"/>
      <c r="K1532" s="271"/>
      <c r="L1532" s="271"/>
      <c r="M1532" s="272"/>
      <c r="N1532" s="272"/>
      <c r="O1532" s="272" t="str">
        <f t="shared" si="237"/>
        <v/>
      </c>
      <c r="P1532" s="272" t="str">
        <f t="shared" si="238"/>
        <v/>
      </c>
      <c r="Q1532" s="272">
        <f t="shared" si="239"/>
        <v>0</v>
      </c>
      <c r="R1532" s="272"/>
    </row>
    <row r="1533" spans="1:18" x14ac:dyDescent="0.3">
      <c r="A1533" s="214">
        <v>24</v>
      </c>
      <c r="B1533" s="200"/>
      <c r="C1533" s="200"/>
      <c r="D1533" s="215"/>
      <c r="E1533" s="200"/>
      <c r="F1533" s="200"/>
      <c r="G1533" s="216"/>
      <c r="H1533" s="273"/>
      <c r="I1533" s="271">
        <f t="shared" si="236"/>
        <v>0</v>
      </c>
      <c r="J1533" s="271"/>
      <c r="K1533" s="271"/>
      <c r="L1533" s="271"/>
      <c r="M1533" s="272"/>
      <c r="N1533" s="272"/>
      <c r="O1533" s="272" t="str">
        <f t="shared" si="237"/>
        <v/>
      </c>
      <c r="P1533" s="272" t="str">
        <f t="shared" si="238"/>
        <v/>
      </c>
      <c r="Q1533" s="272">
        <f t="shared" si="239"/>
        <v>0</v>
      </c>
      <c r="R1533" s="272"/>
    </row>
    <row r="1534" spans="1:18" x14ac:dyDescent="0.3">
      <c r="A1534" s="214">
        <v>25</v>
      </c>
      <c r="B1534" s="200"/>
      <c r="C1534" s="200"/>
      <c r="D1534" s="215"/>
      <c r="E1534" s="200"/>
      <c r="F1534" s="200"/>
      <c r="G1534" s="216"/>
      <c r="H1534" s="273"/>
      <c r="I1534" s="271">
        <f t="shared" si="236"/>
        <v>0</v>
      </c>
      <c r="J1534" s="271"/>
      <c r="K1534" s="271"/>
      <c r="L1534" s="271"/>
      <c r="M1534" s="272"/>
      <c r="N1534" s="272"/>
      <c r="O1534" s="272" t="str">
        <f t="shared" si="237"/>
        <v/>
      </c>
      <c r="P1534" s="272" t="str">
        <f t="shared" si="238"/>
        <v/>
      </c>
      <c r="Q1534" s="272">
        <f t="shared" si="239"/>
        <v>0</v>
      </c>
      <c r="R1534" s="272"/>
    </row>
    <row r="1535" spans="1:18" x14ac:dyDescent="0.3">
      <c r="A1535" s="214">
        <v>26</v>
      </c>
      <c r="B1535" s="200"/>
      <c r="C1535" s="200"/>
      <c r="D1535" s="215"/>
      <c r="E1535" s="200"/>
      <c r="F1535" s="200"/>
      <c r="G1535" s="216"/>
      <c r="H1535" s="273"/>
      <c r="I1535" s="271">
        <f t="shared" si="236"/>
        <v>0</v>
      </c>
      <c r="J1535" s="271"/>
      <c r="K1535" s="271"/>
      <c r="L1535" s="271"/>
      <c r="M1535" s="272"/>
      <c r="N1535" s="272"/>
      <c r="O1535" s="272" t="str">
        <f t="shared" si="237"/>
        <v/>
      </c>
      <c r="P1535" s="272" t="str">
        <f t="shared" si="238"/>
        <v/>
      </c>
      <c r="Q1535" s="272">
        <f t="shared" si="239"/>
        <v>0</v>
      </c>
      <c r="R1535" s="272"/>
    </row>
    <row r="1536" spans="1:18" x14ac:dyDescent="0.3">
      <c r="A1536" s="214">
        <v>27</v>
      </c>
      <c r="B1536" s="200"/>
      <c r="C1536" s="200"/>
      <c r="D1536" s="215"/>
      <c r="E1536" s="200"/>
      <c r="F1536" s="200"/>
      <c r="G1536" s="216"/>
      <c r="H1536" s="273"/>
      <c r="I1536" s="271">
        <f t="shared" si="236"/>
        <v>0</v>
      </c>
      <c r="J1536" s="271"/>
      <c r="K1536" s="271"/>
      <c r="L1536" s="271"/>
      <c r="M1536" s="272"/>
      <c r="N1536" s="272"/>
      <c r="O1536" s="272" t="str">
        <f t="shared" si="237"/>
        <v/>
      </c>
      <c r="P1536" s="272" t="str">
        <f t="shared" si="238"/>
        <v/>
      </c>
      <c r="Q1536" s="272">
        <f t="shared" si="239"/>
        <v>0</v>
      </c>
      <c r="R1536" s="272"/>
    </row>
    <row r="1537" spans="1:21" ht="17.25" thickBot="1" x14ac:dyDescent="0.35">
      <c r="A1537" s="217">
        <v>28</v>
      </c>
      <c r="B1537" s="204"/>
      <c r="C1537" s="204"/>
      <c r="D1537" s="218"/>
      <c r="E1537" s="204"/>
      <c r="F1537" s="204"/>
      <c r="G1537" s="219"/>
      <c r="H1537" s="273"/>
      <c r="I1537" s="271">
        <f t="shared" si="236"/>
        <v>0</v>
      </c>
      <c r="J1537" s="271"/>
      <c r="K1537" s="271"/>
      <c r="L1537" s="271"/>
      <c r="M1537" s="272"/>
      <c r="N1537" s="272"/>
      <c r="O1537" s="272" t="str">
        <f t="shared" si="237"/>
        <v/>
      </c>
      <c r="P1537" s="272" t="str">
        <f t="shared" si="238"/>
        <v/>
      </c>
      <c r="Q1537" s="272">
        <f t="shared" si="239"/>
        <v>0</v>
      </c>
      <c r="R1537" s="272"/>
    </row>
    <row r="1538" spans="1:21" x14ac:dyDescent="0.3">
      <c r="A1538" s="205"/>
      <c r="B1538" s="202"/>
      <c r="C1538" s="202"/>
      <c r="D1538" s="202" t="s">
        <v>271</v>
      </c>
      <c r="E1538" s="202"/>
      <c r="F1538" s="202"/>
      <c r="G1538" s="221"/>
      <c r="H1538" s="273" t="str">
        <f>IF(A1538&lt;&gt;0,SUM(Q1538:Q1540),"")</f>
        <v/>
      </c>
      <c r="I1538" s="271" t="str">
        <f>IF(A1538&lt;&gt;0,IF(IFERROR(B1538-8,0)&lt;0,0,IFERROR(B1538-8,0)),"")</f>
        <v/>
      </c>
      <c r="J1538" s="271" t="str">
        <f>IF(A1538&lt;&gt;0,IF(SUM(H1538-40)&gt;0,H1538-40,0),"")</f>
        <v/>
      </c>
      <c r="K1538" s="271" t="str">
        <f>IF(A1538&lt;&gt;0,IF(SUM(I1538:I1540)&gt;J1538,SUM(I1538:I1540),J1538),"")</f>
        <v/>
      </c>
      <c r="L1538" s="271" t="str">
        <f>IF(A1538&lt;&gt;0,IF(D1510="o",IF(H1538&lt;(15/(7/COUNTA(A1538:A1540))),0,IF(H1538&gt;(COUNTA(A1538:A1540)/5*40),COUNTA(A1538:A1540)/5*8,H1538/5)),""),"")</f>
        <v/>
      </c>
      <c r="M1538" s="272"/>
      <c r="N1538" s="272"/>
      <c r="O1538" s="272" t="str">
        <f t="shared" si="237"/>
        <v/>
      </c>
      <c r="P1538" s="272" t="str">
        <f t="shared" si="238"/>
        <v/>
      </c>
      <c r="Q1538" s="272">
        <f t="shared" si="239"/>
        <v>0</v>
      </c>
      <c r="R1538" s="272"/>
    </row>
    <row r="1539" spans="1:21" x14ac:dyDescent="0.3">
      <c r="A1539" s="206"/>
      <c r="B1539" s="200"/>
      <c r="C1539" s="200"/>
      <c r="D1539" s="215"/>
      <c r="E1539" s="200"/>
      <c r="F1539" s="200"/>
      <c r="G1539" s="216"/>
      <c r="H1539" s="273"/>
      <c r="I1539" s="271" t="str">
        <f>IF(A1539&lt;&gt;0,IF(IFERROR(B1539-8,0)&lt;0,0,IFERROR(B1539-8,0)),"")</f>
        <v/>
      </c>
      <c r="J1539" s="271"/>
      <c r="K1539" s="271"/>
      <c r="L1539" s="271"/>
      <c r="M1539" s="272"/>
      <c r="N1539" s="272"/>
      <c r="O1539" s="272" t="str">
        <f t="shared" si="237"/>
        <v/>
      </c>
      <c r="P1539" s="272" t="str">
        <f t="shared" si="238"/>
        <v/>
      </c>
      <c r="Q1539" s="272">
        <f t="shared" si="239"/>
        <v>0</v>
      </c>
      <c r="R1539" s="272"/>
    </row>
    <row r="1540" spans="1:21" ht="17.25" thickBot="1" x14ac:dyDescent="0.35">
      <c r="A1540" s="207"/>
      <c r="B1540" s="204"/>
      <c r="C1540" s="204"/>
      <c r="D1540" s="218"/>
      <c r="E1540" s="204"/>
      <c r="F1540" s="204"/>
      <c r="G1540" s="219"/>
      <c r="H1540" s="273"/>
      <c r="I1540" s="271" t="str">
        <f>IF(A1540&lt;&gt;0,IF(IFERROR(B1540-8,0)&lt;0,0,IFERROR(B1540-8,0)),"")</f>
        <v/>
      </c>
      <c r="J1540" s="271"/>
      <c r="K1540" s="271"/>
      <c r="L1540" s="271"/>
      <c r="M1540" s="272"/>
      <c r="N1540" s="272"/>
      <c r="O1540" s="272"/>
      <c r="P1540" s="272"/>
      <c r="Q1540" s="272">
        <f t="shared" si="239"/>
        <v>0</v>
      </c>
      <c r="R1540" s="272"/>
    </row>
    <row r="1541" spans="1:21" ht="17.25" thickBot="1" x14ac:dyDescent="0.35">
      <c r="A1541" s="211"/>
      <c r="B1541" s="243"/>
      <c r="C1541" s="243"/>
      <c r="D1541" s="243"/>
      <c r="E1541" s="243"/>
      <c r="F1541" s="243"/>
      <c r="G1541" s="244"/>
      <c r="H1541" s="273">
        <f t="shared" ref="H1541:M1541" si="240">SUM(H1542:H1572)</f>
        <v>0</v>
      </c>
      <c r="I1541" s="271">
        <f t="shared" si="240"/>
        <v>0</v>
      </c>
      <c r="J1541" s="271">
        <f t="shared" si="240"/>
        <v>0</v>
      </c>
      <c r="K1541" s="271">
        <f t="shared" si="240"/>
        <v>0</v>
      </c>
      <c r="L1541" s="274">
        <f t="shared" si="240"/>
        <v>0</v>
      </c>
      <c r="M1541" s="271" t="e">
        <f t="shared" si="240"/>
        <v>#DIV/0!</v>
      </c>
      <c r="N1541" s="275">
        <f>COUNTA(B1542:B1572)-COUNTIF(B1542:B1572,"연차")</f>
        <v>0</v>
      </c>
      <c r="O1541" s="271">
        <f>SUM(O1542:O1572)</f>
        <v>0</v>
      </c>
      <c r="P1541" s="271">
        <f>SUM(P1542:P1572)</f>
        <v>0</v>
      </c>
      <c r="Q1541" s="272">
        <f>SUM(Q1542:Q1572)</f>
        <v>0</v>
      </c>
      <c r="R1541" s="272">
        <f>COUNTA(A1542:A1572)</f>
        <v>28</v>
      </c>
      <c r="S1541" s="276">
        <f>SUM(C1542:C1572)</f>
        <v>0</v>
      </c>
      <c r="T1541" s="276">
        <f>SUM(F1542:F1572)</f>
        <v>0</v>
      </c>
      <c r="U1541" s="251">
        <f>G1543*G1545</f>
        <v>0</v>
      </c>
    </row>
    <row r="1542" spans="1:21" x14ac:dyDescent="0.3">
      <c r="A1542" s="212">
        <v>1</v>
      </c>
      <c r="B1542" s="201"/>
      <c r="C1542" s="201"/>
      <c r="D1542" s="201" t="s">
        <v>271</v>
      </c>
      <c r="E1542" s="201"/>
      <c r="F1542" s="201"/>
      <c r="G1542" s="213" t="s">
        <v>282</v>
      </c>
      <c r="H1542" s="273">
        <f>SUM(B1542:B1548)</f>
        <v>0</v>
      </c>
      <c r="I1542" s="271">
        <f t="shared" ref="I1542:I1569" si="241">IF(IFERROR(B1542-8,0)&lt;0,0,IFERROR(B1542-8,0))</f>
        <v>0</v>
      </c>
      <c r="J1542" s="271">
        <f>IF(SUM(H1542-40)&gt;0,H1542-40,0)</f>
        <v>0</v>
      </c>
      <c r="K1542" s="271">
        <f>IF(SUM(I1542:I1548)&gt;J1542,SUM(I1542:I1548),J1542)</f>
        <v>0</v>
      </c>
      <c r="L1542" s="271">
        <f>IF(D1542="o",IF(H1542&lt;15,0,IF(H1542&gt;40,8,H1542/5)),0)</f>
        <v>0</v>
      </c>
      <c r="M1542" s="272" t="e">
        <f>SUM(B1542:B1572)/COUNTA(B1542:B1572)</f>
        <v>#DIV/0!</v>
      </c>
      <c r="N1542" s="272"/>
      <c r="O1542" s="272" t="str">
        <f>IF(E1542="o",IF(B1542&gt;8,8,B1542),"")</f>
        <v/>
      </c>
      <c r="P1542" s="272" t="str">
        <f>IF(E1542="o",IF(B1542&gt;8,B1542-8,0),"")</f>
        <v/>
      </c>
      <c r="Q1542" s="272">
        <f>COUNTA(A1542)*IF(B1542="연차",0,B1542)</f>
        <v>0</v>
      </c>
      <c r="R1542" s="272"/>
    </row>
    <row r="1543" spans="1:21" x14ac:dyDescent="0.3">
      <c r="A1543" s="214">
        <v>2</v>
      </c>
      <c r="B1543" s="200"/>
      <c r="C1543" s="200"/>
      <c r="D1543" s="215"/>
      <c r="E1543" s="200"/>
      <c r="F1543" s="200"/>
      <c r="G1543" s="203"/>
      <c r="H1543" s="273"/>
      <c r="I1543" s="271">
        <f t="shared" si="241"/>
        <v>0</v>
      </c>
      <c r="J1543" s="271"/>
      <c r="K1543" s="271"/>
      <c r="L1543" s="271"/>
      <c r="M1543" s="272"/>
      <c r="N1543" s="272"/>
      <c r="O1543" s="272" t="str">
        <f t="shared" ref="O1543:O1571" si="242">IF(E1543="o",IF(B1543&gt;8,8,B1543),"")</f>
        <v/>
      </c>
      <c r="P1543" s="272" t="str">
        <f t="shared" ref="P1543:P1571" si="243">IF(E1543="o",IF(B1543&gt;8,B1543-8,0),"")</f>
        <v/>
      </c>
      <c r="Q1543" s="272">
        <f t="shared" ref="Q1543:Q1572" si="244">COUNTA(A1543)*IF(B1543="연차",0,B1543)</f>
        <v>0</v>
      </c>
      <c r="R1543" s="272"/>
    </row>
    <row r="1544" spans="1:21" x14ac:dyDescent="0.3">
      <c r="A1544" s="214">
        <v>3</v>
      </c>
      <c r="B1544" s="200"/>
      <c r="C1544" s="200"/>
      <c r="D1544" s="215"/>
      <c r="E1544" s="200"/>
      <c r="F1544" s="200"/>
      <c r="G1544" s="203" t="s">
        <v>275</v>
      </c>
      <c r="H1544" s="273"/>
      <c r="I1544" s="271">
        <f t="shared" si="241"/>
        <v>0</v>
      </c>
      <c r="J1544" s="271"/>
      <c r="K1544" s="271"/>
      <c r="L1544" s="271"/>
      <c r="M1544" s="272"/>
      <c r="N1544" s="272"/>
      <c r="O1544" s="272" t="str">
        <f t="shared" si="242"/>
        <v/>
      </c>
      <c r="P1544" s="272" t="str">
        <f t="shared" si="243"/>
        <v/>
      </c>
      <c r="Q1544" s="272">
        <f t="shared" si="244"/>
        <v>0</v>
      </c>
      <c r="R1544" s="272"/>
    </row>
    <row r="1545" spans="1:21" x14ac:dyDescent="0.3">
      <c r="A1545" s="214">
        <v>4</v>
      </c>
      <c r="B1545" s="200"/>
      <c r="C1545" s="200"/>
      <c r="D1545" s="215"/>
      <c r="E1545" s="200"/>
      <c r="F1545" s="200"/>
      <c r="G1545" s="203"/>
      <c r="H1545" s="273"/>
      <c r="I1545" s="271">
        <f t="shared" si="241"/>
        <v>0</v>
      </c>
      <c r="J1545" s="271"/>
      <c r="K1545" s="271"/>
      <c r="L1545" s="271"/>
      <c r="M1545" s="272"/>
      <c r="N1545" s="272"/>
      <c r="O1545" s="272" t="str">
        <f t="shared" si="242"/>
        <v/>
      </c>
      <c r="P1545" s="272" t="str">
        <f t="shared" si="243"/>
        <v/>
      </c>
      <c r="Q1545" s="272">
        <f t="shared" si="244"/>
        <v>0</v>
      </c>
      <c r="R1545" s="272"/>
    </row>
    <row r="1546" spans="1:21" x14ac:dyDescent="0.3">
      <c r="A1546" s="214">
        <v>5</v>
      </c>
      <c r="B1546" s="200"/>
      <c r="C1546" s="200"/>
      <c r="D1546" s="215"/>
      <c r="E1546" s="200"/>
      <c r="F1546" s="200"/>
      <c r="G1546" s="216"/>
      <c r="H1546" s="273"/>
      <c r="I1546" s="271">
        <f t="shared" si="241"/>
        <v>0</v>
      </c>
      <c r="J1546" s="271"/>
      <c r="K1546" s="271"/>
      <c r="L1546" s="271"/>
      <c r="M1546" s="272"/>
      <c r="N1546" s="272"/>
      <c r="O1546" s="272" t="str">
        <f t="shared" si="242"/>
        <v/>
      </c>
      <c r="P1546" s="272" t="str">
        <f t="shared" si="243"/>
        <v/>
      </c>
      <c r="Q1546" s="272">
        <f t="shared" si="244"/>
        <v>0</v>
      </c>
      <c r="R1546" s="272"/>
    </row>
    <row r="1547" spans="1:21" x14ac:dyDescent="0.3">
      <c r="A1547" s="214">
        <v>6</v>
      </c>
      <c r="B1547" s="200"/>
      <c r="C1547" s="200"/>
      <c r="D1547" s="215"/>
      <c r="E1547" s="200"/>
      <c r="F1547" s="200"/>
      <c r="G1547" s="216"/>
      <c r="H1547" s="273"/>
      <c r="I1547" s="271">
        <f t="shared" si="241"/>
        <v>0</v>
      </c>
      <c r="J1547" s="271"/>
      <c r="K1547" s="271"/>
      <c r="L1547" s="271"/>
      <c r="M1547" s="272"/>
      <c r="N1547" s="272"/>
      <c r="O1547" s="272" t="str">
        <f t="shared" si="242"/>
        <v/>
      </c>
      <c r="P1547" s="272" t="str">
        <f t="shared" si="243"/>
        <v/>
      </c>
      <c r="Q1547" s="272">
        <f t="shared" si="244"/>
        <v>0</v>
      </c>
      <c r="R1547" s="272"/>
    </row>
    <row r="1548" spans="1:21" ht="17.25" thickBot="1" x14ac:dyDescent="0.35">
      <c r="A1548" s="217">
        <v>7</v>
      </c>
      <c r="B1548" s="204"/>
      <c r="C1548" s="204"/>
      <c r="D1548" s="218"/>
      <c r="E1548" s="204"/>
      <c r="F1548" s="204"/>
      <c r="G1548" s="219"/>
      <c r="H1548" s="273"/>
      <c r="I1548" s="271">
        <f t="shared" si="241"/>
        <v>0</v>
      </c>
      <c r="J1548" s="271"/>
      <c r="K1548" s="271"/>
      <c r="L1548" s="271"/>
      <c r="M1548" s="272"/>
      <c r="N1548" s="272"/>
      <c r="O1548" s="272" t="str">
        <f t="shared" si="242"/>
        <v/>
      </c>
      <c r="P1548" s="272" t="str">
        <f t="shared" si="243"/>
        <v/>
      </c>
      <c r="Q1548" s="272">
        <f t="shared" si="244"/>
        <v>0</v>
      </c>
      <c r="R1548" s="272"/>
    </row>
    <row r="1549" spans="1:21" x14ac:dyDescent="0.3">
      <c r="A1549" s="220">
        <v>8</v>
      </c>
      <c r="B1549" s="202"/>
      <c r="C1549" s="202"/>
      <c r="D1549" s="202" t="s">
        <v>271</v>
      </c>
      <c r="E1549" s="202"/>
      <c r="F1549" s="202"/>
      <c r="G1549" s="221"/>
      <c r="H1549" s="273">
        <f>SUM(B1549:B1555)</f>
        <v>0</v>
      </c>
      <c r="I1549" s="271">
        <f t="shared" si="241"/>
        <v>0</v>
      </c>
      <c r="J1549" s="271">
        <f>IF(SUM(H1549-40)&gt;0,H1549-40,0)</f>
        <v>0</v>
      </c>
      <c r="K1549" s="271">
        <f>IF(SUM(I1549:I1555)&gt;J1549,SUM(I1549:I1555),J1549)</f>
        <v>0</v>
      </c>
      <c r="L1549" s="271">
        <f>IF(D1549="o",IF(H1549&lt;15,0,IF(H1549&gt;40,8,H1549/5)),0)</f>
        <v>0</v>
      </c>
      <c r="M1549" s="272"/>
      <c r="N1549" s="272"/>
      <c r="O1549" s="272" t="str">
        <f t="shared" si="242"/>
        <v/>
      </c>
      <c r="P1549" s="272" t="str">
        <f t="shared" si="243"/>
        <v/>
      </c>
      <c r="Q1549" s="272">
        <f t="shared" si="244"/>
        <v>0</v>
      </c>
      <c r="R1549" s="272"/>
    </row>
    <row r="1550" spans="1:21" x14ac:dyDescent="0.3">
      <c r="A1550" s="214">
        <v>9</v>
      </c>
      <c r="B1550" s="200"/>
      <c r="C1550" s="200"/>
      <c r="D1550" s="215"/>
      <c r="E1550" s="200"/>
      <c r="F1550" s="200"/>
      <c r="G1550" s="216"/>
      <c r="H1550" s="273"/>
      <c r="I1550" s="271">
        <f t="shared" si="241"/>
        <v>0</v>
      </c>
      <c r="J1550" s="271"/>
      <c r="K1550" s="271"/>
      <c r="L1550" s="271"/>
      <c r="M1550" s="272"/>
      <c r="N1550" s="272"/>
      <c r="O1550" s="272" t="str">
        <f t="shared" si="242"/>
        <v/>
      </c>
      <c r="P1550" s="272" t="str">
        <f t="shared" si="243"/>
        <v/>
      </c>
      <c r="Q1550" s="272">
        <f t="shared" si="244"/>
        <v>0</v>
      </c>
      <c r="R1550" s="272"/>
    </row>
    <row r="1551" spans="1:21" x14ac:dyDescent="0.3">
      <c r="A1551" s="214">
        <v>10</v>
      </c>
      <c r="B1551" s="200"/>
      <c r="C1551" s="200"/>
      <c r="D1551" s="215"/>
      <c r="E1551" s="200"/>
      <c r="F1551" s="200"/>
      <c r="G1551" s="216"/>
      <c r="H1551" s="273"/>
      <c r="I1551" s="271">
        <f t="shared" si="241"/>
        <v>0</v>
      </c>
      <c r="J1551" s="271"/>
      <c r="K1551" s="271"/>
      <c r="L1551" s="271"/>
      <c r="M1551" s="272"/>
      <c r="N1551" s="272"/>
      <c r="O1551" s="272" t="str">
        <f t="shared" si="242"/>
        <v/>
      </c>
      <c r="P1551" s="272" t="str">
        <f t="shared" si="243"/>
        <v/>
      </c>
      <c r="Q1551" s="272">
        <f t="shared" si="244"/>
        <v>0</v>
      </c>
      <c r="R1551" s="272"/>
    </row>
    <row r="1552" spans="1:21" x14ac:dyDescent="0.3">
      <c r="A1552" s="214">
        <v>11</v>
      </c>
      <c r="B1552" s="200"/>
      <c r="C1552" s="200"/>
      <c r="D1552" s="215"/>
      <c r="E1552" s="200"/>
      <c r="F1552" s="200"/>
      <c r="G1552" s="216"/>
      <c r="H1552" s="273"/>
      <c r="I1552" s="271">
        <f t="shared" si="241"/>
        <v>0</v>
      </c>
      <c r="J1552" s="271"/>
      <c r="K1552" s="271"/>
      <c r="L1552" s="271"/>
      <c r="M1552" s="272"/>
      <c r="N1552" s="272"/>
      <c r="O1552" s="272" t="str">
        <f t="shared" si="242"/>
        <v/>
      </c>
      <c r="P1552" s="272" t="str">
        <f t="shared" si="243"/>
        <v/>
      </c>
      <c r="Q1552" s="272">
        <f t="shared" si="244"/>
        <v>0</v>
      </c>
      <c r="R1552" s="272"/>
    </row>
    <row r="1553" spans="1:18" x14ac:dyDescent="0.3">
      <c r="A1553" s="214">
        <v>12</v>
      </c>
      <c r="B1553" s="200"/>
      <c r="C1553" s="200"/>
      <c r="D1553" s="215"/>
      <c r="E1553" s="200"/>
      <c r="F1553" s="200"/>
      <c r="G1553" s="216"/>
      <c r="H1553" s="273"/>
      <c r="I1553" s="271">
        <f t="shared" si="241"/>
        <v>0</v>
      </c>
      <c r="J1553" s="271"/>
      <c r="K1553" s="271"/>
      <c r="L1553" s="271"/>
      <c r="M1553" s="272"/>
      <c r="N1553" s="272"/>
      <c r="O1553" s="272" t="str">
        <f t="shared" si="242"/>
        <v/>
      </c>
      <c r="P1553" s="272" t="str">
        <f t="shared" si="243"/>
        <v/>
      </c>
      <c r="Q1553" s="272">
        <f t="shared" si="244"/>
        <v>0</v>
      </c>
      <c r="R1553" s="272"/>
    </row>
    <row r="1554" spans="1:18" x14ac:dyDescent="0.3">
      <c r="A1554" s="214">
        <v>13</v>
      </c>
      <c r="B1554" s="200"/>
      <c r="C1554" s="200"/>
      <c r="D1554" s="215"/>
      <c r="E1554" s="200"/>
      <c r="F1554" s="200"/>
      <c r="G1554" s="216"/>
      <c r="H1554" s="273"/>
      <c r="I1554" s="271">
        <f t="shared" si="241"/>
        <v>0</v>
      </c>
      <c r="J1554" s="271"/>
      <c r="K1554" s="271"/>
      <c r="L1554" s="271"/>
      <c r="M1554" s="272"/>
      <c r="N1554" s="272"/>
      <c r="O1554" s="272" t="str">
        <f t="shared" si="242"/>
        <v/>
      </c>
      <c r="P1554" s="272" t="str">
        <f t="shared" si="243"/>
        <v/>
      </c>
      <c r="Q1554" s="272">
        <f t="shared" si="244"/>
        <v>0</v>
      </c>
      <c r="R1554" s="272"/>
    </row>
    <row r="1555" spans="1:18" ht="17.25" thickBot="1" x14ac:dyDescent="0.35">
      <c r="A1555" s="217">
        <v>14</v>
      </c>
      <c r="B1555" s="204"/>
      <c r="C1555" s="204"/>
      <c r="D1555" s="218"/>
      <c r="E1555" s="204"/>
      <c r="F1555" s="204"/>
      <c r="G1555" s="219"/>
      <c r="H1555" s="273"/>
      <c r="I1555" s="271">
        <f t="shared" si="241"/>
        <v>0</v>
      </c>
      <c r="J1555" s="271"/>
      <c r="K1555" s="271"/>
      <c r="L1555" s="271"/>
      <c r="M1555" s="272"/>
      <c r="N1555" s="272"/>
      <c r="O1555" s="272" t="str">
        <f t="shared" si="242"/>
        <v/>
      </c>
      <c r="P1555" s="272" t="str">
        <f t="shared" si="243"/>
        <v/>
      </c>
      <c r="Q1555" s="272">
        <f t="shared" si="244"/>
        <v>0</v>
      </c>
      <c r="R1555" s="272"/>
    </row>
    <row r="1556" spans="1:18" x14ac:dyDescent="0.3">
      <c r="A1556" s="220">
        <v>15</v>
      </c>
      <c r="B1556" s="202"/>
      <c r="C1556" s="202"/>
      <c r="D1556" s="202" t="s">
        <v>271</v>
      </c>
      <c r="E1556" s="202"/>
      <c r="F1556" s="202"/>
      <c r="G1556" s="221"/>
      <c r="H1556" s="273">
        <f>SUM(B1556:B1562)</f>
        <v>0</v>
      </c>
      <c r="I1556" s="271">
        <f t="shared" si="241"/>
        <v>0</v>
      </c>
      <c r="J1556" s="271">
        <f>IF(SUM(H1556-40)&gt;0,H1556-40,0)</f>
        <v>0</v>
      </c>
      <c r="K1556" s="271">
        <f>IF(SUM(I1556:I1562)&gt;J1556,SUM(I1556:I1562),J1556)</f>
        <v>0</v>
      </c>
      <c r="L1556" s="271">
        <f>IF(D1556="o",IF(H1556&lt;15,0,IF(H1556&gt;40,8,H1556/5)),0)</f>
        <v>0</v>
      </c>
      <c r="M1556" s="272"/>
      <c r="N1556" s="272"/>
      <c r="O1556" s="272" t="str">
        <f t="shared" si="242"/>
        <v/>
      </c>
      <c r="P1556" s="272" t="str">
        <f t="shared" si="243"/>
        <v/>
      </c>
      <c r="Q1556" s="272">
        <f t="shared" si="244"/>
        <v>0</v>
      </c>
      <c r="R1556" s="272"/>
    </row>
    <row r="1557" spans="1:18" x14ac:dyDescent="0.3">
      <c r="A1557" s="214">
        <v>16</v>
      </c>
      <c r="B1557" s="200"/>
      <c r="C1557" s="200"/>
      <c r="D1557" s="215"/>
      <c r="E1557" s="200"/>
      <c r="F1557" s="200"/>
      <c r="G1557" s="216"/>
      <c r="H1557" s="273"/>
      <c r="I1557" s="271">
        <f t="shared" si="241"/>
        <v>0</v>
      </c>
      <c r="J1557" s="271"/>
      <c r="K1557" s="271"/>
      <c r="L1557" s="271"/>
      <c r="M1557" s="272"/>
      <c r="N1557" s="272"/>
      <c r="O1557" s="272" t="str">
        <f t="shared" si="242"/>
        <v/>
      </c>
      <c r="P1557" s="272" t="str">
        <f t="shared" si="243"/>
        <v/>
      </c>
      <c r="Q1557" s="272">
        <f t="shared" si="244"/>
        <v>0</v>
      </c>
      <c r="R1557" s="272"/>
    </row>
    <row r="1558" spans="1:18" x14ac:dyDescent="0.3">
      <c r="A1558" s="214">
        <v>17</v>
      </c>
      <c r="B1558" s="200"/>
      <c r="C1558" s="200"/>
      <c r="D1558" s="215"/>
      <c r="E1558" s="200"/>
      <c r="F1558" s="200"/>
      <c r="G1558" s="216"/>
      <c r="H1558" s="273"/>
      <c r="I1558" s="271">
        <f t="shared" si="241"/>
        <v>0</v>
      </c>
      <c r="J1558" s="271"/>
      <c r="K1558" s="271"/>
      <c r="L1558" s="271"/>
      <c r="M1558" s="272"/>
      <c r="N1558" s="272"/>
      <c r="O1558" s="272" t="str">
        <f t="shared" si="242"/>
        <v/>
      </c>
      <c r="P1558" s="272" t="str">
        <f t="shared" si="243"/>
        <v/>
      </c>
      <c r="Q1558" s="272">
        <f t="shared" si="244"/>
        <v>0</v>
      </c>
      <c r="R1558" s="272"/>
    </row>
    <row r="1559" spans="1:18" x14ac:dyDescent="0.3">
      <c r="A1559" s="214">
        <v>18</v>
      </c>
      <c r="B1559" s="200"/>
      <c r="C1559" s="200"/>
      <c r="D1559" s="215"/>
      <c r="E1559" s="200"/>
      <c r="F1559" s="200"/>
      <c r="G1559" s="216"/>
      <c r="H1559" s="273"/>
      <c r="I1559" s="271">
        <f t="shared" si="241"/>
        <v>0</v>
      </c>
      <c r="J1559" s="271"/>
      <c r="K1559" s="271"/>
      <c r="L1559" s="271"/>
      <c r="M1559" s="272"/>
      <c r="N1559" s="272"/>
      <c r="O1559" s="272" t="str">
        <f t="shared" si="242"/>
        <v/>
      </c>
      <c r="P1559" s="272" t="str">
        <f t="shared" si="243"/>
        <v/>
      </c>
      <c r="Q1559" s="272">
        <f t="shared" si="244"/>
        <v>0</v>
      </c>
      <c r="R1559" s="272"/>
    </row>
    <row r="1560" spans="1:18" x14ac:dyDescent="0.3">
      <c r="A1560" s="214">
        <v>19</v>
      </c>
      <c r="B1560" s="200"/>
      <c r="C1560" s="200"/>
      <c r="D1560" s="215"/>
      <c r="E1560" s="200"/>
      <c r="F1560" s="200"/>
      <c r="G1560" s="216"/>
      <c r="H1560" s="273"/>
      <c r="I1560" s="271">
        <f t="shared" si="241"/>
        <v>0</v>
      </c>
      <c r="J1560" s="271"/>
      <c r="K1560" s="271"/>
      <c r="L1560" s="271"/>
      <c r="M1560" s="272"/>
      <c r="N1560" s="272"/>
      <c r="O1560" s="272" t="str">
        <f t="shared" si="242"/>
        <v/>
      </c>
      <c r="P1560" s="272" t="str">
        <f t="shared" si="243"/>
        <v/>
      </c>
      <c r="Q1560" s="272">
        <f t="shared" si="244"/>
        <v>0</v>
      </c>
      <c r="R1560" s="272"/>
    </row>
    <row r="1561" spans="1:18" x14ac:dyDescent="0.3">
      <c r="A1561" s="214">
        <v>20</v>
      </c>
      <c r="B1561" s="200"/>
      <c r="C1561" s="200"/>
      <c r="D1561" s="215"/>
      <c r="E1561" s="200"/>
      <c r="F1561" s="200"/>
      <c r="G1561" s="216"/>
      <c r="H1561" s="273"/>
      <c r="I1561" s="271">
        <f t="shared" si="241"/>
        <v>0</v>
      </c>
      <c r="J1561" s="271"/>
      <c r="K1561" s="271"/>
      <c r="L1561" s="271"/>
      <c r="M1561" s="272"/>
      <c r="N1561" s="272"/>
      <c r="O1561" s="272" t="str">
        <f t="shared" si="242"/>
        <v/>
      </c>
      <c r="P1561" s="272" t="str">
        <f t="shared" si="243"/>
        <v/>
      </c>
      <c r="Q1561" s="272">
        <f t="shared" si="244"/>
        <v>0</v>
      </c>
      <c r="R1561" s="272"/>
    </row>
    <row r="1562" spans="1:18" ht="17.25" thickBot="1" x14ac:dyDescent="0.35">
      <c r="A1562" s="217">
        <v>21</v>
      </c>
      <c r="B1562" s="204"/>
      <c r="C1562" s="204"/>
      <c r="D1562" s="218"/>
      <c r="E1562" s="204"/>
      <c r="F1562" s="204"/>
      <c r="G1562" s="219"/>
      <c r="H1562" s="273"/>
      <c r="I1562" s="271">
        <f t="shared" si="241"/>
        <v>0</v>
      </c>
      <c r="J1562" s="271"/>
      <c r="K1562" s="271"/>
      <c r="L1562" s="271"/>
      <c r="M1562" s="272"/>
      <c r="N1562" s="272"/>
      <c r="O1562" s="272" t="str">
        <f t="shared" si="242"/>
        <v/>
      </c>
      <c r="P1562" s="272" t="str">
        <f t="shared" si="243"/>
        <v/>
      </c>
      <c r="Q1562" s="272">
        <f t="shared" si="244"/>
        <v>0</v>
      </c>
      <c r="R1562" s="272"/>
    </row>
    <row r="1563" spans="1:18" x14ac:dyDescent="0.3">
      <c r="A1563" s="220">
        <v>22</v>
      </c>
      <c r="B1563" s="202"/>
      <c r="C1563" s="202"/>
      <c r="D1563" s="202" t="s">
        <v>271</v>
      </c>
      <c r="E1563" s="202"/>
      <c r="F1563" s="202"/>
      <c r="G1563" s="221"/>
      <c r="H1563" s="273">
        <f>SUM(B1563:B1569)</f>
        <v>0</v>
      </c>
      <c r="I1563" s="271">
        <f t="shared" si="241"/>
        <v>0</v>
      </c>
      <c r="J1563" s="271">
        <f>IF(SUM(H1563-40)&gt;0,H1563-40,0)</f>
        <v>0</v>
      </c>
      <c r="K1563" s="271">
        <f>IF(SUM(I1563:I1569)&gt;J1563,SUM(I1563:I1569),J1563)</f>
        <v>0</v>
      </c>
      <c r="L1563" s="271">
        <f>IF(D1563="o",IF(H1563&lt;15,0,IF(H1563&gt;40,8,H1563/5)),0)</f>
        <v>0</v>
      </c>
      <c r="M1563" s="272"/>
      <c r="N1563" s="272"/>
      <c r="O1563" s="272" t="str">
        <f t="shared" si="242"/>
        <v/>
      </c>
      <c r="P1563" s="272" t="str">
        <f t="shared" si="243"/>
        <v/>
      </c>
      <c r="Q1563" s="272">
        <f t="shared" si="244"/>
        <v>0</v>
      </c>
      <c r="R1563" s="272"/>
    </row>
    <row r="1564" spans="1:18" x14ac:dyDescent="0.3">
      <c r="A1564" s="214">
        <v>23</v>
      </c>
      <c r="B1564" s="200"/>
      <c r="C1564" s="200"/>
      <c r="D1564" s="215"/>
      <c r="E1564" s="200"/>
      <c r="F1564" s="200"/>
      <c r="G1564" s="216"/>
      <c r="H1564" s="273"/>
      <c r="I1564" s="271">
        <f t="shared" si="241"/>
        <v>0</v>
      </c>
      <c r="J1564" s="271"/>
      <c r="K1564" s="271"/>
      <c r="L1564" s="271"/>
      <c r="M1564" s="272"/>
      <c r="N1564" s="272"/>
      <c r="O1564" s="272" t="str">
        <f t="shared" si="242"/>
        <v/>
      </c>
      <c r="P1564" s="272" t="str">
        <f t="shared" si="243"/>
        <v/>
      </c>
      <c r="Q1564" s="272">
        <f t="shared" si="244"/>
        <v>0</v>
      </c>
      <c r="R1564" s="272"/>
    </row>
    <row r="1565" spans="1:18" x14ac:dyDescent="0.3">
      <c r="A1565" s="214">
        <v>24</v>
      </c>
      <c r="B1565" s="200"/>
      <c r="C1565" s="200"/>
      <c r="D1565" s="215"/>
      <c r="E1565" s="200"/>
      <c r="F1565" s="200"/>
      <c r="G1565" s="216"/>
      <c r="H1565" s="273"/>
      <c r="I1565" s="271">
        <f t="shared" si="241"/>
        <v>0</v>
      </c>
      <c r="J1565" s="271"/>
      <c r="K1565" s="271"/>
      <c r="L1565" s="271"/>
      <c r="M1565" s="272"/>
      <c r="N1565" s="272"/>
      <c r="O1565" s="272" t="str">
        <f t="shared" si="242"/>
        <v/>
      </c>
      <c r="P1565" s="272" t="str">
        <f t="shared" si="243"/>
        <v/>
      </c>
      <c r="Q1565" s="272">
        <f t="shared" si="244"/>
        <v>0</v>
      </c>
      <c r="R1565" s="272"/>
    </row>
    <row r="1566" spans="1:18" x14ac:dyDescent="0.3">
      <c r="A1566" s="214">
        <v>25</v>
      </c>
      <c r="B1566" s="200"/>
      <c r="C1566" s="200"/>
      <c r="D1566" s="215"/>
      <c r="E1566" s="200"/>
      <c r="F1566" s="200"/>
      <c r="G1566" s="216"/>
      <c r="H1566" s="273"/>
      <c r="I1566" s="271">
        <f t="shared" si="241"/>
        <v>0</v>
      </c>
      <c r="J1566" s="271"/>
      <c r="K1566" s="271"/>
      <c r="L1566" s="271"/>
      <c r="M1566" s="272"/>
      <c r="N1566" s="272"/>
      <c r="O1566" s="272" t="str">
        <f t="shared" si="242"/>
        <v/>
      </c>
      <c r="P1566" s="272" t="str">
        <f t="shared" si="243"/>
        <v/>
      </c>
      <c r="Q1566" s="272">
        <f t="shared" si="244"/>
        <v>0</v>
      </c>
      <c r="R1566" s="272"/>
    </row>
    <row r="1567" spans="1:18" x14ac:dyDescent="0.3">
      <c r="A1567" s="214">
        <v>26</v>
      </c>
      <c r="B1567" s="200"/>
      <c r="C1567" s="200"/>
      <c r="D1567" s="215"/>
      <c r="E1567" s="200"/>
      <c r="F1567" s="200"/>
      <c r="G1567" s="216"/>
      <c r="H1567" s="273"/>
      <c r="I1567" s="271">
        <f t="shared" si="241"/>
        <v>0</v>
      </c>
      <c r="J1567" s="271"/>
      <c r="K1567" s="271"/>
      <c r="L1567" s="271"/>
      <c r="M1567" s="272"/>
      <c r="N1567" s="272"/>
      <c r="O1567" s="272" t="str">
        <f t="shared" si="242"/>
        <v/>
      </c>
      <c r="P1567" s="272" t="str">
        <f t="shared" si="243"/>
        <v/>
      </c>
      <c r="Q1567" s="272">
        <f t="shared" si="244"/>
        <v>0</v>
      </c>
      <c r="R1567" s="272"/>
    </row>
    <row r="1568" spans="1:18" x14ac:dyDescent="0.3">
      <c r="A1568" s="214">
        <v>27</v>
      </c>
      <c r="B1568" s="200"/>
      <c r="C1568" s="200"/>
      <c r="D1568" s="215"/>
      <c r="E1568" s="200"/>
      <c r="F1568" s="200"/>
      <c r="G1568" s="216"/>
      <c r="H1568" s="273"/>
      <c r="I1568" s="271">
        <f t="shared" si="241"/>
        <v>0</v>
      </c>
      <c r="J1568" s="271"/>
      <c r="K1568" s="271"/>
      <c r="L1568" s="271"/>
      <c r="M1568" s="272"/>
      <c r="N1568" s="272"/>
      <c r="O1568" s="272" t="str">
        <f t="shared" si="242"/>
        <v/>
      </c>
      <c r="P1568" s="272" t="str">
        <f t="shared" si="243"/>
        <v/>
      </c>
      <c r="Q1568" s="272">
        <f t="shared" si="244"/>
        <v>0</v>
      </c>
      <c r="R1568" s="272"/>
    </row>
    <row r="1569" spans="1:21" ht="17.25" thickBot="1" x14ac:dyDescent="0.35">
      <c r="A1569" s="217">
        <v>28</v>
      </c>
      <c r="B1569" s="204"/>
      <c r="C1569" s="204"/>
      <c r="D1569" s="218"/>
      <c r="E1569" s="204"/>
      <c r="F1569" s="204"/>
      <c r="G1569" s="219"/>
      <c r="H1569" s="273"/>
      <c r="I1569" s="271">
        <f t="shared" si="241"/>
        <v>0</v>
      </c>
      <c r="J1569" s="271"/>
      <c r="K1569" s="271"/>
      <c r="L1569" s="271"/>
      <c r="M1569" s="272"/>
      <c r="N1569" s="272"/>
      <c r="O1569" s="272" t="str">
        <f t="shared" si="242"/>
        <v/>
      </c>
      <c r="P1569" s="272" t="str">
        <f t="shared" si="243"/>
        <v/>
      </c>
      <c r="Q1569" s="272">
        <f t="shared" si="244"/>
        <v>0</v>
      </c>
      <c r="R1569" s="272"/>
    </row>
    <row r="1570" spans="1:21" x14ac:dyDescent="0.3">
      <c r="A1570" s="205"/>
      <c r="B1570" s="202"/>
      <c r="C1570" s="202"/>
      <c r="D1570" s="202" t="s">
        <v>271</v>
      </c>
      <c r="E1570" s="202"/>
      <c r="F1570" s="202"/>
      <c r="G1570" s="221"/>
      <c r="H1570" s="273" t="str">
        <f>IF(A1570&lt;&gt;0,SUM(Q1570:Q1572),"")</f>
        <v/>
      </c>
      <c r="I1570" s="271" t="str">
        <f>IF(A1570&lt;&gt;0,IF(IFERROR(B1570-8,0)&lt;0,0,IFERROR(B1570-8,0)),"")</f>
        <v/>
      </c>
      <c r="J1570" s="271" t="str">
        <f>IF(A1570&lt;&gt;0,IF(SUM(H1570-40)&gt;0,H1570-40,0),"")</f>
        <v/>
      </c>
      <c r="K1570" s="271" t="str">
        <f>IF(A1570&lt;&gt;0,IF(SUM(I1570:I1572)&gt;J1570,SUM(I1570:I1572),J1570),"")</f>
        <v/>
      </c>
      <c r="L1570" s="271" t="str">
        <f>IF(A1570&lt;&gt;0,IF(D1542="o",IF(H1570&lt;(15/(7/COUNTA(A1570:A1572))),0,IF(H1570&gt;(COUNTA(A1570:A1572)/5*40),COUNTA(A1570:A1572)/5*8,H1570/5)),""),"")</f>
        <v/>
      </c>
      <c r="M1570" s="272"/>
      <c r="N1570" s="272"/>
      <c r="O1570" s="272" t="str">
        <f t="shared" si="242"/>
        <v/>
      </c>
      <c r="P1570" s="272" t="str">
        <f t="shared" si="243"/>
        <v/>
      </c>
      <c r="Q1570" s="272">
        <f t="shared" si="244"/>
        <v>0</v>
      </c>
      <c r="R1570" s="272"/>
    </row>
    <row r="1571" spans="1:21" x14ac:dyDescent="0.3">
      <c r="A1571" s="206"/>
      <c r="B1571" s="200"/>
      <c r="C1571" s="200"/>
      <c r="D1571" s="215"/>
      <c r="E1571" s="200"/>
      <c r="F1571" s="200"/>
      <c r="G1571" s="216"/>
      <c r="H1571" s="273"/>
      <c r="I1571" s="271" t="str">
        <f>IF(A1571&lt;&gt;0,IF(IFERROR(B1571-8,0)&lt;0,0,IFERROR(B1571-8,0)),"")</f>
        <v/>
      </c>
      <c r="J1571" s="271"/>
      <c r="K1571" s="271"/>
      <c r="L1571" s="271"/>
      <c r="M1571" s="272"/>
      <c r="N1571" s="272"/>
      <c r="O1571" s="272" t="str">
        <f t="shared" si="242"/>
        <v/>
      </c>
      <c r="P1571" s="272" t="str">
        <f t="shared" si="243"/>
        <v/>
      </c>
      <c r="Q1571" s="272">
        <f t="shared" si="244"/>
        <v>0</v>
      </c>
      <c r="R1571" s="272"/>
    </row>
    <row r="1572" spans="1:21" ht="17.25" thickBot="1" x14ac:dyDescent="0.35">
      <c r="A1572" s="207"/>
      <c r="B1572" s="204"/>
      <c r="C1572" s="204"/>
      <c r="D1572" s="218"/>
      <c r="E1572" s="204"/>
      <c r="F1572" s="204"/>
      <c r="G1572" s="219"/>
      <c r="H1572" s="273"/>
      <c r="I1572" s="271" t="str">
        <f>IF(A1572&lt;&gt;0,IF(IFERROR(B1572-8,0)&lt;0,0,IFERROR(B1572-8,0)),"")</f>
        <v/>
      </c>
      <c r="J1572" s="271"/>
      <c r="K1572" s="271"/>
      <c r="L1572" s="271"/>
      <c r="M1572" s="272"/>
      <c r="N1572" s="272"/>
      <c r="O1572" s="272"/>
      <c r="P1572" s="272"/>
      <c r="Q1572" s="272">
        <f t="shared" si="244"/>
        <v>0</v>
      </c>
      <c r="R1572" s="272"/>
    </row>
    <row r="1573" spans="1:21" ht="17.25" thickBot="1" x14ac:dyDescent="0.35">
      <c r="A1573" s="211"/>
      <c r="B1573" s="243"/>
      <c r="C1573" s="243"/>
      <c r="D1573" s="243"/>
      <c r="E1573" s="243"/>
      <c r="F1573" s="243"/>
      <c r="G1573" s="244"/>
      <c r="H1573" s="273">
        <f t="shared" ref="H1573:M1573" si="245">SUM(H1574:H1604)</f>
        <v>0</v>
      </c>
      <c r="I1573" s="271">
        <f t="shared" si="245"/>
        <v>0</v>
      </c>
      <c r="J1573" s="271">
        <f t="shared" si="245"/>
        <v>0</v>
      </c>
      <c r="K1573" s="271">
        <f t="shared" si="245"/>
        <v>0</v>
      </c>
      <c r="L1573" s="274">
        <f t="shared" si="245"/>
        <v>0</v>
      </c>
      <c r="M1573" s="271" t="e">
        <f t="shared" si="245"/>
        <v>#DIV/0!</v>
      </c>
      <c r="N1573" s="275">
        <f>COUNTA(B1574:B1604)-COUNTIF(B1574:B1604,"연차")</f>
        <v>0</v>
      </c>
      <c r="O1573" s="271">
        <f>SUM(O1574:O1604)</f>
        <v>0</v>
      </c>
      <c r="P1573" s="271">
        <f>SUM(P1574:P1604)</f>
        <v>0</v>
      </c>
      <c r="Q1573" s="272">
        <f>SUM(Q1574:Q1604)</f>
        <v>0</v>
      </c>
      <c r="R1573" s="272">
        <f>COUNTA(A1574:A1604)</f>
        <v>28</v>
      </c>
      <c r="S1573" s="276">
        <f>SUM(C1574:C1604)</f>
        <v>0</v>
      </c>
      <c r="T1573" s="276">
        <f>SUM(F1574:F1604)</f>
        <v>0</v>
      </c>
      <c r="U1573" s="251">
        <f>G1575*G1577</f>
        <v>0</v>
      </c>
    </row>
    <row r="1574" spans="1:21" x14ac:dyDescent="0.3">
      <c r="A1574" s="212">
        <v>1</v>
      </c>
      <c r="B1574" s="201"/>
      <c r="C1574" s="201"/>
      <c r="D1574" s="201" t="s">
        <v>271</v>
      </c>
      <c r="E1574" s="201"/>
      <c r="F1574" s="201"/>
      <c r="G1574" s="213" t="s">
        <v>282</v>
      </c>
      <c r="H1574" s="273">
        <f>SUM(B1574:B1580)</f>
        <v>0</v>
      </c>
      <c r="I1574" s="271">
        <f t="shared" ref="I1574:I1601" si="246">IF(IFERROR(B1574-8,0)&lt;0,0,IFERROR(B1574-8,0))</f>
        <v>0</v>
      </c>
      <c r="J1574" s="271">
        <f>IF(SUM(H1574-40)&gt;0,H1574-40,0)</f>
        <v>0</v>
      </c>
      <c r="K1574" s="271">
        <f>IF(SUM(I1574:I1580)&gt;J1574,SUM(I1574:I1580),J1574)</f>
        <v>0</v>
      </c>
      <c r="L1574" s="271">
        <f>IF(D1574="o",IF(H1574&lt;15,0,IF(H1574&gt;40,8,H1574/5)),0)</f>
        <v>0</v>
      </c>
      <c r="M1574" s="272" t="e">
        <f>SUM(B1574:B1604)/COUNTA(B1574:B1604)</f>
        <v>#DIV/0!</v>
      </c>
      <c r="N1574" s="272"/>
      <c r="O1574" s="272" t="str">
        <f>IF(E1574="o",IF(B1574&gt;8,8,B1574),"")</f>
        <v/>
      </c>
      <c r="P1574" s="272" t="str">
        <f>IF(E1574="o",IF(B1574&gt;8,B1574-8,0),"")</f>
        <v/>
      </c>
      <c r="Q1574" s="272">
        <f>COUNTA(A1574)*IF(B1574="연차",0,B1574)</f>
        <v>0</v>
      </c>
      <c r="R1574" s="272"/>
    </row>
    <row r="1575" spans="1:21" x14ac:dyDescent="0.3">
      <c r="A1575" s="214">
        <v>2</v>
      </c>
      <c r="B1575" s="200"/>
      <c r="C1575" s="200"/>
      <c r="D1575" s="215"/>
      <c r="E1575" s="200"/>
      <c r="F1575" s="200"/>
      <c r="G1575" s="203"/>
      <c r="H1575" s="273"/>
      <c r="I1575" s="271">
        <f t="shared" si="246"/>
        <v>0</v>
      </c>
      <c r="J1575" s="271"/>
      <c r="K1575" s="271"/>
      <c r="L1575" s="271"/>
      <c r="M1575" s="272"/>
      <c r="N1575" s="272"/>
      <c r="O1575" s="272" t="str">
        <f t="shared" ref="O1575:O1603" si="247">IF(E1575="o",IF(B1575&gt;8,8,B1575),"")</f>
        <v/>
      </c>
      <c r="P1575" s="272" t="str">
        <f t="shared" ref="P1575:P1603" si="248">IF(E1575="o",IF(B1575&gt;8,B1575-8,0),"")</f>
        <v/>
      </c>
      <c r="Q1575" s="272">
        <f t="shared" ref="Q1575:Q1604" si="249">COUNTA(A1575)*IF(B1575="연차",0,B1575)</f>
        <v>0</v>
      </c>
      <c r="R1575" s="272"/>
    </row>
    <row r="1576" spans="1:21" x14ac:dyDescent="0.3">
      <c r="A1576" s="214">
        <v>3</v>
      </c>
      <c r="B1576" s="200"/>
      <c r="C1576" s="200"/>
      <c r="D1576" s="215"/>
      <c r="E1576" s="200"/>
      <c r="F1576" s="200"/>
      <c r="G1576" s="203" t="s">
        <v>275</v>
      </c>
      <c r="H1576" s="273"/>
      <c r="I1576" s="271">
        <f t="shared" si="246"/>
        <v>0</v>
      </c>
      <c r="J1576" s="271"/>
      <c r="K1576" s="271"/>
      <c r="L1576" s="271"/>
      <c r="M1576" s="272"/>
      <c r="N1576" s="272"/>
      <c r="O1576" s="272" t="str">
        <f t="shared" si="247"/>
        <v/>
      </c>
      <c r="P1576" s="272" t="str">
        <f t="shared" si="248"/>
        <v/>
      </c>
      <c r="Q1576" s="272">
        <f t="shared" si="249"/>
        <v>0</v>
      </c>
      <c r="R1576" s="272"/>
    </row>
    <row r="1577" spans="1:21" x14ac:dyDescent="0.3">
      <c r="A1577" s="214">
        <v>4</v>
      </c>
      <c r="B1577" s="200"/>
      <c r="C1577" s="200"/>
      <c r="D1577" s="215"/>
      <c r="E1577" s="200"/>
      <c r="F1577" s="200"/>
      <c r="G1577" s="203"/>
      <c r="H1577" s="273"/>
      <c r="I1577" s="271">
        <f t="shared" si="246"/>
        <v>0</v>
      </c>
      <c r="J1577" s="271"/>
      <c r="K1577" s="271"/>
      <c r="L1577" s="271"/>
      <c r="M1577" s="272"/>
      <c r="N1577" s="272"/>
      <c r="O1577" s="272" t="str">
        <f t="shared" si="247"/>
        <v/>
      </c>
      <c r="P1577" s="272" t="str">
        <f t="shared" si="248"/>
        <v/>
      </c>
      <c r="Q1577" s="272">
        <f t="shared" si="249"/>
        <v>0</v>
      </c>
      <c r="R1577" s="272"/>
    </row>
    <row r="1578" spans="1:21" x14ac:dyDescent="0.3">
      <c r="A1578" s="214">
        <v>5</v>
      </c>
      <c r="B1578" s="200"/>
      <c r="C1578" s="200"/>
      <c r="D1578" s="215"/>
      <c r="E1578" s="200"/>
      <c r="F1578" s="200"/>
      <c r="G1578" s="216"/>
      <c r="H1578" s="273"/>
      <c r="I1578" s="271">
        <f t="shared" si="246"/>
        <v>0</v>
      </c>
      <c r="J1578" s="271"/>
      <c r="K1578" s="271"/>
      <c r="L1578" s="271"/>
      <c r="M1578" s="272"/>
      <c r="N1578" s="272"/>
      <c r="O1578" s="272" t="str">
        <f t="shared" si="247"/>
        <v/>
      </c>
      <c r="P1578" s="272" t="str">
        <f t="shared" si="248"/>
        <v/>
      </c>
      <c r="Q1578" s="272">
        <f t="shared" si="249"/>
        <v>0</v>
      </c>
      <c r="R1578" s="272"/>
    </row>
    <row r="1579" spans="1:21" x14ac:dyDescent="0.3">
      <c r="A1579" s="214">
        <v>6</v>
      </c>
      <c r="B1579" s="200"/>
      <c r="C1579" s="200"/>
      <c r="D1579" s="215"/>
      <c r="E1579" s="200"/>
      <c r="F1579" s="200"/>
      <c r="G1579" s="216"/>
      <c r="H1579" s="273"/>
      <c r="I1579" s="271">
        <f t="shared" si="246"/>
        <v>0</v>
      </c>
      <c r="J1579" s="271"/>
      <c r="K1579" s="271"/>
      <c r="L1579" s="271"/>
      <c r="M1579" s="272"/>
      <c r="N1579" s="272"/>
      <c r="O1579" s="272" t="str">
        <f t="shared" si="247"/>
        <v/>
      </c>
      <c r="P1579" s="272" t="str">
        <f t="shared" si="248"/>
        <v/>
      </c>
      <c r="Q1579" s="272">
        <f t="shared" si="249"/>
        <v>0</v>
      </c>
      <c r="R1579" s="272"/>
    </row>
    <row r="1580" spans="1:21" ht="17.25" thickBot="1" x14ac:dyDescent="0.35">
      <c r="A1580" s="217">
        <v>7</v>
      </c>
      <c r="B1580" s="204"/>
      <c r="C1580" s="204"/>
      <c r="D1580" s="218"/>
      <c r="E1580" s="204"/>
      <c r="F1580" s="204"/>
      <c r="G1580" s="219"/>
      <c r="H1580" s="273"/>
      <c r="I1580" s="271">
        <f t="shared" si="246"/>
        <v>0</v>
      </c>
      <c r="J1580" s="271"/>
      <c r="K1580" s="271"/>
      <c r="L1580" s="271"/>
      <c r="M1580" s="272"/>
      <c r="N1580" s="272"/>
      <c r="O1580" s="272" t="str">
        <f t="shared" si="247"/>
        <v/>
      </c>
      <c r="P1580" s="272" t="str">
        <f t="shared" si="248"/>
        <v/>
      </c>
      <c r="Q1580" s="272">
        <f t="shared" si="249"/>
        <v>0</v>
      </c>
      <c r="R1580" s="272"/>
    </row>
    <row r="1581" spans="1:21" x14ac:dyDescent="0.3">
      <c r="A1581" s="220">
        <v>8</v>
      </c>
      <c r="B1581" s="202"/>
      <c r="C1581" s="202"/>
      <c r="D1581" s="202" t="s">
        <v>271</v>
      </c>
      <c r="E1581" s="202"/>
      <c r="F1581" s="202"/>
      <c r="G1581" s="221"/>
      <c r="H1581" s="273">
        <f>SUM(B1581:B1587)</f>
        <v>0</v>
      </c>
      <c r="I1581" s="271">
        <f t="shared" si="246"/>
        <v>0</v>
      </c>
      <c r="J1581" s="271">
        <f>IF(SUM(H1581-40)&gt;0,H1581-40,0)</f>
        <v>0</v>
      </c>
      <c r="K1581" s="271">
        <f>IF(SUM(I1581:I1587)&gt;J1581,SUM(I1581:I1587),J1581)</f>
        <v>0</v>
      </c>
      <c r="L1581" s="271">
        <f>IF(D1581="o",IF(H1581&lt;15,0,IF(H1581&gt;40,8,H1581/5)),0)</f>
        <v>0</v>
      </c>
      <c r="M1581" s="272"/>
      <c r="N1581" s="272"/>
      <c r="O1581" s="272" t="str">
        <f t="shared" si="247"/>
        <v/>
      </c>
      <c r="P1581" s="272" t="str">
        <f t="shared" si="248"/>
        <v/>
      </c>
      <c r="Q1581" s="272">
        <f t="shared" si="249"/>
        <v>0</v>
      </c>
      <c r="R1581" s="272"/>
    </row>
    <row r="1582" spans="1:21" x14ac:dyDescent="0.3">
      <c r="A1582" s="214">
        <v>9</v>
      </c>
      <c r="B1582" s="200"/>
      <c r="C1582" s="200"/>
      <c r="D1582" s="215"/>
      <c r="E1582" s="200"/>
      <c r="F1582" s="200"/>
      <c r="G1582" s="216"/>
      <c r="H1582" s="273"/>
      <c r="I1582" s="271">
        <f t="shared" si="246"/>
        <v>0</v>
      </c>
      <c r="J1582" s="271"/>
      <c r="K1582" s="271"/>
      <c r="L1582" s="271"/>
      <c r="M1582" s="272"/>
      <c r="N1582" s="272"/>
      <c r="O1582" s="272" t="str">
        <f t="shared" si="247"/>
        <v/>
      </c>
      <c r="P1582" s="272" t="str">
        <f t="shared" si="248"/>
        <v/>
      </c>
      <c r="Q1582" s="272">
        <f t="shared" si="249"/>
        <v>0</v>
      </c>
      <c r="R1582" s="272"/>
    </row>
    <row r="1583" spans="1:21" x14ac:dyDescent="0.3">
      <c r="A1583" s="214">
        <v>10</v>
      </c>
      <c r="B1583" s="200"/>
      <c r="C1583" s="200"/>
      <c r="D1583" s="215"/>
      <c r="E1583" s="200"/>
      <c r="F1583" s="200"/>
      <c r="G1583" s="216"/>
      <c r="H1583" s="273"/>
      <c r="I1583" s="271">
        <f t="shared" si="246"/>
        <v>0</v>
      </c>
      <c r="J1583" s="271"/>
      <c r="K1583" s="271"/>
      <c r="L1583" s="271"/>
      <c r="M1583" s="272"/>
      <c r="N1583" s="272"/>
      <c r="O1583" s="272" t="str">
        <f t="shared" si="247"/>
        <v/>
      </c>
      <c r="P1583" s="272" t="str">
        <f t="shared" si="248"/>
        <v/>
      </c>
      <c r="Q1583" s="272">
        <f t="shared" si="249"/>
        <v>0</v>
      </c>
      <c r="R1583" s="272"/>
    </row>
    <row r="1584" spans="1:21" x14ac:dyDescent="0.3">
      <c r="A1584" s="214">
        <v>11</v>
      </c>
      <c r="B1584" s="200"/>
      <c r="C1584" s="200"/>
      <c r="D1584" s="215"/>
      <c r="E1584" s="200"/>
      <c r="F1584" s="200"/>
      <c r="G1584" s="216"/>
      <c r="H1584" s="273"/>
      <c r="I1584" s="271">
        <f t="shared" si="246"/>
        <v>0</v>
      </c>
      <c r="J1584" s="271"/>
      <c r="K1584" s="271"/>
      <c r="L1584" s="271"/>
      <c r="M1584" s="272"/>
      <c r="N1584" s="272"/>
      <c r="O1584" s="272" t="str">
        <f t="shared" si="247"/>
        <v/>
      </c>
      <c r="P1584" s="272" t="str">
        <f t="shared" si="248"/>
        <v/>
      </c>
      <c r="Q1584" s="272">
        <f t="shared" si="249"/>
        <v>0</v>
      </c>
      <c r="R1584" s="272"/>
    </row>
    <row r="1585" spans="1:18" x14ac:dyDescent="0.3">
      <c r="A1585" s="214">
        <v>12</v>
      </c>
      <c r="B1585" s="200"/>
      <c r="C1585" s="200"/>
      <c r="D1585" s="215"/>
      <c r="E1585" s="200"/>
      <c r="F1585" s="200"/>
      <c r="G1585" s="216"/>
      <c r="H1585" s="273"/>
      <c r="I1585" s="271">
        <f t="shared" si="246"/>
        <v>0</v>
      </c>
      <c r="J1585" s="271"/>
      <c r="K1585" s="271"/>
      <c r="L1585" s="271"/>
      <c r="M1585" s="272"/>
      <c r="N1585" s="272"/>
      <c r="O1585" s="272" t="str">
        <f t="shared" si="247"/>
        <v/>
      </c>
      <c r="P1585" s="272" t="str">
        <f t="shared" si="248"/>
        <v/>
      </c>
      <c r="Q1585" s="272">
        <f t="shared" si="249"/>
        <v>0</v>
      </c>
      <c r="R1585" s="272"/>
    </row>
    <row r="1586" spans="1:18" x14ac:dyDescent="0.3">
      <c r="A1586" s="214">
        <v>13</v>
      </c>
      <c r="B1586" s="200"/>
      <c r="C1586" s="200"/>
      <c r="D1586" s="215"/>
      <c r="E1586" s="200"/>
      <c r="F1586" s="200"/>
      <c r="G1586" s="216"/>
      <c r="H1586" s="273"/>
      <c r="I1586" s="271">
        <f t="shared" si="246"/>
        <v>0</v>
      </c>
      <c r="J1586" s="271"/>
      <c r="K1586" s="271"/>
      <c r="L1586" s="271"/>
      <c r="M1586" s="272"/>
      <c r="N1586" s="272"/>
      <c r="O1586" s="272" t="str">
        <f t="shared" si="247"/>
        <v/>
      </c>
      <c r="P1586" s="272" t="str">
        <f t="shared" si="248"/>
        <v/>
      </c>
      <c r="Q1586" s="272">
        <f t="shared" si="249"/>
        <v>0</v>
      </c>
      <c r="R1586" s="272"/>
    </row>
    <row r="1587" spans="1:18" ht="17.25" thickBot="1" x14ac:dyDescent="0.35">
      <c r="A1587" s="217">
        <v>14</v>
      </c>
      <c r="B1587" s="204"/>
      <c r="C1587" s="204"/>
      <c r="D1587" s="218"/>
      <c r="E1587" s="204"/>
      <c r="F1587" s="204"/>
      <c r="G1587" s="219"/>
      <c r="H1587" s="273"/>
      <c r="I1587" s="271">
        <f t="shared" si="246"/>
        <v>0</v>
      </c>
      <c r="J1587" s="271"/>
      <c r="K1587" s="271"/>
      <c r="L1587" s="271"/>
      <c r="M1587" s="272"/>
      <c r="N1587" s="272"/>
      <c r="O1587" s="272" t="str">
        <f t="shared" si="247"/>
        <v/>
      </c>
      <c r="P1587" s="272" t="str">
        <f t="shared" si="248"/>
        <v/>
      </c>
      <c r="Q1587" s="272">
        <f t="shared" si="249"/>
        <v>0</v>
      </c>
      <c r="R1587" s="272"/>
    </row>
    <row r="1588" spans="1:18" x14ac:dyDescent="0.3">
      <c r="A1588" s="220">
        <v>15</v>
      </c>
      <c r="B1588" s="202"/>
      <c r="C1588" s="202"/>
      <c r="D1588" s="202" t="s">
        <v>271</v>
      </c>
      <c r="E1588" s="202"/>
      <c r="F1588" s="202"/>
      <c r="G1588" s="221"/>
      <c r="H1588" s="273">
        <f>SUM(B1588:B1594)</f>
        <v>0</v>
      </c>
      <c r="I1588" s="271">
        <f t="shared" si="246"/>
        <v>0</v>
      </c>
      <c r="J1588" s="271">
        <f>IF(SUM(H1588-40)&gt;0,H1588-40,0)</f>
        <v>0</v>
      </c>
      <c r="K1588" s="271">
        <f>IF(SUM(I1588:I1594)&gt;J1588,SUM(I1588:I1594),J1588)</f>
        <v>0</v>
      </c>
      <c r="L1588" s="271">
        <f>IF(D1588="o",IF(H1588&lt;15,0,IF(H1588&gt;40,8,H1588/5)),0)</f>
        <v>0</v>
      </c>
      <c r="M1588" s="272"/>
      <c r="N1588" s="272"/>
      <c r="O1588" s="272" t="str">
        <f t="shared" si="247"/>
        <v/>
      </c>
      <c r="P1588" s="272" t="str">
        <f t="shared" si="248"/>
        <v/>
      </c>
      <c r="Q1588" s="272">
        <f t="shared" si="249"/>
        <v>0</v>
      </c>
      <c r="R1588" s="272"/>
    </row>
    <row r="1589" spans="1:18" x14ac:dyDescent="0.3">
      <c r="A1589" s="214">
        <v>16</v>
      </c>
      <c r="B1589" s="200"/>
      <c r="C1589" s="200"/>
      <c r="D1589" s="215"/>
      <c r="E1589" s="200"/>
      <c r="F1589" s="200"/>
      <c r="G1589" s="216"/>
      <c r="H1589" s="273"/>
      <c r="I1589" s="271">
        <f t="shared" si="246"/>
        <v>0</v>
      </c>
      <c r="J1589" s="271"/>
      <c r="K1589" s="271"/>
      <c r="L1589" s="271"/>
      <c r="M1589" s="272"/>
      <c r="N1589" s="272"/>
      <c r="O1589" s="272" t="str">
        <f t="shared" si="247"/>
        <v/>
      </c>
      <c r="P1589" s="272" t="str">
        <f t="shared" si="248"/>
        <v/>
      </c>
      <c r="Q1589" s="272">
        <f t="shared" si="249"/>
        <v>0</v>
      </c>
      <c r="R1589" s="272"/>
    </row>
    <row r="1590" spans="1:18" x14ac:dyDescent="0.3">
      <c r="A1590" s="214">
        <v>17</v>
      </c>
      <c r="B1590" s="200"/>
      <c r="C1590" s="200"/>
      <c r="D1590" s="215"/>
      <c r="E1590" s="200"/>
      <c r="F1590" s="200"/>
      <c r="G1590" s="216"/>
      <c r="H1590" s="273"/>
      <c r="I1590" s="271">
        <f t="shared" si="246"/>
        <v>0</v>
      </c>
      <c r="J1590" s="271"/>
      <c r="K1590" s="271"/>
      <c r="L1590" s="271"/>
      <c r="M1590" s="272"/>
      <c r="N1590" s="272"/>
      <c r="O1590" s="272" t="str">
        <f t="shared" si="247"/>
        <v/>
      </c>
      <c r="P1590" s="272" t="str">
        <f t="shared" si="248"/>
        <v/>
      </c>
      <c r="Q1590" s="272">
        <f t="shared" si="249"/>
        <v>0</v>
      </c>
      <c r="R1590" s="272"/>
    </row>
    <row r="1591" spans="1:18" x14ac:dyDescent="0.3">
      <c r="A1591" s="214">
        <v>18</v>
      </c>
      <c r="B1591" s="200"/>
      <c r="C1591" s="200"/>
      <c r="D1591" s="215"/>
      <c r="E1591" s="200"/>
      <c r="F1591" s="200"/>
      <c r="G1591" s="216"/>
      <c r="H1591" s="273"/>
      <c r="I1591" s="271">
        <f t="shared" si="246"/>
        <v>0</v>
      </c>
      <c r="J1591" s="271"/>
      <c r="K1591" s="271"/>
      <c r="L1591" s="271"/>
      <c r="M1591" s="272"/>
      <c r="N1591" s="272"/>
      <c r="O1591" s="272" t="str">
        <f t="shared" si="247"/>
        <v/>
      </c>
      <c r="P1591" s="272" t="str">
        <f t="shared" si="248"/>
        <v/>
      </c>
      <c r="Q1591" s="272">
        <f t="shared" si="249"/>
        <v>0</v>
      </c>
      <c r="R1591" s="272"/>
    </row>
    <row r="1592" spans="1:18" x14ac:dyDescent="0.3">
      <c r="A1592" s="214">
        <v>19</v>
      </c>
      <c r="B1592" s="200"/>
      <c r="C1592" s="200"/>
      <c r="D1592" s="215"/>
      <c r="E1592" s="200"/>
      <c r="F1592" s="200"/>
      <c r="G1592" s="216"/>
      <c r="H1592" s="273"/>
      <c r="I1592" s="271">
        <f t="shared" si="246"/>
        <v>0</v>
      </c>
      <c r="J1592" s="271"/>
      <c r="K1592" s="271"/>
      <c r="L1592" s="271"/>
      <c r="M1592" s="272"/>
      <c r="N1592" s="272"/>
      <c r="O1592" s="272" t="str">
        <f t="shared" si="247"/>
        <v/>
      </c>
      <c r="P1592" s="272" t="str">
        <f t="shared" si="248"/>
        <v/>
      </c>
      <c r="Q1592" s="272">
        <f t="shared" si="249"/>
        <v>0</v>
      </c>
      <c r="R1592" s="272"/>
    </row>
    <row r="1593" spans="1:18" x14ac:dyDescent="0.3">
      <c r="A1593" s="214">
        <v>20</v>
      </c>
      <c r="B1593" s="200"/>
      <c r="C1593" s="200"/>
      <c r="D1593" s="215"/>
      <c r="E1593" s="200"/>
      <c r="F1593" s="200"/>
      <c r="G1593" s="216"/>
      <c r="H1593" s="273"/>
      <c r="I1593" s="271">
        <f t="shared" si="246"/>
        <v>0</v>
      </c>
      <c r="J1593" s="271"/>
      <c r="K1593" s="271"/>
      <c r="L1593" s="271"/>
      <c r="M1593" s="272"/>
      <c r="N1593" s="272"/>
      <c r="O1593" s="272" t="str">
        <f t="shared" si="247"/>
        <v/>
      </c>
      <c r="P1593" s="272" t="str">
        <f t="shared" si="248"/>
        <v/>
      </c>
      <c r="Q1593" s="272">
        <f t="shared" si="249"/>
        <v>0</v>
      </c>
      <c r="R1593" s="272"/>
    </row>
    <row r="1594" spans="1:18" ht="17.25" thickBot="1" x14ac:dyDescent="0.35">
      <c r="A1594" s="217">
        <v>21</v>
      </c>
      <c r="B1594" s="204"/>
      <c r="C1594" s="204"/>
      <c r="D1594" s="218"/>
      <c r="E1594" s="204"/>
      <c r="F1594" s="204"/>
      <c r="G1594" s="219"/>
      <c r="H1594" s="273"/>
      <c r="I1594" s="271">
        <f t="shared" si="246"/>
        <v>0</v>
      </c>
      <c r="J1594" s="271"/>
      <c r="K1594" s="271"/>
      <c r="L1594" s="271"/>
      <c r="M1594" s="272"/>
      <c r="N1594" s="272"/>
      <c r="O1594" s="272" t="str">
        <f t="shared" si="247"/>
        <v/>
      </c>
      <c r="P1594" s="272" t="str">
        <f t="shared" si="248"/>
        <v/>
      </c>
      <c r="Q1594" s="272">
        <f t="shared" si="249"/>
        <v>0</v>
      </c>
      <c r="R1594" s="272"/>
    </row>
    <row r="1595" spans="1:18" x14ac:dyDescent="0.3">
      <c r="A1595" s="220">
        <v>22</v>
      </c>
      <c r="B1595" s="202"/>
      <c r="C1595" s="202"/>
      <c r="D1595" s="202" t="s">
        <v>271</v>
      </c>
      <c r="E1595" s="202"/>
      <c r="F1595" s="202"/>
      <c r="G1595" s="221"/>
      <c r="H1595" s="273">
        <f>SUM(B1595:B1601)</f>
        <v>0</v>
      </c>
      <c r="I1595" s="271">
        <f t="shared" si="246"/>
        <v>0</v>
      </c>
      <c r="J1595" s="271">
        <f>IF(SUM(H1595-40)&gt;0,H1595-40,0)</f>
        <v>0</v>
      </c>
      <c r="K1595" s="271">
        <f>IF(SUM(I1595:I1601)&gt;J1595,SUM(I1595:I1601),J1595)</f>
        <v>0</v>
      </c>
      <c r="L1595" s="271">
        <f>IF(D1595="o",IF(H1595&lt;15,0,IF(H1595&gt;40,8,H1595/5)),0)</f>
        <v>0</v>
      </c>
      <c r="M1595" s="272"/>
      <c r="N1595" s="272"/>
      <c r="O1595" s="272" t="str">
        <f t="shared" si="247"/>
        <v/>
      </c>
      <c r="P1595" s="272" t="str">
        <f t="shared" si="248"/>
        <v/>
      </c>
      <c r="Q1595" s="272">
        <f t="shared" si="249"/>
        <v>0</v>
      </c>
      <c r="R1595" s="272"/>
    </row>
    <row r="1596" spans="1:18" x14ac:dyDescent="0.3">
      <c r="A1596" s="214">
        <v>23</v>
      </c>
      <c r="B1596" s="200"/>
      <c r="C1596" s="200"/>
      <c r="D1596" s="215"/>
      <c r="E1596" s="200"/>
      <c r="F1596" s="200"/>
      <c r="G1596" s="216"/>
      <c r="H1596" s="273"/>
      <c r="I1596" s="271">
        <f t="shared" si="246"/>
        <v>0</v>
      </c>
      <c r="J1596" s="271"/>
      <c r="K1596" s="271"/>
      <c r="L1596" s="271"/>
      <c r="M1596" s="272"/>
      <c r="N1596" s="272"/>
      <c r="O1596" s="272" t="str">
        <f t="shared" si="247"/>
        <v/>
      </c>
      <c r="P1596" s="272" t="str">
        <f t="shared" si="248"/>
        <v/>
      </c>
      <c r="Q1596" s="272">
        <f t="shared" si="249"/>
        <v>0</v>
      </c>
      <c r="R1596" s="272"/>
    </row>
    <row r="1597" spans="1:18" x14ac:dyDescent="0.3">
      <c r="A1597" s="214">
        <v>24</v>
      </c>
      <c r="B1597" s="200"/>
      <c r="C1597" s="200"/>
      <c r="D1597" s="215"/>
      <c r="E1597" s="200"/>
      <c r="F1597" s="200"/>
      <c r="G1597" s="216"/>
      <c r="H1597" s="273"/>
      <c r="I1597" s="271">
        <f t="shared" si="246"/>
        <v>0</v>
      </c>
      <c r="J1597" s="271"/>
      <c r="K1597" s="271"/>
      <c r="L1597" s="271"/>
      <c r="M1597" s="272"/>
      <c r="N1597" s="272"/>
      <c r="O1597" s="272" t="str">
        <f t="shared" si="247"/>
        <v/>
      </c>
      <c r="P1597" s="272" t="str">
        <f t="shared" si="248"/>
        <v/>
      </c>
      <c r="Q1597" s="272">
        <f t="shared" si="249"/>
        <v>0</v>
      </c>
      <c r="R1597" s="272"/>
    </row>
    <row r="1598" spans="1:18" x14ac:dyDescent="0.3">
      <c r="A1598" s="214">
        <v>25</v>
      </c>
      <c r="B1598" s="200"/>
      <c r="C1598" s="200"/>
      <c r="D1598" s="215"/>
      <c r="E1598" s="200"/>
      <c r="F1598" s="200"/>
      <c r="G1598" s="216"/>
      <c r="H1598" s="273"/>
      <c r="I1598" s="271">
        <f t="shared" si="246"/>
        <v>0</v>
      </c>
      <c r="J1598" s="271"/>
      <c r="K1598" s="271"/>
      <c r="L1598" s="271"/>
      <c r="M1598" s="272"/>
      <c r="N1598" s="272"/>
      <c r="O1598" s="272" t="str">
        <f t="shared" si="247"/>
        <v/>
      </c>
      <c r="P1598" s="272" t="str">
        <f t="shared" si="248"/>
        <v/>
      </c>
      <c r="Q1598" s="272">
        <f t="shared" si="249"/>
        <v>0</v>
      </c>
      <c r="R1598" s="272"/>
    </row>
    <row r="1599" spans="1:18" x14ac:dyDescent="0.3">
      <c r="A1599" s="214">
        <v>26</v>
      </c>
      <c r="B1599" s="200"/>
      <c r="C1599" s="200"/>
      <c r="D1599" s="215"/>
      <c r="E1599" s="200"/>
      <c r="F1599" s="200"/>
      <c r="G1599" s="216"/>
      <c r="H1599" s="273"/>
      <c r="I1599" s="271">
        <f t="shared" si="246"/>
        <v>0</v>
      </c>
      <c r="J1599" s="271"/>
      <c r="K1599" s="271"/>
      <c r="L1599" s="271"/>
      <c r="M1599" s="272"/>
      <c r="N1599" s="272"/>
      <c r="O1599" s="272" t="str">
        <f t="shared" si="247"/>
        <v/>
      </c>
      <c r="P1599" s="272" t="str">
        <f t="shared" si="248"/>
        <v/>
      </c>
      <c r="Q1599" s="272">
        <f t="shared" si="249"/>
        <v>0</v>
      </c>
      <c r="R1599" s="272"/>
    </row>
    <row r="1600" spans="1:18" x14ac:dyDescent="0.3">
      <c r="A1600" s="214">
        <v>27</v>
      </c>
      <c r="B1600" s="200"/>
      <c r="C1600" s="200"/>
      <c r="D1600" s="215"/>
      <c r="E1600" s="200"/>
      <c r="F1600" s="200"/>
      <c r="G1600" s="216"/>
      <c r="H1600" s="273"/>
      <c r="I1600" s="271">
        <f t="shared" si="246"/>
        <v>0</v>
      </c>
      <c r="J1600" s="271"/>
      <c r="K1600" s="271"/>
      <c r="L1600" s="271"/>
      <c r="M1600" s="272"/>
      <c r="N1600" s="272"/>
      <c r="O1600" s="272" t="str">
        <f t="shared" si="247"/>
        <v/>
      </c>
      <c r="P1600" s="272" t="str">
        <f t="shared" si="248"/>
        <v/>
      </c>
      <c r="Q1600" s="272">
        <f t="shared" si="249"/>
        <v>0</v>
      </c>
      <c r="R1600" s="272"/>
    </row>
    <row r="1601" spans="1:21" ht="17.25" thickBot="1" x14ac:dyDescent="0.35">
      <c r="A1601" s="217">
        <v>28</v>
      </c>
      <c r="B1601" s="204"/>
      <c r="C1601" s="204"/>
      <c r="D1601" s="218"/>
      <c r="E1601" s="204"/>
      <c r="F1601" s="204"/>
      <c r="G1601" s="219"/>
      <c r="H1601" s="273"/>
      <c r="I1601" s="271">
        <f t="shared" si="246"/>
        <v>0</v>
      </c>
      <c r="J1601" s="271"/>
      <c r="K1601" s="271"/>
      <c r="L1601" s="271"/>
      <c r="M1601" s="272"/>
      <c r="N1601" s="272"/>
      <c r="O1601" s="272" t="str">
        <f t="shared" si="247"/>
        <v/>
      </c>
      <c r="P1601" s="272" t="str">
        <f t="shared" si="248"/>
        <v/>
      </c>
      <c r="Q1601" s="272">
        <f t="shared" si="249"/>
        <v>0</v>
      </c>
      <c r="R1601" s="272"/>
    </row>
    <row r="1602" spans="1:21" x14ac:dyDescent="0.3">
      <c r="A1602" s="205"/>
      <c r="B1602" s="202"/>
      <c r="C1602" s="202"/>
      <c r="D1602" s="202" t="s">
        <v>271</v>
      </c>
      <c r="E1602" s="202"/>
      <c r="F1602" s="202"/>
      <c r="G1602" s="221"/>
      <c r="H1602" s="273" t="str">
        <f>IF(A1602&lt;&gt;0,SUM(Q1602:Q1604),"")</f>
        <v/>
      </c>
      <c r="I1602" s="271" t="str">
        <f>IF(A1602&lt;&gt;0,IF(IFERROR(B1602-8,0)&lt;0,0,IFERROR(B1602-8,0)),"")</f>
        <v/>
      </c>
      <c r="J1602" s="271" t="str">
        <f>IF(A1602&lt;&gt;0,IF(SUM(H1602-40)&gt;0,H1602-40,0),"")</f>
        <v/>
      </c>
      <c r="K1602" s="271" t="str">
        <f>IF(A1602&lt;&gt;0,IF(SUM(I1602:I1604)&gt;J1602,SUM(I1602:I1604),J1602),"")</f>
        <v/>
      </c>
      <c r="L1602" s="271" t="str">
        <f>IF(A1602&lt;&gt;0,IF(D1574="o",IF(H1602&lt;(15/(7/COUNTA(A1602:A1604))),0,IF(H1602&gt;(COUNTA(A1602:A1604)/5*40),COUNTA(A1602:A1604)/5*8,H1602/5)),""),"")</f>
        <v/>
      </c>
      <c r="M1602" s="272"/>
      <c r="N1602" s="272"/>
      <c r="O1602" s="272" t="str">
        <f t="shared" si="247"/>
        <v/>
      </c>
      <c r="P1602" s="272" t="str">
        <f t="shared" si="248"/>
        <v/>
      </c>
      <c r="Q1602" s="272">
        <f t="shared" si="249"/>
        <v>0</v>
      </c>
      <c r="R1602" s="272"/>
    </row>
    <row r="1603" spans="1:21" x14ac:dyDescent="0.3">
      <c r="A1603" s="206"/>
      <c r="B1603" s="200"/>
      <c r="C1603" s="200"/>
      <c r="D1603" s="215"/>
      <c r="E1603" s="200"/>
      <c r="F1603" s="200"/>
      <c r="G1603" s="216"/>
      <c r="H1603" s="273"/>
      <c r="I1603" s="271" t="str">
        <f>IF(A1603&lt;&gt;0,IF(IFERROR(B1603-8,0)&lt;0,0,IFERROR(B1603-8,0)),"")</f>
        <v/>
      </c>
      <c r="J1603" s="271"/>
      <c r="K1603" s="271"/>
      <c r="L1603" s="271"/>
      <c r="M1603" s="272"/>
      <c r="N1603" s="272"/>
      <c r="O1603" s="272" t="str">
        <f t="shared" si="247"/>
        <v/>
      </c>
      <c r="P1603" s="272" t="str">
        <f t="shared" si="248"/>
        <v/>
      </c>
      <c r="Q1603" s="272">
        <f t="shared" si="249"/>
        <v>0</v>
      </c>
      <c r="R1603" s="272"/>
    </row>
    <row r="1604" spans="1:21" ht="17.25" thickBot="1" x14ac:dyDescent="0.35">
      <c r="A1604" s="207"/>
      <c r="B1604" s="204"/>
      <c r="C1604" s="204"/>
      <c r="D1604" s="218"/>
      <c r="E1604" s="204"/>
      <c r="F1604" s="204"/>
      <c r="G1604" s="219"/>
      <c r="H1604" s="273"/>
      <c r="I1604" s="271" t="str">
        <f>IF(A1604&lt;&gt;0,IF(IFERROR(B1604-8,0)&lt;0,0,IFERROR(B1604-8,0)),"")</f>
        <v/>
      </c>
      <c r="J1604" s="271"/>
      <c r="K1604" s="271"/>
      <c r="L1604" s="271"/>
      <c r="M1604" s="272"/>
      <c r="N1604" s="272"/>
      <c r="O1604" s="272"/>
      <c r="P1604" s="272"/>
      <c r="Q1604" s="272">
        <f t="shared" si="249"/>
        <v>0</v>
      </c>
      <c r="R1604" s="272"/>
    </row>
    <row r="1605" spans="1:21" ht="17.25" thickBot="1" x14ac:dyDescent="0.35">
      <c r="A1605" s="211"/>
      <c r="B1605" s="243"/>
      <c r="C1605" s="243"/>
      <c r="D1605" s="243"/>
      <c r="E1605" s="243"/>
      <c r="F1605" s="243"/>
      <c r="G1605" s="244"/>
      <c r="H1605" s="273">
        <f t="shared" ref="H1605:M1605" si="250">SUM(H1606:H1636)</f>
        <v>0</v>
      </c>
      <c r="I1605" s="271">
        <f t="shared" si="250"/>
        <v>0</v>
      </c>
      <c r="J1605" s="271">
        <f t="shared" si="250"/>
        <v>0</v>
      </c>
      <c r="K1605" s="271">
        <f t="shared" si="250"/>
        <v>0</v>
      </c>
      <c r="L1605" s="274">
        <f t="shared" si="250"/>
        <v>0</v>
      </c>
      <c r="M1605" s="271" t="e">
        <f t="shared" si="250"/>
        <v>#DIV/0!</v>
      </c>
      <c r="N1605" s="275">
        <f>COUNTA(B1606:B1636)-COUNTIF(B1606:B1636,"연차")</f>
        <v>0</v>
      </c>
      <c r="O1605" s="271">
        <f>SUM(O1606:O1636)</f>
        <v>0</v>
      </c>
      <c r="P1605" s="271">
        <f>SUM(P1606:P1636)</f>
        <v>0</v>
      </c>
      <c r="Q1605" s="272">
        <f>SUM(Q1606:Q1636)</f>
        <v>0</v>
      </c>
      <c r="R1605" s="272">
        <f>COUNTA(A1606:A1636)</f>
        <v>28</v>
      </c>
      <c r="S1605" s="276">
        <f>SUM(C1606:C1636)</f>
        <v>0</v>
      </c>
      <c r="T1605" s="276">
        <f>SUM(F1606:F1636)</f>
        <v>0</v>
      </c>
      <c r="U1605" s="251">
        <f>G1607*G1609</f>
        <v>0</v>
      </c>
    </row>
    <row r="1606" spans="1:21" x14ac:dyDescent="0.3">
      <c r="A1606" s="212">
        <v>1</v>
      </c>
      <c r="B1606" s="201"/>
      <c r="C1606" s="201"/>
      <c r="D1606" s="201" t="s">
        <v>271</v>
      </c>
      <c r="E1606" s="201"/>
      <c r="F1606" s="201"/>
      <c r="G1606" s="213" t="s">
        <v>282</v>
      </c>
      <c r="H1606" s="273">
        <f>SUM(B1606:B1612)</f>
        <v>0</v>
      </c>
      <c r="I1606" s="271">
        <f t="shared" ref="I1606:I1633" si="251">IF(IFERROR(B1606-8,0)&lt;0,0,IFERROR(B1606-8,0))</f>
        <v>0</v>
      </c>
      <c r="J1606" s="271">
        <f>IF(SUM(H1606-40)&gt;0,H1606-40,0)</f>
        <v>0</v>
      </c>
      <c r="K1606" s="271">
        <f>IF(SUM(I1606:I1612)&gt;J1606,SUM(I1606:I1612),J1606)</f>
        <v>0</v>
      </c>
      <c r="L1606" s="271">
        <f>IF(D1606="o",IF(H1606&lt;15,0,IF(H1606&gt;40,8,H1606/5)),0)</f>
        <v>0</v>
      </c>
      <c r="M1606" s="272" t="e">
        <f>SUM(B1606:B1636)/COUNTA(B1606:B1636)</f>
        <v>#DIV/0!</v>
      </c>
      <c r="N1606" s="272"/>
      <c r="O1606" s="272" t="str">
        <f>IF(E1606="o",IF(B1606&gt;8,8,B1606),"")</f>
        <v/>
      </c>
      <c r="P1606" s="272" t="str">
        <f>IF(E1606="o",IF(B1606&gt;8,B1606-8,0),"")</f>
        <v/>
      </c>
      <c r="Q1606" s="272">
        <f>COUNTA(A1606)*IF(B1606="연차",0,B1606)</f>
        <v>0</v>
      </c>
      <c r="R1606" s="272"/>
    </row>
    <row r="1607" spans="1:21" x14ac:dyDescent="0.3">
      <c r="A1607" s="214">
        <v>2</v>
      </c>
      <c r="B1607" s="200"/>
      <c r="C1607" s="200"/>
      <c r="D1607" s="215"/>
      <c r="E1607" s="200"/>
      <c r="F1607" s="200"/>
      <c r="G1607" s="203"/>
      <c r="H1607" s="273"/>
      <c r="I1607" s="271">
        <f t="shared" si="251"/>
        <v>0</v>
      </c>
      <c r="J1607" s="271"/>
      <c r="K1607" s="271"/>
      <c r="L1607" s="271"/>
      <c r="M1607" s="272"/>
      <c r="N1607" s="272"/>
      <c r="O1607" s="272" t="str">
        <f t="shared" ref="O1607:O1635" si="252">IF(E1607="o",IF(B1607&gt;8,8,B1607),"")</f>
        <v/>
      </c>
      <c r="P1607" s="272" t="str">
        <f t="shared" ref="P1607:P1635" si="253">IF(E1607="o",IF(B1607&gt;8,B1607-8,0),"")</f>
        <v/>
      </c>
      <c r="Q1607" s="272">
        <f t="shared" ref="Q1607:Q1636" si="254">COUNTA(A1607)*IF(B1607="연차",0,B1607)</f>
        <v>0</v>
      </c>
      <c r="R1607" s="272"/>
    </row>
    <row r="1608" spans="1:21" x14ac:dyDescent="0.3">
      <c r="A1608" s="214">
        <v>3</v>
      </c>
      <c r="B1608" s="200"/>
      <c r="C1608" s="200"/>
      <c r="D1608" s="215"/>
      <c r="E1608" s="200"/>
      <c r="F1608" s="200"/>
      <c r="G1608" s="203" t="s">
        <v>275</v>
      </c>
      <c r="H1608" s="273"/>
      <c r="I1608" s="271">
        <f t="shared" si="251"/>
        <v>0</v>
      </c>
      <c r="J1608" s="271"/>
      <c r="K1608" s="271"/>
      <c r="L1608" s="271"/>
      <c r="M1608" s="272"/>
      <c r="N1608" s="272"/>
      <c r="O1608" s="272" t="str">
        <f t="shared" si="252"/>
        <v/>
      </c>
      <c r="P1608" s="272" t="str">
        <f t="shared" si="253"/>
        <v/>
      </c>
      <c r="Q1608" s="272">
        <f t="shared" si="254"/>
        <v>0</v>
      </c>
      <c r="R1608" s="272"/>
    </row>
    <row r="1609" spans="1:21" x14ac:dyDescent="0.3">
      <c r="A1609" s="214">
        <v>4</v>
      </c>
      <c r="B1609" s="200"/>
      <c r="C1609" s="200"/>
      <c r="D1609" s="215"/>
      <c r="E1609" s="200"/>
      <c r="F1609" s="200"/>
      <c r="G1609" s="203"/>
      <c r="H1609" s="273"/>
      <c r="I1609" s="271">
        <f t="shared" si="251"/>
        <v>0</v>
      </c>
      <c r="J1609" s="271"/>
      <c r="K1609" s="271"/>
      <c r="L1609" s="271"/>
      <c r="M1609" s="272"/>
      <c r="N1609" s="272"/>
      <c r="O1609" s="272" t="str">
        <f t="shared" si="252"/>
        <v/>
      </c>
      <c r="P1609" s="272" t="str">
        <f t="shared" si="253"/>
        <v/>
      </c>
      <c r="Q1609" s="272">
        <f t="shared" si="254"/>
        <v>0</v>
      </c>
      <c r="R1609" s="272"/>
    </row>
    <row r="1610" spans="1:21" x14ac:dyDescent="0.3">
      <c r="A1610" s="214">
        <v>5</v>
      </c>
      <c r="B1610" s="200"/>
      <c r="C1610" s="200"/>
      <c r="D1610" s="215"/>
      <c r="E1610" s="200"/>
      <c r="F1610" s="200"/>
      <c r="G1610" s="216"/>
      <c r="H1610" s="273"/>
      <c r="I1610" s="271">
        <f t="shared" si="251"/>
        <v>0</v>
      </c>
      <c r="J1610" s="271"/>
      <c r="K1610" s="271"/>
      <c r="L1610" s="271"/>
      <c r="M1610" s="272"/>
      <c r="N1610" s="272"/>
      <c r="O1610" s="272" t="str">
        <f t="shared" si="252"/>
        <v/>
      </c>
      <c r="P1610" s="272" t="str">
        <f t="shared" si="253"/>
        <v/>
      </c>
      <c r="Q1610" s="272">
        <f t="shared" si="254"/>
        <v>0</v>
      </c>
      <c r="R1610" s="272"/>
    </row>
    <row r="1611" spans="1:21" x14ac:dyDescent="0.3">
      <c r="A1611" s="214">
        <v>6</v>
      </c>
      <c r="B1611" s="200"/>
      <c r="C1611" s="200"/>
      <c r="D1611" s="215"/>
      <c r="E1611" s="200"/>
      <c r="F1611" s="200"/>
      <c r="G1611" s="216"/>
      <c r="H1611" s="273"/>
      <c r="I1611" s="271">
        <f t="shared" si="251"/>
        <v>0</v>
      </c>
      <c r="J1611" s="271"/>
      <c r="K1611" s="271"/>
      <c r="L1611" s="271"/>
      <c r="M1611" s="272"/>
      <c r="N1611" s="272"/>
      <c r="O1611" s="272" t="str">
        <f t="shared" si="252"/>
        <v/>
      </c>
      <c r="P1611" s="272" t="str">
        <f t="shared" si="253"/>
        <v/>
      </c>
      <c r="Q1611" s="272">
        <f t="shared" si="254"/>
        <v>0</v>
      </c>
      <c r="R1611" s="272"/>
    </row>
    <row r="1612" spans="1:21" ht="17.25" thickBot="1" x14ac:dyDescent="0.35">
      <c r="A1612" s="217">
        <v>7</v>
      </c>
      <c r="B1612" s="204"/>
      <c r="C1612" s="204"/>
      <c r="D1612" s="218"/>
      <c r="E1612" s="204"/>
      <c r="F1612" s="204"/>
      <c r="G1612" s="219"/>
      <c r="H1612" s="273"/>
      <c r="I1612" s="271">
        <f t="shared" si="251"/>
        <v>0</v>
      </c>
      <c r="J1612" s="271"/>
      <c r="K1612" s="271"/>
      <c r="L1612" s="271"/>
      <c r="M1612" s="272"/>
      <c r="N1612" s="272"/>
      <c r="O1612" s="272" t="str">
        <f t="shared" si="252"/>
        <v/>
      </c>
      <c r="P1612" s="272" t="str">
        <f t="shared" si="253"/>
        <v/>
      </c>
      <c r="Q1612" s="272">
        <f t="shared" si="254"/>
        <v>0</v>
      </c>
      <c r="R1612" s="272"/>
    </row>
    <row r="1613" spans="1:21" x14ac:dyDescent="0.3">
      <c r="A1613" s="220">
        <v>8</v>
      </c>
      <c r="B1613" s="202"/>
      <c r="C1613" s="202"/>
      <c r="D1613" s="202" t="s">
        <v>271</v>
      </c>
      <c r="E1613" s="202"/>
      <c r="F1613" s="202"/>
      <c r="G1613" s="221"/>
      <c r="H1613" s="273">
        <f>SUM(B1613:B1619)</f>
        <v>0</v>
      </c>
      <c r="I1613" s="271">
        <f t="shared" si="251"/>
        <v>0</v>
      </c>
      <c r="J1613" s="271">
        <f>IF(SUM(H1613-40)&gt;0,H1613-40,0)</f>
        <v>0</v>
      </c>
      <c r="K1613" s="271">
        <f>IF(SUM(I1613:I1619)&gt;J1613,SUM(I1613:I1619),J1613)</f>
        <v>0</v>
      </c>
      <c r="L1613" s="271">
        <f>IF(D1613="o",IF(H1613&lt;15,0,IF(H1613&gt;40,8,H1613/5)),0)</f>
        <v>0</v>
      </c>
      <c r="M1613" s="272"/>
      <c r="N1613" s="272"/>
      <c r="O1613" s="272" t="str">
        <f t="shared" si="252"/>
        <v/>
      </c>
      <c r="P1613" s="272" t="str">
        <f t="shared" si="253"/>
        <v/>
      </c>
      <c r="Q1613" s="272">
        <f t="shared" si="254"/>
        <v>0</v>
      </c>
      <c r="R1613" s="272"/>
    </row>
    <row r="1614" spans="1:21" x14ac:dyDescent="0.3">
      <c r="A1614" s="214">
        <v>9</v>
      </c>
      <c r="B1614" s="200"/>
      <c r="C1614" s="200"/>
      <c r="D1614" s="215"/>
      <c r="E1614" s="200"/>
      <c r="F1614" s="200"/>
      <c r="G1614" s="216"/>
      <c r="H1614" s="273"/>
      <c r="I1614" s="271">
        <f t="shared" si="251"/>
        <v>0</v>
      </c>
      <c r="J1614" s="271"/>
      <c r="K1614" s="271"/>
      <c r="L1614" s="271"/>
      <c r="M1614" s="272"/>
      <c r="N1614" s="272"/>
      <c r="O1614" s="272" t="str">
        <f t="shared" si="252"/>
        <v/>
      </c>
      <c r="P1614" s="272" t="str">
        <f t="shared" si="253"/>
        <v/>
      </c>
      <c r="Q1614" s="272">
        <f t="shared" si="254"/>
        <v>0</v>
      </c>
      <c r="R1614" s="272"/>
    </row>
    <row r="1615" spans="1:21" x14ac:dyDescent="0.3">
      <c r="A1615" s="214">
        <v>10</v>
      </c>
      <c r="B1615" s="200"/>
      <c r="C1615" s="200"/>
      <c r="D1615" s="215"/>
      <c r="E1615" s="200"/>
      <c r="F1615" s="200"/>
      <c r="G1615" s="216"/>
      <c r="H1615" s="273"/>
      <c r="I1615" s="271">
        <f t="shared" si="251"/>
        <v>0</v>
      </c>
      <c r="J1615" s="271"/>
      <c r="K1615" s="271"/>
      <c r="L1615" s="271"/>
      <c r="M1615" s="272"/>
      <c r="N1615" s="272"/>
      <c r="O1615" s="272" t="str">
        <f t="shared" si="252"/>
        <v/>
      </c>
      <c r="P1615" s="272" t="str">
        <f t="shared" si="253"/>
        <v/>
      </c>
      <c r="Q1615" s="272">
        <f t="shared" si="254"/>
        <v>0</v>
      </c>
      <c r="R1615" s="272"/>
    </row>
    <row r="1616" spans="1:21" x14ac:dyDescent="0.3">
      <c r="A1616" s="214">
        <v>11</v>
      </c>
      <c r="B1616" s="200"/>
      <c r="C1616" s="200"/>
      <c r="D1616" s="215"/>
      <c r="E1616" s="200"/>
      <c r="F1616" s="200"/>
      <c r="G1616" s="216"/>
      <c r="H1616" s="273"/>
      <c r="I1616" s="271">
        <f t="shared" si="251"/>
        <v>0</v>
      </c>
      <c r="J1616" s="271"/>
      <c r="K1616" s="271"/>
      <c r="L1616" s="271"/>
      <c r="M1616" s="272"/>
      <c r="N1616" s="272"/>
      <c r="O1616" s="272" t="str">
        <f t="shared" si="252"/>
        <v/>
      </c>
      <c r="P1616" s="272" t="str">
        <f t="shared" si="253"/>
        <v/>
      </c>
      <c r="Q1616" s="272">
        <f t="shared" si="254"/>
        <v>0</v>
      </c>
      <c r="R1616" s="272"/>
    </row>
    <row r="1617" spans="1:18" x14ac:dyDescent="0.3">
      <c r="A1617" s="214">
        <v>12</v>
      </c>
      <c r="B1617" s="200"/>
      <c r="C1617" s="200"/>
      <c r="D1617" s="215"/>
      <c r="E1617" s="200"/>
      <c r="F1617" s="200"/>
      <c r="G1617" s="216"/>
      <c r="H1617" s="273"/>
      <c r="I1617" s="271">
        <f t="shared" si="251"/>
        <v>0</v>
      </c>
      <c r="J1617" s="271"/>
      <c r="K1617" s="271"/>
      <c r="L1617" s="271"/>
      <c r="M1617" s="272"/>
      <c r="N1617" s="272"/>
      <c r="O1617" s="272" t="str">
        <f t="shared" si="252"/>
        <v/>
      </c>
      <c r="P1617" s="272" t="str">
        <f t="shared" si="253"/>
        <v/>
      </c>
      <c r="Q1617" s="272">
        <f t="shared" si="254"/>
        <v>0</v>
      </c>
      <c r="R1617" s="272"/>
    </row>
    <row r="1618" spans="1:18" x14ac:dyDescent="0.3">
      <c r="A1618" s="214">
        <v>13</v>
      </c>
      <c r="B1618" s="200"/>
      <c r="C1618" s="200"/>
      <c r="D1618" s="215"/>
      <c r="E1618" s="200"/>
      <c r="F1618" s="200"/>
      <c r="G1618" s="216"/>
      <c r="H1618" s="273"/>
      <c r="I1618" s="271">
        <f t="shared" si="251"/>
        <v>0</v>
      </c>
      <c r="J1618" s="271"/>
      <c r="K1618" s="271"/>
      <c r="L1618" s="271"/>
      <c r="M1618" s="272"/>
      <c r="N1618" s="272"/>
      <c r="O1618" s="272" t="str">
        <f t="shared" si="252"/>
        <v/>
      </c>
      <c r="P1618" s="272" t="str">
        <f t="shared" si="253"/>
        <v/>
      </c>
      <c r="Q1618" s="272">
        <f t="shared" si="254"/>
        <v>0</v>
      </c>
      <c r="R1618" s="272"/>
    </row>
    <row r="1619" spans="1:18" ht="17.25" thickBot="1" x14ac:dyDescent="0.35">
      <c r="A1619" s="217">
        <v>14</v>
      </c>
      <c r="B1619" s="204"/>
      <c r="C1619" s="204"/>
      <c r="D1619" s="218"/>
      <c r="E1619" s="204"/>
      <c r="F1619" s="204"/>
      <c r="G1619" s="219"/>
      <c r="H1619" s="273"/>
      <c r="I1619" s="271">
        <f t="shared" si="251"/>
        <v>0</v>
      </c>
      <c r="J1619" s="271"/>
      <c r="K1619" s="271"/>
      <c r="L1619" s="271"/>
      <c r="M1619" s="272"/>
      <c r="N1619" s="272"/>
      <c r="O1619" s="272" t="str">
        <f t="shared" si="252"/>
        <v/>
      </c>
      <c r="P1619" s="272" t="str">
        <f t="shared" si="253"/>
        <v/>
      </c>
      <c r="Q1619" s="272">
        <f t="shared" si="254"/>
        <v>0</v>
      </c>
      <c r="R1619" s="272"/>
    </row>
    <row r="1620" spans="1:18" x14ac:dyDescent="0.3">
      <c r="A1620" s="220">
        <v>15</v>
      </c>
      <c r="B1620" s="202"/>
      <c r="C1620" s="202"/>
      <c r="D1620" s="202" t="s">
        <v>271</v>
      </c>
      <c r="E1620" s="202"/>
      <c r="F1620" s="202"/>
      <c r="G1620" s="221"/>
      <c r="H1620" s="273">
        <f>SUM(B1620:B1626)</f>
        <v>0</v>
      </c>
      <c r="I1620" s="271">
        <f t="shared" si="251"/>
        <v>0</v>
      </c>
      <c r="J1620" s="271">
        <f>IF(SUM(H1620-40)&gt;0,H1620-40,0)</f>
        <v>0</v>
      </c>
      <c r="K1620" s="271">
        <f>IF(SUM(I1620:I1626)&gt;J1620,SUM(I1620:I1626),J1620)</f>
        <v>0</v>
      </c>
      <c r="L1620" s="271">
        <f>IF(D1620="o",IF(H1620&lt;15,0,IF(H1620&gt;40,8,H1620/5)),0)</f>
        <v>0</v>
      </c>
      <c r="M1620" s="272"/>
      <c r="N1620" s="272"/>
      <c r="O1620" s="272" t="str">
        <f t="shared" si="252"/>
        <v/>
      </c>
      <c r="P1620" s="272" t="str">
        <f t="shared" si="253"/>
        <v/>
      </c>
      <c r="Q1620" s="272">
        <f t="shared" si="254"/>
        <v>0</v>
      </c>
      <c r="R1620" s="272"/>
    </row>
    <row r="1621" spans="1:18" x14ac:dyDescent="0.3">
      <c r="A1621" s="214">
        <v>16</v>
      </c>
      <c r="B1621" s="200"/>
      <c r="C1621" s="200"/>
      <c r="D1621" s="215"/>
      <c r="E1621" s="200"/>
      <c r="F1621" s="200"/>
      <c r="G1621" s="216"/>
      <c r="H1621" s="273"/>
      <c r="I1621" s="271">
        <f t="shared" si="251"/>
        <v>0</v>
      </c>
      <c r="J1621" s="271"/>
      <c r="K1621" s="271"/>
      <c r="L1621" s="271"/>
      <c r="M1621" s="272"/>
      <c r="N1621" s="272"/>
      <c r="O1621" s="272" t="str">
        <f t="shared" si="252"/>
        <v/>
      </c>
      <c r="P1621" s="272" t="str">
        <f t="shared" si="253"/>
        <v/>
      </c>
      <c r="Q1621" s="272">
        <f t="shared" si="254"/>
        <v>0</v>
      </c>
      <c r="R1621" s="272"/>
    </row>
    <row r="1622" spans="1:18" x14ac:dyDescent="0.3">
      <c r="A1622" s="214">
        <v>17</v>
      </c>
      <c r="B1622" s="200"/>
      <c r="C1622" s="200"/>
      <c r="D1622" s="215"/>
      <c r="E1622" s="200"/>
      <c r="F1622" s="200"/>
      <c r="G1622" s="216"/>
      <c r="H1622" s="273"/>
      <c r="I1622" s="271">
        <f t="shared" si="251"/>
        <v>0</v>
      </c>
      <c r="J1622" s="271"/>
      <c r="K1622" s="271"/>
      <c r="L1622" s="271"/>
      <c r="M1622" s="272"/>
      <c r="N1622" s="272"/>
      <c r="O1622" s="272" t="str">
        <f t="shared" si="252"/>
        <v/>
      </c>
      <c r="P1622" s="272" t="str">
        <f t="shared" si="253"/>
        <v/>
      </c>
      <c r="Q1622" s="272">
        <f t="shared" si="254"/>
        <v>0</v>
      </c>
      <c r="R1622" s="272"/>
    </row>
    <row r="1623" spans="1:18" x14ac:dyDescent="0.3">
      <c r="A1623" s="214">
        <v>18</v>
      </c>
      <c r="B1623" s="200"/>
      <c r="C1623" s="200"/>
      <c r="D1623" s="215"/>
      <c r="E1623" s="200"/>
      <c r="F1623" s="200"/>
      <c r="G1623" s="216"/>
      <c r="H1623" s="273"/>
      <c r="I1623" s="271">
        <f t="shared" si="251"/>
        <v>0</v>
      </c>
      <c r="J1623" s="271"/>
      <c r="K1623" s="271"/>
      <c r="L1623" s="271"/>
      <c r="M1623" s="272"/>
      <c r="N1623" s="272"/>
      <c r="O1623" s="272" t="str">
        <f t="shared" si="252"/>
        <v/>
      </c>
      <c r="P1623" s="272" t="str">
        <f t="shared" si="253"/>
        <v/>
      </c>
      <c r="Q1623" s="272">
        <f t="shared" si="254"/>
        <v>0</v>
      </c>
      <c r="R1623" s="272"/>
    </row>
    <row r="1624" spans="1:18" x14ac:dyDescent="0.3">
      <c r="A1624" s="214">
        <v>19</v>
      </c>
      <c r="B1624" s="200"/>
      <c r="C1624" s="200"/>
      <c r="D1624" s="215"/>
      <c r="E1624" s="200"/>
      <c r="F1624" s="200"/>
      <c r="G1624" s="216"/>
      <c r="H1624" s="273"/>
      <c r="I1624" s="271">
        <f t="shared" si="251"/>
        <v>0</v>
      </c>
      <c r="J1624" s="271"/>
      <c r="K1624" s="271"/>
      <c r="L1624" s="271"/>
      <c r="M1624" s="272"/>
      <c r="N1624" s="272"/>
      <c r="O1624" s="272" t="str">
        <f t="shared" si="252"/>
        <v/>
      </c>
      <c r="P1624" s="272" t="str">
        <f t="shared" si="253"/>
        <v/>
      </c>
      <c r="Q1624" s="272">
        <f t="shared" si="254"/>
        <v>0</v>
      </c>
      <c r="R1624" s="272"/>
    </row>
    <row r="1625" spans="1:18" x14ac:dyDescent="0.3">
      <c r="A1625" s="214">
        <v>20</v>
      </c>
      <c r="B1625" s="200"/>
      <c r="C1625" s="200"/>
      <c r="D1625" s="215"/>
      <c r="E1625" s="200"/>
      <c r="F1625" s="200"/>
      <c r="G1625" s="216"/>
      <c r="H1625" s="273"/>
      <c r="I1625" s="271">
        <f t="shared" si="251"/>
        <v>0</v>
      </c>
      <c r="J1625" s="271"/>
      <c r="K1625" s="271"/>
      <c r="L1625" s="271"/>
      <c r="M1625" s="272"/>
      <c r="N1625" s="272"/>
      <c r="O1625" s="272" t="str">
        <f t="shared" si="252"/>
        <v/>
      </c>
      <c r="P1625" s="272" t="str">
        <f t="shared" si="253"/>
        <v/>
      </c>
      <c r="Q1625" s="272">
        <f t="shared" si="254"/>
        <v>0</v>
      </c>
      <c r="R1625" s="272"/>
    </row>
    <row r="1626" spans="1:18" ht="17.25" thickBot="1" x14ac:dyDescent="0.35">
      <c r="A1626" s="217">
        <v>21</v>
      </c>
      <c r="B1626" s="204"/>
      <c r="C1626" s="204"/>
      <c r="D1626" s="218"/>
      <c r="E1626" s="204"/>
      <c r="F1626" s="204"/>
      <c r="G1626" s="219"/>
      <c r="H1626" s="273"/>
      <c r="I1626" s="271">
        <f t="shared" si="251"/>
        <v>0</v>
      </c>
      <c r="J1626" s="271"/>
      <c r="K1626" s="271"/>
      <c r="L1626" s="271"/>
      <c r="M1626" s="272"/>
      <c r="N1626" s="272"/>
      <c r="O1626" s="272" t="str">
        <f t="shared" si="252"/>
        <v/>
      </c>
      <c r="P1626" s="272" t="str">
        <f t="shared" si="253"/>
        <v/>
      </c>
      <c r="Q1626" s="272">
        <f t="shared" si="254"/>
        <v>0</v>
      </c>
      <c r="R1626" s="272"/>
    </row>
    <row r="1627" spans="1:18" x14ac:dyDescent="0.3">
      <c r="A1627" s="220">
        <v>22</v>
      </c>
      <c r="B1627" s="202"/>
      <c r="C1627" s="202"/>
      <c r="D1627" s="202" t="s">
        <v>271</v>
      </c>
      <c r="E1627" s="202"/>
      <c r="F1627" s="202"/>
      <c r="G1627" s="221"/>
      <c r="H1627" s="273">
        <f>SUM(B1627:B1633)</f>
        <v>0</v>
      </c>
      <c r="I1627" s="271">
        <f t="shared" si="251"/>
        <v>0</v>
      </c>
      <c r="J1627" s="271">
        <f>IF(SUM(H1627-40)&gt;0,H1627-40,0)</f>
        <v>0</v>
      </c>
      <c r="K1627" s="271">
        <f>IF(SUM(I1627:I1633)&gt;J1627,SUM(I1627:I1633),J1627)</f>
        <v>0</v>
      </c>
      <c r="L1627" s="271">
        <f>IF(D1627="o",IF(H1627&lt;15,0,IF(H1627&gt;40,8,H1627/5)),0)</f>
        <v>0</v>
      </c>
      <c r="M1627" s="272"/>
      <c r="N1627" s="272"/>
      <c r="O1627" s="272" t="str">
        <f t="shared" si="252"/>
        <v/>
      </c>
      <c r="P1627" s="272" t="str">
        <f t="shared" si="253"/>
        <v/>
      </c>
      <c r="Q1627" s="272">
        <f t="shared" si="254"/>
        <v>0</v>
      </c>
      <c r="R1627" s="272"/>
    </row>
    <row r="1628" spans="1:18" x14ac:dyDescent="0.3">
      <c r="A1628" s="214">
        <v>23</v>
      </c>
      <c r="B1628" s="200"/>
      <c r="C1628" s="200"/>
      <c r="D1628" s="215"/>
      <c r="E1628" s="200"/>
      <c r="F1628" s="200"/>
      <c r="G1628" s="216"/>
      <c r="H1628" s="273"/>
      <c r="I1628" s="271">
        <f t="shared" si="251"/>
        <v>0</v>
      </c>
      <c r="J1628" s="271"/>
      <c r="K1628" s="271"/>
      <c r="L1628" s="271"/>
      <c r="M1628" s="272"/>
      <c r="N1628" s="272"/>
      <c r="O1628" s="272" t="str">
        <f t="shared" si="252"/>
        <v/>
      </c>
      <c r="P1628" s="272" t="str">
        <f t="shared" si="253"/>
        <v/>
      </c>
      <c r="Q1628" s="272">
        <f t="shared" si="254"/>
        <v>0</v>
      </c>
      <c r="R1628" s="272"/>
    </row>
    <row r="1629" spans="1:18" x14ac:dyDescent="0.3">
      <c r="A1629" s="214">
        <v>24</v>
      </c>
      <c r="B1629" s="200"/>
      <c r="C1629" s="200"/>
      <c r="D1629" s="215"/>
      <c r="E1629" s="200"/>
      <c r="F1629" s="200"/>
      <c r="G1629" s="216"/>
      <c r="H1629" s="273"/>
      <c r="I1629" s="271">
        <f t="shared" si="251"/>
        <v>0</v>
      </c>
      <c r="J1629" s="271"/>
      <c r="K1629" s="271"/>
      <c r="L1629" s="271"/>
      <c r="M1629" s="272"/>
      <c r="N1629" s="272"/>
      <c r="O1629" s="272" t="str">
        <f t="shared" si="252"/>
        <v/>
      </c>
      <c r="P1629" s="272" t="str">
        <f t="shared" si="253"/>
        <v/>
      </c>
      <c r="Q1629" s="272">
        <f t="shared" si="254"/>
        <v>0</v>
      </c>
      <c r="R1629" s="272"/>
    </row>
    <row r="1630" spans="1:18" x14ac:dyDescent="0.3">
      <c r="A1630" s="214">
        <v>25</v>
      </c>
      <c r="B1630" s="200"/>
      <c r="C1630" s="200"/>
      <c r="D1630" s="215"/>
      <c r="E1630" s="200"/>
      <c r="F1630" s="200"/>
      <c r="G1630" s="216"/>
      <c r="H1630" s="273"/>
      <c r="I1630" s="271">
        <f t="shared" si="251"/>
        <v>0</v>
      </c>
      <c r="J1630" s="271"/>
      <c r="K1630" s="271"/>
      <c r="L1630" s="271"/>
      <c r="M1630" s="272"/>
      <c r="N1630" s="272"/>
      <c r="O1630" s="272" t="str">
        <f t="shared" si="252"/>
        <v/>
      </c>
      <c r="P1630" s="272" t="str">
        <f t="shared" si="253"/>
        <v/>
      </c>
      <c r="Q1630" s="272">
        <f t="shared" si="254"/>
        <v>0</v>
      </c>
      <c r="R1630" s="272"/>
    </row>
    <row r="1631" spans="1:18" x14ac:dyDescent="0.3">
      <c r="A1631" s="214">
        <v>26</v>
      </c>
      <c r="B1631" s="200"/>
      <c r="C1631" s="200"/>
      <c r="D1631" s="215"/>
      <c r="E1631" s="200"/>
      <c r="F1631" s="200"/>
      <c r="G1631" s="216"/>
      <c r="H1631" s="273"/>
      <c r="I1631" s="271">
        <f t="shared" si="251"/>
        <v>0</v>
      </c>
      <c r="J1631" s="271"/>
      <c r="K1631" s="271"/>
      <c r="L1631" s="271"/>
      <c r="M1631" s="272"/>
      <c r="N1631" s="272"/>
      <c r="O1631" s="272" t="str">
        <f t="shared" si="252"/>
        <v/>
      </c>
      <c r="P1631" s="272" t="str">
        <f t="shared" si="253"/>
        <v/>
      </c>
      <c r="Q1631" s="272">
        <f t="shared" si="254"/>
        <v>0</v>
      </c>
      <c r="R1631" s="272"/>
    </row>
    <row r="1632" spans="1:18" x14ac:dyDescent="0.3">
      <c r="A1632" s="214">
        <v>27</v>
      </c>
      <c r="B1632" s="200"/>
      <c r="C1632" s="200"/>
      <c r="D1632" s="215"/>
      <c r="E1632" s="200"/>
      <c r="F1632" s="200"/>
      <c r="G1632" s="216"/>
      <c r="H1632" s="273"/>
      <c r="I1632" s="271">
        <f t="shared" si="251"/>
        <v>0</v>
      </c>
      <c r="J1632" s="271"/>
      <c r="K1632" s="271"/>
      <c r="L1632" s="271"/>
      <c r="M1632" s="272"/>
      <c r="N1632" s="272"/>
      <c r="O1632" s="272" t="str">
        <f t="shared" si="252"/>
        <v/>
      </c>
      <c r="P1632" s="272" t="str">
        <f t="shared" si="253"/>
        <v/>
      </c>
      <c r="Q1632" s="272">
        <f t="shared" si="254"/>
        <v>0</v>
      </c>
      <c r="R1632" s="272"/>
    </row>
    <row r="1633" spans="1:21" ht="17.25" thickBot="1" x14ac:dyDescent="0.35">
      <c r="A1633" s="217">
        <v>28</v>
      </c>
      <c r="B1633" s="204"/>
      <c r="C1633" s="204"/>
      <c r="D1633" s="218"/>
      <c r="E1633" s="204"/>
      <c r="F1633" s="204"/>
      <c r="G1633" s="219"/>
      <c r="H1633" s="273"/>
      <c r="I1633" s="271">
        <f t="shared" si="251"/>
        <v>0</v>
      </c>
      <c r="J1633" s="271"/>
      <c r="K1633" s="271"/>
      <c r="L1633" s="271"/>
      <c r="M1633" s="272"/>
      <c r="N1633" s="272"/>
      <c r="O1633" s="272" t="str">
        <f t="shared" si="252"/>
        <v/>
      </c>
      <c r="P1633" s="272" t="str">
        <f t="shared" si="253"/>
        <v/>
      </c>
      <c r="Q1633" s="272">
        <f t="shared" si="254"/>
        <v>0</v>
      </c>
      <c r="R1633" s="272"/>
    </row>
    <row r="1634" spans="1:21" x14ac:dyDescent="0.3">
      <c r="A1634" s="205"/>
      <c r="B1634" s="202"/>
      <c r="C1634" s="202"/>
      <c r="D1634" s="202" t="s">
        <v>271</v>
      </c>
      <c r="E1634" s="202"/>
      <c r="F1634" s="202"/>
      <c r="G1634" s="221"/>
      <c r="H1634" s="273" t="str">
        <f>IF(A1634&lt;&gt;0,SUM(Q1634:Q1636),"")</f>
        <v/>
      </c>
      <c r="I1634" s="271" t="str">
        <f>IF(A1634&lt;&gt;0,IF(IFERROR(B1634-8,0)&lt;0,0,IFERROR(B1634-8,0)),"")</f>
        <v/>
      </c>
      <c r="J1634" s="271" t="str">
        <f>IF(A1634&lt;&gt;0,IF(SUM(H1634-40)&gt;0,H1634-40,0),"")</f>
        <v/>
      </c>
      <c r="K1634" s="271" t="str">
        <f>IF(A1634&lt;&gt;0,IF(SUM(I1634:I1636)&gt;J1634,SUM(I1634:I1636),J1634),"")</f>
        <v/>
      </c>
      <c r="L1634" s="271" t="str">
        <f>IF(A1634&lt;&gt;0,IF(D1606="o",IF(H1634&lt;(15/(7/COUNTA(A1634:A1636))),0,IF(H1634&gt;(COUNTA(A1634:A1636)/5*40),COUNTA(A1634:A1636)/5*8,H1634/5)),""),"")</f>
        <v/>
      </c>
      <c r="M1634" s="272"/>
      <c r="N1634" s="272"/>
      <c r="O1634" s="272" t="str">
        <f t="shared" si="252"/>
        <v/>
      </c>
      <c r="P1634" s="272" t="str">
        <f t="shared" si="253"/>
        <v/>
      </c>
      <c r="Q1634" s="272">
        <f t="shared" si="254"/>
        <v>0</v>
      </c>
      <c r="R1634" s="272"/>
    </row>
    <row r="1635" spans="1:21" x14ac:dyDescent="0.3">
      <c r="A1635" s="206"/>
      <c r="B1635" s="200"/>
      <c r="C1635" s="200"/>
      <c r="D1635" s="215"/>
      <c r="E1635" s="200"/>
      <c r="F1635" s="200"/>
      <c r="G1635" s="216"/>
      <c r="H1635" s="273"/>
      <c r="I1635" s="271" t="str">
        <f>IF(A1635&lt;&gt;0,IF(IFERROR(B1635-8,0)&lt;0,0,IFERROR(B1635-8,0)),"")</f>
        <v/>
      </c>
      <c r="J1635" s="271"/>
      <c r="K1635" s="271"/>
      <c r="L1635" s="271"/>
      <c r="M1635" s="272"/>
      <c r="N1635" s="272"/>
      <c r="O1635" s="272" t="str">
        <f t="shared" si="252"/>
        <v/>
      </c>
      <c r="P1635" s="272" t="str">
        <f t="shared" si="253"/>
        <v/>
      </c>
      <c r="Q1635" s="272">
        <f t="shared" si="254"/>
        <v>0</v>
      </c>
      <c r="R1635" s="272"/>
    </row>
    <row r="1636" spans="1:21" ht="17.25" thickBot="1" x14ac:dyDescent="0.35">
      <c r="A1636" s="207"/>
      <c r="B1636" s="204"/>
      <c r="C1636" s="204"/>
      <c r="D1636" s="218"/>
      <c r="E1636" s="204"/>
      <c r="F1636" s="204"/>
      <c r="G1636" s="219"/>
      <c r="H1636" s="273"/>
      <c r="I1636" s="271" t="str">
        <f>IF(A1636&lt;&gt;0,IF(IFERROR(B1636-8,0)&lt;0,0,IFERROR(B1636-8,0)),"")</f>
        <v/>
      </c>
      <c r="J1636" s="271"/>
      <c r="K1636" s="271"/>
      <c r="L1636" s="271"/>
      <c r="M1636" s="272"/>
      <c r="N1636" s="272"/>
      <c r="O1636" s="272"/>
      <c r="P1636" s="272"/>
      <c r="Q1636" s="272">
        <f t="shared" si="254"/>
        <v>0</v>
      </c>
      <c r="R1636" s="272"/>
    </row>
    <row r="1637" spans="1:21" ht="17.25" thickBot="1" x14ac:dyDescent="0.35">
      <c r="A1637" s="211"/>
      <c r="B1637" s="243"/>
      <c r="C1637" s="243"/>
      <c r="D1637" s="243"/>
      <c r="E1637" s="243"/>
      <c r="F1637" s="243"/>
      <c r="G1637" s="244"/>
      <c r="H1637" s="273">
        <f t="shared" ref="H1637:M1637" si="255">SUM(H1638:H1668)</f>
        <v>0</v>
      </c>
      <c r="I1637" s="271">
        <f t="shared" si="255"/>
        <v>0</v>
      </c>
      <c r="J1637" s="271">
        <f t="shared" si="255"/>
        <v>0</v>
      </c>
      <c r="K1637" s="271">
        <f t="shared" si="255"/>
        <v>0</v>
      </c>
      <c r="L1637" s="274">
        <f t="shared" si="255"/>
        <v>0</v>
      </c>
      <c r="M1637" s="271" t="e">
        <f t="shared" si="255"/>
        <v>#DIV/0!</v>
      </c>
      <c r="N1637" s="275">
        <f>COUNTA(B1638:B1668)-COUNTIF(B1638:B1668,"연차")</f>
        <v>0</v>
      </c>
      <c r="O1637" s="271">
        <f>SUM(O1638:O1668)</f>
        <v>0</v>
      </c>
      <c r="P1637" s="271">
        <f>SUM(P1638:P1668)</f>
        <v>0</v>
      </c>
      <c r="Q1637" s="272">
        <f>SUM(Q1638:Q1668)</f>
        <v>0</v>
      </c>
      <c r="R1637" s="272">
        <f>COUNTA(A1638:A1668)</f>
        <v>28</v>
      </c>
      <c r="S1637" s="276">
        <f>SUM(C1638:C1668)</f>
        <v>0</v>
      </c>
      <c r="T1637" s="276">
        <f>SUM(F1638:F1668)</f>
        <v>0</v>
      </c>
      <c r="U1637" s="251">
        <f>G1639*G1641</f>
        <v>0</v>
      </c>
    </row>
    <row r="1638" spans="1:21" x14ac:dyDescent="0.3">
      <c r="A1638" s="212">
        <v>1</v>
      </c>
      <c r="B1638" s="201"/>
      <c r="C1638" s="201"/>
      <c r="D1638" s="201" t="s">
        <v>271</v>
      </c>
      <c r="E1638" s="201"/>
      <c r="F1638" s="201"/>
      <c r="G1638" s="213" t="s">
        <v>282</v>
      </c>
      <c r="H1638" s="273">
        <f>SUM(B1638:B1644)</f>
        <v>0</v>
      </c>
      <c r="I1638" s="271">
        <f t="shared" ref="I1638:I1665" si="256">IF(IFERROR(B1638-8,0)&lt;0,0,IFERROR(B1638-8,0))</f>
        <v>0</v>
      </c>
      <c r="J1638" s="271">
        <f>IF(SUM(H1638-40)&gt;0,H1638-40,0)</f>
        <v>0</v>
      </c>
      <c r="K1638" s="271">
        <f>IF(SUM(I1638:I1644)&gt;J1638,SUM(I1638:I1644),J1638)</f>
        <v>0</v>
      </c>
      <c r="L1638" s="271">
        <f>IF(D1638="o",IF(H1638&lt;15,0,IF(H1638&gt;40,8,H1638/5)),0)</f>
        <v>0</v>
      </c>
      <c r="M1638" s="272" t="e">
        <f>SUM(B1638:B1668)/COUNTA(B1638:B1668)</f>
        <v>#DIV/0!</v>
      </c>
      <c r="N1638" s="272"/>
      <c r="O1638" s="272" t="str">
        <f>IF(E1638="o",IF(B1638&gt;8,8,B1638),"")</f>
        <v/>
      </c>
      <c r="P1638" s="272" t="str">
        <f>IF(E1638="o",IF(B1638&gt;8,B1638-8,0),"")</f>
        <v/>
      </c>
      <c r="Q1638" s="272">
        <f>COUNTA(A1638)*IF(B1638="연차",0,B1638)</f>
        <v>0</v>
      </c>
      <c r="R1638" s="272"/>
    </row>
    <row r="1639" spans="1:21" x14ac:dyDescent="0.3">
      <c r="A1639" s="214">
        <v>2</v>
      </c>
      <c r="B1639" s="200"/>
      <c r="C1639" s="200"/>
      <c r="D1639" s="215"/>
      <c r="E1639" s="200"/>
      <c r="F1639" s="200"/>
      <c r="G1639" s="203"/>
      <c r="H1639" s="273"/>
      <c r="I1639" s="271">
        <f t="shared" si="256"/>
        <v>0</v>
      </c>
      <c r="J1639" s="271"/>
      <c r="K1639" s="271"/>
      <c r="L1639" s="271"/>
      <c r="M1639" s="272"/>
      <c r="N1639" s="272"/>
      <c r="O1639" s="272" t="str">
        <f t="shared" ref="O1639:O1667" si="257">IF(E1639="o",IF(B1639&gt;8,8,B1639),"")</f>
        <v/>
      </c>
      <c r="P1639" s="272" t="str">
        <f t="shared" ref="P1639:P1667" si="258">IF(E1639="o",IF(B1639&gt;8,B1639-8,0),"")</f>
        <v/>
      </c>
      <c r="Q1639" s="272">
        <f t="shared" ref="Q1639:Q1668" si="259">COUNTA(A1639)*IF(B1639="연차",0,B1639)</f>
        <v>0</v>
      </c>
      <c r="R1639" s="272"/>
    </row>
    <row r="1640" spans="1:21" x14ac:dyDescent="0.3">
      <c r="A1640" s="214">
        <v>3</v>
      </c>
      <c r="B1640" s="200"/>
      <c r="C1640" s="200"/>
      <c r="D1640" s="215"/>
      <c r="E1640" s="200"/>
      <c r="F1640" s="200"/>
      <c r="G1640" s="203" t="s">
        <v>275</v>
      </c>
      <c r="H1640" s="273"/>
      <c r="I1640" s="271">
        <f t="shared" si="256"/>
        <v>0</v>
      </c>
      <c r="J1640" s="271"/>
      <c r="K1640" s="271"/>
      <c r="L1640" s="271"/>
      <c r="M1640" s="272"/>
      <c r="N1640" s="272"/>
      <c r="O1640" s="272" t="str">
        <f t="shared" si="257"/>
        <v/>
      </c>
      <c r="P1640" s="272" t="str">
        <f t="shared" si="258"/>
        <v/>
      </c>
      <c r="Q1640" s="272">
        <f t="shared" si="259"/>
        <v>0</v>
      </c>
      <c r="R1640" s="272"/>
    </row>
    <row r="1641" spans="1:21" x14ac:dyDescent="0.3">
      <c r="A1641" s="214">
        <v>4</v>
      </c>
      <c r="B1641" s="200"/>
      <c r="C1641" s="200"/>
      <c r="D1641" s="215"/>
      <c r="E1641" s="200"/>
      <c r="F1641" s="200"/>
      <c r="G1641" s="203"/>
      <c r="H1641" s="273"/>
      <c r="I1641" s="271">
        <f t="shared" si="256"/>
        <v>0</v>
      </c>
      <c r="J1641" s="271"/>
      <c r="K1641" s="271"/>
      <c r="L1641" s="271"/>
      <c r="M1641" s="272"/>
      <c r="N1641" s="272"/>
      <c r="O1641" s="272" t="str">
        <f t="shared" si="257"/>
        <v/>
      </c>
      <c r="P1641" s="272" t="str">
        <f t="shared" si="258"/>
        <v/>
      </c>
      <c r="Q1641" s="272">
        <f t="shared" si="259"/>
        <v>0</v>
      </c>
      <c r="R1641" s="272"/>
    </row>
    <row r="1642" spans="1:21" x14ac:dyDescent="0.3">
      <c r="A1642" s="214">
        <v>5</v>
      </c>
      <c r="B1642" s="200"/>
      <c r="C1642" s="200"/>
      <c r="D1642" s="215"/>
      <c r="E1642" s="200"/>
      <c r="F1642" s="200"/>
      <c r="G1642" s="216"/>
      <c r="H1642" s="273"/>
      <c r="I1642" s="271">
        <f t="shared" si="256"/>
        <v>0</v>
      </c>
      <c r="J1642" s="271"/>
      <c r="K1642" s="271"/>
      <c r="L1642" s="271"/>
      <c r="M1642" s="272"/>
      <c r="N1642" s="272"/>
      <c r="O1642" s="272" t="str">
        <f t="shared" si="257"/>
        <v/>
      </c>
      <c r="P1642" s="272" t="str">
        <f t="shared" si="258"/>
        <v/>
      </c>
      <c r="Q1642" s="272">
        <f t="shared" si="259"/>
        <v>0</v>
      </c>
      <c r="R1642" s="272"/>
    </row>
    <row r="1643" spans="1:21" x14ac:dyDescent="0.3">
      <c r="A1643" s="214">
        <v>6</v>
      </c>
      <c r="B1643" s="200"/>
      <c r="C1643" s="200"/>
      <c r="D1643" s="215"/>
      <c r="E1643" s="200"/>
      <c r="F1643" s="200"/>
      <c r="G1643" s="216"/>
      <c r="H1643" s="273"/>
      <c r="I1643" s="271">
        <f t="shared" si="256"/>
        <v>0</v>
      </c>
      <c r="J1643" s="271"/>
      <c r="K1643" s="271"/>
      <c r="L1643" s="271"/>
      <c r="M1643" s="272"/>
      <c r="N1643" s="272"/>
      <c r="O1643" s="272" t="str">
        <f t="shared" si="257"/>
        <v/>
      </c>
      <c r="P1643" s="272" t="str">
        <f t="shared" si="258"/>
        <v/>
      </c>
      <c r="Q1643" s="272">
        <f t="shared" si="259"/>
        <v>0</v>
      </c>
      <c r="R1643" s="272"/>
    </row>
    <row r="1644" spans="1:21" ht="17.25" thickBot="1" x14ac:dyDescent="0.35">
      <c r="A1644" s="217">
        <v>7</v>
      </c>
      <c r="B1644" s="204"/>
      <c r="C1644" s="204"/>
      <c r="D1644" s="218"/>
      <c r="E1644" s="204"/>
      <c r="F1644" s="204"/>
      <c r="G1644" s="219"/>
      <c r="H1644" s="273"/>
      <c r="I1644" s="271">
        <f t="shared" si="256"/>
        <v>0</v>
      </c>
      <c r="J1644" s="271"/>
      <c r="K1644" s="271"/>
      <c r="L1644" s="271"/>
      <c r="M1644" s="272"/>
      <c r="N1644" s="272"/>
      <c r="O1644" s="272" t="str">
        <f t="shared" si="257"/>
        <v/>
      </c>
      <c r="P1644" s="272" t="str">
        <f t="shared" si="258"/>
        <v/>
      </c>
      <c r="Q1644" s="272">
        <f t="shared" si="259"/>
        <v>0</v>
      </c>
      <c r="R1644" s="272"/>
    </row>
    <row r="1645" spans="1:21" x14ac:dyDescent="0.3">
      <c r="A1645" s="220">
        <v>8</v>
      </c>
      <c r="B1645" s="202"/>
      <c r="C1645" s="202"/>
      <c r="D1645" s="202" t="s">
        <v>271</v>
      </c>
      <c r="E1645" s="202"/>
      <c r="F1645" s="202"/>
      <c r="G1645" s="221"/>
      <c r="H1645" s="273">
        <f>SUM(B1645:B1651)</f>
        <v>0</v>
      </c>
      <c r="I1645" s="271">
        <f t="shared" si="256"/>
        <v>0</v>
      </c>
      <c r="J1645" s="271">
        <f>IF(SUM(H1645-40)&gt;0,H1645-40,0)</f>
        <v>0</v>
      </c>
      <c r="K1645" s="271">
        <f>IF(SUM(I1645:I1651)&gt;J1645,SUM(I1645:I1651),J1645)</f>
        <v>0</v>
      </c>
      <c r="L1645" s="271">
        <f>IF(D1645="o",IF(H1645&lt;15,0,IF(H1645&gt;40,8,H1645/5)),0)</f>
        <v>0</v>
      </c>
      <c r="M1645" s="272"/>
      <c r="N1645" s="272"/>
      <c r="O1645" s="272" t="str">
        <f t="shared" si="257"/>
        <v/>
      </c>
      <c r="P1645" s="272" t="str">
        <f t="shared" si="258"/>
        <v/>
      </c>
      <c r="Q1645" s="272">
        <f t="shared" si="259"/>
        <v>0</v>
      </c>
      <c r="R1645" s="272"/>
    </row>
    <row r="1646" spans="1:21" x14ac:dyDescent="0.3">
      <c r="A1646" s="214">
        <v>9</v>
      </c>
      <c r="B1646" s="200"/>
      <c r="C1646" s="200"/>
      <c r="D1646" s="215"/>
      <c r="E1646" s="200"/>
      <c r="F1646" s="200"/>
      <c r="G1646" s="216"/>
      <c r="H1646" s="273"/>
      <c r="I1646" s="271">
        <f t="shared" si="256"/>
        <v>0</v>
      </c>
      <c r="J1646" s="271"/>
      <c r="K1646" s="271"/>
      <c r="L1646" s="271"/>
      <c r="M1646" s="272"/>
      <c r="N1646" s="272"/>
      <c r="O1646" s="272" t="str">
        <f t="shared" si="257"/>
        <v/>
      </c>
      <c r="P1646" s="272" t="str">
        <f t="shared" si="258"/>
        <v/>
      </c>
      <c r="Q1646" s="272">
        <f t="shared" si="259"/>
        <v>0</v>
      </c>
      <c r="R1646" s="272"/>
    </row>
    <row r="1647" spans="1:21" x14ac:dyDescent="0.3">
      <c r="A1647" s="214">
        <v>10</v>
      </c>
      <c r="B1647" s="200"/>
      <c r="C1647" s="200"/>
      <c r="D1647" s="215"/>
      <c r="E1647" s="200"/>
      <c r="F1647" s="200"/>
      <c r="G1647" s="216"/>
      <c r="H1647" s="273"/>
      <c r="I1647" s="271">
        <f t="shared" si="256"/>
        <v>0</v>
      </c>
      <c r="J1647" s="271"/>
      <c r="K1647" s="271"/>
      <c r="L1647" s="271"/>
      <c r="M1647" s="272"/>
      <c r="N1647" s="272"/>
      <c r="O1647" s="272" t="str">
        <f t="shared" si="257"/>
        <v/>
      </c>
      <c r="P1647" s="272" t="str">
        <f t="shared" si="258"/>
        <v/>
      </c>
      <c r="Q1647" s="272">
        <f t="shared" si="259"/>
        <v>0</v>
      </c>
      <c r="R1647" s="272"/>
    </row>
    <row r="1648" spans="1:21" x14ac:dyDescent="0.3">
      <c r="A1648" s="214">
        <v>11</v>
      </c>
      <c r="B1648" s="200"/>
      <c r="C1648" s="200"/>
      <c r="D1648" s="215"/>
      <c r="E1648" s="200"/>
      <c r="F1648" s="200"/>
      <c r="G1648" s="216"/>
      <c r="H1648" s="273"/>
      <c r="I1648" s="271">
        <f t="shared" si="256"/>
        <v>0</v>
      </c>
      <c r="J1648" s="271"/>
      <c r="K1648" s="271"/>
      <c r="L1648" s="271"/>
      <c r="M1648" s="272"/>
      <c r="N1648" s="272"/>
      <c r="O1648" s="272" t="str">
        <f t="shared" si="257"/>
        <v/>
      </c>
      <c r="P1648" s="272" t="str">
        <f t="shared" si="258"/>
        <v/>
      </c>
      <c r="Q1648" s="272">
        <f t="shared" si="259"/>
        <v>0</v>
      </c>
      <c r="R1648" s="272"/>
    </row>
    <row r="1649" spans="1:18" x14ac:dyDescent="0.3">
      <c r="A1649" s="214">
        <v>12</v>
      </c>
      <c r="B1649" s="200"/>
      <c r="C1649" s="200"/>
      <c r="D1649" s="215"/>
      <c r="E1649" s="200"/>
      <c r="F1649" s="200"/>
      <c r="G1649" s="216"/>
      <c r="H1649" s="273"/>
      <c r="I1649" s="271">
        <f t="shared" si="256"/>
        <v>0</v>
      </c>
      <c r="J1649" s="271"/>
      <c r="K1649" s="271"/>
      <c r="L1649" s="271"/>
      <c r="M1649" s="272"/>
      <c r="N1649" s="272"/>
      <c r="O1649" s="272" t="str">
        <f t="shared" si="257"/>
        <v/>
      </c>
      <c r="P1649" s="272" t="str">
        <f t="shared" si="258"/>
        <v/>
      </c>
      <c r="Q1649" s="272">
        <f t="shared" si="259"/>
        <v>0</v>
      </c>
      <c r="R1649" s="272"/>
    </row>
    <row r="1650" spans="1:18" x14ac:dyDescent="0.3">
      <c r="A1650" s="214">
        <v>13</v>
      </c>
      <c r="B1650" s="200"/>
      <c r="C1650" s="200"/>
      <c r="D1650" s="215"/>
      <c r="E1650" s="200"/>
      <c r="F1650" s="200"/>
      <c r="G1650" s="216"/>
      <c r="H1650" s="273"/>
      <c r="I1650" s="271">
        <f t="shared" si="256"/>
        <v>0</v>
      </c>
      <c r="J1650" s="271"/>
      <c r="K1650" s="271"/>
      <c r="L1650" s="271"/>
      <c r="M1650" s="272"/>
      <c r="N1650" s="272"/>
      <c r="O1650" s="272" t="str">
        <f t="shared" si="257"/>
        <v/>
      </c>
      <c r="P1650" s="272" t="str">
        <f t="shared" si="258"/>
        <v/>
      </c>
      <c r="Q1650" s="272">
        <f t="shared" si="259"/>
        <v>0</v>
      </c>
      <c r="R1650" s="272"/>
    </row>
    <row r="1651" spans="1:18" ht="17.25" thickBot="1" x14ac:dyDescent="0.35">
      <c r="A1651" s="217">
        <v>14</v>
      </c>
      <c r="B1651" s="204"/>
      <c r="C1651" s="204"/>
      <c r="D1651" s="218"/>
      <c r="E1651" s="204"/>
      <c r="F1651" s="204"/>
      <c r="G1651" s="219"/>
      <c r="H1651" s="273"/>
      <c r="I1651" s="271">
        <f t="shared" si="256"/>
        <v>0</v>
      </c>
      <c r="J1651" s="271"/>
      <c r="K1651" s="271"/>
      <c r="L1651" s="271"/>
      <c r="M1651" s="272"/>
      <c r="N1651" s="272"/>
      <c r="O1651" s="272" t="str">
        <f t="shared" si="257"/>
        <v/>
      </c>
      <c r="P1651" s="272" t="str">
        <f t="shared" si="258"/>
        <v/>
      </c>
      <c r="Q1651" s="272">
        <f t="shared" si="259"/>
        <v>0</v>
      </c>
      <c r="R1651" s="272"/>
    </row>
    <row r="1652" spans="1:18" x14ac:dyDescent="0.3">
      <c r="A1652" s="220">
        <v>15</v>
      </c>
      <c r="B1652" s="202"/>
      <c r="C1652" s="202"/>
      <c r="D1652" s="202" t="s">
        <v>271</v>
      </c>
      <c r="E1652" s="202"/>
      <c r="F1652" s="202"/>
      <c r="G1652" s="221"/>
      <c r="H1652" s="273">
        <f>SUM(B1652:B1658)</f>
        <v>0</v>
      </c>
      <c r="I1652" s="271">
        <f t="shared" si="256"/>
        <v>0</v>
      </c>
      <c r="J1652" s="271">
        <f>IF(SUM(H1652-40)&gt;0,H1652-40,0)</f>
        <v>0</v>
      </c>
      <c r="K1652" s="271">
        <f>IF(SUM(I1652:I1658)&gt;J1652,SUM(I1652:I1658),J1652)</f>
        <v>0</v>
      </c>
      <c r="L1652" s="271">
        <f>IF(D1652="o",IF(H1652&lt;15,0,IF(H1652&gt;40,8,H1652/5)),0)</f>
        <v>0</v>
      </c>
      <c r="M1652" s="272"/>
      <c r="N1652" s="272"/>
      <c r="O1652" s="272" t="str">
        <f t="shared" si="257"/>
        <v/>
      </c>
      <c r="P1652" s="272" t="str">
        <f t="shared" si="258"/>
        <v/>
      </c>
      <c r="Q1652" s="272">
        <f t="shared" si="259"/>
        <v>0</v>
      </c>
      <c r="R1652" s="272"/>
    </row>
    <row r="1653" spans="1:18" x14ac:dyDescent="0.3">
      <c r="A1653" s="214">
        <v>16</v>
      </c>
      <c r="B1653" s="200"/>
      <c r="C1653" s="200"/>
      <c r="D1653" s="215"/>
      <c r="E1653" s="200"/>
      <c r="F1653" s="200"/>
      <c r="G1653" s="216"/>
      <c r="H1653" s="273"/>
      <c r="I1653" s="271">
        <f t="shared" si="256"/>
        <v>0</v>
      </c>
      <c r="J1653" s="271"/>
      <c r="K1653" s="271"/>
      <c r="L1653" s="271"/>
      <c r="M1653" s="272"/>
      <c r="N1653" s="272"/>
      <c r="O1653" s="272" t="str">
        <f t="shared" si="257"/>
        <v/>
      </c>
      <c r="P1653" s="272" t="str">
        <f t="shared" si="258"/>
        <v/>
      </c>
      <c r="Q1653" s="272">
        <f t="shared" si="259"/>
        <v>0</v>
      </c>
      <c r="R1653" s="272"/>
    </row>
    <row r="1654" spans="1:18" x14ac:dyDescent="0.3">
      <c r="A1654" s="214">
        <v>17</v>
      </c>
      <c r="B1654" s="200"/>
      <c r="C1654" s="200"/>
      <c r="D1654" s="215"/>
      <c r="E1654" s="200"/>
      <c r="F1654" s="200"/>
      <c r="G1654" s="216"/>
      <c r="H1654" s="273"/>
      <c r="I1654" s="271">
        <f t="shared" si="256"/>
        <v>0</v>
      </c>
      <c r="J1654" s="271"/>
      <c r="K1654" s="271"/>
      <c r="L1654" s="271"/>
      <c r="M1654" s="272"/>
      <c r="N1654" s="272"/>
      <c r="O1654" s="272" t="str">
        <f t="shared" si="257"/>
        <v/>
      </c>
      <c r="P1654" s="272" t="str">
        <f t="shared" si="258"/>
        <v/>
      </c>
      <c r="Q1654" s="272">
        <f t="shared" si="259"/>
        <v>0</v>
      </c>
      <c r="R1654" s="272"/>
    </row>
    <row r="1655" spans="1:18" x14ac:dyDescent="0.3">
      <c r="A1655" s="214">
        <v>18</v>
      </c>
      <c r="B1655" s="200"/>
      <c r="C1655" s="200"/>
      <c r="D1655" s="215"/>
      <c r="E1655" s="200"/>
      <c r="F1655" s="200"/>
      <c r="G1655" s="216"/>
      <c r="H1655" s="273"/>
      <c r="I1655" s="271">
        <f t="shared" si="256"/>
        <v>0</v>
      </c>
      <c r="J1655" s="271"/>
      <c r="K1655" s="271"/>
      <c r="L1655" s="271"/>
      <c r="M1655" s="272"/>
      <c r="N1655" s="272"/>
      <c r="O1655" s="272" t="str">
        <f t="shared" si="257"/>
        <v/>
      </c>
      <c r="P1655" s="272" t="str">
        <f t="shared" si="258"/>
        <v/>
      </c>
      <c r="Q1655" s="272">
        <f t="shared" si="259"/>
        <v>0</v>
      </c>
      <c r="R1655" s="272"/>
    </row>
    <row r="1656" spans="1:18" x14ac:dyDescent="0.3">
      <c r="A1656" s="214">
        <v>19</v>
      </c>
      <c r="B1656" s="200"/>
      <c r="C1656" s="200"/>
      <c r="D1656" s="215"/>
      <c r="E1656" s="200"/>
      <c r="F1656" s="200"/>
      <c r="G1656" s="216"/>
      <c r="H1656" s="273"/>
      <c r="I1656" s="271">
        <f t="shared" si="256"/>
        <v>0</v>
      </c>
      <c r="J1656" s="271"/>
      <c r="K1656" s="271"/>
      <c r="L1656" s="271"/>
      <c r="M1656" s="272"/>
      <c r="N1656" s="272"/>
      <c r="O1656" s="272" t="str">
        <f t="shared" si="257"/>
        <v/>
      </c>
      <c r="P1656" s="272" t="str">
        <f t="shared" si="258"/>
        <v/>
      </c>
      <c r="Q1656" s="272">
        <f t="shared" si="259"/>
        <v>0</v>
      </c>
      <c r="R1656" s="272"/>
    </row>
    <row r="1657" spans="1:18" x14ac:dyDescent="0.3">
      <c r="A1657" s="214">
        <v>20</v>
      </c>
      <c r="B1657" s="200"/>
      <c r="C1657" s="200"/>
      <c r="D1657" s="215"/>
      <c r="E1657" s="200"/>
      <c r="F1657" s="200"/>
      <c r="G1657" s="216"/>
      <c r="H1657" s="273"/>
      <c r="I1657" s="271">
        <f t="shared" si="256"/>
        <v>0</v>
      </c>
      <c r="J1657" s="271"/>
      <c r="K1657" s="271"/>
      <c r="L1657" s="271"/>
      <c r="M1657" s="272"/>
      <c r="N1657" s="272"/>
      <c r="O1657" s="272" t="str">
        <f t="shared" si="257"/>
        <v/>
      </c>
      <c r="P1657" s="272" t="str">
        <f t="shared" si="258"/>
        <v/>
      </c>
      <c r="Q1657" s="272">
        <f t="shared" si="259"/>
        <v>0</v>
      </c>
      <c r="R1657" s="272"/>
    </row>
    <row r="1658" spans="1:18" ht="17.25" thickBot="1" x14ac:dyDescent="0.35">
      <c r="A1658" s="217">
        <v>21</v>
      </c>
      <c r="B1658" s="204"/>
      <c r="C1658" s="204"/>
      <c r="D1658" s="218"/>
      <c r="E1658" s="204"/>
      <c r="F1658" s="204"/>
      <c r="G1658" s="219"/>
      <c r="H1658" s="273"/>
      <c r="I1658" s="271">
        <f t="shared" si="256"/>
        <v>0</v>
      </c>
      <c r="J1658" s="271"/>
      <c r="K1658" s="271"/>
      <c r="L1658" s="271"/>
      <c r="M1658" s="272"/>
      <c r="N1658" s="272"/>
      <c r="O1658" s="272" t="str">
        <f t="shared" si="257"/>
        <v/>
      </c>
      <c r="P1658" s="272" t="str">
        <f t="shared" si="258"/>
        <v/>
      </c>
      <c r="Q1658" s="272">
        <f t="shared" si="259"/>
        <v>0</v>
      </c>
      <c r="R1658" s="272"/>
    </row>
    <row r="1659" spans="1:18" x14ac:dyDescent="0.3">
      <c r="A1659" s="220">
        <v>22</v>
      </c>
      <c r="B1659" s="202"/>
      <c r="C1659" s="202"/>
      <c r="D1659" s="202" t="s">
        <v>271</v>
      </c>
      <c r="E1659" s="202"/>
      <c r="F1659" s="202"/>
      <c r="G1659" s="221"/>
      <c r="H1659" s="273">
        <f>SUM(B1659:B1665)</f>
        <v>0</v>
      </c>
      <c r="I1659" s="271">
        <f t="shared" si="256"/>
        <v>0</v>
      </c>
      <c r="J1659" s="271">
        <f>IF(SUM(H1659-40)&gt;0,H1659-40,0)</f>
        <v>0</v>
      </c>
      <c r="K1659" s="271">
        <f>IF(SUM(I1659:I1665)&gt;J1659,SUM(I1659:I1665),J1659)</f>
        <v>0</v>
      </c>
      <c r="L1659" s="271">
        <f>IF(D1659="o",IF(H1659&lt;15,0,IF(H1659&gt;40,8,H1659/5)),0)</f>
        <v>0</v>
      </c>
      <c r="M1659" s="272"/>
      <c r="N1659" s="272"/>
      <c r="O1659" s="272" t="str">
        <f t="shared" si="257"/>
        <v/>
      </c>
      <c r="P1659" s="272" t="str">
        <f t="shared" si="258"/>
        <v/>
      </c>
      <c r="Q1659" s="272">
        <f t="shared" si="259"/>
        <v>0</v>
      </c>
      <c r="R1659" s="272"/>
    </row>
    <row r="1660" spans="1:18" x14ac:dyDescent="0.3">
      <c r="A1660" s="214">
        <v>23</v>
      </c>
      <c r="B1660" s="200"/>
      <c r="C1660" s="200"/>
      <c r="D1660" s="215"/>
      <c r="E1660" s="200"/>
      <c r="F1660" s="200"/>
      <c r="G1660" s="216"/>
      <c r="H1660" s="273"/>
      <c r="I1660" s="271">
        <f t="shared" si="256"/>
        <v>0</v>
      </c>
      <c r="J1660" s="271"/>
      <c r="K1660" s="271"/>
      <c r="L1660" s="271"/>
      <c r="M1660" s="272"/>
      <c r="N1660" s="272"/>
      <c r="O1660" s="272" t="str">
        <f t="shared" si="257"/>
        <v/>
      </c>
      <c r="P1660" s="272" t="str">
        <f t="shared" si="258"/>
        <v/>
      </c>
      <c r="Q1660" s="272">
        <f t="shared" si="259"/>
        <v>0</v>
      </c>
      <c r="R1660" s="272"/>
    </row>
    <row r="1661" spans="1:18" x14ac:dyDescent="0.3">
      <c r="A1661" s="214">
        <v>24</v>
      </c>
      <c r="B1661" s="200"/>
      <c r="C1661" s="200"/>
      <c r="D1661" s="215"/>
      <c r="E1661" s="200"/>
      <c r="F1661" s="200"/>
      <c r="G1661" s="216"/>
      <c r="H1661" s="273"/>
      <c r="I1661" s="271">
        <f t="shared" si="256"/>
        <v>0</v>
      </c>
      <c r="J1661" s="271"/>
      <c r="K1661" s="271"/>
      <c r="L1661" s="271"/>
      <c r="M1661" s="272"/>
      <c r="N1661" s="272"/>
      <c r="O1661" s="272" t="str">
        <f t="shared" si="257"/>
        <v/>
      </c>
      <c r="P1661" s="272" t="str">
        <f t="shared" si="258"/>
        <v/>
      </c>
      <c r="Q1661" s="272">
        <f t="shared" si="259"/>
        <v>0</v>
      </c>
      <c r="R1661" s="272"/>
    </row>
    <row r="1662" spans="1:18" x14ac:dyDescent="0.3">
      <c r="A1662" s="214">
        <v>25</v>
      </c>
      <c r="B1662" s="200"/>
      <c r="C1662" s="200"/>
      <c r="D1662" s="215"/>
      <c r="E1662" s="200"/>
      <c r="F1662" s="200"/>
      <c r="G1662" s="216"/>
      <c r="H1662" s="273"/>
      <c r="I1662" s="271">
        <f t="shared" si="256"/>
        <v>0</v>
      </c>
      <c r="J1662" s="271"/>
      <c r="K1662" s="271"/>
      <c r="L1662" s="271"/>
      <c r="M1662" s="272"/>
      <c r="N1662" s="272"/>
      <c r="O1662" s="272" t="str">
        <f t="shared" si="257"/>
        <v/>
      </c>
      <c r="P1662" s="272" t="str">
        <f t="shared" si="258"/>
        <v/>
      </c>
      <c r="Q1662" s="272">
        <f t="shared" si="259"/>
        <v>0</v>
      </c>
      <c r="R1662" s="272"/>
    </row>
    <row r="1663" spans="1:18" x14ac:dyDescent="0.3">
      <c r="A1663" s="214">
        <v>26</v>
      </c>
      <c r="B1663" s="200"/>
      <c r="C1663" s="200"/>
      <c r="D1663" s="215"/>
      <c r="E1663" s="200"/>
      <c r="F1663" s="200"/>
      <c r="G1663" s="216"/>
      <c r="H1663" s="273"/>
      <c r="I1663" s="271">
        <f t="shared" si="256"/>
        <v>0</v>
      </c>
      <c r="J1663" s="271"/>
      <c r="K1663" s="271"/>
      <c r="L1663" s="271"/>
      <c r="M1663" s="272"/>
      <c r="N1663" s="272"/>
      <c r="O1663" s="272" t="str">
        <f t="shared" si="257"/>
        <v/>
      </c>
      <c r="P1663" s="272" t="str">
        <f t="shared" si="258"/>
        <v/>
      </c>
      <c r="Q1663" s="272">
        <f t="shared" si="259"/>
        <v>0</v>
      </c>
      <c r="R1663" s="272"/>
    </row>
    <row r="1664" spans="1:18" x14ac:dyDescent="0.3">
      <c r="A1664" s="214">
        <v>27</v>
      </c>
      <c r="B1664" s="200"/>
      <c r="C1664" s="200"/>
      <c r="D1664" s="215"/>
      <c r="E1664" s="200"/>
      <c r="F1664" s="200"/>
      <c r="G1664" s="216"/>
      <c r="H1664" s="273"/>
      <c r="I1664" s="271">
        <f t="shared" si="256"/>
        <v>0</v>
      </c>
      <c r="J1664" s="271"/>
      <c r="K1664" s="271"/>
      <c r="L1664" s="271"/>
      <c r="M1664" s="272"/>
      <c r="N1664" s="272"/>
      <c r="O1664" s="272" t="str">
        <f t="shared" si="257"/>
        <v/>
      </c>
      <c r="P1664" s="272" t="str">
        <f t="shared" si="258"/>
        <v/>
      </c>
      <c r="Q1664" s="272">
        <f t="shared" si="259"/>
        <v>0</v>
      </c>
      <c r="R1664" s="272"/>
    </row>
    <row r="1665" spans="1:21" ht="17.25" thickBot="1" x14ac:dyDescent="0.35">
      <c r="A1665" s="217">
        <v>28</v>
      </c>
      <c r="B1665" s="204"/>
      <c r="C1665" s="204"/>
      <c r="D1665" s="218"/>
      <c r="E1665" s="204"/>
      <c r="F1665" s="204"/>
      <c r="G1665" s="219"/>
      <c r="H1665" s="273"/>
      <c r="I1665" s="271">
        <f t="shared" si="256"/>
        <v>0</v>
      </c>
      <c r="J1665" s="271"/>
      <c r="K1665" s="271"/>
      <c r="L1665" s="271"/>
      <c r="M1665" s="272"/>
      <c r="N1665" s="272"/>
      <c r="O1665" s="272" t="str">
        <f t="shared" si="257"/>
        <v/>
      </c>
      <c r="P1665" s="272" t="str">
        <f t="shared" si="258"/>
        <v/>
      </c>
      <c r="Q1665" s="272">
        <f t="shared" si="259"/>
        <v>0</v>
      </c>
      <c r="R1665" s="272"/>
    </row>
    <row r="1666" spans="1:21" x14ac:dyDescent="0.3">
      <c r="A1666" s="205"/>
      <c r="B1666" s="202"/>
      <c r="C1666" s="202"/>
      <c r="D1666" s="202" t="s">
        <v>271</v>
      </c>
      <c r="E1666" s="202"/>
      <c r="F1666" s="202"/>
      <c r="G1666" s="221"/>
      <c r="H1666" s="273" t="str">
        <f>IF(A1666&lt;&gt;0,SUM(Q1666:Q1668),"")</f>
        <v/>
      </c>
      <c r="I1666" s="271" t="str">
        <f>IF(A1666&lt;&gt;0,IF(IFERROR(B1666-8,0)&lt;0,0,IFERROR(B1666-8,0)),"")</f>
        <v/>
      </c>
      <c r="J1666" s="271" t="str">
        <f>IF(A1666&lt;&gt;0,IF(SUM(H1666-40)&gt;0,H1666-40,0),"")</f>
        <v/>
      </c>
      <c r="K1666" s="271" t="str">
        <f>IF(A1666&lt;&gt;0,IF(SUM(I1666:I1668)&gt;J1666,SUM(I1666:I1668),J1666),"")</f>
        <v/>
      </c>
      <c r="L1666" s="271" t="str">
        <f>IF(A1666&lt;&gt;0,IF(D1638="o",IF(H1666&lt;(15/(7/COUNTA(A1666:A1668))),0,IF(H1666&gt;(COUNTA(A1666:A1668)/5*40),COUNTA(A1666:A1668)/5*8,H1666/5)),""),"")</f>
        <v/>
      </c>
      <c r="M1666" s="272"/>
      <c r="N1666" s="272"/>
      <c r="O1666" s="272" t="str">
        <f t="shared" si="257"/>
        <v/>
      </c>
      <c r="P1666" s="272" t="str">
        <f t="shared" si="258"/>
        <v/>
      </c>
      <c r="Q1666" s="272">
        <f t="shared" si="259"/>
        <v>0</v>
      </c>
      <c r="R1666" s="272"/>
    </row>
    <row r="1667" spans="1:21" x14ac:dyDescent="0.3">
      <c r="A1667" s="206"/>
      <c r="B1667" s="200"/>
      <c r="C1667" s="200"/>
      <c r="D1667" s="215"/>
      <c r="E1667" s="200"/>
      <c r="F1667" s="200"/>
      <c r="G1667" s="216"/>
      <c r="H1667" s="273"/>
      <c r="I1667" s="271" t="str">
        <f>IF(A1667&lt;&gt;0,IF(IFERROR(B1667-8,0)&lt;0,0,IFERROR(B1667-8,0)),"")</f>
        <v/>
      </c>
      <c r="J1667" s="271"/>
      <c r="K1667" s="271"/>
      <c r="L1667" s="271"/>
      <c r="M1667" s="272"/>
      <c r="N1667" s="272"/>
      <c r="O1667" s="272" t="str">
        <f t="shared" si="257"/>
        <v/>
      </c>
      <c r="P1667" s="272" t="str">
        <f t="shared" si="258"/>
        <v/>
      </c>
      <c r="Q1667" s="272">
        <f t="shared" si="259"/>
        <v>0</v>
      </c>
      <c r="R1667" s="272"/>
    </row>
    <row r="1668" spans="1:21" ht="17.25" thickBot="1" x14ac:dyDescent="0.35">
      <c r="A1668" s="207"/>
      <c r="B1668" s="204"/>
      <c r="C1668" s="204"/>
      <c r="D1668" s="218"/>
      <c r="E1668" s="204"/>
      <c r="F1668" s="204"/>
      <c r="G1668" s="219"/>
      <c r="H1668" s="273"/>
      <c r="I1668" s="271" t="str">
        <f>IF(A1668&lt;&gt;0,IF(IFERROR(B1668-8,0)&lt;0,0,IFERROR(B1668-8,0)),"")</f>
        <v/>
      </c>
      <c r="J1668" s="271"/>
      <c r="K1668" s="271"/>
      <c r="L1668" s="271"/>
      <c r="M1668" s="272"/>
      <c r="N1668" s="272"/>
      <c r="O1668" s="272"/>
      <c r="P1668" s="272"/>
      <c r="Q1668" s="272">
        <f t="shared" si="259"/>
        <v>0</v>
      </c>
      <c r="R1668" s="272"/>
    </row>
    <row r="1669" spans="1:21" ht="17.25" thickBot="1" x14ac:dyDescent="0.35">
      <c r="A1669" s="211"/>
      <c r="B1669" s="243"/>
      <c r="C1669" s="243"/>
      <c r="D1669" s="243"/>
      <c r="E1669" s="243"/>
      <c r="F1669" s="243"/>
      <c r="G1669" s="244"/>
      <c r="H1669" s="273">
        <f t="shared" ref="H1669:M1669" si="260">SUM(H1670:H1700)</f>
        <v>0</v>
      </c>
      <c r="I1669" s="271">
        <f t="shared" si="260"/>
        <v>0</v>
      </c>
      <c r="J1669" s="271">
        <f t="shared" si="260"/>
        <v>0</v>
      </c>
      <c r="K1669" s="271">
        <f t="shared" si="260"/>
        <v>0</v>
      </c>
      <c r="L1669" s="274">
        <f t="shared" si="260"/>
        <v>0</v>
      </c>
      <c r="M1669" s="271" t="e">
        <f t="shared" si="260"/>
        <v>#DIV/0!</v>
      </c>
      <c r="N1669" s="275">
        <f>COUNTA(B1670:B1700)-COUNTIF(B1670:B1700,"연차")</f>
        <v>0</v>
      </c>
      <c r="O1669" s="271">
        <f>SUM(O1670:O1700)</f>
        <v>0</v>
      </c>
      <c r="P1669" s="271">
        <f>SUM(P1670:P1700)</f>
        <v>0</v>
      </c>
      <c r="Q1669" s="272">
        <f>SUM(Q1670:Q1700)</f>
        <v>0</v>
      </c>
      <c r="R1669" s="272">
        <f>COUNTA(A1670:A1700)</f>
        <v>28</v>
      </c>
      <c r="S1669" s="276">
        <f>SUM(C1670:C1700)</f>
        <v>0</v>
      </c>
      <c r="T1669" s="276">
        <f>SUM(F1670:F1700)</f>
        <v>0</v>
      </c>
      <c r="U1669" s="251">
        <f>G1671*G1673</f>
        <v>0</v>
      </c>
    </row>
    <row r="1670" spans="1:21" x14ac:dyDescent="0.3">
      <c r="A1670" s="212">
        <v>1</v>
      </c>
      <c r="B1670" s="201"/>
      <c r="C1670" s="201"/>
      <c r="D1670" s="201" t="s">
        <v>271</v>
      </c>
      <c r="E1670" s="201"/>
      <c r="F1670" s="201"/>
      <c r="G1670" s="213" t="s">
        <v>282</v>
      </c>
      <c r="H1670" s="273">
        <f>SUM(B1670:B1676)</f>
        <v>0</v>
      </c>
      <c r="I1670" s="271">
        <f t="shared" ref="I1670:I1697" si="261">IF(IFERROR(B1670-8,0)&lt;0,0,IFERROR(B1670-8,0))</f>
        <v>0</v>
      </c>
      <c r="J1670" s="271">
        <f>IF(SUM(H1670-40)&gt;0,H1670-40,0)</f>
        <v>0</v>
      </c>
      <c r="K1670" s="271">
        <f>IF(SUM(I1670:I1676)&gt;J1670,SUM(I1670:I1676),J1670)</f>
        <v>0</v>
      </c>
      <c r="L1670" s="271">
        <f>IF(D1670="o",IF(H1670&lt;15,0,IF(H1670&gt;40,8,H1670/5)),0)</f>
        <v>0</v>
      </c>
      <c r="M1670" s="272" t="e">
        <f>SUM(B1670:B1700)/COUNTA(B1670:B1700)</f>
        <v>#DIV/0!</v>
      </c>
      <c r="N1670" s="272"/>
      <c r="O1670" s="272" t="str">
        <f>IF(E1670="o",IF(B1670&gt;8,8,B1670),"")</f>
        <v/>
      </c>
      <c r="P1670" s="272" t="str">
        <f>IF(E1670="o",IF(B1670&gt;8,B1670-8,0),"")</f>
        <v/>
      </c>
      <c r="Q1670" s="272">
        <f>COUNTA(A1670)*IF(B1670="연차",0,B1670)</f>
        <v>0</v>
      </c>
      <c r="R1670" s="272"/>
    </row>
    <row r="1671" spans="1:21" x14ac:dyDescent="0.3">
      <c r="A1671" s="214">
        <v>2</v>
      </c>
      <c r="B1671" s="200"/>
      <c r="C1671" s="200"/>
      <c r="D1671" s="215"/>
      <c r="E1671" s="200"/>
      <c r="F1671" s="200"/>
      <c r="G1671" s="203"/>
      <c r="H1671" s="273"/>
      <c r="I1671" s="271">
        <f t="shared" si="261"/>
        <v>0</v>
      </c>
      <c r="J1671" s="271"/>
      <c r="K1671" s="271"/>
      <c r="L1671" s="271"/>
      <c r="M1671" s="272"/>
      <c r="N1671" s="272"/>
      <c r="O1671" s="272" t="str">
        <f t="shared" ref="O1671:O1699" si="262">IF(E1671="o",IF(B1671&gt;8,8,B1671),"")</f>
        <v/>
      </c>
      <c r="P1671" s="272" t="str">
        <f t="shared" ref="P1671:P1699" si="263">IF(E1671="o",IF(B1671&gt;8,B1671-8,0),"")</f>
        <v/>
      </c>
      <c r="Q1671" s="272">
        <f t="shared" ref="Q1671:Q1700" si="264">COUNTA(A1671)*IF(B1671="연차",0,B1671)</f>
        <v>0</v>
      </c>
      <c r="R1671" s="272"/>
    </row>
    <row r="1672" spans="1:21" x14ac:dyDescent="0.3">
      <c r="A1672" s="214">
        <v>3</v>
      </c>
      <c r="B1672" s="200"/>
      <c r="C1672" s="200"/>
      <c r="D1672" s="215"/>
      <c r="E1672" s="200"/>
      <c r="F1672" s="200"/>
      <c r="G1672" s="203" t="s">
        <v>275</v>
      </c>
      <c r="H1672" s="273"/>
      <c r="I1672" s="271">
        <f t="shared" si="261"/>
        <v>0</v>
      </c>
      <c r="J1672" s="271"/>
      <c r="K1672" s="271"/>
      <c r="L1672" s="271"/>
      <c r="M1672" s="272"/>
      <c r="N1672" s="272"/>
      <c r="O1672" s="272" t="str">
        <f t="shared" si="262"/>
        <v/>
      </c>
      <c r="P1672" s="272" t="str">
        <f t="shared" si="263"/>
        <v/>
      </c>
      <c r="Q1672" s="272">
        <f t="shared" si="264"/>
        <v>0</v>
      </c>
      <c r="R1672" s="272"/>
    </row>
    <row r="1673" spans="1:21" x14ac:dyDescent="0.3">
      <c r="A1673" s="214">
        <v>4</v>
      </c>
      <c r="B1673" s="200"/>
      <c r="C1673" s="200"/>
      <c r="D1673" s="215"/>
      <c r="E1673" s="200"/>
      <c r="F1673" s="200"/>
      <c r="G1673" s="203"/>
      <c r="H1673" s="273"/>
      <c r="I1673" s="271">
        <f t="shared" si="261"/>
        <v>0</v>
      </c>
      <c r="J1673" s="271"/>
      <c r="K1673" s="271"/>
      <c r="L1673" s="271"/>
      <c r="M1673" s="272"/>
      <c r="N1673" s="272"/>
      <c r="O1673" s="272" t="str">
        <f t="shared" si="262"/>
        <v/>
      </c>
      <c r="P1673" s="272" t="str">
        <f t="shared" si="263"/>
        <v/>
      </c>
      <c r="Q1673" s="272">
        <f t="shared" si="264"/>
        <v>0</v>
      </c>
      <c r="R1673" s="272"/>
    </row>
    <row r="1674" spans="1:21" x14ac:dyDescent="0.3">
      <c r="A1674" s="214">
        <v>5</v>
      </c>
      <c r="B1674" s="200"/>
      <c r="C1674" s="200"/>
      <c r="D1674" s="215"/>
      <c r="E1674" s="200"/>
      <c r="F1674" s="200"/>
      <c r="G1674" s="216"/>
      <c r="H1674" s="273"/>
      <c r="I1674" s="271">
        <f t="shared" si="261"/>
        <v>0</v>
      </c>
      <c r="J1674" s="271"/>
      <c r="K1674" s="271"/>
      <c r="L1674" s="271"/>
      <c r="M1674" s="272"/>
      <c r="N1674" s="272"/>
      <c r="O1674" s="272" t="str">
        <f t="shared" si="262"/>
        <v/>
      </c>
      <c r="P1674" s="272" t="str">
        <f t="shared" si="263"/>
        <v/>
      </c>
      <c r="Q1674" s="272">
        <f t="shared" si="264"/>
        <v>0</v>
      </c>
      <c r="R1674" s="272"/>
    </row>
    <row r="1675" spans="1:21" x14ac:dyDescent="0.3">
      <c r="A1675" s="214">
        <v>6</v>
      </c>
      <c r="B1675" s="200"/>
      <c r="C1675" s="200"/>
      <c r="D1675" s="215"/>
      <c r="E1675" s="200"/>
      <c r="F1675" s="200"/>
      <c r="G1675" s="216"/>
      <c r="H1675" s="273"/>
      <c r="I1675" s="271">
        <f t="shared" si="261"/>
        <v>0</v>
      </c>
      <c r="J1675" s="271"/>
      <c r="K1675" s="271"/>
      <c r="L1675" s="271"/>
      <c r="M1675" s="272"/>
      <c r="N1675" s="272"/>
      <c r="O1675" s="272" t="str">
        <f t="shared" si="262"/>
        <v/>
      </c>
      <c r="P1675" s="272" t="str">
        <f t="shared" si="263"/>
        <v/>
      </c>
      <c r="Q1675" s="272">
        <f t="shared" si="264"/>
        <v>0</v>
      </c>
      <c r="R1675" s="272"/>
    </row>
    <row r="1676" spans="1:21" ht="17.25" thickBot="1" x14ac:dyDescent="0.35">
      <c r="A1676" s="217">
        <v>7</v>
      </c>
      <c r="B1676" s="204"/>
      <c r="C1676" s="204"/>
      <c r="D1676" s="218"/>
      <c r="E1676" s="204"/>
      <c r="F1676" s="204"/>
      <c r="G1676" s="219"/>
      <c r="H1676" s="273"/>
      <c r="I1676" s="271">
        <f t="shared" si="261"/>
        <v>0</v>
      </c>
      <c r="J1676" s="271"/>
      <c r="K1676" s="271"/>
      <c r="L1676" s="271"/>
      <c r="M1676" s="272"/>
      <c r="N1676" s="272"/>
      <c r="O1676" s="272" t="str">
        <f t="shared" si="262"/>
        <v/>
      </c>
      <c r="P1676" s="272" t="str">
        <f t="shared" si="263"/>
        <v/>
      </c>
      <c r="Q1676" s="272">
        <f t="shared" si="264"/>
        <v>0</v>
      </c>
      <c r="R1676" s="272"/>
    </row>
    <row r="1677" spans="1:21" x14ac:dyDescent="0.3">
      <c r="A1677" s="220">
        <v>8</v>
      </c>
      <c r="B1677" s="202"/>
      <c r="C1677" s="202"/>
      <c r="D1677" s="202" t="s">
        <v>271</v>
      </c>
      <c r="E1677" s="202"/>
      <c r="F1677" s="202"/>
      <c r="G1677" s="221"/>
      <c r="H1677" s="273">
        <f>SUM(B1677:B1683)</f>
        <v>0</v>
      </c>
      <c r="I1677" s="271">
        <f t="shared" si="261"/>
        <v>0</v>
      </c>
      <c r="J1677" s="271">
        <f>IF(SUM(H1677-40)&gt;0,H1677-40,0)</f>
        <v>0</v>
      </c>
      <c r="K1677" s="271">
        <f>IF(SUM(I1677:I1683)&gt;J1677,SUM(I1677:I1683),J1677)</f>
        <v>0</v>
      </c>
      <c r="L1677" s="271">
        <f>IF(D1677="o",IF(H1677&lt;15,0,IF(H1677&gt;40,8,H1677/5)),0)</f>
        <v>0</v>
      </c>
      <c r="M1677" s="272"/>
      <c r="N1677" s="272"/>
      <c r="O1677" s="272" t="str">
        <f t="shared" si="262"/>
        <v/>
      </c>
      <c r="P1677" s="272" t="str">
        <f t="shared" si="263"/>
        <v/>
      </c>
      <c r="Q1677" s="272">
        <f t="shared" si="264"/>
        <v>0</v>
      </c>
      <c r="R1677" s="272"/>
    </row>
    <row r="1678" spans="1:21" x14ac:dyDescent="0.3">
      <c r="A1678" s="214">
        <v>9</v>
      </c>
      <c r="B1678" s="200"/>
      <c r="C1678" s="200"/>
      <c r="D1678" s="215"/>
      <c r="E1678" s="200"/>
      <c r="F1678" s="200"/>
      <c r="G1678" s="216"/>
      <c r="H1678" s="273"/>
      <c r="I1678" s="271">
        <f t="shared" si="261"/>
        <v>0</v>
      </c>
      <c r="J1678" s="271"/>
      <c r="K1678" s="271"/>
      <c r="L1678" s="271"/>
      <c r="M1678" s="272"/>
      <c r="N1678" s="272"/>
      <c r="O1678" s="272" t="str">
        <f t="shared" si="262"/>
        <v/>
      </c>
      <c r="P1678" s="272" t="str">
        <f t="shared" si="263"/>
        <v/>
      </c>
      <c r="Q1678" s="272">
        <f t="shared" si="264"/>
        <v>0</v>
      </c>
      <c r="R1678" s="272"/>
    </row>
    <row r="1679" spans="1:21" x14ac:dyDescent="0.3">
      <c r="A1679" s="214">
        <v>10</v>
      </c>
      <c r="B1679" s="200"/>
      <c r="C1679" s="200"/>
      <c r="D1679" s="215"/>
      <c r="E1679" s="200"/>
      <c r="F1679" s="200"/>
      <c r="G1679" s="216"/>
      <c r="H1679" s="273"/>
      <c r="I1679" s="271">
        <f t="shared" si="261"/>
        <v>0</v>
      </c>
      <c r="J1679" s="271"/>
      <c r="K1679" s="271"/>
      <c r="L1679" s="271"/>
      <c r="M1679" s="272"/>
      <c r="N1679" s="272"/>
      <c r="O1679" s="272" t="str">
        <f t="shared" si="262"/>
        <v/>
      </c>
      <c r="P1679" s="272" t="str">
        <f t="shared" si="263"/>
        <v/>
      </c>
      <c r="Q1679" s="272">
        <f t="shared" si="264"/>
        <v>0</v>
      </c>
      <c r="R1679" s="272"/>
    </row>
    <row r="1680" spans="1:21" x14ac:dyDescent="0.3">
      <c r="A1680" s="214">
        <v>11</v>
      </c>
      <c r="B1680" s="200"/>
      <c r="C1680" s="200"/>
      <c r="D1680" s="215"/>
      <c r="E1680" s="200"/>
      <c r="F1680" s="200"/>
      <c r="G1680" s="216"/>
      <c r="H1680" s="273"/>
      <c r="I1680" s="271">
        <f t="shared" si="261"/>
        <v>0</v>
      </c>
      <c r="J1680" s="271"/>
      <c r="K1680" s="271"/>
      <c r="L1680" s="271"/>
      <c r="M1680" s="272"/>
      <c r="N1680" s="272"/>
      <c r="O1680" s="272" t="str">
        <f t="shared" si="262"/>
        <v/>
      </c>
      <c r="P1680" s="272" t="str">
        <f t="shared" si="263"/>
        <v/>
      </c>
      <c r="Q1680" s="272">
        <f t="shared" si="264"/>
        <v>0</v>
      </c>
      <c r="R1680" s="272"/>
    </row>
    <row r="1681" spans="1:18" x14ac:dyDescent="0.3">
      <c r="A1681" s="214">
        <v>12</v>
      </c>
      <c r="B1681" s="200"/>
      <c r="C1681" s="200"/>
      <c r="D1681" s="215"/>
      <c r="E1681" s="200"/>
      <c r="F1681" s="200"/>
      <c r="G1681" s="216"/>
      <c r="H1681" s="273"/>
      <c r="I1681" s="271">
        <f t="shared" si="261"/>
        <v>0</v>
      </c>
      <c r="J1681" s="271"/>
      <c r="K1681" s="271"/>
      <c r="L1681" s="271"/>
      <c r="M1681" s="272"/>
      <c r="N1681" s="272"/>
      <c r="O1681" s="272" t="str">
        <f t="shared" si="262"/>
        <v/>
      </c>
      <c r="P1681" s="272" t="str">
        <f t="shared" si="263"/>
        <v/>
      </c>
      <c r="Q1681" s="272">
        <f t="shared" si="264"/>
        <v>0</v>
      </c>
      <c r="R1681" s="272"/>
    </row>
    <row r="1682" spans="1:18" x14ac:dyDescent="0.3">
      <c r="A1682" s="214">
        <v>13</v>
      </c>
      <c r="B1682" s="200"/>
      <c r="C1682" s="200"/>
      <c r="D1682" s="215"/>
      <c r="E1682" s="200"/>
      <c r="F1682" s="200"/>
      <c r="G1682" s="216"/>
      <c r="H1682" s="273"/>
      <c r="I1682" s="271">
        <f t="shared" si="261"/>
        <v>0</v>
      </c>
      <c r="J1682" s="271"/>
      <c r="K1682" s="271"/>
      <c r="L1682" s="271"/>
      <c r="M1682" s="272"/>
      <c r="N1682" s="272"/>
      <c r="O1682" s="272" t="str">
        <f t="shared" si="262"/>
        <v/>
      </c>
      <c r="P1682" s="272" t="str">
        <f t="shared" si="263"/>
        <v/>
      </c>
      <c r="Q1682" s="272">
        <f t="shared" si="264"/>
        <v>0</v>
      </c>
      <c r="R1682" s="272"/>
    </row>
    <row r="1683" spans="1:18" ht="17.25" thickBot="1" x14ac:dyDescent="0.35">
      <c r="A1683" s="217">
        <v>14</v>
      </c>
      <c r="B1683" s="204"/>
      <c r="C1683" s="204"/>
      <c r="D1683" s="218"/>
      <c r="E1683" s="204"/>
      <c r="F1683" s="204"/>
      <c r="G1683" s="219"/>
      <c r="H1683" s="273"/>
      <c r="I1683" s="271">
        <f t="shared" si="261"/>
        <v>0</v>
      </c>
      <c r="J1683" s="271"/>
      <c r="K1683" s="271"/>
      <c r="L1683" s="271"/>
      <c r="M1683" s="272"/>
      <c r="N1683" s="272"/>
      <c r="O1683" s="272" t="str">
        <f t="shared" si="262"/>
        <v/>
      </c>
      <c r="P1683" s="272" t="str">
        <f t="shared" si="263"/>
        <v/>
      </c>
      <c r="Q1683" s="272">
        <f t="shared" si="264"/>
        <v>0</v>
      </c>
      <c r="R1683" s="272"/>
    </row>
    <row r="1684" spans="1:18" x14ac:dyDescent="0.3">
      <c r="A1684" s="220">
        <v>15</v>
      </c>
      <c r="B1684" s="202"/>
      <c r="C1684" s="202"/>
      <c r="D1684" s="202" t="s">
        <v>271</v>
      </c>
      <c r="E1684" s="202"/>
      <c r="F1684" s="202"/>
      <c r="G1684" s="221"/>
      <c r="H1684" s="273">
        <f>SUM(B1684:B1690)</f>
        <v>0</v>
      </c>
      <c r="I1684" s="271">
        <f t="shared" si="261"/>
        <v>0</v>
      </c>
      <c r="J1684" s="271">
        <f>IF(SUM(H1684-40)&gt;0,H1684-40,0)</f>
        <v>0</v>
      </c>
      <c r="K1684" s="271">
        <f>IF(SUM(I1684:I1690)&gt;J1684,SUM(I1684:I1690),J1684)</f>
        <v>0</v>
      </c>
      <c r="L1684" s="271">
        <f>IF(D1684="o",IF(H1684&lt;15,0,IF(H1684&gt;40,8,H1684/5)),0)</f>
        <v>0</v>
      </c>
      <c r="M1684" s="272"/>
      <c r="N1684" s="272"/>
      <c r="O1684" s="272" t="str">
        <f t="shared" si="262"/>
        <v/>
      </c>
      <c r="P1684" s="272" t="str">
        <f t="shared" si="263"/>
        <v/>
      </c>
      <c r="Q1684" s="272">
        <f t="shared" si="264"/>
        <v>0</v>
      </c>
      <c r="R1684" s="272"/>
    </row>
    <row r="1685" spans="1:18" x14ac:dyDescent="0.3">
      <c r="A1685" s="214">
        <v>16</v>
      </c>
      <c r="B1685" s="200"/>
      <c r="C1685" s="200"/>
      <c r="D1685" s="215"/>
      <c r="E1685" s="200"/>
      <c r="F1685" s="200"/>
      <c r="G1685" s="216"/>
      <c r="H1685" s="273"/>
      <c r="I1685" s="271">
        <f t="shared" si="261"/>
        <v>0</v>
      </c>
      <c r="J1685" s="271"/>
      <c r="K1685" s="271"/>
      <c r="L1685" s="271"/>
      <c r="M1685" s="272"/>
      <c r="N1685" s="272"/>
      <c r="O1685" s="272" t="str">
        <f t="shared" si="262"/>
        <v/>
      </c>
      <c r="P1685" s="272" t="str">
        <f t="shared" si="263"/>
        <v/>
      </c>
      <c r="Q1685" s="272">
        <f t="shared" si="264"/>
        <v>0</v>
      </c>
      <c r="R1685" s="272"/>
    </row>
    <row r="1686" spans="1:18" x14ac:dyDescent="0.3">
      <c r="A1686" s="214">
        <v>17</v>
      </c>
      <c r="B1686" s="200"/>
      <c r="C1686" s="200"/>
      <c r="D1686" s="215"/>
      <c r="E1686" s="200"/>
      <c r="F1686" s="200"/>
      <c r="G1686" s="216"/>
      <c r="H1686" s="273"/>
      <c r="I1686" s="271">
        <f t="shared" si="261"/>
        <v>0</v>
      </c>
      <c r="J1686" s="271"/>
      <c r="K1686" s="271"/>
      <c r="L1686" s="271"/>
      <c r="M1686" s="272"/>
      <c r="N1686" s="272"/>
      <c r="O1686" s="272" t="str">
        <f t="shared" si="262"/>
        <v/>
      </c>
      <c r="P1686" s="272" t="str">
        <f t="shared" si="263"/>
        <v/>
      </c>
      <c r="Q1686" s="272">
        <f t="shared" si="264"/>
        <v>0</v>
      </c>
      <c r="R1686" s="272"/>
    </row>
    <row r="1687" spans="1:18" x14ac:dyDescent="0.3">
      <c r="A1687" s="214">
        <v>18</v>
      </c>
      <c r="B1687" s="200"/>
      <c r="C1687" s="200"/>
      <c r="D1687" s="215"/>
      <c r="E1687" s="200"/>
      <c r="F1687" s="200"/>
      <c r="G1687" s="216"/>
      <c r="H1687" s="273"/>
      <c r="I1687" s="271">
        <f t="shared" si="261"/>
        <v>0</v>
      </c>
      <c r="J1687" s="271"/>
      <c r="K1687" s="271"/>
      <c r="L1687" s="271"/>
      <c r="M1687" s="272"/>
      <c r="N1687" s="272"/>
      <c r="O1687" s="272" t="str">
        <f t="shared" si="262"/>
        <v/>
      </c>
      <c r="P1687" s="272" t="str">
        <f t="shared" si="263"/>
        <v/>
      </c>
      <c r="Q1687" s="272">
        <f t="shared" si="264"/>
        <v>0</v>
      </c>
      <c r="R1687" s="272"/>
    </row>
    <row r="1688" spans="1:18" x14ac:dyDescent="0.3">
      <c r="A1688" s="214">
        <v>19</v>
      </c>
      <c r="B1688" s="200"/>
      <c r="C1688" s="200"/>
      <c r="D1688" s="215"/>
      <c r="E1688" s="200"/>
      <c r="F1688" s="200"/>
      <c r="G1688" s="216"/>
      <c r="H1688" s="273"/>
      <c r="I1688" s="271">
        <f t="shared" si="261"/>
        <v>0</v>
      </c>
      <c r="J1688" s="271"/>
      <c r="K1688" s="271"/>
      <c r="L1688" s="271"/>
      <c r="M1688" s="272"/>
      <c r="N1688" s="272"/>
      <c r="O1688" s="272" t="str">
        <f t="shared" si="262"/>
        <v/>
      </c>
      <c r="P1688" s="272" t="str">
        <f t="shared" si="263"/>
        <v/>
      </c>
      <c r="Q1688" s="272">
        <f t="shared" si="264"/>
        <v>0</v>
      </c>
      <c r="R1688" s="272"/>
    </row>
    <row r="1689" spans="1:18" x14ac:dyDescent="0.3">
      <c r="A1689" s="214">
        <v>20</v>
      </c>
      <c r="B1689" s="200"/>
      <c r="C1689" s="200"/>
      <c r="D1689" s="215"/>
      <c r="E1689" s="200"/>
      <c r="F1689" s="200"/>
      <c r="G1689" s="216"/>
      <c r="H1689" s="273"/>
      <c r="I1689" s="271">
        <f t="shared" si="261"/>
        <v>0</v>
      </c>
      <c r="J1689" s="271"/>
      <c r="K1689" s="271"/>
      <c r="L1689" s="271"/>
      <c r="M1689" s="272"/>
      <c r="N1689" s="272"/>
      <c r="O1689" s="272" t="str">
        <f t="shared" si="262"/>
        <v/>
      </c>
      <c r="P1689" s="272" t="str">
        <f t="shared" si="263"/>
        <v/>
      </c>
      <c r="Q1689" s="272">
        <f t="shared" si="264"/>
        <v>0</v>
      </c>
      <c r="R1689" s="272"/>
    </row>
    <row r="1690" spans="1:18" ht="17.25" thickBot="1" x14ac:dyDescent="0.35">
      <c r="A1690" s="217">
        <v>21</v>
      </c>
      <c r="B1690" s="204"/>
      <c r="C1690" s="204"/>
      <c r="D1690" s="218"/>
      <c r="E1690" s="204"/>
      <c r="F1690" s="204"/>
      <c r="G1690" s="219"/>
      <c r="H1690" s="273"/>
      <c r="I1690" s="271">
        <f t="shared" si="261"/>
        <v>0</v>
      </c>
      <c r="J1690" s="271"/>
      <c r="K1690" s="271"/>
      <c r="L1690" s="271"/>
      <c r="M1690" s="272"/>
      <c r="N1690" s="272"/>
      <c r="O1690" s="272" t="str">
        <f t="shared" si="262"/>
        <v/>
      </c>
      <c r="P1690" s="272" t="str">
        <f t="shared" si="263"/>
        <v/>
      </c>
      <c r="Q1690" s="272">
        <f t="shared" si="264"/>
        <v>0</v>
      </c>
      <c r="R1690" s="272"/>
    </row>
    <row r="1691" spans="1:18" x14ac:dyDescent="0.3">
      <c r="A1691" s="220">
        <v>22</v>
      </c>
      <c r="B1691" s="202"/>
      <c r="C1691" s="202"/>
      <c r="D1691" s="202" t="s">
        <v>271</v>
      </c>
      <c r="E1691" s="202"/>
      <c r="F1691" s="202"/>
      <c r="G1691" s="221"/>
      <c r="H1691" s="273">
        <f>SUM(B1691:B1697)</f>
        <v>0</v>
      </c>
      <c r="I1691" s="271">
        <f t="shared" si="261"/>
        <v>0</v>
      </c>
      <c r="J1691" s="271">
        <f>IF(SUM(H1691-40)&gt;0,H1691-40,0)</f>
        <v>0</v>
      </c>
      <c r="K1691" s="271">
        <f>IF(SUM(I1691:I1697)&gt;J1691,SUM(I1691:I1697),J1691)</f>
        <v>0</v>
      </c>
      <c r="L1691" s="271">
        <f>IF(D1691="o",IF(H1691&lt;15,0,IF(H1691&gt;40,8,H1691/5)),0)</f>
        <v>0</v>
      </c>
      <c r="M1691" s="272"/>
      <c r="N1691" s="272"/>
      <c r="O1691" s="272" t="str">
        <f t="shared" si="262"/>
        <v/>
      </c>
      <c r="P1691" s="272" t="str">
        <f t="shared" si="263"/>
        <v/>
      </c>
      <c r="Q1691" s="272">
        <f t="shared" si="264"/>
        <v>0</v>
      </c>
      <c r="R1691" s="272"/>
    </row>
    <row r="1692" spans="1:18" x14ac:dyDescent="0.3">
      <c r="A1692" s="214">
        <v>23</v>
      </c>
      <c r="B1692" s="200"/>
      <c r="C1692" s="200"/>
      <c r="D1692" s="215"/>
      <c r="E1692" s="200"/>
      <c r="F1692" s="200"/>
      <c r="G1692" s="216"/>
      <c r="H1692" s="273"/>
      <c r="I1692" s="271">
        <f t="shared" si="261"/>
        <v>0</v>
      </c>
      <c r="J1692" s="271"/>
      <c r="K1692" s="271"/>
      <c r="L1692" s="271"/>
      <c r="M1692" s="272"/>
      <c r="N1692" s="272"/>
      <c r="O1692" s="272" t="str">
        <f t="shared" si="262"/>
        <v/>
      </c>
      <c r="P1692" s="272" t="str">
        <f t="shared" si="263"/>
        <v/>
      </c>
      <c r="Q1692" s="272">
        <f t="shared" si="264"/>
        <v>0</v>
      </c>
      <c r="R1692" s="272"/>
    </row>
    <row r="1693" spans="1:18" x14ac:dyDescent="0.3">
      <c r="A1693" s="214">
        <v>24</v>
      </c>
      <c r="B1693" s="200"/>
      <c r="C1693" s="200"/>
      <c r="D1693" s="215"/>
      <c r="E1693" s="200"/>
      <c r="F1693" s="200"/>
      <c r="G1693" s="216"/>
      <c r="H1693" s="273"/>
      <c r="I1693" s="271">
        <f t="shared" si="261"/>
        <v>0</v>
      </c>
      <c r="J1693" s="271"/>
      <c r="K1693" s="271"/>
      <c r="L1693" s="271"/>
      <c r="M1693" s="272"/>
      <c r="N1693" s="272"/>
      <c r="O1693" s="272" t="str">
        <f t="shared" si="262"/>
        <v/>
      </c>
      <c r="P1693" s="272" t="str">
        <f t="shared" si="263"/>
        <v/>
      </c>
      <c r="Q1693" s="272">
        <f t="shared" si="264"/>
        <v>0</v>
      </c>
      <c r="R1693" s="272"/>
    </row>
    <row r="1694" spans="1:18" x14ac:dyDescent="0.3">
      <c r="A1694" s="214">
        <v>25</v>
      </c>
      <c r="B1694" s="200"/>
      <c r="C1694" s="200"/>
      <c r="D1694" s="215"/>
      <c r="E1694" s="200"/>
      <c r="F1694" s="200"/>
      <c r="G1694" s="216"/>
      <c r="H1694" s="273"/>
      <c r="I1694" s="271">
        <f t="shared" si="261"/>
        <v>0</v>
      </c>
      <c r="J1694" s="271"/>
      <c r="K1694" s="271"/>
      <c r="L1694" s="271"/>
      <c r="M1694" s="272"/>
      <c r="N1694" s="272"/>
      <c r="O1694" s="272" t="str">
        <f t="shared" si="262"/>
        <v/>
      </c>
      <c r="P1694" s="272" t="str">
        <f t="shared" si="263"/>
        <v/>
      </c>
      <c r="Q1694" s="272">
        <f t="shared" si="264"/>
        <v>0</v>
      </c>
      <c r="R1694" s="272"/>
    </row>
    <row r="1695" spans="1:18" x14ac:dyDescent="0.3">
      <c r="A1695" s="214">
        <v>26</v>
      </c>
      <c r="B1695" s="200"/>
      <c r="C1695" s="200"/>
      <c r="D1695" s="215"/>
      <c r="E1695" s="200"/>
      <c r="F1695" s="200"/>
      <c r="G1695" s="216"/>
      <c r="H1695" s="273"/>
      <c r="I1695" s="271">
        <f t="shared" si="261"/>
        <v>0</v>
      </c>
      <c r="J1695" s="271"/>
      <c r="K1695" s="271"/>
      <c r="L1695" s="271"/>
      <c r="M1695" s="272"/>
      <c r="N1695" s="272"/>
      <c r="O1695" s="272" t="str">
        <f t="shared" si="262"/>
        <v/>
      </c>
      <c r="P1695" s="272" t="str">
        <f t="shared" si="263"/>
        <v/>
      </c>
      <c r="Q1695" s="272">
        <f t="shared" si="264"/>
        <v>0</v>
      </c>
      <c r="R1695" s="272"/>
    </row>
    <row r="1696" spans="1:18" x14ac:dyDescent="0.3">
      <c r="A1696" s="214">
        <v>27</v>
      </c>
      <c r="B1696" s="200"/>
      <c r="C1696" s="200"/>
      <c r="D1696" s="215"/>
      <c r="E1696" s="200"/>
      <c r="F1696" s="200"/>
      <c r="G1696" s="216"/>
      <c r="H1696" s="273"/>
      <c r="I1696" s="271">
        <f t="shared" si="261"/>
        <v>0</v>
      </c>
      <c r="J1696" s="271"/>
      <c r="K1696" s="271"/>
      <c r="L1696" s="271"/>
      <c r="M1696" s="272"/>
      <c r="N1696" s="272"/>
      <c r="O1696" s="272" t="str">
        <f t="shared" si="262"/>
        <v/>
      </c>
      <c r="P1696" s="272" t="str">
        <f t="shared" si="263"/>
        <v/>
      </c>
      <c r="Q1696" s="272">
        <f t="shared" si="264"/>
        <v>0</v>
      </c>
      <c r="R1696" s="272"/>
    </row>
    <row r="1697" spans="1:21" ht="17.25" thickBot="1" x14ac:dyDescent="0.35">
      <c r="A1697" s="217">
        <v>28</v>
      </c>
      <c r="B1697" s="204"/>
      <c r="C1697" s="204"/>
      <c r="D1697" s="218"/>
      <c r="E1697" s="204"/>
      <c r="F1697" s="204"/>
      <c r="G1697" s="219"/>
      <c r="H1697" s="273"/>
      <c r="I1697" s="271">
        <f t="shared" si="261"/>
        <v>0</v>
      </c>
      <c r="J1697" s="271"/>
      <c r="K1697" s="271"/>
      <c r="L1697" s="271"/>
      <c r="M1697" s="272"/>
      <c r="N1697" s="272"/>
      <c r="O1697" s="272" t="str">
        <f t="shared" si="262"/>
        <v/>
      </c>
      <c r="P1697" s="272" t="str">
        <f t="shared" si="263"/>
        <v/>
      </c>
      <c r="Q1697" s="272">
        <f t="shared" si="264"/>
        <v>0</v>
      </c>
      <c r="R1697" s="272"/>
    </row>
    <row r="1698" spans="1:21" x14ac:dyDescent="0.3">
      <c r="A1698" s="205"/>
      <c r="B1698" s="202"/>
      <c r="C1698" s="202"/>
      <c r="D1698" s="202" t="s">
        <v>271</v>
      </c>
      <c r="E1698" s="202"/>
      <c r="F1698" s="202"/>
      <c r="G1698" s="221"/>
      <c r="H1698" s="273" t="str">
        <f>IF(A1698&lt;&gt;0,SUM(Q1698:Q1700),"")</f>
        <v/>
      </c>
      <c r="I1698" s="271" t="str">
        <f>IF(A1698&lt;&gt;0,IF(IFERROR(B1698-8,0)&lt;0,0,IFERROR(B1698-8,0)),"")</f>
        <v/>
      </c>
      <c r="J1698" s="271" t="str">
        <f>IF(A1698&lt;&gt;0,IF(SUM(H1698-40)&gt;0,H1698-40,0),"")</f>
        <v/>
      </c>
      <c r="K1698" s="271" t="str">
        <f>IF(A1698&lt;&gt;0,IF(SUM(I1698:I1700)&gt;J1698,SUM(I1698:I1700),J1698),"")</f>
        <v/>
      </c>
      <c r="L1698" s="271" t="str">
        <f>IF(A1698&lt;&gt;0,IF(D1670="o",IF(H1698&lt;(15/(7/COUNTA(A1698:A1700))),0,IF(H1698&gt;(COUNTA(A1698:A1700)/5*40),COUNTA(A1698:A1700)/5*8,H1698/5)),""),"")</f>
        <v/>
      </c>
      <c r="M1698" s="272"/>
      <c r="N1698" s="272"/>
      <c r="O1698" s="272" t="str">
        <f t="shared" si="262"/>
        <v/>
      </c>
      <c r="P1698" s="272" t="str">
        <f t="shared" si="263"/>
        <v/>
      </c>
      <c r="Q1698" s="272">
        <f t="shared" si="264"/>
        <v>0</v>
      </c>
      <c r="R1698" s="272"/>
    </row>
    <row r="1699" spans="1:21" x14ac:dyDescent="0.3">
      <c r="A1699" s="206"/>
      <c r="B1699" s="200"/>
      <c r="C1699" s="200"/>
      <c r="D1699" s="215"/>
      <c r="E1699" s="200"/>
      <c r="F1699" s="200"/>
      <c r="G1699" s="216"/>
      <c r="H1699" s="273"/>
      <c r="I1699" s="271" t="str">
        <f>IF(A1699&lt;&gt;0,IF(IFERROR(B1699-8,0)&lt;0,0,IFERROR(B1699-8,0)),"")</f>
        <v/>
      </c>
      <c r="J1699" s="271"/>
      <c r="K1699" s="271"/>
      <c r="L1699" s="271"/>
      <c r="M1699" s="272"/>
      <c r="N1699" s="272"/>
      <c r="O1699" s="272" t="str">
        <f t="shared" si="262"/>
        <v/>
      </c>
      <c r="P1699" s="272" t="str">
        <f t="shared" si="263"/>
        <v/>
      </c>
      <c r="Q1699" s="272">
        <f t="shared" si="264"/>
        <v>0</v>
      </c>
      <c r="R1699" s="272"/>
    </row>
    <row r="1700" spans="1:21" ht="17.25" thickBot="1" x14ac:dyDescent="0.35">
      <c r="A1700" s="207"/>
      <c r="B1700" s="204"/>
      <c r="C1700" s="204"/>
      <c r="D1700" s="218"/>
      <c r="E1700" s="204"/>
      <c r="F1700" s="204"/>
      <c r="G1700" s="219"/>
      <c r="H1700" s="273"/>
      <c r="I1700" s="271" t="str">
        <f>IF(A1700&lt;&gt;0,IF(IFERROR(B1700-8,0)&lt;0,0,IFERROR(B1700-8,0)),"")</f>
        <v/>
      </c>
      <c r="J1700" s="271"/>
      <c r="K1700" s="271"/>
      <c r="L1700" s="271"/>
      <c r="M1700" s="272"/>
      <c r="N1700" s="272"/>
      <c r="O1700" s="272"/>
      <c r="P1700" s="272"/>
      <c r="Q1700" s="272">
        <f t="shared" si="264"/>
        <v>0</v>
      </c>
      <c r="R1700" s="272"/>
    </row>
    <row r="1701" spans="1:21" ht="17.25" thickBot="1" x14ac:dyDescent="0.35">
      <c r="A1701" s="211"/>
      <c r="B1701" s="243"/>
      <c r="C1701" s="243"/>
      <c r="D1701" s="243"/>
      <c r="E1701" s="243"/>
      <c r="F1701" s="243"/>
      <c r="G1701" s="244"/>
      <c r="H1701" s="273">
        <f t="shared" ref="H1701:M1701" si="265">SUM(H1702:H1732)</f>
        <v>0</v>
      </c>
      <c r="I1701" s="271">
        <f t="shared" si="265"/>
        <v>0</v>
      </c>
      <c r="J1701" s="271">
        <f t="shared" si="265"/>
        <v>0</v>
      </c>
      <c r="K1701" s="271">
        <f t="shared" si="265"/>
        <v>0</v>
      </c>
      <c r="L1701" s="274">
        <f t="shared" si="265"/>
        <v>0</v>
      </c>
      <c r="M1701" s="271" t="e">
        <f t="shared" si="265"/>
        <v>#DIV/0!</v>
      </c>
      <c r="N1701" s="275">
        <f>COUNTA(B1702:B1732)-COUNTIF(B1702:B1732,"연차")</f>
        <v>0</v>
      </c>
      <c r="O1701" s="271">
        <f>SUM(O1702:O1732)</f>
        <v>0</v>
      </c>
      <c r="P1701" s="271">
        <f>SUM(P1702:P1732)</f>
        <v>0</v>
      </c>
      <c r="Q1701" s="272">
        <f>SUM(Q1702:Q1732)</f>
        <v>0</v>
      </c>
      <c r="R1701" s="272">
        <f>COUNTA(A1702:A1732)</f>
        <v>28</v>
      </c>
      <c r="S1701" s="276">
        <f>SUM(C1702:C1732)</f>
        <v>0</v>
      </c>
      <c r="T1701" s="276">
        <f>SUM(F1702:F1732)</f>
        <v>0</v>
      </c>
      <c r="U1701" s="251">
        <f>G1703*G1705</f>
        <v>0</v>
      </c>
    </row>
    <row r="1702" spans="1:21" x14ac:dyDescent="0.3">
      <c r="A1702" s="212">
        <v>1</v>
      </c>
      <c r="B1702" s="201"/>
      <c r="C1702" s="201"/>
      <c r="D1702" s="201" t="s">
        <v>271</v>
      </c>
      <c r="E1702" s="201"/>
      <c r="F1702" s="201"/>
      <c r="G1702" s="213" t="s">
        <v>282</v>
      </c>
      <c r="H1702" s="273">
        <f>SUM(B1702:B1708)</f>
        <v>0</v>
      </c>
      <c r="I1702" s="271">
        <f t="shared" ref="I1702:I1729" si="266">IF(IFERROR(B1702-8,0)&lt;0,0,IFERROR(B1702-8,0))</f>
        <v>0</v>
      </c>
      <c r="J1702" s="271">
        <f>IF(SUM(H1702-40)&gt;0,H1702-40,0)</f>
        <v>0</v>
      </c>
      <c r="K1702" s="271">
        <f>IF(SUM(I1702:I1708)&gt;J1702,SUM(I1702:I1708),J1702)</f>
        <v>0</v>
      </c>
      <c r="L1702" s="271">
        <f>IF(D1702="o",IF(H1702&lt;15,0,IF(H1702&gt;40,8,H1702/5)),0)</f>
        <v>0</v>
      </c>
      <c r="M1702" s="272" t="e">
        <f>SUM(B1702:B1732)/COUNTA(B1702:B1732)</f>
        <v>#DIV/0!</v>
      </c>
      <c r="N1702" s="272"/>
      <c r="O1702" s="272" t="str">
        <f>IF(E1702="o",IF(B1702&gt;8,8,B1702),"")</f>
        <v/>
      </c>
      <c r="P1702" s="272" t="str">
        <f>IF(E1702="o",IF(B1702&gt;8,B1702-8,0),"")</f>
        <v/>
      </c>
      <c r="Q1702" s="272">
        <f>COUNTA(A1702)*IF(B1702="연차",0,B1702)</f>
        <v>0</v>
      </c>
      <c r="R1702" s="272"/>
    </row>
    <row r="1703" spans="1:21" x14ac:dyDescent="0.3">
      <c r="A1703" s="214">
        <v>2</v>
      </c>
      <c r="B1703" s="200"/>
      <c r="C1703" s="200"/>
      <c r="D1703" s="215"/>
      <c r="E1703" s="200"/>
      <c r="F1703" s="200"/>
      <c r="G1703" s="203"/>
      <c r="H1703" s="273"/>
      <c r="I1703" s="271">
        <f t="shared" si="266"/>
        <v>0</v>
      </c>
      <c r="J1703" s="271"/>
      <c r="K1703" s="271"/>
      <c r="L1703" s="271"/>
      <c r="M1703" s="272"/>
      <c r="N1703" s="272"/>
      <c r="O1703" s="272" t="str">
        <f t="shared" ref="O1703:O1731" si="267">IF(E1703="o",IF(B1703&gt;8,8,B1703),"")</f>
        <v/>
      </c>
      <c r="P1703" s="272" t="str">
        <f t="shared" ref="P1703:P1731" si="268">IF(E1703="o",IF(B1703&gt;8,B1703-8,0),"")</f>
        <v/>
      </c>
      <c r="Q1703" s="272">
        <f t="shared" ref="Q1703:Q1732" si="269">COUNTA(A1703)*IF(B1703="연차",0,B1703)</f>
        <v>0</v>
      </c>
      <c r="R1703" s="272"/>
    </row>
    <row r="1704" spans="1:21" x14ac:dyDescent="0.3">
      <c r="A1704" s="214">
        <v>3</v>
      </c>
      <c r="B1704" s="200"/>
      <c r="C1704" s="200"/>
      <c r="D1704" s="215"/>
      <c r="E1704" s="200"/>
      <c r="F1704" s="200"/>
      <c r="G1704" s="203" t="s">
        <v>275</v>
      </c>
      <c r="H1704" s="273"/>
      <c r="I1704" s="271">
        <f t="shared" si="266"/>
        <v>0</v>
      </c>
      <c r="J1704" s="271"/>
      <c r="K1704" s="271"/>
      <c r="L1704" s="271"/>
      <c r="M1704" s="272"/>
      <c r="N1704" s="272"/>
      <c r="O1704" s="272" t="str">
        <f t="shared" si="267"/>
        <v/>
      </c>
      <c r="P1704" s="272" t="str">
        <f t="shared" si="268"/>
        <v/>
      </c>
      <c r="Q1704" s="272">
        <f t="shared" si="269"/>
        <v>0</v>
      </c>
      <c r="R1704" s="272"/>
    </row>
    <row r="1705" spans="1:21" x14ac:dyDescent="0.3">
      <c r="A1705" s="214">
        <v>4</v>
      </c>
      <c r="B1705" s="200"/>
      <c r="C1705" s="200"/>
      <c r="D1705" s="215"/>
      <c r="E1705" s="200"/>
      <c r="F1705" s="200"/>
      <c r="G1705" s="203"/>
      <c r="H1705" s="273"/>
      <c r="I1705" s="271">
        <f t="shared" si="266"/>
        <v>0</v>
      </c>
      <c r="J1705" s="271"/>
      <c r="K1705" s="271"/>
      <c r="L1705" s="271"/>
      <c r="M1705" s="272"/>
      <c r="N1705" s="272"/>
      <c r="O1705" s="272" t="str">
        <f t="shared" si="267"/>
        <v/>
      </c>
      <c r="P1705" s="272" t="str">
        <f t="shared" si="268"/>
        <v/>
      </c>
      <c r="Q1705" s="272">
        <f t="shared" si="269"/>
        <v>0</v>
      </c>
      <c r="R1705" s="272"/>
    </row>
    <row r="1706" spans="1:21" x14ac:dyDescent="0.3">
      <c r="A1706" s="214">
        <v>5</v>
      </c>
      <c r="B1706" s="200"/>
      <c r="C1706" s="200"/>
      <c r="D1706" s="215"/>
      <c r="E1706" s="200"/>
      <c r="F1706" s="200"/>
      <c r="G1706" s="216"/>
      <c r="H1706" s="273"/>
      <c r="I1706" s="271">
        <f t="shared" si="266"/>
        <v>0</v>
      </c>
      <c r="J1706" s="271"/>
      <c r="K1706" s="271"/>
      <c r="L1706" s="271"/>
      <c r="M1706" s="272"/>
      <c r="N1706" s="272"/>
      <c r="O1706" s="272" t="str">
        <f t="shared" si="267"/>
        <v/>
      </c>
      <c r="P1706" s="272" t="str">
        <f t="shared" si="268"/>
        <v/>
      </c>
      <c r="Q1706" s="272">
        <f t="shared" si="269"/>
        <v>0</v>
      </c>
      <c r="R1706" s="272"/>
    </row>
    <row r="1707" spans="1:21" x14ac:dyDescent="0.3">
      <c r="A1707" s="214">
        <v>6</v>
      </c>
      <c r="B1707" s="200"/>
      <c r="C1707" s="200"/>
      <c r="D1707" s="215"/>
      <c r="E1707" s="200"/>
      <c r="F1707" s="200"/>
      <c r="G1707" s="216"/>
      <c r="H1707" s="273"/>
      <c r="I1707" s="271">
        <f t="shared" si="266"/>
        <v>0</v>
      </c>
      <c r="J1707" s="271"/>
      <c r="K1707" s="271"/>
      <c r="L1707" s="271"/>
      <c r="M1707" s="272"/>
      <c r="N1707" s="272"/>
      <c r="O1707" s="272" t="str">
        <f t="shared" si="267"/>
        <v/>
      </c>
      <c r="P1707" s="272" t="str">
        <f t="shared" si="268"/>
        <v/>
      </c>
      <c r="Q1707" s="272">
        <f t="shared" si="269"/>
        <v>0</v>
      </c>
      <c r="R1707" s="272"/>
    </row>
    <row r="1708" spans="1:21" ht="17.25" thickBot="1" x14ac:dyDescent="0.35">
      <c r="A1708" s="217">
        <v>7</v>
      </c>
      <c r="B1708" s="204"/>
      <c r="C1708" s="204"/>
      <c r="D1708" s="218"/>
      <c r="E1708" s="204"/>
      <c r="F1708" s="204"/>
      <c r="G1708" s="219"/>
      <c r="H1708" s="273"/>
      <c r="I1708" s="271">
        <f t="shared" si="266"/>
        <v>0</v>
      </c>
      <c r="J1708" s="271"/>
      <c r="K1708" s="271"/>
      <c r="L1708" s="271"/>
      <c r="M1708" s="272"/>
      <c r="N1708" s="272"/>
      <c r="O1708" s="272" t="str">
        <f t="shared" si="267"/>
        <v/>
      </c>
      <c r="P1708" s="272" t="str">
        <f t="shared" si="268"/>
        <v/>
      </c>
      <c r="Q1708" s="272">
        <f t="shared" si="269"/>
        <v>0</v>
      </c>
      <c r="R1708" s="272"/>
    </row>
    <row r="1709" spans="1:21" x14ac:dyDescent="0.3">
      <c r="A1709" s="220">
        <v>8</v>
      </c>
      <c r="B1709" s="202"/>
      <c r="C1709" s="202"/>
      <c r="D1709" s="202" t="s">
        <v>271</v>
      </c>
      <c r="E1709" s="202"/>
      <c r="F1709" s="202"/>
      <c r="G1709" s="221"/>
      <c r="H1709" s="273">
        <f>SUM(B1709:B1715)</f>
        <v>0</v>
      </c>
      <c r="I1709" s="271">
        <f t="shared" si="266"/>
        <v>0</v>
      </c>
      <c r="J1709" s="271">
        <f>IF(SUM(H1709-40)&gt;0,H1709-40,0)</f>
        <v>0</v>
      </c>
      <c r="K1709" s="271">
        <f>IF(SUM(I1709:I1715)&gt;J1709,SUM(I1709:I1715),J1709)</f>
        <v>0</v>
      </c>
      <c r="L1709" s="271">
        <f>IF(D1709="o",IF(H1709&lt;15,0,IF(H1709&gt;40,8,H1709/5)),0)</f>
        <v>0</v>
      </c>
      <c r="M1709" s="272"/>
      <c r="N1709" s="272"/>
      <c r="O1709" s="272" t="str">
        <f t="shared" si="267"/>
        <v/>
      </c>
      <c r="P1709" s="272" t="str">
        <f t="shared" si="268"/>
        <v/>
      </c>
      <c r="Q1709" s="272">
        <f t="shared" si="269"/>
        <v>0</v>
      </c>
      <c r="R1709" s="272"/>
    </row>
    <row r="1710" spans="1:21" x14ac:dyDescent="0.3">
      <c r="A1710" s="214">
        <v>9</v>
      </c>
      <c r="B1710" s="200"/>
      <c r="C1710" s="200"/>
      <c r="D1710" s="215"/>
      <c r="E1710" s="200"/>
      <c r="F1710" s="200"/>
      <c r="G1710" s="216"/>
      <c r="H1710" s="273"/>
      <c r="I1710" s="271">
        <f t="shared" si="266"/>
        <v>0</v>
      </c>
      <c r="J1710" s="271"/>
      <c r="K1710" s="271"/>
      <c r="L1710" s="271"/>
      <c r="M1710" s="272"/>
      <c r="N1710" s="272"/>
      <c r="O1710" s="272" t="str">
        <f t="shared" si="267"/>
        <v/>
      </c>
      <c r="P1710" s="272" t="str">
        <f t="shared" si="268"/>
        <v/>
      </c>
      <c r="Q1710" s="272">
        <f t="shared" si="269"/>
        <v>0</v>
      </c>
      <c r="R1710" s="272"/>
    </row>
    <row r="1711" spans="1:21" x14ac:dyDescent="0.3">
      <c r="A1711" s="214">
        <v>10</v>
      </c>
      <c r="B1711" s="200"/>
      <c r="C1711" s="200"/>
      <c r="D1711" s="215"/>
      <c r="E1711" s="200"/>
      <c r="F1711" s="200"/>
      <c r="G1711" s="216"/>
      <c r="H1711" s="273"/>
      <c r="I1711" s="271">
        <f t="shared" si="266"/>
        <v>0</v>
      </c>
      <c r="J1711" s="271"/>
      <c r="K1711" s="271"/>
      <c r="L1711" s="271"/>
      <c r="M1711" s="272"/>
      <c r="N1711" s="272"/>
      <c r="O1711" s="272" t="str">
        <f t="shared" si="267"/>
        <v/>
      </c>
      <c r="P1711" s="272" t="str">
        <f t="shared" si="268"/>
        <v/>
      </c>
      <c r="Q1711" s="272">
        <f t="shared" si="269"/>
        <v>0</v>
      </c>
      <c r="R1711" s="272"/>
    </row>
    <row r="1712" spans="1:21" x14ac:dyDescent="0.3">
      <c r="A1712" s="214">
        <v>11</v>
      </c>
      <c r="B1712" s="200"/>
      <c r="C1712" s="200"/>
      <c r="D1712" s="215"/>
      <c r="E1712" s="200"/>
      <c r="F1712" s="200"/>
      <c r="G1712" s="216"/>
      <c r="H1712" s="273"/>
      <c r="I1712" s="271">
        <f t="shared" si="266"/>
        <v>0</v>
      </c>
      <c r="J1712" s="271"/>
      <c r="K1712" s="271"/>
      <c r="L1712" s="271"/>
      <c r="M1712" s="272"/>
      <c r="N1712" s="272"/>
      <c r="O1712" s="272" t="str">
        <f t="shared" si="267"/>
        <v/>
      </c>
      <c r="P1712" s="272" t="str">
        <f t="shared" si="268"/>
        <v/>
      </c>
      <c r="Q1712" s="272">
        <f t="shared" si="269"/>
        <v>0</v>
      </c>
      <c r="R1712" s="272"/>
    </row>
    <row r="1713" spans="1:18" x14ac:dyDescent="0.3">
      <c r="A1713" s="214">
        <v>12</v>
      </c>
      <c r="B1713" s="200"/>
      <c r="C1713" s="200"/>
      <c r="D1713" s="215"/>
      <c r="E1713" s="200"/>
      <c r="F1713" s="200"/>
      <c r="G1713" s="216"/>
      <c r="H1713" s="273"/>
      <c r="I1713" s="271">
        <f t="shared" si="266"/>
        <v>0</v>
      </c>
      <c r="J1713" s="271"/>
      <c r="K1713" s="271"/>
      <c r="L1713" s="271"/>
      <c r="M1713" s="272"/>
      <c r="N1713" s="272"/>
      <c r="O1713" s="272" t="str">
        <f t="shared" si="267"/>
        <v/>
      </c>
      <c r="P1713" s="272" t="str">
        <f t="shared" si="268"/>
        <v/>
      </c>
      <c r="Q1713" s="272">
        <f t="shared" si="269"/>
        <v>0</v>
      </c>
      <c r="R1713" s="272"/>
    </row>
    <row r="1714" spans="1:18" x14ac:dyDescent="0.3">
      <c r="A1714" s="214">
        <v>13</v>
      </c>
      <c r="B1714" s="200"/>
      <c r="C1714" s="200"/>
      <c r="D1714" s="215"/>
      <c r="E1714" s="200"/>
      <c r="F1714" s="200"/>
      <c r="G1714" s="216"/>
      <c r="H1714" s="273"/>
      <c r="I1714" s="271">
        <f t="shared" si="266"/>
        <v>0</v>
      </c>
      <c r="J1714" s="271"/>
      <c r="K1714" s="271"/>
      <c r="L1714" s="271"/>
      <c r="M1714" s="272"/>
      <c r="N1714" s="272"/>
      <c r="O1714" s="272" t="str">
        <f t="shared" si="267"/>
        <v/>
      </c>
      <c r="P1714" s="272" t="str">
        <f t="shared" si="268"/>
        <v/>
      </c>
      <c r="Q1714" s="272">
        <f t="shared" si="269"/>
        <v>0</v>
      </c>
      <c r="R1714" s="272"/>
    </row>
    <row r="1715" spans="1:18" ht="17.25" thickBot="1" x14ac:dyDescent="0.35">
      <c r="A1715" s="217">
        <v>14</v>
      </c>
      <c r="B1715" s="204"/>
      <c r="C1715" s="204"/>
      <c r="D1715" s="218"/>
      <c r="E1715" s="204"/>
      <c r="F1715" s="204"/>
      <c r="G1715" s="219"/>
      <c r="H1715" s="273"/>
      <c r="I1715" s="271">
        <f t="shared" si="266"/>
        <v>0</v>
      </c>
      <c r="J1715" s="271"/>
      <c r="K1715" s="271"/>
      <c r="L1715" s="271"/>
      <c r="M1715" s="272"/>
      <c r="N1715" s="272"/>
      <c r="O1715" s="272" t="str">
        <f t="shared" si="267"/>
        <v/>
      </c>
      <c r="P1715" s="272" t="str">
        <f t="shared" si="268"/>
        <v/>
      </c>
      <c r="Q1715" s="272">
        <f t="shared" si="269"/>
        <v>0</v>
      </c>
      <c r="R1715" s="272"/>
    </row>
    <row r="1716" spans="1:18" x14ac:dyDescent="0.3">
      <c r="A1716" s="220">
        <v>15</v>
      </c>
      <c r="B1716" s="202"/>
      <c r="C1716" s="202"/>
      <c r="D1716" s="202" t="s">
        <v>271</v>
      </c>
      <c r="E1716" s="202"/>
      <c r="F1716" s="202"/>
      <c r="G1716" s="221"/>
      <c r="H1716" s="273">
        <f>SUM(B1716:B1722)</f>
        <v>0</v>
      </c>
      <c r="I1716" s="271">
        <f t="shared" si="266"/>
        <v>0</v>
      </c>
      <c r="J1716" s="271">
        <f>IF(SUM(H1716-40)&gt;0,H1716-40,0)</f>
        <v>0</v>
      </c>
      <c r="K1716" s="271">
        <f>IF(SUM(I1716:I1722)&gt;J1716,SUM(I1716:I1722),J1716)</f>
        <v>0</v>
      </c>
      <c r="L1716" s="271">
        <f>IF(D1716="o",IF(H1716&lt;15,0,IF(H1716&gt;40,8,H1716/5)),0)</f>
        <v>0</v>
      </c>
      <c r="M1716" s="272"/>
      <c r="N1716" s="272"/>
      <c r="O1716" s="272" t="str">
        <f t="shared" si="267"/>
        <v/>
      </c>
      <c r="P1716" s="272" t="str">
        <f t="shared" si="268"/>
        <v/>
      </c>
      <c r="Q1716" s="272">
        <f t="shared" si="269"/>
        <v>0</v>
      </c>
      <c r="R1716" s="272"/>
    </row>
    <row r="1717" spans="1:18" x14ac:dyDescent="0.3">
      <c r="A1717" s="214">
        <v>16</v>
      </c>
      <c r="B1717" s="200"/>
      <c r="C1717" s="200"/>
      <c r="D1717" s="215"/>
      <c r="E1717" s="200"/>
      <c r="F1717" s="200"/>
      <c r="G1717" s="216"/>
      <c r="H1717" s="273"/>
      <c r="I1717" s="271">
        <f t="shared" si="266"/>
        <v>0</v>
      </c>
      <c r="J1717" s="271"/>
      <c r="K1717" s="271"/>
      <c r="L1717" s="271"/>
      <c r="M1717" s="272"/>
      <c r="N1717" s="272"/>
      <c r="O1717" s="272" t="str">
        <f t="shared" si="267"/>
        <v/>
      </c>
      <c r="P1717" s="272" t="str">
        <f t="shared" si="268"/>
        <v/>
      </c>
      <c r="Q1717" s="272">
        <f t="shared" si="269"/>
        <v>0</v>
      </c>
      <c r="R1717" s="272"/>
    </row>
    <row r="1718" spans="1:18" x14ac:dyDescent="0.3">
      <c r="A1718" s="214">
        <v>17</v>
      </c>
      <c r="B1718" s="200"/>
      <c r="C1718" s="200"/>
      <c r="D1718" s="215"/>
      <c r="E1718" s="200"/>
      <c r="F1718" s="200"/>
      <c r="G1718" s="216"/>
      <c r="H1718" s="273"/>
      <c r="I1718" s="271">
        <f t="shared" si="266"/>
        <v>0</v>
      </c>
      <c r="J1718" s="271"/>
      <c r="K1718" s="271"/>
      <c r="L1718" s="271"/>
      <c r="M1718" s="272"/>
      <c r="N1718" s="272"/>
      <c r="O1718" s="272" t="str">
        <f t="shared" si="267"/>
        <v/>
      </c>
      <c r="P1718" s="272" t="str">
        <f t="shared" si="268"/>
        <v/>
      </c>
      <c r="Q1718" s="272">
        <f t="shared" si="269"/>
        <v>0</v>
      </c>
      <c r="R1718" s="272"/>
    </row>
    <row r="1719" spans="1:18" x14ac:dyDescent="0.3">
      <c r="A1719" s="214">
        <v>18</v>
      </c>
      <c r="B1719" s="200"/>
      <c r="C1719" s="200"/>
      <c r="D1719" s="215"/>
      <c r="E1719" s="200"/>
      <c r="F1719" s="200"/>
      <c r="G1719" s="216"/>
      <c r="H1719" s="273"/>
      <c r="I1719" s="271">
        <f t="shared" si="266"/>
        <v>0</v>
      </c>
      <c r="J1719" s="271"/>
      <c r="K1719" s="271"/>
      <c r="L1719" s="271"/>
      <c r="M1719" s="272"/>
      <c r="N1719" s="272"/>
      <c r="O1719" s="272" t="str">
        <f t="shared" si="267"/>
        <v/>
      </c>
      <c r="P1719" s="272" t="str">
        <f t="shared" si="268"/>
        <v/>
      </c>
      <c r="Q1719" s="272">
        <f t="shared" si="269"/>
        <v>0</v>
      </c>
      <c r="R1719" s="272"/>
    </row>
    <row r="1720" spans="1:18" x14ac:dyDescent="0.3">
      <c r="A1720" s="214">
        <v>19</v>
      </c>
      <c r="B1720" s="200"/>
      <c r="C1720" s="200"/>
      <c r="D1720" s="215"/>
      <c r="E1720" s="200"/>
      <c r="F1720" s="200"/>
      <c r="G1720" s="216"/>
      <c r="H1720" s="273"/>
      <c r="I1720" s="271">
        <f t="shared" si="266"/>
        <v>0</v>
      </c>
      <c r="J1720" s="271"/>
      <c r="K1720" s="271"/>
      <c r="L1720" s="271"/>
      <c r="M1720" s="272"/>
      <c r="N1720" s="272"/>
      <c r="O1720" s="272" t="str">
        <f t="shared" si="267"/>
        <v/>
      </c>
      <c r="P1720" s="272" t="str">
        <f t="shared" si="268"/>
        <v/>
      </c>
      <c r="Q1720" s="272">
        <f t="shared" si="269"/>
        <v>0</v>
      </c>
      <c r="R1720" s="272"/>
    </row>
    <row r="1721" spans="1:18" x14ac:dyDescent="0.3">
      <c r="A1721" s="214">
        <v>20</v>
      </c>
      <c r="B1721" s="200"/>
      <c r="C1721" s="200"/>
      <c r="D1721" s="215"/>
      <c r="E1721" s="200"/>
      <c r="F1721" s="200"/>
      <c r="G1721" s="216"/>
      <c r="H1721" s="273"/>
      <c r="I1721" s="271">
        <f t="shared" si="266"/>
        <v>0</v>
      </c>
      <c r="J1721" s="271"/>
      <c r="K1721" s="271"/>
      <c r="L1721" s="271"/>
      <c r="M1721" s="272"/>
      <c r="N1721" s="272"/>
      <c r="O1721" s="272" t="str">
        <f t="shared" si="267"/>
        <v/>
      </c>
      <c r="P1721" s="272" t="str">
        <f t="shared" si="268"/>
        <v/>
      </c>
      <c r="Q1721" s="272">
        <f t="shared" si="269"/>
        <v>0</v>
      </c>
      <c r="R1721" s="272"/>
    </row>
    <row r="1722" spans="1:18" ht="17.25" thickBot="1" x14ac:dyDescent="0.35">
      <c r="A1722" s="217">
        <v>21</v>
      </c>
      <c r="B1722" s="204"/>
      <c r="C1722" s="204"/>
      <c r="D1722" s="218"/>
      <c r="E1722" s="204"/>
      <c r="F1722" s="204"/>
      <c r="G1722" s="219"/>
      <c r="H1722" s="273"/>
      <c r="I1722" s="271">
        <f t="shared" si="266"/>
        <v>0</v>
      </c>
      <c r="J1722" s="271"/>
      <c r="K1722" s="271"/>
      <c r="L1722" s="271"/>
      <c r="M1722" s="272"/>
      <c r="N1722" s="272"/>
      <c r="O1722" s="272" t="str">
        <f t="shared" si="267"/>
        <v/>
      </c>
      <c r="P1722" s="272" t="str">
        <f t="shared" si="268"/>
        <v/>
      </c>
      <c r="Q1722" s="272">
        <f t="shared" si="269"/>
        <v>0</v>
      </c>
      <c r="R1722" s="272"/>
    </row>
    <row r="1723" spans="1:18" x14ac:dyDescent="0.3">
      <c r="A1723" s="220">
        <v>22</v>
      </c>
      <c r="B1723" s="202"/>
      <c r="C1723" s="202"/>
      <c r="D1723" s="202" t="s">
        <v>271</v>
      </c>
      <c r="E1723" s="202"/>
      <c r="F1723" s="202"/>
      <c r="G1723" s="221"/>
      <c r="H1723" s="273">
        <f>SUM(B1723:B1729)</f>
        <v>0</v>
      </c>
      <c r="I1723" s="271">
        <f t="shared" si="266"/>
        <v>0</v>
      </c>
      <c r="J1723" s="271">
        <f>IF(SUM(H1723-40)&gt;0,H1723-40,0)</f>
        <v>0</v>
      </c>
      <c r="K1723" s="271">
        <f>IF(SUM(I1723:I1729)&gt;J1723,SUM(I1723:I1729),J1723)</f>
        <v>0</v>
      </c>
      <c r="L1723" s="271">
        <f>IF(D1723="o",IF(H1723&lt;15,0,IF(H1723&gt;40,8,H1723/5)),0)</f>
        <v>0</v>
      </c>
      <c r="M1723" s="272"/>
      <c r="N1723" s="272"/>
      <c r="O1723" s="272" t="str">
        <f t="shared" si="267"/>
        <v/>
      </c>
      <c r="P1723" s="272" t="str">
        <f t="shared" si="268"/>
        <v/>
      </c>
      <c r="Q1723" s="272">
        <f t="shared" si="269"/>
        <v>0</v>
      </c>
      <c r="R1723" s="272"/>
    </row>
    <row r="1724" spans="1:18" x14ac:dyDescent="0.3">
      <c r="A1724" s="214">
        <v>23</v>
      </c>
      <c r="B1724" s="200"/>
      <c r="C1724" s="200"/>
      <c r="D1724" s="215"/>
      <c r="E1724" s="200"/>
      <c r="F1724" s="200"/>
      <c r="G1724" s="216"/>
      <c r="H1724" s="273"/>
      <c r="I1724" s="271">
        <f t="shared" si="266"/>
        <v>0</v>
      </c>
      <c r="J1724" s="271"/>
      <c r="K1724" s="271"/>
      <c r="L1724" s="271"/>
      <c r="M1724" s="272"/>
      <c r="N1724" s="272"/>
      <c r="O1724" s="272" t="str">
        <f t="shared" si="267"/>
        <v/>
      </c>
      <c r="P1724" s="272" t="str">
        <f t="shared" si="268"/>
        <v/>
      </c>
      <c r="Q1724" s="272">
        <f t="shared" si="269"/>
        <v>0</v>
      </c>
      <c r="R1724" s="272"/>
    </row>
    <row r="1725" spans="1:18" x14ac:dyDescent="0.3">
      <c r="A1725" s="214">
        <v>24</v>
      </c>
      <c r="B1725" s="200"/>
      <c r="C1725" s="200"/>
      <c r="D1725" s="215"/>
      <c r="E1725" s="200"/>
      <c r="F1725" s="200"/>
      <c r="G1725" s="216"/>
      <c r="H1725" s="273"/>
      <c r="I1725" s="271">
        <f t="shared" si="266"/>
        <v>0</v>
      </c>
      <c r="J1725" s="271"/>
      <c r="K1725" s="271"/>
      <c r="L1725" s="271"/>
      <c r="M1725" s="272"/>
      <c r="N1725" s="272"/>
      <c r="O1725" s="272" t="str">
        <f t="shared" si="267"/>
        <v/>
      </c>
      <c r="P1725" s="272" t="str">
        <f t="shared" si="268"/>
        <v/>
      </c>
      <c r="Q1725" s="272">
        <f t="shared" si="269"/>
        <v>0</v>
      </c>
      <c r="R1725" s="272"/>
    </row>
    <row r="1726" spans="1:18" x14ac:dyDescent="0.3">
      <c r="A1726" s="214">
        <v>25</v>
      </c>
      <c r="B1726" s="200"/>
      <c r="C1726" s="200"/>
      <c r="D1726" s="215"/>
      <c r="E1726" s="200"/>
      <c r="F1726" s="200"/>
      <c r="G1726" s="216"/>
      <c r="H1726" s="273"/>
      <c r="I1726" s="271">
        <f t="shared" si="266"/>
        <v>0</v>
      </c>
      <c r="J1726" s="271"/>
      <c r="K1726" s="271"/>
      <c r="L1726" s="271"/>
      <c r="M1726" s="272"/>
      <c r="N1726" s="272"/>
      <c r="O1726" s="272" t="str">
        <f t="shared" si="267"/>
        <v/>
      </c>
      <c r="P1726" s="272" t="str">
        <f t="shared" si="268"/>
        <v/>
      </c>
      <c r="Q1726" s="272">
        <f t="shared" si="269"/>
        <v>0</v>
      </c>
      <c r="R1726" s="272"/>
    </row>
    <row r="1727" spans="1:18" x14ac:dyDescent="0.3">
      <c r="A1727" s="214">
        <v>26</v>
      </c>
      <c r="B1727" s="200"/>
      <c r="C1727" s="200"/>
      <c r="D1727" s="215"/>
      <c r="E1727" s="200"/>
      <c r="F1727" s="200"/>
      <c r="G1727" s="216"/>
      <c r="H1727" s="273"/>
      <c r="I1727" s="271">
        <f t="shared" si="266"/>
        <v>0</v>
      </c>
      <c r="J1727" s="271"/>
      <c r="K1727" s="271"/>
      <c r="L1727" s="271"/>
      <c r="M1727" s="272"/>
      <c r="N1727" s="272"/>
      <c r="O1727" s="272" t="str">
        <f t="shared" si="267"/>
        <v/>
      </c>
      <c r="P1727" s="272" t="str">
        <f t="shared" si="268"/>
        <v/>
      </c>
      <c r="Q1727" s="272">
        <f t="shared" si="269"/>
        <v>0</v>
      </c>
      <c r="R1727" s="272"/>
    </row>
    <row r="1728" spans="1:18" x14ac:dyDescent="0.3">
      <c r="A1728" s="214">
        <v>27</v>
      </c>
      <c r="B1728" s="200"/>
      <c r="C1728" s="200"/>
      <c r="D1728" s="215"/>
      <c r="E1728" s="200"/>
      <c r="F1728" s="200"/>
      <c r="G1728" s="216"/>
      <c r="H1728" s="273"/>
      <c r="I1728" s="271">
        <f t="shared" si="266"/>
        <v>0</v>
      </c>
      <c r="J1728" s="271"/>
      <c r="K1728" s="271"/>
      <c r="L1728" s="271"/>
      <c r="M1728" s="272"/>
      <c r="N1728" s="272"/>
      <c r="O1728" s="272" t="str">
        <f t="shared" si="267"/>
        <v/>
      </c>
      <c r="P1728" s="272" t="str">
        <f t="shared" si="268"/>
        <v/>
      </c>
      <c r="Q1728" s="272">
        <f t="shared" si="269"/>
        <v>0</v>
      </c>
      <c r="R1728" s="272"/>
    </row>
    <row r="1729" spans="1:21" ht="17.25" thickBot="1" x14ac:dyDescent="0.35">
      <c r="A1729" s="217">
        <v>28</v>
      </c>
      <c r="B1729" s="204"/>
      <c r="C1729" s="204"/>
      <c r="D1729" s="218"/>
      <c r="E1729" s="204"/>
      <c r="F1729" s="204"/>
      <c r="G1729" s="219"/>
      <c r="H1729" s="273"/>
      <c r="I1729" s="271">
        <f t="shared" si="266"/>
        <v>0</v>
      </c>
      <c r="J1729" s="271"/>
      <c r="K1729" s="271"/>
      <c r="L1729" s="271"/>
      <c r="M1729" s="272"/>
      <c r="N1729" s="272"/>
      <c r="O1729" s="272" t="str">
        <f t="shared" si="267"/>
        <v/>
      </c>
      <c r="P1729" s="272" t="str">
        <f t="shared" si="268"/>
        <v/>
      </c>
      <c r="Q1729" s="272">
        <f t="shared" si="269"/>
        <v>0</v>
      </c>
      <c r="R1729" s="272"/>
    </row>
    <row r="1730" spans="1:21" x14ac:dyDescent="0.3">
      <c r="A1730" s="205"/>
      <c r="B1730" s="202"/>
      <c r="C1730" s="202"/>
      <c r="D1730" s="202" t="s">
        <v>271</v>
      </c>
      <c r="E1730" s="202"/>
      <c r="F1730" s="202"/>
      <c r="G1730" s="221"/>
      <c r="H1730" s="273" t="str">
        <f>IF(A1730&lt;&gt;0,SUM(Q1730:Q1732),"")</f>
        <v/>
      </c>
      <c r="I1730" s="271" t="str">
        <f>IF(A1730&lt;&gt;0,IF(IFERROR(B1730-8,0)&lt;0,0,IFERROR(B1730-8,0)),"")</f>
        <v/>
      </c>
      <c r="J1730" s="271" t="str">
        <f>IF(A1730&lt;&gt;0,IF(SUM(H1730-40)&gt;0,H1730-40,0),"")</f>
        <v/>
      </c>
      <c r="K1730" s="271" t="str">
        <f>IF(A1730&lt;&gt;0,IF(SUM(I1730:I1732)&gt;J1730,SUM(I1730:I1732),J1730),"")</f>
        <v/>
      </c>
      <c r="L1730" s="271" t="str">
        <f>IF(A1730&lt;&gt;0,IF(D1702="o",IF(H1730&lt;(15/(7/COUNTA(A1730:A1732))),0,IF(H1730&gt;(COUNTA(A1730:A1732)/5*40),COUNTA(A1730:A1732)/5*8,H1730/5)),""),"")</f>
        <v/>
      </c>
      <c r="M1730" s="272"/>
      <c r="N1730" s="272"/>
      <c r="O1730" s="272" t="str">
        <f t="shared" si="267"/>
        <v/>
      </c>
      <c r="P1730" s="272" t="str">
        <f t="shared" si="268"/>
        <v/>
      </c>
      <c r="Q1730" s="272">
        <f t="shared" si="269"/>
        <v>0</v>
      </c>
      <c r="R1730" s="272"/>
    </row>
    <row r="1731" spans="1:21" x14ac:dyDescent="0.3">
      <c r="A1731" s="206"/>
      <c r="B1731" s="200"/>
      <c r="C1731" s="200"/>
      <c r="D1731" s="215"/>
      <c r="E1731" s="200"/>
      <c r="F1731" s="200"/>
      <c r="G1731" s="216"/>
      <c r="H1731" s="273"/>
      <c r="I1731" s="271" t="str">
        <f>IF(A1731&lt;&gt;0,IF(IFERROR(B1731-8,0)&lt;0,0,IFERROR(B1731-8,0)),"")</f>
        <v/>
      </c>
      <c r="J1731" s="271"/>
      <c r="K1731" s="271"/>
      <c r="L1731" s="271"/>
      <c r="M1731" s="272"/>
      <c r="N1731" s="272"/>
      <c r="O1731" s="272" t="str">
        <f t="shared" si="267"/>
        <v/>
      </c>
      <c r="P1731" s="272" t="str">
        <f t="shared" si="268"/>
        <v/>
      </c>
      <c r="Q1731" s="272">
        <f t="shared" si="269"/>
        <v>0</v>
      </c>
      <c r="R1731" s="272"/>
    </row>
    <row r="1732" spans="1:21" ht="17.25" thickBot="1" x14ac:dyDescent="0.35">
      <c r="A1732" s="207"/>
      <c r="B1732" s="204"/>
      <c r="C1732" s="204"/>
      <c r="D1732" s="218"/>
      <c r="E1732" s="204"/>
      <c r="F1732" s="204"/>
      <c r="G1732" s="219"/>
      <c r="H1732" s="273"/>
      <c r="I1732" s="271" t="str">
        <f>IF(A1732&lt;&gt;0,IF(IFERROR(B1732-8,0)&lt;0,0,IFERROR(B1732-8,0)),"")</f>
        <v/>
      </c>
      <c r="J1732" s="271"/>
      <c r="K1732" s="271"/>
      <c r="L1732" s="271"/>
      <c r="M1732" s="272"/>
      <c r="N1732" s="272"/>
      <c r="O1732" s="272"/>
      <c r="P1732" s="272"/>
      <c r="Q1732" s="272">
        <f t="shared" si="269"/>
        <v>0</v>
      </c>
      <c r="R1732" s="272"/>
    </row>
    <row r="1733" spans="1:21" ht="17.25" thickBot="1" x14ac:dyDescent="0.35">
      <c r="A1733" s="211"/>
      <c r="B1733" s="243"/>
      <c r="C1733" s="243"/>
      <c r="D1733" s="243"/>
      <c r="E1733" s="243"/>
      <c r="F1733" s="243"/>
      <c r="G1733" s="244"/>
      <c r="H1733" s="273">
        <f t="shared" ref="H1733:M1733" si="270">SUM(H1734:H1764)</f>
        <v>0</v>
      </c>
      <c r="I1733" s="271">
        <f t="shared" si="270"/>
        <v>0</v>
      </c>
      <c r="J1733" s="271">
        <f t="shared" si="270"/>
        <v>0</v>
      </c>
      <c r="K1733" s="271">
        <f t="shared" si="270"/>
        <v>0</v>
      </c>
      <c r="L1733" s="274">
        <f t="shared" si="270"/>
        <v>0</v>
      </c>
      <c r="M1733" s="271" t="e">
        <f t="shared" si="270"/>
        <v>#DIV/0!</v>
      </c>
      <c r="N1733" s="275">
        <f>COUNTA(B1734:B1764)-COUNTIF(B1734:B1764,"연차")</f>
        <v>0</v>
      </c>
      <c r="O1733" s="271">
        <f>SUM(O1734:O1764)</f>
        <v>0</v>
      </c>
      <c r="P1733" s="271">
        <f>SUM(P1734:P1764)</f>
        <v>0</v>
      </c>
      <c r="Q1733" s="272">
        <f>SUM(Q1734:Q1764)</f>
        <v>0</v>
      </c>
      <c r="R1733" s="272">
        <f>COUNTA(A1734:A1764)</f>
        <v>28</v>
      </c>
      <c r="S1733" s="276">
        <f>SUM(C1734:C1764)</f>
        <v>0</v>
      </c>
      <c r="T1733" s="276">
        <f>SUM(F1734:F1764)</f>
        <v>0</v>
      </c>
      <c r="U1733" s="251">
        <f>G1735*G1737</f>
        <v>0</v>
      </c>
    </row>
    <row r="1734" spans="1:21" x14ac:dyDescent="0.3">
      <c r="A1734" s="212">
        <v>1</v>
      </c>
      <c r="B1734" s="201"/>
      <c r="C1734" s="201"/>
      <c r="D1734" s="201" t="s">
        <v>271</v>
      </c>
      <c r="E1734" s="201"/>
      <c r="F1734" s="201"/>
      <c r="G1734" s="213" t="s">
        <v>282</v>
      </c>
      <c r="H1734" s="273">
        <f>SUM(B1734:B1740)</f>
        <v>0</v>
      </c>
      <c r="I1734" s="271">
        <f t="shared" ref="I1734:I1761" si="271">IF(IFERROR(B1734-8,0)&lt;0,0,IFERROR(B1734-8,0))</f>
        <v>0</v>
      </c>
      <c r="J1734" s="271">
        <f>IF(SUM(H1734-40)&gt;0,H1734-40,0)</f>
        <v>0</v>
      </c>
      <c r="K1734" s="271">
        <f>IF(SUM(I1734:I1740)&gt;J1734,SUM(I1734:I1740),J1734)</f>
        <v>0</v>
      </c>
      <c r="L1734" s="271">
        <f>IF(D1734="o",IF(H1734&lt;15,0,IF(H1734&gt;40,8,H1734/5)),0)</f>
        <v>0</v>
      </c>
      <c r="M1734" s="272" t="e">
        <f>SUM(B1734:B1764)/COUNTA(B1734:B1764)</f>
        <v>#DIV/0!</v>
      </c>
      <c r="N1734" s="272"/>
      <c r="O1734" s="272" t="str">
        <f>IF(E1734="o",IF(B1734&gt;8,8,B1734),"")</f>
        <v/>
      </c>
      <c r="P1734" s="272" t="str">
        <f>IF(E1734="o",IF(B1734&gt;8,B1734-8,0),"")</f>
        <v/>
      </c>
      <c r="Q1734" s="272">
        <f>COUNTA(A1734)*IF(B1734="연차",0,B1734)</f>
        <v>0</v>
      </c>
      <c r="R1734" s="272"/>
    </row>
    <row r="1735" spans="1:21" x14ac:dyDescent="0.3">
      <c r="A1735" s="214">
        <v>2</v>
      </c>
      <c r="B1735" s="200"/>
      <c r="C1735" s="200"/>
      <c r="D1735" s="215"/>
      <c r="E1735" s="200"/>
      <c r="F1735" s="200"/>
      <c r="G1735" s="203"/>
      <c r="H1735" s="273"/>
      <c r="I1735" s="271">
        <f t="shared" si="271"/>
        <v>0</v>
      </c>
      <c r="J1735" s="271"/>
      <c r="K1735" s="271"/>
      <c r="L1735" s="271"/>
      <c r="M1735" s="272"/>
      <c r="N1735" s="272"/>
      <c r="O1735" s="272" t="str">
        <f t="shared" ref="O1735:O1763" si="272">IF(E1735="o",IF(B1735&gt;8,8,B1735),"")</f>
        <v/>
      </c>
      <c r="P1735" s="272" t="str">
        <f t="shared" ref="P1735:P1763" si="273">IF(E1735="o",IF(B1735&gt;8,B1735-8,0),"")</f>
        <v/>
      </c>
      <c r="Q1735" s="272">
        <f t="shared" ref="Q1735:Q1764" si="274">COUNTA(A1735)*IF(B1735="연차",0,B1735)</f>
        <v>0</v>
      </c>
      <c r="R1735" s="272"/>
    </row>
    <row r="1736" spans="1:21" x14ac:dyDescent="0.3">
      <c r="A1736" s="214">
        <v>3</v>
      </c>
      <c r="B1736" s="200"/>
      <c r="C1736" s="200"/>
      <c r="D1736" s="215"/>
      <c r="E1736" s="200"/>
      <c r="F1736" s="200"/>
      <c r="G1736" s="203" t="s">
        <v>275</v>
      </c>
      <c r="H1736" s="273"/>
      <c r="I1736" s="271">
        <f t="shared" si="271"/>
        <v>0</v>
      </c>
      <c r="J1736" s="271"/>
      <c r="K1736" s="271"/>
      <c r="L1736" s="271"/>
      <c r="M1736" s="272"/>
      <c r="N1736" s="272"/>
      <c r="O1736" s="272" t="str">
        <f t="shared" si="272"/>
        <v/>
      </c>
      <c r="P1736" s="272" t="str">
        <f t="shared" si="273"/>
        <v/>
      </c>
      <c r="Q1736" s="272">
        <f t="shared" si="274"/>
        <v>0</v>
      </c>
      <c r="R1736" s="272"/>
    </row>
    <row r="1737" spans="1:21" x14ac:dyDescent="0.3">
      <c r="A1737" s="214">
        <v>4</v>
      </c>
      <c r="B1737" s="200"/>
      <c r="C1737" s="200"/>
      <c r="D1737" s="215"/>
      <c r="E1737" s="200"/>
      <c r="F1737" s="200"/>
      <c r="G1737" s="203"/>
      <c r="H1737" s="273"/>
      <c r="I1737" s="271">
        <f t="shared" si="271"/>
        <v>0</v>
      </c>
      <c r="J1737" s="271"/>
      <c r="K1737" s="271"/>
      <c r="L1737" s="271"/>
      <c r="M1737" s="272"/>
      <c r="N1737" s="272"/>
      <c r="O1737" s="272" t="str">
        <f t="shared" si="272"/>
        <v/>
      </c>
      <c r="P1737" s="272" t="str">
        <f t="shared" si="273"/>
        <v/>
      </c>
      <c r="Q1737" s="272">
        <f t="shared" si="274"/>
        <v>0</v>
      </c>
      <c r="R1737" s="272"/>
    </row>
    <row r="1738" spans="1:21" x14ac:dyDescent="0.3">
      <c r="A1738" s="214">
        <v>5</v>
      </c>
      <c r="B1738" s="200"/>
      <c r="C1738" s="200"/>
      <c r="D1738" s="215"/>
      <c r="E1738" s="200"/>
      <c r="F1738" s="200"/>
      <c r="G1738" s="216"/>
      <c r="H1738" s="273"/>
      <c r="I1738" s="271">
        <f t="shared" si="271"/>
        <v>0</v>
      </c>
      <c r="J1738" s="271"/>
      <c r="K1738" s="271"/>
      <c r="L1738" s="271"/>
      <c r="M1738" s="272"/>
      <c r="N1738" s="272"/>
      <c r="O1738" s="272" t="str">
        <f t="shared" si="272"/>
        <v/>
      </c>
      <c r="P1738" s="272" t="str">
        <f t="shared" si="273"/>
        <v/>
      </c>
      <c r="Q1738" s="272">
        <f t="shared" si="274"/>
        <v>0</v>
      </c>
      <c r="R1738" s="272"/>
    </row>
    <row r="1739" spans="1:21" x14ac:dyDescent="0.3">
      <c r="A1739" s="214">
        <v>6</v>
      </c>
      <c r="B1739" s="200"/>
      <c r="C1739" s="200"/>
      <c r="D1739" s="215"/>
      <c r="E1739" s="200"/>
      <c r="F1739" s="200"/>
      <c r="G1739" s="216"/>
      <c r="H1739" s="273"/>
      <c r="I1739" s="271">
        <f t="shared" si="271"/>
        <v>0</v>
      </c>
      <c r="J1739" s="271"/>
      <c r="K1739" s="271"/>
      <c r="L1739" s="271"/>
      <c r="M1739" s="272"/>
      <c r="N1739" s="272"/>
      <c r="O1739" s="272" t="str">
        <f t="shared" si="272"/>
        <v/>
      </c>
      <c r="P1739" s="272" t="str">
        <f t="shared" si="273"/>
        <v/>
      </c>
      <c r="Q1739" s="272">
        <f t="shared" si="274"/>
        <v>0</v>
      </c>
      <c r="R1739" s="272"/>
    </row>
    <row r="1740" spans="1:21" ht="17.25" thickBot="1" x14ac:dyDescent="0.35">
      <c r="A1740" s="217">
        <v>7</v>
      </c>
      <c r="B1740" s="204"/>
      <c r="C1740" s="204"/>
      <c r="D1740" s="218"/>
      <c r="E1740" s="204"/>
      <c r="F1740" s="204"/>
      <c r="G1740" s="219"/>
      <c r="H1740" s="273"/>
      <c r="I1740" s="271">
        <f t="shared" si="271"/>
        <v>0</v>
      </c>
      <c r="J1740" s="271"/>
      <c r="K1740" s="271"/>
      <c r="L1740" s="271"/>
      <c r="M1740" s="272"/>
      <c r="N1740" s="272"/>
      <c r="O1740" s="272" t="str">
        <f t="shared" si="272"/>
        <v/>
      </c>
      <c r="P1740" s="272" t="str">
        <f t="shared" si="273"/>
        <v/>
      </c>
      <c r="Q1740" s="272">
        <f t="shared" si="274"/>
        <v>0</v>
      </c>
      <c r="R1740" s="272"/>
    </row>
    <row r="1741" spans="1:21" x14ac:dyDescent="0.3">
      <c r="A1741" s="220">
        <v>8</v>
      </c>
      <c r="B1741" s="202"/>
      <c r="C1741" s="202"/>
      <c r="D1741" s="202" t="s">
        <v>271</v>
      </c>
      <c r="E1741" s="202"/>
      <c r="F1741" s="202"/>
      <c r="G1741" s="221"/>
      <c r="H1741" s="273">
        <f>SUM(B1741:B1747)</f>
        <v>0</v>
      </c>
      <c r="I1741" s="271">
        <f t="shared" si="271"/>
        <v>0</v>
      </c>
      <c r="J1741" s="271">
        <f>IF(SUM(H1741-40)&gt;0,H1741-40,0)</f>
        <v>0</v>
      </c>
      <c r="K1741" s="271">
        <f>IF(SUM(I1741:I1747)&gt;J1741,SUM(I1741:I1747),J1741)</f>
        <v>0</v>
      </c>
      <c r="L1741" s="271">
        <f>IF(D1741="o",IF(H1741&lt;15,0,IF(H1741&gt;40,8,H1741/5)),0)</f>
        <v>0</v>
      </c>
      <c r="M1741" s="272"/>
      <c r="N1741" s="272"/>
      <c r="O1741" s="272" t="str">
        <f t="shared" si="272"/>
        <v/>
      </c>
      <c r="P1741" s="272" t="str">
        <f t="shared" si="273"/>
        <v/>
      </c>
      <c r="Q1741" s="272">
        <f t="shared" si="274"/>
        <v>0</v>
      </c>
      <c r="R1741" s="272"/>
    </row>
    <row r="1742" spans="1:21" x14ac:dyDescent="0.3">
      <c r="A1742" s="214">
        <v>9</v>
      </c>
      <c r="B1742" s="200"/>
      <c r="C1742" s="200"/>
      <c r="D1742" s="215"/>
      <c r="E1742" s="200"/>
      <c r="F1742" s="200"/>
      <c r="G1742" s="216"/>
      <c r="H1742" s="273"/>
      <c r="I1742" s="271">
        <f t="shared" si="271"/>
        <v>0</v>
      </c>
      <c r="J1742" s="271"/>
      <c r="K1742" s="271"/>
      <c r="L1742" s="271"/>
      <c r="M1742" s="272"/>
      <c r="N1742" s="272"/>
      <c r="O1742" s="272" t="str">
        <f t="shared" si="272"/>
        <v/>
      </c>
      <c r="P1742" s="272" t="str">
        <f t="shared" si="273"/>
        <v/>
      </c>
      <c r="Q1742" s="272">
        <f t="shared" si="274"/>
        <v>0</v>
      </c>
      <c r="R1742" s="272"/>
    </row>
    <row r="1743" spans="1:21" x14ac:dyDescent="0.3">
      <c r="A1743" s="214">
        <v>10</v>
      </c>
      <c r="B1743" s="200"/>
      <c r="C1743" s="200"/>
      <c r="D1743" s="215"/>
      <c r="E1743" s="200"/>
      <c r="F1743" s="200"/>
      <c r="G1743" s="216"/>
      <c r="H1743" s="273"/>
      <c r="I1743" s="271">
        <f t="shared" si="271"/>
        <v>0</v>
      </c>
      <c r="J1743" s="271"/>
      <c r="K1743" s="271"/>
      <c r="L1743" s="271"/>
      <c r="M1743" s="272"/>
      <c r="N1743" s="272"/>
      <c r="O1743" s="272" t="str">
        <f t="shared" si="272"/>
        <v/>
      </c>
      <c r="P1743" s="272" t="str">
        <f t="shared" si="273"/>
        <v/>
      </c>
      <c r="Q1743" s="272">
        <f t="shared" si="274"/>
        <v>0</v>
      </c>
      <c r="R1743" s="272"/>
    </row>
    <row r="1744" spans="1:21" x14ac:dyDescent="0.3">
      <c r="A1744" s="214">
        <v>11</v>
      </c>
      <c r="B1744" s="200"/>
      <c r="C1744" s="200"/>
      <c r="D1744" s="215"/>
      <c r="E1744" s="200"/>
      <c r="F1744" s="200"/>
      <c r="G1744" s="216"/>
      <c r="H1744" s="273"/>
      <c r="I1744" s="271">
        <f t="shared" si="271"/>
        <v>0</v>
      </c>
      <c r="J1744" s="271"/>
      <c r="K1744" s="271"/>
      <c r="L1744" s="271"/>
      <c r="M1744" s="272"/>
      <c r="N1744" s="272"/>
      <c r="O1744" s="272" t="str">
        <f t="shared" si="272"/>
        <v/>
      </c>
      <c r="P1744" s="272" t="str">
        <f t="shared" si="273"/>
        <v/>
      </c>
      <c r="Q1744" s="272">
        <f t="shared" si="274"/>
        <v>0</v>
      </c>
      <c r="R1744" s="272"/>
    </row>
    <row r="1745" spans="1:18" x14ac:dyDescent="0.3">
      <c r="A1745" s="214">
        <v>12</v>
      </c>
      <c r="B1745" s="200"/>
      <c r="C1745" s="200"/>
      <c r="D1745" s="215"/>
      <c r="E1745" s="200"/>
      <c r="F1745" s="200"/>
      <c r="G1745" s="216"/>
      <c r="H1745" s="273"/>
      <c r="I1745" s="271">
        <f t="shared" si="271"/>
        <v>0</v>
      </c>
      <c r="J1745" s="271"/>
      <c r="K1745" s="271"/>
      <c r="L1745" s="271"/>
      <c r="M1745" s="272"/>
      <c r="N1745" s="272"/>
      <c r="O1745" s="272" t="str">
        <f t="shared" si="272"/>
        <v/>
      </c>
      <c r="P1745" s="272" t="str">
        <f t="shared" si="273"/>
        <v/>
      </c>
      <c r="Q1745" s="272">
        <f t="shared" si="274"/>
        <v>0</v>
      </c>
      <c r="R1745" s="272"/>
    </row>
    <row r="1746" spans="1:18" x14ac:dyDescent="0.3">
      <c r="A1746" s="214">
        <v>13</v>
      </c>
      <c r="B1746" s="200"/>
      <c r="C1746" s="200"/>
      <c r="D1746" s="215"/>
      <c r="E1746" s="200"/>
      <c r="F1746" s="200"/>
      <c r="G1746" s="216"/>
      <c r="H1746" s="273"/>
      <c r="I1746" s="271">
        <f t="shared" si="271"/>
        <v>0</v>
      </c>
      <c r="J1746" s="271"/>
      <c r="K1746" s="271"/>
      <c r="L1746" s="271"/>
      <c r="M1746" s="272"/>
      <c r="N1746" s="272"/>
      <c r="O1746" s="272" t="str">
        <f t="shared" si="272"/>
        <v/>
      </c>
      <c r="P1746" s="272" t="str">
        <f t="shared" si="273"/>
        <v/>
      </c>
      <c r="Q1746" s="272">
        <f t="shared" si="274"/>
        <v>0</v>
      </c>
      <c r="R1746" s="272"/>
    </row>
    <row r="1747" spans="1:18" ht="17.25" thickBot="1" x14ac:dyDescent="0.35">
      <c r="A1747" s="217">
        <v>14</v>
      </c>
      <c r="B1747" s="204"/>
      <c r="C1747" s="204"/>
      <c r="D1747" s="218"/>
      <c r="E1747" s="204"/>
      <c r="F1747" s="204"/>
      <c r="G1747" s="219"/>
      <c r="H1747" s="273"/>
      <c r="I1747" s="271">
        <f t="shared" si="271"/>
        <v>0</v>
      </c>
      <c r="J1747" s="271"/>
      <c r="K1747" s="271"/>
      <c r="L1747" s="271"/>
      <c r="M1747" s="272"/>
      <c r="N1747" s="272"/>
      <c r="O1747" s="272" t="str">
        <f t="shared" si="272"/>
        <v/>
      </c>
      <c r="P1747" s="272" t="str">
        <f t="shared" si="273"/>
        <v/>
      </c>
      <c r="Q1747" s="272">
        <f t="shared" si="274"/>
        <v>0</v>
      </c>
      <c r="R1747" s="272"/>
    </row>
    <row r="1748" spans="1:18" x14ac:dyDescent="0.3">
      <c r="A1748" s="220">
        <v>15</v>
      </c>
      <c r="B1748" s="202"/>
      <c r="C1748" s="202"/>
      <c r="D1748" s="202" t="s">
        <v>271</v>
      </c>
      <c r="E1748" s="202"/>
      <c r="F1748" s="202"/>
      <c r="G1748" s="221"/>
      <c r="H1748" s="273">
        <f>SUM(B1748:B1754)</f>
        <v>0</v>
      </c>
      <c r="I1748" s="271">
        <f t="shared" si="271"/>
        <v>0</v>
      </c>
      <c r="J1748" s="271">
        <f>IF(SUM(H1748-40)&gt;0,H1748-40,0)</f>
        <v>0</v>
      </c>
      <c r="K1748" s="271">
        <f>IF(SUM(I1748:I1754)&gt;J1748,SUM(I1748:I1754),J1748)</f>
        <v>0</v>
      </c>
      <c r="L1748" s="271">
        <f>IF(D1748="o",IF(H1748&lt;15,0,IF(H1748&gt;40,8,H1748/5)),0)</f>
        <v>0</v>
      </c>
      <c r="M1748" s="272"/>
      <c r="N1748" s="272"/>
      <c r="O1748" s="272" t="str">
        <f t="shared" si="272"/>
        <v/>
      </c>
      <c r="P1748" s="272" t="str">
        <f t="shared" si="273"/>
        <v/>
      </c>
      <c r="Q1748" s="272">
        <f t="shared" si="274"/>
        <v>0</v>
      </c>
      <c r="R1748" s="272"/>
    </row>
    <row r="1749" spans="1:18" x14ac:dyDescent="0.3">
      <c r="A1749" s="214">
        <v>16</v>
      </c>
      <c r="B1749" s="200"/>
      <c r="C1749" s="200"/>
      <c r="D1749" s="215"/>
      <c r="E1749" s="200"/>
      <c r="F1749" s="200"/>
      <c r="G1749" s="216"/>
      <c r="H1749" s="273"/>
      <c r="I1749" s="271">
        <f t="shared" si="271"/>
        <v>0</v>
      </c>
      <c r="J1749" s="271"/>
      <c r="K1749" s="271"/>
      <c r="L1749" s="271"/>
      <c r="M1749" s="272"/>
      <c r="N1749" s="272"/>
      <c r="O1749" s="272" t="str">
        <f t="shared" si="272"/>
        <v/>
      </c>
      <c r="P1749" s="272" t="str">
        <f t="shared" si="273"/>
        <v/>
      </c>
      <c r="Q1749" s="272">
        <f t="shared" si="274"/>
        <v>0</v>
      </c>
      <c r="R1749" s="272"/>
    </row>
    <row r="1750" spans="1:18" x14ac:dyDescent="0.3">
      <c r="A1750" s="214">
        <v>17</v>
      </c>
      <c r="B1750" s="200"/>
      <c r="C1750" s="200"/>
      <c r="D1750" s="215"/>
      <c r="E1750" s="200"/>
      <c r="F1750" s="200"/>
      <c r="G1750" s="216"/>
      <c r="H1750" s="273"/>
      <c r="I1750" s="271">
        <f t="shared" si="271"/>
        <v>0</v>
      </c>
      <c r="J1750" s="271"/>
      <c r="K1750" s="271"/>
      <c r="L1750" s="271"/>
      <c r="M1750" s="272"/>
      <c r="N1750" s="272"/>
      <c r="O1750" s="272" t="str">
        <f t="shared" si="272"/>
        <v/>
      </c>
      <c r="P1750" s="272" t="str">
        <f t="shared" si="273"/>
        <v/>
      </c>
      <c r="Q1750" s="272">
        <f t="shared" si="274"/>
        <v>0</v>
      </c>
      <c r="R1750" s="272"/>
    </row>
    <row r="1751" spans="1:18" x14ac:dyDescent="0.3">
      <c r="A1751" s="214">
        <v>18</v>
      </c>
      <c r="B1751" s="200"/>
      <c r="C1751" s="200"/>
      <c r="D1751" s="215"/>
      <c r="E1751" s="200"/>
      <c r="F1751" s="200"/>
      <c r="G1751" s="216"/>
      <c r="H1751" s="273"/>
      <c r="I1751" s="271">
        <f t="shared" si="271"/>
        <v>0</v>
      </c>
      <c r="J1751" s="271"/>
      <c r="K1751" s="271"/>
      <c r="L1751" s="271"/>
      <c r="M1751" s="272"/>
      <c r="N1751" s="272"/>
      <c r="O1751" s="272" t="str">
        <f t="shared" si="272"/>
        <v/>
      </c>
      <c r="P1751" s="272" t="str">
        <f t="shared" si="273"/>
        <v/>
      </c>
      <c r="Q1751" s="272">
        <f t="shared" si="274"/>
        <v>0</v>
      </c>
      <c r="R1751" s="272"/>
    </row>
    <row r="1752" spans="1:18" x14ac:dyDescent="0.3">
      <c r="A1752" s="214">
        <v>19</v>
      </c>
      <c r="B1752" s="200"/>
      <c r="C1752" s="200"/>
      <c r="D1752" s="215"/>
      <c r="E1752" s="200"/>
      <c r="F1752" s="200"/>
      <c r="G1752" s="216"/>
      <c r="H1752" s="273"/>
      <c r="I1752" s="271">
        <f t="shared" si="271"/>
        <v>0</v>
      </c>
      <c r="J1752" s="271"/>
      <c r="K1752" s="271"/>
      <c r="L1752" s="271"/>
      <c r="M1752" s="272"/>
      <c r="N1752" s="272"/>
      <c r="O1752" s="272" t="str">
        <f t="shared" si="272"/>
        <v/>
      </c>
      <c r="P1752" s="272" t="str">
        <f t="shared" si="273"/>
        <v/>
      </c>
      <c r="Q1752" s="272">
        <f t="shared" si="274"/>
        <v>0</v>
      </c>
      <c r="R1752" s="272"/>
    </row>
    <row r="1753" spans="1:18" x14ac:dyDescent="0.3">
      <c r="A1753" s="214">
        <v>20</v>
      </c>
      <c r="B1753" s="200"/>
      <c r="C1753" s="200"/>
      <c r="D1753" s="215"/>
      <c r="E1753" s="200"/>
      <c r="F1753" s="200"/>
      <c r="G1753" s="216"/>
      <c r="H1753" s="273"/>
      <c r="I1753" s="271">
        <f t="shared" si="271"/>
        <v>0</v>
      </c>
      <c r="J1753" s="271"/>
      <c r="K1753" s="271"/>
      <c r="L1753" s="271"/>
      <c r="M1753" s="272"/>
      <c r="N1753" s="272"/>
      <c r="O1753" s="272" t="str">
        <f t="shared" si="272"/>
        <v/>
      </c>
      <c r="P1753" s="272" t="str">
        <f t="shared" si="273"/>
        <v/>
      </c>
      <c r="Q1753" s="272">
        <f t="shared" si="274"/>
        <v>0</v>
      </c>
      <c r="R1753" s="272"/>
    </row>
    <row r="1754" spans="1:18" ht="17.25" thickBot="1" x14ac:dyDescent="0.35">
      <c r="A1754" s="217">
        <v>21</v>
      </c>
      <c r="B1754" s="204"/>
      <c r="C1754" s="204"/>
      <c r="D1754" s="218"/>
      <c r="E1754" s="204"/>
      <c r="F1754" s="204"/>
      <c r="G1754" s="219"/>
      <c r="H1754" s="273"/>
      <c r="I1754" s="271">
        <f t="shared" si="271"/>
        <v>0</v>
      </c>
      <c r="J1754" s="271"/>
      <c r="K1754" s="271"/>
      <c r="L1754" s="271"/>
      <c r="M1754" s="272"/>
      <c r="N1754" s="272"/>
      <c r="O1754" s="272" t="str">
        <f t="shared" si="272"/>
        <v/>
      </c>
      <c r="P1754" s="272" t="str">
        <f t="shared" si="273"/>
        <v/>
      </c>
      <c r="Q1754" s="272">
        <f t="shared" si="274"/>
        <v>0</v>
      </c>
      <c r="R1754" s="272"/>
    </row>
    <row r="1755" spans="1:18" x14ac:dyDescent="0.3">
      <c r="A1755" s="220">
        <v>22</v>
      </c>
      <c r="B1755" s="202"/>
      <c r="C1755" s="202"/>
      <c r="D1755" s="202" t="s">
        <v>271</v>
      </c>
      <c r="E1755" s="202"/>
      <c r="F1755" s="202"/>
      <c r="G1755" s="221"/>
      <c r="H1755" s="273">
        <f>SUM(B1755:B1761)</f>
        <v>0</v>
      </c>
      <c r="I1755" s="271">
        <f t="shared" si="271"/>
        <v>0</v>
      </c>
      <c r="J1755" s="271">
        <f>IF(SUM(H1755-40)&gt;0,H1755-40,0)</f>
        <v>0</v>
      </c>
      <c r="K1755" s="271">
        <f>IF(SUM(I1755:I1761)&gt;J1755,SUM(I1755:I1761),J1755)</f>
        <v>0</v>
      </c>
      <c r="L1755" s="271">
        <f>IF(D1755="o",IF(H1755&lt;15,0,IF(H1755&gt;40,8,H1755/5)),0)</f>
        <v>0</v>
      </c>
      <c r="M1755" s="272"/>
      <c r="N1755" s="272"/>
      <c r="O1755" s="272" t="str">
        <f t="shared" si="272"/>
        <v/>
      </c>
      <c r="P1755" s="272" t="str">
        <f t="shared" si="273"/>
        <v/>
      </c>
      <c r="Q1755" s="272">
        <f t="shared" si="274"/>
        <v>0</v>
      </c>
      <c r="R1755" s="272"/>
    </row>
    <row r="1756" spans="1:18" x14ac:dyDescent="0.3">
      <c r="A1756" s="214">
        <v>23</v>
      </c>
      <c r="B1756" s="200"/>
      <c r="C1756" s="200"/>
      <c r="D1756" s="215"/>
      <c r="E1756" s="200"/>
      <c r="F1756" s="200"/>
      <c r="G1756" s="216"/>
      <c r="H1756" s="273"/>
      <c r="I1756" s="271">
        <f t="shared" si="271"/>
        <v>0</v>
      </c>
      <c r="J1756" s="271"/>
      <c r="K1756" s="271"/>
      <c r="L1756" s="271"/>
      <c r="M1756" s="272"/>
      <c r="N1756" s="272"/>
      <c r="O1756" s="272" t="str">
        <f t="shared" si="272"/>
        <v/>
      </c>
      <c r="P1756" s="272" t="str">
        <f t="shared" si="273"/>
        <v/>
      </c>
      <c r="Q1756" s="272">
        <f t="shared" si="274"/>
        <v>0</v>
      </c>
      <c r="R1756" s="272"/>
    </row>
    <row r="1757" spans="1:18" x14ac:dyDescent="0.3">
      <c r="A1757" s="214">
        <v>24</v>
      </c>
      <c r="B1757" s="200"/>
      <c r="C1757" s="200"/>
      <c r="D1757" s="215"/>
      <c r="E1757" s="200"/>
      <c r="F1757" s="200"/>
      <c r="G1757" s="216"/>
      <c r="H1757" s="273"/>
      <c r="I1757" s="271">
        <f t="shared" si="271"/>
        <v>0</v>
      </c>
      <c r="J1757" s="271"/>
      <c r="K1757" s="271"/>
      <c r="L1757" s="271"/>
      <c r="M1757" s="272"/>
      <c r="N1757" s="272"/>
      <c r="O1757" s="272" t="str">
        <f t="shared" si="272"/>
        <v/>
      </c>
      <c r="P1757" s="272" t="str">
        <f t="shared" si="273"/>
        <v/>
      </c>
      <c r="Q1757" s="272">
        <f t="shared" si="274"/>
        <v>0</v>
      </c>
      <c r="R1757" s="272"/>
    </row>
    <row r="1758" spans="1:18" x14ac:dyDescent="0.3">
      <c r="A1758" s="214">
        <v>25</v>
      </c>
      <c r="B1758" s="200"/>
      <c r="C1758" s="200"/>
      <c r="D1758" s="215"/>
      <c r="E1758" s="200"/>
      <c r="F1758" s="200"/>
      <c r="G1758" s="216"/>
      <c r="H1758" s="273"/>
      <c r="I1758" s="271">
        <f t="shared" si="271"/>
        <v>0</v>
      </c>
      <c r="J1758" s="271"/>
      <c r="K1758" s="271"/>
      <c r="L1758" s="271"/>
      <c r="M1758" s="272"/>
      <c r="N1758" s="272"/>
      <c r="O1758" s="272" t="str">
        <f t="shared" si="272"/>
        <v/>
      </c>
      <c r="P1758" s="272" t="str">
        <f t="shared" si="273"/>
        <v/>
      </c>
      <c r="Q1758" s="272">
        <f t="shared" si="274"/>
        <v>0</v>
      </c>
      <c r="R1758" s="272"/>
    </row>
    <row r="1759" spans="1:18" x14ac:dyDescent="0.3">
      <c r="A1759" s="214">
        <v>26</v>
      </c>
      <c r="B1759" s="200"/>
      <c r="C1759" s="200"/>
      <c r="D1759" s="215"/>
      <c r="E1759" s="200"/>
      <c r="F1759" s="200"/>
      <c r="G1759" s="216"/>
      <c r="H1759" s="273"/>
      <c r="I1759" s="271">
        <f t="shared" si="271"/>
        <v>0</v>
      </c>
      <c r="J1759" s="271"/>
      <c r="K1759" s="271"/>
      <c r="L1759" s="271"/>
      <c r="M1759" s="272"/>
      <c r="N1759" s="272"/>
      <c r="O1759" s="272" t="str">
        <f t="shared" si="272"/>
        <v/>
      </c>
      <c r="P1759" s="272" t="str">
        <f t="shared" si="273"/>
        <v/>
      </c>
      <c r="Q1759" s="272">
        <f t="shared" si="274"/>
        <v>0</v>
      </c>
      <c r="R1759" s="272"/>
    </row>
    <row r="1760" spans="1:18" x14ac:dyDescent="0.3">
      <c r="A1760" s="214">
        <v>27</v>
      </c>
      <c r="B1760" s="200"/>
      <c r="C1760" s="200"/>
      <c r="D1760" s="215"/>
      <c r="E1760" s="200"/>
      <c r="F1760" s="200"/>
      <c r="G1760" s="216"/>
      <c r="H1760" s="273"/>
      <c r="I1760" s="271">
        <f t="shared" si="271"/>
        <v>0</v>
      </c>
      <c r="J1760" s="271"/>
      <c r="K1760" s="271"/>
      <c r="L1760" s="271"/>
      <c r="M1760" s="272"/>
      <c r="N1760" s="272"/>
      <c r="O1760" s="272" t="str">
        <f t="shared" si="272"/>
        <v/>
      </c>
      <c r="P1760" s="272" t="str">
        <f t="shared" si="273"/>
        <v/>
      </c>
      <c r="Q1760" s="272">
        <f t="shared" si="274"/>
        <v>0</v>
      </c>
      <c r="R1760" s="272"/>
    </row>
    <row r="1761" spans="1:21" ht="17.25" thickBot="1" x14ac:dyDescent="0.35">
      <c r="A1761" s="217">
        <v>28</v>
      </c>
      <c r="B1761" s="204"/>
      <c r="C1761" s="204"/>
      <c r="D1761" s="218"/>
      <c r="E1761" s="204"/>
      <c r="F1761" s="204"/>
      <c r="G1761" s="219"/>
      <c r="H1761" s="273"/>
      <c r="I1761" s="271">
        <f t="shared" si="271"/>
        <v>0</v>
      </c>
      <c r="J1761" s="271"/>
      <c r="K1761" s="271"/>
      <c r="L1761" s="271"/>
      <c r="M1761" s="272"/>
      <c r="N1761" s="272"/>
      <c r="O1761" s="272" t="str">
        <f t="shared" si="272"/>
        <v/>
      </c>
      <c r="P1761" s="272" t="str">
        <f t="shared" si="273"/>
        <v/>
      </c>
      <c r="Q1761" s="272">
        <f t="shared" si="274"/>
        <v>0</v>
      </c>
      <c r="R1761" s="272"/>
    </row>
    <row r="1762" spans="1:21" x14ac:dyDescent="0.3">
      <c r="A1762" s="205"/>
      <c r="B1762" s="202"/>
      <c r="C1762" s="202"/>
      <c r="D1762" s="202" t="s">
        <v>271</v>
      </c>
      <c r="E1762" s="202"/>
      <c r="F1762" s="202"/>
      <c r="G1762" s="221"/>
      <c r="H1762" s="273" t="str">
        <f>IF(A1762&lt;&gt;0,SUM(Q1762:Q1764),"")</f>
        <v/>
      </c>
      <c r="I1762" s="271" t="str">
        <f>IF(A1762&lt;&gt;0,IF(IFERROR(B1762-8,0)&lt;0,0,IFERROR(B1762-8,0)),"")</f>
        <v/>
      </c>
      <c r="J1762" s="271" t="str">
        <f>IF(A1762&lt;&gt;0,IF(SUM(H1762-40)&gt;0,H1762-40,0),"")</f>
        <v/>
      </c>
      <c r="K1762" s="271" t="str">
        <f>IF(A1762&lt;&gt;0,IF(SUM(I1762:I1764)&gt;J1762,SUM(I1762:I1764),J1762),"")</f>
        <v/>
      </c>
      <c r="L1762" s="271" t="str">
        <f>IF(A1762&lt;&gt;0,IF(D1734="o",IF(H1762&lt;(15/(7/COUNTA(A1762:A1764))),0,IF(H1762&gt;(COUNTA(A1762:A1764)/5*40),COUNTA(A1762:A1764)/5*8,H1762/5)),""),"")</f>
        <v/>
      </c>
      <c r="M1762" s="272"/>
      <c r="N1762" s="272"/>
      <c r="O1762" s="272" t="str">
        <f t="shared" si="272"/>
        <v/>
      </c>
      <c r="P1762" s="272" t="str">
        <f t="shared" si="273"/>
        <v/>
      </c>
      <c r="Q1762" s="272">
        <f t="shared" si="274"/>
        <v>0</v>
      </c>
      <c r="R1762" s="272"/>
    </row>
    <row r="1763" spans="1:21" x14ac:dyDescent="0.3">
      <c r="A1763" s="206"/>
      <c r="B1763" s="200"/>
      <c r="C1763" s="200"/>
      <c r="D1763" s="215"/>
      <c r="E1763" s="200"/>
      <c r="F1763" s="200"/>
      <c r="G1763" s="216"/>
      <c r="H1763" s="273"/>
      <c r="I1763" s="271" t="str">
        <f>IF(A1763&lt;&gt;0,IF(IFERROR(B1763-8,0)&lt;0,0,IFERROR(B1763-8,0)),"")</f>
        <v/>
      </c>
      <c r="J1763" s="271"/>
      <c r="K1763" s="271"/>
      <c r="L1763" s="271"/>
      <c r="M1763" s="272"/>
      <c r="N1763" s="272"/>
      <c r="O1763" s="272" t="str">
        <f t="shared" si="272"/>
        <v/>
      </c>
      <c r="P1763" s="272" t="str">
        <f t="shared" si="273"/>
        <v/>
      </c>
      <c r="Q1763" s="272">
        <f t="shared" si="274"/>
        <v>0</v>
      </c>
      <c r="R1763" s="272"/>
    </row>
    <row r="1764" spans="1:21" ht="17.25" thickBot="1" x14ac:dyDescent="0.35">
      <c r="A1764" s="207"/>
      <c r="B1764" s="204"/>
      <c r="C1764" s="204"/>
      <c r="D1764" s="218"/>
      <c r="E1764" s="204"/>
      <c r="F1764" s="204"/>
      <c r="G1764" s="219"/>
      <c r="H1764" s="273"/>
      <c r="I1764" s="271" t="str">
        <f>IF(A1764&lt;&gt;0,IF(IFERROR(B1764-8,0)&lt;0,0,IFERROR(B1764-8,0)),"")</f>
        <v/>
      </c>
      <c r="J1764" s="271"/>
      <c r="K1764" s="271"/>
      <c r="L1764" s="271"/>
      <c r="M1764" s="272"/>
      <c r="N1764" s="272"/>
      <c r="O1764" s="272"/>
      <c r="P1764" s="272"/>
      <c r="Q1764" s="272">
        <f t="shared" si="274"/>
        <v>0</v>
      </c>
      <c r="R1764" s="272"/>
    </row>
    <row r="1765" spans="1:21" ht="17.25" thickBot="1" x14ac:dyDescent="0.35">
      <c r="A1765" s="211"/>
      <c r="B1765" s="243"/>
      <c r="C1765" s="243"/>
      <c r="D1765" s="243"/>
      <c r="E1765" s="243"/>
      <c r="F1765" s="243"/>
      <c r="G1765" s="244"/>
      <c r="H1765" s="273">
        <f t="shared" ref="H1765:M1765" si="275">SUM(H1766:H1796)</f>
        <v>0</v>
      </c>
      <c r="I1765" s="271">
        <f t="shared" si="275"/>
        <v>0</v>
      </c>
      <c r="J1765" s="271">
        <f t="shared" si="275"/>
        <v>0</v>
      </c>
      <c r="K1765" s="271">
        <f t="shared" si="275"/>
        <v>0</v>
      </c>
      <c r="L1765" s="274">
        <f t="shared" si="275"/>
        <v>0</v>
      </c>
      <c r="M1765" s="271" t="e">
        <f t="shared" si="275"/>
        <v>#DIV/0!</v>
      </c>
      <c r="N1765" s="275">
        <f>COUNTA(B1766:B1796)-COUNTIF(B1766:B1796,"연차")</f>
        <v>0</v>
      </c>
      <c r="O1765" s="271">
        <f>SUM(O1766:O1796)</f>
        <v>0</v>
      </c>
      <c r="P1765" s="271">
        <f>SUM(P1766:P1796)</f>
        <v>0</v>
      </c>
      <c r="Q1765" s="272">
        <f>SUM(Q1766:Q1796)</f>
        <v>0</v>
      </c>
      <c r="R1765" s="272">
        <f>COUNTA(A1766:A1796)</f>
        <v>28</v>
      </c>
      <c r="S1765" s="276">
        <f>SUM(C1766:C1796)</f>
        <v>0</v>
      </c>
      <c r="T1765" s="276">
        <f>SUM(F1766:F1796)</f>
        <v>0</v>
      </c>
      <c r="U1765" s="251">
        <f>G1767*G1769</f>
        <v>0</v>
      </c>
    </row>
    <row r="1766" spans="1:21" x14ac:dyDescent="0.3">
      <c r="A1766" s="212">
        <v>1</v>
      </c>
      <c r="B1766" s="201"/>
      <c r="C1766" s="201"/>
      <c r="D1766" s="201" t="s">
        <v>271</v>
      </c>
      <c r="E1766" s="201"/>
      <c r="F1766" s="201"/>
      <c r="G1766" s="213" t="s">
        <v>282</v>
      </c>
      <c r="H1766" s="273">
        <f>SUM(B1766:B1772)</f>
        <v>0</v>
      </c>
      <c r="I1766" s="271">
        <f t="shared" ref="I1766:I1793" si="276">IF(IFERROR(B1766-8,0)&lt;0,0,IFERROR(B1766-8,0))</f>
        <v>0</v>
      </c>
      <c r="J1766" s="271">
        <f>IF(SUM(H1766-40)&gt;0,H1766-40,0)</f>
        <v>0</v>
      </c>
      <c r="K1766" s="271">
        <f>IF(SUM(I1766:I1772)&gt;J1766,SUM(I1766:I1772),J1766)</f>
        <v>0</v>
      </c>
      <c r="L1766" s="271">
        <f>IF(D1766="o",IF(H1766&lt;15,0,IF(H1766&gt;40,8,H1766/5)),0)</f>
        <v>0</v>
      </c>
      <c r="M1766" s="272" t="e">
        <f>SUM(B1766:B1796)/COUNTA(B1766:B1796)</f>
        <v>#DIV/0!</v>
      </c>
      <c r="N1766" s="272"/>
      <c r="O1766" s="272" t="str">
        <f>IF(E1766="o",IF(B1766&gt;8,8,B1766),"")</f>
        <v/>
      </c>
      <c r="P1766" s="272" t="str">
        <f>IF(E1766="o",IF(B1766&gt;8,B1766-8,0),"")</f>
        <v/>
      </c>
      <c r="Q1766" s="272">
        <f>COUNTA(A1766)*IF(B1766="연차",0,B1766)</f>
        <v>0</v>
      </c>
      <c r="R1766" s="272"/>
    </row>
    <row r="1767" spans="1:21" x14ac:dyDescent="0.3">
      <c r="A1767" s="214">
        <v>2</v>
      </c>
      <c r="B1767" s="200"/>
      <c r="C1767" s="200"/>
      <c r="D1767" s="215"/>
      <c r="E1767" s="200"/>
      <c r="F1767" s="200"/>
      <c r="G1767" s="203"/>
      <c r="H1767" s="273"/>
      <c r="I1767" s="271">
        <f t="shared" si="276"/>
        <v>0</v>
      </c>
      <c r="J1767" s="271"/>
      <c r="K1767" s="271"/>
      <c r="L1767" s="271"/>
      <c r="M1767" s="272"/>
      <c r="N1767" s="272"/>
      <c r="O1767" s="272" t="str">
        <f t="shared" ref="O1767:O1795" si="277">IF(E1767="o",IF(B1767&gt;8,8,B1767),"")</f>
        <v/>
      </c>
      <c r="P1767" s="272" t="str">
        <f t="shared" ref="P1767:P1795" si="278">IF(E1767="o",IF(B1767&gt;8,B1767-8,0),"")</f>
        <v/>
      </c>
      <c r="Q1767" s="272">
        <f t="shared" ref="Q1767:Q1796" si="279">COUNTA(A1767)*IF(B1767="연차",0,B1767)</f>
        <v>0</v>
      </c>
      <c r="R1767" s="272"/>
    </row>
    <row r="1768" spans="1:21" x14ac:dyDescent="0.3">
      <c r="A1768" s="214">
        <v>3</v>
      </c>
      <c r="B1768" s="200"/>
      <c r="C1768" s="200"/>
      <c r="D1768" s="215"/>
      <c r="E1768" s="200"/>
      <c r="F1768" s="200"/>
      <c r="G1768" s="203" t="s">
        <v>275</v>
      </c>
      <c r="H1768" s="273"/>
      <c r="I1768" s="271">
        <f t="shared" si="276"/>
        <v>0</v>
      </c>
      <c r="J1768" s="271"/>
      <c r="K1768" s="271"/>
      <c r="L1768" s="271"/>
      <c r="M1768" s="272"/>
      <c r="N1768" s="272"/>
      <c r="O1768" s="272" t="str">
        <f t="shared" si="277"/>
        <v/>
      </c>
      <c r="P1768" s="272" t="str">
        <f t="shared" si="278"/>
        <v/>
      </c>
      <c r="Q1768" s="272">
        <f t="shared" si="279"/>
        <v>0</v>
      </c>
      <c r="R1768" s="272"/>
    </row>
    <row r="1769" spans="1:21" x14ac:dyDescent="0.3">
      <c r="A1769" s="214">
        <v>4</v>
      </c>
      <c r="B1769" s="200"/>
      <c r="C1769" s="200"/>
      <c r="D1769" s="215"/>
      <c r="E1769" s="200"/>
      <c r="F1769" s="200"/>
      <c r="G1769" s="203"/>
      <c r="H1769" s="273"/>
      <c r="I1769" s="271">
        <f t="shared" si="276"/>
        <v>0</v>
      </c>
      <c r="J1769" s="271"/>
      <c r="K1769" s="271"/>
      <c r="L1769" s="271"/>
      <c r="M1769" s="272"/>
      <c r="N1769" s="272"/>
      <c r="O1769" s="272" t="str">
        <f t="shared" si="277"/>
        <v/>
      </c>
      <c r="P1769" s="272" t="str">
        <f t="shared" si="278"/>
        <v/>
      </c>
      <c r="Q1769" s="272">
        <f t="shared" si="279"/>
        <v>0</v>
      </c>
      <c r="R1769" s="272"/>
    </row>
    <row r="1770" spans="1:21" x14ac:dyDescent="0.3">
      <c r="A1770" s="214">
        <v>5</v>
      </c>
      <c r="B1770" s="200"/>
      <c r="C1770" s="200"/>
      <c r="D1770" s="215"/>
      <c r="E1770" s="200"/>
      <c r="F1770" s="200"/>
      <c r="G1770" s="216"/>
      <c r="H1770" s="273"/>
      <c r="I1770" s="271">
        <f t="shared" si="276"/>
        <v>0</v>
      </c>
      <c r="J1770" s="271"/>
      <c r="K1770" s="271"/>
      <c r="L1770" s="271"/>
      <c r="M1770" s="272"/>
      <c r="N1770" s="272"/>
      <c r="O1770" s="272" t="str">
        <f t="shared" si="277"/>
        <v/>
      </c>
      <c r="P1770" s="272" t="str">
        <f t="shared" si="278"/>
        <v/>
      </c>
      <c r="Q1770" s="272">
        <f t="shared" si="279"/>
        <v>0</v>
      </c>
      <c r="R1770" s="272"/>
    </row>
    <row r="1771" spans="1:21" x14ac:dyDescent="0.3">
      <c r="A1771" s="214">
        <v>6</v>
      </c>
      <c r="B1771" s="200"/>
      <c r="C1771" s="200"/>
      <c r="D1771" s="215"/>
      <c r="E1771" s="200"/>
      <c r="F1771" s="200"/>
      <c r="G1771" s="216"/>
      <c r="H1771" s="273"/>
      <c r="I1771" s="271">
        <f t="shared" si="276"/>
        <v>0</v>
      </c>
      <c r="J1771" s="271"/>
      <c r="K1771" s="271"/>
      <c r="L1771" s="271"/>
      <c r="M1771" s="272"/>
      <c r="N1771" s="272"/>
      <c r="O1771" s="272" t="str">
        <f t="shared" si="277"/>
        <v/>
      </c>
      <c r="P1771" s="272" t="str">
        <f t="shared" si="278"/>
        <v/>
      </c>
      <c r="Q1771" s="272">
        <f t="shared" si="279"/>
        <v>0</v>
      </c>
      <c r="R1771" s="272"/>
    </row>
    <row r="1772" spans="1:21" ht="17.25" thickBot="1" x14ac:dyDescent="0.35">
      <c r="A1772" s="217">
        <v>7</v>
      </c>
      <c r="B1772" s="204"/>
      <c r="C1772" s="204"/>
      <c r="D1772" s="218"/>
      <c r="E1772" s="204"/>
      <c r="F1772" s="204"/>
      <c r="G1772" s="219"/>
      <c r="H1772" s="273"/>
      <c r="I1772" s="271">
        <f t="shared" si="276"/>
        <v>0</v>
      </c>
      <c r="J1772" s="271"/>
      <c r="K1772" s="271"/>
      <c r="L1772" s="271"/>
      <c r="M1772" s="272"/>
      <c r="N1772" s="272"/>
      <c r="O1772" s="272" t="str">
        <f t="shared" si="277"/>
        <v/>
      </c>
      <c r="P1772" s="272" t="str">
        <f t="shared" si="278"/>
        <v/>
      </c>
      <c r="Q1772" s="272">
        <f t="shared" si="279"/>
        <v>0</v>
      </c>
      <c r="R1772" s="272"/>
    </row>
    <row r="1773" spans="1:21" x14ac:dyDescent="0.3">
      <c r="A1773" s="220">
        <v>8</v>
      </c>
      <c r="B1773" s="202"/>
      <c r="C1773" s="202"/>
      <c r="D1773" s="202" t="s">
        <v>271</v>
      </c>
      <c r="E1773" s="202"/>
      <c r="F1773" s="202"/>
      <c r="G1773" s="221"/>
      <c r="H1773" s="273">
        <f>SUM(B1773:B1779)</f>
        <v>0</v>
      </c>
      <c r="I1773" s="271">
        <f t="shared" si="276"/>
        <v>0</v>
      </c>
      <c r="J1773" s="271">
        <f>IF(SUM(H1773-40)&gt;0,H1773-40,0)</f>
        <v>0</v>
      </c>
      <c r="K1773" s="271">
        <f>IF(SUM(I1773:I1779)&gt;J1773,SUM(I1773:I1779),J1773)</f>
        <v>0</v>
      </c>
      <c r="L1773" s="271">
        <f>IF(D1773="o",IF(H1773&lt;15,0,IF(H1773&gt;40,8,H1773/5)),0)</f>
        <v>0</v>
      </c>
      <c r="M1773" s="272"/>
      <c r="N1773" s="272"/>
      <c r="O1773" s="272" t="str">
        <f t="shared" si="277"/>
        <v/>
      </c>
      <c r="P1773" s="272" t="str">
        <f t="shared" si="278"/>
        <v/>
      </c>
      <c r="Q1773" s="272">
        <f t="shared" si="279"/>
        <v>0</v>
      </c>
      <c r="R1773" s="272"/>
    </row>
    <row r="1774" spans="1:21" x14ac:dyDescent="0.3">
      <c r="A1774" s="214">
        <v>9</v>
      </c>
      <c r="B1774" s="200"/>
      <c r="C1774" s="200"/>
      <c r="D1774" s="215"/>
      <c r="E1774" s="200"/>
      <c r="F1774" s="200"/>
      <c r="G1774" s="216"/>
      <c r="H1774" s="273"/>
      <c r="I1774" s="271">
        <f t="shared" si="276"/>
        <v>0</v>
      </c>
      <c r="J1774" s="271"/>
      <c r="K1774" s="271"/>
      <c r="L1774" s="271"/>
      <c r="M1774" s="272"/>
      <c r="N1774" s="272"/>
      <c r="O1774" s="272" t="str">
        <f t="shared" si="277"/>
        <v/>
      </c>
      <c r="P1774" s="272" t="str">
        <f t="shared" si="278"/>
        <v/>
      </c>
      <c r="Q1774" s="272">
        <f t="shared" si="279"/>
        <v>0</v>
      </c>
      <c r="R1774" s="272"/>
    </row>
    <row r="1775" spans="1:21" x14ac:dyDescent="0.3">
      <c r="A1775" s="214">
        <v>10</v>
      </c>
      <c r="B1775" s="200"/>
      <c r="C1775" s="200"/>
      <c r="D1775" s="215"/>
      <c r="E1775" s="200"/>
      <c r="F1775" s="200"/>
      <c r="G1775" s="216"/>
      <c r="H1775" s="273"/>
      <c r="I1775" s="271">
        <f t="shared" si="276"/>
        <v>0</v>
      </c>
      <c r="J1775" s="271"/>
      <c r="K1775" s="271"/>
      <c r="L1775" s="271"/>
      <c r="M1775" s="272"/>
      <c r="N1775" s="272"/>
      <c r="O1775" s="272" t="str">
        <f t="shared" si="277"/>
        <v/>
      </c>
      <c r="P1775" s="272" t="str">
        <f t="shared" si="278"/>
        <v/>
      </c>
      <c r="Q1775" s="272">
        <f t="shared" si="279"/>
        <v>0</v>
      </c>
      <c r="R1775" s="272"/>
    </row>
    <row r="1776" spans="1:21" x14ac:dyDescent="0.3">
      <c r="A1776" s="214">
        <v>11</v>
      </c>
      <c r="B1776" s="200"/>
      <c r="C1776" s="200"/>
      <c r="D1776" s="215"/>
      <c r="E1776" s="200"/>
      <c r="F1776" s="200"/>
      <c r="G1776" s="216"/>
      <c r="H1776" s="273"/>
      <c r="I1776" s="271">
        <f t="shared" si="276"/>
        <v>0</v>
      </c>
      <c r="J1776" s="271"/>
      <c r="K1776" s="271"/>
      <c r="L1776" s="271"/>
      <c r="M1776" s="272"/>
      <c r="N1776" s="272"/>
      <c r="O1776" s="272" t="str">
        <f t="shared" si="277"/>
        <v/>
      </c>
      <c r="P1776" s="272" t="str">
        <f t="shared" si="278"/>
        <v/>
      </c>
      <c r="Q1776" s="272">
        <f t="shared" si="279"/>
        <v>0</v>
      </c>
      <c r="R1776" s="272"/>
    </row>
    <row r="1777" spans="1:18" x14ac:dyDescent="0.3">
      <c r="A1777" s="214">
        <v>12</v>
      </c>
      <c r="B1777" s="200"/>
      <c r="C1777" s="200"/>
      <c r="D1777" s="215"/>
      <c r="E1777" s="200"/>
      <c r="F1777" s="200"/>
      <c r="G1777" s="216"/>
      <c r="H1777" s="273"/>
      <c r="I1777" s="271">
        <f t="shared" si="276"/>
        <v>0</v>
      </c>
      <c r="J1777" s="271"/>
      <c r="K1777" s="271"/>
      <c r="L1777" s="271"/>
      <c r="M1777" s="272"/>
      <c r="N1777" s="272"/>
      <c r="O1777" s="272" t="str">
        <f t="shared" si="277"/>
        <v/>
      </c>
      <c r="P1777" s="272" t="str">
        <f t="shared" si="278"/>
        <v/>
      </c>
      <c r="Q1777" s="272">
        <f t="shared" si="279"/>
        <v>0</v>
      </c>
      <c r="R1777" s="272"/>
    </row>
    <row r="1778" spans="1:18" x14ac:dyDescent="0.3">
      <c r="A1778" s="214">
        <v>13</v>
      </c>
      <c r="B1778" s="200"/>
      <c r="C1778" s="200"/>
      <c r="D1778" s="215"/>
      <c r="E1778" s="200"/>
      <c r="F1778" s="200"/>
      <c r="G1778" s="216"/>
      <c r="H1778" s="273"/>
      <c r="I1778" s="271">
        <f t="shared" si="276"/>
        <v>0</v>
      </c>
      <c r="J1778" s="271"/>
      <c r="K1778" s="271"/>
      <c r="L1778" s="271"/>
      <c r="M1778" s="272"/>
      <c r="N1778" s="272"/>
      <c r="O1778" s="272" t="str">
        <f t="shared" si="277"/>
        <v/>
      </c>
      <c r="P1778" s="272" t="str">
        <f t="shared" si="278"/>
        <v/>
      </c>
      <c r="Q1778" s="272">
        <f t="shared" si="279"/>
        <v>0</v>
      </c>
      <c r="R1778" s="272"/>
    </row>
    <row r="1779" spans="1:18" ht="17.25" thickBot="1" x14ac:dyDescent="0.35">
      <c r="A1779" s="217">
        <v>14</v>
      </c>
      <c r="B1779" s="204"/>
      <c r="C1779" s="204"/>
      <c r="D1779" s="218"/>
      <c r="E1779" s="204"/>
      <c r="F1779" s="204"/>
      <c r="G1779" s="219"/>
      <c r="H1779" s="273"/>
      <c r="I1779" s="271">
        <f t="shared" si="276"/>
        <v>0</v>
      </c>
      <c r="J1779" s="271"/>
      <c r="K1779" s="271"/>
      <c r="L1779" s="271"/>
      <c r="M1779" s="272"/>
      <c r="N1779" s="272"/>
      <c r="O1779" s="272" t="str">
        <f t="shared" si="277"/>
        <v/>
      </c>
      <c r="P1779" s="272" t="str">
        <f t="shared" si="278"/>
        <v/>
      </c>
      <c r="Q1779" s="272">
        <f t="shared" si="279"/>
        <v>0</v>
      </c>
      <c r="R1779" s="272"/>
    </row>
    <row r="1780" spans="1:18" x14ac:dyDescent="0.3">
      <c r="A1780" s="220">
        <v>15</v>
      </c>
      <c r="B1780" s="202"/>
      <c r="C1780" s="202"/>
      <c r="D1780" s="202" t="s">
        <v>271</v>
      </c>
      <c r="E1780" s="202"/>
      <c r="F1780" s="202"/>
      <c r="G1780" s="221"/>
      <c r="H1780" s="273">
        <f>SUM(B1780:B1786)</f>
        <v>0</v>
      </c>
      <c r="I1780" s="271">
        <f t="shared" si="276"/>
        <v>0</v>
      </c>
      <c r="J1780" s="271">
        <f>IF(SUM(H1780-40)&gt;0,H1780-40,0)</f>
        <v>0</v>
      </c>
      <c r="K1780" s="271">
        <f>IF(SUM(I1780:I1786)&gt;J1780,SUM(I1780:I1786),J1780)</f>
        <v>0</v>
      </c>
      <c r="L1780" s="271">
        <f>IF(D1780="o",IF(H1780&lt;15,0,IF(H1780&gt;40,8,H1780/5)),0)</f>
        <v>0</v>
      </c>
      <c r="M1780" s="272"/>
      <c r="N1780" s="272"/>
      <c r="O1780" s="272" t="str">
        <f t="shared" si="277"/>
        <v/>
      </c>
      <c r="P1780" s="272" t="str">
        <f t="shared" si="278"/>
        <v/>
      </c>
      <c r="Q1780" s="272">
        <f t="shared" si="279"/>
        <v>0</v>
      </c>
      <c r="R1780" s="272"/>
    </row>
    <row r="1781" spans="1:18" x14ac:dyDescent="0.3">
      <c r="A1781" s="214">
        <v>16</v>
      </c>
      <c r="B1781" s="200"/>
      <c r="C1781" s="200"/>
      <c r="D1781" s="215"/>
      <c r="E1781" s="200"/>
      <c r="F1781" s="200"/>
      <c r="G1781" s="216"/>
      <c r="H1781" s="273"/>
      <c r="I1781" s="271">
        <f t="shared" si="276"/>
        <v>0</v>
      </c>
      <c r="J1781" s="271"/>
      <c r="K1781" s="271"/>
      <c r="L1781" s="271"/>
      <c r="M1781" s="272"/>
      <c r="N1781" s="272"/>
      <c r="O1781" s="272" t="str">
        <f t="shared" si="277"/>
        <v/>
      </c>
      <c r="P1781" s="272" t="str">
        <f t="shared" si="278"/>
        <v/>
      </c>
      <c r="Q1781" s="272">
        <f t="shared" si="279"/>
        <v>0</v>
      </c>
      <c r="R1781" s="272"/>
    </row>
    <row r="1782" spans="1:18" x14ac:dyDescent="0.3">
      <c r="A1782" s="214">
        <v>17</v>
      </c>
      <c r="B1782" s="200"/>
      <c r="C1782" s="200"/>
      <c r="D1782" s="215"/>
      <c r="E1782" s="200"/>
      <c r="F1782" s="200"/>
      <c r="G1782" s="216"/>
      <c r="H1782" s="273"/>
      <c r="I1782" s="271">
        <f t="shared" si="276"/>
        <v>0</v>
      </c>
      <c r="J1782" s="271"/>
      <c r="K1782" s="271"/>
      <c r="L1782" s="271"/>
      <c r="M1782" s="272"/>
      <c r="N1782" s="272"/>
      <c r="O1782" s="272" t="str">
        <f t="shared" si="277"/>
        <v/>
      </c>
      <c r="P1782" s="272" t="str">
        <f t="shared" si="278"/>
        <v/>
      </c>
      <c r="Q1782" s="272">
        <f t="shared" si="279"/>
        <v>0</v>
      </c>
      <c r="R1782" s="272"/>
    </row>
    <row r="1783" spans="1:18" x14ac:dyDescent="0.3">
      <c r="A1783" s="214">
        <v>18</v>
      </c>
      <c r="B1783" s="200"/>
      <c r="C1783" s="200"/>
      <c r="D1783" s="215"/>
      <c r="E1783" s="200"/>
      <c r="F1783" s="200"/>
      <c r="G1783" s="216"/>
      <c r="H1783" s="273"/>
      <c r="I1783" s="271">
        <f t="shared" si="276"/>
        <v>0</v>
      </c>
      <c r="J1783" s="271"/>
      <c r="K1783" s="271"/>
      <c r="L1783" s="271"/>
      <c r="M1783" s="272"/>
      <c r="N1783" s="272"/>
      <c r="O1783" s="272" t="str">
        <f t="shared" si="277"/>
        <v/>
      </c>
      <c r="P1783" s="272" t="str">
        <f t="shared" si="278"/>
        <v/>
      </c>
      <c r="Q1783" s="272">
        <f t="shared" si="279"/>
        <v>0</v>
      </c>
      <c r="R1783" s="272"/>
    </row>
    <row r="1784" spans="1:18" x14ac:dyDescent="0.3">
      <c r="A1784" s="214">
        <v>19</v>
      </c>
      <c r="B1784" s="200"/>
      <c r="C1784" s="200"/>
      <c r="D1784" s="215"/>
      <c r="E1784" s="200"/>
      <c r="F1784" s="200"/>
      <c r="G1784" s="216"/>
      <c r="H1784" s="273"/>
      <c r="I1784" s="271">
        <f t="shared" si="276"/>
        <v>0</v>
      </c>
      <c r="J1784" s="271"/>
      <c r="K1784" s="271"/>
      <c r="L1784" s="271"/>
      <c r="M1784" s="272"/>
      <c r="N1784" s="272"/>
      <c r="O1784" s="272" t="str">
        <f t="shared" si="277"/>
        <v/>
      </c>
      <c r="P1784" s="272" t="str">
        <f t="shared" si="278"/>
        <v/>
      </c>
      <c r="Q1784" s="272">
        <f t="shared" si="279"/>
        <v>0</v>
      </c>
      <c r="R1784" s="272"/>
    </row>
    <row r="1785" spans="1:18" x14ac:dyDescent="0.3">
      <c r="A1785" s="214">
        <v>20</v>
      </c>
      <c r="B1785" s="200"/>
      <c r="C1785" s="200"/>
      <c r="D1785" s="215"/>
      <c r="E1785" s="200"/>
      <c r="F1785" s="200"/>
      <c r="G1785" s="216"/>
      <c r="H1785" s="273"/>
      <c r="I1785" s="271">
        <f t="shared" si="276"/>
        <v>0</v>
      </c>
      <c r="J1785" s="271"/>
      <c r="K1785" s="271"/>
      <c r="L1785" s="271"/>
      <c r="M1785" s="272"/>
      <c r="N1785" s="272"/>
      <c r="O1785" s="272" t="str">
        <f t="shared" si="277"/>
        <v/>
      </c>
      <c r="P1785" s="272" t="str">
        <f t="shared" si="278"/>
        <v/>
      </c>
      <c r="Q1785" s="272">
        <f t="shared" si="279"/>
        <v>0</v>
      </c>
      <c r="R1785" s="272"/>
    </row>
    <row r="1786" spans="1:18" ht="17.25" thickBot="1" x14ac:dyDescent="0.35">
      <c r="A1786" s="217">
        <v>21</v>
      </c>
      <c r="B1786" s="204"/>
      <c r="C1786" s="204"/>
      <c r="D1786" s="218"/>
      <c r="E1786" s="204"/>
      <c r="F1786" s="204"/>
      <c r="G1786" s="219"/>
      <c r="H1786" s="273"/>
      <c r="I1786" s="271">
        <f t="shared" si="276"/>
        <v>0</v>
      </c>
      <c r="J1786" s="271"/>
      <c r="K1786" s="271"/>
      <c r="L1786" s="271"/>
      <c r="M1786" s="272"/>
      <c r="N1786" s="272"/>
      <c r="O1786" s="272" t="str">
        <f t="shared" si="277"/>
        <v/>
      </c>
      <c r="P1786" s="272" t="str">
        <f t="shared" si="278"/>
        <v/>
      </c>
      <c r="Q1786" s="272">
        <f t="shared" si="279"/>
        <v>0</v>
      </c>
      <c r="R1786" s="272"/>
    </row>
    <row r="1787" spans="1:18" x14ac:dyDescent="0.3">
      <c r="A1787" s="220">
        <v>22</v>
      </c>
      <c r="B1787" s="202"/>
      <c r="C1787" s="202"/>
      <c r="D1787" s="202" t="s">
        <v>271</v>
      </c>
      <c r="E1787" s="202"/>
      <c r="F1787" s="202"/>
      <c r="G1787" s="221"/>
      <c r="H1787" s="273">
        <f>SUM(B1787:B1793)</f>
        <v>0</v>
      </c>
      <c r="I1787" s="271">
        <f t="shared" si="276"/>
        <v>0</v>
      </c>
      <c r="J1787" s="271">
        <f>IF(SUM(H1787-40)&gt;0,H1787-40,0)</f>
        <v>0</v>
      </c>
      <c r="K1787" s="271">
        <f>IF(SUM(I1787:I1793)&gt;J1787,SUM(I1787:I1793),J1787)</f>
        <v>0</v>
      </c>
      <c r="L1787" s="271">
        <f>IF(D1787="o",IF(H1787&lt;15,0,IF(H1787&gt;40,8,H1787/5)),0)</f>
        <v>0</v>
      </c>
      <c r="M1787" s="272"/>
      <c r="N1787" s="272"/>
      <c r="O1787" s="272" t="str">
        <f t="shared" si="277"/>
        <v/>
      </c>
      <c r="P1787" s="272" t="str">
        <f t="shared" si="278"/>
        <v/>
      </c>
      <c r="Q1787" s="272">
        <f t="shared" si="279"/>
        <v>0</v>
      </c>
      <c r="R1787" s="272"/>
    </row>
    <row r="1788" spans="1:18" x14ac:dyDescent="0.3">
      <c r="A1788" s="214">
        <v>23</v>
      </c>
      <c r="B1788" s="200"/>
      <c r="C1788" s="200"/>
      <c r="D1788" s="215"/>
      <c r="E1788" s="200"/>
      <c r="F1788" s="200"/>
      <c r="G1788" s="216"/>
      <c r="H1788" s="273"/>
      <c r="I1788" s="271">
        <f t="shared" si="276"/>
        <v>0</v>
      </c>
      <c r="J1788" s="271"/>
      <c r="K1788" s="271"/>
      <c r="L1788" s="271"/>
      <c r="M1788" s="272"/>
      <c r="N1788" s="272"/>
      <c r="O1788" s="272" t="str">
        <f t="shared" si="277"/>
        <v/>
      </c>
      <c r="P1788" s="272" t="str">
        <f t="shared" si="278"/>
        <v/>
      </c>
      <c r="Q1788" s="272">
        <f t="shared" si="279"/>
        <v>0</v>
      </c>
      <c r="R1788" s="272"/>
    </row>
    <row r="1789" spans="1:18" x14ac:dyDescent="0.3">
      <c r="A1789" s="214">
        <v>24</v>
      </c>
      <c r="B1789" s="200"/>
      <c r="C1789" s="200"/>
      <c r="D1789" s="215"/>
      <c r="E1789" s="200"/>
      <c r="F1789" s="200"/>
      <c r="G1789" s="216"/>
      <c r="H1789" s="273"/>
      <c r="I1789" s="271">
        <f t="shared" si="276"/>
        <v>0</v>
      </c>
      <c r="J1789" s="271"/>
      <c r="K1789" s="271"/>
      <c r="L1789" s="271"/>
      <c r="M1789" s="272"/>
      <c r="N1789" s="272"/>
      <c r="O1789" s="272" t="str">
        <f t="shared" si="277"/>
        <v/>
      </c>
      <c r="P1789" s="272" t="str">
        <f t="shared" si="278"/>
        <v/>
      </c>
      <c r="Q1789" s="272">
        <f t="shared" si="279"/>
        <v>0</v>
      </c>
      <c r="R1789" s="272"/>
    </row>
    <row r="1790" spans="1:18" x14ac:dyDescent="0.3">
      <c r="A1790" s="214">
        <v>25</v>
      </c>
      <c r="B1790" s="200"/>
      <c r="C1790" s="200"/>
      <c r="D1790" s="215"/>
      <c r="E1790" s="200"/>
      <c r="F1790" s="200"/>
      <c r="G1790" s="216"/>
      <c r="H1790" s="273"/>
      <c r="I1790" s="271">
        <f t="shared" si="276"/>
        <v>0</v>
      </c>
      <c r="J1790" s="271"/>
      <c r="K1790" s="271"/>
      <c r="L1790" s="271"/>
      <c r="M1790" s="272"/>
      <c r="N1790" s="272"/>
      <c r="O1790" s="272" t="str">
        <f t="shared" si="277"/>
        <v/>
      </c>
      <c r="P1790" s="272" t="str">
        <f t="shared" si="278"/>
        <v/>
      </c>
      <c r="Q1790" s="272">
        <f t="shared" si="279"/>
        <v>0</v>
      </c>
      <c r="R1790" s="272"/>
    </row>
    <row r="1791" spans="1:18" x14ac:dyDescent="0.3">
      <c r="A1791" s="214">
        <v>26</v>
      </c>
      <c r="B1791" s="200"/>
      <c r="C1791" s="200"/>
      <c r="D1791" s="215"/>
      <c r="E1791" s="200"/>
      <c r="F1791" s="200"/>
      <c r="G1791" s="216"/>
      <c r="H1791" s="273"/>
      <c r="I1791" s="271">
        <f t="shared" si="276"/>
        <v>0</v>
      </c>
      <c r="J1791" s="271"/>
      <c r="K1791" s="271"/>
      <c r="L1791" s="271"/>
      <c r="M1791" s="272"/>
      <c r="N1791" s="272"/>
      <c r="O1791" s="272" t="str">
        <f t="shared" si="277"/>
        <v/>
      </c>
      <c r="P1791" s="272" t="str">
        <f t="shared" si="278"/>
        <v/>
      </c>
      <c r="Q1791" s="272">
        <f t="shared" si="279"/>
        <v>0</v>
      </c>
      <c r="R1791" s="272"/>
    </row>
    <row r="1792" spans="1:18" x14ac:dyDescent="0.3">
      <c r="A1792" s="214">
        <v>27</v>
      </c>
      <c r="B1792" s="200"/>
      <c r="C1792" s="200"/>
      <c r="D1792" s="215"/>
      <c r="E1792" s="200"/>
      <c r="F1792" s="200"/>
      <c r="G1792" s="216"/>
      <c r="H1792" s="273"/>
      <c r="I1792" s="271">
        <f t="shared" si="276"/>
        <v>0</v>
      </c>
      <c r="J1792" s="271"/>
      <c r="K1792" s="271"/>
      <c r="L1792" s="271"/>
      <c r="M1792" s="272"/>
      <c r="N1792" s="272"/>
      <c r="O1792" s="272" t="str">
        <f t="shared" si="277"/>
        <v/>
      </c>
      <c r="P1792" s="272" t="str">
        <f t="shared" si="278"/>
        <v/>
      </c>
      <c r="Q1792" s="272">
        <f t="shared" si="279"/>
        <v>0</v>
      </c>
      <c r="R1792" s="272"/>
    </row>
    <row r="1793" spans="1:21" ht="17.25" thickBot="1" x14ac:dyDescent="0.35">
      <c r="A1793" s="217">
        <v>28</v>
      </c>
      <c r="B1793" s="204"/>
      <c r="C1793" s="204"/>
      <c r="D1793" s="218"/>
      <c r="E1793" s="204"/>
      <c r="F1793" s="204"/>
      <c r="G1793" s="219"/>
      <c r="H1793" s="273"/>
      <c r="I1793" s="271">
        <f t="shared" si="276"/>
        <v>0</v>
      </c>
      <c r="J1793" s="271"/>
      <c r="K1793" s="271"/>
      <c r="L1793" s="271"/>
      <c r="M1793" s="272"/>
      <c r="N1793" s="272"/>
      <c r="O1793" s="272" t="str">
        <f t="shared" si="277"/>
        <v/>
      </c>
      <c r="P1793" s="272" t="str">
        <f t="shared" si="278"/>
        <v/>
      </c>
      <c r="Q1793" s="272">
        <f t="shared" si="279"/>
        <v>0</v>
      </c>
      <c r="R1793" s="272"/>
    </row>
    <row r="1794" spans="1:21" x14ac:dyDescent="0.3">
      <c r="A1794" s="205"/>
      <c r="B1794" s="202"/>
      <c r="C1794" s="202"/>
      <c r="D1794" s="202" t="s">
        <v>271</v>
      </c>
      <c r="E1794" s="202"/>
      <c r="F1794" s="202"/>
      <c r="G1794" s="221"/>
      <c r="H1794" s="273" t="str">
        <f>IF(A1794&lt;&gt;0,SUM(Q1794:Q1796),"")</f>
        <v/>
      </c>
      <c r="I1794" s="271" t="str">
        <f>IF(A1794&lt;&gt;0,IF(IFERROR(B1794-8,0)&lt;0,0,IFERROR(B1794-8,0)),"")</f>
        <v/>
      </c>
      <c r="J1794" s="271" t="str">
        <f>IF(A1794&lt;&gt;0,IF(SUM(H1794-40)&gt;0,H1794-40,0),"")</f>
        <v/>
      </c>
      <c r="K1794" s="271" t="str">
        <f>IF(A1794&lt;&gt;0,IF(SUM(I1794:I1796)&gt;J1794,SUM(I1794:I1796),J1794),"")</f>
        <v/>
      </c>
      <c r="L1794" s="271" t="str">
        <f>IF(A1794&lt;&gt;0,IF(D1766="o",IF(H1794&lt;(15/(7/COUNTA(A1794:A1796))),0,IF(H1794&gt;(COUNTA(A1794:A1796)/5*40),COUNTA(A1794:A1796)/5*8,H1794/5)),""),"")</f>
        <v/>
      </c>
      <c r="M1794" s="272"/>
      <c r="N1794" s="272"/>
      <c r="O1794" s="272" t="str">
        <f t="shared" si="277"/>
        <v/>
      </c>
      <c r="P1794" s="272" t="str">
        <f t="shared" si="278"/>
        <v/>
      </c>
      <c r="Q1794" s="272">
        <f t="shared" si="279"/>
        <v>0</v>
      </c>
      <c r="R1794" s="272"/>
    </row>
    <row r="1795" spans="1:21" x14ac:dyDescent="0.3">
      <c r="A1795" s="206"/>
      <c r="B1795" s="200"/>
      <c r="C1795" s="200"/>
      <c r="D1795" s="215"/>
      <c r="E1795" s="200"/>
      <c r="F1795" s="200"/>
      <c r="G1795" s="216"/>
      <c r="H1795" s="273"/>
      <c r="I1795" s="271" t="str">
        <f>IF(A1795&lt;&gt;0,IF(IFERROR(B1795-8,0)&lt;0,0,IFERROR(B1795-8,0)),"")</f>
        <v/>
      </c>
      <c r="J1795" s="271"/>
      <c r="K1795" s="271"/>
      <c r="L1795" s="271"/>
      <c r="M1795" s="272"/>
      <c r="N1795" s="272"/>
      <c r="O1795" s="272" t="str">
        <f t="shared" si="277"/>
        <v/>
      </c>
      <c r="P1795" s="272" t="str">
        <f t="shared" si="278"/>
        <v/>
      </c>
      <c r="Q1795" s="272">
        <f t="shared" si="279"/>
        <v>0</v>
      </c>
      <c r="R1795" s="272"/>
    </row>
    <row r="1796" spans="1:21" ht="17.25" thickBot="1" x14ac:dyDescent="0.35">
      <c r="A1796" s="207"/>
      <c r="B1796" s="204"/>
      <c r="C1796" s="204"/>
      <c r="D1796" s="218"/>
      <c r="E1796" s="204"/>
      <c r="F1796" s="204"/>
      <c r="G1796" s="219"/>
      <c r="H1796" s="273"/>
      <c r="I1796" s="271" t="str">
        <f>IF(A1796&lt;&gt;0,IF(IFERROR(B1796-8,0)&lt;0,0,IFERROR(B1796-8,0)),"")</f>
        <v/>
      </c>
      <c r="J1796" s="271"/>
      <c r="K1796" s="271"/>
      <c r="L1796" s="271"/>
      <c r="M1796" s="272"/>
      <c r="N1796" s="272"/>
      <c r="O1796" s="272"/>
      <c r="P1796" s="272"/>
      <c r="Q1796" s="272">
        <f t="shared" si="279"/>
        <v>0</v>
      </c>
      <c r="R1796" s="272"/>
    </row>
    <row r="1797" spans="1:21" ht="17.25" thickBot="1" x14ac:dyDescent="0.35">
      <c r="A1797" s="211"/>
      <c r="B1797" s="243"/>
      <c r="C1797" s="243"/>
      <c r="D1797" s="243"/>
      <c r="E1797" s="243"/>
      <c r="F1797" s="243"/>
      <c r="G1797" s="244"/>
      <c r="H1797" s="273">
        <f t="shared" ref="H1797:M1797" si="280">SUM(H1798:H1828)</f>
        <v>0</v>
      </c>
      <c r="I1797" s="271">
        <f t="shared" si="280"/>
        <v>0</v>
      </c>
      <c r="J1797" s="271">
        <f t="shared" si="280"/>
        <v>0</v>
      </c>
      <c r="K1797" s="271">
        <f t="shared" si="280"/>
        <v>0</v>
      </c>
      <c r="L1797" s="274">
        <f t="shared" si="280"/>
        <v>0</v>
      </c>
      <c r="M1797" s="271" t="e">
        <f t="shared" si="280"/>
        <v>#DIV/0!</v>
      </c>
      <c r="N1797" s="275">
        <f>COUNTA(B1798:B1828)-COUNTIF(B1798:B1828,"연차")</f>
        <v>0</v>
      </c>
      <c r="O1797" s="271">
        <f>SUM(O1798:O1828)</f>
        <v>0</v>
      </c>
      <c r="P1797" s="271">
        <f>SUM(P1798:P1828)</f>
        <v>0</v>
      </c>
      <c r="Q1797" s="272">
        <f>SUM(Q1798:Q1828)</f>
        <v>0</v>
      </c>
      <c r="R1797" s="272">
        <f>COUNTA(A1798:A1828)</f>
        <v>28</v>
      </c>
      <c r="S1797" s="276">
        <f>SUM(C1798:C1828)</f>
        <v>0</v>
      </c>
      <c r="T1797" s="276">
        <f>SUM(F1798:F1828)</f>
        <v>0</v>
      </c>
      <c r="U1797" s="251">
        <f>G1799*G1801</f>
        <v>0</v>
      </c>
    </row>
    <row r="1798" spans="1:21" x14ac:dyDescent="0.3">
      <c r="A1798" s="212">
        <v>1</v>
      </c>
      <c r="B1798" s="201"/>
      <c r="C1798" s="201"/>
      <c r="D1798" s="201" t="s">
        <v>271</v>
      </c>
      <c r="E1798" s="201"/>
      <c r="F1798" s="201"/>
      <c r="G1798" s="213" t="s">
        <v>282</v>
      </c>
      <c r="H1798" s="273">
        <f>SUM(B1798:B1804)</f>
        <v>0</v>
      </c>
      <c r="I1798" s="271">
        <f t="shared" ref="I1798:I1825" si="281">IF(IFERROR(B1798-8,0)&lt;0,0,IFERROR(B1798-8,0))</f>
        <v>0</v>
      </c>
      <c r="J1798" s="271">
        <f>IF(SUM(H1798-40)&gt;0,H1798-40,0)</f>
        <v>0</v>
      </c>
      <c r="K1798" s="271">
        <f>IF(SUM(I1798:I1804)&gt;J1798,SUM(I1798:I1804),J1798)</f>
        <v>0</v>
      </c>
      <c r="L1798" s="271">
        <f>IF(D1798="o",IF(H1798&lt;15,0,IF(H1798&gt;40,8,H1798/5)),0)</f>
        <v>0</v>
      </c>
      <c r="M1798" s="272" t="e">
        <f>SUM(B1798:B1828)/COUNTA(B1798:B1828)</f>
        <v>#DIV/0!</v>
      </c>
      <c r="N1798" s="272"/>
      <c r="O1798" s="272" t="str">
        <f>IF(E1798="o",IF(B1798&gt;8,8,B1798),"")</f>
        <v/>
      </c>
      <c r="P1798" s="272" t="str">
        <f>IF(E1798="o",IF(B1798&gt;8,B1798-8,0),"")</f>
        <v/>
      </c>
      <c r="Q1798" s="272">
        <f>COUNTA(A1798)*IF(B1798="연차",0,B1798)</f>
        <v>0</v>
      </c>
      <c r="R1798" s="272"/>
    </row>
    <row r="1799" spans="1:21" x14ac:dyDescent="0.3">
      <c r="A1799" s="214">
        <v>2</v>
      </c>
      <c r="B1799" s="200"/>
      <c r="C1799" s="200"/>
      <c r="D1799" s="215"/>
      <c r="E1799" s="200"/>
      <c r="F1799" s="200"/>
      <c r="G1799" s="203"/>
      <c r="H1799" s="273"/>
      <c r="I1799" s="271">
        <f t="shared" si="281"/>
        <v>0</v>
      </c>
      <c r="J1799" s="271"/>
      <c r="K1799" s="271"/>
      <c r="L1799" s="271"/>
      <c r="M1799" s="272"/>
      <c r="N1799" s="272"/>
      <c r="O1799" s="272" t="str">
        <f t="shared" ref="O1799:O1827" si="282">IF(E1799="o",IF(B1799&gt;8,8,B1799),"")</f>
        <v/>
      </c>
      <c r="P1799" s="272" t="str">
        <f t="shared" ref="P1799:P1827" si="283">IF(E1799="o",IF(B1799&gt;8,B1799-8,0),"")</f>
        <v/>
      </c>
      <c r="Q1799" s="272">
        <f t="shared" ref="Q1799:Q1828" si="284">COUNTA(A1799)*IF(B1799="연차",0,B1799)</f>
        <v>0</v>
      </c>
      <c r="R1799" s="272"/>
    </row>
    <row r="1800" spans="1:21" x14ac:dyDescent="0.3">
      <c r="A1800" s="214">
        <v>3</v>
      </c>
      <c r="B1800" s="200"/>
      <c r="C1800" s="200"/>
      <c r="D1800" s="215"/>
      <c r="E1800" s="200"/>
      <c r="F1800" s="200"/>
      <c r="G1800" s="203" t="s">
        <v>275</v>
      </c>
      <c r="H1800" s="273"/>
      <c r="I1800" s="271">
        <f t="shared" si="281"/>
        <v>0</v>
      </c>
      <c r="J1800" s="271"/>
      <c r="K1800" s="271"/>
      <c r="L1800" s="271"/>
      <c r="M1800" s="272"/>
      <c r="N1800" s="272"/>
      <c r="O1800" s="272" t="str">
        <f t="shared" si="282"/>
        <v/>
      </c>
      <c r="P1800" s="272" t="str">
        <f t="shared" si="283"/>
        <v/>
      </c>
      <c r="Q1800" s="272">
        <f t="shared" si="284"/>
        <v>0</v>
      </c>
      <c r="R1800" s="272"/>
    </row>
    <row r="1801" spans="1:21" x14ac:dyDescent="0.3">
      <c r="A1801" s="214">
        <v>4</v>
      </c>
      <c r="B1801" s="200"/>
      <c r="C1801" s="200"/>
      <c r="D1801" s="215"/>
      <c r="E1801" s="200"/>
      <c r="F1801" s="200"/>
      <c r="G1801" s="203"/>
      <c r="H1801" s="273"/>
      <c r="I1801" s="271">
        <f t="shared" si="281"/>
        <v>0</v>
      </c>
      <c r="J1801" s="271"/>
      <c r="K1801" s="271"/>
      <c r="L1801" s="271"/>
      <c r="M1801" s="272"/>
      <c r="N1801" s="272"/>
      <c r="O1801" s="272" t="str">
        <f t="shared" si="282"/>
        <v/>
      </c>
      <c r="P1801" s="272" t="str">
        <f t="shared" si="283"/>
        <v/>
      </c>
      <c r="Q1801" s="272">
        <f t="shared" si="284"/>
        <v>0</v>
      </c>
      <c r="R1801" s="272"/>
    </row>
    <row r="1802" spans="1:21" x14ac:dyDescent="0.3">
      <c r="A1802" s="214">
        <v>5</v>
      </c>
      <c r="B1802" s="200"/>
      <c r="C1802" s="200"/>
      <c r="D1802" s="215"/>
      <c r="E1802" s="200"/>
      <c r="F1802" s="200"/>
      <c r="G1802" s="216"/>
      <c r="H1802" s="273"/>
      <c r="I1802" s="271">
        <f t="shared" si="281"/>
        <v>0</v>
      </c>
      <c r="J1802" s="271"/>
      <c r="K1802" s="271"/>
      <c r="L1802" s="271"/>
      <c r="M1802" s="272"/>
      <c r="N1802" s="272"/>
      <c r="O1802" s="272" t="str">
        <f t="shared" si="282"/>
        <v/>
      </c>
      <c r="P1802" s="272" t="str">
        <f t="shared" si="283"/>
        <v/>
      </c>
      <c r="Q1802" s="272">
        <f t="shared" si="284"/>
        <v>0</v>
      </c>
      <c r="R1802" s="272"/>
    </row>
    <row r="1803" spans="1:21" x14ac:dyDescent="0.3">
      <c r="A1803" s="214">
        <v>6</v>
      </c>
      <c r="B1803" s="200"/>
      <c r="C1803" s="200"/>
      <c r="D1803" s="215"/>
      <c r="E1803" s="200"/>
      <c r="F1803" s="200"/>
      <c r="G1803" s="216"/>
      <c r="H1803" s="273"/>
      <c r="I1803" s="271">
        <f t="shared" si="281"/>
        <v>0</v>
      </c>
      <c r="J1803" s="271"/>
      <c r="K1803" s="271"/>
      <c r="L1803" s="271"/>
      <c r="M1803" s="272"/>
      <c r="N1803" s="272"/>
      <c r="O1803" s="272" t="str">
        <f t="shared" si="282"/>
        <v/>
      </c>
      <c r="P1803" s="272" t="str">
        <f t="shared" si="283"/>
        <v/>
      </c>
      <c r="Q1803" s="272">
        <f t="shared" si="284"/>
        <v>0</v>
      </c>
      <c r="R1803" s="272"/>
    </row>
    <row r="1804" spans="1:21" ht="17.25" thickBot="1" x14ac:dyDescent="0.35">
      <c r="A1804" s="217">
        <v>7</v>
      </c>
      <c r="B1804" s="204"/>
      <c r="C1804" s="204"/>
      <c r="D1804" s="218"/>
      <c r="E1804" s="204"/>
      <c r="F1804" s="204"/>
      <c r="G1804" s="219"/>
      <c r="H1804" s="273"/>
      <c r="I1804" s="271">
        <f t="shared" si="281"/>
        <v>0</v>
      </c>
      <c r="J1804" s="271"/>
      <c r="K1804" s="271"/>
      <c r="L1804" s="271"/>
      <c r="M1804" s="272"/>
      <c r="N1804" s="272"/>
      <c r="O1804" s="272" t="str">
        <f t="shared" si="282"/>
        <v/>
      </c>
      <c r="P1804" s="272" t="str">
        <f t="shared" si="283"/>
        <v/>
      </c>
      <c r="Q1804" s="272">
        <f t="shared" si="284"/>
        <v>0</v>
      </c>
      <c r="R1804" s="272"/>
    </row>
    <row r="1805" spans="1:21" x14ac:dyDescent="0.3">
      <c r="A1805" s="220">
        <v>8</v>
      </c>
      <c r="B1805" s="202"/>
      <c r="C1805" s="202"/>
      <c r="D1805" s="202" t="s">
        <v>271</v>
      </c>
      <c r="E1805" s="202"/>
      <c r="F1805" s="202"/>
      <c r="G1805" s="221"/>
      <c r="H1805" s="273">
        <f>SUM(B1805:B1811)</f>
        <v>0</v>
      </c>
      <c r="I1805" s="271">
        <f t="shared" si="281"/>
        <v>0</v>
      </c>
      <c r="J1805" s="271">
        <f>IF(SUM(H1805-40)&gt;0,H1805-40,0)</f>
        <v>0</v>
      </c>
      <c r="K1805" s="271">
        <f>IF(SUM(I1805:I1811)&gt;J1805,SUM(I1805:I1811),J1805)</f>
        <v>0</v>
      </c>
      <c r="L1805" s="271">
        <f>IF(D1805="o",IF(H1805&lt;15,0,IF(H1805&gt;40,8,H1805/5)),0)</f>
        <v>0</v>
      </c>
      <c r="M1805" s="272"/>
      <c r="N1805" s="272"/>
      <c r="O1805" s="272" t="str">
        <f t="shared" si="282"/>
        <v/>
      </c>
      <c r="P1805" s="272" t="str">
        <f t="shared" si="283"/>
        <v/>
      </c>
      <c r="Q1805" s="272">
        <f t="shared" si="284"/>
        <v>0</v>
      </c>
      <c r="R1805" s="272"/>
    </row>
    <row r="1806" spans="1:21" x14ac:dyDescent="0.3">
      <c r="A1806" s="214">
        <v>9</v>
      </c>
      <c r="B1806" s="200"/>
      <c r="C1806" s="200"/>
      <c r="D1806" s="215"/>
      <c r="E1806" s="200"/>
      <c r="F1806" s="200"/>
      <c r="G1806" s="216"/>
      <c r="H1806" s="273"/>
      <c r="I1806" s="271">
        <f t="shared" si="281"/>
        <v>0</v>
      </c>
      <c r="J1806" s="271"/>
      <c r="K1806" s="271"/>
      <c r="L1806" s="271"/>
      <c r="M1806" s="272"/>
      <c r="N1806" s="272"/>
      <c r="O1806" s="272" t="str">
        <f t="shared" si="282"/>
        <v/>
      </c>
      <c r="P1806" s="272" t="str">
        <f t="shared" si="283"/>
        <v/>
      </c>
      <c r="Q1806" s="272">
        <f t="shared" si="284"/>
        <v>0</v>
      </c>
      <c r="R1806" s="272"/>
    </row>
    <row r="1807" spans="1:21" x14ac:dyDescent="0.3">
      <c r="A1807" s="214">
        <v>10</v>
      </c>
      <c r="B1807" s="200"/>
      <c r="C1807" s="200"/>
      <c r="D1807" s="215"/>
      <c r="E1807" s="200"/>
      <c r="F1807" s="200"/>
      <c r="G1807" s="216"/>
      <c r="H1807" s="273"/>
      <c r="I1807" s="271">
        <f t="shared" si="281"/>
        <v>0</v>
      </c>
      <c r="J1807" s="271"/>
      <c r="K1807" s="271"/>
      <c r="L1807" s="271"/>
      <c r="M1807" s="272"/>
      <c r="N1807" s="272"/>
      <c r="O1807" s="272" t="str">
        <f t="shared" si="282"/>
        <v/>
      </c>
      <c r="P1807" s="272" t="str">
        <f t="shared" si="283"/>
        <v/>
      </c>
      <c r="Q1807" s="272">
        <f t="shared" si="284"/>
        <v>0</v>
      </c>
      <c r="R1807" s="272"/>
    </row>
    <row r="1808" spans="1:21" x14ac:dyDescent="0.3">
      <c r="A1808" s="214">
        <v>11</v>
      </c>
      <c r="B1808" s="200"/>
      <c r="C1808" s="200"/>
      <c r="D1808" s="215"/>
      <c r="E1808" s="200"/>
      <c r="F1808" s="200"/>
      <c r="G1808" s="216"/>
      <c r="H1808" s="273"/>
      <c r="I1808" s="271">
        <f t="shared" si="281"/>
        <v>0</v>
      </c>
      <c r="J1808" s="271"/>
      <c r="K1808" s="271"/>
      <c r="L1808" s="271"/>
      <c r="M1808" s="272"/>
      <c r="N1808" s="272"/>
      <c r="O1808" s="272" t="str">
        <f t="shared" si="282"/>
        <v/>
      </c>
      <c r="P1808" s="272" t="str">
        <f t="shared" si="283"/>
        <v/>
      </c>
      <c r="Q1808" s="272">
        <f t="shared" si="284"/>
        <v>0</v>
      </c>
      <c r="R1808" s="272"/>
    </row>
    <row r="1809" spans="1:18" x14ac:dyDescent="0.3">
      <c r="A1809" s="214">
        <v>12</v>
      </c>
      <c r="B1809" s="200"/>
      <c r="C1809" s="200"/>
      <c r="D1809" s="215"/>
      <c r="E1809" s="200"/>
      <c r="F1809" s="200"/>
      <c r="G1809" s="216"/>
      <c r="H1809" s="273"/>
      <c r="I1809" s="271">
        <f t="shared" si="281"/>
        <v>0</v>
      </c>
      <c r="J1809" s="271"/>
      <c r="K1809" s="271"/>
      <c r="L1809" s="271"/>
      <c r="M1809" s="272"/>
      <c r="N1809" s="272"/>
      <c r="O1809" s="272" t="str">
        <f t="shared" si="282"/>
        <v/>
      </c>
      <c r="P1809" s="272" t="str">
        <f t="shared" si="283"/>
        <v/>
      </c>
      <c r="Q1809" s="272">
        <f t="shared" si="284"/>
        <v>0</v>
      </c>
      <c r="R1809" s="272"/>
    </row>
    <row r="1810" spans="1:18" x14ac:dyDescent="0.3">
      <c r="A1810" s="214">
        <v>13</v>
      </c>
      <c r="B1810" s="200"/>
      <c r="C1810" s="200"/>
      <c r="D1810" s="215"/>
      <c r="E1810" s="200"/>
      <c r="F1810" s="200"/>
      <c r="G1810" s="216"/>
      <c r="H1810" s="273"/>
      <c r="I1810" s="271">
        <f t="shared" si="281"/>
        <v>0</v>
      </c>
      <c r="J1810" s="271"/>
      <c r="K1810" s="271"/>
      <c r="L1810" s="271"/>
      <c r="M1810" s="272"/>
      <c r="N1810" s="272"/>
      <c r="O1810" s="272" t="str">
        <f t="shared" si="282"/>
        <v/>
      </c>
      <c r="P1810" s="272" t="str">
        <f t="shared" si="283"/>
        <v/>
      </c>
      <c r="Q1810" s="272">
        <f t="shared" si="284"/>
        <v>0</v>
      </c>
      <c r="R1810" s="272"/>
    </row>
    <row r="1811" spans="1:18" ht="17.25" thickBot="1" x14ac:dyDescent="0.35">
      <c r="A1811" s="217">
        <v>14</v>
      </c>
      <c r="B1811" s="204"/>
      <c r="C1811" s="204"/>
      <c r="D1811" s="218"/>
      <c r="E1811" s="204"/>
      <c r="F1811" s="204"/>
      <c r="G1811" s="219"/>
      <c r="H1811" s="273"/>
      <c r="I1811" s="271">
        <f t="shared" si="281"/>
        <v>0</v>
      </c>
      <c r="J1811" s="271"/>
      <c r="K1811" s="271"/>
      <c r="L1811" s="271"/>
      <c r="M1811" s="272"/>
      <c r="N1811" s="272"/>
      <c r="O1811" s="272" t="str">
        <f t="shared" si="282"/>
        <v/>
      </c>
      <c r="P1811" s="272" t="str">
        <f t="shared" si="283"/>
        <v/>
      </c>
      <c r="Q1811" s="272">
        <f t="shared" si="284"/>
        <v>0</v>
      </c>
      <c r="R1811" s="272"/>
    </row>
    <row r="1812" spans="1:18" x14ac:dyDescent="0.3">
      <c r="A1812" s="220">
        <v>15</v>
      </c>
      <c r="B1812" s="202"/>
      <c r="C1812" s="202"/>
      <c r="D1812" s="202" t="s">
        <v>271</v>
      </c>
      <c r="E1812" s="202"/>
      <c r="F1812" s="202"/>
      <c r="G1812" s="221"/>
      <c r="H1812" s="273">
        <f>SUM(B1812:B1818)</f>
        <v>0</v>
      </c>
      <c r="I1812" s="271">
        <f t="shared" si="281"/>
        <v>0</v>
      </c>
      <c r="J1812" s="271">
        <f>IF(SUM(H1812-40)&gt;0,H1812-40,0)</f>
        <v>0</v>
      </c>
      <c r="K1812" s="271">
        <f>IF(SUM(I1812:I1818)&gt;J1812,SUM(I1812:I1818),J1812)</f>
        <v>0</v>
      </c>
      <c r="L1812" s="271">
        <f>IF(D1812="o",IF(H1812&lt;15,0,IF(H1812&gt;40,8,H1812/5)),0)</f>
        <v>0</v>
      </c>
      <c r="M1812" s="272"/>
      <c r="N1812" s="272"/>
      <c r="O1812" s="272" t="str">
        <f t="shared" si="282"/>
        <v/>
      </c>
      <c r="P1812" s="272" t="str">
        <f t="shared" si="283"/>
        <v/>
      </c>
      <c r="Q1812" s="272">
        <f t="shared" si="284"/>
        <v>0</v>
      </c>
      <c r="R1812" s="272"/>
    </row>
    <row r="1813" spans="1:18" x14ac:dyDescent="0.3">
      <c r="A1813" s="214">
        <v>16</v>
      </c>
      <c r="B1813" s="200"/>
      <c r="C1813" s="200"/>
      <c r="D1813" s="215"/>
      <c r="E1813" s="200"/>
      <c r="F1813" s="200"/>
      <c r="G1813" s="216"/>
      <c r="H1813" s="273"/>
      <c r="I1813" s="271">
        <f t="shared" si="281"/>
        <v>0</v>
      </c>
      <c r="J1813" s="271"/>
      <c r="K1813" s="271"/>
      <c r="L1813" s="271"/>
      <c r="M1813" s="272"/>
      <c r="N1813" s="272"/>
      <c r="O1813" s="272" t="str">
        <f t="shared" si="282"/>
        <v/>
      </c>
      <c r="P1813" s="272" t="str">
        <f t="shared" si="283"/>
        <v/>
      </c>
      <c r="Q1813" s="272">
        <f t="shared" si="284"/>
        <v>0</v>
      </c>
      <c r="R1813" s="272"/>
    </row>
    <row r="1814" spans="1:18" x14ac:dyDescent="0.3">
      <c r="A1814" s="214">
        <v>17</v>
      </c>
      <c r="B1814" s="200"/>
      <c r="C1814" s="200"/>
      <c r="D1814" s="215"/>
      <c r="E1814" s="200"/>
      <c r="F1814" s="200"/>
      <c r="G1814" s="216"/>
      <c r="H1814" s="273"/>
      <c r="I1814" s="271">
        <f t="shared" si="281"/>
        <v>0</v>
      </c>
      <c r="J1814" s="271"/>
      <c r="K1814" s="271"/>
      <c r="L1814" s="271"/>
      <c r="M1814" s="272"/>
      <c r="N1814" s="272"/>
      <c r="O1814" s="272" t="str">
        <f t="shared" si="282"/>
        <v/>
      </c>
      <c r="P1814" s="272" t="str">
        <f t="shared" si="283"/>
        <v/>
      </c>
      <c r="Q1814" s="272">
        <f t="shared" si="284"/>
        <v>0</v>
      </c>
      <c r="R1814" s="272"/>
    </row>
    <row r="1815" spans="1:18" x14ac:dyDescent="0.3">
      <c r="A1815" s="214">
        <v>18</v>
      </c>
      <c r="B1815" s="200"/>
      <c r="C1815" s="200"/>
      <c r="D1815" s="215"/>
      <c r="E1815" s="200"/>
      <c r="F1815" s="200"/>
      <c r="G1815" s="216"/>
      <c r="H1815" s="273"/>
      <c r="I1815" s="271">
        <f t="shared" si="281"/>
        <v>0</v>
      </c>
      <c r="J1815" s="271"/>
      <c r="K1815" s="271"/>
      <c r="L1815" s="271"/>
      <c r="M1815" s="272"/>
      <c r="N1815" s="272"/>
      <c r="O1815" s="272" t="str">
        <f t="shared" si="282"/>
        <v/>
      </c>
      <c r="P1815" s="272" t="str">
        <f t="shared" si="283"/>
        <v/>
      </c>
      <c r="Q1815" s="272">
        <f t="shared" si="284"/>
        <v>0</v>
      </c>
      <c r="R1815" s="272"/>
    </row>
    <row r="1816" spans="1:18" x14ac:dyDescent="0.3">
      <c r="A1816" s="214">
        <v>19</v>
      </c>
      <c r="B1816" s="200"/>
      <c r="C1816" s="200"/>
      <c r="D1816" s="215"/>
      <c r="E1816" s="200"/>
      <c r="F1816" s="200"/>
      <c r="G1816" s="216"/>
      <c r="H1816" s="273"/>
      <c r="I1816" s="271">
        <f t="shared" si="281"/>
        <v>0</v>
      </c>
      <c r="J1816" s="271"/>
      <c r="K1816" s="271"/>
      <c r="L1816" s="271"/>
      <c r="M1816" s="272"/>
      <c r="N1816" s="272"/>
      <c r="O1816" s="272" t="str">
        <f t="shared" si="282"/>
        <v/>
      </c>
      <c r="P1816" s="272" t="str">
        <f t="shared" si="283"/>
        <v/>
      </c>
      <c r="Q1816" s="272">
        <f t="shared" si="284"/>
        <v>0</v>
      </c>
      <c r="R1816" s="272"/>
    </row>
    <row r="1817" spans="1:18" x14ac:dyDescent="0.3">
      <c r="A1817" s="214">
        <v>20</v>
      </c>
      <c r="B1817" s="200"/>
      <c r="C1817" s="200"/>
      <c r="D1817" s="215"/>
      <c r="E1817" s="200"/>
      <c r="F1817" s="200"/>
      <c r="G1817" s="216"/>
      <c r="H1817" s="273"/>
      <c r="I1817" s="271">
        <f t="shared" si="281"/>
        <v>0</v>
      </c>
      <c r="J1817" s="271"/>
      <c r="K1817" s="271"/>
      <c r="L1817" s="271"/>
      <c r="M1817" s="272"/>
      <c r="N1817" s="272"/>
      <c r="O1817" s="272" t="str">
        <f t="shared" si="282"/>
        <v/>
      </c>
      <c r="P1817" s="272" t="str">
        <f t="shared" si="283"/>
        <v/>
      </c>
      <c r="Q1817" s="272">
        <f t="shared" si="284"/>
        <v>0</v>
      </c>
      <c r="R1817" s="272"/>
    </row>
    <row r="1818" spans="1:18" ht="17.25" thickBot="1" x14ac:dyDescent="0.35">
      <c r="A1818" s="217">
        <v>21</v>
      </c>
      <c r="B1818" s="204"/>
      <c r="C1818" s="204"/>
      <c r="D1818" s="218"/>
      <c r="E1818" s="204"/>
      <c r="F1818" s="204"/>
      <c r="G1818" s="219"/>
      <c r="H1818" s="273"/>
      <c r="I1818" s="271">
        <f t="shared" si="281"/>
        <v>0</v>
      </c>
      <c r="J1818" s="271"/>
      <c r="K1818" s="271"/>
      <c r="L1818" s="271"/>
      <c r="M1818" s="272"/>
      <c r="N1818" s="272"/>
      <c r="O1818" s="272" t="str">
        <f t="shared" si="282"/>
        <v/>
      </c>
      <c r="P1818" s="272" t="str">
        <f t="shared" si="283"/>
        <v/>
      </c>
      <c r="Q1818" s="272">
        <f t="shared" si="284"/>
        <v>0</v>
      </c>
      <c r="R1818" s="272"/>
    </row>
    <row r="1819" spans="1:18" x14ac:dyDescent="0.3">
      <c r="A1819" s="220">
        <v>22</v>
      </c>
      <c r="B1819" s="202"/>
      <c r="C1819" s="202"/>
      <c r="D1819" s="202" t="s">
        <v>271</v>
      </c>
      <c r="E1819" s="202"/>
      <c r="F1819" s="202"/>
      <c r="G1819" s="221"/>
      <c r="H1819" s="273">
        <f>SUM(B1819:B1825)</f>
        <v>0</v>
      </c>
      <c r="I1819" s="271">
        <f t="shared" si="281"/>
        <v>0</v>
      </c>
      <c r="J1819" s="271">
        <f>IF(SUM(H1819-40)&gt;0,H1819-40,0)</f>
        <v>0</v>
      </c>
      <c r="K1819" s="271">
        <f>IF(SUM(I1819:I1825)&gt;J1819,SUM(I1819:I1825),J1819)</f>
        <v>0</v>
      </c>
      <c r="L1819" s="271">
        <f>IF(D1819="o",IF(H1819&lt;15,0,IF(H1819&gt;40,8,H1819/5)),0)</f>
        <v>0</v>
      </c>
      <c r="M1819" s="272"/>
      <c r="N1819" s="272"/>
      <c r="O1819" s="272" t="str">
        <f t="shared" si="282"/>
        <v/>
      </c>
      <c r="P1819" s="272" t="str">
        <f t="shared" si="283"/>
        <v/>
      </c>
      <c r="Q1819" s="272">
        <f t="shared" si="284"/>
        <v>0</v>
      </c>
      <c r="R1819" s="272"/>
    </row>
    <row r="1820" spans="1:18" x14ac:dyDescent="0.3">
      <c r="A1820" s="214">
        <v>23</v>
      </c>
      <c r="B1820" s="200"/>
      <c r="C1820" s="200"/>
      <c r="D1820" s="215"/>
      <c r="E1820" s="200"/>
      <c r="F1820" s="200"/>
      <c r="G1820" s="216"/>
      <c r="H1820" s="273"/>
      <c r="I1820" s="271">
        <f t="shared" si="281"/>
        <v>0</v>
      </c>
      <c r="J1820" s="271"/>
      <c r="K1820" s="271"/>
      <c r="L1820" s="271"/>
      <c r="M1820" s="272"/>
      <c r="N1820" s="272"/>
      <c r="O1820" s="272" t="str">
        <f t="shared" si="282"/>
        <v/>
      </c>
      <c r="P1820" s="272" t="str">
        <f t="shared" si="283"/>
        <v/>
      </c>
      <c r="Q1820" s="272">
        <f t="shared" si="284"/>
        <v>0</v>
      </c>
      <c r="R1820" s="272"/>
    </row>
    <row r="1821" spans="1:18" x14ac:dyDescent="0.3">
      <c r="A1821" s="214">
        <v>24</v>
      </c>
      <c r="B1821" s="200"/>
      <c r="C1821" s="200"/>
      <c r="D1821" s="215"/>
      <c r="E1821" s="200"/>
      <c r="F1821" s="200"/>
      <c r="G1821" s="216"/>
      <c r="H1821" s="273"/>
      <c r="I1821" s="271">
        <f t="shared" si="281"/>
        <v>0</v>
      </c>
      <c r="J1821" s="271"/>
      <c r="K1821" s="271"/>
      <c r="L1821" s="271"/>
      <c r="M1821" s="272"/>
      <c r="N1821" s="272"/>
      <c r="O1821" s="272" t="str">
        <f t="shared" si="282"/>
        <v/>
      </c>
      <c r="P1821" s="272" t="str">
        <f t="shared" si="283"/>
        <v/>
      </c>
      <c r="Q1821" s="272">
        <f t="shared" si="284"/>
        <v>0</v>
      </c>
      <c r="R1821" s="272"/>
    </row>
    <row r="1822" spans="1:18" x14ac:dyDescent="0.3">
      <c r="A1822" s="214">
        <v>25</v>
      </c>
      <c r="B1822" s="200"/>
      <c r="C1822" s="200"/>
      <c r="D1822" s="215"/>
      <c r="E1822" s="200"/>
      <c r="F1822" s="200"/>
      <c r="G1822" s="216"/>
      <c r="H1822" s="273"/>
      <c r="I1822" s="271">
        <f t="shared" si="281"/>
        <v>0</v>
      </c>
      <c r="J1822" s="271"/>
      <c r="K1822" s="271"/>
      <c r="L1822" s="271"/>
      <c r="M1822" s="272"/>
      <c r="N1822" s="272"/>
      <c r="O1822" s="272" t="str">
        <f t="shared" si="282"/>
        <v/>
      </c>
      <c r="P1822" s="272" t="str">
        <f t="shared" si="283"/>
        <v/>
      </c>
      <c r="Q1822" s="272">
        <f t="shared" si="284"/>
        <v>0</v>
      </c>
      <c r="R1822" s="272"/>
    </row>
    <row r="1823" spans="1:18" x14ac:dyDescent="0.3">
      <c r="A1823" s="214">
        <v>26</v>
      </c>
      <c r="B1823" s="200"/>
      <c r="C1823" s="200"/>
      <c r="D1823" s="215"/>
      <c r="E1823" s="200"/>
      <c r="F1823" s="200"/>
      <c r="G1823" s="216"/>
      <c r="H1823" s="273"/>
      <c r="I1823" s="271">
        <f t="shared" si="281"/>
        <v>0</v>
      </c>
      <c r="J1823" s="271"/>
      <c r="K1823" s="271"/>
      <c r="L1823" s="271"/>
      <c r="M1823" s="272"/>
      <c r="N1823" s="272"/>
      <c r="O1823" s="272" t="str">
        <f t="shared" si="282"/>
        <v/>
      </c>
      <c r="P1823" s="272" t="str">
        <f t="shared" si="283"/>
        <v/>
      </c>
      <c r="Q1823" s="272">
        <f t="shared" si="284"/>
        <v>0</v>
      </c>
      <c r="R1823" s="272"/>
    </row>
    <row r="1824" spans="1:18" x14ac:dyDescent="0.3">
      <c r="A1824" s="214">
        <v>27</v>
      </c>
      <c r="B1824" s="200"/>
      <c r="C1824" s="200"/>
      <c r="D1824" s="215"/>
      <c r="E1824" s="200"/>
      <c r="F1824" s="200"/>
      <c r="G1824" s="216"/>
      <c r="H1824" s="273"/>
      <c r="I1824" s="271">
        <f t="shared" si="281"/>
        <v>0</v>
      </c>
      <c r="J1824" s="271"/>
      <c r="K1824" s="271"/>
      <c r="L1824" s="271"/>
      <c r="M1824" s="272"/>
      <c r="N1824" s="272"/>
      <c r="O1824" s="272" t="str">
        <f t="shared" si="282"/>
        <v/>
      </c>
      <c r="P1824" s="272" t="str">
        <f t="shared" si="283"/>
        <v/>
      </c>
      <c r="Q1824" s="272">
        <f t="shared" si="284"/>
        <v>0</v>
      </c>
      <c r="R1824" s="272"/>
    </row>
    <row r="1825" spans="1:21" ht="17.25" thickBot="1" x14ac:dyDescent="0.35">
      <c r="A1825" s="217">
        <v>28</v>
      </c>
      <c r="B1825" s="204"/>
      <c r="C1825" s="204"/>
      <c r="D1825" s="218"/>
      <c r="E1825" s="204"/>
      <c r="F1825" s="204"/>
      <c r="G1825" s="219"/>
      <c r="H1825" s="273"/>
      <c r="I1825" s="271">
        <f t="shared" si="281"/>
        <v>0</v>
      </c>
      <c r="J1825" s="271"/>
      <c r="K1825" s="271"/>
      <c r="L1825" s="271"/>
      <c r="M1825" s="272"/>
      <c r="N1825" s="272"/>
      <c r="O1825" s="272" t="str">
        <f t="shared" si="282"/>
        <v/>
      </c>
      <c r="P1825" s="272" t="str">
        <f t="shared" si="283"/>
        <v/>
      </c>
      <c r="Q1825" s="272">
        <f t="shared" si="284"/>
        <v>0</v>
      </c>
      <c r="R1825" s="272"/>
    </row>
    <row r="1826" spans="1:21" x14ac:dyDescent="0.3">
      <c r="A1826" s="205"/>
      <c r="B1826" s="202"/>
      <c r="C1826" s="202"/>
      <c r="D1826" s="202" t="s">
        <v>271</v>
      </c>
      <c r="E1826" s="202"/>
      <c r="F1826" s="202"/>
      <c r="G1826" s="221"/>
      <c r="H1826" s="273" t="str">
        <f>IF(A1826&lt;&gt;0,SUM(Q1826:Q1828),"")</f>
        <v/>
      </c>
      <c r="I1826" s="271" t="str">
        <f>IF(A1826&lt;&gt;0,IF(IFERROR(B1826-8,0)&lt;0,0,IFERROR(B1826-8,0)),"")</f>
        <v/>
      </c>
      <c r="J1826" s="271" t="str">
        <f>IF(A1826&lt;&gt;0,IF(SUM(H1826-40)&gt;0,H1826-40,0),"")</f>
        <v/>
      </c>
      <c r="K1826" s="271" t="str">
        <f>IF(A1826&lt;&gt;0,IF(SUM(I1826:I1828)&gt;J1826,SUM(I1826:I1828),J1826),"")</f>
        <v/>
      </c>
      <c r="L1826" s="271" t="str">
        <f>IF(A1826&lt;&gt;0,IF(D1798="o",IF(H1826&lt;(15/(7/COUNTA(A1826:A1828))),0,IF(H1826&gt;(COUNTA(A1826:A1828)/5*40),COUNTA(A1826:A1828)/5*8,H1826/5)),""),"")</f>
        <v/>
      </c>
      <c r="M1826" s="272"/>
      <c r="N1826" s="272"/>
      <c r="O1826" s="272" t="str">
        <f t="shared" si="282"/>
        <v/>
      </c>
      <c r="P1826" s="272" t="str">
        <f t="shared" si="283"/>
        <v/>
      </c>
      <c r="Q1826" s="272">
        <f t="shared" si="284"/>
        <v>0</v>
      </c>
      <c r="R1826" s="272"/>
    </row>
    <row r="1827" spans="1:21" x14ac:dyDescent="0.3">
      <c r="A1827" s="206"/>
      <c r="B1827" s="200"/>
      <c r="C1827" s="200"/>
      <c r="D1827" s="215"/>
      <c r="E1827" s="200"/>
      <c r="F1827" s="200"/>
      <c r="G1827" s="216"/>
      <c r="H1827" s="273"/>
      <c r="I1827" s="271" t="str">
        <f>IF(A1827&lt;&gt;0,IF(IFERROR(B1827-8,0)&lt;0,0,IFERROR(B1827-8,0)),"")</f>
        <v/>
      </c>
      <c r="J1827" s="271"/>
      <c r="K1827" s="271"/>
      <c r="L1827" s="271"/>
      <c r="M1827" s="272"/>
      <c r="N1827" s="272"/>
      <c r="O1827" s="272" t="str">
        <f t="shared" si="282"/>
        <v/>
      </c>
      <c r="P1827" s="272" t="str">
        <f t="shared" si="283"/>
        <v/>
      </c>
      <c r="Q1827" s="272">
        <f t="shared" si="284"/>
        <v>0</v>
      </c>
      <c r="R1827" s="272"/>
    </row>
    <row r="1828" spans="1:21" ht="17.25" thickBot="1" x14ac:dyDescent="0.35">
      <c r="A1828" s="207"/>
      <c r="B1828" s="204"/>
      <c r="C1828" s="204"/>
      <c r="D1828" s="218"/>
      <c r="E1828" s="204"/>
      <c r="F1828" s="204"/>
      <c r="G1828" s="219"/>
      <c r="H1828" s="273"/>
      <c r="I1828" s="271" t="str">
        <f>IF(A1828&lt;&gt;0,IF(IFERROR(B1828-8,0)&lt;0,0,IFERROR(B1828-8,0)),"")</f>
        <v/>
      </c>
      <c r="J1828" s="271"/>
      <c r="K1828" s="271"/>
      <c r="L1828" s="271"/>
      <c r="M1828" s="272"/>
      <c r="N1828" s="272"/>
      <c r="O1828" s="272"/>
      <c r="P1828" s="272"/>
      <c r="Q1828" s="272">
        <f t="shared" si="284"/>
        <v>0</v>
      </c>
      <c r="R1828" s="272"/>
    </row>
    <row r="1829" spans="1:21" ht="17.25" thickBot="1" x14ac:dyDescent="0.35">
      <c r="A1829" s="211"/>
      <c r="B1829" s="243"/>
      <c r="C1829" s="243"/>
      <c r="D1829" s="243"/>
      <c r="E1829" s="243"/>
      <c r="F1829" s="243"/>
      <c r="G1829" s="244"/>
      <c r="H1829" s="273">
        <f t="shared" ref="H1829:M1829" si="285">SUM(H1830:H1860)</f>
        <v>0</v>
      </c>
      <c r="I1829" s="271">
        <f t="shared" si="285"/>
        <v>0</v>
      </c>
      <c r="J1829" s="271">
        <f t="shared" si="285"/>
        <v>0</v>
      </c>
      <c r="K1829" s="271">
        <f t="shared" si="285"/>
        <v>0</v>
      </c>
      <c r="L1829" s="274">
        <f t="shared" si="285"/>
        <v>0</v>
      </c>
      <c r="M1829" s="271" t="e">
        <f t="shared" si="285"/>
        <v>#DIV/0!</v>
      </c>
      <c r="N1829" s="275">
        <f>COUNTA(B1830:B1860)-COUNTIF(B1830:B1860,"연차")</f>
        <v>0</v>
      </c>
      <c r="O1829" s="271">
        <f>SUM(O1830:O1860)</f>
        <v>0</v>
      </c>
      <c r="P1829" s="271">
        <f>SUM(P1830:P1860)</f>
        <v>0</v>
      </c>
      <c r="Q1829" s="272">
        <f>SUM(Q1830:Q1860)</f>
        <v>0</v>
      </c>
      <c r="R1829" s="272">
        <f>COUNTA(A1830:A1860)</f>
        <v>28</v>
      </c>
      <c r="S1829" s="276">
        <f>SUM(C1830:C1860)</f>
        <v>0</v>
      </c>
      <c r="T1829" s="276">
        <f>SUM(F1830:F1860)</f>
        <v>0</v>
      </c>
      <c r="U1829" s="251">
        <f>G1831*G1833</f>
        <v>0</v>
      </c>
    </row>
    <row r="1830" spans="1:21" x14ac:dyDescent="0.3">
      <c r="A1830" s="212">
        <v>1</v>
      </c>
      <c r="B1830" s="201"/>
      <c r="C1830" s="201"/>
      <c r="D1830" s="201" t="s">
        <v>271</v>
      </c>
      <c r="E1830" s="201"/>
      <c r="F1830" s="201"/>
      <c r="G1830" s="213" t="s">
        <v>282</v>
      </c>
      <c r="H1830" s="273">
        <f>SUM(B1830:B1836)</f>
        <v>0</v>
      </c>
      <c r="I1830" s="271">
        <f t="shared" ref="I1830:I1857" si="286">IF(IFERROR(B1830-8,0)&lt;0,0,IFERROR(B1830-8,0))</f>
        <v>0</v>
      </c>
      <c r="J1830" s="271">
        <f>IF(SUM(H1830-40)&gt;0,H1830-40,0)</f>
        <v>0</v>
      </c>
      <c r="K1830" s="271">
        <f>IF(SUM(I1830:I1836)&gt;J1830,SUM(I1830:I1836),J1830)</f>
        <v>0</v>
      </c>
      <c r="L1830" s="271">
        <f>IF(D1830="o",IF(H1830&lt;15,0,IF(H1830&gt;40,8,H1830/5)),0)</f>
        <v>0</v>
      </c>
      <c r="M1830" s="272" t="e">
        <f>SUM(B1830:B1860)/COUNTA(B1830:B1860)</f>
        <v>#DIV/0!</v>
      </c>
      <c r="N1830" s="272"/>
      <c r="O1830" s="272" t="str">
        <f>IF(E1830="o",IF(B1830&gt;8,8,B1830),"")</f>
        <v/>
      </c>
      <c r="P1830" s="272" t="str">
        <f>IF(E1830="o",IF(B1830&gt;8,B1830-8,0),"")</f>
        <v/>
      </c>
      <c r="Q1830" s="272">
        <f>COUNTA(A1830)*IF(B1830="연차",0,B1830)</f>
        <v>0</v>
      </c>
      <c r="R1830" s="272"/>
    </row>
    <row r="1831" spans="1:21" x14ac:dyDescent="0.3">
      <c r="A1831" s="214">
        <v>2</v>
      </c>
      <c r="B1831" s="200"/>
      <c r="C1831" s="200"/>
      <c r="D1831" s="215"/>
      <c r="E1831" s="200"/>
      <c r="F1831" s="200"/>
      <c r="G1831" s="203"/>
      <c r="H1831" s="273"/>
      <c r="I1831" s="271">
        <f t="shared" si="286"/>
        <v>0</v>
      </c>
      <c r="J1831" s="271"/>
      <c r="K1831" s="271"/>
      <c r="L1831" s="271"/>
      <c r="M1831" s="272"/>
      <c r="N1831" s="272"/>
      <c r="O1831" s="272" t="str">
        <f t="shared" ref="O1831:O1859" si="287">IF(E1831="o",IF(B1831&gt;8,8,B1831),"")</f>
        <v/>
      </c>
      <c r="P1831" s="272" t="str">
        <f t="shared" ref="P1831:P1859" si="288">IF(E1831="o",IF(B1831&gt;8,B1831-8,0),"")</f>
        <v/>
      </c>
      <c r="Q1831" s="272">
        <f t="shared" ref="Q1831:Q1860" si="289">COUNTA(A1831)*IF(B1831="연차",0,B1831)</f>
        <v>0</v>
      </c>
      <c r="R1831" s="272"/>
    </row>
    <row r="1832" spans="1:21" x14ac:dyDescent="0.3">
      <c r="A1832" s="214">
        <v>3</v>
      </c>
      <c r="B1832" s="200"/>
      <c r="C1832" s="200"/>
      <c r="D1832" s="215"/>
      <c r="E1832" s="200"/>
      <c r="F1832" s="200"/>
      <c r="G1832" s="203" t="s">
        <v>275</v>
      </c>
      <c r="H1832" s="273"/>
      <c r="I1832" s="271">
        <f t="shared" si="286"/>
        <v>0</v>
      </c>
      <c r="J1832" s="271"/>
      <c r="K1832" s="271"/>
      <c r="L1832" s="271"/>
      <c r="M1832" s="272"/>
      <c r="N1832" s="272"/>
      <c r="O1832" s="272" t="str">
        <f t="shared" si="287"/>
        <v/>
      </c>
      <c r="P1832" s="272" t="str">
        <f t="shared" si="288"/>
        <v/>
      </c>
      <c r="Q1832" s="272">
        <f t="shared" si="289"/>
        <v>0</v>
      </c>
      <c r="R1832" s="272"/>
    </row>
    <row r="1833" spans="1:21" x14ac:dyDescent="0.3">
      <c r="A1833" s="214">
        <v>4</v>
      </c>
      <c r="B1833" s="200"/>
      <c r="C1833" s="200"/>
      <c r="D1833" s="215"/>
      <c r="E1833" s="200"/>
      <c r="F1833" s="200"/>
      <c r="G1833" s="203"/>
      <c r="H1833" s="273"/>
      <c r="I1833" s="271">
        <f t="shared" si="286"/>
        <v>0</v>
      </c>
      <c r="J1833" s="271"/>
      <c r="K1833" s="271"/>
      <c r="L1833" s="271"/>
      <c r="M1833" s="272"/>
      <c r="N1833" s="272"/>
      <c r="O1833" s="272" t="str">
        <f t="shared" si="287"/>
        <v/>
      </c>
      <c r="P1833" s="272" t="str">
        <f t="shared" si="288"/>
        <v/>
      </c>
      <c r="Q1833" s="272">
        <f t="shared" si="289"/>
        <v>0</v>
      </c>
      <c r="R1833" s="272"/>
    </row>
    <row r="1834" spans="1:21" x14ac:dyDescent="0.3">
      <c r="A1834" s="214">
        <v>5</v>
      </c>
      <c r="B1834" s="200"/>
      <c r="C1834" s="200"/>
      <c r="D1834" s="215"/>
      <c r="E1834" s="200"/>
      <c r="F1834" s="200"/>
      <c r="G1834" s="216"/>
      <c r="H1834" s="273"/>
      <c r="I1834" s="271">
        <f t="shared" si="286"/>
        <v>0</v>
      </c>
      <c r="J1834" s="271"/>
      <c r="K1834" s="271"/>
      <c r="L1834" s="271"/>
      <c r="M1834" s="272"/>
      <c r="N1834" s="272"/>
      <c r="O1834" s="272" t="str">
        <f t="shared" si="287"/>
        <v/>
      </c>
      <c r="P1834" s="272" t="str">
        <f t="shared" si="288"/>
        <v/>
      </c>
      <c r="Q1834" s="272">
        <f t="shared" si="289"/>
        <v>0</v>
      </c>
      <c r="R1834" s="272"/>
    </row>
    <row r="1835" spans="1:21" x14ac:dyDescent="0.3">
      <c r="A1835" s="214">
        <v>6</v>
      </c>
      <c r="B1835" s="200"/>
      <c r="C1835" s="200"/>
      <c r="D1835" s="215"/>
      <c r="E1835" s="200"/>
      <c r="F1835" s="200"/>
      <c r="G1835" s="216"/>
      <c r="H1835" s="273"/>
      <c r="I1835" s="271">
        <f t="shared" si="286"/>
        <v>0</v>
      </c>
      <c r="J1835" s="271"/>
      <c r="K1835" s="271"/>
      <c r="L1835" s="271"/>
      <c r="M1835" s="272"/>
      <c r="N1835" s="272"/>
      <c r="O1835" s="272" t="str">
        <f t="shared" si="287"/>
        <v/>
      </c>
      <c r="P1835" s="272" t="str">
        <f t="shared" si="288"/>
        <v/>
      </c>
      <c r="Q1835" s="272">
        <f t="shared" si="289"/>
        <v>0</v>
      </c>
      <c r="R1835" s="272"/>
    </row>
    <row r="1836" spans="1:21" ht="17.25" thickBot="1" x14ac:dyDescent="0.35">
      <c r="A1836" s="217">
        <v>7</v>
      </c>
      <c r="B1836" s="204"/>
      <c r="C1836" s="204"/>
      <c r="D1836" s="218"/>
      <c r="E1836" s="204"/>
      <c r="F1836" s="204"/>
      <c r="G1836" s="219"/>
      <c r="H1836" s="273"/>
      <c r="I1836" s="271">
        <f t="shared" si="286"/>
        <v>0</v>
      </c>
      <c r="J1836" s="271"/>
      <c r="K1836" s="271"/>
      <c r="L1836" s="271"/>
      <c r="M1836" s="272"/>
      <c r="N1836" s="272"/>
      <c r="O1836" s="272" t="str">
        <f t="shared" si="287"/>
        <v/>
      </c>
      <c r="P1836" s="272" t="str">
        <f t="shared" si="288"/>
        <v/>
      </c>
      <c r="Q1836" s="272">
        <f t="shared" si="289"/>
        <v>0</v>
      </c>
      <c r="R1836" s="272"/>
    </row>
    <row r="1837" spans="1:21" x14ac:dyDescent="0.3">
      <c r="A1837" s="220">
        <v>8</v>
      </c>
      <c r="B1837" s="202"/>
      <c r="C1837" s="202"/>
      <c r="D1837" s="202" t="s">
        <v>271</v>
      </c>
      <c r="E1837" s="202"/>
      <c r="F1837" s="202"/>
      <c r="G1837" s="221"/>
      <c r="H1837" s="273">
        <f>SUM(B1837:B1843)</f>
        <v>0</v>
      </c>
      <c r="I1837" s="271">
        <f t="shared" si="286"/>
        <v>0</v>
      </c>
      <c r="J1837" s="271">
        <f>IF(SUM(H1837-40)&gt;0,H1837-40,0)</f>
        <v>0</v>
      </c>
      <c r="K1837" s="271">
        <f>IF(SUM(I1837:I1843)&gt;J1837,SUM(I1837:I1843),J1837)</f>
        <v>0</v>
      </c>
      <c r="L1837" s="271">
        <f>IF(D1837="o",IF(H1837&lt;15,0,IF(H1837&gt;40,8,H1837/5)),0)</f>
        <v>0</v>
      </c>
      <c r="M1837" s="272"/>
      <c r="N1837" s="272"/>
      <c r="O1837" s="272" t="str">
        <f t="shared" si="287"/>
        <v/>
      </c>
      <c r="P1837" s="272" t="str">
        <f t="shared" si="288"/>
        <v/>
      </c>
      <c r="Q1837" s="272">
        <f t="shared" si="289"/>
        <v>0</v>
      </c>
      <c r="R1837" s="272"/>
    </row>
    <row r="1838" spans="1:21" x14ac:dyDescent="0.3">
      <c r="A1838" s="214">
        <v>9</v>
      </c>
      <c r="B1838" s="200"/>
      <c r="C1838" s="200"/>
      <c r="D1838" s="215"/>
      <c r="E1838" s="200"/>
      <c r="F1838" s="200"/>
      <c r="G1838" s="216"/>
      <c r="H1838" s="273"/>
      <c r="I1838" s="271">
        <f t="shared" si="286"/>
        <v>0</v>
      </c>
      <c r="J1838" s="271"/>
      <c r="K1838" s="271"/>
      <c r="L1838" s="271"/>
      <c r="M1838" s="272"/>
      <c r="N1838" s="272"/>
      <c r="O1838" s="272" t="str">
        <f t="shared" si="287"/>
        <v/>
      </c>
      <c r="P1838" s="272" t="str">
        <f t="shared" si="288"/>
        <v/>
      </c>
      <c r="Q1838" s="272">
        <f t="shared" si="289"/>
        <v>0</v>
      </c>
      <c r="R1838" s="272"/>
    </row>
    <row r="1839" spans="1:21" x14ac:dyDescent="0.3">
      <c r="A1839" s="214">
        <v>10</v>
      </c>
      <c r="B1839" s="200"/>
      <c r="C1839" s="200"/>
      <c r="D1839" s="215"/>
      <c r="E1839" s="200"/>
      <c r="F1839" s="200"/>
      <c r="G1839" s="216"/>
      <c r="H1839" s="273"/>
      <c r="I1839" s="271">
        <f t="shared" si="286"/>
        <v>0</v>
      </c>
      <c r="J1839" s="271"/>
      <c r="K1839" s="271"/>
      <c r="L1839" s="271"/>
      <c r="M1839" s="272"/>
      <c r="N1839" s="272"/>
      <c r="O1839" s="272" t="str">
        <f t="shared" si="287"/>
        <v/>
      </c>
      <c r="P1839" s="272" t="str">
        <f t="shared" si="288"/>
        <v/>
      </c>
      <c r="Q1839" s="272">
        <f t="shared" si="289"/>
        <v>0</v>
      </c>
      <c r="R1839" s="272"/>
    </row>
    <row r="1840" spans="1:21" x14ac:dyDescent="0.3">
      <c r="A1840" s="214">
        <v>11</v>
      </c>
      <c r="B1840" s="200"/>
      <c r="C1840" s="200"/>
      <c r="D1840" s="215"/>
      <c r="E1840" s="200"/>
      <c r="F1840" s="200"/>
      <c r="G1840" s="216"/>
      <c r="H1840" s="273"/>
      <c r="I1840" s="271">
        <f t="shared" si="286"/>
        <v>0</v>
      </c>
      <c r="J1840" s="271"/>
      <c r="K1840" s="271"/>
      <c r="L1840" s="271"/>
      <c r="M1840" s="272"/>
      <c r="N1840" s="272"/>
      <c r="O1840" s="272" t="str">
        <f t="shared" si="287"/>
        <v/>
      </c>
      <c r="P1840" s="272" t="str">
        <f t="shared" si="288"/>
        <v/>
      </c>
      <c r="Q1840" s="272">
        <f t="shared" si="289"/>
        <v>0</v>
      </c>
      <c r="R1840" s="272"/>
    </row>
    <row r="1841" spans="1:18" x14ac:dyDescent="0.3">
      <c r="A1841" s="214">
        <v>12</v>
      </c>
      <c r="B1841" s="200"/>
      <c r="C1841" s="200"/>
      <c r="D1841" s="215"/>
      <c r="E1841" s="200"/>
      <c r="F1841" s="200"/>
      <c r="G1841" s="216"/>
      <c r="H1841" s="273"/>
      <c r="I1841" s="271">
        <f t="shared" si="286"/>
        <v>0</v>
      </c>
      <c r="J1841" s="271"/>
      <c r="K1841" s="271"/>
      <c r="L1841" s="271"/>
      <c r="M1841" s="272"/>
      <c r="N1841" s="272"/>
      <c r="O1841" s="272" t="str">
        <f t="shared" si="287"/>
        <v/>
      </c>
      <c r="P1841" s="272" t="str">
        <f t="shared" si="288"/>
        <v/>
      </c>
      <c r="Q1841" s="272">
        <f t="shared" si="289"/>
        <v>0</v>
      </c>
      <c r="R1841" s="272"/>
    </row>
    <row r="1842" spans="1:18" x14ac:dyDescent="0.3">
      <c r="A1842" s="214">
        <v>13</v>
      </c>
      <c r="B1842" s="200"/>
      <c r="C1842" s="200"/>
      <c r="D1842" s="215"/>
      <c r="E1842" s="200"/>
      <c r="F1842" s="200"/>
      <c r="G1842" s="216"/>
      <c r="H1842" s="273"/>
      <c r="I1842" s="271">
        <f t="shared" si="286"/>
        <v>0</v>
      </c>
      <c r="J1842" s="271"/>
      <c r="K1842" s="271"/>
      <c r="L1842" s="271"/>
      <c r="M1842" s="272"/>
      <c r="N1842" s="272"/>
      <c r="O1842" s="272" t="str">
        <f t="shared" si="287"/>
        <v/>
      </c>
      <c r="P1842" s="272" t="str">
        <f t="shared" si="288"/>
        <v/>
      </c>
      <c r="Q1842" s="272">
        <f t="shared" si="289"/>
        <v>0</v>
      </c>
      <c r="R1842" s="272"/>
    </row>
    <row r="1843" spans="1:18" ht="17.25" thickBot="1" x14ac:dyDescent="0.35">
      <c r="A1843" s="217">
        <v>14</v>
      </c>
      <c r="B1843" s="204"/>
      <c r="C1843" s="204"/>
      <c r="D1843" s="218"/>
      <c r="E1843" s="204"/>
      <c r="F1843" s="204"/>
      <c r="G1843" s="219"/>
      <c r="H1843" s="273"/>
      <c r="I1843" s="271">
        <f t="shared" si="286"/>
        <v>0</v>
      </c>
      <c r="J1843" s="271"/>
      <c r="K1843" s="271"/>
      <c r="L1843" s="271"/>
      <c r="M1843" s="272"/>
      <c r="N1843" s="272"/>
      <c r="O1843" s="272" t="str">
        <f t="shared" si="287"/>
        <v/>
      </c>
      <c r="P1843" s="272" t="str">
        <f t="shared" si="288"/>
        <v/>
      </c>
      <c r="Q1843" s="272">
        <f t="shared" si="289"/>
        <v>0</v>
      </c>
      <c r="R1843" s="272"/>
    </row>
    <row r="1844" spans="1:18" x14ac:dyDescent="0.3">
      <c r="A1844" s="220">
        <v>15</v>
      </c>
      <c r="B1844" s="202"/>
      <c r="C1844" s="202"/>
      <c r="D1844" s="202" t="s">
        <v>271</v>
      </c>
      <c r="E1844" s="202"/>
      <c r="F1844" s="202"/>
      <c r="G1844" s="221"/>
      <c r="H1844" s="273">
        <f>SUM(B1844:B1850)</f>
        <v>0</v>
      </c>
      <c r="I1844" s="271">
        <f t="shared" si="286"/>
        <v>0</v>
      </c>
      <c r="J1844" s="271">
        <f>IF(SUM(H1844-40)&gt;0,H1844-40,0)</f>
        <v>0</v>
      </c>
      <c r="K1844" s="271">
        <f>IF(SUM(I1844:I1850)&gt;J1844,SUM(I1844:I1850),J1844)</f>
        <v>0</v>
      </c>
      <c r="L1844" s="271">
        <f>IF(D1844="o",IF(H1844&lt;15,0,IF(H1844&gt;40,8,H1844/5)),0)</f>
        <v>0</v>
      </c>
      <c r="M1844" s="272"/>
      <c r="N1844" s="272"/>
      <c r="O1844" s="272" t="str">
        <f t="shared" si="287"/>
        <v/>
      </c>
      <c r="P1844" s="272" t="str">
        <f t="shared" si="288"/>
        <v/>
      </c>
      <c r="Q1844" s="272">
        <f t="shared" si="289"/>
        <v>0</v>
      </c>
      <c r="R1844" s="272"/>
    </row>
    <row r="1845" spans="1:18" x14ac:dyDescent="0.3">
      <c r="A1845" s="214">
        <v>16</v>
      </c>
      <c r="B1845" s="200"/>
      <c r="C1845" s="200"/>
      <c r="D1845" s="215"/>
      <c r="E1845" s="200"/>
      <c r="F1845" s="200"/>
      <c r="G1845" s="216"/>
      <c r="H1845" s="273"/>
      <c r="I1845" s="271">
        <f t="shared" si="286"/>
        <v>0</v>
      </c>
      <c r="J1845" s="271"/>
      <c r="K1845" s="271"/>
      <c r="L1845" s="271"/>
      <c r="M1845" s="272"/>
      <c r="N1845" s="272"/>
      <c r="O1845" s="272" t="str">
        <f t="shared" si="287"/>
        <v/>
      </c>
      <c r="P1845" s="272" t="str">
        <f t="shared" si="288"/>
        <v/>
      </c>
      <c r="Q1845" s="272">
        <f t="shared" si="289"/>
        <v>0</v>
      </c>
      <c r="R1845" s="272"/>
    </row>
    <row r="1846" spans="1:18" x14ac:dyDescent="0.3">
      <c r="A1846" s="214">
        <v>17</v>
      </c>
      <c r="B1846" s="200"/>
      <c r="C1846" s="200"/>
      <c r="D1846" s="215"/>
      <c r="E1846" s="200"/>
      <c r="F1846" s="200"/>
      <c r="G1846" s="216"/>
      <c r="H1846" s="273"/>
      <c r="I1846" s="271">
        <f t="shared" si="286"/>
        <v>0</v>
      </c>
      <c r="J1846" s="271"/>
      <c r="K1846" s="271"/>
      <c r="L1846" s="271"/>
      <c r="M1846" s="272"/>
      <c r="N1846" s="272"/>
      <c r="O1846" s="272" t="str">
        <f t="shared" si="287"/>
        <v/>
      </c>
      <c r="P1846" s="272" t="str">
        <f t="shared" si="288"/>
        <v/>
      </c>
      <c r="Q1846" s="272">
        <f t="shared" si="289"/>
        <v>0</v>
      </c>
      <c r="R1846" s="272"/>
    </row>
    <row r="1847" spans="1:18" x14ac:dyDescent="0.3">
      <c r="A1847" s="214">
        <v>18</v>
      </c>
      <c r="B1847" s="200"/>
      <c r="C1847" s="200"/>
      <c r="D1847" s="215"/>
      <c r="E1847" s="200"/>
      <c r="F1847" s="200"/>
      <c r="G1847" s="216"/>
      <c r="H1847" s="273"/>
      <c r="I1847" s="271">
        <f t="shared" si="286"/>
        <v>0</v>
      </c>
      <c r="J1847" s="271"/>
      <c r="K1847" s="271"/>
      <c r="L1847" s="271"/>
      <c r="M1847" s="272"/>
      <c r="N1847" s="272"/>
      <c r="O1847" s="272" t="str">
        <f t="shared" si="287"/>
        <v/>
      </c>
      <c r="P1847" s="272" t="str">
        <f t="shared" si="288"/>
        <v/>
      </c>
      <c r="Q1847" s="272">
        <f t="shared" si="289"/>
        <v>0</v>
      </c>
      <c r="R1847" s="272"/>
    </row>
    <row r="1848" spans="1:18" x14ac:dyDescent="0.3">
      <c r="A1848" s="214">
        <v>19</v>
      </c>
      <c r="B1848" s="200"/>
      <c r="C1848" s="200"/>
      <c r="D1848" s="215"/>
      <c r="E1848" s="200"/>
      <c r="F1848" s="200"/>
      <c r="G1848" s="216"/>
      <c r="H1848" s="273"/>
      <c r="I1848" s="271">
        <f t="shared" si="286"/>
        <v>0</v>
      </c>
      <c r="J1848" s="271"/>
      <c r="K1848" s="271"/>
      <c r="L1848" s="271"/>
      <c r="M1848" s="272"/>
      <c r="N1848" s="272"/>
      <c r="O1848" s="272" t="str">
        <f t="shared" si="287"/>
        <v/>
      </c>
      <c r="P1848" s="272" t="str">
        <f t="shared" si="288"/>
        <v/>
      </c>
      <c r="Q1848" s="272">
        <f t="shared" si="289"/>
        <v>0</v>
      </c>
      <c r="R1848" s="272"/>
    </row>
    <row r="1849" spans="1:18" x14ac:dyDescent="0.3">
      <c r="A1849" s="214">
        <v>20</v>
      </c>
      <c r="B1849" s="200"/>
      <c r="C1849" s="200"/>
      <c r="D1849" s="215"/>
      <c r="E1849" s="200"/>
      <c r="F1849" s="200"/>
      <c r="G1849" s="216"/>
      <c r="H1849" s="273"/>
      <c r="I1849" s="271">
        <f t="shared" si="286"/>
        <v>0</v>
      </c>
      <c r="J1849" s="271"/>
      <c r="K1849" s="271"/>
      <c r="L1849" s="271"/>
      <c r="M1849" s="272"/>
      <c r="N1849" s="272"/>
      <c r="O1849" s="272" t="str">
        <f t="shared" si="287"/>
        <v/>
      </c>
      <c r="P1849" s="272" t="str">
        <f t="shared" si="288"/>
        <v/>
      </c>
      <c r="Q1849" s="272">
        <f t="shared" si="289"/>
        <v>0</v>
      </c>
      <c r="R1849" s="272"/>
    </row>
    <row r="1850" spans="1:18" ht="17.25" thickBot="1" x14ac:dyDescent="0.35">
      <c r="A1850" s="217">
        <v>21</v>
      </c>
      <c r="B1850" s="204"/>
      <c r="C1850" s="204"/>
      <c r="D1850" s="218"/>
      <c r="E1850" s="204"/>
      <c r="F1850" s="204"/>
      <c r="G1850" s="219"/>
      <c r="H1850" s="273"/>
      <c r="I1850" s="271">
        <f t="shared" si="286"/>
        <v>0</v>
      </c>
      <c r="J1850" s="271"/>
      <c r="K1850" s="271"/>
      <c r="L1850" s="271"/>
      <c r="M1850" s="272"/>
      <c r="N1850" s="272"/>
      <c r="O1850" s="272" t="str">
        <f t="shared" si="287"/>
        <v/>
      </c>
      <c r="P1850" s="272" t="str">
        <f t="shared" si="288"/>
        <v/>
      </c>
      <c r="Q1850" s="272">
        <f t="shared" si="289"/>
        <v>0</v>
      </c>
      <c r="R1850" s="272"/>
    </row>
    <row r="1851" spans="1:18" x14ac:dyDescent="0.3">
      <c r="A1851" s="220">
        <v>22</v>
      </c>
      <c r="B1851" s="202"/>
      <c r="C1851" s="202"/>
      <c r="D1851" s="202" t="s">
        <v>271</v>
      </c>
      <c r="E1851" s="202"/>
      <c r="F1851" s="202"/>
      <c r="G1851" s="221"/>
      <c r="H1851" s="273">
        <f>SUM(B1851:B1857)</f>
        <v>0</v>
      </c>
      <c r="I1851" s="271">
        <f t="shared" si="286"/>
        <v>0</v>
      </c>
      <c r="J1851" s="271">
        <f>IF(SUM(H1851-40)&gt;0,H1851-40,0)</f>
        <v>0</v>
      </c>
      <c r="K1851" s="271">
        <f>IF(SUM(I1851:I1857)&gt;J1851,SUM(I1851:I1857),J1851)</f>
        <v>0</v>
      </c>
      <c r="L1851" s="271">
        <f>IF(D1851="o",IF(H1851&lt;15,0,IF(H1851&gt;40,8,H1851/5)),0)</f>
        <v>0</v>
      </c>
      <c r="M1851" s="272"/>
      <c r="N1851" s="272"/>
      <c r="O1851" s="272" t="str">
        <f t="shared" si="287"/>
        <v/>
      </c>
      <c r="P1851" s="272" t="str">
        <f t="shared" si="288"/>
        <v/>
      </c>
      <c r="Q1851" s="272">
        <f t="shared" si="289"/>
        <v>0</v>
      </c>
      <c r="R1851" s="272"/>
    </row>
    <row r="1852" spans="1:18" x14ac:dyDescent="0.3">
      <c r="A1852" s="214">
        <v>23</v>
      </c>
      <c r="B1852" s="200"/>
      <c r="C1852" s="200"/>
      <c r="D1852" s="215"/>
      <c r="E1852" s="200"/>
      <c r="F1852" s="200"/>
      <c r="G1852" s="216"/>
      <c r="H1852" s="273"/>
      <c r="I1852" s="271">
        <f t="shared" si="286"/>
        <v>0</v>
      </c>
      <c r="J1852" s="271"/>
      <c r="K1852" s="271"/>
      <c r="L1852" s="271"/>
      <c r="M1852" s="272"/>
      <c r="N1852" s="272"/>
      <c r="O1852" s="272" t="str">
        <f t="shared" si="287"/>
        <v/>
      </c>
      <c r="P1852" s="272" t="str">
        <f t="shared" si="288"/>
        <v/>
      </c>
      <c r="Q1852" s="272">
        <f t="shared" si="289"/>
        <v>0</v>
      </c>
      <c r="R1852" s="272"/>
    </row>
    <row r="1853" spans="1:18" x14ac:dyDescent="0.3">
      <c r="A1853" s="214">
        <v>24</v>
      </c>
      <c r="B1853" s="200"/>
      <c r="C1853" s="200"/>
      <c r="D1853" s="215"/>
      <c r="E1853" s="200"/>
      <c r="F1853" s="200"/>
      <c r="G1853" s="216"/>
      <c r="H1853" s="273"/>
      <c r="I1853" s="271">
        <f t="shared" si="286"/>
        <v>0</v>
      </c>
      <c r="J1853" s="271"/>
      <c r="K1853" s="271"/>
      <c r="L1853" s="271"/>
      <c r="M1853" s="272"/>
      <c r="N1853" s="272"/>
      <c r="O1853" s="272" t="str">
        <f t="shared" si="287"/>
        <v/>
      </c>
      <c r="P1853" s="272" t="str">
        <f t="shared" si="288"/>
        <v/>
      </c>
      <c r="Q1853" s="272">
        <f t="shared" si="289"/>
        <v>0</v>
      </c>
      <c r="R1853" s="272"/>
    </row>
    <row r="1854" spans="1:18" x14ac:dyDescent="0.3">
      <c r="A1854" s="214">
        <v>25</v>
      </c>
      <c r="B1854" s="200"/>
      <c r="C1854" s="200"/>
      <c r="D1854" s="215"/>
      <c r="E1854" s="200"/>
      <c r="F1854" s="200"/>
      <c r="G1854" s="216"/>
      <c r="H1854" s="273"/>
      <c r="I1854" s="271">
        <f t="shared" si="286"/>
        <v>0</v>
      </c>
      <c r="J1854" s="271"/>
      <c r="K1854" s="271"/>
      <c r="L1854" s="271"/>
      <c r="M1854" s="272"/>
      <c r="N1854" s="272"/>
      <c r="O1854" s="272" t="str">
        <f t="shared" si="287"/>
        <v/>
      </c>
      <c r="P1854" s="272" t="str">
        <f t="shared" si="288"/>
        <v/>
      </c>
      <c r="Q1854" s="272">
        <f t="shared" si="289"/>
        <v>0</v>
      </c>
      <c r="R1854" s="272"/>
    </row>
    <row r="1855" spans="1:18" x14ac:dyDescent="0.3">
      <c r="A1855" s="214">
        <v>26</v>
      </c>
      <c r="B1855" s="200"/>
      <c r="C1855" s="200"/>
      <c r="D1855" s="215"/>
      <c r="E1855" s="200"/>
      <c r="F1855" s="200"/>
      <c r="G1855" s="216"/>
      <c r="H1855" s="273"/>
      <c r="I1855" s="271">
        <f t="shared" si="286"/>
        <v>0</v>
      </c>
      <c r="J1855" s="271"/>
      <c r="K1855" s="271"/>
      <c r="L1855" s="271"/>
      <c r="M1855" s="272"/>
      <c r="N1855" s="272"/>
      <c r="O1855" s="272" t="str">
        <f t="shared" si="287"/>
        <v/>
      </c>
      <c r="P1855" s="272" t="str">
        <f t="shared" si="288"/>
        <v/>
      </c>
      <c r="Q1855" s="272">
        <f t="shared" si="289"/>
        <v>0</v>
      </c>
      <c r="R1855" s="272"/>
    </row>
    <row r="1856" spans="1:18" x14ac:dyDescent="0.3">
      <c r="A1856" s="214">
        <v>27</v>
      </c>
      <c r="B1856" s="200"/>
      <c r="C1856" s="200"/>
      <c r="D1856" s="215"/>
      <c r="E1856" s="200"/>
      <c r="F1856" s="200"/>
      <c r="G1856" s="216"/>
      <c r="H1856" s="273"/>
      <c r="I1856" s="271">
        <f t="shared" si="286"/>
        <v>0</v>
      </c>
      <c r="J1856" s="271"/>
      <c r="K1856" s="271"/>
      <c r="L1856" s="271"/>
      <c r="M1856" s="272"/>
      <c r="N1856" s="272"/>
      <c r="O1856" s="272" t="str">
        <f t="shared" si="287"/>
        <v/>
      </c>
      <c r="P1856" s="272" t="str">
        <f t="shared" si="288"/>
        <v/>
      </c>
      <c r="Q1856" s="272">
        <f t="shared" si="289"/>
        <v>0</v>
      </c>
      <c r="R1856" s="272"/>
    </row>
    <row r="1857" spans="1:21" ht="17.25" thickBot="1" x14ac:dyDescent="0.35">
      <c r="A1857" s="217">
        <v>28</v>
      </c>
      <c r="B1857" s="204"/>
      <c r="C1857" s="204"/>
      <c r="D1857" s="218"/>
      <c r="E1857" s="204"/>
      <c r="F1857" s="204"/>
      <c r="G1857" s="219"/>
      <c r="H1857" s="273"/>
      <c r="I1857" s="271">
        <f t="shared" si="286"/>
        <v>0</v>
      </c>
      <c r="J1857" s="271"/>
      <c r="K1857" s="271"/>
      <c r="L1857" s="271"/>
      <c r="M1857" s="272"/>
      <c r="N1857" s="272"/>
      <c r="O1857" s="272" t="str">
        <f t="shared" si="287"/>
        <v/>
      </c>
      <c r="P1857" s="272" t="str">
        <f t="shared" si="288"/>
        <v/>
      </c>
      <c r="Q1857" s="272">
        <f t="shared" si="289"/>
        <v>0</v>
      </c>
      <c r="R1857" s="272"/>
    </row>
    <row r="1858" spans="1:21" x14ac:dyDescent="0.3">
      <c r="A1858" s="205"/>
      <c r="B1858" s="202"/>
      <c r="C1858" s="202"/>
      <c r="D1858" s="202" t="s">
        <v>271</v>
      </c>
      <c r="E1858" s="202"/>
      <c r="F1858" s="202"/>
      <c r="G1858" s="221"/>
      <c r="H1858" s="273" t="str">
        <f>IF(A1858&lt;&gt;0,SUM(Q1858:Q1860),"")</f>
        <v/>
      </c>
      <c r="I1858" s="271" t="str">
        <f>IF(A1858&lt;&gt;0,IF(IFERROR(B1858-8,0)&lt;0,0,IFERROR(B1858-8,0)),"")</f>
        <v/>
      </c>
      <c r="J1858" s="271" t="str">
        <f>IF(A1858&lt;&gt;0,IF(SUM(H1858-40)&gt;0,H1858-40,0),"")</f>
        <v/>
      </c>
      <c r="K1858" s="271" t="str">
        <f>IF(A1858&lt;&gt;0,IF(SUM(I1858:I1860)&gt;J1858,SUM(I1858:I1860),J1858),"")</f>
        <v/>
      </c>
      <c r="L1858" s="271" t="str">
        <f>IF(A1858&lt;&gt;0,IF(D1830="o",IF(H1858&lt;(15/(7/COUNTA(A1858:A1860))),0,IF(H1858&gt;(COUNTA(A1858:A1860)/5*40),COUNTA(A1858:A1860)/5*8,H1858/5)),""),"")</f>
        <v/>
      </c>
      <c r="M1858" s="272"/>
      <c r="N1858" s="272"/>
      <c r="O1858" s="272" t="str">
        <f t="shared" si="287"/>
        <v/>
      </c>
      <c r="P1858" s="272" t="str">
        <f t="shared" si="288"/>
        <v/>
      </c>
      <c r="Q1858" s="272">
        <f t="shared" si="289"/>
        <v>0</v>
      </c>
      <c r="R1858" s="272"/>
    </row>
    <row r="1859" spans="1:21" x14ac:dyDescent="0.3">
      <c r="A1859" s="206"/>
      <c r="B1859" s="200"/>
      <c r="C1859" s="200"/>
      <c r="D1859" s="215"/>
      <c r="E1859" s="200"/>
      <c r="F1859" s="200"/>
      <c r="G1859" s="216"/>
      <c r="H1859" s="273"/>
      <c r="I1859" s="271" t="str">
        <f>IF(A1859&lt;&gt;0,IF(IFERROR(B1859-8,0)&lt;0,0,IFERROR(B1859-8,0)),"")</f>
        <v/>
      </c>
      <c r="J1859" s="271"/>
      <c r="K1859" s="271"/>
      <c r="L1859" s="271"/>
      <c r="M1859" s="272"/>
      <c r="N1859" s="272"/>
      <c r="O1859" s="272" t="str">
        <f t="shared" si="287"/>
        <v/>
      </c>
      <c r="P1859" s="272" t="str">
        <f t="shared" si="288"/>
        <v/>
      </c>
      <c r="Q1859" s="272">
        <f t="shared" si="289"/>
        <v>0</v>
      </c>
      <c r="R1859" s="272"/>
    </row>
    <row r="1860" spans="1:21" ht="17.25" thickBot="1" x14ac:dyDescent="0.35">
      <c r="A1860" s="207"/>
      <c r="B1860" s="204"/>
      <c r="C1860" s="204"/>
      <c r="D1860" s="218"/>
      <c r="E1860" s="204"/>
      <c r="F1860" s="204"/>
      <c r="G1860" s="219"/>
      <c r="H1860" s="273"/>
      <c r="I1860" s="271" t="str">
        <f>IF(A1860&lt;&gt;0,IF(IFERROR(B1860-8,0)&lt;0,0,IFERROR(B1860-8,0)),"")</f>
        <v/>
      </c>
      <c r="J1860" s="271"/>
      <c r="K1860" s="271"/>
      <c r="L1860" s="271"/>
      <c r="M1860" s="272"/>
      <c r="N1860" s="272"/>
      <c r="O1860" s="272"/>
      <c r="P1860" s="272"/>
      <c r="Q1860" s="272">
        <f t="shared" si="289"/>
        <v>0</v>
      </c>
      <c r="R1860" s="272"/>
    </row>
    <row r="1861" spans="1:21" ht="17.25" thickBot="1" x14ac:dyDescent="0.35">
      <c r="A1861" s="211"/>
      <c r="B1861" s="243"/>
      <c r="C1861" s="243"/>
      <c r="D1861" s="243"/>
      <c r="E1861" s="243"/>
      <c r="F1861" s="243"/>
      <c r="G1861" s="244"/>
      <c r="H1861" s="273">
        <f t="shared" ref="H1861:M1861" si="290">SUM(H1862:H1892)</f>
        <v>0</v>
      </c>
      <c r="I1861" s="271">
        <f t="shared" si="290"/>
        <v>0</v>
      </c>
      <c r="J1861" s="271">
        <f t="shared" si="290"/>
        <v>0</v>
      </c>
      <c r="K1861" s="271">
        <f t="shared" si="290"/>
        <v>0</v>
      </c>
      <c r="L1861" s="274">
        <f t="shared" si="290"/>
        <v>0</v>
      </c>
      <c r="M1861" s="271" t="e">
        <f t="shared" si="290"/>
        <v>#DIV/0!</v>
      </c>
      <c r="N1861" s="275">
        <f>COUNTA(B1862:B1892)-COUNTIF(B1862:B1892,"연차")</f>
        <v>0</v>
      </c>
      <c r="O1861" s="271">
        <f>SUM(O1862:O1892)</f>
        <v>0</v>
      </c>
      <c r="P1861" s="271">
        <f>SUM(P1862:P1892)</f>
        <v>0</v>
      </c>
      <c r="Q1861" s="272">
        <f>SUM(Q1862:Q1892)</f>
        <v>0</v>
      </c>
      <c r="R1861" s="272">
        <f>COUNTA(A1862:A1892)</f>
        <v>28</v>
      </c>
      <c r="S1861" s="276">
        <f>SUM(C1862:C1892)</f>
        <v>0</v>
      </c>
      <c r="T1861" s="276">
        <f>SUM(F1862:F1892)</f>
        <v>0</v>
      </c>
      <c r="U1861" s="251">
        <f>G1863*G1865</f>
        <v>0</v>
      </c>
    </row>
    <row r="1862" spans="1:21" x14ac:dyDescent="0.3">
      <c r="A1862" s="212">
        <v>1</v>
      </c>
      <c r="B1862" s="201"/>
      <c r="C1862" s="201"/>
      <c r="D1862" s="201" t="s">
        <v>271</v>
      </c>
      <c r="E1862" s="201"/>
      <c r="F1862" s="201"/>
      <c r="G1862" s="213" t="s">
        <v>282</v>
      </c>
      <c r="H1862" s="273">
        <f>SUM(B1862:B1868)</f>
        <v>0</v>
      </c>
      <c r="I1862" s="271">
        <f t="shared" ref="I1862:I1889" si="291">IF(IFERROR(B1862-8,0)&lt;0,0,IFERROR(B1862-8,0))</f>
        <v>0</v>
      </c>
      <c r="J1862" s="271">
        <f>IF(SUM(H1862-40)&gt;0,H1862-40,0)</f>
        <v>0</v>
      </c>
      <c r="K1862" s="271">
        <f>IF(SUM(I1862:I1868)&gt;J1862,SUM(I1862:I1868),J1862)</f>
        <v>0</v>
      </c>
      <c r="L1862" s="271">
        <f>IF(D1862="o",IF(H1862&lt;15,0,IF(H1862&gt;40,8,H1862/5)),0)</f>
        <v>0</v>
      </c>
      <c r="M1862" s="272" t="e">
        <f>SUM(B1862:B1892)/COUNTA(B1862:B1892)</f>
        <v>#DIV/0!</v>
      </c>
      <c r="N1862" s="272"/>
      <c r="O1862" s="272" t="str">
        <f>IF(E1862="o",IF(B1862&gt;8,8,B1862),"")</f>
        <v/>
      </c>
      <c r="P1862" s="272" t="str">
        <f>IF(E1862="o",IF(B1862&gt;8,B1862-8,0),"")</f>
        <v/>
      </c>
      <c r="Q1862" s="272">
        <f>COUNTA(A1862)*IF(B1862="연차",0,B1862)</f>
        <v>0</v>
      </c>
      <c r="R1862" s="272"/>
    </row>
    <row r="1863" spans="1:21" x14ac:dyDescent="0.3">
      <c r="A1863" s="214">
        <v>2</v>
      </c>
      <c r="B1863" s="200"/>
      <c r="C1863" s="200"/>
      <c r="D1863" s="215"/>
      <c r="E1863" s="200"/>
      <c r="F1863" s="200"/>
      <c r="G1863" s="203"/>
      <c r="H1863" s="273"/>
      <c r="I1863" s="271">
        <f t="shared" si="291"/>
        <v>0</v>
      </c>
      <c r="J1863" s="271"/>
      <c r="K1863" s="271"/>
      <c r="L1863" s="271"/>
      <c r="M1863" s="272"/>
      <c r="N1863" s="272"/>
      <c r="O1863" s="272" t="str">
        <f t="shared" ref="O1863:O1891" si="292">IF(E1863="o",IF(B1863&gt;8,8,B1863),"")</f>
        <v/>
      </c>
      <c r="P1863" s="272" t="str">
        <f t="shared" ref="P1863:P1891" si="293">IF(E1863="o",IF(B1863&gt;8,B1863-8,0),"")</f>
        <v/>
      </c>
      <c r="Q1863" s="272">
        <f t="shared" ref="Q1863:Q1892" si="294">COUNTA(A1863)*IF(B1863="연차",0,B1863)</f>
        <v>0</v>
      </c>
      <c r="R1863" s="272"/>
    </row>
    <row r="1864" spans="1:21" x14ac:dyDescent="0.3">
      <c r="A1864" s="214">
        <v>3</v>
      </c>
      <c r="B1864" s="200"/>
      <c r="C1864" s="200"/>
      <c r="D1864" s="215"/>
      <c r="E1864" s="200"/>
      <c r="F1864" s="200"/>
      <c r="G1864" s="203" t="s">
        <v>275</v>
      </c>
      <c r="H1864" s="273"/>
      <c r="I1864" s="271">
        <f t="shared" si="291"/>
        <v>0</v>
      </c>
      <c r="J1864" s="271"/>
      <c r="K1864" s="271"/>
      <c r="L1864" s="271"/>
      <c r="M1864" s="272"/>
      <c r="N1864" s="272"/>
      <c r="O1864" s="272" t="str">
        <f t="shared" si="292"/>
        <v/>
      </c>
      <c r="P1864" s="272" t="str">
        <f t="shared" si="293"/>
        <v/>
      </c>
      <c r="Q1864" s="272">
        <f t="shared" si="294"/>
        <v>0</v>
      </c>
      <c r="R1864" s="272"/>
    </row>
    <row r="1865" spans="1:21" x14ac:dyDescent="0.3">
      <c r="A1865" s="214">
        <v>4</v>
      </c>
      <c r="B1865" s="200"/>
      <c r="C1865" s="200"/>
      <c r="D1865" s="215"/>
      <c r="E1865" s="200"/>
      <c r="F1865" s="200"/>
      <c r="G1865" s="203"/>
      <c r="H1865" s="273"/>
      <c r="I1865" s="271">
        <f t="shared" si="291"/>
        <v>0</v>
      </c>
      <c r="J1865" s="271"/>
      <c r="K1865" s="271"/>
      <c r="L1865" s="271"/>
      <c r="M1865" s="272"/>
      <c r="N1865" s="272"/>
      <c r="O1865" s="272" t="str">
        <f t="shared" si="292"/>
        <v/>
      </c>
      <c r="P1865" s="272" t="str">
        <f t="shared" si="293"/>
        <v/>
      </c>
      <c r="Q1865" s="272">
        <f t="shared" si="294"/>
        <v>0</v>
      </c>
      <c r="R1865" s="272"/>
    </row>
    <row r="1866" spans="1:21" x14ac:dyDescent="0.3">
      <c r="A1866" s="214">
        <v>5</v>
      </c>
      <c r="B1866" s="200"/>
      <c r="C1866" s="200"/>
      <c r="D1866" s="215"/>
      <c r="E1866" s="200"/>
      <c r="F1866" s="200"/>
      <c r="G1866" s="216"/>
      <c r="H1866" s="273"/>
      <c r="I1866" s="271">
        <f t="shared" si="291"/>
        <v>0</v>
      </c>
      <c r="J1866" s="271"/>
      <c r="K1866" s="271"/>
      <c r="L1866" s="271"/>
      <c r="M1866" s="272"/>
      <c r="N1866" s="272"/>
      <c r="O1866" s="272" t="str">
        <f t="shared" si="292"/>
        <v/>
      </c>
      <c r="P1866" s="272" t="str">
        <f t="shared" si="293"/>
        <v/>
      </c>
      <c r="Q1866" s="272">
        <f t="shared" si="294"/>
        <v>0</v>
      </c>
      <c r="R1866" s="272"/>
    </row>
    <row r="1867" spans="1:21" x14ac:dyDescent="0.3">
      <c r="A1867" s="214">
        <v>6</v>
      </c>
      <c r="B1867" s="200"/>
      <c r="C1867" s="200"/>
      <c r="D1867" s="215"/>
      <c r="E1867" s="200"/>
      <c r="F1867" s="200"/>
      <c r="G1867" s="216"/>
      <c r="H1867" s="273"/>
      <c r="I1867" s="271">
        <f t="shared" si="291"/>
        <v>0</v>
      </c>
      <c r="J1867" s="271"/>
      <c r="K1867" s="271"/>
      <c r="L1867" s="271"/>
      <c r="M1867" s="272"/>
      <c r="N1867" s="272"/>
      <c r="O1867" s="272" t="str">
        <f t="shared" si="292"/>
        <v/>
      </c>
      <c r="P1867" s="272" t="str">
        <f t="shared" si="293"/>
        <v/>
      </c>
      <c r="Q1867" s="272">
        <f t="shared" si="294"/>
        <v>0</v>
      </c>
      <c r="R1867" s="272"/>
    </row>
    <row r="1868" spans="1:21" ht="17.25" thickBot="1" x14ac:dyDescent="0.35">
      <c r="A1868" s="217">
        <v>7</v>
      </c>
      <c r="B1868" s="204"/>
      <c r="C1868" s="204"/>
      <c r="D1868" s="218"/>
      <c r="E1868" s="204"/>
      <c r="F1868" s="204"/>
      <c r="G1868" s="219"/>
      <c r="H1868" s="273"/>
      <c r="I1868" s="271">
        <f t="shared" si="291"/>
        <v>0</v>
      </c>
      <c r="J1868" s="271"/>
      <c r="K1868" s="271"/>
      <c r="L1868" s="271"/>
      <c r="M1868" s="272"/>
      <c r="N1868" s="272"/>
      <c r="O1868" s="272" t="str">
        <f t="shared" si="292"/>
        <v/>
      </c>
      <c r="P1868" s="272" t="str">
        <f t="shared" si="293"/>
        <v/>
      </c>
      <c r="Q1868" s="272">
        <f t="shared" si="294"/>
        <v>0</v>
      </c>
      <c r="R1868" s="272"/>
    </row>
    <row r="1869" spans="1:21" x14ac:dyDescent="0.3">
      <c r="A1869" s="220">
        <v>8</v>
      </c>
      <c r="B1869" s="202"/>
      <c r="C1869" s="202"/>
      <c r="D1869" s="202" t="s">
        <v>271</v>
      </c>
      <c r="E1869" s="202"/>
      <c r="F1869" s="202"/>
      <c r="G1869" s="221"/>
      <c r="H1869" s="273">
        <f>SUM(B1869:B1875)</f>
        <v>0</v>
      </c>
      <c r="I1869" s="271">
        <f t="shared" si="291"/>
        <v>0</v>
      </c>
      <c r="J1869" s="271">
        <f>IF(SUM(H1869-40)&gt;0,H1869-40,0)</f>
        <v>0</v>
      </c>
      <c r="K1869" s="271">
        <f>IF(SUM(I1869:I1875)&gt;J1869,SUM(I1869:I1875),J1869)</f>
        <v>0</v>
      </c>
      <c r="L1869" s="271">
        <f>IF(D1869="o",IF(H1869&lt;15,0,IF(H1869&gt;40,8,H1869/5)),0)</f>
        <v>0</v>
      </c>
      <c r="M1869" s="272"/>
      <c r="N1869" s="272"/>
      <c r="O1869" s="272" t="str">
        <f t="shared" si="292"/>
        <v/>
      </c>
      <c r="P1869" s="272" t="str">
        <f t="shared" si="293"/>
        <v/>
      </c>
      <c r="Q1869" s="272">
        <f t="shared" si="294"/>
        <v>0</v>
      </c>
      <c r="R1869" s="272"/>
    </row>
    <row r="1870" spans="1:21" x14ac:dyDescent="0.3">
      <c r="A1870" s="214">
        <v>9</v>
      </c>
      <c r="B1870" s="200"/>
      <c r="C1870" s="200"/>
      <c r="D1870" s="215"/>
      <c r="E1870" s="200"/>
      <c r="F1870" s="200"/>
      <c r="G1870" s="216"/>
      <c r="H1870" s="273"/>
      <c r="I1870" s="271">
        <f t="shared" si="291"/>
        <v>0</v>
      </c>
      <c r="J1870" s="271"/>
      <c r="K1870" s="271"/>
      <c r="L1870" s="271"/>
      <c r="M1870" s="272"/>
      <c r="N1870" s="272"/>
      <c r="O1870" s="272" t="str">
        <f t="shared" si="292"/>
        <v/>
      </c>
      <c r="P1870" s="272" t="str">
        <f t="shared" si="293"/>
        <v/>
      </c>
      <c r="Q1870" s="272">
        <f t="shared" si="294"/>
        <v>0</v>
      </c>
      <c r="R1870" s="272"/>
    </row>
    <row r="1871" spans="1:21" x14ac:dyDescent="0.3">
      <c r="A1871" s="214">
        <v>10</v>
      </c>
      <c r="B1871" s="200"/>
      <c r="C1871" s="200"/>
      <c r="D1871" s="215"/>
      <c r="E1871" s="200"/>
      <c r="F1871" s="200"/>
      <c r="G1871" s="216"/>
      <c r="H1871" s="273"/>
      <c r="I1871" s="271">
        <f t="shared" si="291"/>
        <v>0</v>
      </c>
      <c r="J1871" s="271"/>
      <c r="K1871" s="271"/>
      <c r="L1871" s="271"/>
      <c r="M1871" s="272"/>
      <c r="N1871" s="272"/>
      <c r="O1871" s="272" t="str">
        <f t="shared" si="292"/>
        <v/>
      </c>
      <c r="P1871" s="272" t="str">
        <f t="shared" si="293"/>
        <v/>
      </c>
      <c r="Q1871" s="272">
        <f t="shared" si="294"/>
        <v>0</v>
      </c>
      <c r="R1871" s="272"/>
    </row>
    <row r="1872" spans="1:21" x14ac:dyDescent="0.3">
      <c r="A1872" s="214">
        <v>11</v>
      </c>
      <c r="B1872" s="200"/>
      <c r="C1872" s="200"/>
      <c r="D1872" s="215"/>
      <c r="E1872" s="200"/>
      <c r="F1872" s="200"/>
      <c r="G1872" s="216"/>
      <c r="H1872" s="273"/>
      <c r="I1872" s="271">
        <f t="shared" si="291"/>
        <v>0</v>
      </c>
      <c r="J1872" s="271"/>
      <c r="K1872" s="271"/>
      <c r="L1872" s="271"/>
      <c r="M1872" s="272"/>
      <c r="N1872" s="272"/>
      <c r="O1872" s="272" t="str">
        <f t="shared" si="292"/>
        <v/>
      </c>
      <c r="P1872" s="272" t="str">
        <f t="shared" si="293"/>
        <v/>
      </c>
      <c r="Q1872" s="272">
        <f t="shared" si="294"/>
        <v>0</v>
      </c>
      <c r="R1872" s="272"/>
    </row>
    <row r="1873" spans="1:18" x14ac:dyDescent="0.3">
      <c r="A1873" s="214">
        <v>12</v>
      </c>
      <c r="B1873" s="200"/>
      <c r="C1873" s="200"/>
      <c r="D1873" s="215"/>
      <c r="E1873" s="200"/>
      <c r="F1873" s="200"/>
      <c r="G1873" s="216"/>
      <c r="H1873" s="273"/>
      <c r="I1873" s="271">
        <f t="shared" si="291"/>
        <v>0</v>
      </c>
      <c r="J1873" s="271"/>
      <c r="K1873" s="271"/>
      <c r="L1873" s="271"/>
      <c r="M1873" s="272"/>
      <c r="N1873" s="272"/>
      <c r="O1873" s="272" t="str">
        <f t="shared" si="292"/>
        <v/>
      </c>
      <c r="P1873" s="272" t="str">
        <f t="shared" si="293"/>
        <v/>
      </c>
      <c r="Q1873" s="272">
        <f t="shared" si="294"/>
        <v>0</v>
      </c>
      <c r="R1873" s="272"/>
    </row>
    <row r="1874" spans="1:18" x14ac:dyDescent="0.3">
      <c r="A1874" s="214">
        <v>13</v>
      </c>
      <c r="B1874" s="200"/>
      <c r="C1874" s="200"/>
      <c r="D1874" s="215"/>
      <c r="E1874" s="200"/>
      <c r="F1874" s="200"/>
      <c r="G1874" s="216"/>
      <c r="H1874" s="273"/>
      <c r="I1874" s="271">
        <f t="shared" si="291"/>
        <v>0</v>
      </c>
      <c r="J1874" s="271"/>
      <c r="K1874" s="271"/>
      <c r="L1874" s="271"/>
      <c r="M1874" s="272"/>
      <c r="N1874" s="272"/>
      <c r="O1874" s="272" t="str">
        <f t="shared" si="292"/>
        <v/>
      </c>
      <c r="P1874" s="272" t="str">
        <f t="shared" si="293"/>
        <v/>
      </c>
      <c r="Q1874" s="272">
        <f t="shared" si="294"/>
        <v>0</v>
      </c>
      <c r="R1874" s="272"/>
    </row>
    <row r="1875" spans="1:18" ht="17.25" thickBot="1" x14ac:dyDescent="0.35">
      <c r="A1875" s="217">
        <v>14</v>
      </c>
      <c r="B1875" s="204"/>
      <c r="C1875" s="204"/>
      <c r="D1875" s="218"/>
      <c r="E1875" s="204"/>
      <c r="F1875" s="204"/>
      <c r="G1875" s="219"/>
      <c r="H1875" s="273"/>
      <c r="I1875" s="271">
        <f t="shared" si="291"/>
        <v>0</v>
      </c>
      <c r="J1875" s="271"/>
      <c r="K1875" s="271"/>
      <c r="L1875" s="271"/>
      <c r="M1875" s="272"/>
      <c r="N1875" s="272"/>
      <c r="O1875" s="272" t="str">
        <f t="shared" si="292"/>
        <v/>
      </c>
      <c r="P1875" s="272" t="str">
        <f t="shared" si="293"/>
        <v/>
      </c>
      <c r="Q1875" s="272">
        <f t="shared" si="294"/>
        <v>0</v>
      </c>
      <c r="R1875" s="272"/>
    </row>
    <row r="1876" spans="1:18" x14ac:dyDescent="0.3">
      <c r="A1876" s="220">
        <v>15</v>
      </c>
      <c r="B1876" s="202"/>
      <c r="C1876" s="202"/>
      <c r="D1876" s="202" t="s">
        <v>271</v>
      </c>
      <c r="E1876" s="202"/>
      <c r="F1876" s="202"/>
      <c r="G1876" s="221"/>
      <c r="H1876" s="273">
        <f>SUM(B1876:B1882)</f>
        <v>0</v>
      </c>
      <c r="I1876" s="271">
        <f t="shared" si="291"/>
        <v>0</v>
      </c>
      <c r="J1876" s="271">
        <f>IF(SUM(H1876-40)&gt;0,H1876-40,0)</f>
        <v>0</v>
      </c>
      <c r="K1876" s="271">
        <f>IF(SUM(I1876:I1882)&gt;J1876,SUM(I1876:I1882),J1876)</f>
        <v>0</v>
      </c>
      <c r="L1876" s="271">
        <f>IF(D1876="o",IF(H1876&lt;15,0,IF(H1876&gt;40,8,H1876/5)),0)</f>
        <v>0</v>
      </c>
      <c r="M1876" s="272"/>
      <c r="N1876" s="272"/>
      <c r="O1876" s="272" t="str">
        <f t="shared" si="292"/>
        <v/>
      </c>
      <c r="P1876" s="272" t="str">
        <f t="shared" si="293"/>
        <v/>
      </c>
      <c r="Q1876" s="272">
        <f t="shared" si="294"/>
        <v>0</v>
      </c>
      <c r="R1876" s="272"/>
    </row>
    <row r="1877" spans="1:18" x14ac:dyDescent="0.3">
      <c r="A1877" s="214">
        <v>16</v>
      </c>
      <c r="B1877" s="200"/>
      <c r="C1877" s="200"/>
      <c r="D1877" s="215"/>
      <c r="E1877" s="200"/>
      <c r="F1877" s="200"/>
      <c r="G1877" s="216"/>
      <c r="H1877" s="273"/>
      <c r="I1877" s="271">
        <f t="shared" si="291"/>
        <v>0</v>
      </c>
      <c r="J1877" s="271"/>
      <c r="K1877" s="271"/>
      <c r="L1877" s="271"/>
      <c r="M1877" s="272"/>
      <c r="N1877" s="272"/>
      <c r="O1877" s="272" t="str">
        <f t="shared" si="292"/>
        <v/>
      </c>
      <c r="P1877" s="272" t="str">
        <f t="shared" si="293"/>
        <v/>
      </c>
      <c r="Q1877" s="272">
        <f t="shared" si="294"/>
        <v>0</v>
      </c>
      <c r="R1877" s="272"/>
    </row>
    <row r="1878" spans="1:18" x14ac:dyDescent="0.3">
      <c r="A1878" s="214">
        <v>17</v>
      </c>
      <c r="B1878" s="200"/>
      <c r="C1878" s="200"/>
      <c r="D1878" s="215"/>
      <c r="E1878" s="200"/>
      <c r="F1878" s="200"/>
      <c r="G1878" s="216"/>
      <c r="H1878" s="273"/>
      <c r="I1878" s="271">
        <f t="shared" si="291"/>
        <v>0</v>
      </c>
      <c r="J1878" s="271"/>
      <c r="K1878" s="271"/>
      <c r="L1878" s="271"/>
      <c r="M1878" s="272"/>
      <c r="N1878" s="272"/>
      <c r="O1878" s="272" t="str">
        <f t="shared" si="292"/>
        <v/>
      </c>
      <c r="P1878" s="272" t="str">
        <f t="shared" si="293"/>
        <v/>
      </c>
      <c r="Q1878" s="272">
        <f t="shared" si="294"/>
        <v>0</v>
      </c>
      <c r="R1878" s="272"/>
    </row>
    <row r="1879" spans="1:18" x14ac:dyDescent="0.3">
      <c r="A1879" s="214">
        <v>18</v>
      </c>
      <c r="B1879" s="200"/>
      <c r="C1879" s="200"/>
      <c r="D1879" s="215"/>
      <c r="E1879" s="200"/>
      <c r="F1879" s="200"/>
      <c r="G1879" s="216"/>
      <c r="H1879" s="273"/>
      <c r="I1879" s="271">
        <f t="shared" si="291"/>
        <v>0</v>
      </c>
      <c r="J1879" s="271"/>
      <c r="K1879" s="271"/>
      <c r="L1879" s="271"/>
      <c r="M1879" s="272"/>
      <c r="N1879" s="272"/>
      <c r="O1879" s="272" t="str">
        <f t="shared" si="292"/>
        <v/>
      </c>
      <c r="P1879" s="272" t="str">
        <f t="shared" si="293"/>
        <v/>
      </c>
      <c r="Q1879" s="272">
        <f t="shared" si="294"/>
        <v>0</v>
      </c>
      <c r="R1879" s="272"/>
    </row>
    <row r="1880" spans="1:18" x14ac:dyDescent="0.3">
      <c r="A1880" s="214">
        <v>19</v>
      </c>
      <c r="B1880" s="200"/>
      <c r="C1880" s="200"/>
      <c r="D1880" s="215"/>
      <c r="E1880" s="200"/>
      <c r="F1880" s="200"/>
      <c r="G1880" s="216"/>
      <c r="H1880" s="273"/>
      <c r="I1880" s="271">
        <f t="shared" si="291"/>
        <v>0</v>
      </c>
      <c r="J1880" s="271"/>
      <c r="K1880" s="271"/>
      <c r="L1880" s="271"/>
      <c r="M1880" s="272"/>
      <c r="N1880" s="272"/>
      <c r="O1880" s="272" t="str">
        <f t="shared" si="292"/>
        <v/>
      </c>
      <c r="P1880" s="272" t="str">
        <f t="shared" si="293"/>
        <v/>
      </c>
      <c r="Q1880" s="272">
        <f t="shared" si="294"/>
        <v>0</v>
      </c>
      <c r="R1880" s="272"/>
    </row>
    <row r="1881" spans="1:18" x14ac:dyDescent="0.3">
      <c r="A1881" s="214">
        <v>20</v>
      </c>
      <c r="B1881" s="200"/>
      <c r="C1881" s="200"/>
      <c r="D1881" s="215"/>
      <c r="E1881" s="200"/>
      <c r="F1881" s="200"/>
      <c r="G1881" s="216"/>
      <c r="H1881" s="273"/>
      <c r="I1881" s="271">
        <f t="shared" si="291"/>
        <v>0</v>
      </c>
      <c r="J1881" s="271"/>
      <c r="K1881" s="271"/>
      <c r="L1881" s="271"/>
      <c r="M1881" s="272"/>
      <c r="N1881" s="272"/>
      <c r="O1881" s="272" t="str">
        <f t="shared" si="292"/>
        <v/>
      </c>
      <c r="P1881" s="272" t="str">
        <f t="shared" si="293"/>
        <v/>
      </c>
      <c r="Q1881" s="272">
        <f t="shared" si="294"/>
        <v>0</v>
      </c>
      <c r="R1881" s="272"/>
    </row>
    <row r="1882" spans="1:18" ht="17.25" thickBot="1" x14ac:dyDescent="0.35">
      <c r="A1882" s="217">
        <v>21</v>
      </c>
      <c r="B1882" s="204"/>
      <c r="C1882" s="204"/>
      <c r="D1882" s="218"/>
      <c r="E1882" s="204"/>
      <c r="F1882" s="204"/>
      <c r="G1882" s="219"/>
      <c r="H1882" s="273"/>
      <c r="I1882" s="271">
        <f t="shared" si="291"/>
        <v>0</v>
      </c>
      <c r="J1882" s="271"/>
      <c r="K1882" s="271"/>
      <c r="L1882" s="271"/>
      <c r="M1882" s="272"/>
      <c r="N1882" s="272"/>
      <c r="O1882" s="272" t="str">
        <f t="shared" si="292"/>
        <v/>
      </c>
      <c r="P1882" s="272" t="str">
        <f t="shared" si="293"/>
        <v/>
      </c>
      <c r="Q1882" s="272">
        <f t="shared" si="294"/>
        <v>0</v>
      </c>
      <c r="R1882" s="272"/>
    </row>
    <row r="1883" spans="1:18" x14ac:dyDescent="0.3">
      <c r="A1883" s="220">
        <v>22</v>
      </c>
      <c r="B1883" s="202"/>
      <c r="C1883" s="202"/>
      <c r="D1883" s="202" t="s">
        <v>271</v>
      </c>
      <c r="E1883" s="202"/>
      <c r="F1883" s="202"/>
      <c r="G1883" s="221"/>
      <c r="H1883" s="273">
        <f>SUM(B1883:B1889)</f>
        <v>0</v>
      </c>
      <c r="I1883" s="271">
        <f t="shared" si="291"/>
        <v>0</v>
      </c>
      <c r="J1883" s="271">
        <f>IF(SUM(H1883-40)&gt;0,H1883-40,0)</f>
        <v>0</v>
      </c>
      <c r="K1883" s="271">
        <f>IF(SUM(I1883:I1889)&gt;J1883,SUM(I1883:I1889),J1883)</f>
        <v>0</v>
      </c>
      <c r="L1883" s="271">
        <f>IF(D1883="o",IF(H1883&lt;15,0,IF(H1883&gt;40,8,H1883/5)),0)</f>
        <v>0</v>
      </c>
      <c r="M1883" s="272"/>
      <c r="N1883" s="272"/>
      <c r="O1883" s="272" t="str">
        <f t="shared" si="292"/>
        <v/>
      </c>
      <c r="P1883" s="272" t="str">
        <f t="shared" si="293"/>
        <v/>
      </c>
      <c r="Q1883" s="272">
        <f t="shared" si="294"/>
        <v>0</v>
      </c>
      <c r="R1883" s="272"/>
    </row>
    <row r="1884" spans="1:18" x14ac:dyDescent="0.3">
      <c r="A1884" s="214">
        <v>23</v>
      </c>
      <c r="B1884" s="200"/>
      <c r="C1884" s="200"/>
      <c r="D1884" s="215"/>
      <c r="E1884" s="200"/>
      <c r="F1884" s="200"/>
      <c r="G1884" s="216"/>
      <c r="H1884" s="273"/>
      <c r="I1884" s="271">
        <f t="shared" si="291"/>
        <v>0</v>
      </c>
      <c r="J1884" s="271"/>
      <c r="K1884" s="271"/>
      <c r="L1884" s="271"/>
      <c r="M1884" s="272"/>
      <c r="N1884" s="272"/>
      <c r="O1884" s="272" t="str">
        <f t="shared" si="292"/>
        <v/>
      </c>
      <c r="P1884" s="272" t="str">
        <f t="shared" si="293"/>
        <v/>
      </c>
      <c r="Q1884" s="272">
        <f t="shared" si="294"/>
        <v>0</v>
      </c>
      <c r="R1884" s="272"/>
    </row>
    <row r="1885" spans="1:18" x14ac:dyDescent="0.3">
      <c r="A1885" s="214">
        <v>24</v>
      </c>
      <c r="B1885" s="200"/>
      <c r="C1885" s="200"/>
      <c r="D1885" s="215"/>
      <c r="E1885" s="200"/>
      <c r="F1885" s="200"/>
      <c r="G1885" s="216"/>
      <c r="H1885" s="273"/>
      <c r="I1885" s="271">
        <f t="shared" si="291"/>
        <v>0</v>
      </c>
      <c r="J1885" s="271"/>
      <c r="K1885" s="271"/>
      <c r="L1885" s="271"/>
      <c r="M1885" s="272"/>
      <c r="N1885" s="272"/>
      <c r="O1885" s="272" t="str">
        <f t="shared" si="292"/>
        <v/>
      </c>
      <c r="P1885" s="272" t="str">
        <f t="shared" si="293"/>
        <v/>
      </c>
      <c r="Q1885" s="272">
        <f t="shared" si="294"/>
        <v>0</v>
      </c>
      <c r="R1885" s="272"/>
    </row>
    <row r="1886" spans="1:18" x14ac:dyDescent="0.3">
      <c r="A1886" s="214">
        <v>25</v>
      </c>
      <c r="B1886" s="200"/>
      <c r="C1886" s="200"/>
      <c r="D1886" s="215"/>
      <c r="E1886" s="200"/>
      <c r="F1886" s="200"/>
      <c r="G1886" s="216"/>
      <c r="H1886" s="273"/>
      <c r="I1886" s="271">
        <f t="shared" si="291"/>
        <v>0</v>
      </c>
      <c r="J1886" s="271"/>
      <c r="K1886" s="271"/>
      <c r="L1886" s="271"/>
      <c r="M1886" s="272"/>
      <c r="N1886" s="272"/>
      <c r="O1886" s="272" t="str">
        <f t="shared" si="292"/>
        <v/>
      </c>
      <c r="P1886" s="272" t="str">
        <f t="shared" si="293"/>
        <v/>
      </c>
      <c r="Q1886" s="272">
        <f t="shared" si="294"/>
        <v>0</v>
      </c>
      <c r="R1886" s="272"/>
    </row>
    <row r="1887" spans="1:18" x14ac:dyDescent="0.3">
      <c r="A1887" s="214">
        <v>26</v>
      </c>
      <c r="B1887" s="200"/>
      <c r="C1887" s="200"/>
      <c r="D1887" s="215"/>
      <c r="E1887" s="200"/>
      <c r="F1887" s="200"/>
      <c r="G1887" s="216"/>
      <c r="H1887" s="273"/>
      <c r="I1887" s="271">
        <f t="shared" si="291"/>
        <v>0</v>
      </c>
      <c r="J1887" s="271"/>
      <c r="K1887" s="271"/>
      <c r="L1887" s="271"/>
      <c r="M1887" s="272"/>
      <c r="N1887" s="272"/>
      <c r="O1887" s="272" t="str">
        <f t="shared" si="292"/>
        <v/>
      </c>
      <c r="P1887" s="272" t="str">
        <f t="shared" si="293"/>
        <v/>
      </c>
      <c r="Q1887" s="272">
        <f t="shared" si="294"/>
        <v>0</v>
      </c>
      <c r="R1887" s="272"/>
    </row>
    <row r="1888" spans="1:18" x14ac:dyDescent="0.3">
      <c r="A1888" s="214">
        <v>27</v>
      </c>
      <c r="B1888" s="200"/>
      <c r="C1888" s="200"/>
      <c r="D1888" s="215"/>
      <c r="E1888" s="200"/>
      <c r="F1888" s="200"/>
      <c r="G1888" s="216"/>
      <c r="H1888" s="273"/>
      <c r="I1888" s="271">
        <f t="shared" si="291"/>
        <v>0</v>
      </c>
      <c r="J1888" s="271"/>
      <c r="K1888" s="271"/>
      <c r="L1888" s="271"/>
      <c r="M1888" s="272"/>
      <c r="N1888" s="272"/>
      <c r="O1888" s="272" t="str">
        <f t="shared" si="292"/>
        <v/>
      </c>
      <c r="P1888" s="272" t="str">
        <f t="shared" si="293"/>
        <v/>
      </c>
      <c r="Q1888" s="272">
        <f t="shared" si="294"/>
        <v>0</v>
      </c>
      <c r="R1888" s="272"/>
    </row>
    <row r="1889" spans="1:21" ht="17.25" thickBot="1" x14ac:dyDescent="0.35">
      <c r="A1889" s="217">
        <v>28</v>
      </c>
      <c r="B1889" s="204"/>
      <c r="C1889" s="204"/>
      <c r="D1889" s="218"/>
      <c r="E1889" s="204"/>
      <c r="F1889" s="204"/>
      <c r="G1889" s="219"/>
      <c r="H1889" s="273"/>
      <c r="I1889" s="271">
        <f t="shared" si="291"/>
        <v>0</v>
      </c>
      <c r="J1889" s="271"/>
      <c r="K1889" s="271"/>
      <c r="L1889" s="271"/>
      <c r="M1889" s="272"/>
      <c r="N1889" s="272"/>
      <c r="O1889" s="272" t="str">
        <f t="shared" si="292"/>
        <v/>
      </c>
      <c r="P1889" s="272" t="str">
        <f t="shared" si="293"/>
        <v/>
      </c>
      <c r="Q1889" s="272">
        <f t="shared" si="294"/>
        <v>0</v>
      </c>
      <c r="R1889" s="272"/>
    </row>
    <row r="1890" spans="1:21" x14ac:dyDescent="0.3">
      <c r="A1890" s="205"/>
      <c r="B1890" s="202"/>
      <c r="C1890" s="202"/>
      <c r="D1890" s="202" t="s">
        <v>271</v>
      </c>
      <c r="E1890" s="202"/>
      <c r="F1890" s="202"/>
      <c r="G1890" s="221"/>
      <c r="H1890" s="273" t="str">
        <f>IF(A1890&lt;&gt;0,SUM(Q1890:Q1892),"")</f>
        <v/>
      </c>
      <c r="I1890" s="271" t="str">
        <f>IF(A1890&lt;&gt;0,IF(IFERROR(B1890-8,0)&lt;0,0,IFERROR(B1890-8,0)),"")</f>
        <v/>
      </c>
      <c r="J1890" s="271" t="str">
        <f>IF(A1890&lt;&gt;0,IF(SUM(H1890-40)&gt;0,H1890-40,0),"")</f>
        <v/>
      </c>
      <c r="K1890" s="271" t="str">
        <f>IF(A1890&lt;&gt;0,IF(SUM(I1890:I1892)&gt;J1890,SUM(I1890:I1892),J1890),"")</f>
        <v/>
      </c>
      <c r="L1890" s="271" t="str">
        <f>IF(A1890&lt;&gt;0,IF(D1862="o",IF(H1890&lt;(15/(7/COUNTA(A1890:A1892))),0,IF(H1890&gt;(COUNTA(A1890:A1892)/5*40),COUNTA(A1890:A1892)/5*8,H1890/5)),""),"")</f>
        <v/>
      </c>
      <c r="M1890" s="272"/>
      <c r="N1890" s="272"/>
      <c r="O1890" s="272" t="str">
        <f t="shared" si="292"/>
        <v/>
      </c>
      <c r="P1890" s="272" t="str">
        <f t="shared" si="293"/>
        <v/>
      </c>
      <c r="Q1890" s="272">
        <f t="shared" si="294"/>
        <v>0</v>
      </c>
      <c r="R1890" s="272"/>
    </row>
    <row r="1891" spans="1:21" x14ac:dyDescent="0.3">
      <c r="A1891" s="206"/>
      <c r="B1891" s="200"/>
      <c r="C1891" s="200"/>
      <c r="D1891" s="215"/>
      <c r="E1891" s="200"/>
      <c r="F1891" s="200"/>
      <c r="G1891" s="216"/>
      <c r="H1891" s="273"/>
      <c r="I1891" s="271" t="str">
        <f>IF(A1891&lt;&gt;0,IF(IFERROR(B1891-8,0)&lt;0,0,IFERROR(B1891-8,0)),"")</f>
        <v/>
      </c>
      <c r="J1891" s="271"/>
      <c r="K1891" s="271"/>
      <c r="L1891" s="271"/>
      <c r="M1891" s="272"/>
      <c r="N1891" s="272"/>
      <c r="O1891" s="272" t="str">
        <f t="shared" si="292"/>
        <v/>
      </c>
      <c r="P1891" s="272" t="str">
        <f t="shared" si="293"/>
        <v/>
      </c>
      <c r="Q1891" s="272">
        <f t="shared" si="294"/>
        <v>0</v>
      </c>
      <c r="R1891" s="272"/>
    </row>
    <row r="1892" spans="1:21" ht="17.25" thickBot="1" x14ac:dyDescent="0.35">
      <c r="A1892" s="207"/>
      <c r="B1892" s="204"/>
      <c r="C1892" s="204"/>
      <c r="D1892" s="218"/>
      <c r="E1892" s="204"/>
      <c r="F1892" s="204"/>
      <c r="G1892" s="219"/>
      <c r="H1892" s="273"/>
      <c r="I1892" s="271" t="str">
        <f>IF(A1892&lt;&gt;0,IF(IFERROR(B1892-8,0)&lt;0,0,IFERROR(B1892-8,0)),"")</f>
        <v/>
      </c>
      <c r="J1892" s="271"/>
      <c r="K1892" s="271"/>
      <c r="L1892" s="271"/>
      <c r="M1892" s="272"/>
      <c r="N1892" s="272"/>
      <c r="O1892" s="272"/>
      <c r="P1892" s="272"/>
      <c r="Q1892" s="272">
        <f t="shared" si="294"/>
        <v>0</v>
      </c>
      <c r="R1892" s="272"/>
    </row>
    <row r="1893" spans="1:21" ht="17.25" thickBot="1" x14ac:dyDescent="0.35">
      <c r="A1893" s="211"/>
      <c r="B1893" s="243"/>
      <c r="C1893" s="243"/>
      <c r="D1893" s="243"/>
      <c r="E1893" s="243"/>
      <c r="F1893" s="243"/>
      <c r="G1893" s="244"/>
      <c r="H1893" s="273">
        <f t="shared" ref="H1893:M1893" si="295">SUM(H1894:H1924)</f>
        <v>0</v>
      </c>
      <c r="I1893" s="271">
        <f t="shared" si="295"/>
        <v>0</v>
      </c>
      <c r="J1893" s="271">
        <f t="shared" si="295"/>
        <v>0</v>
      </c>
      <c r="K1893" s="271">
        <f t="shared" si="295"/>
        <v>0</v>
      </c>
      <c r="L1893" s="274">
        <f t="shared" si="295"/>
        <v>0</v>
      </c>
      <c r="M1893" s="271" t="e">
        <f t="shared" si="295"/>
        <v>#DIV/0!</v>
      </c>
      <c r="N1893" s="275">
        <f>COUNTA(B1894:B1924)-COUNTIF(B1894:B1924,"연차")</f>
        <v>0</v>
      </c>
      <c r="O1893" s="271">
        <f>SUM(O1894:O1924)</f>
        <v>0</v>
      </c>
      <c r="P1893" s="271">
        <f>SUM(P1894:P1924)</f>
        <v>0</v>
      </c>
      <c r="Q1893" s="272">
        <f>SUM(Q1894:Q1924)</f>
        <v>0</v>
      </c>
      <c r="R1893" s="272">
        <f>COUNTA(A1894:A1924)</f>
        <v>28</v>
      </c>
      <c r="S1893" s="276">
        <f>SUM(C1894:C1924)</f>
        <v>0</v>
      </c>
      <c r="T1893" s="276">
        <f>SUM(F1894:F1924)</f>
        <v>0</v>
      </c>
      <c r="U1893" s="251">
        <f>G1895*G1897</f>
        <v>0</v>
      </c>
    </row>
    <row r="1894" spans="1:21" x14ac:dyDescent="0.3">
      <c r="A1894" s="212">
        <v>1</v>
      </c>
      <c r="B1894" s="201"/>
      <c r="C1894" s="201"/>
      <c r="D1894" s="201" t="s">
        <v>271</v>
      </c>
      <c r="E1894" s="201"/>
      <c r="F1894" s="201"/>
      <c r="G1894" s="213" t="s">
        <v>282</v>
      </c>
      <c r="H1894" s="273">
        <f>SUM(B1894:B1900)</f>
        <v>0</v>
      </c>
      <c r="I1894" s="271">
        <f t="shared" ref="I1894:I1921" si="296">IF(IFERROR(B1894-8,0)&lt;0,0,IFERROR(B1894-8,0))</f>
        <v>0</v>
      </c>
      <c r="J1894" s="271">
        <f>IF(SUM(H1894-40)&gt;0,H1894-40,0)</f>
        <v>0</v>
      </c>
      <c r="K1894" s="271">
        <f>IF(SUM(I1894:I1900)&gt;J1894,SUM(I1894:I1900),J1894)</f>
        <v>0</v>
      </c>
      <c r="L1894" s="271">
        <f>IF(D1894="o",IF(H1894&lt;15,0,IF(H1894&gt;40,8,H1894/5)),0)</f>
        <v>0</v>
      </c>
      <c r="M1894" s="272" t="e">
        <f>SUM(B1894:B1924)/COUNTA(B1894:B1924)</f>
        <v>#DIV/0!</v>
      </c>
      <c r="N1894" s="272"/>
      <c r="O1894" s="272" t="str">
        <f>IF(E1894="o",IF(B1894&gt;8,8,B1894),"")</f>
        <v/>
      </c>
      <c r="P1894" s="272" t="str">
        <f>IF(E1894="o",IF(B1894&gt;8,B1894-8,0),"")</f>
        <v/>
      </c>
      <c r="Q1894" s="272">
        <f>COUNTA(A1894)*IF(B1894="연차",0,B1894)</f>
        <v>0</v>
      </c>
      <c r="R1894" s="272"/>
    </row>
    <row r="1895" spans="1:21" x14ac:dyDescent="0.3">
      <c r="A1895" s="214">
        <v>2</v>
      </c>
      <c r="B1895" s="200"/>
      <c r="C1895" s="200"/>
      <c r="D1895" s="215"/>
      <c r="E1895" s="200"/>
      <c r="F1895" s="200"/>
      <c r="G1895" s="203"/>
      <c r="H1895" s="273"/>
      <c r="I1895" s="271">
        <f t="shared" si="296"/>
        <v>0</v>
      </c>
      <c r="J1895" s="271"/>
      <c r="K1895" s="271"/>
      <c r="L1895" s="271"/>
      <c r="M1895" s="272"/>
      <c r="N1895" s="272"/>
      <c r="O1895" s="272" t="str">
        <f t="shared" ref="O1895:O1923" si="297">IF(E1895="o",IF(B1895&gt;8,8,B1895),"")</f>
        <v/>
      </c>
      <c r="P1895" s="272" t="str">
        <f t="shared" ref="P1895:P1923" si="298">IF(E1895="o",IF(B1895&gt;8,B1895-8,0),"")</f>
        <v/>
      </c>
      <c r="Q1895" s="272">
        <f t="shared" ref="Q1895:Q1924" si="299">COUNTA(A1895)*IF(B1895="연차",0,B1895)</f>
        <v>0</v>
      </c>
      <c r="R1895" s="272"/>
    </row>
    <row r="1896" spans="1:21" x14ac:dyDescent="0.3">
      <c r="A1896" s="214">
        <v>3</v>
      </c>
      <c r="B1896" s="200"/>
      <c r="C1896" s="200"/>
      <c r="D1896" s="215"/>
      <c r="E1896" s="200"/>
      <c r="F1896" s="200"/>
      <c r="G1896" s="203" t="s">
        <v>275</v>
      </c>
      <c r="H1896" s="273"/>
      <c r="I1896" s="271">
        <f t="shared" si="296"/>
        <v>0</v>
      </c>
      <c r="J1896" s="271"/>
      <c r="K1896" s="271"/>
      <c r="L1896" s="271"/>
      <c r="M1896" s="272"/>
      <c r="N1896" s="272"/>
      <c r="O1896" s="272" t="str">
        <f t="shared" si="297"/>
        <v/>
      </c>
      <c r="P1896" s="272" t="str">
        <f t="shared" si="298"/>
        <v/>
      </c>
      <c r="Q1896" s="272">
        <f t="shared" si="299"/>
        <v>0</v>
      </c>
      <c r="R1896" s="272"/>
    </row>
    <row r="1897" spans="1:21" x14ac:dyDescent="0.3">
      <c r="A1897" s="214">
        <v>4</v>
      </c>
      <c r="B1897" s="200"/>
      <c r="C1897" s="200"/>
      <c r="D1897" s="215"/>
      <c r="E1897" s="200"/>
      <c r="F1897" s="200"/>
      <c r="G1897" s="203"/>
      <c r="H1897" s="273"/>
      <c r="I1897" s="271">
        <f t="shared" si="296"/>
        <v>0</v>
      </c>
      <c r="J1897" s="271"/>
      <c r="K1897" s="271"/>
      <c r="L1897" s="271"/>
      <c r="M1897" s="272"/>
      <c r="N1897" s="272"/>
      <c r="O1897" s="272" t="str">
        <f t="shared" si="297"/>
        <v/>
      </c>
      <c r="P1897" s="272" t="str">
        <f t="shared" si="298"/>
        <v/>
      </c>
      <c r="Q1897" s="272">
        <f t="shared" si="299"/>
        <v>0</v>
      </c>
      <c r="R1897" s="272"/>
    </row>
    <row r="1898" spans="1:21" x14ac:dyDescent="0.3">
      <c r="A1898" s="214">
        <v>5</v>
      </c>
      <c r="B1898" s="200"/>
      <c r="C1898" s="200"/>
      <c r="D1898" s="215"/>
      <c r="E1898" s="200"/>
      <c r="F1898" s="200"/>
      <c r="G1898" s="216"/>
      <c r="H1898" s="273"/>
      <c r="I1898" s="271">
        <f t="shared" si="296"/>
        <v>0</v>
      </c>
      <c r="J1898" s="271"/>
      <c r="K1898" s="271"/>
      <c r="L1898" s="271"/>
      <c r="M1898" s="272"/>
      <c r="N1898" s="272"/>
      <c r="O1898" s="272" t="str">
        <f t="shared" si="297"/>
        <v/>
      </c>
      <c r="P1898" s="272" t="str">
        <f t="shared" si="298"/>
        <v/>
      </c>
      <c r="Q1898" s="272">
        <f t="shared" si="299"/>
        <v>0</v>
      </c>
      <c r="R1898" s="272"/>
    </row>
    <row r="1899" spans="1:21" x14ac:dyDescent="0.3">
      <c r="A1899" s="214">
        <v>6</v>
      </c>
      <c r="B1899" s="200"/>
      <c r="C1899" s="200"/>
      <c r="D1899" s="215"/>
      <c r="E1899" s="200"/>
      <c r="F1899" s="200"/>
      <c r="G1899" s="216"/>
      <c r="H1899" s="273"/>
      <c r="I1899" s="271">
        <f t="shared" si="296"/>
        <v>0</v>
      </c>
      <c r="J1899" s="271"/>
      <c r="K1899" s="271"/>
      <c r="L1899" s="271"/>
      <c r="M1899" s="272"/>
      <c r="N1899" s="272"/>
      <c r="O1899" s="272" t="str">
        <f t="shared" si="297"/>
        <v/>
      </c>
      <c r="P1899" s="272" t="str">
        <f t="shared" si="298"/>
        <v/>
      </c>
      <c r="Q1899" s="272">
        <f t="shared" si="299"/>
        <v>0</v>
      </c>
      <c r="R1899" s="272"/>
    </row>
    <row r="1900" spans="1:21" ht="17.25" thickBot="1" x14ac:dyDescent="0.35">
      <c r="A1900" s="217">
        <v>7</v>
      </c>
      <c r="B1900" s="204"/>
      <c r="C1900" s="204"/>
      <c r="D1900" s="218"/>
      <c r="E1900" s="204"/>
      <c r="F1900" s="204"/>
      <c r="G1900" s="219"/>
      <c r="H1900" s="273"/>
      <c r="I1900" s="271">
        <f t="shared" si="296"/>
        <v>0</v>
      </c>
      <c r="J1900" s="271"/>
      <c r="K1900" s="271"/>
      <c r="L1900" s="271"/>
      <c r="M1900" s="272"/>
      <c r="N1900" s="272"/>
      <c r="O1900" s="272" t="str">
        <f t="shared" si="297"/>
        <v/>
      </c>
      <c r="P1900" s="272" t="str">
        <f t="shared" si="298"/>
        <v/>
      </c>
      <c r="Q1900" s="272">
        <f t="shared" si="299"/>
        <v>0</v>
      </c>
      <c r="R1900" s="272"/>
    </row>
    <row r="1901" spans="1:21" x14ac:dyDescent="0.3">
      <c r="A1901" s="220">
        <v>8</v>
      </c>
      <c r="B1901" s="202"/>
      <c r="C1901" s="202"/>
      <c r="D1901" s="202" t="s">
        <v>271</v>
      </c>
      <c r="E1901" s="202"/>
      <c r="F1901" s="202"/>
      <c r="G1901" s="221"/>
      <c r="H1901" s="273">
        <f>SUM(B1901:B1907)</f>
        <v>0</v>
      </c>
      <c r="I1901" s="271">
        <f t="shared" si="296"/>
        <v>0</v>
      </c>
      <c r="J1901" s="271">
        <f>IF(SUM(H1901-40)&gt;0,H1901-40,0)</f>
        <v>0</v>
      </c>
      <c r="K1901" s="271">
        <f>IF(SUM(I1901:I1907)&gt;J1901,SUM(I1901:I1907),J1901)</f>
        <v>0</v>
      </c>
      <c r="L1901" s="271">
        <f>IF(D1901="o",IF(H1901&lt;15,0,IF(H1901&gt;40,8,H1901/5)),0)</f>
        <v>0</v>
      </c>
      <c r="M1901" s="272"/>
      <c r="N1901" s="272"/>
      <c r="O1901" s="272" t="str">
        <f t="shared" si="297"/>
        <v/>
      </c>
      <c r="P1901" s="272" t="str">
        <f t="shared" si="298"/>
        <v/>
      </c>
      <c r="Q1901" s="272">
        <f t="shared" si="299"/>
        <v>0</v>
      </c>
      <c r="R1901" s="272"/>
    </row>
    <row r="1902" spans="1:21" x14ac:dyDescent="0.3">
      <c r="A1902" s="214">
        <v>9</v>
      </c>
      <c r="B1902" s="200"/>
      <c r="C1902" s="200"/>
      <c r="D1902" s="215"/>
      <c r="E1902" s="200"/>
      <c r="F1902" s="200"/>
      <c r="G1902" s="216"/>
      <c r="H1902" s="273"/>
      <c r="I1902" s="271">
        <f t="shared" si="296"/>
        <v>0</v>
      </c>
      <c r="J1902" s="271"/>
      <c r="K1902" s="271"/>
      <c r="L1902" s="271"/>
      <c r="M1902" s="272"/>
      <c r="N1902" s="272"/>
      <c r="O1902" s="272" t="str">
        <f t="shared" si="297"/>
        <v/>
      </c>
      <c r="P1902" s="272" t="str">
        <f t="shared" si="298"/>
        <v/>
      </c>
      <c r="Q1902" s="272">
        <f t="shared" si="299"/>
        <v>0</v>
      </c>
      <c r="R1902" s="272"/>
    </row>
    <row r="1903" spans="1:21" x14ac:dyDescent="0.3">
      <c r="A1903" s="214">
        <v>10</v>
      </c>
      <c r="B1903" s="200"/>
      <c r="C1903" s="200"/>
      <c r="D1903" s="215"/>
      <c r="E1903" s="200"/>
      <c r="F1903" s="200"/>
      <c r="G1903" s="216"/>
      <c r="H1903" s="273"/>
      <c r="I1903" s="271">
        <f t="shared" si="296"/>
        <v>0</v>
      </c>
      <c r="J1903" s="271"/>
      <c r="K1903" s="271"/>
      <c r="L1903" s="271"/>
      <c r="M1903" s="272"/>
      <c r="N1903" s="272"/>
      <c r="O1903" s="272" t="str">
        <f t="shared" si="297"/>
        <v/>
      </c>
      <c r="P1903" s="272" t="str">
        <f t="shared" si="298"/>
        <v/>
      </c>
      <c r="Q1903" s="272">
        <f t="shared" si="299"/>
        <v>0</v>
      </c>
      <c r="R1903" s="272"/>
    </row>
    <row r="1904" spans="1:21" x14ac:dyDescent="0.3">
      <c r="A1904" s="214">
        <v>11</v>
      </c>
      <c r="B1904" s="200"/>
      <c r="C1904" s="200"/>
      <c r="D1904" s="215"/>
      <c r="E1904" s="200"/>
      <c r="F1904" s="200"/>
      <c r="G1904" s="216"/>
      <c r="H1904" s="273"/>
      <c r="I1904" s="271">
        <f t="shared" si="296"/>
        <v>0</v>
      </c>
      <c r="J1904" s="271"/>
      <c r="K1904" s="271"/>
      <c r="L1904" s="271"/>
      <c r="M1904" s="272"/>
      <c r="N1904" s="272"/>
      <c r="O1904" s="272" t="str">
        <f t="shared" si="297"/>
        <v/>
      </c>
      <c r="P1904" s="272" t="str">
        <f t="shared" si="298"/>
        <v/>
      </c>
      <c r="Q1904" s="272">
        <f t="shared" si="299"/>
        <v>0</v>
      </c>
      <c r="R1904" s="272"/>
    </row>
    <row r="1905" spans="1:18" x14ac:dyDescent="0.3">
      <c r="A1905" s="214">
        <v>12</v>
      </c>
      <c r="B1905" s="200"/>
      <c r="C1905" s="200"/>
      <c r="D1905" s="215"/>
      <c r="E1905" s="200"/>
      <c r="F1905" s="200"/>
      <c r="G1905" s="216"/>
      <c r="H1905" s="273"/>
      <c r="I1905" s="271">
        <f t="shared" si="296"/>
        <v>0</v>
      </c>
      <c r="J1905" s="271"/>
      <c r="K1905" s="271"/>
      <c r="L1905" s="271"/>
      <c r="M1905" s="272"/>
      <c r="N1905" s="272"/>
      <c r="O1905" s="272" t="str">
        <f t="shared" si="297"/>
        <v/>
      </c>
      <c r="P1905" s="272" t="str">
        <f t="shared" si="298"/>
        <v/>
      </c>
      <c r="Q1905" s="272">
        <f t="shared" si="299"/>
        <v>0</v>
      </c>
      <c r="R1905" s="272"/>
    </row>
    <row r="1906" spans="1:18" x14ac:dyDescent="0.3">
      <c r="A1906" s="214">
        <v>13</v>
      </c>
      <c r="B1906" s="200"/>
      <c r="C1906" s="200"/>
      <c r="D1906" s="215"/>
      <c r="E1906" s="200"/>
      <c r="F1906" s="200"/>
      <c r="G1906" s="216"/>
      <c r="H1906" s="273"/>
      <c r="I1906" s="271">
        <f t="shared" si="296"/>
        <v>0</v>
      </c>
      <c r="J1906" s="271"/>
      <c r="K1906" s="271"/>
      <c r="L1906" s="271"/>
      <c r="M1906" s="272"/>
      <c r="N1906" s="272"/>
      <c r="O1906" s="272" t="str">
        <f t="shared" si="297"/>
        <v/>
      </c>
      <c r="P1906" s="272" t="str">
        <f t="shared" si="298"/>
        <v/>
      </c>
      <c r="Q1906" s="272">
        <f t="shared" si="299"/>
        <v>0</v>
      </c>
      <c r="R1906" s="272"/>
    </row>
    <row r="1907" spans="1:18" ht="17.25" thickBot="1" x14ac:dyDescent="0.35">
      <c r="A1907" s="217">
        <v>14</v>
      </c>
      <c r="B1907" s="204"/>
      <c r="C1907" s="204"/>
      <c r="D1907" s="218"/>
      <c r="E1907" s="204"/>
      <c r="F1907" s="204"/>
      <c r="G1907" s="219"/>
      <c r="H1907" s="273"/>
      <c r="I1907" s="271">
        <f t="shared" si="296"/>
        <v>0</v>
      </c>
      <c r="J1907" s="271"/>
      <c r="K1907" s="271"/>
      <c r="L1907" s="271"/>
      <c r="M1907" s="272"/>
      <c r="N1907" s="272"/>
      <c r="O1907" s="272" t="str">
        <f t="shared" si="297"/>
        <v/>
      </c>
      <c r="P1907" s="272" t="str">
        <f t="shared" si="298"/>
        <v/>
      </c>
      <c r="Q1907" s="272">
        <f t="shared" si="299"/>
        <v>0</v>
      </c>
      <c r="R1907" s="272"/>
    </row>
    <row r="1908" spans="1:18" x14ac:dyDescent="0.3">
      <c r="A1908" s="220">
        <v>15</v>
      </c>
      <c r="B1908" s="202"/>
      <c r="C1908" s="202"/>
      <c r="D1908" s="202" t="s">
        <v>271</v>
      </c>
      <c r="E1908" s="202"/>
      <c r="F1908" s="202"/>
      <c r="G1908" s="221"/>
      <c r="H1908" s="273">
        <f>SUM(B1908:B1914)</f>
        <v>0</v>
      </c>
      <c r="I1908" s="271">
        <f t="shared" si="296"/>
        <v>0</v>
      </c>
      <c r="J1908" s="271">
        <f>IF(SUM(H1908-40)&gt;0,H1908-40,0)</f>
        <v>0</v>
      </c>
      <c r="K1908" s="271">
        <f>IF(SUM(I1908:I1914)&gt;J1908,SUM(I1908:I1914),J1908)</f>
        <v>0</v>
      </c>
      <c r="L1908" s="271">
        <f>IF(D1908="o",IF(H1908&lt;15,0,IF(H1908&gt;40,8,H1908/5)),0)</f>
        <v>0</v>
      </c>
      <c r="M1908" s="272"/>
      <c r="N1908" s="272"/>
      <c r="O1908" s="272" t="str">
        <f t="shared" si="297"/>
        <v/>
      </c>
      <c r="P1908" s="272" t="str">
        <f t="shared" si="298"/>
        <v/>
      </c>
      <c r="Q1908" s="272">
        <f t="shared" si="299"/>
        <v>0</v>
      </c>
      <c r="R1908" s="272"/>
    </row>
    <row r="1909" spans="1:18" x14ac:dyDescent="0.3">
      <c r="A1909" s="214">
        <v>16</v>
      </c>
      <c r="B1909" s="200"/>
      <c r="C1909" s="200"/>
      <c r="D1909" s="215"/>
      <c r="E1909" s="200"/>
      <c r="F1909" s="200"/>
      <c r="G1909" s="216"/>
      <c r="H1909" s="273"/>
      <c r="I1909" s="271">
        <f t="shared" si="296"/>
        <v>0</v>
      </c>
      <c r="J1909" s="271"/>
      <c r="K1909" s="271"/>
      <c r="L1909" s="271"/>
      <c r="M1909" s="272"/>
      <c r="N1909" s="272"/>
      <c r="O1909" s="272" t="str">
        <f t="shared" si="297"/>
        <v/>
      </c>
      <c r="P1909" s="272" t="str">
        <f t="shared" si="298"/>
        <v/>
      </c>
      <c r="Q1909" s="272">
        <f t="shared" si="299"/>
        <v>0</v>
      </c>
      <c r="R1909" s="272"/>
    </row>
    <row r="1910" spans="1:18" x14ac:dyDescent="0.3">
      <c r="A1910" s="214">
        <v>17</v>
      </c>
      <c r="B1910" s="200"/>
      <c r="C1910" s="200"/>
      <c r="D1910" s="215"/>
      <c r="E1910" s="200"/>
      <c r="F1910" s="200"/>
      <c r="G1910" s="216"/>
      <c r="H1910" s="273"/>
      <c r="I1910" s="271">
        <f t="shared" si="296"/>
        <v>0</v>
      </c>
      <c r="J1910" s="271"/>
      <c r="K1910" s="271"/>
      <c r="L1910" s="271"/>
      <c r="M1910" s="272"/>
      <c r="N1910" s="272"/>
      <c r="O1910" s="272" t="str">
        <f t="shared" si="297"/>
        <v/>
      </c>
      <c r="P1910" s="272" t="str">
        <f t="shared" si="298"/>
        <v/>
      </c>
      <c r="Q1910" s="272">
        <f t="shared" si="299"/>
        <v>0</v>
      </c>
      <c r="R1910" s="272"/>
    </row>
    <row r="1911" spans="1:18" x14ac:dyDescent="0.3">
      <c r="A1911" s="214">
        <v>18</v>
      </c>
      <c r="B1911" s="200"/>
      <c r="C1911" s="200"/>
      <c r="D1911" s="215"/>
      <c r="E1911" s="200"/>
      <c r="F1911" s="200"/>
      <c r="G1911" s="216"/>
      <c r="H1911" s="273"/>
      <c r="I1911" s="271">
        <f t="shared" si="296"/>
        <v>0</v>
      </c>
      <c r="J1911" s="271"/>
      <c r="K1911" s="271"/>
      <c r="L1911" s="271"/>
      <c r="M1911" s="272"/>
      <c r="N1911" s="272"/>
      <c r="O1911" s="272" t="str">
        <f t="shared" si="297"/>
        <v/>
      </c>
      <c r="P1911" s="272" t="str">
        <f t="shared" si="298"/>
        <v/>
      </c>
      <c r="Q1911" s="272">
        <f t="shared" si="299"/>
        <v>0</v>
      </c>
      <c r="R1911" s="272"/>
    </row>
    <row r="1912" spans="1:18" x14ac:dyDescent="0.3">
      <c r="A1912" s="214">
        <v>19</v>
      </c>
      <c r="B1912" s="200"/>
      <c r="C1912" s="200"/>
      <c r="D1912" s="215"/>
      <c r="E1912" s="200"/>
      <c r="F1912" s="200"/>
      <c r="G1912" s="216"/>
      <c r="H1912" s="273"/>
      <c r="I1912" s="271">
        <f t="shared" si="296"/>
        <v>0</v>
      </c>
      <c r="J1912" s="271"/>
      <c r="K1912" s="271"/>
      <c r="L1912" s="271"/>
      <c r="M1912" s="272"/>
      <c r="N1912" s="272"/>
      <c r="O1912" s="272" t="str">
        <f t="shared" si="297"/>
        <v/>
      </c>
      <c r="P1912" s="272" t="str">
        <f t="shared" si="298"/>
        <v/>
      </c>
      <c r="Q1912" s="272">
        <f t="shared" si="299"/>
        <v>0</v>
      </c>
      <c r="R1912" s="272"/>
    </row>
    <row r="1913" spans="1:18" x14ac:dyDescent="0.3">
      <c r="A1913" s="214">
        <v>20</v>
      </c>
      <c r="B1913" s="200"/>
      <c r="C1913" s="200"/>
      <c r="D1913" s="215"/>
      <c r="E1913" s="200"/>
      <c r="F1913" s="200"/>
      <c r="G1913" s="216"/>
      <c r="H1913" s="273"/>
      <c r="I1913" s="271">
        <f t="shared" si="296"/>
        <v>0</v>
      </c>
      <c r="J1913" s="271"/>
      <c r="K1913" s="271"/>
      <c r="L1913" s="271"/>
      <c r="M1913" s="272"/>
      <c r="N1913" s="272"/>
      <c r="O1913" s="272" t="str">
        <f t="shared" si="297"/>
        <v/>
      </c>
      <c r="P1913" s="272" t="str">
        <f t="shared" si="298"/>
        <v/>
      </c>
      <c r="Q1913" s="272">
        <f t="shared" si="299"/>
        <v>0</v>
      </c>
      <c r="R1913" s="272"/>
    </row>
    <row r="1914" spans="1:18" ht="17.25" thickBot="1" x14ac:dyDescent="0.35">
      <c r="A1914" s="217">
        <v>21</v>
      </c>
      <c r="B1914" s="204"/>
      <c r="C1914" s="204"/>
      <c r="D1914" s="218"/>
      <c r="E1914" s="204"/>
      <c r="F1914" s="204"/>
      <c r="G1914" s="219"/>
      <c r="H1914" s="273"/>
      <c r="I1914" s="271">
        <f t="shared" si="296"/>
        <v>0</v>
      </c>
      <c r="J1914" s="271"/>
      <c r="K1914" s="271"/>
      <c r="L1914" s="271"/>
      <c r="M1914" s="272"/>
      <c r="N1914" s="272"/>
      <c r="O1914" s="272" t="str">
        <f t="shared" si="297"/>
        <v/>
      </c>
      <c r="P1914" s="272" t="str">
        <f t="shared" si="298"/>
        <v/>
      </c>
      <c r="Q1914" s="272">
        <f t="shared" si="299"/>
        <v>0</v>
      </c>
      <c r="R1914" s="272"/>
    </row>
    <row r="1915" spans="1:18" x14ac:dyDescent="0.3">
      <c r="A1915" s="220">
        <v>22</v>
      </c>
      <c r="B1915" s="202"/>
      <c r="C1915" s="202"/>
      <c r="D1915" s="202" t="s">
        <v>271</v>
      </c>
      <c r="E1915" s="202"/>
      <c r="F1915" s="202"/>
      <c r="G1915" s="221"/>
      <c r="H1915" s="273">
        <f>SUM(B1915:B1921)</f>
        <v>0</v>
      </c>
      <c r="I1915" s="271">
        <f t="shared" si="296"/>
        <v>0</v>
      </c>
      <c r="J1915" s="271">
        <f>IF(SUM(H1915-40)&gt;0,H1915-40,0)</f>
        <v>0</v>
      </c>
      <c r="K1915" s="271">
        <f>IF(SUM(I1915:I1921)&gt;J1915,SUM(I1915:I1921),J1915)</f>
        <v>0</v>
      </c>
      <c r="L1915" s="271">
        <f>IF(D1915="o",IF(H1915&lt;15,0,IF(H1915&gt;40,8,H1915/5)),0)</f>
        <v>0</v>
      </c>
      <c r="M1915" s="272"/>
      <c r="N1915" s="272"/>
      <c r="O1915" s="272" t="str">
        <f t="shared" si="297"/>
        <v/>
      </c>
      <c r="P1915" s="272" t="str">
        <f t="shared" si="298"/>
        <v/>
      </c>
      <c r="Q1915" s="272">
        <f t="shared" si="299"/>
        <v>0</v>
      </c>
      <c r="R1915" s="272"/>
    </row>
    <row r="1916" spans="1:18" x14ac:dyDescent="0.3">
      <c r="A1916" s="214">
        <v>23</v>
      </c>
      <c r="B1916" s="200"/>
      <c r="C1916" s="200"/>
      <c r="D1916" s="215"/>
      <c r="E1916" s="200"/>
      <c r="F1916" s="200"/>
      <c r="G1916" s="216"/>
      <c r="H1916" s="273"/>
      <c r="I1916" s="271">
        <f t="shared" si="296"/>
        <v>0</v>
      </c>
      <c r="J1916" s="271"/>
      <c r="K1916" s="271"/>
      <c r="L1916" s="271"/>
      <c r="M1916" s="272"/>
      <c r="N1916" s="272"/>
      <c r="O1916" s="272" t="str">
        <f t="shared" si="297"/>
        <v/>
      </c>
      <c r="P1916" s="272" t="str">
        <f t="shared" si="298"/>
        <v/>
      </c>
      <c r="Q1916" s="272">
        <f t="shared" si="299"/>
        <v>0</v>
      </c>
      <c r="R1916" s="272"/>
    </row>
    <row r="1917" spans="1:18" x14ac:dyDescent="0.3">
      <c r="A1917" s="214">
        <v>24</v>
      </c>
      <c r="B1917" s="200"/>
      <c r="C1917" s="200"/>
      <c r="D1917" s="215"/>
      <c r="E1917" s="200"/>
      <c r="F1917" s="200"/>
      <c r="G1917" s="216"/>
      <c r="H1917" s="273"/>
      <c r="I1917" s="271">
        <f t="shared" si="296"/>
        <v>0</v>
      </c>
      <c r="J1917" s="271"/>
      <c r="K1917" s="271"/>
      <c r="L1917" s="271"/>
      <c r="M1917" s="272"/>
      <c r="N1917" s="272"/>
      <c r="O1917" s="272" t="str">
        <f t="shared" si="297"/>
        <v/>
      </c>
      <c r="P1917" s="272" t="str">
        <f t="shared" si="298"/>
        <v/>
      </c>
      <c r="Q1917" s="272">
        <f t="shared" si="299"/>
        <v>0</v>
      </c>
      <c r="R1917" s="272"/>
    </row>
    <row r="1918" spans="1:18" x14ac:dyDescent="0.3">
      <c r="A1918" s="214">
        <v>25</v>
      </c>
      <c r="B1918" s="200"/>
      <c r="C1918" s="200"/>
      <c r="D1918" s="215"/>
      <c r="E1918" s="200"/>
      <c r="F1918" s="200"/>
      <c r="G1918" s="216"/>
      <c r="H1918" s="273"/>
      <c r="I1918" s="271">
        <f t="shared" si="296"/>
        <v>0</v>
      </c>
      <c r="J1918" s="271"/>
      <c r="K1918" s="271"/>
      <c r="L1918" s="271"/>
      <c r="M1918" s="272"/>
      <c r="N1918" s="272"/>
      <c r="O1918" s="272" t="str">
        <f t="shared" si="297"/>
        <v/>
      </c>
      <c r="P1918" s="272" t="str">
        <f t="shared" si="298"/>
        <v/>
      </c>
      <c r="Q1918" s="272">
        <f t="shared" si="299"/>
        <v>0</v>
      </c>
      <c r="R1918" s="272"/>
    </row>
    <row r="1919" spans="1:18" x14ac:dyDescent="0.3">
      <c r="A1919" s="214">
        <v>26</v>
      </c>
      <c r="B1919" s="200"/>
      <c r="C1919" s="200"/>
      <c r="D1919" s="215"/>
      <c r="E1919" s="200"/>
      <c r="F1919" s="200"/>
      <c r="G1919" s="216"/>
      <c r="H1919" s="273"/>
      <c r="I1919" s="271">
        <f t="shared" si="296"/>
        <v>0</v>
      </c>
      <c r="J1919" s="271"/>
      <c r="K1919" s="271"/>
      <c r="L1919" s="271"/>
      <c r="M1919" s="272"/>
      <c r="N1919" s="272"/>
      <c r="O1919" s="272" t="str">
        <f t="shared" si="297"/>
        <v/>
      </c>
      <c r="P1919" s="272" t="str">
        <f t="shared" si="298"/>
        <v/>
      </c>
      <c r="Q1919" s="272">
        <f t="shared" si="299"/>
        <v>0</v>
      </c>
      <c r="R1919" s="272"/>
    </row>
    <row r="1920" spans="1:18" x14ac:dyDescent="0.3">
      <c r="A1920" s="214">
        <v>27</v>
      </c>
      <c r="B1920" s="200"/>
      <c r="C1920" s="200"/>
      <c r="D1920" s="215"/>
      <c r="E1920" s="200"/>
      <c r="F1920" s="200"/>
      <c r="G1920" s="216"/>
      <c r="H1920" s="273"/>
      <c r="I1920" s="271">
        <f t="shared" si="296"/>
        <v>0</v>
      </c>
      <c r="J1920" s="271"/>
      <c r="K1920" s="271"/>
      <c r="L1920" s="271"/>
      <c r="M1920" s="272"/>
      <c r="N1920" s="272"/>
      <c r="O1920" s="272" t="str">
        <f t="shared" si="297"/>
        <v/>
      </c>
      <c r="P1920" s="272" t="str">
        <f t="shared" si="298"/>
        <v/>
      </c>
      <c r="Q1920" s="272">
        <f t="shared" si="299"/>
        <v>0</v>
      </c>
      <c r="R1920" s="272"/>
    </row>
    <row r="1921" spans="1:21" ht="17.25" thickBot="1" x14ac:dyDescent="0.35">
      <c r="A1921" s="217">
        <v>28</v>
      </c>
      <c r="B1921" s="204"/>
      <c r="C1921" s="204"/>
      <c r="D1921" s="218"/>
      <c r="E1921" s="204"/>
      <c r="F1921" s="204"/>
      <c r="G1921" s="219"/>
      <c r="H1921" s="273"/>
      <c r="I1921" s="271">
        <f t="shared" si="296"/>
        <v>0</v>
      </c>
      <c r="J1921" s="271"/>
      <c r="K1921" s="271"/>
      <c r="L1921" s="271"/>
      <c r="M1921" s="272"/>
      <c r="N1921" s="272"/>
      <c r="O1921" s="272" t="str">
        <f t="shared" si="297"/>
        <v/>
      </c>
      <c r="P1921" s="272" t="str">
        <f t="shared" si="298"/>
        <v/>
      </c>
      <c r="Q1921" s="272">
        <f t="shared" si="299"/>
        <v>0</v>
      </c>
      <c r="R1921" s="272"/>
    </row>
    <row r="1922" spans="1:21" x14ac:dyDescent="0.3">
      <c r="A1922" s="205"/>
      <c r="B1922" s="202"/>
      <c r="C1922" s="202"/>
      <c r="D1922" s="202" t="s">
        <v>271</v>
      </c>
      <c r="E1922" s="202"/>
      <c r="F1922" s="202"/>
      <c r="G1922" s="221"/>
      <c r="H1922" s="273" t="str">
        <f>IF(A1922&lt;&gt;0,SUM(Q1922:Q1924),"")</f>
        <v/>
      </c>
      <c r="I1922" s="271" t="str">
        <f>IF(A1922&lt;&gt;0,IF(IFERROR(B1922-8,0)&lt;0,0,IFERROR(B1922-8,0)),"")</f>
        <v/>
      </c>
      <c r="J1922" s="271" t="str">
        <f>IF(A1922&lt;&gt;0,IF(SUM(H1922-40)&gt;0,H1922-40,0),"")</f>
        <v/>
      </c>
      <c r="K1922" s="271" t="str">
        <f>IF(A1922&lt;&gt;0,IF(SUM(I1922:I1924)&gt;J1922,SUM(I1922:I1924),J1922),"")</f>
        <v/>
      </c>
      <c r="L1922" s="271" t="str">
        <f>IF(A1922&lt;&gt;0,IF(D1894="o",IF(H1922&lt;(15/(7/COUNTA(A1922:A1924))),0,IF(H1922&gt;(COUNTA(A1922:A1924)/5*40),COUNTA(A1922:A1924)/5*8,H1922/5)),""),"")</f>
        <v/>
      </c>
      <c r="M1922" s="272"/>
      <c r="N1922" s="272"/>
      <c r="O1922" s="272" t="str">
        <f t="shared" si="297"/>
        <v/>
      </c>
      <c r="P1922" s="272" t="str">
        <f t="shared" si="298"/>
        <v/>
      </c>
      <c r="Q1922" s="272">
        <f t="shared" si="299"/>
        <v>0</v>
      </c>
      <c r="R1922" s="272"/>
    </row>
    <row r="1923" spans="1:21" x14ac:dyDescent="0.3">
      <c r="A1923" s="206"/>
      <c r="B1923" s="200"/>
      <c r="C1923" s="200"/>
      <c r="D1923" s="215"/>
      <c r="E1923" s="200"/>
      <c r="F1923" s="200"/>
      <c r="G1923" s="216"/>
      <c r="H1923" s="273"/>
      <c r="I1923" s="271" t="str">
        <f>IF(A1923&lt;&gt;0,IF(IFERROR(B1923-8,0)&lt;0,0,IFERROR(B1923-8,0)),"")</f>
        <v/>
      </c>
      <c r="J1923" s="271"/>
      <c r="K1923" s="271"/>
      <c r="L1923" s="271"/>
      <c r="M1923" s="272"/>
      <c r="N1923" s="272"/>
      <c r="O1923" s="272" t="str">
        <f t="shared" si="297"/>
        <v/>
      </c>
      <c r="P1923" s="272" t="str">
        <f t="shared" si="298"/>
        <v/>
      </c>
      <c r="Q1923" s="272">
        <f t="shared" si="299"/>
        <v>0</v>
      </c>
      <c r="R1923" s="272"/>
    </row>
    <row r="1924" spans="1:21" ht="17.25" thickBot="1" x14ac:dyDescent="0.35">
      <c r="A1924" s="207"/>
      <c r="B1924" s="204"/>
      <c r="C1924" s="204"/>
      <c r="D1924" s="218"/>
      <c r="E1924" s="204"/>
      <c r="F1924" s="204"/>
      <c r="G1924" s="219"/>
      <c r="H1924" s="273"/>
      <c r="I1924" s="271" t="str">
        <f>IF(A1924&lt;&gt;0,IF(IFERROR(B1924-8,0)&lt;0,0,IFERROR(B1924-8,0)),"")</f>
        <v/>
      </c>
      <c r="J1924" s="271"/>
      <c r="K1924" s="271"/>
      <c r="L1924" s="271"/>
      <c r="M1924" s="272"/>
      <c r="N1924" s="272"/>
      <c r="O1924" s="272"/>
      <c r="P1924" s="272"/>
      <c r="Q1924" s="272">
        <f t="shared" si="299"/>
        <v>0</v>
      </c>
      <c r="R1924" s="272"/>
    </row>
    <row r="1925" spans="1:21" ht="17.25" thickBot="1" x14ac:dyDescent="0.35">
      <c r="A1925" s="211"/>
      <c r="B1925" s="243"/>
      <c r="C1925" s="243"/>
      <c r="D1925" s="243"/>
      <c r="E1925" s="243"/>
      <c r="F1925" s="243"/>
      <c r="G1925" s="244"/>
      <c r="H1925" s="273">
        <f t="shared" ref="H1925:M1925" si="300">SUM(H1926:H1956)</f>
        <v>0</v>
      </c>
      <c r="I1925" s="271">
        <f t="shared" si="300"/>
        <v>0</v>
      </c>
      <c r="J1925" s="271">
        <f t="shared" si="300"/>
        <v>0</v>
      </c>
      <c r="K1925" s="271">
        <f t="shared" si="300"/>
        <v>0</v>
      </c>
      <c r="L1925" s="274">
        <f t="shared" si="300"/>
        <v>0</v>
      </c>
      <c r="M1925" s="271" t="e">
        <f t="shared" si="300"/>
        <v>#DIV/0!</v>
      </c>
      <c r="N1925" s="275">
        <f>COUNTA(B1926:B1956)-COUNTIF(B1926:B1956,"연차")</f>
        <v>0</v>
      </c>
      <c r="O1925" s="271">
        <f>SUM(O1926:O1956)</f>
        <v>0</v>
      </c>
      <c r="P1925" s="271">
        <f>SUM(P1926:P1956)</f>
        <v>0</v>
      </c>
      <c r="Q1925" s="272">
        <f>SUM(Q1926:Q1956)</f>
        <v>0</v>
      </c>
      <c r="R1925" s="272">
        <f>COUNTA(A1926:A1956)</f>
        <v>28</v>
      </c>
      <c r="S1925" s="276">
        <f>SUM(C1926:C1956)</f>
        <v>0</v>
      </c>
      <c r="T1925" s="276">
        <f>SUM(F1926:F1956)</f>
        <v>0</v>
      </c>
      <c r="U1925" s="251">
        <f>G1927*G1929</f>
        <v>0</v>
      </c>
    </row>
    <row r="1926" spans="1:21" x14ac:dyDescent="0.3">
      <c r="A1926" s="212">
        <v>1</v>
      </c>
      <c r="B1926" s="201"/>
      <c r="C1926" s="201"/>
      <c r="D1926" s="201" t="s">
        <v>271</v>
      </c>
      <c r="E1926" s="201"/>
      <c r="F1926" s="201"/>
      <c r="G1926" s="213" t="s">
        <v>282</v>
      </c>
      <c r="H1926" s="273">
        <f>SUM(B1926:B1932)</f>
        <v>0</v>
      </c>
      <c r="I1926" s="271">
        <f t="shared" ref="I1926:I1953" si="301">IF(IFERROR(B1926-8,0)&lt;0,0,IFERROR(B1926-8,0))</f>
        <v>0</v>
      </c>
      <c r="J1926" s="271">
        <f>IF(SUM(H1926-40)&gt;0,H1926-40,0)</f>
        <v>0</v>
      </c>
      <c r="K1926" s="271">
        <f>IF(SUM(I1926:I1932)&gt;J1926,SUM(I1926:I1932),J1926)</f>
        <v>0</v>
      </c>
      <c r="L1926" s="271">
        <f>IF(D1926="o",IF(H1926&lt;15,0,IF(H1926&gt;40,8,H1926/5)),0)</f>
        <v>0</v>
      </c>
      <c r="M1926" s="272" t="e">
        <f>SUM(B1926:B1956)/COUNTA(B1926:B1956)</f>
        <v>#DIV/0!</v>
      </c>
      <c r="N1926" s="272"/>
      <c r="O1926" s="272" t="str">
        <f>IF(E1926="o",IF(B1926&gt;8,8,B1926),"")</f>
        <v/>
      </c>
      <c r="P1926" s="272" t="str">
        <f>IF(E1926="o",IF(B1926&gt;8,B1926-8,0),"")</f>
        <v/>
      </c>
      <c r="Q1926" s="272">
        <f>COUNTA(A1926)*IF(B1926="연차",0,B1926)</f>
        <v>0</v>
      </c>
      <c r="R1926" s="272"/>
    </row>
    <row r="1927" spans="1:21" x14ac:dyDescent="0.3">
      <c r="A1927" s="214">
        <v>2</v>
      </c>
      <c r="B1927" s="200"/>
      <c r="C1927" s="200"/>
      <c r="D1927" s="215"/>
      <c r="E1927" s="200"/>
      <c r="F1927" s="200"/>
      <c r="G1927" s="203"/>
      <c r="H1927" s="273"/>
      <c r="I1927" s="271">
        <f t="shared" si="301"/>
        <v>0</v>
      </c>
      <c r="J1927" s="271"/>
      <c r="K1927" s="271"/>
      <c r="L1927" s="271"/>
      <c r="M1927" s="272"/>
      <c r="N1927" s="272"/>
      <c r="O1927" s="272" t="str">
        <f t="shared" ref="O1927:O1955" si="302">IF(E1927="o",IF(B1927&gt;8,8,B1927),"")</f>
        <v/>
      </c>
      <c r="P1927" s="272" t="str">
        <f t="shared" ref="P1927:P1955" si="303">IF(E1927="o",IF(B1927&gt;8,B1927-8,0),"")</f>
        <v/>
      </c>
      <c r="Q1927" s="272">
        <f t="shared" ref="Q1927:Q1956" si="304">COUNTA(A1927)*IF(B1927="연차",0,B1927)</f>
        <v>0</v>
      </c>
      <c r="R1927" s="272"/>
    </row>
    <row r="1928" spans="1:21" x14ac:dyDescent="0.3">
      <c r="A1928" s="214">
        <v>3</v>
      </c>
      <c r="B1928" s="200"/>
      <c r="C1928" s="200"/>
      <c r="D1928" s="215"/>
      <c r="E1928" s="200"/>
      <c r="F1928" s="200"/>
      <c r="G1928" s="203" t="s">
        <v>275</v>
      </c>
      <c r="H1928" s="273"/>
      <c r="I1928" s="271">
        <f t="shared" si="301"/>
        <v>0</v>
      </c>
      <c r="J1928" s="271"/>
      <c r="K1928" s="271"/>
      <c r="L1928" s="271"/>
      <c r="M1928" s="272"/>
      <c r="N1928" s="272"/>
      <c r="O1928" s="272" t="str">
        <f t="shared" si="302"/>
        <v/>
      </c>
      <c r="P1928" s="272" t="str">
        <f t="shared" si="303"/>
        <v/>
      </c>
      <c r="Q1928" s="272">
        <f t="shared" si="304"/>
        <v>0</v>
      </c>
      <c r="R1928" s="272"/>
    </row>
    <row r="1929" spans="1:21" x14ac:dyDescent="0.3">
      <c r="A1929" s="214">
        <v>4</v>
      </c>
      <c r="B1929" s="200"/>
      <c r="C1929" s="200"/>
      <c r="D1929" s="215"/>
      <c r="E1929" s="200"/>
      <c r="F1929" s="200"/>
      <c r="G1929" s="203"/>
      <c r="H1929" s="273"/>
      <c r="I1929" s="271">
        <f t="shared" si="301"/>
        <v>0</v>
      </c>
      <c r="J1929" s="271"/>
      <c r="K1929" s="271"/>
      <c r="L1929" s="271"/>
      <c r="M1929" s="272"/>
      <c r="N1929" s="272"/>
      <c r="O1929" s="272" t="str">
        <f t="shared" si="302"/>
        <v/>
      </c>
      <c r="P1929" s="272" t="str">
        <f t="shared" si="303"/>
        <v/>
      </c>
      <c r="Q1929" s="272">
        <f t="shared" si="304"/>
        <v>0</v>
      </c>
      <c r="R1929" s="272"/>
    </row>
    <row r="1930" spans="1:21" x14ac:dyDescent="0.3">
      <c r="A1930" s="214">
        <v>5</v>
      </c>
      <c r="B1930" s="200"/>
      <c r="C1930" s="200"/>
      <c r="D1930" s="215"/>
      <c r="E1930" s="200"/>
      <c r="F1930" s="200"/>
      <c r="G1930" s="216"/>
      <c r="H1930" s="273"/>
      <c r="I1930" s="271">
        <f t="shared" si="301"/>
        <v>0</v>
      </c>
      <c r="J1930" s="271"/>
      <c r="K1930" s="271"/>
      <c r="L1930" s="271"/>
      <c r="M1930" s="272"/>
      <c r="N1930" s="272"/>
      <c r="O1930" s="272" t="str">
        <f t="shared" si="302"/>
        <v/>
      </c>
      <c r="P1930" s="272" t="str">
        <f t="shared" si="303"/>
        <v/>
      </c>
      <c r="Q1930" s="272">
        <f t="shared" si="304"/>
        <v>0</v>
      </c>
      <c r="R1930" s="272"/>
    </row>
    <row r="1931" spans="1:21" x14ac:dyDescent="0.3">
      <c r="A1931" s="214">
        <v>6</v>
      </c>
      <c r="B1931" s="200"/>
      <c r="C1931" s="200"/>
      <c r="D1931" s="215"/>
      <c r="E1931" s="200"/>
      <c r="F1931" s="200"/>
      <c r="G1931" s="216"/>
      <c r="H1931" s="273"/>
      <c r="I1931" s="271">
        <f t="shared" si="301"/>
        <v>0</v>
      </c>
      <c r="J1931" s="271"/>
      <c r="K1931" s="271"/>
      <c r="L1931" s="271"/>
      <c r="M1931" s="272"/>
      <c r="N1931" s="272"/>
      <c r="O1931" s="272" t="str">
        <f t="shared" si="302"/>
        <v/>
      </c>
      <c r="P1931" s="272" t="str">
        <f t="shared" si="303"/>
        <v/>
      </c>
      <c r="Q1931" s="272">
        <f t="shared" si="304"/>
        <v>0</v>
      </c>
      <c r="R1931" s="272"/>
    </row>
    <row r="1932" spans="1:21" ht="17.25" thickBot="1" x14ac:dyDescent="0.35">
      <c r="A1932" s="217">
        <v>7</v>
      </c>
      <c r="B1932" s="204"/>
      <c r="C1932" s="204"/>
      <c r="D1932" s="218"/>
      <c r="E1932" s="204"/>
      <c r="F1932" s="204"/>
      <c r="G1932" s="219"/>
      <c r="H1932" s="273"/>
      <c r="I1932" s="271">
        <f t="shared" si="301"/>
        <v>0</v>
      </c>
      <c r="J1932" s="271"/>
      <c r="K1932" s="271"/>
      <c r="L1932" s="271"/>
      <c r="M1932" s="272"/>
      <c r="N1932" s="272"/>
      <c r="O1932" s="272" t="str">
        <f t="shared" si="302"/>
        <v/>
      </c>
      <c r="P1932" s="272" t="str">
        <f t="shared" si="303"/>
        <v/>
      </c>
      <c r="Q1932" s="272">
        <f t="shared" si="304"/>
        <v>0</v>
      </c>
      <c r="R1932" s="272"/>
    </row>
    <row r="1933" spans="1:21" x14ac:dyDescent="0.3">
      <c r="A1933" s="220">
        <v>8</v>
      </c>
      <c r="B1933" s="202"/>
      <c r="C1933" s="202"/>
      <c r="D1933" s="202" t="s">
        <v>271</v>
      </c>
      <c r="E1933" s="202"/>
      <c r="F1933" s="202"/>
      <c r="G1933" s="221"/>
      <c r="H1933" s="273">
        <f>SUM(B1933:B1939)</f>
        <v>0</v>
      </c>
      <c r="I1933" s="271">
        <f t="shared" si="301"/>
        <v>0</v>
      </c>
      <c r="J1933" s="271">
        <f>IF(SUM(H1933-40)&gt;0,H1933-40,0)</f>
        <v>0</v>
      </c>
      <c r="K1933" s="271">
        <f>IF(SUM(I1933:I1939)&gt;J1933,SUM(I1933:I1939),J1933)</f>
        <v>0</v>
      </c>
      <c r="L1933" s="271">
        <f>IF(D1933="o",IF(H1933&lt;15,0,IF(H1933&gt;40,8,H1933/5)),0)</f>
        <v>0</v>
      </c>
      <c r="M1933" s="272"/>
      <c r="N1933" s="272"/>
      <c r="O1933" s="272" t="str">
        <f t="shared" si="302"/>
        <v/>
      </c>
      <c r="P1933" s="272" t="str">
        <f t="shared" si="303"/>
        <v/>
      </c>
      <c r="Q1933" s="272">
        <f t="shared" si="304"/>
        <v>0</v>
      </c>
      <c r="R1933" s="272"/>
    </row>
    <row r="1934" spans="1:21" x14ac:dyDescent="0.3">
      <c r="A1934" s="214">
        <v>9</v>
      </c>
      <c r="B1934" s="200"/>
      <c r="C1934" s="200"/>
      <c r="D1934" s="215"/>
      <c r="E1934" s="200"/>
      <c r="F1934" s="200"/>
      <c r="G1934" s="216"/>
      <c r="H1934" s="273"/>
      <c r="I1934" s="271">
        <f t="shared" si="301"/>
        <v>0</v>
      </c>
      <c r="J1934" s="271"/>
      <c r="K1934" s="271"/>
      <c r="L1934" s="271"/>
      <c r="M1934" s="272"/>
      <c r="N1934" s="272"/>
      <c r="O1934" s="272" t="str">
        <f t="shared" si="302"/>
        <v/>
      </c>
      <c r="P1934" s="272" t="str">
        <f t="shared" si="303"/>
        <v/>
      </c>
      <c r="Q1934" s="272">
        <f t="shared" si="304"/>
        <v>0</v>
      </c>
      <c r="R1934" s="272"/>
    </row>
    <row r="1935" spans="1:21" x14ac:dyDescent="0.3">
      <c r="A1935" s="214">
        <v>10</v>
      </c>
      <c r="B1935" s="200"/>
      <c r="C1935" s="200"/>
      <c r="D1935" s="215"/>
      <c r="E1935" s="200"/>
      <c r="F1935" s="200"/>
      <c r="G1935" s="216"/>
      <c r="H1935" s="273"/>
      <c r="I1935" s="271">
        <f t="shared" si="301"/>
        <v>0</v>
      </c>
      <c r="J1935" s="271"/>
      <c r="K1935" s="271"/>
      <c r="L1935" s="271"/>
      <c r="M1935" s="272"/>
      <c r="N1935" s="272"/>
      <c r="O1935" s="272" t="str">
        <f t="shared" si="302"/>
        <v/>
      </c>
      <c r="P1935" s="272" t="str">
        <f t="shared" si="303"/>
        <v/>
      </c>
      <c r="Q1935" s="272">
        <f t="shared" si="304"/>
        <v>0</v>
      </c>
      <c r="R1935" s="272"/>
    </row>
    <row r="1936" spans="1:21" x14ac:dyDescent="0.3">
      <c r="A1936" s="214">
        <v>11</v>
      </c>
      <c r="B1936" s="200"/>
      <c r="C1936" s="200"/>
      <c r="D1936" s="215"/>
      <c r="E1936" s="200"/>
      <c r="F1936" s="200"/>
      <c r="G1936" s="216"/>
      <c r="H1936" s="273"/>
      <c r="I1936" s="271">
        <f t="shared" si="301"/>
        <v>0</v>
      </c>
      <c r="J1936" s="271"/>
      <c r="K1936" s="271"/>
      <c r="L1936" s="271"/>
      <c r="M1936" s="272"/>
      <c r="N1936" s="272"/>
      <c r="O1936" s="272" t="str">
        <f t="shared" si="302"/>
        <v/>
      </c>
      <c r="P1936" s="272" t="str">
        <f t="shared" si="303"/>
        <v/>
      </c>
      <c r="Q1936" s="272">
        <f t="shared" si="304"/>
        <v>0</v>
      </c>
      <c r="R1936" s="272"/>
    </row>
    <row r="1937" spans="1:18" x14ac:dyDescent="0.3">
      <c r="A1937" s="214">
        <v>12</v>
      </c>
      <c r="B1937" s="200"/>
      <c r="C1937" s="200"/>
      <c r="D1937" s="215"/>
      <c r="E1937" s="200"/>
      <c r="F1937" s="200"/>
      <c r="G1937" s="216"/>
      <c r="H1937" s="273"/>
      <c r="I1937" s="271">
        <f t="shared" si="301"/>
        <v>0</v>
      </c>
      <c r="J1937" s="271"/>
      <c r="K1937" s="271"/>
      <c r="L1937" s="271"/>
      <c r="M1937" s="272"/>
      <c r="N1937" s="272"/>
      <c r="O1937" s="272" t="str">
        <f t="shared" si="302"/>
        <v/>
      </c>
      <c r="P1937" s="272" t="str">
        <f t="shared" si="303"/>
        <v/>
      </c>
      <c r="Q1937" s="272">
        <f t="shared" si="304"/>
        <v>0</v>
      </c>
      <c r="R1937" s="272"/>
    </row>
    <row r="1938" spans="1:18" x14ac:dyDescent="0.3">
      <c r="A1938" s="214">
        <v>13</v>
      </c>
      <c r="B1938" s="200"/>
      <c r="C1938" s="200"/>
      <c r="D1938" s="215"/>
      <c r="E1938" s="200"/>
      <c r="F1938" s="200"/>
      <c r="G1938" s="216"/>
      <c r="H1938" s="273"/>
      <c r="I1938" s="271">
        <f t="shared" si="301"/>
        <v>0</v>
      </c>
      <c r="J1938" s="271"/>
      <c r="K1938" s="271"/>
      <c r="L1938" s="271"/>
      <c r="M1938" s="272"/>
      <c r="N1938" s="272"/>
      <c r="O1938" s="272" t="str">
        <f t="shared" si="302"/>
        <v/>
      </c>
      <c r="P1938" s="272" t="str">
        <f t="shared" si="303"/>
        <v/>
      </c>
      <c r="Q1938" s="272">
        <f t="shared" si="304"/>
        <v>0</v>
      </c>
      <c r="R1938" s="272"/>
    </row>
    <row r="1939" spans="1:18" ht="17.25" thickBot="1" x14ac:dyDescent="0.35">
      <c r="A1939" s="217">
        <v>14</v>
      </c>
      <c r="B1939" s="204"/>
      <c r="C1939" s="204"/>
      <c r="D1939" s="218"/>
      <c r="E1939" s="204"/>
      <c r="F1939" s="204"/>
      <c r="G1939" s="219"/>
      <c r="H1939" s="273"/>
      <c r="I1939" s="271">
        <f t="shared" si="301"/>
        <v>0</v>
      </c>
      <c r="J1939" s="271"/>
      <c r="K1939" s="271"/>
      <c r="L1939" s="271"/>
      <c r="M1939" s="272"/>
      <c r="N1939" s="272"/>
      <c r="O1939" s="272" t="str">
        <f t="shared" si="302"/>
        <v/>
      </c>
      <c r="P1939" s="272" t="str">
        <f t="shared" si="303"/>
        <v/>
      </c>
      <c r="Q1939" s="272">
        <f t="shared" si="304"/>
        <v>0</v>
      </c>
      <c r="R1939" s="272"/>
    </row>
    <row r="1940" spans="1:18" x14ac:dyDescent="0.3">
      <c r="A1940" s="220">
        <v>15</v>
      </c>
      <c r="B1940" s="202"/>
      <c r="C1940" s="202"/>
      <c r="D1940" s="202" t="s">
        <v>271</v>
      </c>
      <c r="E1940" s="202"/>
      <c r="F1940" s="202"/>
      <c r="G1940" s="221"/>
      <c r="H1940" s="273">
        <f>SUM(B1940:B1946)</f>
        <v>0</v>
      </c>
      <c r="I1940" s="271">
        <f t="shared" si="301"/>
        <v>0</v>
      </c>
      <c r="J1940" s="271">
        <f>IF(SUM(H1940-40)&gt;0,H1940-40,0)</f>
        <v>0</v>
      </c>
      <c r="K1940" s="271">
        <f>IF(SUM(I1940:I1946)&gt;J1940,SUM(I1940:I1946),J1940)</f>
        <v>0</v>
      </c>
      <c r="L1940" s="271">
        <f>IF(D1940="o",IF(H1940&lt;15,0,IF(H1940&gt;40,8,H1940/5)),0)</f>
        <v>0</v>
      </c>
      <c r="M1940" s="272"/>
      <c r="N1940" s="272"/>
      <c r="O1940" s="272" t="str">
        <f t="shared" si="302"/>
        <v/>
      </c>
      <c r="P1940" s="272" t="str">
        <f t="shared" si="303"/>
        <v/>
      </c>
      <c r="Q1940" s="272">
        <f t="shared" si="304"/>
        <v>0</v>
      </c>
      <c r="R1940" s="272"/>
    </row>
    <row r="1941" spans="1:18" x14ac:dyDescent="0.3">
      <c r="A1941" s="214">
        <v>16</v>
      </c>
      <c r="B1941" s="200"/>
      <c r="C1941" s="200"/>
      <c r="D1941" s="215"/>
      <c r="E1941" s="200"/>
      <c r="F1941" s="200"/>
      <c r="G1941" s="216"/>
      <c r="H1941" s="273"/>
      <c r="I1941" s="271">
        <f t="shared" si="301"/>
        <v>0</v>
      </c>
      <c r="J1941" s="271"/>
      <c r="K1941" s="271"/>
      <c r="L1941" s="271"/>
      <c r="M1941" s="272"/>
      <c r="N1941" s="272"/>
      <c r="O1941" s="272" t="str">
        <f t="shared" si="302"/>
        <v/>
      </c>
      <c r="P1941" s="272" t="str">
        <f t="shared" si="303"/>
        <v/>
      </c>
      <c r="Q1941" s="272">
        <f t="shared" si="304"/>
        <v>0</v>
      </c>
      <c r="R1941" s="272"/>
    </row>
    <row r="1942" spans="1:18" x14ac:dyDescent="0.3">
      <c r="A1942" s="214">
        <v>17</v>
      </c>
      <c r="B1942" s="200"/>
      <c r="C1942" s="200"/>
      <c r="D1942" s="215"/>
      <c r="E1942" s="200"/>
      <c r="F1942" s="200"/>
      <c r="G1942" s="216"/>
      <c r="H1942" s="273"/>
      <c r="I1942" s="271">
        <f t="shared" si="301"/>
        <v>0</v>
      </c>
      <c r="J1942" s="271"/>
      <c r="K1942" s="271"/>
      <c r="L1942" s="271"/>
      <c r="M1942" s="272"/>
      <c r="N1942" s="272"/>
      <c r="O1942" s="272" t="str">
        <f t="shared" si="302"/>
        <v/>
      </c>
      <c r="P1942" s="272" t="str">
        <f t="shared" si="303"/>
        <v/>
      </c>
      <c r="Q1942" s="272">
        <f t="shared" si="304"/>
        <v>0</v>
      </c>
      <c r="R1942" s="272"/>
    </row>
    <row r="1943" spans="1:18" x14ac:dyDescent="0.3">
      <c r="A1943" s="214">
        <v>18</v>
      </c>
      <c r="B1943" s="200"/>
      <c r="C1943" s="200"/>
      <c r="D1943" s="215"/>
      <c r="E1943" s="200"/>
      <c r="F1943" s="200"/>
      <c r="G1943" s="216"/>
      <c r="H1943" s="273"/>
      <c r="I1943" s="271">
        <f t="shared" si="301"/>
        <v>0</v>
      </c>
      <c r="J1943" s="271"/>
      <c r="K1943" s="271"/>
      <c r="L1943" s="271"/>
      <c r="M1943" s="272"/>
      <c r="N1943" s="272"/>
      <c r="O1943" s="272" t="str">
        <f t="shared" si="302"/>
        <v/>
      </c>
      <c r="P1943" s="272" t="str">
        <f t="shared" si="303"/>
        <v/>
      </c>
      <c r="Q1943" s="272">
        <f t="shared" si="304"/>
        <v>0</v>
      </c>
      <c r="R1943" s="272"/>
    </row>
    <row r="1944" spans="1:18" x14ac:dyDescent="0.3">
      <c r="A1944" s="214">
        <v>19</v>
      </c>
      <c r="B1944" s="200"/>
      <c r="C1944" s="200"/>
      <c r="D1944" s="215"/>
      <c r="E1944" s="200"/>
      <c r="F1944" s="200"/>
      <c r="G1944" s="216"/>
      <c r="H1944" s="273"/>
      <c r="I1944" s="271">
        <f t="shared" si="301"/>
        <v>0</v>
      </c>
      <c r="J1944" s="271"/>
      <c r="K1944" s="271"/>
      <c r="L1944" s="271"/>
      <c r="M1944" s="272"/>
      <c r="N1944" s="272"/>
      <c r="O1944" s="272" t="str">
        <f t="shared" si="302"/>
        <v/>
      </c>
      <c r="P1944" s="272" t="str">
        <f t="shared" si="303"/>
        <v/>
      </c>
      <c r="Q1944" s="272">
        <f t="shared" si="304"/>
        <v>0</v>
      </c>
      <c r="R1944" s="272"/>
    </row>
    <row r="1945" spans="1:18" x14ac:dyDescent="0.3">
      <c r="A1945" s="214">
        <v>20</v>
      </c>
      <c r="B1945" s="200"/>
      <c r="C1945" s="200"/>
      <c r="D1945" s="215"/>
      <c r="E1945" s="200"/>
      <c r="F1945" s="200"/>
      <c r="G1945" s="216"/>
      <c r="H1945" s="273"/>
      <c r="I1945" s="271">
        <f t="shared" si="301"/>
        <v>0</v>
      </c>
      <c r="J1945" s="271"/>
      <c r="K1945" s="271"/>
      <c r="L1945" s="271"/>
      <c r="M1945" s="272"/>
      <c r="N1945" s="272"/>
      <c r="O1945" s="272" t="str">
        <f t="shared" si="302"/>
        <v/>
      </c>
      <c r="P1945" s="272" t="str">
        <f t="shared" si="303"/>
        <v/>
      </c>
      <c r="Q1945" s="272">
        <f t="shared" si="304"/>
        <v>0</v>
      </c>
      <c r="R1945" s="272"/>
    </row>
    <row r="1946" spans="1:18" ht="17.25" thickBot="1" x14ac:dyDescent="0.35">
      <c r="A1946" s="217">
        <v>21</v>
      </c>
      <c r="B1946" s="204"/>
      <c r="C1946" s="204"/>
      <c r="D1946" s="218"/>
      <c r="E1946" s="204"/>
      <c r="F1946" s="204"/>
      <c r="G1946" s="219"/>
      <c r="H1946" s="273"/>
      <c r="I1946" s="271">
        <f t="shared" si="301"/>
        <v>0</v>
      </c>
      <c r="J1946" s="271"/>
      <c r="K1946" s="271"/>
      <c r="L1946" s="271"/>
      <c r="M1946" s="272"/>
      <c r="N1946" s="272"/>
      <c r="O1946" s="272" t="str">
        <f t="shared" si="302"/>
        <v/>
      </c>
      <c r="P1946" s="272" t="str">
        <f t="shared" si="303"/>
        <v/>
      </c>
      <c r="Q1946" s="272">
        <f t="shared" si="304"/>
        <v>0</v>
      </c>
      <c r="R1946" s="272"/>
    </row>
    <row r="1947" spans="1:18" x14ac:dyDescent="0.3">
      <c r="A1947" s="220">
        <v>22</v>
      </c>
      <c r="B1947" s="202"/>
      <c r="C1947" s="202"/>
      <c r="D1947" s="202" t="s">
        <v>271</v>
      </c>
      <c r="E1947" s="202"/>
      <c r="F1947" s="202"/>
      <c r="G1947" s="221"/>
      <c r="H1947" s="273">
        <f>SUM(B1947:B1953)</f>
        <v>0</v>
      </c>
      <c r="I1947" s="271">
        <f t="shared" si="301"/>
        <v>0</v>
      </c>
      <c r="J1947" s="271">
        <f>IF(SUM(H1947-40)&gt;0,H1947-40,0)</f>
        <v>0</v>
      </c>
      <c r="K1947" s="271">
        <f>IF(SUM(I1947:I1953)&gt;J1947,SUM(I1947:I1953),J1947)</f>
        <v>0</v>
      </c>
      <c r="L1947" s="271">
        <f>IF(D1947="o",IF(H1947&lt;15,0,IF(H1947&gt;40,8,H1947/5)),0)</f>
        <v>0</v>
      </c>
      <c r="M1947" s="272"/>
      <c r="N1947" s="272"/>
      <c r="O1947" s="272" t="str">
        <f t="shared" si="302"/>
        <v/>
      </c>
      <c r="P1947" s="272" t="str">
        <f t="shared" si="303"/>
        <v/>
      </c>
      <c r="Q1947" s="272">
        <f t="shared" si="304"/>
        <v>0</v>
      </c>
      <c r="R1947" s="272"/>
    </row>
    <row r="1948" spans="1:18" x14ac:dyDescent="0.3">
      <c r="A1948" s="214">
        <v>23</v>
      </c>
      <c r="B1948" s="200"/>
      <c r="C1948" s="200"/>
      <c r="D1948" s="215"/>
      <c r="E1948" s="200"/>
      <c r="F1948" s="200"/>
      <c r="G1948" s="216"/>
      <c r="H1948" s="273"/>
      <c r="I1948" s="271">
        <f t="shared" si="301"/>
        <v>0</v>
      </c>
      <c r="J1948" s="271"/>
      <c r="K1948" s="271"/>
      <c r="L1948" s="271"/>
      <c r="M1948" s="272"/>
      <c r="N1948" s="272"/>
      <c r="O1948" s="272" t="str">
        <f t="shared" si="302"/>
        <v/>
      </c>
      <c r="P1948" s="272" t="str">
        <f t="shared" si="303"/>
        <v/>
      </c>
      <c r="Q1948" s="272">
        <f t="shared" si="304"/>
        <v>0</v>
      </c>
      <c r="R1948" s="272"/>
    </row>
    <row r="1949" spans="1:18" x14ac:dyDescent="0.3">
      <c r="A1949" s="214">
        <v>24</v>
      </c>
      <c r="B1949" s="200"/>
      <c r="C1949" s="200"/>
      <c r="D1949" s="215"/>
      <c r="E1949" s="200"/>
      <c r="F1949" s="200"/>
      <c r="G1949" s="216"/>
      <c r="H1949" s="273"/>
      <c r="I1949" s="271">
        <f t="shared" si="301"/>
        <v>0</v>
      </c>
      <c r="J1949" s="271"/>
      <c r="K1949" s="271"/>
      <c r="L1949" s="271"/>
      <c r="M1949" s="272"/>
      <c r="N1949" s="272"/>
      <c r="O1949" s="272" t="str">
        <f t="shared" si="302"/>
        <v/>
      </c>
      <c r="P1949" s="272" t="str">
        <f t="shared" si="303"/>
        <v/>
      </c>
      <c r="Q1949" s="272">
        <f t="shared" si="304"/>
        <v>0</v>
      </c>
      <c r="R1949" s="272"/>
    </row>
    <row r="1950" spans="1:18" x14ac:dyDescent="0.3">
      <c r="A1950" s="214">
        <v>25</v>
      </c>
      <c r="B1950" s="200"/>
      <c r="C1950" s="200"/>
      <c r="D1950" s="215"/>
      <c r="E1950" s="200"/>
      <c r="F1950" s="200"/>
      <c r="G1950" s="216"/>
      <c r="H1950" s="273"/>
      <c r="I1950" s="271">
        <f t="shared" si="301"/>
        <v>0</v>
      </c>
      <c r="J1950" s="271"/>
      <c r="K1950" s="271"/>
      <c r="L1950" s="271"/>
      <c r="M1950" s="272"/>
      <c r="N1950" s="272"/>
      <c r="O1950" s="272" t="str">
        <f t="shared" si="302"/>
        <v/>
      </c>
      <c r="P1950" s="272" t="str">
        <f t="shared" si="303"/>
        <v/>
      </c>
      <c r="Q1950" s="272">
        <f t="shared" si="304"/>
        <v>0</v>
      </c>
      <c r="R1950" s="272"/>
    </row>
    <row r="1951" spans="1:18" x14ac:dyDescent="0.3">
      <c r="A1951" s="214">
        <v>26</v>
      </c>
      <c r="B1951" s="200"/>
      <c r="C1951" s="200"/>
      <c r="D1951" s="215"/>
      <c r="E1951" s="200"/>
      <c r="F1951" s="200"/>
      <c r="G1951" s="216"/>
      <c r="H1951" s="273"/>
      <c r="I1951" s="271">
        <f t="shared" si="301"/>
        <v>0</v>
      </c>
      <c r="J1951" s="271"/>
      <c r="K1951" s="271"/>
      <c r="L1951" s="271"/>
      <c r="M1951" s="272"/>
      <c r="N1951" s="272"/>
      <c r="O1951" s="272" t="str">
        <f t="shared" si="302"/>
        <v/>
      </c>
      <c r="P1951" s="272" t="str">
        <f t="shared" si="303"/>
        <v/>
      </c>
      <c r="Q1951" s="272">
        <f t="shared" si="304"/>
        <v>0</v>
      </c>
      <c r="R1951" s="272"/>
    </row>
    <row r="1952" spans="1:18" x14ac:dyDescent="0.3">
      <c r="A1952" s="214">
        <v>27</v>
      </c>
      <c r="B1952" s="200"/>
      <c r="C1952" s="200"/>
      <c r="D1952" s="215"/>
      <c r="E1952" s="200"/>
      <c r="F1952" s="200"/>
      <c r="G1952" s="216"/>
      <c r="H1952" s="273"/>
      <c r="I1952" s="271">
        <f t="shared" si="301"/>
        <v>0</v>
      </c>
      <c r="J1952" s="271"/>
      <c r="K1952" s="271"/>
      <c r="L1952" s="271"/>
      <c r="M1952" s="272"/>
      <c r="N1952" s="272"/>
      <c r="O1952" s="272" t="str">
        <f t="shared" si="302"/>
        <v/>
      </c>
      <c r="P1952" s="272" t="str">
        <f t="shared" si="303"/>
        <v/>
      </c>
      <c r="Q1952" s="272">
        <f t="shared" si="304"/>
        <v>0</v>
      </c>
      <c r="R1952" s="272"/>
    </row>
    <row r="1953" spans="1:21" ht="17.25" thickBot="1" x14ac:dyDescent="0.35">
      <c r="A1953" s="217">
        <v>28</v>
      </c>
      <c r="B1953" s="204"/>
      <c r="C1953" s="204"/>
      <c r="D1953" s="218"/>
      <c r="E1953" s="204"/>
      <c r="F1953" s="204"/>
      <c r="G1953" s="219"/>
      <c r="H1953" s="273"/>
      <c r="I1953" s="271">
        <f t="shared" si="301"/>
        <v>0</v>
      </c>
      <c r="J1953" s="271"/>
      <c r="K1953" s="271"/>
      <c r="L1953" s="271"/>
      <c r="M1953" s="272"/>
      <c r="N1953" s="272"/>
      <c r="O1953" s="272" t="str">
        <f t="shared" si="302"/>
        <v/>
      </c>
      <c r="P1953" s="272" t="str">
        <f t="shared" si="303"/>
        <v/>
      </c>
      <c r="Q1953" s="272">
        <f t="shared" si="304"/>
        <v>0</v>
      </c>
      <c r="R1953" s="272"/>
    </row>
    <row r="1954" spans="1:21" x14ac:dyDescent="0.3">
      <c r="A1954" s="205"/>
      <c r="B1954" s="202"/>
      <c r="C1954" s="202"/>
      <c r="D1954" s="202" t="s">
        <v>271</v>
      </c>
      <c r="E1954" s="202"/>
      <c r="F1954" s="202"/>
      <c r="G1954" s="221"/>
      <c r="H1954" s="273" t="str">
        <f>IF(A1954&lt;&gt;0,SUM(Q1954:Q1956),"")</f>
        <v/>
      </c>
      <c r="I1954" s="271" t="str">
        <f>IF(A1954&lt;&gt;0,IF(IFERROR(B1954-8,0)&lt;0,0,IFERROR(B1954-8,0)),"")</f>
        <v/>
      </c>
      <c r="J1954" s="271" t="str">
        <f>IF(A1954&lt;&gt;0,IF(SUM(H1954-40)&gt;0,H1954-40,0),"")</f>
        <v/>
      </c>
      <c r="K1954" s="271" t="str">
        <f>IF(A1954&lt;&gt;0,IF(SUM(I1954:I1956)&gt;J1954,SUM(I1954:I1956),J1954),"")</f>
        <v/>
      </c>
      <c r="L1954" s="271" t="str">
        <f>IF(A1954&lt;&gt;0,IF(D1926="o",IF(H1954&lt;(15/(7/COUNTA(A1954:A1956))),0,IF(H1954&gt;(COUNTA(A1954:A1956)/5*40),COUNTA(A1954:A1956)/5*8,H1954/5)),""),"")</f>
        <v/>
      </c>
      <c r="M1954" s="272"/>
      <c r="N1954" s="272"/>
      <c r="O1954" s="272" t="str">
        <f t="shared" si="302"/>
        <v/>
      </c>
      <c r="P1954" s="272" t="str">
        <f t="shared" si="303"/>
        <v/>
      </c>
      <c r="Q1954" s="272">
        <f t="shared" si="304"/>
        <v>0</v>
      </c>
      <c r="R1954" s="272"/>
    </row>
    <row r="1955" spans="1:21" x14ac:dyDescent="0.3">
      <c r="A1955" s="206"/>
      <c r="B1955" s="200"/>
      <c r="C1955" s="200"/>
      <c r="D1955" s="215"/>
      <c r="E1955" s="200"/>
      <c r="F1955" s="200"/>
      <c r="G1955" s="216"/>
      <c r="H1955" s="273"/>
      <c r="I1955" s="271" t="str">
        <f>IF(A1955&lt;&gt;0,IF(IFERROR(B1955-8,0)&lt;0,0,IFERROR(B1955-8,0)),"")</f>
        <v/>
      </c>
      <c r="J1955" s="271"/>
      <c r="K1955" s="271"/>
      <c r="L1955" s="271"/>
      <c r="M1955" s="272"/>
      <c r="N1955" s="272"/>
      <c r="O1955" s="272" t="str">
        <f t="shared" si="302"/>
        <v/>
      </c>
      <c r="P1955" s="272" t="str">
        <f t="shared" si="303"/>
        <v/>
      </c>
      <c r="Q1955" s="272">
        <f t="shared" si="304"/>
        <v>0</v>
      </c>
      <c r="R1955" s="272"/>
    </row>
    <row r="1956" spans="1:21" ht="17.25" thickBot="1" x14ac:dyDescent="0.35">
      <c r="A1956" s="207"/>
      <c r="B1956" s="204"/>
      <c r="C1956" s="204"/>
      <c r="D1956" s="218"/>
      <c r="E1956" s="204"/>
      <c r="F1956" s="204"/>
      <c r="G1956" s="219"/>
      <c r="H1956" s="273"/>
      <c r="I1956" s="271" t="str">
        <f>IF(A1956&lt;&gt;0,IF(IFERROR(B1956-8,0)&lt;0,0,IFERROR(B1956-8,0)),"")</f>
        <v/>
      </c>
      <c r="J1956" s="271"/>
      <c r="K1956" s="271"/>
      <c r="L1956" s="271"/>
      <c r="M1956" s="272"/>
      <c r="N1956" s="272"/>
      <c r="O1956" s="272"/>
      <c r="P1956" s="272"/>
      <c r="Q1956" s="272">
        <f t="shared" si="304"/>
        <v>0</v>
      </c>
      <c r="R1956" s="272"/>
    </row>
    <row r="1957" spans="1:21" ht="17.25" thickBot="1" x14ac:dyDescent="0.35">
      <c r="A1957" s="211"/>
      <c r="B1957" s="243"/>
      <c r="C1957" s="243"/>
      <c r="D1957" s="243"/>
      <c r="E1957" s="243"/>
      <c r="F1957" s="243"/>
      <c r="G1957" s="244"/>
      <c r="H1957" s="273">
        <f t="shared" ref="H1957:M1957" si="305">SUM(H1958:H1988)</f>
        <v>0</v>
      </c>
      <c r="I1957" s="271">
        <f t="shared" si="305"/>
        <v>0</v>
      </c>
      <c r="J1957" s="271">
        <f t="shared" si="305"/>
        <v>0</v>
      </c>
      <c r="K1957" s="271">
        <f t="shared" si="305"/>
        <v>0</v>
      </c>
      <c r="L1957" s="274">
        <f t="shared" si="305"/>
        <v>0</v>
      </c>
      <c r="M1957" s="271" t="e">
        <f t="shared" si="305"/>
        <v>#DIV/0!</v>
      </c>
      <c r="N1957" s="275">
        <f>COUNTA(B1958:B1988)-COUNTIF(B1958:B1988,"연차")</f>
        <v>0</v>
      </c>
      <c r="O1957" s="271">
        <f>SUM(O1958:O1988)</f>
        <v>0</v>
      </c>
      <c r="P1957" s="271">
        <f>SUM(P1958:P1988)</f>
        <v>0</v>
      </c>
      <c r="Q1957" s="272">
        <f>SUM(Q1958:Q1988)</f>
        <v>0</v>
      </c>
      <c r="R1957" s="272">
        <f>COUNTA(A1958:A1988)</f>
        <v>28</v>
      </c>
      <c r="S1957" s="276">
        <f>SUM(C1958:C1988)</f>
        <v>0</v>
      </c>
      <c r="T1957" s="276">
        <f>SUM(F1958:F1988)</f>
        <v>0</v>
      </c>
      <c r="U1957" s="251">
        <f>G1959*G1961</f>
        <v>0</v>
      </c>
    </row>
    <row r="1958" spans="1:21" x14ac:dyDescent="0.3">
      <c r="A1958" s="212">
        <v>1</v>
      </c>
      <c r="B1958" s="201"/>
      <c r="C1958" s="201"/>
      <c r="D1958" s="201" t="s">
        <v>271</v>
      </c>
      <c r="E1958" s="201"/>
      <c r="F1958" s="201"/>
      <c r="G1958" s="213" t="s">
        <v>282</v>
      </c>
      <c r="H1958" s="273">
        <f>SUM(B1958:B1964)</f>
        <v>0</v>
      </c>
      <c r="I1958" s="271">
        <f t="shared" ref="I1958:I1985" si="306">IF(IFERROR(B1958-8,0)&lt;0,0,IFERROR(B1958-8,0))</f>
        <v>0</v>
      </c>
      <c r="J1958" s="271">
        <f>IF(SUM(H1958-40)&gt;0,H1958-40,0)</f>
        <v>0</v>
      </c>
      <c r="K1958" s="271">
        <f>IF(SUM(I1958:I1964)&gt;J1958,SUM(I1958:I1964),J1958)</f>
        <v>0</v>
      </c>
      <c r="L1958" s="271">
        <f>IF(D1958="o",IF(H1958&lt;15,0,IF(H1958&gt;40,8,H1958/5)),0)</f>
        <v>0</v>
      </c>
      <c r="M1958" s="272" t="e">
        <f>SUM(B1958:B1988)/COUNTA(B1958:B1988)</f>
        <v>#DIV/0!</v>
      </c>
      <c r="N1958" s="272"/>
      <c r="O1958" s="272" t="str">
        <f>IF(E1958="o",IF(B1958&gt;8,8,B1958),"")</f>
        <v/>
      </c>
      <c r="P1958" s="272" t="str">
        <f>IF(E1958="o",IF(B1958&gt;8,B1958-8,0),"")</f>
        <v/>
      </c>
      <c r="Q1958" s="272">
        <f>COUNTA(A1958)*IF(B1958="연차",0,B1958)</f>
        <v>0</v>
      </c>
      <c r="R1958" s="272"/>
    </row>
    <row r="1959" spans="1:21" x14ac:dyDescent="0.3">
      <c r="A1959" s="214">
        <v>2</v>
      </c>
      <c r="B1959" s="200"/>
      <c r="C1959" s="200"/>
      <c r="D1959" s="215"/>
      <c r="E1959" s="200"/>
      <c r="F1959" s="200"/>
      <c r="G1959" s="203"/>
      <c r="H1959" s="273"/>
      <c r="I1959" s="271">
        <f t="shared" si="306"/>
        <v>0</v>
      </c>
      <c r="J1959" s="271"/>
      <c r="K1959" s="271"/>
      <c r="L1959" s="271"/>
      <c r="M1959" s="272"/>
      <c r="N1959" s="272"/>
      <c r="O1959" s="272" t="str">
        <f t="shared" ref="O1959:O1987" si="307">IF(E1959="o",IF(B1959&gt;8,8,B1959),"")</f>
        <v/>
      </c>
      <c r="P1959" s="272" t="str">
        <f t="shared" ref="P1959:P1987" si="308">IF(E1959="o",IF(B1959&gt;8,B1959-8,0),"")</f>
        <v/>
      </c>
      <c r="Q1959" s="272">
        <f t="shared" ref="Q1959:Q1988" si="309">COUNTA(A1959)*IF(B1959="연차",0,B1959)</f>
        <v>0</v>
      </c>
      <c r="R1959" s="272"/>
    </row>
    <row r="1960" spans="1:21" x14ac:dyDescent="0.3">
      <c r="A1960" s="214">
        <v>3</v>
      </c>
      <c r="B1960" s="200"/>
      <c r="C1960" s="200"/>
      <c r="D1960" s="215"/>
      <c r="E1960" s="200"/>
      <c r="F1960" s="200"/>
      <c r="G1960" s="203" t="s">
        <v>275</v>
      </c>
      <c r="H1960" s="273"/>
      <c r="I1960" s="271">
        <f t="shared" si="306"/>
        <v>0</v>
      </c>
      <c r="J1960" s="271"/>
      <c r="K1960" s="271"/>
      <c r="L1960" s="271"/>
      <c r="M1960" s="272"/>
      <c r="N1960" s="272"/>
      <c r="O1960" s="272" t="str">
        <f t="shared" si="307"/>
        <v/>
      </c>
      <c r="P1960" s="272" t="str">
        <f t="shared" si="308"/>
        <v/>
      </c>
      <c r="Q1960" s="272">
        <f t="shared" si="309"/>
        <v>0</v>
      </c>
      <c r="R1960" s="272"/>
    </row>
    <row r="1961" spans="1:21" x14ac:dyDescent="0.3">
      <c r="A1961" s="214">
        <v>4</v>
      </c>
      <c r="B1961" s="200"/>
      <c r="C1961" s="200"/>
      <c r="D1961" s="215"/>
      <c r="E1961" s="200"/>
      <c r="F1961" s="200"/>
      <c r="G1961" s="203"/>
      <c r="H1961" s="273"/>
      <c r="I1961" s="271">
        <f t="shared" si="306"/>
        <v>0</v>
      </c>
      <c r="J1961" s="271"/>
      <c r="K1961" s="271"/>
      <c r="L1961" s="271"/>
      <c r="M1961" s="272"/>
      <c r="N1961" s="272"/>
      <c r="O1961" s="272" t="str">
        <f t="shared" si="307"/>
        <v/>
      </c>
      <c r="P1961" s="272" t="str">
        <f t="shared" si="308"/>
        <v/>
      </c>
      <c r="Q1961" s="272">
        <f t="shared" si="309"/>
        <v>0</v>
      </c>
      <c r="R1961" s="272"/>
    </row>
    <row r="1962" spans="1:21" x14ac:dyDescent="0.3">
      <c r="A1962" s="214">
        <v>5</v>
      </c>
      <c r="B1962" s="200"/>
      <c r="C1962" s="200"/>
      <c r="D1962" s="215"/>
      <c r="E1962" s="200"/>
      <c r="F1962" s="200"/>
      <c r="G1962" s="216"/>
      <c r="H1962" s="273"/>
      <c r="I1962" s="271">
        <f t="shared" si="306"/>
        <v>0</v>
      </c>
      <c r="J1962" s="271"/>
      <c r="K1962" s="271"/>
      <c r="L1962" s="271"/>
      <c r="M1962" s="272"/>
      <c r="N1962" s="272"/>
      <c r="O1962" s="272" t="str">
        <f t="shared" si="307"/>
        <v/>
      </c>
      <c r="P1962" s="272" t="str">
        <f t="shared" si="308"/>
        <v/>
      </c>
      <c r="Q1962" s="272">
        <f t="shared" si="309"/>
        <v>0</v>
      </c>
      <c r="R1962" s="272"/>
    </row>
    <row r="1963" spans="1:21" x14ac:dyDescent="0.3">
      <c r="A1963" s="214">
        <v>6</v>
      </c>
      <c r="B1963" s="200"/>
      <c r="C1963" s="200"/>
      <c r="D1963" s="215"/>
      <c r="E1963" s="200"/>
      <c r="F1963" s="200"/>
      <c r="G1963" s="216"/>
      <c r="H1963" s="273"/>
      <c r="I1963" s="271">
        <f t="shared" si="306"/>
        <v>0</v>
      </c>
      <c r="J1963" s="271"/>
      <c r="K1963" s="271"/>
      <c r="L1963" s="271"/>
      <c r="M1963" s="272"/>
      <c r="N1963" s="272"/>
      <c r="O1963" s="272" t="str">
        <f t="shared" si="307"/>
        <v/>
      </c>
      <c r="P1963" s="272" t="str">
        <f t="shared" si="308"/>
        <v/>
      </c>
      <c r="Q1963" s="272">
        <f t="shared" si="309"/>
        <v>0</v>
      </c>
      <c r="R1963" s="272"/>
    </row>
    <row r="1964" spans="1:21" ht="17.25" thickBot="1" x14ac:dyDescent="0.35">
      <c r="A1964" s="217">
        <v>7</v>
      </c>
      <c r="B1964" s="204"/>
      <c r="C1964" s="204"/>
      <c r="D1964" s="218"/>
      <c r="E1964" s="204"/>
      <c r="F1964" s="204"/>
      <c r="G1964" s="219"/>
      <c r="H1964" s="273"/>
      <c r="I1964" s="271">
        <f t="shared" si="306"/>
        <v>0</v>
      </c>
      <c r="J1964" s="271"/>
      <c r="K1964" s="271"/>
      <c r="L1964" s="271"/>
      <c r="M1964" s="272"/>
      <c r="N1964" s="272"/>
      <c r="O1964" s="272" t="str">
        <f t="shared" si="307"/>
        <v/>
      </c>
      <c r="P1964" s="272" t="str">
        <f t="shared" si="308"/>
        <v/>
      </c>
      <c r="Q1964" s="272">
        <f t="shared" si="309"/>
        <v>0</v>
      </c>
      <c r="R1964" s="272"/>
    </row>
    <row r="1965" spans="1:21" x14ac:dyDescent="0.3">
      <c r="A1965" s="220">
        <v>8</v>
      </c>
      <c r="B1965" s="202"/>
      <c r="C1965" s="202"/>
      <c r="D1965" s="202" t="s">
        <v>271</v>
      </c>
      <c r="E1965" s="202"/>
      <c r="F1965" s="202"/>
      <c r="G1965" s="221"/>
      <c r="H1965" s="273">
        <f>SUM(B1965:B1971)</f>
        <v>0</v>
      </c>
      <c r="I1965" s="271">
        <f t="shared" si="306"/>
        <v>0</v>
      </c>
      <c r="J1965" s="271">
        <f>IF(SUM(H1965-40)&gt;0,H1965-40,0)</f>
        <v>0</v>
      </c>
      <c r="K1965" s="271">
        <f>IF(SUM(I1965:I1971)&gt;J1965,SUM(I1965:I1971),J1965)</f>
        <v>0</v>
      </c>
      <c r="L1965" s="271">
        <f>IF(D1965="o",IF(H1965&lt;15,0,IF(H1965&gt;40,8,H1965/5)),0)</f>
        <v>0</v>
      </c>
      <c r="M1965" s="272"/>
      <c r="N1965" s="272"/>
      <c r="O1965" s="272" t="str">
        <f t="shared" si="307"/>
        <v/>
      </c>
      <c r="P1965" s="272" t="str">
        <f t="shared" si="308"/>
        <v/>
      </c>
      <c r="Q1965" s="272">
        <f t="shared" si="309"/>
        <v>0</v>
      </c>
      <c r="R1965" s="272"/>
    </row>
    <row r="1966" spans="1:21" x14ac:dyDescent="0.3">
      <c r="A1966" s="214">
        <v>9</v>
      </c>
      <c r="B1966" s="200"/>
      <c r="C1966" s="200"/>
      <c r="D1966" s="215"/>
      <c r="E1966" s="200"/>
      <c r="F1966" s="200"/>
      <c r="G1966" s="216"/>
      <c r="H1966" s="273"/>
      <c r="I1966" s="271">
        <f t="shared" si="306"/>
        <v>0</v>
      </c>
      <c r="J1966" s="271"/>
      <c r="K1966" s="271"/>
      <c r="L1966" s="271"/>
      <c r="M1966" s="272"/>
      <c r="N1966" s="272"/>
      <c r="O1966" s="272" t="str">
        <f t="shared" si="307"/>
        <v/>
      </c>
      <c r="P1966" s="272" t="str">
        <f t="shared" si="308"/>
        <v/>
      </c>
      <c r="Q1966" s="272">
        <f t="shared" si="309"/>
        <v>0</v>
      </c>
      <c r="R1966" s="272"/>
    </row>
    <row r="1967" spans="1:21" x14ac:dyDescent="0.3">
      <c r="A1967" s="214">
        <v>10</v>
      </c>
      <c r="B1967" s="200"/>
      <c r="C1967" s="200"/>
      <c r="D1967" s="215"/>
      <c r="E1967" s="200"/>
      <c r="F1967" s="200"/>
      <c r="G1967" s="216"/>
      <c r="H1967" s="273"/>
      <c r="I1967" s="271">
        <f t="shared" si="306"/>
        <v>0</v>
      </c>
      <c r="J1967" s="271"/>
      <c r="K1967" s="271"/>
      <c r="L1967" s="271"/>
      <c r="M1967" s="272"/>
      <c r="N1967" s="272"/>
      <c r="O1967" s="272" t="str">
        <f t="shared" si="307"/>
        <v/>
      </c>
      <c r="P1967" s="272" t="str">
        <f t="shared" si="308"/>
        <v/>
      </c>
      <c r="Q1967" s="272">
        <f t="shared" si="309"/>
        <v>0</v>
      </c>
      <c r="R1967" s="272"/>
    </row>
    <row r="1968" spans="1:21" x14ac:dyDescent="0.3">
      <c r="A1968" s="214">
        <v>11</v>
      </c>
      <c r="B1968" s="200"/>
      <c r="C1968" s="200"/>
      <c r="D1968" s="215"/>
      <c r="E1968" s="200"/>
      <c r="F1968" s="200"/>
      <c r="G1968" s="216"/>
      <c r="H1968" s="273"/>
      <c r="I1968" s="271">
        <f t="shared" si="306"/>
        <v>0</v>
      </c>
      <c r="J1968" s="271"/>
      <c r="K1968" s="271"/>
      <c r="L1968" s="271"/>
      <c r="M1968" s="272"/>
      <c r="N1968" s="272"/>
      <c r="O1968" s="272" t="str">
        <f t="shared" si="307"/>
        <v/>
      </c>
      <c r="P1968" s="272" t="str">
        <f t="shared" si="308"/>
        <v/>
      </c>
      <c r="Q1968" s="272">
        <f t="shared" si="309"/>
        <v>0</v>
      </c>
      <c r="R1968" s="272"/>
    </row>
    <row r="1969" spans="1:18" x14ac:dyDescent="0.3">
      <c r="A1969" s="214">
        <v>12</v>
      </c>
      <c r="B1969" s="200"/>
      <c r="C1969" s="200"/>
      <c r="D1969" s="215"/>
      <c r="E1969" s="200"/>
      <c r="F1969" s="200"/>
      <c r="G1969" s="216"/>
      <c r="H1969" s="273"/>
      <c r="I1969" s="271">
        <f t="shared" si="306"/>
        <v>0</v>
      </c>
      <c r="J1969" s="271"/>
      <c r="K1969" s="271"/>
      <c r="L1969" s="271"/>
      <c r="M1969" s="272"/>
      <c r="N1969" s="272"/>
      <c r="O1969" s="272" t="str">
        <f t="shared" si="307"/>
        <v/>
      </c>
      <c r="P1969" s="272" t="str">
        <f t="shared" si="308"/>
        <v/>
      </c>
      <c r="Q1969" s="272">
        <f t="shared" si="309"/>
        <v>0</v>
      </c>
      <c r="R1969" s="272"/>
    </row>
    <row r="1970" spans="1:18" x14ac:dyDescent="0.3">
      <c r="A1970" s="214">
        <v>13</v>
      </c>
      <c r="B1970" s="200"/>
      <c r="C1970" s="200"/>
      <c r="D1970" s="215"/>
      <c r="E1970" s="200"/>
      <c r="F1970" s="200"/>
      <c r="G1970" s="216"/>
      <c r="H1970" s="273"/>
      <c r="I1970" s="271">
        <f t="shared" si="306"/>
        <v>0</v>
      </c>
      <c r="J1970" s="271"/>
      <c r="K1970" s="271"/>
      <c r="L1970" s="271"/>
      <c r="M1970" s="272"/>
      <c r="N1970" s="272"/>
      <c r="O1970" s="272" t="str">
        <f t="shared" si="307"/>
        <v/>
      </c>
      <c r="P1970" s="272" t="str">
        <f t="shared" si="308"/>
        <v/>
      </c>
      <c r="Q1970" s="272">
        <f t="shared" si="309"/>
        <v>0</v>
      </c>
      <c r="R1970" s="272"/>
    </row>
    <row r="1971" spans="1:18" ht="17.25" thickBot="1" x14ac:dyDescent="0.35">
      <c r="A1971" s="217">
        <v>14</v>
      </c>
      <c r="B1971" s="204"/>
      <c r="C1971" s="204"/>
      <c r="D1971" s="218"/>
      <c r="E1971" s="204"/>
      <c r="F1971" s="204"/>
      <c r="G1971" s="219"/>
      <c r="H1971" s="273"/>
      <c r="I1971" s="271">
        <f t="shared" si="306"/>
        <v>0</v>
      </c>
      <c r="J1971" s="271"/>
      <c r="K1971" s="271"/>
      <c r="L1971" s="271"/>
      <c r="M1971" s="272"/>
      <c r="N1971" s="272"/>
      <c r="O1971" s="272" t="str">
        <f t="shared" si="307"/>
        <v/>
      </c>
      <c r="P1971" s="272" t="str">
        <f t="shared" si="308"/>
        <v/>
      </c>
      <c r="Q1971" s="272">
        <f t="shared" si="309"/>
        <v>0</v>
      </c>
      <c r="R1971" s="272"/>
    </row>
    <row r="1972" spans="1:18" x14ac:dyDescent="0.3">
      <c r="A1972" s="220">
        <v>15</v>
      </c>
      <c r="B1972" s="202"/>
      <c r="C1972" s="202"/>
      <c r="D1972" s="202" t="s">
        <v>271</v>
      </c>
      <c r="E1972" s="202"/>
      <c r="F1972" s="202"/>
      <c r="G1972" s="221"/>
      <c r="H1972" s="273">
        <f>SUM(B1972:B1978)</f>
        <v>0</v>
      </c>
      <c r="I1972" s="271">
        <f t="shared" si="306"/>
        <v>0</v>
      </c>
      <c r="J1972" s="271">
        <f>IF(SUM(H1972-40)&gt;0,H1972-40,0)</f>
        <v>0</v>
      </c>
      <c r="K1972" s="271">
        <f>IF(SUM(I1972:I1978)&gt;J1972,SUM(I1972:I1978),J1972)</f>
        <v>0</v>
      </c>
      <c r="L1972" s="271">
        <f>IF(D1972="o",IF(H1972&lt;15,0,IF(H1972&gt;40,8,H1972/5)),0)</f>
        <v>0</v>
      </c>
      <c r="M1972" s="272"/>
      <c r="N1972" s="272"/>
      <c r="O1972" s="272" t="str">
        <f t="shared" si="307"/>
        <v/>
      </c>
      <c r="P1972" s="272" t="str">
        <f t="shared" si="308"/>
        <v/>
      </c>
      <c r="Q1972" s="272">
        <f t="shared" si="309"/>
        <v>0</v>
      </c>
      <c r="R1972" s="272"/>
    </row>
    <row r="1973" spans="1:18" x14ac:dyDescent="0.3">
      <c r="A1973" s="214">
        <v>16</v>
      </c>
      <c r="B1973" s="200"/>
      <c r="C1973" s="200"/>
      <c r="D1973" s="215"/>
      <c r="E1973" s="200"/>
      <c r="F1973" s="200"/>
      <c r="G1973" s="216"/>
      <c r="H1973" s="273"/>
      <c r="I1973" s="271">
        <f t="shared" si="306"/>
        <v>0</v>
      </c>
      <c r="J1973" s="271"/>
      <c r="K1973" s="271"/>
      <c r="L1973" s="271"/>
      <c r="M1973" s="272"/>
      <c r="N1973" s="272"/>
      <c r="O1973" s="272" t="str">
        <f t="shared" si="307"/>
        <v/>
      </c>
      <c r="P1973" s="272" t="str">
        <f t="shared" si="308"/>
        <v/>
      </c>
      <c r="Q1973" s="272">
        <f t="shared" si="309"/>
        <v>0</v>
      </c>
      <c r="R1973" s="272"/>
    </row>
    <row r="1974" spans="1:18" x14ac:dyDescent="0.3">
      <c r="A1974" s="214">
        <v>17</v>
      </c>
      <c r="B1974" s="200"/>
      <c r="C1974" s="200"/>
      <c r="D1974" s="215"/>
      <c r="E1974" s="200"/>
      <c r="F1974" s="200"/>
      <c r="G1974" s="216"/>
      <c r="H1974" s="273"/>
      <c r="I1974" s="271">
        <f t="shared" si="306"/>
        <v>0</v>
      </c>
      <c r="J1974" s="271"/>
      <c r="K1974" s="271"/>
      <c r="L1974" s="271"/>
      <c r="M1974" s="272"/>
      <c r="N1974" s="272"/>
      <c r="O1974" s="272" t="str">
        <f t="shared" si="307"/>
        <v/>
      </c>
      <c r="P1974" s="272" t="str">
        <f t="shared" si="308"/>
        <v/>
      </c>
      <c r="Q1974" s="272">
        <f t="shared" si="309"/>
        <v>0</v>
      </c>
      <c r="R1974" s="272"/>
    </row>
    <row r="1975" spans="1:18" x14ac:dyDescent="0.3">
      <c r="A1975" s="214">
        <v>18</v>
      </c>
      <c r="B1975" s="200"/>
      <c r="C1975" s="200"/>
      <c r="D1975" s="215"/>
      <c r="E1975" s="200"/>
      <c r="F1975" s="200"/>
      <c r="G1975" s="216"/>
      <c r="H1975" s="273"/>
      <c r="I1975" s="271">
        <f t="shared" si="306"/>
        <v>0</v>
      </c>
      <c r="J1975" s="271"/>
      <c r="K1975" s="271"/>
      <c r="L1975" s="271"/>
      <c r="M1975" s="272"/>
      <c r="N1975" s="272"/>
      <c r="O1975" s="272" t="str">
        <f t="shared" si="307"/>
        <v/>
      </c>
      <c r="P1975" s="272" t="str">
        <f t="shared" si="308"/>
        <v/>
      </c>
      <c r="Q1975" s="272">
        <f t="shared" si="309"/>
        <v>0</v>
      </c>
      <c r="R1975" s="272"/>
    </row>
    <row r="1976" spans="1:18" x14ac:dyDescent="0.3">
      <c r="A1976" s="214">
        <v>19</v>
      </c>
      <c r="B1976" s="200"/>
      <c r="C1976" s="200"/>
      <c r="D1976" s="215"/>
      <c r="E1976" s="200"/>
      <c r="F1976" s="200"/>
      <c r="G1976" s="216"/>
      <c r="H1976" s="273"/>
      <c r="I1976" s="271">
        <f t="shared" si="306"/>
        <v>0</v>
      </c>
      <c r="J1976" s="271"/>
      <c r="K1976" s="271"/>
      <c r="L1976" s="271"/>
      <c r="M1976" s="272"/>
      <c r="N1976" s="272"/>
      <c r="O1976" s="272" t="str">
        <f t="shared" si="307"/>
        <v/>
      </c>
      <c r="P1976" s="272" t="str">
        <f t="shared" si="308"/>
        <v/>
      </c>
      <c r="Q1976" s="272">
        <f t="shared" si="309"/>
        <v>0</v>
      </c>
      <c r="R1976" s="272"/>
    </row>
    <row r="1977" spans="1:18" x14ac:dyDescent="0.3">
      <c r="A1977" s="214">
        <v>20</v>
      </c>
      <c r="B1977" s="200"/>
      <c r="C1977" s="200"/>
      <c r="D1977" s="215"/>
      <c r="E1977" s="200"/>
      <c r="F1977" s="200"/>
      <c r="G1977" s="216"/>
      <c r="H1977" s="273"/>
      <c r="I1977" s="271">
        <f t="shared" si="306"/>
        <v>0</v>
      </c>
      <c r="J1977" s="271"/>
      <c r="K1977" s="271"/>
      <c r="L1977" s="271"/>
      <c r="M1977" s="272"/>
      <c r="N1977" s="272"/>
      <c r="O1977" s="272" t="str">
        <f t="shared" si="307"/>
        <v/>
      </c>
      <c r="P1977" s="272" t="str">
        <f t="shared" si="308"/>
        <v/>
      </c>
      <c r="Q1977" s="272">
        <f t="shared" si="309"/>
        <v>0</v>
      </c>
      <c r="R1977" s="272"/>
    </row>
    <row r="1978" spans="1:18" ht="17.25" thickBot="1" x14ac:dyDescent="0.35">
      <c r="A1978" s="217">
        <v>21</v>
      </c>
      <c r="B1978" s="204"/>
      <c r="C1978" s="204"/>
      <c r="D1978" s="218"/>
      <c r="E1978" s="204"/>
      <c r="F1978" s="204"/>
      <c r="G1978" s="219"/>
      <c r="H1978" s="273"/>
      <c r="I1978" s="271">
        <f t="shared" si="306"/>
        <v>0</v>
      </c>
      <c r="J1978" s="271"/>
      <c r="K1978" s="271"/>
      <c r="L1978" s="271"/>
      <c r="M1978" s="272"/>
      <c r="N1978" s="272"/>
      <c r="O1978" s="272" t="str">
        <f t="shared" si="307"/>
        <v/>
      </c>
      <c r="P1978" s="272" t="str">
        <f t="shared" si="308"/>
        <v/>
      </c>
      <c r="Q1978" s="272">
        <f t="shared" si="309"/>
        <v>0</v>
      </c>
      <c r="R1978" s="272"/>
    </row>
    <row r="1979" spans="1:18" x14ac:dyDescent="0.3">
      <c r="A1979" s="220">
        <v>22</v>
      </c>
      <c r="B1979" s="202"/>
      <c r="C1979" s="202"/>
      <c r="D1979" s="202" t="s">
        <v>271</v>
      </c>
      <c r="E1979" s="202"/>
      <c r="F1979" s="202"/>
      <c r="G1979" s="221"/>
      <c r="H1979" s="273">
        <f>SUM(B1979:B1985)</f>
        <v>0</v>
      </c>
      <c r="I1979" s="271">
        <f t="shared" si="306"/>
        <v>0</v>
      </c>
      <c r="J1979" s="271">
        <f>IF(SUM(H1979-40)&gt;0,H1979-40,0)</f>
        <v>0</v>
      </c>
      <c r="K1979" s="271">
        <f>IF(SUM(I1979:I1985)&gt;J1979,SUM(I1979:I1985),J1979)</f>
        <v>0</v>
      </c>
      <c r="L1979" s="271">
        <f>IF(D1979="o",IF(H1979&lt;15,0,IF(H1979&gt;40,8,H1979/5)),0)</f>
        <v>0</v>
      </c>
      <c r="M1979" s="272"/>
      <c r="N1979" s="272"/>
      <c r="O1979" s="272" t="str">
        <f t="shared" si="307"/>
        <v/>
      </c>
      <c r="P1979" s="272" t="str">
        <f t="shared" si="308"/>
        <v/>
      </c>
      <c r="Q1979" s="272">
        <f t="shared" si="309"/>
        <v>0</v>
      </c>
      <c r="R1979" s="272"/>
    </row>
    <row r="1980" spans="1:18" x14ac:dyDescent="0.3">
      <c r="A1980" s="214">
        <v>23</v>
      </c>
      <c r="B1980" s="200"/>
      <c r="C1980" s="200"/>
      <c r="D1980" s="215"/>
      <c r="E1980" s="200"/>
      <c r="F1980" s="200"/>
      <c r="G1980" s="216"/>
      <c r="H1980" s="273"/>
      <c r="I1980" s="271">
        <f t="shared" si="306"/>
        <v>0</v>
      </c>
      <c r="J1980" s="271"/>
      <c r="K1980" s="271"/>
      <c r="L1980" s="271"/>
      <c r="M1980" s="272"/>
      <c r="N1980" s="272"/>
      <c r="O1980" s="272" t="str">
        <f t="shared" si="307"/>
        <v/>
      </c>
      <c r="P1980" s="272" t="str">
        <f t="shared" si="308"/>
        <v/>
      </c>
      <c r="Q1980" s="272">
        <f t="shared" si="309"/>
        <v>0</v>
      </c>
      <c r="R1980" s="272"/>
    </row>
    <row r="1981" spans="1:18" x14ac:dyDescent="0.3">
      <c r="A1981" s="214">
        <v>24</v>
      </c>
      <c r="B1981" s="200"/>
      <c r="C1981" s="200"/>
      <c r="D1981" s="215"/>
      <c r="E1981" s="200"/>
      <c r="F1981" s="200"/>
      <c r="G1981" s="216"/>
      <c r="H1981" s="273"/>
      <c r="I1981" s="271">
        <f t="shared" si="306"/>
        <v>0</v>
      </c>
      <c r="J1981" s="271"/>
      <c r="K1981" s="271"/>
      <c r="L1981" s="271"/>
      <c r="M1981" s="272"/>
      <c r="N1981" s="272"/>
      <c r="O1981" s="272" t="str">
        <f t="shared" si="307"/>
        <v/>
      </c>
      <c r="P1981" s="272" t="str">
        <f t="shared" si="308"/>
        <v/>
      </c>
      <c r="Q1981" s="272">
        <f t="shared" si="309"/>
        <v>0</v>
      </c>
      <c r="R1981" s="272"/>
    </row>
    <row r="1982" spans="1:18" x14ac:dyDescent="0.3">
      <c r="A1982" s="214">
        <v>25</v>
      </c>
      <c r="B1982" s="200"/>
      <c r="C1982" s="200"/>
      <c r="D1982" s="215"/>
      <c r="E1982" s="200"/>
      <c r="F1982" s="200"/>
      <c r="G1982" s="216"/>
      <c r="H1982" s="273"/>
      <c r="I1982" s="271">
        <f t="shared" si="306"/>
        <v>0</v>
      </c>
      <c r="J1982" s="271"/>
      <c r="K1982" s="271"/>
      <c r="L1982" s="271"/>
      <c r="M1982" s="272"/>
      <c r="N1982" s="272"/>
      <c r="O1982" s="272" t="str">
        <f t="shared" si="307"/>
        <v/>
      </c>
      <c r="P1982" s="272" t="str">
        <f t="shared" si="308"/>
        <v/>
      </c>
      <c r="Q1982" s="272">
        <f t="shared" si="309"/>
        <v>0</v>
      </c>
      <c r="R1982" s="272"/>
    </row>
    <row r="1983" spans="1:18" x14ac:dyDescent="0.3">
      <c r="A1983" s="214">
        <v>26</v>
      </c>
      <c r="B1983" s="200"/>
      <c r="C1983" s="200"/>
      <c r="D1983" s="215"/>
      <c r="E1983" s="200"/>
      <c r="F1983" s="200"/>
      <c r="G1983" s="216"/>
      <c r="H1983" s="273"/>
      <c r="I1983" s="271">
        <f t="shared" si="306"/>
        <v>0</v>
      </c>
      <c r="J1983" s="271"/>
      <c r="K1983" s="271"/>
      <c r="L1983" s="271"/>
      <c r="M1983" s="272"/>
      <c r="N1983" s="272"/>
      <c r="O1983" s="272" t="str">
        <f t="shared" si="307"/>
        <v/>
      </c>
      <c r="P1983" s="272" t="str">
        <f t="shared" si="308"/>
        <v/>
      </c>
      <c r="Q1983" s="272">
        <f t="shared" si="309"/>
        <v>0</v>
      </c>
      <c r="R1983" s="272"/>
    </row>
    <row r="1984" spans="1:18" x14ac:dyDescent="0.3">
      <c r="A1984" s="214">
        <v>27</v>
      </c>
      <c r="B1984" s="200"/>
      <c r="C1984" s="200"/>
      <c r="D1984" s="215"/>
      <c r="E1984" s="200"/>
      <c r="F1984" s="200"/>
      <c r="G1984" s="216"/>
      <c r="H1984" s="273"/>
      <c r="I1984" s="271">
        <f t="shared" si="306"/>
        <v>0</v>
      </c>
      <c r="J1984" s="271"/>
      <c r="K1984" s="271"/>
      <c r="L1984" s="271"/>
      <c r="M1984" s="272"/>
      <c r="N1984" s="272"/>
      <c r="O1984" s="272" t="str">
        <f t="shared" si="307"/>
        <v/>
      </c>
      <c r="P1984" s="272" t="str">
        <f t="shared" si="308"/>
        <v/>
      </c>
      <c r="Q1984" s="272">
        <f t="shared" si="309"/>
        <v>0</v>
      </c>
      <c r="R1984" s="272"/>
    </row>
    <row r="1985" spans="1:21" ht="17.25" thickBot="1" x14ac:dyDescent="0.35">
      <c r="A1985" s="217">
        <v>28</v>
      </c>
      <c r="B1985" s="204"/>
      <c r="C1985" s="204"/>
      <c r="D1985" s="218"/>
      <c r="E1985" s="204"/>
      <c r="F1985" s="204"/>
      <c r="G1985" s="219"/>
      <c r="H1985" s="273"/>
      <c r="I1985" s="271">
        <f t="shared" si="306"/>
        <v>0</v>
      </c>
      <c r="J1985" s="271"/>
      <c r="K1985" s="271"/>
      <c r="L1985" s="271"/>
      <c r="M1985" s="272"/>
      <c r="N1985" s="272"/>
      <c r="O1985" s="272" t="str">
        <f t="shared" si="307"/>
        <v/>
      </c>
      <c r="P1985" s="272" t="str">
        <f t="shared" si="308"/>
        <v/>
      </c>
      <c r="Q1985" s="272">
        <f t="shared" si="309"/>
        <v>0</v>
      </c>
      <c r="R1985" s="272"/>
    </row>
    <row r="1986" spans="1:21" x14ac:dyDescent="0.3">
      <c r="A1986" s="205"/>
      <c r="B1986" s="202"/>
      <c r="C1986" s="202"/>
      <c r="D1986" s="202" t="s">
        <v>271</v>
      </c>
      <c r="E1986" s="202"/>
      <c r="F1986" s="202"/>
      <c r="G1986" s="221"/>
      <c r="H1986" s="273" t="str">
        <f>IF(A1986&lt;&gt;0,SUM(Q1986:Q1988),"")</f>
        <v/>
      </c>
      <c r="I1986" s="271" t="str">
        <f>IF(A1986&lt;&gt;0,IF(IFERROR(B1986-8,0)&lt;0,0,IFERROR(B1986-8,0)),"")</f>
        <v/>
      </c>
      <c r="J1986" s="271" t="str">
        <f>IF(A1986&lt;&gt;0,IF(SUM(H1986-40)&gt;0,H1986-40,0),"")</f>
        <v/>
      </c>
      <c r="K1986" s="271" t="str">
        <f>IF(A1986&lt;&gt;0,IF(SUM(I1986:I1988)&gt;J1986,SUM(I1986:I1988),J1986),"")</f>
        <v/>
      </c>
      <c r="L1986" s="271" t="str">
        <f>IF(A1986&lt;&gt;0,IF(D1958="o",IF(H1986&lt;(15/(7/COUNTA(A1986:A1988))),0,IF(H1986&gt;(COUNTA(A1986:A1988)/5*40),COUNTA(A1986:A1988)/5*8,H1986/5)),""),"")</f>
        <v/>
      </c>
      <c r="M1986" s="272"/>
      <c r="N1986" s="272"/>
      <c r="O1986" s="272" t="str">
        <f t="shared" si="307"/>
        <v/>
      </c>
      <c r="P1986" s="272" t="str">
        <f t="shared" si="308"/>
        <v/>
      </c>
      <c r="Q1986" s="272">
        <f t="shared" si="309"/>
        <v>0</v>
      </c>
      <c r="R1986" s="272"/>
    </row>
    <row r="1987" spans="1:21" x14ac:dyDescent="0.3">
      <c r="A1987" s="206"/>
      <c r="B1987" s="200"/>
      <c r="C1987" s="200"/>
      <c r="D1987" s="215"/>
      <c r="E1987" s="200"/>
      <c r="F1987" s="200"/>
      <c r="G1987" s="216"/>
      <c r="H1987" s="273"/>
      <c r="I1987" s="271" t="str">
        <f>IF(A1987&lt;&gt;0,IF(IFERROR(B1987-8,0)&lt;0,0,IFERROR(B1987-8,0)),"")</f>
        <v/>
      </c>
      <c r="J1987" s="271"/>
      <c r="K1987" s="271"/>
      <c r="L1987" s="271"/>
      <c r="M1987" s="272"/>
      <c r="N1987" s="272"/>
      <c r="O1987" s="272" t="str">
        <f t="shared" si="307"/>
        <v/>
      </c>
      <c r="P1987" s="272" t="str">
        <f t="shared" si="308"/>
        <v/>
      </c>
      <c r="Q1987" s="272">
        <f t="shared" si="309"/>
        <v>0</v>
      </c>
      <c r="R1987" s="272"/>
    </row>
    <row r="1988" spans="1:21" ht="17.25" thickBot="1" x14ac:dyDescent="0.35">
      <c r="A1988" s="207"/>
      <c r="B1988" s="204"/>
      <c r="C1988" s="204"/>
      <c r="D1988" s="218"/>
      <c r="E1988" s="204"/>
      <c r="F1988" s="204"/>
      <c r="G1988" s="219"/>
      <c r="H1988" s="273"/>
      <c r="I1988" s="271" t="str">
        <f>IF(A1988&lt;&gt;0,IF(IFERROR(B1988-8,0)&lt;0,0,IFERROR(B1988-8,0)),"")</f>
        <v/>
      </c>
      <c r="J1988" s="271"/>
      <c r="K1988" s="271"/>
      <c r="L1988" s="271"/>
      <c r="M1988" s="272"/>
      <c r="N1988" s="272"/>
      <c r="O1988" s="272"/>
      <c r="P1988" s="272"/>
      <c r="Q1988" s="272">
        <f t="shared" si="309"/>
        <v>0</v>
      </c>
      <c r="R1988" s="272"/>
    </row>
    <row r="1989" spans="1:21" ht="17.25" thickBot="1" x14ac:dyDescent="0.35">
      <c r="A1989" s="211"/>
      <c r="B1989" s="243"/>
      <c r="C1989" s="243"/>
      <c r="D1989" s="243"/>
      <c r="E1989" s="243"/>
      <c r="F1989" s="243"/>
      <c r="G1989" s="244"/>
      <c r="H1989" s="273">
        <f t="shared" ref="H1989:M1989" si="310">SUM(H1990:H2020)</f>
        <v>0</v>
      </c>
      <c r="I1989" s="271">
        <f t="shared" si="310"/>
        <v>0</v>
      </c>
      <c r="J1989" s="271">
        <f t="shared" si="310"/>
        <v>0</v>
      </c>
      <c r="K1989" s="271">
        <f t="shared" si="310"/>
        <v>0</v>
      </c>
      <c r="L1989" s="274">
        <f t="shared" si="310"/>
        <v>0</v>
      </c>
      <c r="M1989" s="271" t="e">
        <f t="shared" si="310"/>
        <v>#DIV/0!</v>
      </c>
      <c r="N1989" s="275">
        <f>COUNTA(B1990:B2020)-COUNTIF(B1990:B2020,"연차")</f>
        <v>0</v>
      </c>
      <c r="O1989" s="271">
        <f>SUM(O1990:O2020)</f>
        <v>0</v>
      </c>
      <c r="P1989" s="271">
        <f>SUM(P1990:P2020)</f>
        <v>0</v>
      </c>
      <c r="Q1989" s="272">
        <f>SUM(Q1990:Q2020)</f>
        <v>0</v>
      </c>
      <c r="R1989" s="272">
        <f>COUNTA(A1990:A2020)</f>
        <v>28</v>
      </c>
      <c r="S1989" s="276">
        <f>SUM(C1990:C2020)</f>
        <v>0</v>
      </c>
      <c r="T1989" s="276">
        <f>SUM(F1990:F2020)</f>
        <v>0</v>
      </c>
      <c r="U1989" s="251">
        <f>G1991*G1993</f>
        <v>0</v>
      </c>
    </row>
    <row r="1990" spans="1:21" x14ac:dyDescent="0.3">
      <c r="A1990" s="212">
        <v>1</v>
      </c>
      <c r="B1990" s="201"/>
      <c r="C1990" s="201"/>
      <c r="D1990" s="201" t="s">
        <v>271</v>
      </c>
      <c r="E1990" s="201"/>
      <c r="F1990" s="201"/>
      <c r="G1990" s="213" t="s">
        <v>282</v>
      </c>
      <c r="H1990" s="273">
        <f>SUM(B1990:B1996)</f>
        <v>0</v>
      </c>
      <c r="I1990" s="271">
        <f t="shared" ref="I1990:I2017" si="311">IF(IFERROR(B1990-8,0)&lt;0,0,IFERROR(B1990-8,0))</f>
        <v>0</v>
      </c>
      <c r="J1990" s="271">
        <f>IF(SUM(H1990-40)&gt;0,H1990-40,0)</f>
        <v>0</v>
      </c>
      <c r="K1990" s="271">
        <f>IF(SUM(I1990:I1996)&gt;J1990,SUM(I1990:I1996),J1990)</f>
        <v>0</v>
      </c>
      <c r="L1990" s="271">
        <f>IF(D1990="o",IF(H1990&lt;15,0,IF(H1990&gt;40,8,H1990/5)),0)</f>
        <v>0</v>
      </c>
      <c r="M1990" s="272" t="e">
        <f>SUM(B1990:B2020)/COUNTA(B1990:B2020)</f>
        <v>#DIV/0!</v>
      </c>
      <c r="N1990" s="272"/>
      <c r="O1990" s="272" t="str">
        <f>IF(E1990="o",IF(B1990&gt;8,8,B1990),"")</f>
        <v/>
      </c>
      <c r="P1990" s="272" t="str">
        <f>IF(E1990="o",IF(B1990&gt;8,B1990-8,0),"")</f>
        <v/>
      </c>
      <c r="Q1990" s="272">
        <f>COUNTA(A1990)*IF(B1990="연차",0,B1990)</f>
        <v>0</v>
      </c>
      <c r="R1990" s="272"/>
    </row>
    <row r="1991" spans="1:21" x14ac:dyDescent="0.3">
      <c r="A1991" s="214">
        <v>2</v>
      </c>
      <c r="B1991" s="200"/>
      <c r="C1991" s="200"/>
      <c r="D1991" s="215"/>
      <c r="E1991" s="200"/>
      <c r="F1991" s="200"/>
      <c r="G1991" s="203"/>
      <c r="H1991" s="273"/>
      <c r="I1991" s="271">
        <f t="shared" si="311"/>
        <v>0</v>
      </c>
      <c r="J1991" s="271"/>
      <c r="K1991" s="271"/>
      <c r="L1991" s="271"/>
      <c r="M1991" s="272"/>
      <c r="N1991" s="272"/>
      <c r="O1991" s="272" t="str">
        <f t="shared" ref="O1991:O2019" si="312">IF(E1991="o",IF(B1991&gt;8,8,B1991),"")</f>
        <v/>
      </c>
      <c r="P1991" s="272" t="str">
        <f t="shared" ref="P1991:P2019" si="313">IF(E1991="o",IF(B1991&gt;8,B1991-8,0),"")</f>
        <v/>
      </c>
      <c r="Q1991" s="272">
        <f t="shared" ref="Q1991:Q2020" si="314">COUNTA(A1991)*IF(B1991="연차",0,B1991)</f>
        <v>0</v>
      </c>
      <c r="R1991" s="272"/>
    </row>
    <row r="1992" spans="1:21" x14ac:dyDescent="0.3">
      <c r="A1992" s="214">
        <v>3</v>
      </c>
      <c r="B1992" s="200"/>
      <c r="C1992" s="200"/>
      <c r="D1992" s="215"/>
      <c r="E1992" s="200"/>
      <c r="F1992" s="200"/>
      <c r="G1992" s="203" t="s">
        <v>275</v>
      </c>
      <c r="H1992" s="273"/>
      <c r="I1992" s="271">
        <f t="shared" si="311"/>
        <v>0</v>
      </c>
      <c r="J1992" s="271"/>
      <c r="K1992" s="271"/>
      <c r="L1992" s="271"/>
      <c r="M1992" s="272"/>
      <c r="N1992" s="272"/>
      <c r="O1992" s="272" t="str">
        <f t="shared" si="312"/>
        <v/>
      </c>
      <c r="P1992" s="272" t="str">
        <f t="shared" si="313"/>
        <v/>
      </c>
      <c r="Q1992" s="272">
        <f t="shared" si="314"/>
        <v>0</v>
      </c>
      <c r="R1992" s="272"/>
    </row>
    <row r="1993" spans="1:21" x14ac:dyDescent="0.3">
      <c r="A1993" s="214">
        <v>4</v>
      </c>
      <c r="B1993" s="200"/>
      <c r="C1993" s="200"/>
      <c r="D1993" s="215"/>
      <c r="E1993" s="200"/>
      <c r="F1993" s="200"/>
      <c r="G1993" s="203"/>
      <c r="H1993" s="273"/>
      <c r="I1993" s="271">
        <f t="shared" si="311"/>
        <v>0</v>
      </c>
      <c r="J1993" s="271"/>
      <c r="K1993" s="271"/>
      <c r="L1993" s="271"/>
      <c r="M1993" s="272"/>
      <c r="N1993" s="272"/>
      <c r="O1993" s="272" t="str">
        <f t="shared" si="312"/>
        <v/>
      </c>
      <c r="P1993" s="272" t="str">
        <f t="shared" si="313"/>
        <v/>
      </c>
      <c r="Q1993" s="272">
        <f t="shared" si="314"/>
        <v>0</v>
      </c>
      <c r="R1993" s="272"/>
    </row>
    <row r="1994" spans="1:21" x14ac:dyDescent="0.3">
      <c r="A1994" s="214">
        <v>5</v>
      </c>
      <c r="B1994" s="200"/>
      <c r="C1994" s="200"/>
      <c r="D1994" s="215"/>
      <c r="E1994" s="200"/>
      <c r="F1994" s="200"/>
      <c r="G1994" s="216"/>
      <c r="H1994" s="273"/>
      <c r="I1994" s="271">
        <f t="shared" si="311"/>
        <v>0</v>
      </c>
      <c r="J1994" s="271"/>
      <c r="K1994" s="271"/>
      <c r="L1994" s="271"/>
      <c r="M1994" s="272"/>
      <c r="N1994" s="272"/>
      <c r="O1994" s="272" t="str">
        <f t="shared" si="312"/>
        <v/>
      </c>
      <c r="P1994" s="272" t="str">
        <f t="shared" si="313"/>
        <v/>
      </c>
      <c r="Q1994" s="272">
        <f t="shared" si="314"/>
        <v>0</v>
      </c>
      <c r="R1994" s="272"/>
    </row>
    <row r="1995" spans="1:21" x14ac:dyDescent="0.3">
      <c r="A1995" s="214">
        <v>6</v>
      </c>
      <c r="B1995" s="200"/>
      <c r="C1995" s="200"/>
      <c r="D1995" s="215"/>
      <c r="E1995" s="200"/>
      <c r="F1995" s="200"/>
      <c r="G1995" s="216"/>
      <c r="H1995" s="273"/>
      <c r="I1995" s="271">
        <f t="shared" si="311"/>
        <v>0</v>
      </c>
      <c r="J1995" s="271"/>
      <c r="K1995" s="271"/>
      <c r="L1995" s="271"/>
      <c r="M1995" s="272"/>
      <c r="N1995" s="272"/>
      <c r="O1995" s="272" t="str">
        <f t="shared" si="312"/>
        <v/>
      </c>
      <c r="P1995" s="272" t="str">
        <f t="shared" si="313"/>
        <v/>
      </c>
      <c r="Q1995" s="272">
        <f t="shared" si="314"/>
        <v>0</v>
      </c>
      <c r="R1995" s="272"/>
    </row>
    <row r="1996" spans="1:21" ht="17.25" thickBot="1" x14ac:dyDescent="0.35">
      <c r="A1996" s="217">
        <v>7</v>
      </c>
      <c r="B1996" s="204"/>
      <c r="C1996" s="204"/>
      <c r="D1996" s="218"/>
      <c r="E1996" s="204"/>
      <c r="F1996" s="204"/>
      <c r="G1996" s="219"/>
      <c r="H1996" s="273"/>
      <c r="I1996" s="271">
        <f t="shared" si="311"/>
        <v>0</v>
      </c>
      <c r="J1996" s="271"/>
      <c r="K1996" s="271"/>
      <c r="L1996" s="271"/>
      <c r="M1996" s="272"/>
      <c r="N1996" s="272"/>
      <c r="O1996" s="272" t="str">
        <f t="shared" si="312"/>
        <v/>
      </c>
      <c r="P1996" s="272" t="str">
        <f t="shared" si="313"/>
        <v/>
      </c>
      <c r="Q1996" s="272">
        <f t="shared" si="314"/>
        <v>0</v>
      </c>
      <c r="R1996" s="272"/>
    </row>
    <row r="1997" spans="1:21" x14ac:dyDescent="0.3">
      <c r="A1997" s="220">
        <v>8</v>
      </c>
      <c r="B1997" s="202"/>
      <c r="C1997" s="202"/>
      <c r="D1997" s="202" t="s">
        <v>271</v>
      </c>
      <c r="E1997" s="202"/>
      <c r="F1997" s="202"/>
      <c r="G1997" s="221"/>
      <c r="H1997" s="273">
        <f>SUM(B1997:B2003)</f>
        <v>0</v>
      </c>
      <c r="I1997" s="271">
        <f t="shared" si="311"/>
        <v>0</v>
      </c>
      <c r="J1997" s="271">
        <f>IF(SUM(H1997-40)&gt;0,H1997-40,0)</f>
        <v>0</v>
      </c>
      <c r="K1997" s="271">
        <f>IF(SUM(I1997:I2003)&gt;J1997,SUM(I1997:I2003),J1997)</f>
        <v>0</v>
      </c>
      <c r="L1997" s="271">
        <f>IF(D1997="o",IF(H1997&lt;15,0,IF(H1997&gt;40,8,H1997/5)),0)</f>
        <v>0</v>
      </c>
      <c r="M1997" s="272"/>
      <c r="N1997" s="272"/>
      <c r="O1997" s="272" t="str">
        <f t="shared" si="312"/>
        <v/>
      </c>
      <c r="P1997" s="272" t="str">
        <f t="shared" si="313"/>
        <v/>
      </c>
      <c r="Q1997" s="272">
        <f t="shared" si="314"/>
        <v>0</v>
      </c>
      <c r="R1997" s="272"/>
    </row>
    <row r="1998" spans="1:21" x14ac:dyDescent="0.3">
      <c r="A1998" s="214">
        <v>9</v>
      </c>
      <c r="B1998" s="200"/>
      <c r="C1998" s="200"/>
      <c r="D1998" s="215"/>
      <c r="E1998" s="200"/>
      <c r="F1998" s="200"/>
      <c r="G1998" s="216"/>
      <c r="H1998" s="273"/>
      <c r="I1998" s="271">
        <f t="shared" si="311"/>
        <v>0</v>
      </c>
      <c r="J1998" s="271"/>
      <c r="K1998" s="271"/>
      <c r="L1998" s="271"/>
      <c r="M1998" s="272"/>
      <c r="N1998" s="272"/>
      <c r="O1998" s="272" t="str">
        <f t="shared" si="312"/>
        <v/>
      </c>
      <c r="P1998" s="272" t="str">
        <f t="shared" si="313"/>
        <v/>
      </c>
      <c r="Q1998" s="272">
        <f t="shared" si="314"/>
        <v>0</v>
      </c>
      <c r="R1998" s="272"/>
    </row>
    <row r="1999" spans="1:21" x14ac:dyDescent="0.3">
      <c r="A1999" s="214">
        <v>10</v>
      </c>
      <c r="B1999" s="200"/>
      <c r="C1999" s="200"/>
      <c r="D1999" s="215"/>
      <c r="E1999" s="200"/>
      <c r="F1999" s="200"/>
      <c r="G1999" s="216"/>
      <c r="H1999" s="273"/>
      <c r="I1999" s="271">
        <f t="shared" si="311"/>
        <v>0</v>
      </c>
      <c r="J1999" s="271"/>
      <c r="K1999" s="271"/>
      <c r="L1999" s="271"/>
      <c r="M1999" s="272"/>
      <c r="N1999" s="272"/>
      <c r="O1999" s="272" t="str">
        <f t="shared" si="312"/>
        <v/>
      </c>
      <c r="P1999" s="272" t="str">
        <f t="shared" si="313"/>
        <v/>
      </c>
      <c r="Q1999" s="272">
        <f t="shared" si="314"/>
        <v>0</v>
      </c>
      <c r="R1999" s="272"/>
    </row>
    <row r="2000" spans="1:21" x14ac:dyDescent="0.3">
      <c r="A2000" s="214">
        <v>11</v>
      </c>
      <c r="B2000" s="200"/>
      <c r="C2000" s="200"/>
      <c r="D2000" s="215"/>
      <c r="E2000" s="200"/>
      <c r="F2000" s="200"/>
      <c r="G2000" s="216"/>
      <c r="H2000" s="273"/>
      <c r="I2000" s="271">
        <f t="shared" si="311"/>
        <v>0</v>
      </c>
      <c r="J2000" s="271"/>
      <c r="K2000" s="271"/>
      <c r="L2000" s="271"/>
      <c r="M2000" s="272"/>
      <c r="N2000" s="272"/>
      <c r="O2000" s="272" t="str">
        <f t="shared" si="312"/>
        <v/>
      </c>
      <c r="P2000" s="272" t="str">
        <f t="shared" si="313"/>
        <v/>
      </c>
      <c r="Q2000" s="272">
        <f t="shared" si="314"/>
        <v>0</v>
      </c>
      <c r="R2000" s="272"/>
    </row>
    <row r="2001" spans="1:18" x14ac:dyDescent="0.3">
      <c r="A2001" s="214">
        <v>12</v>
      </c>
      <c r="B2001" s="200"/>
      <c r="C2001" s="200"/>
      <c r="D2001" s="215"/>
      <c r="E2001" s="200"/>
      <c r="F2001" s="200"/>
      <c r="G2001" s="216"/>
      <c r="H2001" s="273"/>
      <c r="I2001" s="271">
        <f t="shared" si="311"/>
        <v>0</v>
      </c>
      <c r="J2001" s="271"/>
      <c r="K2001" s="271"/>
      <c r="L2001" s="271"/>
      <c r="M2001" s="272"/>
      <c r="N2001" s="272"/>
      <c r="O2001" s="272" t="str">
        <f t="shared" si="312"/>
        <v/>
      </c>
      <c r="P2001" s="272" t="str">
        <f t="shared" si="313"/>
        <v/>
      </c>
      <c r="Q2001" s="272">
        <f t="shared" si="314"/>
        <v>0</v>
      </c>
      <c r="R2001" s="272"/>
    </row>
    <row r="2002" spans="1:18" x14ac:dyDescent="0.3">
      <c r="A2002" s="214">
        <v>13</v>
      </c>
      <c r="B2002" s="200"/>
      <c r="C2002" s="200"/>
      <c r="D2002" s="215"/>
      <c r="E2002" s="200"/>
      <c r="F2002" s="200"/>
      <c r="G2002" s="216"/>
      <c r="H2002" s="273"/>
      <c r="I2002" s="271">
        <f t="shared" si="311"/>
        <v>0</v>
      </c>
      <c r="J2002" s="271"/>
      <c r="K2002" s="271"/>
      <c r="L2002" s="271"/>
      <c r="M2002" s="272"/>
      <c r="N2002" s="272"/>
      <c r="O2002" s="272" t="str">
        <f t="shared" si="312"/>
        <v/>
      </c>
      <c r="P2002" s="272" t="str">
        <f t="shared" si="313"/>
        <v/>
      </c>
      <c r="Q2002" s="272">
        <f t="shared" si="314"/>
        <v>0</v>
      </c>
      <c r="R2002" s="272"/>
    </row>
    <row r="2003" spans="1:18" ht="17.25" thickBot="1" x14ac:dyDescent="0.35">
      <c r="A2003" s="217">
        <v>14</v>
      </c>
      <c r="B2003" s="204"/>
      <c r="C2003" s="204"/>
      <c r="D2003" s="218"/>
      <c r="E2003" s="204"/>
      <c r="F2003" s="204"/>
      <c r="G2003" s="219"/>
      <c r="H2003" s="273"/>
      <c r="I2003" s="271">
        <f t="shared" si="311"/>
        <v>0</v>
      </c>
      <c r="J2003" s="271"/>
      <c r="K2003" s="271"/>
      <c r="L2003" s="271"/>
      <c r="M2003" s="272"/>
      <c r="N2003" s="272"/>
      <c r="O2003" s="272" t="str">
        <f t="shared" si="312"/>
        <v/>
      </c>
      <c r="P2003" s="272" t="str">
        <f t="shared" si="313"/>
        <v/>
      </c>
      <c r="Q2003" s="272">
        <f t="shared" si="314"/>
        <v>0</v>
      </c>
      <c r="R2003" s="272"/>
    </row>
    <row r="2004" spans="1:18" x14ac:dyDescent="0.3">
      <c r="A2004" s="220">
        <v>15</v>
      </c>
      <c r="B2004" s="202"/>
      <c r="C2004" s="202"/>
      <c r="D2004" s="202" t="s">
        <v>271</v>
      </c>
      <c r="E2004" s="202"/>
      <c r="F2004" s="202"/>
      <c r="G2004" s="221"/>
      <c r="H2004" s="273">
        <f>SUM(B2004:B2010)</f>
        <v>0</v>
      </c>
      <c r="I2004" s="271">
        <f t="shared" si="311"/>
        <v>0</v>
      </c>
      <c r="J2004" s="271">
        <f>IF(SUM(H2004-40)&gt;0,H2004-40,0)</f>
        <v>0</v>
      </c>
      <c r="K2004" s="271">
        <f>IF(SUM(I2004:I2010)&gt;J2004,SUM(I2004:I2010),J2004)</f>
        <v>0</v>
      </c>
      <c r="L2004" s="271">
        <f>IF(D2004="o",IF(H2004&lt;15,0,IF(H2004&gt;40,8,H2004/5)),0)</f>
        <v>0</v>
      </c>
      <c r="M2004" s="272"/>
      <c r="N2004" s="272"/>
      <c r="O2004" s="272" t="str">
        <f t="shared" si="312"/>
        <v/>
      </c>
      <c r="P2004" s="272" t="str">
        <f t="shared" si="313"/>
        <v/>
      </c>
      <c r="Q2004" s="272">
        <f t="shared" si="314"/>
        <v>0</v>
      </c>
      <c r="R2004" s="272"/>
    </row>
    <row r="2005" spans="1:18" x14ac:dyDescent="0.3">
      <c r="A2005" s="214">
        <v>16</v>
      </c>
      <c r="B2005" s="200"/>
      <c r="C2005" s="200"/>
      <c r="D2005" s="215"/>
      <c r="E2005" s="200"/>
      <c r="F2005" s="200"/>
      <c r="G2005" s="216"/>
      <c r="H2005" s="273"/>
      <c r="I2005" s="271">
        <f t="shared" si="311"/>
        <v>0</v>
      </c>
      <c r="J2005" s="271"/>
      <c r="K2005" s="271"/>
      <c r="L2005" s="271"/>
      <c r="M2005" s="272"/>
      <c r="N2005" s="272"/>
      <c r="O2005" s="272" t="str">
        <f t="shared" si="312"/>
        <v/>
      </c>
      <c r="P2005" s="272" t="str">
        <f t="shared" si="313"/>
        <v/>
      </c>
      <c r="Q2005" s="272">
        <f t="shared" si="314"/>
        <v>0</v>
      </c>
      <c r="R2005" s="272"/>
    </row>
    <row r="2006" spans="1:18" x14ac:dyDescent="0.3">
      <c r="A2006" s="214">
        <v>17</v>
      </c>
      <c r="B2006" s="200"/>
      <c r="C2006" s="200"/>
      <c r="D2006" s="215"/>
      <c r="E2006" s="200"/>
      <c r="F2006" s="200"/>
      <c r="G2006" s="216"/>
      <c r="H2006" s="273"/>
      <c r="I2006" s="271">
        <f t="shared" si="311"/>
        <v>0</v>
      </c>
      <c r="J2006" s="271"/>
      <c r="K2006" s="271"/>
      <c r="L2006" s="271"/>
      <c r="M2006" s="272"/>
      <c r="N2006" s="272"/>
      <c r="O2006" s="272" t="str">
        <f t="shared" si="312"/>
        <v/>
      </c>
      <c r="P2006" s="272" t="str">
        <f t="shared" si="313"/>
        <v/>
      </c>
      <c r="Q2006" s="272">
        <f t="shared" si="314"/>
        <v>0</v>
      </c>
      <c r="R2006" s="272"/>
    </row>
    <row r="2007" spans="1:18" x14ac:dyDescent="0.3">
      <c r="A2007" s="214">
        <v>18</v>
      </c>
      <c r="B2007" s="200"/>
      <c r="C2007" s="200"/>
      <c r="D2007" s="215"/>
      <c r="E2007" s="200"/>
      <c r="F2007" s="200"/>
      <c r="G2007" s="216"/>
      <c r="H2007" s="273"/>
      <c r="I2007" s="271">
        <f t="shared" si="311"/>
        <v>0</v>
      </c>
      <c r="J2007" s="271"/>
      <c r="K2007" s="271"/>
      <c r="L2007" s="271"/>
      <c r="M2007" s="272"/>
      <c r="N2007" s="272"/>
      <c r="O2007" s="272" t="str">
        <f t="shared" si="312"/>
        <v/>
      </c>
      <c r="P2007" s="272" t="str">
        <f t="shared" si="313"/>
        <v/>
      </c>
      <c r="Q2007" s="272">
        <f t="shared" si="314"/>
        <v>0</v>
      </c>
      <c r="R2007" s="272"/>
    </row>
    <row r="2008" spans="1:18" x14ac:dyDescent="0.3">
      <c r="A2008" s="214">
        <v>19</v>
      </c>
      <c r="B2008" s="200"/>
      <c r="C2008" s="200"/>
      <c r="D2008" s="215"/>
      <c r="E2008" s="200"/>
      <c r="F2008" s="200"/>
      <c r="G2008" s="216"/>
      <c r="H2008" s="273"/>
      <c r="I2008" s="271">
        <f t="shared" si="311"/>
        <v>0</v>
      </c>
      <c r="J2008" s="271"/>
      <c r="K2008" s="271"/>
      <c r="L2008" s="271"/>
      <c r="M2008" s="272"/>
      <c r="N2008" s="272"/>
      <c r="O2008" s="272" t="str">
        <f t="shared" si="312"/>
        <v/>
      </c>
      <c r="P2008" s="272" t="str">
        <f t="shared" si="313"/>
        <v/>
      </c>
      <c r="Q2008" s="272">
        <f t="shared" si="314"/>
        <v>0</v>
      </c>
      <c r="R2008" s="272"/>
    </row>
    <row r="2009" spans="1:18" x14ac:dyDescent="0.3">
      <c r="A2009" s="214">
        <v>20</v>
      </c>
      <c r="B2009" s="200"/>
      <c r="C2009" s="200"/>
      <c r="D2009" s="215"/>
      <c r="E2009" s="200"/>
      <c r="F2009" s="200"/>
      <c r="G2009" s="216"/>
      <c r="H2009" s="273"/>
      <c r="I2009" s="271">
        <f t="shared" si="311"/>
        <v>0</v>
      </c>
      <c r="J2009" s="271"/>
      <c r="K2009" s="271"/>
      <c r="L2009" s="271"/>
      <c r="M2009" s="272"/>
      <c r="N2009" s="272"/>
      <c r="O2009" s="272" t="str">
        <f t="shared" si="312"/>
        <v/>
      </c>
      <c r="P2009" s="272" t="str">
        <f t="shared" si="313"/>
        <v/>
      </c>
      <c r="Q2009" s="272">
        <f t="shared" si="314"/>
        <v>0</v>
      </c>
      <c r="R2009" s="272"/>
    </row>
    <row r="2010" spans="1:18" ht="17.25" thickBot="1" x14ac:dyDescent="0.35">
      <c r="A2010" s="217">
        <v>21</v>
      </c>
      <c r="B2010" s="204"/>
      <c r="C2010" s="204"/>
      <c r="D2010" s="218"/>
      <c r="E2010" s="204"/>
      <c r="F2010" s="204"/>
      <c r="G2010" s="219"/>
      <c r="H2010" s="273"/>
      <c r="I2010" s="271">
        <f t="shared" si="311"/>
        <v>0</v>
      </c>
      <c r="J2010" s="271"/>
      <c r="K2010" s="271"/>
      <c r="L2010" s="271"/>
      <c r="M2010" s="272"/>
      <c r="N2010" s="272"/>
      <c r="O2010" s="272" t="str">
        <f t="shared" si="312"/>
        <v/>
      </c>
      <c r="P2010" s="272" t="str">
        <f t="shared" si="313"/>
        <v/>
      </c>
      <c r="Q2010" s="272">
        <f t="shared" si="314"/>
        <v>0</v>
      </c>
      <c r="R2010" s="272"/>
    </row>
    <row r="2011" spans="1:18" x14ac:dyDescent="0.3">
      <c r="A2011" s="220">
        <v>22</v>
      </c>
      <c r="B2011" s="202"/>
      <c r="C2011" s="202"/>
      <c r="D2011" s="202" t="s">
        <v>271</v>
      </c>
      <c r="E2011" s="202"/>
      <c r="F2011" s="202"/>
      <c r="G2011" s="221"/>
      <c r="H2011" s="273">
        <f>SUM(B2011:B2017)</f>
        <v>0</v>
      </c>
      <c r="I2011" s="271">
        <f t="shared" si="311"/>
        <v>0</v>
      </c>
      <c r="J2011" s="271">
        <f>IF(SUM(H2011-40)&gt;0,H2011-40,0)</f>
        <v>0</v>
      </c>
      <c r="K2011" s="271">
        <f>IF(SUM(I2011:I2017)&gt;J2011,SUM(I2011:I2017),J2011)</f>
        <v>0</v>
      </c>
      <c r="L2011" s="271">
        <f>IF(D2011="o",IF(H2011&lt;15,0,IF(H2011&gt;40,8,H2011/5)),0)</f>
        <v>0</v>
      </c>
      <c r="M2011" s="272"/>
      <c r="N2011" s="272"/>
      <c r="O2011" s="272" t="str">
        <f t="shared" si="312"/>
        <v/>
      </c>
      <c r="P2011" s="272" t="str">
        <f t="shared" si="313"/>
        <v/>
      </c>
      <c r="Q2011" s="272">
        <f t="shared" si="314"/>
        <v>0</v>
      </c>
      <c r="R2011" s="272"/>
    </row>
    <row r="2012" spans="1:18" x14ac:dyDescent="0.3">
      <c r="A2012" s="214">
        <v>23</v>
      </c>
      <c r="B2012" s="200"/>
      <c r="C2012" s="200"/>
      <c r="D2012" s="215"/>
      <c r="E2012" s="200"/>
      <c r="F2012" s="200"/>
      <c r="G2012" s="216"/>
      <c r="H2012" s="273"/>
      <c r="I2012" s="271">
        <f t="shared" si="311"/>
        <v>0</v>
      </c>
      <c r="J2012" s="271"/>
      <c r="K2012" s="271"/>
      <c r="L2012" s="271"/>
      <c r="M2012" s="272"/>
      <c r="N2012" s="272"/>
      <c r="O2012" s="272" t="str">
        <f t="shared" si="312"/>
        <v/>
      </c>
      <c r="P2012" s="272" t="str">
        <f t="shared" si="313"/>
        <v/>
      </c>
      <c r="Q2012" s="272">
        <f t="shared" si="314"/>
        <v>0</v>
      </c>
      <c r="R2012" s="272"/>
    </row>
    <row r="2013" spans="1:18" x14ac:dyDescent="0.3">
      <c r="A2013" s="214">
        <v>24</v>
      </c>
      <c r="B2013" s="200"/>
      <c r="C2013" s="200"/>
      <c r="D2013" s="215"/>
      <c r="E2013" s="200"/>
      <c r="F2013" s="200"/>
      <c r="G2013" s="216"/>
      <c r="H2013" s="273"/>
      <c r="I2013" s="271">
        <f t="shared" si="311"/>
        <v>0</v>
      </c>
      <c r="J2013" s="271"/>
      <c r="K2013" s="271"/>
      <c r="L2013" s="271"/>
      <c r="M2013" s="272"/>
      <c r="N2013" s="272"/>
      <c r="O2013" s="272" t="str">
        <f t="shared" si="312"/>
        <v/>
      </c>
      <c r="P2013" s="272" t="str">
        <f t="shared" si="313"/>
        <v/>
      </c>
      <c r="Q2013" s="272">
        <f t="shared" si="314"/>
        <v>0</v>
      </c>
      <c r="R2013" s="272"/>
    </row>
    <row r="2014" spans="1:18" x14ac:dyDescent="0.3">
      <c r="A2014" s="214">
        <v>25</v>
      </c>
      <c r="B2014" s="200"/>
      <c r="C2014" s="200"/>
      <c r="D2014" s="215"/>
      <c r="E2014" s="200"/>
      <c r="F2014" s="200"/>
      <c r="G2014" s="216"/>
      <c r="H2014" s="273"/>
      <c r="I2014" s="271">
        <f t="shared" si="311"/>
        <v>0</v>
      </c>
      <c r="J2014" s="271"/>
      <c r="K2014" s="271"/>
      <c r="L2014" s="271"/>
      <c r="M2014" s="272"/>
      <c r="N2014" s="272"/>
      <c r="O2014" s="272" t="str">
        <f t="shared" si="312"/>
        <v/>
      </c>
      <c r="P2014" s="272" t="str">
        <f t="shared" si="313"/>
        <v/>
      </c>
      <c r="Q2014" s="272">
        <f t="shared" si="314"/>
        <v>0</v>
      </c>
      <c r="R2014" s="272"/>
    </row>
    <row r="2015" spans="1:18" x14ac:dyDescent="0.3">
      <c r="A2015" s="214">
        <v>26</v>
      </c>
      <c r="B2015" s="200"/>
      <c r="C2015" s="200"/>
      <c r="D2015" s="215"/>
      <c r="E2015" s="200"/>
      <c r="F2015" s="200"/>
      <c r="G2015" s="216"/>
      <c r="H2015" s="273"/>
      <c r="I2015" s="271">
        <f t="shared" si="311"/>
        <v>0</v>
      </c>
      <c r="J2015" s="271"/>
      <c r="K2015" s="271"/>
      <c r="L2015" s="271"/>
      <c r="M2015" s="272"/>
      <c r="N2015" s="272"/>
      <c r="O2015" s="272" t="str">
        <f t="shared" si="312"/>
        <v/>
      </c>
      <c r="P2015" s="272" t="str">
        <f t="shared" si="313"/>
        <v/>
      </c>
      <c r="Q2015" s="272">
        <f t="shared" si="314"/>
        <v>0</v>
      </c>
      <c r="R2015" s="272"/>
    </row>
    <row r="2016" spans="1:18" x14ac:dyDescent="0.3">
      <c r="A2016" s="214">
        <v>27</v>
      </c>
      <c r="B2016" s="200"/>
      <c r="C2016" s="200"/>
      <c r="D2016" s="215"/>
      <c r="E2016" s="200"/>
      <c r="F2016" s="200"/>
      <c r="G2016" s="216"/>
      <c r="H2016" s="273"/>
      <c r="I2016" s="271">
        <f t="shared" si="311"/>
        <v>0</v>
      </c>
      <c r="J2016" s="271"/>
      <c r="K2016" s="271"/>
      <c r="L2016" s="271"/>
      <c r="M2016" s="272"/>
      <c r="N2016" s="272"/>
      <c r="O2016" s="272" t="str">
        <f t="shared" si="312"/>
        <v/>
      </c>
      <c r="P2016" s="272" t="str">
        <f t="shared" si="313"/>
        <v/>
      </c>
      <c r="Q2016" s="272">
        <f t="shared" si="314"/>
        <v>0</v>
      </c>
      <c r="R2016" s="272"/>
    </row>
    <row r="2017" spans="1:21" ht="17.25" thickBot="1" x14ac:dyDescent="0.35">
      <c r="A2017" s="217">
        <v>28</v>
      </c>
      <c r="B2017" s="204"/>
      <c r="C2017" s="204"/>
      <c r="D2017" s="218"/>
      <c r="E2017" s="204"/>
      <c r="F2017" s="204"/>
      <c r="G2017" s="219"/>
      <c r="H2017" s="273"/>
      <c r="I2017" s="271">
        <f t="shared" si="311"/>
        <v>0</v>
      </c>
      <c r="J2017" s="271"/>
      <c r="K2017" s="271"/>
      <c r="L2017" s="271"/>
      <c r="M2017" s="272"/>
      <c r="N2017" s="272"/>
      <c r="O2017" s="272" t="str">
        <f t="shared" si="312"/>
        <v/>
      </c>
      <c r="P2017" s="272" t="str">
        <f t="shared" si="313"/>
        <v/>
      </c>
      <c r="Q2017" s="272">
        <f t="shared" si="314"/>
        <v>0</v>
      </c>
      <c r="R2017" s="272"/>
    </row>
    <row r="2018" spans="1:21" x14ac:dyDescent="0.3">
      <c r="A2018" s="205"/>
      <c r="B2018" s="202"/>
      <c r="C2018" s="202"/>
      <c r="D2018" s="202" t="s">
        <v>271</v>
      </c>
      <c r="E2018" s="202"/>
      <c r="F2018" s="202"/>
      <c r="G2018" s="221"/>
      <c r="H2018" s="273" t="str">
        <f>IF(A2018&lt;&gt;0,SUM(Q2018:Q2020),"")</f>
        <v/>
      </c>
      <c r="I2018" s="271" t="str">
        <f>IF(A2018&lt;&gt;0,IF(IFERROR(B2018-8,0)&lt;0,0,IFERROR(B2018-8,0)),"")</f>
        <v/>
      </c>
      <c r="J2018" s="271" t="str">
        <f>IF(A2018&lt;&gt;0,IF(SUM(H2018-40)&gt;0,H2018-40,0),"")</f>
        <v/>
      </c>
      <c r="K2018" s="271" t="str">
        <f>IF(A2018&lt;&gt;0,IF(SUM(I2018:I2020)&gt;J2018,SUM(I2018:I2020),J2018),"")</f>
        <v/>
      </c>
      <c r="L2018" s="271" t="str">
        <f>IF(A2018&lt;&gt;0,IF(D1990="o",IF(H2018&lt;(15/(7/COUNTA(A2018:A2020))),0,IF(H2018&gt;(COUNTA(A2018:A2020)/5*40),COUNTA(A2018:A2020)/5*8,H2018/5)),""),"")</f>
        <v/>
      </c>
      <c r="M2018" s="272"/>
      <c r="N2018" s="272"/>
      <c r="O2018" s="272" t="str">
        <f t="shared" si="312"/>
        <v/>
      </c>
      <c r="P2018" s="272" t="str">
        <f t="shared" si="313"/>
        <v/>
      </c>
      <c r="Q2018" s="272">
        <f t="shared" si="314"/>
        <v>0</v>
      </c>
      <c r="R2018" s="272"/>
    </row>
    <row r="2019" spans="1:21" x14ac:dyDescent="0.3">
      <c r="A2019" s="206"/>
      <c r="B2019" s="200"/>
      <c r="C2019" s="200"/>
      <c r="D2019" s="215"/>
      <c r="E2019" s="200"/>
      <c r="F2019" s="200"/>
      <c r="G2019" s="216"/>
      <c r="H2019" s="273"/>
      <c r="I2019" s="271" t="str">
        <f>IF(A2019&lt;&gt;0,IF(IFERROR(B2019-8,0)&lt;0,0,IFERROR(B2019-8,0)),"")</f>
        <v/>
      </c>
      <c r="J2019" s="271"/>
      <c r="K2019" s="271"/>
      <c r="L2019" s="271"/>
      <c r="M2019" s="272"/>
      <c r="N2019" s="272"/>
      <c r="O2019" s="272" t="str">
        <f t="shared" si="312"/>
        <v/>
      </c>
      <c r="P2019" s="272" t="str">
        <f t="shared" si="313"/>
        <v/>
      </c>
      <c r="Q2019" s="272">
        <f t="shared" si="314"/>
        <v>0</v>
      </c>
      <c r="R2019" s="272"/>
    </row>
    <row r="2020" spans="1:21" ht="17.25" thickBot="1" x14ac:dyDescent="0.35">
      <c r="A2020" s="207"/>
      <c r="B2020" s="204"/>
      <c r="C2020" s="204"/>
      <c r="D2020" s="218"/>
      <c r="E2020" s="204"/>
      <c r="F2020" s="204"/>
      <c r="G2020" s="219"/>
      <c r="H2020" s="273"/>
      <c r="I2020" s="271" t="str">
        <f>IF(A2020&lt;&gt;0,IF(IFERROR(B2020-8,0)&lt;0,0,IFERROR(B2020-8,0)),"")</f>
        <v/>
      </c>
      <c r="J2020" s="271"/>
      <c r="K2020" s="271"/>
      <c r="L2020" s="271"/>
      <c r="M2020" s="272"/>
      <c r="N2020" s="272"/>
      <c r="O2020" s="272"/>
      <c r="P2020" s="272"/>
      <c r="Q2020" s="272">
        <f t="shared" si="314"/>
        <v>0</v>
      </c>
      <c r="R2020" s="272"/>
    </row>
    <row r="2021" spans="1:21" ht="17.25" thickBot="1" x14ac:dyDescent="0.35">
      <c r="A2021" s="211"/>
      <c r="B2021" s="243"/>
      <c r="C2021" s="243"/>
      <c r="D2021" s="243"/>
      <c r="E2021" s="243"/>
      <c r="F2021" s="243"/>
      <c r="G2021" s="244"/>
      <c r="H2021" s="273">
        <f t="shared" ref="H2021:M2021" si="315">SUM(H2022:H2052)</f>
        <v>0</v>
      </c>
      <c r="I2021" s="271">
        <f t="shared" si="315"/>
        <v>0</v>
      </c>
      <c r="J2021" s="271">
        <f t="shared" si="315"/>
        <v>0</v>
      </c>
      <c r="K2021" s="271">
        <f t="shared" si="315"/>
        <v>0</v>
      </c>
      <c r="L2021" s="274">
        <f t="shared" si="315"/>
        <v>0</v>
      </c>
      <c r="M2021" s="271" t="e">
        <f t="shared" si="315"/>
        <v>#DIV/0!</v>
      </c>
      <c r="N2021" s="275">
        <f>COUNTA(B2022:B2052)-COUNTIF(B2022:B2052,"연차")</f>
        <v>0</v>
      </c>
      <c r="O2021" s="271">
        <f>SUM(O2022:O2052)</f>
        <v>0</v>
      </c>
      <c r="P2021" s="271">
        <f>SUM(P2022:P2052)</f>
        <v>0</v>
      </c>
      <c r="Q2021" s="272">
        <f>SUM(Q2022:Q2052)</f>
        <v>0</v>
      </c>
      <c r="R2021" s="272">
        <f>COUNTA(A2022:A2052)</f>
        <v>28</v>
      </c>
      <c r="S2021" s="276">
        <f>SUM(C2022:C2052)</f>
        <v>0</v>
      </c>
      <c r="T2021" s="276">
        <f>SUM(F2022:F2052)</f>
        <v>0</v>
      </c>
      <c r="U2021" s="251">
        <f>G2023*G2025</f>
        <v>0</v>
      </c>
    </row>
    <row r="2022" spans="1:21" x14ac:dyDescent="0.3">
      <c r="A2022" s="212">
        <v>1</v>
      </c>
      <c r="B2022" s="201"/>
      <c r="C2022" s="201"/>
      <c r="D2022" s="201" t="s">
        <v>271</v>
      </c>
      <c r="E2022" s="201"/>
      <c r="F2022" s="201"/>
      <c r="G2022" s="213" t="s">
        <v>282</v>
      </c>
      <c r="H2022" s="273">
        <f>SUM(B2022:B2028)</f>
        <v>0</v>
      </c>
      <c r="I2022" s="271">
        <f t="shared" ref="I2022:I2049" si="316">IF(IFERROR(B2022-8,0)&lt;0,0,IFERROR(B2022-8,0))</f>
        <v>0</v>
      </c>
      <c r="J2022" s="271">
        <f>IF(SUM(H2022-40)&gt;0,H2022-40,0)</f>
        <v>0</v>
      </c>
      <c r="K2022" s="271">
        <f>IF(SUM(I2022:I2028)&gt;J2022,SUM(I2022:I2028),J2022)</f>
        <v>0</v>
      </c>
      <c r="L2022" s="271">
        <f>IF(D2022="o",IF(H2022&lt;15,0,IF(H2022&gt;40,8,H2022/5)),0)</f>
        <v>0</v>
      </c>
      <c r="M2022" s="272" t="e">
        <f>SUM(B2022:B2052)/COUNTA(B2022:B2052)</f>
        <v>#DIV/0!</v>
      </c>
      <c r="N2022" s="272"/>
      <c r="O2022" s="272" t="str">
        <f>IF(E2022="o",IF(B2022&gt;8,8,B2022),"")</f>
        <v/>
      </c>
      <c r="P2022" s="272" t="str">
        <f>IF(E2022="o",IF(B2022&gt;8,B2022-8,0),"")</f>
        <v/>
      </c>
      <c r="Q2022" s="272">
        <f>COUNTA(A2022)*IF(B2022="연차",0,B2022)</f>
        <v>0</v>
      </c>
      <c r="R2022" s="272"/>
    </row>
    <row r="2023" spans="1:21" x14ac:dyDescent="0.3">
      <c r="A2023" s="214">
        <v>2</v>
      </c>
      <c r="B2023" s="200"/>
      <c r="C2023" s="200"/>
      <c r="D2023" s="215"/>
      <c r="E2023" s="200"/>
      <c r="F2023" s="200"/>
      <c r="G2023" s="203"/>
      <c r="H2023" s="273"/>
      <c r="I2023" s="271">
        <f t="shared" si="316"/>
        <v>0</v>
      </c>
      <c r="J2023" s="271"/>
      <c r="K2023" s="271"/>
      <c r="L2023" s="271"/>
      <c r="M2023" s="272"/>
      <c r="N2023" s="272"/>
      <c r="O2023" s="272" t="str">
        <f t="shared" ref="O2023:O2051" si="317">IF(E2023="o",IF(B2023&gt;8,8,B2023),"")</f>
        <v/>
      </c>
      <c r="P2023" s="272" t="str">
        <f t="shared" ref="P2023:P2051" si="318">IF(E2023="o",IF(B2023&gt;8,B2023-8,0),"")</f>
        <v/>
      </c>
      <c r="Q2023" s="272">
        <f t="shared" ref="Q2023:Q2052" si="319">COUNTA(A2023)*IF(B2023="연차",0,B2023)</f>
        <v>0</v>
      </c>
      <c r="R2023" s="272"/>
    </row>
    <row r="2024" spans="1:21" x14ac:dyDescent="0.3">
      <c r="A2024" s="214">
        <v>3</v>
      </c>
      <c r="B2024" s="200"/>
      <c r="C2024" s="200"/>
      <c r="D2024" s="215"/>
      <c r="E2024" s="200"/>
      <c r="F2024" s="200"/>
      <c r="G2024" s="203" t="s">
        <v>275</v>
      </c>
      <c r="H2024" s="273"/>
      <c r="I2024" s="271">
        <f t="shared" si="316"/>
        <v>0</v>
      </c>
      <c r="J2024" s="271"/>
      <c r="K2024" s="271"/>
      <c r="L2024" s="271"/>
      <c r="M2024" s="272"/>
      <c r="N2024" s="272"/>
      <c r="O2024" s="272" t="str">
        <f t="shared" si="317"/>
        <v/>
      </c>
      <c r="P2024" s="272" t="str">
        <f t="shared" si="318"/>
        <v/>
      </c>
      <c r="Q2024" s="272">
        <f t="shared" si="319"/>
        <v>0</v>
      </c>
      <c r="R2024" s="272"/>
    </row>
    <row r="2025" spans="1:21" x14ac:dyDescent="0.3">
      <c r="A2025" s="214">
        <v>4</v>
      </c>
      <c r="B2025" s="200"/>
      <c r="C2025" s="200"/>
      <c r="D2025" s="215"/>
      <c r="E2025" s="200"/>
      <c r="F2025" s="200"/>
      <c r="G2025" s="203"/>
      <c r="H2025" s="273"/>
      <c r="I2025" s="271">
        <f t="shared" si="316"/>
        <v>0</v>
      </c>
      <c r="J2025" s="271"/>
      <c r="K2025" s="271"/>
      <c r="L2025" s="271"/>
      <c r="M2025" s="272"/>
      <c r="N2025" s="272"/>
      <c r="O2025" s="272" t="str">
        <f t="shared" si="317"/>
        <v/>
      </c>
      <c r="P2025" s="272" t="str">
        <f t="shared" si="318"/>
        <v/>
      </c>
      <c r="Q2025" s="272">
        <f t="shared" si="319"/>
        <v>0</v>
      </c>
      <c r="R2025" s="272"/>
    </row>
    <row r="2026" spans="1:21" x14ac:dyDescent="0.3">
      <c r="A2026" s="214">
        <v>5</v>
      </c>
      <c r="B2026" s="200"/>
      <c r="C2026" s="200"/>
      <c r="D2026" s="215"/>
      <c r="E2026" s="200"/>
      <c r="F2026" s="200"/>
      <c r="G2026" s="216"/>
      <c r="H2026" s="273"/>
      <c r="I2026" s="271">
        <f t="shared" si="316"/>
        <v>0</v>
      </c>
      <c r="J2026" s="271"/>
      <c r="K2026" s="271"/>
      <c r="L2026" s="271"/>
      <c r="M2026" s="272"/>
      <c r="N2026" s="272"/>
      <c r="O2026" s="272" t="str">
        <f t="shared" si="317"/>
        <v/>
      </c>
      <c r="P2026" s="272" t="str">
        <f t="shared" si="318"/>
        <v/>
      </c>
      <c r="Q2026" s="272">
        <f t="shared" si="319"/>
        <v>0</v>
      </c>
      <c r="R2026" s="272"/>
    </row>
    <row r="2027" spans="1:21" x14ac:dyDescent="0.3">
      <c r="A2027" s="214">
        <v>6</v>
      </c>
      <c r="B2027" s="200"/>
      <c r="C2027" s="200"/>
      <c r="D2027" s="215"/>
      <c r="E2027" s="200"/>
      <c r="F2027" s="200"/>
      <c r="G2027" s="216"/>
      <c r="H2027" s="273"/>
      <c r="I2027" s="271">
        <f t="shared" si="316"/>
        <v>0</v>
      </c>
      <c r="J2027" s="271"/>
      <c r="K2027" s="271"/>
      <c r="L2027" s="271"/>
      <c r="M2027" s="272"/>
      <c r="N2027" s="272"/>
      <c r="O2027" s="272" t="str">
        <f t="shared" si="317"/>
        <v/>
      </c>
      <c r="P2027" s="272" t="str">
        <f t="shared" si="318"/>
        <v/>
      </c>
      <c r="Q2027" s="272">
        <f t="shared" si="319"/>
        <v>0</v>
      </c>
      <c r="R2027" s="272"/>
    </row>
    <row r="2028" spans="1:21" ht="17.25" thickBot="1" x14ac:dyDescent="0.35">
      <c r="A2028" s="217">
        <v>7</v>
      </c>
      <c r="B2028" s="204"/>
      <c r="C2028" s="204"/>
      <c r="D2028" s="218"/>
      <c r="E2028" s="204"/>
      <c r="F2028" s="204"/>
      <c r="G2028" s="219"/>
      <c r="H2028" s="273"/>
      <c r="I2028" s="271">
        <f t="shared" si="316"/>
        <v>0</v>
      </c>
      <c r="J2028" s="271"/>
      <c r="K2028" s="271"/>
      <c r="L2028" s="271"/>
      <c r="M2028" s="272"/>
      <c r="N2028" s="272"/>
      <c r="O2028" s="272" t="str">
        <f t="shared" si="317"/>
        <v/>
      </c>
      <c r="P2028" s="272" t="str">
        <f t="shared" si="318"/>
        <v/>
      </c>
      <c r="Q2028" s="272">
        <f t="shared" si="319"/>
        <v>0</v>
      </c>
      <c r="R2028" s="272"/>
    </row>
    <row r="2029" spans="1:21" x14ac:dyDescent="0.3">
      <c r="A2029" s="220">
        <v>8</v>
      </c>
      <c r="B2029" s="202"/>
      <c r="C2029" s="202"/>
      <c r="D2029" s="202" t="s">
        <v>271</v>
      </c>
      <c r="E2029" s="202"/>
      <c r="F2029" s="202"/>
      <c r="G2029" s="221"/>
      <c r="H2029" s="273">
        <f>SUM(B2029:B2035)</f>
        <v>0</v>
      </c>
      <c r="I2029" s="271">
        <f t="shared" si="316"/>
        <v>0</v>
      </c>
      <c r="J2029" s="271">
        <f>IF(SUM(H2029-40)&gt;0,H2029-40,0)</f>
        <v>0</v>
      </c>
      <c r="K2029" s="271">
        <f>IF(SUM(I2029:I2035)&gt;J2029,SUM(I2029:I2035),J2029)</f>
        <v>0</v>
      </c>
      <c r="L2029" s="271">
        <f>IF(D2029="o",IF(H2029&lt;15,0,IF(H2029&gt;40,8,H2029/5)),0)</f>
        <v>0</v>
      </c>
      <c r="M2029" s="272"/>
      <c r="N2029" s="272"/>
      <c r="O2029" s="272" t="str">
        <f t="shared" si="317"/>
        <v/>
      </c>
      <c r="P2029" s="272" t="str">
        <f t="shared" si="318"/>
        <v/>
      </c>
      <c r="Q2029" s="272">
        <f t="shared" si="319"/>
        <v>0</v>
      </c>
      <c r="R2029" s="272"/>
    </row>
    <row r="2030" spans="1:21" x14ac:dyDescent="0.3">
      <c r="A2030" s="214">
        <v>9</v>
      </c>
      <c r="B2030" s="200"/>
      <c r="C2030" s="200"/>
      <c r="D2030" s="215"/>
      <c r="E2030" s="200"/>
      <c r="F2030" s="200"/>
      <c r="G2030" s="216"/>
      <c r="H2030" s="273"/>
      <c r="I2030" s="271">
        <f t="shared" si="316"/>
        <v>0</v>
      </c>
      <c r="J2030" s="271"/>
      <c r="K2030" s="271"/>
      <c r="L2030" s="271"/>
      <c r="M2030" s="272"/>
      <c r="N2030" s="272"/>
      <c r="O2030" s="272" t="str">
        <f t="shared" si="317"/>
        <v/>
      </c>
      <c r="P2030" s="272" t="str">
        <f t="shared" si="318"/>
        <v/>
      </c>
      <c r="Q2030" s="272">
        <f t="shared" si="319"/>
        <v>0</v>
      </c>
      <c r="R2030" s="272"/>
    </row>
    <row r="2031" spans="1:21" x14ac:dyDescent="0.3">
      <c r="A2031" s="214">
        <v>10</v>
      </c>
      <c r="B2031" s="200"/>
      <c r="C2031" s="200"/>
      <c r="D2031" s="215"/>
      <c r="E2031" s="200"/>
      <c r="F2031" s="200"/>
      <c r="G2031" s="216"/>
      <c r="H2031" s="273"/>
      <c r="I2031" s="271">
        <f t="shared" si="316"/>
        <v>0</v>
      </c>
      <c r="J2031" s="271"/>
      <c r="K2031" s="271"/>
      <c r="L2031" s="271"/>
      <c r="M2031" s="272"/>
      <c r="N2031" s="272"/>
      <c r="O2031" s="272" t="str">
        <f t="shared" si="317"/>
        <v/>
      </c>
      <c r="P2031" s="272" t="str">
        <f t="shared" si="318"/>
        <v/>
      </c>
      <c r="Q2031" s="272">
        <f t="shared" si="319"/>
        <v>0</v>
      </c>
      <c r="R2031" s="272"/>
    </row>
    <row r="2032" spans="1:21" x14ac:dyDescent="0.3">
      <c r="A2032" s="214">
        <v>11</v>
      </c>
      <c r="B2032" s="200"/>
      <c r="C2032" s="200"/>
      <c r="D2032" s="215"/>
      <c r="E2032" s="200"/>
      <c r="F2032" s="200"/>
      <c r="G2032" s="216"/>
      <c r="H2032" s="273"/>
      <c r="I2032" s="271">
        <f t="shared" si="316"/>
        <v>0</v>
      </c>
      <c r="J2032" s="271"/>
      <c r="K2032" s="271"/>
      <c r="L2032" s="271"/>
      <c r="M2032" s="272"/>
      <c r="N2032" s="272"/>
      <c r="O2032" s="272" t="str">
        <f t="shared" si="317"/>
        <v/>
      </c>
      <c r="P2032" s="272" t="str">
        <f t="shared" si="318"/>
        <v/>
      </c>
      <c r="Q2032" s="272">
        <f t="shared" si="319"/>
        <v>0</v>
      </c>
      <c r="R2032" s="272"/>
    </row>
    <row r="2033" spans="1:18" x14ac:dyDescent="0.3">
      <c r="A2033" s="214">
        <v>12</v>
      </c>
      <c r="B2033" s="200"/>
      <c r="C2033" s="200"/>
      <c r="D2033" s="215"/>
      <c r="E2033" s="200"/>
      <c r="F2033" s="200"/>
      <c r="G2033" s="216"/>
      <c r="H2033" s="273"/>
      <c r="I2033" s="271">
        <f t="shared" si="316"/>
        <v>0</v>
      </c>
      <c r="J2033" s="271"/>
      <c r="K2033" s="271"/>
      <c r="L2033" s="271"/>
      <c r="M2033" s="272"/>
      <c r="N2033" s="272"/>
      <c r="O2033" s="272" t="str">
        <f t="shared" si="317"/>
        <v/>
      </c>
      <c r="P2033" s="272" t="str">
        <f t="shared" si="318"/>
        <v/>
      </c>
      <c r="Q2033" s="272">
        <f t="shared" si="319"/>
        <v>0</v>
      </c>
      <c r="R2033" s="272"/>
    </row>
    <row r="2034" spans="1:18" x14ac:dyDescent="0.3">
      <c r="A2034" s="214">
        <v>13</v>
      </c>
      <c r="B2034" s="200"/>
      <c r="C2034" s="200"/>
      <c r="D2034" s="215"/>
      <c r="E2034" s="200"/>
      <c r="F2034" s="200"/>
      <c r="G2034" s="216"/>
      <c r="H2034" s="273"/>
      <c r="I2034" s="271">
        <f t="shared" si="316"/>
        <v>0</v>
      </c>
      <c r="J2034" s="271"/>
      <c r="K2034" s="271"/>
      <c r="L2034" s="271"/>
      <c r="M2034" s="272"/>
      <c r="N2034" s="272"/>
      <c r="O2034" s="272" t="str">
        <f t="shared" si="317"/>
        <v/>
      </c>
      <c r="P2034" s="272" t="str">
        <f t="shared" si="318"/>
        <v/>
      </c>
      <c r="Q2034" s="272">
        <f t="shared" si="319"/>
        <v>0</v>
      </c>
      <c r="R2034" s="272"/>
    </row>
    <row r="2035" spans="1:18" ht="17.25" thickBot="1" x14ac:dyDescent="0.35">
      <c r="A2035" s="217">
        <v>14</v>
      </c>
      <c r="B2035" s="204"/>
      <c r="C2035" s="204"/>
      <c r="D2035" s="218"/>
      <c r="E2035" s="204"/>
      <c r="F2035" s="204"/>
      <c r="G2035" s="219"/>
      <c r="H2035" s="273"/>
      <c r="I2035" s="271">
        <f t="shared" si="316"/>
        <v>0</v>
      </c>
      <c r="J2035" s="271"/>
      <c r="K2035" s="271"/>
      <c r="L2035" s="271"/>
      <c r="M2035" s="272"/>
      <c r="N2035" s="272"/>
      <c r="O2035" s="272" t="str">
        <f t="shared" si="317"/>
        <v/>
      </c>
      <c r="P2035" s="272" t="str">
        <f t="shared" si="318"/>
        <v/>
      </c>
      <c r="Q2035" s="272">
        <f t="shared" si="319"/>
        <v>0</v>
      </c>
      <c r="R2035" s="272"/>
    </row>
    <row r="2036" spans="1:18" x14ac:dyDescent="0.3">
      <c r="A2036" s="220">
        <v>15</v>
      </c>
      <c r="B2036" s="202"/>
      <c r="C2036" s="202"/>
      <c r="D2036" s="202" t="s">
        <v>271</v>
      </c>
      <c r="E2036" s="202"/>
      <c r="F2036" s="202"/>
      <c r="G2036" s="221"/>
      <c r="H2036" s="273">
        <f>SUM(B2036:B2042)</f>
        <v>0</v>
      </c>
      <c r="I2036" s="271">
        <f t="shared" si="316"/>
        <v>0</v>
      </c>
      <c r="J2036" s="271">
        <f>IF(SUM(H2036-40)&gt;0,H2036-40,0)</f>
        <v>0</v>
      </c>
      <c r="K2036" s="271">
        <f>IF(SUM(I2036:I2042)&gt;J2036,SUM(I2036:I2042),J2036)</f>
        <v>0</v>
      </c>
      <c r="L2036" s="271">
        <f>IF(D2036="o",IF(H2036&lt;15,0,IF(H2036&gt;40,8,H2036/5)),0)</f>
        <v>0</v>
      </c>
      <c r="M2036" s="272"/>
      <c r="N2036" s="272"/>
      <c r="O2036" s="272" t="str">
        <f t="shared" si="317"/>
        <v/>
      </c>
      <c r="P2036" s="272" t="str">
        <f t="shared" si="318"/>
        <v/>
      </c>
      <c r="Q2036" s="272">
        <f t="shared" si="319"/>
        <v>0</v>
      </c>
      <c r="R2036" s="272"/>
    </row>
    <row r="2037" spans="1:18" x14ac:dyDescent="0.3">
      <c r="A2037" s="214">
        <v>16</v>
      </c>
      <c r="B2037" s="200"/>
      <c r="C2037" s="200"/>
      <c r="D2037" s="215"/>
      <c r="E2037" s="200"/>
      <c r="F2037" s="200"/>
      <c r="G2037" s="216"/>
      <c r="H2037" s="273"/>
      <c r="I2037" s="271">
        <f t="shared" si="316"/>
        <v>0</v>
      </c>
      <c r="J2037" s="271"/>
      <c r="K2037" s="271"/>
      <c r="L2037" s="271"/>
      <c r="M2037" s="272"/>
      <c r="N2037" s="272"/>
      <c r="O2037" s="272" t="str">
        <f t="shared" si="317"/>
        <v/>
      </c>
      <c r="P2037" s="272" t="str">
        <f t="shared" si="318"/>
        <v/>
      </c>
      <c r="Q2037" s="272">
        <f t="shared" si="319"/>
        <v>0</v>
      </c>
      <c r="R2037" s="272"/>
    </row>
    <row r="2038" spans="1:18" x14ac:dyDescent="0.3">
      <c r="A2038" s="214">
        <v>17</v>
      </c>
      <c r="B2038" s="200"/>
      <c r="C2038" s="200"/>
      <c r="D2038" s="215"/>
      <c r="E2038" s="200"/>
      <c r="F2038" s="200"/>
      <c r="G2038" s="216"/>
      <c r="H2038" s="273"/>
      <c r="I2038" s="271">
        <f t="shared" si="316"/>
        <v>0</v>
      </c>
      <c r="J2038" s="271"/>
      <c r="K2038" s="271"/>
      <c r="L2038" s="271"/>
      <c r="M2038" s="272"/>
      <c r="N2038" s="272"/>
      <c r="O2038" s="272" t="str">
        <f t="shared" si="317"/>
        <v/>
      </c>
      <c r="P2038" s="272" t="str">
        <f t="shared" si="318"/>
        <v/>
      </c>
      <c r="Q2038" s="272">
        <f t="shared" si="319"/>
        <v>0</v>
      </c>
      <c r="R2038" s="272"/>
    </row>
    <row r="2039" spans="1:18" x14ac:dyDescent="0.3">
      <c r="A2039" s="214">
        <v>18</v>
      </c>
      <c r="B2039" s="200"/>
      <c r="C2039" s="200"/>
      <c r="D2039" s="215"/>
      <c r="E2039" s="200"/>
      <c r="F2039" s="200"/>
      <c r="G2039" s="216"/>
      <c r="H2039" s="273"/>
      <c r="I2039" s="271">
        <f t="shared" si="316"/>
        <v>0</v>
      </c>
      <c r="J2039" s="271"/>
      <c r="K2039" s="271"/>
      <c r="L2039" s="271"/>
      <c r="M2039" s="272"/>
      <c r="N2039" s="272"/>
      <c r="O2039" s="272" t="str">
        <f t="shared" si="317"/>
        <v/>
      </c>
      <c r="P2039" s="272" t="str">
        <f t="shared" si="318"/>
        <v/>
      </c>
      <c r="Q2039" s="272">
        <f t="shared" si="319"/>
        <v>0</v>
      </c>
      <c r="R2039" s="272"/>
    </row>
    <row r="2040" spans="1:18" x14ac:dyDescent="0.3">
      <c r="A2040" s="214">
        <v>19</v>
      </c>
      <c r="B2040" s="200"/>
      <c r="C2040" s="200"/>
      <c r="D2040" s="215"/>
      <c r="E2040" s="200"/>
      <c r="F2040" s="200"/>
      <c r="G2040" s="216"/>
      <c r="H2040" s="273"/>
      <c r="I2040" s="271">
        <f t="shared" si="316"/>
        <v>0</v>
      </c>
      <c r="J2040" s="271"/>
      <c r="K2040" s="271"/>
      <c r="L2040" s="271"/>
      <c r="M2040" s="272"/>
      <c r="N2040" s="272"/>
      <c r="O2040" s="272" t="str">
        <f t="shared" si="317"/>
        <v/>
      </c>
      <c r="P2040" s="272" t="str">
        <f t="shared" si="318"/>
        <v/>
      </c>
      <c r="Q2040" s="272">
        <f t="shared" si="319"/>
        <v>0</v>
      </c>
      <c r="R2040" s="272"/>
    </row>
    <row r="2041" spans="1:18" x14ac:dyDescent="0.3">
      <c r="A2041" s="214">
        <v>20</v>
      </c>
      <c r="B2041" s="200"/>
      <c r="C2041" s="200"/>
      <c r="D2041" s="215"/>
      <c r="E2041" s="200"/>
      <c r="F2041" s="200"/>
      <c r="G2041" s="216"/>
      <c r="H2041" s="273"/>
      <c r="I2041" s="271">
        <f t="shared" si="316"/>
        <v>0</v>
      </c>
      <c r="J2041" s="271"/>
      <c r="K2041" s="271"/>
      <c r="L2041" s="271"/>
      <c r="M2041" s="272"/>
      <c r="N2041" s="272"/>
      <c r="O2041" s="272" t="str">
        <f t="shared" si="317"/>
        <v/>
      </c>
      <c r="P2041" s="272" t="str">
        <f t="shared" si="318"/>
        <v/>
      </c>
      <c r="Q2041" s="272">
        <f t="shared" si="319"/>
        <v>0</v>
      </c>
      <c r="R2041" s="272"/>
    </row>
    <row r="2042" spans="1:18" ht="17.25" thickBot="1" x14ac:dyDescent="0.35">
      <c r="A2042" s="217">
        <v>21</v>
      </c>
      <c r="B2042" s="204"/>
      <c r="C2042" s="204"/>
      <c r="D2042" s="218"/>
      <c r="E2042" s="204"/>
      <c r="F2042" s="204"/>
      <c r="G2042" s="219"/>
      <c r="H2042" s="273"/>
      <c r="I2042" s="271">
        <f t="shared" si="316"/>
        <v>0</v>
      </c>
      <c r="J2042" s="271"/>
      <c r="K2042" s="271"/>
      <c r="L2042" s="271"/>
      <c r="M2042" s="272"/>
      <c r="N2042" s="272"/>
      <c r="O2042" s="272" t="str">
        <f t="shared" si="317"/>
        <v/>
      </c>
      <c r="P2042" s="272" t="str">
        <f t="shared" si="318"/>
        <v/>
      </c>
      <c r="Q2042" s="272">
        <f t="shared" si="319"/>
        <v>0</v>
      </c>
      <c r="R2042" s="272"/>
    </row>
    <row r="2043" spans="1:18" x14ac:dyDescent="0.3">
      <c r="A2043" s="220">
        <v>22</v>
      </c>
      <c r="B2043" s="202"/>
      <c r="C2043" s="202"/>
      <c r="D2043" s="202" t="s">
        <v>271</v>
      </c>
      <c r="E2043" s="202"/>
      <c r="F2043" s="202"/>
      <c r="G2043" s="221"/>
      <c r="H2043" s="273">
        <f>SUM(B2043:B2049)</f>
        <v>0</v>
      </c>
      <c r="I2043" s="271">
        <f t="shared" si="316"/>
        <v>0</v>
      </c>
      <c r="J2043" s="271">
        <f>IF(SUM(H2043-40)&gt;0,H2043-40,0)</f>
        <v>0</v>
      </c>
      <c r="K2043" s="271">
        <f>IF(SUM(I2043:I2049)&gt;J2043,SUM(I2043:I2049),J2043)</f>
        <v>0</v>
      </c>
      <c r="L2043" s="271">
        <f>IF(D2043="o",IF(H2043&lt;15,0,IF(H2043&gt;40,8,H2043/5)),0)</f>
        <v>0</v>
      </c>
      <c r="M2043" s="272"/>
      <c r="N2043" s="272"/>
      <c r="O2043" s="272" t="str">
        <f t="shared" si="317"/>
        <v/>
      </c>
      <c r="P2043" s="272" t="str">
        <f t="shared" si="318"/>
        <v/>
      </c>
      <c r="Q2043" s="272">
        <f t="shared" si="319"/>
        <v>0</v>
      </c>
      <c r="R2043" s="272"/>
    </row>
    <row r="2044" spans="1:18" x14ac:dyDescent="0.3">
      <c r="A2044" s="214">
        <v>23</v>
      </c>
      <c r="B2044" s="200"/>
      <c r="C2044" s="200"/>
      <c r="D2044" s="215"/>
      <c r="E2044" s="200"/>
      <c r="F2044" s="200"/>
      <c r="G2044" s="216"/>
      <c r="H2044" s="273"/>
      <c r="I2044" s="271">
        <f t="shared" si="316"/>
        <v>0</v>
      </c>
      <c r="J2044" s="271"/>
      <c r="K2044" s="271"/>
      <c r="L2044" s="271"/>
      <c r="M2044" s="272"/>
      <c r="N2044" s="272"/>
      <c r="O2044" s="272" t="str">
        <f t="shared" si="317"/>
        <v/>
      </c>
      <c r="P2044" s="272" t="str">
        <f t="shared" si="318"/>
        <v/>
      </c>
      <c r="Q2044" s="272">
        <f t="shared" si="319"/>
        <v>0</v>
      </c>
      <c r="R2044" s="272"/>
    </row>
    <row r="2045" spans="1:18" x14ac:dyDescent="0.3">
      <c r="A2045" s="214">
        <v>24</v>
      </c>
      <c r="B2045" s="200"/>
      <c r="C2045" s="200"/>
      <c r="D2045" s="215"/>
      <c r="E2045" s="200"/>
      <c r="F2045" s="200"/>
      <c r="G2045" s="216"/>
      <c r="H2045" s="273"/>
      <c r="I2045" s="271">
        <f t="shared" si="316"/>
        <v>0</v>
      </c>
      <c r="J2045" s="271"/>
      <c r="K2045" s="271"/>
      <c r="L2045" s="271"/>
      <c r="M2045" s="272"/>
      <c r="N2045" s="272"/>
      <c r="O2045" s="272" t="str">
        <f t="shared" si="317"/>
        <v/>
      </c>
      <c r="P2045" s="272" t="str">
        <f t="shared" si="318"/>
        <v/>
      </c>
      <c r="Q2045" s="272">
        <f t="shared" si="319"/>
        <v>0</v>
      </c>
      <c r="R2045" s="272"/>
    </row>
    <row r="2046" spans="1:18" x14ac:dyDescent="0.3">
      <c r="A2046" s="214">
        <v>25</v>
      </c>
      <c r="B2046" s="200"/>
      <c r="C2046" s="200"/>
      <c r="D2046" s="215"/>
      <c r="E2046" s="200"/>
      <c r="F2046" s="200"/>
      <c r="G2046" s="216"/>
      <c r="H2046" s="273"/>
      <c r="I2046" s="271">
        <f t="shared" si="316"/>
        <v>0</v>
      </c>
      <c r="J2046" s="271"/>
      <c r="K2046" s="271"/>
      <c r="L2046" s="271"/>
      <c r="M2046" s="272"/>
      <c r="N2046" s="272"/>
      <c r="O2046" s="272" t="str">
        <f t="shared" si="317"/>
        <v/>
      </c>
      <c r="P2046" s="272" t="str">
        <f t="shared" si="318"/>
        <v/>
      </c>
      <c r="Q2046" s="272">
        <f t="shared" si="319"/>
        <v>0</v>
      </c>
      <c r="R2046" s="272"/>
    </row>
    <row r="2047" spans="1:18" x14ac:dyDescent="0.3">
      <c r="A2047" s="214">
        <v>26</v>
      </c>
      <c r="B2047" s="200"/>
      <c r="C2047" s="200"/>
      <c r="D2047" s="215"/>
      <c r="E2047" s="200"/>
      <c r="F2047" s="200"/>
      <c r="G2047" s="216"/>
      <c r="H2047" s="273"/>
      <c r="I2047" s="271">
        <f t="shared" si="316"/>
        <v>0</v>
      </c>
      <c r="J2047" s="271"/>
      <c r="K2047" s="271"/>
      <c r="L2047" s="271"/>
      <c r="M2047" s="272"/>
      <c r="N2047" s="272"/>
      <c r="O2047" s="272" t="str">
        <f t="shared" si="317"/>
        <v/>
      </c>
      <c r="P2047" s="272" t="str">
        <f t="shared" si="318"/>
        <v/>
      </c>
      <c r="Q2047" s="272">
        <f t="shared" si="319"/>
        <v>0</v>
      </c>
      <c r="R2047" s="272"/>
    </row>
    <row r="2048" spans="1:18" x14ac:dyDescent="0.3">
      <c r="A2048" s="214">
        <v>27</v>
      </c>
      <c r="B2048" s="200"/>
      <c r="C2048" s="200"/>
      <c r="D2048" s="215"/>
      <c r="E2048" s="200"/>
      <c r="F2048" s="200"/>
      <c r="G2048" s="216"/>
      <c r="H2048" s="273"/>
      <c r="I2048" s="271">
        <f t="shared" si="316"/>
        <v>0</v>
      </c>
      <c r="J2048" s="271"/>
      <c r="K2048" s="271"/>
      <c r="L2048" s="271"/>
      <c r="M2048" s="272"/>
      <c r="N2048" s="272"/>
      <c r="O2048" s="272" t="str">
        <f t="shared" si="317"/>
        <v/>
      </c>
      <c r="P2048" s="272" t="str">
        <f t="shared" si="318"/>
        <v/>
      </c>
      <c r="Q2048" s="272">
        <f t="shared" si="319"/>
        <v>0</v>
      </c>
      <c r="R2048" s="272"/>
    </row>
    <row r="2049" spans="1:21" ht="17.25" thickBot="1" x14ac:dyDescent="0.35">
      <c r="A2049" s="217">
        <v>28</v>
      </c>
      <c r="B2049" s="204"/>
      <c r="C2049" s="204"/>
      <c r="D2049" s="218"/>
      <c r="E2049" s="204"/>
      <c r="F2049" s="204"/>
      <c r="G2049" s="219"/>
      <c r="H2049" s="273"/>
      <c r="I2049" s="271">
        <f t="shared" si="316"/>
        <v>0</v>
      </c>
      <c r="J2049" s="271"/>
      <c r="K2049" s="271"/>
      <c r="L2049" s="271"/>
      <c r="M2049" s="272"/>
      <c r="N2049" s="272"/>
      <c r="O2049" s="272" t="str">
        <f t="shared" si="317"/>
        <v/>
      </c>
      <c r="P2049" s="272" t="str">
        <f t="shared" si="318"/>
        <v/>
      </c>
      <c r="Q2049" s="272">
        <f t="shared" si="319"/>
        <v>0</v>
      </c>
      <c r="R2049" s="272"/>
    </row>
    <row r="2050" spans="1:21" x14ac:dyDescent="0.3">
      <c r="A2050" s="205"/>
      <c r="B2050" s="202"/>
      <c r="C2050" s="202"/>
      <c r="D2050" s="202" t="s">
        <v>271</v>
      </c>
      <c r="E2050" s="202"/>
      <c r="F2050" s="202"/>
      <c r="G2050" s="221"/>
      <c r="H2050" s="273" t="str">
        <f>IF(A2050&lt;&gt;0,SUM(Q2050:Q2052),"")</f>
        <v/>
      </c>
      <c r="I2050" s="271" t="str">
        <f>IF(A2050&lt;&gt;0,IF(IFERROR(B2050-8,0)&lt;0,0,IFERROR(B2050-8,0)),"")</f>
        <v/>
      </c>
      <c r="J2050" s="271" t="str">
        <f>IF(A2050&lt;&gt;0,IF(SUM(H2050-40)&gt;0,H2050-40,0),"")</f>
        <v/>
      </c>
      <c r="K2050" s="271" t="str">
        <f>IF(A2050&lt;&gt;0,IF(SUM(I2050:I2052)&gt;J2050,SUM(I2050:I2052),J2050),"")</f>
        <v/>
      </c>
      <c r="L2050" s="271" t="str">
        <f>IF(A2050&lt;&gt;0,IF(D2022="o",IF(H2050&lt;(15/(7/COUNTA(A2050:A2052))),0,IF(H2050&gt;(COUNTA(A2050:A2052)/5*40),COUNTA(A2050:A2052)/5*8,H2050/5)),""),"")</f>
        <v/>
      </c>
      <c r="M2050" s="272"/>
      <c r="N2050" s="272"/>
      <c r="O2050" s="272" t="str">
        <f t="shared" si="317"/>
        <v/>
      </c>
      <c r="P2050" s="272" t="str">
        <f t="shared" si="318"/>
        <v/>
      </c>
      <c r="Q2050" s="272">
        <f t="shared" si="319"/>
        <v>0</v>
      </c>
      <c r="R2050" s="272"/>
    </row>
    <row r="2051" spans="1:21" x14ac:dyDescent="0.3">
      <c r="A2051" s="206"/>
      <c r="B2051" s="200"/>
      <c r="C2051" s="200"/>
      <c r="D2051" s="215"/>
      <c r="E2051" s="200"/>
      <c r="F2051" s="200"/>
      <c r="G2051" s="216"/>
      <c r="H2051" s="273"/>
      <c r="I2051" s="271" t="str">
        <f>IF(A2051&lt;&gt;0,IF(IFERROR(B2051-8,0)&lt;0,0,IFERROR(B2051-8,0)),"")</f>
        <v/>
      </c>
      <c r="J2051" s="271"/>
      <c r="K2051" s="271"/>
      <c r="L2051" s="271"/>
      <c r="M2051" s="272"/>
      <c r="N2051" s="272"/>
      <c r="O2051" s="272" t="str">
        <f t="shared" si="317"/>
        <v/>
      </c>
      <c r="P2051" s="272" t="str">
        <f t="shared" si="318"/>
        <v/>
      </c>
      <c r="Q2051" s="272">
        <f t="shared" si="319"/>
        <v>0</v>
      </c>
      <c r="R2051" s="272"/>
    </row>
    <row r="2052" spans="1:21" ht="17.25" thickBot="1" x14ac:dyDescent="0.35">
      <c r="A2052" s="207"/>
      <c r="B2052" s="204"/>
      <c r="C2052" s="204"/>
      <c r="D2052" s="218"/>
      <c r="E2052" s="204"/>
      <c r="F2052" s="204"/>
      <c r="G2052" s="219"/>
      <c r="H2052" s="273"/>
      <c r="I2052" s="271" t="str">
        <f>IF(A2052&lt;&gt;0,IF(IFERROR(B2052-8,0)&lt;0,0,IFERROR(B2052-8,0)),"")</f>
        <v/>
      </c>
      <c r="J2052" s="271"/>
      <c r="K2052" s="271"/>
      <c r="L2052" s="271"/>
      <c r="M2052" s="272"/>
      <c r="N2052" s="272"/>
      <c r="O2052" s="272"/>
      <c r="P2052" s="272"/>
      <c r="Q2052" s="272">
        <f t="shared" si="319"/>
        <v>0</v>
      </c>
      <c r="R2052" s="272"/>
    </row>
    <row r="2053" spans="1:21" ht="17.25" thickBot="1" x14ac:dyDescent="0.35">
      <c r="A2053" s="211"/>
      <c r="B2053" s="243"/>
      <c r="C2053" s="243"/>
      <c r="D2053" s="243"/>
      <c r="E2053" s="243"/>
      <c r="F2053" s="243"/>
      <c r="G2053" s="244"/>
      <c r="H2053" s="273">
        <f t="shared" ref="H2053:M2053" si="320">SUM(H2054:H2084)</f>
        <v>0</v>
      </c>
      <c r="I2053" s="271">
        <f t="shared" si="320"/>
        <v>0</v>
      </c>
      <c r="J2053" s="271">
        <f t="shared" si="320"/>
        <v>0</v>
      </c>
      <c r="K2053" s="271">
        <f t="shared" si="320"/>
        <v>0</v>
      </c>
      <c r="L2053" s="274">
        <f t="shared" si="320"/>
        <v>0</v>
      </c>
      <c r="M2053" s="271" t="e">
        <f t="shared" si="320"/>
        <v>#DIV/0!</v>
      </c>
      <c r="N2053" s="275">
        <f>COUNTA(B2054:B2084)-COUNTIF(B2054:B2084,"연차")</f>
        <v>0</v>
      </c>
      <c r="O2053" s="271">
        <f>SUM(O2054:O2084)</f>
        <v>0</v>
      </c>
      <c r="P2053" s="271">
        <f>SUM(P2054:P2084)</f>
        <v>0</v>
      </c>
      <c r="Q2053" s="272">
        <f>SUM(Q2054:Q2084)</f>
        <v>0</v>
      </c>
      <c r="R2053" s="272">
        <f>COUNTA(A2054:A2084)</f>
        <v>28</v>
      </c>
      <c r="S2053" s="276">
        <f>SUM(C2054:C2084)</f>
        <v>0</v>
      </c>
      <c r="T2053" s="276">
        <f>SUM(F2054:F2084)</f>
        <v>0</v>
      </c>
      <c r="U2053" s="251">
        <f>G2055*G2057</f>
        <v>0</v>
      </c>
    </row>
    <row r="2054" spans="1:21" x14ac:dyDescent="0.3">
      <c r="A2054" s="212">
        <v>1</v>
      </c>
      <c r="B2054" s="201"/>
      <c r="C2054" s="201"/>
      <c r="D2054" s="201" t="s">
        <v>271</v>
      </c>
      <c r="E2054" s="201"/>
      <c r="F2054" s="201"/>
      <c r="G2054" s="213" t="s">
        <v>282</v>
      </c>
      <c r="H2054" s="273">
        <f>SUM(B2054:B2060)</f>
        <v>0</v>
      </c>
      <c r="I2054" s="271">
        <f t="shared" ref="I2054:I2081" si="321">IF(IFERROR(B2054-8,0)&lt;0,0,IFERROR(B2054-8,0))</f>
        <v>0</v>
      </c>
      <c r="J2054" s="271">
        <f>IF(SUM(H2054-40)&gt;0,H2054-40,0)</f>
        <v>0</v>
      </c>
      <c r="K2054" s="271">
        <f>IF(SUM(I2054:I2060)&gt;J2054,SUM(I2054:I2060),J2054)</f>
        <v>0</v>
      </c>
      <c r="L2054" s="271">
        <f>IF(D2054="o",IF(H2054&lt;15,0,IF(H2054&gt;40,8,H2054/5)),0)</f>
        <v>0</v>
      </c>
      <c r="M2054" s="272" t="e">
        <f>SUM(B2054:B2084)/COUNTA(B2054:B2084)</f>
        <v>#DIV/0!</v>
      </c>
      <c r="N2054" s="272"/>
      <c r="O2054" s="272" t="str">
        <f>IF(E2054="o",IF(B2054&gt;8,8,B2054),"")</f>
        <v/>
      </c>
      <c r="P2054" s="272" t="str">
        <f>IF(E2054="o",IF(B2054&gt;8,B2054-8,0),"")</f>
        <v/>
      </c>
      <c r="Q2054" s="272">
        <f>COUNTA(A2054)*IF(B2054="연차",0,B2054)</f>
        <v>0</v>
      </c>
      <c r="R2054" s="272"/>
    </row>
    <row r="2055" spans="1:21" x14ac:dyDescent="0.3">
      <c r="A2055" s="214">
        <v>2</v>
      </c>
      <c r="B2055" s="200"/>
      <c r="C2055" s="200"/>
      <c r="D2055" s="215"/>
      <c r="E2055" s="200"/>
      <c r="F2055" s="200"/>
      <c r="G2055" s="203"/>
      <c r="H2055" s="273"/>
      <c r="I2055" s="271">
        <f t="shared" si="321"/>
        <v>0</v>
      </c>
      <c r="J2055" s="271"/>
      <c r="K2055" s="271"/>
      <c r="L2055" s="271"/>
      <c r="M2055" s="272"/>
      <c r="N2055" s="272"/>
      <c r="O2055" s="272" t="str">
        <f t="shared" ref="O2055:O2083" si="322">IF(E2055="o",IF(B2055&gt;8,8,B2055),"")</f>
        <v/>
      </c>
      <c r="P2055" s="272" t="str">
        <f t="shared" ref="P2055:P2083" si="323">IF(E2055="o",IF(B2055&gt;8,B2055-8,0),"")</f>
        <v/>
      </c>
      <c r="Q2055" s="272">
        <f t="shared" ref="Q2055:Q2084" si="324">COUNTA(A2055)*IF(B2055="연차",0,B2055)</f>
        <v>0</v>
      </c>
      <c r="R2055" s="272"/>
    </row>
    <row r="2056" spans="1:21" x14ac:dyDescent="0.3">
      <c r="A2056" s="214">
        <v>3</v>
      </c>
      <c r="B2056" s="200"/>
      <c r="C2056" s="200"/>
      <c r="D2056" s="215"/>
      <c r="E2056" s="200"/>
      <c r="F2056" s="200"/>
      <c r="G2056" s="203" t="s">
        <v>275</v>
      </c>
      <c r="H2056" s="273"/>
      <c r="I2056" s="271">
        <f t="shared" si="321"/>
        <v>0</v>
      </c>
      <c r="J2056" s="271"/>
      <c r="K2056" s="271"/>
      <c r="L2056" s="271"/>
      <c r="M2056" s="272"/>
      <c r="N2056" s="272"/>
      <c r="O2056" s="272" t="str">
        <f t="shared" si="322"/>
        <v/>
      </c>
      <c r="P2056" s="272" t="str">
        <f t="shared" si="323"/>
        <v/>
      </c>
      <c r="Q2056" s="272">
        <f t="shared" si="324"/>
        <v>0</v>
      </c>
      <c r="R2056" s="272"/>
    </row>
    <row r="2057" spans="1:21" x14ac:dyDescent="0.3">
      <c r="A2057" s="214">
        <v>4</v>
      </c>
      <c r="B2057" s="200"/>
      <c r="C2057" s="200"/>
      <c r="D2057" s="215"/>
      <c r="E2057" s="200"/>
      <c r="F2057" s="200"/>
      <c r="G2057" s="203"/>
      <c r="H2057" s="273"/>
      <c r="I2057" s="271">
        <f t="shared" si="321"/>
        <v>0</v>
      </c>
      <c r="J2057" s="271"/>
      <c r="K2057" s="271"/>
      <c r="L2057" s="271"/>
      <c r="M2057" s="272"/>
      <c r="N2057" s="272"/>
      <c r="O2057" s="272" t="str">
        <f t="shared" si="322"/>
        <v/>
      </c>
      <c r="P2057" s="272" t="str">
        <f t="shared" si="323"/>
        <v/>
      </c>
      <c r="Q2057" s="272">
        <f t="shared" si="324"/>
        <v>0</v>
      </c>
      <c r="R2057" s="272"/>
    </row>
    <row r="2058" spans="1:21" x14ac:dyDescent="0.3">
      <c r="A2058" s="214">
        <v>5</v>
      </c>
      <c r="B2058" s="200"/>
      <c r="C2058" s="200"/>
      <c r="D2058" s="215"/>
      <c r="E2058" s="200"/>
      <c r="F2058" s="200"/>
      <c r="G2058" s="216"/>
      <c r="H2058" s="273"/>
      <c r="I2058" s="271">
        <f t="shared" si="321"/>
        <v>0</v>
      </c>
      <c r="J2058" s="271"/>
      <c r="K2058" s="271"/>
      <c r="L2058" s="271"/>
      <c r="M2058" s="272"/>
      <c r="N2058" s="272"/>
      <c r="O2058" s="272" t="str">
        <f t="shared" si="322"/>
        <v/>
      </c>
      <c r="P2058" s="272" t="str">
        <f t="shared" si="323"/>
        <v/>
      </c>
      <c r="Q2058" s="272">
        <f t="shared" si="324"/>
        <v>0</v>
      </c>
      <c r="R2058" s="272"/>
    </row>
    <row r="2059" spans="1:21" x14ac:dyDescent="0.3">
      <c r="A2059" s="214">
        <v>6</v>
      </c>
      <c r="B2059" s="200"/>
      <c r="C2059" s="200"/>
      <c r="D2059" s="215"/>
      <c r="E2059" s="200"/>
      <c r="F2059" s="200"/>
      <c r="G2059" s="216"/>
      <c r="H2059" s="273"/>
      <c r="I2059" s="271">
        <f t="shared" si="321"/>
        <v>0</v>
      </c>
      <c r="J2059" s="271"/>
      <c r="K2059" s="271"/>
      <c r="L2059" s="271"/>
      <c r="M2059" s="272"/>
      <c r="N2059" s="272"/>
      <c r="O2059" s="272" t="str">
        <f t="shared" si="322"/>
        <v/>
      </c>
      <c r="P2059" s="272" t="str">
        <f t="shared" si="323"/>
        <v/>
      </c>
      <c r="Q2059" s="272">
        <f t="shared" si="324"/>
        <v>0</v>
      </c>
      <c r="R2059" s="272"/>
    </row>
    <row r="2060" spans="1:21" ht="17.25" thickBot="1" x14ac:dyDescent="0.35">
      <c r="A2060" s="217">
        <v>7</v>
      </c>
      <c r="B2060" s="204"/>
      <c r="C2060" s="204"/>
      <c r="D2060" s="218"/>
      <c r="E2060" s="204"/>
      <c r="F2060" s="204"/>
      <c r="G2060" s="219"/>
      <c r="H2060" s="273"/>
      <c r="I2060" s="271">
        <f t="shared" si="321"/>
        <v>0</v>
      </c>
      <c r="J2060" s="271"/>
      <c r="K2060" s="271"/>
      <c r="L2060" s="271"/>
      <c r="M2060" s="272"/>
      <c r="N2060" s="272"/>
      <c r="O2060" s="272" t="str">
        <f t="shared" si="322"/>
        <v/>
      </c>
      <c r="P2060" s="272" t="str">
        <f t="shared" si="323"/>
        <v/>
      </c>
      <c r="Q2060" s="272">
        <f t="shared" si="324"/>
        <v>0</v>
      </c>
      <c r="R2060" s="272"/>
    </row>
    <row r="2061" spans="1:21" x14ac:dyDescent="0.3">
      <c r="A2061" s="220">
        <v>8</v>
      </c>
      <c r="B2061" s="202"/>
      <c r="C2061" s="202"/>
      <c r="D2061" s="202" t="s">
        <v>271</v>
      </c>
      <c r="E2061" s="202"/>
      <c r="F2061" s="202"/>
      <c r="G2061" s="221"/>
      <c r="H2061" s="273">
        <f>SUM(B2061:B2067)</f>
        <v>0</v>
      </c>
      <c r="I2061" s="271">
        <f t="shared" si="321"/>
        <v>0</v>
      </c>
      <c r="J2061" s="271">
        <f>IF(SUM(H2061-40)&gt;0,H2061-40,0)</f>
        <v>0</v>
      </c>
      <c r="K2061" s="271">
        <f>IF(SUM(I2061:I2067)&gt;J2061,SUM(I2061:I2067),J2061)</f>
        <v>0</v>
      </c>
      <c r="L2061" s="271">
        <f>IF(D2061="o",IF(H2061&lt;15,0,IF(H2061&gt;40,8,H2061/5)),0)</f>
        <v>0</v>
      </c>
      <c r="M2061" s="272"/>
      <c r="N2061" s="272"/>
      <c r="O2061" s="272" t="str">
        <f t="shared" si="322"/>
        <v/>
      </c>
      <c r="P2061" s="272" t="str">
        <f t="shared" si="323"/>
        <v/>
      </c>
      <c r="Q2061" s="272">
        <f t="shared" si="324"/>
        <v>0</v>
      </c>
      <c r="R2061" s="272"/>
    </row>
    <row r="2062" spans="1:21" x14ac:dyDescent="0.3">
      <c r="A2062" s="214">
        <v>9</v>
      </c>
      <c r="B2062" s="200"/>
      <c r="C2062" s="200"/>
      <c r="D2062" s="215"/>
      <c r="E2062" s="200"/>
      <c r="F2062" s="200"/>
      <c r="G2062" s="216"/>
      <c r="H2062" s="273"/>
      <c r="I2062" s="271">
        <f t="shared" si="321"/>
        <v>0</v>
      </c>
      <c r="J2062" s="271"/>
      <c r="K2062" s="271"/>
      <c r="L2062" s="271"/>
      <c r="M2062" s="272"/>
      <c r="N2062" s="272"/>
      <c r="O2062" s="272" t="str">
        <f t="shared" si="322"/>
        <v/>
      </c>
      <c r="P2062" s="272" t="str">
        <f t="shared" si="323"/>
        <v/>
      </c>
      <c r="Q2062" s="272">
        <f t="shared" si="324"/>
        <v>0</v>
      </c>
      <c r="R2062" s="272"/>
    </row>
    <row r="2063" spans="1:21" x14ac:dyDescent="0.3">
      <c r="A2063" s="214">
        <v>10</v>
      </c>
      <c r="B2063" s="200"/>
      <c r="C2063" s="200"/>
      <c r="D2063" s="215"/>
      <c r="E2063" s="200"/>
      <c r="F2063" s="200"/>
      <c r="G2063" s="216"/>
      <c r="H2063" s="273"/>
      <c r="I2063" s="271">
        <f t="shared" si="321"/>
        <v>0</v>
      </c>
      <c r="J2063" s="271"/>
      <c r="K2063" s="271"/>
      <c r="L2063" s="271"/>
      <c r="M2063" s="272"/>
      <c r="N2063" s="272"/>
      <c r="O2063" s="272" t="str">
        <f t="shared" si="322"/>
        <v/>
      </c>
      <c r="P2063" s="272" t="str">
        <f t="shared" si="323"/>
        <v/>
      </c>
      <c r="Q2063" s="272">
        <f t="shared" si="324"/>
        <v>0</v>
      </c>
      <c r="R2063" s="272"/>
    </row>
    <row r="2064" spans="1:21" x14ac:dyDescent="0.3">
      <c r="A2064" s="214">
        <v>11</v>
      </c>
      <c r="B2064" s="200"/>
      <c r="C2064" s="200"/>
      <c r="D2064" s="215"/>
      <c r="E2064" s="200"/>
      <c r="F2064" s="200"/>
      <c r="G2064" s="216"/>
      <c r="H2064" s="273"/>
      <c r="I2064" s="271">
        <f t="shared" si="321"/>
        <v>0</v>
      </c>
      <c r="J2064" s="271"/>
      <c r="K2064" s="271"/>
      <c r="L2064" s="271"/>
      <c r="M2064" s="272"/>
      <c r="N2064" s="272"/>
      <c r="O2064" s="272" t="str">
        <f t="shared" si="322"/>
        <v/>
      </c>
      <c r="P2064" s="272" t="str">
        <f t="shared" si="323"/>
        <v/>
      </c>
      <c r="Q2064" s="272">
        <f t="shared" si="324"/>
        <v>0</v>
      </c>
      <c r="R2064" s="272"/>
    </row>
    <row r="2065" spans="1:18" x14ac:dyDescent="0.3">
      <c r="A2065" s="214">
        <v>12</v>
      </c>
      <c r="B2065" s="200"/>
      <c r="C2065" s="200"/>
      <c r="D2065" s="215"/>
      <c r="E2065" s="200"/>
      <c r="F2065" s="200"/>
      <c r="G2065" s="216"/>
      <c r="H2065" s="273"/>
      <c r="I2065" s="271">
        <f t="shared" si="321"/>
        <v>0</v>
      </c>
      <c r="J2065" s="271"/>
      <c r="K2065" s="271"/>
      <c r="L2065" s="271"/>
      <c r="M2065" s="272"/>
      <c r="N2065" s="272"/>
      <c r="O2065" s="272" t="str">
        <f t="shared" si="322"/>
        <v/>
      </c>
      <c r="P2065" s="272" t="str">
        <f t="shared" si="323"/>
        <v/>
      </c>
      <c r="Q2065" s="272">
        <f t="shared" si="324"/>
        <v>0</v>
      </c>
      <c r="R2065" s="272"/>
    </row>
    <row r="2066" spans="1:18" x14ac:dyDescent="0.3">
      <c r="A2066" s="214">
        <v>13</v>
      </c>
      <c r="B2066" s="200"/>
      <c r="C2066" s="200"/>
      <c r="D2066" s="215"/>
      <c r="E2066" s="200"/>
      <c r="F2066" s="200"/>
      <c r="G2066" s="216"/>
      <c r="H2066" s="273"/>
      <c r="I2066" s="271">
        <f t="shared" si="321"/>
        <v>0</v>
      </c>
      <c r="J2066" s="271"/>
      <c r="K2066" s="271"/>
      <c r="L2066" s="271"/>
      <c r="M2066" s="272"/>
      <c r="N2066" s="272"/>
      <c r="O2066" s="272" t="str">
        <f t="shared" si="322"/>
        <v/>
      </c>
      <c r="P2066" s="272" t="str">
        <f t="shared" si="323"/>
        <v/>
      </c>
      <c r="Q2066" s="272">
        <f t="shared" si="324"/>
        <v>0</v>
      </c>
      <c r="R2066" s="272"/>
    </row>
    <row r="2067" spans="1:18" ht="17.25" thickBot="1" x14ac:dyDescent="0.35">
      <c r="A2067" s="217">
        <v>14</v>
      </c>
      <c r="B2067" s="204"/>
      <c r="C2067" s="204"/>
      <c r="D2067" s="218"/>
      <c r="E2067" s="204"/>
      <c r="F2067" s="204"/>
      <c r="G2067" s="219"/>
      <c r="H2067" s="273"/>
      <c r="I2067" s="271">
        <f t="shared" si="321"/>
        <v>0</v>
      </c>
      <c r="J2067" s="271"/>
      <c r="K2067" s="271"/>
      <c r="L2067" s="271"/>
      <c r="M2067" s="272"/>
      <c r="N2067" s="272"/>
      <c r="O2067" s="272" t="str">
        <f t="shared" si="322"/>
        <v/>
      </c>
      <c r="P2067" s="272" t="str">
        <f t="shared" si="323"/>
        <v/>
      </c>
      <c r="Q2067" s="272">
        <f t="shared" si="324"/>
        <v>0</v>
      </c>
      <c r="R2067" s="272"/>
    </row>
    <row r="2068" spans="1:18" x14ac:dyDescent="0.3">
      <c r="A2068" s="220">
        <v>15</v>
      </c>
      <c r="B2068" s="202"/>
      <c r="C2068" s="202"/>
      <c r="D2068" s="202" t="s">
        <v>271</v>
      </c>
      <c r="E2068" s="202"/>
      <c r="F2068" s="202"/>
      <c r="G2068" s="221"/>
      <c r="H2068" s="273">
        <f>SUM(B2068:B2074)</f>
        <v>0</v>
      </c>
      <c r="I2068" s="271">
        <f t="shared" si="321"/>
        <v>0</v>
      </c>
      <c r="J2068" s="271">
        <f>IF(SUM(H2068-40)&gt;0,H2068-40,0)</f>
        <v>0</v>
      </c>
      <c r="K2068" s="271">
        <f>IF(SUM(I2068:I2074)&gt;J2068,SUM(I2068:I2074),J2068)</f>
        <v>0</v>
      </c>
      <c r="L2068" s="271">
        <f>IF(D2068="o",IF(H2068&lt;15,0,IF(H2068&gt;40,8,H2068/5)),0)</f>
        <v>0</v>
      </c>
      <c r="M2068" s="272"/>
      <c r="N2068" s="272"/>
      <c r="O2068" s="272" t="str">
        <f t="shared" si="322"/>
        <v/>
      </c>
      <c r="P2068" s="272" t="str">
        <f t="shared" si="323"/>
        <v/>
      </c>
      <c r="Q2068" s="272">
        <f t="shared" si="324"/>
        <v>0</v>
      </c>
      <c r="R2068" s="272"/>
    </row>
    <row r="2069" spans="1:18" x14ac:dyDescent="0.3">
      <c r="A2069" s="214">
        <v>16</v>
      </c>
      <c r="B2069" s="200"/>
      <c r="C2069" s="200"/>
      <c r="D2069" s="215"/>
      <c r="E2069" s="200"/>
      <c r="F2069" s="200"/>
      <c r="G2069" s="216"/>
      <c r="H2069" s="273"/>
      <c r="I2069" s="271">
        <f t="shared" si="321"/>
        <v>0</v>
      </c>
      <c r="J2069" s="271"/>
      <c r="K2069" s="271"/>
      <c r="L2069" s="271"/>
      <c r="M2069" s="272"/>
      <c r="N2069" s="272"/>
      <c r="O2069" s="272" t="str">
        <f t="shared" si="322"/>
        <v/>
      </c>
      <c r="P2069" s="272" t="str">
        <f t="shared" si="323"/>
        <v/>
      </c>
      <c r="Q2069" s="272">
        <f t="shared" si="324"/>
        <v>0</v>
      </c>
      <c r="R2069" s="272"/>
    </row>
    <row r="2070" spans="1:18" x14ac:dyDescent="0.3">
      <c r="A2070" s="214">
        <v>17</v>
      </c>
      <c r="B2070" s="200"/>
      <c r="C2070" s="200"/>
      <c r="D2070" s="215"/>
      <c r="E2070" s="200"/>
      <c r="F2070" s="200"/>
      <c r="G2070" s="216"/>
      <c r="H2070" s="273"/>
      <c r="I2070" s="271">
        <f t="shared" si="321"/>
        <v>0</v>
      </c>
      <c r="J2070" s="271"/>
      <c r="K2070" s="271"/>
      <c r="L2070" s="271"/>
      <c r="M2070" s="272"/>
      <c r="N2070" s="272"/>
      <c r="O2070" s="272" t="str">
        <f t="shared" si="322"/>
        <v/>
      </c>
      <c r="P2070" s="272" t="str">
        <f t="shared" si="323"/>
        <v/>
      </c>
      <c r="Q2070" s="272">
        <f t="shared" si="324"/>
        <v>0</v>
      </c>
      <c r="R2070" s="272"/>
    </row>
    <row r="2071" spans="1:18" x14ac:dyDescent="0.3">
      <c r="A2071" s="214">
        <v>18</v>
      </c>
      <c r="B2071" s="200"/>
      <c r="C2071" s="200"/>
      <c r="D2071" s="215"/>
      <c r="E2071" s="200"/>
      <c r="F2071" s="200"/>
      <c r="G2071" s="216"/>
      <c r="H2071" s="273"/>
      <c r="I2071" s="271">
        <f t="shared" si="321"/>
        <v>0</v>
      </c>
      <c r="J2071" s="271"/>
      <c r="K2071" s="271"/>
      <c r="L2071" s="271"/>
      <c r="M2071" s="272"/>
      <c r="N2071" s="272"/>
      <c r="O2071" s="272" t="str">
        <f t="shared" si="322"/>
        <v/>
      </c>
      <c r="P2071" s="272" t="str">
        <f t="shared" si="323"/>
        <v/>
      </c>
      <c r="Q2071" s="272">
        <f t="shared" si="324"/>
        <v>0</v>
      </c>
      <c r="R2071" s="272"/>
    </row>
    <row r="2072" spans="1:18" x14ac:dyDescent="0.3">
      <c r="A2072" s="214">
        <v>19</v>
      </c>
      <c r="B2072" s="200"/>
      <c r="C2072" s="200"/>
      <c r="D2072" s="215"/>
      <c r="E2072" s="200"/>
      <c r="F2072" s="200"/>
      <c r="G2072" s="216"/>
      <c r="H2072" s="273"/>
      <c r="I2072" s="271">
        <f t="shared" si="321"/>
        <v>0</v>
      </c>
      <c r="J2072" s="271"/>
      <c r="K2072" s="271"/>
      <c r="L2072" s="271"/>
      <c r="M2072" s="272"/>
      <c r="N2072" s="272"/>
      <c r="O2072" s="272" t="str">
        <f t="shared" si="322"/>
        <v/>
      </c>
      <c r="P2072" s="272" t="str">
        <f t="shared" si="323"/>
        <v/>
      </c>
      <c r="Q2072" s="272">
        <f t="shared" si="324"/>
        <v>0</v>
      </c>
      <c r="R2072" s="272"/>
    </row>
    <row r="2073" spans="1:18" x14ac:dyDescent="0.3">
      <c r="A2073" s="214">
        <v>20</v>
      </c>
      <c r="B2073" s="200"/>
      <c r="C2073" s="200"/>
      <c r="D2073" s="215"/>
      <c r="E2073" s="200"/>
      <c r="F2073" s="200"/>
      <c r="G2073" s="216"/>
      <c r="H2073" s="273"/>
      <c r="I2073" s="271">
        <f t="shared" si="321"/>
        <v>0</v>
      </c>
      <c r="J2073" s="271"/>
      <c r="K2073" s="271"/>
      <c r="L2073" s="271"/>
      <c r="M2073" s="272"/>
      <c r="N2073" s="272"/>
      <c r="O2073" s="272" t="str">
        <f t="shared" si="322"/>
        <v/>
      </c>
      <c r="P2073" s="272" t="str">
        <f t="shared" si="323"/>
        <v/>
      </c>
      <c r="Q2073" s="272">
        <f t="shared" si="324"/>
        <v>0</v>
      </c>
      <c r="R2073" s="272"/>
    </row>
    <row r="2074" spans="1:18" ht="17.25" thickBot="1" x14ac:dyDescent="0.35">
      <c r="A2074" s="217">
        <v>21</v>
      </c>
      <c r="B2074" s="204"/>
      <c r="C2074" s="204"/>
      <c r="D2074" s="218"/>
      <c r="E2074" s="204"/>
      <c r="F2074" s="204"/>
      <c r="G2074" s="219"/>
      <c r="H2074" s="273"/>
      <c r="I2074" s="271">
        <f t="shared" si="321"/>
        <v>0</v>
      </c>
      <c r="J2074" s="271"/>
      <c r="K2074" s="271"/>
      <c r="L2074" s="271"/>
      <c r="M2074" s="272"/>
      <c r="N2074" s="272"/>
      <c r="O2074" s="272" t="str">
        <f t="shared" si="322"/>
        <v/>
      </c>
      <c r="P2074" s="272" t="str">
        <f t="shared" si="323"/>
        <v/>
      </c>
      <c r="Q2074" s="272">
        <f t="shared" si="324"/>
        <v>0</v>
      </c>
      <c r="R2074" s="272"/>
    </row>
    <row r="2075" spans="1:18" x14ac:dyDescent="0.3">
      <c r="A2075" s="220">
        <v>22</v>
      </c>
      <c r="B2075" s="202"/>
      <c r="C2075" s="202"/>
      <c r="D2075" s="202" t="s">
        <v>271</v>
      </c>
      <c r="E2075" s="202"/>
      <c r="F2075" s="202"/>
      <c r="G2075" s="221"/>
      <c r="H2075" s="273">
        <f>SUM(B2075:B2081)</f>
        <v>0</v>
      </c>
      <c r="I2075" s="271">
        <f t="shared" si="321"/>
        <v>0</v>
      </c>
      <c r="J2075" s="271">
        <f>IF(SUM(H2075-40)&gt;0,H2075-40,0)</f>
        <v>0</v>
      </c>
      <c r="K2075" s="271">
        <f>IF(SUM(I2075:I2081)&gt;J2075,SUM(I2075:I2081),J2075)</f>
        <v>0</v>
      </c>
      <c r="L2075" s="271">
        <f>IF(D2075="o",IF(H2075&lt;15,0,IF(H2075&gt;40,8,H2075/5)),0)</f>
        <v>0</v>
      </c>
      <c r="M2075" s="272"/>
      <c r="N2075" s="272"/>
      <c r="O2075" s="272" t="str">
        <f t="shared" si="322"/>
        <v/>
      </c>
      <c r="P2075" s="272" t="str">
        <f t="shared" si="323"/>
        <v/>
      </c>
      <c r="Q2075" s="272">
        <f t="shared" si="324"/>
        <v>0</v>
      </c>
      <c r="R2075" s="272"/>
    </row>
    <row r="2076" spans="1:18" x14ac:dyDescent="0.3">
      <c r="A2076" s="214">
        <v>23</v>
      </c>
      <c r="B2076" s="200"/>
      <c r="C2076" s="200"/>
      <c r="D2076" s="215"/>
      <c r="E2076" s="200"/>
      <c r="F2076" s="200"/>
      <c r="G2076" s="216"/>
      <c r="H2076" s="273"/>
      <c r="I2076" s="271">
        <f t="shared" si="321"/>
        <v>0</v>
      </c>
      <c r="J2076" s="271"/>
      <c r="K2076" s="271"/>
      <c r="L2076" s="271"/>
      <c r="M2076" s="272"/>
      <c r="N2076" s="272"/>
      <c r="O2076" s="272" t="str">
        <f t="shared" si="322"/>
        <v/>
      </c>
      <c r="P2076" s="272" t="str">
        <f t="shared" si="323"/>
        <v/>
      </c>
      <c r="Q2076" s="272">
        <f t="shared" si="324"/>
        <v>0</v>
      </c>
      <c r="R2076" s="272"/>
    </row>
    <row r="2077" spans="1:18" x14ac:dyDescent="0.3">
      <c r="A2077" s="214">
        <v>24</v>
      </c>
      <c r="B2077" s="200"/>
      <c r="C2077" s="200"/>
      <c r="D2077" s="215"/>
      <c r="E2077" s="200"/>
      <c r="F2077" s="200"/>
      <c r="G2077" s="216"/>
      <c r="H2077" s="273"/>
      <c r="I2077" s="271">
        <f t="shared" si="321"/>
        <v>0</v>
      </c>
      <c r="J2077" s="271"/>
      <c r="K2077" s="271"/>
      <c r="L2077" s="271"/>
      <c r="M2077" s="272"/>
      <c r="N2077" s="272"/>
      <c r="O2077" s="272" t="str">
        <f t="shared" si="322"/>
        <v/>
      </c>
      <c r="P2077" s="272" t="str">
        <f t="shared" si="323"/>
        <v/>
      </c>
      <c r="Q2077" s="272">
        <f t="shared" si="324"/>
        <v>0</v>
      </c>
      <c r="R2077" s="272"/>
    </row>
    <row r="2078" spans="1:18" x14ac:dyDescent="0.3">
      <c r="A2078" s="214">
        <v>25</v>
      </c>
      <c r="B2078" s="200"/>
      <c r="C2078" s="200"/>
      <c r="D2078" s="215"/>
      <c r="E2078" s="200"/>
      <c r="F2078" s="200"/>
      <c r="G2078" s="216"/>
      <c r="H2078" s="273"/>
      <c r="I2078" s="271">
        <f t="shared" si="321"/>
        <v>0</v>
      </c>
      <c r="J2078" s="271"/>
      <c r="K2078" s="271"/>
      <c r="L2078" s="271"/>
      <c r="M2078" s="272"/>
      <c r="N2078" s="272"/>
      <c r="O2078" s="272" t="str">
        <f t="shared" si="322"/>
        <v/>
      </c>
      <c r="P2078" s="272" t="str">
        <f t="shared" si="323"/>
        <v/>
      </c>
      <c r="Q2078" s="272">
        <f t="shared" si="324"/>
        <v>0</v>
      </c>
      <c r="R2078" s="272"/>
    </row>
    <row r="2079" spans="1:18" x14ac:dyDescent="0.3">
      <c r="A2079" s="214">
        <v>26</v>
      </c>
      <c r="B2079" s="200"/>
      <c r="C2079" s="200"/>
      <c r="D2079" s="215"/>
      <c r="E2079" s="200"/>
      <c r="F2079" s="200"/>
      <c r="G2079" s="216"/>
      <c r="H2079" s="273"/>
      <c r="I2079" s="271">
        <f t="shared" si="321"/>
        <v>0</v>
      </c>
      <c r="J2079" s="271"/>
      <c r="K2079" s="271"/>
      <c r="L2079" s="271"/>
      <c r="M2079" s="272"/>
      <c r="N2079" s="272"/>
      <c r="O2079" s="272" t="str">
        <f t="shared" si="322"/>
        <v/>
      </c>
      <c r="P2079" s="272" t="str">
        <f t="shared" si="323"/>
        <v/>
      </c>
      <c r="Q2079" s="272">
        <f t="shared" si="324"/>
        <v>0</v>
      </c>
      <c r="R2079" s="272"/>
    </row>
    <row r="2080" spans="1:18" x14ac:dyDescent="0.3">
      <c r="A2080" s="214">
        <v>27</v>
      </c>
      <c r="B2080" s="200"/>
      <c r="C2080" s="200"/>
      <c r="D2080" s="215"/>
      <c r="E2080" s="200"/>
      <c r="F2080" s="200"/>
      <c r="G2080" s="216"/>
      <c r="H2080" s="273"/>
      <c r="I2080" s="271">
        <f t="shared" si="321"/>
        <v>0</v>
      </c>
      <c r="J2080" s="271"/>
      <c r="K2080" s="271"/>
      <c r="L2080" s="271"/>
      <c r="M2080" s="272"/>
      <c r="N2080" s="272"/>
      <c r="O2080" s="272" t="str">
        <f t="shared" si="322"/>
        <v/>
      </c>
      <c r="P2080" s="272" t="str">
        <f t="shared" si="323"/>
        <v/>
      </c>
      <c r="Q2080" s="272">
        <f t="shared" si="324"/>
        <v>0</v>
      </c>
      <c r="R2080" s="272"/>
    </row>
    <row r="2081" spans="1:21" ht="17.25" thickBot="1" x14ac:dyDescent="0.35">
      <c r="A2081" s="217">
        <v>28</v>
      </c>
      <c r="B2081" s="204"/>
      <c r="C2081" s="204"/>
      <c r="D2081" s="218"/>
      <c r="E2081" s="204"/>
      <c r="F2081" s="204"/>
      <c r="G2081" s="219"/>
      <c r="H2081" s="273"/>
      <c r="I2081" s="271">
        <f t="shared" si="321"/>
        <v>0</v>
      </c>
      <c r="J2081" s="271"/>
      <c r="K2081" s="271"/>
      <c r="L2081" s="271"/>
      <c r="M2081" s="272"/>
      <c r="N2081" s="272"/>
      <c r="O2081" s="272" t="str">
        <f t="shared" si="322"/>
        <v/>
      </c>
      <c r="P2081" s="272" t="str">
        <f t="shared" si="323"/>
        <v/>
      </c>
      <c r="Q2081" s="272">
        <f t="shared" si="324"/>
        <v>0</v>
      </c>
      <c r="R2081" s="272"/>
    </row>
    <row r="2082" spans="1:21" x14ac:dyDescent="0.3">
      <c r="A2082" s="205"/>
      <c r="B2082" s="202"/>
      <c r="C2082" s="202"/>
      <c r="D2082" s="202" t="s">
        <v>271</v>
      </c>
      <c r="E2082" s="202"/>
      <c r="F2082" s="202"/>
      <c r="G2082" s="221"/>
      <c r="H2082" s="273" t="str">
        <f>IF(A2082&lt;&gt;0,SUM(Q2082:Q2084),"")</f>
        <v/>
      </c>
      <c r="I2082" s="271" t="str">
        <f>IF(A2082&lt;&gt;0,IF(IFERROR(B2082-8,0)&lt;0,0,IFERROR(B2082-8,0)),"")</f>
        <v/>
      </c>
      <c r="J2082" s="271" t="str">
        <f>IF(A2082&lt;&gt;0,IF(SUM(H2082-40)&gt;0,H2082-40,0),"")</f>
        <v/>
      </c>
      <c r="K2082" s="271" t="str">
        <f>IF(A2082&lt;&gt;0,IF(SUM(I2082:I2084)&gt;J2082,SUM(I2082:I2084),J2082),"")</f>
        <v/>
      </c>
      <c r="L2082" s="271" t="str">
        <f>IF(A2082&lt;&gt;0,IF(D2054="o",IF(H2082&lt;(15/(7/COUNTA(A2082:A2084))),0,IF(H2082&gt;(COUNTA(A2082:A2084)/5*40),COUNTA(A2082:A2084)/5*8,H2082/5)),""),"")</f>
        <v/>
      </c>
      <c r="M2082" s="272"/>
      <c r="N2082" s="272"/>
      <c r="O2082" s="272" t="str">
        <f t="shared" si="322"/>
        <v/>
      </c>
      <c r="P2082" s="272" t="str">
        <f t="shared" si="323"/>
        <v/>
      </c>
      <c r="Q2082" s="272">
        <f t="shared" si="324"/>
        <v>0</v>
      </c>
      <c r="R2082" s="272"/>
    </row>
    <row r="2083" spans="1:21" x14ac:dyDescent="0.3">
      <c r="A2083" s="206"/>
      <c r="B2083" s="200"/>
      <c r="C2083" s="200"/>
      <c r="D2083" s="215"/>
      <c r="E2083" s="200"/>
      <c r="F2083" s="200"/>
      <c r="G2083" s="216"/>
      <c r="H2083" s="273"/>
      <c r="I2083" s="271" t="str">
        <f>IF(A2083&lt;&gt;0,IF(IFERROR(B2083-8,0)&lt;0,0,IFERROR(B2083-8,0)),"")</f>
        <v/>
      </c>
      <c r="J2083" s="271"/>
      <c r="K2083" s="271"/>
      <c r="L2083" s="271"/>
      <c r="M2083" s="272"/>
      <c r="N2083" s="272"/>
      <c r="O2083" s="272" t="str">
        <f t="shared" si="322"/>
        <v/>
      </c>
      <c r="P2083" s="272" t="str">
        <f t="shared" si="323"/>
        <v/>
      </c>
      <c r="Q2083" s="272">
        <f t="shared" si="324"/>
        <v>0</v>
      </c>
      <c r="R2083" s="272"/>
    </row>
    <row r="2084" spans="1:21" ht="17.25" thickBot="1" x14ac:dyDescent="0.35">
      <c r="A2084" s="207"/>
      <c r="B2084" s="204"/>
      <c r="C2084" s="204"/>
      <c r="D2084" s="218"/>
      <c r="E2084" s="204"/>
      <c r="F2084" s="204"/>
      <c r="G2084" s="219"/>
      <c r="H2084" s="273"/>
      <c r="I2084" s="271" t="str">
        <f>IF(A2084&lt;&gt;0,IF(IFERROR(B2084-8,0)&lt;0,0,IFERROR(B2084-8,0)),"")</f>
        <v/>
      </c>
      <c r="J2084" s="271"/>
      <c r="K2084" s="271"/>
      <c r="L2084" s="271"/>
      <c r="M2084" s="272"/>
      <c r="N2084" s="272"/>
      <c r="O2084" s="272"/>
      <c r="P2084" s="272"/>
      <c r="Q2084" s="272">
        <f t="shared" si="324"/>
        <v>0</v>
      </c>
      <c r="R2084" s="272"/>
    </row>
    <row r="2085" spans="1:21" ht="17.25" thickBot="1" x14ac:dyDescent="0.35">
      <c r="A2085" s="211"/>
      <c r="B2085" s="243"/>
      <c r="C2085" s="243"/>
      <c r="D2085" s="243"/>
      <c r="E2085" s="243"/>
      <c r="F2085" s="243"/>
      <c r="G2085" s="244"/>
      <c r="H2085" s="273">
        <f t="shared" ref="H2085:M2085" si="325">SUM(H2086:H2116)</f>
        <v>0</v>
      </c>
      <c r="I2085" s="271">
        <f t="shared" si="325"/>
        <v>0</v>
      </c>
      <c r="J2085" s="271">
        <f t="shared" si="325"/>
        <v>0</v>
      </c>
      <c r="K2085" s="271">
        <f t="shared" si="325"/>
        <v>0</v>
      </c>
      <c r="L2085" s="274">
        <f t="shared" si="325"/>
        <v>0</v>
      </c>
      <c r="M2085" s="271" t="e">
        <f t="shared" si="325"/>
        <v>#DIV/0!</v>
      </c>
      <c r="N2085" s="275">
        <f>COUNTA(B2086:B2116)-COUNTIF(B2086:B2116,"연차")</f>
        <v>0</v>
      </c>
      <c r="O2085" s="271">
        <f>SUM(O2086:O2116)</f>
        <v>0</v>
      </c>
      <c r="P2085" s="271">
        <f>SUM(P2086:P2116)</f>
        <v>0</v>
      </c>
      <c r="Q2085" s="272">
        <f>SUM(Q2086:Q2116)</f>
        <v>0</v>
      </c>
      <c r="R2085" s="272">
        <f>COUNTA(A2086:A2116)</f>
        <v>28</v>
      </c>
      <c r="S2085" s="276">
        <f>SUM(C2086:C2116)</f>
        <v>0</v>
      </c>
      <c r="T2085" s="276">
        <f>SUM(F2086:F2116)</f>
        <v>0</v>
      </c>
      <c r="U2085" s="251">
        <f>G2087*G2089</f>
        <v>0</v>
      </c>
    </row>
    <row r="2086" spans="1:21" x14ac:dyDescent="0.3">
      <c r="A2086" s="212">
        <v>1</v>
      </c>
      <c r="B2086" s="201"/>
      <c r="C2086" s="201"/>
      <c r="D2086" s="201" t="s">
        <v>271</v>
      </c>
      <c r="E2086" s="201"/>
      <c r="F2086" s="201"/>
      <c r="G2086" s="213" t="s">
        <v>282</v>
      </c>
      <c r="H2086" s="273">
        <f>SUM(B2086:B2092)</f>
        <v>0</v>
      </c>
      <c r="I2086" s="271">
        <f t="shared" ref="I2086:I2113" si="326">IF(IFERROR(B2086-8,0)&lt;0,0,IFERROR(B2086-8,0))</f>
        <v>0</v>
      </c>
      <c r="J2086" s="271">
        <f>IF(SUM(H2086-40)&gt;0,H2086-40,0)</f>
        <v>0</v>
      </c>
      <c r="K2086" s="271">
        <f>IF(SUM(I2086:I2092)&gt;J2086,SUM(I2086:I2092),J2086)</f>
        <v>0</v>
      </c>
      <c r="L2086" s="271">
        <f>IF(D2086="o",IF(H2086&lt;15,0,IF(H2086&gt;40,8,H2086/5)),0)</f>
        <v>0</v>
      </c>
      <c r="M2086" s="272" t="e">
        <f>SUM(B2086:B2116)/COUNTA(B2086:B2116)</f>
        <v>#DIV/0!</v>
      </c>
      <c r="N2086" s="272"/>
      <c r="O2086" s="272" t="str">
        <f>IF(E2086="o",IF(B2086&gt;8,8,B2086),"")</f>
        <v/>
      </c>
      <c r="P2086" s="272" t="str">
        <f>IF(E2086="o",IF(B2086&gt;8,B2086-8,0),"")</f>
        <v/>
      </c>
      <c r="Q2086" s="272">
        <f>COUNTA(A2086)*IF(B2086="연차",0,B2086)</f>
        <v>0</v>
      </c>
      <c r="R2086" s="272"/>
    </row>
    <row r="2087" spans="1:21" x14ac:dyDescent="0.3">
      <c r="A2087" s="214">
        <v>2</v>
      </c>
      <c r="B2087" s="200"/>
      <c r="C2087" s="200"/>
      <c r="D2087" s="215"/>
      <c r="E2087" s="200"/>
      <c r="F2087" s="200"/>
      <c r="G2087" s="203"/>
      <c r="H2087" s="273"/>
      <c r="I2087" s="271">
        <f t="shared" si="326"/>
        <v>0</v>
      </c>
      <c r="J2087" s="271"/>
      <c r="K2087" s="271"/>
      <c r="L2087" s="271"/>
      <c r="M2087" s="272"/>
      <c r="N2087" s="272"/>
      <c r="O2087" s="272" t="str">
        <f t="shared" ref="O2087:O2115" si="327">IF(E2087="o",IF(B2087&gt;8,8,B2087),"")</f>
        <v/>
      </c>
      <c r="P2087" s="272" t="str">
        <f t="shared" ref="P2087:P2115" si="328">IF(E2087="o",IF(B2087&gt;8,B2087-8,0),"")</f>
        <v/>
      </c>
      <c r="Q2087" s="272">
        <f t="shared" ref="Q2087:Q2116" si="329">COUNTA(A2087)*IF(B2087="연차",0,B2087)</f>
        <v>0</v>
      </c>
      <c r="R2087" s="272"/>
    </row>
    <row r="2088" spans="1:21" x14ac:dyDescent="0.3">
      <c r="A2088" s="214">
        <v>3</v>
      </c>
      <c r="B2088" s="200"/>
      <c r="C2088" s="200"/>
      <c r="D2088" s="215"/>
      <c r="E2088" s="200"/>
      <c r="F2088" s="200"/>
      <c r="G2088" s="203" t="s">
        <v>275</v>
      </c>
      <c r="H2088" s="273"/>
      <c r="I2088" s="271">
        <f t="shared" si="326"/>
        <v>0</v>
      </c>
      <c r="J2088" s="271"/>
      <c r="K2088" s="271"/>
      <c r="L2088" s="271"/>
      <c r="M2088" s="272"/>
      <c r="N2088" s="272"/>
      <c r="O2088" s="272" t="str">
        <f t="shared" si="327"/>
        <v/>
      </c>
      <c r="P2088" s="272" t="str">
        <f t="shared" si="328"/>
        <v/>
      </c>
      <c r="Q2088" s="272">
        <f t="shared" si="329"/>
        <v>0</v>
      </c>
      <c r="R2088" s="272"/>
    </row>
    <row r="2089" spans="1:21" x14ac:dyDescent="0.3">
      <c r="A2089" s="214">
        <v>4</v>
      </c>
      <c r="B2089" s="200"/>
      <c r="C2089" s="200"/>
      <c r="D2089" s="215"/>
      <c r="E2089" s="200"/>
      <c r="F2089" s="200"/>
      <c r="G2089" s="203"/>
      <c r="H2089" s="273"/>
      <c r="I2089" s="271">
        <f t="shared" si="326"/>
        <v>0</v>
      </c>
      <c r="J2089" s="271"/>
      <c r="K2089" s="271"/>
      <c r="L2089" s="271"/>
      <c r="M2089" s="272"/>
      <c r="N2089" s="272"/>
      <c r="O2089" s="272" t="str">
        <f t="shared" si="327"/>
        <v/>
      </c>
      <c r="P2089" s="272" t="str">
        <f t="shared" si="328"/>
        <v/>
      </c>
      <c r="Q2089" s="272">
        <f t="shared" si="329"/>
        <v>0</v>
      </c>
      <c r="R2089" s="272"/>
    </row>
    <row r="2090" spans="1:21" x14ac:dyDescent="0.3">
      <c r="A2090" s="214">
        <v>5</v>
      </c>
      <c r="B2090" s="200"/>
      <c r="C2090" s="200"/>
      <c r="D2090" s="215"/>
      <c r="E2090" s="200"/>
      <c r="F2090" s="200"/>
      <c r="G2090" s="216"/>
      <c r="H2090" s="273"/>
      <c r="I2090" s="271">
        <f t="shared" si="326"/>
        <v>0</v>
      </c>
      <c r="J2090" s="271"/>
      <c r="K2090" s="271"/>
      <c r="L2090" s="271"/>
      <c r="M2090" s="272"/>
      <c r="N2090" s="272"/>
      <c r="O2090" s="272" t="str">
        <f t="shared" si="327"/>
        <v/>
      </c>
      <c r="P2090" s="272" t="str">
        <f t="shared" si="328"/>
        <v/>
      </c>
      <c r="Q2090" s="272">
        <f t="shared" si="329"/>
        <v>0</v>
      </c>
      <c r="R2090" s="272"/>
    </row>
    <row r="2091" spans="1:21" x14ac:dyDescent="0.3">
      <c r="A2091" s="214">
        <v>6</v>
      </c>
      <c r="B2091" s="200"/>
      <c r="C2091" s="200"/>
      <c r="D2091" s="215"/>
      <c r="E2091" s="200"/>
      <c r="F2091" s="200"/>
      <c r="G2091" s="216"/>
      <c r="H2091" s="273"/>
      <c r="I2091" s="271">
        <f t="shared" si="326"/>
        <v>0</v>
      </c>
      <c r="J2091" s="271"/>
      <c r="K2091" s="271"/>
      <c r="L2091" s="271"/>
      <c r="M2091" s="272"/>
      <c r="N2091" s="272"/>
      <c r="O2091" s="272" t="str">
        <f t="shared" si="327"/>
        <v/>
      </c>
      <c r="P2091" s="272" t="str">
        <f t="shared" si="328"/>
        <v/>
      </c>
      <c r="Q2091" s="272">
        <f t="shared" si="329"/>
        <v>0</v>
      </c>
      <c r="R2091" s="272"/>
    </row>
    <row r="2092" spans="1:21" ht="17.25" thickBot="1" x14ac:dyDescent="0.35">
      <c r="A2092" s="217">
        <v>7</v>
      </c>
      <c r="B2092" s="204"/>
      <c r="C2092" s="204"/>
      <c r="D2092" s="218"/>
      <c r="E2092" s="204"/>
      <c r="F2092" s="204"/>
      <c r="G2092" s="219"/>
      <c r="H2092" s="273"/>
      <c r="I2092" s="271">
        <f t="shared" si="326"/>
        <v>0</v>
      </c>
      <c r="J2092" s="271"/>
      <c r="K2092" s="271"/>
      <c r="L2092" s="271"/>
      <c r="M2092" s="272"/>
      <c r="N2092" s="272"/>
      <c r="O2092" s="272" t="str">
        <f t="shared" si="327"/>
        <v/>
      </c>
      <c r="P2092" s="272" t="str">
        <f t="shared" si="328"/>
        <v/>
      </c>
      <c r="Q2092" s="272">
        <f t="shared" si="329"/>
        <v>0</v>
      </c>
      <c r="R2092" s="272"/>
    </row>
    <row r="2093" spans="1:21" x14ac:dyDescent="0.3">
      <c r="A2093" s="220">
        <v>8</v>
      </c>
      <c r="B2093" s="202"/>
      <c r="C2093" s="202"/>
      <c r="D2093" s="202" t="s">
        <v>271</v>
      </c>
      <c r="E2093" s="202"/>
      <c r="F2093" s="202"/>
      <c r="G2093" s="221"/>
      <c r="H2093" s="273">
        <f>SUM(B2093:B2099)</f>
        <v>0</v>
      </c>
      <c r="I2093" s="271">
        <f t="shared" si="326"/>
        <v>0</v>
      </c>
      <c r="J2093" s="271">
        <f>IF(SUM(H2093-40)&gt;0,H2093-40,0)</f>
        <v>0</v>
      </c>
      <c r="K2093" s="271">
        <f>IF(SUM(I2093:I2099)&gt;J2093,SUM(I2093:I2099),J2093)</f>
        <v>0</v>
      </c>
      <c r="L2093" s="271">
        <f>IF(D2093="o",IF(H2093&lt;15,0,IF(H2093&gt;40,8,H2093/5)),0)</f>
        <v>0</v>
      </c>
      <c r="M2093" s="272"/>
      <c r="N2093" s="272"/>
      <c r="O2093" s="272" t="str">
        <f t="shared" si="327"/>
        <v/>
      </c>
      <c r="P2093" s="272" t="str">
        <f t="shared" si="328"/>
        <v/>
      </c>
      <c r="Q2093" s="272">
        <f t="shared" si="329"/>
        <v>0</v>
      </c>
      <c r="R2093" s="272"/>
    </row>
    <row r="2094" spans="1:21" x14ac:dyDescent="0.3">
      <c r="A2094" s="214">
        <v>9</v>
      </c>
      <c r="B2094" s="200"/>
      <c r="C2094" s="200"/>
      <c r="D2094" s="215"/>
      <c r="E2094" s="200"/>
      <c r="F2094" s="200"/>
      <c r="G2094" s="216"/>
      <c r="H2094" s="273"/>
      <c r="I2094" s="271">
        <f t="shared" si="326"/>
        <v>0</v>
      </c>
      <c r="J2094" s="271"/>
      <c r="K2094" s="271"/>
      <c r="L2094" s="271"/>
      <c r="M2094" s="272"/>
      <c r="N2094" s="272"/>
      <c r="O2094" s="272" t="str">
        <f t="shared" si="327"/>
        <v/>
      </c>
      <c r="P2094" s="272" t="str">
        <f t="shared" si="328"/>
        <v/>
      </c>
      <c r="Q2094" s="272">
        <f t="shared" si="329"/>
        <v>0</v>
      </c>
      <c r="R2094" s="272"/>
    </row>
    <row r="2095" spans="1:21" x14ac:dyDescent="0.3">
      <c r="A2095" s="214">
        <v>10</v>
      </c>
      <c r="B2095" s="200"/>
      <c r="C2095" s="200"/>
      <c r="D2095" s="215"/>
      <c r="E2095" s="200"/>
      <c r="F2095" s="200"/>
      <c r="G2095" s="216"/>
      <c r="H2095" s="273"/>
      <c r="I2095" s="271">
        <f t="shared" si="326"/>
        <v>0</v>
      </c>
      <c r="J2095" s="271"/>
      <c r="K2095" s="271"/>
      <c r="L2095" s="271"/>
      <c r="M2095" s="272"/>
      <c r="N2095" s="272"/>
      <c r="O2095" s="272" t="str">
        <f t="shared" si="327"/>
        <v/>
      </c>
      <c r="P2095" s="272" t="str">
        <f t="shared" si="328"/>
        <v/>
      </c>
      <c r="Q2095" s="272">
        <f t="shared" si="329"/>
        <v>0</v>
      </c>
      <c r="R2095" s="272"/>
    </row>
    <row r="2096" spans="1:21" x14ac:dyDescent="0.3">
      <c r="A2096" s="214">
        <v>11</v>
      </c>
      <c r="B2096" s="200"/>
      <c r="C2096" s="200"/>
      <c r="D2096" s="215"/>
      <c r="E2096" s="200"/>
      <c r="F2096" s="200"/>
      <c r="G2096" s="216"/>
      <c r="H2096" s="273"/>
      <c r="I2096" s="271">
        <f t="shared" si="326"/>
        <v>0</v>
      </c>
      <c r="J2096" s="271"/>
      <c r="K2096" s="271"/>
      <c r="L2096" s="271"/>
      <c r="M2096" s="272"/>
      <c r="N2096" s="272"/>
      <c r="O2096" s="272" t="str">
        <f t="shared" si="327"/>
        <v/>
      </c>
      <c r="P2096" s="272" t="str">
        <f t="shared" si="328"/>
        <v/>
      </c>
      <c r="Q2096" s="272">
        <f t="shared" si="329"/>
        <v>0</v>
      </c>
      <c r="R2096" s="272"/>
    </row>
    <row r="2097" spans="1:18" x14ac:dyDescent="0.3">
      <c r="A2097" s="214">
        <v>12</v>
      </c>
      <c r="B2097" s="200"/>
      <c r="C2097" s="200"/>
      <c r="D2097" s="215"/>
      <c r="E2097" s="200"/>
      <c r="F2097" s="200"/>
      <c r="G2097" s="216"/>
      <c r="H2097" s="273"/>
      <c r="I2097" s="271">
        <f t="shared" si="326"/>
        <v>0</v>
      </c>
      <c r="J2097" s="271"/>
      <c r="K2097" s="271"/>
      <c r="L2097" s="271"/>
      <c r="M2097" s="272"/>
      <c r="N2097" s="272"/>
      <c r="O2097" s="272" t="str">
        <f t="shared" si="327"/>
        <v/>
      </c>
      <c r="P2097" s="272" t="str">
        <f t="shared" si="328"/>
        <v/>
      </c>
      <c r="Q2097" s="272">
        <f t="shared" si="329"/>
        <v>0</v>
      </c>
      <c r="R2097" s="272"/>
    </row>
    <row r="2098" spans="1:18" x14ac:dyDescent="0.3">
      <c r="A2098" s="214">
        <v>13</v>
      </c>
      <c r="B2098" s="200"/>
      <c r="C2098" s="200"/>
      <c r="D2098" s="215"/>
      <c r="E2098" s="200"/>
      <c r="F2098" s="200"/>
      <c r="G2098" s="216"/>
      <c r="H2098" s="273"/>
      <c r="I2098" s="271">
        <f t="shared" si="326"/>
        <v>0</v>
      </c>
      <c r="J2098" s="271"/>
      <c r="K2098" s="271"/>
      <c r="L2098" s="271"/>
      <c r="M2098" s="272"/>
      <c r="N2098" s="272"/>
      <c r="O2098" s="272" t="str">
        <f t="shared" si="327"/>
        <v/>
      </c>
      <c r="P2098" s="272" t="str">
        <f t="shared" si="328"/>
        <v/>
      </c>
      <c r="Q2098" s="272">
        <f t="shared" si="329"/>
        <v>0</v>
      </c>
      <c r="R2098" s="272"/>
    </row>
    <row r="2099" spans="1:18" ht="17.25" thickBot="1" x14ac:dyDescent="0.35">
      <c r="A2099" s="217">
        <v>14</v>
      </c>
      <c r="B2099" s="204"/>
      <c r="C2099" s="204"/>
      <c r="D2099" s="218"/>
      <c r="E2099" s="204"/>
      <c r="F2099" s="204"/>
      <c r="G2099" s="219"/>
      <c r="H2099" s="273"/>
      <c r="I2099" s="271">
        <f t="shared" si="326"/>
        <v>0</v>
      </c>
      <c r="J2099" s="271"/>
      <c r="K2099" s="271"/>
      <c r="L2099" s="271"/>
      <c r="M2099" s="272"/>
      <c r="N2099" s="272"/>
      <c r="O2099" s="272" t="str">
        <f t="shared" si="327"/>
        <v/>
      </c>
      <c r="P2099" s="272" t="str">
        <f t="shared" si="328"/>
        <v/>
      </c>
      <c r="Q2099" s="272">
        <f t="shared" si="329"/>
        <v>0</v>
      </c>
      <c r="R2099" s="272"/>
    </row>
    <row r="2100" spans="1:18" x14ac:dyDescent="0.3">
      <c r="A2100" s="220">
        <v>15</v>
      </c>
      <c r="B2100" s="202"/>
      <c r="C2100" s="202"/>
      <c r="D2100" s="202" t="s">
        <v>271</v>
      </c>
      <c r="E2100" s="202"/>
      <c r="F2100" s="202"/>
      <c r="G2100" s="221"/>
      <c r="H2100" s="273">
        <f>SUM(B2100:B2106)</f>
        <v>0</v>
      </c>
      <c r="I2100" s="271">
        <f t="shared" si="326"/>
        <v>0</v>
      </c>
      <c r="J2100" s="271">
        <f>IF(SUM(H2100-40)&gt;0,H2100-40,0)</f>
        <v>0</v>
      </c>
      <c r="K2100" s="271">
        <f>IF(SUM(I2100:I2106)&gt;J2100,SUM(I2100:I2106),J2100)</f>
        <v>0</v>
      </c>
      <c r="L2100" s="271">
        <f>IF(D2100="o",IF(H2100&lt;15,0,IF(H2100&gt;40,8,H2100/5)),0)</f>
        <v>0</v>
      </c>
      <c r="M2100" s="272"/>
      <c r="N2100" s="272"/>
      <c r="O2100" s="272" t="str">
        <f t="shared" si="327"/>
        <v/>
      </c>
      <c r="P2100" s="272" t="str">
        <f t="shared" si="328"/>
        <v/>
      </c>
      <c r="Q2100" s="272">
        <f t="shared" si="329"/>
        <v>0</v>
      </c>
      <c r="R2100" s="272"/>
    </row>
    <row r="2101" spans="1:18" x14ac:dyDescent="0.3">
      <c r="A2101" s="214">
        <v>16</v>
      </c>
      <c r="B2101" s="200"/>
      <c r="C2101" s="200"/>
      <c r="D2101" s="215"/>
      <c r="E2101" s="200"/>
      <c r="F2101" s="200"/>
      <c r="G2101" s="216"/>
      <c r="H2101" s="273"/>
      <c r="I2101" s="271">
        <f t="shared" si="326"/>
        <v>0</v>
      </c>
      <c r="J2101" s="271"/>
      <c r="K2101" s="271"/>
      <c r="L2101" s="271"/>
      <c r="M2101" s="272"/>
      <c r="N2101" s="272"/>
      <c r="O2101" s="272" t="str">
        <f t="shared" si="327"/>
        <v/>
      </c>
      <c r="P2101" s="272" t="str">
        <f t="shared" si="328"/>
        <v/>
      </c>
      <c r="Q2101" s="272">
        <f t="shared" si="329"/>
        <v>0</v>
      </c>
      <c r="R2101" s="272"/>
    </row>
    <row r="2102" spans="1:18" x14ac:dyDescent="0.3">
      <c r="A2102" s="214">
        <v>17</v>
      </c>
      <c r="B2102" s="200"/>
      <c r="C2102" s="200"/>
      <c r="D2102" s="215"/>
      <c r="E2102" s="200"/>
      <c r="F2102" s="200"/>
      <c r="G2102" s="216"/>
      <c r="H2102" s="273"/>
      <c r="I2102" s="271">
        <f t="shared" si="326"/>
        <v>0</v>
      </c>
      <c r="J2102" s="271"/>
      <c r="K2102" s="271"/>
      <c r="L2102" s="271"/>
      <c r="M2102" s="272"/>
      <c r="N2102" s="272"/>
      <c r="O2102" s="272" t="str">
        <f t="shared" si="327"/>
        <v/>
      </c>
      <c r="P2102" s="272" t="str">
        <f t="shared" si="328"/>
        <v/>
      </c>
      <c r="Q2102" s="272">
        <f t="shared" si="329"/>
        <v>0</v>
      </c>
      <c r="R2102" s="272"/>
    </row>
    <row r="2103" spans="1:18" x14ac:dyDescent="0.3">
      <c r="A2103" s="214">
        <v>18</v>
      </c>
      <c r="B2103" s="200"/>
      <c r="C2103" s="200"/>
      <c r="D2103" s="215"/>
      <c r="E2103" s="200"/>
      <c r="F2103" s="200"/>
      <c r="G2103" s="216"/>
      <c r="H2103" s="273"/>
      <c r="I2103" s="271">
        <f t="shared" si="326"/>
        <v>0</v>
      </c>
      <c r="J2103" s="271"/>
      <c r="K2103" s="271"/>
      <c r="L2103" s="271"/>
      <c r="M2103" s="272"/>
      <c r="N2103" s="272"/>
      <c r="O2103" s="272" t="str">
        <f t="shared" si="327"/>
        <v/>
      </c>
      <c r="P2103" s="272" t="str">
        <f t="shared" si="328"/>
        <v/>
      </c>
      <c r="Q2103" s="272">
        <f t="shared" si="329"/>
        <v>0</v>
      </c>
      <c r="R2103" s="272"/>
    </row>
    <row r="2104" spans="1:18" x14ac:dyDescent="0.3">
      <c r="A2104" s="214">
        <v>19</v>
      </c>
      <c r="B2104" s="200"/>
      <c r="C2104" s="200"/>
      <c r="D2104" s="215"/>
      <c r="E2104" s="200"/>
      <c r="F2104" s="200"/>
      <c r="G2104" s="216"/>
      <c r="H2104" s="273"/>
      <c r="I2104" s="271">
        <f t="shared" si="326"/>
        <v>0</v>
      </c>
      <c r="J2104" s="271"/>
      <c r="K2104" s="271"/>
      <c r="L2104" s="271"/>
      <c r="M2104" s="272"/>
      <c r="N2104" s="272"/>
      <c r="O2104" s="272" t="str">
        <f t="shared" si="327"/>
        <v/>
      </c>
      <c r="P2104" s="272" t="str">
        <f t="shared" si="328"/>
        <v/>
      </c>
      <c r="Q2104" s="272">
        <f t="shared" si="329"/>
        <v>0</v>
      </c>
      <c r="R2104" s="272"/>
    </row>
    <row r="2105" spans="1:18" x14ac:dyDescent="0.3">
      <c r="A2105" s="214">
        <v>20</v>
      </c>
      <c r="B2105" s="200"/>
      <c r="C2105" s="200"/>
      <c r="D2105" s="215"/>
      <c r="E2105" s="200"/>
      <c r="F2105" s="200"/>
      <c r="G2105" s="216"/>
      <c r="H2105" s="273"/>
      <c r="I2105" s="271">
        <f t="shared" si="326"/>
        <v>0</v>
      </c>
      <c r="J2105" s="271"/>
      <c r="K2105" s="271"/>
      <c r="L2105" s="271"/>
      <c r="M2105" s="272"/>
      <c r="N2105" s="272"/>
      <c r="O2105" s="272" t="str">
        <f t="shared" si="327"/>
        <v/>
      </c>
      <c r="P2105" s="272" t="str">
        <f t="shared" si="328"/>
        <v/>
      </c>
      <c r="Q2105" s="272">
        <f t="shared" si="329"/>
        <v>0</v>
      </c>
      <c r="R2105" s="272"/>
    </row>
    <row r="2106" spans="1:18" ht="17.25" thickBot="1" x14ac:dyDescent="0.35">
      <c r="A2106" s="217">
        <v>21</v>
      </c>
      <c r="B2106" s="204"/>
      <c r="C2106" s="204"/>
      <c r="D2106" s="218"/>
      <c r="E2106" s="204"/>
      <c r="F2106" s="204"/>
      <c r="G2106" s="219"/>
      <c r="H2106" s="273"/>
      <c r="I2106" s="271">
        <f t="shared" si="326"/>
        <v>0</v>
      </c>
      <c r="J2106" s="271"/>
      <c r="K2106" s="271"/>
      <c r="L2106" s="271"/>
      <c r="M2106" s="272"/>
      <c r="N2106" s="272"/>
      <c r="O2106" s="272" t="str">
        <f t="shared" si="327"/>
        <v/>
      </c>
      <c r="P2106" s="272" t="str">
        <f t="shared" si="328"/>
        <v/>
      </c>
      <c r="Q2106" s="272">
        <f t="shared" si="329"/>
        <v>0</v>
      </c>
      <c r="R2106" s="272"/>
    </row>
    <row r="2107" spans="1:18" x14ac:dyDescent="0.3">
      <c r="A2107" s="220">
        <v>22</v>
      </c>
      <c r="B2107" s="202"/>
      <c r="C2107" s="202"/>
      <c r="D2107" s="202" t="s">
        <v>271</v>
      </c>
      <c r="E2107" s="202"/>
      <c r="F2107" s="202"/>
      <c r="G2107" s="221"/>
      <c r="H2107" s="273">
        <f>SUM(B2107:B2113)</f>
        <v>0</v>
      </c>
      <c r="I2107" s="271">
        <f t="shared" si="326"/>
        <v>0</v>
      </c>
      <c r="J2107" s="271">
        <f>IF(SUM(H2107-40)&gt;0,H2107-40,0)</f>
        <v>0</v>
      </c>
      <c r="K2107" s="271">
        <f>IF(SUM(I2107:I2113)&gt;J2107,SUM(I2107:I2113),J2107)</f>
        <v>0</v>
      </c>
      <c r="L2107" s="271">
        <f>IF(D2107="o",IF(H2107&lt;15,0,IF(H2107&gt;40,8,H2107/5)),0)</f>
        <v>0</v>
      </c>
      <c r="M2107" s="272"/>
      <c r="N2107" s="272"/>
      <c r="O2107" s="272" t="str">
        <f t="shared" si="327"/>
        <v/>
      </c>
      <c r="P2107" s="272" t="str">
        <f t="shared" si="328"/>
        <v/>
      </c>
      <c r="Q2107" s="272">
        <f t="shared" si="329"/>
        <v>0</v>
      </c>
      <c r="R2107" s="272"/>
    </row>
    <row r="2108" spans="1:18" x14ac:dyDescent="0.3">
      <c r="A2108" s="214">
        <v>23</v>
      </c>
      <c r="B2108" s="200"/>
      <c r="C2108" s="200"/>
      <c r="D2108" s="215"/>
      <c r="E2108" s="200"/>
      <c r="F2108" s="200"/>
      <c r="G2108" s="216"/>
      <c r="H2108" s="273"/>
      <c r="I2108" s="271">
        <f t="shared" si="326"/>
        <v>0</v>
      </c>
      <c r="J2108" s="271"/>
      <c r="K2108" s="271"/>
      <c r="L2108" s="271"/>
      <c r="M2108" s="272"/>
      <c r="N2108" s="272"/>
      <c r="O2108" s="272" t="str">
        <f t="shared" si="327"/>
        <v/>
      </c>
      <c r="P2108" s="272" t="str">
        <f t="shared" si="328"/>
        <v/>
      </c>
      <c r="Q2108" s="272">
        <f t="shared" si="329"/>
        <v>0</v>
      </c>
      <c r="R2108" s="272"/>
    </row>
    <row r="2109" spans="1:18" x14ac:dyDescent="0.3">
      <c r="A2109" s="214">
        <v>24</v>
      </c>
      <c r="B2109" s="200"/>
      <c r="C2109" s="200"/>
      <c r="D2109" s="215"/>
      <c r="E2109" s="200"/>
      <c r="F2109" s="200"/>
      <c r="G2109" s="216"/>
      <c r="H2109" s="273"/>
      <c r="I2109" s="271">
        <f t="shared" si="326"/>
        <v>0</v>
      </c>
      <c r="J2109" s="271"/>
      <c r="K2109" s="271"/>
      <c r="L2109" s="271"/>
      <c r="M2109" s="272"/>
      <c r="N2109" s="272"/>
      <c r="O2109" s="272" t="str">
        <f t="shared" si="327"/>
        <v/>
      </c>
      <c r="P2109" s="272" t="str">
        <f t="shared" si="328"/>
        <v/>
      </c>
      <c r="Q2109" s="272">
        <f t="shared" si="329"/>
        <v>0</v>
      </c>
      <c r="R2109" s="272"/>
    </row>
    <row r="2110" spans="1:18" x14ac:dyDescent="0.3">
      <c r="A2110" s="214">
        <v>25</v>
      </c>
      <c r="B2110" s="200"/>
      <c r="C2110" s="200"/>
      <c r="D2110" s="215"/>
      <c r="E2110" s="200"/>
      <c r="F2110" s="200"/>
      <c r="G2110" s="216"/>
      <c r="H2110" s="273"/>
      <c r="I2110" s="271">
        <f t="shared" si="326"/>
        <v>0</v>
      </c>
      <c r="J2110" s="271"/>
      <c r="K2110" s="271"/>
      <c r="L2110" s="271"/>
      <c r="M2110" s="272"/>
      <c r="N2110" s="272"/>
      <c r="O2110" s="272" t="str">
        <f t="shared" si="327"/>
        <v/>
      </c>
      <c r="P2110" s="272" t="str">
        <f t="shared" si="328"/>
        <v/>
      </c>
      <c r="Q2110" s="272">
        <f t="shared" si="329"/>
        <v>0</v>
      </c>
      <c r="R2110" s="272"/>
    </row>
    <row r="2111" spans="1:18" x14ac:dyDescent="0.3">
      <c r="A2111" s="214">
        <v>26</v>
      </c>
      <c r="B2111" s="200"/>
      <c r="C2111" s="200"/>
      <c r="D2111" s="215"/>
      <c r="E2111" s="200"/>
      <c r="F2111" s="200"/>
      <c r="G2111" s="216"/>
      <c r="H2111" s="273"/>
      <c r="I2111" s="271">
        <f t="shared" si="326"/>
        <v>0</v>
      </c>
      <c r="J2111" s="271"/>
      <c r="K2111" s="271"/>
      <c r="L2111" s="271"/>
      <c r="M2111" s="272"/>
      <c r="N2111" s="272"/>
      <c r="O2111" s="272" t="str">
        <f t="shared" si="327"/>
        <v/>
      </c>
      <c r="P2111" s="272" t="str">
        <f t="shared" si="328"/>
        <v/>
      </c>
      <c r="Q2111" s="272">
        <f t="shared" si="329"/>
        <v>0</v>
      </c>
      <c r="R2111" s="272"/>
    </row>
    <row r="2112" spans="1:18" x14ac:dyDescent="0.3">
      <c r="A2112" s="214">
        <v>27</v>
      </c>
      <c r="B2112" s="200"/>
      <c r="C2112" s="200"/>
      <c r="D2112" s="215"/>
      <c r="E2112" s="200"/>
      <c r="F2112" s="200"/>
      <c r="G2112" s="216"/>
      <c r="H2112" s="273"/>
      <c r="I2112" s="271">
        <f t="shared" si="326"/>
        <v>0</v>
      </c>
      <c r="J2112" s="271"/>
      <c r="K2112" s="271"/>
      <c r="L2112" s="271"/>
      <c r="M2112" s="272"/>
      <c r="N2112" s="272"/>
      <c r="O2112" s="272" t="str">
        <f t="shared" si="327"/>
        <v/>
      </c>
      <c r="P2112" s="272" t="str">
        <f t="shared" si="328"/>
        <v/>
      </c>
      <c r="Q2112" s="272">
        <f t="shared" si="329"/>
        <v>0</v>
      </c>
      <c r="R2112" s="272"/>
    </row>
    <row r="2113" spans="1:21" ht="17.25" thickBot="1" x14ac:dyDescent="0.35">
      <c r="A2113" s="217">
        <v>28</v>
      </c>
      <c r="B2113" s="204"/>
      <c r="C2113" s="204"/>
      <c r="D2113" s="218"/>
      <c r="E2113" s="204"/>
      <c r="F2113" s="204"/>
      <c r="G2113" s="219"/>
      <c r="H2113" s="273"/>
      <c r="I2113" s="271">
        <f t="shared" si="326"/>
        <v>0</v>
      </c>
      <c r="J2113" s="271"/>
      <c r="K2113" s="271"/>
      <c r="L2113" s="271"/>
      <c r="M2113" s="272"/>
      <c r="N2113" s="272"/>
      <c r="O2113" s="272" t="str">
        <f t="shared" si="327"/>
        <v/>
      </c>
      <c r="P2113" s="272" t="str">
        <f t="shared" si="328"/>
        <v/>
      </c>
      <c r="Q2113" s="272">
        <f t="shared" si="329"/>
        <v>0</v>
      </c>
      <c r="R2113" s="272"/>
    </row>
    <row r="2114" spans="1:21" x14ac:dyDescent="0.3">
      <c r="A2114" s="205"/>
      <c r="B2114" s="202"/>
      <c r="C2114" s="202"/>
      <c r="D2114" s="202" t="s">
        <v>271</v>
      </c>
      <c r="E2114" s="202"/>
      <c r="F2114" s="202"/>
      <c r="G2114" s="221"/>
      <c r="H2114" s="273" t="str">
        <f>IF(A2114&lt;&gt;0,SUM(Q2114:Q2116),"")</f>
        <v/>
      </c>
      <c r="I2114" s="271" t="str">
        <f>IF(A2114&lt;&gt;0,IF(IFERROR(B2114-8,0)&lt;0,0,IFERROR(B2114-8,0)),"")</f>
        <v/>
      </c>
      <c r="J2114" s="271" t="str">
        <f>IF(A2114&lt;&gt;0,IF(SUM(H2114-40)&gt;0,H2114-40,0),"")</f>
        <v/>
      </c>
      <c r="K2114" s="271" t="str">
        <f>IF(A2114&lt;&gt;0,IF(SUM(I2114:I2116)&gt;J2114,SUM(I2114:I2116),J2114),"")</f>
        <v/>
      </c>
      <c r="L2114" s="271" t="str">
        <f>IF(A2114&lt;&gt;0,IF(D2086="o",IF(H2114&lt;(15/(7/COUNTA(A2114:A2116))),0,IF(H2114&gt;(COUNTA(A2114:A2116)/5*40),COUNTA(A2114:A2116)/5*8,H2114/5)),""),"")</f>
        <v/>
      </c>
      <c r="M2114" s="272"/>
      <c r="N2114" s="272"/>
      <c r="O2114" s="272" t="str">
        <f t="shared" si="327"/>
        <v/>
      </c>
      <c r="P2114" s="272" t="str">
        <f t="shared" si="328"/>
        <v/>
      </c>
      <c r="Q2114" s="272">
        <f t="shared" si="329"/>
        <v>0</v>
      </c>
      <c r="R2114" s="272"/>
    </row>
    <row r="2115" spans="1:21" x14ac:dyDescent="0.3">
      <c r="A2115" s="206"/>
      <c r="B2115" s="200"/>
      <c r="C2115" s="200"/>
      <c r="D2115" s="215"/>
      <c r="E2115" s="200"/>
      <c r="F2115" s="200"/>
      <c r="G2115" s="216"/>
      <c r="H2115" s="273"/>
      <c r="I2115" s="271" t="str">
        <f>IF(A2115&lt;&gt;0,IF(IFERROR(B2115-8,0)&lt;0,0,IFERROR(B2115-8,0)),"")</f>
        <v/>
      </c>
      <c r="J2115" s="271"/>
      <c r="K2115" s="271"/>
      <c r="L2115" s="271"/>
      <c r="M2115" s="272"/>
      <c r="N2115" s="272"/>
      <c r="O2115" s="272" t="str">
        <f t="shared" si="327"/>
        <v/>
      </c>
      <c r="P2115" s="272" t="str">
        <f t="shared" si="328"/>
        <v/>
      </c>
      <c r="Q2115" s="272">
        <f t="shared" si="329"/>
        <v>0</v>
      </c>
      <c r="R2115" s="272"/>
    </row>
    <row r="2116" spans="1:21" ht="17.25" thickBot="1" x14ac:dyDescent="0.35">
      <c r="A2116" s="207"/>
      <c r="B2116" s="204"/>
      <c r="C2116" s="204"/>
      <c r="D2116" s="218"/>
      <c r="E2116" s="204"/>
      <c r="F2116" s="204"/>
      <c r="G2116" s="219"/>
      <c r="H2116" s="273"/>
      <c r="I2116" s="271" t="str">
        <f>IF(A2116&lt;&gt;0,IF(IFERROR(B2116-8,0)&lt;0,0,IFERROR(B2116-8,0)),"")</f>
        <v/>
      </c>
      <c r="J2116" s="271"/>
      <c r="K2116" s="271"/>
      <c r="L2116" s="271"/>
      <c r="M2116" s="272"/>
      <c r="N2116" s="272"/>
      <c r="O2116" s="272"/>
      <c r="P2116" s="272"/>
      <c r="Q2116" s="272">
        <f t="shared" si="329"/>
        <v>0</v>
      </c>
      <c r="R2116" s="272"/>
    </row>
    <row r="2117" spans="1:21" ht="17.25" thickBot="1" x14ac:dyDescent="0.35">
      <c r="A2117" s="211"/>
      <c r="B2117" s="243"/>
      <c r="C2117" s="243"/>
      <c r="D2117" s="243"/>
      <c r="E2117" s="243"/>
      <c r="F2117" s="243"/>
      <c r="G2117" s="244"/>
      <c r="H2117" s="273">
        <f t="shared" ref="H2117:M2117" si="330">SUM(H2118:H2148)</f>
        <v>0</v>
      </c>
      <c r="I2117" s="271">
        <f t="shared" si="330"/>
        <v>0</v>
      </c>
      <c r="J2117" s="271">
        <f t="shared" si="330"/>
        <v>0</v>
      </c>
      <c r="K2117" s="271">
        <f t="shared" si="330"/>
        <v>0</v>
      </c>
      <c r="L2117" s="274">
        <f t="shared" si="330"/>
        <v>0</v>
      </c>
      <c r="M2117" s="271" t="e">
        <f t="shared" si="330"/>
        <v>#DIV/0!</v>
      </c>
      <c r="N2117" s="275">
        <f>COUNTA(B2118:B2148)-COUNTIF(B2118:B2148,"연차")</f>
        <v>0</v>
      </c>
      <c r="O2117" s="271">
        <f>SUM(O2118:O2148)</f>
        <v>0</v>
      </c>
      <c r="P2117" s="271">
        <f>SUM(P2118:P2148)</f>
        <v>0</v>
      </c>
      <c r="Q2117" s="272">
        <f>SUM(Q2118:Q2148)</f>
        <v>0</v>
      </c>
      <c r="R2117" s="272">
        <f>COUNTA(A2118:A2148)</f>
        <v>28</v>
      </c>
      <c r="S2117" s="276">
        <f>SUM(C2118:C2148)</f>
        <v>0</v>
      </c>
      <c r="T2117" s="276">
        <f>SUM(F2118:F2148)</f>
        <v>0</v>
      </c>
      <c r="U2117" s="251">
        <f>G2119*G2121</f>
        <v>0</v>
      </c>
    </row>
    <row r="2118" spans="1:21" x14ac:dyDescent="0.3">
      <c r="A2118" s="212">
        <v>1</v>
      </c>
      <c r="B2118" s="201"/>
      <c r="C2118" s="201"/>
      <c r="D2118" s="201" t="s">
        <v>271</v>
      </c>
      <c r="E2118" s="201"/>
      <c r="F2118" s="201"/>
      <c r="G2118" s="213" t="s">
        <v>282</v>
      </c>
      <c r="H2118" s="273">
        <f>SUM(B2118:B2124)</f>
        <v>0</v>
      </c>
      <c r="I2118" s="271">
        <f t="shared" ref="I2118:I2145" si="331">IF(IFERROR(B2118-8,0)&lt;0,0,IFERROR(B2118-8,0))</f>
        <v>0</v>
      </c>
      <c r="J2118" s="271">
        <f>IF(SUM(H2118-40)&gt;0,H2118-40,0)</f>
        <v>0</v>
      </c>
      <c r="K2118" s="271">
        <f>IF(SUM(I2118:I2124)&gt;J2118,SUM(I2118:I2124),J2118)</f>
        <v>0</v>
      </c>
      <c r="L2118" s="271">
        <f>IF(D2118="o",IF(H2118&lt;15,0,IF(H2118&gt;40,8,H2118/5)),0)</f>
        <v>0</v>
      </c>
      <c r="M2118" s="272" t="e">
        <f>SUM(B2118:B2148)/COUNTA(B2118:B2148)</f>
        <v>#DIV/0!</v>
      </c>
      <c r="N2118" s="272"/>
      <c r="O2118" s="272" t="str">
        <f>IF(E2118="o",IF(B2118&gt;8,8,B2118),"")</f>
        <v/>
      </c>
      <c r="P2118" s="272" t="str">
        <f>IF(E2118="o",IF(B2118&gt;8,B2118-8,0),"")</f>
        <v/>
      </c>
      <c r="Q2118" s="272">
        <f>COUNTA(A2118)*IF(B2118="연차",0,B2118)</f>
        <v>0</v>
      </c>
      <c r="R2118" s="272"/>
    </row>
    <row r="2119" spans="1:21" x14ac:dyDescent="0.3">
      <c r="A2119" s="214">
        <v>2</v>
      </c>
      <c r="B2119" s="200"/>
      <c r="C2119" s="200"/>
      <c r="D2119" s="215"/>
      <c r="E2119" s="200"/>
      <c r="F2119" s="200"/>
      <c r="G2119" s="203"/>
      <c r="H2119" s="273"/>
      <c r="I2119" s="271">
        <f t="shared" si="331"/>
        <v>0</v>
      </c>
      <c r="J2119" s="271"/>
      <c r="K2119" s="271"/>
      <c r="L2119" s="271"/>
      <c r="M2119" s="272"/>
      <c r="N2119" s="272"/>
      <c r="O2119" s="272" t="str">
        <f t="shared" ref="O2119:O2147" si="332">IF(E2119="o",IF(B2119&gt;8,8,B2119),"")</f>
        <v/>
      </c>
      <c r="P2119" s="272" t="str">
        <f t="shared" ref="P2119:P2147" si="333">IF(E2119="o",IF(B2119&gt;8,B2119-8,0),"")</f>
        <v/>
      </c>
      <c r="Q2119" s="272">
        <f t="shared" ref="Q2119:Q2148" si="334">COUNTA(A2119)*IF(B2119="연차",0,B2119)</f>
        <v>0</v>
      </c>
      <c r="R2119" s="272"/>
    </row>
    <row r="2120" spans="1:21" x14ac:dyDescent="0.3">
      <c r="A2120" s="214">
        <v>3</v>
      </c>
      <c r="B2120" s="200"/>
      <c r="C2120" s="200"/>
      <c r="D2120" s="215"/>
      <c r="E2120" s="200"/>
      <c r="F2120" s="200"/>
      <c r="G2120" s="203" t="s">
        <v>275</v>
      </c>
      <c r="H2120" s="273"/>
      <c r="I2120" s="271">
        <f t="shared" si="331"/>
        <v>0</v>
      </c>
      <c r="J2120" s="271"/>
      <c r="K2120" s="271"/>
      <c r="L2120" s="271"/>
      <c r="M2120" s="272"/>
      <c r="N2120" s="272"/>
      <c r="O2120" s="272" t="str">
        <f t="shared" si="332"/>
        <v/>
      </c>
      <c r="P2120" s="272" t="str">
        <f t="shared" si="333"/>
        <v/>
      </c>
      <c r="Q2120" s="272">
        <f t="shared" si="334"/>
        <v>0</v>
      </c>
      <c r="R2120" s="272"/>
    </row>
    <row r="2121" spans="1:21" x14ac:dyDescent="0.3">
      <c r="A2121" s="214">
        <v>4</v>
      </c>
      <c r="B2121" s="200"/>
      <c r="C2121" s="200"/>
      <c r="D2121" s="215"/>
      <c r="E2121" s="200"/>
      <c r="F2121" s="200"/>
      <c r="G2121" s="203"/>
      <c r="H2121" s="273"/>
      <c r="I2121" s="271">
        <f t="shared" si="331"/>
        <v>0</v>
      </c>
      <c r="J2121" s="271"/>
      <c r="K2121" s="271"/>
      <c r="L2121" s="271"/>
      <c r="M2121" s="272"/>
      <c r="N2121" s="272"/>
      <c r="O2121" s="272" t="str">
        <f t="shared" si="332"/>
        <v/>
      </c>
      <c r="P2121" s="272" t="str">
        <f t="shared" si="333"/>
        <v/>
      </c>
      <c r="Q2121" s="272">
        <f t="shared" si="334"/>
        <v>0</v>
      </c>
      <c r="R2121" s="272"/>
    </row>
    <row r="2122" spans="1:21" x14ac:dyDescent="0.3">
      <c r="A2122" s="214">
        <v>5</v>
      </c>
      <c r="B2122" s="200"/>
      <c r="C2122" s="200"/>
      <c r="D2122" s="215"/>
      <c r="E2122" s="200"/>
      <c r="F2122" s="200"/>
      <c r="G2122" s="216"/>
      <c r="H2122" s="273"/>
      <c r="I2122" s="271">
        <f t="shared" si="331"/>
        <v>0</v>
      </c>
      <c r="J2122" s="271"/>
      <c r="K2122" s="271"/>
      <c r="L2122" s="271"/>
      <c r="M2122" s="272"/>
      <c r="N2122" s="272"/>
      <c r="O2122" s="272" t="str">
        <f t="shared" si="332"/>
        <v/>
      </c>
      <c r="P2122" s="272" t="str">
        <f t="shared" si="333"/>
        <v/>
      </c>
      <c r="Q2122" s="272">
        <f t="shared" si="334"/>
        <v>0</v>
      </c>
      <c r="R2122" s="272"/>
    </row>
    <row r="2123" spans="1:21" x14ac:dyDescent="0.3">
      <c r="A2123" s="214">
        <v>6</v>
      </c>
      <c r="B2123" s="200"/>
      <c r="C2123" s="200"/>
      <c r="D2123" s="215"/>
      <c r="E2123" s="200"/>
      <c r="F2123" s="200"/>
      <c r="G2123" s="216"/>
      <c r="H2123" s="273"/>
      <c r="I2123" s="271">
        <f t="shared" si="331"/>
        <v>0</v>
      </c>
      <c r="J2123" s="271"/>
      <c r="K2123" s="271"/>
      <c r="L2123" s="271"/>
      <c r="M2123" s="272"/>
      <c r="N2123" s="272"/>
      <c r="O2123" s="272" t="str">
        <f t="shared" si="332"/>
        <v/>
      </c>
      <c r="P2123" s="272" t="str">
        <f t="shared" si="333"/>
        <v/>
      </c>
      <c r="Q2123" s="272">
        <f t="shared" si="334"/>
        <v>0</v>
      </c>
      <c r="R2123" s="272"/>
    </row>
    <row r="2124" spans="1:21" ht="17.25" thickBot="1" x14ac:dyDescent="0.35">
      <c r="A2124" s="217">
        <v>7</v>
      </c>
      <c r="B2124" s="204"/>
      <c r="C2124" s="204"/>
      <c r="D2124" s="218"/>
      <c r="E2124" s="204"/>
      <c r="F2124" s="204"/>
      <c r="G2124" s="219"/>
      <c r="H2124" s="273"/>
      <c r="I2124" s="271">
        <f t="shared" si="331"/>
        <v>0</v>
      </c>
      <c r="J2124" s="271"/>
      <c r="K2124" s="271"/>
      <c r="L2124" s="271"/>
      <c r="M2124" s="272"/>
      <c r="N2124" s="272"/>
      <c r="O2124" s="272" t="str">
        <f t="shared" si="332"/>
        <v/>
      </c>
      <c r="P2124" s="272" t="str">
        <f t="shared" si="333"/>
        <v/>
      </c>
      <c r="Q2124" s="272">
        <f t="shared" si="334"/>
        <v>0</v>
      </c>
      <c r="R2124" s="272"/>
    </row>
    <row r="2125" spans="1:21" x14ac:dyDescent="0.3">
      <c r="A2125" s="220">
        <v>8</v>
      </c>
      <c r="B2125" s="202"/>
      <c r="C2125" s="202"/>
      <c r="D2125" s="202" t="s">
        <v>271</v>
      </c>
      <c r="E2125" s="202"/>
      <c r="F2125" s="202"/>
      <c r="G2125" s="221"/>
      <c r="H2125" s="273">
        <f>SUM(B2125:B2131)</f>
        <v>0</v>
      </c>
      <c r="I2125" s="271">
        <f t="shared" si="331"/>
        <v>0</v>
      </c>
      <c r="J2125" s="271">
        <f>IF(SUM(H2125-40)&gt;0,H2125-40,0)</f>
        <v>0</v>
      </c>
      <c r="K2125" s="271">
        <f>IF(SUM(I2125:I2131)&gt;J2125,SUM(I2125:I2131),J2125)</f>
        <v>0</v>
      </c>
      <c r="L2125" s="271">
        <f>IF(D2125="o",IF(H2125&lt;15,0,IF(H2125&gt;40,8,H2125/5)),0)</f>
        <v>0</v>
      </c>
      <c r="M2125" s="272"/>
      <c r="N2125" s="272"/>
      <c r="O2125" s="272" t="str">
        <f t="shared" si="332"/>
        <v/>
      </c>
      <c r="P2125" s="272" t="str">
        <f t="shared" si="333"/>
        <v/>
      </c>
      <c r="Q2125" s="272">
        <f t="shared" si="334"/>
        <v>0</v>
      </c>
      <c r="R2125" s="272"/>
    </row>
    <row r="2126" spans="1:21" x14ac:dyDescent="0.3">
      <c r="A2126" s="214">
        <v>9</v>
      </c>
      <c r="B2126" s="200"/>
      <c r="C2126" s="200"/>
      <c r="D2126" s="215"/>
      <c r="E2126" s="200"/>
      <c r="F2126" s="200"/>
      <c r="G2126" s="216"/>
      <c r="H2126" s="273"/>
      <c r="I2126" s="271">
        <f t="shared" si="331"/>
        <v>0</v>
      </c>
      <c r="J2126" s="271"/>
      <c r="K2126" s="271"/>
      <c r="L2126" s="271"/>
      <c r="M2126" s="272"/>
      <c r="N2126" s="272"/>
      <c r="O2126" s="272" t="str">
        <f t="shared" si="332"/>
        <v/>
      </c>
      <c r="P2126" s="272" t="str">
        <f t="shared" si="333"/>
        <v/>
      </c>
      <c r="Q2126" s="272">
        <f t="shared" si="334"/>
        <v>0</v>
      </c>
      <c r="R2126" s="272"/>
    </row>
    <row r="2127" spans="1:21" x14ac:dyDescent="0.3">
      <c r="A2127" s="214">
        <v>10</v>
      </c>
      <c r="B2127" s="200"/>
      <c r="C2127" s="200"/>
      <c r="D2127" s="215"/>
      <c r="E2127" s="200"/>
      <c r="F2127" s="200"/>
      <c r="G2127" s="216"/>
      <c r="H2127" s="273"/>
      <c r="I2127" s="271">
        <f t="shared" si="331"/>
        <v>0</v>
      </c>
      <c r="J2127" s="271"/>
      <c r="K2127" s="271"/>
      <c r="L2127" s="271"/>
      <c r="M2127" s="272"/>
      <c r="N2127" s="272"/>
      <c r="O2127" s="272" t="str">
        <f t="shared" si="332"/>
        <v/>
      </c>
      <c r="P2127" s="272" t="str">
        <f t="shared" si="333"/>
        <v/>
      </c>
      <c r="Q2127" s="272">
        <f t="shared" si="334"/>
        <v>0</v>
      </c>
      <c r="R2127" s="272"/>
    </row>
    <row r="2128" spans="1:21" x14ac:dyDescent="0.3">
      <c r="A2128" s="214">
        <v>11</v>
      </c>
      <c r="B2128" s="200"/>
      <c r="C2128" s="200"/>
      <c r="D2128" s="215"/>
      <c r="E2128" s="200"/>
      <c r="F2128" s="200"/>
      <c r="G2128" s="216"/>
      <c r="H2128" s="273"/>
      <c r="I2128" s="271">
        <f t="shared" si="331"/>
        <v>0</v>
      </c>
      <c r="J2128" s="271"/>
      <c r="K2128" s="271"/>
      <c r="L2128" s="271"/>
      <c r="M2128" s="272"/>
      <c r="N2128" s="272"/>
      <c r="O2128" s="272" t="str">
        <f t="shared" si="332"/>
        <v/>
      </c>
      <c r="P2128" s="272" t="str">
        <f t="shared" si="333"/>
        <v/>
      </c>
      <c r="Q2128" s="272">
        <f t="shared" si="334"/>
        <v>0</v>
      </c>
      <c r="R2128" s="272"/>
    </row>
    <row r="2129" spans="1:18" x14ac:dyDescent="0.3">
      <c r="A2129" s="214">
        <v>12</v>
      </c>
      <c r="B2129" s="200"/>
      <c r="C2129" s="200"/>
      <c r="D2129" s="215"/>
      <c r="E2129" s="200"/>
      <c r="F2129" s="200"/>
      <c r="G2129" s="216"/>
      <c r="H2129" s="273"/>
      <c r="I2129" s="271">
        <f t="shared" si="331"/>
        <v>0</v>
      </c>
      <c r="J2129" s="271"/>
      <c r="K2129" s="271"/>
      <c r="L2129" s="271"/>
      <c r="M2129" s="272"/>
      <c r="N2129" s="272"/>
      <c r="O2129" s="272" t="str">
        <f t="shared" si="332"/>
        <v/>
      </c>
      <c r="P2129" s="272" t="str">
        <f t="shared" si="333"/>
        <v/>
      </c>
      <c r="Q2129" s="272">
        <f t="shared" si="334"/>
        <v>0</v>
      </c>
      <c r="R2129" s="272"/>
    </row>
    <row r="2130" spans="1:18" x14ac:dyDescent="0.3">
      <c r="A2130" s="214">
        <v>13</v>
      </c>
      <c r="B2130" s="200"/>
      <c r="C2130" s="200"/>
      <c r="D2130" s="215"/>
      <c r="E2130" s="200"/>
      <c r="F2130" s="200"/>
      <c r="G2130" s="216"/>
      <c r="H2130" s="273"/>
      <c r="I2130" s="271">
        <f t="shared" si="331"/>
        <v>0</v>
      </c>
      <c r="J2130" s="271"/>
      <c r="K2130" s="271"/>
      <c r="L2130" s="271"/>
      <c r="M2130" s="272"/>
      <c r="N2130" s="272"/>
      <c r="O2130" s="272" t="str">
        <f t="shared" si="332"/>
        <v/>
      </c>
      <c r="P2130" s="272" t="str">
        <f t="shared" si="333"/>
        <v/>
      </c>
      <c r="Q2130" s="272">
        <f t="shared" si="334"/>
        <v>0</v>
      </c>
      <c r="R2130" s="272"/>
    </row>
    <row r="2131" spans="1:18" ht="17.25" thickBot="1" x14ac:dyDescent="0.35">
      <c r="A2131" s="217">
        <v>14</v>
      </c>
      <c r="B2131" s="204"/>
      <c r="C2131" s="204"/>
      <c r="D2131" s="218"/>
      <c r="E2131" s="204"/>
      <c r="F2131" s="204"/>
      <c r="G2131" s="219"/>
      <c r="H2131" s="273"/>
      <c r="I2131" s="271">
        <f t="shared" si="331"/>
        <v>0</v>
      </c>
      <c r="J2131" s="271"/>
      <c r="K2131" s="271"/>
      <c r="L2131" s="271"/>
      <c r="M2131" s="272"/>
      <c r="N2131" s="272"/>
      <c r="O2131" s="272" t="str">
        <f t="shared" si="332"/>
        <v/>
      </c>
      <c r="P2131" s="272" t="str">
        <f t="shared" si="333"/>
        <v/>
      </c>
      <c r="Q2131" s="272">
        <f t="shared" si="334"/>
        <v>0</v>
      </c>
      <c r="R2131" s="272"/>
    </row>
    <row r="2132" spans="1:18" x14ac:dyDescent="0.3">
      <c r="A2132" s="220">
        <v>15</v>
      </c>
      <c r="B2132" s="202"/>
      <c r="C2132" s="202"/>
      <c r="D2132" s="202" t="s">
        <v>271</v>
      </c>
      <c r="E2132" s="202"/>
      <c r="F2132" s="202"/>
      <c r="G2132" s="221"/>
      <c r="H2132" s="273">
        <f>SUM(B2132:B2138)</f>
        <v>0</v>
      </c>
      <c r="I2132" s="271">
        <f t="shared" si="331"/>
        <v>0</v>
      </c>
      <c r="J2132" s="271">
        <f>IF(SUM(H2132-40)&gt;0,H2132-40,0)</f>
        <v>0</v>
      </c>
      <c r="K2132" s="271">
        <f>IF(SUM(I2132:I2138)&gt;J2132,SUM(I2132:I2138),J2132)</f>
        <v>0</v>
      </c>
      <c r="L2132" s="271">
        <f>IF(D2132="o",IF(H2132&lt;15,0,IF(H2132&gt;40,8,H2132/5)),0)</f>
        <v>0</v>
      </c>
      <c r="M2132" s="272"/>
      <c r="N2132" s="272"/>
      <c r="O2132" s="272" t="str">
        <f t="shared" si="332"/>
        <v/>
      </c>
      <c r="P2132" s="272" t="str">
        <f t="shared" si="333"/>
        <v/>
      </c>
      <c r="Q2132" s="272">
        <f t="shared" si="334"/>
        <v>0</v>
      </c>
      <c r="R2132" s="272"/>
    </row>
    <row r="2133" spans="1:18" x14ac:dyDescent="0.3">
      <c r="A2133" s="214">
        <v>16</v>
      </c>
      <c r="B2133" s="200"/>
      <c r="C2133" s="200"/>
      <c r="D2133" s="215"/>
      <c r="E2133" s="200"/>
      <c r="F2133" s="200"/>
      <c r="G2133" s="216"/>
      <c r="H2133" s="273"/>
      <c r="I2133" s="271">
        <f t="shared" si="331"/>
        <v>0</v>
      </c>
      <c r="J2133" s="271"/>
      <c r="K2133" s="271"/>
      <c r="L2133" s="271"/>
      <c r="M2133" s="272"/>
      <c r="N2133" s="272"/>
      <c r="O2133" s="272" t="str">
        <f t="shared" si="332"/>
        <v/>
      </c>
      <c r="P2133" s="272" t="str">
        <f t="shared" si="333"/>
        <v/>
      </c>
      <c r="Q2133" s="272">
        <f t="shared" si="334"/>
        <v>0</v>
      </c>
      <c r="R2133" s="272"/>
    </row>
    <row r="2134" spans="1:18" x14ac:dyDescent="0.3">
      <c r="A2134" s="214">
        <v>17</v>
      </c>
      <c r="B2134" s="200"/>
      <c r="C2134" s="200"/>
      <c r="D2134" s="215"/>
      <c r="E2134" s="200"/>
      <c r="F2134" s="200"/>
      <c r="G2134" s="216"/>
      <c r="H2134" s="273"/>
      <c r="I2134" s="271">
        <f t="shared" si="331"/>
        <v>0</v>
      </c>
      <c r="J2134" s="271"/>
      <c r="K2134" s="271"/>
      <c r="L2134" s="271"/>
      <c r="M2134" s="272"/>
      <c r="N2134" s="272"/>
      <c r="O2134" s="272" t="str">
        <f t="shared" si="332"/>
        <v/>
      </c>
      <c r="P2134" s="272" t="str">
        <f t="shared" si="333"/>
        <v/>
      </c>
      <c r="Q2134" s="272">
        <f t="shared" si="334"/>
        <v>0</v>
      </c>
      <c r="R2134" s="272"/>
    </row>
    <row r="2135" spans="1:18" x14ac:dyDescent="0.3">
      <c r="A2135" s="214">
        <v>18</v>
      </c>
      <c r="B2135" s="200"/>
      <c r="C2135" s="200"/>
      <c r="D2135" s="215"/>
      <c r="E2135" s="200"/>
      <c r="F2135" s="200"/>
      <c r="G2135" s="216"/>
      <c r="H2135" s="273"/>
      <c r="I2135" s="271">
        <f t="shared" si="331"/>
        <v>0</v>
      </c>
      <c r="J2135" s="271"/>
      <c r="K2135" s="271"/>
      <c r="L2135" s="271"/>
      <c r="M2135" s="272"/>
      <c r="N2135" s="272"/>
      <c r="O2135" s="272" t="str">
        <f t="shared" si="332"/>
        <v/>
      </c>
      <c r="P2135" s="272" t="str">
        <f t="shared" si="333"/>
        <v/>
      </c>
      <c r="Q2135" s="272">
        <f t="shared" si="334"/>
        <v>0</v>
      </c>
      <c r="R2135" s="272"/>
    </row>
    <row r="2136" spans="1:18" x14ac:dyDescent="0.3">
      <c r="A2136" s="214">
        <v>19</v>
      </c>
      <c r="B2136" s="200"/>
      <c r="C2136" s="200"/>
      <c r="D2136" s="215"/>
      <c r="E2136" s="200"/>
      <c r="F2136" s="200"/>
      <c r="G2136" s="216"/>
      <c r="H2136" s="273"/>
      <c r="I2136" s="271">
        <f t="shared" si="331"/>
        <v>0</v>
      </c>
      <c r="J2136" s="271"/>
      <c r="K2136" s="271"/>
      <c r="L2136" s="271"/>
      <c r="M2136" s="272"/>
      <c r="N2136" s="272"/>
      <c r="O2136" s="272" t="str">
        <f t="shared" si="332"/>
        <v/>
      </c>
      <c r="P2136" s="272" t="str">
        <f t="shared" si="333"/>
        <v/>
      </c>
      <c r="Q2136" s="272">
        <f t="shared" si="334"/>
        <v>0</v>
      </c>
      <c r="R2136" s="272"/>
    </row>
    <row r="2137" spans="1:18" x14ac:dyDescent="0.3">
      <c r="A2137" s="214">
        <v>20</v>
      </c>
      <c r="B2137" s="200"/>
      <c r="C2137" s="200"/>
      <c r="D2137" s="215"/>
      <c r="E2137" s="200"/>
      <c r="F2137" s="200"/>
      <c r="G2137" s="216"/>
      <c r="H2137" s="273"/>
      <c r="I2137" s="271">
        <f t="shared" si="331"/>
        <v>0</v>
      </c>
      <c r="J2137" s="271"/>
      <c r="K2137" s="271"/>
      <c r="L2137" s="271"/>
      <c r="M2137" s="272"/>
      <c r="N2137" s="272"/>
      <c r="O2137" s="272" t="str">
        <f t="shared" si="332"/>
        <v/>
      </c>
      <c r="P2137" s="272" t="str">
        <f t="shared" si="333"/>
        <v/>
      </c>
      <c r="Q2137" s="272">
        <f t="shared" si="334"/>
        <v>0</v>
      </c>
      <c r="R2137" s="272"/>
    </row>
    <row r="2138" spans="1:18" ht="17.25" thickBot="1" x14ac:dyDescent="0.35">
      <c r="A2138" s="217">
        <v>21</v>
      </c>
      <c r="B2138" s="204"/>
      <c r="C2138" s="204"/>
      <c r="D2138" s="218"/>
      <c r="E2138" s="204"/>
      <c r="F2138" s="204"/>
      <c r="G2138" s="219"/>
      <c r="H2138" s="273"/>
      <c r="I2138" s="271">
        <f t="shared" si="331"/>
        <v>0</v>
      </c>
      <c r="J2138" s="271"/>
      <c r="K2138" s="271"/>
      <c r="L2138" s="271"/>
      <c r="M2138" s="272"/>
      <c r="N2138" s="272"/>
      <c r="O2138" s="272" t="str">
        <f t="shared" si="332"/>
        <v/>
      </c>
      <c r="P2138" s="272" t="str">
        <f t="shared" si="333"/>
        <v/>
      </c>
      <c r="Q2138" s="272">
        <f t="shared" si="334"/>
        <v>0</v>
      </c>
      <c r="R2138" s="272"/>
    </row>
    <row r="2139" spans="1:18" x14ac:dyDescent="0.3">
      <c r="A2139" s="220">
        <v>22</v>
      </c>
      <c r="B2139" s="202"/>
      <c r="C2139" s="202"/>
      <c r="D2139" s="202" t="s">
        <v>271</v>
      </c>
      <c r="E2139" s="202"/>
      <c r="F2139" s="202"/>
      <c r="G2139" s="221"/>
      <c r="H2139" s="273">
        <f>SUM(B2139:B2145)</f>
        <v>0</v>
      </c>
      <c r="I2139" s="271">
        <f t="shared" si="331"/>
        <v>0</v>
      </c>
      <c r="J2139" s="271">
        <f>IF(SUM(H2139-40)&gt;0,H2139-40,0)</f>
        <v>0</v>
      </c>
      <c r="K2139" s="271">
        <f>IF(SUM(I2139:I2145)&gt;J2139,SUM(I2139:I2145),J2139)</f>
        <v>0</v>
      </c>
      <c r="L2139" s="271">
        <f>IF(D2139="o",IF(H2139&lt;15,0,IF(H2139&gt;40,8,H2139/5)),0)</f>
        <v>0</v>
      </c>
      <c r="M2139" s="272"/>
      <c r="N2139" s="272"/>
      <c r="O2139" s="272" t="str">
        <f t="shared" si="332"/>
        <v/>
      </c>
      <c r="P2139" s="272" t="str">
        <f t="shared" si="333"/>
        <v/>
      </c>
      <c r="Q2139" s="272">
        <f t="shared" si="334"/>
        <v>0</v>
      </c>
      <c r="R2139" s="272"/>
    </row>
    <row r="2140" spans="1:18" x14ac:dyDescent="0.3">
      <c r="A2140" s="214">
        <v>23</v>
      </c>
      <c r="B2140" s="200"/>
      <c r="C2140" s="200"/>
      <c r="D2140" s="215"/>
      <c r="E2140" s="200"/>
      <c r="F2140" s="200"/>
      <c r="G2140" s="216"/>
      <c r="H2140" s="273"/>
      <c r="I2140" s="271">
        <f t="shared" si="331"/>
        <v>0</v>
      </c>
      <c r="J2140" s="271"/>
      <c r="K2140" s="271"/>
      <c r="L2140" s="271"/>
      <c r="M2140" s="272"/>
      <c r="N2140" s="272"/>
      <c r="O2140" s="272" t="str">
        <f t="shared" si="332"/>
        <v/>
      </c>
      <c r="P2140" s="272" t="str">
        <f t="shared" si="333"/>
        <v/>
      </c>
      <c r="Q2140" s="272">
        <f t="shared" si="334"/>
        <v>0</v>
      </c>
      <c r="R2140" s="272"/>
    </row>
    <row r="2141" spans="1:18" x14ac:dyDescent="0.3">
      <c r="A2141" s="214">
        <v>24</v>
      </c>
      <c r="B2141" s="200"/>
      <c r="C2141" s="200"/>
      <c r="D2141" s="215"/>
      <c r="E2141" s="200"/>
      <c r="F2141" s="200"/>
      <c r="G2141" s="216"/>
      <c r="H2141" s="273"/>
      <c r="I2141" s="271">
        <f t="shared" si="331"/>
        <v>0</v>
      </c>
      <c r="J2141" s="271"/>
      <c r="K2141" s="271"/>
      <c r="L2141" s="271"/>
      <c r="M2141" s="272"/>
      <c r="N2141" s="272"/>
      <c r="O2141" s="272" t="str">
        <f t="shared" si="332"/>
        <v/>
      </c>
      <c r="P2141" s="272" t="str">
        <f t="shared" si="333"/>
        <v/>
      </c>
      <c r="Q2141" s="272">
        <f t="shared" si="334"/>
        <v>0</v>
      </c>
      <c r="R2141" s="272"/>
    </row>
    <row r="2142" spans="1:18" x14ac:dyDescent="0.3">
      <c r="A2142" s="214">
        <v>25</v>
      </c>
      <c r="B2142" s="200"/>
      <c r="C2142" s="200"/>
      <c r="D2142" s="215"/>
      <c r="E2142" s="200"/>
      <c r="F2142" s="200"/>
      <c r="G2142" s="216"/>
      <c r="H2142" s="273"/>
      <c r="I2142" s="271">
        <f t="shared" si="331"/>
        <v>0</v>
      </c>
      <c r="J2142" s="271"/>
      <c r="K2142" s="271"/>
      <c r="L2142" s="271"/>
      <c r="M2142" s="272"/>
      <c r="N2142" s="272"/>
      <c r="O2142" s="272" t="str">
        <f t="shared" si="332"/>
        <v/>
      </c>
      <c r="P2142" s="272" t="str">
        <f t="shared" si="333"/>
        <v/>
      </c>
      <c r="Q2142" s="272">
        <f t="shared" si="334"/>
        <v>0</v>
      </c>
      <c r="R2142" s="272"/>
    </row>
    <row r="2143" spans="1:18" x14ac:dyDescent="0.3">
      <c r="A2143" s="214">
        <v>26</v>
      </c>
      <c r="B2143" s="200"/>
      <c r="C2143" s="200"/>
      <c r="D2143" s="215"/>
      <c r="E2143" s="200"/>
      <c r="F2143" s="200"/>
      <c r="G2143" s="216"/>
      <c r="H2143" s="273"/>
      <c r="I2143" s="271">
        <f t="shared" si="331"/>
        <v>0</v>
      </c>
      <c r="J2143" s="271"/>
      <c r="K2143" s="271"/>
      <c r="L2143" s="271"/>
      <c r="M2143" s="272"/>
      <c r="N2143" s="272"/>
      <c r="O2143" s="272" t="str">
        <f t="shared" si="332"/>
        <v/>
      </c>
      <c r="P2143" s="272" t="str">
        <f t="shared" si="333"/>
        <v/>
      </c>
      <c r="Q2143" s="272">
        <f t="shared" si="334"/>
        <v>0</v>
      </c>
      <c r="R2143" s="272"/>
    </row>
    <row r="2144" spans="1:18" x14ac:dyDescent="0.3">
      <c r="A2144" s="214">
        <v>27</v>
      </c>
      <c r="B2144" s="200"/>
      <c r="C2144" s="200"/>
      <c r="D2144" s="215"/>
      <c r="E2144" s="200"/>
      <c r="F2144" s="200"/>
      <c r="G2144" s="216"/>
      <c r="H2144" s="273"/>
      <c r="I2144" s="271">
        <f t="shared" si="331"/>
        <v>0</v>
      </c>
      <c r="J2144" s="271"/>
      <c r="K2144" s="271"/>
      <c r="L2144" s="271"/>
      <c r="M2144" s="272"/>
      <c r="N2144" s="272"/>
      <c r="O2144" s="272" t="str">
        <f t="shared" si="332"/>
        <v/>
      </c>
      <c r="P2144" s="272" t="str">
        <f t="shared" si="333"/>
        <v/>
      </c>
      <c r="Q2144" s="272">
        <f t="shared" si="334"/>
        <v>0</v>
      </c>
      <c r="R2144" s="272"/>
    </row>
    <row r="2145" spans="1:21" ht="17.25" thickBot="1" x14ac:dyDescent="0.35">
      <c r="A2145" s="217">
        <v>28</v>
      </c>
      <c r="B2145" s="204"/>
      <c r="C2145" s="204"/>
      <c r="D2145" s="218"/>
      <c r="E2145" s="204"/>
      <c r="F2145" s="204"/>
      <c r="G2145" s="219"/>
      <c r="H2145" s="273"/>
      <c r="I2145" s="271">
        <f t="shared" si="331"/>
        <v>0</v>
      </c>
      <c r="J2145" s="271"/>
      <c r="K2145" s="271"/>
      <c r="L2145" s="271"/>
      <c r="M2145" s="272"/>
      <c r="N2145" s="272"/>
      <c r="O2145" s="272" t="str">
        <f t="shared" si="332"/>
        <v/>
      </c>
      <c r="P2145" s="272" t="str">
        <f t="shared" si="333"/>
        <v/>
      </c>
      <c r="Q2145" s="272">
        <f t="shared" si="334"/>
        <v>0</v>
      </c>
      <c r="R2145" s="272"/>
    </row>
    <row r="2146" spans="1:21" x14ac:dyDescent="0.3">
      <c r="A2146" s="205"/>
      <c r="B2146" s="202"/>
      <c r="C2146" s="202"/>
      <c r="D2146" s="202" t="s">
        <v>271</v>
      </c>
      <c r="E2146" s="202"/>
      <c r="F2146" s="202"/>
      <c r="G2146" s="221"/>
      <c r="H2146" s="273" t="str">
        <f>IF(A2146&lt;&gt;0,SUM(Q2146:Q2148),"")</f>
        <v/>
      </c>
      <c r="I2146" s="271" t="str">
        <f>IF(A2146&lt;&gt;0,IF(IFERROR(B2146-8,0)&lt;0,0,IFERROR(B2146-8,0)),"")</f>
        <v/>
      </c>
      <c r="J2146" s="271" t="str">
        <f>IF(A2146&lt;&gt;0,IF(SUM(H2146-40)&gt;0,H2146-40,0),"")</f>
        <v/>
      </c>
      <c r="K2146" s="271" t="str">
        <f>IF(A2146&lt;&gt;0,IF(SUM(I2146:I2148)&gt;J2146,SUM(I2146:I2148),J2146),"")</f>
        <v/>
      </c>
      <c r="L2146" s="271" t="str">
        <f>IF(A2146&lt;&gt;0,IF(D2118="o",IF(H2146&lt;(15/(7/COUNTA(A2146:A2148))),0,IF(H2146&gt;(COUNTA(A2146:A2148)/5*40),COUNTA(A2146:A2148)/5*8,H2146/5)),""),"")</f>
        <v/>
      </c>
      <c r="M2146" s="272"/>
      <c r="N2146" s="272"/>
      <c r="O2146" s="272" t="str">
        <f t="shared" si="332"/>
        <v/>
      </c>
      <c r="P2146" s="272" t="str">
        <f t="shared" si="333"/>
        <v/>
      </c>
      <c r="Q2146" s="272">
        <f t="shared" si="334"/>
        <v>0</v>
      </c>
      <c r="R2146" s="272"/>
    </row>
    <row r="2147" spans="1:21" x14ac:dyDescent="0.3">
      <c r="A2147" s="206"/>
      <c r="B2147" s="200"/>
      <c r="C2147" s="200"/>
      <c r="D2147" s="215"/>
      <c r="E2147" s="200"/>
      <c r="F2147" s="200"/>
      <c r="G2147" s="216"/>
      <c r="H2147" s="273"/>
      <c r="I2147" s="271" t="str">
        <f>IF(A2147&lt;&gt;0,IF(IFERROR(B2147-8,0)&lt;0,0,IFERROR(B2147-8,0)),"")</f>
        <v/>
      </c>
      <c r="J2147" s="271"/>
      <c r="K2147" s="271"/>
      <c r="L2147" s="271"/>
      <c r="M2147" s="272"/>
      <c r="N2147" s="272"/>
      <c r="O2147" s="272" t="str">
        <f t="shared" si="332"/>
        <v/>
      </c>
      <c r="P2147" s="272" t="str">
        <f t="shared" si="333"/>
        <v/>
      </c>
      <c r="Q2147" s="272">
        <f t="shared" si="334"/>
        <v>0</v>
      </c>
      <c r="R2147" s="272"/>
    </row>
    <row r="2148" spans="1:21" ht="17.25" thickBot="1" x14ac:dyDescent="0.35">
      <c r="A2148" s="207"/>
      <c r="B2148" s="204"/>
      <c r="C2148" s="204"/>
      <c r="D2148" s="218"/>
      <c r="E2148" s="204"/>
      <c r="F2148" s="204"/>
      <c r="G2148" s="219"/>
      <c r="H2148" s="273"/>
      <c r="I2148" s="271" t="str">
        <f>IF(A2148&lt;&gt;0,IF(IFERROR(B2148-8,0)&lt;0,0,IFERROR(B2148-8,0)),"")</f>
        <v/>
      </c>
      <c r="J2148" s="271"/>
      <c r="K2148" s="271"/>
      <c r="L2148" s="271"/>
      <c r="M2148" s="272"/>
      <c r="N2148" s="272"/>
      <c r="O2148" s="272"/>
      <c r="P2148" s="272"/>
      <c r="Q2148" s="272">
        <f t="shared" si="334"/>
        <v>0</v>
      </c>
      <c r="R2148" s="272"/>
    </row>
    <row r="2149" spans="1:21" ht="17.25" thickBot="1" x14ac:dyDescent="0.35">
      <c r="A2149" s="211"/>
      <c r="B2149" s="243"/>
      <c r="C2149" s="243"/>
      <c r="D2149" s="243"/>
      <c r="E2149" s="243"/>
      <c r="F2149" s="243"/>
      <c r="G2149" s="244"/>
      <c r="H2149" s="273">
        <f t="shared" ref="H2149:M2149" si="335">SUM(H2150:H2180)</f>
        <v>0</v>
      </c>
      <c r="I2149" s="271">
        <f t="shared" si="335"/>
        <v>0</v>
      </c>
      <c r="J2149" s="271">
        <f t="shared" si="335"/>
        <v>0</v>
      </c>
      <c r="K2149" s="271">
        <f t="shared" si="335"/>
        <v>0</v>
      </c>
      <c r="L2149" s="274">
        <f t="shared" si="335"/>
        <v>0</v>
      </c>
      <c r="M2149" s="271" t="e">
        <f t="shared" si="335"/>
        <v>#DIV/0!</v>
      </c>
      <c r="N2149" s="275">
        <f>COUNTA(B2150:B2180)-COUNTIF(B2150:B2180,"연차")</f>
        <v>0</v>
      </c>
      <c r="O2149" s="271">
        <f>SUM(O2150:O2180)</f>
        <v>0</v>
      </c>
      <c r="P2149" s="271">
        <f>SUM(P2150:P2180)</f>
        <v>0</v>
      </c>
      <c r="Q2149" s="272">
        <f>SUM(Q2150:Q2180)</f>
        <v>0</v>
      </c>
      <c r="R2149" s="272">
        <f>COUNTA(A2150:A2180)</f>
        <v>28</v>
      </c>
      <c r="S2149" s="276">
        <f>SUM(C2150:C2180)</f>
        <v>0</v>
      </c>
      <c r="T2149" s="276">
        <f>SUM(F2150:F2180)</f>
        <v>0</v>
      </c>
      <c r="U2149" s="251">
        <f>G2151*G2153</f>
        <v>0</v>
      </c>
    </row>
    <row r="2150" spans="1:21" x14ac:dyDescent="0.3">
      <c r="A2150" s="212">
        <v>1</v>
      </c>
      <c r="B2150" s="201"/>
      <c r="C2150" s="201"/>
      <c r="D2150" s="201" t="s">
        <v>271</v>
      </c>
      <c r="E2150" s="201"/>
      <c r="F2150" s="201"/>
      <c r="G2150" s="213" t="s">
        <v>282</v>
      </c>
      <c r="H2150" s="273">
        <f>SUM(B2150:B2156)</f>
        <v>0</v>
      </c>
      <c r="I2150" s="271">
        <f t="shared" ref="I2150:I2177" si="336">IF(IFERROR(B2150-8,0)&lt;0,0,IFERROR(B2150-8,0))</f>
        <v>0</v>
      </c>
      <c r="J2150" s="271">
        <f>IF(SUM(H2150-40)&gt;0,H2150-40,0)</f>
        <v>0</v>
      </c>
      <c r="K2150" s="271">
        <f>IF(SUM(I2150:I2156)&gt;J2150,SUM(I2150:I2156),J2150)</f>
        <v>0</v>
      </c>
      <c r="L2150" s="271">
        <f>IF(D2150="o",IF(H2150&lt;15,0,IF(H2150&gt;40,8,H2150/5)),0)</f>
        <v>0</v>
      </c>
      <c r="M2150" s="272" t="e">
        <f>SUM(B2150:B2180)/COUNTA(B2150:B2180)</f>
        <v>#DIV/0!</v>
      </c>
      <c r="N2150" s="272"/>
      <c r="O2150" s="272" t="str">
        <f>IF(E2150="o",IF(B2150&gt;8,8,B2150),"")</f>
        <v/>
      </c>
      <c r="P2150" s="272" t="str">
        <f>IF(E2150="o",IF(B2150&gt;8,B2150-8,0),"")</f>
        <v/>
      </c>
      <c r="Q2150" s="272">
        <f>COUNTA(A2150)*IF(B2150="연차",0,B2150)</f>
        <v>0</v>
      </c>
      <c r="R2150" s="272"/>
    </row>
    <row r="2151" spans="1:21" x14ac:dyDescent="0.3">
      <c r="A2151" s="214">
        <v>2</v>
      </c>
      <c r="B2151" s="200"/>
      <c r="C2151" s="200"/>
      <c r="D2151" s="215"/>
      <c r="E2151" s="200"/>
      <c r="F2151" s="200"/>
      <c r="G2151" s="203"/>
      <c r="H2151" s="273"/>
      <c r="I2151" s="271">
        <f t="shared" si="336"/>
        <v>0</v>
      </c>
      <c r="J2151" s="271"/>
      <c r="K2151" s="271"/>
      <c r="L2151" s="271"/>
      <c r="M2151" s="272"/>
      <c r="N2151" s="272"/>
      <c r="O2151" s="272" t="str">
        <f t="shared" ref="O2151:O2179" si="337">IF(E2151="o",IF(B2151&gt;8,8,B2151),"")</f>
        <v/>
      </c>
      <c r="P2151" s="272" t="str">
        <f t="shared" ref="P2151:P2179" si="338">IF(E2151="o",IF(B2151&gt;8,B2151-8,0),"")</f>
        <v/>
      </c>
      <c r="Q2151" s="272">
        <f t="shared" ref="Q2151:Q2180" si="339">COUNTA(A2151)*IF(B2151="연차",0,B2151)</f>
        <v>0</v>
      </c>
      <c r="R2151" s="272"/>
    </row>
    <row r="2152" spans="1:21" x14ac:dyDescent="0.3">
      <c r="A2152" s="214">
        <v>3</v>
      </c>
      <c r="B2152" s="200"/>
      <c r="C2152" s="200"/>
      <c r="D2152" s="215"/>
      <c r="E2152" s="200"/>
      <c r="F2152" s="200"/>
      <c r="G2152" s="203" t="s">
        <v>275</v>
      </c>
      <c r="H2152" s="273"/>
      <c r="I2152" s="271">
        <f t="shared" si="336"/>
        <v>0</v>
      </c>
      <c r="J2152" s="271"/>
      <c r="K2152" s="271"/>
      <c r="L2152" s="271"/>
      <c r="M2152" s="272"/>
      <c r="N2152" s="272"/>
      <c r="O2152" s="272" t="str">
        <f t="shared" si="337"/>
        <v/>
      </c>
      <c r="P2152" s="272" t="str">
        <f t="shared" si="338"/>
        <v/>
      </c>
      <c r="Q2152" s="272">
        <f t="shared" si="339"/>
        <v>0</v>
      </c>
      <c r="R2152" s="272"/>
    </row>
    <row r="2153" spans="1:21" x14ac:dyDescent="0.3">
      <c r="A2153" s="214">
        <v>4</v>
      </c>
      <c r="B2153" s="200"/>
      <c r="C2153" s="200"/>
      <c r="D2153" s="215"/>
      <c r="E2153" s="200"/>
      <c r="F2153" s="200"/>
      <c r="G2153" s="203"/>
      <c r="H2153" s="273"/>
      <c r="I2153" s="271">
        <f t="shared" si="336"/>
        <v>0</v>
      </c>
      <c r="J2153" s="271"/>
      <c r="K2153" s="271"/>
      <c r="L2153" s="271"/>
      <c r="M2153" s="272"/>
      <c r="N2153" s="272"/>
      <c r="O2153" s="272" t="str">
        <f t="shared" si="337"/>
        <v/>
      </c>
      <c r="P2153" s="272" t="str">
        <f t="shared" si="338"/>
        <v/>
      </c>
      <c r="Q2153" s="272">
        <f t="shared" si="339"/>
        <v>0</v>
      </c>
      <c r="R2153" s="272"/>
    </row>
    <row r="2154" spans="1:21" x14ac:dyDescent="0.3">
      <c r="A2154" s="214">
        <v>5</v>
      </c>
      <c r="B2154" s="200"/>
      <c r="C2154" s="200"/>
      <c r="D2154" s="215"/>
      <c r="E2154" s="200"/>
      <c r="F2154" s="200"/>
      <c r="G2154" s="216"/>
      <c r="H2154" s="273"/>
      <c r="I2154" s="271">
        <f t="shared" si="336"/>
        <v>0</v>
      </c>
      <c r="J2154" s="271"/>
      <c r="K2154" s="271"/>
      <c r="L2154" s="271"/>
      <c r="M2154" s="272"/>
      <c r="N2154" s="272"/>
      <c r="O2154" s="272" t="str">
        <f t="shared" si="337"/>
        <v/>
      </c>
      <c r="P2154" s="272" t="str">
        <f t="shared" si="338"/>
        <v/>
      </c>
      <c r="Q2154" s="272">
        <f t="shared" si="339"/>
        <v>0</v>
      </c>
      <c r="R2154" s="272"/>
    </row>
    <row r="2155" spans="1:21" x14ac:dyDescent="0.3">
      <c r="A2155" s="214">
        <v>6</v>
      </c>
      <c r="B2155" s="200"/>
      <c r="C2155" s="200"/>
      <c r="D2155" s="215"/>
      <c r="E2155" s="200"/>
      <c r="F2155" s="200"/>
      <c r="G2155" s="216"/>
      <c r="H2155" s="273"/>
      <c r="I2155" s="271">
        <f t="shared" si="336"/>
        <v>0</v>
      </c>
      <c r="J2155" s="271"/>
      <c r="K2155" s="271"/>
      <c r="L2155" s="271"/>
      <c r="M2155" s="272"/>
      <c r="N2155" s="272"/>
      <c r="O2155" s="272" t="str">
        <f t="shared" si="337"/>
        <v/>
      </c>
      <c r="P2155" s="272" t="str">
        <f t="shared" si="338"/>
        <v/>
      </c>
      <c r="Q2155" s="272">
        <f t="shared" si="339"/>
        <v>0</v>
      </c>
      <c r="R2155" s="272"/>
    </row>
    <row r="2156" spans="1:21" ht="17.25" thickBot="1" x14ac:dyDescent="0.35">
      <c r="A2156" s="217">
        <v>7</v>
      </c>
      <c r="B2156" s="204"/>
      <c r="C2156" s="204"/>
      <c r="D2156" s="218"/>
      <c r="E2156" s="204"/>
      <c r="F2156" s="204"/>
      <c r="G2156" s="219"/>
      <c r="H2156" s="273"/>
      <c r="I2156" s="271">
        <f t="shared" si="336"/>
        <v>0</v>
      </c>
      <c r="J2156" s="271"/>
      <c r="K2156" s="271"/>
      <c r="L2156" s="271"/>
      <c r="M2156" s="272"/>
      <c r="N2156" s="272"/>
      <c r="O2156" s="272" t="str">
        <f t="shared" si="337"/>
        <v/>
      </c>
      <c r="P2156" s="272" t="str">
        <f t="shared" si="338"/>
        <v/>
      </c>
      <c r="Q2156" s="272">
        <f t="shared" si="339"/>
        <v>0</v>
      </c>
      <c r="R2156" s="272"/>
    </row>
    <row r="2157" spans="1:21" x14ac:dyDescent="0.3">
      <c r="A2157" s="220">
        <v>8</v>
      </c>
      <c r="B2157" s="202"/>
      <c r="C2157" s="202"/>
      <c r="D2157" s="202" t="s">
        <v>271</v>
      </c>
      <c r="E2157" s="202"/>
      <c r="F2157" s="202"/>
      <c r="G2157" s="221"/>
      <c r="H2157" s="273">
        <f>SUM(B2157:B2163)</f>
        <v>0</v>
      </c>
      <c r="I2157" s="271">
        <f t="shared" si="336"/>
        <v>0</v>
      </c>
      <c r="J2157" s="271">
        <f>IF(SUM(H2157-40)&gt;0,H2157-40,0)</f>
        <v>0</v>
      </c>
      <c r="K2157" s="271">
        <f>IF(SUM(I2157:I2163)&gt;J2157,SUM(I2157:I2163),J2157)</f>
        <v>0</v>
      </c>
      <c r="L2157" s="271">
        <f>IF(D2157="o",IF(H2157&lt;15,0,IF(H2157&gt;40,8,H2157/5)),0)</f>
        <v>0</v>
      </c>
      <c r="M2157" s="272"/>
      <c r="N2157" s="272"/>
      <c r="O2157" s="272" t="str">
        <f t="shared" si="337"/>
        <v/>
      </c>
      <c r="P2157" s="272" t="str">
        <f t="shared" si="338"/>
        <v/>
      </c>
      <c r="Q2157" s="272">
        <f t="shared" si="339"/>
        <v>0</v>
      </c>
      <c r="R2157" s="272"/>
    </row>
    <row r="2158" spans="1:21" x14ac:dyDescent="0.3">
      <c r="A2158" s="214">
        <v>9</v>
      </c>
      <c r="B2158" s="200"/>
      <c r="C2158" s="200"/>
      <c r="D2158" s="215"/>
      <c r="E2158" s="200"/>
      <c r="F2158" s="200"/>
      <c r="G2158" s="216"/>
      <c r="H2158" s="273"/>
      <c r="I2158" s="271">
        <f t="shared" si="336"/>
        <v>0</v>
      </c>
      <c r="J2158" s="271"/>
      <c r="K2158" s="271"/>
      <c r="L2158" s="271"/>
      <c r="M2158" s="272"/>
      <c r="N2158" s="272"/>
      <c r="O2158" s="272" t="str">
        <f t="shared" si="337"/>
        <v/>
      </c>
      <c r="P2158" s="272" t="str">
        <f t="shared" si="338"/>
        <v/>
      </c>
      <c r="Q2158" s="272">
        <f t="shared" si="339"/>
        <v>0</v>
      </c>
      <c r="R2158" s="272"/>
    </row>
    <row r="2159" spans="1:21" x14ac:dyDescent="0.3">
      <c r="A2159" s="214">
        <v>10</v>
      </c>
      <c r="B2159" s="200"/>
      <c r="C2159" s="200"/>
      <c r="D2159" s="215"/>
      <c r="E2159" s="200"/>
      <c r="F2159" s="200"/>
      <c r="G2159" s="216"/>
      <c r="H2159" s="273"/>
      <c r="I2159" s="271">
        <f t="shared" si="336"/>
        <v>0</v>
      </c>
      <c r="J2159" s="271"/>
      <c r="K2159" s="271"/>
      <c r="L2159" s="271"/>
      <c r="M2159" s="272"/>
      <c r="N2159" s="272"/>
      <c r="O2159" s="272" t="str">
        <f t="shared" si="337"/>
        <v/>
      </c>
      <c r="P2159" s="272" t="str">
        <f t="shared" si="338"/>
        <v/>
      </c>
      <c r="Q2159" s="272">
        <f t="shared" si="339"/>
        <v>0</v>
      </c>
      <c r="R2159" s="272"/>
    </row>
    <row r="2160" spans="1:21" x14ac:dyDescent="0.3">
      <c r="A2160" s="214">
        <v>11</v>
      </c>
      <c r="B2160" s="200"/>
      <c r="C2160" s="200"/>
      <c r="D2160" s="215"/>
      <c r="E2160" s="200"/>
      <c r="F2160" s="200"/>
      <c r="G2160" s="216"/>
      <c r="H2160" s="273"/>
      <c r="I2160" s="271">
        <f t="shared" si="336"/>
        <v>0</v>
      </c>
      <c r="J2160" s="271"/>
      <c r="K2160" s="271"/>
      <c r="L2160" s="271"/>
      <c r="M2160" s="272"/>
      <c r="N2160" s="272"/>
      <c r="O2160" s="272" t="str">
        <f t="shared" si="337"/>
        <v/>
      </c>
      <c r="P2160" s="272" t="str">
        <f t="shared" si="338"/>
        <v/>
      </c>
      <c r="Q2160" s="272">
        <f t="shared" si="339"/>
        <v>0</v>
      </c>
      <c r="R2160" s="272"/>
    </row>
    <row r="2161" spans="1:18" x14ac:dyDescent="0.3">
      <c r="A2161" s="214">
        <v>12</v>
      </c>
      <c r="B2161" s="200"/>
      <c r="C2161" s="200"/>
      <c r="D2161" s="215"/>
      <c r="E2161" s="200"/>
      <c r="F2161" s="200"/>
      <c r="G2161" s="216"/>
      <c r="H2161" s="273"/>
      <c r="I2161" s="271">
        <f t="shared" si="336"/>
        <v>0</v>
      </c>
      <c r="J2161" s="271"/>
      <c r="K2161" s="271"/>
      <c r="L2161" s="271"/>
      <c r="M2161" s="272"/>
      <c r="N2161" s="272"/>
      <c r="O2161" s="272" t="str">
        <f t="shared" si="337"/>
        <v/>
      </c>
      <c r="P2161" s="272" t="str">
        <f t="shared" si="338"/>
        <v/>
      </c>
      <c r="Q2161" s="272">
        <f t="shared" si="339"/>
        <v>0</v>
      </c>
      <c r="R2161" s="272"/>
    </row>
    <row r="2162" spans="1:18" x14ac:dyDescent="0.3">
      <c r="A2162" s="214">
        <v>13</v>
      </c>
      <c r="B2162" s="200"/>
      <c r="C2162" s="200"/>
      <c r="D2162" s="215"/>
      <c r="E2162" s="200"/>
      <c r="F2162" s="200"/>
      <c r="G2162" s="216"/>
      <c r="H2162" s="273"/>
      <c r="I2162" s="271">
        <f t="shared" si="336"/>
        <v>0</v>
      </c>
      <c r="J2162" s="271"/>
      <c r="K2162" s="271"/>
      <c r="L2162" s="271"/>
      <c r="M2162" s="272"/>
      <c r="N2162" s="272"/>
      <c r="O2162" s="272" t="str">
        <f t="shared" si="337"/>
        <v/>
      </c>
      <c r="P2162" s="272" t="str">
        <f t="shared" si="338"/>
        <v/>
      </c>
      <c r="Q2162" s="272">
        <f t="shared" si="339"/>
        <v>0</v>
      </c>
      <c r="R2162" s="272"/>
    </row>
    <row r="2163" spans="1:18" ht="17.25" thickBot="1" x14ac:dyDescent="0.35">
      <c r="A2163" s="217">
        <v>14</v>
      </c>
      <c r="B2163" s="204"/>
      <c r="C2163" s="204"/>
      <c r="D2163" s="218"/>
      <c r="E2163" s="204"/>
      <c r="F2163" s="204"/>
      <c r="G2163" s="219"/>
      <c r="H2163" s="273"/>
      <c r="I2163" s="271">
        <f t="shared" si="336"/>
        <v>0</v>
      </c>
      <c r="J2163" s="271"/>
      <c r="K2163" s="271"/>
      <c r="L2163" s="271"/>
      <c r="M2163" s="272"/>
      <c r="N2163" s="272"/>
      <c r="O2163" s="272" t="str">
        <f t="shared" si="337"/>
        <v/>
      </c>
      <c r="P2163" s="272" t="str">
        <f t="shared" si="338"/>
        <v/>
      </c>
      <c r="Q2163" s="272">
        <f t="shared" si="339"/>
        <v>0</v>
      </c>
      <c r="R2163" s="272"/>
    </row>
    <row r="2164" spans="1:18" x14ac:dyDescent="0.3">
      <c r="A2164" s="220">
        <v>15</v>
      </c>
      <c r="B2164" s="202"/>
      <c r="C2164" s="202"/>
      <c r="D2164" s="202" t="s">
        <v>271</v>
      </c>
      <c r="E2164" s="202"/>
      <c r="F2164" s="202"/>
      <c r="G2164" s="221"/>
      <c r="H2164" s="273">
        <f>SUM(B2164:B2170)</f>
        <v>0</v>
      </c>
      <c r="I2164" s="271">
        <f t="shared" si="336"/>
        <v>0</v>
      </c>
      <c r="J2164" s="271">
        <f>IF(SUM(H2164-40)&gt;0,H2164-40,0)</f>
        <v>0</v>
      </c>
      <c r="K2164" s="271">
        <f>IF(SUM(I2164:I2170)&gt;J2164,SUM(I2164:I2170),J2164)</f>
        <v>0</v>
      </c>
      <c r="L2164" s="271">
        <f>IF(D2164="o",IF(H2164&lt;15,0,IF(H2164&gt;40,8,H2164/5)),0)</f>
        <v>0</v>
      </c>
      <c r="M2164" s="272"/>
      <c r="N2164" s="272"/>
      <c r="O2164" s="272" t="str">
        <f t="shared" si="337"/>
        <v/>
      </c>
      <c r="P2164" s="272" t="str">
        <f t="shared" si="338"/>
        <v/>
      </c>
      <c r="Q2164" s="272">
        <f t="shared" si="339"/>
        <v>0</v>
      </c>
      <c r="R2164" s="272"/>
    </row>
    <row r="2165" spans="1:18" x14ac:dyDescent="0.3">
      <c r="A2165" s="214">
        <v>16</v>
      </c>
      <c r="B2165" s="200"/>
      <c r="C2165" s="200"/>
      <c r="D2165" s="215"/>
      <c r="E2165" s="200"/>
      <c r="F2165" s="200"/>
      <c r="G2165" s="216"/>
      <c r="H2165" s="273"/>
      <c r="I2165" s="271">
        <f t="shared" si="336"/>
        <v>0</v>
      </c>
      <c r="J2165" s="271"/>
      <c r="K2165" s="271"/>
      <c r="L2165" s="271"/>
      <c r="M2165" s="272"/>
      <c r="N2165" s="272"/>
      <c r="O2165" s="272" t="str">
        <f t="shared" si="337"/>
        <v/>
      </c>
      <c r="P2165" s="272" t="str">
        <f t="shared" si="338"/>
        <v/>
      </c>
      <c r="Q2165" s="272">
        <f t="shared" si="339"/>
        <v>0</v>
      </c>
      <c r="R2165" s="272"/>
    </row>
    <row r="2166" spans="1:18" x14ac:dyDescent="0.3">
      <c r="A2166" s="214">
        <v>17</v>
      </c>
      <c r="B2166" s="200"/>
      <c r="C2166" s="200"/>
      <c r="D2166" s="215"/>
      <c r="E2166" s="200"/>
      <c r="F2166" s="200"/>
      <c r="G2166" s="216"/>
      <c r="H2166" s="273"/>
      <c r="I2166" s="271">
        <f t="shared" si="336"/>
        <v>0</v>
      </c>
      <c r="J2166" s="271"/>
      <c r="K2166" s="271"/>
      <c r="L2166" s="271"/>
      <c r="M2166" s="272"/>
      <c r="N2166" s="272"/>
      <c r="O2166" s="272" t="str">
        <f t="shared" si="337"/>
        <v/>
      </c>
      <c r="P2166" s="272" t="str">
        <f t="shared" si="338"/>
        <v/>
      </c>
      <c r="Q2166" s="272">
        <f t="shared" si="339"/>
        <v>0</v>
      </c>
      <c r="R2166" s="272"/>
    </row>
    <row r="2167" spans="1:18" x14ac:dyDescent="0.3">
      <c r="A2167" s="214">
        <v>18</v>
      </c>
      <c r="B2167" s="200"/>
      <c r="C2167" s="200"/>
      <c r="D2167" s="215"/>
      <c r="E2167" s="200"/>
      <c r="F2167" s="200"/>
      <c r="G2167" s="216"/>
      <c r="H2167" s="273"/>
      <c r="I2167" s="271">
        <f t="shared" si="336"/>
        <v>0</v>
      </c>
      <c r="J2167" s="271"/>
      <c r="K2167" s="271"/>
      <c r="L2167" s="271"/>
      <c r="M2167" s="272"/>
      <c r="N2167" s="272"/>
      <c r="O2167" s="272" t="str">
        <f t="shared" si="337"/>
        <v/>
      </c>
      <c r="P2167" s="272" t="str">
        <f t="shared" si="338"/>
        <v/>
      </c>
      <c r="Q2167" s="272">
        <f t="shared" si="339"/>
        <v>0</v>
      </c>
      <c r="R2167" s="272"/>
    </row>
    <row r="2168" spans="1:18" x14ac:dyDescent="0.3">
      <c r="A2168" s="214">
        <v>19</v>
      </c>
      <c r="B2168" s="200"/>
      <c r="C2168" s="200"/>
      <c r="D2168" s="215"/>
      <c r="E2168" s="200"/>
      <c r="F2168" s="200"/>
      <c r="G2168" s="216"/>
      <c r="H2168" s="273"/>
      <c r="I2168" s="271">
        <f t="shared" si="336"/>
        <v>0</v>
      </c>
      <c r="J2168" s="271"/>
      <c r="K2168" s="271"/>
      <c r="L2168" s="271"/>
      <c r="M2168" s="272"/>
      <c r="N2168" s="272"/>
      <c r="O2168" s="272" t="str">
        <f t="shared" si="337"/>
        <v/>
      </c>
      <c r="P2168" s="272" t="str">
        <f t="shared" si="338"/>
        <v/>
      </c>
      <c r="Q2168" s="272">
        <f t="shared" si="339"/>
        <v>0</v>
      </c>
      <c r="R2168" s="272"/>
    </row>
    <row r="2169" spans="1:18" x14ac:dyDescent="0.3">
      <c r="A2169" s="214">
        <v>20</v>
      </c>
      <c r="B2169" s="200"/>
      <c r="C2169" s="200"/>
      <c r="D2169" s="215"/>
      <c r="E2169" s="200"/>
      <c r="F2169" s="200"/>
      <c r="G2169" s="216"/>
      <c r="H2169" s="273"/>
      <c r="I2169" s="271">
        <f t="shared" si="336"/>
        <v>0</v>
      </c>
      <c r="J2169" s="271"/>
      <c r="K2169" s="271"/>
      <c r="L2169" s="271"/>
      <c r="M2169" s="272"/>
      <c r="N2169" s="272"/>
      <c r="O2169" s="272" t="str">
        <f t="shared" si="337"/>
        <v/>
      </c>
      <c r="P2169" s="272" t="str">
        <f t="shared" si="338"/>
        <v/>
      </c>
      <c r="Q2169" s="272">
        <f t="shared" si="339"/>
        <v>0</v>
      </c>
      <c r="R2169" s="272"/>
    </row>
    <row r="2170" spans="1:18" ht="17.25" thickBot="1" x14ac:dyDescent="0.35">
      <c r="A2170" s="217">
        <v>21</v>
      </c>
      <c r="B2170" s="204"/>
      <c r="C2170" s="204"/>
      <c r="D2170" s="218"/>
      <c r="E2170" s="204"/>
      <c r="F2170" s="204"/>
      <c r="G2170" s="219"/>
      <c r="H2170" s="273"/>
      <c r="I2170" s="271">
        <f t="shared" si="336"/>
        <v>0</v>
      </c>
      <c r="J2170" s="271"/>
      <c r="K2170" s="271"/>
      <c r="L2170" s="271"/>
      <c r="M2170" s="272"/>
      <c r="N2170" s="272"/>
      <c r="O2170" s="272" t="str">
        <f t="shared" si="337"/>
        <v/>
      </c>
      <c r="P2170" s="272" t="str">
        <f t="shared" si="338"/>
        <v/>
      </c>
      <c r="Q2170" s="272">
        <f t="shared" si="339"/>
        <v>0</v>
      </c>
      <c r="R2170" s="272"/>
    </row>
    <row r="2171" spans="1:18" x14ac:dyDescent="0.3">
      <c r="A2171" s="220">
        <v>22</v>
      </c>
      <c r="B2171" s="202"/>
      <c r="C2171" s="202"/>
      <c r="D2171" s="202" t="s">
        <v>271</v>
      </c>
      <c r="E2171" s="202"/>
      <c r="F2171" s="202"/>
      <c r="G2171" s="221"/>
      <c r="H2171" s="273">
        <f>SUM(B2171:B2177)</f>
        <v>0</v>
      </c>
      <c r="I2171" s="271">
        <f t="shared" si="336"/>
        <v>0</v>
      </c>
      <c r="J2171" s="271">
        <f>IF(SUM(H2171-40)&gt;0,H2171-40,0)</f>
        <v>0</v>
      </c>
      <c r="K2171" s="271">
        <f>IF(SUM(I2171:I2177)&gt;J2171,SUM(I2171:I2177),J2171)</f>
        <v>0</v>
      </c>
      <c r="L2171" s="271">
        <f>IF(D2171="o",IF(H2171&lt;15,0,IF(H2171&gt;40,8,H2171/5)),0)</f>
        <v>0</v>
      </c>
      <c r="M2171" s="272"/>
      <c r="N2171" s="272"/>
      <c r="O2171" s="272" t="str">
        <f t="shared" si="337"/>
        <v/>
      </c>
      <c r="P2171" s="272" t="str">
        <f t="shared" si="338"/>
        <v/>
      </c>
      <c r="Q2171" s="272">
        <f t="shared" si="339"/>
        <v>0</v>
      </c>
      <c r="R2171" s="272"/>
    </row>
    <row r="2172" spans="1:18" x14ac:dyDescent="0.3">
      <c r="A2172" s="214">
        <v>23</v>
      </c>
      <c r="B2172" s="200"/>
      <c r="C2172" s="200"/>
      <c r="D2172" s="215"/>
      <c r="E2172" s="200"/>
      <c r="F2172" s="200"/>
      <c r="G2172" s="216"/>
      <c r="H2172" s="273"/>
      <c r="I2172" s="271">
        <f t="shared" si="336"/>
        <v>0</v>
      </c>
      <c r="J2172" s="271"/>
      <c r="K2172" s="271"/>
      <c r="L2172" s="271"/>
      <c r="M2172" s="272"/>
      <c r="N2172" s="272"/>
      <c r="O2172" s="272" t="str">
        <f t="shared" si="337"/>
        <v/>
      </c>
      <c r="P2172" s="272" t="str">
        <f t="shared" si="338"/>
        <v/>
      </c>
      <c r="Q2172" s="272">
        <f t="shared" si="339"/>
        <v>0</v>
      </c>
      <c r="R2172" s="272"/>
    </row>
    <row r="2173" spans="1:18" x14ac:dyDescent="0.3">
      <c r="A2173" s="214">
        <v>24</v>
      </c>
      <c r="B2173" s="200"/>
      <c r="C2173" s="200"/>
      <c r="D2173" s="215"/>
      <c r="E2173" s="200"/>
      <c r="F2173" s="200"/>
      <c r="G2173" s="216"/>
      <c r="H2173" s="273"/>
      <c r="I2173" s="271">
        <f t="shared" si="336"/>
        <v>0</v>
      </c>
      <c r="J2173" s="271"/>
      <c r="K2173" s="271"/>
      <c r="L2173" s="271"/>
      <c r="M2173" s="272"/>
      <c r="N2173" s="272"/>
      <c r="O2173" s="272" t="str">
        <f t="shared" si="337"/>
        <v/>
      </c>
      <c r="P2173" s="272" t="str">
        <f t="shared" si="338"/>
        <v/>
      </c>
      <c r="Q2173" s="272">
        <f t="shared" si="339"/>
        <v>0</v>
      </c>
      <c r="R2173" s="272"/>
    </row>
    <row r="2174" spans="1:18" x14ac:dyDescent="0.3">
      <c r="A2174" s="214">
        <v>25</v>
      </c>
      <c r="B2174" s="200"/>
      <c r="C2174" s="200"/>
      <c r="D2174" s="215"/>
      <c r="E2174" s="200"/>
      <c r="F2174" s="200"/>
      <c r="G2174" s="216"/>
      <c r="H2174" s="273"/>
      <c r="I2174" s="271">
        <f t="shared" si="336"/>
        <v>0</v>
      </c>
      <c r="J2174" s="271"/>
      <c r="K2174" s="271"/>
      <c r="L2174" s="271"/>
      <c r="M2174" s="272"/>
      <c r="N2174" s="272"/>
      <c r="O2174" s="272" t="str">
        <f t="shared" si="337"/>
        <v/>
      </c>
      <c r="P2174" s="272" t="str">
        <f t="shared" si="338"/>
        <v/>
      </c>
      <c r="Q2174" s="272">
        <f t="shared" si="339"/>
        <v>0</v>
      </c>
      <c r="R2174" s="272"/>
    </row>
    <row r="2175" spans="1:18" x14ac:dyDescent="0.3">
      <c r="A2175" s="214">
        <v>26</v>
      </c>
      <c r="B2175" s="200"/>
      <c r="C2175" s="200"/>
      <c r="D2175" s="215"/>
      <c r="E2175" s="200"/>
      <c r="F2175" s="200"/>
      <c r="G2175" s="216"/>
      <c r="H2175" s="273"/>
      <c r="I2175" s="271">
        <f t="shared" si="336"/>
        <v>0</v>
      </c>
      <c r="J2175" s="271"/>
      <c r="K2175" s="271"/>
      <c r="L2175" s="271"/>
      <c r="M2175" s="272"/>
      <c r="N2175" s="272"/>
      <c r="O2175" s="272" t="str">
        <f t="shared" si="337"/>
        <v/>
      </c>
      <c r="P2175" s="272" t="str">
        <f t="shared" si="338"/>
        <v/>
      </c>
      <c r="Q2175" s="272">
        <f t="shared" si="339"/>
        <v>0</v>
      </c>
      <c r="R2175" s="272"/>
    </row>
    <row r="2176" spans="1:18" x14ac:dyDescent="0.3">
      <c r="A2176" s="214">
        <v>27</v>
      </c>
      <c r="B2176" s="200"/>
      <c r="C2176" s="200"/>
      <c r="D2176" s="215"/>
      <c r="E2176" s="200"/>
      <c r="F2176" s="200"/>
      <c r="G2176" s="216"/>
      <c r="H2176" s="273"/>
      <c r="I2176" s="271">
        <f t="shared" si="336"/>
        <v>0</v>
      </c>
      <c r="J2176" s="271"/>
      <c r="K2176" s="271"/>
      <c r="L2176" s="271"/>
      <c r="M2176" s="272"/>
      <c r="N2176" s="272"/>
      <c r="O2176" s="272" t="str">
        <f t="shared" si="337"/>
        <v/>
      </c>
      <c r="P2176" s="272" t="str">
        <f t="shared" si="338"/>
        <v/>
      </c>
      <c r="Q2176" s="272">
        <f t="shared" si="339"/>
        <v>0</v>
      </c>
      <c r="R2176" s="272"/>
    </row>
    <row r="2177" spans="1:21" ht="17.25" thickBot="1" x14ac:dyDescent="0.35">
      <c r="A2177" s="217">
        <v>28</v>
      </c>
      <c r="B2177" s="204"/>
      <c r="C2177" s="204"/>
      <c r="D2177" s="218"/>
      <c r="E2177" s="204"/>
      <c r="F2177" s="204"/>
      <c r="G2177" s="219"/>
      <c r="H2177" s="273"/>
      <c r="I2177" s="271">
        <f t="shared" si="336"/>
        <v>0</v>
      </c>
      <c r="J2177" s="271"/>
      <c r="K2177" s="271"/>
      <c r="L2177" s="271"/>
      <c r="M2177" s="272"/>
      <c r="N2177" s="272"/>
      <c r="O2177" s="272" t="str">
        <f t="shared" si="337"/>
        <v/>
      </c>
      <c r="P2177" s="272" t="str">
        <f t="shared" si="338"/>
        <v/>
      </c>
      <c r="Q2177" s="272">
        <f t="shared" si="339"/>
        <v>0</v>
      </c>
      <c r="R2177" s="272"/>
    </row>
    <row r="2178" spans="1:21" x14ac:dyDescent="0.3">
      <c r="A2178" s="205"/>
      <c r="B2178" s="202"/>
      <c r="C2178" s="202"/>
      <c r="D2178" s="202" t="s">
        <v>271</v>
      </c>
      <c r="E2178" s="202"/>
      <c r="F2178" s="202"/>
      <c r="G2178" s="221"/>
      <c r="H2178" s="273" t="str">
        <f>IF(A2178&lt;&gt;0,SUM(Q2178:Q2180),"")</f>
        <v/>
      </c>
      <c r="I2178" s="271" t="str">
        <f>IF(A2178&lt;&gt;0,IF(IFERROR(B2178-8,0)&lt;0,0,IFERROR(B2178-8,0)),"")</f>
        <v/>
      </c>
      <c r="J2178" s="271" t="str">
        <f>IF(A2178&lt;&gt;0,IF(SUM(H2178-40)&gt;0,H2178-40,0),"")</f>
        <v/>
      </c>
      <c r="K2178" s="271" t="str">
        <f>IF(A2178&lt;&gt;0,IF(SUM(I2178:I2180)&gt;J2178,SUM(I2178:I2180),J2178),"")</f>
        <v/>
      </c>
      <c r="L2178" s="271" t="str">
        <f>IF(A2178&lt;&gt;0,IF(D2150="o",IF(H2178&lt;(15/(7/COUNTA(A2178:A2180))),0,IF(H2178&gt;(COUNTA(A2178:A2180)/5*40),COUNTA(A2178:A2180)/5*8,H2178/5)),""),"")</f>
        <v/>
      </c>
      <c r="M2178" s="272"/>
      <c r="N2178" s="272"/>
      <c r="O2178" s="272" t="str">
        <f t="shared" si="337"/>
        <v/>
      </c>
      <c r="P2178" s="272" t="str">
        <f t="shared" si="338"/>
        <v/>
      </c>
      <c r="Q2178" s="272">
        <f t="shared" si="339"/>
        <v>0</v>
      </c>
      <c r="R2178" s="272"/>
    </row>
    <row r="2179" spans="1:21" x14ac:dyDescent="0.3">
      <c r="A2179" s="206"/>
      <c r="B2179" s="200"/>
      <c r="C2179" s="200"/>
      <c r="D2179" s="215"/>
      <c r="E2179" s="200"/>
      <c r="F2179" s="200"/>
      <c r="G2179" s="216"/>
      <c r="H2179" s="273"/>
      <c r="I2179" s="271" t="str">
        <f>IF(A2179&lt;&gt;0,IF(IFERROR(B2179-8,0)&lt;0,0,IFERROR(B2179-8,0)),"")</f>
        <v/>
      </c>
      <c r="J2179" s="271"/>
      <c r="K2179" s="271"/>
      <c r="L2179" s="271"/>
      <c r="M2179" s="272"/>
      <c r="N2179" s="272"/>
      <c r="O2179" s="272" t="str">
        <f t="shared" si="337"/>
        <v/>
      </c>
      <c r="P2179" s="272" t="str">
        <f t="shared" si="338"/>
        <v/>
      </c>
      <c r="Q2179" s="272">
        <f t="shared" si="339"/>
        <v>0</v>
      </c>
      <c r="R2179" s="272"/>
    </row>
    <row r="2180" spans="1:21" ht="17.25" thickBot="1" x14ac:dyDescent="0.35">
      <c r="A2180" s="207"/>
      <c r="B2180" s="204"/>
      <c r="C2180" s="204"/>
      <c r="D2180" s="218"/>
      <c r="E2180" s="204"/>
      <c r="F2180" s="204"/>
      <c r="G2180" s="219"/>
      <c r="H2180" s="273"/>
      <c r="I2180" s="271" t="str">
        <f>IF(A2180&lt;&gt;0,IF(IFERROR(B2180-8,0)&lt;0,0,IFERROR(B2180-8,0)),"")</f>
        <v/>
      </c>
      <c r="J2180" s="271"/>
      <c r="K2180" s="271"/>
      <c r="L2180" s="271"/>
      <c r="M2180" s="272"/>
      <c r="N2180" s="272"/>
      <c r="O2180" s="272"/>
      <c r="P2180" s="272"/>
      <c r="Q2180" s="272">
        <f t="shared" si="339"/>
        <v>0</v>
      </c>
      <c r="R2180" s="272"/>
    </row>
    <row r="2181" spans="1:21" ht="17.25" thickBot="1" x14ac:dyDescent="0.35">
      <c r="A2181" s="211"/>
      <c r="B2181" s="243"/>
      <c r="C2181" s="243"/>
      <c r="D2181" s="243"/>
      <c r="E2181" s="243"/>
      <c r="F2181" s="243"/>
      <c r="G2181" s="244"/>
      <c r="H2181" s="273">
        <f t="shared" ref="H2181:M2181" si="340">SUM(H2182:H2212)</f>
        <v>0</v>
      </c>
      <c r="I2181" s="271">
        <f t="shared" si="340"/>
        <v>0</v>
      </c>
      <c r="J2181" s="271">
        <f t="shared" si="340"/>
        <v>0</v>
      </c>
      <c r="K2181" s="271">
        <f t="shared" si="340"/>
        <v>0</v>
      </c>
      <c r="L2181" s="274">
        <f t="shared" si="340"/>
        <v>0</v>
      </c>
      <c r="M2181" s="271" t="e">
        <f t="shared" si="340"/>
        <v>#DIV/0!</v>
      </c>
      <c r="N2181" s="275">
        <f>COUNTA(B2182:B2212)-COUNTIF(B2182:B2212,"연차")</f>
        <v>0</v>
      </c>
      <c r="O2181" s="271">
        <f>SUM(O2182:O2212)</f>
        <v>0</v>
      </c>
      <c r="P2181" s="271">
        <f>SUM(P2182:P2212)</f>
        <v>0</v>
      </c>
      <c r="Q2181" s="272">
        <f>SUM(Q2182:Q2212)</f>
        <v>0</v>
      </c>
      <c r="R2181" s="272">
        <f>COUNTA(A2182:A2212)</f>
        <v>28</v>
      </c>
      <c r="S2181" s="276">
        <f>SUM(C2182:C2212)</f>
        <v>0</v>
      </c>
      <c r="T2181" s="276">
        <f>SUM(F2182:F2212)</f>
        <v>0</v>
      </c>
      <c r="U2181" s="251">
        <f>G2183*G2185</f>
        <v>0</v>
      </c>
    </row>
    <row r="2182" spans="1:21" x14ac:dyDescent="0.3">
      <c r="A2182" s="212">
        <v>1</v>
      </c>
      <c r="B2182" s="201"/>
      <c r="C2182" s="201"/>
      <c r="D2182" s="201" t="s">
        <v>271</v>
      </c>
      <c r="E2182" s="201"/>
      <c r="F2182" s="201"/>
      <c r="G2182" s="213" t="s">
        <v>282</v>
      </c>
      <c r="H2182" s="273">
        <f>SUM(B2182:B2188)</f>
        <v>0</v>
      </c>
      <c r="I2182" s="271">
        <f t="shared" ref="I2182:I2209" si="341">IF(IFERROR(B2182-8,0)&lt;0,0,IFERROR(B2182-8,0))</f>
        <v>0</v>
      </c>
      <c r="J2182" s="271">
        <f>IF(SUM(H2182-40)&gt;0,H2182-40,0)</f>
        <v>0</v>
      </c>
      <c r="K2182" s="271">
        <f>IF(SUM(I2182:I2188)&gt;J2182,SUM(I2182:I2188),J2182)</f>
        <v>0</v>
      </c>
      <c r="L2182" s="271">
        <f>IF(D2182="o",IF(H2182&lt;15,0,IF(H2182&gt;40,8,H2182/5)),0)</f>
        <v>0</v>
      </c>
      <c r="M2182" s="272" t="e">
        <f>SUM(B2182:B2212)/COUNTA(B2182:B2212)</f>
        <v>#DIV/0!</v>
      </c>
      <c r="N2182" s="272"/>
      <c r="O2182" s="272" t="str">
        <f>IF(E2182="o",IF(B2182&gt;8,8,B2182),"")</f>
        <v/>
      </c>
      <c r="P2182" s="272" t="str">
        <f>IF(E2182="o",IF(B2182&gt;8,B2182-8,0),"")</f>
        <v/>
      </c>
      <c r="Q2182" s="272">
        <f>COUNTA(A2182)*IF(B2182="연차",0,B2182)</f>
        <v>0</v>
      </c>
      <c r="R2182" s="272"/>
    </row>
    <row r="2183" spans="1:21" x14ac:dyDescent="0.3">
      <c r="A2183" s="214">
        <v>2</v>
      </c>
      <c r="B2183" s="200"/>
      <c r="C2183" s="200"/>
      <c r="D2183" s="215"/>
      <c r="E2183" s="200"/>
      <c r="F2183" s="200"/>
      <c r="G2183" s="203"/>
      <c r="H2183" s="273"/>
      <c r="I2183" s="271">
        <f t="shared" si="341"/>
        <v>0</v>
      </c>
      <c r="J2183" s="271"/>
      <c r="K2183" s="271"/>
      <c r="L2183" s="271"/>
      <c r="M2183" s="272"/>
      <c r="N2183" s="272"/>
      <c r="O2183" s="272" t="str">
        <f t="shared" ref="O2183:O2211" si="342">IF(E2183="o",IF(B2183&gt;8,8,B2183),"")</f>
        <v/>
      </c>
      <c r="P2183" s="272" t="str">
        <f t="shared" ref="P2183:P2211" si="343">IF(E2183="o",IF(B2183&gt;8,B2183-8,0),"")</f>
        <v/>
      </c>
      <c r="Q2183" s="272">
        <f t="shared" ref="Q2183:Q2212" si="344">COUNTA(A2183)*IF(B2183="연차",0,B2183)</f>
        <v>0</v>
      </c>
      <c r="R2183" s="272"/>
    </row>
    <row r="2184" spans="1:21" x14ac:dyDescent="0.3">
      <c r="A2184" s="214">
        <v>3</v>
      </c>
      <c r="B2184" s="200"/>
      <c r="C2184" s="200"/>
      <c r="D2184" s="215"/>
      <c r="E2184" s="200"/>
      <c r="F2184" s="200"/>
      <c r="G2184" s="203" t="s">
        <v>275</v>
      </c>
      <c r="H2184" s="273"/>
      <c r="I2184" s="271">
        <f t="shared" si="341"/>
        <v>0</v>
      </c>
      <c r="J2184" s="271"/>
      <c r="K2184" s="271"/>
      <c r="L2184" s="271"/>
      <c r="M2184" s="272"/>
      <c r="N2184" s="272"/>
      <c r="O2184" s="272" t="str">
        <f t="shared" si="342"/>
        <v/>
      </c>
      <c r="P2184" s="272" t="str">
        <f t="shared" si="343"/>
        <v/>
      </c>
      <c r="Q2184" s="272">
        <f t="shared" si="344"/>
        <v>0</v>
      </c>
      <c r="R2184" s="272"/>
    </row>
    <row r="2185" spans="1:21" x14ac:dyDescent="0.3">
      <c r="A2185" s="214">
        <v>4</v>
      </c>
      <c r="B2185" s="200"/>
      <c r="C2185" s="200"/>
      <c r="D2185" s="215"/>
      <c r="E2185" s="200"/>
      <c r="F2185" s="200"/>
      <c r="G2185" s="203"/>
      <c r="H2185" s="273"/>
      <c r="I2185" s="271">
        <f t="shared" si="341"/>
        <v>0</v>
      </c>
      <c r="J2185" s="271"/>
      <c r="K2185" s="271"/>
      <c r="L2185" s="271"/>
      <c r="M2185" s="272"/>
      <c r="N2185" s="272"/>
      <c r="O2185" s="272" t="str">
        <f t="shared" si="342"/>
        <v/>
      </c>
      <c r="P2185" s="272" t="str">
        <f t="shared" si="343"/>
        <v/>
      </c>
      <c r="Q2185" s="272">
        <f t="shared" si="344"/>
        <v>0</v>
      </c>
      <c r="R2185" s="272"/>
    </row>
    <row r="2186" spans="1:21" x14ac:dyDescent="0.3">
      <c r="A2186" s="214">
        <v>5</v>
      </c>
      <c r="B2186" s="200"/>
      <c r="C2186" s="200"/>
      <c r="D2186" s="215"/>
      <c r="E2186" s="200"/>
      <c r="F2186" s="200"/>
      <c r="G2186" s="216"/>
      <c r="H2186" s="273"/>
      <c r="I2186" s="271">
        <f t="shared" si="341"/>
        <v>0</v>
      </c>
      <c r="J2186" s="271"/>
      <c r="K2186" s="271"/>
      <c r="L2186" s="271"/>
      <c r="M2186" s="272"/>
      <c r="N2186" s="272"/>
      <c r="O2186" s="272" t="str">
        <f t="shared" si="342"/>
        <v/>
      </c>
      <c r="P2186" s="272" t="str">
        <f t="shared" si="343"/>
        <v/>
      </c>
      <c r="Q2186" s="272">
        <f t="shared" si="344"/>
        <v>0</v>
      </c>
      <c r="R2186" s="272"/>
    </row>
    <row r="2187" spans="1:21" x14ac:dyDescent="0.3">
      <c r="A2187" s="214">
        <v>6</v>
      </c>
      <c r="B2187" s="200"/>
      <c r="C2187" s="200"/>
      <c r="D2187" s="215"/>
      <c r="E2187" s="200"/>
      <c r="F2187" s="200"/>
      <c r="G2187" s="216"/>
      <c r="H2187" s="273"/>
      <c r="I2187" s="271">
        <f t="shared" si="341"/>
        <v>0</v>
      </c>
      <c r="J2187" s="271"/>
      <c r="K2187" s="271"/>
      <c r="L2187" s="271"/>
      <c r="M2187" s="272"/>
      <c r="N2187" s="272"/>
      <c r="O2187" s="272" t="str">
        <f t="shared" si="342"/>
        <v/>
      </c>
      <c r="P2187" s="272" t="str">
        <f t="shared" si="343"/>
        <v/>
      </c>
      <c r="Q2187" s="272">
        <f t="shared" si="344"/>
        <v>0</v>
      </c>
      <c r="R2187" s="272"/>
    </row>
    <row r="2188" spans="1:21" ht="17.25" thickBot="1" x14ac:dyDescent="0.35">
      <c r="A2188" s="217">
        <v>7</v>
      </c>
      <c r="B2188" s="204"/>
      <c r="C2188" s="204"/>
      <c r="D2188" s="218"/>
      <c r="E2188" s="204"/>
      <c r="F2188" s="204"/>
      <c r="G2188" s="219"/>
      <c r="H2188" s="273"/>
      <c r="I2188" s="271">
        <f t="shared" si="341"/>
        <v>0</v>
      </c>
      <c r="J2188" s="271"/>
      <c r="K2188" s="271"/>
      <c r="L2188" s="271"/>
      <c r="M2188" s="272"/>
      <c r="N2188" s="272"/>
      <c r="O2188" s="272" t="str">
        <f t="shared" si="342"/>
        <v/>
      </c>
      <c r="P2188" s="272" t="str">
        <f t="shared" si="343"/>
        <v/>
      </c>
      <c r="Q2188" s="272">
        <f t="shared" si="344"/>
        <v>0</v>
      </c>
      <c r="R2188" s="272"/>
    </row>
    <row r="2189" spans="1:21" x14ac:dyDescent="0.3">
      <c r="A2189" s="220">
        <v>8</v>
      </c>
      <c r="B2189" s="202"/>
      <c r="C2189" s="202"/>
      <c r="D2189" s="202" t="s">
        <v>271</v>
      </c>
      <c r="E2189" s="202"/>
      <c r="F2189" s="202"/>
      <c r="G2189" s="221"/>
      <c r="H2189" s="273">
        <f>SUM(B2189:B2195)</f>
        <v>0</v>
      </c>
      <c r="I2189" s="271">
        <f t="shared" si="341"/>
        <v>0</v>
      </c>
      <c r="J2189" s="271">
        <f>IF(SUM(H2189-40)&gt;0,H2189-40,0)</f>
        <v>0</v>
      </c>
      <c r="K2189" s="271">
        <f>IF(SUM(I2189:I2195)&gt;J2189,SUM(I2189:I2195),J2189)</f>
        <v>0</v>
      </c>
      <c r="L2189" s="271">
        <f>IF(D2189="o",IF(H2189&lt;15,0,IF(H2189&gt;40,8,H2189/5)),0)</f>
        <v>0</v>
      </c>
      <c r="M2189" s="272"/>
      <c r="N2189" s="272"/>
      <c r="O2189" s="272" t="str">
        <f t="shared" si="342"/>
        <v/>
      </c>
      <c r="P2189" s="272" t="str">
        <f t="shared" si="343"/>
        <v/>
      </c>
      <c r="Q2189" s="272">
        <f t="shared" si="344"/>
        <v>0</v>
      </c>
      <c r="R2189" s="272"/>
    </row>
    <row r="2190" spans="1:21" x14ac:dyDescent="0.3">
      <c r="A2190" s="214">
        <v>9</v>
      </c>
      <c r="B2190" s="200"/>
      <c r="C2190" s="200"/>
      <c r="D2190" s="215"/>
      <c r="E2190" s="200"/>
      <c r="F2190" s="200"/>
      <c r="G2190" s="216"/>
      <c r="H2190" s="273"/>
      <c r="I2190" s="271">
        <f t="shared" si="341"/>
        <v>0</v>
      </c>
      <c r="J2190" s="271"/>
      <c r="K2190" s="271"/>
      <c r="L2190" s="271"/>
      <c r="M2190" s="272"/>
      <c r="N2190" s="272"/>
      <c r="O2190" s="272" t="str">
        <f t="shared" si="342"/>
        <v/>
      </c>
      <c r="P2190" s="272" t="str">
        <f t="shared" si="343"/>
        <v/>
      </c>
      <c r="Q2190" s="272">
        <f t="shared" si="344"/>
        <v>0</v>
      </c>
      <c r="R2190" s="272"/>
    </row>
    <row r="2191" spans="1:21" x14ac:dyDescent="0.3">
      <c r="A2191" s="214">
        <v>10</v>
      </c>
      <c r="B2191" s="200"/>
      <c r="C2191" s="200"/>
      <c r="D2191" s="215"/>
      <c r="E2191" s="200"/>
      <c r="F2191" s="200"/>
      <c r="G2191" s="216"/>
      <c r="H2191" s="273"/>
      <c r="I2191" s="271">
        <f t="shared" si="341"/>
        <v>0</v>
      </c>
      <c r="J2191" s="271"/>
      <c r="K2191" s="271"/>
      <c r="L2191" s="271"/>
      <c r="M2191" s="272"/>
      <c r="N2191" s="272"/>
      <c r="O2191" s="272" t="str">
        <f t="shared" si="342"/>
        <v/>
      </c>
      <c r="P2191" s="272" t="str">
        <f t="shared" si="343"/>
        <v/>
      </c>
      <c r="Q2191" s="272">
        <f t="shared" si="344"/>
        <v>0</v>
      </c>
      <c r="R2191" s="272"/>
    </row>
    <row r="2192" spans="1:21" x14ac:dyDescent="0.3">
      <c r="A2192" s="214">
        <v>11</v>
      </c>
      <c r="B2192" s="200"/>
      <c r="C2192" s="200"/>
      <c r="D2192" s="215"/>
      <c r="E2192" s="200"/>
      <c r="F2192" s="200"/>
      <c r="G2192" s="216"/>
      <c r="H2192" s="273"/>
      <c r="I2192" s="271">
        <f t="shared" si="341"/>
        <v>0</v>
      </c>
      <c r="J2192" s="271"/>
      <c r="K2192" s="271"/>
      <c r="L2192" s="271"/>
      <c r="M2192" s="272"/>
      <c r="N2192" s="272"/>
      <c r="O2192" s="272" t="str">
        <f t="shared" si="342"/>
        <v/>
      </c>
      <c r="P2192" s="272" t="str">
        <f t="shared" si="343"/>
        <v/>
      </c>
      <c r="Q2192" s="272">
        <f t="shared" si="344"/>
        <v>0</v>
      </c>
      <c r="R2192" s="272"/>
    </row>
    <row r="2193" spans="1:18" x14ac:dyDescent="0.3">
      <c r="A2193" s="214">
        <v>12</v>
      </c>
      <c r="B2193" s="200"/>
      <c r="C2193" s="200"/>
      <c r="D2193" s="215"/>
      <c r="E2193" s="200"/>
      <c r="F2193" s="200"/>
      <c r="G2193" s="216"/>
      <c r="H2193" s="273"/>
      <c r="I2193" s="271">
        <f t="shared" si="341"/>
        <v>0</v>
      </c>
      <c r="J2193" s="271"/>
      <c r="K2193" s="271"/>
      <c r="L2193" s="271"/>
      <c r="M2193" s="272"/>
      <c r="N2193" s="272"/>
      <c r="O2193" s="272" t="str">
        <f t="shared" si="342"/>
        <v/>
      </c>
      <c r="P2193" s="272" t="str">
        <f t="shared" si="343"/>
        <v/>
      </c>
      <c r="Q2193" s="272">
        <f t="shared" si="344"/>
        <v>0</v>
      </c>
      <c r="R2193" s="272"/>
    </row>
    <row r="2194" spans="1:18" x14ac:dyDescent="0.3">
      <c r="A2194" s="214">
        <v>13</v>
      </c>
      <c r="B2194" s="200"/>
      <c r="C2194" s="200"/>
      <c r="D2194" s="215"/>
      <c r="E2194" s="200"/>
      <c r="F2194" s="200"/>
      <c r="G2194" s="216"/>
      <c r="H2194" s="273"/>
      <c r="I2194" s="271">
        <f t="shared" si="341"/>
        <v>0</v>
      </c>
      <c r="J2194" s="271"/>
      <c r="K2194" s="271"/>
      <c r="L2194" s="271"/>
      <c r="M2194" s="272"/>
      <c r="N2194" s="272"/>
      <c r="O2194" s="272" t="str">
        <f t="shared" si="342"/>
        <v/>
      </c>
      <c r="P2194" s="272" t="str">
        <f t="shared" si="343"/>
        <v/>
      </c>
      <c r="Q2194" s="272">
        <f t="shared" si="344"/>
        <v>0</v>
      </c>
      <c r="R2194" s="272"/>
    </row>
    <row r="2195" spans="1:18" ht="17.25" thickBot="1" x14ac:dyDescent="0.35">
      <c r="A2195" s="217">
        <v>14</v>
      </c>
      <c r="B2195" s="204"/>
      <c r="C2195" s="204"/>
      <c r="D2195" s="218"/>
      <c r="E2195" s="204"/>
      <c r="F2195" s="204"/>
      <c r="G2195" s="219"/>
      <c r="H2195" s="273"/>
      <c r="I2195" s="271">
        <f t="shared" si="341"/>
        <v>0</v>
      </c>
      <c r="J2195" s="271"/>
      <c r="K2195" s="271"/>
      <c r="L2195" s="271"/>
      <c r="M2195" s="272"/>
      <c r="N2195" s="272"/>
      <c r="O2195" s="272" t="str">
        <f t="shared" si="342"/>
        <v/>
      </c>
      <c r="P2195" s="272" t="str">
        <f t="shared" si="343"/>
        <v/>
      </c>
      <c r="Q2195" s="272">
        <f t="shared" si="344"/>
        <v>0</v>
      </c>
      <c r="R2195" s="272"/>
    </row>
    <row r="2196" spans="1:18" x14ac:dyDescent="0.3">
      <c r="A2196" s="220">
        <v>15</v>
      </c>
      <c r="B2196" s="202"/>
      <c r="C2196" s="202"/>
      <c r="D2196" s="202" t="s">
        <v>271</v>
      </c>
      <c r="E2196" s="202"/>
      <c r="F2196" s="202"/>
      <c r="G2196" s="221"/>
      <c r="H2196" s="273">
        <f>SUM(B2196:B2202)</f>
        <v>0</v>
      </c>
      <c r="I2196" s="271">
        <f t="shared" si="341"/>
        <v>0</v>
      </c>
      <c r="J2196" s="271">
        <f>IF(SUM(H2196-40)&gt;0,H2196-40,0)</f>
        <v>0</v>
      </c>
      <c r="K2196" s="271">
        <f>IF(SUM(I2196:I2202)&gt;J2196,SUM(I2196:I2202),J2196)</f>
        <v>0</v>
      </c>
      <c r="L2196" s="271">
        <f>IF(D2196="o",IF(H2196&lt;15,0,IF(H2196&gt;40,8,H2196/5)),0)</f>
        <v>0</v>
      </c>
      <c r="M2196" s="272"/>
      <c r="N2196" s="272"/>
      <c r="O2196" s="272" t="str">
        <f t="shared" si="342"/>
        <v/>
      </c>
      <c r="P2196" s="272" t="str">
        <f t="shared" si="343"/>
        <v/>
      </c>
      <c r="Q2196" s="272">
        <f t="shared" si="344"/>
        <v>0</v>
      </c>
      <c r="R2196" s="272"/>
    </row>
    <row r="2197" spans="1:18" x14ac:dyDescent="0.3">
      <c r="A2197" s="214">
        <v>16</v>
      </c>
      <c r="B2197" s="200"/>
      <c r="C2197" s="200"/>
      <c r="D2197" s="215"/>
      <c r="E2197" s="200"/>
      <c r="F2197" s="200"/>
      <c r="G2197" s="216"/>
      <c r="H2197" s="273"/>
      <c r="I2197" s="271">
        <f t="shared" si="341"/>
        <v>0</v>
      </c>
      <c r="J2197" s="271"/>
      <c r="K2197" s="271"/>
      <c r="L2197" s="271"/>
      <c r="M2197" s="272"/>
      <c r="N2197" s="272"/>
      <c r="O2197" s="272" t="str">
        <f t="shared" si="342"/>
        <v/>
      </c>
      <c r="P2197" s="272" t="str">
        <f t="shared" si="343"/>
        <v/>
      </c>
      <c r="Q2197" s="272">
        <f t="shared" si="344"/>
        <v>0</v>
      </c>
      <c r="R2197" s="272"/>
    </row>
    <row r="2198" spans="1:18" x14ac:dyDescent="0.3">
      <c r="A2198" s="214">
        <v>17</v>
      </c>
      <c r="B2198" s="200"/>
      <c r="C2198" s="200"/>
      <c r="D2198" s="215"/>
      <c r="E2198" s="200"/>
      <c r="F2198" s="200"/>
      <c r="G2198" s="216"/>
      <c r="H2198" s="273"/>
      <c r="I2198" s="271">
        <f t="shared" si="341"/>
        <v>0</v>
      </c>
      <c r="J2198" s="271"/>
      <c r="K2198" s="271"/>
      <c r="L2198" s="271"/>
      <c r="M2198" s="272"/>
      <c r="N2198" s="272"/>
      <c r="O2198" s="272" t="str">
        <f t="shared" si="342"/>
        <v/>
      </c>
      <c r="P2198" s="272" t="str">
        <f t="shared" si="343"/>
        <v/>
      </c>
      <c r="Q2198" s="272">
        <f t="shared" si="344"/>
        <v>0</v>
      </c>
      <c r="R2198" s="272"/>
    </row>
    <row r="2199" spans="1:18" x14ac:dyDescent="0.3">
      <c r="A2199" s="214">
        <v>18</v>
      </c>
      <c r="B2199" s="200"/>
      <c r="C2199" s="200"/>
      <c r="D2199" s="215"/>
      <c r="E2199" s="200"/>
      <c r="F2199" s="200"/>
      <c r="G2199" s="216"/>
      <c r="H2199" s="273"/>
      <c r="I2199" s="271">
        <f t="shared" si="341"/>
        <v>0</v>
      </c>
      <c r="J2199" s="271"/>
      <c r="K2199" s="271"/>
      <c r="L2199" s="271"/>
      <c r="M2199" s="272"/>
      <c r="N2199" s="272"/>
      <c r="O2199" s="272" t="str">
        <f t="shared" si="342"/>
        <v/>
      </c>
      <c r="P2199" s="272" t="str">
        <f t="shared" si="343"/>
        <v/>
      </c>
      <c r="Q2199" s="272">
        <f t="shared" si="344"/>
        <v>0</v>
      </c>
      <c r="R2199" s="272"/>
    </row>
    <row r="2200" spans="1:18" x14ac:dyDescent="0.3">
      <c r="A2200" s="214">
        <v>19</v>
      </c>
      <c r="B2200" s="200"/>
      <c r="C2200" s="200"/>
      <c r="D2200" s="215"/>
      <c r="E2200" s="200"/>
      <c r="F2200" s="200"/>
      <c r="G2200" s="216"/>
      <c r="H2200" s="273"/>
      <c r="I2200" s="271">
        <f t="shared" si="341"/>
        <v>0</v>
      </c>
      <c r="J2200" s="271"/>
      <c r="K2200" s="271"/>
      <c r="L2200" s="271"/>
      <c r="M2200" s="272"/>
      <c r="N2200" s="272"/>
      <c r="O2200" s="272" t="str">
        <f t="shared" si="342"/>
        <v/>
      </c>
      <c r="P2200" s="272" t="str">
        <f t="shared" si="343"/>
        <v/>
      </c>
      <c r="Q2200" s="272">
        <f t="shared" si="344"/>
        <v>0</v>
      </c>
      <c r="R2200" s="272"/>
    </row>
    <row r="2201" spans="1:18" x14ac:dyDescent="0.3">
      <c r="A2201" s="214">
        <v>20</v>
      </c>
      <c r="B2201" s="200"/>
      <c r="C2201" s="200"/>
      <c r="D2201" s="215"/>
      <c r="E2201" s="200"/>
      <c r="F2201" s="200"/>
      <c r="G2201" s="216"/>
      <c r="H2201" s="273"/>
      <c r="I2201" s="271">
        <f t="shared" si="341"/>
        <v>0</v>
      </c>
      <c r="J2201" s="271"/>
      <c r="K2201" s="271"/>
      <c r="L2201" s="271"/>
      <c r="M2201" s="272"/>
      <c r="N2201" s="272"/>
      <c r="O2201" s="272" t="str">
        <f t="shared" si="342"/>
        <v/>
      </c>
      <c r="P2201" s="272" t="str">
        <f t="shared" si="343"/>
        <v/>
      </c>
      <c r="Q2201" s="272">
        <f t="shared" si="344"/>
        <v>0</v>
      </c>
      <c r="R2201" s="272"/>
    </row>
    <row r="2202" spans="1:18" ht="17.25" thickBot="1" x14ac:dyDescent="0.35">
      <c r="A2202" s="217">
        <v>21</v>
      </c>
      <c r="B2202" s="204"/>
      <c r="C2202" s="204"/>
      <c r="D2202" s="218"/>
      <c r="E2202" s="204"/>
      <c r="F2202" s="204"/>
      <c r="G2202" s="219"/>
      <c r="H2202" s="273"/>
      <c r="I2202" s="271">
        <f t="shared" si="341"/>
        <v>0</v>
      </c>
      <c r="J2202" s="271"/>
      <c r="K2202" s="271"/>
      <c r="L2202" s="271"/>
      <c r="M2202" s="272"/>
      <c r="N2202" s="272"/>
      <c r="O2202" s="272" t="str">
        <f t="shared" si="342"/>
        <v/>
      </c>
      <c r="P2202" s="272" t="str">
        <f t="shared" si="343"/>
        <v/>
      </c>
      <c r="Q2202" s="272">
        <f t="shared" si="344"/>
        <v>0</v>
      </c>
      <c r="R2202" s="272"/>
    </row>
    <row r="2203" spans="1:18" x14ac:dyDescent="0.3">
      <c r="A2203" s="220">
        <v>22</v>
      </c>
      <c r="B2203" s="202"/>
      <c r="C2203" s="202"/>
      <c r="D2203" s="202" t="s">
        <v>271</v>
      </c>
      <c r="E2203" s="202"/>
      <c r="F2203" s="202"/>
      <c r="G2203" s="221"/>
      <c r="H2203" s="273">
        <f>SUM(B2203:B2209)</f>
        <v>0</v>
      </c>
      <c r="I2203" s="271">
        <f t="shared" si="341"/>
        <v>0</v>
      </c>
      <c r="J2203" s="271">
        <f>IF(SUM(H2203-40)&gt;0,H2203-40,0)</f>
        <v>0</v>
      </c>
      <c r="K2203" s="271">
        <f>IF(SUM(I2203:I2209)&gt;J2203,SUM(I2203:I2209),J2203)</f>
        <v>0</v>
      </c>
      <c r="L2203" s="271">
        <f>IF(D2203="o",IF(H2203&lt;15,0,IF(H2203&gt;40,8,H2203/5)),0)</f>
        <v>0</v>
      </c>
      <c r="M2203" s="272"/>
      <c r="N2203" s="272"/>
      <c r="O2203" s="272" t="str">
        <f t="shared" si="342"/>
        <v/>
      </c>
      <c r="P2203" s="272" t="str">
        <f t="shared" si="343"/>
        <v/>
      </c>
      <c r="Q2203" s="272">
        <f t="shared" si="344"/>
        <v>0</v>
      </c>
      <c r="R2203" s="272"/>
    </row>
    <row r="2204" spans="1:18" x14ac:dyDescent="0.3">
      <c r="A2204" s="214">
        <v>23</v>
      </c>
      <c r="B2204" s="200"/>
      <c r="C2204" s="200"/>
      <c r="D2204" s="215"/>
      <c r="E2204" s="200"/>
      <c r="F2204" s="200"/>
      <c r="G2204" s="216"/>
      <c r="H2204" s="273"/>
      <c r="I2204" s="271">
        <f t="shared" si="341"/>
        <v>0</v>
      </c>
      <c r="J2204" s="271"/>
      <c r="K2204" s="271"/>
      <c r="L2204" s="271"/>
      <c r="M2204" s="272"/>
      <c r="N2204" s="272"/>
      <c r="O2204" s="272" t="str">
        <f t="shared" si="342"/>
        <v/>
      </c>
      <c r="P2204" s="272" t="str">
        <f t="shared" si="343"/>
        <v/>
      </c>
      <c r="Q2204" s="272">
        <f t="shared" si="344"/>
        <v>0</v>
      </c>
      <c r="R2204" s="272"/>
    </row>
    <row r="2205" spans="1:18" x14ac:dyDescent="0.3">
      <c r="A2205" s="214">
        <v>24</v>
      </c>
      <c r="B2205" s="200"/>
      <c r="C2205" s="200"/>
      <c r="D2205" s="215"/>
      <c r="E2205" s="200"/>
      <c r="F2205" s="200"/>
      <c r="G2205" s="216"/>
      <c r="H2205" s="273"/>
      <c r="I2205" s="271">
        <f t="shared" si="341"/>
        <v>0</v>
      </c>
      <c r="J2205" s="271"/>
      <c r="K2205" s="271"/>
      <c r="L2205" s="271"/>
      <c r="M2205" s="272"/>
      <c r="N2205" s="272"/>
      <c r="O2205" s="272" t="str">
        <f t="shared" si="342"/>
        <v/>
      </c>
      <c r="P2205" s="272" t="str">
        <f t="shared" si="343"/>
        <v/>
      </c>
      <c r="Q2205" s="272">
        <f t="shared" si="344"/>
        <v>0</v>
      </c>
      <c r="R2205" s="272"/>
    </row>
    <row r="2206" spans="1:18" x14ac:dyDescent="0.3">
      <c r="A2206" s="214">
        <v>25</v>
      </c>
      <c r="B2206" s="200"/>
      <c r="C2206" s="200"/>
      <c r="D2206" s="215"/>
      <c r="E2206" s="200"/>
      <c r="F2206" s="200"/>
      <c r="G2206" s="216"/>
      <c r="H2206" s="273"/>
      <c r="I2206" s="271">
        <f t="shared" si="341"/>
        <v>0</v>
      </c>
      <c r="J2206" s="271"/>
      <c r="K2206" s="271"/>
      <c r="L2206" s="271"/>
      <c r="M2206" s="272"/>
      <c r="N2206" s="272"/>
      <c r="O2206" s="272" t="str">
        <f t="shared" si="342"/>
        <v/>
      </c>
      <c r="P2206" s="272" t="str">
        <f t="shared" si="343"/>
        <v/>
      </c>
      <c r="Q2206" s="272">
        <f t="shared" si="344"/>
        <v>0</v>
      </c>
      <c r="R2206" s="272"/>
    </row>
    <row r="2207" spans="1:18" x14ac:dyDescent="0.3">
      <c r="A2207" s="214">
        <v>26</v>
      </c>
      <c r="B2207" s="200"/>
      <c r="C2207" s="200"/>
      <c r="D2207" s="215"/>
      <c r="E2207" s="200"/>
      <c r="F2207" s="200"/>
      <c r="G2207" s="216"/>
      <c r="H2207" s="273"/>
      <c r="I2207" s="271">
        <f t="shared" si="341"/>
        <v>0</v>
      </c>
      <c r="J2207" s="271"/>
      <c r="K2207" s="271"/>
      <c r="L2207" s="271"/>
      <c r="M2207" s="272"/>
      <c r="N2207" s="272"/>
      <c r="O2207" s="272" t="str">
        <f t="shared" si="342"/>
        <v/>
      </c>
      <c r="P2207" s="272" t="str">
        <f t="shared" si="343"/>
        <v/>
      </c>
      <c r="Q2207" s="272">
        <f t="shared" si="344"/>
        <v>0</v>
      </c>
      <c r="R2207" s="272"/>
    </row>
    <row r="2208" spans="1:18" x14ac:dyDescent="0.3">
      <c r="A2208" s="214">
        <v>27</v>
      </c>
      <c r="B2208" s="200"/>
      <c r="C2208" s="200"/>
      <c r="D2208" s="215"/>
      <c r="E2208" s="200"/>
      <c r="F2208" s="200"/>
      <c r="G2208" s="216"/>
      <c r="H2208" s="273"/>
      <c r="I2208" s="271">
        <f t="shared" si="341"/>
        <v>0</v>
      </c>
      <c r="J2208" s="271"/>
      <c r="K2208" s="271"/>
      <c r="L2208" s="271"/>
      <c r="M2208" s="272"/>
      <c r="N2208" s="272"/>
      <c r="O2208" s="272" t="str">
        <f t="shared" si="342"/>
        <v/>
      </c>
      <c r="P2208" s="272" t="str">
        <f t="shared" si="343"/>
        <v/>
      </c>
      <c r="Q2208" s="272">
        <f t="shared" si="344"/>
        <v>0</v>
      </c>
      <c r="R2208" s="272"/>
    </row>
    <row r="2209" spans="1:21" ht="17.25" thickBot="1" x14ac:dyDescent="0.35">
      <c r="A2209" s="217">
        <v>28</v>
      </c>
      <c r="B2209" s="204"/>
      <c r="C2209" s="204"/>
      <c r="D2209" s="218"/>
      <c r="E2209" s="204"/>
      <c r="F2209" s="204"/>
      <c r="G2209" s="219"/>
      <c r="H2209" s="273"/>
      <c r="I2209" s="271">
        <f t="shared" si="341"/>
        <v>0</v>
      </c>
      <c r="J2209" s="271"/>
      <c r="K2209" s="271"/>
      <c r="L2209" s="271"/>
      <c r="M2209" s="272"/>
      <c r="N2209" s="272"/>
      <c r="O2209" s="272" t="str">
        <f t="shared" si="342"/>
        <v/>
      </c>
      <c r="P2209" s="272" t="str">
        <f t="shared" si="343"/>
        <v/>
      </c>
      <c r="Q2209" s="272">
        <f t="shared" si="344"/>
        <v>0</v>
      </c>
      <c r="R2209" s="272"/>
    </row>
    <row r="2210" spans="1:21" x14ac:dyDescent="0.3">
      <c r="A2210" s="205"/>
      <c r="B2210" s="202"/>
      <c r="C2210" s="202"/>
      <c r="D2210" s="202" t="s">
        <v>271</v>
      </c>
      <c r="E2210" s="202"/>
      <c r="F2210" s="202"/>
      <c r="G2210" s="221"/>
      <c r="H2210" s="273" t="str">
        <f>IF(A2210&lt;&gt;0,SUM(Q2210:Q2212),"")</f>
        <v/>
      </c>
      <c r="I2210" s="271" t="str">
        <f>IF(A2210&lt;&gt;0,IF(IFERROR(B2210-8,0)&lt;0,0,IFERROR(B2210-8,0)),"")</f>
        <v/>
      </c>
      <c r="J2210" s="271" t="str">
        <f>IF(A2210&lt;&gt;0,IF(SUM(H2210-40)&gt;0,H2210-40,0),"")</f>
        <v/>
      </c>
      <c r="K2210" s="271" t="str">
        <f>IF(A2210&lt;&gt;0,IF(SUM(I2210:I2212)&gt;J2210,SUM(I2210:I2212),J2210),"")</f>
        <v/>
      </c>
      <c r="L2210" s="271" t="str">
        <f>IF(A2210&lt;&gt;0,IF(D2182="o",IF(H2210&lt;(15/(7/COUNTA(A2210:A2212))),0,IF(H2210&gt;(COUNTA(A2210:A2212)/5*40),COUNTA(A2210:A2212)/5*8,H2210/5)),""),"")</f>
        <v/>
      </c>
      <c r="M2210" s="272"/>
      <c r="N2210" s="272"/>
      <c r="O2210" s="272" t="str">
        <f t="shared" si="342"/>
        <v/>
      </c>
      <c r="P2210" s="272" t="str">
        <f t="shared" si="343"/>
        <v/>
      </c>
      <c r="Q2210" s="272">
        <f t="shared" si="344"/>
        <v>0</v>
      </c>
      <c r="R2210" s="272"/>
    </row>
    <row r="2211" spans="1:21" x14ac:dyDescent="0.3">
      <c r="A2211" s="206"/>
      <c r="B2211" s="200"/>
      <c r="C2211" s="200"/>
      <c r="D2211" s="215"/>
      <c r="E2211" s="200"/>
      <c r="F2211" s="200"/>
      <c r="G2211" s="216"/>
      <c r="H2211" s="273"/>
      <c r="I2211" s="271" t="str">
        <f>IF(A2211&lt;&gt;0,IF(IFERROR(B2211-8,0)&lt;0,0,IFERROR(B2211-8,0)),"")</f>
        <v/>
      </c>
      <c r="J2211" s="271"/>
      <c r="K2211" s="271"/>
      <c r="L2211" s="271"/>
      <c r="M2211" s="272"/>
      <c r="N2211" s="272"/>
      <c r="O2211" s="272" t="str">
        <f t="shared" si="342"/>
        <v/>
      </c>
      <c r="P2211" s="272" t="str">
        <f t="shared" si="343"/>
        <v/>
      </c>
      <c r="Q2211" s="272">
        <f t="shared" si="344"/>
        <v>0</v>
      </c>
      <c r="R2211" s="272"/>
    </row>
    <row r="2212" spans="1:21" ht="17.25" thickBot="1" x14ac:dyDescent="0.35">
      <c r="A2212" s="207"/>
      <c r="B2212" s="204"/>
      <c r="C2212" s="204"/>
      <c r="D2212" s="218"/>
      <c r="E2212" s="204"/>
      <c r="F2212" s="204"/>
      <c r="G2212" s="219"/>
      <c r="H2212" s="273"/>
      <c r="I2212" s="271" t="str">
        <f>IF(A2212&lt;&gt;0,IF(IFERROR(B2212-8,0)&lt;0,0,IFERROR(B2212-8,0)),"")</f>
        <v/>
      </c>
      <c r="J2212" s="271"/>
      <c r="K2212" s="271"/>
      <c r="L2212" s="271"/>
      <c r="M2212" s="272"/>
      <c r="N2212" s="272"/>
      <c r="O2212" s="272"/>
      <c r="P2212" s="272"/>
      <c r="Q2212" s="272">
        <f t="shared" si="344"/>
        <v>0</v>
      </c>
      <c r="R2212" s="272"/>
    </row>
    <row r="2213" spans="1:21" ht="17.25" thickBot="1" x14ac:dyDescent="0.35">
      <c r="A2213" s="211"/>
      <c r="B2213" s="243"/>
      <c r="C2213" s="243"/>
      <c r="D2213" s="243"/>
      <c r="E2213" s="243"/>
      <c r="F2213" s="243"/>
      <c r="G2213" s="244"/>
      <c r="H2213" s="273">
        <f t="shared" ref="H2213:M2213" si="345">SUM(H2214:H2244)</f>
        <v>0</v>
      </c>
      <c r="I2213" s="271">
        <f t="shared" si="345"/>
        <v>0</v>
      </c>
      <c r="J2213" s="271">
        <f t="shared" si="345"/>
        <v>0</v>
      </c>
      <c r="K2213" s="271">
        <f t="shared" si="345"/>
        <v>0</v>
      </c>
      <c r="L2213" s="274">
        <f t="shared" si="345"/>
        <v>0</v>
      </c>
      <c r="M2213" s="271" t="e">
        <f t="shared" si="345"/>
        <v>#DIV/0!</v>
      </c>
      <c r="N2213" s="275">
        <f>COUNTA(B2214:B2244)-COUNTIF(B2214:B2244,"연차")</f>
        <v>0</v>
      </c>
      <c r="O2213" s="271">
        <f>SUM(O2214:O2244)</f>
        <v>0</v>
      </c>
      <c r="P2213" s="271">
        <f>SUM(P2214:P2244)</f>
        <v>0</v>
      </c>
      <c r="Q2213" s="272">
        <f>SUM(Q2214:Q2244)</f>
        <v>0</v>
      </c>
      <c r="R2213" s="272">
        <f>COUNTA(A2214:A2244)</f>
        <v>28</v>
      </c>
      <c r="S2213" s="276">
        <f>SUM(C2214:C2244)</f>
        <v>0</v>
      </c>
      <c r="T2213" s="276">
        <f>SUM(F2214:F2244)</f>
        <v>0</v>
      </c>
      <c r="U2213" s="251">
        <f>G2215*G2217</f>
        <v>0</v>
      </c>
    </row>
    <row r="2214" spans="1:21" x14ac:dyDescent="0.3">
      <c r="A2214" s="212">
        <v>1</v>
      </c>
      <c r="B2214" s="201"/>
      <c r="C2214" s="201"/>
      <c r="D2214" s="201" t="s">
        <v>271</v>
      </c>
      <c r="E2214" s="201"/>
      <c r="F2214" s="201"/>
      <c r="G2214" s="213" t="s">
        <v>282</v>
      </c>
      <c r="H2214" s="273">
        <f>SUM(B2214:B2220)</f>
        <v>0</v>
      </c>
      <c r="I2214" s="271">
        <f t="shared" ref="I2214:I2241" si="346">IF(IFERROR(B2214-8,0)&lt;0,0,IFERROR(B2214-8,0))</f>
        <v>0</v>
      </c>
      <c r="J2214" s="271">
        <f>IF(SUM(H2214-40)&gt;0,H2214-40,0)</f>
        <v>0</v>
      </c>
      <c r="K2214" s="271">
        <f>IF(SUM(I2214:I2220)&gt;J2214,SUM(I2214:I2220),J2214)</f>
        <v>0</v>
      </c>
      <c r="L2214" s="271">
        <f>IF(D2214="o",IF(H2214&lt;15,0,IF(H2214&gt;40,8,H2214/5)),0)</f>
        <v>0</v>
      </c>
      <c r="M2214" s="272" t="e">
        <f>SUM(B2214:B2244)/COUNTA(B2214:B2244)</f>
        <v>#DIV/0!</v>
      </c>
      <c r="N2214" s="272"/>
      <c r="O2214" s="272" t="str">
        <f>IF(E2214="o",IF(B2214&gt;8,8,B2214),"")</f>
        <v/>
      </c>
      <c r="P2214" s="272" t="str">
        <f>IF(E2214="o",IF(B2214&gt;8,B2214-8,0),"")</f>
        <v/>
      </c>
      <c r="Q2214" s="272">
        <f>COUNTA(A2214)*IF(B2214="연차",0,B2214)</f>
        <v>0</v>
      </c>
      <c r="R2214" s="272"/>
    </row>
    <row r="2215" spans="1:21" x14ac:dyDescent="0.3">
      <c r="A2215" s="214">
        <v>2</v>
      </c>
      <c r="B2215" s="200"/>
      <c r="C2215" s="200"/>
      <c r="D2215" s="215"/>
      <c r="E2215" s="200"/>
      <c r="F2215" s="200"/>
      <c r="G2215" s="203"/>
      <c r="H2215" s="273"/>
      <c r="I2215" s="271">
        <f t="shared" si="346"/>
        <v>0</v>
      </c>
      <c r="J2215" s="271"/>
      <c r="K2215" s="271"/>
      <c r="L2215" s="271"/>
      <c r="M2215" s="272"/>
      <c r="N2215" s="272"/>
      <c r="O2215" s="272" t="str">
        <f t="shared" ref="O2215:O2243" si="347">IF(E2215="o",IF(B2215&gt;8,8,B2215),"")</f>
        <v/>
      </c>
      <c r="P2215" s="272" t="str">
        <f t="shared" ref="P2215:P2243" si="348">IF(E2215="o",IF(B2215&gt;8,B2215-8,0),"")</f>
        <v/>
      </c>
      <c r="Q2215" s="272">
        <f t="shared" ref="Q2215:Q2244" si="349">COUNTA(A2215)*IF(B2215="연차",0,B2215)</f>
        <v>0</v>
      </c>
      <c r="R2215" s="272"/>
    </row>
    <row r="2216" spans="1:21" x14ac:dyDescent="0.3">
      <c r="A2216" s="214">
        <v>3</v>
      </c>
      <c r="B2216" s="200"/>
      <c r="C2216" s="200"/>
      <c r="D2216" s="215"/>
      <c r="E2216" s="200"/>
      <c r="F2216" s="200"/>
      <c r="G2216" s="203" t="s">
        <v>275</v>
      </c>
      <c r="H2216" s="273"/>
      <c r="I2216" s="271">
        <f t="shared" si="346"/>
        <v>0</v>
      </c>
      <c r="J2216" s="271"/>
      <c r="K2216" s="271"/>
      <c r="L2216" s="271"/>
      <c r="M2216" s="272"/>
      <c r="N2216" s="272"/>
      <c r="O2216" s="272" t="str">
        <f t="shared" si="347"/>
        <v/>
      </c>
      <c r="P2216" s="272" t="str">
        <f t="shared" si="348"/>
        <v/>
      </c>
      <c r="Q2216" s="272">
        <f t="shared" si="349"/>
        <v>0</v>
      </c>
      <c r="R2216" s="272"/>
    </row>
    <row r="2217" spans="1:21" x14ac:dyDescent="0.3">
      <c r="A2217" s="214">
        <v>4</v>
      </c>
      <c r="B2217" s="200"/>
      <c r="C2217" s="200"/>
      <c r="D2217" s="215"/>
      <c r="E2217" s="200"/>
      <c r="F2217" s="200"/>
      <c r="G2217" s="203"/>
      <c r="H2217" s="273"/>
      <c r="I2217" s="271">
        <f t="shared" si="346"/>
        <v>0</v>
      </c>
      <c r="J2217" s="271"/>
      <c r="K2217" s="271"/>
      <c r="L2217" s="271"/>
      <c r="M2217" s="272"/>
      <c r="N2217" s="272"/>
      <c r="O2217" s="272" t="str">
        <f t="shared" si="347"/>
        <v/>
      </c>
      <c r="P2217" s="272" t="str">
        <f t="shared" si="348"/>
        <v/>
      </c>
      <c r="Q2217" s="272">
        <f t="shared" si="349"/>
        <v>0</v>
      </c>
      <c r="R2217" s="272"/>
    </row>
    <row r="2218" spans="1:21" x14ac:dyDescent="0.3">
      <c r="A2218" s="214">
        <v>5</v>
      </c>
      <c r="B2218" s="200"/>
      <c r="C2218" s="200"/>
      <c r="D2218" s="215"/>
      <c r="E2218" s="200"/>
      <c r="F2218" s="200"/>
      <c r="G2218" s="216"/>
      <c r="H2218" s="273"/>
      <c r="I2218" s="271">
        <f t="shared" si="346"/>
        <v>0</v>
      </c>
      <c r="J2218" s="271"/>
      <c r="K2218" s="271"/>
      <c r="L2218" s="271"/>
      <c r="M2218" s="272"/>
      <c r="N2218" s="272"/>
      <c r="O2218" s="272" t="str">
        <f t="shared" si="347"/>
        <v/>
      </c>
      <c r="P2218" s="272" t="str">
        <f t="shared" si="348"/>
        <v/>
      </c>
      <c r="Q2218" s="272">
        <f t="shared" si="349"/>
        <v>0</v>
      </c>
      <c r="R2218" s="272"/>
    </row>
    <row r="2219" spans="1:21" x14ac:dyDescent="0.3">
      <c r="A2219" s="214">
        <v>6</v>
      </c>
      <c r="B2219" s="200"/>
      <c r="C2219" s="200"/>
      <c r="D2219" s="215"/>
      <c r="E2219" s="200"/>
      <c r="F2219" s="200"/>
      <c r="G2219" s="216"/>
      <c r="H2219" s="273"/>
      <c r="I2219" s="271">
        <f t="shared" si="346"/>
        <v>0</v>
      </c>
      <c r="J2219" s="271"/>
      <c r="K2219" s="271"/>
      <c r="L2219" s="271"/>
      <c r="M2219" s="272"/>
      <c r="N2219" s="272"/>
      <c r="O2219" s="272" t="str">
        <f t="shared" si="347"/>
        <v/>
      </c>
      <c r="P2219" s="272" t="str">
        <f t="shared" si="348"/>
        <v/>
      </c>
      <c r="Q2219" s="272">
        <f t="shared" si="349"/>
        <v>0</v>
      </c>
      <c r="R2219" s="272"/>
    </row>
    <row r="2220" spans="1:21" ht="17.25" thickBot="1" x14ac:dyDescent="0.35">
      <c r="A2220" s="217">
        <v>7</v>
      </c>
      <c r="B2220" s="204"/>
      <c r="C2220" s="204"/>
      <c r="D2220" s="218"/>
      <c r="E2220" s="204"/>
      <c r="F2220" s="204"/>
      <c r="G2220" s="219"/>
      <c r="H2220" s="273"/>
      <c r="I2220" s="271">
        <f t="shared" si="346"/>
        <v>0</v>
      </c>
      <c r="J2220" s="271"/>
      <c r="K2220" s="271"/>
      <c r="L2220" s="271"/>
      <c r="M2220" s="272"/>
      <c r="N2220" s="272"/>
      <c r="O2220" s="272" t="str">
        <f t="shared" si="347"/>
        <v/>
      </c>
      <c r="P2220" s="272" t="str">
        <f t="shared" si="348"/>
        <v/>
      </c>
      <c r="Q2220" s="272">
        <f t="shared" si="349"/>
        <v>0</v>
      </c>
      <c r="R2220" s="272"/>
    </row>
    <row r="2221" spans="1:21" x14ac:dyDescent="0.3">
      <c r="A2221" s="220">
        <v>8</v>
      </c>
      <c r="B2221" s="202"/>
      <c r="C2221" s="202"/>
      <c r="D2221" s="202" t="s">
        <v>271</v>
      </c>
      <c r="E2221" s="202"/>
      <c r="F2221" s="202"/>
      <c r="G2221" s="221"/>
      <c r="H2221" s="273">
        <f>SUM(B2221:B2227)</f>
        <v>0</v>
      </c>
      <c r="I2221" s="271">
        <f t="shared" si="346"/>
        <v>0</v>
      </c>
      <c r="J2221" s="271">
        <f>IF(SUM(H2221-40)&gt;0,H2221-40,0)</f>
        <v>0</v>
      </c>
      <c r="K2221" s="271">
        <f>IF(SUM(I2221:I2227)&gt;J2221,SUM(I2221:I2227),J2221)</f>
        <v>0</v>
      </c>
      <c r="L2221" s="271">
        <f>IF(D2221="o",IF(H2221&lt;15,0,IF(H2221&gt;40,8,H2221/5)),0)</f>
        <v>0</v>
      </c>
      <c r="M2221" s="272"/>
      <c r="N2221" s="272"/>
      <c r="O2221" s="272" t="str">
        <f t="shared" si="347"/>
        <v/>
      </c>
      <c r="P2221" s="272" t="str">
        <f t="shared" si="348"/>
        <v/>
      </c>
      <c r="Q2221" s="272">
        <f t="shared" si="349"/>
        <v>0</v>
      </c>
      <c r="R2221" s="272"/>
    </row>
    <row r="2222" spans="1:21" x14ac:dyDescent="0.3">
      <c r="A2222" s="214">
        <v>9</v>
      </c>
      <c r="B2222" s="200"/>
      <c r="C2222" s="200"/>
      <c r="D2222" s="215"/>
      <c r="E2222" s="200"/>
      <c r="F2222" s="200"/>
      <c r="G2222" s="216"/>
      <c r="H2222" s="273"/>
      <c r="I2222" s="271">
        <f t="shared" si="346"/>
        <v>0</v>
      </c>
      <c r="J2222" s="271"/>
      <c r="K2222" s="271"/>
      <c r="L2222" s="271"/>
      <c r="M2222" s="272"/>
      <c r="N2222" s="272"/>
      <c r="O2222" s="272" t="str">
        <f t="shared" si="347"/>
        <v/>
      </c>
      <c r="P2222" s="272" t="str">
        <f t="shared" si="348"/>
        <v/>
      </c>
      <c r="Q2222" s="272">
        <f t="shared" si="349"/>
        <v>0</v>
      </c>
      <c r="R2222" s="272"/>
    </row>
    <row r="2223" spans="1:21" x14ac:dyDescent="0.3">
      <c r="A2223" s="214">
        <v>10</v>
      </c>
      <c r="B2223" s="200"/>
      <c r="C2223" s="200"/>
      <c r="D2223" s="215"/>
      <c r="E2223" s="200"/>
      <c r="F2223" s="200"/>
      <c r="G2223" s="216"/>
      <c r="H2223" s="273"/>
      <c r="I2223" s="271">
        <f t="shared" si="346"/>
        <v>0</v>
      </c>
      <c r="J2223" s="271"/>
      <c r="K2223" s="271"/>
      <c r="L2223" s="271"/>
      <c r="M2223" s="272"/>
      <c r="N2223" s="272"/>
      <c r="O2223" s="272" t="str">
        <f t="shared" si="347"/>
        <v/>
      </c>
      <c r="P2223" s="272" t="str">
        <f t="shared" si="348"/>
        <v/>
      </c>
      <c r="Q2223" s="272">
        <f t="shared" si="349"/>
        <v>0</v>
      </c>
      <c r="R2223" s="272"/>
    </row>
    <row r="2224" spans="1:21" x14ac:dyDescent="0.3">
      <c r="A2224" s="214">
        <v>11</v>
      </c>
      <c r="B2224" s="200"/>
      <c r="C2224" s="200"/>
      <c r="D2224" s="215"/>
      <c r="E2224" s="200"/>
      <c r="F2224" s="200"/>
      <c r="G2224" s="216"/>
      <c r="H2224" s="273"/>
      <c r="I2224" s="271">
        <f t="shared" si="346"/>
        <v>0</v>
      </c>
      <c r="J2224" s="271"/>
      <c r="K2224" s="271"/>
      <c r="L2224" s="271"/>
      <c r="M2224" s="272"/>
      <c r="N2224" s="272"/>
      <c r="O2224" s="272" t="str">
        <f t="shared" si="347"/>
        <v/>
      </c>
      <c r="P2224" s="272" t="str">
        <f t="shared" si="348"/>
        <v/>
      </c>
      <c r="Q2224" s="272">
        <f t="shared" si="349"/>
        <v>0</v>
      </c>
      <c r="R2224" s="272"/>
    </row>
    <row r="2225" spans="1:18" x14ac:dyDescent="0.3">
      <c r="A2225" s="214">
        <v>12</v>
      </c>
      <c r="B2225" s="200"/>
      <c r="C2225" s="200"/>
      <c r="D2225" s="215"/>
      <c r="E2225" s="200"/>
      <c r="F2225" s="200"/>
      <c r="G2225" s="216"/>
      <c r="H2225" s="273"/>
      <c r="I2225" s="271">
        <f t="shared" si="346"/>
        <v>0</v>
      </c>
      <c r="J2225" s="271"/>
      <c r="K2225" s="271"/>
      <c r="L2225" s="271"/>
      <c r="M2225" s="272"/>
      <c r="N2225" s="272"/>
      <c r="O2225" s="272" t="str">
        <f t="shared" si="347"/>
        <v/>
      </c>
      <c r="P2225" s="272" t="str">
        <f t="shared" si="348"/>
        <v/>
      </c>
      <c r="Q2225" s="272">
        <f t="shared" si="349"/>
        <v>0</v>
      </c>
      <c r="R2225" s="272"/>
    </row>
    <row r="2226" spans="1:18" x14ac:dyDescent="0.3">
      <c r="A2226" s="214">
        <v>13</v>
      </c>
      <c r="B2226" s="200"/>
      <c r="C2226" s="200"/>
      <c r="D2226" s="215"/>
      <c r="E2226" s="200"/>
      <c r="F2226" s="200"/>
      <c r="G2226" s="216"/>
      <c r="H2226" s="273"/>
      <c r="I2226" s="271">
        <f t="shared" si="346"/>
        <v>0</v>
      </c>
      <c r="J2226" s="271"/>
      <c r="K2226" s="271"/>
      <c r="L2226" s="271"/>
      <c r="M2226" s="272"/>
      <c r="N2226" s="272"/>
      <c r="O2226" s="272" t="str">
        <f t="shared" si="347"/>
        <v/>
      </c>
      <c r="P2226" s="272" t="str">
        <f t="shared" si="348"/>
        <v/>
      </c>
      <c r="Q2226" s="272">
        <f t="shared" si="349"/>
        <v>0</v>
      </c>
      <c r="R2226" s="272"/>
    </row>
    <row r="2227" spans="1:18" ht="17.25" thickBot="1" x14ac:dyDescent="0.35">
      <c r="A2227" s="217">
        <v>14</v>
      </c>
      <c r="B2227" s="204"/>
      <c r="C2227" s="204"/>
      <c r="D2227" s="218"/>
      <c r="E2227" s="204"/>
      <c r="F2227" s="204"/>
      <c r="G2227" s="219"/>
      <c r="H2227" s="273"/>
      <c r="I2227" s="271">
        <f t="shared" si="346"/>
        <v>0</v>
      </c>
      <c r="J2227" s="271"/>
      <c r="K2227" s="271"/>
      <c r="L2227" s="271"/>
      <c r="M2227" s="272"/>
      <c r="N2227" s="272"/>
      <c r="O2227" s="272" t="str">
        <f t="shared" si="347"/>
        <v/>
      </c>
      <c r="P2227" s="272" t="str">
        <f t="shared" si="348"/>
        <v/>
      </c>
      <c r="Q2227" s="272">
        <f t="shared" si="349"/>
        <v>0</v>
      </c>
      <c r="R2227" s="272"/>
    </row>
    <row r="2228" spans="1:18" x14ac:dyDescent="0.3">
      <c r="A2228" s="220">
        <v>15</v>
      </c>
      <c r="B2228" s="202"/>
      <c r="C2228" s="202"/>
      <c r="D2228" s="202" t="s">
        <v>271</v>
      </c>
      <c r="E2228" s="202"/>
      <c r="F2228" s="202"/>
      <c r="G2228" s="221"/>
      <c r="H2228" s="273">
        <f>SUM(B2228:B2234)</f>
        <v>0</v>
      </c>
      <c r="I2228" s="271">
        <f t="shared" si="346"/>
        <v>0</v>
      </c>
      <c r="J2228" s="271">
        <f>IF(SUM(H2228-40)&gt;0,H2228-40,0)</f>
        <v>0</v>
      </c>
      <c r="K2228" s="271">
        <f>IF(SUM(I2228:I2234)&gt;J2228,SUM(I2228:I2234),J2228)</f>
        <v>0</v>
      </c>
      <c r="L2228" s="271">
        <f>IF(D2228="o",IF(H2228&lt;15,0,IF(H2228&gt;40,8,H2228/5)),0)</f>
        <v>0</v>
      </c>
      <c r="M2228" s="272"/>
      <c r="N2228" s="272"/>
      <c r="O2228" s="272" t="str">
        <f t="shared" si="347"/>
        <v/>
      </c>
      <c r="P2228" s="272" t="str">
        <f t="shared" si="348"/>
        <v/>
      </c>
      <c r="Q2228" s="272">
        <f t="shared" si="349"/>
        <v>0</v>
      </c>
      <c r="R2228" s="272"/>
    </row>
    <row r="2229" spans="1:18" x14ac:dyDescent="0.3">
      <c r="A2229" s="214">
        <v>16</v>
      </c>
      <c r="B2229" s="200"/>
      <c r="C2229" s="200"/>
      <c r="D2229" s="215"/>
      <c r="E2229" s="200"/>
      <c r="F2229" s="200"/>
      <c r="G2229" s="216"/>
      <c r="H2229" s="273"/>
      <c r="I2229" s="271">
        <f t="shared" si="346"/>
        <v>0</v>
      </c>
      <c r="J2229" s="271"/>
      <c r="K2229" s="271"/>
      <c r="L2229" s="271"/>
      <c r="M2229" s="272"/>
      <c r="N2229" s="272"/>
      <c r="O2229" s="272" t="str">
        <f t="shared" si="347"/>
        <v/>
      </c>
      <c r="P2229" s="272" t="str">
        <f t="shared" si="348"/>
        <v/>
      </c>
      <c r="Q2229" s="272">
        <f t="shared" si="349"/>
        <v>0</v>
      </c>
      <c r="R2229" s="272"/>
    </row>
    <row r="2230" spans="1:18" x14ac:dyDescent="0.3">
      <c r="A2230" s="214">
        <v>17</v>
      </c>
      <c r="B2230" s="200"/>
      <c r="C2230" s="200"/>
      <c r="D2230" s="215"/>
      <c r="E2230" s="200"/>
      <c r="F2230" s="200"/>
      <c r="G2230" s="216"/>
      <c r="H2230" s="273"/>
      <c r="I2230" s="271">
        <f t="shared" si="346"/>
        <v>0</v>
      </c>
      <c r="J2230" s="271"/>
      <c r="K2230" s="271"/>
      <c r="L2230" s="271"/>
      <c r="M2230" s="272"/>
      <c r="N2230" s="272"/>
      <c r="O2230" s="272" t="str">
        <f t="shared" si="347"/>
        <v/>
      </c>
      <c r="P2230" s="272" t="str">
        <f t="shared" si="348"/>
        <v/>
      </c>
      <c r="Q2230" s="272">
        <f t="shared" si="349"/>
        <v>0</v>
      </c>
      <c r="R2230" s="272"/>
    </row>
    <row r="2231" spans="1:18" x14ac:dyDescent="0.3">
      <c r="A2231" s="214">
        <v>18</v>
      </c>
      <c r="B2231" s="200"/>
      <c r="C2231" s="200"/>
      <c r="D2231" s="215"/>
      <c r="E2231" s="200"/>
      <c r="F2231" s="200"/>
      <c r="G2231" s="216"/>
      <c r="H2231" s="273"/>
      <c r="I2231" s="271">
        <f t="shared" si="346"/>
        <v>0</v>
      </c>
      <c r="J2231" s="271"/>
      <c r="K2231" s="271"/>
      <c r="L2231" s="271"/>
      <c r="M2231" s="272"/>
      <c r="N2231" s="272"/>
      <c r="O2231" s="272" t="str">
        <f t="shared" si="347"/>
        <v/>
      </c>
      <c r="P2231" s="272" t="str">
        <f t="shared" si="348"/>
        <v/>
      </c>
      <c r="Q2231" s="272">
        <f t="shared" si="349"/>
        <v>0</v>
      </c>
      <c r="R2231" s="272"/>
    </row>
    <row r="2232" spans="1:18" x14ac:dyDescent="0.3">
      <c r="A2232" s="214">
        <v>19</v>
      </c>
      <c r="B2232" s="200"/>
      <c r="C2232" s="200"/>
      <c r="D2232" s="215"/>
      <c r="E2232" s="200"/>
      <c r="F2232" s="200"/>
      <c r="G2232" s="216"/>
      <c r="H2232" s="273"/>
      <c r="I2232" s="271">
        <f t="shared" si="346"/>
        <v>0</v>
      </c>
      <c r="J2232" s="271"/>
      <c r="K2232" s="271"/>
      <c r="L2232" s="271"/>
      <c r="M2232" s="272"/>
      <c r="N2232" s="272"/>
      <c r="O2232" s="272" t="str">
        <f t="shared" si="347"/>
        <v/>
      </c>
      <c r="P2232" s="272" t="str">
        <f t="shared" si="348"/>
        <v/>
      </c>
      <c r="Q2232" s="272">
        <f t="shared" si="349"/>
        <v>0</v>
      </c>
      <c r="R2232" s="272"/>
    </row>
    <row r="2233" spans="1:18" x14ac:dyDescent="0.3">
      <c r="A2233" s="214">
        <v>20</v>
      </c>
      <c r="B2233" s="200"/>
      <c r="C2233" s="200"/>
      <c r="D2233" s="215"/>
      <c r="E2233" s="200"/>
      <c r="F2233" s="200"/>
      <c r="G2233" s="216"/>
      <c r="H2233" s="273"/>
      <c r="I2233" s="271">
        <f t="shared" si="346"/>
        <v>0</v>
      </c>
      <c r="J2233" s="271"/>
      <c r="K2233" s="271"/>
      <c r="L2233" s="271"/>
      <c r="M2233" s="272"/>
      <c r="N2233" s="272"/>
      <c r="O2233" s="272" t="str">
        <f t="shared" si="347"/>
        <v/>
      </c>
      <c r="P2233" s="272" t="str">
        <f t="shared" si="348"/>
        <v/>
      </c>
      <c r="Q2233" s="272">
        <f t="shared" si="349"/>
        <v>0</v>
      </c>
      <c r="R2233" s="272"/>
    </row>
    <row r="2234" spans="1:18" ht="17.25" thickBot="1" x14ac:dyDescent="0.35">
      <c r="A2234" s="217">
        <v>21</v>
      </c>
      <c r="B2234" s="204"/>
      <c r="C2234" s="204"/>
      <c r="D2234" s="218"/>
      <c r="E2234" s="204"/>
      <c r="F2234" s="204"/>
      <c r="G2234" s="219"/>
      <c r="H2234" s="273"/>
      <c r="I2234" s="271">
        <f t="shared" si="346"/>
        <v>0</v>
      </c>
      <c r="J2234" s="271"/>
      <c r="K2234" s="271"/>
      <c r="L2234" s="271"/>
      <c r="M2234" s="272"/>
      <c r="N2234" s="272"/>
      <c r="O2234" s="272" t="str">
        <f t="shared" si="347"/>
        <v/>
      </c>
      <c r="P2234" s="272" t="str">
        <f t="shared" si="348"/>
        <v/>
      </c>
      <c r="Q2234" s="272">
        <f t="shared" si="349"/>
        <v>0</v>
      </c>
      <c r="R2234" s="272"/>
    </row>
    <row r="2235" spans="1:18" x14ac:dyDescent="0.3">
      <c r="A2235" s="220">
        <v>22</v>
      </c>
      <c r="B2235" s="202"/>
      <c r="C2235" s="202"/>
      <c r="D2235" s="202" t="s">
        <v>271</v>
      </c>
      <c r="E2235" s="202"/>
      <c r="F2235" s="202"/>
      <c r="G2235" s="221"/>
      <c r="H2235" s="273">
        <f>SUM(B2235:B2241)</f>
        <v>0</v>
      </c>
      <c r="I2235" s="271">
        <f t="shared" si="346"/>
        <v>0</v>
      </c>
      <c r="J2235" s="271">
        <f>IF(SUM(H2235-40)&gt;0,H2235-40,0)</f>
        <v>0</v>
      </c>
      <c r="K2235" s="271">
        <f>IF(SUM(I2235:I2241)&gt;J2235,SUM(I2235:I2241),J2235)</f>
        <v>0</v>
      </c>
      <c r="L2235" s="271">
        <f>IF(D2235="o",IF(H2235&lt;15,0,IF(H2235&gt;40,8,H2235/5)),0)</f>
        <v>0</v>
      </c>
      <c r="M2235" s="272"/>
      <c r="N2235" s="272"/>
      <c r="O2235" s="272" t="str">
        <f t="shared" si="347"/>
        <v/>
      </c>
      <c r="P2235" s="272" t="str">
        <f t="shared" si="348"/>
        <v/>
      </c>
      <c r="Q2235" s="272">
        <f t="shared" si="349"/>
        <v>0</v>
      </c>
      <c r="R2235" s="272"/>
    </row>
    <row r="2236" spans="1:18" x14ac:dyDescent="0.3">
      <c r="A2236" s="214">
        <v>23</v>
      </c>
      <c r="B2236" s="200"/>
      <c r="C2236" s="200"/>
      <c r="D2236" s="215"/>
      <c r="E2236" s="200"/>
      <c r="F2236" s="200"/>
      <c r="G2236" s="216"/>
      <c r="H2236" s="273"/>
      <c r="I2236" s="271">
        <f t="shared" si="346"/>
        <v>0</v>
      </c>
      <c r="J2236" s="271"/>
      <c r="K2236" s="271"/>
      <c r="L2236" s="271"/>
      <c r="M2236" s="272"/>
      <c r="N2236" s="272"/>
      <c r="O2236" s="272" t="str">
        <f t="shared" si="347"/>
        <v/>
      </c>
      <c r="P2236" s="272" t="str">
        <f t="shared" si="348"/>
        <v/>
      </c>
      <c r="Q2236" s="272">
        <f t="shared" si="349"/>
        <v>0</v>
      </c>
      <c r="R2236" s="272"/>
    </row>
    <row r="2237" spans="1:18" x14ac:dyDescent="0.3">
      <c r="A2237" s="214">
        <v>24</v>
      </c>
      <c r="B2237" s="200"/>
      <c r="C2237" s="200"/>
      <c r="D2237" s="215"/>
      <c r="E2237" s="200"/>
      <c r="F2237" s="200"/>
      <c r="G2237" s="216"/>
      <c r="H2237" s="273"/>
      <c r="I2237" s="271">
        <f t="shared" si="346"/>
        <v>0</v>
      </c>
      <c r="J2237" s="271"/>
      <c r="K2237" s="271"/>
      <c r="L2237" s="271"/>
      <c r="M2237" s="272"/>
      <c r="N2237" s="272"/>
      <c r="O2237" s="272" t="str">
        <f t="shared" si="347"/>
        <v/>
      </c>
      <c r="P2237" s="272" t="str">
        <f t="shared" si="348"/>
        <v/>
      </c>
      <c r="Q2237" s="272">
        <f t="shared" si="349"/>
        <v>0</v>
      </c>
      <c r="R2237" s="272"/>
    </row>
    <row r="2238" spans="1:18" x14ac:dyDescent="0.3">
      <c r="A2238" s="214">
        <v>25</v>
      </c>
      <c r="B2238" s="200"/>
      <c r="C2238" s="200"/>
      <c r="D2238" s="215"/>
      <c r="E2238" s="200"/>
      <c r="F2238" s="200"/>
      <c r="G2238" s="216"/>
      <c r="H2238" s="273"/>
      <c r="I2238" s="271">
        <f t="shared" si="346"/>
        <v>0</v>
      </c>
      <c r="J2238" s="271"/>
      <c r="K2238" s="271"/>
      <c r="L2238" s="271"/>
      <c r="M2238" s="272"/>
      <c r="N2238" s="272"/>
      <c r="O2238" s="272" t="str">
        <f t="shared" si="347"/>
        <v/>
      </c>
      <c r="P2238" s="272" t="str">
        <f t="shared" si="348"/>
        <v/>
      </c>
      <c r="Q2238" s="272">
        <f t="shared" si="349"/>
        <v>0</v>
      </c>
      <c r="R2238" s="272"/>
    </row>
    <row r="2239" spans="1:18" x14ac:dyDescent="0.3">
      <c r="A2239" s="214">
        <v>26</v>
      </c>
      <c r="B2239" s="200"/>
      <c r="C2239" s="200"/>
      <c r="D2239" s="215"/>
      <c r="E2239" s="200"/>
      <c r="F2239" s="200"/>
      <c r="G2239" s="216"/>
      <c r="H2239" s="273"/>
      <c r="I2239" s="271">
        <f t="shared" si="346"/>
        <v>0</v>
      </c>
      <c r="J2239" s="271"/>
      <c r="K2239" s="271"/>
      <c r="L2239" s="271"/>
      <c r="M2239" s="272"/>
      <c r="N2239" s="272"/>
      <c r="O2239" s="272" t="str">
        <f t="shared" si="347"/>
        <v/>
      </c>
      <c r="P2239" s="272" t="str">
        <f t="shared" si="348"/>
        <v/>
      </c>
      <c r="Q2239" s="272">
        <f t="shared" si="349"/>
        <v>0</v>
      </c>
      <c r="R2239" s="272"/>
    </row>
    <row r="2240" spans="1:18" x14ac:dyDescent="0.3">
      <c r="A2240" s="214">
        <v>27</v>
      </c>
      <c r="B2240" s="200"/>
      <c r="C2240" s="200"/>
      <c r="D2240" s="215"/>
      <c r="E2240" s="200"/>
      <c r="F2240" s="200"/>
      <c r="G2240" s="216"/>
      <c r="H2240" s="273"/>
      <c r="I2240" s="271">
        <f t="shared" si="346"/>
        <v>0</v>
      </c>
      <c r="J2240" s="271"/>
      <c r="K2240" s="271"/>
      <c r="L2240" s="271"/>
      <c r="M2240" s="272"/>
      <c r="N2240" s="272"/>
      <c r="O2240" s="272" t="str">
        <f t="shared" si="347"/>
        <v/>
      </c>
      <c r="P2240" s="272" t="str">
        <f t="shared" si="348"/>
        <v/>
      </c>
      <c r="Q2240" s="272">
        <f t="shared" si="349"/>
        <v>0</v>
      </c>
      <c r="R2240" s="272"/>
    </row>
    <row r="2241" spans="1:21" ht="17.25" thickBot="1" x14ac:dyDescent="0.35">
      <c r="A2241" s="217">
        <v>28</v>
      </c>
      <c r="B2241" s="204"/>
      <c r="C2241" s="204"/>
      <c r="D2241" s="218"/>
      <c r="E2241" s="204"/>
      <c r="F2241" s="204"/>
      <c r="G2241" s="219"/>
      <c r="H2241" s="273"/>
      <c r="I2241" s="271">
        <f t="shared" si="346"/>
        <v>0</v>
      </c>
      <c r="J2241" s="271"/>
      <c r="K2241" s="271"/>
      <c r="L2241" s="271"/>
      <c r="M2241" s="272"/>
      <c r="N2241" s="272"/>
      <c r="O2241" s="272" t="str">
        <f t="shared" si="347"/>
        <v/>
      </c>
      <c r="P2241" s="272" t="str">
        <f t="shared" si="348"/>
        <v/>
      </c>
      <c r="Q2241" s="272">
        <f t="shared" si="349"/>
        <v>0</v>
      </c>
      <c r="R2241" s="272"/>
    </row>
    <row r="2242" spans="1:21" x14ac:dyDescent="0.3">
      <c r="A2242" s="205"/>
      <c r="B2242" s="202"/>
      <c r="C2242" s="202"/>
      <c r="D2242" s="202" t="s">
        <v>271</v>
      </c>
      <c r="E2242" s="202"/>
      <c r="F2242" s="202"/>
      <c r="G2242" s="221"/>
      <c r="H2242" s="273" t="str">
        <f>IF(A2242&lt;&gt;0,SUM(Q2242:Q2244),"")</f>
        <v/>
      </c>
      <c r="I2242" s="271" t="str">
        <f>IF(A2242&lt;&gt;0,IF(IFERROR(B2242-8,0)&lt;0,0,IFERROR(B2242-8,0)),"")</f>
        <v/>
      </c>
      <c r="J2242" s="271" t="str">
        <f>IF(A2242&lt;&gt;0,IF(SUM(H2242-40)&gt;0,H2242-40,0),"")</f>
        <v/>
      </c>
      <c r="K2242" s="271" t="str">
        <f>IF(A2242&lt;&gt;0,IF(SUM(I2242:I2244)&gt;J2242,SUM(I2242:I2244),J2242),"")</f>
        <v/>
      </c>
      <c r="L2242" s="271" t="str">
        <f>IF(A2242&lt;&gt;0,IF(D2214="o",IF(H2242&lt;(15/(7/COUNTA(A2242:A2244))),0,IF(H2242&gt;(COUNTA(A2242:A2244)/5*40),COUNTA(A2242:A2244)/5*8,H2242/5)),""),"")</f>
        <v/>
      </c>
      <c r="M2242" s="272"/>
      <c r="N2242" s="272"/>
      <c r="O2242" s="272" t="str">
        <f t="shared" si="347"/>
        <v/>
      </c>
      <c r="P2242" s="272" t="str">
        <f t="shared" si="348"/>
        <v/>
      </c>
      <c r="Q2242" s="272">
        <f t="shared" si="349"/>
        <v>0</v>
      </c>
      <c r="R2242" s="272"/>
    </row>
    <row r="2243" spans="1:21" x14ac:dyDescent="0.3">
      <c r="A2243" s="206"/>
      <c r="B2243" s="200"/>
      <c r="C2243" s="200"/>
      <c r="D2243" s="215"/>
      <c r="E2243" s="200"/>
      <c r="F2243" s="200"/>
      <c r="G2243" s="216"/>
      <c r="H2243" s="273"/>
      <c r="I2243" s="271" t="str">
        <f>IF(A2243&lt;&gt;0,IF(IFERROR(B2243-8,0)&lt;0,0,IFERROR(B2243-8,0)),"")</f>
        <v/>
      </c>
      <c r="J2243" s="271"/>
      <c r="K2243" s="271"/>
      <c r="L2243" s="271"/>
      <c r="M2243" s="272"/>
      <c r="N2243" s="272"/>
      <c r="O2243" s="272" t="str">
        <f t="shared" si="347"/>
        <v/>
      </c>
      <c r="P2243" s="272" t="str">
        <f t="shared" si="348"/>
        <v/>
      </c>
      <c r="Q2243" s="272">
        <f t="shared" si="349"/>
        <v>0</v>
      </c>
      <c r="R2243" s="272"/>
    </row>
    <row r="2244" spans="1:21" ht="17.25" thickBot="1" x14ac:dyDescent="0.35">
      <c r="A2244" s="207"/>
      <c r="B2244" s="204"/>
      <c r="C2244" s="204"/>
      <c r="D2244" s="218"/>
      <c r="E2244" s="204"/>
      <c r="F2244" s="204"/>
      <c r="G2244" s="219"/>
      <c r="H2244" s="273"/>
      <c r="I2244" s="271" t="str">
        <f>IF(A2244&lt;&gt;0,IF(IFERROR(B2244-8,0)&lt;0,0,IFERROR(B2244-8,0)),"")</f>
        <v/>
      </c>
      <c r="J2244" s="271"/>
      <c r="K2244" s="271"/>
      <c r="L2244" s="271"/>
      <c r="M2244" s="272"/>
      <c r="N2244" s="272"/>
      <c r="O2244" s="272"/>
      <c r="P2244" s="272"/>
      <c r="Q2244" s="272">
        <f t="shared" si="349"/>
        <v>0</v>
      </c>
      <c r="R2244" s="272"/>
    </row>
    <row r="2245" spans="1:21" ht="17.25" thickBot="1" x14ac:dyDescent="0.35">
      <c r="A2245" s="211"/>
      <c r="B2245" s="243"/>
      <c r="C2245" s="243"/>
      <c r="D2245" s="243"/>
      <c r="E2245" s="243"/>
      <c r="F2245" s="243"/>
      <c r="G2245" s="244"/>
      <c r="H2245" s="273">
        <f t="shared" ref="H2245:M2245" si="350">SUM(H2246:H2276)</f>
        <v>0</v>
      </c>
      <c r="I2245" s="271">
        <f t="shared" si="350"/>
        <v>0</v>
      </c>
      <c r="J2245" s="271">
        <f t="shared" si="350"/>
        <v>0</v>
      </c>
      <c r="K2245" s="271">
        <f t="shared" si="350"/>
        <v>0</v>
      </c>
      <c r="L2245" s="274">
        <f t="shared" si="350"/>
        <v>0</v>
      </c>
      <c r="M2245" s="271" t="e">
        <f t="shared" si="350"/>
        <v>#DIV/0!</v>
      </c>
      <c r="N2245" s="275">
        <f>COUNTA(B2246:B2276)-COUNTIF(B2246:B2276,"연차")</f>
        <v>0</v>
      </c>
      <c r="O2245" s="271">
        <f>SUM(O2246:O2276)</f>
        <v>0</v>
      </c>
      <c r="P2245" s="271">
        <f>SUM(P2246:P2276)</f>
        <v>0</v>
      </c>
      <c r="Q2245" s="272">
        <f>SUM(Q2246:Q2276)</f>
        <v>0</v>
      </c>
      <c r="R2245" s="272">
        <f>COUNTA(A2246:A2276)</f>
        <v>28</v>
      </c>
      <c r="S2245" s="276">
        <f>SUM(C2246:C2276)</f>
        <v>0</v>
      </c>
      <c r="T2245" s="276">
        <f>SUM(F2246:F2276)</f>
        <v>0</v>
      </c>
      <c r="U2245" s="251">
        <f>G2247*G2249</f>
        <v>0</v>
      </c>
    </row>
    <row r="2246" spans="1:21" x14ac:dyDescent="0.3">
      <c r="A2246" s="212">
        <v>1</v>
      </c>
      <c r="B2246" s="201"/>
      <c r="C2246" s="201"/>
      <c r="D2246" s="201" t="s">
        <v>271</v>
      </c>
      <c r="E2246" s="201"/>
      <c r="F2246" s="201"/>
      <c r="G2246" s="213" t="s">
        <v>282</v>
      </c>
      <c r="H2246" s="273">
        <f>SUM(B2246:B2252)</f>
        <v>0</v>
      </c>
      <c r="I2246" s="271">
        <f t="shared" ref="I2246:I2273" si="351">IF(IFERROR(B2246-8,0)&lt;0,0,IFERROR(B2246-8,0))</f>
        <v>0</v>
      </c>
      <c r="J2246" s="271">
        <f>IF(SUM(H2246-40)&gt;0,H2246-40,0)</f>
        <v>0</v>
      </c>
      <c r="K2246" s="271">
        <f>IF(SUM(I2246:I2252)&gt;J2246,SUM(I2246:I2252),J2246)</f>
        <v>0</v>
      </c>
      <c r="L2246" s="271">
        <f>IF(D2246="o",IF(H2246&lt;15,0,IF(H2246&gt;40,8,H2246/5)),0)</f>
        <v>0</v>
      </c>
      <c r="M2246" s="272" t="e">
        <f>SUM(B2246:B2276)/COUNTA(B2246:B2276)</f>
        <v>#DIV/0!</v>
      </c>
      <c r="N2246" s="272"/>
      <c r="O2246" s="272" t="str">
        <f>IF(E2246="o",IF(B2246&gt;8,8,B2246),"")</f>
        <v/>
      </c>
      <c r="P2246" s="272" t="str">
        <f>IF(E2246="o",IF(B2246&gt;8,B2246-8,0),"")</f>
        <v/>
      </c>
      <c r="Q2246" s="272">
        <f>COUNTA(A2246)*IF(B2246="연차",0,B2246)</f>
        <v>0</v>
      </c>
      <c r="R2246" s="272"/>
    </row>
    <row r="2247" spans="1:21" x14ac:dyDescent="0.3">
      <c r="A2247" s="214">
        <v>2</v>
      </c>
      <c r="B2247" s="200"/>
      <c r="C2247" s="200"/>
      <c r="D2247" s="215"/>
      <c r="E2247" s="200"/>
      <c r="F2247" s="200"/>
      <c r="G2247" s="203"/>
      <c r="H2247" s="273"/>
      <c r="I2247" s="271">
        <f t="shared" si="351"/>
        <v>0</v>
      </c>
      <c r="J2247" s="271"/>
      <c r="K2247" s="271"/>
      <c r="L2247" s="271"/>
      <c r="M2247" s="272"/>
      <c r="N2247" s="272"/>
      <c r="O2247" s="272" t="str">
        <f t="shared" ref="O2247:O2275" si="352">IF(E2247="o",IF(B2247&gt;8,8,B2247),"")</f>
        <v/>
      </c>
      <c r="P2247" s="272" t="str">
        <f t="shared" ref="P2247:P2275" si="353">IF(E2247="o",IF(B2247&gt;8,B2247-8,0),"")</f>
        <v/>
      </c>
      <c r="Q2247" s="272">
        <f t="shared" ref="Q2247:Q2276" si="354">COUNTA(A2247)*IF(B2247="연차",0,B2247)</f>
        <v>0</v>
      </c>
      <c r="R2247" s="272"/>
    </row>
    <row r="2248" spans="1:21" x14ac:dyDescent="0.3">
      <c r="A2248" s="214">
        <v>3</v>
      </c>
      <c r="B2248" s="200"/>
      <c r="C2248" s="200"/>
      <c r="D2248" s="215"/>
      <c r="E2248" s="200"/>
      <c r="F2248" s="200"/>
      <c r="G2248" s="203" t="s">
        <v>275</v>
      </c>
      <c r="H2248" s="273"/>
      <c r="I2248" s="271">
        <f t="shared" si="351"/>
        <v>0</v>
      </c>
      <c r="J2248" s="271"/>
      <c r="K2248" s="271"/>
      <c r="L2248" s="271"/>
      <c r="M2248" s="272"/>
      <c r="N2248" s="272"/>
      <c r="O2248" s="272" t="str">
        <f t="shared" si="352"/>
        <v/>
      </c>
      <c r="P2248" s="272" t="str">
        <f t="shared" si="353"/>
        <v/>
      </c>
      <c r="Q2248" s="272">
        <f t="shared" si="354"/>
        <v>0</v>
      </c>
      <c r="R2248" s="272"/>
    </row>
    <row r="2249" spans="1:21" x14ac:dyDescent="0.3">
      <c r="A2249" s="214">
        <v>4</v>
      </c>
      <c r="B2249" s="200"/>
      <c r="C2249" s="200"/>
      <c r="D2249" s="215"/>
      <c r="E2249" s="200"/>
      <c r="F2249" s="200"/>
      <c r="G2249" s="203"/>
      <c r="H2249" s="273"/>
      <c r="I2249" s="271">
        <f t="shared" si="351"/>
        <v>0</v>
      </c>
      <c r="J2249" s="271"/>
      <c r="K2249" s="271"/>
      <c r="L2249" s="271"/>
      <c r="M2249" s="272"/>
      <c r="N2249" s="272"/>
      <c r="O2249" s="272" t="str">
        <f t="shared" si="352"/>
        <v/>
      </c>
      <c r="P2249" s="272" t="str">
        <f t="shared" si="353"/>
        <v/>
      </c>
      <c r="Q2249" s="272">
        <f t="shared" si="354"/>
        <v>0</v>
      </c>
      <c r="R2249" s="272"/>
    </row>
    <row r="2250" spans="1:21" x14ac:dyDescent="0.3">
      <c r="A2250" s="214">
        <v>5</v>
      </c>
      <c r="B2250" s="200"/>
      <c r="C2250" s="200"/>
      <c r="D2250" s="215"/>
      <c r="E2250" s="200"/>
      <c r="F2250" s="200"/>
      <c r="G2250" s="216"/>
      <c r="H2250" s="273"/>
      <c r="I2250" s="271">
        <f t="shared" si="351"/>
        <v>0</v>
      </c>
      <c r="J2250" s="271"/>
      <c r="K2250" s="271"/>
      <c r="L2250" s="271"/>
      <c r="M2250" s="272"/>
      <c r="N2250" s="272"/>
      <c r="O2250" s="272" t="str">
        <f t="shared" si="352"/>
        <v/>
      </c>
      <c r="P2250" s="272" t="str">
        <f t="shared" si="353"/>
        <v/>
      </c>
      <c r="Q2250" s="272">
        <f t="shared" si="354"/>
        <v>0</v>
      </c>
      <c r="R2250" s="272"/>
    </row>
    <row r="2251" spans="1:21" x14ac:dyDescent="0.3">
      <c r="A2251" s="214">
        <v>6</v>
      </c>
      <c r="B2251" s="200"/>
      <c r="C2251" s="200"/>
      <c r="D2251" s="215"/>
      <c r="E2251" s="200"/>
      <c r="F2251" s="200"/>
      <c r="G2251" s="216"/>
      <c r="H2251" s="273"/>
      <c r="I2251" s="271">
        <f t="shared" si="351"/>
        <v>0</v>
      </c>
      <c r="J2251" s="271"/>
      <c r="K2251" s="271"/>
      <c r="L2251" s="271"/>
      <c r="M2251" s="272"/>
      <c r="N2251" s="272"/>
      <c r="O2251" s="272" t="str">
        <f t="shared" si="352"/>
        <v/>
      </c>
      <c r="P2251" s="272" t="str">
        <f t="shared" si="353"/>
        <v/>
      </c>
      <c r="Q2251" s="272">
        <f t="shared" si="354"/>
        <v>0</v>
      </c>
      <c r="R2251" s="272"/>
    </row>
    <row r="2252" spans="1:21" ht="17.25" thickBot="1" x14ac:dyDescent="0.35">
      <c r="A2252" s="217">
        <v>7</v>
      </c>
      <c r="B2252" s="204"/>
      <c r="C2252" s="204"/>
      <c r="D2252" s="218"/>
      <c r="E2252" s="204"/>
      <c r="F2252" s="204"/>
      <c r="G2252" s="219"/>
      <c r="H2252" s="273"/>
      <c r="I2252" s="271">
        <f t="shared" si="351"/>
        <v>0</v>
      </c>
      <c r="J2252" s="271"/>
      <c r="K2252" s="271"/>
      <c r="L2252" s="271"/>
      <c r="M2252" s="272"/>
      <c r="N2252" s="272"/>
      <c r="O2252" s="272" t="str">
        <f t="shared" si="352"/>
        <v/>
      </c>
      <c r="P2252" s="272" t="str">
        <f t="shared" si="353"/>
        <v/>
      </c>
      <c r="Q2252" s="272">
        <f t="shared" si="354"/>
        <v>0</v>
      </c>
      <c r="R2252" s="272"/>
    </row>
    <row r="2253" spans="1:21" x14ac:dyDescent="0.3">
      <c r="A2253" s="220">
        <v>8</v>
      </c>
      <c r="B2253" s="202"/>
      <c r="C2253" s="202"/>
      <c r="D2253" s="202" t="s">
        <v>271</v>
      </c>
      <c r="E2253" s="202"/>
      <c r="F2253" s="202"/>
      <c r="G2253" s="221"/>
      <c r="H2253" s="273">
        <f>SUM(B2253:B2259)</f>
        <v>0</v>
      </c>
      <c r="I2253" s="271">
        <f t="shared" si="351"/>
        <v>0</v>
      </c>
      <c r="J2253" s="271">
        <f>IF(SUM(H2253-40)&gt;0,H2253-40,0)</f>
        <v>0</v>
      </c>
      <c r="K2253" s="271">
        <f>IF(SUM(I2253:I2259)&gt;J2253,SUM(I2253:I2259),J2253)</f>
        <v>0</v>
      </c>
      <c r="L2253" s="271">
        <f>IF(D2253="o",IF(H2253&lt;15,0,IF(H2253&gt;40,8,H2253/5)),0)</f>
        <v>0</v>
      </c>
      <c r="M2253" s="272"/>
      <c r="N2253" s="272"/>
      <c r="O2253" s="272" t="str">
        <f t="shared" si="352"/>
        <v/>
      </c>
      <c r="P2253" s="272" t="str">
        <f t="shared" si="353"/>
        <v/>
      </c>
      <c r="Q2253" s="272">
        <f t="shared" si="354"/>
        <v>0</v>
      </c>
      <c r="R2253" s="272"/>
    </row>
    <row r="2254" spans="1:21" x14ac:dyDescent="0.3">
      <c r="A2254" s="214">
        <v>9</v>
      </c>
      <c r="B2254" s="200"/>
      <c r="C2254" s="200"/>
      <c r="D2254" s="215"/>
      <c r="E2254" s="200"/>
      <c r="F2254" s="200"/>
      <c r="G2254" s="216"/>
      <c r="H2254" s="273"/>
      <c r="I2254" s="271">
        <f t="shared" si="351"/>
        <v>0</v>
      </c>
      <c r="J2254" s="271"/>
      <c r="K2254" s="271"/>
      <c r="L2254" s="271"/>
      <c r="M2254" s="272"/>
      <c r="N2254" s="272"/>
      <c r="O2254" s="272" t="str">
        <f t="shared" si="352"/>
        <v/>
      </c>
      <c r="P2254" s="272" t="str">
        <f t="shared" si="353"/>
        <v/>
      </c>
      <c r="Q2254" s="272">
        <f t="shared" si="354"/>
        <v>0</v>
      </c>
      <c r="R2254" s="272"/>
    </row>
    <row r="2255" spans="1:21" x14ac:dyDescent="0.3">
      <c r="A2255" s="214">
        <v>10</v>
      </c>
      <c r="B2255" s="200"/>
      <c r="C2255" s="200"/>
      <c r="D2255" s="215"/>
      <c r="E2255" s="200"/>
      <c r="F2255" s="200"/>
      <c r="G2255" s="216"/>
      <c r="H2255" s="273"/>
      <c r="I2255" s="271">
        <f t="shared" si="351"/>
        <v>0</v>
      </c>
      <c r="J2255" s="271"/>
      <c r="K2255" s="271"/>
      <c r="L2255" s="271"/>
      <c r="M2255" s="272"/>
      <c r="N2255" s="272"/>
      <c r="O2255" s="272" t="str">
        <f t="shared" si="352"/>
        <v/>
      </c>
      <c r="P2255" s="272" t="str">
        <f t="shared" si="353"/>
        <v/>
      </c>
      <c r="Q2255" s="272">
        <f t="shared" si="354"/>
        <v>0</v>
      </c>
      <c r="R2255" s="272"/>
    </row>
    <row r="2256" spans="1:21" x14ac:dyDescent="0.3">
      <c r="A2256" s="214">
        <v>11</v>
      </c>
      <c r="B2256" s="200"/>
      <c r="C2256" s="200"/>
      <c r="D2256" s="215"/>
      <c r="E2256" s="200"/>
      <c r="F2256" s="200"/>
      <c r="G2256" s="216"/>
      <c r="H2256" s="273"/>
      <c r="I2256" s="271">
        <f t="shared" si="351"/>
        <v>0</v>
      </c>
      <c r="J2256" s="271"/>
      <c r="K2256" s="271"/>
      <c r="L2256" s="271"/>
      <c r="M2256" s="272"/>
      <c r="N2256" s="272"/>
      <c r="O2256" s="272" t="str">
        <f t="shared" si="352"/>
        <v/>
      </c>
      <c r="P2256" s="272" t="str">
        <f t="shared" si="353"/>
        <v/>
      </c>
      <c r="Q2256" s="272">
        <f t="shared" si="354"/>
        <v>0</v>
      </c>
      <c r="R2256" s="272"/>
    </row>
    <row r="2257" spans="1:18" x14ac:dyDescent="0.3">
      <c r="A2257" s="214">
        <v>12</v>
      </c>
      <c r="B2257" s="200"/>
      <c r="C2257" s="200"/>
      <c r="D2257" s="215"/>
      <c r="E2257" s="200"/>
      <c r="F2257" s="200"/>
      <c r="G2257" s="216"/>
      <c r="H2257" s="273"/>
      <c r="I2257" s="271">
        <f t="shared" si="351"/>
        <v>0</v>
      </c>
      <c r="J2257" s="271"/>
      <c r="K2257" s="271"/>
      <c r="L2257" s="271"/>
      <c r="M2257" s="272"/>
      <c r="N2257" s="272"/>
      <c r="O2257" s="272" t="str">
        <f t="shared" si="352"/>
        <v/>
      </c>
      <c r="P2257" s="272" t="str">
        <f t="shared" si="353"/>
        <v/>
      </c>
      <c r="Q2257" s="272">
        <f t="shared" si="354"/>
        <v>0</v>
      </c>
      <c r="R2257" s="272"/>
    </row>
    <row r="2258" spans="1:18" x14ac:dyDescent="0.3">
      <c r="A2258" s="214">
        <v>13</v>
      </c>
      <c r="B2258" s="200"/>
      <c r="C2258" s="200"/>
      <c r="D2258" s="215"/>
      <c r="E2258" s="200"/>
      <c r="F2258" s="200"/>
      <c r="G2258" s="216"/>
      <c r="H2258" s="273"/>
      <c r="I2258" s="271">
        <f t="shared" si="351"/>
        <v>0</v>
      </c>
      <c r="J2258" s="271"/>
      <c r="K2258" s="271"/>
      <c r="L2258" s="271"/>
      <c r="M2258" s="272"/>
      <c r="N2258" s="272"/>
      <c r="O2258" s="272" t="str">
        <f t="shared" si="352"/>
        <v/>
      </c>
      <c r="P2258" s="272" t="str">
        <f t="shared" si="353"/>
        <v/>
      </c>
      <c r="Q2258" s="272">
        <f t="shared" si="354"/>
        <v>0</v>
      </c>
      <c r="R2258" s="272"/>
    </row>
    <row r="2259" spans="1:18" ht="17.25" thickBot="1" x14ac:dyDescent="0.35">
      <c r="A2259" s="217">
        <v>14</v>
      </c>
      <c r="B2259" s="204"/>
      <c r="C2259" s="204"/>
      <c r="D2259" s="218"/>
      <c r="E2259" s="204"/>
      <c r="F2259" s="204"/>
      <c r="G2259" s="219"/>
      <c r="H2259" s="273"/>
      <c r="I2259" s="271">
        <f t="shared" si="351"/>
        <v>0</v>
      </c>
      <c r="J2259" s="271"/>
      <c r="K2259" s="271"/>
      <c r="L2259" s="271"/>
      <c r="M2259" s="272"/>
      <c r="N2259" s="272"/>
      <c r="O2259" s="272" t="str">
        <f t="shared" si="352"/>
        <v/>
      </c>
      <c r="P2259" s="272" t="str">
        <f t="shared" si="353"/>
        <v/>
      </c>
      <c r="Q2259" s="272">
        <f t="shared" si="354"/>
        <v>0</v>
      </c>
      <c r="R2259" s="272"/>
    </row>
    <row r="2260" spans="1:18" x14ac:dyDescent="0.3">
      <c r="A2260" s="220">
        <v>15</v>
      </c>
      <c r="B2260" s="202"/>
      <c r="C2260" s="202"/>
      <c r="D2260" s="202" t="s">
        <v>271</v>
      </c>
      <c r="E2260" s="202"/>
      <c r="F2260" s="202"/>
      <c r="G2260" s="221"/>
      <c r="H2260" s="273">
        <f>SUM(B2260:B2266)</f>
        <v>0</v>
      </c>
      <c r="I2260" s="271">
        <f t="shared" si="351"/>
        <v>0</v>
      </c>
      <c r="J2260" s="271">
        <f>IF(SUM(H2260-40)&gt;0,H2260-40,0)</f>
        <v>0</v>
      </c>
      <c r="K2260" s="271">
        <f>IF(SUM(I2260:I2266)&gt;J2260,SUM(I2260:I2266),J2260)</f>
        <v>0</v>
      </c>
      <c r="L2260" s="271">
        <f>IF(D2260="o",IF(H2260&lt;15,0,IF(H2260&gt;40,8,H2260/5)),0)</f>
        <v>0</v>
      </c>
      <c r="M2260" s="272"/>
      <c r="N2260" s="272"/>
      <c r="O2260" s="272" t="str">
        <f t="shared" si="352"/>
        <v/>
      </c>
      <c r="P2260" s="272" t="str">
        <f t="shared" si="353"/>
        <v/>
      </c>
      <c r="Q2260" s="272">
        <f t="shared" si="354"/>
        <v>0</v>
      </c>
      <c r="R2260" s="272"/>
    </row>
    <row r="2261" spans="1:18" x14ac:dyDescent="0.3">
      <c r="A2261" s="214">
        <v>16</v>
      </c>
      <c r="B2261" s="200"/>
      <c r="C2261" s="200"/>
      <c r="D2261" s="215"/>
      <c r="E2261" s="200"/>
      <c r="F2261" s="200"/>
      <c r="G2261" s="216"/>
      <c r="H2261" s="273"/>
      <c r="I2261" s="271">
        <f t="shared" si="351"/>
        <v>0</v>
      </c>
      <c r="J2261" s="271"/>
      <c r="K2261" s="271"/>
      <c r="L2261" s="271"/>
      <c r="M2261" s="272"/>
      <c r="N2261" s="272"/>
      <c r="O2261" s="272" t="str">
        <f t="shared" si="352"/>
        <v/>
      </c>
      <c r="P2261" s="272" t="str">
        <f t="shared" si="353"/>
        <v/>
      </c>
      <c r="Q2261" s="272">
        <f t="shared" si="354"/>
        <v>0</v>
      </c>
      <c r="R2261" s="272"/>
    </row>
    <row r="2262" spans="1:18" x14ac:dyDescent="0.3">
      <c r="A2262" s="214">
        <v>17</v>
      </c>
      <c r="B2262" s="200"/>
      <c r="C2262" s="200"/>
      <c r="D2262" s="215"/>
      <c r="E2262" s="200"/>
      <c r="F2262" s="200"/>
      <c r="G2262" s="216"/>
      <c r="H2262" s="273"/>
      <c r="I2262" s="271">
        <f t="shared" si="351"/>
        <v>0</v>
      </c>
      <c r="J2262" s="271"/>
      <c r="K2262" s="271"/>
      <c r="L2262" s="271"/>
      <c r="M2262" s="272"/>
      <c r="N2262" s="272"/>
      <c r="O2262" s="272" t="str">
        <f t="shared" si="352"/>
        <v/>
      </c>
      <c r="P2262" s="272" t="str">
        <f t="shared" si="353"/>
        <v/>
      </c>
      <c r="Q2262" s="272">
        <f t="shared" si="354"/>
        <v>0</v>
      </c>
      <c r="R2262" s="272"/>
    </row>
    <row r="2263" spans="1:18" x14ac:dyDescent="0.3">
      <c r="A2263" s="214">
        <v>18</v>
      </c>
      <c r="B2263" s="200"/>
      <c r="C2263" s="200"/>
      <c r="D2263" s="215"/>
      <c r="E2263" s="200"/>
      <c r="F2263" s="200"/>
      <c r="G2263" s="216"/>
      <c r="H2263" s="273"/>
      <c r="I2263" s="271">
        <f t="shared" si="351"/>
        <v>0</v>
      </c>
      <c r="J2263" s="271"/>
      <c r="K2263" s="271"/>
      <c r="L2263" s="271"/>
      <c r="M2263" s="272"/>
      <c r="N2263" s="272"/>
      <c r="O2263" s="272" t="str">
        <f t="shared" si="352"/>
        <v/>
      </c>
      <c r="P2263" s="272" t="str">
        <f t="shared" si="353"/>
        <v/>
      </c>
      <c r="Q2263" s="272">
        <f t="shared" si="354"/>
        <v>0</v>
      </c>
      <c r="R2263" s="272"/>
    </row>
    <row r="2264" spans="1:18" x14ac:dyDescent="0.3">
      <c r="A2264" s="214">
        <v>19</v>
      </c>
      <c r="B2264" s="200"/>
      <c r="C2264" s="200"/>
      <c r="D2264" s="215"/>
      <c r="E2264" s="200"/>
      <c r="F2264" s="200"/>
      <c r="G2264" s="216"/>
      <c r="H2264" s="273"/>
      <c r="I2264" s="271">
        <f t="shared" si="351"/>
        <v>0</v>
      </c>
      <c r="J2264" s="271"/>
      <c r="K2264" s="271"/>
      <c r="L2264" s="271"/>
      <c r="M2264" s="272"/>
      <c r="N2264" s="272"/>
      <c r="O2264" s="272" t="str">
        <f t="shared" si="352"/>
        <v/>
      </c>
      <c r="P2264" s="272" t="str">
        <f t="shared" si="353"/>
        <v/>
      </c>
      <c r="Q2264" s="272">
        <f t="shared" si="354"/>
        <v>0</v>
      </c>
      <c r="R2264" s="272"/>
    </row>
    <row r="2265" spans="1:18" x14ac:dyDescent="0.3">
      <c r="A2265" s="214">
        <v>20</v>
      </c>
      <c r="B2265" s="200"/>
      <c r="C2265" s="200"/>
      <c r="D2265" s="215"/>
      <c r="E2265" s="200"/>
      <c r="F2265" s="200"/>
      <c r="G2265" s="216"/>
      <c r="H2265" s="273"/>
      <c r="I2265" s="271">
        <f t="shared" si="351"/>
        <v>0</v>
      </c>
      <c r="J2265" s="271"/>
      <c r="K2265" s="271"/>
      <c r="L2265" s="271"/>
      <c r="M2265" s="272"/>
      <c r="N2265" s="272"/>
      <c r="O2265" s="272" t="str">
        <f t="shared" si="352"/>
        <v/>
      </c>
      <c r="P2265" s="272" t="str">
        <f t="shared" si="353"/>
        <v/>
      </c>
      <c r="Q2265" s="272">
        <f t="shared" si="354"/>
        <v>0</v>
      </c>
      <c r="R2265" s="272"/>
    </row>
    <row r="2266" spans="1:18" ht="17.25" thickBot="1" x14ac:dyDescent="0.35">
      <c r="A2266" s="217">
        <v>21</v>
      </c>
      <c r="B2266" s="204"/>
      <c r="C2266" s="204"/>
      <c r="D2266" s="218"/>
      <c r="E2266" s="204"/>
      <c r="F2266" s="204"/>
      <c r="G2266" s="219"/>
      <c r="H2266" s="273"/>
      <c r="I2266" s="271">
        <f t="shared" si="351"/>
        <v>0</v>
      </c>
      <c r="J2266" s="271"/>
      <c r="K2266" s="271"/>
      <c r="L2266" s="271"/>
      <c r="M2266" s="272"/>
      <c r="N2266" s="272"/>
      <c r="O2266" s="272" t="str">
        <f t="shared" si="352"/>
        <v/>
      </c>
      <c r="P2266" s="272" t="str">
        <f t="shared" si="353"/>
        <v/>
      </c>
      <c r="Q2266" s="272">
        <f t="shared" si="354"/>
        <v>0</v>
      </c>
      <c r="R2266" s="272"/>
    </row>
    <row r="2267" spans="1:18" x14ac:dyDescent="0.3">
      <c r="A2267" s="220">
        <v>22</v>
      </c>
      <c r="B2267" s="202"/>
      <c r="C2267" s="202"/>
      <c r="D2267" s="202" t="s">
        <v>271</v>
      </c>
      <c r="E2267" s="202"/>
      <c r="F2267" s="202"/>
      <c r="G2267" s="221"/>
      <c r="H2267" s="273">
        <f>SUM(B2267:B2273)</f>
        <v>0</v>
      </c>
      <c r="I2267" s="271">
        <f t="shared" si="351"/>
        <v>0</v>
      </c>
      <c r="J2267" s="271">
        <f>IF(SUM(H2267-40)&gt;0,H2267-40,0)</f>
        <v>0</v>
      </c>
      <c r="K2267" s="271">
        <f>IF(SUM(I2267:I2273)&gt;J2267,SUM(I2267:I2273),J2267)</f>
        <v>0</v>
      </c>
      <c r="L2267" s="271">
        <f>IF(D2267="o",IF(H2267&lt;15,0,IF(H2267&gt;40,8,H2267/5)),0)</f>
        <v>0</v>
      </c>
      <c r="M2267" s="272"/>
      <c r="N2267" s="272"/>
      <c r="O2267" s="272" t="str">
        <f t="shared" si="352"/>
        <v/>
      </c>
      <c r="P2267" s="272" t="str">
        <f t="shared" si="353"/>
        <v/>
      </c>
      <c r="Q2267" s="272">
        <f t="shared" si="354"/>
        <v>0</v>
      </c>
      <c r="R2267" s="272"/>
    </row>
    <row r="2268" spans="1:18" x14ac:dyDescent="0.3">
      <c r="A2268" s="214">
        <v>23</v>
      </c>
      <c r="B2268" s="200"/>
      <c r="C2268" s="200"/>
      <c r="D2268" s="215"/>
      <c r="E2268" s="200"/>
      <c r="F2268" s="200"/>
      <c r="G2268" s="216"/>
      <c r="H2268" s="273"/>
      <c r="I2268" s="271">
        <f t="shared" si="351"/>
        <v>0</v>
      </c>
      <c r="J2268" s="271"/>
      <c r="K2268" s="271"/>
      <c r="L2268" s="271"/>
      <c r="M2268" s="272"/>
      <c r="N2268" s="272"/>
      <c r="O2268" s="272" t="str">
        <f t="shared" si="352"/>
        <v/>
      </c>
      <c r="P2268" s="272" t="str">
        <f t="shared" si="353"/>
        <v/>
      </c>
      <c r="Q2268" s="272">
        <f t="shared" si="354"/>
        <v>0</v>
      </c>
      <c r="R2268" s="272"/>
    </row>
    <row r="2269" spans="1:18" x14ac:dyDescent="0.3">
      <c r="A2269" s="214">
        <v>24</v>
      </c>
      <c r="B2269" s="200"/>
      <c r="C2269" s="200"/>
      <c r="D2269" s="215"/>
      <c r="E2269" s="200"/>
      <c r="F2269" s="200"/>
      <c r="G2269" s="216"/>
      <c r="H2269" s="273"/>
      <c r="I2269" s="271">
        <f t="shared" si="351"/>
        <v>0</v>
      </c>
      <c r="J2269" s="271"/>
      <c r="K2269" s="271"/>
      <c r="L2269" s="271"/>
      <c r="M2269" s="272"/>
      <c r="N2269" s="272"/>
      <c r="O2269" s="272" t="str">
        <f t="shared" si="352"/>
        <v/>
      </c>
      <c r="P2269" s="272" t="str">
        <f t="shared" si="353"/>
        <v/>
      </c>
      <c r="Q2269" s="272">
        <f t="shared" si="354"/>
        <v>0</v>
      </c>
      <c r="R2269" s="272"/>
    </row>
    <row r="2270" spans="1:18" x14ac:dyDescent="0.3">
      <c r="A2270" s="214">
        <v>25</v>
      </c>
      <c r="B2270" s="200"/>
      <c r="C2270" s="200"/>
      <c r="D2270" s="215"/>
      <c r="E2270" s="200"/>
      <c r="F2270" s="200"/>
      <c r="G2270" s="216"/>
      <c r="H2270" s="273"/>
      <c r="I2270" s="271">
        <f t="shared" si="351"/>
        <v>0</v>
      </c>
      <c r="J2270" s="271"/>
      <c r="K2270" s="271"/>
      <c r="L2270" s="271"/>
      <c r="M2270" s="272"/>
      <c r="N2270" s="272"/>
      <c r="O2270" s="272" t="str">
        <f t="shared" si="352"/>
        <v/>
      </c>
      <c r="P2270" s="272" t="str">
        <f t="shared" si="353"/>
        <v/>
      </c>
      <c r="Q2270" s="272">
        <f t="shared" si="354"/>
        <v>0</v>
      </c>
      <c r="R2270" s="272"/>
    </row>
    <row r="2271" spans="1:18" x14ac:dyDescent="0.3">
      <c r="A2271" s="214">
        <v>26</v>
      </c>
      <c r="B2271" s="200"/>
      <c r="C2271" s="200"/>
      <c r="D2271" s="215"/>
      <c r="E2271" s="200"/>
      <c r="F2271" s="200"/>
      <c r="G2271" s="216"/>
      <c r="H2271" s="273"/>
      <c r="I2271" s="271">
        <f t="shared" si="351"/>
        <v>0</v>
      </c>
      <c r="J2271" s="271"/>
      <c r="K2271" s="271"/>
      <c r="L2271" s="271"/>
      <c r="M2271" s="272"/>
      <c r="N2271" s="272"/>
      <c r="O2271" s="272" t="str">
        <f t="shared" si="352"/>
        <v/>
      </c>
      <c r="P2271" s="272" t="str">
        <f t="shared" si="353"/>
        <v/>
      </c>
      <c r="Q2271" s="272">
        <f t="shared" si="354"/>
        <v>0</v>
      </c>
      <c r="R2271" s="272"/>
    </row>
    <row r="2272" spans="1:18" x14ac:dyDescent="0.3">
      <c r="A2272" s="214">
        <v>27</v>
      </c>
      <c r="B2272" s="200"/>
      <c r="C2272" s="200"/>
      <c r="D2272" s="215"/>
      <c r="E2272" s="200"/>
      <c r="F2272" s="200"/>
      <c r="G2272" s="216"/>
      <c r="H2272" s="273"/>
      <c r="I2272" s="271">
        <f t="shared" si="351"/>
        <v>0</v>
      </c>
      <c r="J2272" s="271"/>
      <c r="K2272" s="271"/>
      <c r="L2272" s="271"/>
      <c r="M2272" s="272"/>
      <c r="N2272" s="272"/>
      <c r="O2272" s="272" t="str">
        <f t="shared" si="352"/>
        <v/>
      </c>
      <c r="P2272" s="272" t="str">
        <f t="shared" si="353"/>
        <v/>
      </c>
      <c r="Q2272" s="272">
        <f t="shared" si="354"/>
        <v>0</v>
      </c>
      <c r="R2272" s="272"/>
    </row>
    <row r="2273" spans="1:21" ht="17.25" thickBot="1" x14ac:dyDescent="0.35">
      <c r="A2273" s="217">
        <v>28</v>
      </c>
      <c r="B2273" s="204"/>
      <c r="C2273" s="204"/>
      <c r="D2273" s="218"/>
      <c r="E2273" s="204"/>
      <c r="F2273" s="204"/>
      <c r="G2273" s="219"/>
      <c r="H2273" s="273"/>
      <c r="I2273" s="271">
        <f t="shared" si="351"/>
        <v>0</v>
      </c>
      <c r="J2273" s="271"/>
      <c r="K2273" s="271"/>
      <c r="L2273" s="271"/>
      <c r="M2273" s="272"/>
      <c r="N2273" s="272"/>
      <c r="O2273" s="272" t="str">
        <f t="shared" si="352"/>
        <v/>
      </c>
      <c r="P2273" s="272" t="str">
        <f t="shared" si="353"/>
        <v/>
      </c>
      <c r="Q2273" s="272">
        <f t="shared" si="354"/>
        <v>0</v>
      </c>
      <c r="R2273" s="272"/>
    </row>
    <row r="2274" spans="1:21" x14ac:dyDescent="0.3">
      <c r="A2274" s="205"/>
      <c r="B2274" s="202"/>
      <c r="C2274" s="202"/>
      <c r="D2274" s="202" t="s">
        <v>271</v>
      </c>
      <c r="E2274" s="202"/>
      <c r="F2274" s="202"/>
      <c r="G2274" s="221"/>
      <c r="H2274" s="273" t="str">
        <f>IF(A2274&lt;&gt;0,SUM(Q2274:Q2276),"")</f>
        <v/>
      </c>
      <c r="I2274" s="271" t="str">
        <f>IF(A2274&lt;&gt;0,IF(IFERROR(B2274-8,0)&lt;0,0,IFERROR(B2274-8,0)),"")</f>
        <v/>
      </c>
      <c r="J2274" s="271" t="str">
        <f>IF(A2274&lt;&gt;0,IF(SUM(H2274-40)&gt;0,H2274-40,0),"")</f>
        <v/>
      </c>
      <c r="K2274" s="271" t="str">
        <f>IF(A2274&lt;&gt;0,IF(SUM(I2274:I2276)&gt;J2274,SUM(I2274:I2276),J2274),"")</f>
        <v/>
      </c>
      <c r="L2274" s="271" t="str">
        <f>IF(A2274&lt;&gt;0,IF(D2246="o",IF(H2274&lt;(15/(7/COUNTA(A2274:A2276))),0,IF(H2274&gt;(COUNTA(A2274:A2276)/5*40),COUNTA(A2274:A2276)/5*8,H2274/5)),""),"")</f>
        <v/>
      </c>
      <c r="M2274" s="272"/>
      <c r="N2274" s="272"/>
      <c r="O2274" s="272" t="str">
        <f t="shared" si="352"/>
        <v/>
      </c>
      <c r="P2274" s="272" t="str">
        <f t="shared" si="353"/>
        <v/>
      </c>
      <c r="Q2274" s="272">
        <f t="shared" si="354"/>
        <v>0</v>
      </c>
      <c r="R2274" s="272"/>
    </row>
    <row r="2275" spans="1:21" x14ac:dyDescent="0.3">
      <c r="A2275" s="206"/>
      <c r="B2275" s="200"/>
      <c r="C2275" s="200"/>
      <c r="D2275" s="215"/>
      <c r="E2275" s="200"/>
      <c r="F2275" s="200"/>
      <c r="G2275" s="216"/>
      <c r="H2275" s="273"/>
      <c r="I2275" s="271" t="str">
        <f>IF(A2275&lt;&gt;0,IF(IFERROR(B2275-8,0)&lt;0,0,IFERROR(B2275-8,0)),"")</f>
        <v/>
      </c>
      <c r="J2275" s="271"/>
      <c r="K2275" s="271"/>
      <c r="L2275" s="271"/>
      <c r="M2275" s="272"/>
      <c r="N2275" s="272"/>
      <c r="O2275" s="272" t="str">
        <f t="shared" si="352"/>
        <v/>
      </c>
      <c r="P2275" s="272" t="str">
        <f t="shared" si="353"/>
        <v/>
      </c>
      <c r="Q2275" s="272">
        <f t="shared" si="354"/>
        <v>0</v>
      </c>
      <c r="R2275" s="272"/>
    </row>
    <row r="2276" spans="1:21" ht="17.25" thickBot="1" x14ac:dyDescent="0.35">
      <c r="A2276" s="207"/>
      <c r="B2276" s="204"/>
      <c r="C2276" s="204"/>
      <c r="D2276" s="218"/>
      <c r="E2276" s="204"/>
      <c r="F2276" s="204"/>
      <c r="G2276" s="219"/>
      <c r="H2276" s="273"/>
      <c r="I2276" s="271" t="str">
        <f>IF(A2276&lt;&gt;0,IF(IFERROR(B2276-8,0)&lt;0,0,IFERROR(B2276-8,0)),"")</f>
        <v/>
      </c>
      <c r="J2276" s="271"/>
      <c r="K2276" s="271"/>
      <c r="L2276" s="271"/>
      <c r="M2276" s="272"/>
      <c r="N2276" s="272"/>
      <c r="O2276" s="272"/>
      <c r="P2276" s="272"/>
      <c r="Q2276" s="272">
        <f t="shared" si="354"/>
        <v>0</v>
      </c>
      <c r="R2276" s="272"/>
    </row>
    <row r="2277" spans="1:21" ht="17.25" thickBot="1" x14ac:dyDescent="0.35">
      <c r="A2277" s="211"/>
      <c r="B2277" s="243"/>
      <c r="C2277" s="243"/>
      <c r="D2277" s="243"/>
      <c r="E2277" s="243"/>
      <c r="F2277" s="243"/>
      <c r="G2277" s="244"/>
      <c r="H2277" s="273">
        <f t="shared" ref="H2277:M2277" si="355">SUM(H2278:H2308)</f>
        <v>0</v>
      </c>
      <c r="I2277" s="271">
        <f t="shared" si="355"/>
        <v>0</v>
      </c>
      <c r="J2277" s="271">
        <f t="shared" si="355"/>
        <v>0</v>
      </c>
      <c r="K2277" s="271">
        <f t="shared" si="355"/>
        <v>0</v>
      </c>
      <c r="L2277" s="274">
        <f t="shared" si="355"/>
        <v>0</v>
      </c>
      <c r="M2277" s="271" t="e">
        <f t="shared" si="355"/>
        <v>#DIV/0!</v>
      </c>
      <c r="N2277" s="275">
        <f>COUNTA(B2278:B2308)-COUNTIF(B2278:B2308,"연차")</f>
        <v>0</v>
      </c>
      <c r="O2277" s="271">
        <f>SUM(O2278:O2308)</f>
        <v>0</v>
      </c>
      <c r="P2277" s="271">
        <f>SUM(P2278:P2308)</f>
        <v>0</v>
      </c>
      <c r="Q2277" s="272">
        <f>SUM(Q2278:Q2308)</f>
        <v>0</v>
      </c>
      <c r="R2277" s="272">
        <f>COUNTA(A2278:A2308)</f>
        <v>28</v>
      </c>
      <c r="S2277" s="276">
        <f>SUM(C2278:C2308)</f>
        <v>0</v>
      </c>
      <c r="T2277" s="276">
        <f>SUM(F2278:F2308)</f>
        <v>0</v>
      </c>
      <c r="U2277" s="251">
        <f>G2279*G2281</f>
        <v>0</v>
      </c>
    </row>
    <row r="2278" spans="1:21" x14ac:dyDescent="0.3">
      <c r="A2278" s="212">
        <v>1</v>
      </c>
      <c r="B2278" s="201"/>
      <c r="C2278" s="201"/>
      <c r="D2278" s="201" t="s">
        <v>271</v>
      </c>
      <c r="E2278" s="201"/>
      <c r="F2278" s="201"/>
      <c r="G2278" s="213" t="s">
        <v>282</v>
      </c>
      <c r="H2278" s="273">
        <f>SUM(B2278:B2284)</f>
        <v>0</v>
      </c>
      <c r="I2278" s="271">
        <f t="shared" ref="I2278:I2305" si="356">IF(IFERROR(B2278-8,0)&lt;0,0,IFERROR(B2278-8,0))</f>
        <v>0</v>
      </c>
      <c r="J2278" s="271">
        <f>IF(SUM(H2278-40)&gt;0,H2278-40,0)</f>
        <v>0</v>
      </c>
      <c r="K2278" s="271">
        <f>IF(SUM(I2278:I2284)&gt;J2278,SUM(I2278:I2284),J2278)</f>
        <v>0</v>
      </c>
      <c r="L2278" s="271">
        <f>IF(D2278="o",IF(H2278&lt;15,0,IF(H2278&gt;40,8,H2278/5)),0)</f>
        <v>0</v>
      </c>
      <c r="M2278" s="272" t="e">
        <f>SUM(B2278:B2308)/COUNTA(B2278:B2308)</f>
        <v>#DIV/0!</v>
      </c>
      <c r="N2278" s="272"/>
      <c r="O2278" s="272" t="str">
        <f>IF(E2278="o",IF(B2278&gt;8,8,B2278),"")</f>
        <v/>
      </c>
      <c r="P2278" s="272" t="str">
        <f>IF(E2278="o",IF(B2278&gt;8,B2278-8,0),"")</f>
        <v/>
      </c>
      <c r="Q2278" s="272">
        <f>COUNTA(A2278)*IF(B2278="연차",0,B2278)</f>
        <v>0</v>
      </c>
      <c r="R2278" s="272"/>
    </row>
    <row r="2279" spans="1:21" x14ac:dyDescent="0.3">
      <c r="A2279" s="214">
        <v>2</v>
      </c>
      <c r="B2279" s="200"/>
      <c r="C2279" s="200"/>
      <c r="D2279" s="215"/>
      <c r="E2279" s="200"/>
      <c r="F2279" s="200"/>
      <c r="G2279" s="203"/>
      <c r="H2279" s="273"/>
      <c r="I2279" s="271">
        <f t="shared" si="356"/>
        <v>0</v>
      </c>
      <c r="J2279" s="271"/>
      <c r="K2279" s="271"/>
      <c r="L2279" s="271"/>
      <c r="M2279" s="272"/>
      <c r="N2279" s="272"/>
      <c r="O2279" s="272" t="str">
        <f t="shared" ref="O2279:O2307" si="357">IF(E2279="o",IF(B2279&gt;8,8,B2279),"")</f>
        <v/>
      </c>
      <c r="P2279" s="272" t="str">
        <f t="shared" ref="P2279:P2307" si="358">IF(E2279="o",IF(B2279&gt;8,B2279-8,0),"")</f>
        <v/>
      </c>
      <c r="Q2279" s="272">
        <f t="shared" ref="Q2279:Q2308" si="359">COUNTA(A2279)*IF(B2279="연차",0,B2279)</f>
        <v>0</v>
      </c>
      <c r="R2279" s="272"/>
    </row>
    <row r="2280" spans="1:21" x14ac:dyDescent="0.3">
      <c r="A2280" s="214">
        <v>3</v>
      </c>
      <c r="B2280" s="200"/>
      <c r="C2280" s="200"/>
      <c r="D2280" s="215"/>
      <c r="E2280" s="200"/>
      <c r="F2280" s="200"/>
      <c r="G2280" s="203" t="s">
        <v>275</v>
      </c>
      <c r="H2280" s="273"/>
      <c r="I2280" s="271">
        <f t="shared" si="356"/>
        <v>0</v>
      </c>
      <c r="J2280" s="271"/>
      <c r="K2280" s="271"/>
      <c r="L2280" s="271"/>
      <c r="M2280" s="272"/>
      <c r="N2280" s="272"/>
      <c r="O2280" s="272" t="str">
        <f t="shared" si="357"/>
        <v/>
      </c>
      <c r="P2280" s="272" t="str">
        <f t="shared" si="358"/>
        <v/>
      </c>
      <c r="Q2280" s="272">
        <f t="shared" si="359"/>
        <v>0</v>
      </c>
      <c r="R2280" s="272"/>
    </row>
    <row r="2281" spans="1:21" x14ac:dyDescent="0.3">
      <c r="A2281" s="214">
        <v>4</v>
      </c>
      <c r="B2281" s="200"/>
      <c r="C2281" s="200"/>
      <c r="D2281" s="215"/>
      <c r="E2281" s="200"/>
      <c r="F2281" s="200"/>
      <c r="G2281" s="203"/>
      <c r="H2281" s="273"/>
      <c r="I2281" s="271">
        <f t="shared" si="356"/>
        <v>0</v>
      </c>
      <c r="J2281" s="271"/>
      <c r="K2281" s="271"/>
      <c r="L2281" s="271"/>
      <c r="M2281" s="272"/>
      <c r="N2281" s="272"/>
      <c r="O2281" s="272" t="str">
        <f t="shared" si="357"/>
        <v/>
      </c>
      <c r="P2281" s="272" t="str">
        <f t="shared" si="358"/>
        <v/>
      </c>
      <c r="Q2281" s="272">
        <f t="shared" si="359"/>
        <v>0</v>
      </c>
      <c r="R2281" s="272"/>
    </row>
    <row r="2282" spans="1:21" x14ac:dyDescent="0.3">
      <c r="A2282" s="214">
        <v>5</v>
      </c>
      <c r="B2282" s="200"/>
      <c r="C2282" s="200"/>
      <c r="D2282" s="215"/>
      <c r="E2282" s="200"/>
      <c r="F2282" s="200"/>
      <c r="G2282" s="216"/>
      <c r="H2282" s="273"/>
      <c r="I2282" s="271">
        <f t="shared" si="356"/>
        <v>0</v>
      </c>
      <c r="J2282" s="271"/>
      <c r="K2282" s="271"/>
      <c r="L2282" s="271"/>
      <c r="M2282" s="272"/>
      <c r="N2282" s="272"/>
      <c r="O2282" s="272" t="str">
        <f t="shared" si="357"/>
        <v/>
      </c>
      <c r="P2282" s="272" t="str">
        <f t="shared" si="358"/>
        <v/>
      </c>
      <c r="Q2282" s="272">
        <f t="shared" si="359"/>
        <v>0</v>
      </c>
      <c r="R2282" s="272"/>
    </row>
    <row r="2283" spans="1:21" x14ac:dyDescent="0.3">
      <c r="A2283" s="214">
        <v>6</v>
      </c>
      <c r="B2283" s="200"/>
      <c r="C2283" s="200"/>
      <c r="D2283" s="215"/>
      <c r="E2283" s="200"/>
      <c r="F2283" s="200"/>
      <c r="G2283" s="216"/>
      <c r="H2283" s="273"/>
      <c r="I2283" s="271">
        <f t="shared" si="356"/>
        <v>0</v>
      </c>
      <c r="J2283" s="271"/>
      <c r="K2283" s="271"/>
      <c r="L2283" s="271"/>
      <c r="M2283" s="272"/>
      <c r="N2283" s="272"/>
      <c r="O2283" s="272" t="str">
        <f t="shared" si="357"/>
        <v/>
      </c>
      <c r="P2283" s="272" t="str">
        <f t="shared" si="358"/>
        <v/>
      </c>
      <c r="Q2283" s="272">
        <f t="shared" si="359"/>
        <v>0</v>
      </c>
      <c r="R2283" s="272"/>
    </row>
    <row r="2284" spans="1:21" ht="17.25" thickBot="1" x14ac:dyDescent="0.35">
      <c r="A2284" s="217">
        <v>7</v>
      </c>
      <c r="B2284" s="204"/>
      <c r="C2284" s="204"/>
      <c r="D2284" s="218"/>
      <c r="E2284" s="204"/>
      <c r="F2284" s="204"/>
      <c r="G2284" s="219"/>
      <c r="H2284" s="273"/>
      <c r="I2284" s="271">
        <f t="shared" si="356"/>
        <v>0</v>
      </c>
      <c r="J2284" s="271"/>
      <c r="K2284" s="271"/>
      <c r="L2284" s="271"/>
      <c r="M2284" s="272"/>
      <c r="N2284" s="272"/>
      <c r="O2284" s="272" t="str">
        <f t="shared" si="357"/>
        <v/>
      </c>
      <c r="P2284" s="272" t="str">
        <f t="shared" si="358"/>
        <v/>
      </c>
      <c r="Q2284" s="272">
        <f t="shared" si="359"/>
        <v>0</v>
      </c>
      <c r="R2284" s="272"/>
    </row>
    <row r="2285" spans="1:21" x14ac:dyDescent="0.3">
      <c r="A2285" s="220">
        <v>8</v>
      </c>
      <c r="B2285" s="202"/>
      <c r="C2285" s="202"/>
      <c r="D2285" s="202" t="s">
        <v>271</v>
      </c>
      <c r="E2285" s="202"/>
      <c r="F2285" s="202"/>
      <c r="G2285" s="221"/>
      <c r="H2285" s="273">
        <f>SUM(B2285:B2291)</f>
        <v>0</v>
      </c>
      <c r="I2285" s="271">
        <f t="shared" si="356"/>
        <v>0</v>
      </c>
      <c r="J2285" s="271">
        <f>IF(SUM(H2285-40)&gt;0,H2285-40,0)</f>
        <v>0</v>
      </c>
      <c r="K2285" s="271">
        <f>IF(SUM(I2285:I2291)&gt;J2285,SUM(I2285:I2291),J2285)</f>
        <v>0</v>
      </c>
      <c r="L2285" s="271">
        <f>IF(D2285="o",IF(H2285&lt;15,0,IF(H2285&gt;40,8,H2285/5)),0)</f>
        <v>0</v>
      </c>
      <c r="M2285" s="272"/>
      <c r="N2285" s="272"/>
      <c r="O2285" s="272" t="str">
        <f t="shared" si="357"/>
        <v/>
      </c>
      <c r="P2285" s="272" t="str">
        <f t="shared" si="358"/>
        <v/>
      </c>
      <c r="Q2285" s="272">
        <f t="shared" si="359"/>
        <v>0</v>
      </c>
      <c r="R2285" s="272"/>
    </row>
    <row r="2286" spans="1:21" x14ac:dyDescent="0.3">
      <c r="A2286" s="214">
        <v>9</v>
      </c>
      <c r="B2286" s="200"/>
      <c r="C2286" s="200"/>
      <c r="D2286" s="215"/>
      <c r="E2286" s="200"/>
      <c r="F2286" s="200"/>
      <c r="G2286" s="216"/>
      <c r="H2286" s="273"/>
      <c r="I2286" s="271">
        <f t="shared" si="356"/>
        <v>0</v>
      </c>
      <c r="J2286" s="271"/>
      <c r="K2286" s="271"/>
      <c r="L2286" s="271"/>
      <c r="M2286" s="272"/>
      <c r="N2286" s="272"/>
      <c r="O2286" s="272" t="str">
        <f t="shared" si="357"/>
        <v/>
      </c>
      <c r="P2286" s="272" t="str">
        <f t="shared" si="358"/>
        <v/>
      </c>
      <c r="Q2286" s="272">
        <f t="shared" si="359"/>
        <v>0</v>
      </c>
      <c r="R2286" s="272"/>
    </row>
    <row r="2287" spans="1:21" x14ac:dyDescent="0.3">
      <c r="A2287" s="214">
        <v>10</v>
      </c>
      <c r="B2287" s="200"/>
      <c r="C2287" s="200"/>
      <c r="D2287" s="215"/>
      <c r="E2287" s="200"/>
      <c r="F2287" s="200"/>
      <c r="G2287" s="216"/>
      <c r="H2287" s="273"/>
      <c r="I2287" s="271">
        <f t="shared" si="356"/>
        <v>0</v>
      </c>
      <c r="J2287" s="271"/>
      <c r="K2287" s="271"/>
      <c r="L2287" s="271"/>
      <c r="M2287" s="272"/>
      <c r="N2287" s="272"/>
      <c r="O2287" s="272" t="str">
        <f t="shared" si="357"/>
        <v/>
      </c>
      <c r="P2287" s="272" t="str">
        <f t="shared" si="358"/>
        <v/>
      </c>
      <c r="Q2287" s="272">
        <f t="shared" si="359"/>
        <v>0</v>
      </c>
      <c r="R2287" s="272"/>
    </row>
    <row r="2288" spans="1:21" x14ac:dyDescent="0.3">
      <c r="A2288" s="214">
        <v>11</v>
      </c>
      <c r="B2288" s="200"/>
      <c r="C2288" s="200"/>
      <c r="D2288" s="215"/>
      <c r="E2288" s="200"/>
      <c r="F2288" s="200"/>
      <c r="G2288" s="216"/>
      <c r="H2288" s="273"/>
      <c r="I2288" s="271">
        <f t="shared" si="356"/>
        <v>0</v>
      </c>
      <c r="J2288" s="271"/>
      <c r="K2288" s="271"/>
      <c r="L2288" s="271"/>
      <c r="M2288" s="272"/>
      <c r="N2288" s="272"/>
      <c r="O2288" s="272" t="str">
        <f t="shared" si="357"/>
        <v/>
      </c>
      <c r="P2288" s="272" t="str">
        <f t="shared" si="358"/>
        <v/>
      </c>
      <c r="Q2288" s="272">
        <f t="shared" si="359"/>
        <v>0</v>
      </c>
      <c r="R2288" s="272"/>
    </row>
    <row r="2289" spans="1:18" x14ac:dyDescent="0.3">
      <c r="A2289" s="214">
        <v>12</v>
      </c>
      <c r="B2289" s="200"/>
      <c r="C2289" s="200"/>
      <c r="D2289" s="215"/>
      <c r="E2289" s="200"/>
      <c r="F2289" s="200"/>
      <c r="G2289" s="216"/>
      <c r="H2289" s="273"/>
      <c r="I2289" s="271">
        <f t="shared" si="356"/>
        <v>0</v>
      </c>
      <c r="J2289" s="271"/>
      <c r="K2289" s="271"/>
      <c r="L2289" s="271"/>
      <c r="M2289" s="272"/>
      <c r="N2289" s="272"/>
      <c r="O2289" s="272" t="str">
        <f t="shared" si="357"/>
        <v/>
      </c>
      <c r="P2289" s="272" t="str">
        <f t="shared" si="358"/>
        <v/>
      </c>
      <c r="Q2289" s="272">
        <f t="shared" si="359"/>
        <v>0</v>
      </c>
      <c r="R2289" s="272"/>
    </row>
    <row r="2290" spans="1:18" x14ac:dyDescent="0.3">
      <c r="A2290" s="214">
        <v>13</v>
      </c>
      <c r="B2290" s="200"/>
      <c r="C2290" s="200"/>
      <c r="D2290" s="215"/>
      <c r="E2290" s="200"/>
      <c r="F2290" s="200"/>
      <c r="G2290" s="216"/>
      <c r="H2290" s="273"/>
      <c r="I2290" s="271">
        <f t="shared" si="356"/>
        <v>0</v>
      </c>
      <c r="J2290" s="271"/>
      <c r="K2290" s="271"/>
      <c r="L2290" s="271"/>
      <c r="M2290" s="272"/>
      <c r="N2290" s="272"/>
      <c r="O2290" s="272" t="str">
        <f t="shared" si="357"/>
        <v/>
      </c>
      <c r="P2290" s="272" t="str">
        <f t="shared" si="358"/>
        <v/>
      </c>
      <c r="Q2290" s="272">
        <f t="shared" si="359"/>
        <v>0</v>
      </c>
      <c r="R2290" s="272"/>
    </row>
    <row r="2291" spans="1:18" ht="17.25" thickBot="1" x14ac:dyDescent="0.35">
      <c r="A2291" s="217">
        <v>14</v>
      </c>
      <c r="B2291" s="204"/>
      <c r="C2291" s="204"/>
      <c r="D2291" s="218"/>
      <c r="E2291" s="204"/>
      <c r="F2291" s="204"/>
      <c r="G2291" s="219"/>
      <c r="H2291" s="273"/>
      <c r="I2291" s="271">
        <f t="shared" si="356"/>
        <v>0</v>
      </c>
      <c r="J2291" s="271"/>
      <c r="K2291" s="271"/>
      <c r="L2291" s="271"/>
      <c r="M2291" s="272"/>
      <c r="N2291" s="272"/>
      <c r="O2291" s="272" t="str">
        <f t="shared" si="357"/>
        <v/>
      </c>
      <c r="P2291" s="272" t="str">
        <f t="shared" si="358"/>
        <v/>
      </c>
      <c r="Q2291" s="272">
        <f t="shared" si="359"/>
        <v>0</v>
      </c>
      <c r="R2291" s="272"/>
    </row>
    <row r="2292" spans="1:18" x14ac:dyDescent="0.3">
      <c r="A2292" s="220">
        <v>15</v>
      </c>
      <c r="B2292" s="202"/>
      <c r="C2292" s="202"/>
      <c r="D2292" s="202" t="s">
        <v>271</v>
      </c>
      <c r="E2292" s="202"/>
      <c r="F2292" s="202"/>
      <c r="G2292" s="221"/>
      <c r="H2292" s="273">
        <f>SUM(B2292:B2298)</f>
        <v>0</v>
      </c>
      <c r="I2292" s="271">
        <f t="shared" si="356"/>
        <v>0</v>
      </c>
      <c r="J2292" s="271">
        <f>IF(SUM(H2292-40)&gt;0,H2292-40,0)</f>
        <v>0</v>
      </c>
      <c r="K2292" s="271">
        <f>IF(SUM(I2292:I2298)&gt;J2292,SUM(I2292:I2298),J2292)</f>
        <v>0</v>
      </c>
      <c r="L2292" s="271">
        <f>IF(D2292="o",IF(H2292&lt;15,0,IF(H2292&gt;40,8,H2292/5)),0)</f>
        <v>0</v>
      </c>
      <c r="M2292" s="272"/>
      <c r="N2292" s="272"/>
      <c r="O2292" s="272" t="str">
        <f t="shared" si="357"/>
        <v/>
      </c>
      <c r="P2292" s="272" t="str">
        <f t="shared" si="358"/>
        <v/>
      </c>
      <c r="Q2292" s="272">
        <f t="shared" si="359"/>
        <v>0</v>
      </c>
      <c r="R2292" s="272"/>
    </row>
    <row r="2293" spans="1:18" x14ac:dyDescent="0.3">
      <c r="A2293" s="214">
        <v>16</v>
      </c>
      <c r="B2293" s="200"/>
      <c r="C2293" s="200"/>
      <c r="D2293" s="215"/>
      <c r="E2293" s="200"/>
      <c r="F2293" s="200"/>
      <c r="G2293" s="216"/>
      <c r="H2293" s="273"/>
      <c r="I2293" s="271">
        <f t="shared" si="356"/>
        <v>0</v>
      </c>
      <c r="J2293" s="271"/>
      <c r="K2293" s="271"/>
      <c r="L2293" s="271"/>
      <c r="M2293" s="272"/>
      <c r="N2293" s="272"/>
      <c r="O2293" s="272" t="str">
        <f t="shared" si="357"/>
        <v/>
      </c>
      <c r="P2293" s="272" t="str">
        <f t="shared" si="358"/>
        <v/>
      </c>
      <c r="Q2293" s="272">
        <f t="shared" si="359"/>
        <v>0</v>
      </c>
      <c r="R2293" s="272"/>
    </row>
    <row r="2294" spans="1:18" x14ac:dyDescent="0.3">
      <c r="A2294" s="214">
        <v>17</v>
      </c>
      <c r="B2294" s="200"/>
      <c r="C2294" s="200"/>
      <c r="D2294" s="215"/>
      <c r="E2294" s="200"/>
      <c r="F2294" s="200"/>
      <c r="G2294" s="216"/>
      <c r="H2294" s="273"/>
      <c r="I2294" s="271">
        <f t="shared" si="356"/>
        <v>0</v>
      </c>
      <c r="J2294" s="271"/>
      <c r="K2294" s="271"/>
      <c r="L2294" s="271"/>
      <c r="M2294" s="272"/>
      <c r="N2294" s="272"/>
      <c r="O2294" s="272" t="str">
        <f t="shared" si="357"/>
        <v/>
      </c>
      <c r="P2294" s="272" t="str">
        <f t="shared" si="358"/>
        <v/>
      </c>
      <c r="Q2294" s="272">
        <f t="shared" si="359"/>
        <v>0</v>
      </c>
      <c r="R2294" s="272"/>
    </row>
    <row r="2295" spans="1:18" x14ac:dyDescent="0.3">
      <c r="A2295" s="214">
        <v>18</v>
      </c>
      <c r="B2295" s="200"/>
      <c r="C2295" s="200"/>
      <c r="D2295" s="215"/>
      <c r="E2295" s="200"/>
      <c r="F2295" s="200"/>
      <c r="G2295" s="216"/>
      <c r="H2295" s="273"/>
      <c r="I2295" s="271">
        <f t="shared" si="356"/>
        <v>0</v>
      </c>
      <c r="J2295" s="271"/>
      <c r="K2295" s="271"/>
      <c r="L2295" s="271"/>
      <c r="M2295" s="272"/>
      <c r="N2295" s="272"/>
      <c r="O2295" s="272" t="str">
        <f t="shared" si="357"/>
        <v/>
      </c>
      <c r="P2295" s="272" t="str">
        <f t="shared" si="358"/>
        <v/>
      </c>
      <c r="Q2295" s="272">
        <f t="shared" si="359"/>
        <v>0</v>
      </c>
      <c r="R2295" s="272"/>
    </row>
    <row r="2296" spans="1:18" x14ac:dyDescent="0.3">
      <c r="A2296" s="214">
        <v>19</v>
      </c>
      <c r="B2296" s="200"/>
      <c r="C2296" s="200"/>
      <c r="D2296" s="215"/>
      <c r="E2296" s="200"/>
      <c r="F2296" s="200"/>
      <c r="G2296" s="216"/>
      <c r="H2296" s="273"/>
      <c r="I2296" s="271">
        <f t="shared" si="356"/>
        <v>0</v>
      </c>
      <c r="J2296" s="271"/>
      <c r="K2296" s="271"/>
      <c r="L2296" s="271"/>
      <c r="M2296" s="272"/>
      <c r="N2296" s="272"/>
      <c r="O2296" s="272" t="str">
        <f t="shared" si="357"/>
        <v/>
      </c>
      <c r="P2296" s="272" t="str">
        <f t="shared" si="358"/>
        <v/>
      </c>
      <c r="Q2296" s="272">
        <f t="shared" si="359"/>
        <v>0</v>
      </c>
      <c r="R2296" s="272"/>
    </row>
    <row r="2297" spans="1:18" x14ac:dyDescent="0.3">
      <c r="A2297" s="214">
        <v>20</v>
      </c>
      <c r="B2297" s="200"/>
      <c r="C2297" s="200"/>
      <c r="D2297" s="215"/>
      <c r="E2297" s="200"/>
      <c r="F2297" s="200"/>
      <c r="G2297" s="216"/>
      <c r="H2297" s="273"/>
      <c r="I2297" s="271">
        <f t="shared" si="356"/>
        <v>0</v>
      </c>
      <c r="J2297" s="271"/>
      <c r="K2297" s="271"/>
      <c r="L2297" s="271"/>
      <c r="M2297" s="272"/>
      <c r="N2297" s="272"/>
      <c r="O2297" s="272" t="str">
        <f t="shared" si="357"/>
        <v/>
      </c>
      <c r="P2297" s="272" t="str">
        <f t="shared" si="358"/>
        <v/>
      </c>
      <c r="Q2297" s="272">
        <f t="shared" si="359"/>
        <v>0</v>
      </c>
      <c r="R2297" s="272"/>
    </row>
    <row r="2298" spans="1:18" ht="17.25" thickBot="1" x14ac:dyDescent="0.35">
      <c r="A2298" s="217">
        <v>21</v>
      </c>
      <c r="B2298" s="204"/>
      <c r="C2298" s="204"/>
      <c r="D2298" s="218"/>
      <c r="E2298" s="204"/>
      <c r="F2298" s="204"/>
      <c r="G2298" s="219"/>
      <c r="H2298" s="273"/>
      <c r="I2298" s="271">
        <f t="shared" si="356"/>
        <v>0</v>
      </c>
      <c r="J2298" s="271"/>
      <c r="K2298" s="271"/>
      <c r="L2298" s="271"/>
      <c r="M2298" s="272"/>
      <c r="N2298" s="272"/>
      <c r="O2298" s="272" t="str">
        <f t="shared" si="357"/>
        <v/>
      </c>
      <c r="P2298" s="272" t="str">
        <f t="shared" si="358"/>
        <v/>
      </c>
      <c r="Q2298" s="272">
        <f t="shared" si="359"/>
        <v>0</v>
      </c>
      <c r="R2298" s="272"/>
    </row>
    <row r="2299" spans="1:18" x14ac:dyDescent="0.3">
      <c r="A2299" s="220">
        <v>22</v>
      </c>
      <c r="B2299" s="202"/>
      <c r="C2299" s="202"/>
      <c r="D2299" s="202" t="s">
        <v>271</v>
      </c>
      <c r="E2299" s="202"/>
      <c r="F2299" s="202"/>
      <c r="G2299" s="221"/>
      <c r="H2299" s="273">
        <f>SUM(B2299:B2305)</f>
        <v>0</v>
      </c>
      <c r="I2299" s="271">
        <f t="shared" si="356"/>
        <v>0</v>
      </c>
      <c r="J2299" s="271">
        <f>IF(SUM(H2299-40)&gt;0,H2299-40,0)</f>
        <v>0</v>
      </c>
      <c r="K2299" s="271">
        <f>IF(SUM(I2299:I2305)&gt;J2299,SUM(I2299:I2305),J2299)</f>
        <v>0</v>
      </c>
      <c r="L2299" s="271">
        <f>IF(D2299="o",IF(H2299&lt;15,0,IF(H2299&gt;40,8,H2299/5)),0)</f>
        <v>0</v>
      </c>
      <c r="M2299" s="272"/>
      <c r="N2299" s="272"/>
      <c r="O2299" s="272" t="str">
        <f t="shared" si="357"/>
        <v/>
      </c>
      <c r="P2299" s="272" t="str">
        <f t="shared" si="358"/>
        <v/>
      </c>
      <c r="Q2299" s="272">
        <f t="shared" si="359"/>
        <v>0</v>
      </c>
      <c r="R2299" s="272"/>
    </row>
    <row r="2300" spans="1:18" x14ac:dyDescent="0.3">
      <c r="A2300" s="214">
        <v>23</v>
      </c>
      <c r="B2300" s="200"/>
      <c r="C2300" s="200"/>
      <c r="D2300" s="215"/>
      <c r="E2300" s="200"/>
      <c r="F2300" s="200"/>
      <c r="G2300" s="216"/>
      <c r="H2300" s="273"/>
      <c r="I2300" s="271">
        <f t="shared" si="356"/>
        <v>0</v>
      </c>
      <c r="J2300" s="271"/>
      <c r="K2300" s="271"/>
      <c r="L2300" s="271"/>
      <c r="M2300" s="272"/>
      <c r="N2300" s="272"/>
      <c r="O2300" s="272" t="str">
        <f t="shared" si="357"/>
        <v/>
      </c>
      <c r="P2300" s="272" t="str">
        <f t="shared" si="358"/>
        <v/>
      </c>
      <c r="Q2300" s="272">
        <f t="shared" si="359"/>
        <v>0</v>
      </c>
      <c r="R2300" s="272"/>
    </row>
    <row r="2301" spans="1:18" x14ac:dyDescent="0.3">
      <c r="A2301" s="214">
        <v>24</v>
      </c>
      <c r="B2301" s="200"/>
      <c r="C2301" s="200"/>
      <c r="D2301" s="215"/>
      <c r="E2301" s="200"/>
      <c r="F2301" s="200"/>
      <c r="G2301" s="216"/>
      <c r="H2301" s="273"/>
      <c r="I2301" s="271">
        <f t="shared" si="356"/>
        <v>0</v>
      </c>
      <c r="J2301" s="271"/>
      <c r="K2301" s="271"/>
      <c r="L2301" s="271"/>
      <c r="M2301" s="272"/>
      <c r="N2301" s="272"/>
      <c r="O2301" s="272" t="str">
        <f t="shared" si="357"/>
        <v/>
      </c>
      <c r="P2301" s="272" t="str">
        <f t="shared" si="358"/>
        <v/>
      </c>
      <c r="Q2301" s="272">
        <f t="shared" si="359"/>
        <v>0</v>
      </c>
      <c r="R2301" s="272"/>
    </row>
    <row r="2302" spans="1:18" x14ac:dyDescent="0.3">
      <c r="A2302" s="214">
        <v>25</v>
      </c>
      <c r="B2302" s="200"/>
      <c r="C2302" s="200"/>
      <c r="D2302" s="215"/>
      <c r="E2302" s="200"/>
      <c r="F2302" s="200"/>
      <c r="G2302" s="216"/>
      <c r="H2302" s="273"/>
      <c r="I2302" s="271">
        <f t="shared" si="356"/>
        <v>0</v>
      </c>
      <c r="J2302" s="271"/>
      <c r="K2302" s="271"/>
      <c r="L2302" s="271"/>
      <c r="M2302" s="272"/>
      <c r="N2302" s="272"/>
      <c r="O2302" s="272" t="str">
        <f t="shared" si="357"/>
        <v/>
      </c>
      <c r="P2302" s="272" t="str">
        <f t="shared" si="358"/>
        <v/>
      </c>
      <c r="Q2302" s="272">
        <f t="shared" si="359"/>
        <v>0</v>
      </c>
      <c r="R2302" s="272"/>
    </row>
    <row r="2303" spans="1:18" x14ac:dyDescent="0.3">
      <c r="A2303" s="214">
        <v>26</v>
      </c>
      <c r="B2303" s="200"/>
      <c r="C2303" s="200"/>
      <c r="D2303" s="215"/>
      <c r="E2303" s="200"/>
      <c r="F2303" s="200"/>
      <c r="G2303" s="216"/>
      <c r="H2303" s="273"/>
      <c r="I2303" s="271">
        <f t="shared" si="356"/>
        <v>0</v>
      </c>
      <c r="J2303" s="271"/>
      <c r="K2303" s="271"/>
      <c r="L2303" s="271"/>
      <c r="M2303" s="272"/>
      <c r="N2303" s="272"/>
      <c r="O2303" s="272" t="str">
        <f t="shared" si="357"/>
        <v/>
      </c>
      <c r="P2303" s="272" t="str">
        <f t="shared" si="358"/>
        <v/>
      </c>
      <c r="Q2303" s="272">
        <f t="shared" si="359"/>
        <v>0</v>
      </c>
      <c r="R2303" s="272"/>
    </row>
    <row r="2304" spans="1:18" x14ac:dyDescent="0.3">
      <c r="A2304" s="214">
        <v>27</v>
      </c>
      <c r="B2304" s="200"/>
      <c r="C2304" s="200"/>
      <c r="D2304" s="215"/>
      <c r="E2304" s="200"/>
      <c r="F2304" s="200"/>
      <c r="G2304" s="216"/>
      <c r="H2304" s="273"/>
      <c r="I2304" s="271">
        <f t="shared" si="356"/>
        <v>0</v>
      </c>
      <c r="J2304" s="271"/>
      <c r="K2304" s="271"/>
      <c r="L2304" s="271"/>
      <c r="M2304" s="272"/>
      <c r="N2304" s="272"/>
      <c r="O2304" s="272" t="str">
        <f t="shared" si="357"/>
        <v/>
      </c>
      <c r="P2304" s="272" t="str">
        <f t="shared" si="358"/>
        <v/>
      </c>
      <c r="Q2304" s="272">
        <f t="shared" si="359"/>
        <v>0</v>
      </c>
      <c r="R2304" s="272"/>
    </row>
    <row r="2305" spans="1:21" ht="17.25" thickBot="1" x14ac:dyDescent="0.35">
      <c r="A2305" s="217">
        <v>28</v>
      </c>
      <c r="B2305" s="204"/>
      <c r="C2305" s="204"/>
      <c r="D2305" s="218"/>
      <c r="E2305" s="204"/>
      <c r="F2305" s="204"/>
      <c r="G2305" s="219"/>
      <c r="H2305" s="273"/>
      <c r="I2305" s="271">
        <f t="shared" si="356"/>
        <v>0</v>
      </c>
      <c r="J2305" s="271"/>
      <c r="K2305" s="271"/>
      <c r="L2305" s="271"/>
      <c r="M2305" s="272"/>
      <c r="N2305" s="272"/>
      <c r="O2305" s="272" t="str">
        <f t="shared" si="357"/>
        <v/>
      </c>
      <c r="P2305" s="272" t="str">
        <f t="shared" si="358"/>
        <v/>
      </c>
      <c r="Q2305" s="272">
        <f t="shared" si="359"/>
        <v>0</v>
      </c>
      <c r="R2305" s="272"/>
    </row>
    <row r="2306" spans="1:21" x14ac:dyDescent="0.3">
      <c r="A2306" s="205"/>
      <c r="B2306" s="202"/>
      <c r="C2306" s="202"/>
      <c r="D2306" s="202" t="s">
        <v>271</v>
      </c>
      <c r="E2306" s="202"/>
      <c r="F2306" s="202"/>
      <c r="G2306" s="221"/>
      <c r="H2306" s="273" t="str">
        <f>IF(A2306&lt;&gt;0,SUM(Q2306:Q2308),"")</f>
        <v/>
      </c>
      <c r="I2306" s="271" t="str">
        <f>IF(A2306&lt;&gt;0,IF(IFERROR(B2306-8,0)&lt;0,0,IFERROR(B2306-8,0)),"")</f>
        <v/>
      </c>
      <c r="J2306" s="271" t="str">
        <f>IF(A2306&lt;&gt;0,IF(SUM(H2306-40)&gt;0,H2306-40,0),"")</f>
        <v/>
      </c>
      <c r="K2306" s="271" t="str">
        <f>IF(A2306&lt;&gt;0,IF(SUM(I2306:I2308)&gt;J2306,SUM(I2306:I2308),J2306),"")</f>
        <v/>
      </c>
      <c r="L2306" s="271" t="str">
        <f>IF(A2306&lt;&gt;0,IF(D2278="o",IF(H2306&lt;(15/(7/COUNTA(A2306:A2308))),0,IF(H2306&gt;(COUNTA(A2306:A2308)/5*40),COUNTA(A2306:A2308)/5*8,H2306/5)),""),"")</f>
        <v/>
      </c>
      <c r="M2306" s="272"/>
      <c r="N2306" s="272"/>
      <c r="O2306" s="272" t="str">
        <f t="shared" si="357"/>
        <v/>
      </c>
      <c r="P2306" s="272" t="str">
        <f t="shared" si="358"/>
        <v/>
      </c>
      <c r="Q2306" s="272">
        <f t="shared" si="359"/>
        <v>0</v>
      </c>
      <c r="R2306" s="272"/>
    </row>
    <row r="2307" spans="1:21" x14ac:dyDescent="0.3">
      <c r="A2307" s="206"/>
      <c r="B2307" s="200"/>
      <c r="C2307" s="200"/>
      <c r="D2307" s="215"/>
      <c r="E2307" s="200"/>
      <c r="F2307" s="200"/>
      <c r="G2307" s="216"/>
      <c r="H2307" s="273"/>
      <c r="I2307" s="271" t="str">
        <f>IF(A2307&lt;&gt;0,IF(IFERROR(B2307-8,0)&lt;0,0,IFERROR(B2307-8,0)),"")</f>
        <v/>
      </c>
      <c r="J2307" s="271"/>
      <c r="K2307" s="271"/>
      <c r="L2307" s="271"/>
      <c r="M2307" s="272"/>
      <c r="N2307" s="272"/>
      <c r="O2307" s="272" t="str">
        <f t="shared" si="357"/>
        <v/>
      </c>
      <c r="P2307" s="272" t="str">
        <f t="shared" si="358"/>
        <v/>
      </c>
      <c r="Q2307" s="272">
        <f t="shared" si="359"/>
        <v>0</v>
      </c>
      <c r="R2307" s="272"/>
    </row>
    <row r="2308" spans="1:21" ht="17.25" thickBot="1" x14ac:dyDescent="0.35">
      <c r="A2308" s="207"/>
      <c r="B2308" s="204"/>
      <c r="C2308" s="204"/>
      <c r="D2308" s="218"/>
      <c r="E2308" s="204"/>
      <c r="F2308" s="204"/>
      <c r="G2308" s="219"/>
      <c r="H2308" s="273"/>
      <c r="I2308" s="271" t="str">
        <f>IF(A2308&lt;&gt;0,IF(IFERROR(B2308-8,0)&lt;0,0,IFERROR(B2308-8,0)),"")</f>
        <v/>
      </c>
      <c r="J2308" s="271"/>
      <c r="K2308" s="271"/>
      <c r="L2308" s="271"/>
      <c r="M2308" s="272"/>
      <c r="N2308" s="272"/>
      <c r="O2308" s="272"/>
      <c r="P2308" s="272"/>
      <c r="Q2308" s="272">
        <f t="shared" si="359"/>
        <v>0</v>
      </c>
      <c r="R2308" s="272"/>
    </row>
    <row r="2309" spans="1:21" ht="17.25" thickBot="1" x14ac:dyDescent="0.35">
      <c r="A2309" s="211"/>
      <c r="B2309" s="243"/>
      <c r="C2309" s="243"/>
      <c r="D2309" s="243"/>
      <c r="E2309" s="243"/>
      <c r="F2309" s="243"/>
      <c r="G2309" s="244"/>
      <c r="H2309" s="273">
        <f t="shared" ref="H2309:M2309" si="360">SUM(H2310:H2340)</f>
        <v>0</v>
      </c>
      <c r="I2309" s="271">
        <f t="shared" si="360"/>
        <v>0</v>
      </c>
      <c r="J2309" s="271">
        <f t="shared" si="360"/>
        <v>0</v>
      </c>
      <c r="K2309" s="271">
        <f t="shared" si="360"/>
        <v>0</v>
      </c>
      <c r="L2309" s="274">
        <f t="shared" si="360"/>
        <v>0</v>
      </c>
      <c r="M2309" s="271" t="e">
        <f t="shared" si="360"/>
        <v>#DIV/0!</v>
      </c>
      <c r="N2309" s="275">
        <f>COUNTA(B2310:B2340)-COUNTIF(B2310:B2340,"연차")</f>
        <v>0</v>
      </c>
      <c r="O2309" s="271">
        <f>SUM(O2310:O2340)</f>
        <v>0</v>
      </c>
      <c r="P2309" s="271">
        <f>SUM(P2310:P2340)</f>
        <v>0</v>
      </c>
      <c r="Q2309" s="272">
        <f>SUM(Q2310:Q2340)</f>
        <v>0</v>
      </c>
      <c r="R2309" s="272">
        <f>COUNTA(A2310:A2340)</f>
        <v>28</v>
      </c>
      <c r="S2309" s="276">
        <f>SUM(C2310:C2340)</f>
        <v>0</v>
      </c>
      <c r="T2309" s="276">
        <f>SUM(F2310:F2340)</f>
        <v>0</v>
      </c>
      <c r="U2309" s="251">
        <f>G2311*G2313</f>
        <v>0</v>
      </c>
    </row>
    <row r="2310" spans="1:21" x14ac:dyDescent="0.3">
      <c r="A2310" s="212">
        <v>1</v>
      </c>
      <c r="B2310" s="201"/>
      <c r="C2310" s="201"/>
      <c r="D2310" s="201" t="s">
        <v>271</v>
      </c>
      <c r="E2310" s="201"/>
      <c r="F2310" s="201"/>
      <c r="G2310" s="213" t="s">
        <v>282</v>
      </c>
      <c r="H2310" s="273">
        <f>SUM(B2310:B2316)</f>
        <v>0</v>
      </c>
      <c r="I2310" s="271">
        <f t="shared" ref="I2310:I2337" si="361">IF(IFERROR(B2310-8,0)&lt;0,0,IFERROR(B2310-8,0))</f>
        <v>0</v>
      </c>
      <c r="J2310" s="271">
        <f>IF(SUM(H2310-40)&gt;0,H2310-40,0)</f>
        <v>0</v>
      </c>
      <c r="K2310" s="271">
        <f>IF(SUM(I2310:I2316)&gt;J2310,SUM(I2310:I2316),J2310)</f>
        <v>0</v>
      </c>
      <c r="L2310" s="271">
        <f>IF(D2310="o",IF(H2310&lt;15,0,IF(H2310&gt;40,8,H2310/5)),0)</f>
        <v>0</v>
      </c>
      <c r="M2310" s="272" t="e">
        <f>SUM(B2310:B2340)/COUNTA(B2310:B2340)</f>
        <v>#DIV/0!</v>
      </c>
      <c r="N2310" s="272"/>
      <c r="O2310" s="272" t="str">
        <f>IF(E2310="o",IF(B2310&gt;8,8,B2310),"")</f>
        <v/>
      </c>
      <c r="P2310" s="272" t="str">
        <f>IF(E2310="o",IF(B2310&gt;8,B2310-8,0),"")</f>
        <v/>
      </c>
      <c r="Q2310" s="272">
        <f>COUNTA(A2310)*IF(B2310="연차",0,B2310)</f>
        <v>0</v>
      </c>
      <c r="R2310" s="272"/>
    </row>
    <row r="2311" spans="1:21" x14ac:dyDescent="0.3">
      <c r="A2311" s="214">
        <v>2</v>
      </c>
      <c r="B2311" s="200"/>
      <c r="C2311" s="200"/>
      <c r="D2311" s="215"/>
      <c r="E2311" s="200"/>
      <c r="F2311" s="200"/>
      <c r="G2311" s="203"/>
      <c r="H2311" s="273"/>
      <c r="I2311" s="271">
        <f t="shared" si="361"/>
        <v>0</v>
      </c>
      <c r="J2311" s="271"/>
      <c r="K2311" s="271"/>
      <c r="L2311" s="271"/>
      <c r="M2311" s="272"/>
      <c r="N2311" s="272"/>
      <c r="O2311" s="272" t="str">
        <f t="shared" ref="O2311:O2339" si="362">IF(E2311="o",IF(B2311&gt;8,8,B2311),"")</f>
        <v/>
      </c>
      <c r="P2311" s="272" t="str">
        <f t="shared" ref="P2311:P2339" si="363">IF(E2311="o",IF(B2311&gt;8,B2311-8,0),"")</f>
        <v/>
      </c>
      <c r="Q2311" s="272">
        <f t="shared" ref="Q2311:Q2340" si="364">COUNTA(A2311)*IF(B2311="연차",0,B2311)</f>
        <v>0</v>
      </c>
      <c r="R2311" s="272"/>
    </row>
    <row r="2312" spans="1:21" x14ac:dyDescent="0.3">
      <c r="A2312" s="214">
        <v>3</v>
      </c>
      <c r="B2312" s="200"/>
      <c r="C2312" s="200"/>
      <c r="D2312" s="215"/>
      <c r="E2312" s="200"/>
      <c r="F2312" s="200"/>
      <c r="G2312" s="203" t="s">
        <v>275</v>
      </c>
      <c r="H2312" s="273"/>
      <c r="I2312" s="271">
        <f t="shared" si="361"/>
        <v>0</v>
      </c>
      <c r="J2312" s="271"/>
      <c r="K2312" s="271"/>
      <c r="L2312" s="271"/>
      <c r="M2312" s="272"/>
      <c r="N2312" s="272"/>
      <c r="O2312" s="272" t="str">
        <f t="shared" si="362"/>
        <v/>
      </c>
      <c r="P2312" s="272" t="str">
        <f t="shared" si="363"/>
        <v/>
      </c>
      <c r="Q2312" s="272">
        <f t="shared" si="364"/>
        <v>0</v>
      </c>
      <c r="R2312" s="272"/>
    </row>
    <row r="2313" spans="1:21" x14ac:dyDescent="0.3">
      <c r="A2313" s="214">
        <v>4</v>
      </c>
      <c r="B2313" s="200"/>
      <c r="C2313" s="200"/>
      <c r="D2313" s="215"/>
      <c r="E2313" s="200"/>
      <c r="F2313" s="200"/>
      <c r="G2313" s="203"/>
      <c r="H2313" s="273"/>
      <c r="I2313" s="271">
        <f t="shared" si="361"/>
        <v>0</v>
      </c>
      <c r="J2313" s="271"/>
      <c r="K2313" s="271"/>
      <c r="L2313" s="271"/>
      <c r="M2313" s="272"/>
      <c r="N2313" s="272"/>
      <c r="O2313" s="272" t="str">
        <f t="shared" si="362"/>
        <v/>
      </c>
      <c r="P2313" s="272" t="str">
        <f t="shared" si="363"/>
        <v/>
      </c>
      <c r="Q2313" s="272">
        <f t="shared" si="364"/>
        <v>0</v>
      </c>
      <c r="R2313" s="272"/>
    </row>
    <row r="2314" spans="1:21" x14ac:dyDescent="0.3">
      <c r="A2314" s="214">
        <v>5</v>
      </c>
      <c r="B2314" s="200"/>
      <c r="C2314" s="200"/>
      <c r="D2314" s="215"/>
      <c r="E2314" s="200"/>
      <c r="F2314" s="200"/>
      <c r="G2314" s="216"/>
      <c r="H2314" s="273"/>
      <c r="I2314" s="271">
        <f t="shared" si="361"/>
        <v>0</v>
      </c>
      <c r="J2314" s="271"/>
      <c r="K2314" s="271"/>
      <c r="L2314" s="271"/>
      <c r="M2314" s="272"/>
      <c r="N2314" s="272"/>
      <c r="O2314" s="272" t="str">
        <f t="shared" si="362"/>
        <v/>
      </c>
      <c r="P2314" s="272" t="str">
        <f t="shared" si="363"/>
        <v/>
      </c>
      <c r="Q2314" s="272">
        <f t="shared" si="364"/>
        <v>0</v>
      </c>
      <c r="R2314" s="272"/>
    </row>
    <row r="2315" spans="1:21" x14ac:dyDescent="0.3">
      <c r="A2315" s="214">
        <v>6</v>
      </c>
      <c r="B2315" s="200"/>
      <c r="C2315" s="200"/>
      <c r="D2315" s="215"/>
      <c r="E2315" s="200"/>
      <c r="F2315" s="200"/>
      <c r="G2315" s="216"/>
      <c r="H2315" s="273"/>
      <c r="I2315" s="271">
        <f t="shared" si="361"/>
        <v>0</v>
      </c>
      <c r="J2315" s="271"/>
      <c r="K2315" s="271"/>
      <c r="L2315" s="271"/>
      <c r="M2315" s="272"/>
      <c r="N2315" s="272"/>
      <c r="O2315" s="272" t="str">
        <f t="shared" si="362"/>
        <v/>
      </c>
      <c r="P2315" s="272" t="str">
        <f t="shared" si="363"/>
        <v/>
      </c>
      <c r="Q2315" s="272">
        <f t="shared" si="364"/>
        <v>0</v>
      </c>
      <c r="R2315" s="272"/>
    </row>
    <row r="2316" spans="1:21" ht="17.25" thickBot="1" x14ac:dyDescent="0.35">
      <c r="A2316" s="217">
        <v>7</v>
      </c>
      <c r="B2316" s="204"/>
      <c r="C2316" s="204"/>
      <c r="D2316" s="218"/>
      <c r="E2316" s="204"/>
      <c r="F2316" s="204"/>
      <c r="G2316" s="219"/>
      <c r="H2316" s="273"/>
      <c r="I2316" s="271">
        <f t="shared" si="361"/>
        <v>0</v>
      </c>
      <c r="J2316" s="271"/>
      <c r="K2316" s="271"/>
      <c r="L2316" s="271"/>
      <c r="M2316" s="272"/>
      <c r="N2316" s="272"/>
      <c r="O2316" s="272" t="str">
        <f t="shared" si="362"/>
        <v/>
      </c>
      <c r="P2316" s="272" t="str">
        <f t="shared" si="363"/>
        <v/>
      </c>
      <c r="Q2316" s="272">
        <f t="shared" si="364"/>
        <v>0</v>
      </c>
      <c r="R2316" s="272"/>
    </row>
    <row r="2317" spans="1:21" x14ac:dyDescent="0.3">
      <c r="A2317" s="220">
        <v>8</v>
      </c>
      <c r="B2317" s="202"/>
      <c r="C2317" s="202"/>
      <c r="D2317" s="202" t="s">
        <v>271</v>
      </c>
      <c r="E2317" s="202"/>
      <c r="F2317" s="202"/>
      <c r="G2317" s="221"/>
      <c r="H2317" s="273">
        <f>SUM(B2317:B2323)</f>
        <v>0</v>
      </c>
      <c r="I2317" s="271">
        <f t="shared" si="361"/>
        <v>0</v>
      </c>
      <c r="J2317" s="271">
        <f>IF(SUM(H2317-40)&gt;0,H2317-40,0)</f>
        <v>0</v>
      </c>
      <c r="K2317" s="271">
        <f>IF(SUM(I2317:I2323)&gt;J2317,SUM(I2317:I2323),J2317)</f>
        <v>0</v>
      </c>
      <c r="L2317" s="271">
        <f>IF(D2317="o",IF(H2317&lt;15,0,IF(H2317&gt;40,8,H2317/5)),0)</f>
        <v>0</v>
      </c>
      <c r="M2317" s="272"/>
      <c r="N2317" s="272"/>
      <c r="O2317" s="272" t="str">
        <f t="shared" si="362"/>
        <v/>
      </c>
      <c r="P2317" s="272" t="str">
        <f t="shared" si="363"/>
        <v/>
      </c>
      <c r="Q2317" s="272">
        <f t="shared" si="364"/>
        <v>0</v>
      </c>
      <c r="R2317" s="272"/>
    </row>
    <row r="2318" spans="1:21" x14ac:dyDescent="0.3">
      <c r="A2318" s="214">
        <v>9</v>
      </c>
      <c r="B2318" s="200"/>
      <c r="C2318" s="200"/>
      <c r="D2318" s="215"/>
      <c r="E2318" s="200"/>
      <c r="F2318" s="200"/>
      <c r="G2318" s="216"/>
      <c r="H2318" s="273"/>
      <c r="I2318" s="271">
        <f t="shared" si="361"/>
        <v>0</v>
      </c>
      <c r="J2318" s="271"/>
      <c r="K2318" s="271"/>
      <c r="L2318" s="271"/>
      <c r="M2318" s="272"/>
      <c r="N2318" s="272"/>
      <c r="O2318" s="272" t="str">
        <f t="shared" si="362"/>
        <v/>
      </c>
      <c r="P2318" s="272" t="str">
        <f t="shared" si="363"/>
        <v/>
      </c>
      <c r="Q2318" s="272">
        <f t="shared" si="364"/>
        <v>0</v>
      </c>
      <c r="R2318" s="272"/>
    </row>
    <row r="2319" spans="1:21" x14ac:dyDescent="0.3">
      <c r="A2319" s="214">
        <v>10</v>
      </c>
      <c r="B2319" s="200"/>
      <c r="C2319" s="200"/>
      <c r="D2319" s="215"/>
      <c r="E2319" s="200"/>
      <c r="F2319" s="200"/>
      <c r="G2319" s="216"/>
      <c r="H2319" s="273"/>
      <c r="I2319" s="271">
        <f t="shared" si="361"/>
        <v>0</v>
      </c>
      <c r="J2319" s="271"/>
      <c r="K2319" s="271"/>
      <c r="L2319" s="271"/>
      <c r="M2319" s="272"/>
      <c r="N2319" s="272"/>
      <c r="O2319" s="272" t="str">
        <f t="shared" si="362"/>
        <v/>
      </c>
      <c r="P2319" s="272" t="str">
        <f t="shared" si="363"/>
        <v/>
      </c>
      <c r="Q2319" s="272">
        <f t="shared" si="364"/>
        <v>0</v>
      </c>
      <c r="R2319" s="272"/>
    </row>
    <row r="2320" spans="1:21" x14ac:dyDescent="0.3">
      <c r="A2320" s="214">
        <v>11</v>
      </c>
      <c r="B2320" s="200"/>
      <c r="C2320" s="200"/>
      <c r="D2320" s="215"/>
      <c r="E2320" s="200"/>
      <c r="F2320" s="200"/>
      <c r="G2320" s="216"/>
      <c r="H2320" s="273"/>
      <c r="I2320" s="271">
        <f t="shared" si="361"/>
        <v>0</v>
      </c>
      <c r="J2320" s="271"/>
      <c r="K2320" s="271"/>
      <c r="L2320" s="271"/>
      <c r="M2320" s="272"/>
      <c r="N2320" s="272"/>
      <c r="O2320" s="272" t="str">
        <f t="shared" si="362"/>
        <v/>
      </c>
      <c r="P2320" s="272" t="str">
        <f t="shared" si="363"/>
        <v/>
      </c>
      <c r="Q2320" s="272">
        <f t="shared" si="364"/>
        <v>0</v>
      </c>
      <c r="R2320" s="272"/>
    </row>
    <row r="2321" spans="1:18" x14ac:dyDescent="0.3">
      <c r="A2321" s="214">
        <v>12</v>
      </c>
      <c r="B2321" s="200"/>
      <c r="C2321" s="200"/>
      <c r="D2321" s="215"/>
      <c r="E2321" s="200"/>
      <c r="F2321" s="200"/>
      <c r="G2321" s="216"/>
      <c r="H2321" s="273"/>
      <c r="I2321" s="271">
        <f t="shared" si="361"/>
        <v>0</v>
      </c>
      <c r="J2321" s="271"/>
      <c r="K2321" s="271"/>
      <c r="L2321" s="271"/>
      <c r="M2321" s="272"/>
      <c r="N2321" s="272"/>
      <c r="O2321" s="272" t="str">
        <f t="shared" si="362"/>
        <v/>
      </c>
      <c r="P2321" s="272" t="str">
        <f t="shared" si="363"/>
        <v/>
      </c>
      <c r="Q2321" s="272">
        <f t="shared" si="364"/>
        <v>0</v>
      </c>
      <c r="R2321" s="272"/>
    </row>
    <row r="2322" spans="1:18" x14ac:dyDescent="0.3">
      <c r="A2322" s="214">
        <v>13</v>
      </c>
      <c r="B2322" s="200"/>
      <c r="C2322" s="200"/>
      <c r="D2322" s="215"/>
      <c r="E2322" s="200"/>
      <c r="F2322" s="200"/>
      <c r="G2322" s="216"/>
      <c r="H2322" s="273"/>
      <c r="I2322" s="271">
        <f t="shared" si="361"/>
        <v>0</v>
      </c>
      <c r="J2322" s="271"/>
      <c r="K2322" s="271"/>
      <c r="L2322" s="271"/>
      <c r="M2322" s="272"/>
      <c r="N2322" s="272"/>
      <c r="O2322" s="272" t="str">
        <f t="shared" si="362"/>
        <v/>
      </c>
      <c r="P2322" s="272" t="str">
        <f t="shared" si="363"/>
        <v/>
      </c>
      <c r="Q2322" s="272">
        <f t="shared" si="364"/>
        <v>0</v>
      </c>
      <c r="R2322" s="272"/>
    </row>
    <row r="2323" spans="1:18" ht="17.25" thickBot="1" x14ac:dyDescent="0.35">
      <c r="A2323" s="217">
        <v>14</v>
      </c>
      <c r="B2323" s="204"/>
      <c r="C2323" s="204"/>
      <c r="D2323" s="218"/>
      <c r="E2323" s="204"/>
      <c r="F2323" s="204"/>
      <c r="G2323" s="219"/>
      <c r="H2323" s="273"/>
      <c r="I2323" s="271">
        <f t="shared" si="361"/>
        <v>0</v>
      </c>
      <c r="J2323" s="271"/>
      <c r="K2323" s="271"/>
      <c r="L2323" s="271"/>
      <c r="M2323" s="272"/>
      <c r="N2323" s="272"/>
      <c r="O2323" s="272" t="str">
        <f t="shared" si="362"/>
        <v/>
      </c>
      <c r="P2323" s="272" t="str">
        <f t="shared" si="363"/>
        <v/>
      </c>
      <c r="Q2323" s="272">
        <f t="shared" si="364"/>
        <v>0</v>
      </c>
      <c r="R2323" s="272"/>
    </row>
    <row r="2324" spans="1:18" x14ac:dyDescent="0.3">
      <c r="A2324" s="220">
        <v>15</v>
      </c>
      <c r="B2324" s="202"/>
      <c r="C2324" s="202"/>
      <c r="D2324" s="202" t="s">
        <v>271</v>
      </c>
      <c r="E2324" s="202"/>
      <c r="F2324" s="202"/>
      <c r="G2324" s="221"/>
      <c r="H2324" s="273">
        <f>SUM(B2324:B2330)</f>
        <v>0</v>
      </c>
      <c r="I2324" s="271">
        <f t="shared" si="361"/>
        <v>0</v>
      </c>
      <c r="J2324" s="271">
        <f>IF(SUM(H2324-40)&gt;0,H2324-40,0)</f>
        <v>0</v>
      </c>
      <c r="K2324" s="271">
        <f>IF(SUM(I2324:I2330)&gt;J2324,SUM(I2324:I2330),J2324)</f>
        <v>0</v>
      </c>
      <c r="L2324" s="271">
        <f>IF(D2324="o",IF(H2324&lt;15,0,IF(H2324&gt;40,8,H2324/5)),0)</f>
        <v>0</v>
      </c>
      <c r="M2324" s="272"/>
      <c r="N2324" s="272"/>
      <c r="O2324" s="272" t="str">
        <f t="shared" si="362"/>
        <v/>
      </c>
      <c r="P2324" s="272" t="str">
        <f t="shared" si="363"/>
        <v/>
      </c>
      <c r="Q2324" s="272">
        <f t="shared" si="364"/>
        <v>0</v>
      </c>
      <c r="R2324" s="272"/>
    </row>
    <row r="2325" spans="1:18" x14ac:dyDescent="0.3">
      <c r="A2325" s="214">
        <v>16</v>
      </c>
      <c r="B2325" s="200"/>
      <c r="C2325" s="200"/>
      <c r="D2325" s="215"/>
      <c r="E2325" s="200"/>
      <c r="F2325" s="200"/>
      <c r="G2325" s="216"/>
      <c r="H2325" s="273"/>
      <c r="I2325" s="271">
        <f t="shared" si="361"/>
        <v>0</v>
      </c>
      <c r="J2325" s="271"/>
      <c r="K2325" s="271"/>
      <c r="L2325" s="271"/>
      <c r="M2325" s="272"/>
      <c r="N2325" s="272"/>
      <c r="O2325" s="272" t="str">
        <f t="shared" si="362"/>
        <v/>
      </c>
      <c r="P2325" s="272" t="str">
        <f t="shared" si="363"/>
        <v/>
      </c>
      <c r="Q2325" s="272">
        <f t="shared" si="364"/>
        <v>0</v>
      </c>
      <c r="R2325" s="272"/>
    </row>
    <row r="2326" spans="1:18" x14ac:dyDescent="0.3">
      <c r="A2326" s="214">
        <v>17</v>
      </c>
      <c r="B2326" s="200"/>
      <c r="C2326" s="200"/>
      <c r="D2326" s="215"/>
      <c r="E2326" s="200"/>
      <c r="F2326" s="200"/>
      <c r="G2326" s="216"/>
      <c r="H2326" s="273"/>
      <c r="I2326" s="271">
        <f t="shared" si="361"/>
        <v>0</v>
      </c>
      <c r="J2326" s="271"/>
      <c r="K2326" s="271"/>
      <c r="L2326" s="271"/>
      <c r="M2326" s="272"/>
      <c r="N2326" s="272"/>
      <c r="O2326" s="272" t="str">
        <f t="shared" si="362"/>
        <v/>
      </c>
      <c r="P2326" s="272" t="str">
        <f t="shared" si="363"/>
        <v/>
      </c>
      <c r="Q2326" s="272">
        <f t="shared" si="364"/>
        <v>0</v>
      </c>
      <c r="R2326" s="272"/>
    </row>
    <row r="2327" spans="1:18" x14ac:dyDescent="0.3">
      <c r="A2327" s="214">
        <v>18</v>
      </c>
      <c r="B2327" s="200"/>
      <c r="C2327" s="200"/>
      <c r="D2327" s="215"/>
      <c r="E2327" s="200"/>
      <c r="F2327" s="200"/>
      <c r="G2327" s="216"/>
      <c r="H2327" s="273"/>
      <c r="I2327" s="271">
        <f t="shared" si="361"/>
        <v>0</v>
      </c>
      <c r="J2327" s="271"/>
      <c r="K2327" s="271"/>
      <c r="L2327" s="271"/>
      <c r="M2327" s="272"/>
      <c r="N2327" s="272"/>
      <c r="O2327" s="272" t="str">
        <f t="shared" si="362"/>
        <v/>
      </c>
      <c r="P2327" s="272" t="str">
        <f t="shared" si="363"/>
        <v/>
      </c>
      <c r="Q2327" s="272">
        <f t="shared" si="364"/>
        <v>0</v>
      </c>
      <c r="R2327" s="272"/>
    </row>
    <row r="2328" spans="1:18" x14ac:dyDescent="0.3">
      <c r="A2328" s="214">
        <v>19</v>
      </c>
      <c r="B2328" s="200"/>
      <c r="C2328" s="200"/>
      <c r="D2328" s="215"/>
      <c r="E2328" s="200"/>
      <c r="F2328" s="200"/>
      <c r="G2328" s="216"/>
      <c r="H2328" s="273"/>
      <c r="I2328" s="271">
        <f t="shared" si="361"/>
        <v>0</v>
      </c>
      <c r="J2328" s="271"/>
      <c r="K2328" s="271"/>
      <c r="L2328" s="271"/>
      <c r="M2328" s="272"/>
      <c r="N2328" s="272"/>
      <c r="O2328" s="272" t="str">
        <f t="shared" si="362"/>
        <v/>
      </c>
      <c r="P2328" s="272" t="str">
        <f t="shared" si="363"/>
        <v/>
      </c>
      <c r="Q2328" s="272">
        <f t="shared" si="364"/>
        <v>0</v>
      </c>
      <c r="R2328" s="272"/>
    </row>
    <row r="2329" spans="1:18" x14ac:dyDescent="0.3">
      <c r="A2329" s="214">
        <v>20</v>
      </c>
      <c r="B2329" s="200"/>
      <c r="C2329" s="200"/>
      <c r="D2329" s="215"/>
      <c r="E2329" s="200"/>
      <c r="F2329" s="200"/>
      <c r="G2329" s="216"/>
      <c r="H2329" s="273"/>
      <c r="I2329" s="271">
        <f t="shared" si="361"/>
        <v>0</v>
      </c>
      <c r="J2329" s="271"/>
      <c r="K2329" s="271"/>
      <c r="L2329" s="271"/>
      <c r="M2329" s="272"/>
      <c r="N2329" s="272"/>
      <c r="O2329" s="272" t="str">
        <f t="shared" si="362"/>
        <v/>
      </c>
      <c r="P2329" s="272" t="str">
        <f t="shared" si="363"/>
        <v/>
      </c>
      <c r="Q2329" s="272">
        <f t="shared" si="364"/>
        <v>0</v>
      </c>
      <c r="R2329" s="272"/>
    </row>
    <row r="2330" spans="1:18" ht="17.25" thickBot="1" x14ac:dyDescent="0.35">
      <c r="A2330" s="217">
        <v>21</v>
      </c>
      <c r="B2330" s="204"/>
      <c r="C2330" s="204"/>
      <c r="D2330" s="218"/>
      <c r="E2330" s="204"/>
      <c r="F2330" s="204"/>
      <c r="G2330" s="219"/>
      <c r="H2330" s="273"/>
      <c r="I2330" s="271">
        <f t="shared" si="361"/>
        <v>0</v>
      </c>
      <c r="J2330" s="271"/>
      <c r="K2330" s="271"/>
      <c r="L2330" s="271"/>
      <c r="M2330" s="272"/>
      <c r="N2330" s="272"/>
      <c r="O2330" s="272" t="str">
        <f t="shared" si="362"/>
        <v/>
      </c>
      <c r="P2330" s="272" t="str">
        <f t="shared" si="363"/>
        <v/>
      </c>
      <c r="Q2330" s="272">
        <f t="shared" si="364"/>
        <v>0</v>
      </c>
      <c r="R2330" s="272"/>
    </row>
    <row r="2331" spans="1:18" x14ac:dyDescent="0.3">
      <c r="A2331" s="220">
        <v>22</v>
      </c>
      <c r="B2331" s="202"/>
      <c r="C2331" s="202"/>
      <c r="D2331" s="202" t="s">
        <v>271</v>
      </c>
      <c r="E2331" s="202"/>
      <c r="F2331" s="202"/>
      <c r="G2331" s="221"/>
      <c r="H2331" s="273">
        <f>SUM(B2331:B2337)</f>
        <v>0</v>
      </c>
      <c r="I2331" s="271">
        <f t="shared" si="361"/>
        <v>0</v>
      </c>
      <c r="J2331" s="271">
        <f>IF(SUM(H2331-40)&gt;0,H2331-40,0)</f>
        <v>0</v>
      </c>
      <c r="K2331" s="271">
        <f>IF(SUM(I2331:I2337)&gt;J2331,SUM(I2331:I2337),J2331)</f>
        <v>0</v>
      </c>
      <c r="L2331" s="271">
        <f>IF(D2331="o",IF(H2331&lt;15,0,IF(H2331&gt;40,8,H2331/5)),0)</f>
        <v>0</v>
      </c>
      <c r="M2331" s="272"/>
      <c r="N2331" s="272"/>
      <c r="O2331" s="272" t="str">
        <f t="shared" si="362"/>
        <v/>
      </c>
      <c r="P2331" s="272" t="str">
        <f t="shared" si="363"/>
        <v/>
      </c>
      <c r="Q2331" s="272">
        <f t="shared" si="364"/>
        <v>0</v>
      </c>
      <c r="R2331" s="272"/>
    </row>
    <row r="2332" spans="1:18" x14ac:dyDescent="0.3">
      <c r="A2332" s="214">
        <v>23</v>
      </c>
      <c r="B2332" s="200"/>
      <c r="C2332" s="200"/>
      <c r="D2332" s="215"/>
      <c r="E2332" s="200"/>
      <c r="F2332" s="200"/>
      <c r="G2332" s="216"/>
      <c r="H2332" s="273"/>
      <c r="I2332" s="271">
        <f t="shared" si="361"/>
        <v>0</v>
      </c>
      <c r="J2332" s="271"/>
      <c r="K2332" s="271"/>
      <c r="L2332" s="271"/>
      <c r="M2332" s="272"/>
      <c r="N2332" s="272"/>
      <c r="O2332" s="272" t="str">
        <f t="shared" si="362"/>
        <v/>
      </c>
      <c r="P2332" s="272" t="str">
        <f t="shared" si="363"/>
        <v/>
      </c>
      <c r="Q2332" s="272">
        <f t="shared" si="364"/>
        <v>0</v>
      </c>
      <c r="R2332" s="272"/>
    </row>
    <row r="2333" spans="1:18" x14ac:dyDescent="0.3">
      <c r="A2333" s="214">
        <v>24</v>
      </c>
      <c r="B2333" s="200"/>
      <c r="C2333" s="200"/>
      <c r="D2333" s="215"/>
      <c r="E2333" s="200"/>
      <c r="F2333" s="200"/>
      <c r="G2333" s="216"/>
      <c r="H2333" s="273"/>
      <c r="I2333" s="271">
        <f t="shared" si="361"/>
        <v>0</v>
      </c>
      <c r="J2333" s="271"/>
      <c r="K2333" s="271"/>
      <c r="L2333" s="271"/>
      <c r="M2333" s="272"/>
      <c r="N2333" s="272"/>
      <c r="O2333" s="272" t="str">
        <f t="shared" si="362"/>
        <v/>
      </c>
      <c r="P2333" s="272" t="str">
        <f t="shared" si="363"/>
        <v/>
      </c>
      <c r="Q2333" s="272">
        <f t="shared" si="364"/>
        <v>0</v>
      </c>
      <c r="R2333" s="272"/>
    </row>
    <row r="2334" spans="1:18" x14ac:dyDescent="0.3">
      <c r="A2334" s="214">
        <v>25</v>
      </c>
      <c r="B2334" s="200"/>
      <c r="C2334" s="200"/>
      <c r="D2334" s="215"/>
      <c r="E2334" s="200"/>
      <c r="F2334" s="200"/>
      <c r="G2334" s="216"/>
      <c r="H2334" s="273"/>
      <c r="I2334" s="271">
        <f t="shared" si="361"/>
        <v>0</v>
      </c>
      <c r="J2334" s="271"/>
      <c r="K2334" s="271"/>
      <c r="L2334" s="271"/>
      <c r="M2334" s="272"/>
      <c r="N2334" s="272"/>
      <c r="O2334" s="272" t="str">
        <f t="shared" si="362"/>
        <v/>
      </c>
      <c r="P2334" s="272" t="str">
        <f t="shared" si="363"/>
        <v/>
      </c>
      <c r="Q2334" s="272">
        <f t="shared" si="364"/>
        <v>0</v>
      </c>
      <c r="R2334" s="272"/>
    </row>
    <row r="2335" spans="1:18" x14ac:dyDescent="0.3">
      <c r="A2335" s="214">
        <v>26</v>
      </c>
      <c r="B2335" s="200"/>
      <c r="C2335" s="200"/>
      <c r="D2335" s="215"/>
      <c r="E2335" s="200"/>
      <c r="F2335" s="200"/>
      <c r="G2335" s="216"/>
      <c r="H2335" s="273"/>
      <c r="I2335" s="271">
        <f t="shared" si="361"/>
        <v>0</v>
      </c>
      <c r="J2335" s="271"/>
      <c r="K2335" s="271"/>
      <c r="L2335" s="271"/>
      <c r="M2335" s="272"/>
      <c r="N2335" s="272"/>
      <c r="O2335" s="272" t="str">
        <f t="shared" si="362"/>
        <v/>
      </c>
      <c r="P2335" s="272" t="str">
        <f t="shared" si="363"/>
        <v/>
      </c>
      <c r="Q2335" s="272">
        <f t="shared" si="364"/>
        <v>0</v>
      </c>
      <c r="R2335" s="272"/>
    </row>
    <row r="2336" spans="1:18" x14ac:dyDescent="0.3">
      <c r="A2336" s="214">
        <v>27</v>
      </c>
      <c r="B2336" s="200"/>
      <c r="C2336" s="200"/>
      <c r="D2336" s="215"/>
      <c r="E2336" s="200"/>
      <c r="F2336" s="200"/>
      <c r="G2336" s="216"/>
      <c r="H2336" s="273"/>
      <c r="I2336" s="271">
        <f t="shared" si="361"/>
        <v>0</v>
      </c>
      <c r="J2336" s="271"/>
      <c r="K2336" s="271"/>
      <c r="L2336" s="271"/>
      <c r="M2336" s="272"/>
      <c r="N2336" s="272"/>
      <c r="O2336" s="272" t="str">
        <f t="shared" si="362"/>
        <v/>
      </c>
      <c r="P2336" s="272" t="str">
        <f t="shared" si="363"/>
        <v/>
      </c>
      <c r="Q2336" s="272">
        <f t="shared" si="364"/>
        <v>0</v>
      </c>
      <c r="R2336" s="272"/>
    </row>
    <row r="2337" spans="1:21" ht="17.25" thickBot="1" x14ac:dyDescent="0.35">
      <c r="A2337" s="217">
        <v>28</v>
      </c>
      <c r="B2337" s="204"/>
      <c r="C2337" s="204"/>
      <c r="D2337" s="218"/>
      <c r="E2337" s="204"/>
      <c r="F2337" s="204"/>
      <c r="G2337" s="219"/>
      <c r="H2337" s="273"/>
      <c r="I2337" s="271">
        <f t="shared" si="361"/>
        <v>0</v>
      </c>
      <c r="J2337" s="271"/>
      <c r="K2337" s="271"/>
      <c r="L2337" s="271"/>
      <c r="M2337" s="272"/>
      <c r="N2337" s="272"/>
      <c r="O2337" s="272" t="str">
        <f t="shared" si="362"/>
        <v/>
      </c>
      <c r="P2337" s="272" t="str">
        <f t="shared" si="363"/>
        <v/>
      </c>
      <c r="Q2337" s="272">
        <f t="shared" si="364"/>
        <v>0</v>
      </c>
      <c r="R2337" s="272"/>
    </row>
    <row r="2338" spans="1:21" x14ac:dyDescent="0.3">
      <c r="A2338" s="205"/>
      <c r="B2338" s="202"/>
      <c r="C2338" s="202"/>
      <c r="D2338" s="202" t="s">
        <v>271</v>
      </c>
      <c r="E2338" s="202"/>
      <c r="F2338" s="202"/>
      <c r="G2338" s="221"/>
      <c r="H2338" s="273" t="str">
        <f>IF(A2338&lt;&gt;0,SUM(Q2338:Q2340),"")</f>
        <v/>
      </c>
      <c r="I2338" s="271" t="str">
        <f>IF(A2338&lt;&gt;0,IF(IFERROR(B2338-8,0)&lt;0,0,IFERROR(B2338-8,0)),"")</f>
        <v/>
      </c>
      <c r="J2338" s="271" t="str">
        <f>IF(A2338&lt;&gt;0,IF(SUM(H2338-40)&gt;0,H2338-40,0),"")</f>
        <v/>
      </c>
      <c r="K2338" s="271" t="str">
        <f>IF(A2338&lt;&gt;0,IF(SUM(I2338:I2340)&gt;J2338,SUM(I2338:I2340),J2338),"")</f>
        <v/>
      </c>
      <c r="L2338" s="271" t="str">
        <f>IF(A2338&lt;&gt;0,IF(D2310="o",IF(H2338&lt;(15/(7/COUNTA(A2338:A2340))),0,IF(H2338&gt;(COUNTA(A2338:A2340)/5*40),COUNTA(A2338:A2340)/5*8,H2338/5)),""),"")</f>
        <v/>
      </c>
      <c r="M2338" s="272"/>
      <c r="N2338" s="272"/>
      <c r="O2338" s="272" t="str">
        <f t="shared" si="362"/>
        <v/>
      </c>
      <c r="P2338" s="272" t="str">
        <f t="shared" si="363"/>
        <v/>
      </c>
      <c r="Q2338" s="272">
        <f t="shared" si="364"/>
        <v>0</v>
      </c>
      <c r="R2338" s="272"/>
    </row>
    <row r="2339" spans="1:21" x14ac:dyDescent="0.3">
      <c r="A2339" s="206"/>
      <c r="B2339" s="200"/>
      <c r="C2339" s="200"/>
      <c r="D2339" s="215"/>
      <c r="E2339" s="200"/>
      <c r="F2339" s="200"/>
      <c r="G2339" s="216"/>
      <c r="H2339" s="273"/>
      <c r="I2339" s="271" t="str">
        <f>IF(A2339&lt;&gt;0,IF(IFERROR(B2339-8,0)&lt;0,0,IFERROR(B2339-8,0)),"")</f>
        <v/>
      </c>
      <c r="J2339" s="271"/>
      <c r="K2339" s="271"/>
      <c r="L2339" s="271"/>
      <c r="M2339" s="272"/>
      <c r="N2339" s="272"/>
      <c r="O2339" s="272" t="str">
        <f t="shared" si="362"/>
        <v/>
      </c>
      <c r="P2339" s="272" t="str">
        <f t="shared" si="363"/>
        <v/>
      </c>
      <c r="Q2339" s="272">
        <f t="shared" si="364"/>
        <v>0</v>
      </c>
      <c r="R2339" s="272"/>
    </row>
    <row r="2340" spans="1:21" ht="17.25" thickBot="1" x14ac:dyDescent="0.35">
      <c r="A2340" s="207"/>
      <c r="B2340" s="204"/>
      <c r="C2340" s="204"/>
      <c r="D2340" s="218"/>
      <c r="E2340" s="204"/>
      <c r="F2340" s="204"/>
      <c r="G2340" s="219"/>
      <c r="H2340" s="273"/>
      <c r="I2340" s="271" t="str">
        <f>IF(A2340&lt;&gt;0,IF(IFERROR(B2340-8,0)&lt;0,0,IFERROR(B2340-8,0)),"")</f>
        <v/>
      </c>
      <c r="J2340" s="271"/>
      <c r="K2340" s="271"/>
      <c r="L2340" s="271"/>
      <c r="M2340" s="272"/>
      <c r="N2340" s="272"/>
      <c r="O2340" s="272"/>
      <c r="P2340" s="272"/>
      <c r="Q2340" s="272">
        <f t="shared" si="364"/>
        <v>0</v>
      </c>
      <c r="R2340" s="272"/>
    </row>
    <row r="2341" spans="1:21" ht="17.25" thickBot="1" x14ac:dyDescent="0.35">
      <c r="A2341" s="211"/>
      <c r="B2341" s="243"/>
      <c r="C2341" s="243"/>
      <c r="D2341" s="243"/>
      <c r="E2341" s="243"/>
      <c r="F2341" s="243"/>
      <c r="G2341" s="244"/>
      <c r="H2341" s="273">
        <f t="shared" ref="H2341:M2341" si="365">SUM(H2342:H2372)</f>
        <v>0</v>
      </c>
      <c r="I2341" s="271">
        <f t="shared" si="365"/>
        <v>0</v>
      </c>
      <c r="J2341" s="271">
        <f t="shared" si="365"/>
        <v>0</v>
      </c>
      <c r="K2341" s="271">
        <f t="shared" si="365"/>
        <v>0</v>
      </c>
      <c r="L2341" s="274">
        <f t="shared" si="365"/>
        <v>0</v>
      </c>
      <c r="M2341" s="271" t="e">
        <f t="shared" si="365"/>
        <v>#DIV/0!</v>
      </c>
      <c r="N2341" s="275">
        <f>COUNTA(B2342:B2372)-COUNTIF(B2342:B2372,"연차")</f>
        <v>0</v>
      </c>
      <c r="O2341" s="271">
        <f>SUM(O2342:O2372)</f>
        <v>0</v>
      </c>
      <c r="P2341" s="271">
        <f>SUM(P2342:P2372)</f>
        <v>0</v>
      </c>
      <c r="Q2341" s="272">
        <f>SUM(Q2342:Q2372)</f>
        <v>0</v>
      </c>
      <c r="R2341" s="272">
        <f>COUNTA(A2342:A2372)</f>
        <v>28</v>
      </c>
      <c r="S2341" s="276">
        <f>SUM(C2342:C2372)</f>
        <v>0</v>
      </c>
      <c r="T2341" s="276">
        <f>SUM(F2342:F2372)</f>
        <v>0</v>
      </c>
      <c r="U2341" s="251">
        <f>G2343*G2345</f>
        <v>0</v>
      </c>
    </row>
    <row r="2342" spans="1:21" x14ac:dyDescent="0.3">
      <c r="A2342" s="212">
        <v>1</v>
      </c>
      <c r="B2342" s="201"/>
      <c r="C2342" s="201"/>
      <c r="D2342" s="201" t="s">
        <v>271</v>
      </c>
      <c r="E2342" s="201"/>
      <c r="F2342" s="201"/>
      <c r="G2342" s="213" t="s">
        <v>282</v>
      </c>
      <c r="H2342" s="273">
        <f>SUM(B2342:B2348)</f>
        <v>0</v>
      </c>
      <c r="I2342" s="271">
        <f t="shared" ref="I2342:I2369" si="366">IF(IFERROR(B2342-8,0)&lt;0,0,IFERROR(B2342-8,0))</f>
        <v>0</v>
      </c>
      <c r="J2342" s="271">
        <f>IF(SUM(H2342-40)&gt;0,H2342-40,0)</f>
        <v>0</v>
      </c>
      <c r="K2342" s="271">
        <f>IF(SUM(I2342:I2348)&gt;J2342,SUM(I2342:I2348),J2342)</f>
        <v>0</v>
      </c>
      <c r="L2342" s="271">
        <f>IF(D2342="o",IF(H2342&lt;15,0,IF(H2342&gt;40,8,H2342/5)),0)</f>
        <v>0</v>
      </c>
      <c r="M2342" s="272" t="e">
        <f>SUM(B2342:B2372)/COUNTA(B2342:B2372)</f>
        <v>#DIV/0!</v>
      </c>
      <c r="N2342" s="272"/>
      <c r="O2342" s="272" t="str">
        <f>IF(E2342="o",IF(B2342&gt;8,8,B2342),"")</f>
        <v/>
      </c>
      <c r="P2342" s="272" t="str">
        <f>IF(E2342="o",IF(B2342&gt;8,B2342-8,0),"")</f>
        <v/>
      </c>
      <c r="Q2342" s="272">
        <f>COUNTA(A2342)*IF(B2342="연차",0,B2342)</f>
        <v>0</v>
      </c>
      <c r="R2342" s="272"/>
    </row>
    <row r="2343" spans="1:21" x14ac:dyDescent="0.3">
      <c r="A2343" s="214">
        <v>2</v>
      </c>
      <c r="B2343" s="200"/>
      <c r="C2343" s="200"/>
      <c r="D2343" s="215"/>
      <c r="E2343" s="200"/>
      <c r="F2343" s="200"/>
      <c r="G2343" s="203"/>
      <c r="H2343" s="273"/>
      <c r="I2343" s="271">
        <f t="shared" si="366"/>
        <v>0</v>
      </c>
      <c r="J2343" s="271"/>
      <c r="K2343" s="271"/>
      <c r="L2343" s="271"/>
      <c r="M2343" s="272"/>
      <c r="N2343" s="272"/>
      <c r="O2343" s="272" t="str">
        <f t="shared" ref="O2343:O2371" si="367">IF(E2343="o",IF(B2343&gt;8,8,B2343),"")</f>
        <v/>
      </c>
      <c r="P2343" s="272" t="str">
        <f t="shared" ref="P2343:P2371" si="368">IF(E2343="o",IF(B2343&gt;8,B2343-8,0),"")</f>
        <v/>
      </c>
      <c r="Q2343" s="272">
        <f t="shared" ref="Q2343:Q2372" si="369">COUNTA(A2343)*IF(B2343="연차",0,B2343)</f>
        <v>0</v>
      </c>
      <c r="R2343" s="272"/>
    </row>
    <row r="2344" spans="1:21" x14ac:dyDescent="0.3">
      <c r="A2344" s="214">
        <v>3</v>
      </c>
      <c r="B2344" s="200"/>
      <c r="C2344" s="200"/>
      <c r="D2344" s="215"/>
      <c r="E2344" s="200"/>
      <c r="F2344" s="200"/>
      <c r="G2344" s="203" t="s">
        <v>275</v>
      </c>
      <c r="H2344" s="273"/>
      <c r="I2344" s="271">
        <f t="shared" si="366"/>
        <v>0</v>
      </c>
      <c r="J2344" s="271"/>
      <c r="K2344" s="271"/>
      <c r="L2344" s="271"/>
      <c r="M2344" s="272"/>
      <c r="N2344" s="272"/>
      <c r="O2344" s="272" t="str">
        <f t="shared" si="367"/>
        <v/>
      </c>
      <c r="P2344" s="272" t="str">
        <f t="shared" si="368"/>
        <v/>
      </c>
      <c r="Q2344" s="272">
        <f t="shared" si="369"/>
        <v>0</v>
      </c>
      <c r="R2344" s="272"/>
    </row>
    <row r="2345" spans="1:21" x14ac:dyDescent="0.3">
      <c r="A2345" s="214">
        <v>4</v>
      </c>
      <c r="B2345" s="200"/>
      <c r="C2345" s="200"/>
      <c r="D2345" s="215"/>
      <c r="E2345" s="200"/>
      <c r="F2345" s="200"/>
      <c r="G2345" s="203"/>
      <c r="H2345" s="273"/>
      <c r="I2345" s="271">
        <f t="shared" si="366"/>
        <v>0</v>
      </c>
      <c r="J2345" s="271"/>
      <c r="K2345" s="271"/>
      <c r="L2345" s="271"/>
      <c r="M2345" s="272"/>
      <c r="N2345" s="272"/>
      <c r="O2345" s="272" t="str">
        <f t="shared" si="367"/>
        <v/>
      </c>
      <c r="P2345" s="272" t="str">
        <f t="shared" si="368"/>
        <v/>
      </c>
      <c r="Q2345" s="272">
        <f t="shared" si="369"/>
        <v>0</v>
      </c>
      <c r="R2345" s="272"/>
    </row>
    <row r="2346" spans="1:21" x14ac:dyDescent="0.3">
      <c r="A2346" s="214">
        <v>5</v>
      </c>
      <c r="B2346" s="200"/>
      <c r="C2346" s="200"/>
      <c r="D2346" s="215"/>
      <c r="E2346" s="200"/>
      <c r="F2346" s="200"/>
      <c r="G2346" s="216"/>
      <c r="H2346" s="273"/>
      <c r="I2346" s="271">
        <f t="shared" si="366"/>
        <v>0</v>
      </c>
      <c r="J2346" s="271"/>
      <c r="K2346" s="271"/>
      <c r="L2346" s="271"/>
      <c r="M2346" s="272"/>
      <c r="N2346" s="272"/>
      <c r="O2346" s="272" t="str">
        <f t="shared" si="367"/>
        <v/>
      </c>
      <c r="P2346" s="272" t="str">
        <f t="shared" si="368"/>
        <v/>
      </c>
      <c r="Q2346" s="272">
        <f t="shared" si="369"/>
        <v>0</v>
      </c>
      <c r="R2346" s="272"/>
    </row>
    <row r="2347" spans="1:21" x14ac:dyDescent="0.3">
      <c r="A2347" s="214">
        <v>6</v>
      </c>
      <c r="B2347" s="200"/>
      <c r="C2347" s="200"/>
      <c r="D2347" s="215"/>
      <c r="E2347" s="200"/>
      <c r="F2347" s="200"/>
      <c r="G2347" s="216"/>
      <c r="H2347" s="273"/>
      <c r="I2347" s="271">
        <f t="shared" si="366"/>
        <v>0</v>
      </c>
      <c r="J2347" s="271"/>
      <c r="K2347" s="271"/>
      <c r="L2347" s="271"/>
      <c r="M2347" s="272"/>
      <c r="N2347" s="272"/>
      <c r="O2347" s="272" t="str">
        <f t="shared" si="367"/>
        <v/>
      </c>
      <c r="P2347" s="272" t="str">
        <f t="shared" si="368"/>
        <v/>
      </c>
      <c r="Q2347" s="272">
        <f t="shared" si="369"/>
        <v>0</v>
      </c>
      <c r="R2347" s="272"/>
    </row>
    <row r="2348" spans="1:21" ht="17.25" thickBot="1" x14ac:dyDescent="0.35">
      <c r="A2348" s="217">
        <v>7</v>
      </c>
      <c r="B2348" s="204"/>
      <c r="C2348" s="204"/>
      <c r="D2348" s="218"/>
      <c r="E2348" s="204"/>
      <c r="F2348" s="204"/>
      <c r="G2348" s="219"/>
      <c r="H2348" s="273"/>
      <c r="I2348" s="271">
        <f t="shared" si="366"/>
        <v>0</v>
      </c>
      <c r="J2348" s="271"/>
      <c r="K2348" s="271"/>
      <c r="L2348" s="271"/>
      <c r="M2348" s="272"/>
      <c r="N2348" s="272"/>
      <c r="O2348" s="272" t="str">
        <f t="shared" si="367"/>
        <v/>
      </c>
      <c r="P2348" s="272" t="str">
        <f t="shared" si="368"/>
        <v/>
      </c>
      <c r="Q2348" s="272">
        <f t="shared" si="369"/>
        <v>0</v>
      </c>
      <c r="R2348" s="272"/>
    </row>
    <row r="2349" spans="1:21" x14ac:dyDescent="0.3">
      <c r="A2349" s="220">
        <v>8</v>
      </c>
      <c r="B2349" s="202"/>
      <c r="C2349" s="202"/>
      <c r="D2349" s="202" t="s">
        <v>271</v>
      </c>
      <c r="E2349" s="202"/>
      <c r="F2349" s="202"/>
      <c r="G2349" s="221"/>
      <c r="H2349" s="273">
        <f>SUM(B2349:B2355)</f>
        <v>0</v>
      </c>
      <c r="I2349" s="271">
        <f t="shared" si="366"/>
        <v>0</v>
      </c>
      <c r="J2349" s="271">
        <f>IF(SUM(H2349-40)&gt;0,H2349-40,0)</f>
        <v>0</v>
      </c>
      <c r="K2349" s="271">
        <f>IF(SUM(I2349:I2355)&gt;J2349,SUM(I2349:I2355),J2349)</f>
        <v>0</v>
      </c>
      <c r="L2349" s="271">
        <f>IF(D2349="o",IF(H2349&lt;15,0,IF(H2349&gt;40,8,H2349/5)),0)</f>
        <v>0</v>
      </c>
      <c r="M2349" s="272"/>
      <c r="N2349" s="272"/>
      <c r="O2349" s="272" t="str">
        <f t="shared" si="367"/>
        <v/>
      </c>
      <c r="P2349" s="272" t="str">
        <f t="shared" si="368"/>
        <v/>
      </c>
      <c r="Q2349" s="272">
        <f t="shared" si="369"/>
        <v>0</v>
      </c>
      <c r="R2349" s="272"/>
    </row>
    <row r="2350" spans="1:21" x14ac:dyDescent="0.3">
      <c r="A2350" s="214">
        <v>9</v>
      </c>
      <c r="B2350" s="200"/>
      <c r="C2350" s="200"/>
      <c r="D2350" s="215"/>
      <c r="E2350" s="200"/>
      <c r="F2350" s="200"/>
      <c r="G2350" s="216"/>
      <c r="H2350" s="273"/>
      <c r="I2350" s="271">
        <f t="shared" si="366"/>
        <v>0</v>
      </c>
      <c r="J2350" s="271"/>
      <c r="K2350" s="271"/>
      <c r="L2350" s="271"/>
      <c r="M2350" s="272"/>
      <c r="N2350" s="272"/>
      <c r="O2350" s="272" t="str">
        <f t="shared" si="367"/>
        <v/>
      </c>
      <c r="P2350" s="272" t="str">
        <f t="shared" si="368"/>
        <v/>
      </c>
      <c r="Q2350" s="272">
        <f t="shared" si="369"/>
        <v>0</v>
      </c>
      <c r="R2350" s="272"/>
    </row>
    <row r="2351" spans="1:21" x14ac:dyDescent="0.3">
      <c r="A2351" s="214">
        <v>10</v>
      </c>
      <c r="B2351" s="200"/>
      <c r="C2351" s="200"/>
      <c r="D2351" s="215"/>
      <c r="E2351" s="200"/>
      <c r="F2351" s="200"/>
      <c r="G2351" s="216"/>
      <c r="H2351" s="273"/>
      <c r="I2351" s="271">
        <f t="shared" si="366"/>
        <v>0</v>
      </c>
      <c r="J2351" s="271"/>
      <c r="K2351" s="271"/>
      <c r="L2351" s="271"/>
      <c r="M2351" s="272"/>
      <c r="N2351" s="272"/>
      <c r="O2351" s="272" t="str">
        <f t="shared" si="367"/>
        <v/>
      </c>
      <c r="P2351" s="272" t="str">
        <f t="shared" si="368"/>
        <v/>
      </c>
      <c r="Q2351" s="272">
        <f t="shared" si="369"/>
        <v>0</v>
      </c>
      <c r="R2351" s="272"/>
    </row>
    <row r="2352" spans="1:21" x14ac:dyDescent="0.3">
      <c r="A2352" s="214">
        <v>11</v>
      </c>
      <c r="B2352" s="200"/>
      <c r="C2352" s="200"/>
      <c r="D2352" s="215"/>
      <c r="E2352" s="200"/>
      <c r="F2352" s="200"/>
      <c r="G2352" s="216"/>
      <c r="H2352" s="273"/>
      <c r="I2352" s="271">
        <f t="shared" si="366"/>
        <v>0</v>
      </c>
      <c r="J2352" s="271"/>
      <c r="K2352" s="271"/>
      <c r="L2352" s="271"/>
      <c r="M2352" s="272"/>
      <c r="N2352" s="272"/>
      <c r="O2352" s="272" t="str">
        <f t="shared" si="367"/>
        <v/>
      </c>
      <c r="P2352" s="272" t="str">
        <f t="shared" si="368"/>
        <v/>
      </c>
      <c r="Q2352" s="272">
        <f t="shared" si="369"/>
        <v>0</v>
      </c>
      <c r="R2352" s="272"/>
    </row>
    <row r="2353" spans="1:18" x14ac:dyDescent="0.3">
      <c r="A2353" s="214">
        <v>12</v>
      </c>
      <c r="B2353" s="200"/>
      <c r="C2353" s="200"/>
      <c r="D2353" s="215"/>
      <c r="E2353" s="200"/>
      <c r="F2353" s="200"/>
      <c r="G2353" s="216"/>
      <c r="H2353" s="273"/>
      <c r="I2353" s="271">
        <f t="shared" si="366"/>
        <v>0</v>
      </c>
      <c r="J2353" s="271"/>
      <c r="K2353" s="271"/>
      <c r="L2353" s="271"/>
      <c r="M2353" s="272"/>
      <c r="N2353" s="272"/>
      <c r="O2353" s="272" t="str">
        <f t="shared" si="367"/>
        <v/>
      </c>
      <c r="P2353" s="272" t="str">
        <f t="shared" si="368"/>
        <v/>
      </c>
      <c r="Q2353" s="272">
        <f t="shared" si="369"/>
        <v>0</v>
      </c>
      <c r="R2353" s="272"/>
    </row>
    <row r="2354" spans="1:18" x14ac:dyDescent="0.3">
      <c r="A2354" s="214">
        <v>13</v>
      </c>
      <c r="B2354" s="200"/>
      <c r="C2354" s="200"/>
      <c r="D2354" s="215"/>
      <c r="E2354" s="200"/>
      <c r="F2354" s="200"/>
      <c r="G2354" s="216"/>
      <c r="H2354" s="273"/>
      <c r="I2354" s="271">
        <f t="shared" si="366"/>
        <v>0</v>
      </c>
      <c r="J2354" s="271"/>
      <c r="K2354" s="271"/>
      <c r="L2354" s="271"/>
      <c r="M2354" s="272"/>
      <c r="N2354" s="272"/>
      <c r="O2354" s="272" t="str">
        <f t="shared" si="367"/>
        <v/>
      </c>
      <c r="P2354" s="272" t="str">
        <f t="shared" si="368"/>
        <v/>
      </c>
      <c r="Q2354" s="272">
        <f t="shared" si="369"/>
        <v>0</v>
      </c>
      <c r="R2354" s="272"/>
    </row>
    <row r="2355" spans="1:18" ht="17.25" thickBot="1" x14ac:dyDescent="0.35">
      <c r="A2355" s="217">
        <v>14</v>
      </c>
      <c r="B2355" s="204"/>
      <c r="C2355" s="204"/>
      <c r="D2355" s="218"/>
      <c r="E2355" s="204"/>
      <c r="F2355" s="204"/>
      <c r="G2355" s="219"/>
      <c r="H2355" s="273"/>
      <c r="I2355" s="271">
        <f t="shared" si="366"/>
        <v>0</v>
      </c>
      <c r="J2355" s="271"/>
      <c r="K2355" s="271"/>
      <c r="L2355" s="271"/>
      <c r="M2355" s="272"/>
      <c r="N2355" s="272"/>
      <c r="O2355" s="272" t="str">
        <f t="shared" si="367"/>
        <v/>
      </c>
      <c r="P2355" s="272" t="str">
        <f t="shared" si="368"/>
        <v/>
      </c>
      <c r="Q2355" s="272">
        <f t="shared" si="369"/>
        <v>0</v>
      </c>
      <c r="R2355" s="272"/>
    </row>
    <row r="2356" spans="1:18" x14ac:dyDescent="0.3">
      <c r="A2356" s="220">
        <v>15</v>
      </c>
      <c r="B2356" s="202"/>
      <c r="C2356" s="202"/>
      <c r="D2356" s="202" t="s">
        <v>271</v>
      </c>
      <c r="E2356" s="202"/>
      <c r="F2356" s="202"/>
      <c r="G2356" s="221"/>
      <c r="H2356" s="273">
        <f>SUM(B2356:B2362)</f>
        <v>0</v>
      </c>
      <c r="I2356" s="271">
        <f t="shared" si="366"/>
        <v>0</v>
      </c>
      <c r="J2356" s="271">
        <f>IF(SUM(H2356-40)&gt;0,H2356-40,0)</f>
        <v>0</v>
      </c>
      <c r="K2356" s="271">
        <f>IF(SUM(I2356:I2362)&gt;J2356,SUM(I2356:I2362),J2356)</f>
        <v>0</v>
      </c>
      <c r="L2356" s="271">
        <f>IF(D2356="o",IF(H2356&lt;15,0,IF(H2356&gt;40,8,H2356/5)),0)</f>
        <v>0</v>
      </c>
      <c r="M2356" s="272"/>
      <c r="N2356" s="272"/>
      <c r="O2356" s="272" t="str">
        <f t="shared" si="367"/>
        <v/>
      </c>
      <c r="P2356" s="272" t="str">
        <f t="shared" si="368"/>
        <v/>
      </c>
      <c r="Q2356" s="272">
        <f t="shared" si="369"/>
        <v>0</v>
      </c>
      <c r="R2356" s="272"/>
    </row>
    <row r="2357" spans="1:18" x14ac:dyDescent="0.3">
      <c r="A2357" s="214">
        <v>16</v>
      </c>
      <c r="B2357" s="200"/>
      <c r="C2357" s="200"/>
      <c r="D2357" s="215"/>
      <c r="E2357" s="200"/>
      <c r="F2357" s="200"/>
      <c r="G2357" s="216"/>
      <c r="H2357" s="273"/>
      <c r="I2357" s="271">
        <f t="shared" si="366"/>
        <v>0</v>
      </c>
      <c r="J2357" s="271"/>
      <c r="K2357" s="271"/>
      <c r="L2357" s="271"/>
      <c r="M2357" s="272"/>
      <c r="N2357" s="272"/>
      <c r="O2357" s="272" t="str">
        <f t="shared" si="367"/>
        <v/>
      </c>
      <c r="P2357" s="272" t="str">
        <f t="shared" si="368"/>
        <v/>
      </c>
      <c r="Q2357" s="272">
        <f t="shared" si="369"/>
        <v>0</v>
      </c>
      <c r="R2357" s="272"/>
    </row>
    <row r="2358" spans="1:18" x14ac:dyDescent="0.3">
      <c r="A2358" s="214">
        <v>17</v>
      </c>
      <c r="B2358" s="200"/>
      <c r="C2358" s="200"/>
      <c r="D2358" s="215"/>
      <c r="E2358" s="200"/>
      <c r="F2358" s="200"/>
      <c r="G2358" s="216"/>
      <c r="H2358" s="273"/>
      <c r="I2358" s="271">
        <f t="shared" si="366"/>
        <v>0</v>
      </c>
      <c r="J2358" s="271"/>
      <c r="K2358" s="271"/>
      <c r="L2358" s="271"/>
      <c r="M2358" s="272"/>
      <c r="N2358" s="272"/>
      <c r="O2358" s="272" t="str">
        <f t="shared" si="367"/>
        <v/>
      </c>
      <c r="P2358" s="272" t="str">
        <f t="shared" si="368"/>
        <v/>
      </c>
      <c r="Q2358" s="272">
        <f t="shared" si="369"/>
        <v>0</v>
      </c>
      <c r="R2358" s="272"/>
    </row>
    <row r="2359" spans="1:18" x14ac:dyDescent="0.3">
      <c r="A2359" s="214">
        <v>18</v>
      </c>
      <c r="B2359" s="200"/>
      <c r="C2359" s="200"/>
      <c r="D2359" s="215"/>
      <c r="E2359" s="200"/>
      <c r="F2359" s="200"/>
      <c r="G2359" s="216"/>
      <c r="H2359" s="273"/>
      <c r="I2359" s="271">
        <f t="shared" si="366"/>
        <v>0</v>
      </c>
      <c r="J2359" s="271"/>
      <c r="K2359" s="271"/>
      <c r="L2359" s="271"/>
      <c r="M2359" s="272"/>
      <c r="N2359" s="272"/>
      <c r="O2359" s="272" t="str">
        <f t="shared" si="367"/>
        <v/>
      </c>
      <c r="P2359" s="272" t="str">
        <f t="shared" si="368"/>
        <v/>
      </c>
      <c r="Q2359" s="272">
        <f t="shared" si="369"/>
        <v>0</v>
      </c>
      <c r="R2359" s="272"/>
    </row>
    <row r="2360" spans="1:18" x14ac:dyDescent="0.3">
      <c r="A2360" s="214">
        <v>19</v>
      </c>
      <c r="B2360" s="200"/>
      <c r="C2360" s="200"/>
      <c r="D2360" s="215"/>
      <c r="E2360" s="200"/>
      <c r="F2360" s="200"/>
      <c r="G2360" s="216"/>
      <c r="H2360" s="273"/>
      <c r="I2360" s="271">
        <f t="shared" si="366"/>
        <v>0</v>
      </c>
      <c r="J2360" s="271"/>
      <c r="K2360" s="271"/>
      <c r="L2360" s="271"/>
      <c r="M2360" s="272"/>
      <c r="N2360" s="272"/>
      <c r="O2360" s="272" t="str">
        <f t="shared" si="367"/>
        <v/>
      </c>
      <c r="P2360" s="272" t="str">
        <f t="shared" si="368"/>
        <v/>
      </c>
      <c r="Q2360" s="272">
        <f t="shared" si="369"/>
        <v>0</v>
      </c>
      <c r="R2360" s="272"/>
    </row>
    <row r="2361" spans="1:18" x14ac:dyDescent="0.3">
      <c r="A2361" s="214">
        <v>20</v>
      </c>
      <c r="B2361" s="200"/>
      <c r="C2361" s="200"/>
      <c r="D2361" s="215"/>
      <c r="E2361" s="200"/>
      <c r="F2361" s="200"/>
      <c r="G2361" s="216"/>
      <c r="H2361" s="273"/>
      <c r="I2361" s="271">
        <f t="shared" si="366"/>
        <v>0</v>
      </c>
      <c r="J2361" s="271"/>
      <c r="K2361" s="271"/>
      <c r="L2361" s="271"/>
      <c r="M2361" s="272"/>
      <c r="N2361" s="272"/>
      <c r="O2361" s="272" t="str">
        <f t="shared" si="367"/>
        <v/>
      </c>
      <c r="P2361" s="272" t="str">
        <f t="shared" si="368"/>
        <v/>
      </c>
      <c r="Q2361" s="272">
        <f t="shared" si="369"/>
        <v>0</v>
      </c>
      <c r="R2361" s="272"/>
    </row>
    <row r="2362" spans="1:18" ht="17.25" thickBot="1" x14ac:dyDescent="0.35">
      <c r="A2362" s="217">
        <v>21</v>
      </c>
      <c r="B2362" s="204"/>
      <c r="C2362" s="204"/>
      <c r="D2362" s="218"/>
      <c r="E2362" s="204"/>
      <c r="F2362" s="204"/>
      <c r="G2362" s="219"/>
      <c r="H2362" s="273"/>
      <c r="I2362" s="271">
        <f t="shared" si="366"/>
        <v>0</v>
      </c>
      <c r="J2362" s="271"/>
      <c r="K2362" s="271"/>
      <c r="L2362" s="271"/>
      <c r="M2362" s="272"/>
      <c r="N2362" s="272"/>
      <c r="O2362" s="272" t="str">
        <f t="shared" si="367"/>
        <v/>
      </c>
      <c r="P2362" s="272" t="str">
        <f t="shared" si="368"/>
        <v/>
      </c>
      <c r="Q2362" s="272">
        <f t="shared" si="369"/>
        <v>0</v>
      </c>
      <c r="R2362" s="272"/>
    </row>
    <row r="2363" spans="1:18" x14ac:dyDescent="0.3">
      <c r="A2363" s="220">
        <v>22</v>
      </c>
      <c r="B2363" s="202"/>
      <c r="C2363" s="202"/>
      <c r="D2363" s="202" t="s">
        <v>271</v>
      </c>
      <c r="E2363" s="202"/>
      <c r="F2363" s="202"/>
      <c r="G2363" s="221"/>
      <c r="H2363" s="273">
        <f>SUM(B2363:B2369)</f>
        <v>0</v>
      </c>
      <c r="I2363" s="271">
        <f t="shared" si="366"/>
        <v>0</v>
      </c>
      <c r="J2363" s="271">
        <f>IF(SUM(H2363-40)&gt;0,H2363-40,0)</f>
        <v>0</v>
      </c>
      <c r="K2363" s="271">
        <f>IF(SUM(I2363:I2369)&gt;J2363,SUM(I2363:I2369),J2363)</f>
        <v>0</v>
      </c>
      <c r="L2363" s="271">
        <f>IF(D2363="o",IF(H2363&lt;15,0,IF(H2363&gt;40,8,H2363/5)),0)</f>
        <v>0</v>
      </c>
      <c r="M2363" s="272"/>
      <c r="N2363" s="272"/>
      <c r="O2363" s="272" t="str">
        <f t="shared" si="367"/>
        <v/>
      </c>
      <c r="P2363" s="272" t="str">
        <f t="shared" si="368"/>
        <v/>
      </c>
      <c r="Q2363" s="272">
        <f t="shared" si="369"/>
        <v>0</v>
      </c>
      <c r="R2363" s="272"/>
    </row>
    <row r="2364" spans="1:18" x14ac:dyDescent="0.3">
      <c r="A2364" s="214">
        <v>23</v>
      </c>
      <c r="B2364" s="200"/>
      <c r="C2364" s="200"/>
      <c r="D2364" s="215"/>
      <c r="E2364" s="200"/>
      <c r="F2364" s="200"/>
      <c r="G2364" s="216"/>
      <c r="H2364" s="273"/>
      <c r="I2364" s="271">
        <f t="shared" si="366"/>
        <v>0</v>
      </c>
      <c r="J2364" s="271"/>
      <c r="K2364" s="271"/>
      <c r="L2364" s="271"/>
      <c r="M2364" s="272"/>
      <c r="N2364" s="272"/>
      <c r="O2364" s="272" t="str">
        <f t="shared" si="367"/>
        <v/>
      </c>
      <c r="P2364" s="272" t="str">
        <f t="shared" si="368"/>
        <v/>
      </c>
      <c r="Q2364" s="272">
        <f t="shared" si="369"/>
        <v>0</v>
      </c>
      <c r="R2364" s="272"/>
    </row>
    <row r="2365" spans="1:18" x14ac:dyDescent="0.3">
      <c r="A2365" s="214">
        <v>24</v>
      </c>
      <c r="B2365" s="200"/>
      <c r="C2365" s="200"/>
      <c r="D2365" s="215"/>
      <c r="E2365" s="200"/>
      <c r="F2365" s="200"/>
      <c r="G2365" s="216"/>
      <c r="H2365" s="273"/>
      <c r="I2365" s="271">
        <f t="shared" si="366"/>
        <v>0</v>
      </c>
      <c r="J2365" s="271"/>
      <c r="K2365" s="271"/>
      <c r="L2365" s="271"/>
      <c r="M2365" s="272"/>
      <c r="N2365" s="272"/>
      <c r="O2365" s="272" t="str">
        <f t="shared" si="367"/>
        <v/>
      </c>
      <c r="P2365" s="272" t="str">
        <f t="shared" si="368"/>
        <v/>
      </c>
      <c r="Q2365" s="272">
        <f t="shared" si="369"/>
        <v>0</v>
      </c>
      <c r="R2365" s="272"/>
    </row>
    <row r="2366" spans="1:18" x14ac:dyDescent="0.3">
      <c r="A2366" s="214">
        <v>25</v>
      </c>
      <c r="B2366" s="200"/>
      <c r="C2366" s="200"/>
      <c r="D2366" s="215"/>
      <c r="E2366" s="200"/>
      <c r="F2366" s="200"/>
      <c r="G2366" s="216"/>
      <c r="H2366" s="273"/>
      <c r="I2366" s="271">
        <f t="shared" si="366"/>
        <v>0</v>
      </c>
      <c r="J2366" s="271"/>
      <c r="K2366" s="271"/>
      <c r="L2366" s="271"/>
      <c r="M2366" s="272"/>
      <c r="N2366" s="272"/>
      <c r="O2366" s="272" t="str">
        <f t="shared" si="367"/>
        <v/>
      </c>
      <c r="P2366" s="272" t="str">
        <f t="shared" si="368"/>
        <v/>
      </c>
      <c r="Q2366" s="272">
        <f t="shared" si="369"/>
        <v>0</v>
      </c>
      <c r="R2366" s="272"/>
    </row>
    <row r="2367" spans="1:18" x14ac:dyDescent="0.3">
      <c r="A2367" s="214">
        <v>26</v>
      </c>
      <c r="B2367" s="200"/>
      <c r="C2367" s="200"/>
      <c r="D2367" s="215"/>
      <c r="E2367" s="200"/>
      <c r="F2367" s="200"/>
      <c r="G2367" s="216"/>
      <c r="H2367" s="273"/>
      <c r="I2367" s="271">
        <f t="shared" si="366"/>
        <v>0</v>
      </c>
      <c r="J2367" s="271"/>
      <c r="K2367" s="271"/>
      <c r="L2367" s="271"/>
      <c r="M2367" s="272"/>
      <c r="N2367" s="272"/>
      <c r="O2367" s="272" t="str">
        <f t="shared" si="367"/>
        <v/>
      </c>
      <c r="P2367" s="272" t="str">
        <f t="shared" si="368"/>
        <v/>
      </c>
      <c r="Q2367" s="272">
        <f t="shared" si="369"/>
        <v>0</v>
      </c>
      <c r="R2367" s="272"/>
    </row>
    <row r="2368" spans="1:18" x14ac:dyDescent="0.3">
      <c r="A2368" s="214">
        <v>27</v>
      </c>
      <c r="B2368" s="200"/>
      <c r="C2368" s="200"/>
      <c r="D2368" s="215"/>
      <c r="E2368" s="200"/>
      <c r="F2368" s="200"/>
      <c r="G2368" s="216"/>
      <c r="H2368" s="273"/>
      <c r="I2368" s="271">
        <f t="shared" si="366"/>
        <v>0</v>
      </c>
      <c r="J2368" s="271"/>
      <c r="K2368" s="271"/>
      <c r="L2368" s="271"/>
      <c r="M2368" s="272"/>
      <c r="N2368" s="272"/>
      <c r="O2368" s="272" t="str">
        <f t="shared" si="367"/>
        <v/>
      </c>
      <c r="P2368" s="272" t="str">
        <f t="shared" si="368"/>
        <v/>
      </c>
      <c r="Q2368" s="272">
        <f t="shared" si="369"/>
        <v>0</v>
      </c>
      <c r="R2368" s="272"/>
    </row>
    <row r="2369" spans="1:21" ht="17.25" thickBot="1" x14ac:dyDescent="0.35">
      <c r="A2369" s="217">
        <v>28</v>
      </c>
      <c r="B2369" s="204"/>
      <c r="C2369" s="204"/>
      <c r="D2369" s="218"/>
      <c r="E2369" s="204"/>
      <c r="F2369" s="204"/>
      <c r="G2369" s="219"/>
      <c r="H2369" s="273"/>
      <c r="I2369" s="271">
        <f t="shared" si="366"/>
        <v>0</v>
      </c>
      <c r="J2369" s="271"/>
      <c r="K2369" s="271"/>
      <c r="L2369" s="271"/>
      <c r="M2369" s="272"/>
      <c r="N2369" s="272"/>
      <c r="O2369" s="272" t="str">
        <f t="shared" si="367"/>
        <v/>
      </c>
      <c r="P2369" s="272" t="str">
        <f t="shared" si="368"/>
        <v/>
      </c>
      <c r="Q2369" s="272">
        <f t="shared" si="369"/>
        <v>0</v>
      </c>
      <c r="R2369" s="272"/>
    </row>
    <row r="2370" spans="1:21" x14ac:dyDescent="0.3">
      <c r="A2370" s="205"/>
      <c r="B2370" s="202"/>
      <c r="C2370" s="202"/>
      <c r="D2370" s="202" t="s">
        <v>271</v>
      </c>
      <c r="E2370" s="202"/>
      <c r="F2370" s="202"/>
      <c r="G2370" s="221"/>
      <c r="H2370" s="273" t="str">
        <f>IF(A2370&lt;&gt;0,SUM(Q2370:Q2372),"")</f>
        <v/>
      </c>
      <c r="I2370" s="271" t="str">
        <f>IF(A2370&lt;&gt;0,IF(IFERROR(B2370-8,0)&lt;0,0,IFERROR(B2370-8,0)),"")</f>
        <v/>
      </c>
      <c r="J2370" s="271" t="str">
        <f>IF(A2370&lt;&gt;0,IF(SUM(H2370-40)&gt;0,H2370-40,0),"")</f>
        <v/>
      </c>
      <c r="K2370" s="271" t="str">
        <f>IF(A2370&lt;&gt;0,IF(SUM(I2370:I2372)&gt;J2370,SUM(I2370:I2372),J2370),"")</f>
        <v/>
      </c>
      <c r="L2370" s="271" t="str">
        <f>IF(A2370&lt;&gt;0,IF(D2342="o",IF(H2370&lt;(15/(7/COUNTA(A2370:A2372))),0,IF(H2370&gt;(COUNTA(A2370:A2372)/5*40),COUNTA(A2370:A2372)/5*8,H2370/5)),""),"")</f>
        <v/>
      </c>
      <c r="M2370" s="272"/>
      <c r="N2370" s="272"/>
      <c r="O2370" s="272" t="str">
        <f t="shared" si="367"/>
        <v/>
      </c>
      <c r="P2370" s="272" t="str">
        <f t="shared" si="368"/>
        <v/>
      </c>
      <c r="Q2370" s="272">
        <f t="shared" si="369"/>
        <v>0</v>
      </c>
      <c r="R2370" s="272"/>
    </row>
    <row r="2371" spans="1:21" x14ac:dyDescent="0.3">
      <c r="A2371" s="206"/>
      <c r="B2371" s="200"/>
      <c r="C2371" s="200"/>
      <c r="D2371" s="215"/>
      <c r="E2371" s="200"/>
      <c r="F2371" s="200"/>
      <c r="G2371" s="216"/>
      <c r="H2371" s="273"/>
      <c r="I2371" s="271" t="str">
        <f>IF(A2371&lt;&gt;0,IF(IFERROR(B2371-8,0)&lt;0,0,IFERROR(B2371-8,0)),"")</f>
        <v/>
      </c>
      <c r="J2371" s="271"/>
      <c r="K2371" s="271"/>
      <c r="L2371" s="271"/>
      <c r="M2371" s="272"/>
      <c r="N2371" s="272"/>
      <c r="O2371" s="272" t="str">
        <f t="shared" si="367"/>
        <v/>
      </c>
      <c r="P2371" s="272" t="str">
        <f t="shared" si="368"/>
        <v/>
      </c>
      <c r="Q2371" s="272">
        <f t="shared" si="369"/>
        <v>0</v>
      </c>
      <c r="R2371" s="272"/>
    </row>
    <row r="2372" spans="1:21" ht="17.25" thickBot="1" x14ac:dyDescent="0.35">
      <c r="A2372" s="207"/>
      <c r="B2372" s="204"/>
      <c r="C2372" s="204"/>
      <c r="D2372" s="218"/>
      <c r="E2372" s="204"/>
      <c r="F2372" s="204"/>
      <c r="G2372" s="219"/>
      <c r="H2372" s="273"/>
      <c r="I2372" s="271" t="str">
        <f>IF(A2372&lt;&gt;0,IF(IFERROR(B2372-8,0)&lt;0,0,IFERROR(B2372-8,0)),"")</f>
        <v/>
      </c>
      <c r="J2372" s="271"/>
      <c r="K2372" s="271"/>
      <c r="L2372" s="271"/>
      <c r="M2372" s="272"/>
      <c r="N2372" s="272"/>
      <c r="O2372" s="272"/>
      <c r="P2372" s="272"/>
      <c r="Q2372" s="272">
        <f t="shared" si="369"/>
        <v>0</v>
      </c>
      <c r="R2372" s="272"/>
    </row>
    <row r="2373" spans="1:21" ht="17.25" thickBot="1" x14ac:dyDescent="0.35">
      <c r="A2373" s="211"/>
      <c r="B2373" s="243"/>
      <c r="C2373" s="243"/>
      <c r="D2373" s="243"/>
      <c r="E2373" s="243"/>
      <c r="F2373" s="243"/>
      <c r="G2373" s="244"/>
      <c r="H2373" s="273">
        <f t="shared" ref="H2373:M2373" si="370">SUM(H2374:H2404)</f>
        <v>0</v>
      </c>
      <c r="I2373" s="271">
        <f t="shared" si="370"/>
        <v>0</v>
      </c>
      <c r="J2373" s="271">
        <f t="shared" si="370"/>
        <v>0</v>
      </c>
      <c r="K2373" s="271">
        <f t="shared" si="370"/>
        <v>0</v>
      </c>
      <c r="L2373" s="274">
        <f t="shared" si="370"/>
        <v>0</v>
      </c>
      <c r="M2373" s="271" t="e">
        <f t="shared" si="370"/>
        <v>#DIV/0!</v>
      </c>
      <c r="N2373" s="275">
        <f>COUNTA(B2374:B2404)-COUNTIF(B2374:B2404,"연차")</f>
        <v>0</v>
      </c>
      <c r="O2373" s="271">
        <f>SUM(O2374:O2404)</f>
        <v>0</v>
      </c>
      <c r="P2373" s="271">
        <f>SUM(P2374:P2404)</f>
        <v>0</v>
      </c>
      <c r="Q2373" s="272">
        <f>SUM(Q2374:Q2404)</f>
        <v>0</v>
      </c>
      <c r="R2373" s="272">
        <f>COUNTA(A2374:A2404)</f>
        <v>28</v>
      </c>
      <c r="S2373" s="276">
        <f>SUM(C2374:C2404)</f>
        <v>0</v>
      </c>
      <c r="T2373" s="276">
        <f>SUM(F2374:F2404)</f>
        <v>0</v>
      </c>
      <c r="U2373" s="251">
        <f>G2375*G2377</f>
        <v>0</v>
      </c>
    </row>
    <row r="2374" spans="1:21" x14ac:dyDescent="0.3">
      <c r="A2374" s="212">
        <v>1</v>
      </c>
      <c r="B2374" s="201"/>
      <c r="C2374" s="201"/>
      <c r="D2374" s="201" t="s">
        <v>271</v>
      </c>
      <c r="E2374" s="201"/>
      <c r="F2374" s="201"/>
      <c r="G2374" s="213" t="s">
        <v>282</v>
      </c>
      <c r="H2374" s="273">
        <f>SUM(B2374:B2380)</f>
        <v>0</v>
      </c>
      <c r="I2374" s="271">
        <f t="shared" ref="I2374:I2401" si="371">IF(IFERROR(B2374-8,0)&lt;0,0,IFERROR(B2374-8,0))</f>
        <v>0</v>
      </c>
      <c r="J2374" s="271">
        <f>IF(SUM(H2374-40)&gt;0,H2374-40,0)</f>
        <v>0</v>
      </c>
      <c r="K2374" s="271">
        <f>IF(SUM(I2374:I2380)&gt;J2374,SUM(I2374:I2380),J2374)</f>
        <v>0</v>
      </c>
      <c r="L2374" s="271">
        <f>IF(D2374="o",IF(H2374&lt;15,0,IF(H2374&gt;40,8,H2374/5)),0)</f>
        <v>0</v>
      </c>
      <c r="M2374" s="272" t="e">
        <f>SUM(B2374:B2404)/COUNTA(B2374:B2404)</f>
        <v>#DIV/0!</v>
      </c>
      <c r="N2374" s="272"/>
      <c r="O2374" s="272" t="str">
        <f>IF(E2374="o",IF(B2374&gt;8,8,B2374),"")</f>
        <v/>
      </c>
      <c r="P2374" s="272" t="str">
        <f>IF(E2374="o",IF(B2374&gt;8,B2374-8,0),"")</f>
        <v/>
      </c>
      <c r="Q2374" s="272">
        <f>COUNTA(A2374)*IF(B2374="연차",0,B2374)</f>
        <v>0</v>
      </c>
      <c r="R2374" s="272"/>
    </row>
    <row r="2375" spans="1:21" x14ac:dyDescent="0.3">
      <c r="A2375" s="214">
        <v>2</v>
      </c>
      <c r="B2375" s="200"/>
      <c r="C2375" s="200"/>
      <c r="D2375" s="215"/>
      <c r="E2375" s="200"/>
      <c r="F2375" s="200"/>
      <c r="G2375" s="203"/>
      <c r="H2375" s="273"/>
      <c r="I2375" s="271">
        <f t="shared" si="371"/>
        <v>0</v>
      </c>
      <c r="J2375" s="271"/>
      <c r="K2375" s="271"/>
      <c r="L2375" s="271"/>
      <c r="M2375" s="272"/>
      <c r="N2375" s="272"/>
      <c r="O2375" s="272" t="str">
        <f t="shared" ref="O2375:O2403" si="372">IF(E2375="o",IF(B2375&gt;8,8,B2375),"")</f>
        <v/>
      </c>
      <c r="P2375" s="272" t="str">
        <f t="shared" ref="P2375:P2403" si="373">IF(E2375="o",IF(B2375&gt;8,B2375-8,0),"")</f>
        <v/>
      </c>
      <c r="Q2375" s="272">
        <f t="shared" ref="Q2375:Q2404" si="374">COUNTA(A2375)*IF(B2375="연차",0,B2375)</f>
        <v>0</v>
      </c>
      <c r="R2375" s="272"/>
    </row>
    <row r="2376" spans="1:21" x14ac:dyDescent="0.3">
      <c r="A2376" s="214">
        <v>3</v>
      </c>
      <c r="B2376" s="200"/>
      <c r="C2376" s="200"/>
      <c r="D2376" s="215"/>
      <c r="E2376" s="200"/>
      <c r="F2376" s="200"/>
      <c r="G2376" s="203" t="s">
        <v>275</v>
      </c>
      <c r="H2376" s="273"/>
      <c r="I2376" s="271">
        <f t="shared" si="371"/>
        <v>0</v>
      </c>
      <c r="J2376" s="271"/>
      <c r="K2376" s="271"/>
      <c r="L2376" s="271"/>
      <c r="M2376" s="272"/>
      <c r="N2376" s="272"/>
      <c r="O2376" s="272" t="str">
        <f t="shared" si="372"/>
        <v/>
      </c>
      <c r="P2376" s="272" t="str">
        <f t="shared" si="373"/>
        <v/>
      </c>
      <c r="Q2376" s="272">
        <f t="shared" si="374"/>
        <v>0</v>
      </c>
      <c r="R2376" s="272"/>
    </row>
    <row r="2377" spans="1:21" x14ac:dyDescent="0.3">
      <c r="A2377" s="214">
        <v>4</v>
      </c>
      <c r="B2377" s="200"/>
      <c r="C2377" s="200"/>
      <c r="D2377" s="215"/>
      <c r="E2377" s="200"/>
      <c r="F2377" s="200"/>
      <c r="G2377" s="203"/>
      <c r="H2377" s="273"/>
      <c r="I2377" s="271">
        <f t="shared" si="371"/>
        <v>0</v>
      </c>
      <c r="J2377" s="271"/>
      <c r="K2377" s="271"/>
      <c r="L2377" s="271"/>
      <c r="M2377" s="272"/>
      <c r="N2377" s="272"/>
      <c r="O2377" s="272" t="str">
        <f t="shared" si="372"/>
        <v/>
      </c>
      <c r="P2377" s="272" t="str">
        <f t="shared" si="373"/>
        <v/>
      </c>
      <c r="Q2377" s="272">
        <f t="shared" si="374"/>
        <v>0</v>
      </c>
      <c r="R2377" s="272"/>
    </row>
    <row r="2378" spans="1:21" x14ac:dyDescent="0.3">
      <c r="A2378" s="214">
        <v>5</v>
      </c>
      <c r="B2378" s="200"/>
      <c r="C2378" s="200"/>
      <c r="D2378" s="215"/>
      <c r="E2378" s="200"/>
      <c r="F2378" s="200"/>
      <c r="G2378" s="216"/>
      <c r="H2378" s="273"/>
      <c r="I2378" s="271">
        <f t="shared" si="371"/>
        <v>0</v>
      </c>
      <c r="J2378" s="271"/>
      <c r="K2378" s="271"/>
      <c r="L2378" s="271"/>
      <c r="M2378" s="272"/>
      <c r="N2378" s="272"/>
      <c r="O2378" s="272" t="str">
        <f t="shared" si="372"/>
        <v/>
      </c>
      <c r="P2378" s="272" t="str">
        <f t="shared" si="373"/>
        <v/>
      </c>
      <c r="Q2378" s="272">
        <f t="shared" si="374"/>
        <v>0</v>
      </c>
      <c r="R2378" s="272"/>
    </row>
    <row r="2379" spans="1:21" x14ac:dyDescent="0.3">
      <c r="A2379" s="214">
        <v>6</v>
      </c>
      <c r="B2379" s="200"/>
      <c r="C2379" s="200"/>
      <c r="D2379" s="215"/>
      <c r="E2379" s="200"/>
      <c r="F2379" s="200"/>
      <c r="G2379" s="216"/>
      <c r="H2379" s="273"/>
      <c r="I2379" s="271">
        <f t="shared" si="371"/>
        <v>0</v>
      </c>
      <c r="J2379" s="271"/>
      <c r="K2379" s="271"/>
      <c r="L2379" s="271"/>
      <c r="M2379" s="272"/>
      <c r="N2379" s="272"/>
      <c r="O2379" s="272" t="str">
        <f t="shared" si="372"/>
        <v/>
      </c>
      <c r="P2379" s="272" t="str">
        <f t="shared" si="373"/>
        <v/>
      </c>
      <c r="Q2379" s="272">
        <f t="shared" si="374"/>
        <v>0</v>
      </c>
      <c r="R2379" s="272"/>
    </row>
    <row r="2380" spans="1:21" ht="17.25" thickBot="1" x14ac:dyDescent="0.35">
      <c r="A2380" s="217">
        <v>7</v>
      </c>
      <c r="B2380" s="204"/>
      <c r="C2380" s="204"/>
      <c r="D2380" s="218"/>
      <c r="E2380" s="204"/>
      <c r="F2380" s="204"/>
      <c r="G2380" s="219"/>
      <c r="H2380" s="273"/>
      <c r="I2380" s="271">
        <f t="shared" si="371"/>
        <v>0</v>
      </c>
      <c r="J2380" s="271"/>
      <c r="K2380" s="271"/>
      <c r="L2380" s="271"/>
      <c r="M2380" s="272"/>
      <c r="N2380" s="272"/>
      <c r="O2380" s="272" t="str">
        <f t="shared" si="372"/>
        <v/>
      </c>
      <c r="P2380" s="272" t="str">
        <f t="shared" si="373"/>
        <v/>
      </c>
      <c r="Q2380" s="272">
        <f t="shared" si="374"/>
        <v>0</v>
      </c>
      <c r="R2380" s="272"/>
    </row>
    <row r="2381" spans="1:21" x14ac:dyDescent="0.3">
      <c r="A2381" s="220">
        <v>8</v>
      </c>
      <c r="B2381" s="202"/>
      <c r="C2381" s="202"/>
      <c r="D2381" s="202" t="s">
        <v>271</v>
      </c>
      <c r="E2381" s="202"/>
      <c r="F2381" s="202"/>
      <c r="G2381" s="221"/>
      <c r="H2381" s="273">
        <f>SUM(B2381:B2387)</f>
        <v>0</v>
      </c>
      <c r="I2381" s="271">
        <f t="shared" si="371"/>
        <v>0</v>
      </c>
      <c r="J2381" s="271">
        <f>IF(SUM(H2381-40)&gt;0,H2381-40,0)</f>
        <v>0</v>
      </c>
      <c r="K2381" s="271">
        <f>IF(SUM(I2381:I2387)&gt;J2381,SUM(I2381:I2387),J2381)</f>
        <v>0</v>
      </c>
      <c r="L2381" s="271">
        <f>IF(D2381="o",IF(H2381&lt;15,0,IF(H2381&gt;40,8,H2381/5)),0)</f>
        <v>0</v>
      </c>
      <c r="M2381" s="272"/>
      <c r="N2381" s="272"/>
      <c r="O2381" s="272" t="str">
        <f t="shared" si="372"/>
        <v/>
      </c>
      <c r="P2381" s="272" t="str">
        <f t="shared" si="373"/>
        <v/>
      </c>
      <c r="Q2381" s="272">
        <f t="shared" si="374"/>
        <v>0</v>
      </c>
      <c r="R2381" s="272"/>
    </row>
    <row r="2382" spans="1:21" x14ac:dyDescent="0.3">
      <c r="A2382" s="214">
        <v>9</v>
      </c>
      <c r="B2382" s="200"/>
      <c r="C2382" s="200"/>
      <c r="D2382" s="215"/>
      <c r="E2382" s="200"/>
      <c r="F2382" s="200"/>
      <c r="G2382" s="216"/>
      <c r="H2382" s="273"/>
      <c r="I2382" s="271">
        <f t="shared" si="371"/>
        <v>0</v>
      </c>
      <c r="J2382" s="271"/>
      <c r="K2382" s="271"/>
      <c r="L2382" s="271"/>
      <c r="M2382" s="272"/>
      <c r="N2382" s="272"/>
      <c r="O2382" s="272" t="str">
        <f t="shared" si="372"/>
        <v/>
      </c>
      <c r="P2382" s="272" t="str">
        <f t="shared" si="373"/>
        <v/>
      </c>
      <c r="Q2382" s="272">
        <f t="shared" si="374"/>
        <v>0</v>
      </c>
      <c r="R2382" s="272"/>
    </row>
    <row r="2383" spans="1:21" x14ac:dyDescent="0.3">
      <c r="A2383" s="214">
        <v>10</v>
      </c>
      <c r="B2383" s="200"/>
      <c r="C2383" s="200"/>
      <c r="D2383" s="215"/>
      <c r="E2383" s="200"/>
      <c r="F2383" s="200"/>
      <c r="G2383" s="216"/>
      <c r="H2383" s="273"/>
      <c r="I2383" s="271">
        <f t="shared" si="371"/>
        <v>0</v>
      </c>
      <c r="J2383" s="271"/>
      <c r="K2383" s="271"/>
      <c r="L2383" s="271"/>
      <c r="M2383" s="272"/>
      <c r="N2383" s="272"/>
      <c r="O2383" s="272" t="str">
        <f t="shared" si="372"/>
        <v/>
      </c>
      <c r="P2383" s="272" t="str">
        <f t="shared" si="373"/>
        <v/>
      </c>
      <c r="Q2383" s="272">
        <f t="shared" si="374"/>
        <v>0</v>
      </c>
      <c r="R2383" s="272"/>
    </row>
    <row r="2384" spans="1:21" x14ac:dyDescent="0.3">
      <c r="A2384" s="214">
        <v>11</v>
      </c>
      <c r="B2384" s="200"/>
      <c r="C2384" s="200"/>
      <c r="D2384" s="215"/>
      <c r="E2384" s="200"/>
      <c r="F2384" s="200"/>
      <c r="G2384" s="216"/>
      <c r="H2384" s="273"/>
      <c r="I2384" s="271">
        <f t="shared" si="371"/>
        <v>0</v>
      </c>
      <c r="J2384" s="271"/>
      <c r="K2384" s="271"/>
      <c r="L2384" s="271"/>
      <c r="M2384" s="272"/>
      <c r="N2384" s="272"/>
      <c r="O2384" s="272" t="str">
        <f t="shared" si="372"/>
        <v/>
      </c>
      <c r="P2384" s="272" t="str">
        <f t="shared" si="373"/>
        <v/>
      </c>
      <c r="Q2384" s="272">
        <f t="shared" si="374"/>
        <v>0</v>
      </c>
      <c r="R2384" s="272"/>
    </row>
    <row r="2385" spans="1:18" x14ac:dyDescent="0.3">
      <c r="A2385" s="214">
        <v>12</v>
      </c>
      <c r="B2385" s="200"/>
      <c r="C2385" s="200"/>
      <c r="D2385" s="215"/>
      <c r="E2385" s="200"/>
      <c r="F2385" s="200"/>
      <c r="G2385" s="216"/>
      <c r="H2385" s="273"/>
      <c r="I2385" s="271">
        <f t="shared" si="371"/>
        <v>0</v>
      </c>
      <c r="J2385" s="271"/>
      <c r="K2385" s="271"/>
      <c r="L2385" s="271"/>
      <c r="M2385" s="272"/>
      <c r="N2385" s="272"/>
      <c r="O2385" s="272" t="str">
        <f t="shared" si="372"/>
        <v/>
      </c>
      <c r="P2385" s="272" t="str">
        <f t="shared" si="373"/>
        <v/>
      </c>
      <c r="Q2385" s="272">
        <f t="shared" si="374"/>
        <v>0</v>
      </c>
      <c r="R2385" s="272"/>
    </row>
    <row r="2386" spans="1:18" x14ac:dyDescent="0.3">
      <c r="A2386" s="214">
        <v>13</v>
      </c>
      <c r="B2386" s="200"/>
      <c r="C2386" s="200"/>
      <c r="D2386" s="215"/>
      <c r="E2386" s="200"/>
      <c r="F2386" s="200"/>
      <c r="G2386" s="216"/>
      <c r="H2386" s="273"/>
      <c r="I2386" s="271">
        <f t="shared" si="371"/>
        <v>0</v>
      </c>
      <c r="J2386" s="271"/>
      <c r="K2386" s="271"/>
      <c r="L2386" s="271"/>
      <c r="M2386" s="272"/>
      <c r="N2386" s="272"/>
      <c r="O2386" s="272" t="str">
        <f t="shared" si="372"/>
        <v/>
      </c>
      <c r="P2386" s="272" t="str">
        <f t="shared" si="373"/>
        <v/>
      </c>
      <c r="Q2386" s="272">
        <f t="shared" si="374"/>
        <v>0</v>
      </c>
      <c r="R2386" s="272"/>
    </row>
    <row r="2387" spans="1:18" ht="17.25" thickBot="1" x14ac:dyDescent="0.35">
      <c r="A2387" s="217">
        <v>14</v>
      </c>
      <c r="B2387" s="204"/>
      <c r="C2387" s="204"/>
      <c r="D2387" s="218"/>
      <c r="E2387" s="204"/>
      <c r="F2387" s="204"/>
      <c r="G2387" s="219"/>
      <c r="H2387" s="273"/>
      <c r="I2387" s="271">
        <f t="shared" si="371"/>
        <v>0</v>
      </c>
      <c r="J2387" s="271"/>
      <c r="K2387" s="271"/>
      <c r="L2387" s="271"/>
      <c r="M2387" s="272"/>
      <c r="N2387" s="272"/>
      <c r="O2387" s="272" t="str">
        <f t="shared" si="372"/>
        <v/>
      </c>
      <c r="P2387" s="272" t="str">
        <f t="shared" si="373"/>
        <v/>
      </c>
      <c r="Q2387" s="272">
        <f t="shared" si="374"/>
        <v>0</v>
      </c>
      <c r="R2387" s="272"/>
    </row>
    <row r="2388" spans="1:18" x14ac:dyDescent="0.3">
      <c r="A2388" s="220">
        <v>15</v>
      </c>
      <c r="B2388" s="202"/>
      <c r="C2388" s="202"/>
      <c r="D2388" s="202" t="s">
        <v>271</v>
      </c>
      <c r="E2388" s="202"/>
      <c r="F2388" s="202"/>
      <c r="G2388" s="221"/>
      <c r="H2388" s="273">
        <f>SUM(B2388:B2394)</f>
        <v>0</v>
      </c>
      <c r="I2388" s="271">
        <f t="shared" si="371"/>
        <v>0</v>
      </c>
      <c r="J2388" s="271">
        <f>IF(SUM(H2388-40)&gt;0,H2388-40,0)</f>
        <v>0</v>
      </c>
      <c r="K2388" s="271">
        <f>IF(SUM(I2388:I2394)&gt;J2388,SUM(I2388:I2394),J2388)</f>
        <v>0</v>
      </c>
      <c r="L2388" s="271">
        <f>IF(D2388="o",IF(H2388&lt;15,0,IF(H2388&gt;40,8,H2388/5)),0)</f>
        <v>0</v>
      </c>
      <c r="M2388" s="272"/>
      <c r="N2388" s="272"/>
      <c r="O2388" s="272" t="str">
        <f t="shared" si="372"/>
        <v/>
      </c>
      <c r="P2388" s="272" t="str">
        <f t="shared" si="373"/>
        <v/>
      </c>
      <c r="Q2388" s="272">
        <f t="shared" si="374"/>
        <v>0</v>
      </c>
      <c r="R2388" s="272"/>
    </row>
    <row r="2389" spans="1:18" x14ac:dyDescent="0.3">
      <c r="A2389" s="214">
        <v>16</v>
      </c>
      <c r="B2389" s="200"/>
      <c r="C2389" s="200"/>
      <c r="D2389" s="215"/>
      <c r="E2389" s="200"/>
      <c r="F2389" s="200"/>
      <c r="G2389" s="216"/>
      <c r="H2389" s="273"/>
      <c r="I2389" s="271">
        <f t="shared" si="371"/>
        <v>0</v>
      </c>
      <c r="J2389" s="271"/>
      <c r="K2389" s="271"/>
      <c r="L2389" s="271"/>
      <c r="M2389" s="272"/>
      <c r="N2389" s="272"/>
      <c r="O2389" s="272" t="str">
        <f t="shared" si="372"/>
        <v/>
      </c>
      <c r="P2389" s="272" t="str">
        <f t="shared" si="373"/>
        <v/>
      </c>
      <c r="Q2389" s="272">
        <f t="shared" si="374"/>
        <v>0</v>
      </c>
      <c r="R2389" s="272"/>
    </row>
    <row r="2390" spans="1:18" x14ac:dyDescent="0.3">
      <c r="A2390" s="214">
        <v>17</v>
      </c>
      <c r="B2390" s="200"/>
      <c r="C2390" s="200"/>
      <c r="D2390" s="215"/>
      <c r="E2390" s="200"/>
      <c r="F2390" s="200"/>
      <c r="G2390" s="216"/>
      <c r="H2390" s="273"/>
      <c r="I2390" s="271">
        <f t="shared" si="371"/>
        <v>0</v>
      </c>
      <c r="J2390" s="271"/>
      <c r="K2390" s="271"/>
      <c r="L2390" s="271"/>
      <c r="M2390" s="272"/>
      <c r="N2390" s="272"/>
      <c r="O2390" s="272" t="str">
        <f t="shared" si="372"/>
        <v/>
      </c>
      <c r="P2390" s="272" t="str">
        <f t="shared" si="373"/>
        <v/>
      </c>
      <c r="Q2390" s="272">
        <f t="shared" si="374"/>
        <v>0</v>
      </c>
      <c r="R2390" s="272"/>
    </row>
    <row r="2391" spans="1:18" x14ac:dyDescent="0.3">
      <c r="A2391" s="214">
        <v>18</v>
      </c>
      <c r="B2391" s="200"/>
      <c r="C2391" s="200"/>
      <c r="D2391" s="215"/>
      <c r="E2391" s="200"/>
      <c r="F2391" s="200"/>
      <c r="G2391" s="216"/>
      <c r="H2391" s="273"/>
      <c r="I2391" s="271">
        <f t="shared" si="371"/>
        <v>0</v>
      </c>
      <c r="J2391" s="271"/>
      <c r="K2391" s="271"/>
      <c r="L2391" s="271"/>
      <c r="M2391" s="272"/>
      <c r="N2391" s="272"/>
      <c r="O2391" s="272" t="str">
        <f t="shared" si="372"/>
        <v/>
      </c>
      <c r="P2391" s="272" t="str">
        <f t="shared" si="373"/>
        <v/>
      </c>
      <c r="Q2391" s="272">
        <f t="shared" si="374"/>
        <v>0</v>
      </c>
      <c r="R2391" s="272"/>
    </row>
    <row r="2392" spans="1:18" x14ac:dyDescent="0.3">
      <c r="A2392" s="214">
        <v>19</v>
      </c>
      <c r="B2392" s="200"/>
      <c r="C2392" s="200"/>
      <c r="D2392" s="215"/>
      <c r="E2392" s="200"/>
      <c r="F2392" s="200"/>
      <c r="G2392" s="216"/>
      <c r="H2392" s="273"/>
      <c r="I2392" s="271">
        <f t="shared" si="371"/>
        <v>0</v>
      </c>
      <c r="J2392" s="271"/>
      <c r="K2392" s="271"/>
      <c r="L2392" s="271"/>
      <c r="M2392" s="272"/>
      <c r="N2392" s="272"/>
      <c r="O2392" s="272" t="str">
        <f t="shared" si="372"/>
        <v/>
      </c>
      <c r="P2392" s="272" t="str">
        <f t="shared" si="373"/>
        <v/>
      </c>
      <c r="Q2392" s="272">
        <f t="shared" si="374"/>
        <v>0</v>
      </c>
      <c r="R2392" s="272"/>
    </row>
    <row r="2393" spans="1:18" x14ac:dyDescent="0.3">
      <c r="A2393" s="214">
        <v>20</v>
      </c>
      <c r="B2393" s="200"/>
      <c r="C2393" s="200"/>
      <c r="D2393" s="215"/>
      <c r="E2393" s="200"/>
      <c r="F2393" s="200"/>
      <c r="G2393" s="216"/>
      <c r="H2393" s="273"/>
      <c r="I2393" s="271">
        <f t="shared" si="371"/>
        <v>0</v>
      </c>
      <c r="J2393" s="271"/>
      <c r="K2393" s="271"/>
      <c r="L2393" s="271"/>
      <c r="M2393" s="272"/>
      <c r="N2393" s="272"/>
      <c r="O2393" s="272" t="str">
        <f t="shared" si="372"/>
        <v/>
      </c>
      <c r="P2393" s="272" t="str">
        <f t="shared" si="373"/>
        <v/>
      </c>
      <c r="Q2393" s="272">
        <f t="shared" si="374"/>
        <v>0</v>
      </c>
      <c r="R2393" s="272"/>
    </row>
    <row r="2394" spans="1:18" ht="17.25" thickBot="1" x14ac:dyDescent="0.35">
      <c r="A2394" s="217">
        <v>21</v>
      </c>
      <c r="B2394" s="204"/>
      <c r="C2394" s="204"/>
      <c r="D2394" s="218"/>
      <c r="E2394" s="204"/>
      <c r="F2394" s="204"/>
      <c r="G2394" s="219"/>
      <c r="H2394" s="273"/>
      <c r="I2394" s="271">
        <f t="shared" si="371"/>
        <v>0</v>
      </c>
      <c r="J2394" s="271"/>
      <c r="K2394" s="271"/>
      <c r="L2394" s="271"/>
      <c r="M2394" s="272"/>
      <c r="N2394" s="272"/>
      <c r="O2394" s="272" t="str">
        <f t="shared" si="372"/>
        <v/>
      </c>
      <c r="P2394" s="272" t="str">
        <f t="shared" si="373"/>
        <v/>
      </c>
      <c r="Q2394" s="272">
        <f t="shared" si="374"/>
        <v>0</v>
      </c>
      <c r="R2394" s="272"/>
    </row>
    <row r="2395" spans="1:18" x14ac:dyDescent="0.3">
      <c r="A2395" s="220">
        <v>22</v>
      </c>
      <c r="B2395" s="202"/>
      <c r="C2395" s="202"/>
      <c r="D2395" s="202" t="s">
        <v>271</v>
      </c>
      <c r="E2395" s="202"/>
      <c r="F2395" s="202"/>
      <c r="G2395" s="221"/>
      <c r="H2395" s="273">
        <f>SUM(B2395:B2401)</f>
        <v>0</v>
      </c>
      <c r="I2395" s="271">
        <f t="shared" si="371"/>
        <v>0</v>
      </c>
      <c r="J2395" s="271">
        <f>IF(SUM(H2395-40)&gt;0,H2395-40,0)</f>
        <v>0</v>
      </c>
      <c r="K2395" s="271">
        <f>IF(SUM(I2395:I2401)&gt;J2395,SUM(I2395:I2401),J2395)</f>
        <v>0</v>
      </c>
      <c r="L2395" s="271">
        <f>IF(D2395="o",IF(H2395&lt;15,0,IF(H2395&gt;40,8,H2395/5)),0)</f>
        <v>0</v>
      </c>
      <c r="M2395" s="272"/>
      <c r="N2395" s="272"/>
      <c r="O2395" s="272" t="str">
        <f t="shared" si="372"/>
        <v/>
      </c>
      <c r="P2395" s="272" t="str">
        <f t="shared" si="373"/>
        <v/>
      </c>
      <c r="Q2395" s="272">
        <f t="shared" si="374"/>
        <v>0</v>
      </c>
      <c r="R2395" s="272"/>
    </row>
    <row r="2396" spans="1:18" x14ac:dyDescent="0.3">
      <c r="A2396" s="214">
        <v>23</v>
      </c>
      <c r="B2396" s="200"/>
      <c r="C2396" s="200"/>
      <c r="D2396" s="215"/>
      <c r="E2396" s="200"/>
      <c r="F2396" s="200"/>
      <c r="G2396" s="216"/>
      <c r="H2396" s="273"/>
      <c r="I2396" s="271">
        <f t="shared" si="371"/>
        <v>0</v>
      </c>
      <c r="J2396" s="271"/>
      <c r="K2396" s="271"/>
      <c r="L2396" s="271"/>
      <c r="M2396" s="272"/>
      <c r="N2396" s="272"/>
      <c r="O2396" s="272" t="str">
        <f t="shared" si="372"/>
        <v/>
      </c>
      <c r="P2396" s="272" t="str">
        <f t="shared" si="373"/>
        <v/>
      </c>
      <c r="Q2396" s="272">
        <f t="shared" si="374"/>
        <v>0</v>
      </c>
      <c r="R2396" s="272"/>
    </row>
    <row r="2397" spans="1:18" x14ac:dyDescent="0.3">
      <c r="A2397" s="214">
        <v>24</v>
      </c>
      <c r="B2397" s="200"/>
      <c r="C2397" s="200"/>
      <c r="D2397" s="215"/>
      <c r="E2397" s="200"/>
      <c r="F2397" s="200"/>
      <c r="G2397" s="216"/>
      <c r="H2397" s="273"/>
      <c r="I2397" s="271">
        <f t="shared" si="371"/>
        <v>0</v>
      </c>
      <c r="J2397" s="271"/>
      <c r="K2397" s="271"/>
      <c r="L2397" s="271"/>
      <c r="M2397" s="272"/>
      <c r="N2397" s="272"/>
      <c r="O2397" s="272" t="str">
        <f t="shared" si="372"/>
        <v/>
      </c>
      <c r="P2397" s="272" t="str">
        <f t="shared" si="373"/>
        <v/>
      </c>
      <c r="Q2397" s="272">
        <f t="shared" si="374"/>
        <v>0</v>
      </c>
      <c r="R2397" s="272"/>
    </row>
    <row r="2398" spans="1:18" x14ac:dyDescent="0.3">
      <c r="A2398" s="214">
        <v>25</v>
      </c>
      <c r="B2398" s="200"/>
      <c r="C2398" s="200"/>
      <c r="D2398" s="215"/>
      <c r="E2398" s="200"/>
      <c r="F2398" s="200"/>
      <c r="G2398" s="216"/>
      <c r="H2398" s="273"/>
      <c r="I2398" s="271">
        <f t="shared" si="371"/>
        <v>0</v>
      </c>
      <c r="J2398" s="271"/>
      <c r="K2398" s="271"/>
      <c r="L2398" s="271"/>
      <c r="M2398" s="272"/>
      <c r="N2398" s="272"/>
      <c r="O2398" s="272" t="str">
        <f t="shared" si="372"/>
        <v/>
      </c>
      <c r="P2398" s="272" t="str">
        <f t="shared" si="373"/>
        <v/>
      </c>
      <c r="Q2398" s="272">
        <f t="shared" si="374"/>
        <v>0</v>
      </c>
      <c r="R2398" s="272"/>
    </row>
    <row r="2399" spans="1:18" x14ac:dyDescent="0.3">
      <c r="A2399" s="214">
        <v>26</v>
      </c>
      <c r="B2399" s="200"/>
      <c r="C2399" s="200"/>
      <c r="D2399" s="215"/>
      <c r="E2399" s="200"/>
      <c r="F2399" s="200"/>
      <c r="G2399" s="216"/>
      <c r="H2399" s="273"/>
      <c r="I2399" s="271">
        <f t="shared" si="371"/>
        <v>0</v>
      </c>
      <c r="J2399" s="271"/>
      <c r="K2399" s="271"/>
      <c r="L2399" s="271"/>
      <c r="M2399" s="272"/>
      <c r="N2399" s="272"/>
      <c r="O2399" s="272" t="str">
        <f t="shared" si="372"/>
        <v/>
      </c>
      <c r="P2399" s="272" t="str">
        <f t="shared" si="373"/>
        <v/>
      </c>
      <c r="Q2399" s="272">
        <f t="shared" si="374"/>
        <v>0</v>
      </c>
      <c r="R2399" s="272"/>
    </row>
    <row r="2400" spans="1:18" x14ac:dyDescent="0.3">
      <c r="A2400" s="214">
        <v>27</v>
      </c>
      <c r="B2400" s="200"/>
      <c r="C2400" s="200"/>
      <c r="D2400" s="215"/>
      <c r="E2400" s="200"/>
      <c r="F2400" s="200"/>
      <c r="G2400" s="216"/>
      <c r="H2400" s="273"/>
      <c r="I2400" s="271">
        <f t="shared" si="371"/>
        <v>0</v>
      </c>
      <c r="J2400" s="271"/>
      <c r="K2400" s="271"/>
      <c r="L2400" s="271"/>
      <c r="M2400" s="272"/>
      <c r="N2400" s="272"/>
      <c r="O2400" s="272" t="str">
        <f t="shared" si="372"/>
        <v/>
      </c>
      <c r="P2400" s="272" t="str">
        <f t="shared" si="373"/>
        <v/>
      </c>
      <c r="Q2400" s="272">
        <f t="shared" si="374"/>
        <v>0</v>
      </c>
      <c r="R2400" s="272"/>
    </row>
    <row r="2401" spans="1:21" ht="17.25" thickBot="1" x14ac:dyDescent="0.35">
      <c r="A2401" s="217">
        <v>28</v>
      </c>
      <c r="B2401" s="204"/>
      <c r="C2401" s="204"/>
      <c r="D2401" s="218"/>
      <c r="E2401" s="204"/>
      <c r="F2401" s="204"/>
      <c r="G2401" s="219"/>
      <c r="H2401" s="273"/>
      <c r="I2401" s="271">
        <f t="shared" si="371"/>
        <v>0</v>
      </c>
      <c r="J2401" s="271"/>
      <c r="K2401" s="271"/>
      <c r="L2401" s="271"/>
      <c r="M2401" s="272"/>
      <c r="N2401" s="272"/>
      <c r="O2401" s="272" t="str">
        <f t="shared" si="372"/>
        <v/>
      </c>
      <c r="P2401" s="272" t="str">
        <f t="shared" si="373"/>
        <v/>
      </c>
      <c r="Q2401" s="272">
        <f t="shared" si="374"/>
        <v>0</v>
      </c>
      <c r="R2401" s="272"/>
    </row>
    <row r="2402" spans="1:21" x14ac:dyDescent="0.3">
      <c r="A2402" s="205"/>
      <c r="B2402" s="202"/>
      <c r="C2402" s="202"/>
      <c r="D2402" s="202" t="s">
        <v>271</v>
      </c>
      <c r="E2402" s="202"/>
      <c r="F2402" s="202"/>
      <c r="G2402" s="221"/>
      <c r="H2402" s="273" t="str">
        <f>IF(A2402&lt;&gt;0,SUM(Q2402:Q2404),"")</f>
        <v/>
      </c>
      <c r="I2402" s="271" t="str">
        <f>IF(A2402&lt;&gt;0,IF(IFERROR(B2402-8,0)&lt;0,0,IFERROR(B2402-8,0)),"")</f>
        <v/>
      </c>
      <c r="J2402" s="271" t="str">
        <f>IF(A2402&lt;&gt;0,IF(SUM(H2402-40)&gt;0,H2402-40,0),"")</f>
        <v/>
      </c>
      <c r="K2402" s="271" t="str">
        <f>IF(A2402&lt;&gt;0,IF(SUM(I2402:I2404)&gt;J2402,SUM(I2402:I2404),J2402),"")</f>
        <v/>
      </c>
      <c r="L2402" s="271" t="str">
        <f>IF(A2402&lt;&gt;0,IF(D2374="o",IF(H2402&lt;(15/(7/COUNTA(A2402:A2404))),0,IF(H2402&gt;(COUNTA(A2402:A2404)/5*40),COUNTA(A2402:A2404)/5*8,H2402/5)),""),"")</f>
        <v/>
      </c>
      <c r="M2402" s="272"/>
      <c r="N2402" s="272"/>
      <c r="O2402" s="272" t="str">
        <f t="shared" si="372"/>
        <v/>
      </c>
      <c r="P2402" s="272" t="str">
        <f t="shared" si="373"/>
        <v/>
      </c>
      <c r="Q2402" s="272">
        <f t="shared" si="374"/>
        <v>0</v>
      </c>
      <c r="R2402" s="272"/>
    </row>
    <row r="2403" spans="1:21" x14ac:dyDescent="0.3">
      <c r="A2403" s="206"/>
      <c r="B2403" s="200"/>
      <c r="C2403" s="200"/>
      <c r="D2403" s="215"/>
      <c r="E2403" s="200"/>
      <c r="F2403" s="200"/>
      <c r="G2403" s="216"/>
      <c r="H2403" s="273"/>
      <c r="I2403" s="271" t="str">
        <f>IF(A2403&lt;&gt;0,IF(IFERROR(B2403-8,0)&lt;0,0,IFERROR(B2403-8,0)),"")</f>
        <v/>
      </c>
      <c r="J2403" s="271"/>
      <c r="K2403" s="271"/>
      <c r="L2403" s="271"/>
      <c r="M2403" s="272"/>
      <c r="N2403" s="272"/>
      <c r="O2403" s="272" t="str">
        <f t="shared" si="372"/>
        <v/>
      </c>
      <c r="P2403" s="272" t="str">
        <f t="shared" si="373"/>
        <v/>
      </c>
      <c r="Q2403" s="272">
        <f t="shared" si="374"/>
        <v>0</v>
      </c>
      <c r="R2403" s="272"/>
    </row>
    <row r="2404" spans="1:21" ht="17.25" thickBot="1" x14ac:dyDescent="0.35">
      <c r="A2404" s="207"/>
      <c r="B2404" s="204"/>
      <c r="C2404" s="204"/>
      <c r="D2404" s="218"/>
      <c r="E2404" s="204"/>
      <c r="F2404" s="204"/>
      <c r="G2404" s="219"/>
      <c r="H2404" s="273"/>
      <c r="I2404" s="271" t="str">
        <f>IF(A2404&lt;&gt;0,IF(IFERROR(B2404-8,0)&lt;0,0,IFERROR(B2404-8,0)),"")</f>
        <v/>
      </c>
      <c r="J2404" s="271"/>
      <c r="K2404" s="271"/>
      <c r="L2404" s="271"/>
      <c r="M2404" s="272"/>
      <c r="N2404" s="272"/>
      <c r="O2404" s="272"/>
      <c r="P2404" s="272"/>
      <c r="Q2404" s="272">
        <f t="shared" si="374"/>
        <v>0</v>
      </c>
      <c r="R2404" s="272"/>
    </row>
    <row r="2405" spans="1:21" ht="17.25" thickBot="1" x14ac:dyDescent="0.35">
      <c r="A2405" s="211"/>
      <c r="B2405" s="243"/>
      <c r="C2405" s="243"/>
      <c r="D2405" s="243"/>
      <c r="E2405" s="243"/>
      <c r="F2405" s="243"/>
      <c r="G2405" s="244"/>
      <c r="H2405" s="273">
        <f t="shared" ref="H2405:M2405" si="375">SUM(H2406:H2436)</f>
        <v>0</v>
      </c>
      <c r="I2405" s="271">
        <f t="shared" si="375"/>
        <v>0</v>
      </c>
      <c r="J2405" s="271">
        <f t="shared" si="375"/>
        <v>0</v>
      </c>
      <c r="K2405" s="271">
        <f t="shared" si="375"/>
        <v>0</v>
      </c>
      <c r="L2405" s="274">
        <f t="shared" si="375"/>
        <v>0</v>
      </c>
      <c r="M2405" s="271" t="e">
        <f t="shared" si="375"/>
        <v>#DIV/0!</v>
      </c>
      <c r="N2405" s="275">
        <f>COUNTA(B2406:B2436)-COUNTIF(B2406:B2436,"연차")</f>
        <v>0</v>
      </c>
      <c r="O2405" s="271">
        <f>SUM(O2406:O2436)</f>
        <v>0</v>
      </c>
      <c r="P2405" s="271">
        <f>SUM(P2406:P2436)</f>
        <v>0</v>
      </c>
      <c r="Q2405" s="272">
        <f>SUM(Q2406:Q2436)</f>
        <v>0</v>
      </c>
      <c r="R2405" s="272">
        <f>COUNTA(A2406:A2436)</f>
        <v>28</v>
      </c>
      <c r="S2405" s="276">
        <f>SUM(C2406:C2436)</f>
        <v>0</v>
      </c>
      <c r="T2405" s="276">
        <f>SUM(F2406:F2436)</f>
        <v>0</v>
      </c>
      <c r="U2405" s="251">
        <f>G2407*G2409</f>
        <v>0</v>
      </c>
    </row>
    <row r="2406" spans="1:21" x14ac:dyDescent="0.3">
      <c r="A2406" s="212">
        <v>1</v>
      </c>
      <c r="B2406" s="201"/>
      <c r="C2406" s="201"/>
      <c r="D2406" s="201" t="s">
        <v>271</v>
      </c>
      <c r="E2406" s="201"/>
      <c r="F2406" s="201"/>
      <c r="G2406" s="213" t="s">
        <v>282</v>
      </c>
      <c r="H2406" s="273">
        <f>SUM(B2406:B2412)</f>
        <v>0</v>
      </c>
      <c r="I2406" s="271">
        <f t="shared" ref="I2406:I2433" si="376">IF(IFERROR(B2406-8,0)&lt;0,0,IFERROR(B2406-8,0))</f>
        <v>0</v>
      </c>
      <c r="J2406" s="271">
        <f>IF(SUM(H2406-40)&gt;0,H2406-40,0)</f>
        <v>0</v>
      </c>
      <c r="K2406" s="271">
        <f>IF(SUM(I2406:I2412)&gt;J2406,SUM(I2406:I2412),J2406)</f>
        <v>0</v>
      </c>
      <c r="L2406" s="271">
        <f>IF(D2406="o",IF(H2406&lt;15,0,IF(H2406&gt;40,8,H2406/5)),0)</f>
        <v>0</v>
      </c>
      <c r="M2406" s="272" t="e">
        <f>SUM(B2406:B2436)/COUNTA(B2406:B2436)</f>
        <v>#DIV/0!</v>
      </c>
      <c r="N2406" s="272"/>
      <c r="O2406" s="272" t="str">
        <f>IF(E2406="o",IF(B2406&gt;8,8,B2406),"")</f>
        <v/>
      </c>
      <c r="P2406" s="272" t="str">
        <f>IF(E2406="o",IF(B2406&gt;8,B2406-8,0),"")</f>
        <v/>
      </c>
      <c r="Q2406" s="272">
        <f>COUNTA(A2406)*IF(B2406="연차",0,B2406)</f>
        <v>0</v>
      </c>
      <c r="R2406" s="272"/>
    </row>
    <row r="2407" spans="1:21" x14ac:dyDescent="0.3">
      <c r="A2407" s="214">
        <v>2</v>
      </c>
      <c r="B2407" s="200"/>
      <c r="C2407" s="200"/>
      <c r="D2407" s="215"/>
      <c r="E2407" s="200"/>
      <c r="F2407" s="200"/>
      <c r="G2407" s="203"/>
      <c r="H2407" s="273"/>
      <c r="I2407" s="271">
        <f t="shared" si="376"/>
        <v>0</v>
      </c>
      <c r="J2407" s="271"/>
      <c r="K2407" s="271"/>
      <c r="L2407" s="271"/>
      <c r="M2407" s="272"/>
      <c r="N2407" s="272"/>
      <c r="O2407" s="272" t="str">
        <f t="shared" ref="O2407:O2435" si="377">IF(E2407="o",IF(B2407&gt;8,8,B2407),"")</f>
        <v/>
      </c>
      <c r="P2407" s="272" t="str">
        <f t="shared" ref="P2407:P2435" si="378">IF(E2407="o",IF(B2407&gt;8,B2407-8,0),"")</f>
        <v/>
      </c>
      <c r="Q2407" s="272">
        <f t="shared" ref="Q2407:Q2436" si="379">COUNTA(A2407)*IF(B2407="연차",0,B2407)</f>
        <v>0</v>
      </c>
      <c r="R2407" s="272"/>
    </row>
    <row r="2408" spans="1:21" x14ac:dyDescent="0.3">
      <c r="A2408" s="214">
        <v>3</v>
      </c>
      <c r="B2408" s="200"/>
      <c r="C2408" s="200"/>
      <c r="D2408" s="215"/>
      <c r="E2408" s="200"/>
      <c r="F2408" s="200"/>
      <c r="G2408" s="203" t="s">
        <v>275</v>
      </c>
      <c r="H2408" s="273"/>
      <c r="I2408" s="271">
        <f t="shared" si="376"/>
        <v>0</v>
      </c>
      <c r="J2408" s="271"/>
      <c r="K2408" s="271"/>
      <c r="L2408" s="271"/>
      <c r="M2408" s="272"/>
      <c r="N2408" s="272"/>
      <c r="O2408" s="272" t="str">
        <f t="shared" si="377"/>
        <v/>
      </c>
      <c r="P2408" s="272" t="str">
        <f t="shared" si="378"/>
        <v/>
      </c>
      <c r="Q2408" s="272">
        <f t="shared" si="379"/>
        <v>0</v>
      </c>
      <c r="R2408" s="272"/>
    </row>
    <row r="2409" spans="1:21" x14ac:dyDescent="0.3">
      <c r="A2409" s="214">
        <v>4</v>
      </c>
      <c r="B2409" s="200"/>
      <c r="C2409" s="200"/>
      <c r="D2409" s="215"/>
      <c r="E2409" s="200"/>
      <c r="F2409" s="200"/>
      <c r="G2409" s="203"/>
      <c r="H2409" s="273"/>
      <c r="I2409" s="271">
        <f t="shared" si="376"/>
        <v>0</v>
      </c>
      <c r="J2409" s="271"/>
      <c r="K2409" s="271"/>
      <c r="L2409" s="271"/>
      <c r="M2409" s="272"/>
      <c r="N2409" s="272"/>
      <c r="O2409" s="272" t="str">
        <f t="shared" si="377"/>
        <v/>
      </c>
      <c r="P2409" s="272" t="str">
        <f t="shared" si="378"/>
        <v/>
      </c>
      <c r="Q2409" s="272">
        <f t="shared" si="379"/>
        <v>0</v>
      </c>
      <c r="R2409" s="272"/>
    </row>
    <row r="2410" spans="1:21" x14ac:dyDescent="0.3">
      <c r="A2410" s="214">
        <v>5</v>
      </c>
      <c r="B2410" s="200"/>
      <c r="C2410" s="200"/>
      <c r="D2410" s="215"/>
      <c r="E2410" s="200"/>
      <c r="F2410" s="200"/>
      <c r="G2410" s="216"/>
      <c r="H2410" s="273"/>
      <c r="I2410" s="271">
        <f t="shared" si="376"/>
        <v>0</v>
      </c>
      <c r="J2410" s="271"/>
      <c r="K2410" s="271"/>
      <c r="L2410" s="271"/>
      <c r="M2410" s="272"/>
      <c r="N2410" s="272"/>
      <c r="O2410" s="272" t="str">
        <f t="shared" si="377"/>
        <v/>
      </c>
      <c r="P2410" s="272" t="str">
        <f t="shared" si="378"/>
        <v/>
      </c>
      <c r="Q2410" s="272">
        <f t="shared" si="379"/>
        <v>0</v>
      </c>
      <c r="R2410" s="272"/>
    </row>
    <row r="2411" spans="1:21" x14ac:dyDescent="0.3">
      <c r="A2411" s="214">
        <v>6</v>
      </c>
      <c r="B2411" s="200"/>
      <c r="C2411" s="200"/>
      <c r="D2411" s="215"/>
      <c r="E2411" s="200"/>
      <c r="F2411" s="200"/>
      <c r="G2411" s="216"/>
      <c r="H2411" s="273"/>
      <c r="I2411" s="271">
        <f t="shared" si="376"/>
        <v>0</v>
      </c>
      <c r="J2411" s="271"/>
      <c r="K2411" s="271"/>
      <c r="L2411" s="271"/>
      <c r="M2411" s="272"/>
      <c r="N2411" s="272"/>
      <c r="O2411" s="272" t="str">
        <f t="shared" si="377"/>
        <v/>
      </c>
      <c r="P2411" s="272" t="str">
        <f t="shared" si="378"/>
        <v/>
      </c>
      <c r="Q2411" s="272">
        <f t="shared" si="379"/>
        <v>0</v>
      </c>
      <c r="R2411" s="272"/>
    </row>
    <row r="2412" spans="1:21" ht="17.25" thickBot="1" x14ac:dyDescent="0.35">
      <c r="A2412" s="217">
        <v>7</v>
      </c>
      <c r="B2412" s="204"/>
      <c r="C2412" s="204"/>
      <c r="D2412" s="218"/>
      <c r="E2412" s="204"/>
      <c r="F2412" s="204"/>
      <c r="G2412" s="219"/>
      <c r="H2412" s="273"/>
      <c r="I2412" s="271">
        <f t="shared" si="376"/>
        <v>0</v>
      </c>
      <c r="J2412" s="271"/>
      <c r="K2412" s="271"/>
      <c r="L2412" s="271"/>
      <c r="M2412" s="272"/>
      <c r="N2412" s="272"/>
      <c r="O2412" s="272" t="str">
        <f t="shared" si="377"/>
        <v/>
      </c>
      <c r="P2412" s="272" t="str">
        <f t="shared" si="378"/>
        <v/>
      </c>
      <c r="Q2412" s="272">
        <f t="shared" si="379"/>
        <v>0</v>
      </c>
      <c r="R2412" s="272"/>
    </row>
    <row r="2413" spans="1:21" x14ac:dyDescent="0.3">
      <c r="A2413" s="220">
        <v>8</v>
      </c>
      <c r="B2413" s="202"/>
      <c r="C2413" s="202"/>
      <c r="D2413" s="202" t="s">
        <v>271</v>
      </c>
      <c r="E2413" s="202"/>
      <c r="F2413" s="202"/>
      <c r="G2413" s="221"/>
      <c r="H2413" s="273">
        <f>SUM(B2413:B2419)</f>
        <v>0</v>
      </c>
      <c r="I2413" s="271">
        <f t="shared" si="376"/>
        <v>0</v>
      </c>
      <c r="J2413" s="271">
        <f>IF(SUM(H2413-40)&gt;0,H2413-40,0)</f>
        <v>0</v>
      </c>
      <c r="K2413" s="271">
        <f>IF(SUM(I2413:I2419)&gt;J2413,SUM(I2413:I2419),J2413)</f>
        <v>0</v>
      </c>
      <c r="L2413" s="271">
        <f>IF(D2413="o",IF(H2413&lt;15,0,IF(H2413&gt;40,8,H2413/5)),0)</f>
        <v>0</v>
      </c>
      <c r="M2413" s="272"/>
      <c r="N2413" s="272"/>
      <c r="O2413" s="272" t="str">
        <f t="shared" si="377"/>
        <v/>
      </c>
      <c r="P2413" s="272" t="str">
        <f t="shared" si="378"/>
        <v/>
      </c>
      <c r="Q2413" s="272">
        <f t="shared" si="379"/>
        <v>0</v>
      </c>
      <c r="R2413" s="272"/>
    </row>
    <row r="2414" spans="1:21" x14ac:dyDescent="0.3">
      <c r="A2414" s="214">
        <v>9</v>
      </c>
      <c r="B2414" s="200"/>
      <c r="C2414" s="200"/>
      <c r="D2414" s="215"/>
      <c r="E2414" s="200"/>
      <c r="F2414" s="200"/>
      <c r="G2414" s="216"/>
      <c r="H2414" s="273"/>
      <c r="I2414" s="271">
        <f t="shared" si="376"/>
        <v>0</v>
      </c>
      <c r="J2414" s="271"/>
      <c r="K2414" s="271"/>
      <c r="L2414" s="271"/>
      <c r="M2414" s="272"/>
      <c r="N2414" s="272"/>
      <c r="O2414" s="272" t="str">
        <f t="shared" si="377"/>
        <v/>
      </c>
      <c r="P2414" s="272" t="str">
        <f t="shared" si="378"/>
        <v/>
      </c>
      <c r="Q2414" s="272">
        <f t="shared" si="379"/>
        <v>0</v>
      </c>
      <c r="R2414" s="272"/>
    </row>
    <row r="2415" spans="1:21" x14ac:dyDescent="0.3">
      <c r="A2415" s="214">
        <v>10</v>
      </c>
      <c r="B2415" s="200"/>
      <c r="C2415" s="200"/>
      <c r="D2415" s="215"/>
      <c r="E2415" s="200"/>
      <c r="F2415" s="200"/>
      <c r="G2415" s="216"/>
      <c r="H2415" s="273"/>
      <c r="I2415" s="271">
        <f t="shared" si="376"/>
        <v>0</v>
      </c>
      <c r="J2415" s="271"/>
      <c r="K2415" s="271"/>
      <c r="L2415" s="271"/>
      <c r="M2415" s="272"/>
      <c r="N2415" s="272"/>
      <c r="O2415" s="272" t="str">
        <f t="shared" si="377"/>
        <v/>
      </c>
      <c r="P2415" s="272" t="str">
        <f t="shared" si="378"/>
        <v/>
      </c>
      <c r="Q2415" s="272">
        <f t="shared" si="379"/>
        <v>0</v>
      </c>
      <c r="R2415" s="272"/>
    </row>
    <row r="2416" spans="1:21" x14ac:dyDescent="0.3">
      <c r="A2416" s="214">
        <v>11</v>
      </c>
      <c r="B2416" s="200"/>
      <c r="C2416" s="200"/>
      <c r="D2416" s="215"/>
      <c r="E2416" s="200"/>
      <c r="F2416" s="200"/>
      <c r="G2416" s="216"/>
      <c r="H2416" s="273"/>
      <c r="I2416" s="271">
        <f t="shared" si="376"/>
        <v>0</v>
      </c>
      <c r="J2416" s="271"/>
      <c r="K2416" s="271"/>
      <c r="L2416" s="271"/>
      <c r="M2416" s="272"/>
      <c r="N2416" s="272"/>
      <c r="O2416" s="272" t="str">
        <f t="shared" si="377"/>
        <v/>
      </c>
      <c r="P2416" s="272" t="str">
        <f t="shared" si="378"/>
        <v/>
      </c>
      <c r="Q2416" s="272">
        <f t="shared" si="379"/>
        <v>0</v>
      </c>
      <c r="R2416" s="272"/>
    </row>
    <row r="2417" spans="1:18" x14ac:dyDescent="0.3">
      <c r="A2417" s="214">
        <v>12</v>
      </c>
      <c r="B2417" s="200"/>
      <c r="C2417" s="200"/>
      <c r="D2417" s="215"/>
      <c r="E2417" s="200"/>
      <c r="F2417" s="200"/>
      <c r="G2417" s="216"/>
      <c r="H2417" s="273"/>
      <c r="I2417" s="271">
        <f t="shared" si="376"/>
        <v>0</v>
      </c>
      <c r="J2417" s="271"/>
      <c r="K2417" s="271"/>
      <c r="L2417" s="271"/>
      <c r="M2417" s="272"/>
      <c r="N2417" s="272"/>
      <c r="O2417" s="272" t="str">
        <f t="shared" si="377"/>
        <v/>
      </c>
      <c r="P2417" s="272" t="str">
        <f t="shared" si="378"/>
        <v/>
      </c>
      <c r="Q2417" s="272">
        <f t="shared" si="379"/>
        <v>0</v>
      </c>
      <c r="R2417" s="272"/>
    </row>
    <row r="2418" spans="1:18" x14ac:dyDescent="0.3">
      <c r="A2418" s="214">
        <v>13</v>
      </c>
      <c r="B2418" s="200"/>
      <c r="C2418" s="200"/>
      <c r="D2418" s="215"/>
      <c r="E2418" s="200"/>
      <c r="F2418" s="200"/>
      <c r="G2418" s="216"/>
      <c r="H2418" s="273"/>
      <c r="I2418" s="271">
        <f t="shared" si="376"/>
        <v>0</v>
      </c>
      <c r="J2418" s="271"/>
      <c r="K2418" s="271"/>
      <c r="L2418" s="271"/>
      <c r="M2418" s="272"/>
      <c r="N2418" s="272"/>
      <c r="O2418" s="272" t="str">
        <f t="shared" si="377"/>
        <v/>
      </c>
      <c r="P2418" s="272" t="str">
        <f t="shared" si="378"/>
        <v/>
      </c>
      <c r="Q2418" s="272">
        <f t="shared" si="379"/>
        <v>0</v>
      </c>
      <c r="R2418" s="272"/>
    </row>
    <row r="2419" spans="1:18" ht="17.25" thickBot="1" x14ac:dyDescent="0.35">
      <c r="A2419" s="217">
        <v>14</v>
      </c>
      <c r="B2419" s="204"/>
      <c r="C2419" s="204"/>
      <c r="D2419" s="218"/>
      <c r="E2419" s="204"/>
      <c r="F2419" s="204"/>
      <c r="G2419" s="219"/>
      <c r="H2419" s="273"/>
      <c r="I2419" s="271">
        <f t="shared" si="376"/>
        <v>0</v>
      </c>
      <c r="J2419" s="271"/>
      <c r="K2419" s="271"/>
      <c r="L2419" s="271"/>
      <c r="M2419" s="272"/>
      <c r="N2419" s="272"/>
      <c r="O2419" s="272" t="str">
        <f t="shared" si="377"/>
        <v/>
      </c>
      <c r="P2419" s="272" t="str">
        <f t="shared" si="378"/>
        <v/>
      </c>
      <c r="Q2419" s="272">
        <f t="shared" si="379"/>
        <v>0</v>
      </c>
      <c r="R2419" s="272"/>
    </row>
    <row r="2420" spans="1:18" x14ac:dyDescent="0.3">
      <c r="A2420" s="220">
        <v>15</v>
      </c>
      <c r="B2420" s="202"/>
      <c r="C2420" s="202"/>
      <c r="D2420" s="202" t="s">
        <v>271</v>
      </c>
      <c r="E2420" s="202"/>
      <c r="F2420" s="202"/>
      <c r="G2420" s="221"/>
      <c r="H2420" s="273">
        <f>SUM(B2420:B2426)</f>
        <v>0</v>
      </c>
      <c r="I2420" s="271">
        <f t="shared" si="376"/>
        <v>0</v>
      </c>
      <c r="J2420" s="271">
        <f>IF(SUM(H2420-40)&gt;0,H2420-40,0)</f>
        <v>0</v>
      </c>
      <c r="K2420" s="271">
        <f>IF(SUM(I2420:I2426)&gt;J2420,SUM(I2420:I2426),J2420)</f>
        <v>0</v>
      </c>
      <c r="L2420" s="271">
        <f>IF(D2420="o",IF(H2420&lt;15,0,IF(H2420&gt;40,8,H2420/5)),0)</f>
        <v>0</v>
      </c>
      <c r="M2420" s="272"/>
      <c r="N2420" s="272"/>
      <c r="O2420" s="272" t="str">
        <f t="shared" si="377"/>
        <v/>
      </c>
      <c r="P2420" s="272" t="str">
        <f t="shared" si="378"/>
        <v/>
      </c>
      <c r="Q2420" s="272">
        <f t="shared" si="379"/>
        <v>0</v>
      </c>
      <c r="R2420" s="272"/>
    </row>
    <row r="2421" spans="1:18" x14ac:dyDescent="0.3">
      <c r="A2421" s="214">
        <v>16</v>
      </c>
      <c r="B2421" s="200"/>
      <c r="C2421" s="200"/>
      <c r="D2421" s="215"/>
      <c r="E2421" s="200"/>
      <c r="F2421" s="200"/>
      <c r="G2421" s="216"/>
      <c r="H2421" s="273"/>
      <c r="I2421" s="271">
        <f t="shared" si="376"/>
        <v>0</v>
      </c>
      <c r="J2421" s="271"/>
      <c r="K2421" s="271"/>
      <c r="L2421" s="271"/>
      <c r="M2421" s="272"/>
      <c r="N2421" s="272"/>
      <c r="O2421" s="272" t="str">
        <f t="shared" si="377"/>
        <v/>
      </c>
      <c r="P2421" s="272" t="str">
        <f t="shared" si="378"/>
        <v/>
      </c>
      <c r="Q2421" s="272">
        <f t="shared" si="379"/>
        <v>0</v>
      </c>
      <c r="R2421" s="272"/>
    </row>
    <row r="2422" spans="1:18" x14ac:dyDescent="0.3">
      <c r="A2422" s="214">
        <v>17</v>
      </c>
      <c r="B2422" s="200"/>
      <c r="C2422" s="200"/>
      <c r="D2422" s="215"/>
      <c r="E2422" s="200"/>
      <c r="F2422" s="200"/>
      <c r="G2422" s="216"/>
      <c r="H2422" s="273"/>
      <c r="I2422" s="271">
        <f t="shared" si="376"/>
        <v>0</v>
      </c>
      <c r="J2422" s="271"/>
      <c r="K2422" s="271"/>
      <c r="L2422" s="271"/>
      <c r="M2422" s="272"/>
      <c r="N2422" s="272"/>
      <c r="O2422" s="272" t="str">
        <f t="shared" si="377"/>
        <v/>
      </c>
      <c r="P2422" s="272" t="str">
        <f t="shared" si="378"/>
        <v/>
      </c>
      <c r="Q2422" s="272">
        <f t="shared" si="379"/>
        <v>0</v>
      </c>
      <c r="R2422" s="272"/>
    </row>
    <row r="2423" spans="1:18" x14ac:dyDescent="0.3">
      <c r="A2423" s="214">
        <v>18</v>
      </c>
      <c r="B2423" s="200"/>
      <c r="C2423" s="200"/>
      <c r="D2423" s="215"/>
      <c r="E2423" s="200"/>
      <c r="F2423" s="200"/>
      <c r="G2423" s="216"/>
      <c r="H2423" s="273"/>
      <c r="I2423" s="271">
        <f t="shared" si="376"/>
        <v>0</v>
      </c>
      <c r="J2423" s="271"/>
      <c r="K2423" s="271"/>
      <c r="L2423" s="271"/>
      <c r="M2423" s="272"/>
      <c r="N2423" s="272"/>
      <c r="O2423" s="272" t="str">
        <f t="shared" si="377"/>
        <v/>
      </c>
      <c r="P2423" s="272" t="str">
        <f t="shared" si="378"/>
        <v/>
      </c>
      <c r="Q2423" s="272">
        <f t="shared" si="379"/>
        <v>0</v>
      </c>
      <c r="R2423" s="272"/>
    </row>
    <row r="2424" spans="1:18" x14ac:dyDescent="0.3">
      <c r="A2424" s="214">
        <v>19</v>
      </c>
      <c r="B2424" s="200"/>
      <c r="C2424" s="200"/>
      <c r="D2424" s="215"/>
      <c r="E2424" s="200"/>
      <c r="F2424" s="200"/>
      <c r="G2424" s="216"/>
      <c r="H2424" s="273"/>
      <c r="I2424" s="271">
        <f t="shared" si="376"/>
        <v>0</v>
      </c>
      <c r="J2424" s="271"/>
      <c r="K2424" s="271"/>
      <c r="L2424" s="271"/>
      <c r="M2424" s="272"/>
      <c r="N2424" s="272"/>
      <c r="O2424" s="272" t="str">
        <f t="shared" si="377"/>
        <v/>
      </c>
      <c r="P2424" s="272" t="str">
        <f t="shared" si="378"/>
        <v/>
      </c>
      <c r="Q2424" s="272">
        <f t="shared" si="379"/>
        <v>0</v>
      </c>
      <c r="R2424" s="272"/>
    </row>
    <row r="2425" spans="1:18" x14ac:dyDescent="0.3">
      <c r="A2425" s="214">
        <v>20</v>
      </c>
      <c r="B2425" s="200"/>
      <c r="C2425" s="200"/>
      <c r="D2425" s="215"/>
      <c r="E2425" s="200"/>
      <c r="F2425" s="200"/>
      <c r="G2425" s="216"/>
      <c r="H2425" s="273"/>
      <c r="I2425" s="271">
        <f t="shared" si="376"/>
        <v>0</v>
      </c>
      <c r="J2425" s="271"/>
      <c r="K2425" s="271"/>
      <c r="L2425" s="271"/>
      <c r="M2425" s="272"/>
      <c r="N2425" s="272"/>
      <c r="O2425" s="272" t="str">
        <f t="shared" si="377"/>
        <v/>
      </c>
      <c r="P2425" s="272" t="str">
        <f t="shared" si="378"/>
        <v/>
      </c>
      <c r="Q2425" s="272">
        <f t="shared" si="379"/>
        <v>0</v>
      </c>
      <c r="R2425" s="272"/>
    </row>
    <row r="2426" spans="1:18" ht="17.25" thickBot="1" x14ac:dyDescent="0.35">
      <c r="A2426" s="217">
        <v>21</v>
      </c>
      <c r="B2426" s="204"/>
      <c r="C2426" s="204"/>
      <c r="D2426" s="218"/>
      <c r="E2426" s="204"/>
      <c r="F2426" s="204"/>
      <c r="G2426" s="219"/>
      <c r="H2426" s="273"/>
      <c r="I2426" s="271">
        <f t="shared" si="376"/>
        <v>0</v>
      </c>
      <c r="J2426" s="271"/>
      <c r="K2426" s="271"/>
      <c r="L2426" s="271"/>
      <c r="M2426" s="272"/>
      <c r="N2426" s="272"/>
      <c r="O2426" s="272" t="str">
        <f t="shared" si="377"/>
        <v/>
      </c>
      <c r="P2426" s="272" t="str">
        <f t="shared" si="378"/>
        <v/>
      </c>
      <c r="Q2426" s="272">
        <f t="shared" si="379"/>
        <v>0</v>
      </c>
      <c r="R2426" s="272"/>
    </row>
    <row r="2427" spans="1:18" x14ac:dyDescent="0.3">
      <c r="A2427" s="220">
        <v>22</v>
      </c>
      <c r="B2427" s="202"/>
      <c r="C2427" s="202"/>
      <c r="D2427" s="202" t="s">
        <v>271</v>
      </c>
      <c r="E2427" s="202"/>
      <c r="F2427" s="202"/>
      <c r="G2427" s="221"/>
      <c r="H2427" s="273">
        <f>SUM(B2427:B2433)</f>
        <v>0</v>
      </c>
      <c r="I2427" s="271">
        <f t="shared" si="376"/>
        <v>0</v>
      </c>
      <c r="J2427" s="271">
        <f>IF(SUM(H2427-40)&gt;0,H2427-40,0)</f>
        <v>0</v>
      </c>
      <c r="K2427" s="271">
        <f>IF(SUM(I2427:I2433)&gt;J2427,SUM(I2427:I2433),J2427)</f>
        <v>0</v>
      </c>
      <c r="L2427" s="271">
        <f>IF(D2427="o",IF(H2427&lt;15,0,IF(H2427&gt;40,8,H2427/5)),0)</f>
        <v>0</v>
      </c>
      <c r="M2427" s="272"/>
      <c r="N2427" s="272"/>
      <c r="O2427" s="272" t="str">
        <f t="shared" si="377"/>
        <v/>
      </c>
      <c r="P2427" s="272" t="str">
        <f t="shared" si="378"/>
        <v/>
      </c>
      <c r="Q2427" s="272">
        <f t="shared" si="379"/>
        <v>0</v>
      </c>
      <c r="R2427" s="272"/>
    </row>
    <row r="2428" spans="1:18" x14ac:dyDescent="0.3">
      <c r="A2428" s="214">
        <v>23</v>
      </c>
      <c r="B2428" s="200"/>
      <c r="C2428" s="200"/>
      <c r="D2428" s="215"/>
      <c r="E2428" s="200"/>
      <c r="F2428" s="200"/>
      <c r="G2428" s="216"/>
      <c r="H2428" s="273"/>
      <c r="I2428" s="271">
        <f t="shared" si="376"/>
        <v>0</v>
      </c>
      <c r="J2428" s="271"/>
      <c r="K2428" s="271"/>
      <c r="L2428" s="271"/>
      <c r="M2428" s="272"/>
      <c r="N2428" s="272"/>
      <c r="O2428" s="272" t="str">
        <f t="shared" si="377"/>
        <v/>
      </c>
      <c r="P2428" s="272" t="str">
        <f t="shared" si="378"/>
        <v/>
      </c>
      <c r="Q2428" s="272">
        <f t="shared" si="379"/>
        <v>0</v>
      </c>
      <c r="R2428" s="272"/>
    </row>
    <row r="2429" spans="1:18" x14ac:dyDescent="0.3">
      <c r="A2429" s="214">
        <v>24</v>
      </c>
      <c r="B2429" s="200"/>
      <c r="C2429" s="200"/>
      <c r="D2429" s="215"/>
      <c r="E2429" s="200"/>
      <c r="F2429" s="200"/>
      <c r="G2429" s="216"/>
      <c r="H2429" s="273"/>
      <c r="I2429" s="271">
        <f t="shared" si="376"/>
        <v>0</v>
      </c>
      <c r="J2429" s="271"/>
      <c r="K2429" s="271"/>
      <c r="L2429" s="271"/>
      <c r="M2429" s="272"/>
      <c r="N2429" s="272"/>
      <c r="O2429" s="272" t="str">
        <f t="shared" si="377"/>
        <v/>
      </c>
      <c r="P2429" s="272" t="str">
        <f t="shared" si="378"/>
        <v/>
      </c>
      <c r="Q2429" s="272">
        <f t="shared" si="379"/>
        <v>0</v>
      </c>
      <c r="R2429" s="272"/>
    </row>
    <row r="2430" spans="1:18" x14ac:dyDescent="0.3">
      <c r="A2430" s="214">
        <v>25</v>
      </c>
      <c r="B2430" s="200"/>
      <c r="C2430" s="200"/>
      <c r="D2430" s="215"/>
      <c r="E2430" s="200"/>
      <c r="F2430" s="200"/>
      <c r="G2430" s="216"/>
      <c r="H2430" s="273"/>
      <c r="I2430" s="271">
        <f t="shared" si="376"/>
        <v>0</v>
      </c>
      <c r="J2430" s="271"/>
      <c r="K2430" s="271"/>
      <c r="L2430" s="271"/>
      <c r="M2430" s="272"/>
      <c r="N2430" s="272"/>
      <c r="O2430" s="272" t="str">
        <f t="shared" si="377"/>
        <v/>
      </c>
      <c r="P2430" s="272" t="str">
        <f t="shared" si="378"/>
        <v/>
      </c>
      <c r="Q2430" s="272">
        <f t="shared" si="379"/>
        <v>0</v>
      </c>
      <c r="R2430" s="272"/>
    </row>
    <row r="2431" spans="1:18" x14ac:dyDescent="0.3">
      <c r="A2431" s="214">
        <v>26</v>
      </c>
      <c r="B2431" s="200"/>
      <c r="C2431" s="200"/>
      <c r="D2431" s="215"/>
      <c r="E2431" s="200"/>
      <c r="F2431" s="200"/>
      <c r="G2431" s="216"/>
      <c r="H2431" s="273"/>
      <c r="I2431" s="271">
        <f t="shared" si="376"/>
        <v>0</v>
      </c>
      <c r="J2431" s="271"/>
      <c r="K2431" s="271"/>
      <c r="L2431" s="271"/>
      <c r="M2431" s="272"/>
      <c r="N2431" s="272"/>
      <c r="O2431" s="272" t="str">
        <f t="shared" si="377"/>
        <v/>
      </c>
      <c r="P2431" s="272" t="str">
        <f t="shared" si="378"/>
        <v/>
      </c>
      <c r="Q2431" s="272">
        <f t="shared" si="379"/>
        <v>0</v>
      </c>
      <c r="R2431" s="272"/>
    </row>
    <row r="2432" spans="1:18" x14ac:dyDescent="0.3">
      <c r="A2432" s="214">
        <v>27</v>
      </c>
      <c r="B2432" s="200"/>
      <c r="C2432" s="200"/>
      <c r="D2432" s="215"/>
      <c r="E2432" s="200"/>
      <c r="F2432" s="200"/>
      <c r="G2432" s="216"/>
      <c r="H2432" s="273"/>
      <c r="I2432" s="271">
        <f t="shared" si="376"/>
        <v>0</v>
      </c>
      <c r="J2432" s="271"/>
      <c r="K2432" s="271"/>
      <c r="L2432" s="271"/>
      <c r="M2432" s="272"/>
      <c r="N2432" s="272"/>
      <c r="O2432" s="272" t="str">
        <f t="shared" si="377"/>
        <v/>
      </c>
      <c r="P2432" s="272" t="str">
        <f t="shared" si="378"/>
        <v/>
      </c>
      <c r="Q2432" s="272">
        <f t="shared" si="379"/>
        <v>0</v>
      </c>
      <c r="R2432" s="272"/>
    </row>
    <row r="2433" spans="1:21" ht="17.25" thickBot="1" x14ac:dyDescent="0.35">
      <c r="A2433" s="217">
        <v>28</v>
      </c>
      <c r="B2433" s="204"/>
      <c r="C2433" s="204"/>
      <c r="D2433" s="218"/>
      <c r="E2433" s="204"/>
      <c r="F2433" s="204"/>
      <c r="G2433" s="219"/>
      <c r="H2433" s="273"/>
      <c r="I2433" s="271">
        <f t="shared" si="376"/>
        <v>0</v>
      </c>
      <c r="J2433" s="271"/>
      <c r="K2433" s="271"/>
      <c r="L2433" s="271"/>
      <c r="M2433" s="272"/>
      <c r="N2433" s="272"/>
      <c r="O2433" s="272" t="str">
        <f t="shared" si="377"/>
        <v/>
      </c>
      <c r="P2433" s="272" t="str">
        <f t="shared" si="378"/>
        <v/>
      </c>
      <c r="Q2433" s="272">
        <f t="shared" si="379"/>
        <v>0</v>
      </c>
      <c r="R2433" s="272"/>
    </row>
    <row r="2434" spans="1:21" x14ac:dyDescent="0.3">
      <c r="A2434" s="205"/>
      <c r="B2434" s="202"/>
      <c r="C2434" s="202"/>
      <c r="D2434" s="202" t="s">
        <v>271</v>
      </c>
      <c r="E2434" s="202"/>
      <c r="F2434" s="202"/>
      <c r="G2434" s="221"/>
      <c r="H2434" s="273" t="str">
        <f>IF(A2434&lt;&gt;0,SUM(Q2434:Q2436),"")</f>
        <v/>
      </c>
      <c r="I2434" s="271" t="str">
        <f>IF(A2434&lt;&gt;0,IF(IFERROR(B2434-8,0)&lt;0,0,IFERROR(B2434-8,0)),"")</f>
        <v/>
      </c>
      <c r="J2434" s="271" t="str">
        <f>IF(A2434&lt;&gt;0,IF(SUM(H2434-40)&gt;0,H2434-40,0),"")</f>
        <v/>
      </c>
      <c r="K2434" s="271" t="str">
        <f>IF(A2434&lt;&gt;0,IF(SUM(I2434:I2436)&gt;J2434,SUM(I2434:I2436),J2434),"")</f>
        <v/>
      </c>
      <c r="L2434" s="271" t="str">
        <f>IF(A2434&lt;&gt;0,IF(D2406="o",IF(H2434&lt;(15/(7/COUNTA(A2434:A2436))),0,IF(H2434&gt;(COUNTA(A2434:A2436)/5*40),COUNTA(A2434:A2436)/5*8,H2434/5)),""),"")</f>
        <v/>
      </c>
      <c r="M2434" s="272"/>
      <c r="N2434" s="272"/>
      <c r="O2434" s="272" t="str">
        <f t="shared" si="377"/>
        <v/>
      </c>
      <c r="P2434" s="272" t="str">
        <f t="shared" si="378"/>
        <v/>
      </c>
      <c r="Q2434" s="272">
        <f t="shared" si="379"/>
        <v>0</v>
      </c>
      <c r="R2434" s="272"/>
    </row>
    <row r="2435" spans="1:21" x14ac:dyDescent="0.3">
      <c r="A2435" s="206"/>
      <c r="B2435" s="200"/>
      <c r="C2435" s="200"/>
      <c r="D2435" s="215"/>
      <c r="E2435" s="200"/>
      <c r="F2435" s="200"/>
      <c r="G2435" s="216"/>
      <c r="H2435" s="273"/>
      <c r="I2435" s="271" t="str">
        <f>IF(A2435&lt;&gt;0,IF(IFERROR(B2435-8,0)&lt;0,0,IFERROR(B2435-8,0)),"")</f>
        <v/>
      </c>
      <c r="J2435" s="271"/>
      <c r="K2435" s="271"/>
      <c r="L2435" s="271"/>
      <c r="M2435" s="272"/>
      <c r="N2435" s="272"/>
      <c r="O2435" s="272" t="str">
        <f t="shared" si="377"/>
        <v/>
      </c>
      <c r="P2435" s="272" t="str">
        <f t="shared" si="378"/>
        <v/>
      </c>
      <c r="Q2435" s="272">
        <f t="shared" si="379"/>
        <v>0</v>
      </c>
      <c r="R2435" s="272"/>
    </row>
    <row r="2436" spans="1:21" ht="17.25" thickBot="1" x14ac:dyDescent="0.35">
      <c r="A2436" s="207"/>
      <c r="B2436" s="204"/>
      <c r="C2436" s="204"/>
      <c r="D2436" s="218"/>
      <c r="E2436" s="204"/>
      <c r="F2436" s="204"/>
      <c r="G2436" s="219"/>
      <c r="H2436" s="273"/>
      <c r="I2436" s="271" t="str">
        <f>IF(A2436&lt;&gt;0,IF(IFERROR(B2436-8,0)&lt;0,0,IFERROR(B2436-8,0)),"")</f>
        <v/>
      </c>
      <c r="J2436" s="271"/>
      <c r="K2436" s="271"/>
      <c r="L2436" s="271"/>
      <c r="M2436" s="272"/>
      <c r="N2436" s="272"/>
      <c r="O2436" s="272"/>
      <c r="P2436" s="272"/>
      <c r="Q2436" s="272">
        <f t="shared" si="379"/>
        <v>0</v>
      </c>
      <c r="R2436" s="272"/>
    </row>
    <row r="2437" spans="1:21" ht="17.25" thickBot="1" x14ac:dyDescent="0.35">
      <c r="A2437" s="211"/>
      <c r="B2437" s="243"/>
      <c r="C2437" s="243"/>
      <c r="D2437" s="243"/>
      <c r="E2437" s="243"/>
      <c r="F2437" s="243"/>
      <c r="G2437" s="244"/>
      <c r="H2437" s="273">
        <f t="shared" ref="H2437:M2437" si="380">SUM(H2438:H2468)</f>
        <v>0</v>
      </c>
      <c r="I2437" s="271">
        <f t="shared" si="380"/>
        <v>0</v>
      </c>
      <c r="J2437" s="271">
        <f t="shared" si="380"/>
        <v>0</v>
      </c>
      <c r="K2437" s="271">
        <f t="shared" si="380"/>
        <v>0</v>
      </c>
      <c r="L2437" s="274">
        <f t="shared" si="380"/>
        <v>0</v>
      </c>
      <c r="M2437" s="271" t="e">
        <f t="shared" si="380"/>
        <v>#DIV/0!</v>
      </c>
      <c r="N2437" s="275">
        <f>COUNTA(B2438:B2468)-COUNTIF(B2438:B2468,"연차")</f>
        <v>0</v>
      </c>
      <c r="O2437" s="271">
        <f>SUM(O2438:O2468)</f>
        <v>0</v>
      </c>
      <c r="P2437" s="271">
        <f>SUM(P2438:P2468)</f>
        <v>0</v>
      </c>
      <c r="Q2437" s="272">
        <f>SUM(Q2438:Q2468)</f>
        <v>0</v>
      </c>
      <c r="R2437" s="272">
        <f>COUNTA(A2438:A2468)</f>
        <v>28</v>
      </c>
      <c r="S2437" s="276">
        <f>SUM(C2438:C2468)</f>
        <v>0</v>
      </c>
      <c r="T2437" s="276">
        <f>SUM(F2438:F2468)</f>
        <v>0</v>
      </c>
      <c r="U2437" s="251">
        <f>G2439*G2441</f>
        <v>0</v>
      </c>
    </row>
    <row r="2438" spans="1:21" x14ac:dyDescent="0.3">
      <c r="A2438" s="212">
        <v>1</v>
      </c>
      <c r="B2438" s="201"/>
      <c r="C2438" s="201"/>
      <c r="D2438" s="201" t="s">
        <v>271</v>
      </c>
      <c r="E2438" s="201"/>
      <c r="F2438" s="201"/>
      <c r="G2438" s="213" t="s">
        <v>282</v>
      </c>
      <c r="H2438" s="273">
        <f>SUM(B2438:B2444)</f>
        <v>0</v>
      </c>
      <c r="I2438" s="271">
        <f t="shared" ref="I2438:I2465" si="381">IF(IFERROR(B2438-8,0)&lt;0,0,IFERROR(B2438-8,0))</f>
        <v>0</v>
      </c>
      <c r="J2438" s="271">
        <f>IF(SUM(H2438-40)&gt;0,H2438-40,0)</f>
        <v>0</v>
      </c>
      <c r="K2438" s="271">
        <f>IF(SUM(I2438:I2444)&gt;J2438,SUM(I2438:I2444),J2438)</f>
        <v>0</v>
      </c>
      <c r="L2438" s="271">
        <f>IF(D2438="o",IF(H2438&lt;15,0,IF(H2438&gt;40,8,H2438/5)),0)</f>
        <v>0</v>
      </c>
      <c r="M2438" s="272" t="e">
        <f>SUM(B2438:B2468)/COUNTA(B2438:B2468)</f>
        <v>#DIV/0!</v>
      </c>
      <c r="N2438" s="272"/>
      <c r="O2438" s="272" t="str">
        <f>IF(E2438="o",IF(B2438&gt;8,8,B2438),"")</f>
        <v/>
      </c>
      <c r="P2438" s="272" t="str">
        <f>IF(E2438="o",IF(B2438&gt;8,B2438-8,0),"")</f>
        <v/>
      </c>
      <c r="Q2438" s="272">
        <f>COUNTA(A2438)*IF(B2438="연차",0,B2438)</f>
        <v>0</v>
      </c>
      <c r="R2438" s="272"/>
    </row>
    <row r="2439" spans="1:21" x14ac:dyDescent="0.3">
      <c r="A2439" s="214">
        <v>2</v>
      </c>
      <c r="B2439" s="200"/>
      <c r="C2439" s="200"/>
      <c r="D2439" s="215"/>
      <c r="E2439" s="200"/>
      <c r="F2439" s="200"/>
      <c r="G2439" s="203"/>
      <c r="H2439" s="273"/>
      <c r="I2439" s="271">
        <f t="shared" si="381"/>
        <v>0</v>
      </c>
      <c r="J2439" s="271"/>
      <c r="K2439" s="271"/>
      <c r="L2439" s="271"/>
      <c r="M2439" s="272"/>
      <c r="N2439" s="272"/>
      <c r="O2439" s="272" t="str">
        <f t="shared" ref="O2439:O2467" si="382">IF(E2439="o",IF(B2439&gt;8,8,B2439),"")</f>
        <v/>
      </c>
      <c r="P2439" s="272" t="str">
        <f t="shared" ref="P2439:P2467" si="383">IF(E2439="o",IF(B2439&gt;8,B2439-8,0),"")</f>
        <v/>
      </c>
      <c r="Q2439" s="272">
        <f t="shared" ref="Q2439:Q2468" si="384">COUNTA(A2439)*IF(B2439="연차",0,B2439)</f>
        <v>0</v>
      </c>
      <c r="R2439" s="272"/>
    </row>
    <row r="2440" spans="1:21" x14ac:dyDescent="0.3">
      <c r="A2440" s="214">
        <v>3</v>
      </c>
      <c r="B2440" s="200"/>
      <c r="C2440" s="200"/>
      <c r="D2440" s="215"/>
      <c r="E2440" s="200"/>
      <c r="F2440" s="200"/>
      <c r="G2440" s="203" t="s">
        <v>275</v>
      </c>
      <c r="H2440" s="273"/>
      <c r="I2440" s="271">
        <f t="shared" si="381"/>
        <v>0</v>
      </c>
      <c r="J2440" s="271"/>
      <c r="K2440" s="271"/>
      <c r="L2440" s="271"/>
      <c r="M2440" s="272"/>
      <c r="N2440" s="272"/>
      <c r="O2440" s="272" t="str">
        <f t="shared" si="382"/>
        <v/>
      </c>
      <c r="P2440" s="272" t="str">
        <f t="shared" si="383"/>
        <v/>
      </c>
      <c r="Q2440" s="272">
        <f t="shared" si="384"/>
        <v>0</v>
      </c>
      <c r="R2440" s="272"/>
    </row>
    <row r="2441" spans="1:21" x14ac:dyDescent="0.3">
      <c r="A2441" s="214">
        <v>4</v>
      </c>
      <c r="B2441" s="200"/>
      <c r="C2441" s="200"/>
      <c r="D2441" s="215"/>
      <c r="E2441" s="200"/>
      <c r="F2441" s="200"/>
      <c r="G2441" s="203"/>
      <c r="H2441" s="273"/>
      <c r="I2441" s="271">
        <f t="shared" si="381"/>
        <v>0</v>
      </c>
      <c r="J2441" s="271"/>
      <c r="K2441" s="271"/>
      <c r="L2441" s="271"/>
      <c r="M2441" s="272"/>
      <c r="N2441" s="272"/>
      <c r="O2441" s="272" t="str">
        <f t="shared" si="382"/>
        <v/>
      </c>
      <c r="P2441" s="272" t="str">
        <f t="shared" si="383"/>
        <v/>
      </c>
      <c r="Q2441" s="272">
        <f t="shared" si="384"/>
        <v>0</v>
      </c>
      <c r="R2441" s="272"/>
    </row>
    <row r="2442" spans="1:21" x14ac:dyDescent="0.3">
      <c r="A2442" s="214">
        <v>5</v>
      </c>
      <c r="B2442" s="200"/>
      <c r="C2442" s="200"/>
      <c r="D2442" s="215"/>
      <c r="E2442" s="200"/>
      <c r="F2442" s="200"/>
      <c r="G2442" s="216"/>
      <c r="H2442" s="273"/>
      <c r="I2442" s="271">
        <f t="shared" si="381"/>
        <v>0</v>
      </c>
      <c r="J2442" s="271"/>
      <c r="K2442" s="271"/>
      <c r="L2442" s="271"/>
      <c r="M2442" s="272"/>
      <c r="N2442" s="272"/>
      <c r="O2442" s="272" t="str">
        <f t="shared" si="382"/>
        <v/>
      </c>
      <c r="P2442" s="272" t="str">
        <f t="shared" si="383"/>
        <v/>
      </c>
      <c r="Q2442" s="272">
        <f t="shared" si="384"/>
        <v>0</v>
      </c>
      <c r="R2442" s="272"/>
    </row>
    <row r="2443" spans="1:21" x14ac:dyDescent="0.3">
      <c r="A2443" s="214">
        <v>6</v>
      </c>
      <c r="B2443" s="200"/>
      <c r="C2443" s="200"/>
      <c r="D2443" s="215"/>
      <c r="E2443" s="200"/>
      <c r="F2443" s="200"/>
      <c r="G2443" s="216"/>
      <c r="H2443" s="273"/>
      <c r="I2443" s="271">
        <f t="shared" si="381"/>
        <v>0</v>
      </c>
      <c r="J2443" s="271"/>
      <c r="K2443" s="271"/>
      <c r="L2443" s="271"/>
      <c r="M2443" s="272"/>
      <c r="N2443" s="272"/>
      <c r="O2443" s="272" t="str">
        <f t="shared" si="382"/>
        <v/>
      </c>
      <c r="P2443" s="272" t="str">
        <f t="shared" si="383"/>
        <v/>
      </c>
      <c r="Q2443" s="272">
        <f t="shared" si="384"/>
        <v>0</v>
      </c>
      <c r="R2443" s="272"/>
    </row>
    <row r="2444" spans="1:21" ht="17.25" thickBot="1" x14ac:dyDescent="0.35">
      <c r="A2444" s="217">
        <v>7</v>
      </c>
      <c r="B2444" s="204"/>
      <c r="C2444" s="204"/>
      <c r="D2444" s="218"/>
      <c r="E2444" s="204"/>
      <c r="F2444" s="204"/>
      <c r="G2444" s="219"/>
      <c r="H2444" s="273"/>
      <c r="I2444" s="271">
        <f t="shared" si="381"/>
        <v>0</v>
      </c>
      <c r="J2444" s="271"/>
      <c r="K2444" s="271"/>
      <c r="L2444" s="271"/>
      <c r="M2444" s="272"/>
      <c r="N2444" s="272"/>
      <c r="O2444" s="272" t="str">
        <f t="shared" si="382"/>
        <v/>
      </c>
      <c r="P2444" s="272" t="str">
        <f t="shared" si="383"/>
        <v/>
      </c>
      <c r="Q2444" s="272">
        <f t="shared" si="384"/>
        <v>0</v>
      </c>
      <c r="R2444" s="272"/>
    </row>
    <row r="2445" spans="1:21" x14ac:dyDescent="0.3">
      <c r="A2445" s="220">
        <v>8</v>
      </c>
      <c r="B2445" s="202"/>
      <c r="C2445" s="202"/>
      <c r="D2445" s="202" t="s">
        <v>271</v>
      </c>
      <c r="E2445" s="202"/>
      <c r="F2445" s="202"/>
      <c r="G2445" s="221"/>
      <c r="H2445" s="273">
        <f>SUM(B2445:B2451)</f>
        <v>0</v>
      </c>
      <c r="I2445" s="271">
        <f t="shared" si="381"/>
        <v>0</v>
      </c>
      <c r="J2445" s="271">
        <f>IF(SUM(H2445-40)&gt;0,H2445-40,0)</f>
        <v>0</v>
      </c>
      <c r="K2445" s="271">
        <f>IF(SUM(I2445:I2451)&gt;J2445,SUM(I2445:I2451),J2445)</f>
        <v>0</v>
      </c>
      <c r="L2445" s="271">
        <f>IF(D2445="o",IF(H2445&lt;15,0,IF(H2445&gt;40,8,H2445/5)),0)</f>
        <v>0</v>
      </c>
      <c r="M2445" s="272"/>
      <c r="N2445" s="272"/>
      <c r="O2445" s="272" t="str">
        <f t="shared" si="382"/>
        <v/>
      </c>
      <c r="P2445" s="272" t="str">
        <f t="shared" si="383"/>
        <v/>
      </c>
      <c r="Q2445" s="272">
        <f t="shared" si="384"/>
        <v>0</v>
      </c>
      <c r="R2445" s="272"/>
    </row>
    <row r="2446" spans="1:21" x14ac:dyDescent="0.3">
      <c r="A2446" s="214">
        <v>9</v>
      </c>
      <c r="B2446" s="200"/>
      <c r="C2446" s="200"/>
      <c r="D2446" s="215"/>
      <c r="E2446" s="200"/>
      <c r="F2446" s="200"/>
      <c r="G2446" s="216"/>
      <c r="H2446" s="273"/>
      <c r="I2446" s="271">
        <f t="shared" si="381"/>
        <v>0</v>
      </c>
      <c r="J2446" s="271"/>
      <c r="K2446" s="271"/>
      <c r="L2446" s="271"/>
      <c r="M2446" s="272"/>
      <c r="N2446" s="272"/>
      <c r="O2446" s="272" t="str">
        <f t="shared" si="382"/>
        <v/>
      </c>
      <c r="P2446" s="272" t="str">
        <f t="shared" si="383"/>
        <v/>
      </c>
      <c r="Q2446" s="272">
        <f t="shared" si="384"/>
        <v>0</v>
      </c>
      <c r="R2446" s="272"/>
    </row>
    <row r="2447" spans="1:21" x14ac:dyDescent="0.3">
      <c r="A2447" s="214">
        <v>10</v>
      </c>
      <c r="B2447" s="200"/>
      <c r="C2447" s="200"/>
      <c r="D2447" s="215"/>
      <c r="E2447" s="200"/>
      <c r="F2447" s="200"/>
      <c r="G2447" s="216"/>
      <c r="H2447" s="273"/>
      <c r="I2447" s="271">
        <f t="shared" si="381"/>
        <v>0</v>
      </c>
      <c r="J2447" s="271"/>
      <c r="K2447" s="271"/>
      <c r="L2447" s="271"/>
      <c r="M2447" s="272"/>
      <c r="N2447" s="272"/>
      <c r="O2447" s="272" t="str">
        <f t="shared" si="382"/>
        <v/>
      </c>
      <c r="P2447" s="272" t="str">
        <f t="shared" si="383"/>
        <v/>
      </c>
      <c r="Q2447" s="272">
        <f t="shared" si="384"/>
        <v>0</v>
      </c>
      <c r="R2447" s="272"/>
    </row>
    <row r="2448" spans="1:21" x14ac:dyDescent="0.3">
      <c r="A2448" s="214">
        <v>11</v>
      </c>
      <c r="B2448" s="200"/>
      <c r="C2448" s="200"/>
      <c r="D2448" s="215"/>
      <c r="E2448" s="200"/>
      <c r="F2448" s="200"/>
      <c r="G2448" s="216"/>
      <c r="H2448" s="273"/>
      <c r="I2448" s="271">
        <f t="shared" si="381"/>
        <v>0</v>
      </c>
      <c r="J2448" s="271"/>
      <c r="K2448" s="271"/>
      <c r="L2448" s="271"/>
      <c r="M2448" s="272"/>
      <c r="N2448" s="272"/>
      <c r="O2448" s="272" t="str">
        <f t="shared" si="382"/>
        <v/>
      </c>
      <c r="P2448" s="272" t="str">
        <f t="shared" si="383"/>
        <v/>
      </c>
      <c r="Q2448" s="272">
        <f t="shared" si="384"/>
        <v>0</v>
      </c>
      <c r="R2448" s="272"/>
    </row>
    <row r="2449" spans="1:18" x14ac:dyDescent="0.3">
      <c r="A2449" s="214">
        <v>12</v>
      </c>
      <c r="B2449" s="200"/>
      <c r="C2449" s="200"/>
      <c r="D2449" s="215"/>
      <c r="E2449" s="200"/>
      <c r="F2449" s="200"/>
      <c r="G2449" s="216"/>
      <c r="H2449" s="273"/>
      <c r="I2449" s="271">
        <f t="shared" si="381"/>
        <v>0</v>
      </c>
      <c r="J2449" s="271"/>
      <c r="K2449" s="271"/>
      <c r="L2449" s="271"/>
      <c r="M2449" s="272"/>
      <c r="N2449" s="272"/>
      <c r="O2449" s="272" t="str">
        <f t="shared" si="382"/>
        <v/>
      </c>
      <c r="P2449" s="272" t="str">
        <f t="shared" si="383"/>
        <v/>
      </c>
      <c r="Q2449" s="272">
        <f t="shared" si="384"/>
        <v>0</v>
      </c>
      <c r="R2449" s="272"/>
    </row>
    <row r="2450" spans="1:18" x14ac:dyDescent="0.3">
      <c r="A2450" s="214">
        <v>13</v>
      </c>
      <c r="B2450" s="200"/>
      <c r="C2450" s="200"/>
      <c r="D2450" s="215"/>
      <c r="E2450" s="200"/>
      <c r="F2450" s="200"/>
      <c r="G2450" s="216"/>
      <c r="H2450" s="273"/>
      <c r="I2450" s="271">
        <f t="shared" si="381"/>
        <v>0</v>
      </c>
      <c r="J2450" s="271"/>
      <c r="K2450" s="271"/>
      <c r="L2450" s="271"/>
      <c r="M2450" s="272"/>
      <c r="N2450" s="272"/>
      <c r="O2450" s="272" t="str">
        <f t="shared" si="382"/>
        <v/>
      </c>
      <c r="P2450" s="272" t="str">
        <f t="shared" si="383"/>
        <v/>
      </c>
      <c r="Q2450" s="272">
        <f t="shared" si="384"/>
        <v>0</v>
      </c>
      <c r="R2450" s="272"/>
    </row>
    <row r="2451" spans="1:18" ht="17.25" thickBot="1" x14ac:dyDescent="0.35">
      <c r="A2451" s="217">
        <v>14</v>
      </c>
      <c r="B2451" s="204"/>
      <c r="C2451" s="204"/>
      <c r="D2451" s="218"/>
      <c r="E2451" s="204"/>
      <c r="F2451" s="204"/>
      <c r="G2451" s="219"/>
      <c r="H2451" s="273"/>
      <c r="I2451" s="271">
        <f t="shared" si="381"/>
        <v>0</v>
      </c>
      <c r="J2451" s="271"/>
      <c r="K2451" s="271"/>
      <c r="L2451" s="271"/>
      <c r="M2451" s="272"/>
      <c r="N2451" s="272"/>
      <c r="O2451" s="272" t="str">
        <f t="shared" si="382"/>
        <v/>
      </c>
      <c r="P2451" s="272" t="str">
        <f t="shared" si="383"/>
        <v/>
      </c>
      <c r="Q2451" s="272">
        <f t="shared" si="384"/>
        <v>0</v>
      </c>
      <c r="R2451" s="272"/>
    </row>
    <row r="2452" spans="1:18" x14ac:dyDescent="0.3">
      <c r="A2452" s="220">
        <v>15</v>
      </c>
      <c r="B2452" s="202"/>
      <c r="C2452" s="202"/>
      <c r="D2452" s="202" t="s">
        <v>271</v>
      </c>
      <c r="E2452" s="202"/>
      <c r="F2452" s="202"/>
      <c r="G2452" s="221"/>
      <c r="H2452" s="273">
        <f>SUM(B2452:B2458)</f>
        <v>0</v>
      </c>
      <c r="I2452" s="271">
        <f t="shared" si="381"/>
        <v>0</v>
      </c>
      <c r="J2452" s="271">
        <f>IF(SUM(H2452-40)&gt;0,H2452-40,0)</f>
        <v>0</v>
      </c>
      <c r="K2452" s="271">
        <f>IF(SUM(I2452:I2458)&gt;J2452,SUM(I2452:I2458),J2452)</f>
        <v>0</v>
      </c>
      <c r="L2452" s="271">
        <f>IF(D2452="o",IF(H2452&lt;15,0,IF(H2452&gt;40,8,H2452/5)),0)</f>
        <v>0</v>
      </c>
      <c r="M2452" s="272"/>
      <c r="N2452" s="272"/>
      <c r="O2452" s="272" t="str">
        <f t="shared" si="382"/>
        <v/>
      </c>
      <c r="P2452" s="272" t="str">
        <f t="shared" si="383"/>
        <v/>
      </c>
      <c r="Q2452" s="272">
        <f t="shared" si="384"/>
        <v>0</v>
      </c>
      <c r="R2452" s="272"/>
    </row>
    <row r="2453" spans="1:18" x14ac:dyDescent="0.3">
      <c r="A2453" s="214">
        <v>16</v>
      </c>
      <c r="B2453" s="200"/>
      <c r="C2453" s="200"/>
      <c r="D2453" s="215"/>
      <c r="E2453" s="200"/>
      <c r="F2453" s="200"/>
      <c r="G2453" s="216"/>
      <c r="H2453" s="273"/>
      <c r="I2453" s="271">
        <f t="shared" si="381"/>
        <v>0</v>
      </c>
      <c r="J2453" s="271"/>
      <c r="K2453" s="271"/>
      <c r="L2453" s="271"/>
      <c r="M2453" s="272"/>
      <c r="N2453" s="272"/>
      <c r="O2453" s="272" t="str">
        <f t="shared" si="382"/>
        <v/>
      </c>
      <c r="P2453" s="272" t="str">
        <f t="shared" si="383"/>
        <v/>
      </c>
      <c r="Q2453" s="272">
        <f t="shared" si="384"/>
        <v>0</v>
      </c>
      <c r="R2453" s="272"/>
    </row>
    <row r="2454" spans="1:18" x14ac:dyDescent="0.3">
      <c r="A2454" s="214">
        <v>17</v>
      </c>
      <c r="B2454" s="200"/>
      <c r="C2454" s="200"/>
      <c r="D2454" s="215"/>
      <c r="E2454" s="200"/>
      <c r="F2454" s="200"/>
      <c r="G2454" s="216"/>
      <c r="H2454" s="273"/>
      <c r="I2454" s="271">
        <f t="shared" si="381"/>
        <v>0</v>
      </c>
      <c r="J2454" s="271"/>
      <c r="K2454" s="271"/>
      <c r="L2454" s="271"/>
      <c r="M2454" s="272"/>
      <c r="N2454" s="272"/>
      <c r="O2454" s="272" t="str">
        <f t="shared" si="382"/>
        <v/>
      </c>
      <c r="P2454" s="272" t="str">
        <f t="shared" si="383"/>
        <v/>
      </c>
      <c r="Q2454" s="272">
        <f t="shared" si="384"/>
        <v>0</v>
      </c>
      <c r="R2454" s="272"/>
    </row>
    <row r="2455" spans="1:18" x14ac:dyDescent="0.3">
      <c r="A2455" s="214">
        <v>18</v>
      </c>
      <c r="B2455" s="200"/>
      <c r="C2455" s="200"/>
      <c r="D2455" s="215"/>
      <c r="E2455" s="200"/>
      <c r="F2455" s="200"/>
      <c r="G2455" s="216"/>
      <c r="H2455" s="273"/>
      <c r="I2455" s="271">
        <f t="shared" si="381"/>
        <v>0</v>
      </c>
      <c r="J2455" s="271"/>
      <c r="K2455" s="271"/>
      <c r="L2455" s="271"/>
      <c r="M2455" s="272"/>
      <c r="N2455" s="272"/>
      <c r="O2455" s="272" t="str">
        <f t="shared" si="382"/>
        <v/>
      </c>
      <c r="P2455" s="272" t="str">
        <f t="shared" si="383"/>
        <v/>
      </c>
      <c r="Q2455" s="272">
        <f t="shared" si="384"/>
        <v>0</v>
      </c>
      <c r="R2455" s="272"/>
    </row>
    <row r="2456" spans="1:18" x14ac:dyDescent="0.3">
      <c r="A2456" s="214">
        <v>19</v>
      </c>
      <c r="B2456" s="200"/>
      <c r="C2456" s="200"/>
      <c r="D2456" s="215"/>
      <c r="E2456" s="200"/>
      <c r="F2456" s="200"/>
      <c r="G2456" s="216"/>
      <c r="H2456" s="273"/>
      <c r="I2456" s="271">
        <f t="shared" si="381"/>
        <v>0</v>
      </c>
      <c r="J2456" s="271"/>
      <c r="K2456" s="271"/>
      <c r="L2456" s="271"/>
      <c r="M2456" s="272"/>
      <c r="N2456" s="272"/>
      <c r="O2456" s="272" t="str">
        <f t="shared" si="382"/>
        <v/>
      </c>
      <c r="P2456" s="272" t="str">
        <f t="shared" si="383"/>
        <v/>
      </c>
      <c r="Q2456" s="272">
        <f t="shared" si="384"/>
        <v>0</v>
      </c>
      <c r="R2456" s="272"/>
    </row>
    <row r="2457" spans="1:18" x14ac:dyDescent="0.3">
      <c r="A2457" s="214">
        <v>20</v>
      </c>
      <c r="B2457" s="200"/>
      <c r="C2457" s="200"/>
      <c r="D2457" s="215"/>
      <c r="E2457" s="200"/>
      <c r="F2457" s="200"/>
      <c r="G2457" s="216"/>
      <c r="H2457" s="273"/>
      <c r="I2457" s="271">
        <f t="shared" si="381"/>
        <v>0</v>
      </c>
      <c r="J2457" s="271"/>
      <c r="K2457" s="271"/>
      <c r="L2457" s="271"/>
      <c r="M2457" s="272"/>
      <c r="N2457" s="272"/>
      <c r="O2457" s="272" t="str">
        <f t="shared" si="382"/>
        <v/>
      </c>
      <c r="P2457" s="272" t="str">
        <f t="shared" si="383"/>
        <v/>
      </c>
      <c r="Q2457" s="272">
        <f t="shared" si="384"/>
        <v>0</v>
      </c>
      <c r="R2457" s="272"/>
    </row>
    <row r="2458" spans="1:18" ht="17.25" thickBot="1" x14ac:dyDescent="0.35">
      <c r="A2458" s="217">
        <v>21</v>
      </c>
      <c r="B2458" s="204"/>
      <c r="C2458" s="204"/>
      <c r="D2458" s="218"/>
      <c r="E2458" s="204"/>
      <c r="F2458" s="204"/>
      <c r="G2458" s="219"/>
      <c r="H2458" s="273"/>
      <c r="I2458" s="271">
        <f t="shared" si="381"/>
        <v>0</v>
      </c>
      <c r="J2458" s="271"/>
      <c r="K2458" s="271"/>
      <c r="L2458" s="271"/>
      <c r="M2458" s="272"/>
      <c r="N2458" s="272"/>
      <c r="O2458" s="272" t="str">
        <f t="shared" si="382"/>
        <v/>
      </c>
      <c r="P2458" s="272" t="str">
        <f t="shared" si="383"/>
        <v/>
      </c>
      <c r="Q2458" s="272">
        <f t="shared" si="384"/>
        <v>0</v>
      </c>
      <c r="R2458" s="272"/>
    </row>
    <row r="2459" spans="1:18" x14ac:dyDescent="0.3">
      <c r="A2459" s="220">
        <v>22</v>
      </c>
      <c r="B2459" s="202"/>
      <c r="C2459" s="202"/>
      <c r="D2459" s="202" t="s">
        <v>271</v>
      </c>
      <c r="E2459" s="202"/>
      <c r="F2459" s="202"/>
      <c r="G2459" s="221"/>
      <c r="H2459" s="273">
        <f>SUM(B2459:B2465)</f>
        <v>0</v>
      </c>
      <c r="I2459" s="271">
        <f t="shared" si="381"/>
        <v>0</v>
      </c>
      <c r="J2459" s="271">
        <f>IF(SUM(H2459-40)&gt;0,H2459-40,0)</f>
        <v>0</v>
      </c>
      <c r="K2459" s="271">
        <f>IF(SUM(I2459:I2465)&gt;J2459,SUM(I2459:I2465),J2459)</f>
        <v>0</v>
      </c>
      <c r="L2459" s="271">
        <f>IF(D2459="o",IF(H2459&lt;15,0,IF(H2459&gt;40,8,H2459/5)),0)</f>
        <v>0</v>
      </c>
      <c r="M2459" s="272"/>
      <c r="N2459" s="272"/>
      <c r="O2459" s="272" t="str">
        <f t="shared" si="382"/>
        <v/>
      </c>
      <c r="P2459" s="272" t="str">
        <f t="shared" si="383"/>
        <v/>
      </c>
      <c r="Q2459" s="272">
        <f t="shared" si="384"/>
        <v>0</v>
      </c>
      <c r="R2459" s="272"/>
    </row>
    <row r="2460" spans="1:18" x14ac:dyDescent="0.3">
      <c r="A2460" s="214">
        <v>23</v>
      </c>
      <c r="B2460" s="200"/>
      <c r="C2460" s="200"/>
      <c r="D2460" s="215"/>
      <c r="E2460" s="200"/>
      <c r="F2460" s="200"/>
      <c r="G2460" s="216"/>
      <c r="H2460" s="273"/>
      <c r="I2460" s="271">
        <f t="shared" si="381"/>
        <v>0</v>
      </c>
      <c r="J2460" s="271"/>
      <c r="K2460" s="271"/>
      <c r="L2460" s="271"/>
      <c r="M2460" s="272"/>
      <c r="N2460" s="272"/>
      <c r="O2460" s="272" t="str">
        <f t="shared" si="382"/>
        <v/>
      </c>
      <c r="P2460" s="272" t="str">
        <f t="shared" si="383"/>
        <v/>
      </c>
      <c r="Q2460" s="272">
        <f t="shared" si="384"/>
        <v>0</v>
      </c>
      <c r="R2460" s="272"/>
    </row>
    <row r="2461" spans="1:18" x14ac:dyDescent="0.3">
      <c r="A2461" s="214">
        <v>24</v>
      </c>
      <c r="B2461" s="200"/>
      <c r="C2461" s="200"/>
      <c r="D2461" s="215"/>
      <c r="E2461" s="200"/>
      <c r="F2461" s="200"/>
      <c r="G2461" s="216"/>
      <c r="H2461" s="273"/>
      <c r="I2461" s="271">
        <f t="shared" si="381"/>
        <v>0</v>
      </c>
      <c r="J2461" s="271"/>
      <c r="K2461" s="271"/>
      <c r="L2461" s="271"/>
      <c r="M2461" s="272"/>
      <c r="N2461" s="272"/>
      <c r="O2461" s="272" t="str">
        <f t="shared" si="382"/>
        <v/>
      </c>
      <c r="P2461" s="272" t="str">
        <f t="shared" si="383"/>
        <v/>
      </c>
      <c r="Q2461" s="272">
        <f t="shared" si="384"/>
        <v>0</v>
      </c>
      <c r="R2461" s="272"/>
    </row>
    <row r="2462" spans="1:18" x14ac:dyDescent="0.3">
      <c r="A2462" s="214">
        <v>25</v>
      </c>
      <c r="B2462" s="200"/>
      <c r="C2462" s="200"/>
      <c r="D2462" s="215"/>
      <c r="E2462" s="200"/>
      <c r="F2462" s="200"/>
      <c r="G2462" s="216"/>
      <c r="H2462" s="273"/>
      <c r="I2462" s="271">
        <f t="shared" si="381"/>
        <v>0</v>
      </c>
      <c r="J2462" s="271"/>
      <c r="K2462" s="271"/>
      <c r="L2462" s="271"/>
      <c r="M2462" s="272"/>
      <c r="N2462" s="272"/>
      <c r="O2462" s="272" t="str">
        <f t="shared" si="382"/>
        <v/>
      </c>
      <c r="P2462" s="272" t="str">
        <f t="shared" si="383"/>
        <v/>
      </c>
      <c r="Q2462" s="272">
        <f t="shared" si="384"/>
        <v>0</v>
      </c>
      <c r="R2462" s="272"/>
    </row>
    <row r="2463" spans="1:18" x14ac:dyDescent="0.3">
      <c r="A2463" s="214">
        <v>26</v>
      </c>
      <c r="B2463" s="200"/>
      <c r="C2463" s="200"/>
      <c r="D2463" s="215"/>
      <c r="E2463" s="200"/>
      <c r="F2463" s="200"/>
      <c r="G2463" s="216"/>
      <c r="H2463" s="273"/>
      <c r="I2463" s="271">
        <f t="shared" si="381"/>
        <v>0</v>
      </c>
      <c r="J2463" s="271"/>
      <c r="K2463" s="271"/>
      <c r="L2463" s="271"/>
      <c r="M2463" s="272"/>
      <c r="N2463" s="272"/>
      <c r="O2463" s="272" t="str">
        <f t="shared" si="382"/>
        <v/>
      </c>
      <c r="P2463" s="272" t="str">
        <f t="shared" si="383"/>
        <v/>
      </c>
      <c r="Q2463" s="272">
        <f t="shared" si="384"/>
        <v>0</v>
      </c>
      <c r="R2463" s="272"/>
    </row>
    <row r="2464" spans="1:18" x14ac:dyDescent="0.3">
      <c r="A2464" s="214">
        <v>27</v>
      </c>
      <c r="B2464" s="200"/>
      <c r="C2464" s="200"/>
      <c r="D2464" s="215"/>
      <c r="E2464" s="200"/>
      <c r="F2464" s="200"/>
      <c r="G2464" s="216"/>
      <c r="H2464" s="273"/>
      <c r="I2464" s="271">
        <f t="shared" si="381"/>
        <v>0</v>
      </c>
      <c r="J2464" s="271"/>
      <c r="K2464" s="271"/>
      <c r="L2464" s="271"/>
      <c r="M2464" s="272"/>
      <c r="N2464" s="272"/>
      <c r="O2464" s="272" t="str">
        <f t="shared" si="382"/>
        <v/>
      </c>
      <c r="P2464" s="272" t="str">
        <f t="shared" si="383"/>
        <v/>
      </c>
      <c r="Q2464" s="272">
        <f t="shared" si="384"/>
        <v>0</v>
      </c>
      <c r="R2464" s="272"/>
    </row>
    <row r="2465" spans="1:21" ht="17.25" thickBot="1" x14ac:dyDescent="0.35">
      <c r="A2465" s="217">
        <v>28</v>
      </c>
      <c r="B2465" s="204"/>
      <c r="C2465" s="204"/>
      <c r="D2465" s="218"/>
      <c r="E2465" s="204"/>
      <c r="F2465" s="204"/>
      <c r="G2465" s="219"/>
      <c r="H2465" s="273"/>
      <c r="I2465" s="271">
        <f t="shared" si="381"/>
        <v>0</v>
      </c>
      <c r="J2465" s="271"/>
      <c r="K2465" s="271"/>
      <c r="L2465" s="271"/>
      <c r="M2465" s="272"/>
      <c r="N2465" s="272"/>
      <c r="O2465" s="272" t="str">
        <f t="shared" si="382"/>
        <v/>
      </c>
      <c r="P2465" s="272" t="str">
        <f t="shared" si="383"/>
        <v/>
      </c>
      <c r="Q2465" s="272">
        <f t="shared" si="384"/>
        <v>0</v>
      </c>
      <c r="R2465" s="272"/>
    </row>
    <row r="2466" spans="1:21" x14ac:dyDescent="0.3">
      <c r="A2466" s="205"/>
      <c r="B2466" s="202"/>
      <c r="C2466" s="202"/>
      <c r="D2466" s="202" t="s">
        <v>271</v>
      </c>
      <c r="E2466" s="202"/>
      <c r="F2466" s="202"/>
      <c r="G2466" s="221"/>
      <c r="H2466" s="273" t="str">
        <f>IF(A2466&lt;&gt;0,SUM(Q2466:Q2468),"")</f>
        <v/>
      </c>
      <c r="I2466" s="271" t="str">
        <f>IF(A2466&lt;&gt;0,IF(IFERROR(B2466-8,0)&lt;0,0,IFERROR(B2466-8,0)),"")</f>
        <v/>
      </c>
      <c r="J2466" s="271" t="str">
        <f>IF(A2466&lt;&gt;0,IF(SUM(H2466-40)&gt;0,H2466-40,0),"")</f>
        <v/>
      </c>
      <c r="K2466" s="271" t="str">
        <f>IF(A2466&lt;&gt;0,IF(SUM(I2466:I2468)&gt;J2466,SUM(I2466:I2468),J2466),"")</f>
        <v/>
      </c>
      <c r="L2466" s="271" t="str">
        <f>IF(A2466&lt;&gt;0,IF(D2438="o",IF(H2466&lt;(15/(7/COUNTA(A2466:A2468))),0,IF(H2466&gt;(COUNTA(A2466:A2468)/5*40),COUNTA(A2466:A2468)/5*8,H2466/5)),""),"")</f>
        <v/>
      </c>
      <c r="M2466" s="272"/>
      <c r="N2466" s="272"/>
      <c r="O2466" s="272" t="str">
        <f t="shared" si="382"/>
        <v/>
      </c>
      <c r="P2466" s="272" t="str">
        <f t="shared" si="383"/>
        <v/>
      </c>
      <c r="Q2466" s="272">
        <f t="shared" si="384"/>
        <v>0</v>
      </c>
      <c r="R2466" s="272"/>
    </row>
    <row r="2467" spans="1:21" x14ac:dyDescent="0.3">
      <c r="A2467" s="206"/>
      <c r="B2467" s="200"/>
      <c r="C2467" s="200"/>
      <c r="D2467" s="215"/>
      <c r="E2467" s="200"/>
      <c r="F2467" s="200"/>
      <c r="G2467" s="216"/>
      <c r="H2467" s="273"/>
      <c r="I2467" s="271" t="str">
        <f>IF(A2467&lt;&gt;0,IF(IFERROR(B2467-8,0)&lt;0,0,IFERROR(B2467-8,0)),"")</f>
        <v/>
      </c>
      <c r="J2467" s="271"/>
      <c r="K2467" s="271"/>
      <c r="L2467" s="271"/>
      <c r="M2467" s="272"/>
      <c r="N2467" s="272"/>
      <c r="O2467" s="272" t="str">
        <f t="shared" si="382"/>
        <v/>
      </c>
      <c r="P2467" s="272" t="str">
        <f t="shared" si="383"/>
        <v/>
      </c>
      <c r="Q2467" s="272">
        <f t="shared" si="384"/>
        <v>0</v>
      </c>
      <c r="R2467" s="272"/>
    </row>
    <row r="2468" spans="1:21" ht="17.25" thickBot="1" x14ac:dyDescent="0.35">
      <c r="A2468" s="207"/>
      <c r="B2468" s="204"/>
      <c r="C2468" s="204"/>
      <c r="D2468" s="218"/>
      <c r="E2468" s="204"/>
      <c r="F2468" s="204"/>
      <c r="G2468" s="219"/>
      <c r="H2468" s="273"/>
      <c r="I2468" s="271" t="str">
        <f>IF(A2468&lt;&gt;0,IF(IFERROR(B2468-8,0)&lt;0,0,IFERROR(B2468-8,0)),"")</f>
        <v/>
      </c>
      <c r="J2468" s="271"/>
      <c r="K2468" s="271"/>
      <c r="L2468" s="271"/>
      <c r="M2468" s="272"/>
      <c r="N2468" s="272"/>
      <c r="O2468" s="272"/>
      <c r="P2468" s="272"/>
      <c r="Q2468" s="272">
        <f t="shared" si="384"/>
        <v>0</v>
      </c>
      <c r="R2468" s="272"/>
    </row>
    <row r="2469" spans="1:21" ht="17.25" thickBot="1" x14ac:dyDescent="0.35">
      <c r="A2469" s="211"/>
      <c r="B2469" s="243"/>
      <c r="C2469" s="243"/>
      <c r="D2469" s="243"/>
      <c r="E2469" s="243"/>
      <c r="F2469" s="243"/>
      <c r="G2469" s="244"/>
      <c r="H2469" s="273">
        <f t="shared" ref="H2469:M2469" si="385">SUM(H2470:H2500)</f>
        <v>0</v>
      </c>
      <c r="I2469" s="271">
        <f t="shared" si="385"/>
        <v>0</v>
      </c>
      <c r="J2469" s="271">
        <f t="shared" si="385"/>
        <v>0</v>
      </c>
      <c r="K2469" s="271">
        <f t="shared" si="385"/>
        <v>0</v>
      </c>
      <c r="L2469" s="274">
        <f t="shared" si="385"/>
        <v>0</v>
      </c>
      <c r="M2469" s="271" t="e">
        <f t="shared" si="385"/>
        <v>#DIV/0!</v>
      </c>
      <c r="N2469" s="275">
        <f>COUNTA(B2470:B2500)-COUNTIF(B2470:B2500,"연차")</f>
        <v>0</v>
      </c>
      <c r="O2469" s="271">
        <f>SUM(O2470:O2500)</f>
        <v>0</v>
      </c>
      <c r="P2469" s="271">
        <f>SUM(P2470:P2500)</f>
        <v>0</v>
      </c>
      <c r="Q2469" s="272">
        <f>SUM(Q2470:Q2500)</f>
        <v>0</v>
      </c>
      <c r="R2469" s="272">
        <f>COUNTA(A2470:A2500)</f>
        <v>28</v>
      </c>
      <c r="S2469" s="276">
        <f>SUM(C2470:C2500)</f>
        <v>0</v>
      </c>
      <c r="T2469" s="276">
        <f>SUM(F2470:F2500)</f>
        <v>0</v>
      </c>
      <c r="U2469" s="251">
        <f>G2471*G2473</f>
        <v>0</v>
      </c>
    </row>
    <row r="2470" spans="1:21" x14ac:dyDescent="0.3">
      <c r="A2470" s="212">
        <v>1</v>
      </c>
      <c r="B2470" s="201"/>
      <c r="C2470" s="201"/>
      <c r="D2470" s="201" t="s">
        <v>271</v>
      </c>
      <c r="E2470" s="201"/>
      <c r="F2470" s="201"/>
      <c r="G2470" s="213" t="s">
        <v>282</v>
      </c>
      <c r="H2470" s="273">
        <f>SUM(B2470:B2476)</f>
        <v>0</v>
      </c>
      <c r="I2470" s="271">
        <f t="shared" ref="I2470:I2497" si="386">IF(IFERROR(B2470-8,0)&lt;0,0,IFERROR(B2470-8,0))</f>
        <v>0</v>
      </c>
      <c r="J2470" s="271">
        <f>IF(SUM(H2470-40)&gt;0,H2470-40,0)</f>
        <v>0</v>
      </c>
      <c r="K2470" s="271">
        <f>IF(SUM(I2470:I2476)&gt;J2470,SUM(I2470:I2476),J2470)</f>
        <v>0</v>
      </c>
      <c r="L2470" s="271">
        <f>IF(D2470="o",IF(H2470&lt;15,0,IF(H2470&gt;40,8,H2470/5)),0)</f>
        <v>0</v>
      </c>
      <c r="M2470" s="272" t="e">
        <f>SUM(B2470:B2500)/COUNTA(B2470:B2500)</f>
        <v>#DIV/0!</v>
      </c>
      <c r="N2470" s="272"/>
      <c r="O2470" s="272" t="str">
        <f>IF(E2470="o",IF(B2470&gt;8,8,B2470),"")</f>
        <v/>
      </c>
      <c r="P2470" s="272" t="str">
        <f>IF(E2470="o",IF(B2470&gt;8,B2470-8,0),"")</f>
        <v/>
      </c>
      <c r="Q2470" s="272">
        <f>COUNTA(A2470)*IF(B2470="연차",0,B2470)</f>
        <v>0</v>
      </c>
      <c r="R2470" s="272"/>
    </row>
    <row r="2471" spans="1:21" x14ac:dyDescent="0.3">
      <c r="A2471" s="214">
        <v>2</v>
      </c>
      <c r="B2471" s="200"/>
      <c r="C2471" s="200"/>
      <c r="D2471" s="215"/>
      <c r="E2471" s="200"/>
      <c r="F2471" s="200"/>
      <c r="G2471" s="203"/>
      <c r="H2471" s="273"/>
      <c r="I2471" s="271">
        <f t="shared" si="386"/>
        <v>0</v>
      </c>
      <c r="J2471" s="271"/>
      <c r="K2471" s="271"/>
      <c r="L2471" s="271"/>
      <c r="M2471" s="272"/>
      <c r="N2471" s="272"/>
      <c r="O2471" s="272" t="str">
        <f t="shared" ref="O2471:O2499" si="387">IF(E2471="o",IF(B2471&gt;8,8,B2471),"")</f>
        <v/>
      </c>
      <c r="P2471" s="272" t="str">
        <f t="shared" ref="P2471:P2499" si="388">IF(E2471="o",IF(B2471&gt;8,B2471-8,0),"")</f>
        <v/>
      </c>
      <c r="Q2471" s="272">
        <f t="shared" ref="Q2471:Q2500" si="389">COUNTA(A2471)*IF(B2471="연차",0,B2471)</f>
        <v>0</v>
      </c>
      <c r="R2471" s="272"/>
    </row>
    <row r="2472" spans="1:21" x14ac:dyDescent="0.3">
      <c r="A2472" s="214">
        <v>3</v>
      </c>
      <c r="B2472" s="200"/>
      <c r="C2472" s="200"/>
      <c r="D2472" s="215"/>
      <c r="E2472" s="200"/>
      <c r="F2472" s="200"/>
      <c r="G2472" s="203" t="s">
        <v>275</v>
      </c>
      <c r="H2472" s="273"/>
      <c r="I2472" s="271">
        <f t="shared" si="386"/>
        <v>0</v>
      </c>
      <c r="J2472" s="271"/>
      <c r="K2472" s="271"/>
      <c r="L2472" s="271"/>
      <c r="M2472" s="272"/>
      <c r="N2472" s="272"/>
      <c r="O2472" s="272" t="str">
        <f t="shared" si="387"/>
        <v/>
      </c>
      <c r="P2472" s="272" t="str">
        <f t="shared" si="388"/>
        <v/>
      </c>
      <c r="Q2472" s="272">
        <f t="shared" si="389"/>
        <v>0</v>
      </c>
      <c r="R2472" s="272"/>
    </row>
    <row r="2473" spans="1:21" x14ac:dyDescent="0.3">
      <c r="A2473" s="214">
        <v>4</v>
      </c>
      <c r="B2473" s="200"/>
      <c r="C2473" s="200"/>
      <c r="D2473" s="215"/>
      <c r="E2473" s="200"/>
      <c r="F2473" s="200"/>
      <c r="G2473" s="203"/>
      <c r="H2473" s="273"/>
      <c r="I2473" s="271">
        <f t="shared" si="386"/>
        <v>0</v>
      </c>
      <c r="J2473" s="271"/>
      <c r="K2473" s="271"/>
      <c r="L2473" s="271"/>
      <c r="M2473" s="272"/>
      <c r="N2473" s="272"/>
      <c r="O2473" s="272" t="str">
        <f t="shared" si="387"/>
        <v/>
      </c>
      <c r="P2473" s="272" t="str">
        <f t="shared" si="388"/>
        <v/>
      </c>
      <c r="Q2473" s="272">
        <f t="shared" si="389"/>
        <v>0</v>
      </c>
      <c r="R2473" s="272"/>
    </row>
    <row r="2474" spans="1:21" x14ac:dyDescent="0.3">
      <c r="A2474" s="214">
        <v>5</v>
      </c>
      <c r="B2474" s="200"/>
      <c r="C2474" s="200"/>
      <c r="D2474" s="215"/>
      <c r="E2474" s="200"/>
      <c r="F2474" s="200"/>
      <c r="G2474" s="216"/>
      <c r="H2474" s="273"/>
      <c r="I2474" s="271">
        <f t="shared" si="386"/>
        <v>0</v>
      </c>
      <c r="J2474" s="271"/>
      <c r="K2474" s="271"/>
      <c r="L2474" s="271"/>
      <c r="M2474" s="272"/>
      <c r="N2474" s="272"/>
      <c r="O2474" s="272" t="str">
        <f t="shared" si="387"/>
        <v/>
      </c>
      <c r="P2474" s="272" t="str">
        <f t="shared" si="388"/>
        <v/>
      </c>
      <c r="Q2474" s="272">
        <f t="shared" si="389"/>
        <v>0</v>
      </c>
      <c r="R2474" s="272"/>
    </row>
    <row r="2475" spans="1:21" x14ac:dyDescent="0.3">
      <c r="A2475" s="214">
        <v>6</v>
      </c>
      <c r="B2475" s="200"/>
      <c r="C2475" s="200"/>
      <c r="D2475" s="215"/>
      <c r="E2475" s="200"/>
      <c r="F2475" s="200"/>
      <c r="G2475" s="216"/>
      <c r="H2475" s="273"/>
      <c r="I2475" s="271">
        <f t="shared" si="386"/>
        <v>0</v>
      </c>
      <c r="J2475" s="271"/>
      <c r="K2475" s="271"/>
      <c r="L2475" s="271"/>
      <c r="M2475" s="272"/>
      <c r="N2475" s="272"/>
      <c r="O2475" s="272" t="str">
        <f t="shared" si="387"/>
        <v/>
      </c>
      <c r="P2475" s="272" t="str">
        <f t="shared" si="388"/>
        <v/>
      </c>
      <c r="Q2475" s="272">
        <f t="shared" si="389"/>
        <v>0</v>
      </c>
      <c r="R2475" s="272"/>
    </row>
    <row r="2476" spans="1:21" ht="17.25" thickBot="1" x14ac:dyDescent="0.35">
      <c r="A2476" s="217">
        <v>7</v>
      </c>
      <c r="B2476" s="204"/>
      <c r="C2476" s="204"/>
      <c r="D2476" s="218"/>
      <c r="E2476" s="204"/>
      <c r="F2476" s="204"/>
      <c r="G2476" s="219"/>
      <c r="H2476" s="273"/>
      <c r="I2476" s="271">
        <f t="shared" si="386"/>
        <v>0</v>
      </c>
      <c r="J2476" s="271"/>
      <c r="K2476" s="271"/>
      <c r="L2476" s="271"/>
      <c r="M2476" s="272"/>
      <c r="N2476" s="272"/>
      <c r="O2476" s="272" t="str">
        <f t="shared" si="387"/>
        <v/>
      </c>
      <c r="P2476" s="272" t="str">
        <f t="shared" si="388"/>
        <v/>
      </c>
      <c r="Q2476" s="272">
        <f t="shared" si="389"/>
        <v>0</v>
      </c>
      <c r="R2476" s="272"/>
    </row>
    <row r="2477" spans="1:21" x14ac:dyDescent="0.3">
      <c r="A2477" s="220">
        <v>8</v>
      </c>
      <c r="B2477" s="202"/>
      <c r="C2477" s="202"/>
      <c r="D2477" s="202" t="s">
        <v>271</v>
      </c>
      <c r="E2477" s="202"/>
      <c r="F2477" s="202"/>
      <c r="G2477" s="221"/>
      <c r="H2477" s="273">
        <f>SUM(B2477:B2483)</f>
        <v>0</v>
      </c>
      <c r="I2477" s="271">
        <f t="shared" si="386"/>
        <v>0</v>
      </c>
      <c r="J2477" s="271">
        <f>IF(SUM(H2477-40)&gt;0,H2477-40,0)</f>
        <v>0</v>
      </c>
      <c r="K2477" s="271">
        <f>IF(SUM(I2477:I2483)&gt;J2477,SUM(I2477:I2483),J2477)</f>
        <v>0</v>
      </c>
      <c r="L2477" s="271">
        <f>IF(D2477="o",IF(H2477&lt;15,0,IF(H2477&gt;40,8,H2477/5)),0)</f>
        <v>0</v>
      </c>
      <c r="M2477" s="272"/>
      <c r="N2477" s="272"/>
      <c r="O2477" s="272" t="str">
        <f t="shared" si="387"/>
        <v/>
      </c>
      <c r="P2477" s="272" t="str">
        <f t="shared" si="388"/>
        <v/>
      </c>
      <c r="Q2477" s="272">
        <f t="shared" si="389"/>
        <v>0</v>
      </c>
      <c r="R2477" s="272"/>
    </row>
    <row r="2478" spans="1:21" x14ac:dyDescent="0.3">
      <c r="A2478" s="214">
        <v>9</v>
      </c>
      <c r="B2478" s="200"/>
      <c r="C2478" s="200"/>
      <c r="D2478" s="215"/>
      <c r="E2478" s="200"/>
      <c r="F2478" s="200"/>
      <c r="G2478" s="216"/>
      <c r="H2478" s="273"/>
      <c r="I2478" s="271">
        <f t="shared" si="386"/>
        <v>0</v>
      </c>
      <c r="J2478" s="271"/>
      <c r="K2478" s="271"/>
      <c r="L2478" s="271"/>
      <c r="M2478" s="272"/>
      <c r="N2478" s="272"/>
      <c r="O2478" s="272" t="str">
        <f t="shared" si="387"/>
        <v/>
      </c>
      <c r="P2478" s="272" t="str">
        <f t="shared" si="388"/>
        <v/>
      </c>
      <c r="Q2478" s="272">
        <f t="shared" si="389"/>
        <v>0</v>
      </c>
      <c r="R2478" s="272"/>
    </row>
    <row r="2479" spans="1:21" x14ac:dyDescent="0.3">
      <c r="A2479" s="214">
        <v>10</v>
      </c>
      <c r="B2479" s="200"/>
      <c r="C2479" s="200"/>
      <c r="D2479" s="215"/>
      <c r="E2479" s="200"/>
      <c r="F2479" s="200"/>
      <c r="G2479" s="216"/>
      <c r="H2479" s="273"/>
      <c r="I2479" s="271">
        <f t="shared" si="386"/>
        <v>0</v>
      </c>
      <c r="J2479" s="271"/>
      <c r="K2479" s="271"/>
      <c r="L2479" s="271"/>
      <c r="M2479" s="272"/>
      <c r="N2479" s="272"/>
      <c r="O2479" s="272" t="str">
        <f t="shared" si="387"/>
        <v/>
      </c>
      <c r="P2479" s="272" t="str">
        <f t="shared" si="388"/>
        <v/>
      </c>
      <c r="Q2479" s="272">
        <f t="shared" si="389"/>
        <v>0</v>
      </c>
      <c r="R2479" s="272"/>
    </row>
    <row r="2480" spans="1:21" x14ac:dyDescent="0.3">
      <c r="A2480" s="214">
        <v>11</v>
      </c>
      <c r="B2480" s="200"/>
      <c r="C2480" s="200"/>
      <c r="D2480" s="215"/>
      <c r="E2480" s="200"/>
      <c r="F2480" s="200"/>
      <c r="G2480" s="216"/>
      <c r="H2480" s="273"/>
      <c r="I2480" s="271">
        <f t="shared" si="386"/>
        <v>0</v>
      </c>
      <c r="J2480" s="271"/>
      <c r="K2480" s="271"/>
      <c r="L2480" s="271"/>
      <c r="M2480" s="272"/>
      <c r="N2480" s="272"/>
      <c r="O2480" s="272" t="str">
        <f t="shared" si="387"/>
        <v/>
      </c>
      <c r="P2480" s="272" t="str">
        <f t="shared" si="388"/>
        <v/>
      </c>
      <c r="Q2480" s="272">
        <f t="shared" si="389"/>
        <v>0</v>
      </c>
      <c r="R2480" s="272"/>
    </row>
    <row r="2481" spans="1:18" x14ac:dyDescent="0.3">
      <c r="A2481" s="214">
        <v>12</v>
      </c>
      <c r="B2481" s="200"/>
      <c r="C2481" s="200"/>
      <c r="D2481" s="215"/>
      <c r="E2481" s="200"/>
      <c r="F2481" s="200"/>
      <c r="G2481" s="216"/>
      <c r="H2481" s="273"/>
      <c r="I2481" s="271">
        <f t="shared" si="386"/>
        <v>0</v>
      </c>
      <c r="J2481" s="271"/>
      <c r="K2481" s="271"/>
      <c r="L2481" s="271"/>
      <c r="M2481" s="272"/>
      <c r="N2481" s="272"/>
      <c r="O2481" s="272" t="str">
        <f t="shared" si="387"/>
        <v/>
      </c>
      <c r="P2481" s="272" t="str">
        <f t="shared" si="388"/>
        <v/>
      </c>
      <c r="Q2481" s="272">
        <f t="shared" si="389"/>
        <v>0</v>
      </c>
      <c r="R2481" s="272"/>
    </row>
    <row r="2482" spans="1:18" x14ac:dyDescent="0.3">
      <c r="A2482" s="214">
        <v>13</v>
      </c>
      <c r="B2482" s="200"/>
      <c r="C2482" s="200"/>
      <c r="D2482" s="215"/>
      <c r="E2482" s="200"/>
      <c r="F2482" s="200"/>
      <c r="G2482" s="216"/>
      <c r="H2482" s="273"/>
      <c r="I2482" s="271">
        <f t="shared" si="386"/>
        <v>0</v>
      </c>
      <c r="J2482" s="271"/>
      <c r="K2482" s="271"/>
      <c r="L2482" s="271"/>
      <c r="M2482" s="272"/>
      <c r="N2482" s="272"/>
      <c r="O2482" s="272" t="str">
        <f t="shared" si="387"/>
        <v/>
      </c>
      <c r="P2482" s="272" t="str">
        <f t="shared" si="388"/>
        <v/>
      </c>
      <c r="Q2482" s="272">
        <f t="shared" si="389"/>
        <v>0</v>
      </c>
      <c r="R2482" s="272"/>
    </row>
    <row r="2483" spans="1:18" ht="17.25" thickBot="1" x14ac:dyDescent="0.35">
      <c r="A2483" s="217">
        <v>14</v>
      </c>
      <c r="B2483" s="204"/>
      <c r="C2483" s="204"/>
      <c r="D2483" s="218"/>
      <c r="E2483" s="204"/>
      <c r="F2483" s="204"/>
      <c r="G2483" s="219"/>
      <c r="H2483" s="273"/>
      <c r="I2483" s="271">
        <f t="shared" si="386"/>
        <v>0</v>
      </c>
      <c r="J2483" s="271"/>
      <c r="K2483" s="271"/>
      <c r="L2483" s="271"/>
      <c r="M2483" s="272"/>
      <c r="N2483" s="272"/>
      <c r="O2483" s="272" t="str">
        <f t="shared" si="387"/>
        <v/>
      </c>
      <c r="P2483" s="272" t="str">
        <f t="shared" si="388"/>
        <v/>
      </c>
      <c r="Q2483" s="272">
        <f t="shared" si="389"/>
        <v>0</v>
      </c>
      <c r="R2483" s="272"/>
    </row>
    <row r="2484" spans="1:18" x14ac:dyDescent="0.3">
      <c r="A2484" s="220">
        <v>15</v>
      </c>
      <c r="B2484" s="202"/>
      <c r="C2484" s="202"/>
      <c r="D2484" s="202" t="s">
        <v>271</v>
      </c>
      <c r="E2484" s="202"/>
      <c r="F2484" s="202"/>
      <c r="G2484" s="221"/>
      <c r="H2484" s="273">
        <f>SUM(B2484:B2490)</f>
        <v>0</v>
      </c>
      <c r="I2484" s="271">
        <f t="shared" si="386"/>
        <v>0</v>
      </c>
      <c r="J2484" s="271">
        <f>IF(SUM(H2484-40)&gt;0,H2484-40,0)</f>
        <v>0</v>
      </c>
      <c r="K2484" s="271">
        <f>IF(SUM(I2484:I2490)&gt;J2484,SUM(I2484:I2490),J2484)</f>
        <v>0</v>
      </c>
      <c r="L2484" s="271">
        <f>IF(D2484="o",IF(H2484&lt;15,0,IF(H2484&gt;40,8,H2484/5)),0)</f>
        <v>0</v>
      </c>
      <c r="M2484" s="272"/>
      <c r="N2484" s="272"/>
      <c r="O2484" s="272" t="str">
        <f t="shared" si="387"/>
        <v/>
      </c>
      <c r="P2484" s="272" t="str">
        <f t="shared" si="388"/>
        <v/>
      </c>
      <c r="Q2484" s="272">
        <f t="shared" si="389"/>
        <v>0</v>
      </c>
      <c r="R2484" s="272"/>
    </row>
    <row r="2485" spans="1:18" x14ac:dyDescent="0.3">
      <c r="A2485" s="214">
        <v>16</v>
      </c>
      <c r="B2485" s="200"/>
      <c r="C2485" s="200"/>
      <c r="D2485" s="215"/>
      <c r="E2485" s="200"/>
      <c r="F2485" s="200"/>
      <c r="G2485" s="216"/>
      <c r="H2485" s="273"/>
      <c r="I2485" s="271">
        <f t="shared" si="386"/>
        <v>0</v>
      </c>
      <c r="J2485" s="271"/>
      <c r="K2485" s="271"/>
      <c r="L2485" s="271"/>
      <c r="M2485" s="272"/>
      <c r="N2485" s="272"/>
      <c r="O2485" s="272" t="str">
        <f t="shared" si="387"/>
        <v/>
      </c>
      <c r="P2485" s="272" t="str">
        <f t="shared" si="388"/>
        <v/>
      </c>
      <c r="Q2485" s="272">
        <f t="shared" si="389"/>
        <v>0</v>
      </c>
      <c r="R2485" s="272"/>
    </row>
    <row r="2486" spans="1:18" x14ac:dyDescent="0.3">
      <c r="A2486" s="214">
        <v>17</v>
      </c>
      <c r="B2486" s="200"/>
      <c r="C2486" s="200"/>
      <c r="D2486" s="215"/>
      <c r="E2486" s="200"/>
      <c r="F2486" s="200"/>
      <c r="G2486" s="216"/>
      <c r="H2486" s="273"/>
      <c r="I2486" s="271">
        <f t="shared" si="386"/>
        <v>0</v>
      </c>
      <c r="J2486" s="271"/>
      <c r="K2486" s="271"/>
      <c r="L2486" s="271"/>
      <c r="M2486" s="272"/>
      <c r="N2486" s="272"/>
      <c r="O2486" s="272" t="str">
        <f t="shared" si="387"/>
        <v/>
      </c>
      <c r="P2486" s="272" t="str">
        <f t="shared" si="388"/>
        <v/>
      </c>
      <c r="Q2486" s="272">
        <f t="shared" si="389"/>
        <v>0</v>
      </c>
      <c r="R2486" s="272"/>
    </row>
    <row r="2487" spans="1:18" x14ac:dyDescent="0.3">
      <c r="A2487" s="214">
        <v>18</v>
      </c>
      <c r="B2487" s="200"/>
      <c r="C2487" s="200"/>
      <c r="D2487" s="215"/>
      <c r="E2487" s="200"/>
      <c r="F2487" s="200"/>
      <c r="G2487" s="216"/>
      <c r="H2487" s="273"/>
      <c r="I2487" s="271">
        <f t="shared" si="386"/>
        <v>0</v>
      </c>
      <c r="J2487" s="271"/>
      <c r="K2487" s="271"/>
      <c r="L2487" s="271"/>
      <c r="M2487" s="272"/>
      <c r="N2487" s="272"/>
      <c r="O2487" s="272" t="str">
        <f t="shared" si="387"/>
        <v/>
      </c>
      <c r="P2487" s="272" t="str">
        <f t="shared" si="388"/>
        <v/>
      </c>
      <c r="Q2487" s="272">
        <f t="shared" si="389"/>
        <v>0</v>
      </c>
      <c r="R2487" s="272"/>
    </row>
    <row r="2488" spans="1:18" x14ac:dyDescent="0.3">
      <c r="A2488" s="214">
        <v>19</v>
      </c>
      <c r="B2488" s="200"/>
      <c r="C2488" s="200"/>
      <c r="D2488" s="215"/>
      <c r="E2488" s="200"/>
      <c r="F2488" s="200"/>
      <c r="G2488" s="216"/>
      <c r="H2488" s="273"/>
      <c r="I2488" s="271">
        <f t="shared" si="386"/>
        <v>0</v>
      </c>
      <c r="J2488" s="271"/>
      <c r="K2488" s="271"/>
      <c r="L2488" s="271"/>
      <c r="M2488" s="272"/>
      <c r="N2488" s="272"/>
      <c r="O2488" s="272" t="str">
        <f t="shared" si="387"/>
        <v/>
      </c>
      <c r="P2488" s="272" t="str">
        <f t="shared" si="388"/>
        <v/>
      </c>
      <c r="Q2488" s="272">
        <f t="shared" si="389"/>
        <v>0</v>
      </c>
      <c r="R2488" s="272"/>
    </row>
    <row r="2489" spans="1:18" x14ac:dyDescent="0.3">
      <c r="A2489" s="214">
        <v>20</v>
      </c>
      <c r="B2489" s="200"/>
      <c r="C2489" s="200"/>
      <c r="D2489" s="215"/>
      <c r="E2489" s="200"/>
      <c r="F2489" s="200"/>
      <c r="G2489" s="216"/>
      <c r="H2489" s="273"/>
      <c r="I2489" s="271">
        <f t="shared" si="386"/>
        <v>0</v>
      </c>
      <c r="J2489" s="271"/>
      <c r="K2489" s="271"/>
      <c r="L2489" s="271"/>
      <c r="M2489" s="272"/>
      <c r="N2489" s="272"/>
      <c r="O2489" s="272" t="str">
        <f t="shared" si="387"/>
        <v/>
      </c>
      <c r="P2489" s="272" t="str">
        <f t="shared" si="388"/>
        <v/>
      </c>
      <c r="Q2489" s="272">
        <f t="shared" si="389"/>
        <v>0</v>
      </c>
      <c r="R2489" s="272"/>
    </row>
    <row r="2490" spans="1:18" ht="17.25" thickBot="1" x14ac:dyDescent="0.35">
      <c r="A2490" s="217">
        <v>21</v>
      </c>
      <c r="B2490" s="204"/>
      <c r="C2490" s="204"/>
      <c r="D2490" s="218"/>
      <c r="E2490" s="204"/>
      <c r="F2490" s="204"/>
      <c r="G2490" s="219"/>
      <c r="H2490" s="273"/>
      <c r="I2490" s="271">
        <f t="shared" si="386"/>
        <v>0</v>
      </c>
      <c r="J2490" s="271"/>
      <c r="K2490" s="271"/>
      <c r="L2490" s="271"/>
      <c r="M2490" s="272"/>
      <c r="N2490" s="272"/>
      <c r="O2490" s="272" t="str">
        <f t="shared" si="387"/>
        <v/>
      </c>
      <c r="P2490" s="272" t="str">
        <f t="shared" si="388"/>
        <v/>
      </c>
      <c r="Q2490" s="272">
        <f t="shared" si="389"/>
        <v>0</v>
      </c>
      <c r="R2490" s="272"/>
    </row>
    <row r="2491" spans="1:18" x14ac:dyDescent="0.3">
      <c r="A2491" s="220">
        <v>22</v>
      </c>
      <c r="B2491" s="202"/>
      <c r="C2491" s="202"/>
      <c r="D2491" s="202" t="s">
        <v>271</v>
      </c>
      <c r="E2491" s="202"/>
      <c r="F2491" s="202"/>
      <c r="G2491" s="221"/>
      <c r="H2491" s="273">
        <f>SUM(B2491:B2497)</f>
        <v>0</v>
      </c>
      <c r="I2491" s="271">
        <f t="shared" si="386"/>
        <v>0</v>
      </c>
      <c r="J2491" s="271">
        <f>IF(SUM(H2491-40)&gt;0,H2491-40,0)</f>
        <v>0</v>
      </c>
      <c r="K2491" s="271">
        <f>IF(SUM(I2491:I2497)&gt;J2491,SUM(I2491:I2497),J2491)</f>
        <v>0</v>
      </c>
      <c r="L2491" s="271">
        <f>IF(D2491="o",IF(H2491&lt;15,0,IF(H2491&gt;40,8,H2491/5)),0)</f>
        <v>0</v>
      </c>
      <c r="M2491" s="272"/>
      <c r="N2491" s="272"/>
      <c r="O2491" s="272" t="str">
        <f t="shared" si="387"/>
        <v/>
      </c>
      <c r="P2491" s="272" t="str">
        <f t="shared" si="388"/>
        <v/>
      </c>
      <c r="Q2491" s="272">
        <f t="shared" si="389"/>
        <v>0</v>
      </c>
      <c r="R2491" s="272"/>
    </row>
    <row r="2492" spans="1:18" x14ac:dyDescent="0.3">
      <c r="A2492" s="214">
        <v>23</v>
      </c>
      <c r="B2492" s="200"/>
      <c r="C2492" s="200"/>
      <c r="D2492" s="215"/>
      <c r="E2492" s="200"/>
      <c r="F2492" s="200"/>
      <c r="G2492" s="216"/>
      <c r="H2492" s="273"/>
      <c r="I2492" s="271">
        <f t="shared" si="386"/>
        <v>0</v>
      </c>
      <c r="J2492" s="271"/>
      <c r="K2492" s="271"/>
      <c r="L2492" s="271"/>
      <c r="M2492" s="272"/>
      <c r="N2492" s="272"/>
      <c r="O2492" s="272" t="str">
        <f t="shared" si="387"/>
        <v/>
      </c>
      <c r="P2492" s="272" t="str">
        <f t="shared" si="388"/>
        <v/>
      </c>
      <c r="Q2492" s="272">
        <f t="shared" si="389"/>
        <v>0</v>
      </c>
      <c r="R2492" s="272"/>
    </row>
    <row r="2493" spans="1:18" x14ac:dyDescent="0.3">
      <c r="A2493" s="214">
        <v>24</v>
      </c>
      <c r="B2493" s="200"/>
      <c r="C2493" s="200"/>
      <c r="D2493" s="215"/>
      <c r="E2493" s="200"/>
      <c r="F2493" s="200"/>
      <c r="G2493" s="216"/>
      <c r="H2493" s="273"/>
      <c r="I2493" s="271">
        <f t="shared" si="386"/>
        <v>0</v>
      </c>
      <c r="J2493" s="271"/>
      <c r="K2493" s="271"/>
      <c r="L2493" s="271"/>
      <c r="M2493" s="272"/>
      <c r="N2493" s="272"/>
      <c r="O2493" s="272" t="str">
        <f t="shared" si="387"/>
        <v/>
      </c>
      <c r="P2493" s="272" t="str">
        <f t="shared" si="388"/>
        <v/>
      </c>
      <c r="Q2493" s="272">
        <f t="shared" si="389"/>
        <v>0</v>
      </c>
      <c r="R2493" s="272"/>
    </row>
    <row r="2494" spans="1:18" x14ac:dyDescent="0.3">
      <c r="A2494" s="214">
        <v>25</v>
      </c>
      <c r="B2494" s="200"/>
      <c r="C2494" s="200"/>
      <c r="D2494" s="215"/>
      <c r="E2494" s="200"/>
      <c r="F2494" s="200"/>
      <c r="G2494" s="216"/>
      <c r="H2494" s="273"/>
      <c r="I2494" s="271">
        <f t="shared" si="386"/>
        <v>0</v>
      </c>
      <c r="J2494" s="271"/>
      <c r="K2494" s="271"/>
      <c r="L2494" s="271"/>
      <c r="M2494" s="272"/>
      <c r="N2494" s="272"/>
      <c r="O2494" s="272" t="str">
        <f t="shared" si="387"/>
        <v/>
      </c>
      <c r="P2494" s="272" t="str">
        <f t="shared" si="388"/>
        <v/>
      </c>
      <c r="Q2494" s="272">
        <f t="shared" si="389"/>
        <v>0</v>
      </c>
      <c r="R2494" s="272"/>
    </row>
    <row r="2495" spans="1:18" x14ac:dyDescent="0.3">
      <c r="A2495" s="214">
        <v>26</v>
      </c>
      <c r="B2495" s="200"/>
      <c r="C2495" s="200"/>
      <c r="D2495" s="215"/>
      <c r="E2495" s="200"/>
      <c r="F2495" s="200"/>
      <c r="G2495" s="216"/>
      <c r="H2495" s="273"/>
      <c r="I2495" s="271">
        <f t="shared" si="386"/>
        <v>0</v>
      </c>
      <c r="J2495" s="271"/>
      <c r="K2495" s="271"/>
      <c r="L2495" s="271"/>
      <c r="M2495" s="272"/>
      <c r="N2495" s="272"/>
      <c r="O2495" s="272" t="str">
        <f t="shared" si="387"/>
        <v/>
      </c>
      <c r="P2495" s="272" t="str">
        <f t="shared" si="388"/>
        <v/>
      </c>
      <c r="Q2495" s="272">
        <f t="shared" si="389"/>
        <v>0</v>
      </c>
      <c r="R2495" s="272"/>
    </row>
    <row r="2496" spans="1:18" x14ac:dyDescent="0.3">
      <c r="A2496" s="214">
        <v>27</v>
      </c>
      <c r="B2496" s="200"/>
      <c r="C2496" s="200"/>
      <c r="D2496" s="215"/>
      <c r="E2496" s="200"/>
      <c r="F2496" s="200"/>
      <c r="G2496" s="216"/>
      <c r="H2496" s="273"/>
      <c r="I2496" s="271">
        <f t="shared" si="386"/>
        <v>0</v>
      </c>
      <c r="J2496" s="271"/>
      <c r="K2496" s="271"/>
      <c r="L2496" s="271"/>
      <c r="M2496" s="272"/>
      <c r="N2496" s="272"/>
      <c r="O2496" s="272" t="str">
        <f t="shared" si="387"/>
        <v/>
      </c>
      <c r="P2496" s="272" t="str">
        <f t="shared" si="388"/>
        <v/>
      </c>
      <c r="Q2496" s="272">
        <f t="shared" si="389"/>
        <v>0</v>
      </c>
      <c r="R2496" s="272"/>
    </row>
    <row r="2497" spans="1:21" ht="17.25" thickBot="1" x14ac:dyDescent="0.35">
      <c r="A2497" s="217">
        <v>28</v>
      </c>
      <c r="B2497" s="204"/>
      <c r="C2497" s="204"/>
      <c r="D2497" s="218"/>
      <c r="E2497" s="204"/>
      <c r="F2497" s="204"/>
      <c r="G2497" s="219"/>
      <c r="H2497" s="273"/>
      <c r="I2497" s="271">
        <f t="shared" si="386"/>
        <v>0</v>
      </c>
      <c r="J2497" s="271"/>
      <c r="K2497" s="271"/>
      <c r="L2497" s="271"/>
      <c r="M2497" s="272"/>
      <c r="N2497" s="272"/>
      <c r="O2497" s="272" t="str">
        <f t="shared" si="387"/>
        <v/>
      </c>
      <c r="P2497" s="272" t="str">
        <f t="shared" si="388"/>
        <v/>
      </c>
      <c r="Q2497" s="272">
        <f t="shared" si="389"/>
        <v>0</v>
      </c>
      <c r="R2497" s="272"/>
    </row>
    <row r="2498" spans="1:21" x14ac:dyDescent="0.3">
      <c r="A2498" s="205"/>
      <c r="B2498" s="202"/>
      <c r="C2498" s="202"/>
      <c r="D2498" s="202" t="s">
        <v>271</v>
      </c>
      <c r="E2498" s="202"/>
      <c r="F2498" s="202"/>
      <c r="G2498" s="221"/>
      <c r="H2498" s="273" t="str">
        <f>IF(A2498&lt;&gt;0,SUM(Q2498:Q2500),"")</f>
        <v/>
      </c>
      <c r="I2498" s="271" t="str">
        <f>IF(A2498&lt;&gt;0,IF(IFERROR(B2498-8,0)&lt;0,0,IFERROR(B2498-8,0)),"")</f>
        <v/>
      </c>
      <c r="J2498" s="271" t="str">
        <f>IF(A2498&lt;&gt;0,IF(SUM(H2498-40)&gt;0,H2498-40,0),"")</f>
        <v/>
      </c>
      <c r="K2498" s="271" t="str">
        <f>IF(A2498&lt;&gt;0,IF(SUM(I2498:I2500)&gt;J2498,SUM(I2498:I2500),J2498),"")</f>
        <v/>
      </c>
      <c r="L2498" s="271" t="str">
        <f>IF(A2498&lt;&gt;0,IF(D2470="o",IF(H2498&lt;(15/(7/COUNTA(A2498:A2500))),0,IF(H2498&gt;(COUNTA(A2498:A2500)/5*40),COUNTA(A2498:A2500)/5*8,H2498/5)),""),"")</f>
        <v/>
      </c>
      <c r="M2498" s="272"/>
      <c r="N2498" s="272"/>
      <c r="O2498" s="272" t="str">
        <f t="shared" si="387"/>
        <v/>
      </c>
      <c r="P2498" s="272" t="str">
        <f t="shared" si="388"/>
        <v/>
      </c>
      <c r="Q2498" s="272">
        <f t="shared" si="389"/>
        <v>0</v>
      </c>
      <c r="R2498" s="272"/>
    </row>
    <row r="2499" spans="1:21" x14ac:dyDescent="0.3">
      <c r="A2499" s="206"/>
      <c r="B2499" s="200"/>
      <c r="C2499" s="200"/>
      <c r="D2499" s="215"/>
      <c r="E2499" s="200"/>
      <c r="F2499" s="200"/>
      <c r="G2499" s="216"/>
      <c r="H2499" s="273"/>
      <c r="I2499" s="271" t="str">
        <f>IF(A2499&lt;&gt;0,IF(IFERROR(B2499-8,0)&lt;0,0,IFERROR(B2499-8,0)),"")</f>
        <v/>
      </c>
      <c r="J2499" s="271"/>
      <c r="K2499" s="271"/>
      <c r="L2499" s="271"/>
      <c r="M2499" s="272"/>
      <c r="N2499" s="272"/>
      <c r="O2499" s="272" t="str">
        <f t="shared" si="387"/>
        <v/>
      </c>
      <c r="P2499" s="272" t="str">
        <f t="shared" si="388"/>
        <v/>
      </c>
      <c r="Q2499" s="272">
        <f t="shared" si="389"/>
        <v>0</v>
      </c>
      <c r="R2499" s="272"/>
    </row>
    <row r="2500" spans="1:21" ht="17.25" thickBot="1" x14ac:dyDescent="0.35">
      <c r="A2500" s="207"/>
      <c r="B2500" s="204"/>
      <c r="C2500" s="204"/>
      <c r="D2500" s="218"/>
      <c r="E2500" s="204"/>
      <c r="F2500" s="204"/>
      <c r="G2500" s="219"/>
      <c r="H2500" s="273"/>
      <c r="I2500" s="271" t="str">
        <f>IF(A2500&lt;&gt;0,IF(IFERROR(B2500-8,0)&lt;0,0,IFERROR(B2500-8,0)),"")</f>
        <v/>
      </c>
      <c r="J2500" s="271"/>
      <c r="K2500" s="271"/>
      <c r="L2500" s="271"/>
      <c r="M2500" s="272"/>
      <c r="N2500" s="272"/>
      <c r="O2500" s="272"/>
      <c r="P2500" s="272"/>
      <c r="Q2500" s="272">
        <f t="shared" si="389"/>
        <v>0</v>
      </c>
      <c r="R2500" s="272"/>
    </row>
    <row r="2501" spans="1:21" ht="17.25" thickBot="1" x14ac:dyDescent="0.35">
      <c r="A2501" s="211"/>
      <c r="B2501" s="243"/>
      <c r="C2501" s="243"/>
      <c r="D2501" s="243"/>
      <c r="E2501" s="243"/>
      <c r="F2501" s="243"/>
      <c r="G2501" s="244"/>
      <c r="H2501" s="273">
        <f t="shared" ref="H2501:M2501" si="390">SUM(H2502:H2532)</f>
        <v>0</v>
      </c>
      <c r="I2501" s="271">
        <f t="shared" si="390"/>
        <v>0</v>
      </c>
      <c r="J2501" s="271">
        <f t="shared" si="390"/>
        <v>0</v>
      </c>
      <c r="K2501" s="271">
        <f t="shared" si="390"/>
        <v>0</v>
      </c>
      <c r="L2501" s="274">
        <f t="shared" si="390"/>
        <v>0</v>
      </c>
      <c r="M2501" s="271" t="e">
        <f t="shared" si="390"/>
        <v>#DIV/0!</v>
      </c>
      <c r="N2501" s="275">
        <f>COUNTA(B2502:B2532)-COUNTIF(B2502:B2532,"연차")</f>
        <v>0</v>
      </c>
      <c r="O2501" s="271">
        <f>SUM(O2502:O2532)</f>
        <v>0</v>
      </c>
      <c r="P2501" s="271">
        <f>SUM(P2502:P2532)</f>
        <v>0</v>
      </c>
      <c r="Q2501" s="272">
        <f>SUM(Q2502:Q2532)</f>
        <v>0</v>
      </c>
      <c r="R2501" s="272">
        <f>COUNTA(A2502:A2532)</f>
        <v>28</v>
      </c>
      <c r="S2501" s="276">
        <f>SUM(C2502:C2532)</f>
        <v>0</v>
      </c>
      <c r="T2501" s="276">
        <f>SUM(F2502:F2532)</f>
        <v>0</v>
      </c>
      <c r="U2501" s="251">
        <f>G2503*G2505</f>
        <v>0</v>
      </c>
    </row>
    <row r="2502" spans="1:21" x14ac:dyDescent="0.3">
      <c r="A2502" s="212">
        <v>1</v>
      </c>
      <c r="B2502" s="201"/>
      <c r="C2502" s="201"/>
      <c r="D2502" s="201" t="s">
        <v>271</v>
      </c>
      <c r="E2502" s="201"/>
      <c r="F2502" s="201"/>
      <c r="G2502" s="213" t="s">
        <v>282</v>
      </c>
      <c r="H2502" s="273">
        <f>SUM(B2502:B2508)</f>
        <v>0</v>
      </c>
      <c r="I2502" s="271">
        <f t="shared" ref="I2502:I2529" si="391">IF(IFERROR(B2502-8,0)&lt;0,0,IFERROR(B2502-8,0))</f>
        <v>0</v>
      </c>
      <c r="J2502" s="271">
        <f>IF(SUM(H2502-40)&gt;0,H2502-40,0)</f>
        <v>0</v>
      </c>
      <c r="K2502" s="271">
        <f>IF(SUM(I2502:I2508)&gt;J2502,SUM(I2502:I2508),J2502)</f>
        <v>0</v>
      </c>
      <c r="L2502" s="271">
        <f>IF(D2502="o",IF(H2502&lt;15,0,IF(H2502&gt;40,8,H2502/5)),0)</f>
        <v>0</v>
      </c>
      <c r="M2502" s="272" t="e">
        <f>SUM(B2502:B2532)/COUNTA(B2502:B2532)</f>
        <v>#DIV/0!</v>
      </c>
      <c r="N2502" s="272"/>
      <c r="O2502" s="272" t="str">
        <f>IF(E2502="o",IF(B2502&gt;8,8,B2502),"")</f>
        <v/>
      </c>
      <c r="P2502" s="272" t="str">
        <f>IF(E2502="o",IF(B2502&gt;8,B2502-8,0),"")</f>
        <v/>
      </c>
      <c r="Q2502" s="272">
        <f>COUNTA(A2502)*IF(B2502="연차",0,B2502)</f>
        <v>0</v>
      </c>
      <c r="R2502" s="272"/>
    </row>
    <row r="2503" spans="1:21" x14ac:dyDescent="0.3">
      <c r="A2503" s="214">
        <v>2</v>
      </c>
      <c r="B2503" s="200"/>
      <c r="C2503" s="200"/>
      <c r="D2503" s="215"/>
      <c r="E2503" s="200"/>
      <c r="F2503" s="200"/>
      <c r="G2503" s="203"/>
      <c r="H2503" s="273"/>
      <c r="I2503" s="271">
        <f t="shared" si="391"/>
        <v>0</v>
      </c>
      <c r="J2503" s="271"/>
      <c r="K2503" s="271"/>
      <c r="L2503" s="271"/>
      <c r="M2503" s="272"/>
      <c r="N2503" s="272"/>
      <c r="O2503" s="272" t="str">
        <f t="shared" ref="O2503:O2531" si="392">IF(E2503="o",IF(B2503&gt;8,8,B2503),"")</f>
        <v/>
      </c>
      <c r="P2503" s="272" t="str">
        <f t="shared" ref="P2503:P2531" si="393">IF(E2503="o",IF(B2503&gt;8,B2503-8,0),"")</f>
        <v/>
      </c>
      <c r="Q2503" s="272">
        <f t="shared" ref="Q2503:Q2532" si="394">COUNTA(A2503)*IF(B2503="연차",0,B2503)</f>
        <v>0</v>
      </c>
      <c r="R2503" s="272"/>
    </row>
    <row r="2504" spans="1:21" x14ac:dyDescent="0.3">
      <c r="A2504" s="214">
        <v>3</v>
      </c>
      <c r="B2504" s="200"/>
      <c r="C2504" s="200"/>
      <c r="D2504" s="215"/>
      <c r="E2504" s="200"/>
      <c r="F2504" s="200"/>
      <c r="G2504" s="203" t="s">
        <v>275</v>
      </c>
      <c r="H2504" s="273"/>
      <c r="I2504" s="271">
        <f t="shared" si="391"/>
        <v>0</v>
      </c>
      <c r="J2504" s="271"/>
      <c r="K2504" s="271"/>
      <c r="L2504" s="271"/>
      <c r="M2504" s="272"/>
      <c r="N2504" s="272"/>
      <c r="O2504" s="272" t="str">
        <f t="shared" si="392"/>
        <v/>
      </c>
      <c r="P2504" s="272" t="str">
        <f t="shared" si="393"/>
        <v/>
      </c>
      <c r="Q2504" s="272">
        <f t="shared" si="394"/>
        <v>0</v>
      </c>
      <c r="R2504" s="272"/>
    </row>
    <row r="2505" spans="1:21" x14ac:dyDescent="0.3">
      <c r="A2505" s="214">
        <v>4</v>
      </c>
      <c r="B2505" s="200"/>
      <c r="C2505" s="200"/>
      <c r="D2505" s="215"/>
      <c r="E2505" s="200"/>
      <c r="F2505" s="200"/>
      <c r="G2505" s="203"/>
      <c r="H2505" s="273"/>
      <c r="I2505" s="271">
        <f t="shared" si="391"/>
        <v>0</v>
      </c>
      <c r="J2505" s="271"/>
      <c r="K2505" s="271"/>
      <c r="L2505" s="271"/>
      <c r="M2505" s="272"/>
      <c r="N2505" s="272"/>
      <c r="O2505" s="272" t="str">
        <f t="shared" si="392"/>
        <v/>
      </c>
      <c r="P2505" s="272" t="str">
        <f t="shared" si="393"/>
        <v/>
      </c>
      <c r="Q2505" s="272">
        <f t="shared" si="394"/>
        <v>0</v>
      </c>
      <c r="R2505" s="272"/>
    </row>
    <row r="2506" spans="1:21" x14ac:dyDescent="0.3">
      <c r="A2506" s="214">
        <v>5</v>
      </c>
      <c r="B2506" s="200"/>
      <c r="C2506" s="200"/>
      <c r="D2506" s="215"/>
      <c r="E2506" s="200"/>
      <c r="F2506" s="200"/>
      <c r="G2506" s="216"/>
      <c r="H2506" s="273"/>
      <c r="I2506" s="271">
        <f t="shared" si="391"/>
        <v>0</v>
      </c>
      <c r="J2506" s="271"/>
      <c r="K2506" s="271"/>
      <c r="L2506" s="271"/>
      <c r="M2506" s="272"/>
      <c r="N2506" s="272"/>
      <c r="O2506" s="272" t="str">
        <f t="shared" si="392"/>
        <v/>
      </c>
      <c r="P2506" s="272" t="str">
        <f t="shared" si="393"/>
        <v/>
      </c>
      <c r="Q2506" s="272">
        <f t="shared" si="394"/>
        <v>0</v>
      </c>
      <c r="R2506" s="272"/>
    </row>
    <row r="2507" spans="1:21" x14ac:dyDescent="0.3">
      <c r="A2507" s="214">
        <v>6</v>
      </c>
      <c r="B2507" s="200"/>
      <c r="C2507" s="200"/>
      <c r="D2507" s="215"/>
      <c r="E2507" s="200"/>
      <c r="F2507" s="200"/>
      <c r="G2507" s="216"/>
      <c r="H2507" s="273"/>
      <c r="I2507" s="271">
        <f t="shared" si="391"/>
        <v>0</v>
      </c>
      <c r="J2507" s="271"/>
      <c r="K2507" s="271"/>
      <c r="L2507" s="271"/>
      <c r="M2507" s="272"/>
      <c r="N2507" s="272"/>
      <c r="O2507" s="272" t="str">
        <f t="shared" si="392"/>
        <v/>
      </c>
      <c r="P2507" s="272" t="str">
        <f t="shared" si="393"/>
        <v/>
      </c>
      <c r="Q2507" s="272">
        <f t="shared" si="394"/>
        <v>0</v>
      </c>
      <c r="R2507" s="272"/>
    </row>
    <row r="2508" spans="1:21" ht="17.25" thickBot="1" x14ac:dyDescent="0.35">
      <c r="A2508" s="217">
        <v>7</v>
      </c>
      <c r="B2508" s="204"/>
      <c r="C2508" s="204"/>
      <c r="D2508" s="218"/>
      <c r="E2508" s="204"/>
      <c r="F2508" s="204"/>
      <c r="G2508" s="219"/>
      <c r="H2508" s="273"/>
      <c r="I2508" s="271">
        <f t="shared" si="391"/>
        <v>0</v>
      </c>
      <c r="J2508" s="271"/>
      <c r="K2508" s="271"/>
      <c r="L2508" s="271"/>
      <c r="M2508" s="272"/>
      <c r="N2508" s="272"/>
      <c r="O2508" s="272" t="str">
        <f t="shared" si="392"/>
        <v/>
      </c>
      <c r="P2508" s="272" t="str">
        <f t="shared" si="393"/>
        <v/>
      </c>
      <c r="Q2508" s="272">
        <f t="shared" si="394"/>
        <v>0</v>
      </c>
      <c r="R2508" s="272"/>
    </row>
    <row r="2509" spans="1:21" x14ac:dyDescent="0.3">
      <c r="A2509" s="220">
        <v>8</v>
      </c>
      <c r="B2509" s="202"/>
      <c r="C2509" s="202"/>
      <c r="D2509" s="202" t="s">
        <v>271</v>
      </c>
      <c r="E2509" s="202"/>
      <c r="F2509" s="202"/>
      <c r="G2509" s="221"/>
      <c r="H2509" s="273">
        <f>SUM(B2509:B2515)</f>
        <v>0</v>
      </c>
      <c r="I2509" s="271">
        <f t="shared" si="391"/>
        <v>0</v>
      </c>
      <c r="J2509" s="271">
        <f>IF(SUM(H2509-40)&gt;0,H2509-40,0)</f>
        <v>0</v>
      </c>
      <c r="K2509" s="271">
        <f>IF(SUM(I2509:I2515)&gt;J2509,SUM(I2509:I2515),J2509)</f>
        <v>0</v>
      </c>
      <c r="L2509" s="271">
        <f>IF(D2509="o",IF(H2509&lt;15,0,IF(H2509&gt;40,8,H2509/5)),0)</f>
        <v>0</v>
      </c>
      <c r="M2509" s="272"/>
      <c r="N2509" s="272"/>
      <c r="O2509" s="272" t="str">
        <f t="shared" si="392"/>
        <v/>
      </c>
      <c r="P2509" s="272" t="str">
        <f t="shared" si="393"/>
        <v/>
      </c>
      <c r="Q2509" s="272">
        <f t="shared" si="394"/>
        <v>0</v>
      </c>
      <c r="R2509" s="272"/>
    </row>
    <row r="2510" spans="1:21" x14ac:dyDescent="0.3">
      <c r="A2510" s="214">
        <v>9</v>
      </c>
      <c r="B2510" s="200"/>
      <c r="C2510" s="200"/>
      <c r="D2510" s="215"/>
      <c r="E2510" s="200"/>
      <c r="F2510" s="200"/>
      <c r="G2510" s="216"/>
      <c r="H2510" s="273"/>
      <c r="I2510" s="271">
        <f t="shared" si="391"/>
        <v>0</v>
      </c>
      <c r="J2510" s="271"/>
      <c r="K2510" s="271"/>
      <c r="L2510" s="271"/>
      <c r="M2510" s="272"/>
      <c r="N2510" s="272"/>
      <c r="O2510" s="272" t="str">
        <f t="shared" si="392"/>
        <v/>
      </c>
      <c r="P2510" s="272" t="str">
        <f t="shared" si="393"/>
        <v/>
      </c>
      <c r="Q2510" s="272">
        <f t="shared" si="394"/>
        <v>0</v>
      </c>
      <c r="R2510" s="272"/>
    </row>
    <row r="2511" spans="1:21" x14ac:dyDescent="0.3">
      <c r="A2511" s="214">
        <v>10</v>
      </c>
      <c r="B2511" s="200"/>
      <c r="C2511" s="200"/>
      <c r="D2511" s="215"/>
      <c r="E2511" s="200"/>
      <c r="F2511" s="200"/>
      <c r="G2511" s="216"/>
      <c r="H2511" s="273"/>
      <c r="I2511" s="271">
        <f t="shared" si="391"/>
        <v>0</v>
      </c>
      <c r="J2511" s="271"/>
      <c r="K2511" s="271"/>
      <c r="L2511" s="271"/>
      <c r="M2511" s="272"/>
      <c r="N2511" s="272"/>
      <c r="O2511" s="272" t="str">
        <f t="shared" si="392"/>
        <v/>
      </c>
      <c r="P2511" s="272" t="str">
        <f t="shared" si="393"/>
        <v/>
      </c>
      <c r="Q2511" s="272">
        <f t="shared" si="394"/>
        <v>0</v>
      </c>
      <c r="R2511" s="272"/>
    </row>
    <row r="2512" spans="1:21" x14ac:dyDescent="0.3">
      <c r="A2512" s="214">
        <v>11</v>
      </c>
      <c r="B2512" s="200"/>
      <c r="C2512" s="200"/>
      <c r="D2512" s="215"/>
      <c r="E2512" s="200"/>
      <c r="F2512" s="200"/>
      <c r="G2512" s="216"/>
      <c r="H2512" s="273"/>
      <c r="I2512" s="271">
        <f t="shared" si="391"/>
        <v>0</v>
      </c>
      <c r="J2512" s="271"/>
      <c r="K2512" s="271"/>
      <c r="L2512" s="271"/>
      <c r="M2512" s="272"/>
      <c r="N2512" s="272"/>
      <c r="O2512" s="272" t="str">
        <f t="shared" si="392"/>
        <v/>
      </c>
      <c r="P2512" s="272" t="str">
        <f t="shared" si="393"/>
        <v/>
      </c>
      <c r="Q2512" s="272">
        <f t="shared" si="394"/>
        <v>0</v>
      </c>
      <c r="R2512" s="272"/>
    </row>
    <row r="2513" spans="1:18" x14ac:dyDescent="0.3">
      <c r="A2513" s="214">
        <v>12</v>
      </c>
      <c r="B2513" s="200"/>
      <c r="C2513" s="200"/>
      <c r="D2513" s="215"/>
      <c r="E2513" s="200"/>
      <c r="F2513" s="200"/>
      <c r="G2513" s="216"/>
      <c r="H2513" s="273"/>
      <c r="I2513" s="271">
        <f t="shared" si="391"/>
        <v>0</v>
      </c>
      <c r="J2513" s="271"/>
      <c r="K2513" s="271"/>
      <c r="L2513" s="271"/>
      <c r="M2513" s="272"/>
      <c r="N2513" s="272"/>
      <c r="O2513" s="272" t="str">
        <f t="shared" si="392"/>
        <v/>
      </c>
      <c r="P2513" s="272" t="str">
        <f t="shared" si="393"/>
        <v/>
      </c>
      <c r="Q2513" s="272">
        <f t="shared" si="394"/>
        <v>0</v>
      </c>
      <c r="R2513" s="272"/>
    </row>
    <row r="2514" spans="1:18" x14ac:dyDescent="0.3">
      <c r="A2514" s="214">
        <v>13</v>
      </c>
      <c r="B2514" s="200"/>
      <c r="C2514" s="200"/>
      <c r="D2514" s="215"/>
      <c r="E2514" s="200"/>
      <c r="F2514" s="200"/>
      <c r="G2514" s="216"/>
      <c r="H2514" s="273"/>
      <c r="I2514" s="271">
        <f t="shared" si="391"/>
        <v>0</v>
      </c>
      <c r="J2514" s="271"/>
      <c r="K2514" s="271"/>
      <c r="L2514" s="271"/>
      <c r="M2514" s="272"/>
      <c r="N2514" s="272"/>
      <c r="O2514" s="272" t="str">
        <f t="shared" si="392"/>
        <v/>
      </c>
      <c r="P2514" s="272" t="str">
        <f t="shared" si="393"/>
        <v/>
      </c>
      <c r="Q2514" s="272">
        <f t="shared" si="394"/>
        <v>0</v>
      </c>
      <c r="R2514" s="272"/>
    </row>
    <row r="2515" spans="1:18" ht="17.25" thickBot="1" x14ac:dyDescent="0.35">
      <c r="A2515" s="217">
        <v>14</v>
      </c>
      <c r="B2515" s="204"/>
      <c r="C2515" s="204"/>
      <c r="D2515" s="218"/>
      <c r="E2515" s="204"/>
      <c r="F2515" s="204"/>
      <c r="G2515" s="219"/>
      <c r="H2515" s="273"/>
      <c r="I2515" s="271">
        <f t="shared" si="391"/>
        <v>0</v>
      </c>
      <c r="J2515" s="271"/>
      <c r="K2515" s="271"/>
      <c r="L2515" s="271"/>
      <c r="M2515" s="272"/>
      <c r="N2515" s="272"/>
      <c r="O2515" s="272" t="str">
        <f t="shared" si="392"/>
        <v/>
      </c>
      <c r="P2515" s="272" t="str">
        <f t="shared" si="393"/>
        <v/>
      </c>
      <c r="Q2515" s="272">
        <f t="shared" si="394"/>
        <v>0</v>
      </c>
      <c r="R2515" s="272"/>
    </row>
    <row r="2516" spans="1:18" x14ac:dyDescent="0.3">
      <c r="A2516" s="220">
        <v>15</v>
      </c>
      <c r="B2516" s="202"/>
      <c r="C2516" s="202"/>
      <c r="D2516" s="202" t="s">
        <v>271</v>
      </c>
      <c r="E2516" s="202"/>
      <c r="F2516" s="202"/>
      <c r="G2516" s="221"/>
      <c r="H2516" s="273">
        <f>SUM(B2516:B2522)</f>
        <v>0</v>
      </c>
      <c r="I2516" s="271">
        <f t="shared" si="391"/>
        <v>0</v>
      </c>
      <c r="J2516" s="271">
        <f>IF(SUM(H2516-40)&gt;0,H2516-40,0)</f>
        <v>0</v>
      </c>
      <c r="K2516" s="271">
        <f>IF(SUM(I2516:I2522)&gt;J2516,SUM(I2516:I2522),J2516)</f>
        <v>0</v>
      </c>
      <c r="L2516" s="271">
        <f>IF(D2516="o",IF(H2516&lt;15,0,IF(H2516&gt;40,8,H2516/5)),0)</f>
        <v>0</v>
      </c>
      <c r="M2516" s="272"/>
      <c r="N2516" s="272"/>
      <c r="O2516" s="272" t="str">
        <f t="shared" si="392"/>
        <v/>
      </c>
      <c r="P2516" s="272" t="str">
        <f t="shared" si="393"/>
        <v/>
      </c>
      <c r="Q2516" s="272">
        <f t="shared" si="394"/>
        <v>0</v>
      </c>
      <c r="R2516" s="272"/>
    </row>
    <row r="2517" spans="1:18" x14ac:dyDescent="0.3">
      <c r="A2517" s="214">
        <v>16</v>
      </c>
      <c r="B2517" s="200"/>
      <c r="C2517" s="200"/>
      <c r="D2517" s="215"/>
      <c r="E2517" s="200"/>
      <c r="F2517" s="200"/>
      <c r="G2517" s="216"/>
      <c r="H2517" s="273"/>
      <c r="I2517" s="271">
        <f t="shared" si="391"/>
        <v>0</v>
      </c>
      <c r="J2517" s="271"/>
      <c r="K2517" s="271"/>
      <c r="L2517" s="271"/>
      <c r="M2517" s="272"/>
      <c r="N2517" s="272"/>
      <c r="O2517" s="272" t="str">
        <f t="shared" si="392"/>
        <v/>
      </c>
      <c r="P2517" s="272" t="str">
        <f t="shared" si="393"/>
        <v/>
      </c>
      <c r="Q2517" s="272">
        <f t="shared" si="394"/>
        <v>0</v>
      </c>
      <c r="R2517" s="272"/>
    </row>
    <row r="2518" spans="1:18" x14ac:dyDescent="0.3">
      <c r="A2518" s="214">
        <v>17</v>
      </c>
      <c r="B2518" s="200"/>
      <c r="C2518" s="200"/>
      <c r="D2518" s="215"/>
      <c r="E2518" s="200"/>
      <c r="F2518" s="200"/>
      <c r="G2518" s="216"/>
      <c r="H2518" s="273"/>
      <c r="I2518" s="271">
        <f t="shared" si="391"/>
        <v>0</v>
      </c>
      <c r="J2518" s="271"/>
      <c r="K2518" s="271"/>
      <c r="L2518" s="271"/>
      <c r="M2518" s="272"/>
      <c r="N2518" s="272"/>
      <c r="O2518" s="272" t="str">
        <f t="shared" si="392"/>
        <v/>
      </c>
      <c r="P2518" s="272" t="str">
        <f t="shared" si="393"/>
        <v/>
      </c>
      <c r="Q2518" s="272">
        <f t="shared" si="394"/>
        <v>0</v>
      </c>
      <c r="R2518" s="272"/>
    </row>
    <row r="2519" spans="1:18" x14ac:dyDescent="0.3">
      <c r="A2519" s="214">
        <v>18</v>
      </c>
      <c r="B2519" s="200"/>
      <c r="C2519" s="200"/>
      <c r="D2519" s="215"/>
      <c r="E2519" s="200"/>
      <c r="F2519" s="200"/>
      <c r="G2519" s="216"/>
      <c r="H2519" s="273"/>
      <c r="I2519" s="271">
        <f t="shared" si="391"/>
        <v>0</v>
      </c>
      <c r="J2519" s="271"/>
      <c r="K2519" s="271"/>
      <c r="L2519" s="271"/>
      <c r="M2519" s="272"/>
      <c r="N2519" s="272"/>
      <c r="O2519" s="272" t="str">
        <f t="shared" si="392"/>
        <v/>
      </c>
      <c r="P2519" s="272" t="str">
        <f t="shared" si="393"/>
        <v/>
      </c>
      <c r="Q2519" s="272">
        <f t="shared" si="394"/>
        <v>0</v>
      </c>
      <c r="R2519" s="272"/>
    </row>
    <row r="2520" spans="1:18" x14ac:dyDescent="0.3">
      <c r="A2520" s="214">
        <v>19</v>
      </c>
      <c r="B2520" s="200"/>
      <c r="C2520" s="200"/>
      <c r="D2520" s="215"/>
      <c r="E2520" s="200"/>
      <c r="F2520" s="200"/>
      <c r="G2520" s="216"/>
      <c r="H2520" s="273"/>
      <c r="I2520" s="271">
        <f t="shared" si="391"/>
        <v>0</v>
      </c>
      <c r="J2520" s="271"/>
      <c r="K2520" s="271"/>
      <c r="L2520" s="271"/>
      <c r="M2520" s="272"/>
      <c r="N2520" s="272"/>
      <c r="O2520" s="272" t="str">
        <f t="shared" si="392"/>
        <v/>
      </c>
      <c r="P2520" s="272" t="str">
        <f t="shared" si="393"/>
        <v/>
      </c>
      <c r="Q2520" s="272">
        <f t="shared" si="394"/>
        <v>0</v>
      </c>
      <c r="R2520" s="272"/>
    </row>
    <row r="2521" spans="1:18" x14ac:dyDescent="0.3">
      <c r="A2521" s="214">
        <v>20</v>
      </c>
      <c r="B2521" s="200"/>
      <c r="C2521" s="200"/>
      <c r="D2521" s="215"/>
      <c r="E2521" s="200"/>
      <c r="F2521" s="200"/>
      <c r="G2521" s="216"/>
      <c r="H2521" s="273"/>
      <c r="I2521" s="271">
        <f t="shared" si="391"/>
        <v>0</v>
      </c>
      <c r="J2521" s="271"/>
      <c r="K2521" s="271"/>
      <c r="L2521" s="271"/>
      <c r="M2521" s="272"/>
      <c r="N2521" s="272"/>
      <c r="O2521" s="272" t="str">
        <f t="shared" si="392"/>
        <v/>
      </c>
      <c r="P2521" s="272" t="str">
        <f t="shared" si="393"/>
        <v/>
      </c>
      <c r="Q2521" s="272">
        <f t="shared" si="394"/>
        <v>0</v>
      </c>
      <c r="R2521" s="272"/>
    </row>
    <row r="2522" spans="1:18" ht="17.25" thickBot="1" x14ac:dyDescent="0.35">
      <c r="A2522" s="217">
        <v>21</v>
      </c>
      <c r="B2522" s="204"/>
      <c r="C2522" s="204"/>
      <c r="D2522" s="218"/>
      <c r="E2522" s="204"/>
      <c r="F2522" s="204"/>
      <c r="G2522" s="219"/>
      <c r="H2522" s="273"/>
      <c r="I2522" s="271">
        <f t="shared" si="391"/>
        <v>0</v>
      </c>
      <c r="J2522" s="271"/>
      <c r="K2522" s="271"/>
      <c r="L2522" s="271"/>
      <c r="M2522" s="272"/>
      <c r="N2522" s="272"/>
      <c r="O2522" s="272" t="str">
        <f t="shared" si="392"/>
        <v/>
      </c>
      <c r="P2522" s="272" t="str">
        <f t="shared" si="393"/>
        <v/>
      </c>
      <c r="Q2522" s="272">
        <f t="shared" si="394"/>
        <v>0</v>
      </c>
      <c r="R2522" s="272"/>
    </row>
    <row r="2523" spans="1:18" x14ac:dyDescent="0.3">
      <c r="A2523" s="220">
        <v>22</v>
      </c>
      <c r="B2523" s="202"/>
      <c r="C2523" s="202"/>
      <c r="D2523" s="202" t="s">
        <v>271</v>
      </c>
      <c r="E2523" s="202"/>
      <c r="F2523" s="202"/>
      <c r="G2523" s="221"/>
      <c r="H2523" s="273">
        <f>SUM(B2523:B2529)</f>
        <v>0</v>
      </c>
      <c r="I2523" s="271">
        <f t="shared" si="391"/>
        <v>0</v>
      </c>
      <c r="J2523" s="271">
        <f>IF(SUM(H2523-40)&gt;0,H2523-40,0)</f>
        <v>0</v>
      </c>
      <c r="K2523" s="271">
        <f>IF(SUM(I2523:I2529)&gt;J2523,SUM(I2523:I2529),J2523)</f>
        <v>0</v>
      </c>
      <c r="L2523" s="271">
        <f>IF(D2523="o",IF(H2523&lt;15,0,IF(H2523&gt;40,8,H2523/5)),0)</f>
        <v>0</v>
      </c>
      <c r="M2523" s="272"/>
      <c r="N2523" s="272"/>
      <c r="O2523" s="272" t="str">
        <f t="shared" si="392"/>
        <v/>
      </c>
      <c r="P2523" s="272" t="str">
        <f t="shared" si="393"/>
        <v/>
      </c>
      <c r="Q2523" s="272">
        <f t="shared" si="394"/>
        <v>0</v>
      </c>
      <c r="R2523" s="272"/>
    </row>
    <row r="2524" spans="1:18" x14ac:dyDescent="0.3">
      <c r="A2524" s="214">
        <v>23</v>
      </c>
      <c r="B2524" s="200"/>
      <c r="C2524" s="200"/>
      <c r="D2524" s="215"/>
      <c r="E2524" s="200"/>
      <c r="F2524" s="200"/>
      <c r="G2524" s="216"/>
      <c r="H2524" s="273"/>
      <c r="I2524" s="271">
        <f t="shared" si="391"/>
        <v>0</v>
      </c>
      <c r="J2524" s="271"/>
      <c r="K2524" s="271"/>
      <c r="L2524" s="271"/>
      <c r="M2524" s="272"/>
      <c r="N2524" s="272"/>
      <c r="O2524" s="272" t="str">
        <f t="shared" si="392"/>
        <v/>
      </c>
      <c r="P2524" s="272" t="str">
        <f t="shared" si="393"/>
        <v/>
      </c>
      <c r="Q2524" s="272">
        <f t="shared" si="394"/>
        <v>0</v>
      </c>
      <c r="R2524" s="272"/>
    </row>
    <row r="2525" spans="1:18" x14ac:dyDescent="0.3">
      <c r="A2525" s="214">
        <v>24</v>
      </c>
      <c r="B2525" s="200"/>
      <c r="C2525" s="200"/>
      <c r="D2525" s="215"/>
      <c r="E2525" s="200"/>
      <c r="F2525" s="200"/>
      <c r="G2525" s="216"/>
      <c r="H2525" s="273"/>
      <c r="I2525" s="271">
        <f t="shared" si="391"/>
        <v>0</v>
      </c>
      <c r="J2525" s="271"/>
      <c r="K2525" s="271"/>
      <c r="L2525" s="271"/>
      <c r="M2525" s="272"/>
      <c r="N2525" s="272"/>
      <c r="O2525" s="272" t="str">
        <f t="shared" si="392"/>
        <v/>
      </c>
      <c r="P2525" s="272" t="str">
        <f t="shared" si="393"/>
        <v/>
      </c>
      <c r="Q2525" s="272">
        <f t="shared" si="394"/>
        <v>0</v>
      </c>
      <c r="R2525" s="272"/>
    </row>
    <row r="2526" spans="1:18" x14ac:dyDescent="0.3">
      <c r="A2526" s="214">
        <v>25</v>
      </c>
      <c r="B2526" s="200"/>
      <c r="C2526" s="200"/>
      <c r="D2526" s="215"/>
      <c r="E2526" s="200"/>
      <c r="F2526" s="200"/>
      <c r="G2526" s="216"/>
      <c r="H2526" s="273"/>
      <c r="I2526" s="271">
        <f t="shared" si="391"/>
        <v>0</v>
      </c>
      <c r="J2526" s="271"/>
      <c r="K2526" s="271"/>
      <c r="L2526" s="271"/>
      <c r="M2526" s="272"/>
      <c r="N2526" s="272"/>
      <c r="O2526" s="272" t="str">
        <f t="shared" si="392"/>
        <v/>
      </c>
      <c r="P2526" s="272" t="str">
        <f t="shared" si="393"/>
        <v/>
      </c>
      <c r="Q2526" s="272">
        <f t="shared" si="394"/>
        <v>0</v>
      </c>
      <c r="R2526" s="272"/>
    </row>
    <row r="2527" spans="1:18" x14ac:dyDescent="0.3">
      <c r="A2527" s="214">
        <v>26</v>
      </c>
      <c r="B2527" s="200"/>
      <c r="C2527" s="200"/>
      <c r="D2527" s="215"/>
      <c r="E2527" s="200"/>
      <c r="F2527" s="200"/>
      <c r="G2527" s="216"/>
      <c r="H2527" s="273"/>
      <c r="I2527" s="271">
        <f t="shared" si="391"/>
        <v>0</v>
      </c>
      <c r="J2527" s="271"/>
      <c r="K2527" s="271"/>
      <c r="L2527" s="271"/>
      <c r="M2527" s="272"/>
      <c r="N2527" s="272"/>
      <c r="O2527" s="272" t="str">
        <f t="shared" si="392"/>
        <v/>
      </c>
      <c r="P2527" s="272" t="str">
        <f t="shared" si="393"/>
        <v/>
      </c>
      <c r="Q2527" s="272">
        <f t="shared" si="394"/>
        <v>0</v>
      </c>
      <c r="R2527" s="272"/>
    </row>
    <row r="2528" spans="1:18" x14ac:dyDescent="0.3">
      <c r="A2528" s="214">
        <v>27</v>
      </c>
      <c r="B2528" s="200"/>
      <c r="C2528" s="200"/>
      <c r="D2528" s="215"/>
      <c r="E2528" s="200"/>
      <c r="F2528" s="200"/>
      <c r="G2528" s="216"/>
      <c r="H2528" s="273"/>
      <c r="I2528" s="271">
        <f t="shared" si="391"/>
        <v>0</v>
      </c>
      <c r="J2528" s="271"/>
      <c r="K2528" s="271"/>
      <c r="L2528" s="271"/>
      <c r="M2528" s="272"/>
      <c r="N2528" s="272"/>
      <c r="O2528" s="272" t="str">
        <f t="shared" si="392"/>
        <v/>
      </c>
      <c r="P2528" s="272" t="str">
        <f t="shared" si="393"/>
        <v/>
      </c>
      <c r="Q2528" s="272">
        <f t="shared" si="394"/>
        <v>0</v>
      </c>
      <c r="R2528" s="272"/>
    </row>
    <row r="2529" spans="1:21" ht="17.25" thickBot="1" x14ac:dyDescent="0.35">
      <c r="A2529" s="217">
        <v>28</v>
      </c>
      <c r="B2529" s="204"/>
      <c r="C2529" s="204"/>
      <c r="D2529" s="218"/>
      <c r="E2529" s="204"/>
      <c r="F2529" s="204"/>
      <c r="G2529" s="219"/>
      <c r="H2529" s="273"/>
      <c r="I2529" s="271">
        <f t="shared" si="391"/>
        <v>0</v>
      </c>
      <c r="J2529" s="271"/>
      <c r="K2529" s="271"/>
      <c r="L2529" s="271"/>
      <c r="M2529" s="272"/>
      <c r="N2529" s="272"/>
      <c r="O2529" s="272" t="str">
        <f t="shared" si="392"/>
        <v/>
      </c>
      <c r="P2529" s="272" t="str">
        <f t="shared" si="393"/>
        <v/>
      </c>
      <c r="Q2529" s="272">
        <f t="shared" si="394"/>
        <v>0</v>
      </c>
      <c r="R2529" s="272"/>
    </row>
    <row r="2530" spans="1:21" x14ac:dyDescent="0.3">
      <c r="A2530" s="205"/>
      <c r="B2530" s="202"/>
      <c r="C2530" s="202"/>
      <c r="D2530" s="202" t="s">
        <v>271</v>
      </c>
      <c r="E2530" s="202"/>
      <c r="F2530" s="202"/>
      <c r="G2530" s="221"/>
      <c r="H2530" s="273" t="str">
        <f>IF(A2530&lt;&gt;0,SUM(Q2530:Q2532),"")</f>
        <v/>
      </c>
      <c r="I2530" s="271" t="str">
        <f>IF(A2530&lt;&gt;0,IF(IFERROR(B2530-8,0)&lt;0,0,IFERROR(B2530-8,0)),"")</f>
        <v/>
      </c>
      <c r="J2530" s="271" t="str">
        <f>IF(A2530&lt;&gt;0,IF(SUM(H2530-40)&gt;0,H2530-40,0),"")</f>
        <v/>
      </c>
      <c r="K2530" s="271" t="str">
        <f>IF(A2530&lt;&gt;0,IF(SUM(I2530:I2532)&gt;J2530,SUM(I2530:I2532),J2530),"")</f>
        <v/>
      </c>
      <c r="L2530" s="271" t="str">
        <f>IF(A2530&lt;&gt;0,IF(D2502="o",IF(H2530&lt;(15/(7/COUNTA(A2530:A2532))),0,IF(H2530&gt;(COUNTA(A2530:A2532)/5*40),COUNTA(A2530:A2532)/5*8,H2530/5)),""),"")</f>
        <v/>
      </c>
      <c r="M2530" s="272"/>
      <c r="N2530" s="272"/>
      <c r="O2530" s="272" t="str">
        <f t="shared" si="392"/>
        <v/>
      </c>
      <c r="P2530" s="272" t="str">
        <f t="shared" si="393"/>
        <v/>
      </c>
      <c r="Q2530" s="272">
        <f t="shared" si="394"/>
        <v>0</v>
      </c>
      <c r="R2530" s="272"/>
    </row>
    <row r="2531" spans="1:21" x14ac:dyDescent="0.3">
      <c r="A2531" s="206"/>
      <c r="B2531" s="200"/>
      <c r="C2531" s="200"/>
      <c r="D2531" s="215"/>
      <c r="E2531" s="200"/>
      <c r="F2531" s="200"/>
      <c r="G2531" s="216"/>
      <c r="H2531" s="273"/>
      <c r="I2531" s="271" t="str">
        <f>IF(A2531&lt;&gt;0,IF(IFERROR(B2531-8,0)&lt;0,0,IFERROR(B2531-8,0)),"")</f>
        <v/>
      </c>
      <c r="J2531" s="271"/>
      <c r="K2531" s="271"/>
      <c r="L2531" s="271"/>
      <c r="M2531" s="272"/>
      <c r="N2531" s="272"/>
      <c r="O2531" s="272" t="str">
        <f t="shared" si="392"/>
        <v/>
      </c>
      <c r="P2531" s="272" t="str">
        <f t="shared" si="393"/>
        <v/>
      </c>
      <c r="Q2531" s="272">
        <f t="shared" si="394"/>
        <v>0</v>
      </c>
      <c r="R2531" s="272"/>
    </row>
    <row r="2532" spans="1:21" ht="17.25" thickBot="1" x14ac:dyDescent="0.35">
      <c r="A2532" s="207"/>
      <c r="B2532" s="204"/>
      <c r="C2532" s="204"/>
      <c r="D2532" s="218"/>
      <c r="E2532" s="204"/>
      <c r="F2532" s="204"/>
      <c r="G2532" s="219"/>
      <c r="H2532" s="273"/>
      <c r="I2532" s="271" t="str">
        <f>IF(A2532&lt;&gt;0,IF(IFERROR(B2532-8,0)&lt;0,0,IFERROR(B2532-8,0)),"")</f>
        <v/>
      </c>
      <c r="J2532" s="271"/>
      <c r="K2532" s="271"/>
      <c r="L2532" s="271"/>
      <c r="M2532" s="272"/>
      <c r="N2532" s="272"/>
      <c r="O2532" s="272"/>
      <c r="P2532" s="272"/>
      <c r="Q2532" s="272">
        <f t="shared" si="394"/>
        <v>0</v>
      </c>
      <c r="R2532" s="272"/>
    </row>
    <row r="2533" spans="1:21" ht="17.25" thickBot="1" x14ac:dyDescent="0.35">
      <c r="A2533" s="211"/>
      <c r="B2533" s="243"/>
      <c r="C2533" s="243"/>
      <c r="D2533" s="243"/>
      <c r="E2533" s="243"/>
      <c r="F2533" s="243"/>
      <c r="G2533" s="244"/>
      <c r="H2533" s="273">
        <f t="shared" ref="H2533:M2533" si="395">SUM(H2534:H2564)</f>
        <v>0</v>
      </c>
      <c r="I2533" s="271">
        <f t="shared" si="395"/>
        <v>0</v>
      </c>
      <c r="J2533" s="271">
        <f t="shared" si="395"/>
        <v>0</v>
      </c>
      <c r="K2533" s="271">
        <f t="shared" si="395"/>
        <v>0</v>
      </c>
      <c r="L2533" s="274">
        <f t="shared" si="395"/>
        <v>0</v>
      </c>
      <c r="M2533" s="271" t="e">
        <f t="shared" si="395"/>
        <v>#DIV/0!</v>
      </c>
      <c r="N2533" s="275">
        <f>COUNTA(B2534:B2564)-COUNTIF(B2534:B2564,"연차")</f>
        <v>0</v>
      </c>
      <c r="O2533" s="271">
        <f>SUM(O2534:O2564)</f>
        <v>0</v>
      </c>
      <c r="P2533" s="271">
        <f>SUM(P2534:P2564)</f>
        <v>0</v>
      </c>
      <c r="Q2533" s="272">
        <f>SUM(Q2534:Q2564)</f>
        <v>0</v>
      </c>
      <c r="R2533" s="272">
        <f>COUNTA(A2534:A2564)</f>
        <v>28</v>
      </c>
      <c r="S2533" s="276">
        <f>SUM(C2534:C2564)</f>
        <v>0</v>
      </c>
      <c r="T2533" s="276">
        <f>SUM(F2534:F2564)</f>
        <v>0</v>
      </c>
      <c r="U2533" s="251">
        <f>G2535*G2537</f>
        <v>0</v>
      </c>
    </row>
    <row r="2534" spans="1:21" x14ac:dyDescent="0.3">
      <c r="A2534" s="212">
        <v>1</v>
      </c>
      <c r="B2534" s="201"/>
      <c r="C2534" s="201"/>
      <c r="D2534" s="201" t="s">
        <v>271</v>
      </c>
      <c r="E2534" s="201"/>
      <c r="F2534" s="201"/>
      <c r="G2534" s="213" t="s">
        <v>282</v>
      </c>
      <c r="H2534" s="273">
        <f>SUM(B2534:B2540)</f>
        <v>0</v>
      </c>
      <c r="I2534" s="271">
        <f t="shared" ref="I2534:I2561" si="396">IF(IFERROR(B2534-8,0)&lt;0,0,IFERROR(B2534-8,0))</f>
        <v>0</v>
      </c>
      <c r="J2534" s="271">
        <f>IF(SUM(H2534-40)&gt;0,H2534-40,0)</f>
        <v>0</v>
      </c>
      <c r="K2534" s="271">
        <f>IF(SUM(I2534:I2540)&gt;J2534,SUM(I2534:I2540),J2534)</f>
        <v>0</v>
      </c>
      <c r="L2534" s="271">
        <f>IF(D2534="o",IF(H2534&lt;15,0,IF(H2534&gt;40,8,H2534/5)),0)</f>
        <v>0</v>
      </c>
      <c r="M2534" s="272" t="e">
        <f>SUM(B2534:B2564)/COUNTA(B2534:B2564)</f>
        <v>#DIV/0!</v>
      </c>
      <c r="N2534" s="272"/>
      <c r="O2534" s="272" t="str">
        <f>IF(E2534="o",IF(B2534&gt;8,8,B2534),"")</f>
        <v/>
      </c>
      <c r="P2534" s="272" t="str">
        <f>IF(E2534="o",IF(B2534&gt;8,B2534-8,0),"")</f>
        <v/>
      </c>
      <c r="Q2534" s="272">
        <f>COUNTA(A2534)*IF(B2534="연차",0,B2534)</f>
        <v>0</v>
      </c>
      <c r="R2534" s="272"/>
    </row>
    <row r="2535" spans="1:21" x14ac:dyDescent="0.3">
      <c r="A2535" s="214">
        <v>2</v>
      </c>
      <c r="B2535" s="200"/>
      <c r="C2535" s="200"/>
      <c r="D2535" s="215"/>
      <c r="E2535" s="200"/>
      <c r="F2535" s="200"/>
      <c r="G2535" s="203"/>
      <c r="H2535" s="273"/>
      <c r="I2535" s="271">
        <f t="shared" si="396"/>
        <v>0</v>
      </c>
      <c r="J2535" s="271"/>
      <c r="K2535" s="271"/>
      <c r="L2535" s="271"/>
      <c r="M2535" s="272"/>
      <c r="N2535" s="272"/>
      <c r="O2535" s="272" t="str">
        <f t="shared" ref="O2535:O2563" si="397">IF(E2535="o",IF(B2535&gt;8,8,B2535),"")</f>
        <v/>
      </c>
      <c r="P2535" s="272" t="str">
        <f t="shared" ref="P2535:P2563" si="398">IF(E2535="o",IF(B2535&gt;8,B2535-8,0),"")</f>
        <v/>
      </c>
      <c r="Q2535" s="272">
        <f t="shared" ref="Q2535:Q2564" si="399">COUNTA(A2535)*IF(B2535="연차",0,B2535)</f>
        <v>0</v>
      </c>
      <c r="R2535" s="272"/>
    </row>
    <row r="2536" spans="1:21" x14ac:dyDescent="0.3">
      <c r="A2536" s="214">
        <v>3</v>
      </c>
      <c r="B2536" s="200"/>
      <c r="C2536" s="200"/>
      <c r="D2536" s="215"/>
      <c r="E2536" s="200"/>
      <c r="F2536" s="200"/>
      <c r="G2536" s="203" t="s">
        <v>275</v>
      </c>
      <c r="H2536" s="273"/>
      <c r="I2536" s="271">
        <f t="shared" si="396"/>
        <v>0</v>
      </c>
      <c r="J2536" s="271"/>
      <c r="K2536" s="271"/>
      <c r="L2536" s="271"/>
      <c r="M2536" s="272"/>
      <c r="N2536" s="272"/>
      <c r="O2536" s="272" t="str">
        <f t="shared" si="397"/>
        <v/>
      </c>
      <c r="P2536" s="272" t="str">
        <f t="shared" si="398"/>
        <v/>
      </c>
      <c r="Q2536" s="272">
        <f t="shared" si="399"/>
        <v>0</v>
      </c>
      <c r="R2536" s="272"/>
    </row>
    <row r="2537" spans="1:21" x14ac:dyDescent="0.3">
      <c r="A2537" s="214">
        <v>4</v>
      </c>
      <c r="B2537" s="200"/>
      <c r="C2537" s="200"/>
      <c r="D2537" s="215"/>
      <c r="E2537" s="200"/>
      <c r="F2537" s="200"/>
      <c r="G2537" s="203"/>
      <c r="H2537" s="273"/>
      <c r="I2537" s="271">
        <f t="shared" si="396"/>
        <v>0</v>
      </c>
      <c r="J2537" s="271"/>
      <c r="K2537" s="271"/>
      <c r="L2537" s="271"/>
      <c r="M2537" s="272"/>
      <c r="N2537" s="272"/>
      <c r="O2537" s="272" t="str">
        <f t="shared" si="397"/>
        <v/>
      </c>
      <c r="P2537" s="272" t="str">
        <f t="shared" si="398"/>
        <v/>
      </c>
      <c r="Q2537" s="272">
        <f t="shared" si="399"/>
        <v>0</v>
      </c>
      <c r="R2537" s="272"/>
    </row>
    <row r="2538" spans="1:21" x14ac:dyDescent="0.3">
      <c r="A2538" s="214">
        <v>5</v>
      </c>
      <c r="B2538" s="200"/>
      <c r="C2538" s="200"/>
      <c r="D2538" s="215"/>
      <c r="E2538" s="200"/>
      <c r="F2538" s="200"/>
      <c r="G2538" s="216"/>
      <c r="H2538" s="273"/>
      <c r="I2538" s="271">
        <f t="shared" si="396"/>
        <v>0</v>
      </c>
      <c r="J2538" s="271"/>
      <c r="K2538" s="271"/>
      <c r="L2538" s="271"/>
      <c r="M2538" s="272"/>
      <c r="N2538" s="272"/>
      <c r="O2538" s="272" t="str">
        <f t="shared" si="397"/>
        <v/>
      </c>
      <c r="P2538" s="272" t="str">
        <f t="shared" si="398"/>
        <v/>
      </c>
      <c r="Q2538" s="272">
        <f t="shared" si="399"/>
        <v>0</v>
      </c>
      <c r="R2538" s="272"/>
    </row>
    <row r="2539" spans="1:21" x14ac:dyDescent="0.3">
      <c r="A2539" s="214">
        <v>6</v>
      </c>
      <c r="B2539" s="200"/>
      <c r="C2539" s="200"/>
      <c r="D2539" s="215"/>
      <c r="E2539" s="200"/>
      <c r="F2539" s="200"/>
      <c r="G2539" s="216"/>
      <c r="H2539" s="273"/>
      <c r="I2539" s="271">
        <f t="shared" si="396"/>
        <v>0</v>
      </c>
      <c r="J2539" s="271"/>
      <c r="K2539" s="271"/>
      <c r="L2539" s="271"/>
      <c r="M2539" s="272"/>
      <c r="N2539" s="272"/>
      <c r="O2539" s="272" t="str">
        <f t="shared" si="397"/>
        <v/>
      </c>
      <c r="P2539" s="272" t="str">
        <f t="shared" si="398"/>
        <v/>
      </c>
      <c r="Q2539" s="272">
        <f t="shared" si="399"/>
        <v>0</v>
      </c>
      <c r="R2539" s="272"/>
    </row>
    <row r="2540" spans="1:21" ht="17.25" thickBot="1" x14ac:dyDescent="0.35">
      <c r="A2540" s="217">
        <v>7</v>
      </c>
      <c r="B2540" s="204"/>
      <c r="C2540" s="204"/>
      <c r="D2540" s="218"/>
      <c r="E2540" s="204"/>
      <c r="F2540" s="204"/>
      <c r="G2540" s="219"/>
      <c r="H2540" s="273"/>
      <c r="I2540" s="271">
        <f t="shared" si="396"/>
        <v>0</v>
      </c>
      <c r="J2540" s="271"/>
      <c r="K2540" s="271"/>
      <c r="L2540" s="271"/>
      <c r="M2540" s="272"/>
      <c r="N2540" s="272"/>
      <c r="O2540" s="272" t="str">
        <f t="shared" si="397"/>
        <v/>
      </c>
      <c r="P2540" s="272" t="str">
        <f t="shared" si="398"/>
        <v/>
      </c>
      <c r="Q2540" s="272">
        <f t="shared" si="399"/>
        <v>0</v>
      </c>
      <c r="R2540" s="272"/>
    </row>
    <row r="2541" spans="1:21" x14ac:dyDescent="0.3">
      <c r="A2541" s="220">
        <v>8</v>
      </c>
      <c r="B2541" s="202"/>
      <c r="C2541" s="202"/>
      <c r="D2541" s="202" t="s">
        <v>271</v>
      </c>
      <c r="E2541" s="202"/>
      <c r="F2541" s="202"/>
      <c r="G2541" s="221"/>
      <c r="H2541" s="273">
        <f>SUM(B2541:B2547)</f>
        <v>0</v>
      </c>
      <c r="I2541" s="271">
        <f t="shared" si="396"/>
        <v>0</v>
      </c>
      <c r="J2541" s="271">
        <f>IF(SUM(H2541-40)&gt;0,H2541-40,0)</f>
        <v>0</v>
      </c>
      <c r="K2541" s="271">
        <f>IF(SUM(I2541:I2547)&gt;J2541,SUM(I2541:I2547),J2541)</f>
        <v>0</v>
      </c>
      <c r="L2541" s="271">
        <f>IF(D2541="o",IF(H2541&lt;15,0,IF(H2541&gt;40,8,H2541/5)),0)</f>
        <v>0</v>
      </c>
      <c r="M2541" s="272"/>
      <c r="N2541" s="272"/>
      <c r="O2541" s="272" t="str">
        <f t="shared" si="397"/>
        <v/>
      </c>
      <c r="P2541" s="272" t="str">
        <f t="shared" si="398"/>
        <v/>
      </c>
      <c r="Q2541" s="272">
        <f t="shared" si="399"/>
        <v>0</v>
      </c>
      <c r="R2541" s="272"/>
    </row>
    <row r="2542" spans="1:21" x14ac:dyDescent="0.3">
      <c r="A2542" s="214">
        <v>9</v>
      </c>
      <c r="B2542" s="200"/>
      <c r="C2542" s="200"/>
      <c r="D2542" s="215"/>
      <c r="E2542" s="200"/>
      <c r="F2542" s="200"/>
      <c r="G2542" s="216"/>
      <c r="H2542" s="273"/>
      <c r="I2542" s="271">
        <f t="shared" si="396"/>
        <v>0</v>
      </c>
      <c r="J2542" s="271"/>
      <c r="K2542" s="271"/>
      <c r="L2542" s="271"/>
      <c r="M2542" s="272"/>
      <c r="N2542" s="272"/>
      <c r="O2542" s="272" t="str">
        <f t="shared" si="397"/>
        <v/>
      </c>
      <c r="P2542" s="272" t="str">
        <f t="shared" si="398"/>
        <v/>
      </c>
      <c r="Q2542" s="272">
        <f t="shared" si="399"/>
        <v>0</v>
      </c>
      <c r="R2542" s="272"/>
    </row>
    <row r="2543" spans="1:21" x14ac:dyDescent="0.3">
      <c r="A2543" s="214">
        <v>10</v>
      </c>
      <c r="B2543" s="200"/>
      <c r="C2543" s="200"/>
      <c r="D2543" s="215"/>
      <c r="E2543" s="200"/>
      <c r="F2543" s="200"/>
      <c r="G2543" s="216"/>
      <c r="H2543" s="273"/>
      <c r="I2543" s="271">
        <f t="shared" si="396"/>
        <v>0</v>
      </c>
      <c r="J2543" s="271"/>
      <c r="K2543" s="271"/>
      <c r="L2543" s="271"/>
      <c r="M2543" s="272"/>
      <c r="N2543" s="272"/>
      <c r="O2543" s="272" t="str">
        <f t="shared" si="397"/>
        <v/>
      </c>
      <c r="P2543" s="272" t="str">
        <f t="shared" si="398"/>
        <v/>
      </c>
      <c r="Q2543" s="272">
        <f t="shared" si="399"/>
        <v>0</v>
      </c>
      <c r="R2543" s="272"/>
    </row>
    <row r="2544" spans="1:21" x14ac:dyDescent="0.3">
      <c r="A2544" s="214">
        <v>11</v>
      </c>
      <c r="B2544" s="200"/>
      <c r="C2544" s="200"/>
      <c r="D2544" s="215"/>
      <c r="E2544" s="200"/>
      <c r="F2544" s="200"/>
      <c r="G2544" s="216"/>
      <c r="H2544" s="273"/>
      <c r="I2544" s="271">
        <f t="shared" si="396"/>
        <v>0</v>
      </c>
      <c r="J2544" s="271"/>
      <c r="K2544" s="271"/>
      <c r="L2544" s="271"/>
      <c r="M2544" s="272"/>
      <c r="N2544" s="272"/>
      <c r="O2544" s="272" t="str">
        <f t="shared" si="397"/>
        <v/>
      </c>
      <c r="P2544" s="272" t="str">
        <f t="shared" si="398"/>
        <v/>
      </c>
      <c r="Q2544" s="272">
        <f t="shared" si="399"/>
        <v>0</v>
      </c>
      <c r="R2544" s="272"/>
    </row>
    <row r="2545" spans="1:18" x14ac:dyDescent="0.3">
      <c r="A2545" s="214">
        <v>12</v>
      </c>
      <c r="B2545" s="200"/>
      <c r="C2545" s="200"/>
      <c r="D2545" s="215"/>
      <c r="E2545" s="200"/>
      <c r="F2545" s="200"/>
      <c r="G2545" s="216"/>
      <c r="H2545" s="273"/>
      <c r="I2545" s="271">
        <f t="shared" si="396"/>
        <v>0</v>
      </c>
      <c r="J2545" s="271"/>
      <c r="K2545" s="271"/>
      <c r="L2545" s="271"/>
      <c r="M2545" s="272"/>
      <c r="N2545" s="272"/>
      <c r="O2545" s="272" t="str">
        <f t="shared" si="397"/>
        <v/>
      </c>
      <c r="P2545" s="272" t="str">
        <f t="shared" si="398"/>
        <v/>
      </c>
      <c r="Q2545" s="272">
        <f t="shared" si="399"/>
        <v>0</v>
      </c>
      <c r="R2545" s="272"/>
    </row>
    <row r="2546" spans="1:18" x14ac:dyDescent="0.3">
      <c r="A2546" s="214">
        <v>13</v>
      </c>
      <c r="B2546" s="200"/>
      <c r="C2546" s="200"/>
      <c r="D2546" s="215"/>
      <c r="E2546" s="200"/>
      <c r="F2546" s="200"/>
      <c r="G2546" s="216"/>
      <c r="H2546" s="273"/>
      <c r="I2546" s="271">
        <f t="shared" si="396"/>
        <v>0</v>
      </c>
      <c r="J2546" s="271"/>
      <c r="K2546" s="271"/>
      <c r="L2546" s="271"/>
      <c r="M2546" s="272"/>
      <c r="N2546" s="272"/>
      <c r="O2546" s="272" t="str">
        <f t="shared" si="397"/>
        <v/>
      </c>
      <c r="P2546" s="272" t="str">
        <f t="shared" si="398"/>
        <v/>
      </c>
      <c r="Q2546" s="272">
        <f t="shared" si="399"/>
        <v>0</v>
      </c>
      <c r="R2546" s="272"/>
    </row>
    <row r="2547" spans="1:18" ht="17.25" thickBot="1" x14ac:dyDescent="0.35">
      <c r="A2547" s="217">
        <v>14</v>
      </c>
      <c r="B2547" s="204"/>
      <c r="C2547" s="204"/>
      <c r="D2547" s="218"/>
      <c r="E2547" s="204"/>
      <c r="F2547" s="204"/>
      <c r="G2547" s="219"/>
      <c r="H2547" s="273"/>
      <c r="I2547" s="271">
        <f t="shared" si="396"/>
        <v>0</v>
      </c>
      <c r="J2547" s="271"/>
      <c r="K2547" s="271"/>
      <c r="L2547" s="271"/>
      <c r="M2547" s="272"/>
      <c r="N2547" s="272"/>
      <c r="O2547" s="272" t="str">
        <f t="shared" si="397"/>
        <v/>
      </c>
      <c r="P2547" s="272" t="str">
        <f t="shared" si="398"/>
        <v/>
      </c>
      <c r="Q2547" s="272">
        <f t="shared" si="399"/>
        <v>0</v>
      </c>
      <c r="R2547" s="272"/>
    </row>
    <row r="2548" spans="1:18" x14ac:dyDescent="0.3">
      <c r="A2548" s="220">
        <v>15</v>
      </c>
      <c r="B2548" s="202"/>
      <c r="C2548" s="202"/>
      <c r="D2548" s="202" t="s">
        <v>271</v>
      </c>
      <c r="E2548" s="202"/>
      <c r="F2548" s="202"/>
      <c r="G2548" s="221"/>
      <c r="H2548" s="273">
        <f>SUM(B2548:B2554)</f>
        <v>0</v>
      </c>
      <c r="I2548" s="271">
        <f t="shared" si="396"/>
        <v>0</v>
      </c>
      <c r="J2548" s="271">
        <f>IF(SUM(H2548-40)&gt;0,H2548-40,0)</f>
        <v>0</v>
      </c>
      <c r="K2548" s="271">
        <f>IF(SUM(I2548:I2554)&gt;J2548,SUM(I2548:I2554),J2548)</f>
        <v>0</v>
      </c>
      <c r="L2548" s="271">
        <f>IF(D2548="o",IF(H2548&lt;15,0,IF(H2548&gt;40,8,H2548/5)),0)</f>
        <v>0</v>
      </c>
      <c r="M2548" s="272"/>
      <c r="N2548" s="272"/>
      <c r="O2548" s="272" t="str">
        <f t="shared" si="397"/>
        <v/>
      </c>
      <c r="P2548" s="272" t="str">
        <f t="shared" si="398"/>
        <v/>
      </c>
      <c r="Q2548" s="272">
        <f t="shared" si="399"/>
        <v>0</v>
      </c>
      <c r="R2548" s="272"/>
    </row>
    <row r="2549" spans="1:18" x14ac:dyDescent="0.3">
      <c r="A2549" s="214">
        <v>16</v>
      </c>
      <c r="B2549" s="200"/>
      <c r="C2549" s="200"/>
      <c r="D2549" s="215"/>
      <c r="E2549" s="200"/>
      <c r="F2549" s="200"/>
      <c r="G2549" s="216"/>
      <c r="H2549" s="273"/>
      <c r="I2549" s="271">
        <f t="shared" si="396"/>
        <v>0</v>
      </c>
      <c r="J2549" s="271"/>
      <c r="K2549" s="271"/>
      <c r="L2549" s="271"/>
      <c r="M2549" s="272"/>
      <c r="N2549" s="272"/>
      <c r="O2549" s="272" t="str">
        <f t="shared" si="397"/>
        <v/>
      </c>
      <c r="P2549" s="272" t="str">
        <f t="shared" si="398"/>
        <v/>
      </c>
      <c r="Q2549" s="272">
        <f t="shared" si="399"/>
        <v>0</v>
      </c>
      <c r="R2549" s="272"/>
    </row>
    <row r="2550" spans="1:18" x14ac:dyDescent="0.3">
      <c r="A2550" s="214">
        <v>17</v>
      </c>
      <c r="B2550" s="200"/>
      <c r="C2550" s="200"/>
      <c r="D2550" s="215"/>
      <c r="E2550" s="200"/>
      <c r="F2550" s="200"/>
      <c r="G2550" s="216"/>
      <c r="H2550" s="273"/>
      <c r="I2550" s="271">
        <f t="shared" si="396"/>
        <v>0</v>
      </c>
      <c r="J2550" s="271"/>
      <c r="K2550" s="271"/>
      <c r="L2550" s="271"/>
      <c r="M2550" s="272"/>
      <c r="N2550" s="272"/>
      <c r="O2550" s="272" t="str">
        <f t="shared" si="397"/>
        <v/>
      </c>
      <c r="P2550" s="272" t="str">
        <f t="shared" si="398"/>
        <v/>
      </c>
      <c r="Q2550" s="272">
        <f t="shared" si="399"/>
        <v>0</v>
      </c>
      <c r="R2550" s="272"/>
    </row>
    <row r="2551" spans="1:18" x14ac:dyDescent="0.3">
      <c r="A2551" s="214">
        <v>18</v>
      </c>
      <c r="B2551" s="200"/>
      <c r="C2551" s="200"/>
      <c r="D2551" s="215"/>
      <c r="E2551" s="200"/>
      <c r="F2551" s="200"/>
      <c r="G2551" s="216"/>
      <c r="H2551" s="273"/>
      <c r="I2551" s="271">
        <f t="shared" si="396"/>
        <v>0</v>
      </c>
      <c r="J2551" s="271"/>
      <c r="K2551" s="271"/>
      <c r="L2551" s="271"/>
      <c r="M2551" s="272"/>
      <c r="N2551" s="272"/>
      <c r="O2551" s="272" t="str">
        <f t="shared" si="397"/>
        <v/>
      </c>
      <c r="P2551" s="272" t="str">
        <f t="shared" si="398"/>
        <v/>
      </c>
      <c r="Q2551" s="272">
        <f t="shared" si="399"/>
        <v>0</v>
      </c>
      <c r="R2551" s="272"/>
    </row>
    <row r="2552" spans="1:18" x14ac:dyDescent="0.3">
      <c r="A2552" s="214">
        <v>19</v>
      </c>
      <c r="B2552" s="200"/>
      <c r="C2552" s="200"/>
      <c r="D2552" s="215"/>
      <c r="E2552" s="200"/>
      <c r="F2552" s="200"/>
      <c r="G2552" s="216"/>
      <c r="H2552" s="273"/>
      <c r="I2552" s="271">
        <f t="shared" si="396"/>
        <v>0</v>
      </c>
      <c r="J2552" s="271"/>
      <c r="K2552" s="271"/>
      <c r="L2552" s="271"/>
      <c r="M2552" s="272"/>
      <c r="N2552" s="272"/>
      <c r="O2552" s="272" t="str">
        <f t="shared" si="397"/>
        <v/>
      </c>
      <c r="P2552" s="272" t="str">
        <f t="shared" si="398"/>
        <v/>
      </c>
      <c r="Q2552" s="272">
        <f t="shared" si="399"/>
        <v>0</v>
      </c>
      <c r="R2552" s="272"/>
    </row>
    <row r="2553" spans="1:18" x14ac:dyDescent="0.3">
      <c r="A2553" s="214">
        <v>20</v>
      </c>
      <c r="B2553" s="200"/>
      <c r="C2553" s="200"/>
      <c r="D2553" s="215"/>
      <c r="E2553" s="200"/>
      <c r="F2553" s="200"/>
      <c r="G2553" s="216"/>
      <c r="H2553" s="273"/>
      <c r="I2553" s="271">
        <f t="shared" si="396"/>
        <v>0</v>
      </c>
      <c r="J2553" s="271"/>
      <c r="K2553" s="271"/>
      <c r="L2553" s="271"/>
      <c r="M2553" s="272"/>
      <c r="N2553" s="272"/>
      <c r="O2553" s="272" t="str">
        <f t="shared" si="397"/>
        <v/>
      </c>
      <c r="P2553" s="272" t="str">
        <f t="shared" si="398"/>
        <v/>
      </c>
      <c r="Q2553" s="272">
        <f t="shared" si="399"/>
        <v>0</v>
      </c>
      <c r="R2553" s="272"/>
    </row>
    <row r="2554" spans="1:18" ht="17.25" thickBot="1" x14ac:dyDescent="0.35">
      <c r="A2554" s="217">
        <v>21</v>
      </c>
      <c r="B2554" s="204"/>
      <c r="C2554" s="204"/>
      <c r="D2554" s="218"/>
      <c r="E2554" s="204"/>
      <c r="F2554" s="204"/>
      <c r="G2554" s="219"/>
      <c r="H2554" s="273"/>
      <c r="I2554" s="271">
        <f t="shared" si="396"/>
        <v>0</v>
      </c>
      <c r="J2554" s="271"/>
      <c r="K2554" s="271"/>
      <c r="L2554" s="271"/>
      <c r="M2554" s="272"/>
      <c r="N2554" s="272"/>
      <c r="O2554" s="272" t="str">
        <f t="shared" si="397"/>
        <v/>
      </c>
      <c r="P2554" s="272" t="str">
        <f t="shared" si="398"/>
        <v/>
      </c>
      <c r="Q2554" s="272">
        <f t="shared" si="399"/>
        <v>0</v>
      </c>
      <c r="R2554" s="272"/>
    </row>
    <row r="2555" spans="1:18" x14ac:dyDescent="0.3">
      <c r="A2555" s="220">
        <v>22</v>
      </c>
      <c r="B2555" s="202"/>
      <c r="C2555" s="202"/>
      <c r="D2555" s="202" t="s">
        <v>271</v>
      </c>
      <c r="E2555" s="202"/>
      <c r="F2555" s="202"/>
      <c r="G2555" s="221"/>
      <c r="H2555" s="273">
        <f>SUM(B2555:B2561)</f>
        <v>0</v>
      </c>
      <c r="I2555" s="271">
        <f t="shared" si="396"/>
        <v>0</v>
      </c>
      <c r="J2555" s="271">
        <f>IF(SUM(H2555-40)&gt;0,H2555-40,0)</f>
        <v>0</v>
      </c>
      <c r="K2555" s="271">
        <f>IF(SUM(I2555:I2561)&gt;J2555,SUM(I2555:I2561),J2555)</f>
        <v>0</v>
      </c>
      <c r="L2555" s="271">
        <f>IF(D2555="o",IF(H2555&lt;15,0,IF(H2555&gt;40,8,H2555/5)),0)</f>
        <v>0</v>
      </c>
      <c r="M2555" s="272"/>
      <c r="N2555" s="272"/>
      <c r="O2555" s="272" t="str">
        <f t="shared" si="397"/>
        <v/>
      </c>
      <c r="P2555" s="272" t="str">
        <f t="shared" si="398"/>
        <v/>
      </c>
      <c r="Q2555" s="272">
        <f t="shared" si="399"/>
        <v>0</v>
      </c>
      <c r="R2555" s="272"/>
    </row>
    <row r="2556" spans="1:18" x14ac:dyDescent="0.3">
      <c r="A2556" s="214">
        <v>23</v>
      </c>
      <c r="B2556" s="200"/>
      <c r="C2556" s="200"/>
      <c r="D2556" s="215"/>
      <c r="E2556" s="200"/>
      <c r="F2556" s="200"/>
      <c r="G2556" s="216"/>
      <c r="H2556" s="273"/>
      <c r="I2556" s="271">
        <f t="shared" si="396"/>
        <v>0</v>
      </c>
      <c r="J2556" s="271"/>
      <c r="K2556" s="271"/>
      <c r="L2556" s="271"/>
      <c r="M2556" s="272"/>
      <c r="N2556" s="272"/>
      <c r="O2556" s="272" t="str">
        <f t="shared" si="397"/>
        <v/>
      </c>
      <c r="P2556" s="272" t="str">
        <f t="shared" si="398"/>
        <v/>
      </c>
      <c r="Q2556" s="272">
        <f t="shared" si="399"/>
        <v>0</v>
      </c>
      <c r="R2556" s="272"/>
    </row>
    <row r="2557" spans="1:18" x14ac:dyDescent="0.3">
      <c r="A2557" s="214">
        <v>24</v>
      </c>
      <c r="B2557" s="200"/>
      <c r="C2557" s="200"/>
      <c r="D2557" s="215"/>
      <c r="E2557" s="200"/>
      <c r="F2557" s="200"/>
      <c r="G2557" s="216"/>
      <c r="H2557" s="273"/>
      <c r="I2557" s="271">
        <f t="shared" si="396"/>
        <v>0</v>
      </c>
      <c r="J2557" s="271"/>
      <c r="K2557" s="271"/>
      <c r="L2557" s="271"/>
      <c r="M2557" s="272"/>
      <c r="N2557" s="272"/>
      <c r="O2557" s="272" t="str">
        <f t="shared" si="397"/>
        <v/>
      </c>
      <c r="P2557" s="272" t="str">
        <f t="shared" si="398"/>
        <v/>
      </c>
      <c r="Q2557" s="272">
        <f t="shared" si="399"/>
        <v>0</v>
      </c>
      <c r="R2557" s="272"/>
    </row>
    <row r="2558" spans="1:18" x14ac:dyDescent="0.3">
      <c r="A2558" s="214">
        <v>25</v>
      </c>
      <c r="B2558" s="200"/>
      <c r="C2558" s="200"/>
      <c r="D2558" s="215"/>
      <c r="E2558" s="200"/>
      <c r="F2558" s="200"/>
      <c r="G2558" s="216"/>
      <c r="H2558" s="273"/>
      <c r="I2558" s="271">
        <f t="shared" si="396"/>
        <v>0</v>
      </c>
      <c r="J2558" s="271"/>
      <c r="K2558" s="271"/>
      <c r="L2558" s="271"/>
      <c r="M2558" s="272"/>
      <c r="N2558" s="272"/>
      <c r="O2558" s="272" t="str">
        <f t="shared" si="397"/>
        <v/>
      </c>
      <c r="P2558" s="272" t="str">
        <f t="shared" si="398"/>
        <v/>
      </c>
      <c r="Q2558" s="272">
        <f t="shared" si="399"/>
        <v>0</v>
      </c>
      <c r="R2558" s="272"/>
    </row>
    <row r="2559" spans="1:18" x14ac:dyDescent="0.3">
      <c r="A2559" s="214">
        <v>26</v>
      </c>
      <c r="B2559" s="200"/>
      <c r="C2559" s="200"/>
      <c r="D2559" s="215"/>
      <c r="E2559" s="200"/>
      <c r="F2559" s="200"/>
      <c r="G2559" s="216"/>
      <c r="H2559" s="273"/>
      <c r="I2559" s="271">
        <f t="shared" si="396"/>
        <v>0</v>
      </c>
      <c r="J2559" s="271"/>
      <c r="K2559" s="271"/>
      <c r="L2559" s="271"/>
      <c r="M2559" s="272"/>
      <c r="N2559" s="272"/>
      <c r="O2559" s="272" t="str">
        <f t="shared" si="397"/>
        <v/>
      </c>
      <c r="P2559" s="272" t="str">
        <f t="shared" si="398"/>
        <v/>
      </c>
      <c r="Q2559" s="272">
        <f t="shared" si="399"/>
        <v>0</v>
      </c>
      <c r="R2559" s="272"/>
    </row>
    <row r="2560" spans="1:18" x14ac:dyDescent="0.3">
      <c r="A2560" s="214">
        <v>27</v>
      </c>
      <c r="B2560" s="200"/>
      <c r="C2560" s="200"/>
      <c r="D2560" s="215"/>
      <c r="E2560" s="200"/>
      <c r="F2560" s="200"/>
      <c r="G2560" s="216"/>
      <c r="H2560" s="273"/>
      <c r="I2560" s="271">
        <f t="shared" si="396"/>
        <v>0</v>
      </c>
      <c r="J2560" s="271"/>
      <c r="K2560" s="271"/>
      <c r="L2560" s="271"/>
      <c r="M2560" s="272"/>
      <c r="N2560" s="272"/>
      <c r="O2560" s="272" t="str">
        <f t="shared" si="397"/>
        <v/>
      </c>
      <c r="P2560" s="272" t="str">
        <f t="shared" si="398"/>
        <v/>
      </c>
      <c r="Q2560" s="272">
        <f t="shared" si="399"/>
        <v>0</v>
      </c>
      <c r="R2560" s="272"/>
    </row>
    <row r="2561" spans="1:21" ht="17.25" thickBot="1" x14ac:dyDescent="0.35">
      <c r="A2561" s="217">
        <v>28</v>
      </c>
      <c r="B2561" s="204"/>
      <c r="C2561" s="204"/>
      <c r="D2561" s="218"/>
      <c r="E2561" s="204"/>
      <c r="F2561" s="204"/>
      <c r="G2561" s="219"/>
      <c r="H2561" s="273"/>
      <c r="I2561" s="271">
        <f t="shared" si="396"/>
        <v>0</v>
      </c>
      <c r="J2561" s="271"/>
      <c r="K2561" s="271"/>
      <c r="L2561" s="271"/>
      <c r="M2561" s="272"/>
      <c r="N2561" s="272"/>
      <c r="O2561" s="272" t="str">
        <f t="shared" si="397"/>
        <v/>
      </c>
      <c r="P2561" s="272" t="str">
        <f t="shared" si="398"/>
        <v/>
      </c>
      <c r="Q2561" s="272">
        <f t="shared" si="399"/>
        <v>0</v>
      </c>
      <c r="R2561" s="272"/>
    </row>
    <row r="2562" spans="1:21" x14ac:dyDescent="0.3">
      <c r="A2562" s="205"/>
      <c r="B2562" s="202"/>
      <c r="C2562" s="202"/>
      <c r="D2562" s="202" t="s">
        <v>271</v>
      </c>
      <c r="E2562" s="202"/>
      <c r="F2562" s="202"/>
      <c r="G2562" s="221"/>
      <c r="H2562" s="273" t="str">
        <f>IF(A2562&lt;&gt;0,SUM(Q2562:Q2564),"")</f>
        <v/>
      </c>
      <c r="I2562" s="271" t="str">
        <f>IF(A2562&lt;&gt;0,IF(IFERROR(B2562-8,0)&lt;0,0,IFERROR(B2562-8,0)),"")</f>
        <v/>
      </c>
      <c r="J2562" s="271" t="str">
        <f>IF(A2562&lt;&gt;0,IF(SUM(H2562-40)&gt;0,H2562-40,0),"")</f>
        <v/>
      </c>
      <c r="K2562" s="271" t="str">
        <f>IF(A2562&lt;&gt;0,IF(SUM(I2562:I2564)&gt;J2562,SUM(I2562:I2564),J2562),"")</f>
        <v/>
      </c>
      <c r="L2562" s="271" t="str">
        <f>IF(A2562&lt;&gt;0,IF(D2534="o",IF(H2562&lt;(15/(7/COUNTA(A2562:A2564))),0,IF(H2562&gt;(COUNTA(A2562:A2564)/5*40),COUNTA(A2562:A2564)/5*8,H2562/5)),""),"")</f>
        <v/>
      </c>
      <c r="M2562" s="272"/>
      <c r="N2562" s="272"/>
      <c r="O2562" s="272" t="str">
        <f t="shared" si="397"/>
        <v/>
      </c>
      <c r="P2562" s="272" t="str">
        <f t="shared" si="398"/>
        <v/>
      </c>
      <c r="Q2562" s="272">
        <f t="shared" si="399"/>
        <v>0</v>
      </c>
      <c r="R2562" s="272"/>
    </row>
    <row r="2563" spans="1:21" x14ac:dyDescent="0.3">
      <c r="A2563" s="206"/>
      <c r="B2563" s="200"/>
      <c r="C2563" s="200"/>
      <c r="D2563" s="215"/>
      <c r="E2563" s="200"/>
      <c r="F2563" s="200"/>
      <c r="G2563" s="216"/>
      <c r="H2563" s="273"/>
      <c r="I2563" s="271" t="str">
        <f>IF(A2563&lt;&gt;0,IF(IFERROR(B2563-8,0)&lt;0,0,IFERROR(B2563-8,0)),"")</f>
        <v/>
      </c>
      <c r="J2563" s="271"/>
      <c r="K2563" s="271"/>
      <c r="L2563" s="271"/>
      <c r="M2563" s="272"/>
      <c r="N2563" s="272"/>
      <c r="O2563" s="272" t="str">
        <f t="shared" si="397"/>
        <v/>
      </c>
      <c r="P2563" s="272" t="str">
        <f t="shared" si="398"/>
        <v/>
      </c>
      <c r="Q2563" s="272">
        <f t="shared" si="399"/>
        <v>0</v>
      </c>
      <c r="R2563" s="272"/>
    </row>
    <row r="2564" spans="1:21" ht="17.25" thickBot="1" x14ac:dyDescent="0.35">
      <c r="A2564" s="207"/>
      <c r="B2564" s="204"/>
      <c r="C2564" s="204"/>
      <c r="D2564" s="218"/>
      <c r="E2564" s="204"/>
      <c r="F2564" s="204"/>
      <c r="G2564" s="219"/>
      <c r="H2564" s="273"/>
      <c r="I2564" s="271" t="str">
        <f>IF(A2564&lt;&gt;0,IF(IFERROR(B2564-8,0)&lt;0,0,IFERROR(B2564-8,0)),"")</f>
        <v/>
      </c>
      <c r="J2564" s="271"/>
      <c r="K2564" s="271"/>
      <c r="L2564" s="271"/>
      <c r="M2564" s="272"/>
      <c r="N2564" s="272"/>
      <c r="O2564" s="272"/>
      <c r="P2564" s="272"/>
      <c r="Q2564" s="272">
        <f t="shared" si="399"/>
        <v>0</v>
      </c>
      <c r="R2564" s="272"/>
    </row>
    <row r="2565" spans="1:21" ht="17.25" thickBot="1" x14ac:dyDescent="0.35">
      <c r="A2565" s="211"/>
      <c r="B2565" s="243"/>
      <c r="C2565" s="243"/>
      <c r="D2565" s="243"/>
      <c r="E2565" s="243"/>
      <c r="F2565" s="243"/>
      <c r="G2565" s="244"/>
      <c r="H2565" s="273">
        <f t="shared" ref="H2565:M2565" si="400">SUM(H2566:H2596)</f>
        <v>0</v>
      </c>
      <c r="I2565" s="271">
        <f t="shared" si="400"/>
        <v>0</v>
      </c>
      <c r="J2565" s="271">
        <f t="shared" si="400"/>
        <v>0</v>
      </c>
      <c r="K2565" s="271">
        <f t="shared" si="400"/>
        <v>0</v>
      </c>
      <c r="L2565" s="274">
        <f t="shared" si="400"/>
        <v>0</v>
      </c>
      <c r="M2565" s="271" t="e">
        <f t="shared" si="400"/>
        <v>#DIV/0!</v>
      </c>
      <c r="N2565" s="275">
        <f>COUNTA(B2566:B2596)-COUNTIF(B2566:B2596,"연차")</f>
        <v>0</v>
      </c>
      <c r="O2565" s="271">
        <f>SUM(O2566:O2596)</f>
        <v>0</v>
      </c>
      <c r="P2565" s="271">
        <f>SUM(P2566:P2596)</f>
        <v>0</v>
      </c>
      <c r="Q2565" s="272">
        <f>SUM(Q2566:Q2596)</f>
        <v>0</v>
      </c>
      <c r="R2565" s="272">
        <f>COUNTA(A2566:A2596)</f>
        <v>28</v>
      </c>
      <c r="S2565" s="276">
        <f>SUM(C2566:C2596)</f>
        <v>0</v>
      </c>
      <c r="T2565" s="276">
        <f>SUM(F2566:F2596)</f>
        <v>0</v>
      </c>
      <c r="U2565" s="251">
        <f>G2567*G2569</f>
        <v>0</v>
      </c>
    </row>
    <row r="2566" spans="1:21" x14ac:dyDescent="0.3">
      <c r="A2566" s="212">
        <v>1</v>
      </c>
      <c r="B2566" s="201"/>
      <c r="C2566" s="201"/>
      <c r="D2566" s="201" t="s">
        <v>271</v>
      </c>
      <c r="E2566" s="201"/>
      <c r="F2566" s="201"/>
      <c r="G2566" s="213" t="s">
        <v>282</v>
      </c>
      <c r="H2566" s="273">
        <f>SUM(B2566:B2572)</f>
        <v>0</v>
      </c>
      <c r="I2566" s="271">
        <f t="shared" ref="I2566:I2593" si="401">IF(IFERROR(B2566-8,0)&lt;0,0,IFERROR(B2566-8,0))</f>
        <v>0</v>
      </c>
      <c r="J2566" s="271">
        <f>IF(SUM(H2566-40)&gt;0,H2566-40,0)</f>
        <v>0</v>
      </c>
      <c r="K2566" s="271">
        <f>IF(SUM(I2566:I2572)&gt;J2566,SUM(I2566:I2572),J2566)</f>
        <v>0</v>
      </c>
      <c r="L2566" s="271">
        <f>IF(D2566="o",IF(H2566&lt;15,0,IF(H2566&gt;40,8,H2566/5)),0)</f>
        <v>0</v>
      </c>
      <c r="M2566" s="272" t="e">
        <f>SUM(B2566:B2596)/COUNTA(B2566:B2596)</f>
        <v>#DIV/0!</v>
      </c>
      <c r="N2566" s="272"/>
      <c r="O2566" s="272" t="str">
        <f>IF(E2566="o",IF(B2566&gt;8,8,B2566),"")</f>
        <v/>
      </c>
      <c r="P2566" s="272" t="str">
        <f>IF(E2566="o",IF(B2566&gt;8,B2566-8,0),"")</f>
        <v/>
      </c>
      <c r="Q2566" s="272">
        <f>COUNTA(A2566)*IF(B2566="연차",0,B2566)</f>
        <v>0</v>
      </c>
      <c r="R2566" s="272"/>
    </row>
    <row r="2567" spans="1:21" x14ac:dyDescent="0.3">
      <c r="A2567" s="214">
        <v>2</v>
      </c>
      <c r="B2567" s="200"/>
      <c r="C2567" s="200"/>
      <c r="D2567" s="215"/>
      <c r="E2567" s="200"/>
      <c r="F2567" s="200"/>
      <c r="G2567" s="203"/>
      <c r="H2567" s="273"/>
      <c r="I2567" s="271">
        <f t="shared" si="401"/>
        <v>0</v>
      </c>
      <c r="J2567" s="271"/>
      <c r="K2567" s="271"/>
      <c r="L2567" s="271"/>
      <c r="M2567" s="272"/>
      <c r="N2567" s="272"/>
      <c r="O2567" s="272" t="str">
        <f t="shared" ref="O2567:O2595" si="402">IF(E2567="o",IF(B2567&gt;8,8,B2567),"")</f>
        <v/>
      </c>
      <c r="P2567" s="272" t="str">
        <f t="shared" ref="P2567:P2595" si="403">IF(E2567="o",IF(B2567&gt;8,B2567-8,0),"")</f>
        <v/>
      </c>
      <c r="Q2567" s="272">
        <f t="shared" ref="Q2567:Q2596" si="404">COUNTA(A2567)*IF(B2567="연차",0,B2567)</f>
        <v>0</v>
      </c>
      <c r="R2567" s="272"/>
    </row>
    <row r="2568" spans="1:21" x14ac:dyDescent="0.3">
      <c r="A2568" s="214">
        <v>3</v>
      </c>
      <c r="B2568" s="200"/>
      <c r="C2568" s="200"/>
      <c r="D2568" s="215"/>
      <c r="E2568" s="200"/>
      <c r="F2568" s="200"/>
      <c r="G2568" s="203" t="s">
        <v>275</v>
      </c>
      <c r="H2568" s="273"/>
      <c r="I2568" s="271">
        <f t="shared" si="401"/>
        <v>0</v>
      </c>
      <c r="J2568" s="271"/>
      <c r="K2568" s="271"/>
      <c r="L2568" s="271"/>
      <c r="M2568" s="272"/>
      <c r="N2568" s="272"/>
      <c r="O2568" s="272" t="str">
        <f t="shared" si="402"/>
        <v/>
      </c>
      <c r="P2568" s="272" t="str">
        <f t="shared" si="403"/>
        <v/>
      </c>
      <c r="Q2568" s="272">
        <f t="shared" si="404"/>
        <v>0</v>
      </c>
      <c r="R2568" s="272"/>
    </row>
    <row r="2569" spans="1:21" x14ac:dyDescent="0.3">
      <c r="A2569" s="214">
        <v>4</v>
      </c>
      <c r="B2569" s="200"/>
      <c r="C2569" s="200"/>
      <c r="D2569" s="215"/>
      <c r="E2569" s="200"/>
      <c r="F2569" s="200"/>
      <c r="G2569" s="203"/>
      <c r="H2569" s="273"/>
      <c r="I2569" s="271">
        <f t="shared" si="401"/>
        <v>0</v>
      </c>
      <c r="J2569" s="271"/>
      <c r="K2569" s="271"/>
      <c r="L2569" s="271"/>
      <c r="M2569" s="272"/>
      <c r="N2569" s="272"/>
      <c r="O2569" s="272" t="str">
        <f t="shared" si="402"/>
        <v/>
      </c>
      <c r="P2569" s="272" t="str">
        <f t="shared" si="403"/>
        <v/>
      </c>
      <c r="Q2569" s="272">
        <f t="shared" si="404"/>
        <v>0</v>
      </c>
      <c r="R2569" s="272"/>
    </row>
    <row r="2570" spans="1:21" x14ac:dyDescent="0.3">
      <c r="A2570" s="214">
        <v>5</v>
      </c>
      <c r="B2570" s="200"/>
      <c r="C2570" s="200"/>
      <c r="D2570" s="215"/>
      <c r="E2570" s="200"/>
      <c r="F2570" s="200"/>
      <c r="G2570" s="216"/>
      <c r="H2570" s="273"/>
      <c r="I2570" s="271">
        <f t="shared" si="401"/>
        <v>0</v>
      </c>
      <c r="J2570" s="271"/>
      <c r="K2570" s="271"/>
      <c r="L2570" s="271"/>
      <c r="M2570" s="272"/>
      <c r="N2570" s="272"/>
      <c r="O2570" s="272" t="str">
        <f t="shared" si="402"/>
        <v/>
      </c>
      <c r="P2570" s="272" t="str">
        <f t="shared" si="403"/>
        <v/>
      </c>
      <c r="Q2570" s="272">
        <f t="shared" si="404"/>
        <v>0</v>
      </c>
      <c r="R2570" s="272"/>
    </row>
    <row r="2571" spans="1:21" x14ac:dyDescent="0.3">
      <c r="A2571" s="214">
        <v>6</v>
      </c>
      <c r="B2571" s="200"/>
      <c r="C2571" s="200"/>
      <c r="D2571" s="215"/>
      <c r="E2571" s="200"/>
      <c r="F2571" s="200"/>
      <c r="G2571" s="216"/>
      <c r="H2571" s="273"/>
      <c r="I2571" s="271">
        <f t="shared" si="401"/>
        <v>0</v>
      </c>
      <c r="J2571" s="271"/>
      <c r="K2571" s="271"/>
      <c r="L2571" s="271"/>
      <c r="M2571" s="272"/>
      <c r="N2571" s="272"/>
      <c r="O2571" s="272" t="str">
        <f t="shared" si="402"/>
        <v/>
      </c>
      <c r="P2571" s="272" t="str">
        <f t="shared" si="403"/>
        <v/>
      </c>
      <c r="Q2571" s="272">
        <f t="shared" si="404"/>
        <v>0</v>
      </c>
      <c r="R2571" s="272"/>
    </row>
    <row r="2572" spans="1:21" ht="17.25" thickBot="1" x14ac:dyDescent="0.35">
      <c r="A2572" s="217">
        <v>7</v>
      </c>
      <c r="B2572" s="204"/>
      <c r="C2572" s="204"/>
      <c r="D2572" s="218"/>
      <c r="E2572" s="204"/>
      <c r="F2572" s="204"/>
      <c r="G2572" s="219"/>
      <c r="H2572" s="273"/>
      <c r="I2572" s="271">
        <f t="shared" si="401"/>
        <v>0</v>
      </c>
      <c r="J2572" s="271"/>
      <c r="K2572" s="271"/>
      <c r="L2572" s="271"/>
      <c r="M2572" s="272"/>
      <c r="N2572" s="272"/>
      <c r="O2572" s="272" t="str">
        <f t="shared" si="402"/>
        <v/>
      </c>
      <c r="P2572" s="272" t="str">
        <f t="shared" si="403"/>
        <v/>
      </c>
      <c r="Q2572" s="272">
        <f t="shared" si="404"/>
        <v>0</v>
      </c>
      <c r="R2572" s="272"/>
    </row>
    <row r="2573" spans="1:21" x14ac:dyDescent="0.3">
      <c r="A2573" s="220">
        <v>8</v>
      </c>
      <c r="B2573" s="202"/>
      <c r="C2573" s="202"/>
      <c r="D2573" s="202" t="s">
        <v>271</v>
      </c>
      <c r="E2573" s="202"/>
      <c r="F2573" s="202"/>
      <c r="G2573" s="221"/>
      <c r="H2573" s="273">
        <f>SUM(B2573:B2579)</f>
        <v>0</v>
      </c>
      <c r="I2573" s="271">
        <f t="shared" si="401"/>
        <v>0</v>
      </c>
      <c r="J2573" s="271">
        <f>IF(SUM(H2573-40)&gt;0,H2573-40,0)</f>
        <v>0</v>
      </c>
      <c r="K2573" s="271">
        <f>IF(SUM(I2573:I2579)&gt;J2573,SUM(I2573:I2579),J2573)</f>
        <v>0</v>
      </c>
      <c r="L2573" s="271">
        <f>IF(D2573="o",IF(H2573&lt;15,0,IF(H2573&gt;40,8,H2573/5)),0)</f>
        <v>0</v>
      </c>
      <c r="M2573" s="272"/>
      <c r="N2573" s="272"/>
      <c r="O2573" s="272" t="str">
        <f t="shared" si="402"/>
        <v/>
      </c>
      <c r="P2573" s="272" t="str">
        <f t="shared" si="403"/>
        <v/>
      </c>
      <c r="Q2573" s="272">
        <f t="shared" si="404"/>
        <v>0</v>
      </c>
      <c r="R2573" s="272"/>
    </row>
    <row r="2574" spans="1:21" x14ac:dyDescent="0.3">
      <c r="A2574" s="214">
        <v>9</v>
      </c>
      <c r="B2574" s="200"/>
      <c r="C2574" s="200"/>
      <c r="D2574" s="215"/>
      <c r="E2574" s="200"/>
      <c r="F2574" s="200"/>
      <c r="G2574" s="216"/>
      <c r="H2574" s="273"/>
      <c r="I2574" s="271">
        <f t="shared" si="401"/>
        <v>0</v>
      </c>
      <c r="J2574" s="271"/>
      <c r="K2574" s="271"/>
      <c r="L2574" s="271"/>
      <c r="M2574" s="272"/>
      <c r="N2574" s="272"/>
      <c r="O2574" s="272" t="str">
        <f t="shared" si="402"/>
        <v/>
      </c>
      <c r="P2574" s="272" t="str">
        <f t="shared" si="403"/>
        <v/>
      </c>
      <c r="Q2574" s="272">
        <f t="shared" si="404"/>
        <v>0</v>
      </c>
      <c r="R2574" s="272"/>
    </row>
    <row r="2575" spans="1:21" x14ac:dyDescent="0.3">
      <c r="A2575" s="214">
        <v>10</v>
      </c>
      <c r="B2575" s="200"/>
      <c r="C2575" s="200"/>
      <c r="D2575" s="215"/>
      <c r="E2575" s="200"/>
      <c r="F2575" s="200"/>
      <c r="G2575" s="216"/>
      <c r="H2575" s="273"/>
      <c r="I2575" s="271">
        <f t="shared" si="401"/>
        <v>0</v>
      </c>
      <c r="J2575" s="271"/>
      <c r="K2575" s="271"/>
      <c r="L2575" s="271"/>
      <c r="M2575" s="272"/>
      <c r="N2575" s="272"/>
      <c r="O2575" s="272" t="str">
        <f t="shared" si="402"/>
        <v/>
      </c>
      <c r="P2575" s="272" t="str">
        <f t="shared" si="403"/>
        <v/>
      </c>
      <c r="Q2575" s="272">
        <f t="shared" si="404"/>
        <v>0</v>
      </c>
      <c r="R2575" s="272"/>
    </row>
    <row r="2576" spans="1:21" x14ac:dyDescent="0.3">
      <c r="A2576" s="214">
        <v>11</v>
      </c>
      <c r="B2576" s="200"/>
      <c r="C2576" s="200"/>
      <c r="D2576" s="215"/>
      <c r="E2576" s="200"/>
      <c r="F2576" s="200"/>
      <c r="G2576" s="216"/>
      <c r="H2576" s="273"/>
      <c r="I2576" s="271">
        <f t="shared" si="401"/>
        <v>0</v>
      </c>
      <c r="J2576" s="271"/>
      <c r="K2576" s="271"/>
      <c r="L2576" s="271"/>
      <c r="M2576" s="272"/>
      <c r="N2576" s="272"/>
      <c r="O2576" s="272" t="str">
        <f t="shared" si="402"/>
        <v/>
      </c>
      <c r="P2576" s="272" t="str">
        <f t="shared" si="403"/>
        <v/>
      </c>
      <c r="Q2576" s="272">
        <f t="shared" si="404"/>
        <v>0</v>
      </c>
      <c r="R2576" s="272"/>
    </row>
    <row r="2577" spans="1:18" x14ac:dyDescent="0.3">
      <c r="A2577" s="214">
        <v>12</v>
      </c>
      <c r="B2577" s="200"/>
      <c r="C2577" s="200"/>
      <c r="D2577" s="215"/>
      <c r="E2577" s="200"/>
      <c r="F2577" s="200"/>
      <c r="G2577" s="216"/>
      <c r="H2577" s="273"/>
      <c r="I2577" s="271">
        <f t="shared" si="401"/>
        <v>0</v>
      </c>
      <c r="J2577" s="271"/>
      <c r="K2577" s="271"/>
      <c r="L2577" s="271"/>
      <c r="M2577" s="272"/>
      <c r="N2577" s="272"/>
      <c r="O2577" s="272" t="str">
        <f t="shared" si="402"/>
        <v/>
      </c>
      <c r="P2577" s="272" t="str">
        <f t="shared" si="403"/>
        <v/>
      </c>
      <c r="Q2577" s="272">
        <f t="shared" si="404"/>
        <v>0</v>
      </c>
      <c r="R2577" s="272"/>
    </row>
    <row r="2578" spans="1:18" x14ac:dyDescent="0.3">
      <c r="A2578" s="214">
        <v>13</v>
      </c>
      <c r="B2578" s="200"/>
      <c r="C2578" s="200"/>
      <c r="D2578" s="215"/>
      <c r="E2578" s="200"/>
      <c r="F2578" s="200"/>
      <c r="G2578" s="216"/>
      <c r="H2578" s="273"/>
      <c r="I2578" s="271">
        <f t="shared" si="401"/>
        <v>0</v>
      </c>
      <c r="J2578" s="271"/>
      <c r="K2578" s="271"/>
      <c r="L2578" s="271"/>
      <c r="M2578" s="272"/>
      <c r="N2578" s="272"/>
      <c r="O2578" s="272" t="str">
        <f t="shared" si="402"/>
        <v/>
      </c>
      <c r="P2578" s="272" t="str">
        <f t="shared" si="403"/>
        <v/>
      </c>
      <c r="Q2578" s="272">
        <f t="shared" si="404"/>
        <v>0</v>
      </c>
      <c r="R2578" s="272"/>
    </row>
    <row r="2579" spans="1:18" ht="17.25" thickBot="1" x14ac:dyDescent="0.35">
      <c r="A2579" s="217">
        <v>14</v>
      </c>
      <c r="B2579" s="204"/>
      <c r="C2579" s="204"/>
      <c r="D2579" s="218"/>
      <c r="E2579" s="204"/>
      <c r="F2579" s="204"/>
      <c r="G2579" s="219"/>
      <c r="H2579" s="273"/>
      <c r="I2579" s="271">
        <f t="shared" si="401"/>
        <v>0</v>
      </c>
      <c r="J2579" s="271"/>
      <c r="K2579" s="271"/>
      <c r="L2579" s="271"/>
      <c r="M2579" s="272"/>
      <c r="N2579" s="272"/>
      <c r="O2579" s="272" t="str">
        <f t="shared" si="402"/>
        <v/>
      </c>
      <c r="P2579" s="272" t="str">
        <f t="shared" si="403"/>
        <v/>
      </c>
      <c r="Q2579" s="272">
        <f t="shared" si="404"/>
        <v>0</v>
      </c>
      <c r="R2579" s="272"/>
    </row>
    <row r="2580" spans="1:18" x14ac:dyDescent="0.3">
      <c r="A2580" s="220">
        <v>15</v>
      </c>
      <c r="B2580" s="202"/>
      <c r="C2580" s="202"/>
      <c r="D2580" s="202" t="s">
        <v>271</v>
      </c>
      <c r="E2580" s="202"/>
      <c r="F2580" s="202"/>
      <c r="G2580" s="221"/>
      <c r="H2580" s="273">
        <f>SUM(B2580:B2586)</f>
        <v>0</v>
      </c>
      <c r="I2580" s="271">
        <f t="shared" si="401"/>
        <v>0</v>
      </c>
      <c r="J2580" s="271">
        <f>IF(SUM(H2580-40)&gt;0,H2580-40,0)</f>
        <v>0</v>
      </c>
      <c r="K2580" s="271">
        <f>IF(SUM(I2580:I2586)&gt;J2580,SUM(I2580:I2586),J2580)</f>
        <v>0</v>
      </c>
      <c r="L2580" s="271">
        <f>IF(D2580="o",IF(H2580&lt;15,0,IF(H2580&gt;40,8,H2580/5)),0)</f>
        <v>0</v>
      </c>
      <c r="M2580" s="272"/>
      <c r="N2580" s="272"/>
      <c r="O2580" s="272" t="str">
        <f t="shared" si="402"/>
        <v/>
      </c>
      <c r="P2580" s="272" t="str">
        <f t="shared" si="403"/>
        <v/>
      </c>
      <c r="Q2580" s="272">
        <f t="shared" si="404"/>
        <v>0</v>
      </c>
      <c r="R2580" s="272"/>
    </row>
    <row r="2581" spans="1:18" x14ac:dyDescent="0.3">
      <c r="A2581" s="214">
        <v>16</v>
      </c>
      <c r="B2581" s="200"/>
      <c r="C2581" s="200"/>
      <c r="D2581" s="215"/>
      <c r="E2581" s="200"/>
      <c r="F2581" s="200"/>
      <c r="G2581" s="216"/>
      <c r="H2581" s="273"/>
      <c r="I2581" s="271">
        <f t="shared" si="401"/>
        <v>0</v>
      </c>
      <c r="J2581" s="271"/>
      <c r="K2581" s="271"/>
      <c r="L2581" s="271"/>
      <c r="M2581" s="272"/>
      <c r="N2581" s="272"/>
      <c r="O2581" s="272" t="str">
        <f t="shared" si="402"/>
        <v/>
      </c>
      <c r="P2581" s="272" t="str">
        <f t="shared" si="403"/>
        <v/>
      </c>
      <c r="Q2581" s="272">
        <f t="shared" si="404"/>
        <v>0</v>
      </c>
      <c r="R2581" s="272"/>
    </row>
    <row r="2582" spans="1:18" x14ac:dyDescent="0.3">
      <c r="A2582" s="214">
        <v>17</v>
      </c>
      <c r="B2582" s="200"/>
      <c r="C2582" s="200"/>
      <c r="D2582" s="215"/>
      <c r="E2582" s="200"/>
      <c r="F2582" s="200"/>
      <c r="G2582" s="216"/>
      <c r="H2582" s="273"/>
      <c r="I2582" s="271">
        <f t="shared" si="401"/>
        <v>0</v>
      </c>
      <c r="J2582" s="271"/>
      <c r="K2582" s="271"/>
      <c r="L2582" s="271"/>
      <c r="M2582" s="272"/>
      <c r="N2582" s="272"/>
      <c r="O2582" s="272" t="str">
        <f t="shared" si="402"/>
        <v/>
      </c>
      <c r="P2582" s="272" t="str">
        <f t="shared" si="403"/>
        <v/>
      </c>
      <c r="Q2582" s="272">
        <f t="shared" si="404"/>
        <v>0</v>
      </c>
      <c r="R2582" s="272"/>
    </row>
    <row r="2583" spans="1:18" x14ac:dyDescent="0.3">
      <c r="A2583" s="214">
        <v>18</v>
      </c>
      <c r="B2583" s="200"/>
      <c r="C2583" s="200"/>
      <c r="D2583" s="215"/>
      <c r="E2583" s="200"/>
      <c r="F2583" s="200"/>
      <c r="G2583" s="216"/>
      <c r="H2583" s="273"/>
      <c r="I2583" s="271">
        <f t="shared" si="401"/>
        <v>0</v>
      </c>
      <c r="J2583" s="271"/>
      <c r="K2583" s="271"/>
      <c r="L2583" s="271"/>
      <c r="M2583" s="272"/>
      <c r="N2583" s="272"/>
      <c r="O2583" s="272" t="str">
        <f t="shared" si="402"/>
        <v/>
      </c>
      <c r="P2583" s="272" t="str">
        <f t="shared" si="403"/>
        <v/>
      </c>
      <c r="Q2583" s="272">
        <f t="shared" si="404"/>
        <v>0</v>
      </c>
      <c r="R2583" s="272"/>
    </row>
    <row r="2584" spans="1:18" x14ac:dyDescent="0.3">
      <c r="A2584" s="214">
        <v>19</v>
      </c>
      <c r="B2584" s="200"/>
      <c r="C2584" s="200"/>
      <c r="D2584" s="215"/>
      <c r="E2584" s="200"/>
      <c r="F2584" s="200"/>
      <c r="G2584" s="216"/>
      <c r="H2584" s="273"/>
      <c r="I2584" s="271">
        <f t="shared" si="401"/>
        <v>0</v>
      </c>
      <c r="J2584" s="271"/>
      <c r="K2584" s="271"/>
      <c r="L2584" s="271"/>
      <c r="M2584" s="272"/>
      <c r="N2584" s="272"/>
      <c r="O2584" s="272" t="str">
        <f t="shared" si="402"/>
        <v/>
      </c>
      <c r="P2584" s="272" t="str">
        <f t="shared" si="403"/>
        <v/>
      </c>
      <c r="Q2584" s="272">
        <f t="shared" si="404"/>
        <v>0</v>
      </c>
      <c r="R2584" s="272"/>
    </row>
    <row r="2585" spans="1:18" x14ac:dyDescent="0.3">
      <c r="A2585" s="214">
        <v>20</v>
      </c>
      <c r="B2585" s="200"/>
      <c r="C2585" s="200"/>
      <c r="D2585" s="215"/>
      <c r="E2585" s="200"/>
      <c r="F2585" s="200"/>
      <c r="G2585" s="216"/>
      <c r="H2585" s="273"/>
      <c r="I2585" s="271">
        <f t="shared" si="401"/>
        <v>0</v>
      </c>
      <c r="J2585" s="271"/>
      <c r="K2585" s="271"/>
      <c r="L2585" s="271"/>
      <c r="M2585" s="272"/>
      <c r="N2585" s="272"/>
      <c r="O2585" s="272" t="str">
        <f t="shared" si="402"/>
        <v/>
      </c>
      <c r="P2585" s="272" t="str">
        <f t="shared" si="403"/>
        <v/>
      </c>
      <c r="Q2585" s="272">
        <f t="shared" si="404"/>
        <v>0</v>
      </c>
      <c r="R2585" s="272"/>
    </row>
    <row r="2586" spans="1:18" ht="17.25" thickBot="1" x14ac:dyDescent="0.35">
      <c r="A2586" s="217">
        <v>21</v>
      </c>
      <c r="B2586" s="204"/>
      <c r="C2586" s="204"/>
      <c r="D2586" s="218"/>
      <c r="E2586" s="204"/>
      <c r="F2586" s="204"/>
      <c r="G2586" s="219"/>
      <c r="H2586" s="273"/>
      <c r="I2586" s="271">
        <f t="shared" si="401"/>
        <v>0</v>
      </c>
      <c r="J2586" s="271"/>
      <c r="K2586" s="271"/>
      <c r="L2586" s="271"/>
      <c r="M2586" s="272"/>
      <c r="N2586" s="272"/>
      <c r="O2586" s="272" t="str">
        <f t="shared" si="402"/>
        <v/>
      </c>
      <c r="P2586" s="272" t="str">
        <f t="shared" si="403"/>
        <v/>
      </c>
      <c r="Q2586" s="272">
        <f t="shared" si="404"/>
        <v>0</v>
      </c>
      <c r="R2586" s="272"/>
    </row>
    <row r="2587" spans="1:18" x14ac:dyDescent="0.3">
      <c r="A2587" s="220">
        <v>22</v>
      </c>
      <c r="B2587" s="202"/>
      <c r="C2587" s="202"/>
      <c r="D2587" s="202" t="s">
        <v>271</v>
      </c>
      <c r="E2587" s="202"/>
      <c r="F2587" s="202"/>
      <c r="G2587" s="221"/>
      <c r="H2587" s="273">
        <f>SUM(B2587:B2593)</f>
        <v>0</v>
      </c>
      <c r="I2587" s="271">
        <f t="shared" si="401"/>
        <v>0</v>
      </c>
      <c r="J2587" s="271">
        <f>IF(SUM(H2587-40)&gt;0,H2587-40,0)</f>
        <v>0</v>
      </c>
      <c r="K2587" s="271">
        <f>IF(SUM(I2587:I2593)&gt;J2587,SUM(I2587:I2593),J2587)</f>
        <v>0</v>
      </c>
      <c r="L2587" s="271">
        <f>IF(D2587="o",IF(H2587&lt;15,0,IF(H2587&gt;40,8,H2587/5)),0)</f>
        <v>0</v>
      </c>
      <c r="M2587" s="272"/>
      <c r="N2587" s="272"/>
      <c r="O2587" s="272" t="str">
        <f t="shared" si="402"/>
        <v/>
      </c>
      <c r="P2587" s="272" t="str">
        <f t="shared" si="403"/>
        <v/>
      </c>
      <c r="Q2587" s="272">
        <f t="shared" si="404"/>
        <v>0</v>
      </c>
      <c r="R2587" s="272"/>
    </row>
    <row r="2588" spans="1:18" x14ac:dyDescent="0.3">
      <c r="A2588" s="214">
        <v>23</v>
      </c>
      <c r="B2588" s="200"/>
      <c r="C2588" s="200"/>
      <c r="D2588" s="215"/>
      <c r="E2588" s="200"/>
      <c r="F2588" s="200"/>
      <c r="G2588" s="216"/>
      <c r="H2588" s="273"/>
      <c r="I2588" s="271">
        <f t="shared" si="401"/>
        <v>0</v>
      </c>
      <c r="J2588" s="271"/>
      <c r="K2588" s="271"/>
      <c r="L2588" s="271"/>
      <c r="M2588" s="272"/>
      <c r="N2588" s="272"/>
      <c r="O2588" s="272" t="str">
        <f t="shared" si="402"/>
        <v/>
      </c>
      <c r="P2588" s="272" t="str">
        <f t="shared" si="403"/>
        <v/>
      </c>
      <c r="Q2588" s="272">
        <f t="shared" si="404"/>
        <v>0</v>
      </c>
      <c r="R2588" s="272"/>
    </row>
    <row r="2589" spans="1:18" x14ac:dyDescent="0.3">
      <c r="A2589" s="214">
        <v>24</v>
      </c>
      <c r="B2589" s="200"/>
      <c r="C2589" s="200"/>
      <c r="D2589" s="215"/>
      <c r="E2589" s="200"/>
      <c r="F2589" s="200"/>
      <c r="G2589" s="216"/>
      <c r="H2589" s="273"/>
      <c r="I2589" s="271">
        <f t="shared" si="401"/>
        <v>0</v>
      </c>
      <c r="J2589" s="271"/>
      <c r="K2589" s="271"/>
      <c r="L2589" s="271"/>
      <c r="M2589" s="272"/>
      <c r="N2589" s="272"/>
      <c r="O2589" s="272" t="str">
        <f t="shared" si="402"/>
        <v/>
      </c>
      <c r="P2589" s="272" t="str">
        <f t="shared" si="403"/>
        <v/>
      </c>
      <c r="Q2589" s="272">
        <f t="shared" si="404"/>
        <v>0</v>
      </c>
      <c r="R2589" s="272"/>
    </row>
    <row r="2590" spans="1:18" x14ac:dyDescent="0.3">
      <c r="A2590" s="214">
        <v>25</v>
      </c>
      <c r="B2590" s="200"/>
      <c r="C2590" s="200"/>
      <c r="D2590" s="215"/>
      <c r="E2590" s="200"/>
      <c r="F2590" s="200"/>
      <c r="G2590" s="216"/>
      <c r="H2590" s="273"/>
      <c r="I2590" s="271">
        <f t="shared" si="401"/>
        <v>0</v>
      </c>
      <c r="J2590" s="271"/>
      <c r="K2590" s="271"/>
      <c r="L2590" s="271"/>
      <c r="M2590" s="272"/>
      <c r="N2590" s="272"/>
      <c r="O2590" s="272" t="str">
        <f t="shared" si="402"/>
        <v/>
      </c>
      <c r="P2590" s="272" t="str">
        <f t="shared" si="403"/>
        <v/>
      </c>
      <c r="Q2590" s="272">
        <f t="shared" si="404"/>
        <v>0</v>
      </c>
      <c r="R2590" s="272"/>
    </row>
    <row r="2591" spans="1:18" x14ac:dyDescent="0.3">
      <c r="A2591" s="214">
        <v>26</v>
      </c>
      <c r="B2591" s="200"/>
      <c r="C2591" s="200"/>
      <c r="D2591" s="215"/>
      <c r="E2591" s="200"/>
      <c r="F2591" s="200"/>
      <c r="G2591" s="216"/>
      <c r="H2591" s="273"/>
      <c r="I2591" s="271">
        <f t="shared" si="401"/>
        <v>0</v>
      </c>
      <c r="J2591" s="271"/>
      <c r="K2591" s="271"/>
      <c r="L2591" s="271"/>
      <c r="M2591" s="272"/>
      <c r="N2591" s="272"/>
      <c r="O2591" s="272" t="str">
        <f t="shared" si="402"/>
        <v/>
      </c>
      <c r="P2591" s="272" t="str">
        <f t="shared" si="403"/>
        <v/>
      </c>
      <c r="Q2591" s="272">
        <f t="shared" si="404"/>
        <v>0</v>
      </c>
      <c r="R2591" s="272"/>
    </row>
    <row r="2592" spans="1:18" x14ac:dyDescent="0.3">
      <c r="A2592" s="214">
        <v>27</v>
      </c>
      <c r="B2592" s="200"/>
      <c r="C2592" s="200"/>
      <c r="D2592" s="215"/>
      <c r="E2592" s="200"/>
      <c r="F2592" s="200"/>
      <c r="G2592" s="216"/>
      <c r="H2592" s="273"/>
      <c r="I2592" s="271">
        <f t="shared" si="401"/>
        <v>0</v>
      </c>
      <c r="J2592" s="271"/>
      <c r="K2592" s="271"/>
      <c r="L2592" s="271"/>
      <c r="M2592" s="272"/>
      <c r="N2592" s="272"/>
      <c r="O2592" s="272" t="str">
        <f t="shared" si="402"/>
        <v/>
      </c>
      <c r="P2592" s="272" t="str">
        <f t="shared" si="403"/>
        <v/>
      </c>
      <c r="Q2592" s="272">
        <f t="shared" si="404"/>
        <v>0</v>
      </c>
      <c r="R2592" s="272"/>
    </row>
    <row r="2593" spans="1:21" ht="17.25" thickBot="1" x14ac:dyDescent="0.35">
      <c r="A2593" s="217">
        <v>28</v>
      </c>
      <c r="B2593" s="204"/>
      <c r="C2593" s="204"/>
      <c r="D2593" s="218"/>
      <c r="E2593" s="204"/>
      <c r="F2593" s="204"/>
      <c r="G2593" s="219"/>
      <c r="H2593" s="273"/>
      <c r="I2593" s="271">
        <f t="shared" si="401"/>
        <v>0</v>
      </c>
      <c r="J2593" s="271"/>
      <c r="K2593" s="271"/>
      <c r="L2593" s="271"/>
      <c r="M2593" s="272"/>
      <c r="N2593" s="272"/>
      <c r="O2593" s="272" t="str">
        <f t="shared" si="402"/>
        <v/>
      </c>
      <c r="P2593" s="272" t="str">
        <f t="shared" si="403"/>
        <v/>
      </c>
      <c r="Q2593" s="272">
        <f t="shared" si="404"/>
        <v>0</v>
      </c>
      <c r="R2593" s="272"/>
    </row>
    <row r="2594" spans="1:21" x14ac:dyDescent="0.3">
      <c r="A2594" s="205"/>
      <c r="B2594" s="202"/>
      <c r="C2594" s="202"/>
      <c r="D2594" s="202" t="s">
        <v>271</v>
      </c>
      <c r="E2594" s="202"/>
      <c r="F2594" s="202"/>
      <c r="G2594" s="221"/>
      <c r="H2594" s="273" t="str">
        <f>IF(A2594&lt;&gt;0,SUM(Q2594:Q2596),"")</f>
        <v/>
      </c>
      <c r="I2594" s="271" t="str">
        <f>IF(A2594&lt;&gt;0,IF(IFERROR(B2594-8,0)&lt;0,0,IFERROR(B2594-8,0)),"")</f>
        <v/>
      </c>
      <c r="J2594" s="271" t="str">
        <f>IF(A2594&lt;&gt;0,IF(SUM(H2594-40)&gt;0,H2594-40,0),"")</f>
        <v/>
      </c>
      <c r="K2594" s="271" t="str">
        <f>IF(A2594&lt;&gt;0,IF(SUM(I2594:I2596)&gt;J2594,SUM(I2594:I2596),J2594),"")</f>
        <v/>
      </c>
      <c r="L2594" s="271" t="str">
        <f>IF(A2594&lt;&gt;0,IF(D2566="o",IF(H2594&lt;(15/(7/COUNTA(A2594:A2596))),0,IF(H2594&gt;(COUNTA(A2594:A2596)/5*40),COUNTA(A2594:A2596)/5*8,H2594/5)),""),"")</f>
        <v/>
      </c>
      <c r="M2594" s="272"/>
      <c r="N2594" s="272"/>
      <c r="O2594" s="272" t="str">
        <f t="shared" si="402"/>
        <v/>
      </c>
      <c r="P2594" s="272" t="str">
        <f t="shared" si="403"/>
        <v/>
      </c>
      <c r="Q2594" s="272">
        <f t="shared" si="404"/>
        <v>0</v>
      </c>
      <c r="R2594" s="272"/>
    </row>
    <row r="2595" spans="1:21" x14ac:dyDescent="0.3">
      <c r="A2595" s="206"/>
      <c r="B2595" s="200"/>
      <c r="C2595" s="200"/>
      <c r="D2595" s="215"/>
      <c r="E2595" s="200"/>
      <c r="F2595" s="200"/>
      <c r="G2595" s="216"/>
      <c r="H2595" s="273"/>
      <c r="I2595" s="271" t="str">
        <f>IF(A2595&lt;&gt;0,IF(IFERROR(B2595-8,0)&lt;0,0,IFERROR(B2595-8,0)),"")</f>
        <v/>
      </c>
      <c r="J2595" s="271"/>
      <c r="K2595" s="271"/>
      <c r="L2595" s="271"/>
      <c r="M2595" s="272"/>
      <c r="N2595" s="272"/>
      <c r="O2595" s="272" t="str">
        <f t="shared" si="402"/>
        <v/>
      </c>
      <c r="P2595" s="272" t="str">
        <f t="shared" si="403"/>
        <v/>
      </c>
      <c r="Q2595" s="272">
        <f t="shared" si="404"/>
        <v>0</v>
      </c>
      <c r="R2595" s="272"/>
    </row>
    <row r="2596" spans="1:21" ht="17.25" thickBot="1" x14ac:dyDescent="0.35">
      <c r="A2596" s="207"/>
      <c r="B2596" s="204"/>
      <c r="C2596" s="204"/>
      <c r="D2596" s="218"/>
      <c r="E2596" s="204"/>
      <c r="F2596" s="204"/>
      <c r="G2596" s="219"/>
      <c r="H2596" s="273"/>
      <c r="I2596" s="271" t="str">
        <f>IF(A2596&lt;&gt;0,IF(IFERROR(B2596-8,0)&lt;0,0,IFERROR(B2596-8,0)),"")</f>
        <v/>
      </c>
      <c r="J2596" s="271"/>
      <c r="K2596" s="271"/>
      <c r="L2596" s="271"/>
      <c r="M2596" s="272"/>
      <c r="N2596" s="272"/>
      <c r="O2596" s="272"/>
      <c r="P2596" s="272"/>
      <c r="Q2596" s="272">
        <f t="shared" si="404"/>
        <v>0</v>
      </c>
      <c r="R2596" s="272"/>
    </row>
    <row r="2597" spans="1:21" ht="17.25" thickBot="1" x14ac:dyDescent="0.35">
      <c r="A2597" s="211"/>
      <c r="B2597" s="243"/>
      <c r="C2597" s="243"/>
      <c r="D2597" s="243"/>
      <c r="E2597" s="243"/>
      <c r="F2597" s="243"/>
      <c r="G2597" s="244"/>
      <c r="H2597" s="273">
        <f t="shared" ref="H2597:M2597" si="405">SUM(H2598:H2628)</f>
        <v>0</v>
      </c>
      <c r="I2597" s="271">
        <f t="shared" si="405"/>
        <v>0</v>
      </c>
      <c r="J2597" s="271">
        <f t="shared" si="405"/>
        <v>0</v>
      </c>
      <c r="K2597" s="271">
        <f t="shared" si="405"/>
        <v>0</v>
      </c>
      <c r="L2597" s="274">
        <f t="shared" si="405"/>
        <v>0</v>
      </c>
      <c r="M2597" s="271" t="e">
        <f t="shared" si="405"/>
        <v>#DIV/0!</v>
      </c>
      <c r="N2597" s="275">
        <f>COUNTA(B2598:B2628)-COUNTIF(B2598:B2628,"연차")</f>
        <v>0</v>
      </c>
      <c r="O2597" s="271">
        <f>SUM(O2598:O2628)</f>
        <v>0</v>
      </c>
      <c r="P2597" s="271">
        <f>SUM(P2598:P2628)</f>
        <v>0</v>
      </c>
      <c r="Q2597" s="272">
        <f>SUM(Q2598:Q2628)</f>
        <v>0</v>
      </c>
      <c r="R2597" s="272">
        <f>COUNTA(A2598:A2628)</f>
        <v>28</v>
      </c>
      <c r="S2597" s="276">
        <f>SUM(C2598:C2628)</f>
        <v>0</v>
      </c>
      <c r="T2597" s="276">
        <f>SUM(F2598:F2628)</f>
        <v>0</v>
      </c>
      <c r="U2597" s="251">
        <f>G2599*G2601</f>
        <v>0</v>
      </c>
    </row>
    <row r="2598" spans="1:21" x14ac:dyDescent="0.3">
      <c r="A2598" s="212">
        <v>1</v>
      </c>
      <c r="B2598" s="201"/>
      <c r="C2598" s="201"/>
      <c r="D2598" s="201" t="s">
        <v>271</v>
      </c>
      <c r="E2598" s="201"/>
      <c r="F2598" s="201"/>
      <c r="G2598" s="213" t="s">
        <v>282</v>
      </c>
      <c r="H2598" s="273">
        <f>SUM(B2598:B2604)</f>
        <v>0</v>
      </c>
      <c r="I2598" s="271">
        <f t="shared" ref="I2598:I2625" si="406">IF(IFERROR(B2598-8,0)&lt;0,0,IFERROR(B2598-8,0))</f>
        <v>0</v>
      </c>
      <c r="J2598" s="271">
        <f>IF(SUM(H2598-40)&gt;0,H2598-40,0)</f>
        <v>0</v>
      </c>
      <c r="K2598" s="271">
        <f>IF(SUM(I2598:I2604)&gt;J2598,SUM(I2598:I2604),J2598)</f>
        <v>0</v>
      </c>
      <c r="L2598" s="271">
        <f>IF(D2598="o",IF(H2598&lt;15,0,IF(H2598&gt;40,8,H2598/5)),0)</f>
        <v>0</v>
      </c>
      <c r="M2598" s="272" t="e">
        <f>SUM(B2598:B2628)/COUNTA(B2598:B2628)</f>
        <v>#DIV/0!</v>
      </c>
      <c r="N2598" s="272"/>
      <c r="O2598" s="272" t="str">
        <f>IF(E2598="o",IF(B2598&gt;8,8,B2598),"")</f>
        <v/>
      </c>
      <c r="P2598" s="272" t="str">
        <f>IF(E2598="o",IF(B2598&gt;8,B2598-8,0),"")</f>
        <v/>
      </c>
      <c r="Q2598" s="272">
        <f>COUNTA(A2598)*IF(B2598="연차",0,B2598)</f>
        <v>0</v>
      </c>
      <c r="R2598" s="272"/>
    </row>
    <row r="2599" spans="1:21" x14ac:dyDescent="0.3">
      <c r="A2599" s="214">
        <v>2</v>
      </c>
      <c r="B2599" s="200"/>
      <c r="C2599" s="200"/>
      <c r="D2599" s="215"/>
      <c r="E2599" s="200"/>
      <c r="F2599" s="200"/>
      <c r="G2599" s="203"/>
      <c r="H2599" s="273"/>
      <c r="I2599" s="271">
        <f t="shared" si="406"/>
        <v>0</v>
      </c>
      <c r="J2599" s="271"/>
      <c r="K2599" s="271"/>
      <c r="L2599" s="271"/>
      <c r="M2599" s="272"/>
      <c r="N2599" s="272"/>
      <c r="O2599" s="272" t="str">
        <f t="shared" ref="O2599:O2627" si="407">IF(E2599="o",IF(B2599&gt;8,8,B2599),"")</f>
        <v/>
      </c>
      <c r="P2599" s="272" t="str">
        <f t="shared" ref="P2599:P2627" si="408">IF(E2599="o",IF(B2599&gt;8,B2599-8,0),"")</f>
        <v/>
      </c>
      <c r="Q2599" s="272">
        <f t="shared" ref="Q2599:Q2628" si="409">COUNTA(A2599)*IF(B2599="연차",0,B2599)</f>
        <v>0</v>
      </c>
      <c r="R2599" s="272"/>
    </row>
    <row r="2600" spans="1:21" x14ac:dyDescent="0.3">
      <c r="A2600" s="214">
        <v>3</v>
      </c>
      <c r="B2600" s="200"/>
      <c r="C2600" s="200"/>
      <c r="D2600" s="215"/>
      <c r="E2600" s="200"/>
      <c r="F2600" s="200"/>
      <c r="G2600" s="203" t="s">
        <v>275</v>
      </c>
      <c r="H2600" s="273"/>
      <c r="I2600" s="271">
        <f t="shared" si="406"/>
        <v>0</v>
      </c>
      <c r="J2600" s="271"/>
      <c r="K2600" s="271"/>
      <c r="L2600" s="271"/>
      <c r="M2600" s="272"/>
      <c r="N2600" s="272"/>
      <c r="O2600" s="272" t="str">
        <f t="shared" si="407"/>
        <v/>
      </c>
      <c r="P2600" s="272" t="str">
        <f t="shared" si="408"/>
        <v/>
      </c>
      <c r="Q2600" s="272">
        <f t="shared" si="409"/>
        <v>0</v>
      </c>
      <c r="R2600" s="272"/>
    </row>
    <row r="2601" spans="1:21" x14ac:dyDescent="0.3">
      <c r="A2601" s="214">
        <v>4</v>
      </c>
      <c r="B2601" s="200"/>
      <c r="C2601" s="200"/>
      <c r="D2601" s="215"/>
      <c r="E2601" s="200"/>
      <c r="F2601" s="200"/>
      <c r="G2601" s="203"/>
      <c r="H2601" s="273"/>
      <c r="I2601" s="271">
        <f t="shared" si="406"/>
        <v>0</v>
      </c>
      <c r="J2601" s="271"/>
      <c r="K2601" s="271"/>
      <c r="L2601" s="271"/>
      <c r="M2601" s="272"/>
      <c r="N2601" s="272"/>
      <c r="O2601" s="272" t="str">
        <f t="shared" si="407"/>
        <v/>
      </c>
      <c r="P2601" s="272" t="str">
        <f t="shared" si="408"/>
        <v/>
      </c>
      <c r="Q2601" s="272">
        <f t="shared" si="409"/>
        <v>0</v>
      </c>
      <c r="R2601" s="272"/>
    </row>
    <row r="2602" spans="1:21" x14ac:dyDescent="0.3">
      <c r="A2602" s="214">
        <v>5</v>
      </c>
      <c r="B2602" s="200"/>
      <c r="C2602" s="200"/>
      <c r="D2602" s="215"/>
      <c r="E2602" s="200"/>
      <c r="F2602" s="200"/>
      <c r="G2602" s="216"/>
      <c r="H2602" s="273"/>
      <c r="I2602" s="271">
        <f t="shared" si="406"/>
        <v>0</v>
      </c>
      <c r="J2602" s="271"/>
      <c r="K2602" s="271"/>
      <c r="L2602" s="271"/>
      <c r="M2602" s="272"/>
      <c r="N2602" s="272"/>
      <c r="O2602" s="272" t="str">
        <f t="shared" si="407"/>
        <v/>
      </c>
      <c r="P2602" s="272" t="str">
        <f t="shared" si="408"/>
        <v/>
      </c>
      <c r="Q2602" s="272">
        <f t="shared" si="409"/>
        <v>0</v>
      </c>
      <c r="R2602" s="272"/>
    </row>
    <row r="2603" spans="1:21" x14ac:dyDescent="0.3">
      <c r="A2603" s="214">
        <v>6</v>
      </c>
      <c r="B2603" s="200"/>
      <c r="C2603" s="200"/>
      <c r="D2603" s="215"/>
      <c r="E2603" s="200"/>
      <c r="F2603" s="200"/>
      <c r="G2603" s="216"/>
      <c r="H2603" s="273"/>
      <c r="I2603" s="271">
        <f t="shared" si="406"/>
        <v>0</v>
      </c>
      <c r="J2603" s="271"/>
      <c r="K2603" s="271"/>
      <c r="L2603" s="271"/>
      <c r="M2603" s="272"/>
      <c r="N2603" s="272"/>
      <c r="O2603" s="272" t="str">
        <f t="shared" si="407"/>
        <v/>
      </c>
      <c r="P2603" s="272" t="str">
        <f t="shared" si="408"/>
        <v/>
      </c>
      <c r="Q2603" s="272">
        <f t="shared" si="409"/>
        <v>0</v>
      </c>
      <c r="R2603" s="272"/>
    </row>
    <row r="2604" spans="1:21" ht="17.25" thickBot="1" x14ac:dyDescent="0.35">
      <c r="A2604" s="217">
        <v>7</v>
      </c>
      <c r="B2604" s="204"/>
      <c r="C2604" s="204"/>
      <c r="D2604" s="218"/>
      <c r="E2604" s="204"/>
      <c r="F2604" s="204"/>
      <c r="G2604" s="219"/>
      <c r="H2604" s="273"/>
      <c r="I2604" s="271">
        <f t="shared" si="406"/>
        <v>0</v>
      </c>
      <c r="J2604" s="271"/>
      <c r="K2604" s="271"/>
      <c r="L2604" s="271"/>
      <c r="M2604" s="272"/>
      <c r="N2604" s="272"/>
      <c r="O2604" s="272" t="str">
        <f t="shared" si="407"/>
        <v/>
      </c>
      <c r="P2604" s="272" t="str">
        <f t="shared" si="408"/>
        <v/>
      </c>
      <c r="Q2604" s="272">
        <f t="shared" si="409"/>
        <v>0</v>
      </c>
      <c r="R2604" s="272"/>
    </row>
    <row r="2605" spans="1:21" x14ac:dyDescent="0.3">
      <c r="A2605" s="220">
        <v>8</v>
      </c>
      <c r="B2605" s="202"/>
      <c r="C2605" s="202"/>
      <c r="D2605" s="202" t="s">
        <v>271</v>
      </c>
      <c r="E2605" s="202"/>
      <c r="F2605" s="202"/>
      <c r="G2605" s="221"/>
      <c r="H2605" s="273">
        <f>SUM(B2605:B2611)</f>
        <v>0</v>
      </c>
      <c r="I2605" s="271">
        <f t="shared" si="406"/>
        <v>0</v>
      </c>
      <c r="J2605" s="271">
        <f>IF(SUM(H2605-40)&gt;0,H2605-40,0)</f>
        <v>0</v>
      </c>
      <c r="K2605" s="271">
        <f>IF(SUM(I2605:I2611)&gt;J2605,SUM(I2605:I2611),J2605)</f>
        <v>0</v>
      </c>
      <c r="L2605" s="271">
        <f>IF(D2605="o",IF(H2605&lt;15,0,IF(H2605&gt;40,8,H2605/5)),0)</f>
        <v>0</v>
      </c>
      <c r="M2605" s="272"/>
      <c r="N2605" s="272"/>
      <c r="O2605" s="272" t="str">
        <f t="shared" si="407"/>
        <v/>
      </c>
      <c r="P2605" s="272" t="str">
        <f t="shared" si="408"/>
        <v/>
      </c>
      <c r="Q2605" s="272">
        <f t="shared" si="409"/>
        <v>0</v>
      </c>
      <c r="R2605" s="272"/>
    </row>
    <row r="2606" spans="1:21" x14ac:dyDescent="0.3">
      <c r="A2606" s="214">
        <v>9</v>
      </c>
      <c r="B2606" s="200"/>
      <c r="C2606" s="200"/>
      <c r="D2606" s="215"/>
      <c r="E2606" s="200"/>
      <c r="F2606" s="200"/>
      <c r="G2606" s="216"/>
      <c r="H2606" s="273"/>
      <c r="I2606" s="271">
        <f t="shared" si="406"/>
        <v>0</v>
      </c>
      <c r="J2606" s="271"/>
      <c r="K2606" s="271"/>
      <c r="L2606" s="271"/>
      <c r="M2606" s="272"/>
      <c r="N2606" s="272"/>
      <c r="O2606" s="272" t="str">
        <f t="shared" si="407"/>
        <v/>
      </c>
      <c r="P2606" s="272" t="str">
        <f t="shared" si="408"/>
        <v/>
      </c>
      <c r="Q2606" s="272">
        <f t="shared" si="409"/>
        <v>0</v>
      </c>
      <c r="R2606" s="272"/>
    </row>
    <row r="2607" spans="1:21" x14ac:dyDescent="0.3">
      <c r="A2607" s="214">
        <v>10</v>
      </c>
      <c r="B2607" s="200"/>
      <c r="C2607" s="200"/>
      <c r="D2607" s="215"/>
      <c r="E2607" s="200"/>
      <c r="F2607" s="200"/>
      <c r="G2607" s="216"/>
      <c r="H2607" s="273"/>
      <c r="I2607" s="271">
        <f t="shared" si="406"/>
        <v>0</v>
      </c>
      <c r="J2607" s="271"/>
      <c r="K2607" s="271"/>
      <c r="L2607" s="271"/>
      <c r="M2607" s="272"/>
      <c r="N2607" s="272"/>
      <c r="O2607" s="272" t="str">
        <f t="shared" si="407"/>
        <v/>
      </c>
      <c r="P2607" s="272" t="str">
        <f t="shared" si="408"/>
        <v/>
      </c>
      <c r="Q2607" s="272">
        <f t="shared" si="409"/>
        <v>0</v>
      </c>
      <c r="R2607" s="272"/>
    </row>
    <row r="2608" spans="1:21" x14ac:dyDescent="0.3">
      <c r="A2608" s="214">
        <v>11</v>
      </c>
      <c r="B2608" s="200"/>
      <c r="C2608" s="200"/>
      <c r="D2608" s="215"/>
      <c r="E2608" s="200"/>
      <c r="F2608" s="200"/>
      <c r="G2608" s="216"/>
      <c r="H2608" s="273"/>
      <c r="I2608" s="271">
        <f t="shared" si="406"/>
        <v>0</v>
      </c>
      <c r="J2608" s="271"/>
      <c r="K2608" s="271"/>
      <c r="L2608" s="271"/>
      <c r="M2608" s="272"/>
      <c r="N2608" s="272"/>
      <c r="O2608" s="272" t="str">
        <f t="shared" si="407"/>
        <v/>
      </c>
      <c r="P2608" s="272" t="str">
        <f t="shared" si="408"/>
        <v/>
      </c>
      <c r="Q2608" s="272">
        <f t="shared" si="409"/>
        <v>0</v>
      </c>
      <c r="R2608" s="272"/>
    </row>
    <row r="2609" spans="1:18" x14ac:dyDescent="0.3">
      <c r="A2609" s="214">
        <v>12</v>
      </c>
      <c r="B2609" s="200"/>
      <c r="C2609" s="200"/>
      <c r="D2609" s="215"/>
      <c r="E2609" s="200"/>
      <c r="F2609" s="200"/>
      <c r="G2609" s="216"/>
      <c r="H2609" s="273"/>
      <c r="I2609" s="271">
        <f t="shared" si="406"/>
        <v>0</v>
      </c>
      <c r="J2609" s="271"/>
      <c r="K2609" s="271"/>
      <c r="L2609" s="271"/>
      <c r="M2609" s="272"/>
      <c r="N2609" s="272"/>
      <c r="O2609" s="272" t="str">
        <f t="shared" si="407"/>
        <v/>
      </c>
      <c r="P2609" s="272" t="str">
        <f t="shared" si="408"/>
        <v/>
      </c>
      <c r="Q2609" s="272">
        <f t="shared" si="409"/>
        <v>0</v>
      </c>
      <c r="R2609" s="272"/>
    </row>
    <row r="2610" spans="1:18" x14ac:dyDescent="0.3">
      <c r="A2610" s="214">
        <v>13</v>
      </c>
      <c r="B2610" s="200"/>
      <c r="C2610" s="200"/>
      <c r="D2610" s="215"/>
      <c r="E2610" s="200"/>
      <c r="F2610" s="200"/>
      <c r="G2610" s="216"/>
      <c r="H2610" s="273"/>
      <c r="I2610" s="271">
        <f t="shared" si="406"/>
        <v>0</v>
      </c>
      <c r="J2610" s="271"/>
      <c r="K2610" s="271"/>
      <c r="L2610" s="271"/>
      <c r="M2610" s="272"/>
      <c r="N2610" s="272"/>
      <c r="O2610" s="272" t="str">
        <f t="shared" si="407"/>
        <v/>
      </c>
      <c r="P2610" s="272" t="str">
        <f t="shared" si="408"/>
        <v/>
      </c>
      <c r="Q2610" s="272">
        <f t="shared" si="409"/>
        <v>0</v>
      </c>
      <c r="R2610" s="272"/>
    </row>
    <row r="2611" spans="1:18" ht="17.25" thickBot="1" x14ac:dyDescent="0.35">
      <c r="A2611" s="217">
        <v>14</v>
      </c>
      <c r="B2611" s="204"/>
      <c r="C2611" s="204"/>
      <c r="D2611" s="218"/>
      <c r="E2611" s="204"/>
      <c r="F2611" s="204"/>
      <c r="G2611" s="219"/>
      <c r="H2611" s="273"/>
      <c r="I2611" s="271">
        <f t="shared" si="406"/>
        <v>0</v>
      </c>
      <c r="J2611" s="271"/>
      <c r="K2611" s="271"/>
      <c r="L2611" s="271"/>
      <c r="M2611" s="272"/>
      <c r="N2611" s="272"/>
      <c r="O2611" s="272" t="str">
        <f t="shared" si="407"/>
        <v/>
      </c>
      <c r="P2611" s="272" t="str">
        <f t="shared" si="408"/>
        <v/>
      </c>
      <c r="Q2611" s="272">
        <f t="shared" si="409"/>
        <v>0</v>
      </c>
      <c r="R2611" s="272"/>
    </row>
    <row r="2612" spans="1:18" x14ac:dyDescent="0.3">
      <c r="A2612" s="220">
        <v>15</v>
      </c>
      <c r="B2612" s="202"/>
      <c r="C2612" s="202"/>
      <c r="D2612" s="202" t="s">
        <v>271</v>
      </c>
      <c r="E2612" s="202"/>
      <c r="F2612" s="202"/>
      <c r="G2612" s="221"/>
      <c r="H2612" s="273">
        <f>SUM(B2612:B2618)</f>
        <v>0</v>
      </c>
      <c r="I2612" s="271">
        <f t="shared" si="406"/>
        <v>0</v>
      </c>
      <c r="J2612" s="271">
        <f>IF(SUM(H2612-40)&gt;0,H2612-40,0)</f>
        <v>0</v>
      </c>
      <c r="K2612" s="271">
        <f>IF(SUM(I2612:I2618)&gt;J2612,SUM(I2612:I2618),J2612)</f>
        <v>0</v>
      </c>
      <c r="L2612" s="271">
        <f>IF(D2612="o",IF(H2612&lt;15,0,IF(H2612&gt;40,8,H2612/5)),0)</f>
        <v>0</v>
      </c>
      <c r="M2612" s="272"/>
      <c r="N2612" s="272"/>
      <c r="O2612" s="272" t="str">
        <f t="shared" si="407"/>
        <v/>
      </c>
      <c r="P2612" s="272" t="str">
        <f t="shared" si="408"/>
        <v/>
      </c>
      <c r="Q2612" s="272">
        <f t="shared" si="409"/>
        <v>0</v>
      </c>
      <c r="R2612" s="272"/>
    </row>
    <row r="2613" spans="1:18" x14ac:dyDescent="0.3">
      <c r="A2613" s="214">
        <v>16</v>
      </c>
      <c r="B2613" s="200"/>
      <c r="C2613" s="200"/>
      <c r="D2613" s="215"/>
      <c r="E2613" s="200"/>
      <c r="F2613" s="200"/>
      <c r="G2613" s="216"/>
      <c r="H2613" s="273"/>
      <c r="I2613" s="271">
        <f t="shared" si="406"/>
        <v>0</v>
      </c>
      <c r="J2613" s="271"/>
      <c r="K2613" s="271"/>
      <c r="L2613" s="271"/>
      <c r="M2613" s="272"/>
      <c r="N2613" s="272"/>
      <c r="O2613" s="272" t="str">
        <f t="shared" si="407"/>
        <v/>
      </c>
      <c r="P2613" s="272" t="str">
        <f t="shared" si="408"/>
        <v/>
      </c>
      <c r="Q2613" s="272">
        <f t="shared" si="409"/>
        <v>0</v>
      </c>
      <c r="R2613" s="272"/>
    </row>
    <row r="2614" spans="1:18" x14ac:dyDescent="0.3">
      <c r="A2614" s="214">
        <v>17</v>
      </c>
      <c r="B2614" s="200"/>
      <c r="C2614" s="200"/>
      <c r="D2614" s="215"/>
      <c r="E2614" s="200"/>
      <c r="F2614" s="200"/>
      <c r="G2614" s="216"/>
      <c r="H2614" s="273"/>
      <c r="I2614" s="271">
        <f t="shared" si="406"/>
        <v>0</v>
      </c>
      <c r="J2614" s="271"/>
      <c r="K2614" s="271"/>
      <c r="L2614" s="271"/>
      <c r="M2614" s="272"/>
      <c r="N2614" s="272"/>
      <c r="O2614" s="272" t="str">
        <f t="shared" si="407"/>
        <v/>
      </c>
      <c r="P2614" s="272" t="str">
        <f t="shared" si="408"/>
        <v/>
      </c>
      <c r="Q2614" s="272">
        <f t="shared" si="409"/>
        <v>0</v>
      </c>
      <c r="R2614" s="272"/>
    </row>
    <row r="2615" spans="1:18" x14ac:dyDescent="0.3">
      <c r="A2615" s="214">
        <v>18</v>
      </c>
      <c r="B2615" s="200"/>
      <c r="C2615" s="200"/>
      <c r="D2615" s="215"/>
      <c r="E2615" s="200"/>
      <c r="F2615" s="200"/>
      <c r="G2615" s="216"/>
      <c r="H2615" s="273"/>
      <c r="I2615" s="271">
        <f t="shared" si="406"/>
        <v>0</v>
      </c>
      <c r="J2615" s="271"/>
      <c r="K2615" s="271"/>
      <c r="L2615" s="271"/>
      <c r="M2615" s="272"/>
      <c r="N2615" s="272"/>
      <c r="O2615" s="272" t="str">
        <f t="shared" si="407"/>
        <v/>
      </c>
      <c r="P2615" s="272" t="str">
        <f t="shared" si="408"/>
        <v/>
      </c>
      <c r="Q2615" s="272">
        <f t="shared" si="409"/>
        <v>0</v>
      </c>
      <c r="R2615" s="272"/>
    </row>
    <row r="2616" spans="1:18" x14ac:dyDescent="0.3">
      <c r="A2616" s="214">
        <v>19</v>
      </c>
      <c r="B2616" s="200"/>
      <c r="C2616" s="200"/>
      <c r="D2616" s="215"/>
      <c r="E2616" s="200"/>
      <c r="F2616" s="200"/>
      <c r="G2616" s="216"/>
      <c r="H2616" s="273"/>
      <c r="I2616" s="271">
        <f t="shared" si="406"/>
        <v>0</v>
      </c>
      <c r="J2616" s="271"/>
      <c r="K2616" s="271"/>
      <c r="L2616" s="271"/>
      <c r="M2616" s="272"/>
      <c r="N2616" s="272"/>
      <c r="O2616" s="272" t="str">
        <f t="shared" si="407"/>
        <v/>
      </c>
      <c r="P2616" s="272" t="str">
        <f t="shared" si="408"/>
        <v/>
      </c>
      <c r="Q2616" s="272">
        <f t="shared" si="409"/>
        <v>0</v>
      </c>
      <c r="R2616" s="272"/>
    </row>
    <row r="2617" spans="1:18" x14ac:dyDescent="0.3">
      <c r="A2617" s="214">
        <v>20</v>
      </c>
      <c r="B2617" s="200"/>
      <c r="C2617" s="200"/>
      <c r="D2617" s="215"/>
      <c r="E2617" s="200"/>
      <c r="F2617" s="200"/>
      <c r="G2617" s="216"/>
      <c r="H2617" s="273"/>
      <c r="I2617" s="271">
        <f t="shared" si="406"/>
        <v>0</v>
      </c>
      <c r="J2617" s="271"/>
      <c r="K2617" s="271"/>
      <c r="L2617" s="271"/>
      <c r="M2617" s="272"/>
      <c r="N2617" s="272"/>
      <c r="O2617" s="272" t="str">
        <f t="shared" si="407"/>
        <v/>
      </c>
      <c r="P2617" s="272" t="str">
        <f t="shared" si="408"/>
        <v/>
      </c>
      <c r="Q2617" s="272">
        <f t="shared" si="409"/>
        <v>0</v>
      </c>
      <c r="R2617" s="272"/>
    </row>
    <row r="2618" spans="1:18" ht="17.25" thickBot="1" x14ac:dyDescent="0.35">
      <c r="A2618" s="217">
        <v>21</v>
      </c>
      <c r="B2618" s="204"/>
      <c r="C2618" s="204"/>
      <c r="D2618" s="218"/>
      <c r="E2618" s="204"/>
      <c r="F2618" s="204"/>
      <c r="G2618" s="219"/>
      <c r="H2618" s="273"/>
      <c r="I2618" s="271">
        <f t="shared" si="406"/>
        <v>0</v>
      </c>
      <c r="J2618" s="271"/>
      <c r="K2618" s="271"/>
      <c r="L2618" s="271"/>
      <c r="M2618" s="272"/>
      <c r="N2618" s="272"/>
      <c r="O2618" s="272" t="str">
        <f t="shared" si="407"/>
        <v/>
      </c>
      <c r="P2618" s="272" t="str">
        <f t="shared" si="408"/>
        <v/>
      </c>
      <c r="Q2618" s="272">
        <f t="shared" si="409"/>
        <v>0</v>
      </c>
      <c r="R2618" s="272"/>
    </row>
    <row r="2619" spans="1:18" x14ac:dyDescent="0.3">
      <c r="A2619" s="220">
        <v>22</v>
      </c>
      <c r="B2619" s="202"/>
      <c r="C2619" s="202"/>
      <c r="D2619" s="202" t="s">
        <v>271</v>
      </c>
      <c r="E2619" s="202"/>
      <c r="F2619" s="202"/>
      <c r="G2619" s="221"/>
      <c r="H2619" s="273">
        <f>SUM(B2619:B2625)</f>
        <v>0</v>
      </c>
      <c r="I2619" s="271">
        <f t="shared" si="406"/>
        <v>0</v>
      </c>
      <c r="J2619" s="271">
        <f>IF(SUM(H2619-40)&gt;0,H2619-40,0)</f>
        <v>0</v>
      </c>
      <c r="K2619" s="271">
        <f>IF(SUM(I2619:I2625)&gt;J2619,SUM(I2619:I2625),J2619)</f>
        <v>0</v>
      </c>
      <c r="L2619" s="271">
        <f>IF(D2619="o",IF(H2619&lt;15,0,IF(H2619&gt;40,8,H2619/5)),0)</f>
        <v>0</v>
      </c>
      <c r="M2619" s="272"/>
      <c r="N2619" s="272"/>
      <c r="O2619" s="272" t="str">
        <f t="shared" si="407"/>
        <v/>
      </c>
      <c r="P2619" s="272" t="str">
        <f t="shared" si="408"/>
        <v/>
      </c>
      <c r="Q2619" s="272">
        <f t="shared" si="409"/>
        <v>0</v>
      </c>
      <c r="R2619" s="272"/>
    </row>
    <row r="2620" spans="1:18" x14ac:dyDescent="0.3">
      <c r="A2620" s="214">
        <v>23</v>
      </c>
      <c r="B2620" s="200"/>
      <c r="C2620" s="200"/>
      <c r="D2620" s="215"/>
      <c r="E2620" s="200"/>
      <c r="F2620" s="200"/>
      <c r="G2620" s="216"/>
      <c r="H2620" s="273"/>
      <c r="I2620" s="271">
        <f t="shared" si="406"/>
        <v>0</v>
      </c>
      <c r="J2620" s="271"/>
      <c r="K2620" s="271"/>
      <c r="L2620" s="271"/>
      <c r="M2620" s="272"/>
      <c r="N2620" s="272"/>
      <c r="O2620" s="272" t="str">
        <f t="shared" si="407"/>
        <v/>
      </c>
      <c r="P2620" s="272" t="str">
        <f t="shared" si="408"/>
        <v/>
      </c>
      <c r="Q2620" s="272">
        <f t="shared" si="409"/>
        <v>0</v>
      </c>
      <c r="R2620" s="272"/>
    </row>
    <row r="2621" spans="1:18" x14ac:dyDescent="0.3">
      <c r="A2621" s="214">
        <v>24</v>
      </c>
      <c r="B2621" s="200"/>
      <c r="C2621" s="200"/>
      <c r="D2621" s="215"/>
      <c r="E2621" s="200"/>
      <c r="F2621" s="200"/>
      <c r="G2621" s="216"/>
      <c r="H2621" s="273"/>
      <c r="I2621" s="271">
        <f t="shared" si="406"/>
        <v>0</v>
      </c>
      <c r="J2621" s="271"/>
      <c r="K2621" s="271"/>
      <c r="L2621" s="271"/>
      <c r="M2621" s="272"/>
      <c r="N2621" s="272"/>
      <c r="O2621" s="272" t="str">
        <f t="shared" si="407"/>
        <v/>
      </c>
      <c r="P2621" s="272" t="str">
        <f t="shared" si="408"/>
        <v/>
      </c>
      <c r="Q2621" s="272">
        <f t="shared" si="409"/>
        <v>0</v>
      </c>
      <c r="R2621" s="272"/>
    </row>
    <row r="2622" spans="1:18" x14ac:dyDescent="0.3">
      <c r="A2622" s="214">
        <v>25</v>
      </c>
      <c r="B2622" s="200"/>
      <c r="C2622" s="200"/>
      <c r="D2622" s="215"/>
      <c r="E2622" s="200"/>
      <c r="F2622" s="200"/>
      <c r="G2622" s="216"/>
      <c r="H2622" s="273"/>
      <c r="I2622" s="271">
        <f t="shared" si="406"/>
        <v>0</v>
      </c>
      <c r="J2622" s="271"/>
      <c r="K2622" s="271"/>
      <c r="L2622" s="271"/>
      <c r="M2622" s="272"/>
      <c r="N2622" s="272"/>
      <c r="O2622" s="272" t="str">
        <f t="shared" si="407"/>
        <v/>
      </c>
      <c r="P2622" s="272" t="str">
        <f t="shared" si="408"/>
        <v/>
      </c>
      <c r="Q2622" s="272">
        <f t="shared" si="409"/>
        <v>0</v>
      </c>
      <c r="R2622" s="272"/>
    </row>
    <row r="2623" spans="1:18" x14ac:dyDescent="0.3">
      <c r="A2623" s="214">
        <v>26</v>
      </c>
      <c r="B2623" s="200"/>
      <c r="C2623" s="200"/>
      <c r="D2623" s="215"/>
      <c r="E2623" s="200"/>
      <c r="F2623" s="200"/>
      <c r="G2623" s="216"/>
      <c r="H2623" s="273"/>
      <c r="I2623" s="271">
        <f t="shared" si="406"/>
        <v>0</v>
      </c>
      <c r="J2623" s="271"/>
      <c r="K2623" s="271"/>
      <c r="L2623" s="271"/>
      <c r="M2623" s="272"/>
      <c r="N2623" s="272"/>
      <c r="O2623" s="272" t="str">
        <f t="shared" si="407"/>
        <v/>
      </c>
      <c r="P2623" s="272" t="str">
        <f t="shared" si="408"/>
        <v/>
      </c>
      <c r="Q2623" s="272">
        <f t="shared" si="409"/>
        <v>0</v>
      </c>
      <c r="R2623" s="272"/>
    </row>
    <row r="2624" spans="1:18" x14ac:dyDescent="0.3">
      <c r="A2624" s="214">
        <v>27</v>
      </c>
      <c r="B2624" s="200"/>
      <c r="C2624" s="200"/>
      <c r="D2624" s="215"/>
      <c r="E2624" s="200"/>
      <c r="F2624" s="200"/>
      <c r="G2624" s="216"/>
      <c r="H2624" s="273"/>
      <c r="I2624" s="271">
        <f t="shared" si="406"/>
        <v>0</v>
      </c>
      <c r="J2624" s="271"/>
      <c r="K2624" s="271"/>
      <c r="L2624" s="271"/>
      <c r="M2624" s="272"/>
      <c r="N2624" s="272"/>
      <c r="O2624" s="272" t="str">
        <f t="shared" si="407"/>
        <v/>
      </c>
      <c r="P2624" s="272" t="str">
        <f t="shared" si="408"/>
        <v/>
      </c>
      <c r="Q2624" s="272">
        <f t="shared" si="409"/>
        <v>0</v>
      </c>
      <c r="R2624" s="272"/>
    </row>
    <row r="2625" spans="1:21" ht="17.25" thickBot="1" x14ac:dyDescent="0.35">
      <c r="A2625" s="217">
        <v>28</v>
      </c>
      <c r="B2625" s="204"/>
      <c r="C2625" s="204"/>
      <c r="D2625" s="218"/>
      <c r="E2625" s="204"/>
      <c r="F2625" s="204"/>
      <c r="G2625" s="219"/>
      <c r="H2625" s="273"/>
      <c r="I2625" s="271">
        <f t="shared" si="406"/>
        <v>0</v>
      </c>
      <c r="J2625" s="271"/>
      <c r="K2625" s="271"/>
      <c r="L2625" s="271"/>
      <c r="M2625" s="272"/>
      <c r="N2625" s="272"/>
      <c r="O2625" s="272" t="str">
        <f t="shared" si="407"/>
        <v/>
      </c>
      <c r="P2625" s="272" t="str">
        <f t="shared" si="408"/>
        <v/>
      </c>
      <c r="Q2625" s="272">
        <f t="shared" si="409"/>
        <v>0</v>
      </c>
      <c r="R2625" s="272"/>
    </row>
    <row r="2626" spans="1:21" x14ac:dyDescent="0.3">
      <c r="A2626" s="205"/>
      <c r="B2626" s="202"/>
      <c r="C2626" s="202"/>
      <c r="D2626" s="202" t="s">
        <v>271</v>
      </c>
      <c r="E2626" s="202"/>
      <c r="F2626" s="202"/>
      <c r="G2626" s="221"/>
      <c r="H2626" s="273" t="str">
        <f>IF(A2626&lt;&gt;0,SUM(Q2626:Q2628),"")</f>
        <v/>
      </c>
      <c r="I2626" s="271" t="str">
        <f>IF(A2626&lt;&gt;0,IF(IFERROR(B2626-8,0)&lt;0,0,IFERROR(B2626-8,0)),"")</f>
        <v/>
      </c>
      <c r="J2626" s="271" t="str">
        <f>IF(A2626&lt;&gt;0,IF(SUM(H2626-40)&gt;0,H2626-40,0),"")</f>
        <v/>
      </c>
      <c r="K2626" s="271" t="str">
        <f>IF(A2626&lt;&gt;0,IF(SUM(I2626:I2628)&gt;J2626,SUM(I2626:I2628),J2626),"")</f>
        <v/>
      </c>
      <c r="L2626" s="271" t="str">
        <f>IF(A2626&lt;&gt;0,IF(D2598="o",IF(H2626&lt;(15/(7/COUNTA(A2626:A2628))),0,IF(H2626&gt;(COUNTA(A2626:A2628)/5*40),COUNTA(A2626:A2628)/5*8,H2626/5)),""),"")</f>
        <v/>
      </c>
      <c r="M2626" s="272"/>
      <c r="N2626" s="272"/>
      <c r="O2626" s="272" t="str">
        <f t="shared" si="407"/>
        <v/>
      </c>
      <c r="P2626" s="272" t="str">
        <f t="shared" si="408"/>
        <v/>
      </c>
      <c r="Q2626" s="272">
        <f t="shared" si="409"/>
        <v>0</v>
      </c>
      <c r="R2626" s="272"/>
    </row>
    <row r="2627" spans="1:21" x14ac:dyDescent="0.3">
      <c r="A2627" s="206"/>
      <c r="B2627" s="200"/>
      <c r="C2627" s="200"/>
      <c r="D2627" s="215"/>
      <c r="E2627" s="200"/>
      <c r="F2627" s="200"/>
      <c r="G2627" s="216"/>
      <c r="H2627" s="273"/>
      <c r="I2627" s="271" t="str">
        <f>IF(A2627&lt;&gt;0,IF(IFERROR(B2627-8,0)&lt;0,0,IFERROR(B2627-8,0)),"")</f>
        <v/>
      </c>
      <c r="J2627" s="271"/>
      <c r="K2627" s="271"/>
      <c r="L2627" s="271"/>
      <c r="M2627" s="272"/>
      <c r="N2627" s="272"/>
      <c r="O2627" s="272" t="str">
        <f t="shared" si="407"/>
        <v/>
      </c>
      <c r="P2627" s="272" t="str">
        <f t="shared" si="408"/>
        <v/>
      </c>
      <c r="Q2627" s="272">
        <f t="shared" si="409"/>
        <v>0</v>
      </c>
      <c r="R2627" s="272"/>
    </row>
    <row r="2628" spans="1:21" ht="17.25" thickBot="1" x14ac:dyDescent="0.35">
      <c r="A2628" s="207"/>
      <c r="B2628" s="204"/>
      <c r="C2628" s="204"/>
      <c r="D2628" s="218"/>
      <c r="E2628" s="204"/>
      <c r="F2628" s="204"/>
      <c r="G2628" s="219"/>
      <c r="H2628" s="273"/>
      <c r="I2628" s="271" t="str">
        <f>IF(A2628&lt;&gt;0,IF(IFERROR(B2628-8,0)&lt;0,0,IFERROR(B2628-8,0)),"")</f>
        <v/>
      </c>
      <c r="J2628" s="271"/>
      <c r="K2628" s="271"/>
      <c r="L2628" s="271"/>
      <c r="M2628" s="272"/>
      <c r="N2628" s="272"/>
      <c r="O2628" s="272"/>
      <c r="P2628" s="272"/>
      <c r="Q2628" s="272">
        <f t="shared" si="409"/>
        <v>0</v>
      </c>
      <c r="R2628" s="272"/>
    </row>
    <row r="2629" spans="1:21" ht="17.25" thickBot="1" x14ac:dyDescent="0.35">
      <c r="A2629" s="211"/>
      <c r="B2629" s="243"/>
      <c r="C2629" s="243"/>
      <c r="D2629" s="243"/>
      <c r="E2629" s="243"/>
      <c r="F2629" s="243"/>
      <c r="G2629" s="244"/>
      <c r="H2629" s="273">
        <f t="shared" ref="H2629:M2629" si="410">SUM(H2630:H2660)</f>
        <v>0</v>
      </c>
      <c r="I2629" s="271">
        <f t="shared" si="410"/>
        <v>0</v>
      </c>
      <c r="J2629" s="271">
        <f t="shared" si="410"/>
        <v>0</v>
      </c>
      <c r="K2629" s="271">
        <f t="shared" si="410"/>
        <v>0</v>
      </c>
      <c r="L2629" s="274">
        <f t="shared" si="410"/>
        <v>0</v>
      </c>
      <c r="M2629" s="271" t="e">
        <f t="shared" si="410"/>
        <v>#DIV/0!</v>
      </c>
      <c r="N2629" s="275">
        <f>COUNTA(B2630:B2660)-COUNTIF(B2630:B2660,"연차")</f>
        <v>0</v>
      </c>
      <c r="O2629" s="271">
        <f>SUM(O2630:O2660)</f>
        <v>0</v>
      </c>
      <c r="P2629" s="271">
        <f>SUM(P2630:P2660)</f>
        <v>0</v>
      </c>
      <c r="Q2629" s="272">
        <f>SUM(Q2630:Q2660)</f>
        <v>0</v>
      </c>
      <c r="R2629" s="272">
        <f>COUNTA(A2630:A2660)</f>
        <v>28</v>
      </c>
      <c r="S2629" s="276">
        <f>SUM(C2630:C2660)</f>
        <v>0</v>
      </c>
      <c r="T2629" s="276">
        <f>SUM(F2630:F2660)</f>
        <v>0</v>
      </c>
      <c r="U2629" s="251">
        <f>G2631*G2633</f>
        <v>0</v>
      </c>
    </row>
    <row r="2630" spans="1:21" x14ac:dyDescent="0.3">
      <c r="A2630" s="212">
        <v>1</v>
      </c>
      <c r="B2630" s="201"/>
      <c r="C2630" s="201"/>
      <c r="D2630" s="201" t="s">
        <v>271</v>
      </c>
      <c r="E2630" s="201"/>
      <c r="F2630" s="201"/>
      <c r="G2630" s="213" t="s">
        <v>282</v>
      </c>
      <c r="H2630" s="273">
        <f>SUM(B2630:B2636)</f>
        <v>0</v>
      </c>
      <c r="I2630" s="271">
        <f t="shared" ref="I2630:I2657" si="411">IF(IFERROR(B2630-8,0)&lt;0,0,IFERROR(B2630-8,0))</f>
        <v>0</v>
      </c>
      <c r="J2630" s="271">
        <f>IF(SUM(H2630-40)&gt;0,H2630-40,0)</f>
        <v>0</v>
      </c>
      <c r="K2630" s="271">
        <f>IF(SUM(I2630:I2636)&gt;J2630,SUM(I2630:I2636),J2630)</f>
        <v>0</v>
      </c>
      <c r="L2630" s="271">
        <f>IF(D2630="o",IF(H2630&lt;15,0,IF(H2630&gt;40,8,H2630/5)),0)</f>
        <v>0</v>
      </c>
      <c r="M2630" s="272" t="e">
        <f>SUM(B2630:B2660)/COUNTA(B2630:B2660)</f>
        <v>#DIV/0!</v>
      </c>
      <c r="N2630" s="272"/>
      <c r="O2630" s="272" t="str">
        <f>IF(E2630="o",IF(B2630&gt;8,8,B2630),"")</f>
        <v/>
      </c>
      <c r="P2630" s="272" t="str">
        <f>IF(E2630="o",IF(B2630&gt;8,B2630-8,0),"")</f>
        <v/>
      </c>
      <c r="Q2630" s="272">
        <f>COUNTA(A2630)*IF(B2630="연차",0,B2630)</f>
        <v>0</v>
      </c>
      <c r="R2630" s="272"/>
    </row>
    <row r="2631" spans="1:21" x14ac:dyDescent="0.3">
      <c r="A2631" s="214">
        <v>2</v>
      </c>
      <c r="B2631" s="200"/>
      <c r="C2631" s="200"/>
      <c r="D2631" s="215"/>
      <c r="E2631" s="200"/>
      <c r="F2631" s="200"/>
      <c r="G2631" s="203"/>
      <c r="H2631" s="273"/>
      <c r="I2631" s="271">
        <f t="shared" si="411"/>
        <v>0</v>
      </c>
      <c r="J2631" s="271"/>
      <c r="K2631" s="271"/>
      <c r="L2631" s="271"/>
      <c r="M2631" s="272"/>
      <c r="N2631" s="272"/>
      <c r="O2631" s="272" t="str">
        <f t="shared" ref="O2631:O2659" si="412">IF(E2631="o",IF(B2631&gt;8,8,B2631),"")</f>
        <v/>
      </c>
      <c r="P2631" s="272" t="str">
        <f t="shared" ref="P2631:P2659" si="413">IF(E2631="o",IF(B2631&gt;8,B2631-8,0),"")</f>
        <v/>
      </c>
      <c r="Q2631" s="272">
        <f t="shared" ref="Q2631:Q2660" si="414">COUNTA(A2631)*IF(B2631="연차",0,B2631)</f>
        <v>0</v>
      </c>
      <c r="R2631" s="272"/>
    </row>
    <row r="2632" spans="1:21" x14ac:dyDescent="0.3">
      <c r="A2632" s="214">
        <v>3</v>
      </c>
      <c r="B2632" s="200"/>
      <c r="C2632" s="200"/>
      <c r="D2632" s="215"/>
      <c r="E2632" s="200"/>
      <c r="F2632" s="200"/>
      <c r="G2632" s="203" t="s">
        <v>275</v>
      </c>
      <c r="H2632" s="273"/>
      <c r="I2632" s="271">
        <f t="shared" si="411"/>
        <v>0</v>
      </c>
      <c r="J2632" s="271"/>
      <c r="K2632" s="271"/>
      <c r="L2632" s="271"/>
      <c r="M2632" s="272"/>
      <c r="N2632" s="272"/>
      <c r="O2632" s="272" t="str">
        <f t="shared" si="412"/>
        <v/>
      </c>
      <c r="P2632" s="272" t="str">
        <f t="shared" si="413"/>
        <v/>
      </c>
      <c r="Q2632" s="272">
        <f t="shared" si="414"/>
        <v>0</v>
      </c>
      <c r="R2632" s="272"/>
    </row>
    <row r="2633" spans="1:21" x14ac:dyDescent="0.3">
      <c r="A2633" s="214">
        <v>4</v>
      </c>
      <c r="B2633" s="200"/>
      <c r="C2633" s="200"/>
      <c r="D2633" s="215"/>
      <c r="E2633" s="200"/>
      <c r="F2633" s="200"/>
      <c r="G2633" s="203"/>
      <c r="H2633" s="273"/>
      <c r="I2633" s="271">
        <f t="shared" si="411"/>
        <v>0</v>
      </c>
      <c r="J2633" s="271"/>
      <c r="K2633" s="271"/>
      <c r="L2633" s="271"/>
      <c r="M2633" s="272"/>
      <c r="N2633" s="272"/>
      <c r="O2633" s="272" t="str">
        <f t="shared" si="412"/>
        <v/>
      </c>
      <c r="P2633" s="272" t="str">
        <f t="shared" si="413"/>
        <v/>
      </c>
      <c r="Q2633" s="272">
        <f t="shared" si="414"/>
        <v>0</v>
      </c>
      <c r="R2633" s="272"/>
    </row>
    <row r="2634" spans="1:21" x14ac:dyDescent="0.3">
      <c r="A2634" s="214">
        <v>5</v>
      </c>
      <c r="B2634" s="200"/>
      <c r="C2634" s="200"/>
      <c r="D2634" s="215"/>
      <c r="E2634" s="200"/>
      <c r="F2634" s="200"/>
      <c r="G2634" s="216"/>
      <c r="H2634" s="273"/>
      <c r="I2634" s="271">
        <f t="shared" si="411"/>
        <v>0</v>
      </c>
      <c r="J2634" s="271"/>
      <c r="K2634" s="271"/>
      <c r="L2634" s="271"/>
      <c r="M2634" s="272"/>
      <c r="N2634" s="272"/>
      <c r="O2634" s="272" t="str">
        <f t="shared" si="412"/>
        <v/>
      </c>
      <c r="P2634" s="272" t="str">
        <f t="shared" si="413"/>
        <v/>
      </c>
      <c r="Q2634" s="272">
        <f t="shared" si="414"/>
        <v>0</v>
      </c>
      <c r="R2634" s="272"/>
    </row>
    <row r="2635" spans="1:21" x14ac:dyDescent="0.3">
      <c r="A2635" s="214">
        <v>6</v>
      </c>
      <c r="B2635" s="200"/>
      <c r="C2635" s="200"/>
      <c r="D2635" s="215"/>
      <c r="E2635" s="200"/>
      <c r="F2635" s="200"/>
      <c r="G2635" s="216"/>
      <c r="H2635" s="273"/>
      <c r="I2635" s="271">
        <f t="shared" si="411"/>
        <v>0</v>
      </c>
      <c r="J2635" s="271"/>
      <c r="K2635" s="271"/>
      <c r="L2635" s="271"/>
      <c r="M2635" s="272"/>
      <c r="N2635" s="272"/>
      <c r="O2635" s="272" t="str">
        <f t="shared" si="412"/>
        <v/>
      </c>
      <c r="P2635" s="272" t="str">
        <f t="shared" si="413"/>
        <v/>
      </c>
      <c r="Q2635" s="272">
        <f t="shared" si="414"/>
        <v>0</v>
      </c>
      <c r="R2635" s="272"/>
    </row>
    <row r="2636" spans="1:21" ht="17.25" thickBot="1" x14ac:dyDescent="0.35">
      <c r="A2636" s="217">
        <v>7</v>
      </c>
      <c r="B2636" s="204"/>
      <c r="C2636" s="204"/>
      <c r="D2636" s="218"/>
      <c r="E2636" s="204"/>
      <c r="F2636" s="204"/>
      <c r="G2636" s="219"/>
      <c r="H2636" s="273"/>
      <c r="I2636" s="271">
        <f t="shared" si="411"/>
        <v>0</v>
      </c>
      <c r="J2636" s="271"/>
      <c r="K2636" s="271"/>
      <c r="L2636" s="271"/>
      <c r="M2636" s="272"/>
      <c r="N2636" s="272"/>
      <c r="O2636" s="272" t="str">
        <f t="shared" si="412"/>
        <v/>
      </c>
      <c r="P2636" s="272" t="str">
        <f t="shared" si="413"/>
        <v/>
      </c>
      <c r="Q2636" s="272">
        <f t="shared" si="414"/>
        <v>0</v>
      </c>
      <c r="R2636" s="272"/>
    </row>
    <row r="2637" spans="1:21" x14ac:dyDescent="0.3">
      <c r="A2637" s="220">
        <v>8</v>
      </c>
      <c r="B2637" s="202"/>
      <c r="C2637" s="202"/>
      <c r="D2637" s="202" t="s">
        <v>271</v>
      </c>
      <c r="E2637" s="202"/>
      <c r="F2637" s="202"/>
      <c r="G2637" s="221"/>
      <c r="H2637" s="273">
        <f>SUM(B2637:B2643)</f>
        <v>0</v>
      </c>
      <c r="I2637" s="271">
        <f t="shared" si="411"/>
        <v>0</v>
      </c>
      <c r="J2637" s="271">
        <f>IF(SUM(H2637-40)&gt;0,H2637-40,0)</f>
        <v>0</v>
      </c>
      <c r="K2637" s="271">
        <f>IF(SUM(I2637:I2643)&gt;J2637,SUM(I2637:I2643),J2637)</f>
        <v>0</v>
      </c>
      <c r="L2637" s="271">
        <f>IF(D2637="o",IF(H2637&lt;15,0,IF(H2637&gt;40,8,H2637/5)),0)</f>
        <v>0</v>
      </c>
      <c r="M2637" s="272"/>
      <c r="N2637" s="272"/>
      <c r="O2637" s="272" t="str">
        <f t="shared" si="412"/>
        <v/>
      </c>
      <c r="P2637" s="272" t="str">
        <f t="shared" si="413"/>
        <v/>
      </c>
      <c r="Q2637" s="272">
        <f t="shared" si="414"/>
        <v>0</v>
      </c>
      <c r="R2637" s="272"/>
    </row>
    <row r="2638" spans="1:21" x14ac:dyDescent="0.3">
      <c r="A2638" s="214">
        <v>9</v>
      </c>
      <c r="B2638" s="200"/>
      <c r="C2638" s="200"/>
      <c r="D2638" s="215"/>
      <c r="E2638" s="200"/>
      <c r="F2638" s="200"/>
      <c r="G2638" s="216"/>
      <c r="H2638" s="273"/>
      <c r="I2638" s="271">
        <f t="shared" si="411"/>
        <v>0</v>
      </c>
      <c r="J2638" s="271"/>
      <c r="K2638" s="271"/>
      <c r="L2638" s="271"/>
      <c r="M2638" s="272"/>
      <c r="N2638" s="272"/>
      <c r="O2638" s="272" t="str">
        <f t="shared" si="412"/>
        <v/>
      </c>
      <c r="P2638" s="272" t="str">
        <f t="shared" si="413"/>
        <v/>
      </c>
      <c r="Q2638" s="272">
        <f t="shared" si="414"/>
        <v>0</v>
      </c>
      <c r="R2638" s="272"/>
    </row>
    <row r="2639" spans="1:21" x14ac:dyDescent="0.3">
      <c r="A2639" s="214">
        <v>10</v>
      </c>
      <c r="B2639" s="200"/>
      <c r="C2639" s="200"/>
      <c r="D2639" s="215"/>
      <c r="E2639" s="200"/>
      <c r="F2639" s="200"/>
      <c r="G2639" s="216"/>
      <c r="H2639" s="273"/>
      <c r="I2639" s="271">
        <f t="shared" si="411"/>
        <v>0</v>
      </c>
      <c r="J2639" s="271"/>
      <c r="K2639" s="271"/>
      <c r="L2639" s="271"/>
      <c r="M2639" s="272"/>
      <c r="N2639" s="272"/>
      <c r="O2639" s="272" t="str">
        <f t="shared" si="412"/>
        <v/>
      </c>
      <c r="P2639" s="272" t="str">
        <f t="shared" si="413"/>
        <v/>
      </c>
      <c r="Q2639" s="272">
        <f t="shared" si="414"/>
        <v>0</v>
      </c>
      <c r="R2639" s="272"/>
    </row>
    <row r="2640" spans="1:21" x14ac:dyDescent="0.3">
      <c r="A2640" s="214">
        <v>11</v>
      </c>
      <c r="B2640" s="200"/>
      <c r="C2640" s="200"/>
      <c r="D2640" s="215"/>
      <c r="E2640" s="200"/>
      <c r="F2640" s="200"/>
      <c r="G2640" s="216"/>
      <c r="H2640" s="273"/>
      <c r="I2640" s="271">
        <f t="shared" si="411"/>
        <v>0</v>
      </c>
      <c r="J2640" s="271"/>
      <c r="K2640" s="271"/>
      <c r="L2640" s="271"/>
      <c r="M2640" s="272"/>
      <c r="N2640" s="272"/>
      <c r="O2640" s="272" t="str">
        <f t="shared" si="412"/>
        <v/>
      </c>
      <c r="P2640" s="272" t="str">
        <f t="shared" si="413"/>
        <v/>
      </c>
      <c r="Q2640" s="272">
        <f t="shared" si="414"/>
        <v>0</v>
      </c>
      <c r="R2640" s="272"/>
    </row>
    <row r="2641" spans="1:18" x14ac:dyDescent="0.3">
      <c r="A2641" s="214">
        <v>12</v>
      </c>
      <c r="B2641" s="200"/>
      <c r="C2641" s="200"/>
      <c r="D2641" s="215"/>
      <c r="E2641" s="200"/>
      <c r="F2641" s="200"/>
      <c r="G2641" s="216"/>
      <c r="H2641" s="273"/>
      <c r="I2641" s="271">
        <f t="shared" si="411"/>
        <v>0</v>
      </c>
      <c r="J2641" s="271"/>
      <c r="K2641" s="271"/>
      <c r="L2641" s="271"/>
      <c r="M2641" s="272"/>
      <c r="N2641" s="272"/>
      <c r="O2641" s="272" t="str">
        <f t="shared" si="412"/>
        <v/>
      </c>
      <c r="P2641" s="272" t="str">
        <f t="shared" si="413"/>
        <v/>
      </c>
      <c r="Q2641" s="272">
        <f t="shared" si="414"/>
        <v>0</v>
      </c>
      <c r="R2641" s="272"/>
    </row>
    <row r="2642" spans="1:18" x14ac:dyDescent="0.3">
      <c r="A2642" s="214">
        <v>13</v>
      </c>
      <c r="B2642" s="200"/>
      <c r="C2642" s="200"/>
      <c r="D2642" s="215"/>
      <c r="E2642" s="200"/>
      <c r="F2642" s="200"/>
      <c r="G2642" s="216"/>
      <c r="H2642" s="273"/>
      <c r="I2642" s="271">
        <f t="shared" si="411"/>
        <v>0</v>
      </c>
      <c r="J2642" s="271"/>
      <c r="K2642" s="271"/>
      <c r="L2642" s="271"/>
      <c r="M2642" s="272"/>
      <c r="N2642" s="272"/>
      <c r="O2642" s="272" t="str">
        <f t="shared" si="412"/>
        <v/>
      </c>
      <c r="P2642" s="272" t="str">
        <f t="shared" si="413"/>
        <v/>
      </c>
      <c r="Q2642" s="272">
        <f t="shared" si="414"/>
        <v>0</v>
      </c>
      <c r="R2642" s="272"/>
    </row>
    <row r="2643" spans="1:18" ht="17.25" thickBot="1" x14ac:dyDescent="0.35">
      <c r="A2643" s="217">
        <v>14</v>
      </c>
      <c r="B2643" s="204"/>
      <c r="C2643" s="204"/>
      <c r="D2643" s="218"/>
      <c r="E2643" s="204"/>
      <c r="F2643" s="204"/>
      <c r="G2643" s="219"/>
      <c r="H2643" s="273"/>
      <c r="I2643" s="271">
        <f t="shared" si="411"/>
        <v>0</v>
      </c>
      <c r="J2643" s="271"/>
      <c r="K2643" s="271"/>
      <c r="L2643" s="271"/>
      <c r="M2643" s="272"/>
      <c r="N2643" s="272"/>
      <c r="O2643" s="272" t="str">
        <f t="shared" si="412"/>
        <v/>
      </c>
      <c r="P2643" s="272" t="str">
        <f t="shared" si="413"/>
        <v/>
      </c>
      <c r="Q2643" s="272">
        <f t="shared" si="414"/>
        <v>0</v>
      </c>
      <c r="R2643" s="272"/>
    </row>
    <row r="2644" spans="1:18" x14ac:dyDescent="0.3">
      <c r="A2644" s="220">
        <v>15</v>
      </c>
      <c r="B2644" s="202"/>
      <c r="C2644" s="202"/>
      <c r="D2644" s="202" t="s">
        <v>271</v>
      </c>
      <c r="E2644" s="202"/>
      <c r="F2644" s="202"/>
      <c r="G2644" s="221"/>
      <c r="H2644" s="273">
        <f>SUM(B2644:B2650)</f>
        <v>0</v>
      </c>
      <c r="I2644" s="271">
        <f t="shared" si="411"/>
        <v>0</v>
      </c>
      <c r="J2644" s="271">
        <f>IF(SUM(H2644-40)&gt;0,H2644-40,0)</f>
        <v>0</v>
      </c>
      <c r="K2644" s="271">
        <f>IF(SUM(I2644:I2650)&gt;J2644,SUM(I2644:I2650),J2644)</f>
        <v>0</v>
      </c>
      <c r="L2644" s="271">
        <f>IF(D2644="o",IF(H2644&lt;15,0,IF(H2644&gt;40,8,H2644/5)),0)</f>
        <v>0</v>
      </c>
      <c r="M2644" s="272"/>
      <c r="N2644" s="272"/>
      <c r="O2644" s="272" t="str">
        <f t="shared" si="412"/>
        <v/>
      </c>
      <c r="P2644" s="272" t="str">
        <f t="shared" si="413"/>
        <v/>
      </c>
      <c r="Q2644" s="272">
        <f t="shared" si="414"/>
        <v>0</v>
      </c>
      <c r="R2644" s="272"/>
    </row>
    <row r="2645" spans="1:18" x14ac:dyDescent="0.3">
      <c r="A2645" s="214">
        <v>16</v>
      </c>
      <c r="B2645" s="200"/>
      <c r="C2645" s="200"/>
      <c r="D2645" s="215"/>
      <c r="E2645" s="200"/>
      <c r="F2645" s="200"/>
      <c r="G2645" s="216"/>
      <c r="H2645" s="273"/>
      <c r="I2645" s="271">
        <f t="shared" si="411"/>
        <v>0</v>
      </c>
      <c r="J2645" s="271"/>
      <c r="K2645" s="271"/>
      <c r="L2645" s="271"/>
      <c r="M2645" s="272"/>
      <c r="N2645" s="272"/>
      <c r="O2645" s="272" t="str">
        <f t="shared" si="412"/>
        <v/>
      </c>
      <c r="P2645" s="272" t="str">
        <f t="shared" si="413"/>
        <v/>
      </c>
      <c r="Q2645" s="272">
        <f t="shared" si="414"/>
        <v>0</v>
      </c>
      <c r="R2645" s="272"/>
    </row>
    <row r="2646" spans="1:18" x14ac:dyDescent="0.3">
      <c r="A2646" s="214">
        <v>17</v>
      </c>
      <c r="B2646" s="200"/>
      <c r="C2646" s="200"/>
      <c r="D2646" s="215"/>
      <c r="E2646" s="200"/>
      <c r="F2646" s="200"/>
      <c r="G2646" s="216"/>
      <c r="H2646" s="273"/>
      <c r="I2646" s="271">
        <f t="shared" si="411"/>
        <v>0</v>
      </c>
      <c r="J2646" s="271"/>
      <c r="K2646" s="271"/>
      <c r="L2646" s="271"/>
      <c r="M2646" s="272"/>
      <c r="N2646" s="272"/>
      <c r="O2646" s="272" t="str">
        <f t="shared" si="412"/>
        <v/>
      </c>
      <c r="P2646" s="272" t="str">
        <f t="shared" si="413"/>
        <v/>
      </c>
      <c r="Q2646" s="272">
        <f t="shared" si="414"/>
        <v>0</v>
      </c>
      <c r="R2646" s="272"/>
    </row>
    <row r="2647" spans="1:18" x14ac:dyDescent="0.3">
      <c r="A2647" s="214">
        <v>18</v>
      </c>
      <c r="B2647" s="200"/>
      <c r="C2647" s="200"/>
      <c r="D2647" s="215"/>
      <c r="E2647" s="200"/>
      <c r="F2647" s="200"/>
      <c r="G2647" s="216"/>
      <c r="H2647" s="273"/>
      <c r="I2647" s="271">
        <f t="shared" si="411"/>
        <v>0</v>
      </c>
      <c r="J2647" s="271"/>
      <c r="K2647" s="271"/>
      <c r="L2647" s="271"/>
      <c r="M2647" s="272"/>
      <c r="N2647" s="272"/>
      <c r="O2647" s="272" t="str">
        <f t="shared" si="412"/>
        <v/>
      </c>
      <c r="P2647" s="272" t="str">
        <f t="shared" si="413"/>
        <v/>
      </c>
      <c r="Q2647" s="272">
        <f t="shared" si="414"/>
        <v>0</v>
      </c>
      <c r="R2647" s="272"/>
    </row>
    <row r="2648" spans="1:18" x14ac:dyDescent="0.3">
      <c r="A2648" s="214">
        <v>19</v>
      </c>
      <c r="B2648" s="200"/>
      <c r="C2648" s="200"/>
      <c r="D2648" s="215"/>
      <c r="E2648" s="200"/>
      <c r="F2648" s="200"/>
      <c r="G2648" s="216"/>
      <c r="H2648" s="273"/>
      <c r="I2648" s="271">
        <f t="shared" si="411"/>
        <v>0</v>
      </c>
      <c r="J2648" s="271"/>
      <c r="K2648" s="271"/>
      <c r="L2648" s="271"/>
      <c r="M2648" s="272"/>
      <c r="N2648" s="272"/>
      <c r="O2648" s="272" t="str">
        <f t="shared" si="412"/>
        <v/>
      </c>
      <c r="P2648" s="272" t="str">
        <f t="shared" si="413"/>
        <v/>
      </c>
      <c r="Q2648" s="272">
        <f t="shared" si="414"/>
        <v>0</v>
      </c>
      <c r="R2648" s="272"/>
    </row>
    <row r="2649" spans="1:18" x14ac:dyDescent="0.3">
      <c r="A2649" s="214">
        <v>20</v>
      </c>
      <c r="B2649" s="200"/>
      <c r="C2649" s="200"/>
      <c r="D2649" s="215"/>
      <c r="E2649" s="200"/>
      <c r="F2649" s="200"/>
      <c r="G2649" s="216"/>
      <c r="H2649" s="273"/>
      <c r="I2649" s="271">
        <f t="shared" si="411"/>
        <v>0</v>
      </c>
      <c r="J2649" s="271"/>
      <c r="K2649" s="271"/>
      <c r="L2649" s="271"/>
      <c r="M2649" s="272"/>
      <c r="N2649" s="272"/>
      <c r="O2649" s="272" t="str">
        <f t="shared" si="412"/>
        <v/>
      </c>
      <c r="P2649" s="272" t="str">
        <f t="shared" si="413"/>
        <v/>
      </c>
      <c r="Q2649" s="272">
        <f t="shared" si="414"/>
        <v>0</v>
      </c>
      <c r="R2649" s="272"/>
    </row>
    <row r="2650" spans="1:18" ht="17.25" thickBot="1" x14ac:dyDescent="0.35">
      <c r="A2650" s="217">
        <v>21</v>
      </c>
      <c r="B2650" s="204"/>
      <c r="C2650" s="204"/>
      <c r="D2650" s="218"/>
      <c r="E2650" s="204"/>
      <c r="F2650" s="204"/>
      <c r="G2650" s="219"/>
      <c r="H2650" s="273"/>
      <c r="I2650" s="271">
        <f t="shared" si="411"/>
        <v>0</v>
      </c>
      <c r="J2650" s="271"/>
      <c r="K2650" s="271"/>
      <c r="L2650" s="271"/>
      <c r="M2650" s="272"/>
      <c r="N2650" s="272"/>
      <c r="O2650" s="272" t="str">
        <f t="shared" si="412"/>
        <v/>
      </c>
      <c r="P2650" s="272" t="str">
        <f t="shared" si="413"/>
        <v/>
      </c>
      <c r="Q2650" s="272">
        <f t="shared" si="414"/>
        <v>0</v>
      </c>
      <c r="R2650" s="272"/>
    </row>
    <row r="2651" spans="1:18" x14ac:dyDescent="0.3">
      <c r="A2651" s="220">
        <v>22</v>
      </c>
      <c r="B2651" s="202"/>
      <c r="C2651" s="202"/>
      <c r="D2651" s="202" t="s">
        <v>271</v>
      </c>
      <c r="E2651" s="202"/>
      <c r="F2651" s="202"/>
      <c r="G2651" s="221"/>
      <c r="H2651" s="273">
        <f>SUM(B2651:B2657)</f>
        <v>0</v>
      </c>
      <c r="I2651" s="271">
        <f t="shared" si="411"/>
        <v>0</v>
      </c>
      <c r="J2651" s="271">
        <f>IF(SUM(H2651-40)&gt;0,H2651-40,0)</f>
        <v>0</v>
      </c>
      <c r="K2651" s="271">
        <f>IF(SUM(I2651:I2657)&gt;J2651,SUM(I2651:I2657),J2651)</f>
        <v>0</v>
      </c>
      <c r="L2651" s="271">
        <f>IF(D2651="o",IF(H2651&lt;15,0,IF(H2651&gt;40,8,H2651/5)),0)</f>
        <v>0</v>
      </c>
      <c r="M2651" s="272"/>
      <c r="N2651" s="272"/>
      <c r="O2651" s="272" t="str">
        <f t="shared" si="412"/>
        <v/>
      </c>
      <c r="P2651" s="272" t="str">
        <f t="shared" si="413"/>
        <v/>
      </c>
      <c r="Q2651" s="272">
        <f t="shared" si="414"/>
        <v>0</v>
      </c>
      <c r="R2651" s="272"/>
    </row>
    <row r="2652" spans="1:18" x14ac:dyDescent="0.3">
      <c r="A2652" s="214">
        <v>23</v>
      </c>
      <c r="B2652" s="200"/>
      <c r="C2652" s="200"/>
      <c r="D2652" s="215"/>
      <c r="E2652" s="200"/>
      <c r="F2652" s="200"/>
      <c r="G2652" s="216"/>
      <c r="H2652" s="273"/>
      <c r="I2652" s="271">
        <f t="shared" si="411"/>
        <v>0</v>
      </c>
      <c r="J2652" s="271"/>
      <c r="K2652" s="271"/>
      <c r="L2652" s="271"/>
      <c r="M2652" s="272"/>
      <c r="N2652" s="272"/>
      <c r="O2652" s="272" t="str">
        <f t="shared" si="412"/>
        <v/>
      </c>
      <c r="P2652" s="272" t="str">
        <f t="shared" si="413"/>
        <v/>
      </c>
      <c r="Q2652" s="272">
        <f t="shared" si="414"/>
        <v>0</v>
      </c>
      <c r="R2652" s="272"/>
    </row>
    <row r="2653" spans="1:18" x14ac:dyDescent="0.3">
      <c r="A2653" s="214">
        <v>24</v>
      </c>
      <c r="B2653" s="200"/>
      <c r="C2653" s="200"/>
      <c r="D2653" s="215"/>
      <c r="E2653" s="200"/>
      <c r="F2653" s="200"/>
      <c r="G2653" s="216"/>
      <c r="H2653" s="273"/>
      <c r="I2653" s="271">
        <f t="shared" si="411"/>
        <v>0</v>
      </c>
      <c r="J2653" s="271"/>
      <c r="K2653" s="271"/>
      <c r="L2653" s="271"/>
      <c r="M2653" s="272"/>
      <c r="N2653" s="272"/>
      <c r="O2653" s="272" t="str">
        <f t="shared" si="412"/>
        <v/>
      </c>
      <c r="P2653" s="272" t="str">
        <f t="shared" si="413"/>
        <v/>
      </c>
      <c r="Q2653" s="272">
        <f t="shared" si="414"/>
        <v>0</v>
      </c>
      <c r="R2653" s="272"/>
    </row>
    <row r="2654" spans="1:18" x14ac:dyDescent="0.3">
      <c r="A2654" s="214">
        <v>25</v>
      </c>
      <c r="B2654" s="200"/>
      <c r="C2654" s="200"/>
      <c r="D2654" s="215"/>
      <c r="E2654" s="200"/>
      <c r="F2654" s="200"/>
      <c r="G2654" s="216"/>
      <c r="H2654" s="273"/>
      <c r="I2654" s="271">
        <f t="shared" si="411"/>
        <v>0</v>
      </c>
      <c r="J2654" s="271"/>
      <c r="K2654" s="271"/>
      <c r="L2654" s="271"/>
      <c r="M2654" s="272"/>
      <c r="N2654" s="272"/>
      <c r="O2654" s="272" t="str">
        <f t="shared" si="412"/>
        <v/>
      </c>
      <c r="P2654" s="272" t="str">
        <f t="shared" si="413"/>
        <v/>
      </c>
      <c r="Q2654" s="272">
        <f t="shared" si="414"/>
        <v>0</v>
      </c>
      <c r="R2654" s="272"/>
    </row>
    <row r="2655" spans="1:18" x14ac:dyDescent="0.3">
      <c r="A2655" s="214">
        <v>26</v>
      </c>
      <c r="B2655" s="200"/>
      <c r="C2655" s="200"/>
      <c r="D2655" s="215"/>
      <c r="E2655" s="200"/>
      <c r="F2655" s="200"/>
      <c r="G2655" s="216"/>
      <c r="H2655" s="273"/>
      <c r="I2655" s="271">
        <f t="shared" si="411"/>
        <v>0</v>
      </c>
      <c r="J2655" s="271"/>
      <c r="K2655" s="271"/>
      <c r="L2655" s="271"/>
      <c r="M2655" s="272"/>
      <c r="N2655" s="272"/>
      <c r="O2655" s="272" t="str">
        <f t="shared" si="412"/>
        <v/>
      </c>
      <c r="P2655" s="272" t="str">
        <f t="shared" si="413"/>
        <v/>
      </c>
      <c r="Q2655" s="272">
        <f t="shared" si="414"/>
        <v>0</v>
      </c>
      <c r="R2655" s="272"/>
    </row>
    <row r="2656" spans="1:18" x14ac:dyDescent="0.3">
      <c r="A2656" s="214">
        <v>27</v>
      </c>
      <c r="B2656" s="200"/>
      <c r="C2656" s="200"/>
      <c r="D2656" s="215"/>
      <c r="E2656" s="200"/>
      <c r="F2656" s="200"/>
      <c r="G2656" s="216"/>
      <c r="H2656" s="273"/>
      <c r="I2656" s="271">
        <f t="shared" si="411"/>
        <v>0</v>
      </c>
      <c r="J2656" s="271"/>
      <c r="K2656" s="271"/>
      <c r="L2656" s="271"/>
      <c r="M2656" s="272"/>
      <c r="N2656" s="272"/>
      <c r="O2656" s="272" t="str">
        <f t="shared" si="412"/>
        <v/>
      </c>
      <c r="P2656" s="272" t="str">
        <f t="shared" si="413"/>
        <v/>
      </c>
      <c r="Q2656" s="272">
        <f t="shared" si="414"/>
        <v>0</v>
      </c>
      <c r="R2656" s="272"/>
    </row>
    <row r="2657" spans="1:21" ht="17.25" thickBot="1" x14ac:dyDescent="0.35">
      <c r="A2657" s="217">
        <v>28</v>
      </c>
      <c r="B2657" s="204"/>
      <c r="C2657" s="204"/>
      <c r="D2657" s="218"/>
      <c r="E2657" s="204"/>
      <c r="F2657" s="204"/>
      <c r="G2657" s="219"/>
      <c r="H2657" s="273"/>
      <c r="I2657" s="271">
        <f t="shared" si="411"/>
        <v>0</v>
      </c>
      <c r="J2657" s="271"/>
      <c r="K2657" s="271"/>
      <c r="L2657" s="271"/>
      <c r="M2657" s="272"/>
      <c r="N2657" s="272"/>
      <c r="O2657" s="272" t="str">
        <f t="shared" si="412"/>
        <v/>
      </c>
      <c r="P2657" s="272" t="str">
        <f t="shared" si="413"/>
        <v/>
      </c>
      <c r="Q2657" s="272">
        <f t="shared" si="414"/>
        <v>0</v>
      </c>
      <c r="R2657" s="272"/>
    </row>
    <row r="2658" spans="1:21" x14ac:dyDescent="0.3">
      <c r="A2658" s="205"/>
      <c r="B2658" s="202"/>
      <c r="C2658" s="202"/>
      <c r="D2658" s="202" t="s">
        <v>271</v>
      </c>
      <c r="E2658" s="202"/>
      <c r="F2658" s="202"/>
      <c r="G2658" s="221"/>
      <c r="H2658" s="273" t="str">
        <f>IF(A2658&lt;&gt;0,SUM(Q2658:Q2660),"")</f>
        <v/>
      </c>
      <c r="I2658" s="271" t="str">
        <f>IF(A2658&lt;&gt;0,IF(IFERROR(B2658-8,0)&lt;0,0,IFERROR(B2658-8,0)),"")</f>
        <v/>
      </c>
      <c r="J2658" s="271" t="str">
        <f>IF(A2658&lt;&gt;0,IF(SUM(H2658-40)&gt;0,H2658-40,0),"")</f>
        <v/>
      </c>
      <c r="K2658" s="271" t="str">
        <f>IF(A2658&lt;&gt;0,IF(SUM(I2658:I2660)&gt;J2658,SUM(I2658:I2660),J2658),"")</f>
        <v/>
      </c>
      <c r="L2658" s="271" t="str">
        <f>IF(A2658&lt;&gt;0,IF(D2630="o",IF(H2658&lt;(15/(7/COUNTA(A2658:A2660))),0,IF(H2658&gt;(COUNTA(A2658:A2660)/5*40),COUNTA(A2658:A2660)/5*8,H2658/5)),""),"")</f>
        <v/>
      </c>
      <c r="M2658" s="272"/>
      <c r="N2658" s="272"/>
      <c r="O2658" s="272" t="str">
        <f t="shared" si="412"/>
        <v/>
      </c>
      <c r="P2658" s="272" t="str">
        <f t="shared" si="413"/>
        <v/>
      </c>
      <c r="Q2658" s="272">
        <f t="shared" si="414"/>
        <v>0</v>
      </c>
      <c r="R2658" s="272"/>
    </row>
    <row r="2659" spans="1:21" x14ac:dyDescent="0.3">
      <c r="A2659" s="206"/>
      <c r="B2659" s="200"/>
      <c r="C2659" s="200"/>
      <c r="D2659" s="215"/>
      <c r="E2659" s="200"/>
      <c r="F2659" s="200"/>
      <c r="G2659" s="216"/>
      <c r="H2659" s="273"/>
      <c r="I2659" s="271" t="str">
        <f>IF(A2659&lt;&gt;0,IF(IFERROR(B2659-8,0)&lt;0,0,IFERROR(B2659-8,0)),"")</f>
        <v/>
      </c>
      <c r="J2659" s="271"/>
      <c r="K2659" s="271"/>
      <c r="L2659" s="271"/>
      <c r="M2659" s="272"/>
      <c r="N2659" s="272"/>
      <c r="O2659" s="272" t="str">
        <f t="shared" si="412"/>
        <v/>
      </c>
      <c r="P2659" s="272" t="str">
        <f t="shared" si="413"/>
        <v/>
      </c>
      <c r="Q2659" s="272">
        <f t="shared" si="414"/>
        <v>0</v>
      </c>
      <c r="R2659" s="272"/>
    </row>
    <row r="2660" spans="1:21" ht="17.25" thickBot="1" x14ac:dyDescent="0.35">
      <c r="A2660" s="207"/>
      <c r="B2660" s="204"/>
      <c r="C2660" s="204"/>
      <c r="D2660" s="218"/>
      <c r="E2660" s="204"/>
      <c r="F2660" s="204"/>
      <c r="G2660" s="219"/>
      <c r="H2660" s="273"/>
      <c r="I2660" s="271" t="str">
        <f>IF(A2660&lt;&gt;0,IF(IFERROR(B2660-8,0)&lt;0,0,IFERROR(B2660-8,0)),"")</f>
        <v/>
      </c>
      <c r="J2660" s="271"/>
      <c r="K2660" s="271"/>
      <c r="L2660" s="271"/>
      <c r="M2660" s="272"/>
      <c r="N2660" s="272"/>
      <c r="O2660" s="272"/>
      <c r="P2660" s="272"/>
      <c r="Q2660" s="272">
        <f t="shared" si="414"/>
        <v>0</v>
      </c>
      <c r="R2660" s="272"/>
    </row>
    <row r="2661" spans="1:21" ht="17.25" thickBot="1" x14ac:dyDescent="0.35">
      <c r="A2661" s="211"/>
      <c r="B2661" s="243"/>
      <c r="C2661" s="243"/>
      <c r="D2661" s="243"/>
      <c r="E2661" s="243"/>
      <c r="F2661" s="243"/>
      <c r="G2661" s="244"/>
      <c r="H2661" s="273">
        <f t="shared" ref="H2661:M2661" si="415">SUM(H2662:H2692)</f>
        <v>0</v>
      </c>
      <c r="I2661" s="271">
        <f t="shared" si="415"/>
        <v>0</v>
      </c>
      <c r="J2661" s="271">
        <f t="shared" si="415"/>
        <v>0</v>
      </c>
      <c r="K2661" s="271">
        <f t="shared" si="415"/>
        <v>0</v>
      </c>
      <c r="L2661" s="274">
        <f t="shared" si="415"/>
        <v>0</v>
      </c>
      <c r="M2661" s="271" t="e">
        <f t="shared" si="415"/>
        <v>#DIV/0!</v>
      </c>
      <c r="N2661" s="275">
        <f>COUNTA(B2662:B2692)-COUNTIF(B2662:B2692,"연차")</f>
        <v>0</v>
      </c>
      <c r="O2661" s="271">
        <f>SUM(O2662:O2692)</f>
        <v>0</v>
      </c>
      <c r="P2661" s="271">
        <f>SUM(P2662:P2692)</f>
        <v>0</v>
      </c>
      <c r="Q2661" s="272">
        <f>SUM(Q2662:Q2692)</f>
        <v>0</v>
      </c>
      <c r="R2661" s="272">
        <f>COUNTA(A2662:A2692)</f>
        <v>28</v>
      </c>
      <c r="S2661" s="276">
        <f>SUM(C2662:C2692)</f>
        <v>0</v>
      </c>
      <c r="T2661" s="276">
        <f>SUM(F2662:F2692)</f>
        <v>0</v>
      </c>
      <c r="U2661" s="251">
        <f>G2663*G2665</f>
        <v>0</v>
      </c>
    </row>
    <row r="2662" spans="1:21" x14ac:dyDescent="0.3">
      <c r="A2662" s="212">
        <v>1</v>
      </c>
      <c r="B2662" s="201"/>
      <c r="C2662" s="201"/>
      <c r="D2662" s="201" t="s">
        <v>271</v>
      </c>
      <c r="E2662" s="201"/>
      <c r="F2662" s="201"/>
      <c r="G2662" s="213" t="s">
        <v>282</v>
      </c>
      <c r="H2662" s="273">
        <f>SUM(B2662:B2668)</f>
        <v>0</v>
      </c>
      <c r="I2662" s="271">
        <f t="shared" ref="I2662:I2689" si="416">IF(IFERROR(B2662-8,0)&lt;0,0,IFERROR(B2662-8,0))</f>
        <v>0</v>
      </c>
      <c r="J2662" s="271">
        <f>IF(SUM(H2662-40)&gt;0,H2662-40,0)</f>
        <v>0</v>
      </c>
      <c r="K2662" s="271">
        <f>IF(SUM(I2662:I2668)&gt;J2662,SUM(I2662:I2668),J2662)</f>
        <v>0</v>
      </c>
      <c r="L2662" s="271">
        <f>IF(D2662="o",IF(H2662&lt;15,0,IF(H2662&gt;40,8,H2662/5)),0)</f>
        <v>0</v>
      </c>
      <c r="M2662" s="272" t="e">
        <f>SUM(B2662:B2692)/COUNTA(B2662:B2692)</f>
        <v>#DIV/0!</v>
      </c>
      <c r="N2662" s="272"/>
      <c r="O2662" s="272" t="str">
        <f>IF(E2662="o",IF(B2662&gt;8,8,B2662),"")</f>
        <v/>
      </c>
      <c r="P2662" s="272" t="str">
        <f>IF(E2662="o",IF(B2662&gt;8,B2662-8,0),"")</f>
        <v/>
      </c>
      <c r="Q2662" s="272">
        <f>COUNTA(A2662)*IF(B2662="연차",0,B2662)</f>
        <v>0</v>
      </c>
      <c r="R2662" s="272"/>
    </row>
    <row r="2663" spans="1:21" x14ac:dyDescent="0.3">
      <c r="A2663" s="214">
        <v>2</v>
      </c>
      <c r="B2663" s="200"/>
      <c r="C2663" s="200"/>
      <c r="D2663" s="215"/>
      <c r="E2663" s="200"/>
      <c r="F2663" s="200"/>
      <c r="G2663" s="203"/>
      <c r="H2663" s="273"/>
      <c r="I2663" s="271">
        <f t="shared" si="416"/>
        <v>0</v>
      </c>
      <c r="J2663" s="271"/>
      <c r="K2663" s="271"/>
      <c r="L2663" s="271"/>
      <c r="M2663" s="272"/>
      <c r="N2663" s="272"/>
      <c r="O2663" s="272" t="str">
        <f t="shared" ref="O2663:O2691" si="417">IF(E2663="o",IF(B2663&gt;8,8,B2663),"")</f>
        <v/>
      </c>
      <c r="P2663" s="272" t="str">
        <f t="shared" ref="P2663:P2691" si="418">IF(E2663="o",IF(B2663&gt;8,B2663-8,0),"")</f>
        <v/>
      </c>
      <c r="Q2663" s="272">
        <f t="shared" ref="Q2663:Q2692" si="419">COUNTA(A2663)*IF(B2663="연차",0,B2663)</f>
        <v>0</v>
      </c>
      <c r="R2663" s="272"/>
    </row>
    <row r="2664" spans="1:21" x14ac:dyDescent="0.3">
      <c r="A2664" s="214">
        <v>3</v>
      </c>
      <c r="B2664" s="200"/>
      <c r="C2664" s="200"/>
      <c r="D2664" s="215"/>
      <c r="E2664" s="200"/>
      <c r="F2664" s="200"/>
      <c r="G2664" s="203" t="s">
        <v>275</v>
      </c>
      <c r="H2664" s="273"/>
      <c r="I2664" s="271">
        <f t="shared" si="416"/>
        <v>0</v>
      </c>
      <c r="J2664" s="271"/>
      <c r="K2664" s="271"/>
      <c r="L2664" s="271"/>
      <c r="M2664" s="272"/>
      <c r="N2664" s="272"/>
      <c r="O2664" s="272" t="str">
        <f t="shared" si="417"/>
        <v/>
      </c>
      <c r="P2664" s="272" t="str">
        <f t="shared" si="418"/>
        <v/>
      </c>
      <c r="Q2664" s="272">
        <f t="shared" si="419"/>
        <v>0</v>
      </c>
      <c r="R2664" s="272"/>
    </row>
    <row r="2665" spans="1:21" x14ac:dyDescent="0.3">
      <c r="A2665" s="214">
        <v>4</v>
      </c>
      <c r="B2665" s="200"/>
      <c r="C2665" s="200"/>
      <c r="D2665" s="215"/>
      <c r="E2665" s="200"/>
      <c r="F2665" s="200"/>
      <c r="G2665" s="203"/>
      <c r="H2665" s="273"/>
      <c r="I2665" s="271">
        <f t="shared" si="416"/>
        <v>0</v>
      </c>
      <c r="J2665" s="271"/>
      <c r="K2665" s="271"/>
      <c r="L2665" s="271"/>
      <c r="M2665" s="272"/>
      <c r="N2665" s="272"/>
      <c r="O2665" s="272" t="str">
        <f t="shared" si="417"/>
        <v/>
      </c>
      <c r="P2665" s="272" t="str">
        <f t="shared" si="418"/>
        <v/>
      </c>
      <c r="Q2665" s="272">
        <f t="shared" si="419"/>
        <v>0</v>
      </c>
      <c r="R2665" s="272"/>
    </row>
    <row r="2666" spans="1:21" x14ac:dyDescent="0.3">
      <c r="A2666" s="214">
        <v>5</v>
      </c>
      <c r="B2666" s="200"/>
      <c r="C2666" s="200"/>
      <c r="D2666" s="215"/>
      <c r="E2666" s="200"/>
      <c r="F2666" s="200"/>
      <c r="G2666" s="216"/>
      <c r="H2666" s="273"/>
      <c r="I2666" s="271">
        <f t="shared" si="416"/>
        <v>0</v>
      </c>
      <c r="J2666" s="271"/>
      <c r="K2666" s="271"/>
      <c r="L2666" s="271"/>
      <c r="M2666" s="272"/>
      <c r="N2666" s="272"/>
      <c r="O2666" s="272" t="str">
        <f t="shared" si="417"/>
        <v/>
      </c>
      <c r="P2666" s="272" t="str">
        <f t="shared" si="418"/>
        <v/>
      </c>
      <c r="Q2666" s="272">
        <f t="shared" si="419"/>
        <v>0</v>
      </c>
      <c r="R2666" s="272"/>
    </row>
    <row r="2667" spans="1:21" x14ac:dyDescent="0.3">
      <c r="A2667" s="214">
        <v>6</v>
      </c>
      <c r="B2667" s="200"/>
      <c r="C2667" s="200"/>
      <c r="D2667" s="215"/>
      <c r="E2667" s="200"/>
      <c r="F2667" s="200"/>
      <c r="G2667" s="216"/>
      <c r="H2667" s="273"/>
      <c r="I2667" s="271">
        <f t="shared" si="416"/>
        <v>0</v>
      </c>
      <c r="J2667" s="271"/>
      <c r="K2667" s="271"/>
      <c r="L2667" s="271"/>
      <c r="M2667" s="272"/>
      <c r="N2667" s="272"/>
      <c r="O2667" s="272" t="str">
        <f t="shared" si="417"/>
        <v/>
      </c>
      <c r="P2667" s="272" t="str">
        <f t="shared" si="418"/>
        <v/>
      </c>
      <c r="Q2667" s="272">
        <f t="shared" si="419"/>
        <v>0</v>
      </c>
      <c r="R2667" s="272"/>
    </row>
    <row r="2668" spans="1:21" ht="17.25" thickBot="1" x14ac:dyDescent="0.35">
      <c r="A2668" s="217">
        <v>7</v>
      </c>
      <c r="B2668" s="204"/>
      <c r="C2668" s="204"/>
      <c r="D2668" s="218"/>
      <c r="E2668" s="204"/>
      <c r="F2668" s="204"/>
      <c r="G2668" s="219"/>
      <c r="H2668" s="273"/>
      <c r="I2668" s="271">
        <f t="shared" si="416"/>
        <v>0</v>
      </c>
      <c r="J2668" s="271"/>
      <c r="K2668" s="271"/>
      <c r="L2668" s="271"/>
      <c r="M2668" s="272"/>
      <c r="N2668" s="272"/>
      <c r="O2668" s="272" t="str">
        <f t="shared" si="417"/>
        <v/>
      </c>
      <c r="P2668" s="272" t="str">
        <f t="shared" si="418"/>
        <v/>
      </c>
      <c r="Q2668" s="272">
        <f t="shared" si="419"/>
        <v>0</v>
      </c>
      <c r="R2668" s="272"/>
    </row>
    <row r="2669" spans="1:21" x14ac:dyDescent="0.3">
      <c r="A2669" s="220">
        <v>8</v>
      </c>
      <c r="B2669" s="202"/>
      <c r="C2669" s="202"/>
      <c r="D2669" s="202" t="s">
        <v>271</v>
      </c>
      <c r="E2669" s="202"/>
      <c r="F2669" s="202"/>
      <c r="G2669" s="221"/>
      <c r="H2669" s="273">
        <f>SUM(B2669:B2675)</f>
        <v>0</v>
      </c>
      <c r="I2669" s="271">
        <f t="shared" si="416"/>
        <v>0</v>
      </c>
      <c r="J2669" s="271">
        <f>IF(SUM(H2669-40)&gt;0,H2669-40,0)</f>
        <v>0</v>
      </c>
      <c r="K2669" s="271">
        <f>IF(SUM(I2669:I2675)&gt;J2669,SUM(I2669:I2675),J2669)</f>
        <v>0</v>
      </c>
      <c r="L2669" s="271">
        <f>IF(D2669="o",IF(H2669&lt;15,0,IF(H2669&gt;40,8,H2669/5)),0)</f>
        <v>0</v>
      </c>
      <c r="M2669" s="272"/>
      <c r="N2669" s="272"/>
      <c r="O2669" s="272" t="str">
        <f t="shared" si="417"/>
        <v/>
      </c>
      <c r="P2669" s="272" t="str">
        <f t="shared" si="418"/>
        <v/>
      </c>
      <c r="Q2669" s="272">
        <f t="shared" si="419"/>
        <v>0</v>
      </c>
      <c r="R2669" s="272"/>
    </row>
    <row r="2670" spans="1:21" x14ac:dyDescent="0.3">
      <c r="A2670" s="214">
        <v>9</v>
      </c>
      <c r="B2670" s="200"/>
      <c r="C2670" s="200"/>
      <c r="D2670" s="215"/>
      <c r="E2670" s="200"/>
      <c r="F2670" s="200"/>
      <c r="G2670" s="216"/>
      <c r="H2670" s="273"/>
      <c r="I2670" s="271">
        <f t="shared" si="416"/>
        <v>0</v>
      </c>
      <c r="J2670" s="271"/>
      <c r="K2670" s="271"/>
      <c r="L2670" s="271"/>
      <c r="M2670" s="272"/>
      <c r="N2670" s="272"/>
      <c r="O2670" s="272" t="str">
        <f t="shared" si="417"/>
        <v/>
      </c>
      <c r="P2670" s="272" t="str">
        <f t="shared" si="418"/>
        <v/>
      </c>
      <c r="Q2670" s="272">
        <f t="shared" si="419"/>
        <v>0</v>
      </c>
      <c r="R2670" s="272"/>
    </row>
    <row r="2671" spans="1:21" x14ac:dyDescent="0.3">
      <c r="A2671" s="214">
        <v>10</v>
      </c>
      <c r="B2671" s="200"/>
      <c r="C2671" s="200"/>
      <c r="D2671" s="215"/>
      <c r="E2671" s="200"/>
      <c r="F2671" s="200"/>
      <c r="G2671" s="216"/>
      <c r="H2671" s="273"/>
      <c r="I2671" s="271">
        <f t="shared" si="416"/>
        <v>0</v>
      </c>
      <c r="J2671" s="271"/>
      <c r="K2671" s="271"/>
      <c r="L2671" s="271"/>
      <c r="M2671" s="272"/>
      <c r="N2671" s="272"/>
      <c r="O2671" s="272" t="str">
        <f t="shared" si="417"/>
        <v/>
      </c>
      <c r="P2671" s="272" t="str">
        <f t="shared" si="418"/>
        <v/>
      </c>
      <c r="Q2671" s="272">
        <f t="shared" si="419"/>
        <v>0</v>
      </c>
      <c r="R2671" s="272"/>
    </row>
    <row r="2672" spans="1:21" x14ac:dyDescent="0.3">
      <c r="A2672" s="214">
        <v>11</v>
      </c>
      <c r="B2672" s="200"/>
      <c r="C2672" s="200"/>
      <c r="D2672" s="215"/>
      <c r="E2672" s="200"/>
      <c r="F2672" s="200"/>
      <c r="G2672" s="216"/>
      <c r="H2672" s="273"/>
      <c r="I2672" s="271">
        <f t="shared" si="416"/>
        <v>0</v>
      </c>
      <c r="J2672" s="271"/>
      <c r="K2672" s="271"/>
      <c r="L2672" s="271"/>
      <c r="M2672" s="272"/>
      <c r="N2672" s="272"/>
      <c r="O2672" s="272" t="str">
        <f t="shared" si="417"/>
        <v/>
      </c>
      <c r="P2672" s="272" t="str">
        <f t="shared" si="418"/>
        <v/>
      </c>
      <c r="Q2672" s="272">
        <f t="shared" si="419"/>
        <v>0</v>
      </c>
      <c r="R2672" s="272"/>
    </row>
    <row r="2673" spans="1:18" x14ac:dyDescent="0.3">
      <c r="A2673" s="214">
        <v>12</v>
      </c>
      <c r="B2673" s="200"/>
      <c r="C2673" s="200"/>
      <c r="D2673" s="215"/>
      <c r="E2673" s="200"/>
      <c r="F2673" s="200"/>
      <c r="G2673" s="216"/>
      <c r="H2673" s="273"/>
      <c r="I2673" s="271">
        <f t="shared" si="416"/>
        <v>0</v>
      </c>
      <c r="J2673" s="271"/>
      <c r="K2673" s="271"/>
      <c r="L2673" s="271"/>
      <c r="M2673" s="272"/>
      <c r="N2673" s="272"/>
      <c r="O2673" s="272" t="str">
        <f t="shared" si="417"/>
        <v/>
      </c>
      <c r="P2673" s="272" t="str">
        <f t="shared" si="418"/>
        <v/>
      </c>
      <c r="Q2673" s="272">
        <f t="shared" si="419"/>
        <v>0</v>
      </c>
      <c r="R2673" s="272"/>
    </row>
    <row r="2674" spans="1:18" x14ac:dyDescent="0.3">
      <c r="A2674" s="214">
        <v>13</v>
      </c>
      <c r="B2674" s="200"/>
      <c r="C2674" s="200"/>
      <c r="D2674" s="215"/>
      <c r="E2674" s="200"/>
      <c r="F2674" s="200"/>
      <c r="G2674" s="216"/>
      <c r="H2674" s="273"/>
      <c r="I2674" s="271">
        <f t="shared" si="416"/>
        <v>0</v>
      </c>
      <c r="J2674" s="271"/>
      <c r="K2674" s="271"/>
      <c r="L2674" s="271"/>
      <c r="M2674" s="272"/>
      <c r="N2674" s="272"/>
      <c r="O2674" s="272" t="str">
        <f t="shared" si="417"/>
        <v/>
      </c>
      <c r="P2674" s="272" t="str">
        <f t="shared" si="418"/>
        <v/>
      </c>
      <c r="Q2674" s="272">
        <f t="shared" si="419"/>
        <v>0</v>
      </c>
      <c r="R2674" s="272"/>
    </row>
    <row r="2675" spans="1:18" ht="17.25" thickBot="1" x14ac:dyDescent="0.35">
      <c r="A2675" s="217">
        <v>14</v>
      </c>
      <c r="B2675" s="204"/>
      <c r="C2675" s="204"/>
      <c r="D2675" s="218"/>
      <c r="E2675" s="204"/>
      <c r="F2675" s="204"/>
      <c r="G2675" s="219"/>
      <c r="H2675" s="273"/>
      <c r="I2675" s="271">
        <f t="shared" si="416"/>
        <v>0</v>
      </c>
      <c r="J2675" s="271"/>
      <c r="K2675" s="271"/>
      <c r="L2675" s="271"/>
      <c r="M2675" s="272"/>
      <c r="N2675" s="272"/>
      <c r="O2675" s="272" t="str">
        <f t="shared" si="417"/>
        <v/>
      </c>
      <c r="P2675" s="272" t="str">
        <f t="shared" si="418"/>
        <v/>
      </c>
      <c r="Q2675" s="272">
        <f t="shared" si="419"/>
        <v>0</v>
      </c>
      <c r="R2675" s="272"/>
    </row>
    <row r="2676" spans="1:18" x14ac:dyDescent="0.3">
      <c r="A2676" s="220">
        <v>15</v>
      </c>
      <c r="B2676" s="202"/>
      <c r="C2676" s="202"/>
      <c r="D2676" s="202" t="s">
        <v>271</v>
      </c>
      <c r="E2676" s="202"/>
      <c r="F2676" s="202"/>
      <c r="G2676" s="221"/>
      <c r="H2676" s="273">
        <f>SUM(B2676:B2682)</f>
        <v>0</v>
      </c>
      <c r="I2676" s="271">
        <f t="shared" si="416"/>
        <v>0</v>
      </c>
      <c r="J2676" s="271">
        <f>IF(SUM(H2676-40)&gt;0,H2676-40,0)</f>
        <v>0</v>
      </c>
      <c r="K2676" s="271">
        <f>IF(SUM(I2676:I2682)&gt;J2676,SUM(I2676:I2682),J2676)</f>
        <v>0</v>
      </c>
      <c r="L2676" s="271">
        <f>IF(D2676="o",IF(H2676&lt;15,0,IF(H2676&gt;40,8,H2676/5)),0)</f>
        <v>0</v>
      </c>
      <c r="M2676" s="272"/>
      <c r="N2676" s="272"/>
      <c r="O2676" s="272" t="str">
        <f t="shared" si="417"/>
        <v/>
      </c>
      <c r="P2676" s="272" t="str">
        <f t="shared" si="418"/>
        <v/>
      </c>
      <c r="Q2676" s="272">
        <f t="shared" si="419"/>
        <v>0</v>
      </c>
      <c r="R2676" s="272"/>
    </row>
    <row r="2677" spans="1:18" x14ac:dyDescent="0.3">
      <c r="A2677" s="214">
        <v>16</v>
      </c>
      <c r="B2677" s="200"/>
      <c r="C2677" s="200"/>
      <c r="D2677" s="215"/>
      <c r="E2677" s="200"/>
      <c r="F2677" s="200"/>
      <c r="G2677" s="216"/>
      <c r="H2677" s="273"/>
      <c r="I2677" s="271">
        <f t="shared" si="416"/>
        <v>0</v>
      </c>
      <c r="J2677" s="271"/>
      <c r="K2677" s="271"/>
      <c r="L2677" s="271"/>
      <c r="M2677" s="272"/>
      <c r="N2677" s="272"/>
      <c r="O2677" s="272" t="str">
        <f t="shared" si="417"/>
        <v/>
      </c>
      <c r="P2677" s="272" t="str">
        <f t="shared" si="418"/>
        <v/>
      </c>
      <c r="Q2677" s="272">
        <f t="shared" si="419"/>
        <v>0</v>
      </c>
      <c r="R2677" s="272"/>
    </row>
    <row r="2678" spans="1:18" x14ac:dyDescent="0.3">
      <c r="A2678" s="214">
        <v>17</v>
      </c>
      <c r="B2678" s="200"/>
      <c r="C2678" s="200"/>
      <c r="D2678" s="215"/>
      <c r="E2678" s="200"/>
      <c r="F2678" s="200"/>
      <c r="G2678" s="216"/>
      <c r="H2678" s="273"/>
      <c r="I2678" s="271">
        <f t="shared" si="416"/>
        <v>0</v>
      </c>
      <c r="J2678" s="271"/>
      <c r="K2678" s="271"/>
      <c r="L2678" s="271"/>
      <c r="M2678" s="272"/>
      <c r="N2678" s="272"/>
      <c r="O2678" s="272" t="str">
        <f t="shared" si="417"/>
        <v/>
      </c>
      <c r="P2678" s="272" t="str">
        <f t="shared" si="418"/>
        <v/>
      </c>
      <c r="Q2678" s="272">
        <f t="shared" si="419"/>
        <v>0</v>
      </c>
      <c r="R2678" s="272"/>
    </row>
    <row r="2679" spans="1:18" x14ac:dyDescent="0.3">
      <c r="A2679" s="214">
        <v>18</v>
      </c>
      <c r="B2679" s="200"/>
      <c r="C2679" s="200"/>
      <c r="D2679" s="215"/>
      <c r="E2679" s="200"/>
      <c r="F2679" s="200"/>
      <c r="G2679" s="216"/>
      <c r="H2679" s="273"/>
      <c r="I2679" s="271">
        <f t="shared" si="416"/>
        <v>0</v>
      </c>
      <c r="J2679" s="271"/>
      <c r="K2679" s="271"/>
      <c r="L2679" s="271"/>
      <c r="M2679" s="272"/>
      <c r="N2679" s="272"/>
      <c r="O2679" s="272" t="str">
        <f t="shared" si="417"/>
        <v/>
      </c>
      <c r="P2679" s="272" t="str">
        <f t="shared" si="418"/>
        <v/>
      </c>
      <c r="Q2679" s="272">
        <f t="shared" si="419"/>
        <v>0</v>
      </c>
      <c r="R2679" s="272"/>
    </row>
    <row r="2680" spans="1:18" x14ac:dyDescent="0.3">
      <c r="A2680" s="214">
        <v>19</v>
      </c>
      <c r="B2680" s="200"/>
      <c r="C2680" s="200"/>
      <c r="D2680" s="215"/>
      <c r="E2680" s="200"/>
      <c r="F2680" s="200"/>
      <c r="G2680" s="216"/>
      <c r="H2680" s="273"/>
      <c r="I2680" s="271">
        <f t="shared" si="416"/>
        <v>0</v>
      </c>
      <c r="J2680" s="271"/>
      <c r="K2680" s="271"/>
      <c r="L2680" s="271"/>
      <c r="M2680" s="272"/>
      <c r="N2680" s="272"/>
      <c r="O2680" s="272" t="str">
        <f t="shared" si="417"/>
        <v/>
      </c>
      <c r="P2680" s="272" t="str">
        <f t="shared" si="418"/>
        <v/>
      </c>
      <c r="Q2680" s="272">
        <f t="shared" si="419"/>
        <v>0</v>
      </c>
      <c r="R2680" s="272"/>
    </row>
    <row r="2681" spans="1:18" x14ac:dyDescent="0.3">
      <c r="A2681" s="214">
        <v>20</v>
      </c>
      <c r="B2681" s="200"/>
      <c r="C2681" s="200"/>
      <c r="D2681" s="215"/>
      <c r="E2681" s="200"/>
      <c r="F2681" s="200"/>
      <c r="G2681" s="216"/>
      <c r="H2681" s="273"/>
      <c r="I2681" s="271">
        <f t="shared" si="416"/>
        <v>0</v>
      </c>
      <c r="J2681" s="271"/>
      <c r="K2681" s="271"/>
      <c r="L2681" s="271"/>
      <c r="M2681" s="272"/>
      <c r="N2681" s="272"/>
      <c r="O2681" s="272" t="str">
        <f t="shared" si="417"/>
        <v/>
      </c>
      <c r="P2681" s="272" t="str">
        <f t="shared" si="418"/>
        <v/>
      </c>
      <c r="Q2681" s="272">
        <f t="shared" si="419"/>
        <v>0</v>
      </c>
      <c r="R2681" s="272"/>
    </row>
    <row r="2682" spans="1:18" ht="17.25" thickBot="1" x14ac:dyDescent="0.35">
      <c r="A2682" s="217">
        <v>21</v>
      </c>
      <c r="B2682" s="204"/>
      <c r="C2682" s="204"/>
      <c r="D2682" s="218"/>
      <c r="E2682" s="204"/>
      <c r="F2682" s="204"/>
      <c r="G2682" s="219"/>
      <c r="H2682" s="273"/>
      <c r="I2682" s="271">
        <f t="shared" si="416"/>
        <v>0</v>
      </c>
      <c r="J2682" s="271"/>
      <c r="K2682" s="271"/>
      <c r="L2682" s="271"/>
      <c r="M2682" s="272"/>
      <c r="N2682" s="272"/>
      <c r="O2682" s="272" t="str">
        <f t="shared" si="417"/>
        <v/>
      </c>
      <c r="P2682" s="272" t="str">
        <f t="shared" si="418"/>
        <v/>
      </c>
      <c r="Q2682" s="272">
        <f t="shared" si="419"/>
        <v>0</v>
      </c>
      <c r="R2682" s="272"/>
    </row>
    <row r="2683" spans="1:18" x14ac:dyDescent="0.3">
      <c r="A2683" s="220">
        <v>22</v>
      </c>
      <c r="B2683" s="202"/>
      <c r="C2683" s="202"/>
      <c r="D2683" s="202" t="s">
        <v>271</v>
      </c>
      <c r="E2683" s="202"/>
      <c r="F2683" s="202"/>
      <c r="G2683" s="221"/>
      <c r="H2683" s="273">
        <f>SUM(B2683:B2689)</f>
        <v>0</v>
      </c>
      <c r="I2683" s="271">
        <f t="shared" si="416"/>
        <v>0</v>
      </c>
      <c r="J2683" s="271">
        <f>IF(SUM(H2683-40)&gt;0,H2683-40,0)</f>
        <v>0</v>
      </c>
      <c r="K2683" s="271">
        <f>IF(SUM(I2683:I2689)&gt;J2683,SUM(I2683:I2689),J2683)</f>
        <v>0</v>
      </c>
      <c r="L2683" s="271">
        <f>IF(D2683="o",IF(H2683&lt;15,0,IF(H2683&gt;40,8,H2683/5)),0)</f>
        <v>0</v>
      </c>
      <c r="M2683" s="272"/>
      <c r="N2683" s="272"/>
      <c r="O2683" s="272" t="str">
        <f t="shared" si="417"/>
        <v/>
      </c>
      <c r="P2683" s="272" t="str">
        <f t="shared" si="418"/>
        <v/>
      </c>
      <c r="Q2683" s="272">
        <f t="shared" si="419"/>
        <v>0</v>
      </c>
      <c r="R2683" s="272"/>
    </row>
    <row r="2684" spans="1:18" x14ac:dyDescent="0.3">
      <c r="A2684" s="214">
        <v>23</v>
      </c>
      <c r="B2684" s="200"/>
      <c r="C2684" s="200"/>
      <c r="D2684" s="215"/>
      <c r="E2684" s="200"/>
      <c r="F2684" s="200"/>
      <c r="G2684" s="216"/>
      <c r="H2684" s="273"/>
      <c r="I2684" s="271">
        <f t="shared" si="416"/>
        <v>0</v>
      </c>
      <c r="J2684" s="271"/>
      <c r="K2684" s="271"/>
      <c r="L2684" s="271"/>
      <c r="M2684" s="272"/>
      <c r="N2684" s="272"/>
      <c r="O2684" s="272" t="str">
        <f t="shared" si="417"/>
        <v/>
      </c>
      <c r="P2684" s="272" t="str">
        <f t="shared" si="418"/>
        <v/>
      </c>
      <c r="Q2684" s="272">
        <f t="shared" si="419"/>
        <v>0</v>
      </c>
      <c r="R2684" s="272"/>
    </row>
    <row r="2685" spans="1:18" x14ac:dyDescent="0.3">
      <c r="A2685" s="214">
        <v>24</v>
      </c>
      <c r="B2685" s="200"/>
      <c r="C2685" s="200"/>
      <c r="D2685" s="215"/>
      <c r="E2685" s="200"/>
      <c r="F2685" s="200"/>
      <c r="G2685" s="216"/>
      <c r="H2685" s="273"/>
      <c r="I2685" s="271">
        <f t="shared" si="416"/>
        <v>0</v>
      </c>
      <c r="J2685" s="271"/>
      <c r="K2685" s="271"/>
      <c r="L2685" s="271"/>
      <c r="M2685" s="272"/>
      <c r="N2685" s="272"/>
      <c r="O2685" s="272" t="str">
        <f t="shared" si="417"/>
        <v/>
      </c>
      <c r="P2685" s="272" t="str">
        <f t="shared" si="418"/>
        <v/>
      </c>
      <c r="Q2685" s="272">
        <f t="shared" si="419"/>
        <v>0</v>
      </c>
      <c r="R2685" s="272"/>
    </row>
    <row r="2686" spans="1:18" x14ac:dyDescent="0.3">
      <c r="A2686" s="214">
        <v>25</v>
      </c>
      <c r="B2686" s="200"/>
      <c r="C2686" s="200"/>
      <c r="D2686" s="215"/>
      <c r="E2686" s="200"/>
      <c r="F2686" s="200"/>
      <c r="G2686" s="216"/>
      <c r="H2686" s="273"/>
      <c r="I2686" s="271">
        <f t="shared" si="416"/>
        <v>0</v>
      </c>
      <c r="J2686" s="271"/>
      <c r="K2686" s="271"/>
      <c r="L2686" s="271"/>
      <c r="M2686" s="272"/>
      <c r="N2686" s="272"/>
      <c r="O2686" s="272" t="str">
        <f t="shared" si="417"/>
        <v/>
      </c>
      <c r="P2686" s="272" t="str">
        <f t="shared" si="418"/>
        <v/>
      </c>
      <c r="Q2686" s="272">
        <f t="shared" si="419"/>
        <v>0</v>
      </c>
      <c r="R2686" s="272"/>
    </row>
    <row r="2687" spans="1:18" x14ac:dyDescent="0.3">
      <c r="A2687" s="214">
        <v>26</v>
      </c>
      <c r="B2687" s="200"/>
      <c r="C2687" s="200"/>
      <c r="D2687" s="215"/>
      <c r="E2687" s="200"/>
      <c r="F2687" s="200"/>
      <c r="G2687" s="216"/>
      <c r="H2687" s="273"/>
      <c r="I2687" s="271">
        <f t="shared" si="416"/>
        <v>0</v>
      </c>
      <c r="J2687" s="271"/>
      <c r="K2687" s="271"/>
      <c r="L2687" s="271"/>
      <c r="M2687" s="272"/>
      <c r="N2687" s="272"/>
      <c r="O2687" s="272" t="str">
        <f t="shared" si="417"/>
        <v/>
      </c>
      <c r="P2687" s="272" t="str">
        <f t="shared" si="418"/>
        <v/>
      </c>
      <c r="Q2687" s="272">
        <f t="shared" si="419"/>
        <v>0</v>
      </c>
      <c r="R2687" s="272"/>
    </row>
    <row r="2688" spans="1:18" x14ac:dyDescent="0.3">
      <c r="A2688" s="214">
        <v>27</v>
      </c>
      <c r="B2688" s="200"/>
      <c r="C2688" s="200"/>
      <c r="D2688" s="215"/>
      <c r="E2688" s="200"/>
      <c r="F2688" s="200"/>
      <c r="G2688" s="216"/>
      <c r="H2688" s="273"/>
      <c r="I2688" s="271">
        <f t="shared" si="416"/>
        <v>0</v>
      </c>
      <c r="J2688" s="271"/>
      <c r="K2688" s="271"/>
      <c r="L2688" s="271"/>
      <c r="M2688" s="272"/>
      <c r="N2688" s="272"/>
      <c r="O2688" s="272" t="str">
        <f t="shared" si="417"/>
        <v/>
      </c>
      <c r="P2688" s="272" t="str">
        <f t="shared" si="418"/>
        <v/>
      </c>
      <c r="Q2688" s="272">
        <f t="shared" si="419"/>
        <v>0</v>
      </c>
      <c r="R2688" s="272"/>
    </row>
    <row r="2689" spans="1:21" ht="17.25" thickBot="1" x14ac:dyDescent="0.35">
      <c r="A2689" s="217">
        <v>28</v>
      </c>
      <c r="B2689" s="204"/>
      <c r="C2689" s="204"/>
      <c r="D2689" s="218"/>
      <c r="E2689" s="204"/>
      <c r="F2689" s="204"/>
      <c r="G2689" s="219"/>
      <c r="H2689" s="273"/>
      <c r="I2689" s="271">
        <f t="shared" si="416"/>
        <v>0</v>
      </c>
      <c r="J2689" s="271"/>
      <c r="K2689" s="271"/>
      <c r="L2689" s="271"/>
      <c r="M2689" s="272"/>
      <c r="N2689" s="272"/>
      <c r="O2689" s="272" t="str">
        <f t="shared" si="417"/>
        <v/>
      </c>
      <c r="P2689" s="272" t="str">
        <f t="shared" si="418"/>
        <v/>
      </c>
      <c r="Q2689" s="272">
        <f t="shared" si="419"/>
        <v>0</v>
      </c>
      <c r="R2689" s="272"/>
    </row>
    <row r="2690" spans="1:21" x14ac:dyDescent="0.3">
      <c r="A2690" s="205"/>
      <c r="B2690" s="202"/>
      <c r="C2690" s="202"/>
      <c r="D2690" s="202" t="s">
        <v>271</v>
      </c>
      <c r="E2690" s="202"/>
      <c r="F2690" s="202"/>
      <c r="G2690" s="221"/>
      <c r="H2690" s="273" t="str">
        <f>IF(A2690&lt;&gt;0,SUM(Q2690:Q2692),"")</f>
        <v/>
      </c>
      <c r="I2690" s="271" t="str">
        <f>IF(A2690&lt;&gt;0,IF(IFERROR(B2690-8,0)&lt;0,0,IFERROR(B2690-8,0)),"")</f>
        <v/>
      </c>
      <c r="J2690" s="271" t="str">
        <f>IF(A2690&lt;&gt;0,IF(SUM(H2690-40)&gt;0,H2690-40,0),"")</f>
        <v/>
      </c>
      <c r="K2690" s="271" t="str">
        <f>IF(A2690&lt;&gt;0,IF(SUM(I2690:I2692)&gt;J2690,SUM(I2690:I2692),J2690),"")</f>
        <v/>
      </c>
      <c r="L2690" s="271" t="str">
        <f>IF(A2690&lt;&gt;0,IF(D2662="o",IF(H2690&lt;(15/(7/COUNTA(A2690:A2692))),0,IF(H2690&gt;(COUNTA(A2690:A2692)/5*40),COUNTA(A2690:A2692)/5*8,H2690/5)),""),"")</f>
        <v/>
      </c>
      <c r="M2690" s="272"/>
      <c r="N2690" s="272"/>
      <c r="O2690" s="272" t="str">
        <f t="shared" si="417"/>
        <v/>
      </c>
      <c r="P2690" s="272" t="str">
        <f t="shared" si="418"/>
        <v/>
      </c>
      <c r="Q2690" s="272">
        <f t="shared" si="419"/>
        <v>0</v>
      </c>
      <c r="R2690" s="272"/>
    </row>
    <row r="2691" spans="1:21" x14ac:dyDescent="0.3">
      <c r="A2691" s="206"/>
      <c r="B2691" s="200"/>
      <c r="C2691" s="200"/>
      <c r="D2691" s="215"/>
      <c r="E2691" s="200"/>
      <c r="F2691" s="200"/>
      <c r="G2691" s="216"/>
      <c r="H2691" s="273"/>
      <c r="I2691" s="271" t="str">
        <f>IF(A2691&lt;&gt;0,IF(IFERROR(B2691-8,0)&lt;0,0,IFERROR(B2691-8,0)),"")</f>
        <v/>
      </c>
      <c r="J2691" s="271"/>
      <c r="K2691" s="271"/>
      <c r="L2691" s="271"/>
      <c r="M2691" s="272"/>
      <c r="N2691" s="272"/>
      <c r="O2691" s="272" t="str">
        <f t="shared" si="417"/>
        <v/>
      </c>
      <c r="P2691" s="272" t="str">
        <f t="shared" si="418"/>
        <v/>
      </c>
      <c r="Q2691" s="272">
        <f t="shared" si="419"/>
        <v>0</v>
      </c>
      <c r="R2691" s="272"/>
    </row>
    <row r="2692" spans="1:21" ht="17.25" thickBot="1" x14ac:dyDescent="0.35">
      <c r="A2692" s="207"/>
      <c r="B2692" s="204"/>
      <c r="C2692" s="204"/>
      <c r="D2692" s="218"/>
      <c r="E2692" s="204"/>
      <c r="F2692" s="204"/>
      <c r="G2692" s="219"/>
      <c r="H2692" s="273"/>
      <c r="I2692" s="271" t="str">
        <f>IF(A2692&lt;&gt;0,IF(IFERROR(B2692-8,0)&lt;0,0,IFERROR(B2692-8,0)),"")</f>
        <v/>
      </c>
      <c r="J2692" s="271"/>
      <c r="K2692" s="271"/>
      <c r="L2692" s="271"/>
      <c r="M2692" s="272"/>
      <c r="N2692" s="272"/>
      <c r="O2692" s="272"/>
      <c r="P2692" s="272"/>
      <c r="Q2692" s="272">
        <f t="shared" si="419"/>
        <v>0</v>
      </c>
      <c r="R2692" s="272"/>
    </row>
    <row r="2693" spans="1:21" ht="17.25" thickBot="1" x14ac:dyDescent="0.35">
      <c r="A2693" s="211"/>
      <c r="B2693" s="243"/>
      <c r="C2693" s="243"/>
      <c r="D2693" s="243"/>
      <c r="E2693" s="243"/>
      <c r="F2693" s="243"/>
      <c r="G2693" s="244"/>
      <c r="H2693" s="273">
        <f t="shared" ref="H2693:M2693" si="420">SUM(H2694:H2724)</f>
        <v>0</v>
      </c>
      <c r="I2693" s="271">
        <f t="shared" si="420"/>
        <v>0</v>
      </c>
      <c r="J2693" s="271">
        <f t="shared" si="420"/>
        <v>0</v>
      </c>
      <c r="K2693" s="271">
        <f t="shared" si="420"/>
        <v>0</v>
      </c>
      <c r="L2693" s="274">
        <f t="shared" si="420"/>
        <v>0</v>
      </c>
      <c r="M2693" s="271" t="e">
        <f t="shared" si="420"/>
        <v>#DIV/0!</v>
      </c>
      <c r="N2693" s="275">
        <f>COUNTA(B2694:B2724)-COUNTIF(B2694:B2724,"연차")</f>
        <v>0</v>
      </c>
      <c r="O2693" s="271">
        <f>SUM(O2694:O2724)</f>
        <v>0</v>
      </c>
      <c r="P2693" s="271">
        <f>SUM(P2694:P2724)</f>
        <v>0</v>
      </c>
      <c r="Q2693" s="272">
        <f>SUM(Q2694:Q2724)</f>
        <v>0</v>
      </c>
      <c r="R2693" s="272">
        <f>COUNTA(A2694:A2724)</f>
        <v>28</v>
      </c>
      <c r="S2693" s="276">
        <f>SUM(C2694:C2724)</f>
        <v>0</v>
      </c>
      <c r="T2693" s="276">
        <f>SUM(F2694:F2724)</f>
        <v>0</v>
      </c>
      <c r="U2693" s="251">
        <f>G2695*G2697</f>
        <v>0</v>
      </c>
    </row>
    <row r="2694" spans="1:21" x14ac:dyDescent="0.3">
      <c r="A2694" s="212">
        <v>1</v>
      </c>
      <c r="B2694" s="201"/>
      <c r="C2694" s="201"/>
      <c r="D2694" s="201" t="s">
        <v>271</v>
      </c>
      <c r="E2694" s="201"/>
      <c r="F2694" s="201"/>
      <c r="G2694" s="213" t="s">
        <v>282</v>
      </c>
      <c r="H2694" s="273">
        <f>SUM(B2694:B2700)</f>
        <v>0</v>
      </c>
      <c r="I2694" s="271">
        <f t="shared" ref="I2694:I2721" si="421">IF(IFERROR(B2694-8,0)&lt;0,0,IFERROR(B2694-8,0))</f>
        <v>0</v>
      </c>
      <c r="J2694" s="271">
        <f>IF(SUM(H2694-40)&gt;0,H2694-40,0)</f>
        <v>0</v>
      </c>
      <c r="K2694" s="271">
        <f>IF(SUM(I2694:I2700)&gt;J2694,SUM(I2694:I2700),J2694)</f>
        <v>0</v>
      </c>
      <c r="L2694" s="271">
        <f>IF(D2694="o",IF(H2694&lt;15,0,IF(H2694&gt;40,8,H2694/5)),0)</f>
        <v>0</v>
      </c>
      <c r="M2694" s="272" t="e">
        <f>SUM(B2694:B2724)/COUNTA(B2694:B2724)</f>
        <v>#DIV/0!</v>
      </c>
      <c r="N2694" s="272"/>
      <c r="O2694" s="272" t="str">
        <f>IF(E2694="o",IF(B2694&gt;8,8,B2694),"")</f>
        <v/>
      </c>
      <c r="P2694" s="272" t="str">
        <f>IF(E2694="o",IF(B2694&gt;8,B2694-8,0),"")</f>
        <v/>
      </c>
      <c r="Q2694" s="272">
        <f>COUNTA(A2694)*IF(B2694="연차",0,B2694)</f>
        <v>0</v>
      </c>
      <c r="R2694" s="272"/>
    </row>
    <row r="2695" spans="1:21" x14ac:dyDescent="0.3">
      <c r="A2695" s="214">
        <v>2</v>
      </c>
      <c r="B2695" s="200"/>
      <c r="C2695" s="200"/>
      <c r="D2695" s="215"/>
      <c r="E2695" s="200"/>
      <c r="F2695" s="200"/>
      <c r="G2695" s="203"/>
      <c r="H2695" s="273"/>
      <c r="I2695" s="271">
        <f t="shared" si="421"/>
        <v>0</v>
      </c>
      <c r="J2695" s="271"/>
      <c r="K2695" s="271"/>
      <c r="L2695" s="271"/>
      <c r="M2695" s="272"/>
      <c r="N2695" s="272"/>
      <c r="O2695" s="272" t="str">
        <f t="shared" ref="O2695:O2723" si="422">IF(E2695="o",IF(B2695&gt;8,8,B2695),"")</f>
        <v/>
      </c>
      <c r="P2695" s="272" t="str">
        <f t="shared" ref="P2695:P2723" si="423">IF(E2695="o",IF(B2695&gt;8,B2695-8,0),"")</f>
        <v/>
      </c>
      <c r="Q2695" s="272">
        <f t="shared" ref="Q2695:Q2724" si="424">COUNTA(A2695)*IF(B2695="연차",0,B2695)</f>
        <v>0</v>
      </c>
      <c r="R2695" s="272"/>
    </row>
    <row r="2696" spans="1:21" x14ac:dyDescent="0.3">
      <c r="A2696" s="214">
        <v>3</v>
      </c>
      <c r="B2696" s="200"/>
      <c r="C2696" s="200"/>
      <c r="D2696" s="215"/>
      <c r="E2696" s="200"/>
      <c r="F2696" s="200"/>
      <c r="G2696" s="203" t="s">
        <v>275</v>
      </c>
      <c r="H2696" s="273"/>
      <c r="I2696" s="271">
        <f t="shared" si="421"/>
        <v>0</v>
      </c>
      <c r="J2696" s="271"/>
      <c r="K2696" s="271"/>
      <c r="L2696" s="271"/>
      <c r="M2696" s="272"/>
      <c r="N2696" s="272"/>
      <c r="O2696" s="272" t="str">
        <f t="shared" si="422"/>
        <v/>
      </c>
      <c r="P2696" s="272" t="str">
        <f t="shared" si="423"/>
        <v/>
      </c>
      <c r="Q2696" s="272">
        <f t="shared" si="424"/>
        <v>0</v>
      </c>
      <c r="R2696" s="272"/>
    </row>
    <row r="2697" spans="1:21" x14ac:dyDescent="0.3">
      <c r="A2697" s="214">
        <v>4</v>
      </c>
      <c r="B2697" s="200"/>
      <c r="C2697" s="200"/>
      <c r="D2697" s="215"/>
      <c r="E2697" s="200"/>
      <c r="F2697" s="200"/>
      <c r="G2697" s="203"/>
      <c r="H2697" s="273"/>
      <c r="I2697" s="271">
        <f t="shared" si="421"/>
        <v>0</v>
      </c>
      <c r="J2697" s="271"/>
      <c r="K2697" s="271"/>
      <c r="L2697" s="271"/>
      <c r="M2697" s="272"/>
      <c r="N2697" s="272"/>
      <c r="O2697" s="272" t="str">
        <f t="shared" si="422"/>
        <v/>
      </c>
      <c r="P2697" s="272" t="str">
        <f t="shared" si="423"/>
        <v/>
      </c>
      <c r="Q2697" s="272">
        <f t="shared" si="424"/>
        <v>0</v>
      </c>
      <c r="R2697" s="272"/>
    </row>
    <row r="2698" spans="1:21" x14ac:dyDescent="0.3">
      <c r="A2698" s="214">
        <v>5</v>
      </c>
      <c r="B2698" s="200"/>
      <c r="C2698" s="200"/>
      <c r="D2698" s="215"/>
      <c r="E2698" s="200"/>
      <c r="F2698" s="200"/>
      <c r="G2698" s="216"/>
      <c r="H2698" s="273"/>
      <c r="I2698" s="271">
        <f t="shared" si="421"/>
        <v>0</v>
      </c>
      <c r="J2698" s="271"/>
      <c r="K2698" s="271"/>
      <c r="L2698" s="271"/>
      <c r="M2698" s="272"/>
      <c r="N2698" s="272"/>
      <c r="O2698" s="272" t="str">
        <f t="shared" si="422"/>
        <v/>
      </c>
      <c r="P2698" s="272" t="str">
        <f t="shared" si="423"/>
        <v/>
      </c>
      <c r="Q2698" s="272">
        <f t="shared" si="424"/>
        <v>0</v>
      </c>
      <c r="R2698" s="272"/>
    </row>
    <row r="2699" spans="1:21" x14ac:dyDescent="0.3">
      <c r="A2699" s="214">
        <v>6</v>
      </c>
      <c r="B2699" s="200"/>
      <c r="C2699" s="200"/>
      <c r="D2699" s="215"/>
      <c r="E2699" s="200"/>
      <c r="F2699" s="200"/>
      <c r="G2699" s="216"/>
      <c r="H2699" s="273"/>
      <c r="I2699" s="271">
        <f t="shared" si="421"/>
        <v>0</v>
      </c>
      <c r="J2699" s="271"/>
      <c r="K2699" s="271"/>
      <c r="L2699" s="271"/>
      <c r="M2699" s="272"/>
      <c r="N2699" s="272"/>
      <c r="O2699" s="272" t="str">
        <f t="shared" si="422"/>
        <v/>
      </c>
      <c r="P2699" s="272" t="str">
        <f t="shared" si="423"/>
        <v/>
      </c>
      <c r="Q2699" s="272">
        <f t="shared" si="424"/>
        <v>0</v>
      </c>
      <c r="R2699" s="272"/>
    </row>
    <row r="2700" spans="1:21" ht="17.25" thickBot="1" x14ac:dyDescent="0.35">
      <c r="A2700" s="217">
        <v>7</v>
      </c>
      <c r="B2700" s="204"/>
      <c r="C2700" s="204"/>
      <c r="D2700" s="218"/>
      <c r="E2700" s="204"/>
      <c r="F2700" s="204"/>
      <c r="G2700" s="219"/>
      <c r="H2700" s="273"/>
      <c r="I2700" s="271">
        <f t="shared" si="421"/>
        <v>0</v>
      </c>
      <c r="J2700" s="271"/>
      <c r="K2700" s="271"/>
      <c r="L2700" s="271"/>
      <c r="M2700" s="272"/>
      <c r="N2700" s="272"/>
      <c r="O2700" s="272" t="str">
        <f t="shared" si="422"/>
        <v/>
      </c>
      <c r="P2700" s="272" t="str">
        <f t="shared" si="423"/>
        <v/>
      </c>
      <c r="Q2700" s="272">
        <f t="shared" si="424"/>
        <v>0</v>
      </c>
      <c r="R2700" s="272"/>
    </row>
    <row r="2701" spans="1:21" x14ac:dyDescent="0.3">
      <c r="A2701" s="220">
        <v>8</v>
      </c>
      <c r="B2701" s="202"/>
      <c r="C2701" s="202"/>
      <c r="D2701" s="202" t="s">
        <v>271</v>
      </c>
      <c r="E2701" s="202"/>
      <c r="F2701" s="202"/>
      <c r="G2701" s="221"/>
      <c r="H2701" s="273">
        <f>SUM(B2701:B2707)</f>
        <v>0</v>
      </c>
      <c r="I2701" s="271">
        <f t="shared" si="421"/>
        <v>0</v>
      </c>
      <c r="J2701" s="271">
        <f>IF(SUM(H2701-40)&gt;0,H2701-40,0)</f>
        <v>0</v>
      </c>
      <c r="K2701" s="271">
        <f>IF(SUM(I2701:I2707)&gt;J2701,SUM(I2701:I2707),J2701)</f>
        <v>0</v>
      </c>
      <c r="L2701" s="271">
        <f>IF(D2701="o",IF(H2701&lt;15,0,IF(H2701&gt;40,8,H2701/5)),0)</f>
        <v>0</v>
      </c>
      <c r="M2701" s="272"/>
      <c r="N2701" s="272"/>
      <c r="O2701" s="272" t="str">
        <f t="shared" si="422"/>
        <v/>
      </c>
      <c r="P2701" s="272" t="str">
        <f t="shared" si="423"/>
        <v/>
      </c>
      <c r="Q2701" s="272">
        <f t="shared" si="424"/>
        <v>0</v>
      </c>
      <c r="R2701" s="272"/>
    </row>
    <row r="2702" spans="1:21" x14ac:dyDescent="0.3">
      <c r="A2702" s="214">
        <v>9</v>
      </c>
      <c r="B2702" s="200"/>
      <c r="C2702" s="200"/>
      <c r="D2702" s="215"/>
      <c r="E2702" s="200"/>
      <c r="F2702" s="200"/>
      <c r="G2702" s="216"/>
      <c r="H2702" s="273"/>
      <c r="I2702" s="271">
        <f t="shared" si="421"/>
        <v>0</v>
      </c>
      <c r="J2702" s="271"/>
      <c r="K2702" s="271"/>
      <c r="L2702" s="271"/>
      <c r="M2702" s="272"/>
      <c r="N2702" s="272"/>
      <c r="O2702" s="272" t="str">
        <f t="shared" si="422"/>
        <v/>
      </c>
      <c r="P2702" s="272" t="str">
        <f t="shared" si="423"/>
        <v/>
      </c>
      <c r="Q2702" s="272">
        <f t="shared" si="424"/>
        <v>0</v>
      </c>
      <c r="R2702" s="272"/>
    </row>
    <row r="2703" spans="1:21" x14ac:dyDescent="0.3">
      <c r="A2703" s="214">
        <v>10</v>
      </c>
      <c r="B2703" s="200"/>
      <c r="C2703" s="200"/>
      <c r="D2703" s="215"/>
      <c r="E2703" s="200"/>
      <c r="F2703" s="200"/>
      <c r="G2703" s="216"/>
      <c r="H2703" s="273"/>
      <c r="I2703" s="271">
        <f t="shared" si="421"/>
        <v>0</v>
      </c>
      <c r="J2703" s="271"/>
      <c r="K2703" s="271"/>
      <c r="L2703" s="271"/>
      <c r="M2703" s="272"/>
      <c r="N2703" s="272"/>
      <c r="O2703" s="272" t="str">
        <f t="shared" si="422"/>
        <v/>
      </c>
      <c r="P2703" s="272" t="str">
        <f t="shared" si="423"/>
        <v/>
      </c>
      <c r="Q2703" s="272">
        <f t="shared" si="424"/>
        <v>0</v>
      </c>
      <c r="R2703" s="272"/>
    </row>
    <row r="2704" spans="1:21" x14ac:dyDescent="0.3">
      <c r="A2704" s="214">
        <v>11</v>
      </c>
      <c r="B2704" s="200"/>
      <c r="C2704" s="200"/>
      <c r="D2704" s="215"/>
      <c r="E2704" s="200"/>
      <c r="F2704" s="200"/>
      <c r="G2704" s="216"/>
      <c r="H2704" s="273"/>
      <c r="I2704" s="271">
        <f t="shared" si="421"/>
        <v>0</v>
      </c>
      <c r="J2704" s="271"/>
      <c r="K2704" s="271"/>
      <c r="L2704" s="271"/>
      <c r="M2704" s="272"/>
      <c r="N2704" s="272"/>
      <c r="O2704" s="272" t="str">
        <f t="shared" si="422"/>
        <v/>
      </c>
      <c r="P2704" s="272" t="str">
        <f t="shared" si="423"/>
        <v/>
      </c>
      <c r="Q2704" s="272">
        <f t="shared" si="424"/>
        <v>0</v>
      </c>
      <c r="R2704" s="272"/>
    </row>
    <row r="2705" spans="1:18" x14ac:dyDescent="0.3">
      <c r="A2705" s="214">
        <v>12</v>
      </c>
      <c r="B2705" s="200"/>
      <c r="C2705" s="200"/>
      <c r="D2705" s="215"/>
      <c r="E2705" s="200"/>
      <c r="F2705" s="200"/>
      <c r="G2705" s="216"/>
      <c r="H2705" s="273"/>
      <c r="I2705" s="271">
        <f t="shared" si="421"/>
        <v>0</v>
      </c>
      <c r="J2705" s="271"/>
      <c r="K2705" s="271"/>
      <c r="L2705" s="271"/>
      <c r="M2705" s="272"/>
      <c r="N2705" s="272"/>
      <c r="O2705" s="272" t="str">
        <f t="shared" si="422"/>
        <v/>
      </c>
      <c r="P2705" s="272" t="str">
        <f t="shared" si="423"/>
        <v/>
      </c>
      <c r="Q2705" s="272">
        <f t="shared" si="424"/>
        <v>0</v>
      </c>
      <c r="R2705" s="272"/>
    </row>
    <row r="2706" spans="1:18" x14ac:dyDescent="0.3">
      <c r="A2706" s="214">
        <v>13</v>
      </c>
      <c r="B2706" s="200"/>
      <c r="C2706" s="200"/>
      <c r="D2706" s="215"/>
      <c r="E2706" s="200"/>
      <c r="F2706" s="200"/>
      <c r="G2706" s="216"/>
      <c r="H2706" s="273"/>
      <c r="I2706" s="271">
        <f t="shared" si="421"/>
        <v>0</v>
      </c>
      <c r="J2706" s="271"/>
      <c r="K2706" s="271"/>
      <c r="L2706" s="271"/>
      <c r="M2706" s="272"/>
      <c r="N2706" s="272"/>
      <c r="O2706" s="272" t="str">
        <f t="shared" si="422"/>
        <v/>
      </c>
      <c r="P2706" s="272" t="str">
        <f t="shared" si="423"/>
        <v/>
      </c>
      <c r="Q2706" s="272">
        <f t="shared" si="424"/>
        <v>0</v>
      </c>
      <c r="R2706" s="272"/>
    </row>
    <row r="2707" spans="1:18" ht="17.25" thickBot="1" x14ac:dyDescent="0.35">
      <c r="A2707" s="217">
        <v>14</v>
      </c>
      <c r="B2707" s="204"/>
      <c r="C2707" s="204"/>
      <c r="D2707" s="218"/>
      <c r="E2707" s="204"/>
      <c r="F2707" s="204"/>
      <c r="G2707" s="219"/>
      <c r="H2707" s="273"/>
      <c r="I2707" s="271">
        <f t="shared" si="421"/>
        <v>0</v>
      </c>
      <c r="J2707" s="271"/>
      <c r="K2707" s="271"/>
      <c r="L2707" s="271"/>
      <c r="M2707" s="272"/>
      <c r="N2707" s="272"/>
      <c r="O2707" s="272" t="str">
        <f t="shared" si="422"/>
        <v/>
      </c>
      <c r="P2707" s="272" t="str">
        <f t="shared" si="423"/>
        <v/>
      </c>
      <c r="Q2707" s="272">
        <f t="shared" si="424"/>
        <v>0</v>
      </c>
      <c r="R2707" s="272"/>
    </row>
    <row r="2708" spans="1:18" x14ac:dyDescent="0.3">
      <c r="A2708" s="220">
        <v>15</v>
      </c>
      <c r="B2708" s="202"/>
      <c r="C2708" s="202"/>
      <c r="D2708" s="202" t="s">
        <v>271</v>
      </c>
      <c r="E2708" s="202"/>
      <c r="F2708" s="202"/>
      <c r="G2708" s="221"/>
      <c r="H2708" s="273">
        <f>SUM(B2708:B2714)</f>
        <v>0</v>
      </c>
      <c r="I2708" s="271">
        <f t="shared" si="421"/>
        <v>0</v>
      </c>
      <c r="J2708" s="271">
        <f>IF(SUM(H2708-40)&gt;0,H2708-40,0)</f>
        <v>0</v>
      </c>
      <c r="K2708" s="271">
        <f>IF(SUM(I2708:I2714)&gt;J2708,SUM(I2708:I2714),J2708)</f>
        <v>0</v>
      </c>
      <c r="L2708" s="271">
        <f>IF(D2708="o",IF(H2708&lt;15,0,IF(H2708&gt;40,8,H2708/5)),0)</f>
        <v>0</v>
      </c>
      <c r="M2708" s="272"/>
      <c r="N2708" s="272"/>
      <c r="O2708" s="272" t="str">
        <f t="shared" si="422"/>
        <v/>
      </c>
      <c r="P2708" s="272" t="str">
        <f t="shared" si="423"/>
        <v/>
      </c>
      <c r="Q2708" s="272">
        <f t="shared" si="424"/>
        <v>0</v>
      </c>
      <c r="R2708" s="272"/>
    </row>
    <row r="2709" spans="1:18" x14ac:dyDescent="0.3">
      <c r="A2709" s="214">
        <v>16</v>
      </c>
      <c r="B2709" s="200"/>
      <c r="C2709" s="200"/>
      <c r="D2709" s="215"/>
      <c r="E2709" s="200"/>
      <c r="F2709" s="200"/>
      <c r="G2709" s="216"/>
      <c r="H2709" s="273"/>
      <c r="I2709" s="271">
        <f t="shared" si="421"/>
        <v>0</v>
      </c>
      <c r="J2709" s="271"/>
      <c r="K2709" s="271"/>
      <c r="L2709" s="271"/>
      <c r="M2709" s="272"/>
      <c r="N2709" s="272"/>
      <c r="O2709" s="272" t="str">
        <f t="shared" si="422"/>
        <v/>
      </c>
      <c r="P2709" s="272" t="str">
        <f t="shared" si="423"/>
        <v/>
      </c>
      <c r="Q2709" s="272">
        <f t="shared" si="424"/>
        <v>0</v>
      </c>
      <c r="R2709" s="272"/>
    </row>
    <row r="2710" spans="1:18" x14ac:dyDescent="0.3">
      <c r="A2710" s="214">
        <v>17</v>
      </c>
      <c r="B2710" s="200"/>
      <c r="C2710" s="200"/>
      <c r="D2710" s="215"/>
      <c r="E2710" s="200"/>
      <c r="F2710" s="200"/>
      <c r="G2710" s="216"/>
      <c r="H2710" s="273"/>
      <c r="I2710" s="271">
        <f t="shared" si="421"/>
        <v>0</v>
      </c>
      <c r="J2710" s="271"/>
      <c r="K2710" s="271"/>
      <c r="L2710" s="271"/>
      <c r="M2710" s="272"/>
      <c r="N2710" s="272"/>
      <c r="O2710" s="272" t="str">
        <f t="shared" si="422"/>
        <v/>
      </c>
      <c r="P2710" s="272" t="str">
        <f t="shared" si="423"/>
        <v/>
      </c>
      <c r="Q2710" s="272">
        <f t="shared" si="424"/>
        <v>0</v>
      </c>
      <c r="R2710" s="272"/>
    </row>
    <row r="2711" spans="1:18" x14ac:dyDescent="0.3">
      <c r="A2711" s="214">
        <v>18</v>
      </c>
      <c r="B2711" s="200"/>
      <c r="C2711" s="200"/>
      <c r="D2711" s="215"/>
      <c r="E2711" s="200"/>
      <c r="F2711" s="200"/>
      <c r="G2711" s="216"/>
      <c r="H2711" s="273"/>
      <c r="I2711" s="271">
        <f t="shared" si="421"/>
        <v>0</v>
      </c>
      <c r="J2711" s="271"/>
      <c r="K2711" s="271"/>
      <c r="L2711" s="271"/>
      <c r="M2711" s="272"/>
      <c r="N2711" s="272"/>
      <c r="O2711" s="272" t="str">
        <f t="shared" si="422"/>
        <v/>
      </c>
      <c r="P2711" s="272" t="str">
        <f t="shared" si="423"/>
        <v/>
      </c>
      <c r="Q2711" s="272">
        <f t="shared" si="424"/>
        <v>0</v>
      </c>
      <c r="R2711" s="272"/>
    </row>
    <row r="2712" spans="1:18" x14ac:dyDescent="0.3">
      <c r="A2712" s="214">
        <v>19</v>
      </c>
      <c r="B2712" s="200"/>
      <c r="C2712" s="200"/>
      <c r="D2712" s="215"/>
      <c r="E2712" s="200"/>
      <c r="F2712" s="200"/>
      <c r="G2712" s="216"/>
      <c r="H2712" s="273"/>
      <c r="I2712" s="271">
        <f t="shared" si="421"/>
        <v>0</v>
      </c>
      <c r="J2712" s="271"/>
      <c r="K2712" s="271"/>
      <c r="L2712" s="271"/>
      <c r="M2712" s="272"/>
      <c r="N2712" s="272"/>
      <c r="O2712" s="272" t="str">
        <f t="shared" si="422"/>
        <v/>
      </c>
      <c r="P2712" s="272" t="str">
        <f t="shared" si="423"/>
        <v/>
      </c>
      <c r="Q2712" s="272">
        <f t="shared" si="424"/>
        <v>0</v>
      </c>
      <c r="R2712" s="272"/>
    </row>
    <row r="2713" spans="1:18" x14ac:dyDescent="0.3">
      <c r="A2713" s="214">
        <v>20</v>
      </c>
      <c r="B2713" s="200"/>
      <c r="C2713" s="200"/>
      <c r="D2713" s="215"/>
      <c r="E2713" s="200"/>
      <c r="F2713" s="200"/>
      <c r="G2713" s="216"/>
      <c r="H2713" s="273"/>
      <c r="I2713" s="271">
        <f t="shared" si="421"/>
        <v>0</v>
      </c>
      <c r="J2713" s="271"/>
      <c r="K2713" s="271"/>
      <c r="L2713" s="271"/>
      <c r="M2713" s="272"/>
      <c r="N2713" s="272"/>
      <c r="O2713" s="272" t="str">
        <f t="shared" si="422"/>
        <v/>
      </c>
      <c r="P2713" s="272" t="str">
        <f t="shared" si="423"/>
        <v/>
      </c>
      <c r="Q2713" s="272">
        <f t="shared" si="424"/>
        <v>0</v>
      </c>
      <c r="R2713" s="272"/>
    </row>
    <row r="2714" spans="1:18" ht="17.25" thickBot="1" x14ac:dyDescent="0.35">
      <c r="A2714" s="217">
        <v>21</v>
      </c>
      <c r="B2714" s="204"/>
      <c r="C2714" s="204"/>
      <c r="D2714" s="218"/>
      <c r="E2714" s="204"/>
      <c r="F2714" s="204"/>
      <c r="G2714" s="219"/>
      <c r="H2714" s="273"/>
      <c r="I2714" s="271">
        <f t="shared" si="421"/>
        <v>0</v>
      </c>
      <c r="J2714" s="271"/>
      <c r="K2714" s="271"/>
      <c r="L2714" s="271"/>
      <c r="M2714" s="272"/>
      <c r="N2714" s="272"/>
      <c r="O2714" s="272" t="str">
        <f t="shared" si="422"/>
        <v/>
      </c>
      <c r="P2714" s="272" t="str">
        <f t="shared" si="423"/>
        <v/>
      </c>
      <c r="Q2714" s="272">
        <f t="shared" si="424"/>
        <v>0</v>
      </c>
      <c r="R2714" s="272"/>
    </row>
    <row r="2715" spans="1:18" x14ac:dyDescent="0.3">
      <c r="A2715" s="220">
        <v>22</v>
      </c>
      <c r="B2715" s="202"/>
      <c r="C2715" s="202"/>
      <c r="D2715" s="202" t="s">
        <v>271</v>
      </c>
      <c r="E2715" s="202"/>
      <c r="F2715" s="202"/>
      <c r="G2715" s="221"/>
      <c r="H2715" s="273">
        <f>SUM(B2715:B2721)</f>
        <v>0</v>
      </c>
      <c r="I2715" s="271">
        <f t="shared" si="421"/>
        <v>0</v>
      </c>
      <c r="J2715" s="271">
        <f>IF(SUM(H2715-40)&gt;0,H2715-40,0)</f>
        <v>0</v>
      </c>
      <c r="K2715" s="271">
        <f>IF(SUM(I2715:I2721)&gt;J2715,SUM(I2715:I2721),J2715)</f>
        <v>0</v>
      </c>
      <c r="L2715" s="271">
        <f>IF(D2715="o",IF(H2715&lt;15,0,IF(H2715&gt;40,8,H2715/5)),0)</f>
        <v>0</v>
      </c>
      <c r="M2715" s="272"/>
      <c r="N2715" s="272"/>
      <c r="O2715" s="272" t="str">
        <f t="shared" si="422"/>
        <v/>
      </c>
      <c r="P2715" s="272" t="str">
        <f t="shared" si="423"/>
        <v/>
      </c>
      <c r="Q2715" s="272">
        <f t="shared" si="424"/>
        <v>0</v>
      </c>
      <c r="R2715" s="272"/>
    </row>
    <row r="2716" spans="1:18" x14ac:dyDescent="0.3">
      <c r="A2716" s="214">
        <v>23</v>
      </c>
      <c r="B2716" s="200"/>
      <c r="C2716" s="200"/>
      <c r="D2716" s="215"/>
      <c r="E2716" s="200"/>
      <c r="F2716" s="200"/>
      <c r="G2716" s="216"/>
      <c r="H2716" s="273"/>
      <c r="I2716" s="271">
        <f t="shared" si="421"/>
        <v>0</v>
      </c>
      <c r="J2716" s="271"/>
      <c r="K2716" s="271"/>
      <c r="L2716" s="271"/>
      <c r="M2716" s="272"/>
      <c r="N2716" s="272"/>
      <c r="O2716" s="272" t="str">
        <f t="shared" si="422"/>
        <v/>
      </c>
      <c r="P2716" s="272" t="str">
        <f t="shared" si="423"/>
        <v/>
      </c>
      <c r="Q2716" s="272">
        <f t="shared" si="424"/>
        <v>0</v>
      </c>
      <c r="R2716" s="272"/>
    </row>
    <row r="2717" spans="1:18" x14ac:dyDescent="0.3">
      <c r="A2717" s="214">
        <v>24</v>
      </c>
      <c r="B2717" s="200"/>
      <c r="C2717" s="200"/>
      <c r="D2717" s="215"/>
      <c r="E2717" s="200"/>
      <c r="F2717" s="200"/>
      <c r="G2717" s="216"/>
      <c r="H2717" s="273"/>
      <c r="I2717" s="271">
        <f t="shared" si="421"/>
        <v>0</v>
      </c>
      <c r="J2717" s="271"/>
      <c r="K2717" s="271"/>
      <c r="L2717" s="271"/>
      <c r="M2717" s="272"/>
      <c r="N2717" s="272"/>
      <c r="O2717" s="272" t="str">
        <f t="shared" si="422"/>
        <v/>
      </c>
      <c r="P2717" s="272" t="str">
        <f t="shared" si="423"/>
        <v/>
      </c>
      <c r="Q2717" s="272">
        <f t="shared" si="424"/>
        <v>0</v>
      </c>
      <c r="R2717" s="272"/>
    </row>
    <row r="2718" spans="1:18" x14ac:dyDescent="0.3">
      <c r="A2718" s="214">
        <v>25</v>
      </c>
      <c r="B2718" s="200"/>
      <c r="C2718" s="200"/>
      <c r="D2718" s="215"/>
      <c r="E2718" s="200"/>
      <c r="F2718" s="200"/>
      <c r="G2718" s="216"/>
      <c r="H2718" s="273"/>
      <c r="I2718" s="271">
        <f t="shared" si="421"/>
        <v>0</v>
      </c>
      <c r="J2718" s="271"/>
      <c r="K2718" s="271"/>
      <c r="L2718" s="271"/>
      <c r="M2718" s="272"/>
      <c r="N2718" s="272"/>
      <c r="O2718" s="272" t="str">
        <f t="shared" si="422"/>
        <v/>
      </c>
      <c r="P2718" s="272" t="str">
        <f t="shared" si="423"/>
        <v/>
      </c>
      <c r="Q2718" s="272">
        <f t="shared" si="424"/>
        <v>0</v>
      </c>
      <c r="R2718" s="272"/>
    </row>
    <row r="2719" spans="1:18" x14ac:dyDescent="0.3">
      <c r="A2719" s="214">
        <v>26</v>
      </c>
      <c r="B2719" s="200"/>
      <c r="C2719" s="200"/>
      <c r="D2719" s="215"/>
      <c r="E2719" s="200"/>
      <c r="F2719" s="200"/>
      <c r="G2719" s="216"/>
      <c r="H2719" s="273"/>
      <c r="I2719" s="271">
        <f t="shared" si="421"/>
        <v>0</v>
      </c>
      <c r="J2719" s="271"/>
      <c r="K2719" s="271"/>
      <c r="L2719" s="271"/>
      <c r="M2719" s="272"/>
      <c r="N2719" s="272"/>
      <c r="O2719" s="272" t="str">
        <f t="shared" si="422"/>
        <v/>
      </c>
      <c r="P2719" s="272" t="str">
        <f t="shared" si="423"/>
        <v/>
      </c>
      <c r="Q2719" s="272">
        <f t="shared" si="424"/>
        <v>0</v>
      </c>
      <c r="R2719" s="272"/>
    </row>
    <row r="2720" spans="1:18" x14ac:dyDescent="0.3">
      <c r="A2720" s="214">
        <v>27</v>
      </c>
      <c r="B2720" s="200"/>
      <c r="C2720" s="200"/>
      <c r="D2720" s="215"/>
      <c r="E2720" s="200"/>
      <c r="F2720" s="200"/>
      <c r="G2720" s="216"/>
      <c r="H2720" s="273"/>
      <c r="I2720" s="271">
        <f t="shared" si="421"/>
        <v>0</v>
      </c>
      <c r="J2720" s="271"/>
      <c r="K2720" s="271"/>
      <c r="L2720" s="271"/>
      <c r="M2720" s="272"/>
      <c r="N2720" s="272"/>
      <c r="O2720" s="272" t="str">
        <f t="shared" si="422"/>
        <v/>
      </c>
      <c r="P2720" s="272" t="str">
        <f t="shared" si="423"/>
        <v/>
      </c>
      <c r="Q2720" s="272">
        <f t="shared" si="424"/>
        <v>0</v>
      </c>
      <c r="R2720" s="272"/>
    </row>
    <row r="2721" spans="1:21" ht="17.25" thickBot="1" x14ac:dyDescent="0.35">
      <c r="A2721" s="217">
        <v>28</v>
      </c>
      <c r="B2721" s="204"/>
      <c r="C2721" s="204"/>
      <c r="D2721" s="218"/>
      <c r="E2721" s="204"/>
      <c r="F2721" s="204"/>
      <c r="G2721" s="219"/>
      <c r="H2721" s="273"/>
      <c r="I2721" s="271">
        <f t="shared" si="421"/>
        <v>0</v>
      </c>
      <c r="J2721" s="271"/>
      <c r="K2721" s="271"/>
      <c r="L2721" s="271"/>
      <c r="M2721" s="272"/>
      <c r="N2721" s="272"/>
      <c r="O2721" s="272" t="str">
        <f t="shared" si="422"/>
        <v/>
      </c>
      <c r="P2721" s="272" t="str">
        <f t="shared" si="423"/>
        <v/>
      </c>
      <c r="Q2721" s="272">
        <f t="shared" si="424"/>
        <v>0</v>
      </c>
      <c r="R2721" s="272"/>
    </row>
    <row r="2722" spans="1:21" x14ac:dyDescent="0.3">
      <c r="A2722" s="205"/>
      <c r="B2722" s="202"/>
      <c r="C2722" s="202"/>
      <c r="D2722" s="202" t="s">
        <v>271</v>
      </c>
      <c r="E2722" s="202"/>
      <c r="F2722" s="202"/>
      <c r="G2722" s="221"/>
      <c r="H2722" s="273" t="str">
        <f>IF(A2722&lt;&gt;0,SUM(Q2722:Q2724),"")</f>
        <v/>
      </c>
      <c r="I2722" s="271" t="str">
        <f>IF(A2722&lt;&gt;0,IF(IFERROR(B2722-8,0)&lt;0,0,IFERROR(B2722-8,0)),"")</f>
        <v/>
      </c>
      <c r="J2722" s="271" t="str">
        <f>IF(A2722&lt;&gt;0,IF(SUM(H2722-40)&gt;0,H2722-40,0),"")</f>
        <v/>
      </c>
      <c r="K2722" s="271" t="str">
        <f>IF(A2722&lt;&gt;0,IF(SUM(I2722:I2724)&gt;J2722,SUM(I2722:I2724),J2722),"")</f>
        <v/>
      </c>
      <c r="L2722" s="271" t="str">
        <f>IF(A2722&lt;&gt;0,IF(D2694="o",IF(H2722&lt;(15/(7/COUNTA(A2722:A2724))),0,IF(H2722&gt;(COUNTA(A2722:A2724)/5*40),COUNTA(A2722:A2724)/5*8,H2722/5)),""),"")</f>
        <v/>
      </c>
      <c r="M2722" s="272"/>
      <c r="N2722" s="272"/>
      <c r="O2722" s="272" t="str">
        <f t="shared" si="422"/>
        <v/>
      </c>
      <c r="P2722" s="272" t="str">
        <f t="shared" si="423"/>
        <v/>
      </c>
      <c r="Q2722" s="272">
        <f t="shared" si="424"/>
        <v>0</v>
      </c>
      <c r="R2722" s="272"/>
    </row>
    <row r="2723" spans="1:21" x14ac:dyDescent="0.3">
      <c r="A2723" s="206"/>
      <c r="B2723" s="200"/>
      <c r="C2723" s="200"/>
      <c r="D2723" s="215"/>
      <c r="E2723" s="200"/>
      <c r="F2723" s="200"/>
      <c r="G2723" s="216"/>
      <c r="H2723" s="273"/>
      <c r="I2723" s="271" t="str">
        <f>IF(A2723&lt;&gt;0,IF(IFERROR(B2723-8,0)&lt;0,0,IFERROR(B2723-8,0)),"")</f>
        <v/>
      </c>
      <c r="J2723" s="271"/>
      <c r="K2723" s="271"/>
      <c r="L2723" s="271"/>
      <c r="M2723" s="272"/>
      <c r="N2723" s="272"/>
      <c r="O2723" s="272" t="str">
        <f t="shared" si="422"/>
        <v/>
      </c>
      <c r="P2723" s="272" t="str">
        <f t="shared" si="423"/>
        <v/>
      </c>
      <c r="Q2723" s="272">
        <f t="shared" si="424"/>
        <v>0</v>
      </c>
      <c r="R2723" s="272"/>
    </row>
    <row r="2724" spans="1:21" ht="17.25" thickBot="1" x14ac:dyDescent="0.35">
      <c r="A2724" s="207"/>
      <c r="B2724" s="204"/>
      <c r="C2724" s="204"/>
      <c r="D2724" s="218"/>
      <c r="E2724" s="204"/>
      <c r="F2724" s="204"/>
      <c r="G2724" s="219"/>
      <c r="H2724" s="273"/>
      <c r="I2724" s="271" t="str">
        <f>IF(A2724&lt;&gt;0,IF(IFERROR(B2724-8,0)&lt;0,0,IFERROR(B2724-8,0)),"")</f>
        <v/>
      </c>
      <c r="J2724" s="271"/>
      <c r="K2724" s="271"/>
      <c r="L2724" s="271"/>
      <c r="M2724" s="272"/>
      <c r="N2724" s="272"/>
      <c r="O2724" s="272"/>
      <c r="P2724" s="272"/>
      <c r="Q2724" s="272">
        <f t="shared" si="424"/>
        <v>0</v>
      </c>
      <c r="R2724" s="272"/>
    </row>
    <row r="2725" spans="1:21" ht="17.25" thickBot="1" x14ac:dyDescent="0.35">
      <c r="A2725" s="211"/>
      <c r="B2725" s="243"/>
      <c r="C2725" s="243"/>
      <c r="D2725" s="243"/>
      <c r="E2725" s="243"/>
      <c r="F2725" s="243"/>
      <c r="G2725" s="244"/>
      <c r="H2725" s="273">
        <f t="shared" ref="H2725:M2725" si="425">SUM(H2726:H2756)</f>
        <v>0</v>
      </c>
      <c r="I2725" s="271">
        <f t="shared" si="425"/>
        <v>0</v>
      </c>
      <c r="J2725" s="271">
        <f t="shared" si="425"/>
        <v>0</v>
      </c>
      <c r="K2725" s="271">
        <f t="shared" si="425"/>
        <v>0</v>
      </c>
      <c r="L2725" s="274">
        <f t="shared" si="425"/>
        <v>0</v>
      </c>
      <c r="M2725" s="271" t="e">
        <f t="shared" si="425"/>
        <v>#DIV/0!</v>
      </c>
      <c r="N2725" s="275">
        <f>COUNTA(B2726:B2756)-COUNTIF(B2726:B2756,"연차")</f>
        <v>0</v>
      </c>
      <c r="O2725" s="271">
        <f>SUM(O2726:O2756)</f>
        <v>0</v>
      </c>
      <c r="P2725" s="271">
        <f>SUM(P2726:P2756)</f>
        <v>0</v>
      </c>
      <c r="Q2725" s="272">
        <f>SUM(Q2726:Q2756)</f>
        <v>0</v>
      </c>
      <c r="R2725" s="272">
        <f>COUNTA(A2726:A2756)</f>
        <v>28</v>
      </c>
      <c r="S2725" s="276">
        <f>SUM(C2726:C2756)</f>
        <v>0</v>
      </c>
      <c r="T2725" s="276">
        <f>SUM(F2726:F2756)</f>
        <v>0</v>
      </c>
      <c r="U2725" s="251">
        <f>G2727*G2729</f>
        <v>0</v>
      </c>
    </row>
    <row r="2726" spans="1:21" x14ac:dyDescent="0.3">
      <c r="A2726" s="212">
        <v>1</v>
      </c>
      <c r="B2726" s="201"/>
      <c r="C2726" s="201"/>
      <c r="D2726" s="201" t="s">
        <v>271</v>
      </c>
      <c r="E2726" s="201"/>
      <c r="F2726" s="201"/>
      <c r="G2726" s="213" t="s">
        <v>282</v>
      </c>
      <c r="H2726" s="273">
        <f>SUM(B2726:B2732)</f>
        <v>0</v>
      </c>
      <c r="I2726" s="271">
        <f t="shared" ref="I2726:I2753" si="426">IF(IFERROR(B2726-8,0)&lt;0,0,IFERROR(B2726-8,0))</f>
        <v>0</v>
      </c>
      <c r="J2726" s="271">
        <f>IF(SUM(H2726-40)&gt;0,H2726-40,0)</f>
        <v>0</v>
      </c>
      <c r="K2726" s="271">
        <f>IF(SUM(I2726:I2732)&gt;J2726,SUM(I2726:I2732),J2726)</f>
        <v>0</v>
      </c>
      <c r="L2726" s="271">
        <f>IF(D2726="o",IF(H2726&lt;15,0,IF(H2726&gt;40,8,H2726/5)),0)</f>
        <v>0</v>
      </c>
      <c r="M2726" s="272" t="e">
        <f>SUM(B2726:B2756)/COUNTA(B2726:B2756)</f>
        <v>#DIV/0!</v>
      </c>
      <c r="N2726" s="272"/>
      <c r="O2726" s="272" t="str">
        <f>IF(E2726="o",IF(B2726&gt;8,8,B2726),"")</f>
        <v/>
      </c>
      <c r="P2726" s="272" t="str">
        <f>IF(E2726="o",IF(B2726&gt;8,B2726-8,0),"")</f>
        <v/>
      </c>
      <c r="Q2726" s="272">
        <f>COUNTA(A2726)*IF(B2726="연차",0,B2726)</f>
        <v>0</v>
      </c>
      <c r="R2726" s="272"/>
    </row>
    <row r="2727" spans="1:21" x14ac:dyDescent="0.3">
      <c r="A2727" s="214">
        <v>2</v>
      </c>
      <c r="B2727" s="200"/>
      <c r="C2727" s="200"/>
      <c r="D2727" s="215"/>
      <c r="E2727" s="200"/>
      <c r="F2727" s="200"/>
      <c r="G2727" s="203"/>
      <c r="H2727" s="273"/>
      <c r="I2727" s="271">
        <f t="shared" si="426"/>
        <v>0</v>
      </c>
      <c r="J2727" s="271"/>
      <c r="K2727" s="271"/>
      <c r="L2727" s="271"/>
      <c r="M2727" s="272"/>
      <c r="N2727" s="272"/>
      <c r="O2727" s="272" t="str">
        <f t="shared" ref="O2727:O2755" si="427">IF(E2727="o",IF(B2727&gt;8,8,B2727),"")</f>
        <v/>
      </c>
      <c r="P2727" s="272" t="str">
        <f t="shared" ref="P2727:P2755" si="428">IF(E2727="o",IF(B2727&gt;8,B2727-8,0),"")</f>
        <v/>
      </c>
      <c r="Q2727" s="272">
        <f t="shared" ref="Q2727:Q2756" si="429">COUNTA(A2727)*IF(B2727="연차",0,B2727)</f>
        <v>0</v>
      </c>
      <c r="R2727" s="272"/>
    </row>
    <row r="2728" spans="1:21" x14ac:dyDescent="0.3">
      <c r="A2728" s="214">
        <v>3</v>
      </c>
      <c r="B2728" s="200"/>
      <c r="C2728" s="200"/>
      <c r="D2728" s="215"/>
      <c r="E2728" s="200"/>
      <c r="F2728" s="200"/>
      <c r="G2728" s="203" t="s">
        <v>275</v>
      </c>
      <c r="H2728" s="273"/>
      <c r="I2728" s="271">
        <f t="shared" si="426"/>
        <v>0</v>
      </c>
      <c r="J2728" s="271"/>
      <c r="K2728" s="271"/>
      <c r="L2728" s="271"/>
      <c r="M2728" s="272"/>
      <c r="N2728" s="272"/>
      <c r="O2728" s="272" t="str">
        <f t="shared" si="427"/>
        <v/>
      </c>
      <c r="P2728" s="272" t="str">
        <f t="shared" si="428"/>
        <v/>
      </c>
      <c r="Q2728" s="272">
        <f t="shared" si="429"/>
        <v>0</v>
      </c>
      <c r="R2728" s="272"/>
    </row>
    <row r="2729" spans="1:21" x14ac:dyDescent="0.3">
      <c r="A2729" s="214">
        <v>4</v>
      </c>
      <c r="B2729" s="200"/>
      <c r="C2729" s="200"/>
      <c r="D2729" s="215"/>
      <c r="E2729" s="200"/>
      <c r="F2729" s="200"/>
      <c r="G2729" s="203"/>
      <c r="H2729" s="273"/>
      <c r="I2729" s="271">
        <f t="shared" si="426"/>
        <v>0</v>
      </c>
      <c r="J2729" s="271"/>
      <c r="K2729" s="271"/>
      <c r="L2729" s="271"/>
      <c r="M2729" s="272"/>
      <c r="N2729" s="272"/>
      <c r="O2729" s="272" t="str">
        <f t="shared" si="427"/>
        <v/>
      </c>
      <c r="P2729" s="272" t="str">
        <f t="shared" si="428"/>
        <v/>
      </c>
      <c r="Q2729" s="272">
        <f t="shared" si="429"/>
        <v>0</v>
      </c>
      <c r="R2729" s="272"/>
    </row>
    <row r="2730" spans="1:21" x14ac:dyDescent="0.3">
      <c r="A2730" s="214">
        <v>5</v>
      </c>
      <c r="B2730" s="200"/>
      <c r="C2730" s="200"/>
      <c r="D2730" s="215"/>
      <c r="E2730" s="200"/>
      <c r="F2730" s="200"/>
      <c r="G2730" s="216"/>
      <c r="H2730" s="273"/>
      <c r="I2730" s="271">
        <f t="shared" si="426"/>
        <v>0</v>
      </c>
      <c r="J2730" s="271"/>
      <c r="K2730" s="271"/>
      <c r="L2730" s="271"/>
      <c r="M2730" s="272"/>
      <c r="N2730" s="272"/>
      <c r="O2730" s="272" t="str">
        <f t="shared" si="427"/>
        <v/>
      </c>
      <c r="P2730" s="272" t="str">
        <f t="shared" si="428"/>
        <v/>
      </c>
      <c r="Q2730" s="272">
        <f t="shared" si="429"/>
        <v>0</v>
      </c>
      <c r="R2730" s="272"/>
    </row>
    <row r="2731" spans="1:21" x14ac:dyDescent="0.3">
      <c r="A2731" s="214">
        <v>6</v>
      </c>
      <c r="B2731" s="200"/>
      <c r="C2731" s="200"/>
      <c r="D2731" s="215"/>
      <c r="E2731" s="200"/>
      <c r="F2731" s="200"/>
      <c r="G2731" s="216"/>
      <c r="H2731" s="273"/>
      <c r="I2731" s="271">
        <f t="shared" si="426"/>
        <v>0</v>
      </c>
      <c r="J2731" s="271"/>
      <c r="K2731" s="271"/>
      <c r="L2731" s="271"/>
      <c r="M2731" s="272"/>
      <c r="N2731" s="272"/>
      <c r="O2731" s="272" t="str">
        <f t="shared" si="427"/>
        <v/>
      </c>
      <c r="P2731" s="272" t="str">
        <f t="shared" si="428"/>
        <v/>
      </c>
      <c r="Q2731" s="272">
        <f t="shared" si="429"/>
        <v>0</v>
      </c>
      <c r="R2731" s="272"/>
    </row>
    <row r="2732" spans="1:21" ht="17.25" thickBot="1" x14ac:dyDescent="0.35">
      <c r="A2732" s="217">
        <v>7</v>
      </c>
      <c r="B2732" s="204"/>
      <c r="C2732" s="204"/>
      <c r="D2732" s="218"/>
      <c r="E2732" s="204"/>
      <c r="F2732" s="204"/>
      <c r="G2732" s="219"/>
      <c r="H2732" s="273"/>
      <c r="I2732" s="271">
        <f t="shared" si="426"/>
        <v>0</v>
      </c>
      <c r="J2732" s="271"/>
      <c r="K2732" s="271"/>
      <c r="L2732" s="271"/>
      <c r="M2732" s="272"/>
      <c r="N2732" s="272"/>
      <c r="O2732" s="272" t="str">
        <f t="shared" si="427"/>
        <v/>
      </c>
      <c r="P2732" s="272" t="str">
        <f t="shared" si="428"/>
        <v/>
      </c>
      <c r="Q2732" s="272">
        <f t="shared" si="429"/>
        <v>0</v>
      </c>
      <c r="R2732" s="272"/>
    </row>
    <row r="2733" spans="1:21" x14ac:dyDescent="0.3">
      <c r="A2733" s="220">
        <v>8</v>
      </c>
      <c r="B2733" s="202"/>
      <c r="C2733" s="202"/>
      <c r="D2733" s="202" t="s">
        <v>271</v>
      </c>
      <c r="E2733" s="202"/>
      <c r="F2733" s="202"/>
      <c r="G2733" s="221"/>
      <c r="H2733" s="273">
        <f>SUM(B2733:B2739)</f>
        <v>0</v>
      </c>
      <c r="I2733" s="271">
        <f t="shared" si="426"/>
        <v>0</v>
      </c>
      <c r="J2733" s="271">
        <f>IF(SUM(H2733-40)&gt;0,H2733-40,0)</f>
        <v>0</v>
      </c>
      <c r="K2733" s="271">
        <f>IF(SUM(I2733:I2739)&gt;J2733,SUM(I2733:I2739),J2733)</f>
        <v>0</v>
      </c>
      <c r="L2733" s="271">
        <f>IF(D2733="o",IF(H2733&lt;15,0,IF(H2733&gt;40,8,H2733/5)),0)</f>
        <v>0</v>
      </c>
      <c r="M2733" s="272"/>
      <c r="N2733" s="272"/>
      <c r="O2733" s="272" t="str">
        <f t="shared" si="427"/>
        <v/>
      </c>
      <c r="P2733" s="272" t="str">
        <f t="shared" si="428"/>
        <v/>
      </c>
      <c r="Q2733" s="272">
        <f t="shared" si="429"/>
        <v>0</v>
      </c>
      <c r="R2733" s="272"/>
    </row>
    <row r="2734" spans="1:21" x14ac:dyDescent="0.3">
      <c r="A2734" s="214">
        <v>9</v>
      </c>
      <c r="B2734" s="200"/>
      <c r="C2734" s="200"/>
      <c r="D2734" s="215"/>
      <c r="E2734" s="200"/>
      <c r="F2734" s="200"/>
      <c r="G2734" s="216"/>
      <c r="H2734" s="273"/>
      <c r="I2734" s="271">
        <f t="shared" si="426"/>
        <v>0</v>
      </c>
      <c r="J2734" s="271"/>
      <c r="K2734" s="271"/>
      <c r="L2734" s="271"/>
      <c r="M2734" s="272"/>
      <c r="N2734" s="272"/>
      <c r="O2734" s="272" t="str">
        <f t="shared" si="427"/>
        <v/>
      </c>
      <c r="P2734" s="272" t="str">
        <f t="shared" si="428"/>
        <v/>
      </c>
      <c r="Q2734" s="272">
        <f t="shared" si="429"/>
        <v>0</v>
      </c>
      <c r="R2734" s="272"/>
    </row>
    <row r="2735" spans="1:21" x14ac:dyDescent="0.3">
      <c r="A2735" s="214">
        <v>10</v>
      </c>
      <c r="B2735" s="200"/>
      <c r="C2735" s="200"/>
      <c r="D2735" s="215"/>
      <c r="E2735" s="200"/>
      <c r="F2735" s="200"/>
      <c r="G2735" s="216"/>
      <c r="H2735" s="273"/>
      <c r="I2735" s="271">
        <f t="shared" si="426"/>
        <v>0</v>
      </c>
      <c r="J2735" s="271"/>
      <c r="K2735" s="271"/>
      <c r="L2735" s="271"/>
      <c r="M2735" s="272"/>
      <c r="N2735" s="272"/>
      <c r="O2735" s="272" t="str">
        <f t="shared" si="427"/>
        <v/>
      </c>
      <c r="P2735" s="272" t="str">
        <f t="shared" si="428"/>
        <v/>
      </c>
      <c r="Q2735" s="272">
        <f t="shared" si="429"/>
        <v>0</v>
      </c>
      <c r="R2735" s="272"/>
    </row>
    <row r="2736" spans="1:21" x14ac:dyDescent="0.3">
      <c r="A2736" s="214">
        <v>11</v>
      </c>
      <c r="B2736" s="200"/>
      <c r="C2736" s="200"/>
      <c r="D2736" s="215"/>
      <c r="E2736" s="200"/>
      <c r="F2736" s="200"/>
      <c r="G2736" s="216"/>
      <c r="H2736" s="273"/>
      <c r="I2736" s="271">
        <f t="shared" si="426"/>
        <v>0</v>
      </c>
      <c r="J2736" s="271"/>
      <c r="K2736" s="271"/>
      <c r="L2736" s="271"/>
      <c r="M2736" s="272"/>
      <c r="N2736" s="272"/>
      <c r="O2736" s="272" t="str">
        <f t="shared" si="427"/>
        <v/>
      </c>
      <c r="P2736" s="272" t="str">
        <f t="shared" si="428"/>
        <v/>
      </c>
      <c r="Q2736" s="272">
        <f t="shared" si="429"/>
        <v>0</v>
      </c>
      <c r="R2736" s="272"/>
    </row>
    <row r="2737" spans="1:18" x14ac:dyDescent="0.3">
      <c r="A2737" s="214">
        <v>12</v>
      </c>
      <c r="B2737" s="200"/>
      <c r="C2737" s="200"/>
      <c r="D2737" s="215"/>
      <c r="E2737" s="200"/>
      <c r="F2737" s="200"/>
      <c r="G2737" s="216"/>
      <c r="H2737" s="273"/>
      <c r="I2737" s="271">
        <f t="shared" si="426"/>
        <v>0</v>
      </c>
      <c r="J2737" s="271"/>
      <c r="K2737" s="271"/>
      <c r="L2737" s="271"/>
      <c r="M2737" s="272"/>
      <c r="N2737" s="272"/>
      <c r="O2737" s="272" t="str">
        <f t="shared" si="427"/>
        <v/>
      </c>
      <c r="P2737" s="272" t="str">
        <f t="shared" si="428"/>
        <v/>
      </c>
      <c r="Q2737" s="272">
        <f t="shared" si="429"/>
        <v>0</v>
      </c>
      <c r="R2737" s="272"/>
    </row>
    <row r="2738" spans="1:18" x14ac:dyDescent="0.3">
      <c r="A2738" s="214">
        <v>13</v>
      </c>
      <c r="B2738" s="200"/>
      <c r="C2738" s="200"/>
      <c r="D2738" s="215"/>
      <c r="E2738" s="200"/>
      <c r="F2738" s="200"/>
      <c r="G2738" s="216"/>
      <c r="H2738" s="273"/>
      <c r="I2738" s="271">
        <f t="shared" si="426"/>
        <v>0</v>
      </c>
      <c r="J2738" s="271"/>
      <c r="K2738" s="271"/>
      <c r="L2738" s="271"/>
      <c r="M2738" s="272"/>
      <c r="N2738" s="272"/>
      <c r="O2738" s="272" t="str">
        <f t="shared" si="427"/>
        <v/>
      </c>
      <c r="P2738" s="272" t="str">
        <f t="shared" si="428"/>
        <v/>
      </c>
      <c r="Q2738" s="272">
        <f t="shared" si="429"/>
        <v>0</v>
      </c>
      <c r="R2738" s="272"/>
    </row>
    <row r="2739" spans="1:18" ht="17.25" thickBot="1" x14ac:dyDescent="0.35">
      <c r="A2739" s="217">
        <v>14</v>
      </c>
      <c r="B2739" s="204"/>
      <c r="C2739" s="204"/>
      <c r="D2739" s="218"/>
      <c r="E2739" s="204"/>
      <c r="F2739" s="204"/>
      <c r="G2739" s="219"/>
      <c r="H2739" s="273"/>
      <c r="I2739" s="271">
        <f t="shared" si="426"/>
        <v>0</v>
      </c>
      <c r="J2739" s="271"/>
      <c r="K2739" s="271"/>
      <c r="L2739" s="271"/>
      <c r="M2739" s="272"/>
      <c r="N2739" s="272"/>
      <c r="O2739" s="272" t="str">
        <f t="shared" si="427"/>
        <v/>
      </c>
      <c r="P2739" s="272" t="str">
        <f t="shared" si="428"/>
        <v/>
      </c>
      <c r="Q2739" s="272">
        <f t="shared" si="429"/>
        <v>0</v>
      </c>
      <c r="R2739" s="272"/>
    </row>
    <row r="2740" spans="1:18" x14ac:dyDescent="0.3">
      <c r="A2740" s="220">
        <v>15</v>
      </c>
      <c r="B2740" s="202"/>
      <c r="C2740" s="202"/>
      <c r="D2740" s="202" t="s">
        <v>271</v>
      </c>
      <c r="E2740" s="202"/>
      <c r="F2740" s="202"/>
      <c r="G2740" s="221"/>
      <c r="H2740" s="273">
        <f>SUM(B2740:B2746)</f>
        <v>0</v>
      </c>
      <c r="I2740" s="271">
        <f t="shared" si="426"/>
        <v>0</v>
      </c>
      <c r="J2740" s="271">
        <f>IF(SUM(H2740-40)&gt;0,H2740-40,0)</f>
        <v>0</v>
      </c>
      <c r="K2740" s="271">
        <f>IF(SUM(I2740:I2746)&gt;J2740,SUM(I2740:I2746),J2740)</f>
        <v>0</v>
      </c>
      <c r="L2740" s="271">
        <f>IF(D2740="o",IF(H2740&lt;15,0,IF(H2740&gt;40,8,H2740/5)),0)</f>
        <v>0</v>
      </c>
      <c r="M2740" s="272"/>
      <c r="N2740" s="272"/>
      <c r="O2740" s="272" t="str">
        <f t="shared" si="427"/>
        <v/>
      </c>
      <c r="P2740" s="272" t="str">
        <f t="shared" si="428"/>
        <v/>
      </c>
      <c r="Q2740" s="272">
        <f t="shared" si="429"/>
        <v>0</v>
      </c>
      <c r="R2740" s="272"/>
    </row>
    <row r="2741" spans="1:18" x14ac:dyDescent="0.3">
      <c r="A2741" s="214">
        <v>16</v>
      </c>
      <c r="B2741" s="200"/>
      <c r="C2741" s="200"/>
      <c r="D2741" s="215"/>
      <c r="E2741" s="200"/>
      <c r="F2741" s="200"/>
      <c r="G2741" s="216"/>
      <c r="H2741" s="273"/>
      <c r="I2741" s="271">
        <f t="shared" si="426"/>
        <v>0</v>
      </c>
      <c r="J2741" s="271"/>
      <c r="K2741" s="271"/>
      <c r="L2741" s="271"/>
      <c r="M2741" s="272"/>
      <c r="N2741" s="272"/>
      <c r="O2741" s="272" t="str">
        <f t="shared" si="427"/>
        <v/>
      </c>
      <c r="P2741" s="272" t="str">
        <f t="shared" si="428"/>
        <v/>
      </c>
      <c r="Q2741" s="272">
        <f t="shared" si="429"/>
        <v>0</v>
      </c>
      <c r="R2741" s="272"/>
    </row>
    <row r="2742" spans="1:18" x14ac:dyDescent="0.3">
      <c r="A2742" s="214">
        <v>17</v>
      </c>
      <c r="B2742" s="200"/>
      <c r="C2742" s="200"/>
      <c r="D2742" s="215"/>
      <c r="E2742" s="200"/>
      <c r="F2742" s="200"/>
      <c r="G2742" s="216"/>
      <c r="H2742" s="273"/>
      <c r="I2742" s="271">
        <f t="shared" si="426"/>
        <v>0</v>
      </c>
      <c r="J2742" s="271"/>
      <c r="K2742" s="271"/>
      <c r="L2742" s="271"/>
      <c r="M2742" s="272"/>
      <c r="N2742" s="272"/>
      <c r="O2742" s="272" t="str">
        <f t="shared" si="427"/>
        <v/>
      </c>
      <c r="P2742" s="272" t="str">
        <f t="shared" si="428"/>
        <v/>
      </c>
      <c r="Q2742" s="272">
        <f t="shared" si="429"/>
        <v>0</v>
      </c>
      <c r="R2742" s="272"/>
    </row>
    <row r="2743" spans="1:18" x14ac:dyDescent="0.3">
      <c r="A2743" s="214">
        <v>18</v>
      </c>
      <c r="B2743" s="200"/>
      <c r="C2743" s="200"/>
      <c r="D2743" s="215"/>
      <c r="E2743" s="200"/>
      <c r="F2743" s="200"/>
      <c r="G2743" s="216"/>
      <c r="H2743" s="273"/>
      <c r="I2743" s="271">
        <f t="shared" si="426"/>
        <v>0</v>
      </c>
      <c r="J2743" s="271"/>
      <c r="K2743" s="271"/>
      <c r="L2743" s="271"/>
      <c r="M2743" s="272"/>
      <c r="N2743" s="272"/>
      <c r="O2743" s="272" t="str">
        <f t="shared" si="427"/>
        <v/>
      </c>
      <c r="P2743" s="272" t="str">
        <f t="shared" si="428"/>
        <v/>
      </c>
      <c r="Q2743" s="272">
        <f t="shared" si="429"/>
        <v>0</v>
      </c>
      <c r="R2743" s="272"/>
    </row>
    <row r="2744" spans="1:18" x14ac:dyDescent="0.3">
      <c r="A2744" s="214">
        <v>19</v>
      </c>
      <c r="B2744" s="200"/>
      <c r="C2744" s="200"/>
      <c r="D2744" s="215"/>
      <c r="E2744" s="200"/>
      <c r="F2744" s="200"/>
      <c r="G2744" s="216"/>
      <c r="H2744" s="273"/>
      <c r="I2744" s="271">
        <f t="shared" si="426"/>
        <v>0</v>
      </c>
      <c r="J2744" s="271"/>
      <c r="K2744" s="271"/>
      <c r="L2744" s="271"/>
      <c r="M2744" s="272"/>
      <c r="N2744" s="272"/>
      <c r="O2744" s="272" t="str">
        <f t="shared" si="427"/>
        <v/>
      </c>
      <c r="P2744" s="272" t="str">
        <f t="shared" si="428"/>
        <v/>
      </c>
      <c r="Q2744" s="272">
        <f t="shared" si="429"/>
        <v>0</v>
      </c>
      <c r="R2744" s="272"/>
    </row>
    <row r="2745" spans="1:18" x14ac:dyDescent="0.3">
      <c r="A2745" s="214">
        <v>20</v>
      </c>
      <c r="B2745" s="200"/>
      <c r="C2745" s="200"/>
      <c r="D2745" s="215"/>
      <c r="E2745" s="200"/>
      <c r="F2745" s="200"/>
      <c r="G2745" s="216"/>
      <c r="H2745" s="273"/>
      <c r="I2745" s="271">
        <f t="shared" si="426"/>
        <v>0</v>
      </c>
      <c r="J2745" s="271"/>
      <c r="K2745" s="271"/>
      <c r="L2745" s="271"/>
      <c r="M2745" s="272"/>
      <c r="N2745" s="272"/>
      <c r="O2745" s="272" t="str">
        <f t="shared" si="427"/>
        <v/>
      </c>
      <c r="P2745" s="272" t="str">
        <f t="shared" si="428"/>
        <v/>
      </c>
      <c r="Q2745" s="272">
        <f t="shared" si="429"/>
        <v>0</v>
      </c>
      <c r="R2745" s="272"/>
    </row>
    <row r="2746" spans="1:18" ht="17.25" thickBot="1" x14ac:dyDescent="0.35">
      <c r="A2746" s="217">
        <v>21</v>
      </c>
      <c r="B2746" s="204"/>
      <c r="C2746" s="204"/>
      <c r="D2746" s="218"/>
      <c r="E2746" s="204"/>
      <c r="F2746" s="204"/>
      <c r="G2746" s="219"/>
      <c r="H2746" s="273"/>
      <c r="I2746" s="271">
        <f t="shared" si="426"/>
        <v>0</v>
      </c>
      <c r="J2746" s="271"/>
      <c r="K2746" s="271"/>
      <c r="L2746" s="271"/>
      <c r="M2746" s="272"/>
      <c r="N2746" s="272"/>
      <c r="O2746" s="272" t="str">
        <f t="shared" si="427"/>
        <v/>
      </c>
      <c r="P2746" s="272" t="str">
        <f t="shared" si="428"/>
        <v/>
      </c>
      <c r="Q2746" s="272">
        <f t="shared" si="429"/>
        <v>0</v>
      </c>
      <c r="R2746" s="272"/>
    </row>
    <row r="2747" spans="1:18" x14ac:dyDescent="0.3">
      <c r="A2747" s="220">
        <v>22</v>
      </c>
      <c r="B2747" s="202"/>
      <c r="C2747" s="202"/>
      <c r="D2747" s="202" t="s">
        <v>271</v>
      </c>
      <c r="E2747" s="202"/>
      <c r="F2747" s="202"/>
      <c r="G2747" s="221"/>
      <c r="H2747" s="273">
        <f>SUM(B2747:B2753)</f>
        <v>0</v>
      </c>
      <c r="I2747" s="271">
        <f t="shared" si="426"/>
        <v>0</v>
      </c>
      <c r="J2747" s="271">
        <f>IF(SUM(H2747-40)&gt;0,H2747-40,0)</f>
        <v>0</v>
      </c>
      <c r="K2747" s="271">
        <f>IF(SUM(I2747:I2753)&gt;J2747,SUM(I2747:I2753),J2747)</f>
        <v>0</v>
      </c>
      <c r="L2747" s="271">
        <f>IF(D2747="o",IF(H2747&lt;15,0,IF(H2747&gt;40,8,H2747/5)),0)</f>
        <v>0</v>
      </c>
      <c r="M2747" s="272"/>
      <c r="N2747" s="272"/>
      <c r="O2747" s="272" t="str">
        <f t="shared" si="427"/>
        <v/>
      </c>
      <c r="P2747" s="272" t="str">
        <f t="shared" si="428"/>
        <v/>
      </c>
      <c r="Q2747" s="272">
        <f t="shared" si="429"/>
        <v>0</v>
      </c>
      <c r="R2747" s="272"/>
    </row>
    <row r="2748" spans="1:18" x14ac:dyDescent="0.3">
      <c r="A2748" s="214">
        <v>23</v>
      </c>
      <c r="B2748" s="200"/>
      <c r="C2748" s="200"/>
      <c r="D2748" s="215"/>
      <c r="E2748" s="200"/>
      <c r="F2748" s="200"/>
      <c r="G2748" s="216"/>
      <c r="H2748" s="273"/>
      <c r="I2748" s="271">
        <f t="shared" si="426"/>
        <v>0</v>
      </c>
      <c r="J2748" s="271"/>
      <c r="K2748" s="271"/>
      <c r="L2748" s="271"/>
      <c r="M2748" s="272"/>
      <c r="N2748" s="272"/>
      <c r="O2748" s="272" t="str">
        <f t="shared" si="427"/>
        <v/>
      </c>
      <c r="P2748" s="272" t="str">
        <f t="shared" si="428"/>
        <v/>
      </c>
      <c r="Q2748" s="272">
        <f t="shared" si="429"/>
        <v>0</v>
      </c>
      <c r="R2748" s="272"/>
    </row>
    <row r="2749" spans="1:18" x14ac:dyDescent="0.3">
      <c r="A2749" s="214">
        <v>24</v>
      </c>
      <c r="B2749" s="200"/>
      <c r="C2749" s="200"/>
      <c r="D2749" s="215"/>
      <c r="E2749" s="200"/>
      <c r="F2749" s="200"/>
      <c r="G2749" s="216"/>
      <c r="H2749" s="273"/>
      <c r="I2749" s="271">
        <f t="shared" si="426"/>
        <v>0</v>
      </c>
      <c r="J2749" s="271"/>
      <c r="K2749" s="271"/>
      <c r="L2749" s="271"/>
      <c r="M2749" s="272"/>
      <c r="N2749" s="272"/>
      <c r="O2749" s="272" t="str">
        <f t="shared" si="427"/>
        <v/>
      </c>
      <c r="P2749" s="272" t="str">
        <f t="shared" si="428"/>
        <v/>
      </c>
      <c r="Q2749" s="272">
        <f t="shared" si="429"/>
        <v>0</v>
      </c>
      <c r="R2749" s="272"/>
    </row>
    <row r="2750" spans="1:18" x14ac:dyDescent="0.3">
      <c r="A2750" s="214">
        <v>25</v>
      </c>
      <c r="B2750" s="200"/>
      <c r="C2750" s="200"/>
      <c r="D2750" s="215"/>
      <c r="E2750" s="200"/>
      <c r="F2750" s="200"/>
      <c r="G2750" s="216"/>
      <c r="H2750" s="273"/>
      <c r="I2750" s="271">
        <f t="shared" si="426"/>
        <v>0</v>
      </c>
      <c r="J2750" s="271"/>
      <c r="K2750" s="271"/>
      <c r="L2750" s="271"/>
      <c r="M2750" s="272"/>
      <c r="N2750" s="272"/>
      <c r="O2750" s="272" t="str">
        <f t="shared" si="427"/>
        <v/>
      </c>
      <c r="P2750" s="272" t="str">
        <f t="shared" si="428"/>
        <v/>
      </c>
      <c r="Q2750" s="272">
        <f t="shared" si="429"/>
        <v>0</v>
      </c>
      <c r="R2750" s="272"/>
    </row>
    <row r="2751" spans="1:18" x14ac:dyDescent="0.3">
      <c r="A2751" s="214">
        <v>26</v>
      </c>
      <c r="B2751" s="200"/>
      <c r="C2751" s="200"/>
      <c r="D2751" s="215"/>
      <c r="E2751" s="200"/>
      <c r="F2751" s="200"/>
      <c r="G2751" s="216"/>
      <c r="H2751" s="273"/>
      <c r="I2751" s="271">
        <f t="shared" si="426"/>
        <v>0</v>
      </c>
      <c r="J2751" s="271"/>
      <c r="K2751" s="271"/>
      <c r="L2751" s="271"/>
      <c r="M2751" s="272"/>
      <c r="N2751" s="272"/>
      <c r="O2751" s="272" t="str">
        <f t="shared" si="427"/>
        <v/>
      </c>
      <c r="P2751" s="272" t="str">
        <f t="shared" si="428"/>
        <v/>
      </c>
      <c r="Q2751" s="272">
        <f t="shared" si="429"/>
        <v>0</v>
      </c>
      <c r="R2751" s="272"/>
    </row>
    <row r="2752" spans="1:18" x14ac:dyDescent="0.3">
      <c r="A2752" s="214">
        <v>27</v>
      </c>
      <c r="B2752" s="200"/>
      <c r="C2752" s="200"/>
      <c r="D2752" s="215"/>
      <c r="E2752" s="200"/>
      <c r="F2752" s="200"/>
      <c r="G2752" s="216"/>
      <c r="H2752" s="273"/>
      <c r="I2752" s="271">
        <f t="shared" si="426"/>
        <v>0</v>
      </c>
      <c r="J2752" s="271"/>
      <c r="K2752" s="271"/>
      <c r="L2752" s="271"/>
      <c r="M2752" s="272"/>
      <c r="N2752" s="272"/>
      <c r="O2752" s="272" t="str">
        <f t="shared" si="427"/>
        <v/>
      </c>
      <c r="P2752" s="272" t="str">
        <f t="shared" si="428"/>
        <v/>
      </c>
      <c r="Q2752" s="272">
        <f t="shared" si="429"/>
        <v>0</v>
      </c>
      <c r="R2752" s="272"/>
    </row>
    <row r="2753" spans="1:21" ht="17.25" thickBot="1" x14ac:dyDescent="0.35">
      <c r="A2753" s="217">
        <v>28</v>
      </c>
      <c r="B2753" s="204"/>
      <c r="C2753" s="204"/>
      <c r="D2753" s="218"/>
      <c r="E2753" s="204"/>
      <c r="F2753" s="204"/>
      <c r="G2753" s="219"/>
      <c r="H2753" s="273"/>
      <c r="I2753" s="271">
        <f t="shared" si="426"/>
        <v>0</v>
      </c>
      <c r="J2753" s="271"/>
      <c r="K2753" s="271"/>
      <c r="L2753" s="271"/>
      <c r="M2753" s="272"/>
      <c r="N2753" s="272"/>
      <c r="O2753" s="272" t="str">
        <f t="shared" si="427"/>
        <v/>
      </c>
      <c r="P2753" s="272" t="str">
        <f t="shared" si="428"/>
        <v/>
      </c>
      <c r="Q2753" s="272">
        <f t="shared" si="429"/>
        <v>0</v>
      </c>
      <c r="R2753" s="272"/>
    </row>
    <row r="2754" spans="1:21" x14ac:dyDescent="0.3">
      <c r="A2754" s="205"/>
      <c r="B2754" s="202"/>
      <c r="C2754" s="202"/>
      <c r="D2754" s="202" t="s">
        <v>271</v>
      </c>
      <c r="E2754" s="202"/>
      <c r="F2754" s="202"/>
      <c r="G2754" s="221"/>
      <c r="H2754" s="273" t="str">
        <f>IF(A2754&lt;&gt;0,SUM(Q2754:Q2756),"")</f>
        <v/>
      </c>
      <c r="I2754" s="271" t="str">
        <f>IF(A2754&lt;&gt;0,IF(IFERROR(B2754-8,0)&lt;0,0,IFERROR(B2754-8,0)),"")</f>
        <v/>
      </c>
      <c r="J2754" s="271" t="str">
        <f>IF(A2754&lt;&gt;0,IF(SUM(H2754-40)&gt;0,H2754-40,0),"")</f>
        <v/>
      </c>
      <c r="K2754" s="271" t="str">
        <f>IF(A2754&lt;&gt;0,IF(SUM(I2754:I2756)&gt;J2754,SUM(I2754:I2756),J2754),"")</f>
        <v/>
      </c>
      <c r="L2754" s="271" t="str">
        <f>IF(A2754&lt;&gt;0,IF(D2726="o",IF(H2754&lt;(15/(7/COUNTA(A2754:A2756))),0,IF(H2754&gt;(COUNTA(A2754:A2756)/5*40),COUNTA(A2754:A2756)/5*8,H2754/5)),""),"")</f>
        <v/>
      </c>
      <c r="M2754" s="272"/>
      <c r="N2754" s="272"/>
      <c r="O2754" s="272" t="str">
        <f t="shared" si="427"/>
        <v/>
      </c>
      <c r="P2754" s="272" t="str">
        <f t="shared" si="428"/>
        <v/>
      </c>
      <c r="Q2754" s="272">
        <f t="shared" si="429"/>
        <v>0</v>
      </c>
      <c r="R2754" s="272"/>
    </row>
    <row r="2755" spans="1:21" x14ac:dyDescent="0.3">
      <c r="A2755" s="206"/>
      <c r="B2755" s="200"/>
      <c r="C2755" s="200"/>
      <c r="D2755" s="215"/>
      <c r="E2755" s="200"/>
      <c r="F2755" s="200"/>
      <c r="G2755" s="216"/>
      <c r="H2755" s="273"/>
      <c r="I2755" s="271" t="str">
        <f>IF(A2755&lt;&gt;0,IF(IFERROR(B2755-8,0)&lt;0,0,IFERROR(B2755-8,0)),"")</f>
        <v/>
      </c>
      <c r="J2755" s="271"/>
      <c r="K2755" s="271"/>
      <c r="L2755" s="271"/>
      <c r="M2755" s="272"/>
      <c r="N2755" s="272"/>
      <c r="O2755" s="272" t="str">
        <f t="shared" si="427"/>
        <v/>
      </c>
      <c r="P2755" s="272" t="str">
        <f t="shared" si="428"/>
        <v/>
      </c>
      <c r="Q2755" s="272">
        <f t="shared" si="429"/>
        <v>0</v>
      </c>
      <c r="R2755" s="272"/>
    </row>
    <row r="2756" spans="1:21" ht="17.25" thickBot="1" x14ac:dyDescent="0.35">
      <c r="A2756" s="207"/>
      <c r="B2756" s="204"/>
      <c r="C2756" s="204"/>
      <c r="D2756" s="218"/>
      <c r="E2756" s="204"/>
      <c r="F2756" s="204"/>
      <c r="G2756" s="219"/>
      <c r="H2756" s="273"/>
      <c r="I2756" s="271" t="str">
        <f>IF(A2756&lt;&gt;0,IF(IFERROR(B2756-8,0)&lt;0,0,IFERROR(B2756-8,0)),"")</f>
        <v/>
      </c>
      <c r="J2756" s="271"/>
      <c r="K2756" s="271"/>
      <c r="L2756" s="271"/>
      <c r="M2756" s="272"/>
      <c r="N2756" s="272"/>
      <c r="O2756" s="272"/>
      <c r="P2756" s="272"/>
      <c r="Q2756" s="272">
        <f t="shared" si="429"/>
        <v>0</v>
      </c>
      <c r="R2756" s="272"/>
    </row>
    <row r="2757" spans="1:21" ht="17.25" thickBot="1" x14ac:dyDescent="0.35">
      <c r="A2757" s="211"/>
      <c r="B2757" s="243"/>
      <c r="C2757" s="243"/>
      <c r="D2757" s="243"/>
      <c r="E2757" s="243"/>
      <c r="F2757" s="243"/>
      <c r="G2757" s="244"/>
      <c r="H2757" s="273">
        <f t="shared" ref="H2757:M2757" si="430">SUM(H2758:H2788)</f>
        <v>0</v>
      </c>
      <c r="I2757" s="271">
        <f t="shared" si="430"/>
        <v>0</v>
      </c>
      <c r="J2757" s="271">
        <f t="shared" si="430"/>
        <v>0</v>
      </c>
      <c r="K2757" s="271">
        <f t="shared" si="430"/>
        <v>0</v>
      </c>
      <c r="L2757" s="274">
        <f t="shared" si="430"/>
        <v>0</v>
      </c>
      <c r="M2757" s="271" t="e">
        <f t="shared" si="430"/>
        <v>#DIV/0!</v>
      </c>
      <c r="N2757" s="275">
        <f>COUNTA(B2758:B2788)-COUNTIF(B2758:B2788,"연차")</f>
        <v>0</v>
      </c>
      <c r="O2757" s="271">
        <f>SUM(O2758:O2788)</f>
        <v>0</v>
      </c>
      <c r="P2757" s="271">
        <f>SUM(P2758:P2788)</f>
        <v>0</v>
      </c>
      <c r="Q2757" s="272">
        <f>SUM(Q2758:Q2788)</f>
        <v>0</v>
      </c>
      <c r="R2757" s="272">
        <f>COUNTA(A2758:A2788)</f>
        <v>28</v>
      </c>
      <c r="S2757" s="276">
        <f>SUM(C2758:C2788)</f>
        <v>0</v>
      </c>
      <c r="T2757" s="276">
        <f>SUM(F2758:F2788)</f>
        <v>0</v>
      </c>
      <c r="U2757" s="251">
        <f>G2759*G2761</f>
        <v>0</v>
      </c>
    </row>
    <row r="2758" spans="1:21" x14ac:dyDescent="0.3">
      <c r="A2758" s="212">
        <v>1</v>
      </c>
      <c r="B2758" s="201"/>
      <c r="C2758" s="201"/>
      <c r="D2758" s="201" t="s">
        <v>271</v>
      </c>
      <c r="E2758" s="201"/>
      <c r="F2758" s="201"/>
      <c r="G2758" s="213" t="s">
        <v>282</v>
      </c>
      <c r="H2758" s="273">
        <f>SUM(B2758:B2764)</f>
        <v>0</v>
      </c>
      <c r="I2758" s="271">
        <f t="shared" ref="I2758:I2785" si="431">IF(IFERROR(B2758-8,0)&lt;0,0,IFERROR(B2758-8,0))</f>
        <v>0</v>
      </c>
      <c r="J2758" s="271">
        <f>IF(SUM(H2758-40)&gt;0,H2758-40,0)</f>
        <v>0</v>
      </c>
      <c r="K2758" s="271">
        <f>IF(SUM(I2758:I2764)&gt;J2758,SUM(I2758:I2764),J2758)</f>
        <v>0</v>
      </c>
      <c r="L2758" s="271">
        <f>IF(D2758="o",IF(H2758&lt;15,0,IF(H2758&gt;40,8,H2758/5)),0)</f>
        <v>0</v>
      </c>
      <c r="M2758" s="272" t="e">
        <f>SUM(B2758:B2788)/COUNTA(B2758:B2788)</f>
        <v>#DIV/0!</v>
      </c>
      <c r="N2758" s="272"/>
      <c r="O2758" s="272" t="str">
        <f>IF(E2758="o",IF(B2758&gt;8,8,B2758),"")</f>
        <v/>
      </c>
      <c r="P2758" s="272" t="str">
        <f>IF(E2758="o",IF(B2758&gt;8,B2758-8,0),"")</f>
        <v/>
      </c>
      <c r="Q2758" s="272">
        <f>COUNTA(A2758)*IF(B2758="연차",0,B2758)</f>
        <v>0</v>
      </c>
      <c r="R2758" s="272"/>
    </row>
    <row r="2759" spans="1:21" x14ac:dyDescent="0.3">
      <c r="A2759" s="214">
        <v>2</v>
      </c>
      <c r="B2759" s="200"/>
      <c r="C2759" s="200"/>
      <c r="D2759" s="215"/>
      <c r="E2759" s="200"/>
      <c r="F2759" s="200"/>
      <c r="G2759" s="203"/>
      <c r="H2759" s="273"/>
      <c r="I2759" s="271">
        <f t="shared" si="431"/>
        <v>0</v>
      </c>
      <c r="J2759" s="271"/>
      <c r="K2759" s="271"/>
      <c r="L2759" s="271"/>
      <c r="M2759" s="272"/>
      <c r="N2759" s="272"/>
      <c r="O2759" s="272" t="str">
        <f t="shared" ref="O2759:O2787" si="432">IF(E2759="o",IF(B2759&gt;8,8,B2759),"")</f>
        <v/>
      </c>
      <c r="P2759" s="272" t="str">
        <f t="shared" ref="P2759:P2787" si="433">IF(E2759="o",IF(B2759&gt;8,B2759-8,0),"")</f>
        <v/>
      </c>
      <c r="Q2759" s="272">
        <f t="shared" ref="Q2759:Q2788" si="434">COUNTA(A2759)*IF(B2759="연차",0,B2759)</f>
        <v>0</v>
      </c>
      <c r="R2759" s="272"/>
    </row>
    <row r="2760" spans="1:21" x14ac:dyDescent="0.3">
      <c r="A2760" s="214">
        <v>3</v>
      </c>
      <c r="B2760" s="200"/>
      <c r="C2760" s="200"/>
      <c r="D2760" s="215"/>
      <c r="E2760" s="200"/>
      <c r="F2760" s="200"/>
      <c r="G2760" s="203" t="s">
        <v>275</v>
      </c>
      <c r="H2760" s="273"/>
      <c r="I2760" s="271">
        <f t="shared" si="431"/>
        <v>0</v>
      </c>
      <c r="J2760" s="271"/>
      <c r="K2760" s="271"/>
      <c r="L2760" s="271"/>
      <c r="M2760" s="272"/>
      <c r="N2760" s="272"/>
      <c r="O2760" s="272" t="str">
        <f t="shared" si="432"/>
        <v/>
      </c>
      <c r="P2760" s="272" t="str">
        <f t="shared" si="433"/>
        <v/>
      </c>
      <c r="Q2760" s="272">
        <f t="shared" si="434"/>
        <v>0</v>
      </c>
      <c r="R2760" s="272"/>
    </row>
    <row r="2761" spans="1:21" x14ac:dyDescent="0.3">
      <c r="A2761" s="214">
        <v>4</v>
      </c>
      <c r="B2761" s="200"/>
      <c r="C2761" s="200"/>
      <c r="D2761" s="215"/>
      <c r="E2761" s="200"/>
      <c r="F2761" s="200"/>
      <c r="G2761" s="203"/>
      <c r="H2761" s="273"/>
      <c r="I2761" s="271">
        <f t="shared" si="431"/>
        <v>0</v>
      </c>
      <c r="J2761" s="271"/>
      <c r="K2761" s="271"/>
      <c r="L2761" s="271"/>
      <c r="M2761" s="272"/>
      <c r="N2761" s="272"/>
      <c r="O2761" s="272" t="str">
        <f t="shared" si="432"/>
        <v/>
      </c>
      <c r="P2761" s="272" t="str">
        <f t="shared" si="433"/>
        <v/>
      </c>
      <c r="Q2761" s="272">
        <f t="shared" si="434"/>
        <v>0</v>
      </c>
      <c r="R2761" s="272"/>
    </row>
    <row r="2762" spans="1:21" x14ac:dyDescent="0.3">
      <c r="A2762" s="214">
        <v>5</v>
      </c>
      <c r="B2762" s="200"/>
      <c r="C2762" s="200"/>
      <c r="D2762" s="215"/>
      <c r="E2762" s="200"/>
      <c r="F2762" s="200"/>
      <c r="G2762" s="216"/>
      <c r="H2762" s="273"/>
      <c r="I2762" s="271">
        <f t="shared" si="431"/>
        <v>0</v>
      </c>
      <c r="J2762" s="271"/>
      <c r="K2762" s="271"/>
      <c r="L2762" s="271"/>
      <c r="M2762" s="272"/>
      <c r="N2762" s="272"/>
      <c r="O2762" s="272" t="str">
        <f t="shared" si="432"/>
        <v/>
      </c>
      <c r="P2762" s="272" t="str">
        <f t="shared" si="433"/>
        <v/>
      </c>
      <c r="Q2762" s="272">
        <f t="shared" si="434"/>
        <v>0</v>
      </c>
      <c r="R2762" s="272"/>
    </row>
    <row r="2763" spans="1:21" x14ac:dyDescent="0.3">
      <c r="A2763" s="214">
        <v>6</v>
      </c>
      <c r="B2763" s="200"/>
      <c r="C2763" s="200"/>
      <c r="D2763" s="215"/>
      <c r="E2763" s="200"/>
      <c r="F2763" s="200"/>
      <c r="G2763" s="216"/>
      <c r="H2763" s="273"/>
      <c r="I2763" s="271">
        <f t="shared" si="431"/>
        <v>0</v>
      </c>
      <c r="J2763" s="271"/>
      <c r="K2763" s="271"/>
      <c r="L2763" s="271"/>
      <c r="M2763" s="272"/>
      <c r="N2763" s="272"/>
      <c r="O2763" s="272" t="str">
        <f t="shared" si="432"/>
        <v/>
      </c>
      <c r="P2763" s="272" t="str">
        <f t="shared" si="433"/>
        <v/>
      </c>
      <c r="Q2763" s="272">
        <f t="shared" si="434"/>
        <v>0</v>
      </c>
      <c r="R2763" s="272"/>
    </row>
    <row r="2764" spans="1:21" ht="17.25" thickBot="1" x14ac:dyDescent="0.35">
      <c r="A2764" s="217">
        <v>7</v>
      </c>
      <c r="B2764" s="204"/>
      <c r="C2764" s="204"/>
      <c r="D2764" s="218"/>
      <c r="E2764" s="204"/>
      <c r="F2764" s="204"/>
      <c r="G2764" s="219"/>
      <c r="H2764" s="273"/>
      <c r="I2764" s="271">
        <f t="shared" si="431"/>
        <v>0</v>
      </c>
      <c r="J2764" s="271"/>
      <c r="K2764" s="271"/>
      <c r="L2764" s="271"/>
      <c r="M2764" s="272"/>
      <c r="N2764" s="272"/>
      <c r="O2764" s="272" t="str">
        <f t="shared" si="432"/>
        <v/>
      </c>
      <c r="P2764" s="272" t="str">
        <f t="shared" si="433"/>
        <v/>
      </c>
      <c r="Q2764" s="272">
        <f t="shared" si="434"/>
        <v>0</v>
      </c>
      <c r="R2764" s="272"/>
    </row>
    <row r="2765" spans="1:21" x14ac:dyDescent="0.3">
      <c r="A2765" s="220">
        <v>8</v>
      </c>
      <c r="B2765" s="202"/>
      <c r="C2765" s="202"/>
      <c r="D2765" s="202" t="s">
        <v>271</v>
      </c>
      <c r="E2765" s="202"/>
      <c r="F2765" s="202"/>
      <c r="G2765" s="221"/>
      <c r="H2765" s="273">
        <f>SUM(B2765:B2771)</f>
        <v>0</v>
      </c>
      <c r="I2765" s="271">
        <f t="shared" si="431"/>
        <v>0</v>
      </c>
      <c r="J2765" s="271">
        <f>IF(SUM(H2765-40)&gt;0,H2765-40,0)</f>
        <v>0</v>
      </c>
      <c r="K2765" s="271">
        <f>IF(SUM(I2765:I2771)&gt;J2765,SUM(I2765:I2771),J2765)</f>
        <v>0</v>
      </c>
      <c r="L2765" s="271">
        <f>IF(D2765="o",IF(H2765&lt;15,0,IF(H2765&gt;40,8,H2765/5)),0)</f>
        <v>0</v>
      </c>
      <c r="M2765" s="272"/>
      <c r="N2765" s="272"/>
      <c r="O2765" s="272" t="str">
        <f t="shared" si="432"/>
        <v/>
      </c>
      <c r="P2765" s="272" t="str">
        <f t="shared" si="433"/>
        <v/>
      </c>
      <c r="Q2765" s="272">
        <f t="shared" si="434"/>
        <v>0</v>
      </c>
      <c r="R2765" s="272"/>
    </row>
    <row r="2766" spans="1:21" x14ac:dyDescent="0.3">
      <c r="A2766" s="214">
        <v>9</v>
      </c>
      <c r="B2766" s="200"/>
      <c r="C2766" s="200"/>
      <c r="D2766" s="215"/>
      <c r="E2766" s="200"/>
      <c r="F2766" s="200"/>
      <c r="G2766" s="216"/>
      <c r="H2766" s="273"/>
      <c r="I2766" s="271">
        <f t="shared" si="431"/>
        <v>0</v>
      </c>
      <c r="J2766" s="271"/>
      <c r="K2766" s="271"/>
      <c r="L2766" s="271"/>
      <c r="M2766" s="272"/>
      <c r="N2766" s="272"/>
      <c r="O2766" s="272" t="str">
        <f t="shared" si="432"/>
        <v/>
      </c>
      <c r="P2766" s="272" t="str">
        <f t="shared" si="433"/>
        <v/>
      </c>
      <c r="Q2766" s="272">
        <f t="shared" si="434"/>
        <v>0</v>
      </c>
      <c r="R2766" s="272"/>
    </row>
    <row r="2767" spans="1:21" x14ac:dyDescent="0.3">
      <c r="A2767" s="214">
        <v>10</v>
      </c>
      <c r="B2767" s="200"/>
      <c r="C2767" s="200"/>
      <c r="D2767" s="215"/>
      <c r="E2767" s="200"/>
      <c r="F2767" s="200"/>
      <c r="G2767" s="216"/>
      <c r="H2767" s="273"/>
      <c r="I2767" s="271">
        <f t="shared" si="431"/>
        <v>0</v>
      </c>
      <c r="J2767" s="271"/>
      <c r="K2767" s="271"/>
      <c r="L2767" s="271"/>
      <c r="M2767" s="272"/>
      <c r="N2767" s="272"/>
      <c r="O2767" s="272" t="str">
        <f t="shared" si="432"/>
        <v/>
      </c>
      <c r="P2767" s="272" t="str">
        <f t="shared" si="433"/>
        <v/>
      </c>
      <c r="Q2767" s="272">
        <f t="shared" si="434"/>
        <v>0</v>
      </c>
      <c r="R2767" s="272"/>
    </row>
    <row r="2768" spans="1:21" x14ac:dyDescent="0.3">
      <c r="A2768" s="214">
        <v>11</v>
      </c>
      <c r="B2768" s="200"/>
      <c r="C2768" s="200"/>
      <c r="D2768" s="215"/>
      <c r="E2768" s="200"/>
      <c r="F2768" s="200"/>
      <c r="G2768" s="216"/>
      <c r="H2768" s="273"/>
      <c r="I2768" s="271">
        <f t="shared" si="431"/>
        <v>0</v>
      </c>
      <c r="J2768" s="271"/>
      <c r="K2768" s="271"/>
      <c r="L2768" s="271"/>
      <c r="M2768" s="272"/>
      <c r="N2768" s="272"/>
      <c r="O2768" s="272" t="str">
        <f t="shared" si="432"/>
        <v/>
      </c>
      <c r="P2768" s="272" t="str">
        <f t="shared" si="433"/>
        <v/>
      </c>
      <c r="Q2768" s="272">
        <f t="shared" si="434"/>
        <v>0</v>
      </c>
      <c r="R2768" s="272"/>
    </row>
    <row r="2769" spans="1:18" x14ac:dyDescent="0.3">
      <c r="A2769" s="214">
        <v>12</v>
      </c>
      <c r="B2769" s="200"/>
      <c r="C2769" s="200"/>
      <c r="D2769" s="215"/>
      <c r="E2769" s="200"/>
      <c r="F2769" s="200"/>
      <c r="G2769" s="216"/>
      <c r="H2769" s="273"/>
      <c r="I2769" s="271">
        <f t="shared" si="431"/>
        <v>0</v>
      </c>
      <c r="J2769" s="271"/>
      <c r="K2769" s="271"/>
      <c r="L2769" s="271"/>
      <c r="M2769" s="272"/>
      <c r="N2769" s="272"/>
      <c r="O2769" s="272" t="str">
        <f t="shared" si="432"/>
        <v/>
      </c>
      <c r="P2769" s="272" t="str">
        <f t="shared" si="433"/>
        <v/>
      </c>
      <c r="Q2769" s="272">
        <f t="shared" si="434"/>
        <v>0</v>
      </c>
      <c r="R2769" s="272"/>
    </row>
    <row r="2770" spans="1:18" x14ac:dyDescent="0.3">
      <c r="A2770" s="214">
        <v>13</v>
      </c>
      <c r="B2770" s="200"/>
      <c r="C2770" s="200"/>
      <c r="D2770" s="215"/>
      <c r="E2770" s="200"/>
      <c r="F2770" s="200"/>
      <c r="G2770" s="216"/>
      <c r="H2770" s="273"/>
      <c r="I2770" s="271">
        <f t="shared" si="431"/>
        <v>0</v>
      </c>
      <c r="J2770" s="271"/>
      <c r="K2770" s="271"/>
      <c r="L2770" s="271"/>
      <c r="M2770" s="272"/>
      <c r="N2770" s="272"/>
      <c r="O2770" s="272" t="str">
        <f t="shared" si="432"/>
        <v/>
      </c>
      <c r="P2770" s="272" t="str">
        <f t="shared" si="433"/>
        <v/>
      </c>
      <c r="Q2770" s="272">
        <f t="shared" si="434"/>
        <v>0</v>
      </c>
      <c r="R2770" s="272"/>
    </row>
    <row r="2771" spans="1:18" ht="17.25" thickBot="1" x14ac:dyDescent="0.35">
      <c r="A2771" s="217">
        <v>14</v>
      </c>
      <c r="B2771" s="204"/>
      <c r="C2771" s="204"/>
      <c r="D2771" s="218"/>
      <c r="E2771" s="204"/>
      <c r="F2771" s="204"/>
      <c r="G2771" s="219"/>
      <c r="H2771" s="273"/>
      <c r="I2771" s="271">
        <f t="shared" si="431"/>
        <v>0</v>
      </c>
      <c r="J2771" s="271"/>
      <c r="K2771" s="271"/>
      <c r="L2771" s="271"/>
      <c r="M2771" s="272"/>
      <c r="N2771" s="272"/>
      <c r="O2771" s="272" t="str">
        <f t="shared" si="432"/>
        <v/>
      </c>
      <c r="P2771" s="272" t="str">
        <f t="shared" si="433"/>
        <v/>
      </c>
      <c r="Q2771" s="272">
        <f t="shared" si="434"/>
        <v>0</v>
      </c>
      <c r="R2771" s="272"/>
    </row>
    <row r="2772" spans="1:18" x14ac:dyDescent="0.3">
      <c r="A2772" s="220">
        <v>15</v>
      </c>
      <c r="B2772" s="202"/>
      <c r="C2772" s="202"/>
      <c r="D2772" s="202" t="s">
        <v>271</v>
      </c>
      <c r="E2772" s="202"/>
      <c r="F2772" s="202"/>
      <c r="G2772" s="221"/>
      <c r="H2772" s="273">
        <f>SUM(B2772:B2778)</f>
        <v>0</v>
      </c>
      <c r="I2772" s="271">
        <f t="shared" si="431"/>
        <v>0</v>
      </c>
      <c r="J2772" s="271">
        <f>IF(SUM(H2772-40)&gt;0,H2772-40,0)</f>
        <v>0</v>
      </c>
      <c r="K2772" s="271">
        <f>IF(SUM(I2772:I2778)&gt;J2772,SUM(I2772:I2778),J2772)</f>
        <v>0</v>
      </c>
      <c r="L2772" s="271">
        <f>IF(D2772="o",IF(H2772&lt;15,0,IF(H2772&gt;40,8,H2772/5)),0)</f>
        <v>0</v>
      </c>
      <c r="M2772" s="272"/>
      <c r="N2772" s="272"/>
      <c r="O2772" s="272" t="str">
        <f t="shared" si="432"/>
        <v/>
      </c>
      <c r="P2772" s="272" t="str">
        <f t="shared" si="433"/>
        <v/>
      </c>
      <c r="Q2772" s="272">
        <f t="shared" si="434"/>
        <v>0</v>
      </c>
      <c r="R2772" s="272"/>
    </row>
    <row r="2773" spans="1:18" x14ac:dyDescent="0.3">
      <c r="A2773" s="214">
        <v>16</v>
      </c>
      <c r="B2773" s="200"/>
      <c r="C2773" s="200"/>
      <c r="D2773" s="215"/>
      <c r="E2773" s="200"/>
      <c r="F2773" s="200"/>
      <c r="G2773" s="216"/>
      <c r="H2773" s="273"/>
      <c r="I2773" s="271">
        <f t="shared" si="431"/>
        <v>0</v>
      </c>
      <c r="J2773" s="271"/>
      <c r="K2773" s="271"/>
      <c r="L2773" s="271"/>
      <c r="M2773" s="272"/>
      <c r="N2773" s="272"/>
      <c r="O2773" s="272" t="str">
        <f t="shared" si="432"/>
        <v/>
      </c>
      <c r="P2773" s="272" t="str">
        <f t="shared" si="433"/>
        <v/>
      </c>
      <c r="Q2773" s="272">
        <f t="shared" si="434"/>
        <v>0</v>
      </c>
      <c r="R2773" s="272"/>
    </row>
    <row r="2774" spans="1:18" x14ac:dyDescent="0.3">
      <c r="A2774" s="214">
        <v>17</v>
      </c>
      <c r="B2774" s="200"/>
      <c r="C2774" s="200"/>
      <c r="D2774" s="215"/>
      <c r="E2774" s="200"/>
      <c r="F2774" s="200"/>
      <c r="G2774" s="216"/>
      <c r="H2774" s="273"/>
      <c r="I2774" s="271">
        <f t="shared" si="431"/>
        <v>0</v>
      </c>
      <c r="J2774" s="271"/>
      <c r="K2774" s="271"/>
      <c r="L2774" s="271"/>
      <c r="M2774" s="272"/>
      <c r="N2774" s="272"/>
      <c r="O2774" s="272" t="str">
        <f t="shared" si="432"/>
        <v/>
      </c>
      <c r="P2774" s="272" t="str">
        <f t="shared" si="433"/>
        <v/>
      </c>
      <c r="Q2774" s="272">
        <f t="shared" si="434"/>
        <v>0</v>
      </c>
      <c r="R2774" s="272"/>
    </row>
    <row r="2775" spans="1:18" x14ac:dyDescent="0.3">
      <c r="A2775" s="214">
        <v>18</v>
      </c>
      <c r="B2775" s="200"/>
      <c r="C2775" s="200"/>
      <c r="D2775" s="215"/>
      <c r="E2775" s="200"/>
      <c r="F2775" s="200"/>
      <c r="G2775" s="216"/>
      <c r="H2775" s="273"/>
      <c r="I2775" s="271">
        <f t="shared" si="431"/>
        <v>0</v>
      </c>
      <c r="J2775" s="271"/>
      <c r="K2775" s="271"/>
      <c r="L2775" s="271"/>
      <c r="M2775" s="272"/>
      <c r="N2775" s="272"/>
      <c r="O2775" s="272" t="str">
        <f t="shared" si="432"/>
        <v/>
      </c>
      <c r="P2775" s="272" t="str">
        <f t="shared" si="433"/>
        <v/>
      </c>
      <c r="Q2775" s="272">
        <f t="shared" si="434"/>
        <v>0</v>
      </c>
      <c r="R2775" s="272"/>
    </row>
    <row r="2776" spans="1:18" x14ac:dyDescent="0.3">
      <c r="A2776" s="214">
        <v>19</v>
      </c>
      <c r="B2776" s="200"/>
      <c r="C2776" s="200"/>
      <c r="D2776" s="215"/>
      <c r="E2776" s="200"/>
      <c r="F2776" s="200"/>
      <c r="G2776" s="216"/>
      <c r="H2776" s="273"/>
      <c r="I2776" s="271">
        <f t="shared" si="431"/>
        <v>0</v>
      </c>
      <c r="J2776" s="271"/>
      <c r="K2776" s="271"/>
      <c r="L2776" s="271"/>
      <c r="M2776" s="272"/>
      <c r="N2776" s="272"/>
      <c r="O2776" s="272" t="str">
        <f t="shared" si="432"/>
        <v/>
      </c>
      <c r="P2776" s="272" t="str">
        <f t="shared" si="433"/>
        <v/>
      </c>
      <c r="Q2776" s="272">
        <f t="shared" si="434"/>
        <v>0</v>
      </c>
      <c r="R2776" s="272"/>
    </row>
    <row r="2777" spans="1:18" x14ac:dyDescent="0.3">
      <c r="A2777" s="214">
        <v>20</v>
      </c>
      <c r="B2777" s="200"/>
      <c r="C2777" s="200"/>
      <c r="D2777" s="215"/>
      <c r="E2777" s="200"/>
      <c r="F2777" s="200"/>
      <c r="G2777" s="216"/>
      <c r="H2777" s="273"/>
      <c r="I2777" s="271">
        <f t="shared" si="431"/>
        <v>0</v>
      </c>
      <c r="J2777" s="271"/>
      <c r="K2777" s="271"/>
      <c r="L2777" s="271"/>
      <c r="M2777" s="272"/>
      <c r="N2777" s="272"/>
      <c r="O2777" s="272" t="str">
        <f t="shared" si="432"/>
        <v/>
      </c>
      <c r="P2777" s="272" t="str">
        <f t="shared" si="433"/>
        <v/>
      </c>
      <c r="Q2777" s="272">
        <f t="shared" si="434"/>
        <v>0</v>
      </c>
      <c r="R2777" s="272"/>
    </row>
    <row r="2778" spans="1:18" ht="17.25" thickBot="1" x14ac:dyDescent="0.35">
      <c r="A2778" s="217">
        <v>21</v>
      </c>
      <c r="B2778" s="204"/>
      <c r="C2778" s="204"/>
      <c r="D2778" s="218"/>
      <c r="E2778" s="204"/>
      <c r="F2778" s="204"/>
      <c r="G2778" s="219"/>
      <c r="H2778" s="273"/>
      <c r="I2778" s="271">
        <f t="shared" si="431"/>
        <v>0</v>
      </c>
      <c r="J2778" s="271"/>
      <c r="K2778" s="271"/>
      <c r="L2778" s="271"/>
      <c r="M2778" s="272"/>
      <c r="N2778" s="272"/>
      <c r="O2778" s="272" t="str">
        <f t="shared" si="432"/>
        <v/>
      </c>
      <c r="P2778" s="272" t="str">
        <f t="shared" si="433"/>
        <v/>
      </c>
      <c r="Q2778" s="272">
        <f t="shared" si="434"/>
        <v>0</v>
      </c>
      <c r="R2778" s="272"/>
    </row>
    <row r="2779" spans="1:18" x14ac:dyDescent="0.3">
      <c r="A2779" s="220">
        <v>22</v>
      </c>
      <c r="B2779" s="202"/>
      <c r="C2779" s="202"/>
      <c r="D2779" s="202" t="s">
        <v>271</v>
      </c>
      <c r="E2779" s="202"/>
      <c r="F2779" s="202"/>
      <c r="G2779" s="221"/>
      <c r="H2779" s="273">
        <f>SUM(B2779:B2785)</f>
        <v>0</v>
      </c>
      <c r="I2779" s="271">
        <f t="shared" si="431"/>
        <v>0</v>
      </c>
      <c r="J2779" s="271">
        <f>IF(SUM(H2779-40)&gt;0,H2779-40,0)</f>
        <v>0</v>
      </c>
      <c r="K2779" s="271">
        <f>IF(SUM(I2779:I2785)&gt;J2779,SUM(I2779:I2785),J2779)</f>
        <v>0</v>
      </c>
      <c r="L2779" s="271">
        <f>IF(D2779="o",IF(H2779&lt;15,0,IF(H2779&gt;40,8,H2779/5)),0)</f>
        <v>0</v>
      </c>
      <c r="M2779" s="272"/>
      <c r="N2779" s="272"/>
      <c r="O2779" s="272" t="str">
        <f t="shared" si="432"/>
        <v/>
      </c>
      <c r="P2779" s="272" t="str">
        <f t="shared" si="433"/>
        <v/>
      </c>
      <c r="Q2779" s="272">
        <f t="shared" si="434"/>
        <v>0</v>
      </c>
      <c r="R2779" s="272"/>
    </row>
    <row r="2780" spans="1:18" x14ac:dyDescent="0.3">
      <c r="A2780" s="214">
        <v>23</v>
      </c>
      <c r="B2780" s="200"/>
      <c r="C2780" s="200"/>
      <c r="D2780" s="215"/>
      <c r="E2780" s="200"/>
      <c r="F2780" s="200"/>
      <c r="G2780" s="216"/>
      <c r="H2780" s="273"/>
      <c r="I2780" s="271">
        <f t="shared" si="431"/>
        <v>0</v>
      </c>
      <c r="J2780" s="271"/>
      <c r="K2780" s="271"/>
      <c r="L2780" s="271"/>
      <c r="M2780" s="272"/>
      <c r="N2780" s="272"/>
      <c r="O2780" s="272" t="str">
        <f t="shared" si="432"/>
        <v/>
      </c>
      <c r="P2780" s="272" t="str">
        <f t="shared" si="433"/>
        <v/>
      </c>
      <c r="Q2780" s="272">
        <f t="shared" si="434"/>
        <v>0</v>
      </c>
      <c r="R2780" s="272"/>
    </row>
    <row r="2781" spans="1:18" x14ac:dyDescent="0.3">
      <c r="A2781" s="214">
        <v>24</v>
      </c>
      <c r="B2781" s="200"/>
      <c r="C2781" s="200"/>
      <c r="D2781" s="215"/>
      <c r="E2781" s="200"/>
      <c r="F2781" s="200"/>
      <c r="G2781" s="216"/>
      <c r="H2781" s="273"/>
      <c r="I2781" s="271">
        <f t="shared" si="431"/>
        <v>0</v>
      </c>
      <c r="J2781" s="271"/>
      <c r="K2781" s="271"/>
      <c r="L2781" s="271"/>
      <c r="M2781" s="272"/>
      <c r="N2781" s="272"/>
      <c r="O2781" s="272" t="str">
        <f t="shared" si="432"/>
        <v/>
      </c>
      <c r="P2781" s="272" t="str">
        <f t="shared" si="433"/>
        <v/>
      </c>
      <c r="Q2781" s="272">
        <f t="shared" si="434"/>
        <v>0</v>
      </c>
      <c r="R2781" s="272"/>
    </row>
    <row r="2782" spans="1:18" x14ac:dyDescent="0.3">
      <c r="A2782" s="214">
        <v>25</v>
      </c>
      <c r="B2782" s="200"/>
      <c r="C2782" s="200"/>
      <c r="D2782" s="215"/>
      <c r="E2782" s="200"/>
      <c r="F2782" s="200"/>
      <c r="G2782" s="216"/>
      <c r="H2782" s="273"/>
      <c r="I2782" s="271">
        <f t="shared" si="431"/>
        <v>0</v>
      </c>
      <c r="J2782" s="271"/>
      <c r="K2782" s="271"/>
      <c r="L2782" s="271"/>
      <c r="M2782" s="272"/>
      <c r="N2782" s="272"/>
      <c r="O2782" s="272" t="str">
        <f t="shared" si="432"/>
        <v/>
      </c>
      <c r="P2782" s="272" t="str">
        <f t="shared" si="433"/>
        <v/>
      </c>
      <c r="Q2782" s="272">
        <f t="shared" si="434"/>
        <v>0</v>
      </c>
      <c r="R2782" s="272"/>
    </row>
    <row r="2783" spans="1:18" x14ac:dyDescent="0.3">
      <c r="A2783" s="214">
        <v>26</v>
      </c>
      <c r="B2783" s="200"/>
      <c r="C2783" s="200"/>
      <c r="D2783" s="215"/>
      <c r="E2783" s="200"/>
      <c r="F2783" s="200"/>
      <c r="G2783" s="216"/>
      <c r="H2783" s="273"/>
      <c r="I2783" s="271">
        <f t="shared" si="431"/>
        <v>0</v>
      </c>
      <c r="J2783" s="271"/>
      <c r="K2783" s="271"/>
      <c r="L2783" s="271"/>
      <c r="M2783" s="272"/>
      <c r="N2783" s="272"/>
      <c r="O2783" s="272" t="str">
        <f t="shared" si="432"/>
        <v/>
      </c>
      <c r="P2783" s="272" t="str">
        <f t="shared" si="433"/>
        <v/>
      </c>
      <c r="Q2783" s="272">
        <f t="shared" si="434"/>
        <v>0</v>
      </c>
      <c r="R2783" s="272"/>
    </row>
    <row r="2784" spans="1:18" x14ac:dyDescent="0.3">
      <c r="A2784" s="214">
        <v>27</v>
      </c>
      <c r="B2784" s="200"/>
      <c r="C2784" s="200"/>
      <c r="D2784" s="215"/>
      <c r="E2784" s="200"/>
      <c r="F2784" s="200"/>
      <c r="G2784" s="216"/>
      <c r="H2784" s="273"/>
      <c r="I2784" s="271">
        <f t="shared" si="431"/>
        <v>0</v>
      </c>
      <c r="J2784" s="271"/>
      <c r="K2784" s="271"/>
      <c r="L2784" s="271"/>
      <c r="M2784" s="272"/>
      <c r="N2784" s="272"/>
      <c r="O2784" s="272" t="str">
        <f t="shared" si="432"/>
        <v/>
      </c>
      <c r="P2784" s="272" t="str">
        <f t="shared" si="433"/>
        <v/>
      </c>
      <c r="Q2784" s="272">
        <f t="shared" si="434"/>
        <v>0</v>
      </c>
      <c r="R2784" s="272"/>
    </row>
    <row r="2785" spans="1:21" ht="17.25" thickBot="1" x14ac:dyDescent="0.35">
      <c r="A2785" s="217">
        <v>28</v>
      </c>
      <c r="B2785" s="204"/>
      <c r="C2785" s="204"/>
      <c r="D2785" s="218"/>
      <c r="E2785" s="204"/>
      <c r="F2785" s="204"/>
      <c r="G2785" s="219"/>
      <c r="H2785" s="273"/>
      <c r="I2785" s="271">
        <f t="shared" si="431"/>
        <v>0</v>
      </c>
      <c r="J2785" s="271"/>
      <c r="K2785" s="271"/>
      <c r="L2785" s="271"/>
      <c r="M2785" s="272"/>
      <c r="N2785" s="272"/>
      <c r="O2785" s="272" t="str">
        <f t="shared" si="432"/>
        <v/>
      </c>
      <c r="P2785" s="272" t="str">
        <f t="shared" si="433"/>
        <v/>
      </c>
      <c r="Q2785" s="272">
        <f t="shared" si="434"/>
        <v>0</v>
      </c>
      <c r="R2785" s="272"/>
    </row>
    <row r="2786" spans="1:21" x14ac:dyDescent="0.3">
      <c r="A2786" s="205"/>
      <c r="B2786" s="202"/>
      <c r="C2786" s="202"/>
      <c r="D2786" s="202" t="s">
        <v>271</v>
      </c>
      <c r="E2786" s="202"/>
      <c r="F2786" s="202"/>
      <c r="G2786" s="221"/>
      <c r="H2786" s="273" t="str">
        <f>IF(A2786&lt;&gt;0,SUM(Q2786:Q2788),"")</f>
        <v/>
      </c>
      <c r="I2786" s="271" t="str">
        <f>IF(A2786&lt;&gt;0,IF(IFERROR(B2786-8,0)&lt;0,0,IFERROR(B2786-8,0)),"")</f>
        <v/>
      </c>
      <c r="J2786" s="271" t="str">
        <f>IF(A2786&lt;&gt;0,IF(SUM(H2786-40)&gt;0,H2786-40,0),"")</f>
        <v/>
      </c>
      <c r="K2786" s="271" t="str">
        <f>IF(A2786&lt;&gt;0,IF(SUM(I2786:I2788)&gt;J2786,SUM(I2786:I2788),J2786),"")</f>
        <v/>
      </c>
      <c r="L2786" s="271" t="str">
        <f>IF(A2786&lt;&gt;0,IF(D2758="o",IF(H2786&lt;(15/(7/COUNTA(A2786:A2788))),0,IF(H2786&gt;(COUNTA(A2786:A2788)/5*40),COUNTA(A2786:A2788)/5*8,H2786/5)),""),"")</f>
        <v/>
      </c>
      <c r="M2786" s="272"/>
      <c r="N2786" s="272"/>
      <c r="O2786" s="272" t="str">
        <f t="shared" si="432"/>
        <v/>
      </c>
      <c r="P2786" s="272" t="str">
        <f t="shared" si="433"/>
        <v/>
      </c>
      <c r="Q2786" s="272">
        <f t="shared" si="434"/>
        <v>0</v>
      </c>
      <c r="R2786" s="272"/>
    </row>
    <row r="2787" spans="1:21" x14ac:dyDescent="0.3">
      <c r="A2787" s="206"/>
      <c r="B2787" s="200"/>
      <c r="C2787" s="200"/>
      <c r="D2787" s="215"/>
      <c r="E2787" s="200"/>
      <c r="F2787" s="200"/>
      <c r="G2787" s="216"/>
      <c r="H2787" s="273"/>
      <c r="I2787" s="271" t="str">
        <f>IF(A2787&lt;&gt;0,IF(IFERROR(B2787-8,0)&lt;0,0,IFERROR(B2787-8,0)),"")</f>
        <v/>
      </c>
      <c r="J2787" s="271"/>
      <c r="K2787" s="271"/>
      <c r="L2787" s="271"/>
      <c r="M2787" s="272"/>
      <c r="N2787" s="272"/>
      <c r="O2787" s="272" t="str">
        <f t="shared" si="432"/>
        <v/>
      </c>
      <c r="P2787" s="272" t="str">
        <f t="shared" si="433"/>
        <v/>
      </c>
      <c r="Q2787" s="272">
        <f t="shared" si="434"/>
        <v>0</v>
      </c>
      <c r="R2787" s="272"/>
    </row>
    <row r="2788" spans="1:21" ht="17.25" thickBot="1" x14ac:dyDescent="0.35">
      <c r="A2788" s="207"/>
      <c r="B2788" s="204"/>
      <c r="C2788" s="204"/>
      <c r="D2788" s="218"/>
      <c r="E2788" s="204"/>
      <c r="F2788" s="204"/>
      <c r="G2788" s="219"/>
      <c r="H2788" s="273"/>
      <c r="I2788" s="271" t="str">
        <f>IF(A2788&lt;&gt;0,IF(IFERROR(B2788-8,0)&lt;0,0,IFERROR(B2788-8,0)),"")</f>
        <v/>
      </c>
      <c r="J2788" s="271"/>
      <c r="K2788" s="271"/>
      <c r="L2788" s="271"/>
      <c r="M2788" s="272"/>
      <c r="N2788" s="272"/>
      <c r="O2788" s="272"/>
      <c r="P2788" s="272"/>
      <c r="Q2788" s="272">
        <f t="shared" si="434"/>
        <v>0</v>
      </c>
      <c r="R2788" s="272"/>
    </row>
    <row r="2789" spans="1:21" ht="17.25" thickBot="1" x14ac:dyDescent="0.35">
      <c r="A2789" s="211"/>
      <c r="B2789" s="243"/>
      <c r="C2789" s="243"/>
      <c r="D2789" s="243"/>
      <c r="E2789" s="243"/>
      <c r="F2789" s="243"/>
      <c r="G2789" s="244"/>
      <c r="H2789" s="273">
        <f t="shared" ref="H2789:M2789" si="435">SUM(H2790:H2820)</f>
        <v>0</v>
      </c>
      <c r="I2789" s="271">
        <f t="shared" si="435"/>
        <v>0</v>
      </c>
      <c r="J2789" s="271">
        <f t="shared" si="435"/>
        <v>0</v>
      </c>
      <c r="K2789" s="271">
        <f t="shared" si="435"/>
        <v>0</v>
      </c>
      <c r="L2789" s="274">
        <f t="shared" si="435"/>
        <v>0</v>
      </c>
      <c r="M2789" s="271" t="e">
        <f t="shared" si="435"/>
        <v>#DIV/0!</v>
      </c>
      <c r="N2789" s="275">
        <f>COUNTA(B2790:B2820)-COUNTIF(B2790:B2820,"연차")</f>
        <v>0</v>
      </c>
      <c r="O2789" s="271">
        <f>SUM(O2790:O2820)</f>
        <v>0</v>
      </c>
      <c r="P2789" s="271">
        <f>SUM(P2790:P2820)</f>
        <v>0</v>
      </c>
      <c r="Q2789" s="272">
        <f>SUM(Q2790:Q2820)</f>
        <v>0</v>
      </c>
      <c r="R2789" s="272">
        <f>COUNTA(A2790:A2820)</f>
        <v>28</v>
      </c>
      <c r="S2789" s="276">
        <f>SUM(C2790:C2820)</f>
        <v>0</v>
      </c>
      <c r="T2789" s="276">
        <f>SUM(F2790:F2820)</f>
        <v>0</v>
      </c>
      <c r="U2789" s="251">
        <f>G2791*G2793</f>
        <v>0</v>
      </c>
    </row>
    <row r="2790" spans="1:21" x14ac:dyDescent="0.3">
      <c r="A2790" s="212">
        <v>1</v>
      </c>
      <c r="B2790" s="201"/>
      <c r="C2790" s="201"/>
      <c r="D2790" s="201" t="s">
        <v>271</v>
      </c>
      <c r="E2790" s="201"/>
      <c r="F2790" s="201"/>
      <c r="G2790" s="213" t="s">
        <v>282</v>
      </c>
      <c r="H2790" s="273">
        <f>SUM(B2790:B2796)</f>
        <v>0</v>
      </c>
      <c r="I2790" s="271">
        <f t="shared" ref="I2790:I2817" si="436">IF(IFERROR(B2790-8,0)&lt;0,0,IFERROR(B2790-8,0))</f>
        <v>0</v>
      </c>
      <c r="J2790" s="271">
        <f>IF(SUM(H2790-40)&gt;0,H2790-40,0)</f>
        <v>0</v>
      </c>
      <c r="K2790" s="271">
        <f>IF(SUM(I2790:I2796)&gt;J2790,SUM(I2790:I2796),J2790)</f>
        <v>0</v>
      </c>
      <c r="L2790" s="271">
        <f>IF(D2790="o",IF(H2790&lt;15,0,IF(H2790&gt;40,8,H2790/5)),0)</f>
        <v>0</v>
      </c>
      <c r="M2790" s="272" t="e">
        <f>SUM(B2790:B2820)/COUNTA(B2790:B2820)</f>
        <v>#DIV/0!</v>
      </c>
      <c r="N2790" s="272"/>
      <c r="O2790" s="272" t="str">
        <f>IF(E2790="o",IF(B2790&gt;8,8,B2790),"")</f>
        <v/>
      </c>
      <c r="P2790" s="272" t="str">
        <f>IF(E2790="o",IF(B2790&gt;8,B2790-8,0),"")</f>
        <v/>
      </c>
      <c r="Q2790" s="272">
        <f>COUNTA(A2790)*IF(B2790="연차",0,B2790)</f>
        <v>0</v>
      </c>
      <c r="R2790" s="272"/>
    </row>
    <row r="2791" spans="1:21" x14ac:dyDescent="0.3">
      <c r="A2791" s="214">
        <v>2</v>
      </c>
      <c r="B2791" s="200"/>
      <c r="C2791" s="200"/>
      <c r="D2791" s="215"/>
      <c r="E2791" s="200"/>
      <c r="F2791" s="200"/>
      <c r="G2791" s="203"/>
      <c r="H2791" s="273"/>
      <c r="I2791" s="271">
        <f t="shared" si="436"/>
        <v>0</v>
      </c>
      <c r="J2791" s="271"/>
      <c r="K2791" s="271"/>
      <c r="L2791" s="271"/>
      <c r="M2791" s="272"/>
      <c r="N2791" s="272"/>
      <c r="O2791" s="272" t="str">
        <f t="shared" ref="O2791:O2819" si="437">IF(E2791="o",IF(B2791&gt;8,8,B2791),"")</f>
        <v/>
      </c>
      <c r="P2791" s="272" t="str">
        <f t="shared" ref="P2791:P2819" si="438">IF(E2791="o",IF(B2791&gt;8,B2791-8,0),"")</f>
        <v/>
      </c>
      <c r="Q2791" s="272">
        <f t="shared" ref="Q2791:Q2820" si="439">COUNTA(A2791)*IF(B2791="연차",0,B2791)</f>
        <v>0</v>
      </c>
      <c r="R2791" s="272"/>
    </row>
    <row r="2792" spans="1:21" x14ac:dyDescent="0.3">
      <c r="A2792" s="214">
        <v>3</v>
      </c>
      <c r="B2792" s="200"/>
      <c r="C2792" s="200"/>
      <c r="D2792" s="215"/>
      <c r="E2792" s="200"/>
      <c r="F2792" s="200"/>
      <c r="G2792" s="203" t="s">
        <v>275</v>
      </c>
      <c r="H2792" s="273"/>
      <c r="I2792" s="271">
        <f t="shared" si="436"/>
        <v>0</v>
      </c>
      <c r="J2792" s="271"/>
      <c r="K2792" s="271"/>
      <c r="L2792" s="271"/>
      <c r="M2792" s="272"/>
      <c r="N2792" s="272"/>
      <c r="O2792" s="272" t="str">
        <f t="shared" si="437"/>
        <v/>
      </c>
      <c r="P2792" s="272" t="str">
        <f t="shared" si="438"/>
        <v/>
      </c>
      <c r="Q2792" s="272">
        <f t="shared" si="439"/>
        <v>0</v>
      </c>
      <c r="R2792" s="272"/>
    </row>
    <row r="2793" spans="1:21" x14ac:dyDescent="0.3">
      <c r="A2793" s="214">
        <v>4</v>
      </c>
      <c r="B2793" s="200"/>
      <c r="C2793" s="200"/>
      <c r="D2793" s="215"/>
      <c r="E2793" s="200"/>
      <c r="F2793" s="200"/>
      <c r="G2793" s="203"/>
      <c r="H2793" s="273"/>
      <c r="I2793" s="271">
        <f t="shared" si="436"/>
        <v>0</v>
      </c>
      <c r="J2793" s="271"/>
      <c r="K2793" s="271"/>
      <c r="L2793" s="271"/>
      <c r="M2793" s="272"/>
      <c r="N2793" s="272"/>
      <c r="O2793" s="272" t="str">
        <f t="shared" si="437"/>
        <v/>
      </c>
      <c r="P2793" s="272" t="str">
        <f t="shared" si="438"/>
        <v/>
      </c>
      <c r="Q2793" s="272">
        <f t="shared" si="439"/>
        <v>0</v>
      </c>
      <c r="R2793" s="272"/>
    </row>
    <row r="2794" spans="1:21" x14ac:dyDescent="0.3">
      <c r="A2794" s="214">
        <v>5</v>
      </c>
      <c r="B2794" s="200"/>
      <c r="C2794" s="200"/>
      <c r="D2794" s="215"/>
      <c r="E2794" s="200"/>
      <c r="F2794" s="200"/>
      <c r="G2794" s="216"/>
      <c r="H2794" s="273"/>
      <c r="I2794" s="271">
        <f t="shared" si="436"/>
        <v>0</v>
      </c>
      <c r="J2794" s="271"/>
      <c r="K2794" s="271"/>
      <c r="L2794" s="271"/>
      <c r="M2794" s="272"/>
      <c r="N2794" s="272"/>
      <c r="O2794" s="272" t="str">
        <f t="shared" si="437"/>
        <v/>
      </c>
      <c r="P2794" s="272" t="str">
        <f t="shared" si="438"/>
        <v/>
      </c>
      <c r="Q2794" s="272">
        <f t="shared" si="439"/>
        <v>0</v>
      </c>
      <c r="R2794" s="272"/>
    </row>
    <row r="2795" spans="1:21" x14ac:dyDescent="0.3">
      <c r="A2795" s="214">
        <v>6</v>
      </c>
      <c r="B2795" s="200"/>
      <c r="C2795" s="200"/>
      <c r="D2795" s="215"/>
      <c r="E2795" s="200"/>
      <c r="F2795" s="200"/>
      <c r="G2795" s="216"/>
      <c r="H2795" s="273"/>
      <c r="I2795" s="271">
        <f t="shared" si="436"/>
        <v>0</v>
      </c>
      <c r="J2795" s="271"/>
      <c r="K2795" s="271"/>
      <c r="L2795" s="271"/>
      <c r="M2795" s="272"/>
      <c r="N2795" s="272"/>
      <c r="O2795" s="272" t="str">
        <f t="shared" si="437"/>
        <v/>
      </c>
      <c r="P2795" s="272" t="str">
        <f t="shared" si="438"/>
        <v/>
      </c>
      <c r="Q2795" s="272">
        <f t="shared" si="439"/>
        <v>0</v>
      </c>
      <c r="R2795" s="272"/>
    </row>
    <row r="2796" spans="1:21" ht="17.25" thickBot="1" x14ac:dyDescent="0.35">
      <c r="A2796" s="217">
        <v>7</v>
      </c>
      <c r="B2796" s="204"/>
      <c r="C2796" s="204"/>
      <c r="D2796" s="218"/>
      <c r="E2796" s="204"/>
      <c r="F2796" s="204"/>
      <c r="G2796" s="219"/>
      <c r="H2796" s="273"/>
      <c r="I2796" s="271">
        <f t="shared" si="436"/>
        <v>0</v>
      </c>
      <c r="J2796" s="271"/>
      <c r="K2796" s="271"/>
      <c r="L2796" s="271"/>
      <c r="M2796" s="272"/>
      <c r="N2796" s="272"/>
      <c r="O2796" s="272" t="str">
        <f t="shared" si="437"/>
        <v/>
      </c>
      <c r="P2796" s="272" t="str">
        <f t="shared" si="438"/>
        <v/>
      </c>
      <c r="Q2796" s="272">
        <f t="shared" si="439"/>
        <v>0</v>
      </c>
      <c r="R2796" s="272"/>
    </row>
    <row r="2797" spans="1:21" x14ac:dyDescent="0.3">
      <c r="A2797" s="220">
        <v>8</v>
      </c>
      <c r="B2797" s="202"/>
      <c r="C2797" s="202"/>
      <c r="D2797" s="202" t="s">
        <v>271</v>
      </c>
      <c r="E2797" s="202"/>
      <c r="F2797" s="202"/>
      <c r="G2797" s="221"/>
      <c r="H2797" s="273">
        <f>SUM(B2797:B2803)</f>
        <v>0</v>
      </c>
      <c r="I2797" s="271">
        <f t="shared" si="436"/>
        <v>0</v>
      </c>
      <c r="J2797" s="271">
        <f>IF(SUM(H2797-40)&gt;0,H2797-40,0)</f>
        <v>0</v>
      </c>
      <c r="K2797" s="271">
        <f>IF(SUM(I2797:I2803)&gt;J2797,SUM(I2797:I2803),J2797)</f>
        <v>0</v>
      </c>
      <c r="L2797" s="271">
        <f>IF(D2797="o",IF(H2797&lt;15,0,IF(H2797&gt;40,8,H2797/5)),0)</f>
        <v>0</v>
      </c>
      <c r="M2797" s="272"/>
      <c r="N2797" s="272"/>
      <c r="O2797" s="272" t="str">
        <f t="shared" si="437"/>
        <v/>
      </c>
      <c r="P2797" s="272" t="str">
        <f t="shared" si="438"/>
        <v/>
      </c>
      <c r="Q2797" s="272">
        <f t="shared" si="439"/>
        <v>0</v>
      </c>
      <c r="R2797" s="272"/>
    </row>
    <row r="2798" spans="1:21" x14ac:dyDescent="0.3">
      <c r="A2798" s="214">
        <v>9</v>
      </c>
      <c r="B2798" s="200"/>
      <c r="C2798" s="200"/>
      <c r="D2798" s="215"/>
      <c r="E2798" s="200"/>
      <c r="F2798" s="200"/>
      <c r="G2798" s="216"/>
      <c r="H2798" s="273"/>
      <c r="I2798" s="271">
        <f t="shared" si="436"/>
        <v>0</v>
      </c>
      <c r="J2798" s="271"/>
      <c r="K2798" s="271"/>
      <c r="L2798" s="271"/>
      <c r="M2798" s="272"/>
      <c r="N2798" s="272"/>
      <c r="O2798" s="272" t="str">
        <f t="shared" si="437"/>
        <v/>
      </c>
      <c r="P2798" s="272" t="str">
        <f t="shared" si="438"/>
        <v/>
      </c>
      <c r="Q2798" s="272">
        <f t="shared" si="439"/>
        <v>0</v>
      </c>
      <c r="R2798" s="272"/>
    </row>
    <row r="2799" spans="1:21" x14ac:dyDescent="0.3">
      <c r="A2799" s="214">
        <v>10</v>
      </c>
      <c r="B2799" s="200"/>
      <c r="C2799" s="200"/>
      <c r="D2799" s="215"/>
      <c r="E2799" s="200"/>
      <c r="F2799" s="200"/>
      <c r="G2799" s="216"/>
      <c r="H2799" s="273"/>
      <c r="I2799" s="271">
        <f t="shared" si="436"/>
        <v>0</v>
      </c>
      <c r="J2799" s="271"/>
      <c r="K2799" s="271"/>
      <c r="L2799" s="271"/>
      <c r="M2799" s="272"/>
      <c r="N2799" s="272"/>
      <c r="O2799" s="272" t="str">
        <f t="shared" si="437"/>
        <v/>
      </c>
      <c r="P2799" s="272" t="str">
        <f t="shared" si="438"/>
        <v/>
      </c>
      <c r="Q2799" s="272">
        <f t="shared" si="439"/>
        <v>0</v>
      </c>
      <c r="R2799" s="272"/>
    </row>
    <row r="2800" spans="1:21" x14ac:dyDescent="0.3">
      <c r="A2800" s="214">
        <v>11</v>
      </c>
      <c r="B2800" s="200"/>
      <c r="C2800" s="200"/>
      <c r="D2800" s="215"/>
      <c r="E2800" s="200"/>
      <c r="F2800" s="200"/>
      <c r="G2800" s="216"/>
      <c r="H2800" s="273"/>
      <c r="I2800" s="271">
        <f t="shared" si="436"/>
        <v>0</v>
      </c>
      <c r="J2800" s="271"/>
      <c r="K2800" s="271"/>
      <c r="L2800" s="271"/>
      <c r="M2800" s="272"/>
      <c r="N2800" s="272"/>
      <c r="O2800" s="272" t="str">
        <f t="shared" si="437"/>
        <v/>
      </c>
      <c r="P2800" s="272" t="str">
        <f t="shared" si="438"/>
        <v/>
      </c>
      <c r="Q2800" s="272">
        <f t="shared" si="439"/>
        <v>0</v>
      </c>
      <c r="R2800" s="272"/>
    </row>
    <row r="2801" spans="1:18" x14ac:dyDescent="0.3">
      <c r="A2801" s="214">
        <v>12</v>
      </c>
      <c r="B2801" s="200"/>
      <c r="C2801" s="200"/>
      <c r="D2801" s="215"/>
      <c r="E2801" s="200"/>
      <c r="F2801" s="200"/>
      <c r="G2801" s="216"/>
      <c r="H2801" s="273"/>
      <c r="I2801" s="271">
        <f t="shared" si="436"/>
        <v>0</v>
      </c>
      <c r="J2801" s="271"/>
      <c r="K2801" s="271"/>
      <c r="L2801" s="271"/>
      <c r="M2801" s="272"/>
      <c r="N2801" s="272"/>
      <c r="O2801" s="272" t="str">
        <f t="shared" si="437"/>
        <v/>
      </c>
      <c r="P2801" s="272" t="str">
        <f t="shared" si="438"/>
        <v/>
      </c>
      <c r="Q2801" s="272">
        <f t="shared" si="439"/>
        <v>0</v>
      </c>
      <c r="R2801" s="272"/>
    </row>
    <row r="2802" spans="1:18" x14ac:dyDescent="0.3">
      <c r="A2802" s="214">
        <v>13</v>
      </c>
      <c r="B2802" s="200"/>
      <c r="C2802" s="200"/>
      <c r="D2802" s="215"/>
      <c r="E2802" s="200"/>
      <c r="F2802" s="200"/>
      <c r="G2802" s="216"/>
      <c r="H2802" s="273"/>
      <c r="I2802" s="271">
        <f t="shared" si="436"/>
        <v>0</v>
      </c>
      <c r="J2802" s="271"/>
      <c r="K2802" s="271"/>
      <c r="L2802" s="271"/>
      <c r="M2802" s="272"/>
      <c r="N2802" s="272"/>
      <c r="O2802" s="272" t="str">
        <f t="shared" si="437"/>
        <v/>
      </c>
      <c r="P2802" s="272" t="str">
        <f t="shared" si="438"/>
        <v/>
      </c>
      <c r="Q2802" s="272">
        <f t="shared" si="439"/>
        <v>0</v>
      </c>
      <c r="R2802" s="272"/>
    </row>
    <row r="2803" spans="1:18" ht="17.25" thickBot="1" x14ac:dyDescent="0.35">
      <c r="A2803" s="217">
        <v>14</v>
      </c>
      <c r="B2803" s="204"/>
      <c r="C2803" s="204"/>
      <c r="D2803" s="218"/>
      <c r="E2803" s="204"/>
      <c r="F2803" s="204"/>
      <c r="G2803" s="219"/>
      <c r="H2803" s="273"/>
      <c r="I2803" s="271">
        <f t="shared" si="436"/>
        <v>0</v>
      </c>
      <c r="J2803" s="271"/>
      <c r="K2803" s="271"/>
      <c r="L2803" s="271"/>
      <c r="M2803" s="272"/>
      <c r="N2803" s="272"/>
      <c r="O2803" s="272" t="str">
        <f t="shared" si="437"/>
        <v/>
      </c>
      <c r="P2803" s="272" t="str">
        <f t="shared" si="438"/>
        <v/>
      </c>
      <c r="Q2803" s="272">
        <f t="shared" si="439"/>
        <v>0</v>
      </c>
      <c r="R2803" s="272"/>
    </row>
    <row r="2804" spans="1:18" x14ac:dyDescent="0.3">
      <c r="A2804" s="220">
        <v>15</v>
      </c>
      <c r="B2804" s="202"/>
      <c r="C2804" s="202"/>
      <c r="D2804" s="202" t="s">
        <v>271</v>
      </c>
      <c r="E2804" s="202"/>
      <c r="F2804" s="202"/>
      <c r="G2804" s="221"/>
      <c r="H2804" s="273">
        <f>SUM(B2804:B2810)</f>
        <v>0</v>
      </c>
      <c r="I2804" s="271">
        <f t="shared" si="436"/>
        <v>0</v>
      </c>
      <c r="J2804" s="271">
        <f>IF(SUM(H2804-40)&gt;0,H2804-40,0)</f>
        <v>0</v>
      </c>
      <c r="K2804" s="271">
        <f>IF(SUM(I2804:I2810)&gt;J2804,SUM(I2804:I2810),J2804)</f>
        <v>0</v>
      </c>
      <c r="L2804" s="271">
        <f>IF(D2804="o",IF(H2804&lt;15,0,IF(H2804&gt;40,8,H2804/5)),0)</f>
        <v>0</v>
      </c>
      <c r="M2804" s="272"/>
      <c r="N2804" s="272"/>
      <c r="O2804" s="272" t="str">
        <f t="shared" si="437"/>
        <v/>
      </c>
      <c r="P2804" s="272" t="str">
        <f t="shared" si="438"/>
        <v/>
      </c>
      <c r="Q2804" s="272">
        <f t="shared" si="439"/>
        <v>0</v>
      </c>
      <c r="R2804" s="272"/>
    </row>
    <row r="2805" spans="1:18" x14ac:dyDescent="0.3">
      <c r="A2805" s="214">
        <v>16</v>
      </c>
      <c r="B2805" s="200"/>
      <c r="C2805" s="200"/>
      <c r="D2805" s="215"/>
      <c r="E2805" s="200"/>
      <c r="F2805" s="200"/>
      <c r="G2805" s="216"/>
      <c r="H2805" s="273"/>
      <c r="I2805" s="271">
        <f t="shared" si="436"/>
        <v>0</v>
      </c>
      <c r="J2805" s="271"/>
      <c r="K2805" s="271"/>
      <c r="L2805" s="271"/>
      <c r="M2805" s="272"/>
      <c r="N2805" s="272"/>
      <c r="O2805" s="272" t="str">
        <f t="shared" si="437"/>
        <v/>
      </c>
      <c r="P2805" s="272" t="str">
        <f t="shared" si="438"/>
        <v/>
      </c>
      <c r="Q2805" s="272">
        <f t="shared" si="439"/>
        <v>0</v>
      </c>
      <c r="R2805" s="272"/>
    </row>
    <row r="2806" spans="1:18" x14ac:dyDescent="0.3">
      <c r="A2806" s="214">
        <v>17</v>
      </c>
      <c r="B2806" s="200"/>
      <c r="C2806" s="200"/>
      <c r="D2806" s="215"/>
      <c r="E2806" s="200"/>
      <c r="F2806" s="200"/>
      <c r="G2806" s="216"/>
      <c r="H2806" s="273"/>
      <c r="I2806" s="271">
        <f t="shared" si="436"/>
        <v>0</v>
      </c>
      <c r="J2806" s="271"/>
      <c r="K2806" s="271"/>
      <c r="L2806" s="271"/>
      <c r="M2806" s="272"/>
      <c r="N2806" s="272"/>
      <c r="O2806" s="272" t="str">
        <f t="shared" si="437"/>
        <v/>
      </c>
      <c r="P2806" s="272" t="str">
        <f t="shared" si="438"/>
        <v/>
      </c>
      <c r="Q2806" s="272">
        <f t="shared" si="439"/>
        <v>0</v>
      </c>
      <c r="R2806" s="272"/>
    </row>
    <row r="2807" spans="1:18" x14ac:dyDescent="0.3">
      <c r="A2807" s="214">
        <v>18</v>
      </c>
      <c r="B2807" s="200"/>
      <c r="C2807" s="200"/>
      <c r="D2807" s="215"/>
      <c r="E2807" s="200"/>
      <c r="F2807" s="200"/>
      <c r="G2807" s="216"/>
      <c r="H2807" s="273"/>
      <c r="I2807" s="271">
        <f t="shared" si="436"/>
        <v>0</v>
      </c>
      <c r="J2807" s="271"/>
      <c r="K2807" s="271"/>
      <c r="L2807" s="271"/>
      <c r="M2807" s="272"/>
      <c r="N2807" s="272"/>
      <c r="O2807" s="272" t="str">
        <f t="shared" si="437"/>
        <v/>
      </c>
      <c r="P2807" s="272" t="str">
        <f t="shared" si="438"/>
        <v/>
      </c>
      <c r="Q2807" s="272">
        <f t="shared" si="439"/>
        <v>0</v>
      </c>
      <c r="R2807" s="272"/>
    </row>
    <row r="2808" spans="1:18" x14ac:dyDescent="0.3">
      <c r="A2808" s="214">
        <v>19</v>
      </c>
      <c r="B2808" s="200"/>
      <c r="C2808" s="200"/>
      <c r="D2808" s="215"/>
      <c r="E2808" s="200"/>
      <c r="F2808" s="200"/>
      <c r="G2808" s="216"/>
      <c r="H2808" s="273"/>
      <c r="I2808" s="271">
        <f t="shared" si="436"/>
        <v>0</v>
      </c>
      <c r="J2808" s="271"/>
      <c r="K2808" s="271"/>
      <c r="L2808" s="271"/>
      <c r="M2808" s="272"/>
      <c r="N2808" s="272"/>
      <c r="O2808" s="272" t="str">
        <f t="shared" si="437"/>
        <v/>
      </c>
      <c r="P2808" s="272" t="str">
        <f t="shared" si="438"/>
        <v/>
      </c>
      <c r="Q2808" s="272">
        <f t="shared" si="439"/>
        <v>0</v>
      </c>
      <c r="R2808" s="272"/>
    </row>
    <row r="2809" spans="1:18" x14ac:dyDescent="0.3">
      <c r="A2809" s="214">
        <v>20</v>
      </c>
      <c r="B2809" s="200"/>
      <c r="C2809" s="200"/>
      <c r="D2809" s="215"/>
      <c r="E2809" s="200"/>
      <c r="F2809" s="200"/>
      <c r="G2809" s="216"/>
      <c r="H2809" s="273"/>
      <c r="I2809" s="271">
        <f t="shared" si="436"/>
        <v>0</v>
      </c>
      <c r="J2809" s="271"/>
      <c r="K2809" s="271"/>
      <c r="L2809" s="271"/>
      <c r="M2809" s="272"/>
      <c r="N2809" s="272"/>
      <c r="O2809" s="272" t="str">
        <f t="shared" si="437"/>
        <v/>
      </c>
      <c r="P2809" s="272" t="str">
        <f t="shared" si="438"/>
        <v/>
      </c>
      <c r="Q2809" s="272">
        <f t="shared" si="439"/>
        <v>0</v>
      </c>
      <c r="R2809" s="272"/>
    </row>
    <row r="2810" spans="1:18" ht="17.25" thickBot="1" x14ac:dyDescent="0.35">
      <c r="A2810" s="217">
        <v>21</v>
      </c>
      <c r="B2810" s="204"/>
      <c r="C2810" s="204"/>
      <c r="D2810" s="218"/>
      <c r="E2810" s="204"/>
      <c r="F2810" s="204"/>
      <c r="G2810" s="219"/>
      <c r="H2810" s="273"/>
      <c r="I2810" s="271">
        <f t="shared" si="436"/>
        <v>0</v>
      </c>
      <c r="J2810" s="271"/>
      <c r="K2810" s="271"/>
      <c r="L2810" s="271"/>
      <c r="M2810" s="272"/>
      <c r="N2810" s="272"/>
      <c r="O2810" s="272" t="str">
        <f t="shared" si="437"/>
        <v/>
      </c>
      <c r="P2810" s="272" t="str">
        <f t="shared" si="438"/>
        <v/>
      </c>
      <c r="Q2810" s="272">
        <f t="shared" si="439"/>
        <v>0</v>
      </c>
      <c r="R2810" s="272"/>
    </row>
    <row r="2811" spans="1:18" x14ac:dyDescent="0.3">
      <c r="A2811" s="220">
        <v>22</v>
      </c>
      <c r="B2811" s="202"/>
      <c r="C2811" s="202"/>
      <c r="D2811" s="202" t="s">
        <v>271</v>
      </c>
      <c r="E2811" s="202"/>
      <c r="F2811" s="202"/>
      <c r="G2811" s="221"/>
      <c r="H2811" s="273">
        <f>SUM(B2811:B2817)</f>
        <v>0</v>
      </c>
      <c r="I2811" s="271">
        <f t="shared" si="436"/>
        <v>0</v>
      </c>
      <c r="J2811" s="271">
        <f>IF(SUM(H2811-40)&gt;0,H2811-40,0)</f>
        <v>0</v>
      </c>
      <c r="K2811" s="271">
        <f>IF(SUM(I2811:I2817)&gt;J2811,SUM(I2811:I2817),J2811)</f>
        <v>0</v>
      </c>
      <c r="L2811" s="271">
        <f>IF(D2811="o",IF(H2811&lt;15,0,IF(H2811&gt;40,8,H2811/5)),0)</f>
        <v>0</v>
      </c>
      <c r="M2811" s="272"/>
      <c r="N2811" s="272"/>
      <c r="O2811" s="272" t="str">
        <f t="shared" si="437"/>
        <v/>
      </c>
      <c r="P2811" s="272" t="str">
        <f t="shared" si="438"/>
        <v/>
      </c>
      <c r="Q2811" s="272">
        <f t="shared" si="439"/>
        <v>0</v>
      </c>
      <c r="R2811" s="272"/>
    </row>
    <row r="2812" spans="1:18" x14ac:dyDescent="0.3">
      <c r="A2812" s="214">
        <v>23</v>
      </c>
      <c r="B2812" s="200"/>
      <c r="C2812" s="200"/>
      <c r="D2812" s="215"/>
      <c r="E2812" s="200"/>
      <c r="F2812" s="200"/>
      <c r="G2812" s="216"/>
      <c r="H2812" s="273"/>
      <c r="I2812" s="271">
        <f t="shared" si="436"/>
        <v>0</v>
      </c>
      <c r="J2812" s="271"/>
      <c r="K2812" s="271"/>
      <c r="L2812" s="271"/>
      <c r="M2812" s="272"/>
      <c r="N2812" s="272"/>
      <c r="O2812" s="272" t="str">
        <f t="shared" si="437"/>
        <v/>
      </c>
      <c r="P2812" s="272" t="str">
        <f t="shared" si="438"/>
        <v/>
      </c>
      <c r="Q2812" s="272">
        <f t="shared" si="439"/>
        <v>0</v>
      </c>
      <c r="R2812" s="272"/>
    </row>
    <row r="2813" spans="1:18" x14ac:dyDescent="0.3">
      <c r="A2813" s="214">
        <v>24</v>
      </c>
      <c r="B2813" s="200"/>
      <c r="C2813" s="200"/>
      <c r="D2813" s="215"/>
      <c r="E2813" s="200"/>
      <c r="F2813" s="200"/>
      <c r="G2813" s="216"/>
      <c r="H2813" s="273"/>
      <c r="I2813" s="271">
        <f t="shared" si="436"/>
        <v>0</v>
      </c>
      <c r="J2813" s="271"/>
      <c r="K2813" s="271"/>
      <c r="L2813" s="271"/>
      <c r="M2813" s="272"/>
      <c r="N2813" s="272"/>
      <c r="O2813" s="272" t="str">
        <f t="shared" si="437"/>
        <v/>
      </c>
      <c r="P2813" s="272" t="str">
        <f t="shared" si="438"/>
        <v/>
      </c>
      <c r="Q2813" s="272">
        <f t="shared" si="439"/>
        <v>0</v>
      </c>
      <c r="R2813" s="272"/>
    </row>
    <row r="2814" spans="1:18" x14ac:dyDescent="0.3">
      <c r="A2814" s="214">
        <v>25</v>
      </c>
      <c r="B2814" s="200"/>
      <c r="C2814" s="200"/>
      <c r="D2814" s="215"/>
      <c r="E2814" s="200"/>
      <c r="F2814" s="200"/>
      <c r="G2814" s="216"/>
      <c r="H2814" s="273"/>
      <c r="I2814" s="271">
        <f t="shared" si="436"/>
        <v>0</v>
      </c>
      <c r="J2814" s="271"/>
      <c r="K2814" s="271"/>
      <c r="L2814" s="271"/>
      <c r="M2814" s="272"/>
      <c r="N2814" s="272"/>
      <c r="O2814" s="272" t="str">
        <f t="shared" si="437"/>
        <v/>
      </c>
      <c r="P2814" s="272" t="str">
        <f t="shared" si="438"/>
        <v/>
      </c>
      <c r="Q2814" s="272">
        <f t="shared" si="439"/>
        <v>0</v>
      </c>
      <c r="R2814" s="272"/>
    </row>
    <row r="2815" spans="1:18" x14ac:dyDescent="0.3">
      <c r="A2815" s="214">
        <v>26</v>
      </c>
      <c r="B2815" s="200"/>
      <c r="C2815" s="200"/>
      <c r="D2815" s="215"/>
      <c r="E2815" s="200"/>
      <c r="F2815" s="200"/>
      <c r="G2815" s="216"/>
      <c r="H2815" s="273"/>
      <c r="I2815" s="271">
        <f t="shared" si="436"/>
        <v>0</v>
      </c>
      <c r="J2815" s="271"/>
      <c r="K2815" s="271"/>
      <c r="L2815" s="271"/>
      <c r="M2815" s="272"/>
      <c r="N2815" s="272"/>
      <c r="O2815" s="272" t="str">
        <f t="shared" si="437"/>
        <v/>
      </c>
      <c r="P2815" s="272" t="str">
        <f t="shared" si="438"/>
        <v/>
      </c>
      <c r="Q2815" s="272">
        <f t="shared" si="439"/>
        <v>0</v>
      </c>
      <c r="R2815" s="272"/>
    </row>
    <row r="2816" spans="1:18" x14ac:dyDescent="0.3">
      <c r="A2816" s="214">
        <v>27</v>
      </c>
      <c r="B2816" s="200"/>
      <c r="C2816" s="200"/>
      <c r="D2816" s="215"/>
      <c r="E2816" s="200"/>
      <c r="F2816" s="200"/>
      <c r="G2816" s="216"/>
      <c r="H2816" s="273"/>
      <c r="I2816" s="271">
        <f t="shared" si="436"/>
        <v>0</v>
      </c>
      <c r="J2816" s="271"/>
      <c r="K2816" s="271"/>
      <c r="L2816" s="271"/>
      <c r="M2816" s="272"/>
      <c r="N2816" s="272"/>
      <c r="O2816" s="272" t="str">
        <f t="shared" si="437"/>
        <v/>
      </c>
      <c r="P2816" s="272" t="str">
        <f t="shared" si="438"/>
        <v/>
      </c>
      <c r="Q2816" s="272">
        <f t="shared" si="439"/>
        <v>0</v>
      </c>
      <c r="R2816" s="272"/>
    </row>
    <row r="2817" spans="1:21" ht="17.25" thickBot="1" x14ac:dyDescent="0.35">
      <c r="A2817" s="217">
        <v>28</v>
      </c>
      <c r="B2817" s="204"/>
      <c r="C2817" s="204"/>
      <c r="D2817" s="218"/>
      <c r="E2817" s="204"/>
      <c r="F2817" s="204"/>
      <c r="G2817" s="219"/>
      <c r="H2817" s="273"/>
      <c r="I2817" s="271">
        <f t="shared" si="436"/>
        <v>0</v>
      </c>
      <c r="J2817" s="271"/>
      <c r="K2817" s="271"/>
      <c r="L2817" s="271"/>
      <c r="M2817" s="272"/>
      <c r="N2817" s="272"/>
      <c r="O2817" s="272" t="str">
        <f t="shared" si="437"/>
        <v/>
      </c>
      <c r="P2817" s="272" t="str">
        <f t="shared" si="438"/>
        <v/>
      </c>
      <c r="Q2817" s="272">
        <f t="shared" si="439"/>
        <v>0</v>
      </c>
      <c r="R2817" s="272"/>
    </row>
    <row r="2818" spans="1:21" x14ac:dyDescent="0.3">
      <c r="A2818" s="205"/>
      <c r="B2818" s="202"/>
      <c r="C2818" s="202"/>
      <c r="D2818" s="202" t="s">
        <v>271</v>
      </c>
      <c r="E2818" s="202"/>
      <c r="F2818" s="202"/>
      <c r="G2818" s="221"/>
      <c r="H2818" s="273" t="str">
        <f>IF(A2818&lt;&gt;0,SUM(Q2818:Q2820),"")</f>
        <v/>
      </c>
      <c r="I2818" s="271" t="str">
        <f>IF(A2818&lt;&gt;0,IF(IFERROR(B2818-8,0)&lt;0,0,IFERROR(B2818-8,0)),"")</f>
        <v/>
      </c>
      <c r="J2818" s="271" t="str">
        <f>IF(A2818&lt;&gt;0,IF(SUM(H2818-40)&gt;0,H2818-40,0),"")</f>
        <v/>
      </c>
      <c r="K2818" s="271" t="str">
        <f>IF(A2818&lt;&gt;0,IF(SUM(I2818:I2820)&gt;J2818,SUM(I2818:I2820),J2818),"")</f>
        <v/>
      </c>
      <c r="L2818" s="271" t="str">
        <f>IF(A2818&lt;&gt;0,IF(D2790="o",IF(H2818&lt;(15/(7/COUNTA(A2818:A2820))),0,IF(H2818&gt;(COUNTA(A2818:A2820)/5*40),COUNTA(A2818:A2820)/5*8,H2818/5)),""),"")</f>
        <v/>
      </c>
      <c r="M2818" s="272"/>
      <c r="N2818" s="272"/>
      <c r="O2818" s="272" t="str">
        <f t="shared" si="437"/>
        <v/>
      </c>
      <c r="P2818" s="272" t="str">
        <f t="shared" si="438"/>
        <v/>
      </c>
      <c r="Q2818" s="272">
        <f t="shared" si="439"/>
        <v>0</v>
      </c>
      <c r="R2818" s="272"/>
    </row>
    <row r="2819" spans="1:21" x14ac:dyDescent="0.3">
      <c r="A2819" s="206"/>
      <c r="B2819" s="200"/>
      <c r="C2819" s="200"/>
      <c r="D2819" s="215"/>
      <c r="E2819" s="200"/>
      <c r="F2819" s="200"/>
      <c r="G2819" s="216"/>
      <c r="H2819" s="273"/>
      <c r="I2819" s="271" t="str">
        <f>IF(A2819&lt;&gt;0,IF(IFERROR(B2819-8,0)&lt;0,0,IFERROR(B2819-8,0)),"")</f>
        <v/>
      </c>
      <c r="J2819" s="271"/>
      <c r="K2819" s="271"/>
      <c r="L2819" s="271"/>
      <c r="M2819" s="272"/>
      <c r="N2819" s="272"/>
      <c r="O2819" s="272" t="str">
        <f t="shared" si="437"/>
        <v/>
      </c>
      <c r="P2819" s="272" t="str">
        <f t="shared" si="438"/>
        <v/>
      </c>
      <c r="Q2819" s="272">
        <f t="shared" si="439"/>
        <v>0</v>
      </c>
      <c r="R2819" s="272"/>
    </row>
    <row r="2820" spans="1:21" ht="17.25" thickBot="1" x14ac:dyDescent="0.35">
      <c r="A2820" s="207"/>
      <c r="B2820" s="204"/>
      <c r="C2820" s="204"/>
      <c r="D2820" s="218"/>
      <c r="E2820" s="204"/>
      <c r="F2820" s="204"/>
      <c r="G2820" s="219"/>
      <c r="H2820" s="273"/>
      <c r="I2820" s="271" t="str">
        <f>IF(A2820&lt;&gt;0,IF(IFERROR(B2820-8,0)&lt;0,0,IFERROR(B2820-8,0)),"")</f>
        <v/>
      </c>
      <c r="J2820" s="271"/>
      <c r="K2820" s="271"/>
      <c r="L2820" s="271"/>
      <c r="M2820" s="272"/>
      <c r="N2820" s="272"/>
      <c r="O2820" s="272"/>
      <c r="P2820" s="272"/>
      <c r="Q2820" s="272">
        <f t="shared" si="439"/>
        <v>0</v>
      </c>
      <c r="R2820" s="272"/>
    </row>
    <row r="2821" spans="1:21" ht="17.25" thickBot="1" x14ac:dyDescent="0.35">
      <c r="A2821" s="211"/>
      <c r="B2821" s="243"/>
      <c r="C2821" s="243"/>
      <c r="D2821" s="243"/>
      <c r="E2821" s="243"/>
      <c r="F2821" s="243"/>
      <c r="G2821" s="244"/>
      <c r="H2821" s="273">
        <f t="shared" ref="H2821:M2821" si="440">SUM(H2822:H2852)</f>
        <v>0</v>
      </c>
      <c r="I2821" s="271">
        <f t="shared" si="440"/>
        <v>0</v>
      </c>
      <c r="J2821" s="271">
        <f t="shared" si="440"/>
        <v>0</v>
      </c>
      <c r="K2821" s="271">
        <f t="shared" si="440"/>
        <v>0</v>
      </c>
      <c r="L2821" s="274">
        <f t="shared" si="440"/>
        <v>0</v>
      </c>
      <c r="M2821" s="271" t="e">
        <f t="shared" si="440"/>
        <v>#DIV/0!</v>
      </c>
      <c r="N2821" s="275">
        <f>COUNTA(B2822:B2852)-COUNTIF(B2822:B2852,"연차")</f>
        <v>0</v>
      </c>
      <c r="O2821" s="271">
        <f>SUM(O2822:O2852)</f>
        <v>0</v>
      </c>
      <c r="P2821" s="271">
        <f>SUM(P2822:P2852)</f>
        <v>0</v>
      </c>
      <c r="Q2821" s="272">
        <f>SUM(Q2822:Q2852)</f>
        <v>0</v>
      </c>
      <c r="R2821" s="272">
        <f>COUNTA(A2822:A2852)</f>
        <v>28</v>
      </c>
      <c r="S2821" s="276">
        <f>SUM(C2822:C2852)</f>
        <v>0</v>
      </c>
      <c r="T2821" s="276">
        <f>SUM(F2822:F2852)</f>
        <v>0</v>
      </c>
      <c r="U2821" s="251">
        <f>G2823*G2825</f>
        <v>0</v>
      </c>
    </row>
    <row r="2822" spans="1:21" x14ac:dyDescent="0.3">
      <c r="A2822" s="212">
        <v>1</v>
      </c>
      <c r="B2822" s="201"/>
      <c r="C2822" s="201"/>
      <c r="D2822" s="201" t="s">
        <v>271</v>
      </c>
      <c r="E2822" s="201"/>
      <c r="F2822" s="201"/>
      <c r="G2822" s="213" t="s">
        <v>282</v>
      </c>
      <c r="H2822" s="273">
        <f>SUM(B2822:B2828)</f>
        <v>0</v>
      </c>
      <c r="I2822" s="271">
        <f t="shared" ref="I2822:I2849" si="441">IF(IFERROR(B2822-8,0)&lt;0,0,IFERROR(B2822-8,0))</f>
        <v>0</v>
      </c>
      <c r="J2822" s="271">
        <f>IF(SUM(H2822-40)&gt;0,H2822-40,0)</f>
        <v>0</v>
      </c>
      <c r="K2822" s="271">
        <f>IF(SUM(I2822:I2828)&gt;J2822,SUM(I2822:I2828),J2822)</f>
        <v>0</v>
      </c>
      <c r="L2822" s="271">
        <f>IF(D2822="o",IF(H2822&lt;15,0,IF(H2822&gt;40,8,H2822/5)),0)</f>
        <v>0</v>
      </c>
      <c r="M2822" s="272" t="e">
        <f>SUM(B2822:B2852)/COUNTA(B2822:B2852)</f>
        <v>#DIV/0!</v>
      </c>
      <c r="N2822" s="272"/>
      <c r="O2822" s="272" t="str">
        <f>IF(E2822="o",IF(B2822&gt;8,8,B2822),"")</f>
        <v/>
      </c>
      <c r="P2822" s="272" t="str">
        <f>IF(E2822="o",IF(B2822&gt;8,B2822-8,0),"")</f>
        <v/>
      </c>
      <c r="Q2822" s="272">
        <f>COUNTA(A2822)*IF(B2822="연차",0,B2822)</f>
        <v>0</v>
      </c>
      <c r="R2822" s="272"/>
    </row>
    <row r="2823" spans="1:21" x14ac:dyDescent="0.3">
      <c r="A2823" s="214">
        <v>2</v>
      </c>
      <c r="B2823" s="200"/>
      <c r="C2823" s="200"/>
      <c r="D2823" s="215"/>
      <c r="E2823" s="200"/>
      <c r="F2823" s="200"/>
      <c r="G2823" s="203"/>
      <c r="H2823" s="273"/>
      <c r="I2823" s="271">
        <f t="shared" si="441"/>
        <v>0</v>
      </c>
      <c r="J2823" s="271"/>
      <c r="K2823" s="271"/>
      <c r="L2823" s="271"/>
      <c r="M2823" s="272"/>
      <c r="N2823" s="272"/>
      <c r="O2823" s="272" t="str">
        <f t="shared" ref="O2823:O2851" si="442">IF(E2823="o",IF(B2823&gt;8,8,B2823),"")</f>
        <v/>
      </c>
      <c r="P2823" s="272" t="str">
        <f t="shared" ref="P2823:P2851" si="443">IF(E2823="o",IF(B2823&gt;8,B2823-8,0),"")</f>
        <v/>
      </c>
      <c r="Q2823" s="272">
        <f t="shared" ref="Q2823:Q2852" si="444">COUNTA(A2823)*IF(B2823="연차",0,B2823)</f>
        <v>0</v>
      </c>
      <c r="R2823" s="272"/>
    </row>
    <row r="2824" spans="1:21" x14ac:dyDescent="0.3">
      <c r="A2824" s="214">
        <v>3</v>
      </c>
      <c r="B2824" s="200"/>
      <c r="C2824" s="200"/>
      <c r="D2824" s="215"/>
      <c r="E2824" s="200"/>
      <c r="F2824" s="200"/>
      <c r="G2824" s="203" t="s">
        <v>275</v>
      </c>
      <c r="H2824" s="273"/>
      <c r="I2824" s="271">
        <f t="shared" si="441"/>
        <v>0</v>
      </c>
      <c r="J2824" s="271"/>
      <c r="K2824" s="271"/>
      <c r="L2824" s="271"/>
      <c r="M2824" s="272"/>
      <c r="N2824" s="272"/>
      <c r="O2824" s="272" t="str">
        <f t="shared" si="442"/>
        <v/>
      </c>
      <c r="P2824" s="272" t="str">
        <f t="shared" si="443"/>
        <v/>
      </c>
      <c r="Q2824" s="272">
        <f t="shared" si="444"/>
        <v>0</v>
      </c>
      <c r="R2824" s="272"/>
    </row>
    <row r="2825" spans="1:21" x14ac:dyDescent="0.3">
      <c r="A2825" s="214">
        <v>4</v>
      </c>
      <c r="B2825" s="200"/>
      <c r="C2825" s="200"/>
      <c r="D2825" s="215"/>
      <c r="E2825" s="200"/>
      <c r="F2825" s="200"/>
      <c r="G2825" s="203"/>
      <c r="H2825" s="273"/>
      <c r="I2825" s="271">
        <f t="shared" si="441"/>
        <v>0</v>
      </c>
      <c r="J2825" s="271"/>
      <c r="K2825" s="271"/>
      <c r="L2825" s="271"/>
      <c r="M2825" s="272"/>
      <c r="N2825" s="272"/>
      <c r="O2825" s="272" t="str">
        <f t="shared" si="442"/>
        <v/>
      </c>
      <c r="P2825" s="272" t="str">
        <f t="shared" si="443"/>
        <v/>
      </c>
      <c r="Q2825" s="272">
        <f t="shared" si="444"/>
        <v>0</v>
      </c>
      <c r="R2825" s="272"/>
    </row>
    <row r="2826" spans="1:21" x14ac:dyDescent="0.3">
      <c r="A2826" s="214">
        <v>5</v>
      </c>
      <c r="B2826" s="200"/>
      <c r="C2826" s="200"/>
      <c r="D2826" s="215"/>
      <c r="E2826" s="200"/>
      <c r="F2826" s="200"/>
      <c r="G2826" s="216"/>
      <c r="H2826" s="273"/>
      <c r="I2826" s="271">
        <f t="shared" si="441"/>
        <v>0</v>
      </c>
      <c r="J2826" s="271"/>
      <c r="K2826" s="271"/>
      <c r="L2826" s="271"/>
      <c r="M2826" s="272"/>
      <c r="N2826" s="272"/>
      <c r="O2826" s="272" t="str">
        <f t="shared" si="442"/>
        <v/>
      </c>
      <c r="P2826" s="272" t="str">
        <f t="shared" si="443"/>
        <v/>
      </c>
      <c r="Q2826" s="272">
        <f t="shared" si="444"/>
        <v>0</v>
      </c>
      <c r="R2826" s="272"/>
    </row>
    <row r="2827" spans="1:21" x14ac:dyDescent="0.3">
      <c r="A2827" s="214">
        <v>6</v>
      </c>
      <c r="B2827" s="200"/>
      <c r="C2827" s="200"/>
      <c r="D2827" s="215"/>
      <c r="E2827" s="200"/>
      <c r="F2827" s="200"/>
      <c r="G2827" s="216"/>
      <c r="H2827" s="273"/>
      <c r="I2827" s="271">
        <f t="shared" si="441"/>
        <v>0</v>
      </c>
      <c r="J2827" s="271"/>
      <c r="K2827" s="271"/>
      <c r="L2827" s="271"/>
      <c r="M2827" s="272"/>
      <c r="N2827" s="272"/>
      <c r="O2827" s="272" t="str">
        <f t="shared" si="442"/>
        <v/>
      </c>
      <c r="P2827" s="272" t="str">
        <f t="shared" si="443"/>
        <v/>
      </c>
      <c r="Q2827" s="272">
        <f t="shared" si="444"/>
        <v>0</v>
      </c>
      <c r="R2827" s="272"/>
    </row>
    <row r="2828" spans="1:21" ht="17.25" thickBot="1" x14ac:dyDescent="0.35">
      <c r="A2828" s="217">
        <v>7</v>
      </c>
      <c r="B2828" s="204"/>
      <c r="C2828" s="204"/>
      <c r="D2828" s="218"/>
      <c r="E2828" s="204"/>
      <c r="F2828" s="204"/>
      <c r="G2828" s="219"/>
      <c r="H2828" s="273"/>
      <c r="I2828" s="271">
        <f t="shared" si="441"/>
        <v>0</v>
      </c>
      <c r="J2828" s="271"/>
      <c r="K2828" s="271"/>
      <c r="L2828" s="271"/>
      <c r="M2828" s="272"/>
      <c r="N2828" s="272"/>
      <c r="O2828" s="272" t="str">
        <f t="shared" si="442"/>
        <v/>
      </c>
      <c r="P2828" s="272" t="str">
        <f t="shared" si="443"/>
        <v/>
      </c>
      <c r="Q2828" s="272">
        <f t="shared" si="444"/>
        <v>0</v>
      </c>
      <c r="R2828" s="272"/>
    </row>
    <row r="2829" spans="1:21" x14ac:dyDescent="0.3">
      <c r="A2829" s="220">
        <v>8</v>
      </c>
      <c r="B2829" s="202"/>
      <c r="C2829" s="202"/>
      <c r="D2829" s="202" t="s">
        <v>271</v>
      </c>
      <c r="E2829" s="202"/>
      <c r="F2829" s="202"/>
      <c r="G2829" s="221"/>
      <c r="H2829" s="273">
        <f>SUM(B2829:B2835)</f>
        <v>0</v>
      </c>
      <c r="I2829" s="271">
        <f t="shared" si="441"/>
        <v>0</v>
      </c>
      <c r="J2829" s="271">
        <f>IF(SUM(H2829-40)&gt;0,H2829-40,0)</f>
        <v>0</v>
      </c>
      <c r="K2829" s="271">
        <f>IF(SUM(I2829:I2835)&gt;J2829,SUM(I2829:I2835),J2829)</f>
        <v>0</v>
      </c>
      <c r="L2829" s="271">
        <f>IF(D2829="o",IF(H2829&lt;15,0,IF(H2829&gt;40,8,H2829/5)),0)</f>
        <v>0</v>
      </c>
      <c r="M2829" s="272"/>
      <c r="N2829" s="272"/>
      <c r="O2829" s="272" t="str">
        <f t="shared" si="442"/>
        <v/>
      </c>
      <c r="P2829" s="272" t="str">
        <f t="shared" si="443"/>
        <v/>
      </c>
      <c r="Q2829" s="272">
        <f t="shared" si="444"/>
        <v>0</v>
      </c>
      <c r="R2829" s="272"/>
    </row>
    <row r="2830" spans="1:21" x14ac:dyDescent="0.3">
      <c r="A2830" s="214">
        <v>9</v>
      </c>
      <c r="B2830" s="200"/>
      <c r="C2830" s="200"/>
      <c r="D2830" s="215"/>
      <c r="E2830" s="200"/>
      <c r="F2830" s="200"/>
      <c r="G2830" s="216"/>
      <c r="H2830" s="273"/>
      <c r="I2830" s="271">
        <f t="shared" si="441"/>
        <v>0</v>
      </c>
      <c r="J2830" s="271"/>
      <c r="K2830" s="271"/>
      <c r="L2830" s="271"/>
      <c r="M2830" s="272"/>
      <c r="N2830" s="272"/>
      <c r="O2830" s="272" t="str">
        <f t="shared" si="442"/>
        <v/>
      </c>
      <c r="P2830" s="272" t="str">
        <f t="shared" si="443"/>
        <v/>
      </c>
      <c r="Q2830" s="272">
        <f t="shared" si="444"/>
        <v>0</v>
      </c>
      <c r="R2830" s="272"/>
    </row>
    <row r="2831" spans="1:21" x14ac:dyDescent="0.3">
      <c r="A2831" s="214">
        <v>10</v>
      </c>
      <c r="B2831" s="200"/>
      <c r="C2831" s="200"/>
      <c r="D2831" s="215"/>
      <c r="E2831" s="200"/>
      <c r="F2831" s="200"/>
      <c r="G2831" s="216"/>
      <c r="H2831" s="273"/>
      <c r="I2831" s="271">
        <f t="shared" si="441"/>
        <v>0</v>
      </c>
      <c r="J2831" s="271"/>
      <c r="K2831" s="271"/>
      <c r="L2831" s="271"/>
      <c r="M2831" s="272"/>
      <c r="N2831" s="272"/>
      <c r="O2831" s="272" t="str">
        <f t="shared" si="442"/>
        <v/>
      </c>
      <c r="P2831" s="272" t="str">
        <f t="shared" si="443"/>
        <v/>
      </c>
      <c r="Q2831" s="272">
        <f t="shared" si="444"/>
        <v>0</v>
      </c>
      <c r="R2831" s="272"/>
    </row>
    <row r="2832" spans="1:21" x14ac:dyDescent="0.3">
      <c r="A2832" s="214">
        <v>11</v>
      </c>
      <c r="B2832" s="200"/>
      <c r="C2832" s="200"/>
      <c r="D2832" s="215"/>
      <c r="E2832" s="200"/>
      <c r="F2832" s="200"/>
      <c r="G2832" s="216"/>
      <c r="H2832" s="273"/>
      <c r="I2832" s="271">
        <f t="shared" si="441"/>
        <v>0</v>
      </c>
      <c r="J2832" s="271"/>
      <c r="K2832" s="271"/>
      <c r="L2832" s="271"/>
      <c r="M2832" s="272"/>
      <c r="N2832" s="272"/>
      <c r="O2832" s="272" t="str">
        <f t="shared" si="442"/>
        <v/>
      </c>
      <c r="P2832" s="272" t="str">
        <f t="shared" si="443"/>
        <v/>
      </c>
      <c r="Q2832" s="272">
        <f t="shared" si="444"/>
        <v>0</v>
      </c>
      <c r="R2832" s="272"/>
    </row>
    <row r="2833" spans="1:18" x14ac:dyDescent="0.3">
      <c r="A2833" s="214">
        <v>12</v>
      </c>
      <c r="B2833" s="200"/>
      <c r="C2833" s="200"/>
      <c r="D2833" s="215"/>
      <c r="E2833" s="200"/>
      <c r="F2833" s="200"/>
      <c r="G2833" s="216"/>
      <c r="H2833" s="273"/>
      <c r="I2833" s="271">
        <f t="shared" si="441"/>
        <v>0</v>
      </c>
      <c r="J2833" s="271"/>
      <c r="K2833" s="271"/>
      <c r="L2833" s="271"/>
      <c r="M2833" s="272"/>
      <c r="N2833" s="272"/>
      <c r="O2833" s="272" t="str">
        <f t="shared" si="442"/>
        <v/>
      </c>
      <c r="P2833" s="272" t="str">
        <f t="shared" si="443"/>
        <v/>
      </c>
      <c r="Q2833" s="272">
        <f t="shared" si="444"/>
        <v>0</v>
      </c>
      <c r="R2833" s="272"/>
    </row>
    <row r="2834" spans="1:18" x14ac:dyDescent="0.3">
      <c r="A2834" s="214">
        <v>13</v>
      </c>
      <c r="B2834" s="200"/>
      <c r="C2834" s="200"/>
      <c r="D2834" s="215"/>
      <c r="E2834" s="200"/>
      <c r="F2834" s="200"/>
      <c r="G2834" s="216"/>
      <c r="H2834" s="273"/>
      <c r="I2834" s="271">
        <f t="shared" si="441"/>
        <v>0</v>
      </c>
      <c r="J2834" s="271"/>
      <c r="K2834" s="271"/>
      <c r="L2834" s="271"/>
      <c r="M2834" s="272"/>
      <c r="N2834" s="272"/>
      <c r="O2834" s="272" t="str">
        <f t="shared" si="442"/>
        <v/>
      </c>
      <c r="P2834" s="272" t="str">
        <f t="shared" si="443"/>
        <v/>
      </c>
      <c r="Q2834" s="272">
        <f t="shared" si="444"/>
        <v>0</v>
      </c>
      <c r="R2834" s="272"/>
    </row>
    <row r="2835" spans="1:18" ht="17.25" thickBot="1" x14ac:dyDescent="0.35">
      <c r="A2835" s="217">
        <v>14</v>
      </c>
      <c r="B2835" s="204"/>
      <c r="C2835" s="204"/>
      <c r="D2835" s="218"/>
      <c r="E2835" s="204"/>
      <c r="F2835" s="204"/>
      <c r="G2835" s="219"/>
      <c r="H2835" s="273"/>
      <c r="I2835" s="271">
        <f t="shared" si="441"/>
        <v>0</v>
      </c>
      <c r="J2835" s="271"/>
      <c r="K2835" s="271"/>
      <c r="L2835" s="271"/>
      <c r="M2835" s="272"/>
      <c r="N2835" s="272"/>
      <c r="O2835" s="272" t="str">
        <f t="shared" si="442"/>
        <v/>
      </c>
      <c r="P2835" s="272" t="str">
        <f t="shared" si="443"/>
        <v/>
      </c>
      <c r="Q2835" s="272">
        <f t="shared" si="444"/>
        <v>0</v>
      </c>
      <c r="R2835" s="272"/>
    </row>
    <row r="2836" spans="1:18" x14ac:dyDescent="0.3">
      <c r="A2836" s="220">
        <v>15</v>
      </c>
      <c r="B2836" s="202"/>
      <c r="C2836" s="202"/>
      <c r="D2836" s="202" t="s">
        <v>271</v>
      </c>
      <c r="E2836" s="202"/>
      <c r="F2836" s="202"/>
      <c r="G2836" s="221"/>
      <c r="H2836" s="273">
        <f>SUM(B2836:B2842)</f>
        <v>0</v>
      </c>
      <c r="I2836" s="271">
        <f t="shared" si="441"/>
        <v>0</v>
      </c>
      <c r="J2836" s="271">
        <f>IF(SUM(H2836-40)&gt;0,H2836-40,0)</f>
        <v>0</v>
      </c>
      <c r="K2836" s="271">
        <f>IF(SUM(I2836:I2842)&gt;J2836,SUM(I2836:I2842),J2836)</f>
        <v>0</v>
      </c>
      <c r="L2836" s="271">
        <f>IF(D2836="o",IF(H2836&lt;15,0,IF(H2836&gt;40,8,H2836/5)),0)</f>
        <v>0</v>
      </c>
      <c r="M2836" s="272"/>
      <c r="N2836" s="272"/>
      <c r="O2836" s="272" t="str">
        <f t="shared" si="442"/>
        <v/>
      </c>
      <c r="P2836" s="272" t="str">
        <f t="shared" si="443"/>
        <v/>
      </c>
      <c r="Q2836" s="272">
        <f t="shared" si="444"/>
        <v>0</v>
      </c>
      <c r="R2836" s="272"/>
    </row>
    <row r="2837" spans="1:18" x14ac:dyDescent="0.3">
      <c r="A2837" s="214">
        <v>16</v>
      </c>
      <c r="B2837" s="200"/>
      <c r="C2837" s="200"/>
      <c r="D2837" s="215"/>
      <c r="E2837" s="200"/>
      <c r="F2837" s="200"/>
      <c r="G2837" s="216"/>
      <c r="H2837" s="273"/>
      <c r="I2837" s="271">
        <f t="shared" si="441"/>
        <v>0</v>
      </c>
      <c r="J2837" s="271"/>
      <c r="K2837" s="271"/>
      <c r="L2837" s="271"/>
      <c r="M2837" s="272"/>
      <c r="N2837" s="272"/>
      <c r="O2837" s="272" t="str">
        <f t="shared" si="442"/>
        <v/>
      </c>
      <c r="P2837" s="272" t="str">
        <f t="shared" si="443"/>
        <v/>
      </c>
      <c r="Q2837" s="272">
        <f t="shared" si="444"/>
        <v>0</v>
      </c>
      <c r="R2837" s="272"/>
    </row>
    <row r="2838" spans="1:18" x14ac:dyDescent="0.3">
      <c r="A2838" s="214">
        <v>17</v>
      </c>
      <c r="B2838" s="200"/>
      <c r="C2838" s="200"/>
      <c r="D2838" s="215"/>
      <c r="E2838" s="200"/>
      <c r="F2838" s="200"/>
      <c r="G2838" s="216"/>
      <c r="H2838" s="273"/>
      <c r="I2838" s="271">
        <f t="shared" si="441"/>
        <v>0</v>
      </c>
      <c r="J2838" s="271"/>
      <c r="K2838" s="271"/>
      <c r="L2838" s="271"/>
      <c r="M2838" s="272"/>
      <c r="N2838" s="272"/>
      <c r="O2838" s="272" t="str">
        <f t="shared" si="442"/>
        <v/>
      </c>
      <c r="P2838" s="272" t="str">
        <f t="shared" si="443"/>
        <v/>
      </c>
      <c r="Q2838" s="272">
        <f t="shared" si="444"/>
        <v>0</v>
      </c>
      <c r="R2838" s="272"/>
    </row>
    <row r="2839" spans="1:18" x14ac:dyDescent="0.3">
      <c r="A2839" s="214">
        <v>18</v>
      </c>
      <c r="B2839" s="200"/>
      <c r="C2839" s="200"/>
      <c r="D2839" s="215"/>
      <c r="E2839" s="200"/>
      <c r="F2839" s="200"/>
      <c r="G2839" s="216"/>
      <c r="H2839" s="273"/>
      <c r="I2839" s="271">
        <f t="shared" si="441"/>
        <v>0</v>
      </c>
      <c r="J2839" s="271"/>
      <c r="K2839" s="271"/>
      <c r="L2839" s="271"/>
      <c r="M2839" s="272"/>
      <c r="N2839" s="272"/>
      <c r="O2839" s="272" t="str">
        <f t="shared" si="442"/>
        <v/>
      </c>
      <c r="P2839" s="272" t="str">
        <f t="shared" si="443"/>
        <v/>
      </c>
      <c r="Q2839" s="272">
        <f t="shared" si="444"/>
        <v>0</v>
      </c>
      <c r="R2839" s="272"/>
    </row>
    <row r="2840" spans="1:18" x14ac:dyDescent="0.3">
      <c r="A2840" s="214">
        <v>19</v>
      </c>
      <c r="B2840" s="200"/>
      <c r="C2840" s="200"/>
      <c r="D2840" s="215"/>
      <c r="E2840" s="200"/>
      <c r="F2840" s="200"/>
      <c r="G2840" s="216"/>
      <c r="H2840" s="273"/>
      <c r="I2840" s="271">
        <f t="shared" si="441"/>
        <v>0</v>
      </c>
      <c r="J2840" s="271"/>
      <c r="K2840" s="271"/>
      <c r="L2840" s="271"/>
      <c r="M2840" s="272"/>
      <c r="N2840" s="272"/>
      <c r="O2840" s="272" t="str">
        <f t="shared" si="442"/>
        <v/>
      </c>
      <c r="P2840" s="272" t="str">
        <f t="shared" si="443"/>
        <v/>
      </c>
      <c r="Q2840" s="272">
        <f t="shared" si="444"/>
        <v>0</v>
      </c>
      <c r="R2840" s="272"/>
    </row>
    <row r="2841" spans="1:18" x14ac:dyDescent="0.3">
      <c r="A2841" s="214">
        <v>20</v>
      </c>
      <c r="B2841" s="200"/>
      <c r="C2841" s="200"/>
      <c r="D2841" s="215"/>
      <c r="E2841" s="200"/>
      <c r="F2841" s="200"/>
      <c r="G2841" s="216"/>
      <c r="H2841" s="273"/>
      <c r="I2841" s="271">
        <f t="shared" si="441"/>
        <v>0</v>
      </c>
      <c r="J2841" s="271"/>
      <c r="K2841" s="271"/>
      <c r="L2841" s="271"/>
      <c r="M2841" s="272"/>
      <c r="N2841" s="272"/>
      <c r="O2841" s="272" t="str">
        <f t="shared" si="442"/>
        <v/>
      </c>
      <c r="P2841" s="272" t="str">
        <f t="shared" si="443"/>
        <v/>
      </c>
      <c r="Q2841" s="272">
        <f t="shared" si="444"/>
        <v>0</v>
      </c>
      <c r="R2841" s="272"/>
    </row>
    <row r="2842" spans="1:18" ht="17.25" thickBot="1" x14ac:dyDescent="0.35">
      <c r="A2842" s="217">
        <v>21</v>
      </c>
      <c r="B2842" s="204"/>
      <c r="C2842" s="204"/>
      <c r="D2842" s="218"/>
      <c r="E2842" s="204"/>
      <c r="F2842" s="204"/>
      <c r="G2842" s="219"/>
      <c r="H2842" s="273"/>
      <c r="I2842" s="271">
        <f t="shared" si="441"/>
        <v>0</v>
      </c>
      <c r="J2842" s="271"/>
      <c r="K2842" s="271"/>
      <c r="L2842" s="271"/>
      <c r="M2842" s="272"/>
      <c r="N2842" s="272"/>
      <c r="O2842" s="272" t="str">
        <f t="shared" si="442"/>
        <v/>
      </c>
      <c r="P2842" s="272" t="str">
        <f t="shared" si="443"/>
        <v/>
      </c>
      <c r="Q2842" s="272">
        <f t="shared" si="444"/>
        <v>0</v>
      </c>
      <c r="R2842" s="272"/>
    </row>
    <row r="2843" spans="1:18" x14ac:dyDescent="0.3">
      <c r="A2843" s="220">
        <v>22</v>
      </c>
      <c r="B2843" s="202"/>
      <c r="C2843" s="202"/>
      <c r="D2843" s="202" t="s">
        <v>271</v>
      </c>
      <c r="E2843" s="202"/>
      <c r="F2843" s="202"/>
      <c r="G2843" s="221"/>
      <c r="H2843" s="273">
        <f>SUM(B2843:B2849)</f>
        <v>0</v>
      </c>
      <c r="I2843" s="271">
        <f t="shared" si="441"/>
        <v>0</v>
      </c>
      <c r="J2843" s="271">
        <f>IF(SUM(H2843-40)&gt;0,H2843-40,0)</f>
        <v>0</v>
      </c>
      <c r="K2843" s="271">
        <f>IF(SUM(I2843:I2849)&gt;J2843,SUM(I2843:I2849),J2843)</f>
        <v>0</v>
      </c>
      <c r="L2843" s="271">
        <f>IF(D2843="o",IF(H2843&lt;15,0,IF(H2843&gt;40,8,H2843/5)),0)</f>
        <v>0</v>
      </c>
      <c r="M2843" s="272"/>
      <c r="N2843" s="272"/>
      <c r="O2843" s="272" t="str">
        <f t="shared" si="442"/>
        <v/>
      </c>
      <c r="P2843" s="272" t="str">
        <f t="shared" si="443"/>
        <v/>
      </c>
      <c r="Q2843" s="272">
        <f t="shared" si="444"/>
        <v>0</v>
      </c>
      <c r="R2843" s="272"/>
    </row>
    <row r="2844" spans="1:18" x14ac:dyDescent="0.3">
      <c r="A2844" s="214">
        <v>23</v>
      </c>
      <c r="B2844" s="200"/>
      <c r="C2844" s="200"/>
      <c r="D2844" s="215"/>
      <c r="E2844" s="200"/>
      <c r="F2844" s="200"/>
      <c r="G2844" s="216"/>
      <c r="H2844" s="273"/>
      <c r="I2844" s="271">
        <f t="shared" si="441"/>
        <v>0</v>
      </c>
      <c r="J2844" s="271"/>
      <c r="K2844" s="271"/>
      <c r="L2844" s="271"/>
      <c r="M2844" s="272"/>
      <c r="N2844" s="272"/>
      <c r="O2844" s="272" t="str">
        <f t="shared" si="442"/>
        <v/>
      </c>
      <c r="P2844" s="272" t="str">
        <f t="shared" si="443"/>
        <v/>
      </c>
      <c r="Q2844" s="272">
        <f t="shared" si="444"/>
        <v>0</v>
      </c>
      <c r="R2844" s="272"/>
    </row>
    <row r="2845" spans="1:18" x14ac:dyDescent="0.3">
      <c r="A2845" s="214">
        <v>24</v>
      </c>
      <c r="B2845" s="200"/>
      <c r="C2845" s="200"/>
      <c r="D2845" s="215"/>
      <c r="E2845" s="200"/>
      <c r="F2845" s="200"/>
      <c r="G2845" s="216"/>
      <c r="H2845" s="273"/>
      <c r="I2845" s="271">
        <f t="shared" si="441"/>
        <v>0</v>
      </c>
      <c r="J2845" s="271"/>
      <c r="K2845" s="271"/>
      <c r="L2845" s="271"/>
      <c r="M2845" s="272"/>
      <c r="N2845" s="272"/>
      <c r="O2845" s="272" t="str">
        <f t="shared" si="442"/>
        <v/>
      </c>
      <c r="P2845" s="272" t="str">
        <f t="shared" si="443"/>
        <v/>
      </c>
      <c r="Q2845" s="272">
        <f t="shared" si="444"/>
        <v>0</v>
      </c>
      <c r="R2845" s="272"/>
    </row>
    <row r="2846" spans="1:18" x14ac:dyDescent="0.3">
      <c r="A2846" s="214">
        <v>25</v>
      </c>
      <c r="B2846" s="200"/>
      <c r="C2846" s="200"/>
      <c r="D2846" s="215"/>
      <c r="E2846" s="200"/>
      <c r="F2846" s="200"/>
      <c r="G2846" s="216"/>
      <c r="H2846" s="273"/>
      <c r="I2846" s="271">
        <f t="shared" si="441"/>
        <v>0</v>
      </c>
      <c r="J2846" s="271"/>
      <c r="K2846" s="271"/>
      <c r="L2846" s="271"/>
      <c r="M2846" s="272"/>
      <c r="N2846" s="272"/>
      <c r="O2846" s="272" t="str">
        <f t="shared" si="442"/>
        <v/>
      </c>
      <c r="P2846" s="272" t="str">
        <f t="shared" si="443"/>
        <v/>
      </c>
      <c r="Q2846" s="272">
        <f t="shared" si="444"/>
        <v>0</v>
      </c>
      <c r="R2846" s="272"/>
    </row>
    <row r="2847" spans="1:18" x14ac:dyDescent="0.3">
      <c r="A2847" s="214">
        <v>26</v>
      </c>
      <c r="B2847" s="200"/>
      <c r="C2847" s="200"/>
      <c r="D2847" s="215"/>
      <c r="E2847" s="200"/>
      <c r="F2847" s="200"/>
      <c r="G2847" s="216"/>
      <c r="H2847" s="273"/>
      <c r="I2847" s="271">
        <f t="shared" si="441"/>
        <v>0</v>
      </c>
      <c r="J2847" s="271"/>
      <c r="K2847" s="271"/>
      <c r="L2847" s="271"/>
      <c r="M2847" s="272"/>
      <c r="N2847" s="272"/>
      <c r="O2847" s="272" t="str">
        <f t="shared" si="442"/>
        <v/>
      </c>
      <c r="P2847" s="272" t="str">
        <f t="shared" si="443"/>
        <v/>
      </c>
      <c r="Q2847" s="272">
        <f t="shared" si="444"/>
        <v>0</v>
      </c>
      <c r="R2847" s="272"/>
    </row>
    <row r="2848" spans="1:18" x14ac:dyDescent="0.3">
      <c r="A2848" s="214">
        <v>27</v>
      </c>
      <c r="B2848" s="200"/>
      <c r="C2848" s="200"/>
      <c r="D2848" s="215"/>
      <c r="E2848" s="200"/>
      <c r="F2848" s="200"/>
      <c r="G2848" s="216"/>
      <c r="H2848" s="273"/>
      <c r="I2848" s="271">
        <f t="shared" si="441"/>
        <v>0</v>
      </c>
      <c r="J2848" s="271"/>
      <c r="K2848" s="271"/>
      <c r="L2848" s="271"/>
      <c r="M2848" s="272"/>
      <c r="N2848" s="272"/>
      <c r="O2848" s="272" t="str">
        <f t="shared" si="442"/>
        <v/>
      </c>
      <c r="P2848" s="272" t="str">
        <f t="shared" si="443"/>
        <v/>
      </c>
      <c r="Q2848" s="272">
        <f t="shared" si="444"/>
        <v>0</v>
      </c>
      <c r="R2848" s="272"/>
    </row>
    <row r="2849" spans="1:21" ht="17.25" thickBot="1" x14ac:dyDescent="0.35">
      <c r="A2849" s="217">
        <v>28</v>
      </c>
      <c r="B2849" s="204"/>
      <c r="C2849" s="204"/>
      <c r="D2849" s="218"/>
      <c r="E2849" s="204"/>
      <c r="F2849" s="204"/>
      <c r="G2849" s="219"/>
      <c r="H2849" s="273"/>
      <c r="I2849" s="271">
        <f t="shared" si="441"/>
        <v>0</v>
      </c>
      <c r="J2849" s="271"/>
      <c r="K2849" s="271"/>
      <c r="L2849" s="271"/>
      <c r="M2849" s="272"/>
      <c r="N2849" s="272"/>
      <c r="O2849" s="272" t="str">
        <f t="shared" si="442"/>
        <v/>
      </c>
      <c r="P2849" s="272" t="str">
        <f t="shared" si="443"/>
        <v/>
      </c>
      <c r="Q2849" s="272">
        <f t="shared" si="444"/>
        <v>0</v>
      </c>
      <c r="R2849" s="272"/>
    </row>
    <row r="2850" spans="1:21" x14ac:dyDescent="0.3">
      <c r="A2850" s="205"/>
      <c r="B2850" s="202"/>
      <c r="C2850" s="202"/>
      <c r="D2850" s="202" t="s">
        <v>271</v>
      </c>
      <c r="E2850" s="202"/>
      <c r="F2850" s="202"/>
      <c r="G2850" s="221"/>
      <c r="H2850" s="273" t="str">
        <f>IF(A2850&lt;&gt;0,SUM(Q2850:Q2852),"")</f>
        <v/>
      </c>
      <c r="I2850" s="271" t="str">
        <f>IF(A2850&lt;&gt;0,IF(IFERROR(B2850-8,0)&lt;0,0,IFERROR(B2850-8,0)),"")</f>
        <v/>
      </c>
      <c r="J2850" s="271" t="str">
        <f>IF(A2850&lt;&gt;0,IF(SUM(H2850-40)&gt;0,H2850-40,0),"")</f>
        <v/>
      </c>
      <c r="K2850" s="271" t="str">
        <f>IF(A2850&lt;&gt;0,IF(SUM(I2850:I2852)&gt;J2850,SUM(I2850:I2852),J2850),"")</f>
        <v/>
      </c>
      <c r="L2850" s="271" t="str">
        <f>IF(A2850&lt;&gt;0,IF(D2822="o",IF(H2850&lt;(15/(7/COUNTA(A2850:A2852))),0,IF(H2850&gt;(COUNTA(A2850:A2852)/5*40),COUNTA(A2850:A2852)/5*8,H2850/5)),""),"")</f>
        <v/>
      </c>
      <c r="M2850" s="272"/>
      <c r="N2850" s="272"/>
      <c r="O2850" s="272" t="str">
        <f t="shared" si="442"/>
        <v/>
      </c>
      <c r="P2850" s="272" t="str">
        <f t="shared" si="443"/>
        <v/>
      </c>
      <c r="Q2850" s="272">
        <f t="shared" si="444"/>
        <v>0</v>
      </c>
      <c r="R2850" s="272"/>
    </row>
    <row r="2851" spans="1:21" x14ac:dyDescent="0.3">
      <c r="A2851" s="206"/>
      <c r="B2851" s="200"/>
      <c r="C2851" s="200"/>
      <c r="D2851" s="215"/>
      <c r="E2851" s="200"/>
      <c r="F2851" s="200"/>
      <c r="G2851" s="216"/>
      <c r="H2851" s="273"/>
      <c r="I2851" s="271" t="str">
        <f>IF(A2851&lt;&gt;0,IF(IFERROR(B2851-8,0)&lt;0,0,IFERROR(B2851-8,0)),"")</f>
        <v/>
      </c>
      <c r="J2851" s="271"/>
      <c r="K2851" s="271"/>
      <c r="L2851" s="271"/>
      <c r="M2851" s="272"/>
      <c r="N2851" s="272"/>
      <c r="O2851" s="272" t="str">
        <f t="shared" si="442"/>
        <v/>
      </c>
      <c r="P2851" s="272" t="str">
        <f t="shared" si="443"/>
        <v/>
      </c>
      <c r="Q2851" s="272">
        <f t="shared" si="444"/>
        <v>0</v>
      </c>
      <c r="R2851" s="272"/>
    </row>
    <row r="2852" spans="1:21" ht="17.25" thickBot="1" x14ac:dyDescent="0.35">
      <c r="A2852" s="207"/>
      <c r="B2852" s="204"/>
      <c r="C2852" s="204"/>
      <c r="D2852" s="218"/>
      <c r="E2852" s="204"/>
      <c r="F2852" s="204"/>
      <c r="G2852" s="219"/>
      <c r="H2852" s="273"/>
      <c r="I2852" s="271" t="str">
        <f>IF(A2852&lt;&gt;0,IF(IFERROR(B2852-8,0)&lt;0,0,IFERROR(B2852-8,0)),"")</f>
        <v/>
      </c>
      <c r="J2852" s="271"/>
      <c r="K2852" s="271"/>
      <c r="L2852" s="271"/>
      <c r="M2852" s="272"/>
      <c r="N2852" s="272"/>
      <c r="O2852" s="272"/>
      <c r="P2852" s="272"/>
      <c r="Q2852" s="272">
        <f t="shared" si="444"/>
        <v>0</v>
      </c>
      <c r="R2852" s="272"/>
    </row>
    <row r="2853" spans="1:21" ht="17.25" thickBot="1" x14ac:dyDescent="0.35">
      <c r="A2853" s="211"/>
      <c r="B2853" s="243"/>
      <c r="C2853" s="243"/>
      <c r="D2853" s="243"/>
      <c r="E2853" s="243"/>
      <c r="F2853" s="243"/>
      <c r="G2853" s="244"/>
      <c r="H2853" s="273">
        <f t="shared" ref="H2853:M2853" si="445">SUM(H2854:H2884)</f>
        <v>0</v>
      </c>
      <c r="I2853" s="271">
        <f t="shared" si="445"/>
        <v>0</v>
      </c>
      <c r="J2853" s="271">
        <f t="shared" si="445"/>
        <v>0</v>
      </c>
      <c r="K2853" s="271">
        <f t="shared" si="445"/>
        <v>0</v>
      </c>
      <c r="L2853" s="274">
        <f t="shared" si="445"/>
        <v>0</v>
      </c>
      <c r="M2853" s="271" t="e">
        <f t="shared" si="445"/>
        <v>#DIV/0!</v>
      </c>
      <c r="N2853" s="275">
        <f>COUNTA(B2854:B2884)-COUNTIF(B2854:B2884,"연차")</f>
        <v>0</v>
      </c>
      <c r="O2853" s="271">
        <f>SUM(O2854:O2884)</f>
        <v>0</v>
      </c>
      <c r="P2853" s="271">
        <f>SUM(P2854:P2884)</f>
        <v>0</v>
      </c>
      <c r="Q2853" s="272">
        <f>SUM(Q2854:Q2884)</f>
        <v>0</v>
      </c>
      <c r="R2853" s="272">
        <f>COUNTA(A2854:A2884)</f>
        <v>28</v>
      </c>
      <c r="S2853" s="276">
        <f>SUM(C2854:C2884)</f>
        <v>0</v>
      </c>
      <c r="T2853" s="276">
        <f>SUM(F2854:F2884)</f>
        <v>0</v>
      </c>
      <c r="U2853" s="251">
        <f>G2855*G2857</f>
        <v>0</v>
      </c>
    </row>
    <row r="2854" spans="1:21" x14ac:dyDescent="0.3">
      <c r="A2854" s="212">
        <v>1</v>
      </c>
      <c r="B2854" s="201"/>
      <c r="C2854" s="201"/>
      <c r="D2854" s="201" t="s">
        <v>271</v>
      </c>
      <c r="E2854" s="201"/>
      <c r="F2854" s="201"/>
      <c r="G2854" s="213" t="s">
        <v>282</v>
      </c>
      <c r="H2854" s="273">
        <f>SUM(B2854:B2860)</f>
        <v>0</v>
      </c>
      <c r="I2854" s="271">
        <f t="shared" ref="I2854:I2881" si="446">IF(IFERROR(B2854-8,0)&lt;0,0,IFERROR(B2854-8,0))</f>
        <v>0</v>
      </c>
      <c r="J2854" s="271">
        <f>IF(SUM(H2854-40)&gt;0,H2854-40,0)</f>
        <v>0</v>
      </c>
      <c r="K2854" s="271">
        <f>IF(SUM(I2854:I2860)&gt;J2854,SUM(I2854:I2860),J2854)</f>
        <v>0</v>
      </c>
      <c r="L2854" s="271">
        <f>IF(D2854="o",IF(H2854&lt;15,0,IF(H2854&gt;40,8,H2854/5)),0)</f>
        <v>0</v>
      </c>
      <c r="M2854" s="272" t="e">
        <f>SUM(B2854:B2884)/COUNTA(B2854:B2884)</f>
        <v>#DIV/0!</v>
      </c>
      <c r="N2854" s="272"/>
      <c r="O2854" s="272" t="str">
        <f>IF(E2854="o",IF(B2854&gt;8,8,B2854),"")</f>
        <v/>
      </c>
      <c r="P2854" s="272" t="str">
        <f>IF(E2854="o",IF(B2854&gt;8,B2854-8,0),"")</f>
        <v/>
      </c>
      <c r="Q2854" s="272">
        <f>COUNTA(A2854)*IF(B2854="연차",0,B2854)</f>
        <v>0</v>
      </c>
      <c r="R2854" s="272"/>
    </row>
    <row r="2855" spans="1:21" x14ac:dyDescent="0.3">
      <c r="A2855" s="214">
        <v>2</v>
      </c>
      <c r="B2855" s="200"/>
      <c r="C2855" s="200"/>
      <c r="D2855" s="215"/>
      <c r="E2855" s="200"/>
      <c r="F2855" s="200"/>
      <c r="G2855" s="203"/>
      <c r="H2855" s="273"/>
      <c r="I2855" s="271">
        <f t="shared" si="446"/>
        <v>0</v>
      </c>
      <c r="J2855" s="271"/>
      <c r="K2855" s="271"/>
      <c r="L2855" s="271"/>
      <c r="M2855" s="272"/>
      <c r="N2855" s="272"/>
      <c r="O2855" s="272" t="str">
        <f t="shared" ref="O2855:O2883" si="447">IF(E2855="o",IF(B2855&gt;8,8,B2855),"")</f>
        <v/>
      </c>
      <c r="P2855" s="272" t="str">
        <f t="shared" ref="P2855:P2883" si="448">IF(E2855="o",IF(B2855&gt;8,B2855-8,0),"")</f>
        <v/>
      </c>
      <c r="Q2855" s="272">
        <f t="shared" ref="Q2855:Q2884" si="449">COUNTA(A2855)*IF(B2855="연차",0,B2855)</f>
        <v>0</v>
      </c>
      <c r="R2855" s="272"/>
    </row>
    <row r="2856" spans="1:21" x14ac:dyDescent="0.3">
      <c r="A2856" s="214">
        <v>3</v>
      </c>
      <c r="B2856" s="200"/>
      <c r="C2856" s="200"/>
      <c r="D2856" s="215"/>
      <c r="E2856" s="200"/>
      <c r="F2856" s="200"/>
      <c r="G2856" s="203" t="s">
        <v>275</v>
      </c>
      <c r="H2856" s="273"/>
      <c r="I2856" s="271">
        <f t="shared" si="446"/>
        <v>0</v>
      </c>
      <c r="J2856" s="271"/>
      <c r="K2856" s="271"/>
      <c r="L2856" s="271"/>
      <c r="M2856" s="272"/>
      <c r="N2856" s="272"/>
      <c r="O2856" s="272" t="str">
        <f t="shared" si="447"/>
        <v/>
      </c>
      <c r="P2856" s="272" t="str">
        <f t="shared" si="448"/>
        <v/>
      </c>
      <c r="Q2856" s="272">
        <f t="shared" si="449"/>
        <v>0</v>
      </c>
      <c r="R2856" s="272"/>
    </row>
    <row r="2857" spans="1:21" x14ac:dyDescent="0.3">
      <c r="A2857" s="214">
        <v>4</v>
      </c>
      <c r="B2857" s="200"/>
      <c r="C2857" s="200"/>
      <c r="D2857" s="215"/>
      <c r="E2857" s="200"/>
      <c r="F2857" s="200"/>
      <c r="G2857" s="203"/>
      <c r="H2857" s="273"/>
      <c r="I2857" s="271">
        <f t="shared" si="446"/>
        <v>0</v>
      </c>
      <c r="J2857" s="271"/>
      <c r="K2857" s="271"/>
      <c r="L2857" s="271"/>
      <c r="M2857" s="272"/>
      <c r="N2857" s="272"/>
      <c r="O2857" s="272" t="str">
        <f t="shared" si="447"/>
        <v/>
      </c>
      <c r="P2857" s="272" t="str">
        <f t="shared" si="448"/>
        <v/>
      </c>
      <c r="Q2857" s="272">
        <f t="shared" si="449"/>
        <v>0</v>
      </c>
      <c r="R2857" s="272"/>
    </row>
    <row r="2858" spans="1:21" x14ac:dyDescent="0.3">
      <c r="A2858" s="214">
        <v>5</v>
      </c>
      <c r="B2858" s="200"/>
      <c r="C2858" s="200"/>
      <c r="D2858" s="215"/>
      <c r="E2858" s="200"/>
      <c r="F2858" s="200"/>
      <c r="G2858" s="216"/>
      <c r="H2858" s="273"/>
      <c r="I2858" s="271">
        <f t="shared" si="446"/>
        <v>0</v>
      </c>
      <c r="J2858" s="271"/>
      <c r="K2858" s="271"/>
      <c r="L2858" s="271"/>
      <c r="M2858" s="272"/>
      <c r="N2858" s="272"/>
      <c r="O2858" s="272" t="str">
        <f t="shared" si="447"/>
        <v/>
      </c>
      <c r="P2858" s="272" t="str">
        <f t="shared" si="448"/>
        <v/>
      </c>
      <c r="Q2858" s="272">
        <f t="shared" si="449"/>
        <v>0</v>
      </c>
      <c r="R2858" s="272"/>
    </row>
    <row r="2859" spans="1:21" x14ac:dyDescent="0.3">
      <c r="A2859" s="214">
        <v>6</v>
      </c>
      <c r="B2859" s="200"/>
      <c r="C2859" s="200"/>
      <c r="D2859" s="215"/>
      <c r="E2859" s="200"/>
      <c r="F2859" s="200"/>
      <c r="G2859" s="216"/>
      <c r="H2859" s="273"/>
      <c r="I2859" s="271">
        <f t="shared" si="446"/>
        <v>0</v>
      </c>
      <c r="J2859" s="271"/>
      <c r="K2859" s="271"/>
      <c r="L2859" s="271"/>
      <c r="M2859" s="272"/>
      <c r="N2859" s="272"/>
      <c r="O2859" s="272" t="str">
        <f t="shared" si="447"/>
        <v/>
      </c>
      <c r="P2859" s="272" t="str">
        <f t="shared" si="448"/>
        <v/>
      </c>
      <c r="Q2859" s="272">
        <f t="shared" si="449"/>
        <v>0</v>
      </c>
      <c r="R2859" s="272"/>
    </row>
    <row r="2860" spans="1:21" ht="17.25" thickBot="1" x14ac:dyDescent="0.35">
      <c r="A2860" s="217">
        <v>7</v>
      </c>
      <c r="B2860" s="204"/>
      <c r="C2860" s="204"/>
      <c r="D2860" s="218"/>
      <c r="E2860" s="204"/>
      <c r="F2860" s="204"/>
      <c r="G2860" s="219"/>
      <c r="H2860" s="273"/>
      <c r="I2860" s="271">
        <f t="shared" si="446"/>
        <v>0</v>
      </c>
      <c r="J2860" s="271"/>
      <c r="K2860" s="271"/>
      <c r="L2860" s="271"/>
      <c r="M2860" s="272"/>
      <c r="N2860" s="272"/>
      <c r="O2860" s="272" t="str">
        <f t="shared" si="447"/>
        <v/>
      </c>
      <c r="P2860" s="272" t="str">
        <f t="shared" si="448"/>
        <v/>
      </c>
      <c r="Q2860" s="272">
        <f t="shared" si="449"/>
        <v>0</v>
      </c>
      <c r="R2860" s="272"/>
    </row>
    <row r="2861" spans="1:21" x14ac:dyDescent="0.3">
      <c r="A2861" s="220">
        <v>8</v>
      </c>
      <c r="B2861" s="202"/>
      <c r="C2861" s="202"/>
      <c r="D2861" s="202" t="s">
        <v>271</v>
      </c>
      <c r="E2861" s="202"/>
      <c r="F2861" s="202"/>
      <c r="G2861" s="221"/>
      <c r="H2861" s="273">
        <f>SUM(B2861:B2867)</f>
        <v>0</v>
      </c>
      <c r="I2861" s="271">
        <f t="shared" si="446"/>
        <v>0</v>
      </c>
      <c r="J2861" s="271">
        <f>IF(SUM(H2861-40)&gt;0,H2861-40,0)</f>
        <v>0</v>
      </c>
      <c r="K2861" s="271">
        <f>IF(SUM(I2861:I2867)&gt;J2861,SUM(I2861:I2867),J2861)</f>
        <v>0</v>
      </c>
      <c r="L2861" s="271">
        <f>IF(D2861="o",IF(H2861&lt;15,0,IF(H2861&gt;40,8,H2861/5)),0)</f>
        <v>0</v>
      </c>
      <c r="M2861" s="272"/>
      <c r="N2861" s="272"/>
      <c r="O2861" s="272" t="str">
        <f t="shared" si="447"/>
        <v/>
      </c>
      <c r="P2861" s="272" t="str">
        <f t="shared" si="448"/>
        <v/>
      </c>
      <c r="Q2861" s="272">
        <f t="shared" si="449"/>
        <v>0</v>
      </c>
      <c r="R2861" s="272"/>
    </row>
    <row r="2862" spans="1:21" x14ac:dyDescent="0.3">
      <c r="A2862" s="214">
        <v>9</v>
      </c>
      <c r="B2862" s="200"/>
      <c r="C2862" s="200"/>
      <c r="D2862" s="215"/>
      <c r="E2862" s="200"/>
      <c r="F2862" s="200"/>
      <c r="G2862" s="216"/>
      <c r="H2862" s="273"/>
      <c r="I2862" s="271">
        <f t="shared" si="446"/>
        <v>0</v>
      </c>
      <c r="J2862" s="271"/>
      <c r="K2862" s="271"/>
      <c r="L2862" s="271"/>
      <c r="M2862" s="272"/>
      <c r="N2862" s="272"/>
      <c r="O2862" s="272" t="str">
        <f t="shared" si="447"/>
        <v/>
      </c>
      <c r="P2862" s="272" t="str">
        <f t="shared" si="448"/>
        <v/>
      </c>
      <c r="Q2862" s="272">
        <f t="shared" si="449"/>
        <v>0</v>
      </c>
      <c r="R2862" s="272"/>
    </row>
    <row r="2863" spans="1:21" x14ac:dyDescent="0.3">
      <c r="A2863" s="214">
        <v>10</v>
      </c>
      <c r="B2863" s="200"/>
      <c r="C2863" s="200"/>
      <c r="D2863" s="215"/>
      <c r="E2863" s="200"/>
      <c r="F2863" s="200"/>
      <c r="G2863" s="216"/>
      <c r="H2863" s="273"/>
      <c r="I2863" s="271">
        <f t="shared" si="446"/>
        <v>0</v>
      </c>
      <c r="J2863" s="271"/>
      <c r="K2863" s="271"/>
      <c r="L2863" s="271"/>
      <c r="M2863" s="272"/>
      <c r="N2863" s="272"/>
      <c r="O2863" s="272" t="str">
        <f t="shared" si="447"/>
        <v/>
      </c>
      <c r="P2863" s="272" t="str">
        <f t="shared" si="448"/>
        <v/>
      </c>
      <c r="Q2863" s="272">
        <f t="shared" si="449"/>
        <v>0</v>
      </c>
      <c r="R2863" s="272"/>
    </row>
    <row r="2864" spans="1:21" x14ac:dyDescent="0.3">
      <c r="A2864" s="214">
        <v>11</v>
      </c>
      <c r="B2864" s="200"/>
      <c r="C2864" s="200"/>
      <c r="D2864" s="215"/>
      <c r="E2864" s="200"/>
      <c r="F2864" s="200"/>
      <c r="G2864" s="216"/>
      <c r="H2864" s="273"/>
      <c r="I2864" s="271">
        <f t="shared" si="446"/>
        <v>0</v>
      </c>
      <c r="J2864" s="271"/>
      <c r="K2864" s="271"/>
      <c r="L2864" s="271"/>
      <c r="M2864" s="272"/>
      <c r="N2864" s="272"/>
      <c r="O2864" s="272" t="str">
        <f t="shared" si="447"/>
        <v/>
      </c>
      <c r="P2864" s="272" t="str">
        <f t="shared" si="448"/>
        <v/>
      </c>
      <c r="Q2864" s="272">
        <f t="shared" si="449"/>
        <v>0</v>
      </c>
      <c r="R2864" s="272"/>
    </row>
    <row r="2865" spans="1:18" x14ac:dyDescent="0.3">
      <c r="A2865" s="214">
        <v>12</v>
      </c>
      <c r="B2865" s="200"/>
      <c r="C2865" s="200"/>
      <c r="D2865" s="215"/>
      <c r="E2865" s="200"/>
      <c r="F2865" s="200"/>
      <c r="G2865" s="216"/>
      <c r="H2865" s="273"/>
      <c r="I2865" s="271">
        <f t="shared" si="446"/>
        <v>0</v>
      </c>
      <c r="J2865" s="271"/>
      <c r="K2865" s="271"/>
      <c r="L2865" s="271"/>
      <c r="M2865" s="272"/>
      <c r="N2865" s="272"/>
      <c r="O2865" s="272" t="str">
        <f t="shared" si="447"/>
        <v/>
      </c>
      <c r="P2865" s="272" t="str">
        <f t="shared" si="448"/>
        <v/>
      </c>
      <c r="Q2865" s="272">
        <f t="shared" si="449"/>
        <v>0</v>
      </c>
      <c r="R2865" s="272"/>
    </row>
    <row r="2866" spans="1:18" x14ac:dyDescent="0.3">
      <c r="A2866" s="214">
        <v>13</v>
      </c>
      <c r="B2866" s="200"/>
      <c r="C2866" s="200"/>
      <c r="D2866" s="215"/>
      <c r="E2866" s="200"/>
      <c r="F2866" s="200"/>
      <c r="G2866" s="216"/>
      <c r="H2866" s="273"/>
      <c r="I2866" s="271">
        <f t="shared" si="446"/>
        <v>0</v>
      </c>
      <c r="J2866" s="271"/>
      <c r="K2866" s="271"/>
      <c r="L2866" s="271"/>
      <c r="M2866" s="272"/>
      <c r="N2866" s="272"/>
      <c r="O2866" s="272" t="str">
        <f t="shared" si="447"/>
        <v/>
      </c>
      <c r="P2866" s="272" t="str">
        <f t="shared" si="448"/>
        <v/>
      </c>
      <c r="Q2866" s="272">
        <f t="shared" si="449"/>
        <v>0</v>
      </c>
      <c r="R2866" s="272"/>
    </row>
    <row r="2867" spans="1:18" ht="17.25" thickBot="1" x14ac:dyDescent="0.35">
      <c r="A2867" s="217">
        <v>14</v>
      </c>
      <c r="B2867" s="204"/>
      <c r="C2867" s="204"/>
      <c r="D2867" s="218"/>
      <c r="E2867" s="204"/>
      <c r="F2867" s="204"/>
      <c r="G2867" s="219"/>
      <c r="H2867" s="273"/>
      <c r="I2867" s="271">
        <f t="shared" si="446"/>
        <v>0</v>
      </c>
      <c r="J2867" s="271"/>
      <c r="K2867" s="271"/>
      <c r="L2867" s="271"/>
      <c r="M2867" s="272"/>
      <c r="N2867" s="272"/>
      <c r="O2867" s="272" t="str">
        <f t="shared" si="447"/>
        <v/>
      </c>
      <c r="P2867" s="272" t="str">
        <f t="shared" si="448"/>
        <v/>
      </c>
      <c r="Q2867" s="272">
        <f t="shared" si="449"/>
        <v>0</v>
      </c>
      <c r="R2867" s="272"/>
    </row>
    <row r="2868" spans="1:18" x14ac:dyDescent="0.3">
      <c r="A2868" s="220">
        <v>15</v>
      </c>
      <c r="B2868" s="202"/>
      <c r="C2868" s="202"/>
      <c r="D2868" s="202" t="s">
        <v>271</v>
      </c>
      <c r="E2868" s="202"/>
      <c r="F2868" s="202"/>
      <c r="G2868" s="221"/>
      <c r="H2868" s="273">
        <f>SUM(B2868:B2874)</f>
        <v>0</v>
      </c>
      <c r="I2868" s="271">
        <f t="shared" si="446"/>
        <v>0</v>
      </c>
      <c r="J2868" s="271">
        <f>IF(SUM(H2868-40)&gt;0,H2868-40,0)</f>
        <v>0</v>
      </c>
      <c r="K2868" s="271">
        <f>IF(SUM(I2868:I2874)&gt;J2868,SUM(I2868:I2874),J2868)</f>
        <v>0</v>
      </c>
      <c r="L2868" s="271">
        <f>IF(D2868="o",IF(H2868&lt;15,0,IF(H2868&gt;40,8,H2868/5)),0)</f>
        <v>0</v>
      </c>
      <c r="M2868" s="272"/>
      <c r="N2868" s="272"/>
      <c r="O2868" s="272" t="str">
        <f t="shared" si="447"/>
        <v/>
      </c>
      <c r="P2868" s="272" t="str">
        <f t="shared" si="448"/>
        <v/>
      </c>
      <c r="Q2868" s="272">
        <f t="shared" si="449"/>
        <v>0</v>
      </c>
      <c r="R2868" s="272"/>
    </row>
    <row r="2869" spans="1:18" x14ac:dyDescent="0.3">
      <c r="A2869" s="214">
        <v>16</v>
      </c>
      <c r="B2869" s="200"/>
      <c r="C2869" s="200"/>
      <c r="D2869" s="215"/>
      <c r="E2869" s="200"/>
      <c r="F2869" s="200"/>
      <c r="G2869" s="216"/>
      <c r="H2869" s="273"/>
      <c r="I2869" s="271">
        <f t="shared" si="446"/>
        <v>0</v>
      </c>
      <c r="J2869" s="271"/>
      <c r="K2869" s="271"/>
      <c r="L2869" s="271"/>
      <c r="M2869" s="272"/>
      <c r="N2869" s="272"/>
      <c r="O2869" s="272" t="str">
        <f t="shared" si="447"/>
        <v/>
      </c>
      <c r="P2869" s="272" t="str">
        <f t="shared" si="448"/>
        <v/>
      </c>
      <c r="Q2869" s="272">
        <f t="shared" si="449"/>
        <v>0</v>
      </c>
      <c r="R2869" s="272"/>
    </row>
    <row r="2870" spans="1:18" x14ac:dyDescent="0.3">
      <c r="A2870" s="214">
        <v>17</v>
      </c>
      <c r="B2870" s="200"/>
      <c r="C2870" s="200"/>
      <c r="D2870" s="215"/>
      <c r="E2870" s="200"/>
      <c r="F2870" s="200"/>
      <c r="G2870" s="216"/>
      <c r="H2870" s="273"/>
      <c r="I2870" s="271">
        <f t="shared" si="446"/>
        <v>0</v>
      </c>
      <c r="J2870" s="271"/>
      <c r="K2870" s="271"/>
      <c r="L2870" s="271"/>
      <c r="M2870" s="272"/>
      <c r="N2870" s="272"/>
      <c r="O2870" s="272" t="str">
        <f t="shared" si="447"/>
        <v/>
      </c>
      <c r="P2870" s="272" t="str">
        <f t="shared" si="448"/>
        <v/>
      </c>
      <c r="Q2870" s="272">
        <f t="shared" si="449"/>
        <v>0</v>
      </c>
      <c r="R2870" s="272"/>
    </row>
    <row r="2871" spans="1:18" x14ac:dyDescent="0.3">
      <c r="A2871" s="214">
        <v>18</v>
      </c>
      <c r="B2871" s="200"/>
      <c r="C2871" s="200"/>
      <c r="D2871" s="215"/>
      <c r="E2871" s="200"/>
      <c r="F2871" s="200"/>
      <c r="G2871" s="216"/>
      <c r="H2871" s="273"/>
      <c r="I2871" s="271">
        <f t="shared" si="446"/>
        <v>0</v>
      </c>
      <c r="J2871" s="271"/>
      <c r="K2871" s="271"/>
      <c r="L2871" s="271"/>
      <c r="M2871" s="272"/>
      <c r="N2871" s="272"/>
      <c r="O2871" s="272" t="str">
        <f t="shared" si="447"/>
        <v/>
      </c>
      <c r="P2871" s="272" t="str">
        <f t="shared" si="448"/>
        <v/>
      </c>
      <c r="Q2871" s="272">
        <f t="shared" si="449"/>
        <v>0</v>
      </c>
      <c r="R2871" s="272"/>
    </row>
    <row r="2872" spans="1:18" x14ac:dyDescent="0.3">
      <c r="A2872" s="214">
        <v>19</v>
      </c>
      <c r="B2872" s="200"/>
      <c r="C2872" s="200"/>
      <c r="D2872" s="215"/>
      <c r="E2872" s="200"/>
      <c r="F2872" s="200"/>
      <c r="G2872" s="216"/>
      <c r="H2872" s="273"/>
      <c r="I2872" s="271">
        <f t="shared" si="446"/>
        <v>0</v>
      </c>
      <c r="J2872" s="271"/>
      <c r="K2872" s="271"/>
      <c r="L2872" s="271"/>
      <c r="M2872" s="272"/>
      <c r="N2872" s="272"/>
      <c r="O2872" s="272" t="str">
        <f t="shared" si="447"/>
        <v/>
      </c>
      <c r="P2872" s="272" t="str">
        <f t="shared" si="448"/>
        <v/>
      </c>
      <c r="Q2872" s="272">
        <f t="shared" si="449"/>
        <v>0</v>
      </c>
      <c r="R2872" s="272"/>
    </row>
    <row r="2873" spans="1:18" x14ac:dyDescent="0.3">
      <c r="A2873" s="214">
        <v>20</v>
      </c>
      <c r="B2873" s="200"/>
      <c r="C2873" s="200"/>
      <c r="D2873" s="215"/>
      <c r="E2873" s="200"/>
      <c r="F2873" s="200"/>
      <c r="G2873" s="216"/>
      <c r="H2873" s="273"/>
      <c r="I2873" s="271">
        <f t="shared" si="446"/>
        <v>0</v>
      </c>
      <c r="J2873" s="271"/>
      <c r="K2873" s="271"/>
      <c r="L2873" s="271"/>
      <c r="M2873" s="272"/>
      <c r="N2873" s="272"/>
      <c r="O2873" s="272" t="str">
        <f t="shared" si="447"/>
        <v/>
      </c>
      <c r="P2873" s="272" t="str">
        <f t="shared" si="448"/>
        <v/>
      </c>
      <c r="Q2873" s="272">
        <f t="shared" si="449"/>
        <v>0</v>
      </c>
      <c r="R2873" s="272"/>
    </row>
    <row r="2874" spans="1:18" ht="17.25" thickBot="1" x14ac:dyDescent="0.35">
      <c r="A2874" s="217">
        <v>21</v>
      </c>
      <c r="B2874" s="204"/>
      <c r="C2874" s="204"/>
      <c r="D2874" s="218"/>
      <c r="E2874" s="204"/>
      <c r="F2874" s="204"/>
      <c r="G2874" s="219"/>
      <c r="H2874" s="273"/>
      <c r="I2874" s="271">
        <f t="shared" si="446"/>
        <v>0</v>
      </c>
      <c r="J2874" s="271"/>
      <c r="K2874" s="271"/>
      <c r="L2874" s="271"/>
      <c r="M2874" s="272"/>
      <c r="N2874" s="272"/>
      <c r="O2874" s="272" t="str">
        <f t="shared" si="447"/>
        <v/>
      </c>
      <c r="P2874" s="272" t="str">
        <f t="shared" si="448"/>
        <v/>
      </c>
      <c r="Q2874" s="272">
        <f t="shared" si="449"/>
        <v>0</v>
      </c>
      <c r="R2874" s="272"/>
    </row>
    <row r="2875" spans="1:18" x14ac:dyDescent="0.3">
      <c r="A2875" s="220">
        <v>22</v>
      </c>
      <c r="B2875" s="202"/>
      <c r="C2875" s="202"/>
      <c r="D2875" s="202" t="s">
        <v>271</v>
      </c>
      <c r="E2875" s="202"/>
      <c r="F2875" s="202"/>
      <c r="G2875" s="221"/>
      <c r="H2875" s="273">
        <f>SUM(B2875:B2881)</f>
        <v>0</v>
      </c>
      <c r="I2875" s="271">
        <f t="shared" si="446"/>
        <v>0</v>
      </c>
      <c r="J2875" s="271">
        <f>IF(SUM(H2875-40)&gt;0,H2875-40,0)</f>
        <v>0</v>
      </c>
      <c r="K2875" s="271">
        <f>IF(SUM(I2875:I2881)&gt;J2875,SUM(I2875:I2881),J2875)</f>
        <v>0</v>
      </c>
      <c r="L2875" s="271">
        <f>IF(D2875="o",IF(H2875&lt;15,0,IF(H2875&gt;40,8,H2875/5)),0)</f>
        <v>0</v>
      </c>
      <c r="M2875" s="272"/>
      <c r="N2875" s="272"/>
      <c r="O2875" s="272" t="str">
        <f t="shared" si="447"/>
        <v/>
      </c>
      <c r="P2875" s="272" t="str">
        <f t="shared" si="448"/>
        <v/>
      </c>
      <c r="Q2875" s="272">
        <f t="shared" si="449"/>
        <v>0</v>
      </c>
      <c r="R2875" s="272"/>
    </row>
    <row r="2876" spans="1:18" x14ac:dyDescent="0.3">
      <c r="A2876" s="214">
        <v>23</v>
      </c>
      <c r="B2876" s="200"/>
      <c r="C2876" s="200"/>
      <c r="D2876" s="215"/>
      <c r="E2876" s="200"/>
      <c r="F2876" s="200"/>
      <c r="G2876" s="216"/>
      <c r="H2876" s="273"/>
      <c r="I2876" s="271">
        <f t="shared" si="446"/>
        <v>0</v>
      </c>
      <c r="J2876" s="271"/>
      <c r="K2876" s="271"/>
      <c r="L2876" s="271"/>
      <c r="M2876" s="272"/>
      <c r="N2876" s="272"/>
      <c r="O2876" s="272" t="str">
        <f t="shared" si="447"/>
        <v/>
      </c>
      <c r="P2876" s="272" t="str">
        <f t="shared" si="448"/>
        <v/>
      </c>
      <c r="Q2876" s="272">
        <f t="shared" si="449"/>
        <v>0</v>
      </c>
      <c r="R2876" s="272"/>
    </row>
    <row r="2877" spans="1:18" x14ac:dyDescent="0.3">
      <c r="A2877" s="214">
        <v>24</v>
      </c>
      <c r="B2877" s="200"/>
      <c r="C2877" s="200"/>
      <c r="D2877" s="215"/>
      <c r="E2877" s="200"/>
      <c r="F2877" s="200"/>
      <c r="G2877" s="216"/>
      <c r="H2877" s="273"/>
      <c r="I2877" s="271">
        <f t="shared" si="446"/>
        <v>0</v>
      </c>
      <c r="J2877" s="271"/>
      <c r="K2877" s="271"/>
      <c r="L2877" s="271"/>
      <c r="M2877" s="272"/>
      <c r="N2877" s="272"/>
      <c r="O2877" s="272" t="str">
        <f t="shared" si="447"/>
        <v/>
      </c>
      <c r="P2877" s="272" t="str">
        <f t="shared" si="448"/>
        <v/>
      </c>
      <c r="Q2877" s="272">
        <f t="shared" si="449"/>
        <v>0</v>
      </c>
      <c r="R2877" s="272"/>
    </row>
    <row r="2878" spans="1:18" x14ac:dyDescent="0.3">
      <c r="A2878" s="214">
        <v>25</v>
      </c>
      <c r="B2878" s="200"/>
      <c r="C2878" s="200"/>
      <c r="D2878" s="215"/>
      <c r="E2878" s="200"/>
      <c r="F2878" s="200"/>
      <c r="G2878" s="216"/>
      <c r="H2878" s="273"/>
      <c r="I2878" s="271">
        <f t="shared" si="446"/>
        <v>0</v>
      </c>
      <c r="J2878" s="271"/>
      <c r="K2878" s="271"/>
      <c r="L2878" s="271"/>
      <c r="M2878" s="272"/>
      <c r="N2878" s="272"/>
      <c r="O2878" s="272" t="str">
        <f t="shared" si="447"/>
        <v/>
      </c>
      <c r="P2878" s="272" t="str">
        <f t="shared" si="448"/>
        <v/>
      </c>
      <c r="Q2878" s="272">
        <f t="shared" si="449"/>
        <v>0</v>
      </c>
      <c r="R2878" s="272"/>
    </row>
    <row r="2879" spans="1:18" x14ac:dyDescent="0.3">
      <c r="A2879" s="214">
        <v>26</v>
      </c>
      <c r="B2879" s="200"/>
      <c r="C2879" s="200"/>
      <c r="D2879" s="215"/>
      <c r="E2879" s="200"/>
      <c r="F2879" s="200"/>
      <c r="G2879" s="216"/>
      <c r="H2879" s="273"/>
      <c r="I2879" s="271">
        <f t="shared" si="446"/>
        <v>0</v>
      </c>
      <c r="J2879" s="271"/>
      <c r="K2879" s="271"/>
      <c r="L2879" s="271"/>
      <c r="M2879" s="272"/>
      <c r="N2879" s="272"/>
      <c r="O2879" s="272" t="str">
        <f t="shared" si="447"/>
        <v/>
      </c>
      <c r="P2879" s="272" t="str">
        <f t="shared" si="448"/>
        <v/>
      </c>
      <c r="Q2879" s="272">
        <f t="shared" si="449"/>
        <v>0</v>
      </c>
      <c r="R2879" s="272"/>
    </row>
    <row r="2880" spans="1:18" x14ac:dyDescent="0.3">
      <c r="A2880" s="214">
        <v>27</v>
      </c>
      <c r="B2880" s="200"/>
      <c r="C2880" s="200"/>
      <c r="D2880" s="215"/>
      <c r="E2880" s="200"/>
      <c r="F2880" s="200"/>
      <c r="G2880" s="216"/>
      <c r="H2880" s="273"/>
      <c r="I2880" s="271">
        <f t="shared" si="446"/>
        <v>0</v>
      </c>
      <c r="J2880" s="271"/>
      <c r="K2880" s="271"/>
      <c r="L2880" s="271"/>
      <c r="M2880" s="272"/>
      <c r="N2880" s="272"/>
      <c r="O2880" s="272" t="str">
        <f t="shared" si="447"/>
        <v/>
      </c>
      <c r="P2880" s="272" t="str">
        <f t="shared" si="448"/>
        <v/>
      </c>
      <c r="Q2880" s="272">
        <f t="shared" si="449"/>
        <v>0</v>
      </c>
      <c r="R2880" s="272"/>
    </row>
    <row r="2881" spans="1:21" ht="17.25" thickBot="1" x14ac:dyDescent="0.35">
      <c r="A2881" s="217">
        <v>28</v>
      </c>
      <c r="B2881" s="204"/>
      <c r="C2881" s="204"/>
      <c r="D2881" s="218"/>
      <c r="E2881" s="204"/>
      <c r="F2881" s="204"/>
      <c r="G2881" s="219"/>
      <c r="H2881" s="273"/>
      <c r="I2881" s="271">
        <f t="shared" si="446"/>
        <v>0</v>
      </c>
      <c r="J2881" s="271"/>
      <c r="K2881" s="271"/>
      <c r="L2881" s="271"/>
      <c r="M2881" s="272"/>
      <c r="N2881" s="272"/>
      <c r="O2881" s="272" t="str">
        <f t="shared" si="447"/>
        <v/>
      </c>
      <c r="P2881" s="272" t="str">
        <f t="shared" si="448"/>
        <v/>
      </c>
      <c r="Q2881" s="272">
        <f t="shared" si="449"/>
        <v>0</v>
      </c>
      <c r="R2881" s="272"/>
    </row>
    <row r="2882" spans="1:21" x14ac:dyDescent="0.3">
      <c r="A2882" s="205"/>
      <c r="B2882" s="202"/>
      <c r="C2882" s="202"/>
      <c r="D2882" s="202" t="s">
        <v>271</v>
      </c>
      <c r="E2882" s="202"/>
      <c r="F2882" s="202"/>
      <c r="G2882" s="221"/>
      <c r="H2882" s="273" t="str">
        <f>IF(A2882&lt;&gt;0,SUM(Q2882:Q2884),"")</f>
        <v/>
      </c>
      <c r="I2882" s="271" t="str">
        <f>IF(A2882&lt;&gt;0,IF(IFERROR(B2882-8,0)&lt;0,0,IFERROR(B2882-8,0)),"")</f>
        <v/>
      </c>
      <c r="J2882" s="271" t="str">
        <f>IF(A2882&lt;&gt;0,IF(SUM(H2882-40)&gt;0,H2882-40,0),"")</f>
        <v/>
      </c>
      <c r="K2882" s="271" t="str">
        <f>IF(A2882&lt;&gt;0,IF(SUM(I2882:I2884)&gt;J2882,SUM(I2882:I2884),J2882),"")</f>
        <v/>
      </c>
      <c r="L2882" s="271" t="str">
        <f>IF(A2882&lt;&gt;0,IF(D2854="o",IF(H2882&lt;(15/(7/COUNTA(A2882:A2884))),0,IF(H2882&gt;(COUNTA(A2882:A2884)/5*40),COUNTA(A2882:A2884)/5*8,H2882/5)),""),"")</f>
        <v/>
      </c>
      <c r="M2882" s="272"/>
      <c r="N2882" s="272"/>
      <c r="O2882" s="272" t="str">
        <f t="shared" si="447"/>
        <v/>
      </c>
      <c r="P2882" s="272" t="str">
        <f t="shared" si="448"/>
        <v/>
      </c>
      <c r="Q2882" s="272">
        <f t="shared" si="449"/>
        <v>0</v>
      </c>
      <c r="R2882" s="272"/>
    </row>
    <row r="2883" spans="1:21" x14ac:dyDescent="0.3">
      <c r="A2883" s="206"/>
      <c r="B2883" s="200"/>
      <c r="C2883" s="200"/>
      <c r="D2883" s="215"/>
      <c r="E2883" s="200"/>
      <c r="F2883" s="200"/>
      <c r="G2883" s="216"/>
      <c r="H2883" s="273"/>
      <c r="I2883" s="271" t="str">
        <f>IF(A2883&lt;&gt;0,IF(IFERROR(B2883-8,0)&lt;0,0,IFERROR(B2883-8,0)),"")</f>
        <v/>
      </c>
      <c r="J2883" s="271"/>
      <c r="K2883" s="271"/>
      <c r="L2883" s="271"/>
      <c r="M2883" s="272"/>
      <c r="N2883" s="272"/>
      <c r="O2883" s="272" t="str">
        <f t="shared" si="447"/>
        <v/>
      </c>
      <c r="P2883" s="272" t="str">
        <f t="shared" si="448"/>
        <v/>
      </c>
      <c r="Q2883" s="272">
        <f t="shared" si="449"/>
        <v>0</v>
      </c>
      <c r="R2883" s="272"/>
    </row>
    <row r="2884" spans="1:21" ht="17.25" thickBot="1" x14ac:dyDescent="0.35">
      <c r="A2884" s="207"/>
      <c r="B2884" s="204"/>
      <c r="C2884" s="204"/>
      <c r="D2884" s="218"/>
      <c r="E2884" s="204"/>
      <c r="F2884" s="204"/>
      <c r="G2884" s="219"/>
      <c r="H2884" s="273"/>
      <c r="I2884" s="271" t="str">
        <f>IF(A2884&lt;&gt;0,IF(IFERROR(B2884-8,0)&lt;0,0,IFERROR(B2884-8,0)),"")</f>
        <v/>
      </c>
      <c r="J2884" s="271"/>
      <c r="K2884" s="271"/>
      <c r="L2884" s="271"/>
      <c r="M2884" s="272"/>
      <c r="N2884" s="272"/>
      <c r="O2884" s="272"/>
      <c r="P2884" s="272"/>
      <c r="Q2884" s="272">
        <f t="shared" si="449"/>
        <v>0</v>
      </c>
      <c r="R2884" s="272"/>
    </row>
    <row r="2885" spans="1:21" ht="17.25" thickBot="1" x14ac:dyDescent="0.35">
      <c r="A2885" s="211"/>
      <c r="B2885" s="243"/>
      <c r="C2885" s="243"/>
      <c r="D2885" s="243"/>
      <c r="E2885" s="243"/>
      <c r="F2885" s="243"/>
      <c r="G2885" s="244"/>
      <c r="H2885" s="273">
        <f t="shared" ref="H2885:M2885" si="450">SUM(H2886:H2916)</f>
        <v>0</v>
      </c>
      <c r="I2885" s="271">
        <f t="shared" si="450"/>
        <v>0</v>
      </c>
      <c r="J2885" s="271">
        <f t="shared" si="450"/>
        <v>0</v>
      </c>
      <c r="K2885" s="271">
        <f t="shared" si="450"/>
        <v>0</v>
      </c>
      <c r="L2885" s="274">
        <f t="shared" si="450"/>
        <v>0</v>
      </c>
      <c r="M2885" s="271" t="e">
        <f t="shared" si="450"/>
        <v>#DIV/0!</v>
      </c>
      <c r="N2885" s="275">
        <f>COUNTA(B2886:B2916)-COUNTIF(B2886:B2916,"연차")</f>
        <v>0</v>
      </c>
      <c r="O2885" s="271">
        <f>SUM(O2886:O2916)</f>
        <v>0</v>
      </c>
      <c r="P2885" s="271">
        <f>SUM(P2886:P2916)</f>
        <v>0</v>
      </c>
      <c r="Q2885" s="272">
        <f>SUM(Q2886:Q2916)</f>
        <v>0</v>
      </c>
      <c r="R2885" s="272">
        <f>COUNTA(A2886:A2916)</f>
        <v>28</v>
      </c>
      <c r="S2885" s="276">
        <f>SUM(C2886:C2916)</f>
        <v>0</v>
      </c>
      <c r="T2885" s="276">
        <f>SUM(F2886:F2916)</f>
        <v>0</v>
      </c>
      <c r="U2885" s="251">
        <f>G2887*G2889</f>
        <v>0</v>
      </c>
    </row>
    <row r="2886" spans="1:21" x14ac:dyDescent="0.3">
      <c r="A2886" s="212">
        <v>1</v>
      </c>
      <c r="B2886" s="201"/>
      <c r="C2886" s="201"/>
      <c r="D2886" s="201" t="s">
        <v>271</v>
      </c>
      <c r="E2886" s="201"/>
      <c r="F2886" s="201"/>
      <c r="G2886" s="213" t="s">
        <v>282</v>
      </c>
      <c r="H2886" s="273">
        <f>SUM(B2886:B2892)</f>
        <v>0</v>
      </c>
      <c r="I2886" s="271">
        <f t="shared" ref="I2886:I2913" si="451">IF(IFERROR(B2886-8,0)&lt;0,0,IFERROR(B2886-8,0))</f>
        <v>0</v>
      </c>
      <c r="J2886" s="271">
        <f>IF(SUM(H2886-40)&gt;0,H2886-40,0)</f>
        <v>0</v>
      </c>
      <c r="K2886" s="271">
        <f>IF(SUM(I2886:I2892)&gt;J2886,SUM(I2886:I2892),J2886)</f>
        <v>0</v>
      </c>
      <c r="L2886" s="271">
        <f>IF(D2886="o",IF(H2886&lt;15,0,IF(H2886&gt;40,8,H2886/5)),0)</f>
        <v>0</v>
      </c>
      <c r="M2886" s="272" t="e">
        <f>SUM(B2886:B2916)/COUNTA(B2886:B2916)</f>
        <v>#DIV/0!</v>
      </c>
      <c r="N2886" s="272"/>
      <c r="O2886" s="272" t="str">
        <f>IF(E2886="o",IF(B2886&gt;8,8,B2886),"")</f>
        <v/>
      </c>
      <c r="P2886" s="272" t="str">
        <f>IF(E2886="o",IF(B2886&gt;8,B2886-8,0),"")</f>
        <v/>
      </c>
      <c r="Q2886" s="272">
        <f>COUNTA(A2886)*IF(B2886="연차",0,B2886)</f>
        <v>0</v>
      </c>
      <c r="R2886" s="272"/>
    </row>
    <row r="2887" spans="1:21" x14ac:dyDescent="0.3">
      <c r="A2887" s="214">
        <v>2</v>
      </c>
      <c r="B2887" s="200"/>
      <c r="C2887" s="200"/>
      <c r="D2887" s="215"/>
      <c r="E2887" s="200"/>
      <c r="F2887" s="200"/>
      <c r="G2887" s="203"/>
      <c r="H2887" s="273"/>
      <c r="I2887" s="271">
        <f t="shared" si="451"/>
        <v>0</v>
      </c>
      <c r="J2887" s="271"/>
      <c r="K2887" s="271"/>
      <c r="L2887" s="271"/>
      <c r="M2887" s="272"/>
      <c r="N2887" s="272"/>
      <c r="O2887" s="272" t="str">
        <f t="shared" ref="O2887:O2915" si="452">IF(E2887="o",IF(B2887&gt;8,8,B2887),"")</f>
        <v/>
      </c>
      <c r="P2887" s="272" t="str">
        <f t="shared" ref="P2887:P2915" si="453">IF(E2887="o",IF(B2887&gt;8,B2887-8,0),"")</f>
        <v/>
      </c>
      <c r="Q2887" s="272">
        <f t="shared" ref="Q2887:Q2916" si="454">COUNTA(A2887)*IF(B2887="연차",0,B2887)</f>
        <v>0</v>
      </c>
      <c r="R2887" s="272"/>
    </row>
    <row r="2888" spans="1:21" x14ac:dyDescent="0.3">
      <c r="A2888" s="214">
        <v>3</v>
      </c>
      <c r="B2888" s="200"/>
      <c r="C2888" s="200"/>
      <c r="D2888" s="215"/>
      <c r="E2888" s="200"/>
      <c r="F2888" s="200"/>
      <c r="G2888" s="203" t="s">
        <v>275</v>
      </c>
      <c r="H2888" s="273"/>
      <c r="I2888" s="271">
        <f t="shared" si="451"/>
        <v>0</v>
      </c>
      <c r="J2888" s="271"/>
      <c r="K2888" s="271"/>
      <c r="L2888" s="271"/>
      <c r="M2888" s="272"/>
      <c r="N2888" s="272"/>
      <c r="O2888" s="272" t="str">
        <f t="shared" si="452"/>
        <v/>
      </c>
      <c r="P2888" s="272" t="str">
        <f t="shared" si="453"/>
        <v/>
      </c>
      <c r="Q2888" s="272">
        <f t="shared" si="454"/>
        <v>0</v>
      </c>
      <c r="R2888" s="272"/>
    </row>
    <row r="2889" spans="1:21" x14ac:dyDescent="0.3">
      <c r="A2889" s="214">
        <v>4</v>
      </c>
      <c r="B2889" s="200"/>
      <c r="C2889" s="200"/>
      <c r="D2889" s="215"/>
      <c r="E2889" s="200"/>
      <c r="F2889" s="200"/>
      <c r="G2889" s="203"/>
      <c r="H2889" s="273"/>
      <c r="I2889" s="271">
        <f t="shared" si="451"/>
        <v>0</v>
      </c>
      <c r="J2889" s="271"/>
      <c r="K2889" s="271"/>
      <c r="L2889" s="271"/>
      <c r="M2889" s="272"/>
      <c r="N2889" s="272"/>
      <c r="O2889" s="272" t="str">
        <f t="shared" si="452"/>
        <v/>
      </c>
      <c r="P2889" s="272" t="str">
        <f t="shared" si="453"/>
        <v/>
      </c>
      <c r="Q2889" s="272">
        <f t="shared" si="454"/>
        <v>0</v>
      </c>
      <c r="R2889" s="272"/>
    </row>
    <row r="2890" spans="1:21" x14ac:dyDescent="0.3">
      <c r="A2890" s="214">
        <v>5</v>
      </c>
      <c r="B2890" s="200"/>
      <c r="C2890" s="200"/>
      <c r="D2890" s="215"/>
      <c r="E2890" s="200"/>
      <c r="F2890" s="200"/>
      <c r="G2890" s="216"/>
      <c r="H2890" s="273"/>
      <c r="I2890" s="271">
        <f t="shared" si="451"/>
        <v>0</v>
      </c>
      <c r="J2890" s="271"/>
      <c r="K2890" s="271"/>
      <c r="L2890" s="271"/>
      <c r="M2890" s="272"/>
      <c r="N2890" s="272"/>
      <c r="O2890" s="272" t="str">
        <f t="shared" si="452"/>
        <v/>
      </c>
      <c r="P2890" s="272" t="str">
        <f t="shared" si="453"/>
        <v/>
      </c>
      <c r="Q2890" s="272">
        <f t="shared" si="454"/>
        <v>0</v>
      </c>
      <c r="R2890" s="272"/>
    </row>
    <row r="2891" spans="1:21" x14ac:dyDescent="0.3">
      <c r="A2891" s="214">
        <v>6</v>
      </c>
      <c r="B2891" s="200"/>
      <c r="C2891" s="200"/>
      <c r="D2891" s="215"/>
      <c r="E2891" s="200"/>
      <c r="F2891" s="200"/>
      <c r="G2891" s="216"/>
      <c r="H2891" s="273"/>
      <c r="I2891" s="271">
        <f t="shared" si="451"/>
        <v>0</v>
      </c>
      <c r="J2891" s="271"/>
      <c r="K2891" s="271"/>
      <c r="L2891" s="271"/>
      <c r="M2891" s="272"/>
      <c r="N2891" s="272"/>
      <c r="O2891" s="272" t="str">
        <f t="shared" si="452"/>
        <v/>
      </c>
      <c r="P2891" s="272" t="str">
        <f t="shared" si="453"/>
        <v/>
      </c>
      <c r="Q2891" s="272">
        <f t="shared" si="454"/>
        <v>0</v>
      </c>
      <c r="R2891" s="272"/>
    </row>
    <row r="2892" spans="1:21" ht="17.25" thickBot="1" x14ac:dyDescent="0.35">
      <c r="A2892" s="217">
        <v>7</v>
      </c>
      <c r="B2892" s="204"/>
      <c r="C2892" s="204"/>
      <c r="D2892" s="218"/>
      <c r="E2892" s="204"/>
      <c r="F2892" s="204"/>
      <c r="G2892" s="219"/>
      <c r="H2892" s="273"/>
      <c r="I2892" s="271">
        <f t="shared" si="451"/>
        <v>0</v>
      </c>
      <c r="J2892" s="271"/>
      <c r="K2892" s="271"/>
      <c r="L2892" s="271"/>
      <c r="M2892" s="272"/>
      <c r="N2892" s="272"/>
      <c r="O2892" s="272" t="str">
        <f t="shared" si="452"/>
        <v/>
      </c>
      <c r="P2892" s="272" t="str">
        <f t="shared" si="453"/>
        <v/>
      </c>
      <c r="Q2892" s="272">
        <f t="shared" si="454"/>
        <v>0</v>
      </c>
      <c r="R2892" s="272"/>
    </row>
    <row r="2893" spans="1:21" x14ac:dyDescent="0.3">
      <c r="A2893" s="220">
        <v>8</v>
      </c>
      <c r="B2893" s="202"/>
      <c r="C2893" s="202"/>
      <c r="D2893" s="202" t="s">
        <v>271</v>
      </c>
      <c r="E2893" s="202"/>
      <c r="F2893" s="202"/>
      <c r="G2893" s="221"/>
      <c r="H2893" s="273">
        <f>SUM(B2893:B2899)</f>
        <v>0</v>
      </c>
      <c r="I2893" s="271">
        <f t="shared" si="451"/>
        <v>0</v>
      </c>
      <c r="J2893" s="271">
        <f>IF(SUM(H2893-40)&gt;0,H2893-40,0)</f>
        <v>0</v>
      </c>
      <c r="K2893" s="271">
        <f>IF(SUM(I2893:I2899)&gt;J2893,SUM(I2893:I2899),J2893)</f>
        <v>0</v>
      </c>
      <c r="L2893" s="271">
        <f>IF(D2893="o",IF(H2893&lt;15,0,IF(H2893&gt;40,8,H2893/5)),0)</f>
        <v>0</v>
      </c>
      <c r="M2893" s="272"/>
      <c r="N2893" s="272"/>
      <c r="O2893" s="272" t="str">
        <f t="shared" si="452"/>
        <v/>
      </c>
      <c r="P2893" s="272" t="str">
        <f t="shared" si="453"/>
        <v/>
      </c>
      <c r="Q2893" s="272">
        <f t="shared" si="454"/>
        <v>0</v>
      </c>
      <c r="R2893" s="272"/>
    </row>
    <row r="2894" spans="1:21" x14ac:dyDescent="0.3">
      <c r="A2894" s="214">
        <v>9</v>
      </c>
      <c r="B2894" s="200"/>
      <c r="C2894" s="200"/>
      <c r="D2894" s="215"/>
      <c r="E2894" s="200"/>
      <c r="F2894" s="200"/>
      <c r="G2894" s="216"/>
      <c r="H2894" s="273"/>
      <c r="I2894" s="271">
        <f t="shared" si="451"/>
        <v>0</v>
      </c>
      <c r="J2894" s="271"/>
      <c r="K2894" s="271"/>
      <c r="L2894" s="271"/>
      <c r="M2894" s="272"/>
      <c r="N2894" s="272"/>
      <c r="O2894" s="272" t="str">
        <f t="shared" si="452"/>
        <v/>
      </c>
      <c r="P2894" s="272" t="str">
        <f t="shared" si="453"/>
        <v/>
      </c>
      <c r="Q2894" s="272">
        <f t="shared" si="454"/>
        <v>0</v>
      </c>
      <c r="R2894" s="272"/>
    </row>
    <row r="2895" spans="1:21" x14ac:dyDescent="0.3">
      <c r="A2895" s="214">
        <v>10</v>
      </c>
      <c r="B2895" s="200"/>
      <c r="C2895" s="200"/>
      <c r="D2895" s="215"/>
      <c r="E2895" s="200"/>
      <c r="F2895" s="200"/>
      <c r="G2895" s="216"/>
      <c r="H2895" s="273"/>
      <c r="I2895" s="271">
        <f t="shared" si="451"/>
        <v>0</v>
      </c>
      <c r="J2895" s="271"/>
      <c r="K2895" s="271"/>
      <c r="L2895" s="271"/>
      <c r="M2895" s="272"/>
      <c r="N2895" s="272"/>
      <c r="O2895" s="272" t="str">
        <f t="shared" si="452"/>
        <v/>
      </c>
      <c r="P2895" s="272" t="str">
        <f t="shared" si="453"/>
        <v/>
      </c>
      <c r="Q2895" s="272">
        <f t="shared" si="454"/>
        <v>0</v>
      </c>
      <c r="R2895" s="272"/>
    </row>
    <row r="2896" spans="1:21" x14ac:dyDescent="0.3">
      <c r="A2896" s="214">
        <v>11</v>
      </c>
      <c r="B2896" s="200"/>
      <c r="C2896" s="200"/>
      <c r="D2896" s="215"/>
      <c r="E2896" s="200"/>
      <c r="F2896" s="200"/>
      <c r="G2896" s="216"/>
      <c r="H2896" s="273"/>
      <c r="I2896" s="271">
        <f t="shared" si="451"/>
        <v>0</v>
      </c>
      <c r="J2896" s="271"/>
      <c r="K2896" s="271"/>
      <c r="L2896" s="271"/>
      <c r="M2896" s="272"/>
      <c r="N2896" s="272"/>
      <c r="O2896" s="272" t="str">
        <f t="shared" si="452"/>
        <v/>
      </c>
      <c r="P2896" s="272" t="str">
        <f t="shared" si="453"/>
        <v/>
      </c>
      <c r="Q2896" s="272">
        <f t="shared" si="454"/>
        <v>0</v>
      </c>
      <c r="R2896" s="272"/>
    </row>
    <row r="2897" spans="1:18" x14ac:dyDescent="0.3">
      <c r="A2897" s="214">
        <v>12</v>
      </c>
      <c r="B2897" s="200"/>
      <c r="C2897" s="200"/>
      <c r="D2897" s="215"/>
      <c r="E2897" s="200"/>
      <c r="F2897" s="200"/>
      <c r="G2897" s="216"/>
      <c r="H2897" s="273"/>
      <c r="I2897" s="271">
        <f t="shared" si="451"/>
        <v>0</v>
      </c>
      <c r="J2897" s="271"/>
      <c r="K2897" s="271"/>
      <c r="L2897" s="271"/>
      <c r="M2897" s="272"/>
      <c r="N2897" s="272"/>
      <c r="O2897" s="272" t="str">
        <f t="shared" si="452"/>
        <v/>
      </c>
      <c r="P2897" s="272" t="str">
        <f t="shared" si="453"/>
        <v/>
      </c>
      <c r="Q2897" s="272">
        <f t="shared" si="454"/>
        <v>0</v>
      </c>
      <c r="R2897" s="272"/>
    </row>
    <row r="2898" spans="1:18" x14ac:dyDescent="0.3">
      <c r="A2898" s="214">
        <v>13</v>
      </c>
      <c r="B2898" s="200"/>
      <c r="C2898" s="200"/>
      <c r="D2898" s="215"/>
      <c r="E2898" s="200"/>
      <c r="F2898" s="200"/>
      <c r="G2898" s="216"/>
      <c r="H2898" s="273"/>
      <c r="I2898" s="271">
        <f t="shared" si="451"/>
        <v>0</v>
      </c>
      <c r="J2898" s="271"/>
      <c r="K2898" s="271"/>
      <c r="L2898" s="271"/>
      <c r="M2898" s="272"/>
      <c r="N2898" s="272"/>
      <c r="O2898" s="272" t="str">
        <f t="shared" si="452"/>
        <v/>
      </c>
      <c r="P2898" s="272" t="str">
        <f t="shared" si="453"/>
        <v/>
      </c>
      <c r="Q2898" s="272">
        <f t="shared" si="454"/>
        <v>0</v>
      </c>
      <c r="R2898" s="272"/>
    </row>
    <row r="2899" spans="1:18" ht="17.25" thickBot="1" x14ac:dyDescent="0.35">
      <c r="A2899" s="217">
        <v>14</v>
      </c>
      <c r="B2899" s="204"/>
      <c r="C2899" s="204"/>
      <c r="D2899" s="218"/>
      <c r="E2899" s="204"/>
      <c r="F2899" s="204"/>
      <c r="G2899" s="219"/>
      <c r="H2899" s="273"/>
      <c r="I2899" s="271">
        <f t="shared" si="451"/>
        <v>0</v>
      </c>
      <c r="J2899" s="271"/>
      <c r="K2899" s="271"/>
      <c r="L2899" s="271"/>
      <c r="M2899" s="272"/>
      <c r="N2899" s="272"/>
      <c r="O2899" s="272" t="str">
        <f t="shared" si="452"/>
        <v/>
      </c>
      <c r="P2899" s="272" t="str">
        <f t="shared" si="453"/>
        <v/>
      </c>
      <c r="Q2899" s="272">
        <f t="shared" si="454"/>
        <v>0</v>
      </c>
      <c r="R2899" s="272"/>
    </row>
    <row r="2900" spans="1:18" x14ac:dyDescent="0.3">
      <c r="A2900" s="220">
        <v>15</v>
      </c>
      <c r="B2900" s="202"/>
      <c r="C2900" s="202"/>
      <c r="D2900" s="202" t="s">
        <v>271</v>
      </c>
      <c r="E2900" s="202"/>
      <c r="F2900" s="202"/>
      <c r="G2900" s="221"/>
      <c r="H2900" s="273">
        <f>SUM(B2900:B2906)</f>
        <v>0</v>
      </c>
      <c r="I2900" s="271">
        <f t="shared" si="451"/>
        <v>0</v>
      </c>
      <c r="J2900" s="271">
        <f>IF(SUM(H2900-40)&gt;0,H2900-40,0)</f>
        <v>0</v>
      </c>
      <c r="K2900" s="271">
        <f>IF(SUM(I2900:I2906)&gt;J2900,SUM(I2900:I2906),J2900)</f>
        <v>0</v>
      </c>
      <c r="L2900" s="271">
        <f>IF(D2900="o",IF(H2900&lt;15,0,IF(H2900&gt;40,8,H2900/5)),0)</f>
        <v>0</v>
      </c>
      <c r="M2900" s="272"/>
      <c r="N2900" s="272"/>
      <c r="O2900" s="272" t="str">
        <f t="shared" si="452"/>
        <v/>
      </c>
      <c r="P2900" s="272" t="str">
        <f t="shared" si="453"/>
        <v/>
      </c>
      <c r="Q2900" s="272">
        <f t="shared" si="454"/>
        <v>0</v>
      </c>
      <c r="R2900" s="272"/>
    </row>
    <row r="2901" spans="1:18" x14ac:dyDescent="0.3">
      <c r="A2901" s="214">
        <v>16</v>
      </c>
      <c r="B2901" s="200"/>
      <c r="C2901" s="200"/>
      <c r="D2901" s="215"/>
      <c r="E2901" s="200"/>
      <c r="F2901" s="200"/>
      <c r="G2901" s="216"/>
      <c r="H2901" s="273"/>
      <c r="I2901" s="271">
        <f t="shared" si="451"/>
        <v>0</v>
      </c>
      <c r="J2901" s="271"/>
      <c r="K2901" s="271"/>
      <c r="L2901" s="271"/>
      <c r="M2901" s="272"/>
      <c r="N2901" s="272"/>
      <c r="O2901" s="272" t="str">
        <f t="shared" si="452"/>
        <v/>
      </c>
      <c r="P2901" s="272" t="str">
        <f t="shared" si="453"/>
        <v/>
      </c>
      <c r="Q2901" s="272">
        <f t="shared" si="454"/>
        <v>0</v>
      </c>
      <c r="R2901" s="272"/>
    </row>
    <row r="2902" spans="1:18" x14ac:dyDescent="0.3">
      <c r="A2902" s="214">
        <v>17</v>
      </c>
      <c r="B2902" s="200"/>
      <c r="C2902" s="200"/>
      <c r="D2902" s="215"/>
      <c r="E2902" s="200"/>
      <c r="F2902" s="200"/>
      <c r="G2902" s="216"/>
      <c r="H2902" s="273"/>
      <c r="I2902" s="271">
        <f t="shared" si="451"/>
        <v>0</v>
      </c>
      <c r="J2902" s="271"/>
      <c r="K2902" s="271"/>
      <c r="L2902" s="271"/>
      <c r="M2902" s="272"/>
      <c r="N2902" s="272"/>
      <c r="O2902" s="272" t="str">
        <f t="shared" si="452"/>
        <v/>
      </c>
      <c r="P2902" s="272" t="str">
        <f t="shared" si="453"/>
        <v/>
      </c>
      <c r="Q2902" s="272">
        <f t="shared" si="454"/>
        <v>0</v>
      </c>
      <c r="R2902" s="272"/>
    </row>
    <row r="2903" spans="1:18" x14ac:dyDescent="0.3">
      <c r="A2903" s="214">
        <v>18</v>
      </c>
      <c r="B2903" s="200"/>
      <c r="C2903" s="200"/>
      <c r="D2903" s="215"/>
      <c r="E2903" s="200"/>
      <c r="F2903" s="200"/>
      <c r="G2903" s="216"/>
      <c r="H2903" s="273"/>
      <c r="I2903" s="271">
        <f t="shared" si="451"/>
        <v>0</v>
      </c>
      <c r="J2903" s="271"/>
      <c r="K2903" s="271"/>
      <c r="L2903" s="271"/>
      <c r="M2903" s="272"/>
      <c r="N2903" s="272"/>
      <c r="O2903" s="272" t="str">
        <f t="shared" si="452"/>
        <v/>
      </c>
      <c r="P2903" s="272" t="str">
        <f t="shared" si="453"/>
        <v/>
      </c>
      <c r="Q2903" s="272">
        <f t="shared" si="454"/>
        <v>0</v>
      </c>
      <c r="R2903" s="272"/>
    </row>
    <row r="2904" spans="1:18" x14ac:dyDescent="0.3">
      <c r="A2904" s="214">
        <v>19</v>
      </c>
      <c r="B2904" s="200"/>
      <c r="C2904" s="200"/>
      <c r="D2904" s="215"/>
      <c r="E2904" s="200"/>
      <c r="F2904" s="200"/>
      <c r="G2904" s="216"/>
      <c r="H2904" s="273"/>
      <c r="I2904" s="271">
        <f t="shared" si="451"/>
        <v>0</v>
      </c>
      <c r="J2904" s="271"/>
      <c r="K2904" s="271"/>
      <c r="L2904" s="271"/>
      <c r="M2904" s="272"/>
      <c r="N2904" s="272"/>
      <c r="O2904" s="272" t="str">
        <f t="shared" si="452"/>
        <v/>
      </c>
      <c r="P2904" s="272" t="str">
        <f t="shared" si="453"/>
        <v/>
      </c>
      <c r="Q2904" s="272">
        <f t="shared" si="454"/>
        <v>0</v>
      </c>
      <c r="R2904" s="272"/>
    </row>
    <row r="2905" spans="1:18" x14ac:dyDescent="0.3">
      <c r="A2905" s="214">
        <v>20</v>
      </c>
      <c r="B2905" s="200"/>
      <c r="C2905" s="200"/>
      <c r="D2905" s="215"/>
      <c r="E2905" s="200"/>
      <c r="F2905" s="200"/>
      <c r="G2905" s="216"/>
      <c r="H2905" s="273"/>
      <c r="I2905" s="271">
        <f t="shared" si="451"/>
        <v>0</v>
      </c>
      <c r="J2905" s="271"/>
      <c r="K2905" s="271"/>
      <c r="L2905" s="271"/>
      <c r="M2905" s="272"/>
      <c r="N2905" s="272"/>
      <c r="O2905" s="272" t="str">
        <f t="shared" si="452"/>
        <v/>
      </c>
      <c r="P2905" s="272" t="str">
        <f t="shared" si="453"/>
        <v/>
      </c>
      <c r="Q2905" s="272">
        <f t="shared" si="454"/>
        <v>0</v>
      </c>
      <c r="R2905" s="272"/>
    </row>
    <row r="2906" spans="1:18" ht="17.25" thickBot="1" x14ac:dyDescent="0.35">
      <c r="A2906" s="217">
        <v>21</v>
      </c>
      <c r="B2906" s="204"/>
      <c r="C2906" s="204"/>
      <c r="D2906" s="218"/>
      <c r="E2906" s="204"/>
      <c r="F2906" s="204"/>
      <c r="G2906" s="219"/>
      <c r="H2906" s="273"/>
      <c r="I2906" s="271">
        <f t="shared" si="451"/>
        <v>0</v>
      </c>
      <c r="J2906" s="271"/>
      <c r="K2906" s="271"/>
      <c r="L2906" s="271"/>
      <c r="M2906" s="272"/>
      <c r="N2906" s="272"/>
      <c r="O2906" s="272" t="str">
        <f t="shared" si="452"/>
        <v/>
      </c>
      <c r="P2906" s="272" t="str">
        <f t="shared" si="453"/>
        <v/>
      </c>
      <c r="Q2906" s="272">
        <f t="shared" si="454"/>
        <v>0</v>
      </c>
      <c r="R2906" s="272"/>
    </row>
    <row r="2907" spans="1:18" x14ac:dyDescent="0.3">
      <c r="A2907" s="220">
        <v>22</v>
      </c>
      <c r="B2907" s="202"/>
      <c r="C2907" s="202"/>
      <c r="D2907" s="202" t="s">
        <v>271</v>
      </c>
      <c r="E2907" s="202"/>
      <c r="F2907" s="202"/>
      <c r="G2907" s="221"/>
      <c r="H2907" s="273">
        <f>SUM(B2907:B2913)</f>
        <v>0</v>
      </c>
      <c r="I2907" s="271">
        <f t="shared" si="451"/>
        <v>0</v>
      </c>
      <c r="J2907" s="271">
        <f>IF(SUM(H2907-40)&gt;0,H2907-40,0)</f>
        <v>0</v>
      </c>
      <c r="K2907" s="271">
        <f>IF(SUM(I2907:I2913)&gt;J2907,SUM(I2907:I2913),J2907)</f>
        <v>0</v>
      </c>
      <c r="L2907" s="271">
        <f>IF(D2907="o",IF(H2907&lt;15,0,IF(H2907&gt;40,8,H2907/5)),0)</f>
        <v>0</v>
      </c>
      <c r="M2907" s="272"/>
      <c r="N2907" s="272"/>
      <c r="O2907" s="272" t="str">
        <f t="shared" si="452"/>
        <v/>
      </c>
      <c r="P2907" s="272" t="str">
        <f t="shared" si="453"/>
        <v/>
      </c>
      <c r="Q2907" s="272">
        <f t="shared" si="454"/>
        <v>0</v>
      </c>
      <c r="R2907" s="272"/>
    </row>
    <row r="2908" spans="1:18" x14ac:dyDescent="0.3">
      <c r="A2908" s="214">
        <v>23</v>
      </c>
      <c r="B2908" s="200"/>
      <c r="C2908" s="200"/>
      <c r="D2908" s="215"/>
      <c r="E2908" s="200"/>
      <c r="F2908" s="200"/>
      <c r="G2908" s="216"/>
      <c r="H2908" s="273"/>
      <c r="I2908" s="271">
        <f t="shared" si="451"/>
        <v>0</v>
      </c>
      <c r="J2908" s="271"/>
      <c r="K2908" s="271"/>
      <c r="L2908" s="271"/>
      <c r="M2908" s="272"/>
      <c r="N2908" s="272"/>
      <c r="O2908" s="272" t="str">
        <f t="shared" si="452"/>
        <v/>
      </c>
      <c r="P2908" s="272" t="str">
        <f t="shared" si="453"/>
        <v/>
      </c>
      <c r="Q2908" s="272">
        <f t="shared" si="454"/>
        <v>0</v>
      </c>
      <c r="R2908" s="272"/>
    </row>
    <row r="2909" spans="1:18" x14ac:dyDescent="0.3">
      <c r="A2909" s="214">
        <v>24</v>
      </c>
      <c r="B2909" s="200"/>
      <c r="C2909" s="200"/>
      <c r="D2909" s="215"/>
      <c r="E2909" s="200"/>
      <c r="F2909" s="200"/>
      <c r="G2909" s="216"/>
      <c r="H2909" s="273"/>
      <c r="I2909" s="271">
        <f t="shared" si="451"/>
        <v>0</v>
      </c>
      <c r="J2909" s="271"/>
      <c r="K2909" s="271"/>
      <c r="L2909" s="271"/>
      <c r="M2909" s="272"/>
      <c r="N2909" s="272"/>
      <c r="O2909" s="272" t="str">
        <f t="shared" si="452"/>
        <v/>
      </c>
      <c r="P2909" s="272" t="str">
        <f t="shared" si="453"/>
        <v/>
      </c>
      <c r="Q2909" s="272">
        <f t="shared" si="454"/>
        <v>0</v>
      </c>
      <c r="R2909" s="272"/>
    </row>
    <row r="2910" spans="1:18" x14ac:dyDescent="0.3">
      <c r="A2910" s="214">
        <v>25</v>
      </c>
      <c r="B2910" s="200"/>
      <c r="C2910" s="200"/>
      <c r="D2910" s="215"/>
      <c r="E2910" s="200"/>
      <c r="F2910" s="200"/>
      <c r="G2910" s="216"/>
      <c r="H2910" s="273"/>
      <c r="I2910" s="271">
        <f t="shared" si="451"/>
        <v>0</v>
      </c>
      <c r="J2910" s="271"/>
      <c r="K2910" s="271"/>
      <c r="L2910" s="271"/>
      <c r="M2910" s="272"/>
      <c r="N2910" s="272"/>
      <c r="O2910" s="272" t="str">
        <f t="shared" si="452"/>
        <v/>
      </c>
      <c r="P2910" s="272" t="str">
        <f t="shared" si="453"/>
        <v/>
      </c>
      <c r="Q2910" s="272">
        <f t="shared" si="454"/>
        <v>0</v>
      </c>
      <c r="R2910" s="272"/>
    </row>
    <row r="2911" spans="1:18" x14ac:dyDescent="0.3">
      <c r="A2911" s="214">
        <v>26</v>
      </c>
      <c r="B2911" s="200"/>
      <c r="C2911" s="200"/>
      <c r="D2911" s="215"/>
      <c r="E2911" s="200"/>
      <c r="F2911" s="200"/>
      <c r="G2911" s="216"/>
      <c r="H2911" s="273"/>
      <c r="I2911" s="271">
        <f t="shared" si="451"/>
        <v>0</v>
      </c>
      <c r="J2911" s="271"/>
      <c r="K2911" s="271"/>
      <c r="L2911" s="271"/>
      <c r="M2911" s="272"/>
      <c r="N2911" s="272"/>
      <c r="O2911" s="272" t="str">
        <f t="shared" si="452"/>
        <v/>
      </c>
      <c r="P2911" s="272" t="str">
        <f t="shared" si="453"/>
        <v/>
      </c>
      <c r="Q2911" s="272">
        <f t="shared" si="454"/>
        <v>0</v>
      </c>
      <c r="R2911" s="272"/>
    </row>
    <row r="2912" spans="1:18" x14ac:dyDescent="0.3">
      <c r="A2912" s="214">
        <v>27</v>
      </c>
      <c r="B2912" s="200"/>
      <c r="C2912" s="200"/>
      <c r="D2912" s="215"/>
      <c r="E2912" s="200"/>
      <c r="F2912" s="200"/>
      <c r="G2912" s="216"/>
      <c r="H2912" s="273"/>
      <c r="I2912" s="271">
        <f t="shared" si="451"/>
        <v>0</v>
      </c>
      <c r="J2912" s="271"/>
      <c r="K2912" s="271"/>
      <c r="L2912" s="271"/>
      <c r="M2912" s="272"/>
      <c r="N2912" s="272"/>
      <c r="O2912" s="272" t="str">
        <f t="shared" si="452"/>
        <v/>
      </c>
      <c r="P2912" s="272" t="str">
        <f t="shared" si="453"/>
        <v/>
      </c>
      <c r="Q2912" s="272">
        <f t="shared" si="454"/>
        <v>0</v>
      </c>
      <c r="R2912" s="272"/>
    </row>
    <row r="2913" spans="1:21" ht="17.25" thickBot="1" x14ac:dyDescent="0.35">
      <c r="A2913" s="217">
        <v>28</v>
      </c>
      <c r="B2913" s="204"/>
      <c r="C2913" s="204"/>
      <c r="D2913" s="218"/>
      <c r="E2913" s="204"/>
      <c r="F2913" s="204"/>
      <c r="G2913" s="219"/>
      <c r="H2913" s="273"/>
      <c r="I2913" s="271">
        <f t="shared" si="451"/>
        <v>0</v>
      </c>
      <c r="J2913" s="271"/>
      <c r="K2913" s="271"/>
      <c r="L2913" s="271"/>
      <c r="M2913" s="272"/>
      <c r="N2913" s="272"/>
      <c r="O2913" s="272" t="str">
        <f t="shared" si="452"/>
        <v/>
      </c>
      <c r="P2913" s="272" t="str">
        <f t="shared" si="453"/>
        <v/>
      </c>
      <c r="Q2913" s="272">
        <f t="shared" si="454"/>
        <v>0</v>
      </c>
      <c r="R2913" s="272"/>
    </row>
    <row r="2914" spans="1:21" x14ac:dyDescent="0.3">
      <c r="A2914" s="205"/>
      <c r="B2914" s="202"/>
      <c r="C2914" s="202"/>
      <c r="D2914" s="202" t="s">
        <v>271</v>
      </c>
      <c r="E2914" s="202"/>
      <c r="F2914" s="202"/>
      <c r="G2914" s="221"/>
      <c r="H2914" s="273" t="str">
        <f>IF(A2914&lt;&gt;0,SUM(Q2914:Q2916),"")</f>
        <v/>
      </c>
      <c r="I2914" s="271" t="str">
        <f>IF(A2914&lt;&gt;0,IF(IFERROR(B2914-8,0)&lt;0,0,IFERROR(B2914-8,0)),"")</f>
        <v/>
      </c>
      <c r="J2914" s="271" t="str">
        <f>IF(A2914&lt;&gt;0,IF(SUM(H2914-40)&gt;0,H2914-40,0),"")</f>
        <v/>
      </c>
      <c r="K2914" s="271" t="str">
        <f>IF(A2914&lt;&gt;0,IF(SUM(I2914:I2916)&gt;J2914,SUM(I2914:I2916),J2914),"")</f>
        <v/>
      </c>
      <c r="L2914" s="271" t="str">
        <f>IF(A2914&lt;&gt;0,IF(D2886="o",IF(H2914&lt;(15/(7/COUNTA(A2914:A2916))),0,IF(H2914&gt;(COUNTA(A2914:A2916)/5*40),COUNTA(A2914:A2916)/5*8,H2914/5)),""),"")</f>
        <v/>
      </c>
      <c r="M2914" s="272"/>
      <c r="N2914" s="272"/>
      <c r="O2914" s="272" t="str">
        <f t="shared" si="452"/>
        <v/>
      </c>
      <c r="P2914" s="272" t="str">
        <f t="shared" si="453"/>
        <v/>
      </c>
      <c r="Q2914" s="272">
        <f t="shared" si="454"/>
        <v>0</v>
      </c>
      <c r="R2914" s="272"/>
    </row>
    <row r="2915" spans="1:21" x14ac:dyDescent="0.3">
      <c r="A2915" s="206"/>
      <c r="B2915" s="200"/>
      <c r="C2915" s="200"/>
      <c r="D2915" s="215"/>
      <c r="E2915" s="200"/>
      <c r="F2915" s="200"/>
      <c r="G2915" s="216"/>
      <c r="H2915" s="273"/>
      <c r="I2915" s="271" t="str">
        <f>IF(A2915&lt;&gt;0,IF(IFERROR(B2915-8,0)&lt;0,0,IFERROR(B2915-8,0)),"")</f>
        <v/>
      </c>
      <c r="J2915" s="271"/>
      <c r="K2915" s="271"/>
      <c r="L2915" s="271"/>
      <c r="M2915" s="272"/>
      <c r="N2915" s="272"/>
      <c r="O2915" s="272" t="str">
        <f t="shared" si="452"/>
        <v/>
      </c>
      <c r="P2915" s="272" t="str">
        <f t="shared" si="453"/>
        <v/>
      </c>
      <c r="Q2915" s="272">
        <f t="shared" si="454"/>
        <v>0</v>
      </c>
      <c r="R2915" s="272"/>
    </row>
    <row r="2916" spans="1:21" ht="17.25" thickBot="1" x14ac:dyDescent="0.35">
      <c r="A2916" s="207"/>
      <c r="B2916" s="204"/>
      <c r="C2916" s="204"/>
      <c r="D2916" s="218"/>
      <c r="E2916" s="204"/>
      <c r="F2916" s="204"/>
      <c r="G2916" s="219"/>
      <c r="H2916" s="273"/>
      <c r="I2916" s="271" t="str">
        <f>IF(A2916&lt;&gt;0,IF(IFERROR(B2916-8,0)&lt;0,0,IFERROR(B2916-8,0)),"")</f>
        <v/>
      </c>
      <c r="J2916" s="271"/>
      <c r="K2916" s="271"/>
      <c r="L2916" s="271"/>
      <c r="M2916" s="272"/>
      <c r="N2916" s="272"/>
      <c r="O2916" s="272"/>
      <c r="P2916" s="272"/>
      <c r="Q2916" s="272">
        <f t="shared" si="454"/>
        <v>0</v>
      </c>
      <c r="R2916" s="272"/>
    </row>
    <row r="2917" spans="1:21" ht="17.25" thickBot="1" x14ac:dyDescent="0.35">
      <c r="A2917" s="211"/>
      <c r="B2917" s="243"/>
      <c r="C2917" s="243"/>
      <c r="D2917" s="243"/>
      <c r="E2917" s="243"/>
      <c r="F2917" s="243"/>
      <c r="G2917" s="244"/>
      <c r="H2917" s="273">
        <f t="shared" ref="H2917:M2917" si="455">SUM(H2918:H2948)</f>
        <v>0</v>
      </c>
      <c r="I2917" s="271">
        <f t="shared" si="455"/>
        <v>0</v>
      </c>
      <c r="J2917" s="271">
        <f t="shared" si="455"/>
        <v>0</v>
      </c>
      <c r="K2917" s="271">
        <f t="shared" si="455"/>
        <v>0</v>
      </c>
      <c r="L2917" s="274">
        <f t="shared" si="455"/>
        <v>0</v>
      </c>
      <c r="M2917" s="271" t="e">
        <f t="shared" si="455"/>
        <v>#DIV/0!</v>
      </c>
      <c r="N2917" s="275">
        <f>COUNTA(B2918:B2948)-COUNTIF(B2918:B2948,"연차")</f>
        <v>0</v>
      </c>
      <c r="O2917" s="271">
        <f>SUM(O2918:O2948)</f>
        <v>0</v>
      </c>
      <c r="P2917" s="271">
        <f>SUM(P2918:P2948)</f>
        <v>0</v>
      </c>
      <c r="Q2917" s="272">
        <f>SUM(Q2918:Q2948)</f>
        <v>0</v>
      </c>
      <c r="R2917" s="272">
        <f>COUNTA(A2918:A2948)</f>
        <v>28</v>
      </c>
      <c r="S2917" s="276">
        <f>SUM(C2918:C2948)</f>
        <v>0</v>
      </c>
      <c r="T2917" s="276">
        <f>SUM(F2918:F2948)</f>
        <v>0</v>
      </c>
      <c r="U2917" s="251">
        <f>G2919*G2921</f>
        <v>0</v>
      </c>
    </row>
    <row r="2918" spans="1:21" x14ac:dyDescent="0.3">
      <c r="A2918" s="212">
        <v>1</v>
      </c>
      <c r="B2918" s="201"/>
      <c r="C2918" s="201"/>
      <c r="D2918" s="201" t="s">
        <v>271</v>
      </c>
      <c r="E2918" s="201"/>
      <c r="F2918" s="201"/>
      <c r="G2918" s="213" t="s">
        <v>282</v>
      </c>
      <c r="H2918" s="273">
        <f>SUM(B2918:B2924)</f>
        <v>0</v>
      </c>
      <c r="I2918" s="271">
        <f t="shared" ref="I2918:I2945" si="456">IF(IFERROR(B2918-8,0)&lt;0,0,IFERROR(B2918-8,0))</f>
        <v>0</v>
      </c>
      <c r="J2918" s="271">
        <f>IF(SUM(H2918-40)&gt;0,H2918-40,0)</f>
        <v>0</v>
      </c>
      <c r="K2918" s="271">
        <f>IF(SUM(I2918:I2924)&gt;J2918,SUM(I2918:I2924),J2918)</f>
        <v>0</v>
      </c>
      <c r="L2918" s="271">
        <f>IF(D2918="o",IF(H2918&lt;15,0,IF(H2918&gt;40,8,H2918/5)),0)</f>
        <v>0</v>
      </c>
      <c r="M2918" s="272" t="e">
        <f>SUM(B2918:B2948)/COUNTA(B2918:B2948)</f>
        <v>#DIV/0!</v>
      </c>
      <c r="N2918" s="272"/>
      <c r="O2918" s="272" t="str">
        <f>IF(E2918="o",IF(B2918&gt;8,8,B2918),"")</f>
        <v/>
      </c>
      <c r="P2918" s="272" t="str">
        <f>IF(E2918="o",IF(B2918&gt;8,B2918-8,0),"")</f>
        <v/>
      </c>
      <c r="Q2918" s="272">
        <f>COUNTA(A2918)*IF(B2918="연차",0,B2918)</f>
        <v>0</v>
      </c>
      <c r="R2918" s="272"/>
    </row>
    <row r="2919" spans="1:21" x14ac:dyDescent="0.3">
      <c r="A2919" s="214">
        <v>2</v>
      </c>
      <c r="B2919" s="200"/>
      <c r="C2919" s="200"/>
      <c r="D2919" s="215"/>
      <c r="E2919" s="200"/>
      <c r="F2919" s="200"/>
      <c r="G2919" s="203"/>
      <c r="H2919" s="273"/>
      <c r="I2919" s="271">
        <f t="shared" si="456"/>
        <v>0</v>
      </c>
      <c r="J2919" s="271"/>
      <c r="K2919" s="271"/>
      <c r="L2919" s="271"/>
      <c r="M2919" s="272"/>
      <c r="N2919" s="272"/>
      <c r="O2919" s="272" t="str">
        <f t="shared" ref="O2919:O2947" si="457">IF(E2919="o",IF(B2919&gt;8,8,B2919),"")</f>
        <v/>
      </c>
      <c r="P2919" s="272" t="str">
        <f t="shared" ref="P2919:P2947" si="458">IF(E2919="o",IF(B2919&gt;8,B2919-8,0),"")</f>
        <v/>
      </c>
      <c r="Q2919" s="272">
        <f t="shared" ref="Q2919:Q2948" si="459">COUNTA(A2919)*IF(B2919="연차",0,B2919)</f>
        <v>0</v>
      </c>
      <c r="R2919" s="272"/>
    </row>
    <row r="2920" spans="1:21" x14ac:dyDescent="0.3">
      <c r="A2920" s="214">
        <v>3</v>
      </c>
      <c r="B2920" s="200"/>
      <c r="C2920" s="200"/>
      <c r="D2920" s="215"/>
      <c r="E2920" s="200"/>
      <c r="F2920" s="200"/>
      <c r="G2920" s="203" t="s">
        <v>275</v>
      </c>
      <c r="H2920" s="273"/>
      <c r="I2920" s="271">
        <f t="shared" si="456"/>
        <v>0</v>
      </c>
      <c r="J2920" s="271"/>
      <c r="K2920" s="271"/>
      <c r="L2920" s="271"/>
      <c r="M2920" s="272"/>
      <c r="N2920" s="272"/>
      <c r="O2920" s="272" t="str">
        <f t="shared" si="457"/>
        <v/>
      </c>
      <c r="P2920" s="272" t="str">
        <f t="shared" si="458"/>
        <v/>
      </c>
      <c r="Q2920" s="272">
        <f t="shared" si="459"/>
        <v>0</v>
      </c>
      <c r="R2920" s="272"/>
    </row>
    <row r="2921" spans="1:21" x14ac:dyDescent="0.3">
      <c r="A2921" s="214">
        <v>4</v>
      </c>
      <c r="B2921" s="200"/>
      <c r="C2921" s="200"/>
      <c r="D2921" s="215"/>
      <c r="E2921" s="200"/>
      <c r="F2921" s="200"/>
      <c r="G2921" s="203"/>
      <c r="H2921" s="273"/>
      <c r="I2921" s="271">
        <f t="shared" si="456"/>
        <v>0</v>
      </c>
      <c r="J2921" s="271"/>
      <c r="K2921" s="271"/>
      <c r="L2921" s="271"/>
      <c r="M2921" s="272"/>
      <c r="N2921" s="272"/>
      <c r="O2921" s="272" t="str">
        <f t="shared" si="457"/>
        <v/>
      </c>
      <c r="P2921" s="272" t="str">
        <f t="shared" si="458"/>
        <v/>
      </c>
      <c r="Q2921" s="272">
        <f t="shared" si="459"/>
        <v>0</v>
      </c>
      <c r="R2921" s="272"/>
    </row>
    <row r="2922" spans="1:21" x14ac:dyDescent="0.3">
      <c r="A2922" s="214">
        <v>5</v>
      </c>
      <c r="B2922" s="200"/>
      <c r="C2922" s="200"/>
      <c r="D2922" s="215"/>
      <c r="E2922" s="200"/>
      <c r="F2922" s="200"/>
      <c r="G2922" s="216"/>
      <c r="H2922" s="273"/>
      <c r="I2922" s="271">
        <f t="shared" si="456"/>
        <v>0</v>
      </c>
      <c r="J2922" s="271"/>
      <c r="K2922" s="271"/>
      <c r="L2922" s="271"/>
      <c r="M2922" s="272"/>
      <c r="N2922" s="272"/>
      <c r="O2922" s="272" t="str">
        <f t="shared" si="457"/>
        <v/>
      </c>
      <c r="P2922" s="272" t="str">
        <f t="shared" si="458"/>
        <v/>
      </c>
      <c r="Q2922" s="272">
        <f t="shared" si="459"/>
        <v>0</v>
      </c>
      <c r="R2922" s="272"/>
    </row>
    <row r="2923" spans="1:21" x14ac:dyDescent="0.3">
      <c r="A2923" s="214">
        <v>6</v>
      </c>
      <c r="B2923" s="200"/>
      <c r="C2923" s="200"/>
      <c r="D2923" s="215"/>
      <c r="E2923" s="200"/>
      <c r="F2923" s="200"/>
      <c r="G2923" s="216"/>
      <c r="H2923" s="273"/>
      <c r="I2923" s="271">
        <f t="shared" si="456"/>
        <v>0</v>
      </c>
      <c r="J2923" s="271"/>
      <c r="K2923" s="271"/>
      <c r="L2923" s="271"/>
      <c r="M2923" s="272"/>
      <c r="N2923" s="272"/>
      <c r="O2923" s="272" t="str">
        <f t="shared" si="457"/>
        <v/>
      </c>
      <c r="P2923" s="272" t="str">
        <f t="shared" si="458"/>
        <v/>
      </c>
      <c r="Q2923" s="272">
        <f t="shared" si="459"/>
        <v>0</v>
      </c>
      <c r="R2923" s="272"/>
    </row>
    <row r="2924" spans="1:21" ht="17.25" thickBot="1" x14ac:dyDescent="0.35">
      <c r="A2924" s="217">
        <v>7</v>
      </c>
      <c r="B2924" s="204"/>
      <c r="C2924" s="204"/>
      <c r="D2924" s="218"/>
      <c r="E2924" s="204"/>
      <c r="F2924" s="204"/>
      <c r="G2924" s="219"/>
      <c r="H2924" s="273"/>
      <c r="I2924" s="271">
        <f t="shared" si="456"/>
        <v>0</v>
      </c>
      <c r="J2924" s="271"/>
      <c r="K2924" s="271"/>
      <c r="L2924" s="271"/>
      <c r="M2924" s="272"/>
      <c r="N2924" s="272"/>
      <c r="O2924" s="272" t="str">
        <f t="shared" si="457"/>
        <v/>
      </c>
      <c r="P2924" s="272" t="str">
        <f t="shared" si="458"/>
        <v/>
      </c>
      <c r="Q2924" s="272">
        <f t="shared" si="459"/>
        <v>0</v>
      </c>
      <c r="R2924" s="272"/>
    </row>
    <row r="2925" spans="1:21" x14ac:dyDescent="0.3">
      <c r="A2925" s="220">
        <v>8</v>
      </c>
      <c r="B2925" s="202"/>
      <c r="C2925" s="202"/>
      <c r="D2925" s="202" t="s">
        <v>271</v>
      </c>
      <c r="E2925" s="202"/>
      <c r="F2925" s="202"/>
      <c r="G2925" s="221"/>
      <c r="H2925" s="273">
        <f>SUM(B2925:B2931)</f>
        <v>0</v>
      </c>
      <c r="I2925" s="271">
        <f t="shared" si="456"/>
        <v>0</v>
      </c>
      <c r="J2925" s="271">
        <f>IF(SUM(H2925-40)&gt;0,H2925-40,0)</f>
        <v>0</v>
      </c>
      <c r="K2925" s="271">
        <f>IF(SUM(I2925:I2931)&gt;J2925,SUM(I2925:I2931),J2925)</f>
        <v>0</v>
      </c>
      <c r="L2925" s="271">
        <f>IF(D2925="o",IF(H2925&lt;15,0,IF(H2925&gt;40,8,H2925/5)),0)</f>
        <v>0</v>
      </c>
      <c r="M2925" s="272"/>
      <c r="N2925" s="272"/>
      <c r="O2925" s="272" t="str">
        <f t="shared" si="457"/>
        <v/>
      </c>
      <c r="P2925" s="272" t="str">
        <f t="shared" si="458"/>
        <v/>
      </c>
      <c r="Q2925" s="272">
        <f t="shared" si="459"/>
        <v>0</v>
      </c>
      <c r="R2925" s="272"/>
    </row>
    <row r="2926" spans="1:21" x14ac:dyDescent="0.3">
      <c r="A2926" s="214">
        <v>9</v>
      </c>
      <c r="B2926" s="200"/>
      <c r="C2926" s="200"/>
      <c r="D2926" s="215"/>
      <c r="E2926" s="200"/>
      <c r="F2926" s="200"/>
      <c r="G2926" s="216"/>
      <c r="H2926" s="273"/>
      <c r="I2926" s="271">
        <f t="shared" si="456"/>
        <v>0</v>
      </c>
      <c r="J2926" s="271"/>
      <c r="K2926" s="271"/>
      <c r="L2926" s="271"/>
      <c r="M2926" s="272"/>
      <c r="N2926" s="272"/>
      <c r="O2926" s="272" t="str">
        <f t="shared" si="457"/>
        <v/>
      </c>
      <c r="P2926" s="272" t="str">
        <f t="shared" si="458"/>
        <v/>
      </c>
      <c r="Q2926" s="272">
        <f t="shared" si="459"/>
        <v>0</v>
      </c>
      <c r="R2926" s="272"/>
    </row>
    <row r="2927" spans="1:21" x14ac:dyDescent="0.3">
      <c r="A2927" s="214">
        <v>10</v>
      </c>
      <c r="B2927" s="200"/>
      <c r="C2927" s="200"/>
      <c r="D2927" s="215"/>
      <c r="E2927" s="200"/>
      <c r="F2927" s="200"/>
      <c r="G2927" s="216"/>
      <c r="H2927" s="273"/>
      <c r="I2927" s="271">
        <f t="shared" si="456"/>
        <v>0</v>
      </c>
      <c r="J2927" s="271"/>
      <c r="K2927" s="271"/>
      <c r="L2927" s="271"/>
      <c r="M2927" s="272"/>
      <c r="N2927" s="272"/>
      <c r="O2927" s="272" t="str">
        <f t="shared" si="457"/>
        <v/>
      </c>
      <c r="P2927" s="272" t="str">
        <f t="shared" si="458"/>
        <v/>
      </c>
      <c r="Q2927" s="272">
        <f t="shared" si="459"/>
        <v>0</v>
      </c>
      <c r="R2927" s="272"/>
    </row>
    <row r="2928" spans="1:21" x14ac:dyDescent="0.3">
      <c r="A2928" s="214">
        <v>11</v>
      </c>
      <c r="B2928" s="200"/>
      <c r="C2928" s="200"/>
      <c r="D2928" s="215"/>
      <c r="E2928" s="200"/>
      <c r="F2928" s="200"/>
      <c r="G2928" s="216"/>
      <c r="H2928" s="273"/>
      <c r="I2928" s="271">
        <f t="shared" si="456"/>
        <v>0</v>
      </c>
      <c r="J2928" s="271"/>
      <c r="K2928" s="271"/>
      <c r="L2928" s="271"/>
      <c r="M2928" s="272"/>
      <c r="N2928" s="272"/>
      <c r="O2928" s="272" t="str">
        <f t="shared" si="457"/>
        <v/>
      </c>
      <c r="P2928" s="272" t="str">
        <f t="shared" si="458"/>
        <v/>
      </c>
      <c r="Q2928" s="272">
        <f t="shared" si="459"/>
        <v>0</v>
      </c>
      <c r="R2928" s="272"/>
    </row>
    <row r="2929" spans="1:18" x14ac:dyDescent="0.3">
      <c r="A2929" s="214">
        <v>12</v>
      </c>
      <c r="B2929" s="200"/>
      <c r="C2929" s="200"/>
      <c r="D2929" s="215"/>
      <c r="E2929" s="200"/>
      <c r="F2929" s="200"/>
      <c r="G2929" s="216"/>
      <c r="H2929" s="273"/>
      <c r="I2929" s="271">
        <f t="shared" si="456"/>
        <v>0</v>
      </c>
      <c r="J2929" s="271"/>
      <c r="K2929" s="271"/>
      <c r="L2929" s="271"/>
      <c r="M2929" s="272"/>
      <c r="N2929" s="272"/>
      <c r="O2929" s="272" t="str">
        <f t="shared" si="457"/>
        <v/>
      </c>
      <c r="P2929" s="272" t="str">
        <f t="shared" si="458"/>
        <v/>
      </c>
      <c r="Q2929" s="272">
        <f t="shared" si="459"/>
        <v>0</v>
      </c>
      <c r="R2929" s="272"/>
    </row>
    <row r="2930" spans="1:18" x14ac:dyDescent="0.3">
      <c r="A2930" s="214">
        <v>13</v>
      </c>
      <c r="B2930" s="200"/>
      <c r="C2930" s="200"/>
      <c r="D2930" s="215"/>
      <c r="E2930" s="200"/>
      <c r="F2930" s="200"/>
      <c r="G2930" s="216"/>
      <c r="H2930" s="273"/>
      <c r="I2930" s="271">
        <f t="shared" si="456"/>
        <v>0</v>
      </c>
      <c r="J2930" s="271"/>
      <c r="K2930" s="271"/>
      <c r="L2930" s="271"/>
      <c r="M2930" s="272"/>
      <c r="N2930" s="272"/>
      <c r="O2930" s="272" t="str">
        <f t="shared" si="457"/>
        <v/>
      </c>
      <c r="P2930" s="272" t="str">
        <f t="shared" si="458"/>
        <v/>
      </c>
      <c r="Q2930" s="272">
        <f t="shared" si="459"/>
        <v>0</v>
      </c>
      <c r="R2930" s="272"/>
    </row>
    <row r="2931" spans="1:18" ht="17.25" thickBot="1" x14ac:dyDescent="0.35">
      <c r="A2931" s="217">
        <v>14</v>
      </c>
      <c r="B2931" s="204"/>
      <c r="C2931" s="204"/>
      <c r="D2931" s="218"/>
      <c r="E2931" s="204"/>
      <c r="F2931" s="204"/>
      <c r="G2931" s="219"/>
      <c r="H2931" s="273"/>
      <c r="I2931" s="271">
        <f t="shared" si="456"/>
        <v>0</v>
      </c>
      <c r="J2931" s="271"/>
      <c r="K2931" s="271"/>
      <c r="L2931" s="271"/>
      <c r="M2931" s="272"/>
      <c r="N2931" s="272"/>
      <c r="O2931" s="272" t="str">
        <f t="shared" si="457"/>
        <v/>
      </c>
      <c r="P2931" s="272" t="str">
        <f t="shared" si="458"/>
        <v/>
      </c>
      <c r="Q2931" s="272">
        <f t="shared" si="459"/>
        <v>0</v>
      </c>
      <c r="R2931" s="272"/>
    </row>
    <row r="2932" spans="1:18" x14ac:dyDescent="0.3">
      <c r="A2932" s="220">
        <v>15</v>
      </c>
      <c r="B2932" s="202"/>
      <c r="C2932" s="202"/>
      <c r="D2932" s="202" t="s">
        <v>271</v>
      </c>
      <c r="E2932" s="202"/>
      <c r="F2932" s="202"/>
      <c r="G2932" s="221"/>
      <c r="H2932" s="273">
        <f>SUM(B2932:B2938)</f>
        <v>0</v>
      </c>
      <c r="I2932" s="271">
        <f t="shared" si="456"/>
        <v>0</v>
      </c>
      <c r="J2932" s="271">
        <f>IF(SUM(H2932-40)&gt;0,H2932-40,0)</f>
        <v>0</v>
      </c>
      <c r="K2932" s="271">
        <f>IF(SUM(I2932:I2938)&gt;J2932,SUM(I2932:I2938),J2932)</f>
        <v>0</v>
      </c>
      <c r="L2932" s="271">
        <f>IF(D2932="o",IF(H2932&lt;15,0,IF(H2932&gt;40,8,H2932/5)),0)</f>
        <v>0</v>
      </c>
      <c r="M2932" s="272"/>
      <c r="N2932" s="272"/>
      <c r="O2932" s="272" t="str">
        <f t="shared" si="457"/>
        <v/>
      </c>
      <c r="P2932" s="272" t="str">
        <f t="shared" si="458"/>
        <v/>
      </c>
      <c r="Q2932" s="272">
        <f t="shared" si="459"/>
        <v>0</v>
      </c>
      <c r="R2932" s="272"/>
    </row>
    <row r="2933" spans="1:18" x14ac:dyDescent="0.3">
      <c r="A2933" s="214">
        <v>16</v>
      </c>
      <c r="B2933" s="200"/>
      <c r="C2933" s="200"/>
      <c r="D2933" s="215"/>
      <c r="E2933" s="200"/>
      <c r="F2933" s="200"/>
      <c r="G2933" s="216"/>
      <c r="H2933" s="273"/>
      <c r="I2933" s="271">
        <f t="shared" si="456"/>
        <v>0</v>
      </c>
      <c r="J2933" s="271"/>
      <c r="K2933" s="271"/>
      <c r="L2933" s="271"/>
      <c r="M2933" s="272"/>
      <c r="N2933" s="272"/>
      <c r="O2933" s="272" t="str">
        <f t="shared" si="457"/>
        <v/>
      </c>
      <c r="P2933" s="272" t="str">
        <f t="shared" si="458"/>
        <v/>
      </c>
      <c r="Q2933" s="272">
        <f t="shared" si="459"/>
        <v>0</v>
      </c>
      <c r="R2933" s="272"/>
    </row>
    <row r="2934" spans="1:18" x14ac:dyDescent="0.3">
      <c r="A2934" s="214">
        <v>17</v>
      </c>
      <c r="B2934" s="200"/>
      <c r="C2934" s="200"/>
      <c r="D2934" s="215"/>
      <c r="E2934" s="200"/>
      <c r="F2934" s="200"/>
      <c r="G2934" s="216"/>
      <c r="H2934" s="273"/>
      <c r="I2934" s="271">
        <f t="shared" si="456"/>
        <v>0</v>
      </c>
      <c r="J2934" s="271"/>
      <c r="K2934" s="271"/>
      <c r="L2934" s="271"/>
      <c r="M2934" s="272"/>
      <c r="N2934" s="272"/>
      <c r="O2934" s="272" t="str">
        <f t="shared" si="457"/>
        <v/>
      </c>
      <c r="P2934" s="272" t="str">
        <f t="shared" si="458"/>
        <v/>
      </c>
      <c r="Q2934" s="272">
        <f t="shared" si="459"/>
        <v>0</v>
      </c>
      <c r="R2934" s="272"/>
    </row>
    <row r="2935" spans="1:18" x14ac:dyDescent="0.3">
      <c r="A2935" s="214">
        <v>18</v>
      </c>
      <c r="B2935" s="200"/>
      <c r="C2935" s="200"/>
      <c r="D2935" s="215"/>
      <c r="E2935" s="200"/>
      <c r="F2935" s="200"/>
      <c r="G2935" s="216"/>
      <c r="H2935" s="273"/>
      <c r="I2935" s="271">
        <f t="shared" si="456"/>
        <v>0</v>
      </c>
      <c r="J2935" s="271"/>
      <c r="K2935" s="271"/>
      <c r="L2935" s="271"/>
      <c r="M2935" s="272"/>
      <c r="N2935" s="272"/>
      <c r="O2935" s="272" t="str">
        <f t="shared" si="457"/>
        <v/>
      </c>
      <c r="P2935" s="272" t="str">
        <f t="shared" si="458"/>
        <v/>
      </c>
      <c r="Q2935" s="272">
        <f t="shared" si="459"/>
        <v>0</v>
      </c>
      <c r="R2935" s="272"/>
    </row>
    <row r="2936" spans="1:18" x14ac:dyDescent="0.3">
      <c r="A2936" s="214">
        <v>19</v>
      </c>
      <c r="B2936" s="200"/>
      <c r="C2936" s="200"/>
      <c r="D2936" s="215"/>
      <c r="E2936" s="200"/>
      <c r="F2936" s="200"/>
      <c r="G2936" s="216"/>
      <c r="H2936" s="273"/>
      <c r="I2936" s="271">
        <f t="shared" si="456"/>
        <v>0</v>
      </c>
      <c r="J2936" s="271"/>
      <c r="K2936" s="271"/>
      <c r="L2936" s="271"/>
      <c r="M2936" s="272"/>
      <c r="N2936" s="272"/>
      <c r="O2936" s="272" t="str">
        <f t="shared" si="457"/>
        <v/>
      </c>
      <c r="P2936" s="272" t="str">
        <f t="shared" si="458"/>
        <v/>
      </c>
      <c r="Q2936" s="272">
        <f t="shared" si="459"/>
        <v>0</v>
      </c>
      <c r="R2936" s="272"/>
    </row>
    <row r="2937" spans="1:18" x14ac:dyDescent="0.3">
      <c r="A2937" s="214">
        <v>20</v>
      </c>
      <c r="B2937" s="200"/>
      <c r="C2937" s="200"/>
      <c r="D2937" s="215"/>
      <c r="E2937" s="200"/>
      <c r="F2937" s="200"/>
      <c r="G2937" s="216"/>
      <c r="H2937" s="273"/>
      <c r="I2937" s="271">
        <f t="shared" si="456"/>
        <v>0</v>
      </c>
      <c r="J2937" s="271"/>
      <c r="K2937" s="271"/>
      <c r="L2937" s="271"/>
      <c r="M2937" s="272"/>
      <c r="N2937" s="272"/>
      <c r="O2937" s="272" t="str">
        <f t="shared" si="457"/>
        <v/>
      </c>
      <c r="P2937" s="272" t="str">
        <f t="shared" si="458"/>
        <v/>
      </c>
      <c r="Q2937" s="272">
        <f t="shared" si="459"/>
        <v>0</v>
      </c>
      <c r="R2937" s="272"/>
    </row>
    <row r="2938" spans="1:18" ht="17.25" thickBot="1" x14ac:dyDescent="0.35">
      <c r="A2938" s="217">
        <v>21</v>
      </c>
      <c r="B2938" s="204"/>
      <c r="C2938" s="204"/>
      <c r="D2938" s="218"/>
      <c r="E2938" s="204"/>
      <c r="F2938" s="204"/>
      <c r="G2938" s="219"/>
      <c r="H2938" s="273"/>
      <c r="I2938" s="271">
        <f t="shared" si="456"/>
        <v>0</v>
      </c>
      <c r="J2938" s="271"/>
      <c r="K2938" s="271"/>
      <c r="L2938" s="271"/>
      <c r="M2938" s="272"/>
      <c r="N2938" s="272"/>
      <c r="O2938" s="272" t="str">
        <f t="shared" si="457"/>
        <v/>
      </c>
      <c r="P2938" s="272" t="str">
        <f t="shared" si="458"/>
        <v/>
      </c>
      <c r="Q2938" s="272">
        <f t="shared" si="459"/>
        <v>0</v>
      </c>
      <c r="R2938" s="272"/>
    </row>
    <row r="2939" spans="1:18" x14ac:dyDescent="0.3">
      <c r="A2939" s="220">
        <v>22</v>
      </c>
      <c r="B2939" s="202"/>
      <c r="C2939" s="202"/>
      <c r="D2939" s="202" t="s">
        <v>271</v>
      </c>
      <c r="E2939" s="202"/>
      <c r="F2939" s="202"/>
      <c r="G2939" s="221"/>
      <c r="H2939" s="273">
        <f>SUM(B2939:B2945)</f>
        <v>0</v>
      </c>
      <c r="I2939" s="271">
        <f t="shared" si="456"/>
        <v>0</v>
      </c>
      <c r="J2939" s="271">
        <f>IF(SUM(H2939-40)&gt;0,H2939-40,0)</f>
        <v>0</v>
      </c>
      <c r="K2939" s="271">
        <f>IF(SUM(I2939:I2945)&gt;J2939,SUM(I2939:I2945),J2939)</f>
        <v>0</v>
      </c>
      <c r="L2939" s="271">
        <f>IF(D2939="o",IF(H2939&lt;15,0,IF(H2939&gt;40,8,H2939/5)),0)</f>
        <v>0</v>
      </c>
      <c r="M2939" s="272"/>
      <c r="N2939" s="272"/>
      <c r="O2939" s="272" t="str">
        <f t="shared" si="457"/>
        <v/>
      </c>
      <c r="P2939" s="272" t="str">
        <f t="shared" si="458"/>
        <v/>
      </c>
      <c r="Q2939" s="272">
        <f t="shared" si="459"/>
        <v>0</v>
      </c>
      <c r="R2939" s="272"/>
    </row>
    <row r="2940" spans="1:18" x14ac:dyDescent="0.3">
      <c r="A2940" s="214">
        <v>23</v>
      </c>
      <c r="B2940" s="200"/>
      <c r="C2940" s="200"/>
      <c r="D2940" s="215"/>
      <c r="E2940" s="200"/>
      <c r="F2940" s="200"/>
      <c r="G2940" s="216"/>
      <c r="H2940" s="273"/>
      <c r="I2940" s="271">
        <f t="shared" si="456"/>
        <v>0</v>
      </c>
      <c r="J2940" s="271"/>
      <c r="K2940" s="271"/>
      <c r="L2940" s="271"/>
      <c r="M2940" s="272"/>
      <c r="N2940" s="272"/>
      <c r="O2940" s="272" t="str">
        <f t="shared" si="457"/>
        <v/>
      </c>
      <c r="P2940" s="272" t="str">
        <f t="shared" si="458"/>
        <v/>
      </c>
      <c r="Q2940" s="272">
        <f t="shared" si="459"/>
        <v>0</v>
      </c>
      <c r="R2940" s="272"/>
    </row>
    <row r="2941" spans="1:18" x14ac:dyDescent="0.3">
      <c r="A2941" s="214">
        <v>24</v>
      </c>
      <c r="B2941" s="200"/>
      <c r="C2941" s="200"/>
      <c r="D2941" s="215"/>
      <c r="E2941" s="200"/>
      <c r="F2941" s="200"/>
      <c r="G2941" s="216"/>
      <c r="H2941" s="273"/>
      <c r="I2941" s="271">
        <f t="shared" si="456"/>
        <v>0</v>
      </c>
      <c r="J2941" s="271"/>
      <c r="K2941" s="271"/>
      <c r="L2941" s="271"/>
      <c r="M2941" s="272"/>
      <c r="N2941" s="272"/>
      <c r="O2941" s="272" t="str">
        <f t="shared" si="457"/>
        <v/>
      </c>
      <c r="P2941" s="272" t="str">
        <f t="shared" si="458"/>
        <v/>
      </c>
      <c r="Q2941" s="272">
        <f t="shared" si="459"/>
        <v>0</v>
      </c>
      <c r="R2941" s="272"/>
    </row>
    <row r="2942" spans="1:18" x14ac:dyDescent="0.3">
      <c r="A2942" s="214">
        <v>25</v>
      </c>
      <c r="B2942" s="200"/>
      <c r="C2942" s="200"/>
      <c r="D2942" s="215"/>
      <c r="E2942" s="200"/>
      <c r="F2942" s="200"/>
      <c r="G2942" s="216"/>
      <c r="H2942" s="273"/>
      <c r="I2942" s="271">
        <f t="shared" si="456"/>
        <v>0</v>
      </c>
      <c r="J2942" s="271"/>
      <c r="K2942" s="271"/>
      <c r="L2942" s="271"/>
      <c r="M2942" s="272"/>
      <c r="N2942" s="272"/>
      <c r="O2942" s="272" t="str">
        <f t="shared" si="457"/>
        <v/>
      </c>
      <c r="P2942" s="272" t="str">
        <f t="shared" si="458"/>
        <v/>
      </c>
      <c r="Q2942" s="272">
        <f t="shared" si="459"/>
        <v>0</v>
      </c>
      <c r="R2942" s="272"/>
    </row>
    <row r="2943" spans="1:18" x14ac:dyDescent="0.3">
      <c r="A2943" s="214">
        <v>26</v>
      </c>
      <c r="B2943" s="200"/>
      <c r="C2943" s="200"/>
      <c r="D2943" s="215"/>
      <c r="E2943" s="200"/>
      <c r="F2943" s="200"/>
      <c r="G2943" s="216"/>
      <c r="H2943" s="273"/>
      <c r="I2943" s="271">
        <f t="shared" si="456"/>
        <v>0</v>
      </c>
      <c r="J2943" s="271"/>
      <c r="K2943" s="271"/>
      <c r="L2943" s="271"/>
      <c r="M2943" s="272"/>
      <c r="N2943" s="272"/>
      <c r="O2943" s="272" t="str">
        <f t="shared" si="457"/>
        <v/>
      </c>
      <c r="P2943" s="272" t="str">
        <f t="shared" si="458"/>
        <v/>
      </c>
      <c r="Q2943" s="272">
        <f t="shared" si="459"/>
        <v>0</v>
      </c>
      <c r="R2943" s="272"/>
    </row>
    <row r="2944" spans="1:18" x14ac:dyDescent="0.3">
      <c r="A2944" s="214">
        <v>27</v>
      </c>
      <c r="B2944" s="200"/>
      <c r="C2944" s="200"/>
      <c r="D2944" s="215"/>
      <c r="E2944" s="200"/>
      <c r="F2944" s="200"/>
      <c r="G2944" s="216"/>
      <c r="H2944" s="273"/>
      <c r="I2944" s="271">
        <f t="shared" si="456"/>
        <v>0</v>
      </c>
      <c r="J2944" s="271"/>
      <c r="K2944" s="271"/>
      <c r="L2944" s="271"/>
      <c r="M2944" s="272"/>
      <c r="N2944" s="272"/>
      <c r="O2944" s="272" t="str">
        <f t="shared" si="457"/>
        <v/>
      </c>
      <c r="P2944" s="272" t="str">
        <f t="shared" si="458"/>
        <v/>
      </c>
      <c r="Q2944" s="272">
        <f t="shared" si="459"/>
        <v>0</v>
      </c>
      <c r="R2944" s="272"/>
    </row>
    <row r="2945" spans="1:21" ht="17.25" thickBot="1" x14ac:dyDescent="0.35">
      <c r="A2945" s="217">
        <v>28</v>
      </c>
      <c r="B2945" s="204"/>
      <c r="C2945" s="204"/>
      <c r="D2945" s="218"/>
      <c r="E2945" s="204"/>
      <c r="F2945" s="204"/>
      <c r="G2945" s="219"/>
      <c r="H2945" s="273"/>
      <c r="I2945" s="271">
        <f t="shared" si="456"/>
        <v>0</v>
      </c>
      <c r="J2945" s="271"/>
      <c r="K2945" s="271"/>
      <c r="L2945" s="271"/>
      <c r="M2945" s="272"/>
      <c r="N2945" s="272"/>
      <c r="O2945" s="272" t="str">
        <f t="shared" si="457"/>
        <v/>
      </c>
      <c r="P2945" s="272" t="str">
        <f t="shared" si="458"/>
        <v/>
      </c>
      <c r="Q2945" s="272">
        <f t="shared" si="459"/>
        <v>0</v>
      </c>
      <c r="R2945" s="272"/>
    </row>
    <row r="2946" spans="1:21" x14ac:dyDescent="0.3">
      <c r="A2946" s="205"/>
      <c r="B2946" s="202"/>
      <c r="C2946" s="202"/>
      <c r="D2946" s="202" t="s">
        <v>271</v>
      </c>
      <c r="E2946" s="202"/>
      <c r="F2946" s="202"/>
      <c r="G2946" s="221"/>
      <c r="H2946" s="273" t="str">
        <f>IF(A2946&lt;&gt;0,SUM(Q2946:Q2948),"")</f>
        <v/>
      </c>
      <c r="I2946" s="271" t="str">
        <f>IF(A2946&lt;&gt;0,IF(IFERROR(B2946-8,0)&lt;0,0,IFERROR(B2946-8,0)),"")</f>
        <v/>
      </c>
      <c r="J2946" s="271" t="str">
        <f>IF(A2946&lt;&gt;0,IF(SUM(H2946-40)&gt;0,H2946-40,0),"")</f>
        <v/>
      </c>
      <c r="K2946" s="271" t="str">
        <f>IF(A2946&lt;&gt;0,IF(SUM(I2946:I2948)&gt;J2946,SUM(I2946:I2948),J2946),"")</f>
        <v/>
      </c>
      <c r="L2946" s="271" t="str">
        <f>IF(A2946&lt;&gt;0,IF(D2918="o",IF(H2946&lt;(15/(7/COUNTA(A2946:A2948))),0,IF(H2946&gt;(COUNTA(A2946:A2948)/5*40),COUNTA(A2946:A2948)/5*8,H2946/5)),""),"")</f>
        <v/>
      </c>
      <c r="M2946" s="272"/>
      <c r="N2946" s="272"/>
      <c r="O2946" s="272" t="str">
        <f t="shared" si="457"/>
        <v/>
      </c>
      <c r="P2946" s="272" t="str">
        <f t="shared" si="458"/>
        <v/>
      </c>
      <c r="Q2946" s="272">
        <f t="shared" si="459"/>
        <v>0</v>
      </c>
      <c r="R2946" s="272"/>
    </row>
    <row r="2947" spans="1:21" x14ac:dyDescent="0.3">
      <c r="A2947" s="206"/>
      <c r="B2947" s="200"/>
      <c r="C2947" s="200"/>
      <c r="D2947" s="215"/>
      <c r="E2947" s="200"/>
      <c r="F2947" s="200"/>
      <c r="G2947" s="216"/>
      <c r="H2947" s="273"/>
      <c r="I2947" s="271" t="str">
        <f>IF(A2947&lt;&gt;0,IF(IFERROR(B2947-8,0)&lt;0,0,IFERROR(B2947-8,0)),"")</f>
        <v/>
      </c>
      <c r="J2947" s="271"/>
      <c r="K2947" s="271"/>
      <c r="L2947" s="271"/>
      <c r="M2947" s="272"/>
      <c r="N2947" s="272"/>
      <c r="O2947" s="272" t="str">
        <f t="shared" si="457"/>
        <v/>
      </c>
      <c r="P2947" s="272" t="str">
        <f t="shared" si="458"/>
        <v/>
      </c>
      <c r="Q2947" s="272">
        <f t="shared" si="459"/>
        <v>0</v>
      </c>
      <c r="R2947" s="272"/>
    </row>
    <row r="2948" spans="1:21" ht="17.25" thickBot="1" x14ac:dyDescent="0.35">
      <c r="A2948" s="207"/>
      <c r="B2948" s="204"/>
      <c r="C2948" s="204"/>
      <c r="D2948" s="218"/>
      <c r="E2948" s="204"/>
      <c r="F2948" s="204"/>
      <c r="G2948" s="219"/>
      <c r="H2948" s="273"/>
      <c r="I2948" s="271" t="str">
        <f>IF(A2948&lt;&gt;0,IF(IFERROR(B2948-8,0)&lt;0,0,IFERROR(B2948-8,0)),"")</f>
        <v/>
      </c>
      <c r="J2948" s="271"/>
      <c r="K2948" s="271"/>
      <c r="L2948" s="271"/>
      <c r="M2948" s="272"/>
      <c r="N2948" s="272"/>
      <c r="O2948" s="272"/>
      <c r="P2948" s="272"/>
      <c r="Q2948" s="272">
        <f t="shared" si="459"/>
        <v>0</v>
      </c>
      <c r="R2948" s="272"/>
    </row>
    <row r="2949" spans="1:21" ht="17.25" thickBot="1" x14ac:dyDescent="0.35">
      <c r="A2949" s="211"/>
      <c r="B2949" s="243"/>
      <c r="C2949" s="243"/>
      <c r="D2949" s="243"/>
      <c r="E2949" s="243"/>
      <c r="F2949" s="243"/>
      <c r="G2949" s="244"/>
      <c r="H2949" s="273">
        <f t="shared" ref="H2949:M2949" si="460">SUM(H2950:H2980)</f>
        <v>0</v>
      </c>
      <c r="I2949" s="271">
        <f t="shared" si="460"/>
        <v>0</v>
      </c>
      <c r="J2949" s="271">
        <f t="shared" si="460"/>
        <v>0</v>
      </c>
      <c r="K2949" s="271">
        <f t="shared" si="460"/>
        <v>0</v>
      </c>
      <c r="L2949" s="274">
        <f t="shared" si="460"/>
        <v>0</v>
      </c>
      <c r="M2949" s="271" t="e">
        <f t="shared" si="460"/>
        <v>#DIV/0!</v>
      </c>
      <c r="N2949" s="275">
        <f>COUNTA(B2950:B2980)-COUNTIF(B2950:B2980,"연차")</f>
        <v>0</v>
      </c>
      <c r="O2949" s="271">
        <f>SUM(O2950:O2980)</f>
        <v>0</v>
      </c>
      <c r="P2949" s="271">
        <f>SUM(P2950:P2980)</f>
        <v>0</v>
      </c>
      <c r="Q2949" s="272">
        <f>SUM(Q2950:Q2980)</f>
        <v>0</v>
      </c>
      <c r="R2949" s="272">
        <f>COUNTA(A2950:A2980)</f>
        <v>28</v>
      </c>
      <c r="S2949" s="276">
        <f>SUM(C2950:C2980)</f>
        <v>0</v>
      </c>
      <c r="T2949" s="276">
        <f>SUM(F2950:F2980)</f>
        <v>0</v>
      </c>
      <c r="U2949" s="251">
        <f>G2951*G2953</f>
        <v>0</v>
      </c>
    </row>
    <row r="2950" spans="1:21" x14ac:dyDescent="0.3">
      <c r="A2950" s="212">
        <v>1</v>
      </c>
      <c r="B2950" s="201"/>
      <c r="C2950" s="201"/>
      <c r="D2950" s="201" t="s">
        <v>271</v>
      </c>
      <c r="E2950" s="201"/>
      <c r="F2950" s="201"/>
      <c r="G2950" s="213" t="s">
        <v>282</v>
      </c>
      <c r="H2950" s="273">
        <f>SUM(B2950:B2956)</f>
        <v>0</v>
      </c>
      <c r="I2950" s="271">
        <f t="shared" ref="I2950:I2977" si="461">IF(IFERROR(B2950-8,0)&lt;0,0,IFERROR(B2950-8,0))</f>
        <v>0</v>
      </c>
      <c r="J2950" s="271">
        <f>IF(SUM(H2950-40)&gt;0,H2950-40,0)</f>
        <v>0</v>
      </c>
      <c r="K2950" s="271">
        <f>IF(SUM(I2950:I2956)&gt;J2950,SUM(I2950:I2956),J2950)</f>
        <v>0</v>
      </c>
      <c r="L2950" s="271">
        <f>IF(D2950="o",IF(H2950&lt;15,0,IF(H2950&gt;40,8,H2950/5)),0)</f>
        <v>0</v>
      </c>
      <c r="M2950" s="272" t="e">
        <f>SUM(B2950:B2980)/COUNTA(B2950:B2980)</f>
        <v>#DIV/0!</v>
      </c>
      <c r="N2950" s="272"/>
      <c r="O2950" s="272" t="str">
        <f>IF(E2950="o",IF(B2950&gt;8,8,B2950),"")</f>
        <v/>
      </c>
      <c r="P2950" s="272" t="str">
        <f>IF(E2950="o",IF(B2950&gt;8,B2950-8,0),"")</f>
        <v/>
      </c>
      <c r="Q2950" s="272">
        <f>COUNTA(A2950)*IF(B2950="연차",0,B2950)</f>
        <v>0</v>
      </c>
      <c r="R2950" s="272"/>
    </row>
    <row r="2951" spans="1:21" x14ac:dyDescent="0.3">
      <c r="A2951" s="214">
        <v>2</v>
      </c>
      <c r="B2951" s="200"/>
      <c r="C2951" s="200"/>
      <c r="D2951" s="215"/>
      <c r="E2951" s="200"/>
      <c r="F2951" s="200"/>
      <c r="G2951" s="203"/>
      <c r="H2951" s="273"/>
      <c r="I2951" s="271">
        <f t="shared" si="461"/>
        <v>0</v>
      </c>
      <c r="J2951" s="271"/>
      <c r="K2951" s="271"/>
      <c r="L2951" s="271"/>
      <c r="M2951" s="272"/>
      <c r="N2951" s="272"/>
      <c r="O2951" s="272" t="str">
        <f t="shared" ref="O2951:O2979" si="462">IF(E2951="o",IF(B2951&gt;8,8,B2951),"")</f>
        <v/>
      </c>
      <c r="P2951" s="272" t="str">
        <f t="shared" ref="P2951:P2979" si="463">IF(E2951="o",IF(B2951&gt;8,B2951-8,0),"")</f>
        <v/>
      </c>
      <c r="Q2951" s="272">
        <f t="shared" ref="Q2951:Q2980" si="464">COUNTA(A2951)*IF(B2951="연차",0,B2951)</f>
        <v>0</v>
      </c>
      <c r="R2951" s="272"/>
    </row>
    <row r="2952" spans="1:21" x14ac:dyDescent="0.3">
      <c r="A2952" s="214">
        <v>3</v>
      </c>
      <c r="B2952" s="200"/>
      <c r="C2952" s="200"/>
      <c r="D2952" s="215"/>
      <c r="E2952" s="200"/>
      <c r="F2952" s="200"/>
      <c r="G2952" s="203" t="s">
        <v>275</v>
      </c>
      <c r="H2952" s="273"/>
      <c r="I2952" s="271">
        <f t="shared" si="461"/>
        <v>0</v>
      </c>
      <c r="J2952" s="271"/>
      <c r="K2952" s="271"/>
      <c r="L2952" s="271"/>
      <c r="M2952" s="272"/>
      <c r="N2952" s="272"/>
      <c r="O2952" s="272" t="str">
        <f t="shared" si="462"/>
        <v/>
      </c>
      <c r="P2952" s="272" t="str">
        <f t="shared" si="463"/>
        <v/>
      </c>
      <c r="Q2952" s="272">
        <f t="shared" si="464"/>
        <v>0</v>
      </c>
      <c r="R2952" s="272"/>
    </row>
    <row r="2953" spans="1:21" x14ac:dyDescent="0.3">
      <c r="A2953" s="214">
        <v>4</v>
      </c>
      <c r="B2953" s="200"/>
      <c r="C2953" s="200"/>
      <c r="D2953" s="215"/>
      <c r="E2953" s="200"/>
      <c r="F2953" s="200"/>
      <c r="G2953" s="203"/>
      <c r="H2953" s="273"/>
      <c r="I2953" s="271">
        <f t="shared" si="461"/>
        <v>0</v>
      </c>
      <c r="J2953" s="271"/>
      <c r="K2953" s="271"/>
      <c r="L2953" s="271"/>
      <c r="M2953" s="272"/>
      <c r="N2953" s="272"/>
      <c r="O2953" s="272" t="str">
        <f t="shared" si="462"/>
        <v/>
      </c>
      <c r="P2953" s="272" t="str">
        <f t="shared" si="463"/>
        <v/>
      </c>
      <c r="Q2953" s="272">
        <f t="shared" si="464"/>
        <v>0</v>
      </c>
      <c r="R2953" s="272"/>
    </row>
    <row r="2954" spans="1:21" x14ac:dyDescent="0.3">
      <c r="A2954" s="214">
        <v>5</v>
      </c>
      <c r="B2954" s="200"/>
      <c r="C2954" s="200"/>
      <c r="D2954" s="215"/>
      <c r="E2954" s="200"/>
      <c r="F2954" s="200"/>
      <c r="G2954" s="216"/>
      <c r="H2954" s="273"/>
      <c r="I2954" s="271">
        <f t="shared" si="461"/>
        <v>0</v>
      </c>
      <c r="J2954" s="271"/>
      <c r="K2954" s="271"/>
      <c r="L2954" s="271"/>
      <c r="M2954" s="272"/>
      <c r="N2954" s="272"/>
      <c r="O2954" s="272" t="str">
        <f t="shared" si="462"/>
        <v/>
      </c>
      <c r="P2954" s="272" t="str">
        <f t="shared" si="463"/>
        <v/>
      </c>
      <c r="Q2954" s="272">
        <f t="shared" si="464"/>
        <v>0</v>
      </c>
      <c r="R2954" s="272"/>
    </row>
    <row r="2955" spans="1:21" x14ac:dyDescent="0.3">
      <c r="A2955" s="214">
        <v>6</v>
      </c>
      <c r="B2955" s="200"/>
      <c r="C2955" s="200"/>
      <c r="D2955" s="215"/>
      <c r="E2955" s="200"/>
      <c r="F2955" s="200"/>
      <c r="G2955" s="216"/>
      <c r="H2955" s="273"/>
      <c r="I2955" s="271">
        <f t="shared" si="461"/>
        <v>0</v>
      </c>
      <c r="J2955" s="271"/>
      <c r="K2955" s="271"/>
      <c r="L2955" s="271"/>
      <c r="M2955" s="272"/>
      <c r="N2955" s="272"/>
      <c r="O2955" s="272" t="str">
        <f t="shared" si="462"/>
        <v/>
      </c>
      <c r="P2955" s="272" t="str">
        <f t="shared" si="463"/>
        <v/>
      </c>
      <c r="Q2955" s="272">
        <f t="shared" si="464"/>
        <v>0</v>
      </c>
      <c r="R2955" s="272"/>
    </row>
    <row r="2956" spans="1:21" ht="17.25" thickBot="1" x14ac:dyDescent="0.35">
      <c r="A2956" s="217">
        <v>7</v>
      </c>
      <c r="B2956" s="204"/>
      <c r="C2956" s="204"/>
      <c r="D2956" s="218"/>
      <c r="E2956" s="204"/>
      <c r="F2956" s="204"/>
      <c r="G2956" s="219"/>
      <c r="H2956" s="273"/>
      <c r="I2956" s="271">
        <f t="shared" si="461"/>
        <v>0</v>
      </c>
      <c r="J2956" s="271"/>
      <c r="K2956" s="271"/>
      <c r="L2956" s="271"/>
      <c r="M2956" s="272"/>
      <c r="N2956" s="272"/>
      <c r="O2956" s="272" t="str">
        <f t="shared" si="462"/>
        <v/>
      </c>
      <c r="P2956" s="272" t="str">
        <f t="shared" si="463"/>
        <v/>
      </c>
      <c r="Q2956" s="272">
        <f t="shared" si="464"/>
        <v>0</v>
      </c>
      <c r="R2956" s="272"/>
    </row>
    <row r="2957" spans="1:21" x14ac:dyDescent="0.3">
      <c r="A2957" s="220">
        <v>8</v>
      </c>
      <c r="B2957" s="202"/>
      <c r="C2957" s="202"/>
      <c r="D2957" s="202" t="s">
        <v>271</v>
      </c>
      <c r="E2957" s="202"/>
      <c r="F2957" s="202"/>
      <c r="G2957" s="221"/>
      <c r="H2957" s="273">
        <f>SUM(B2957:B2963)</f>
        <v>0</v>
      </c>
      <c r="I2957" s="271">
        <f t="shared" si="461"/>
        <v>0</v>
      </c>
      <c r="J2957" s="271">
        <f>IF(SUM(H2957-40)&gt;0,H2957-40,0)</f>
        <v>0</v>
      </c>
      <c r="K2957" s="271">
        <f>IF(SUM(I2957:I2963)&gt;J2957,SUM(I2957:I2963),J2957)</f>
        <v>0</v>
      </c>
      <c r="L2957" s="271">
        <f>IF(D2957="o",IF(H2957&lt;15,0,IF(H2957&gt;40,8,H2957/5)),0)</f>
        <v>0</v>
      </c>
      <c r="M2957" s="272"/>
      <c r="N2957" s="272"/>
      <c r="O2957" s="272" t="str">
        <f t="shared" si="462"/>
        <v/>
      </c>
      <c r="P2957" s="272" t="str">
        <f t="shared" si="463"/>
        <v/>
      </c>
      <c r="Q2957" s="272">
        <f t="shared" si="464"/>
        <v>0</v>
      </c>
      <c r="R2957" s="272"/>
    </row>
    <row r="2958" spans="1:21" x14ac:dyDescent="0.3">
      <c r="A2958" s="214">
        <v>9</v>
      </c>
      <c r="B2958" s="200"/>
      <c r="C2958" s="200"/>
      <c r="D2958" s="215"/>
      <c r="E2958" s="200"/>
      <c r="F2958" s="200"/>
      <c r="G2958" s="216"/>
      <c r="H2958" s="273"/>
      <c r="I2958" s="271">
        <f t="shared" si="461"/>
        <v>0</v>
      </c>
      <c r="J2958" s="271"/>
      <c r="K2958" s="271"/>
      <c r="L2958" s="271"/>
      <c r="M2958" s="272"/>
      <c r="N2958" s="272"/>
      <c r="O2958" s="272" t="str">
        <f t="shared" si="462"/>
        <v/>
      </c>
      <c r="P2958" s="272" t="str">
        <f t="shared" si="463"/>
        <v/>
      </c>
      <c r="Q2958" s="272">
        <f t="shared" si="464"/>
        <v>0</v>
      </c>
      <c r="R2958" s="272"/>
    </row>
    <row r="2959" spans="1:21" x14ac:dyDescent="0.3">
      <c r="A2959" s="214">
        <v>10</v>
      </c>
      <c r="B2959" s="200"/>
      <c r="C2959" s="200"/>
      <c r="D2959" s="215"/>
      <c r="E2959" s="200"/>
      <c r="F2959" s="200"/>
      <c r="G2959" s="216"/>
      <c r="H2959" s="273"/>
      <c r="I2959" s="271">
        <f t="shared" si="461"/>
        <v>0</v>
      </c>
      <c r="J2959" s="271"/>
      <c r="K2959" s="271"/>
      <c r="L2959" s="271"/>
      <c r="M2959" s="272"/>
      <c r="N2959" s="272"/>
      <c r="O2959" s="272" t="str">
        <f t="shared" si="462"/>
        <v/>
      </c>
      <c r="P2959" s="272" t="str">
        <f t="shared" si="463"/>
        <v/>
      </c>
      <c r="Q2959" s="272">
        <f t="shared" si="464"/>
        <v>0</v>
      </c>
      <c r="R2959" s="272"/>
    </row>
    <row r="2960" spans="1:21" x14ac:dyDescent="0.3">
      <c r="A2960" s="214">
        <v>11</v>
      </c>
      <c r="B2960" s="200"/>
      <c r="C2960" s="200"/>
      <c r="D2960" s="215"/>
      <c r="E2960" s="200"/>
      <c r="F2960" s="200"/>
      <c r="G2960" s="216"/>
      <c r="H2960" s="273"/>
      <c r="I2960" s="271">
        <f t="shared" si="461"/>
        <v>0</v>
      </c>
      <c r="J2960" s="271"/>
      <c r="K2960" s="271"/>
      <c r="L2960" s="271"/>
      <c r="M2960" s="272"/>
      <c r="N2960" s="272"/>
      <c r="O2960" s="272" t="str">
        <f t="shared" si="462"/>
        <v/>
      </c>
      <c r="P2960" s="272" t="str">
        <f t="shared" si="463"/>
        <v/>
      </c>
      <c r="Q2960" s="272">
        <f t="shared" si="464"/>
        <v>0</v>
      </c>
      <c r="R2960" s="272"/>
    </row>
    <row r="2961" spans="1:18" x14ac:dyDescent="0.3">
      <c r="A2961" s="214">
        <v>12</v>
      </c>
      <c r="B2961" s="200"/>
      <c r="C2961" s="200"/>
      <c r="D2961" s="215"/>
      <c r="E2961" s="200"/>
      <c r="F2961" s="200"/>
      <c r="G2961" s="216"/>
      <c r="H2961" s="273"/>
      <c r="I2961" s="271">
        <f t="shared" si="461"/>
        <v>0</v>
      </c>
      <c r="J2961" s="271"/>
      <c r="K2961" s="271"/>
      <c r="L2961" s="271"/>
      <c r="M2961" s="272"/>
      <c r="N2961" s="272"/>
      <c r="O2961" s="272" t="str">
        <f t="shared" si="462"/>
        <v/>
      </c>
      <c r="P2961" s="272" t="str">
        <f t="shared" si="463"/>
        <v/>
      </c>
      <c r="Q2961" s="272">
        <f t="shared" si="464"/>
        <v>0</v>
      </c>
      <c r="R2961" s="272"/>
    </row>
    <row r="2962" spans="1:18" x14ac:dyDescent="0.3">
      <c r="A2962" s="214">
        <v>13</v>
      </c>
      <c r="B2962" s="200"/>
      <c r="C2962" s="200"/>
      <c r="D2962" s="215"/>
      <c r="E2962" s="200"/>
      <c r="F2962" s="200"/>
      <c r="G2962" s="216"/>
      <c r="H2962" s="273"/>
      <c r="I2962" s="271">
        <f t="shared" si="461"/>
        <v>0</v>
      </c>
      <c r="J2962" s="271"/>
      <c r="K2962" s="271"/>
      <c r="L2962" s="271"/>
      <c r="M2962" s="272"/>
      <c r="N2962" s="272"/>
      <c r="O2962" s="272" t="str">
        <f t="shared" si="462"/>
        <v/>
      </c>
      <c r="P2962" s="272" t="str">
        <f t="shared" si="463"/>
        <v/>
      </c>
      <c r="Q2962" s="272">
        <f t="shared" si="464"/>
        <v>0</v>
      </c>
      <c r="R2962" s="272"/>
    </row>
    <row r="2963" spans="1:18" ht="17.25" thickBot="1" x14ac:dyDescent="0.35">
      <c r="A2963" s="217">
        <v>14</v>
      </c>
      <c r="B2963" s="204"/>
      <c r="C2963" s="204"/>
      <c r="D2963" s="218"/>
      <c r="E2963" s="204"/>
      <c r="F2963" s="204"/>
      <c r="G2963" s="219"/>
      <c r="H2963" s="273"/>
      <c r="I2963" s="271">
        <f t="shared" si="461"/>
        <v>0</v>
      </c>
      <c r="J2963" s="271"/>
      <c r="K2963" s="271"/>
      <c r="L2963" s="271"/>
      <c r="M2963" s="272"/>
      <c r="N2963" s="272"/>
      <c r="O2963" s="272" t="str">
        <f t="shared" si="462"/>
        <v/>
      </c>
      <c r="P2963" s="272" t="str">
        <f t="shared" si="463"/>
        <v/>
      </c>
      <c r="Q2963" s="272">
        <f t="shared" si="464"/>
        <v>0</v>
      </c>
      <c r="R2963" s="272"/>
    </row>
    <row r="2964" spans="1:18" x14ac:dyDescent="0.3">
      <c r="A2964" s="220">
        <v>15</v>
      </c>
      <c r="B2964" s="202"/>
      <c r="C2964" s="202"/>
      <c r="D2964" s="202" t="s">
        <v>271</v>
      </c>
      <c r="E2964" s="202"/>
      <c r="F2964" s="202"/>
      <c r="G2964" s="221"/>
      <c r="H2964" s="273">
        <f>SUM(B2964:B2970)</f>
        <v>0</v>
      </c>
      <c r="I2964" s="271">
        <f t="shared" si="461"/>
        <v>0</v>
      </c>
      <c r="J2964" s="271">
        <f>IF(SUM(H2964-40)&gt;0,H2964-40,0)</f>
        <v>0</v>
      </c>
      <c r="K2964" s="271">
        <f>IF(SUM(I2964:I2970)&gt;J2964,SUM(I2964:I2970),J2964)</f>
        <v>0</v>
      </c>
      <c r="L2964" s="271">
        <f>IF(D2964="o",IF(H2964&lt;15,0,IF(H2964&gt;40,8,H2964/5)),0)</f>
        <v>0</v>
      </c>
      <c r="M2964" s="272"/>
      <c r="N2964" s="272"/>
      <c r="O2964" s="272" t="str">
        <f t="shared" si="462"/>
        <v/>
      </c>
      <c r="P2964" s="272" t="str">
        <f t="shared" si="463"/>
        <v/>
      </c>
      <c r="Q2964" s="272">
        <f t="shared" si="464"/>
        <v>0</v>
      </c>
      <c r="R2964" s="272"/>
    </row>
    <row r="2965" spans="1:18" x14ac:dyDescent="0.3">
      <c r="A2965" s="214">
        <v>16</v>
      </c>
      <c r="B2965" s="200"/>
      <c r="C2965" s="200"/>
      <c r="D2965" s="215"/>
      <c r="E2965" s="200"/>
      <c r="F2965" s="200"/>
      <c r="G2965" s="216"/>
      <c r="H2965" s="273"/>
      <c r="I2965" s="271">
        <f t="shared" si="461"/>
        <v>0</v>
      </c>
      <c r="J2965" s="271"/>
      <c r="K2965" s="271"/>
      <c r="L2965" s="271"/>
      <c r="M2965" s="272"/>
      <c r="N2965" s="272"/>
      <c r="O2965" s="272" t="str">
        <f t="shared" si="462"/>
        <v/>
      </c>
      <c r="P2965" s="272" t="str">
        <f t="shared" si="463"/>
        <v/>
      </c>
      <c r="Q2965" s="272">
        <f t="shared" si="464"/>
        <v>0</v>
      </c>
      <c r="R2965" s="272"/>
    </row>
    <row r="2966" spans="1:18" x14ac:dyDescent="0.3">
      <c r="A2966" s="214">
        <v>17</v>
      </c>
      <c r="B2966" s="200"/>
      <c r="C2966" s="200"/>
      <c r="D2966" s="215"/>
      <c r="E2966" s="200"/>
      <c r="F2966" s="200"/>
      <c r="G2966" s="216"/>
      <c r="H2966" s="273"/>
      <c r="I2966" s="271">
        <f t="shared" si="461"/>
        <v>0</v>
      </c>
      <c r="J2966" s="271"/>
      <c r="K2966" s="271"/>
      <c r="L2966" s="271"/>
      <c r="M2966" s="272"/>
      <c r="N2966" s="272"/>
      <c r="O2966" s="272" t="str">
        <f t="shared" si="462"/>
        <v/>
      </c>
      <c r="P2966" s="272" t="str">
        <f t="shared" si="463"/>
        <v/>
      </c>
      <c r="Q2966" s="272">
        <f t="shared" si="464"/>
        <v>0</v>
      </c>
      <c r="R2966" s="272"/>
    </row>
    <row r="2967" spans="1:18" x14ac:dyDescent="0.3">
      <c r="A2967" s="214">
        <v>18</v>
      </c>
      <c r="B2967" s="200"/>
      <c r="C2967" s="200"/>
      <c r="D2967" s="215"/>
      <c r="E2967" s="200"/>
      <c r="F2967" s="200"/>
      <c r="G2967" s="216"/>
      <c r="H2967" s="273"/>
      <c r="I2967" s="271">
        <f t="shared" si="461"/>
        <v>0</v>
      </c>
      <c r="J2967" s="271"/>
      <c r="K2967" s="271"/>
      <c r="L2967" s="271"/>
      <c r="M2967" s="272"/>
      <c r="N2967" s="272"/>
      <c r="O2967" s="272" t="str">
        <f t="shared" si="462"/>
        <v/>
      </c>
      <c r="P2967" s="272" t="str">
        <f t="shared" si="463"/>
        <v/>
      </c>
      <c r="Q2967" s="272">
        <f t="shared" si="464"/>
        <v>0</v>
      </c>
      <c r="R2967" s="272"/>
    </row>
    <row r="2968" spans="1:18" x14ac:dyDescent="0.3">
      <c r="A2968" s="214">
        <v>19</v>
      </c>
      <c r="B2968" s="200"/>
      <c r="C2968" s="200"/>
      <c r="D2968" s="215"/>
      <c r="E2968" s="200"/>
      <c r="F2968" s="200"/>
      <c r="G2968" s="216"/>
      <c r="H2968" s="273"/>
      <c r="I2968" s="271">
        <f t="shared" si="461"/>
        <v>0</v>
      </c>
      <c r="J2968" s="271"/>
      <c r="K2968" s="271"/>
      <c r="L2968" s="271"/>
      <c r="M2968" s="272"/>
      <c r="N2968" s="272"/>
      <c r="O2968" s="272" t="str">
        <f t="shared" si="462"/>
        <v/>
      </c>
      <c r="P2968" s="272" t="str">
        <f t="shared" si="463"/>
        <v/>
      </c>
      <c r="Q2968" s="272">
        <f t="shared" si="464"/>
        <v>0</v>
      </c>
      <c r="R2968" s="272"/>
    </row>
    <row r="2969" spans="1:18" x14ac:dyDescent="0.3">
      <c r="A2969" s="214">
        <v>20</v>
      </c>
      <c r="B2969" s="200"/>
      <c r="C2969" s="200"/>
      <c r="D2969" s="215"/>
      <c r="E2969" s="200"/>
      <c r="F2969" s="200"/>
      <c r="G2969" s="216"/>
      <c r="H2969" s="273"/>
      <c r="I2969" s="271">
        <f t="shared" si="461"/>
        <v>0</v>
      </c>
      <c r="J2969" s="271"/>
      <c r="K2969" s="271"/>
      <c r="L2969" s="271"/>
      <c r="M2969" s="272"/>
      <c r="N2969" s="272"/>
      <c r="O2969" s="272" t="str">
        <f t="shared" si="462"/>
        <v/>
      </c>
      <c r="P2969" s="272" t="str">
        <f t="shared" si="463"/>
        <v/>
      </c>
      <c r="Q2969" s="272">
        <f t="shared" si="464"/>
        <v>0</v>
      </c>
      <c r="R2969" s="272"/>
    </row>
    <row r="2970" spans="1:18" ht="17.25" thickBot="1" x14ac:dyDescent="0.35">
      <c r="A2970" s="217">
        <v>21</v>
      </c>
      <c r="B2970" s="204"/>
      <c r="C2970" s="204"/>
      <c r="D2970" s="218"/>
      <c r="E2970" s="204"/>
      <c r="F2970" s="204"/>
      <c r="G2970" s="219"/>
      <c r="H2970" s="273"/>
      <c r="I2970" s="271">
        <f t="shared" si="461"/>
        <v>0</v>
      </c>
      <c r="J2970" s="271"/>
      <c r="K2970" s="271"/>
      <c r="L2970" s="271"/>
      <c r="M2970" s="272"/>
      <c r="N2970" s="272"/>
      <c r="O2970" s="272" t="str">
        <f t="shared" si="462"/>
        <v/>
      </c>
      <c r="P2970" s="272" t="str">
        <f t="shared" si="463"/>
        <v/>
      </c>
      <c r="Q2970" s="272">
        <f t="shared" si="464"/>
        <v>0</v>
      </c>
      <c r="R2970" s="272"/>
    </row>
    <row r="2971" spans="1:18" x14ac:dyDescent="0.3">
      <c r="A2971" s="220">
        <v>22</v>
      </c>
      <c r="B2971" s="202"/>
      <c r="C2971" s="202"/>
      <c r="D2971" s="202" t="s">
        <v>271</v>
      </c>
      <c r="E2971" s="202"/>
      <c r="F2971" s="202"/>
      <c r="G2971" s="221"/>
      <c r="H2971" s="273">
        <f>SUM(B2971:B2977)</f>
        <v>0</v>
      </c>
      <c r="I2971" s="271">
        <f t="shared" si="461"/>
        <v>0</v>
      </c>
      <c r="J2971" s="271">
        <f>IF(SUM(H2971-40)&gt;0,H2971-40,0)</f>
        <v>0</v>
      </c>
      <c r="K2971" s="271">
        <f>IF(SUM(I2971:I2977)&gt;J2971,SUM(I2971:I2977),J2971)</f>
        <v>0</v>
      </c>
      <c r="L2971" s="271">
        <f>IF(D2971="o",IF(H2971&lt;15,0,IF(H2971&gt;40,8,H2971/5)),0)</f>
        <v>0</v>
      </c>
      <c r="M2971" s="272"/>
      <c r="N2971" s="272"/>
      <c r="O2971" s="272" t="str">
        <f t="shared" si="462"/>
        <v/>
      </c>
      <c r="P2971" s="272" t="str">
        <f t="shared" si="463"/>
        <v/>
      </c>
      <c r="Q2971" s="272">
        <f t="shared" si="464"/>
        <v>0</v>
      </c>
      <c r="R2971" s="272"/>
    </row>
    <row r="2972" spans="1:18" x14ac:dyDescent="0.3">
      <c r="A2972" s="214">
        <v>23</v>
      </c>
      <c r="B2972" s="200"/>
      <c r="C2972" s="200"/>
      <c r="D2972" s="215"/>
      <c r="E2972" s="200"/>
      <c r="F2972" s="200"/>
      <c r="G2972" s="216"/>
      <c r="H2972" s="273"/>
      <c r="I2972" s="271">
        <f t="shared" si="461"/>
        <v>0</v>
      </c>
      <c r="J2972" s="271"/>
      <c r="K2972" s="271"/>
      <c r="L2972" s="271"/>
      <c r="M2972" s="272"/>
      <c r="N2972" s="272"/>
      <c r="O2972" s="272" t="str">
        <f t="shared" si="462"/>
        <v/>
      </c>
      <c r="P2972" s="272" t="str">
        <f t="shared" si="463"/>
        <v/>
      </c>
      <c r="Q2972" s="272">
        <f t="shared" si="464"/>
        <v>0</v>
      </c>
      <c r="R2972" s="272"/>
    </row>
    <row r="2973" spans="1:18" x14ac:dyDescent="0.3">
      <c r="A2973" s="214">
        <v>24</v>
      </c>
      <c r="B2973" s="200"/>
      <c r="C2973" s="200"/>
      <c r="D2973" s="215"/>
      <c r="E2973" s="200"/>
      <c r="F2973" s="200"/>
      <c r="G2973" s="216"/>
      <c r="H2973" s="273"/>
      <c r="I2973" s="271">
        <f t="shared" si="461"/>
        <v>0</v>
      </c>
      <c r="J2973" s="271"/>
      <c r="K2973" s="271"/>
      <c r="L2973" s="271"/>
      <c r="M2973" s="272"/>
      <c r="N2973" s="272"/>
      <c r="O2973" s="272" t="str">
        <f t="shared" si="462"/>
        <v/>
      </c>
      <c r="P2973" s="272" t="str">
        <f t="shared" si="463"/>
        <v/>
      </c>
      <c r="Q2973" s="272">
        <f t="shared" si="464"/>
        <v>0</v>
      </c>
      <c r="R2973" s="272"/>
    </row>
    <row r="2974" spans="1:18" x14ac:dyDescent="0.3">
      <c r="A2974" s="214">
        <v>25</v>
      </c>
      <c r="B2974" s="200"/>
      <c r="C2974" s="200"/>
      <c r="D2974" s="215"/>
      <c r="E2974" s="200"/>
      <c r="F2974" s="200"/>
      <c r="G2974" s="216"/>
      <c r="H2974" s="273"/>
      <c r="I2974" s="271">
        <f t="shared" si="461"/>
        <v>0</v>
      </c>
      <c r="J2974" s="271"/>
      <c r="K2974" s="271"/>
      <c r="L2974" s="271"/>
      <c r="M2974" s="272"/>
      <c r="N2974" s="272"/>
      <c r="O2974" s="272" t="str">
        <f t="shared" si="462"/>
        <v/>
      </c>
      <c r="P2974" s="272" t="str">
        <f t="shared" si="463"/>
        <v/>
      </c>
      <c r="Q2974" s="272">
        <f t="shared" si="464"/>
        <v>0</v>
      </c>
      <c r="R2974" s="272"/>
    </row>
    <row r="2975" spans="1:18" x14ac:dyDescent="0.3">
      <c r="A2975" s="214">
        <v>26</v>
      </c>
      <c r="B2975" s="200"/>
      <c r="C2975" s="200"/>
      <c r="D2975" s="215"/>
      <c r="E2975" s="200"/>
      <c r="F2975" s="200"/>
      <c r="G2975" s="216"/>
      <c r="H2975" s="273"/>
      <c r="I2975" s="271">
        <f t="shared" si="461"/>
        <v>0</v>
      </c>
      <c r="J2975" s="271"/>
      <c r="K2975" s="271"/>
      <c r="L2975" s="271"/>
      <c r="M2975" s="272"/>
      <c r="N2975" s="272"/>
      <c r="O2975" s="272" t="str">
        <f t="shared" si="462"/>
        <v/>
      </c>
      <c r="P2975" s="272" t="str">
        <f t="shared" si="463"/>
        <v/>
      </c>
      <c r="Q2975" s="272">
        <f t="shared" si="464"/>
        <v>0</v>
      </c>
      <c r="R2975" s="272"/>
    </row>
    <row r="2976" spans="1:18" x14ac:dyDescent="0.3">
      <c r="A2976" s="214">
        <v>27</v>
      </c>
      <c r="B2976" s="200"/>
      <c r="C2976" s="200"/>
      <c r="D2976" s="215"/>
      <c r="E2976" s="200"/>
      <c r="F2976" s="200"/>
      <c r="G2976" s="216"/>
      <c r="H2976" s="273"/>
      <c r="I2976" s="271">
        <f t="shared" si="461"/>
        <v>0</v>
      </c>
      <c r="J2976" s="271"/>
      <c r="K2976" s="271"/>
      <c r="L2976" s="271"/>
      <c r="M2976" s="272"/>
      <c r="N2976" s="272"/>
      <c r="O2976" s="272" t="str">
        <f t="shared" si="462"/>
        <v/>
      </c>
      <c r="P2976" s="272" t="str">
        <f t="shared" si="463"/>
        <v/>
      </c>
      <c r="Q2976" s="272">
        <f t="shared" si="464"/>
        <v>0</v>
      </c>
      <c r="R2976" s="272"/>
    </row>
    <row r="2977" spans="1:21" ht="17.25" thickBot="1" x14ac:dyDescent="0.35">
      <c r="A2977" s="217">
        <v>28</v>
      </c>
      <c r="B2977" s="204"/>
      <c r="C2977" s="204"/>
      <c r="D2977" s="218"/>
      <c r="E2977" s="204"/>
      <c r="F2977" s="204"/>
      <c r="G2977" s="219"/>
      <c r="H2977" s="273"/>
      <c r="I2977" s="271">
        <f t="shared" si="461"/>
        <v>0</v>
      </c>
      <c r="J2977" s="271"/>
      <c r="K2977" s="271"/>
      <c r="L2977" s="271"/>
      <c r="M2977" s="272"/>
      <c r="N2977" s="272"/>
      <c r="O2977" s="272" t="str">
        <f t="shared" si="462"/>
        <v/>
      </c>
      <c r="P2977" s="272" t="str">
        <f t="shared" si="463"/>
        <v/>
      </c>
      <c r="Q2977" s="272">
        <f t="shared" si="464"/>
        <v>0</v>
      </c>
      <c r="R2977" s="272"/>
    </row>
    <row r="2978" spans="1:21" x14ac:dyDescent="0.3">
      <c r="A2978" s="205"/>
      <c r="B2978" s="202"/>
      <c r="C2978" s="202"/>
      <c r="D2978" s="202" t="s">
        <v>271</v>
      </c>
      <c r="E2978" s="202"/>
      <c r="F2978" s="202"/>
      <c r="G2978" s="221"/>
      <c r="H2978" s="273" t="str">
        <f>IF(A2978&lt;&gt;0,SUM(Q2978:Q2980),"")</f>
        <v/>
      </c>
      <c r="I2978" s="271" t="str">
        <f>IF(A2978&lt;&gt;0,IF(IFERROR(B2978-8,0)&lt;0,0,IFERROR(B2978-8,0)),"")</f>
        <v/>
      </c>
      <c r="J2978" s="271" t="str">
        <f>IF(A2978&lt;&gt;0,IF(SUM(H2978-40)&gt;0,H2978-40,0),"")</f>
        <v/>
      </c>
      <c r="K2978" s="271" t="str">
        <f>IF(A2978&lt;&gt;0,IF(SUM(I2978:I2980)&gt;J2978,SUM(I2978:I2980),J2978),"")</f>
        <v/>
      </c>
      <c r="L2978" s="271" t="str">
        <f>IF(A2978&lt;&gt;0,IF(D2950="o",IF(H2978&lt;(15/(7/COUNTA(A2978:A2980))),0,IF(H2978&gt;(COUNTA(A2978:A2980)/5*40),COUNTA(A2978:A2980)/5*8,H2978/5)),""),"")</f>
        <v/>
      </c>
      <c r="M2978" s="272"/>
      <c r="N2978" s="272"/>
      <c r="O2978" s="272" t="str">
        <f t="shared" si="462"/>
        <v/>
      </c>
      <c r="P2978" s="272" t="str">
        <f t="shared" si="463"/>
        <v/>
      </c>
      <c r="Q2978" s="272">
        <f t="shared" si="464"/>
        <v>0</v>
      </c>
      <c r="R2978" s="272"/>
    </row>
    <row r="2979" spans="1:21" x14ac:dyDescent="0.3">
      <c r="A2979" s="206"/>
      <c r="B2979" s="200"/>
      <c r="C2979" s="200"/>
      <c r="D2979" s="215"/>
      <c r="E2979" s="200"/>
      <c r="F2979" s="200"/>
      <c r="G2979" s="216"/>
      <c r="H2979" s="273"/>
      <c r="I2979" s="271" t="str">
        <f>IF(A2979&lt;&gt;0,IF(IFERROR(B2979-8,0)&lt;0,0,IFERROR(B2979-8,0)),"")</f>
        <v/>
      </c>
      <c r="J2979" s="271"/>
      <c r="K2979" s="271"/>
      <c r="L2979" s="271"/>
      <c r="M2979" s="272"/>
      <c r="N2979" s="272"/>
      <c r="O2979" s="272" t="str">
        <f t="shared" si="462"/>
        <v/>
      </c>
      <c r="P2979" s="272" t="str">
        <f t="shared" si="463"/>
        <v/>
      </c>
      <c r="Q2979" s="272">
        <f t="shared" si="464"/>
        <v>0</v>
      </c>
      <c r="R2979" s="272"/>
    </row>
    <row r="2980" spans="1:21" ht="17.25" thickBot="1" x14ac:dyDescent="0.35">
      <c r="A2980" s="207"/>
      <c r="B2980" s="204"/>
      <c r="C2980" s="204"/>
      <c r="D2980" s="218"/>
      <c r="E2980" s="204"/>
      <c r="F2980" s="204"/>
      <c r="G2980" s="219"/>
      <c r="H2980" s="273"/>
      <c r="I2980" s="271" t="str">
        <f>IF(A2980&lt;&gt;0,IF(IFERROR(B2980-8,0)&lt;0,0,IFERROR(B2980-8,0)),"")</f>
        <v/>
      </c>
      <c r="J2980" s="271"/>
      <c r="K2980" s="271"/>
      <c r="L2980" s="271"/>
      <c r="M2980" s="272"/>
      <c r="N2980" s="272"/>
      <c r="O2980" s="272"/>
      <c r="P2980" s="272"/>
      <c r="Q2980" s="272">
        <f t="shared" si="464"/>
        <v>0</v>
      </c>
      <c r="R2980" s="272"/>
    </row>
    <row r="2981" spans="1:21" ht="17.25" thickBot="1" x14ac:dyDescent="0.35">
      <c r="A2981" s="211"/>
      <c r="B2981" s="243"/>
      <c r="C2981" s="243"/>
      <c r="D2981" s="243"/>
      <c r="E2981" s="243"/>
      <c r="F2981" s="243"/>
      <c r="G2981" s="244"/>
      <c r="H2981" s="273">
        <f t="shared" ref="H2981:M2981" si="465">SUM(H2982:H3012)</f>
        <v>0</v>
      </c>
      <c r="I2981" s="271">
        <f t="shared" si="465"/>
        <v>0</v>
      </c>
      <c r="J2981" s="271">
        <f t="shared" si="465"/>
        <v>0</v>
      </c>
      <c r="K2981" s="271">
        <f t="shared" si="465"/>
        <v>0</v>
      </c>
      <c r="L2981" s="274">
        <f t="shared" si="465"/>
        <v>0</v>
      </c>
      <c r="M2981" s="271" t="e">
        <f t="shared" si="465"/>
        <v>#DIV/0!</v>
      </c>
      <c r="N2981" s="275">
        <f>COUNTA(B2982:B3012)-COUNTIF(B2982:B3012,"연차")</f>
        <v>0</v>
      </c>
      <c r="O2981" s="271">
        <f>SUM(O2982:O3012)</f>
        <v>0</v>
      </c>
      <c r="P2981" s="271">
        <f>SUM(P2982:P3012)</f>
        <v>0</v>
      </c>
      <c r="Q2981" s="272">
        <f>SUM(Q2982:Q3012)</f>
        <v>0</v>
      </c>
      <c r="R2981" s="272">
        <f>COUNTA(A2982:A3012)</f>
        <v>28</v>
      </c>
      <c r="S2981" s="276">
        <f>SUM(C2982:C3012)</f>
        <v>0</v>
      </c>
      <c r="T2981" s="276">
        <f>SUM(F2982:F3012)</f>
        <v>0</v>
      </c>
      <c r="U2981" s="251">
        <f>G2983*G2985</f>
        <v>0</v>
      </c>
    </row>
    <row r="2982" spans="1:21" x14ac:dyDescent="0.3">
      <c r="A2982" s="212">
        <v>1</v>
      </c>
      <c r="B2982" s="201"/>
      <c r="C2982" s="201"/>
      <c r="D2982" s="201" t="s">
        <v>271</v>
      </c>
      <c r="E2982" s="201"/>
      <c r="F2982" s="201"/>
      <c r="G2982" s="213" t="s">
        <v>282</v>
      </c>
      <c r="H2982" s="273">
        <f>SUM(B2982:B2988)</f>
        <v>0</v>
      </c>
      <c r="I2982" s="271">
        <f t="shared" ref="I2982:I3009" si="466">IF(IFERROR(B2982-8,0)&lt;0,0,IFERROR(B2982-8,0))</f>
        <v>0</v>
      </c>
      <c r="J2982" s="271">
        <f>IF(SUM(H2982-40)&gt;0,H2982-40,0)</f>
        <v>0</v>
      </c>
      <c r="K2982" s="271">
        <f>IF(SUM(I2982:I2988)&gt;J2982,SUM(I2982:I2988),J2982)</f>
        <v>0</v>
      </c>
      <c r="L2982" s="271">
        <f>IF(D2982="o",IF(H2982&lt;15,0,IF(H2982&gt;40,8,H2982/5)),0)</f>
        <v>0</v>
      </c>
      <c r="M2982" s="272" t="e">
        <f>SUM(B2982:B3012)/COUNTA(B2982:B3012)</f>
        <v>#DIV/0!</v>
      </c>
      <c r="N2982" s="272"/>
      <c r="O2982" s="272" t="str">
        <f>IF(E2982="o",IF(B2982&gt;8,8,B2982),"")</f>
        <v/>
      </c>
      <c r="P2982" s="272" t="str">
        <f>IF(E2982="o",IF(B2982&gt;8,B2982-8,0),"")</f>
        <v/>
      </c>
      <c r="Q2982" s="272">
        <f>COUNTA(A2982)*IF(B2982="연차",0,B2982)</f>
        <v>0</v>
      </c>
      <c r="R2982" s="272"/>
    </row>
    <row r="2983" spans="1:21" x14ac:dyDescent="0.3">
      <c r="A2983" s="214">
        <v>2</v>
      </c>
      <c r="B2983" s="200"/>
      <c r="C2983" s="200"/>
      <c r="D2983" s="215"/>
      <c r="E2983" s="200"/>
      <c r="F2983" s="200"/>
      <c r="G2983" s="203"/>
      <c r="H2983" s="273"/>
      <c r="I2983" s="271">
        <f t="shared" si="466"/>
        <v>0</v>
      </c>
      <c r="J2983" s="271"/>
      <c r="K2983" s="271"/>
      <c r="L2983" s="271"/>
      <c r="M2983" s="272"/>
      <c r="N2983" s="272"/>
      <c r="O2983" s="272" t="str">
        <f t="shared" ref="O2983:O3011" si="467">IF(E2983="o",IF(B2983&gt;8,8,B2983),"")</f>
        <v/>
      </c>
      <c r="P2983" s="272" t="str">
        <f t="shared" ref="P2983:P3011" si="468">IF(E2983="o",IF(B2983&gt;8,B2983-8,0),"")</f>
        <v/>
      </c>
      <c r="Q2983" s="272">
        <f t="shared" ref="Q2983:Q3012" si="469">COUNTA(A2983)*IF(B2983="연차",0,B2983)</f>
        <v>0</v>
      </c>
      <c r="R2983" s="272"/>
    </row>
    <row r="2984" spans="1:21" x14ac:dyDescent="0.3">
      <c r="A2984" s="214">
        <v>3</v>
      </c>
      <c r="B2984" s="200"/>
      <c r="C2984" s="200"/>
      <c r="D2984" s="215"/>
      <c r="E2984" s="200"/>
      <c r="F2984" s="200"/>
      <c r="G2984" s="203" t="s">
        <v>275</v>
      </c>
      <c r="H2984" s="273"/>
      <c r="I2984" s="271">
        <f t="shared" si="466"/>
        <v>0</v>
      </c>
      <c r="J2984" s="271"/>
      <c r="K2984" s="271"/>
      <c r="L2984" s="271"/>
      <c r="M2984" s="272"/>
      <c r="N2984" s="272"/>
      <c r="O2984" s="272" t="str">
        <f t="shared" si="467"/>
        <v/>
      </c>
      <c r="P2984" s="272" t="str">
        <f t="shared" si="468"/>
        <v/>
      </c>
      <c r="Q2984" s="272">
        <f t="shared" si="469"/>
        <v>0</v>
      </c>
      <c r="R2984" s="272"/>
    </row>
    <row r="2985" spans="1:21" x14ac:dyDescent="0.3">
      <c r="A2985" s="214">
        <v>4</v>
      </c>
      <c r="B2985" s="200"/>
      <c r="C2985" s="200"/>
      <c r="D2985" s="215"/>
      <c r="E2985" s="200"/>
      <c r="F2985" s="200"/>
      <c r="G2985" s="203"/>
      <c r="H2985" s="273"/>
      <c r="I2985" s="271">
        <f t="shared" si="466"/>
        <v>0</v>
      </c>
      <c r="J2985" s="271"/>
      <c r="K2985" s="271"/>
      <c r="L2985" s="271"/>
      <c r="M2985" s="272"/>
      <c r="N2985" s="272"/>
      <c r="O2985" s="272" t="str">
        <f t="shared" si="467"/>
        <v/>
      </c>
      <c r="P2985" s="272" t="str">
        <f t="shared" si="468"/>
        <v/>
      </c>
      <c r="Q2985" s="272">
        <f t="shared" si="469"/>
        <v>0</v>
      </c>
      <c r="R2985" s="272"/>
    </row>
    <row r="2986" spans="1:21" x14ac:dyDescent="0.3">
      <c r="A2986" s="214">
        <v>5</v>
      </c>
      <c r="B2986" s="200"/>
      <c r="C2986" s="200"/>
      <c r="D2986" s="215"/>
      <c r="E2986" s="200"/>
      <c r="F2986" s="200"/>
      <c r="G2986" s="216"/>
      <c r="H2986" s="273"/>
      <c r="I2986" s="271">
        <f t="shared" si="466"/>
        <v>0</v>
      </c>
      <c r="J2986" s="271"/>
      <c r="K2986" s="271"/>
      <c r="L2986" s="271"/>
      <c r="M2986" s="272"/>
      <c r="N2986" s="272"/>
      <c r="O2986" s="272" t="str">
        <f t="shared" si="467"/>
        <v/>
      </c>
      <c r="P2986" s="272" t="str">
        <f t="shared" si="468"/>
        <v/>
      </c>
      <c r="Q2986" s="272">
        <f t="shared" si="469"/>
        <v>0</v>
      </c>
      <c r="R2986" s="272"/>
    </row>
    <row r="2987" spans="1:21" x14ac:dyDescent="0.3">
      <c r="A2987" s="214">
        <v>6</v>
      </c>
      <c r="B2987" s="200"/>
      <c r="C2987" s="200"/>
      <c r="D2987" s="215"/>
      <c r="E2987" s="200"/>
      <c r="F2987" s="200"/>
      <c r="G2987" s="216"/>
      <c r="H2987" s="273"/>
      <c r="I2987" s="271">
        <f t="shared" si="466"/>
        <v>0</v>
      </c>
      <c r="J2987" s="271"/>
      <c r="K2987" s="271"/>
      <c r="L2987" s="271"/>
      <c r="M2987" s="272"/>
      <c r="N2987" s="272"/>
      <c r="O2987" s="272" t="str">
        <f t="shared" si="467"/>
        <v/>
      </c>
      <c r="P2987" s="272" t="str">
        <f t="shared" si="468"/>
        <v/>
      </c>
      <c r="Q2987" s="272">
        <f t="shared" si="469"/>
        <v>0</v>
      </c>
      <c r="R2987" s="272"/>
    </row>
    <row r="2988" spans="1:21" ht="17.25" thickBot="1" x14ac:dyDescent="0.35">
      <c r="A2988" s="217">
        <v>7</v>
      </c>
      <c r="B2988" s="204"/>
      <c r="C2988" s="204"/>
      <c r="D2988" s="218"/>
      <c r="E2988" s="204"/>
      <c r="F2988" s="204"/>
      <c r="G2988" s="219"/>
      <c r="H2988" s="273"/>
      <c r="I2988" s="271">
        <f t="shared" si="466"/>
        <v>0</v>
      </c>
      <c r="J2988" s="271"/>
      <c r="K2988" s="271"/>
      <c r="L2988" s="271"/>
      <c r="M2988" s="272"/>
      <c r="N2988" s="272"/>
      <c r="O2988" s="272" t="str">
        <f t="shared" si="467"/>
        <v/>
      </c>
      <c r="P2988" s="272" t="str">
        <f t="shared" si="468"/>
        <v/>
      </c>
      <c r="Q2988" s="272">
        <f t="shared" si="469"/>
        <v>0</v>
      </c>
      <c r="R2988" s="272"/>
    </row>
    <row r="2989" spans="1:21" x14ac:dyDescent="0.3">
      <c r="A2989" s="220">
        <v>8</v>
      </c>
      <c r="B2989" s="202"/>
      <c r="C2989" s="202"/>
      <c r="D2989" s="202" t="s">
        <v>271</v>
      </c>
      <c r="E2989" s="202"/>
      <c r="F2989" s="202"/>
      <c r="G2989" s="221"/>
      <c r="H2989" s="273">
        <f>SUM(B2989:B2995)</f>
        <v>0</v>
      </c>
      <c r="I2989" s="271">
        <f t="shared" si="466"/>
        <v>0</v>
      </c>
      <c r="J2989" s="271">
        <f>IF(SUM(H2989-40)&gt;0,H2989-40,0)</f>
        <v>0</v>
      </c>
      <c r="K2989" s="271">
        <f>IF(SUM(I2989:I2995)&gt;J2989,SUM(I2989:I2995),J2989)</f>
        <v>0</v>
      </c>
      <c r="L2989" s="271">
        <f>IF(D2989="o",IF(H2989&lt;15,0,IF(H2989&gt;40,8,H2989/5)),0)</f>
        <v>0</v>
      </c>
      <c r="M2989" s="272"/>
      <c r="N2989" s="272"/>
      <c r="O2989" s="272" t="str">
        <f t="shared" si="467"/>
        <v/>
      </c>
      <c r="P2989" s="272" t="str">
        <f t="shared" si="468"/>
        <v/>
      </c>
      <c r="Q2989" s="272">
        <f t="shared" si="469"/>
        <v>0</v>
      </c>
      <c r="R2989" s="272"/>
    </row>
    <row r="2990" spans="1:21" x14ac:dyDescent="0.3">
      <c r="A2990" s="214">
        <v>9</v>
      </c>
      <c r="B2990" s="200"/>
      <c r="C2990" s="200"/>
      <c r="D2990" s="215"/>
      <c r="E2990" s="200"/>
      <c r="F2990" s="200"/>
      <c r="G2990" s="216"/>
      <c r="H2990" s="273"/>
      <c r="I2990" s="271">
        <f t="shared" si="466"/>
        <v>0</v>
      </c>
      <c r="J2990" s="271"/>
      <c r="K2990" s="271"/>
      <c r="L2990" s="271"/>
      <c r="M2990" s="272"/>
      <c r="N2990" s="272"/>
      <c r="O2990" s="272" t="str">
        <f t="shared" si="467"/>
        <v/>
      </c>
      <c r="P2990" s="272" t="str">
        <f t="shared" si="468"/>
        <v/>
      </c>
      <c r="Q2990" s="272">
        <f t="shared" si="469"/>
        <v>0</v>
      </c>
      <c r="R2990" s="272"/>
    </row>
    <row r="2991" spans="1:21" x14ac:dyDescent="0.3">
      <c r="A2991" s="214">
        <v>10</v>
      </c>
      <c r="B2991" s="200"/>
      <c r="C2991" s="200"/>
      <c r="D2991" s="215"/>
      <c r="E2991" s="200"/>
      <c r="F2991" s="200"/>
      <c r="G2991" s="216"/>
      <c r="H2991" s="273"/>
      <c r="I2991" s="271">
        <f t="shared" si="466"/>
        <v>0</v>
      </c>
      <c r="J2991" s="271"/>
      <c r="K2991" s="271"/>
      <c r="L2991" s="271"/>
      <c r="M2991" s="272"/>
      <c r="N2991" s="272"/>
      <c r="O2991" s="272" t="str">
        <f t="shared" si="467"/>
        <v/>
      </c>
      <c r="P2991" s="272" t="str">
        <f t="shared" si="468"/>
        <v/>
      </c>
      <c r="Q2991" s="272">
        <f t="shared" si="469"/>
        <v>0</v>
      </c>
      <c r="R2991" s="272"/>
    </row>
    <row r="2992" spans="1:21" x14ac:dyDescent="0.3">
      <c r="A2992" s="214">
        <v>11</v>
      </c>
      <c r="B2992" s="200"/>
      <c r="C2992" s="200"/>
      <c r="D2992" s="215"/>
      <c r="E2992" s="200"/>
      <c r="F2992" s="200"/>
      <c r="G2992" s="216"/>
      <c r="H2992" s="273"/>
      <c r="I2992" s="271">
        <f t="shared" si="466"/>
        <v>0</v>
      </c>
      <c r="J2992" s="271"/>
      <c r="K2992" s="271"/>
      <c r="L2992" s="271"/>
      <c r="M2992" s="272"/>
      <c r="N2992" s="272"/>
      <c r="O2992" s="272" t="str">
        <f t="shared" si="467"/>
        <v/>
      </c>
      <c r="P2992" s="272" t="str">
        <f t="shared" si="468"/>
        <v/>
      </c>
      <c r="Q2992" s="272">
        <f t="shared" si="469"/>
        <v>0</v>
      </c>
      <c r="R2992" s="272"/>
    </row>
    <row r="2993" spans="1:18" x14ac:dyDescent="0.3">
      <c r="A2993" s="214">
        <v>12</v>
      </c>
      <c r="B2993" s="200"/>
      <c r="C2993" s="200"/>
      <c r="D2993" s="215"/>
      <c r="E2993" s="200"/>
      <c r="F2993" s="200"/>
      <c r="G2993" s="216"/>
      <c r="H2993" s="273"/>
      <c r="I2993" s="271">
        <f t="shared" si="466"/>
        <v>0</v>
      </c>
      <c r="J2993" s="271"/>
      <c r="K2993" s="271"/>
      <c r="L2993" s="271"/>
      <c r="M2993" s="272"/>
      <c r="N2993" s="272"/>
      <c r="O2993" s="272" t="str">
        <f t="shared" si="467"/>
        <v/>
      </c>
      <c r="P2993" s="272" t="str">
        <f t="shared" si="468"/>
        <v/>
      </c>
      <c r="Q2993" s="272">
        <f t="shared" si="469"/>
        <v>0</v>
      </c>
      <c r="R2993" s="272"/>
    </row>
    <row r="2994" spans="1:18" x14ac:dyDescent="0.3">
      <c r="A2994" s="214">
        <v>13</v>
      </c>
      <c r="B2994" s="200"/>
      <c r="C2994" s="200"/>
      <c r="D2994" s="215"/>
      <c r="E2994" s="200"/>
      <c r="F2994" s="200"/>
      <c r="G2994" s="216"/>
      <c r="H2994" s="273"/>
      <c r="I2994" s="271">
        <f t="shared" si="466"/>
        <v>0</v>
      </c>
      <c r="J2994" s="271"/>
      <c r="K2994" s="271"/>
      <c r="L2994" s="271"/>
      <c r="M2994" s="272"/>
      <c r="N2994" s="272"/>
      <c r="O2994" s="272" t="str">
        <f t="shared" si="467"/>
        <v/>
      </c>
      <c r="P2994" s="272" t="str">
        <f t="shared" si="468"/>
        <v/>
      </c>
      <c r="Q2994" s="272">
        <f t="shared" si="469"/>
        <v>0</v>
      </c>
      <c r="R2994" s="272"/>
    </row>
    <row r="2995" spans="1:18" ht="17.25" thickBot="1" x14ac:dyDescent="0.35">
      <c r="A2995" s="217">
        <v>14</v>
      </c>
      <c r="B2995" s="204"/>
      <c r="C2995" s="204"/>
      <c r="D2995" s="218"/>
      <c r="E2995" s="204"/>
      <c r="F2995" s="204"/>
      <c r="G2995" s="219"/>
      <c r="H2995" s="273"/>
      <c r="I2995" s="271">
        <f t="shared" si="466"/>
        <v>0</v>
      </c>
      <c r="J2995" s="271"/>
      <c r="K2995" s="271"/>
      <c r="L2995" s="271"/>
      <c r="M2995" s="272"/>
      <c r="N2995" s="272"/>
      <c r="O2995" s="272" t="str">
        <f t="shared" si="467"/>
        <v/>
      </c>
      <c r="P2995" s="272" t="str">
        <f t="shared" si="468"/>
        <v/>
      </c>
      <c r="Q2995" s="272">
        <f t="shared" si="469"/>
        <v>0</v>
      </c>
      <c r="R2995" s="272"/>
    </row>
    <row r="2996" spans="1:18" x14ac:dyDescent="0.3">
      <c r="A2996" s="220">
        <v>15</v>
      </c>
      <c r="B2996" s="202"/>
      <c r="C2996" s="202"/>
      <c r="D2996" s="202" t="s">
        <v>271</v>
      </c>
      <c r="E2996" s="202"/>
      <c r="F2996" s="202"/>
      <c r="G2996" s="221"/>
      <c r="H2996" s="273">
        <f>SUM(B2996:B3002)</f>
        <v>0</v>
      </c>
      <c r="I2996" s="271">
        <f t="shared" si="466"/>
        <v>0</v>
      </c>
      <c r="J2996" s="271">
        <f>IF(SUM(H2996-40)&gt;0,H2996-40,0)</f>
        <v>0</v>
      </c>
      <c r="K2996" s="271">
        <f>IF(SUM(I2996:I3002)&gt;J2996,SUM(I2996:I3002),J2996)</f>
        <v>0</v>
      </c>
      <c r="L2996" s="271">
        <f>IF(D2996="o",IF(H2996&lt;15,0,IF(H2996&gt;40,8,H2996/5)),0)</f>
        <v>0</v>
      </c>
      <c r="M2996" s="272"/>
      <c r="N2996" s="272"/>
      <c r="O2996" s="272" t="str">
        <f t="shared" si="467"/>
        <v/>
      </c>
      <c r="P2996" s="272" t="str">
        <f t="shared" si="468"/>
        <v/>
      </c>
      <c r="Q2996" s="272">
        <f t="shared" si="469"/>
        <v>0</v>
      </c>
      <c r="R2996" s="272"/>
    </row>
    <row r="2997" spans="1:18" x14ac:dyDescent="0.3">
      <c r="A2997" s="214">
        <v>16</v>
      </c>
      <c r="B2997" s="200"/>
      <c r="C2997" s="200"/>
      <c r="D2997" s="215"/>
      <c r="E2997" s="200"/>
      <c r="F2997" s="200"/>
      <c r="G2997" s="216"/>
      <c r="H2997" s="273"/>
      <c r="I2997" s="271">
        <f t="shared" si="466"/>
        <v>0</v>
      </c>
      <c r="J2997" s="271"/>
      <c r="K2997" s="271"/>
      <c r="L2997" s="271"/>
      <c r="M2997" s="272"/>
      <c r="N2997" s="272"/>
      <c r="O2997" s="272" t="str">
        <f t="shared" si="467"/>
        <v/>
      </c>
      <c r="P2997" s="272" t="str">
        <f t="shared" si="468"/>
        <v/>
      </c>
      <c r="Q2997" s="272">
        <f t="shared" si="469"/>
        <v>0</v>
      </c>
      <c r="R2997" s="272"/>
    </row>
    <row r="2998" spans="1:18" x14ac:dyDescent="0.3">
      <c r="A2998" s="214">
        <v>17</v>
      </c>
      <c r="B2998" s="200"/>
      <c r="C2998" s="200"/>
      <c r="D2998" s="215"/>
      <c r="E2998" s="200"/>
      <c r="F2998" s="200"/>
      <c r="G2998" s="216"/>
      <c r="H2998" s="273"/>
      <c r="I2998" s="271">
        <f t="shared" si="466"/>
        <v>0</v>
      </c>
      <c r="J2998" s="271"/>
      <c r="K2998" s="271"/>
      <c r="L2998" s="271"/>
      <c r="M2998" s="272"/>
      <c r="N2998" s="272"/>
      <c r="O2998" s="272" t="str">
        <f t="shared" si="467"/>
        <v/>
      </c>
      <c r="P2998" s="272" t="str">
        <f t="shared" si="468"/>
        <v/>
      </c>
      <c r="Q2998" s="272">
        <f t="shared" si="469"/>
        <v>0</v>
      </c>
      <c r="R2998" s="272"/>
    </row>
    <row r="2999" spans="1:18" x14ac:dyDescent="0.3">
      <c r="A2999" s="214">
        <v>18</v>
      </c>
      <c r="B2999" s="200"/>
      <c r="C2999" s="200"/>
      <c r="D2999" s="215"/>
      <c r="E2999" s="200"/>
      <c r="F2999" s="200"/>
      <c r="G2999" s="216"/>
      <c r="H2999" s="273"/>
      <c r="I2999" s="271">
        <f t="shared" si="466"/>
        <v>0</v>
      </c>
      <c r="J2999" s="271"/>
      <c r="K2999" s="271"/>
      <c r="L2999" s="271"/>
      <c r="M2999" s="272"/>
      <c r="N2999" s="272"/>
      <c r="O2999" s="272" t="str">
        <f t="shared" si="467"/>
        <v/>
      </c>
      <c r="P2999" s="272" t="str">
        <f t="shared" si="468"/>
        <v/>
      </c>
      <c r="Q2999" s="272">
        <f t="shared" si="469"/>
        <v>0</v>
      </c>
      <c r="R2999" s="272"/>
    </row>
    <row r="3000" spans="1:18" x14ac:dyDescent="0.3">
      <c r="A3000" s="214">
        <v>19</v>
      </c>
      <c r="B3000" s="200"/>
      <c r="C3000" s="200"/>
      <c r="D3000" s="215"/>
      <c r="E3000" s="200"/>
      <c r="F3000" s="200"/>
      <c r="G3000" s="216"/>
      <c r="H3000" s="273"/>
      <c r="I3000" s="271">
        <f t="shared" si="466"/>
        <v>0</v>
      </c>
      <c r="J3000" s="271"/>
      <c r="K3000" s="271"/>
      <c r="L3000" s="271"/>
      <c r="M3000" s="272"/>
      <c r="N3000" s="272"/>
      <c r="O3000" s="272" t="str">
        <f t="shared" si="467"/>
        <v/>
      </c>
      <c r="P3000" s="272" t="str">
        <f t="shared" si="468"/>
        <v/>
      </c>
      <c r="Q3000" s="272">
        <f t="shared" si="469"/>
        <v>0</v>
      </c>
      <c r="R3000" s="272"/>
    </row>
    <row r="3001" spans="1:18" x14ac:dyDescent="0.3">
      <c r="A3001" s="214">
        <v>20</v>
      </c>
      <c r="B3001" s="200"/>
      <c r="C3001" s="200"/>
      <c r="D3001" s="215"/>
      <c r="E3001" s="200"/>
      <c r="F3001" s="200"/>
      <c r="G3001" s="216"/>
      <c r="H3001" s="273"/>
      <c r="I3001" s="271">
        <f t="shared" si="466"/>
        <v>0</v>
      </c>
      <c r="J3001" s="271"/>
      <c r="K3001" s="271"/>
      <c r="L3001" s="271"/>
      <c r="M3001" s="272"/>
      <c r="N3001" s="272"/>
      <c r="O3001" s="272" t="str">
        <f t="shared" si="467"/>
        <v/>
      </c>
      <c r="P3001" s="272" t="str">
        <f t="shared" si="468"/>
        <v/>
      </c>
      <c r="Q3001" s="272">
        <f t="shared" si="469"/>
        <v>0</v>
      </c>
      <c r="R3001" s="272"/>
    </row>
    <row r="3002" spans="1:18" ht="17.25" thickBot="1" x14ac:dyDescent="0.35">
      <c r="A3002" s="217">
        <v>21</v>
      </c>
      <c r="B3002" s="204"/>
      <c r="C3002" s="204"/>
      <c r="D3002" s="218"/>
      <c r="E3002" s="204"/>
      <c r="F3002" s="204"/>
      <c r="G3002" s="219"/>
      <c r="H3002" s="273"/>
      <c r="I3002" s="271">
        <f t="shared" si="466"/>
        <v>0</v>
      </c>
      <c r="J3002" s="271"/>
      <c r="K3002" s="271"/>
      <c r="L3002" s="271"/>
      <c r="M3002" s="272"/>
      <c r="N3002" s="272"/>
      <c r="O3002" s="272" t="str">
        <f t="shared" si="467"/>
        <v/>
      </c>
      <c r="P3002" s="272" t="str">
        <f t="shared" si="468"/>
        <v/>
      </c>
      <c r="Q3002" s="272">
        <f t="shared" si="469"/>
        <v>0</v>
      </c>
      <c r="R3002" s="272"/>
    </row>
    <row r="3003" spans="1:18" x14ac:dyDescent="0.3">
      <c r="A3003" s="220">
        <v>22</v>
      </c>
      <c r="B3003" s="202"/>
      <c r="C3003" s="202"/>
      <c r="D3003" s="202" t="s">
        <v>271</v>
      </c>
      <c r="E3003" s="202"/>
      <c r="F3003" s="202"/>
      <c r="G3003" s="221"/>
      <c r="H3003" s="273">
        <f>SUM(B3003:B3009)</f>
        <v>0</v>
      </c>
      <c r="I3003" s="271">
        <f t="shared" si="466"/>
        <v>0</v>
      </c>
      <c r="J3003" s="271">
        <f>IF(SUM(H3003-40)&gt;0,H3003-40,0)</f>
        <v>0</v>
      </c>
      <c r="K3003" s="271">
        <f>IF(SUM(I3003:I3009)&gt;J3003,SUM(I3003:I3009),J3003)</f>
        <v>0</v>
      </c>
      <c r="L3003" s="271">
        <f>IF(D3003="o",IF(H3003&lt;15,0,IF(H3003&gt;40,8,H3003/5)),0)</f>
        <v>0</v>
      </c>
      <c r="M3003" s="272"/>
      <c r="N3003" s="272"/>
      <c r="O3003" s="272" t="str">
        <f t="shared" si="467"/>
        <v/>
      </c>
      <c r="P3003" s="272" t="str">
        <f t="shared" si="468"/>
        <v/>
      </c>
      <c r="Q3003" s="272">
        <f t="shared" si="469"/>
        <v>0</v>
      </c>
      <c r="R3003" s="272"/>
    </row>
    <row r="3004" spans="1:18" x14ac:dyDescent="0.3">
      <c r="A3004" s="214">
        <v>23</v>
      </c>
      <c r="B3004" s="200"/>
      <c r="C3004" s="200"/>
      <c r="D3004" s="215"/>
      <c r="E3004" s="200"/>
      <c r="F3004" s="200"/>
      <c r="G3004" s="216"/>
      <c r="H3004" s="273"/>
      <c r="I3004" s="271">
        <f t="shared" si="466"/>
        <v>0</v>
      </c>
      <c r="J3004" s="271"/>
      <c r="K3004" s="271"/>
      <c r="L3004" s="271"/>
      <c r="M3004" s="272"/>
      <c r="N3004" s="272"/>
      <c r="O3004" s="272" t="str">
        <f t="shared" si="467"/>
        <v/>
      </c>
      <c r="P3004" s="272" t="str">
        <f t="shared" si="468"/>
        <v/>
      </c>
      <c r="Q3004" s="272">
        <f t="shared" si="469"/>
        <v>0</v>
      </c>
      <c r="R3004" s="272"/>
    </row>
    <row r="3005" spans="1:18" x14ac:dyDescent="0.3">
      <c r="A3005" s="214">
        <v>24</v>
      </c>
      <c r="B3005" s="200"/>
      <c r="C3005" s="200"/>
      <c r="D3005" s="215"/>
      <c r="E3005" s="200"/>
      <c r="F3005" s="200"/>
      <c r="G3005" s="216"/>
      <c r="H3005" s="273"/>
      <c r="I3005" s="271">
        <f t="shared" si="466"/>
        <v>0</v>
      </c>
      <c r="J3005" s="271"/>
      <c r="K3005" s="271"/>
      <c r="L3005" s="271"/>
      <c r="M3005" s="272"/>
      <c r="N3005" s="272"/>
      <c r="O3005" s="272" t="str">
        <f t="shared" si="467"/>
        <v/>
      </c>
      <c r="P3005" s="272" t="str">
        <f t="shared" si="468"/>
        <v/>
      </c>
      <c r="Q3005" s="272">
        <f t="shared" si="469"/>
        <v>0</v>
      </c>
      <c r="R3005" s="272"/>
    </row>
    <row r="3006" spans="1:18" x14ac:dyDescent="0.3">
      <c r="A3006" s="214">
        <v>25</v>
      </c>
      <c r="B3006" s="200"/>
      <c r="C3006" s="200"/>
      <c r="D3006" s="215"/>
      <c r="E3006" s="200"/>
      <c r="F3006" s="200"/>
      <c r="G3006" s="216"/>
      <c r="H3006" s="273"/>
      <c r="I3006" s="271">
        <f t="shared" si="466"/>
        <v>0</v>
      </c>
      <c r="J3006" s="271"/>
      <c r="K3006" s="271"/>
      <c r="L3006" s="271"/>
      <c r="M3006" s="272"/>
      <c r="N3006" s="272"/>
      <c r="O3006" s="272" t="str">
        <f t="shared" si="467"/>
        <v/>
      </c>
      <c r="P3006" s="272" t="str">
        <f t="shared" si="468"/>
        <v/>
      </c>
      <c r="Q3006" s="272">
        <f t="shared" si="469"/>
        <v>0</v>
      </c>
      <c r="R3006" s="272"/>
    </row>
    <row r="3007" spans="1:18" x14ac:dyDescent="0.3">
      <c r="A3007" s="214">
        <v>26</v>
      </c>
      <c r="B3007" s="200"/>
      <c r="C3007" s="200"/>
      <c r="D3007" s="215"/>
      <c r="E3007" s="200"/>
      <c r="F3007" s="200"/>
      <c r="G3007" s="216"/>
      <c r="H3007" s="273"/>
      <c r="I3007" s="271">
        <f t="shared" si="466"/>
        <v>0</v>
      </c>
      <c r="J3007" s="271"/>
      <c r="K3007" s="271"/>
      <c r="L3007" s="271"/>
      <c r="M3007" s="272"/>
      <c r="N3007" s="272"/>
      <c r="O3007" s="272" t="str">
        <f t="shared" si="467"/>
        <v/>
      </c>
      <c r="P3007" s="272" t="str">
        <f t="shared" si="468"/>
        <v/>
      </c>
      <c r="Q3007" s="272">
        <f t="shared" si="469"/>
        <v>0</v>
      </c>
      <c r="R3007" s="272"/>
    </row>
    <row r="3008" spans="1:18" x14ac:dyDescent="0.3">
      <c r="A3008" s="214">
        <v>27</v>
      </c>
      <c r="B3008" s="200"/>
      <c r="C3008" s="200"/>
      <c r="D3008" s="215"/>
      <c r="E3008" s="200"/>
      <c r="F3008" s="200"/>
      <c r="G3008" s="216"/>
      <c r="H3008" s="273"/>
      <c r="I3008" s="271">
        <f t="shared" si="466"/>
        <v>0</v>
      </c>
      <c r="J3008" s="271"/>
      <c r="K3008" s="271"/>
      <c r="L3008" s="271"/>
      <c r="M3008" s="272"/>
      <c r="N3008" s="272"/>
      <c r="O3008" s="272" t="str">
        <f t="shared" si="467"/>
        <v/>
      </c>
      <c r="P3008" s="272" t="str">
        <f t="shared" si="468"/>
        <v/>
      </c>
      <c r="Q3008" s="272">
        <f t="shared" si="469"/>
        <v>0</v>
      </c>
      <c r="R3008" s="272"/>
    </row>
    <row r="3009" spans="1:21" ht="17.25" thickBot="1" x14ac:dyDescent="0.35">
      <c r="A3009" s="217">
        <v>28</v>
      </c>
      <c r="B3009" s="204"/>
      <c r="C3009" s="204"/>
      <c r="D3009" s="218"/>
      <c r="E3009" s="204"/>
      <c r="F3009" s="204"/>
      <c r="G3009" s="219"/>
      <c r="H3009" s="273"/>
      <c r="I3009" s="271">
        <f t="shared" si="466"/>
        <v>0</v>
      </c>
      <c r="J3009" s="271"/>
      <c r="K3009" s="271"/>
      <c r="L3009" s="271"/>
      <c r="M3009" s="272"/>
      <c r="N3009" s="272"/>
      <c r="O3009" s="272" t="str">
        <f t="shared" si="467"/>
        <v/>
      </c>
      <c r="P3009" s="272" t="str">
        <f t="shared" si="468"/>
        <v/>
      </c>
      <c r="Q3009" s="272">
        <f t="shared" si="469"/>
        <v>0</v>
      </c>
      <c r="R3009" s="272"/>
    </row>
    <row r="3010" spans="1:21" x14ac:dyDescent="0.3">
      <c r="A3010" s="205"/>
      <c r="B3010" s="202"/>
      <c r="C3010" s="202"/>
      <c r="D3010" s="202" t="s">
        <v>271</v>
      </c>
      <c r="E3010" s="202"/>
      <c r="F3010" s="202"/>
      <c r="G3010" s="221"/>
      <c r="H3010" s="273" t="str">
        <f>IF(A3010&lt;&gt;0,SUM(Q3010:Q3012),"")</f>
        <v/>
      </c>
      <c r="I3010" s="271" t="str">
        <f>IF(A3010&lt;&gt;0,IF(IFERROR(B3010-8,0)&lt;0,0,IFERROR(B3010-8,0)),"")</f>
        <v/>
      </c>
      <c r="J3010" s="271" t="str">
        <f>IF(A3010&lt;&gt;0,IF(SUM(H3010-40)&gt;0,H3010-40,0),"")</f>
        <v/>
      </c>
      <c r="K3010" s="271" t="str">
        <f>IF(A3010&lt;&gt;0,IF(SUM(I3010:I3012)&gt;J3010,SUM(I3010:I3012),J3010),"")</f>
        <v/>
      </c>
      <c r="L3010" s="271" t="str">
        <f>IF(A3010&lt;&gt;0,IF(D2982="o",IF(H3010&lt;(15/(7/COUNTA(A3010:A3012))),0,IF(H3010&gt;(COUNTA(A3010:A3012)/5*40),COUNTA(A3010:A3012)/5*8,H3010/5)),""),"")</f>
        <v/>
      </c>
      <c r="M3010" s="272"/>
      <c r="N3010" s="272"/>
      <c r="O3010" s="272" t="str">
        <f t="shared" si="467"/>
        <v/>
      </c>
      <c r="P3010" s="272" t="str">
        <f t="shared" si="468"/>
        <v/>
      </c>
      <c r="Q3010" s="272">
        <f t="shared" si="469"/>
        <v>0</v>
      </c>
      <c r="R3010" s="272"/>
    </row>
    <row r="3011" spans="1:21" x14ac:dyDescent="0.3">
      <c r="A3011" s="206"/>
      <c r="B3011" s="200"/>
      <c r="C3011" s="200"/>
      <c r="D3011" s="215"/>
      <c r="E3011" s="200"/>
      <c r="F3011" s="200"/>
      <c r="G3011" s="216"/>
      <c r="H3011" s="273"/>
      <c r="I3011" s="271" t="str">
        <f>IF(A3011&lt;&gt;0,IF(IFERROR(B3011-8,0)&lt;0,0,IFERROR(B3011-8,0)),"")</f>
        <v/>
      </c>
      <c r="J3011" s="271"/>
      <c r="K3011" s="271"/>
      <c r="L3011" s="271"/>
      <c r="M3011" s="272"/>
      <c r="N3011" s="272"/>
      <c r="O3011" s="272" t="str">
        <f t="shared" si="467"/>
        <v/>
      </c>
      <c r="P3011" s="272" t="str">
        <f t="shared" si="468"/>
        <v/>
      </c>
      <c r="Q3011" s="272">
        <f t="shared" si="469"/>
        <v>0</v>
      </c>
      <c r="R3011" s="272"/>
    </row>
    <row r="3012" spans="1:21" ht="17.25" thickBot="1" x14ac:dyDescent="0.35">
      <c r="A3012" s="207"/>
      <c r="B3012" s="204"/>
      <c r="C3012" s="204"/>
      <c r="D3012" s="218"/>
      <c r="E3012" s="204"/>
      <c r="F3012" s="204"/>
      <c r="G3012" s="219"/>
      <c r="H3012" s="273"/>
      <c r="I3012" s="271" t="str">
        <f>IF(A3012&lt;&gt;0,IF(IFERROR(B3012-8,0)&lt;0,0,IFERROR(B3012-8,0)),"")</f>
        <v/>
      </c>
      <c r="J3012" s="271"/>
      <c r="K3012" s="271"/>
      <c r="L3012" s="271"/>
      <c r="M3012" s="272"/>
      <c r="N3012" s="272"/>
      <c r="O3012" s="272"/>
      <c r="P3012" s="272"/>
      <c r="Q3012" s="272">
        <f t="shared" si="469"/>
        <v>0</v>
      </c>
      <c r="R3012" s="272"/>
    </row>
    <row r="3013" spans="1:21" ht="17.25" thickBot="1" x14ac:dyDescent="0.35">
      <c r="A3013" s="211"/>
      <c r="B3013" s="243"/>
      <c r="C3013" s="243"/>
      <c r="D3013" s="243"/>
      <c r="E3013" s="243"/>
      <c r="F3013" s="243"/>
      <c r="G3013" s="244"/>
      <c r="H3013" s="273">
        <f t="shared" ref="H3013:M3013" si="470">SUM(H3014:H3044)</f>
        <v>0</v>
      </c>
      <c r="I3013" s="271">
        <f t="shared" si="470"/>
        <v>0</v>
      </c>
      <c r="J3013" s="271">
        <f t="shared" si="470"/>
        <v>0</v>
      </c>
      <c r="K3013" s="271">
        <f t="shared" si="470"/>
        <v>0</v>
      </c>
      <c r="L3013" s="274">
        <f t="shared" si="470"/>
        <v>0</v>
      </c>
      <c r="M3013" s="271" t="e">
        <f t="shared" si="470"/>
        <v>#DIV/0!</v>
      </c>
      <c r="N3013" s="275">
        <f>COUNTA(B3014:B3044)-COUNTIF(B3014:B3044,"연차")</f>
        <v>0</v>
      </c>
      <c r="O3013" s="271">
        <f>SUM(O3014:O3044)</f>
        <v>0</v>
      </c>
      <c r="P3013" s="271">
        <f>SUM(P3014:P3044)</f>
        <v>0</v>
      </c>
      <c r="Q3013" s="272">
        <f>SUM(Q3014:Q3044)</f>
        <v>0</v>
      </c>
      <c r="R3013" s="272">
        <f>COUNTA(A3014:A3044)</f>
        <v>28</v>
      </c>
      <c r="S3013" s="276">
        <f>SUM(C3014:C3044)</f>
        <v>0</v>
      </c>
      <c r="T3013" s="276">
        <f>SUM(F3014:F3044)</f>
        <v>0</v>
      </c>
      <c r="U3013" s="251">
        <f>G3015*G3017</f>
        <v>0</v>
      </c>
    </row>
    <row r="3014" spans="1:21" x14ac:dyDescent="0.3">
      <c r="A3014" s="212">
        <v>1</v>
      </c>
      <c r="B3014" s="201"/>
      <c r="C3014" s="201"/>
      <c r="D3014" s="201" t="s">
        <v>271</v>
      </c>
      <c r="E3014" s="201"/>
      <c r="F3014" s="201"/>
      <c r="G3014" s="213" t="s">
        <v>282</v>
      </c>
      <c r="H3014" s="273">
        <f>SUM(B3014:B3020)</f>
        <v>0</v>
      </c>
      <c r="I3014" s="271">
        <f t="shared" ref="I3014:I3041" si="471">IF(IFERROR(B3014-8,0)&lt;0,0,IFERROR(B3014-8,0))</f>
        <v>0</v>
      </c>
      <c r="J3014" s="271">
        <f>IF(SUM(H3014-40)&gt;0,H3014-40,0)</f>
        <v>0</v>
      </c>
      <c r="K3014" s="271">
        <f>IF(SUM(I3014:I3020)&gt;J3014,SUM(I3014:I3020),J3014)</f>
        <v>0</v>
      </c>
      <c r="L3014" s="271">
        <f>IF(D3014="o",IF(H3014&lt;15,0,IF(H3014&gt;40,8,H3014/5)),0)</f>
        <v>0</v>
      </c>
      <c r="M3014" s="272" t="e">
        <f>SUM(B3014:B3044)/COUNTA(B3014:B3044)</f>
        <v>#DIV/0!</v>
      </c>
      <c r="N3014" s="272"/>
      <c r="O3014" s="272" t="str">
        <f>IF(E3014="o",IF(B3014&gt;8,8,B3014),"")</f>
        <v/>
      </c>
      <c r="P3014" s="272" t="str">
        <f>IF(E3014="o",IF(B3014&gt;8,B3014-8,0),"")</f>
        <v/>
      </c>
      <c r="Q3014" s="272">
        <f>COUNTA(A3014)*IF(B3014="연차",0,B3014)</f>
        <v>0</v>
      </c>
      <c r="R3014" s="272"/>
    </row>
    <row r="3015" spans="1:21" x14ac:dyDescent="0.3">
      <c r="A3015" s="214">
        <v>2</v>
      </c>
      <c r="B3015" s="200"/>
      <c r="C3015" s="200"/>
      <c r="D3015" s="215"/>
      <c r="E3015" s="200"/>
      <c r="F3015" s="200"/>
      <c r="G3015" s="203"/>
      <c r="H3015" s="273"/>
      <c r="I3015" s="271">
        <f t="shared" si="471"/>
        <v>0</v>
      </c>
      <c r="J3015" s="271"/>
      <c r="K3015" s="271"/>
      <c r="L3015" s="271"/>
      <c r="M3015" s="272"/>
      <c r="N3015" s="272"/>
      <c r="O3015" s="272" t="str">
        <f t="shared" ref="O3015:O3043" si="472">IF(E3015="o",IF(B3015&gt;8,8,B3015),"")</f>
        <v/>
      </c>
      <c r="P3015" s="272" t="str">
        <f t="shared" ref="P3015:P3043" si="473">IF(E3015="o",IF(B3015&gt;8,B3015-8,0),"")</f>
        <v/>
      </c>
      <c r="Q3015" s="272">
        <f t="shared" ref="Q3015:Q3044" si="474">COUNTA(A3015)*IF(B3015="연차",0,B3015)</f>
        <v>0</v>
      </c>
      <c r="R3015" s="272"/>
    </row>
    <row r="3016" spans="1:21" x14ac:dyDescent="0.3">
      <c r="A3016" s="214">
        <v>3</v>
      </c>
      <c r="B3016" s="200"/>
      <c r="C3016" s="200"/>
      <c r="D3016" s="215"/>
      <c r="E3016" s="200"/>
      <c r="F3016" s="200"/>
      <c r="G3016" s="203" t="s">
        <v>275</v>
      </c>
      <c r="H3016" s="273"/>
      <c r="I3016" s="271">
        <f t="shared" si="471"/>
        <v>0</v>
      </c>
      <c r="J3016" s="271"/>
      <c r="K3016" s="271"/>
      <c r="L3016" s="271"/>
      <c r="M3016" s="272"/>
      <c r="N3016" s="272"/>
      <c r="O3016" s="272" t="str">
        <f t="shared" si="472"/>
        <v/>
      </c>
      <c r="P3016" s="272" t="str">
        <f t="shared" si="473"/>
        <v/>
      </c>
      <c r="Q3016" s="272">
        <f t="shared" si="474"/>
        <v>0</v>
      </c>
      <c r="R3016" s="272"/>
    </row>
    <row r="3017" spans="1:21" x14ac:dyDescent="0.3">
      <c r="A3017" s="214">
        <v>4</v>
      </c>
      <c r="B3017" s="200"/>
      <c r="C3017" s="200"/>
      <c r="D3017" s="215"/>
      <c r="E3017" s="200"/>
      <c r="F3017" s="200"/>
      <c r="G3017" s="203"/>
      <c r="H3017" s="273"/>
      <c r="I3017" s="271">
        <f t="shared" si="471"/>
        <v>0</v>
      </c>
      <c r="J3017" s="271"/>
      <c r="K3017" s="271"/>
      <c r="L3017" s="271"/>
      <c r="M3017" s="272"/>
      <c r="N3017" s="272"/>
      <c r="O3017" s="272" t="str">
        <f t="shared" si="472"/>
        <v/>
      </c>
      <c r="P3017" s="272" t="str">
        <f t="shared" si="473"/>
        <v/>
      </c>
      <c r="Q3017" s="272">
        <f t="shared" si="474"/>
        <v>0</v>
      </c>
      <c r="R3017" s="272"/>
    </row>
    <row r="3018" spans="1:21" x14ac:dyDescent="0.3">
      <c r="A3018" s="214">
        <v>5</v>
      </c>
      <c r="B3018" s="200"/>
      <c r="C3018" s="200"/>
      <c r="D3018" s="215"/>
      <c r="E3018" s="200"/>
      <c r="F3018" s="200"/>
      <c r="G3018" s="216"/>
      <c r="H3018" s="273"/>
      <c r="I3018" s="271">
        <f t="shared" si="471"/>
        <v>0</v>
      </c>
      <c r="J3018" s="271"/>
      <c r="K3018" s="271"/>
      <c r="L3018" s="271"/>
      <c r="M3018" s="272"/>
      <c r="N3018" s="272"/>
      <c r="O3018" s="272" t="str">
        <f t="shared" si="472"/>
        <v/>
      </c>
      <c r="P3018" s="272" t="str">
        <f t="shared" si="473"/>
        <v/>
      </c>
      <c r="Q3018" s="272">
        <f t="shared" si="474"/>
        <v>0</v>
      </c>
      <c r="R3018" s="272"/>
    </row>
    <row r="3019" spans="1:21" x14ac:dyDescent="0.3">
      <c r="A3019" s="214">
        <v>6</v>
      </c>
      <c r="B3019" s="200"/>
      <c r="C3019" s="200"/>
      <c r="D3019" s="215"/>
      <c r="E3019" s="200"/>
      <c r="F3019" s="200"/>
      <c r="G3019" s="216"/>
      <c r="H3019" s="273"/>
      <c r="I3019" s="271">
        <f t="shared" si="471"/>
        <v>0</v>
      </c>
      <c r="J3019" s="271"/>
      <c r="K3019" s="271"/>
      <c r="L3019" s="271"/>
      <c r="M3019" s="272"/>
      <c r="N3019" s="272"/>
      <c r="O3019" s="272" t="str">
        <f t="shared" si="472"/>
        <v/>
      </c>
      <c r="P3019" s="272" t="str">
        <f t="shared" si="473"/>
        <v/>
      </c>
      <c r="Q3019" s="272">
        <f t="shared" si="474"/>
        <v>0</v>
      </c>
      <c r="R3019" s="272"/>
    </row>
    <row r="3020" spans="1:21" ht="17.25" thickBot="1" x14ac:dyDescent="0.35">
      <c r="A3020" s="217">
        <v>7</v>
      </c>
      <c r="B3020" s="204"/>
      <c r="C3020" s="204"/>
      <c r="D3020" s="218"/>
      <c r="E3020" s="204"/>
      <c r="F3020" s="204"/>
      <c r="G3020" s="219"/>
      <c r="H3020" s="273"/>
      <c r="I3020" s="271">
        <f t="shared" si="471"/>
        <v>0</v>
      </c>
      <c r="J3020" s="271"/>
      <c r="K3020" s="271"/>
      <c r="L3020" s="271"/>
      <c r="M3020" s="272"/>
      <c r="N3020" s="272"/>
      <c r="O3020" s="272" t="str">
        <f t="shared" si="472"/>
        <v/>
      </c>
      <c r="P3020" s="272" t="str">
        <f t="shared" si="473"/>
        <v/>
      </c>
      <c r="Q3020" s="272">
        <f t="shared" si="474"/>
        <v>0</v>
      </c>
      <c r="R3020" s="272"/>
    </row>
    <row r="3021" spans="1:21" x14ac:dyDescent="0.3">
      <c r="A3021" s="220">
        <v>8</v>
      </c>
      <c r="B3021" s="202"/>
      <c r="C3021" s="202"/>
      <c r="D3021" s="202" t="s">
        <v>271</v>
      </c>
      <c r="E3021" s="202"/>
      <c r="F3021" s="202"/>
      <c r="G3021" s="221"/>
      <c r="H3021" s="273">
        <f>SUM(B3021:B3027)</f>
        <v>0</v>
      </c>
      <c r="I3021" s="271">
        <f t="shared" si="471"/>
        <v>0</v>
      </c>
      <c r="J3021" s="271">
        <f>IF(SUM(H3021-40)&gt;0,H3021-40,0)</f>
        <v>0</v>
      </c>
      <c r="K3021" s="271">
        <f>IF(SUM(I3021:I3027)&gt;J3021,SUM(I3021:I3027),J3021)</f>
        <v>0</v>
      </c>
      <c r="L3021" s="271">
        <f>IF(D3021="o",IF(H3021&lt;15,0,IF(H3021&gt;40,8,H3021/5)),0)</f>
        <v>0</v>
      </c>
      <c r="M3021" s="272"/>
      <c r="N3021" s="272"/>
      <c r="O3021" s="272" t="str">
        <f t="shared" si="472"/>
        <v/>
      </c>
      <c r="P3021" s="272" t="str">
        <f t="shared" si="473"/>
        <v/>
      </c>
      <c r="Q3021" s="272">
        <f t="shared" si="474"/>
        <v>0</v>
      </c>
      <c r="R3021" s="272"/>
    </row>
    <row r="3022" spans="1:21" x14ac:dyDescent="0.3">
      <c r="A3022" s="214">
        <v>9</v>
      </c>
      <c r="B3022" s="200"/>
      <c r="C3022" s="200"/>
      <c r="D3022" s="215"/>
      <c r="E3022" s="200"/>
      <c r="F3022" s="200"/>
      <c r="G3022" s="216"/>
      <c r="H3022" s="273"/>
      <c r="I3022" s="271">
        <f t="shared" si="471"/>
        <v>0</v>
      </c>
      <c r="J3022" s="271"/>
      <c r="K3022" s="271"/>
      <c r="L3022" s="271"/>
      <c r="M3022" s="272"/>
      <c r="N3022" s="272"/>
      <c r="O3022" s="272" t="str">
        <f t="shared" si="472"/>
        <v/>
      </c>
      <c r="P3022" s="272" t="str">
        <f t="shared" si="473"/>
        <v/>
      </c>
      <c r="Q3022" s="272">
        <f t="shared" si="474"/>
        <v>0</v>
      </c>
      <c r="R3022" s="272"/>
    </row>
    <row r="3023" spans="1:21" x14ac:dyDescent="0.3">
      <c r="A3023" s="214">
        <v>10</v>
      </c>
      <c r="B3023" s="200"/>
      <c r="C3023" s="200"/>
      <c r="D3023" s="215"/>
      <c r="E3023" s="200"/>
      <c r="F3023" s="200"/>
      <c r="G3023" s="216"/>
      <c r="H3023" s="273"/>
      <c r="I3023" s="271">
        <f t="shared" si="471"/>
        <v>0</v>
      </c>
      <c r="J3023" s="271"/>
      <c r="K3023" s="271"/>
      <c r="L3023" s="271"/>
      <c r="M3023" s="272"/>
      <c r="N3023" s="272"/>
      <c r="O3023" s="272" t="str">
        <f t="shared" si="472"/>
        <v/>
      </c>
      <c r="P3023" s="272" t="str">
        <f t="shared" si="473"/>
        <v/>
      </c>
      <c r="Q3023" s="272">
        <f t="shared" si="474"/>
        <v>0</v>
      </c>
      <c r="R3023" s="272"/>
    </row>
    <row r="3024" spans="1:21" x14ac:dyDescent="0.3">
      <c r="A3024" s="214">
        <v>11</v>
      </c>
      <c r="B3024" s="200"/>
      <c r="C3024" s="200"/>
      <c r="D3024" s="215"/>
      <c r="E3024" s="200"/>
      <c r="F3024" s="200"/>
      <c r="G3024" s="216"/>
      <c r="H3024" s="273"/>
      <c r="I3024" s="271">
        <f t="shared" si="471"/>
        <v>0</v>
      </c>
      <c r="J3024" s="271"/>
      <c r="K3024" s="271"/>
      <c r="L3024" s="271"/>
      <c r="M3024" s="272"/>
      <c r="N3024" s="272"/>
      <c r="O3024" s="272" t="str">
        <f t="shared" si="472"/>
        <v/>
      </c>
      <c r="P3024" s="272" t="str">
        <f t="shared" si="473"/>
        <v/>
      </c>
      <c r="Q3024" s="272">
        <f t="shared" si="474"/>
        <v>0</v>
      </c>
      <c r="R3024" s="272"/>
    </row>
    <row r="3025" spans="1:18" x14ac:dyDescent="0.3">
      <c r="A3025" s="214">
        <v>12</v>
      </c>
      <c r="B3025" s="200"/>
      <c r="C3025" s="200"/>
      <c r="D3025" s="215"/>
      <c r="E3025" s="200"/>
      <c r="F3025" s="200"/>
      <c r="G3025" s="216"/>
      <c r="H3025" s="273"/>
      <c r="I3025" s="271">
        <f t="shared" si="471"/>
        <v>0</v>
      </c>
      <c r="J3025" s="271"/>
      <c r="K3025" s="271"/>
      <c r="L3025" s="271"/>
      <c r="M3025" s="272"/>
      <c r="N3025" s="272"/>
      <c r="O3025" s="272" t="str">
        <f t="shared" si="472"/>
        <v/>
      </c>
      <c r="P3025" s="272" t="str">
        <f t="shared" si="473"/>
        <v/>
      </c>
      <c r="Q3025" s="272">
        <f t="shared" si="474"/>
        <v>0</v>
      </c>
      <c r="R3025" s="272"/>
    </row>
    <row r="3026" spans="1:18" x14ac:dyDescent="0.3">
      <c r="A3026" s="214">
        <v>13</v>
      </c>
      <c r="B3026" s="200"/>
      <c r="C3026" s="200"/>
      <c r="D3026" s="215"/>
      <c r="E3026" s="200"/>
      <c r="F3026" s="200"/>
      <c r="G3026" s="216"/>
      <c r="H3026" s="273"/>
      <c r="I3026" s="271">
        <f t="shared" si="471"/>
        <v>0</v>
      </c>
      <c r="J3026" s="271"/>
      <c r="K3026" s="271"/>
      <c r="L3026" s="271"/>
      <c r="M3026" s="272"/>
      <c r="N3026" s="272"/>
      <c r="O3026" s="272" t="str">
        <f t="shared" si="472"/>
        <v/>
      </c>
      <c r="P3026" s="272" t="str">
        <f t="shared" si="473"/>
        <v/>
      </c>
      <c r="Q3026" s="272">
        <f t="shared" si="474"/>
        <v>0</v>
      </c>
      <c r="R3026" s="272"/>
    </row>
    <row r="3027" spans="1:18" ht="17.25" thickBot="1" x14ac:dyDescent="0.35">
      <c r="A3027" s="217">
        <v>14</v>
      </c>
      <c r="B3027" s="204"/>
      <c r="C3027" s="204"/>
      <c r="D3027" s="218"/>
      <c r="E3027" s="204"/>
      <c r="F3027" s="204"/>
      <c r="G3027" s="219"/>
      <c r="H3027" s="273"/>
      <c r="I3027" s="271">
        <f t="shared" si="471"/>
        <v>0</v>
      </c>
      <c r="J3027" s="271"/>
      <c r="K3027" s="271"/>
      <c r="L3027" s="271"/>
      <c r="M3027" s="272"/>
      <c r="N3027" s="272"/>
      <c r="O3027" s="272" t="str">
        <f t="shared" si="472"/>
        <v/>
      </c>
      <c r="P3027" s="272" t="str">
        <f t="shared" si="473"/>
        <v/>
      </c>
      <c r="Q3027" s="272">
        <f t="shared" si="474"/>
        <v>0</v>
      </c>
      <c r="R3027" s="272"/>
    </row>
    <row r="3028" spans="1:18" x14ac:dyDescent="0.3">
      <c r="A3028" s="220">
        <v>15</v>
      </c>
      <c r="B3028" s="202"/>
      <c r="C3028" s="202"/>
      <c r="D3028" s="202" t="s">
        <v>271</v>
      </c>
      <c r="E3028" s="202"/>
      <c r="F3028" s="202"/>
      <c r="G3028" s="221"/>
      <c r="H3028" s="273">
        <f>SUM(B3028:B3034)</f>
        <v>0</v>
      </c>
      <c r="I3028" s="271">
        <f t="shared" si="471"/>
        <v>0</v>
      </c>
      <c r="J3028" s="271">
        <f>IF(SUM(H3028-40)&gt;0,H3028-40,0)</f>
        <v>0</v>
      </c>
      <c r="K3028" s="271">
        <f>IF(SUM(I3028:I3034)&gt;J3028,SUM(I3028:I3034),J3028)</f>
        <v>0</v>
      </c>
      <c r="L3028" s="271">
        <f>IF(D3028="o",IF(H3028&lt;15,0,IF(H3028&gt;40,8,H3028/5)),0)</f>
        <v>0</v>
      </c>
      <c r="M3028" s="272"/>
      <c r="N3028" s="272"/>
      <c r="O3028" s="272" t="str">
        <f t="shared" si="472"/>
        <v/>
      </c>
      <c r="P3028" s="272" t="str">
        <f t="shared" si="473"/>
        <v/>
      </c>
      <c r="Q3028" s="272">
        <f t="shared" si="474"/>
        <v>0</v>
      </c>
      <c r="R3028" s="272"/>
    </row>
    <row r="3029" spans="1:18" x14ac:dyDescent="0.3">
      <c r="A3029" s="214">
        <v>16</v>
      </c>
      <c r="B3029" s="200"/>
      <c r="C3029" s="200"/>
      <c r="D3029" s="215"/>
      <c r="E3029" s="200"/>
      <c r="F3029" s="200"/>
      <c r="G3029" s="216"/>
      <c r="H3029" s="273"/>
      <c r="I3029" s="271">
        <f t="shared" si="471"/>
        <v>0</v>
      </c>
      <c r="J3029" s="271"/>
      <c r="K3029" s="271"/>
      <c r="L3029" s="271"/>
      <c r="M3029" s="272"/>
      <c r="N3029" s="272"/>
      <c r="O3029" s="272" t="str">
        <f t="shared" si="472"/>
        <v/>
      </c>
      <c r="P3029" s="272" t="str">
        <f t="shared" si="473"/>
        <v/>
      </c>
      <c r="Q3029" s="272">
        <f t="shared" si="474"/>
        <v>0</v>
      </c>
      <c r="R3029" s="272"/>
    </row>
    <row r="3030" spans="1:18" x14ac:dyDescent="0.3">
      <c r="A3030" s="214">
        <v>17</v>
      </c>
      <c r="B3030" s="200"/>
      <c r="C3030" s="200"/>
      <c r="D3030" s="215"/>
      <c r="E3030" s="200"/>
      <c r="F3030" s="200"/>
      <c r="G3030" s="216"/>
      <c r="H3030" s="273"/>
      <c r="I3030" s="271">
        <f t="shared" si="471"/>
        <v>0</v>
      </c>
      <c r="J3030" s="271"/>
      <c r="K3030" s="271"/>
      <c r="L3030" s="271"/>
      <c r="M3030" s="272"/>
      <c r="N3030" s="272"/>
      <c r="O3030" s="272" t="str">
        <f t="shared" si="472"/>
        <v/>
      </c>
      <c r="P3030" s="272" t="str">
        <f t="shared" si="473"/>
        <v/>
      </c>
      <c r="Q3030" s="272">
        <f t="shared" si="474"/>
        <v>0</v>
      </c>
      <c r="R3030" s="272"/>
    </row>
    <row r="3031" spans="1:18" x14ac:dyDescent="0.3">
      <c r="A3031" s="214">
        <v>18</v>
      </c>
      <c r="B3031" s="200"/>
      <c r="C3031" s="200"/>
      <c r="D3031" s="215"/>
      <c r="E3031" s="200"/>
      <c r="F3031" s="200"/>
      <c r="G3031" s="216"/>
      <c r="H3031" s="273"/>
      <c r="I3031" s="271">
        <f t="shared" si="471"/>
        <v>0</v>
      </c>
      <c r="J3031" s="271"/>
      <c r="K3031" s="271"/>
      <c r="L3031" s="271"/>
      <c r="M3031" s="272"/>
      <c r="N3031" s="272"/>
      <c r="O3031" s="272" t="str">
        <f t="shared" si="472"/>
        <v/>
      </c>
      <c r="P3031" s="272" t="str">
        <f t="shared" si="473"/>
        <v/>
      </c>
      <c r="Q3031" s="272">
        <f t="shared" si="474"/>
        <v>0</v>
      </c>
      <c r="R3031" s="272"/>
    </row>
    <row r="3032" spans="1:18" x14ac:dyDescent="0.3">
      <c r="A3032" s="214">
        <v>19</v>
      </c>
      <c r="B3032" s="200"/>
      <c r="C3032" s="200"/>
      <c r="D3032" s="215"/>
      <c r="E3032" s="200"/>
      <c r="F3032" s="200"/>
      <c r="G3032" s="216"/>
      <c r="H3032" s="273"/>
      <c r="I3032" s="271">
        <f t="shared" si="471"/>
        <v>0</v>
      </c>
      <c r="J3032" s="271"/>
      <c r="K3032" s="271"/>
      <c r="L3032" s="271"/>
      <c r="M3032" s="272"/>
      <c r="N3032" s="272"/>
      <c r="O3032" s="272" t="str">
        <f t="shared" si="472"/>
        <v/>
      </c>
      <c r="P3032" s="272" t="str">
        <f t="shared" si="473"/>
        <v/>
      </c>
      <c r="Q3032" s="272">
        <f t="shared" si="474"/>
        <v>0</v>
      </c>
      <c r="R3032" s="272"/>
    </row>
    <row r="3033" spans="1:18" x14ac:dyDescent="0.3">
      <c r="A3033" s="214">
        <v>20</v>
      </c>
      <c r="B3033" s="200"/>
      <c r="C3033" s="200"/>
      <c r="D3033" s="215"/>
      <c r="E3033" s="200"/>
      <c r="F3033" s="200"/>
      <c r="G3033" s="216"/>
      <c r="H3033" s="273"/>
      <c r="I3033" s="271">
        <f t="shared" si="471"/>
        <v>0</v>
      </c>
      <c r="J3033" s="271"/>
      <c r="K3033" s="271"/>
      <c r="L3033" s="271"/>
      <c r="M3033" s="272"/>
      <c r="N3033" s="272"/>
      <c r="O3033" s="272" t="str">
        <f t="shared" si="472"/>
        <v/>
      </c>
      <c r="P3033" s="272" t="str">
        <f t="shared" si="473"/>
        <v/>
      </c>
      <c r="Q3033" s="272">
        <f t="shared" si="474"/>
        <v>0</v>
      </c>
      <c r="R3033" s="272"/>
    </row>
    <row r="3034" spans="1:18" ht="17.25" thickBot="1" x14ac:dyDescent="0.35">
      <c r="A3034" s="217">
        <v>21</v>
      </c>
      <c r="B3034" s="204"/>
      <c r="C3034" s="204"/>
      <c r="D3034" s="218"/>
      <c r="E3034" s="204"/>
      <c r="F3034" s="204"/>
      <c r="G3034" s="219"/>
      <c r="H3034" s="273"/>
      <c r="I3034" s="271">
        <f t="shared" si="471"/>
        <v>0</v>
      </c>
      <c r="J3034" s="271"/>
      <c r="K3034" s="271"/>
      <c r="L3034" s="271"/>
      <c r="M3034" s="272"/>
      <c r="N3034" s="272"/>
      <c r="O3034" s="272" t="str">
        <f t="shared" si="472"/>
        <v/>
      </c>
      <c r="P3034" s="272" t="str">
        <f t="shared" si="473"/>
        <v/>
      </c>
      <c r="Q3034" s="272">
        <f t="shared" si="474"/>
        <v>0</v>
      </c>
      <c r="R3034" s="272"/>
    </row>
    <row r="3035" spans="1:18" x14ac:dyDescent="0.3">
      <c r="A3035" s="220">
        <v>22</v>
      </c>
      <c r="B3035" s="202"/>
      <c r="C3035" s="202"/>
      <c r="D3035" s="202" t="s">
        <v>271</v>
      </c>
      <c r="E3035" s="202"/>
      <c r="F3035" s="202"/>
      <c r="G3035" s="221"/>
      <c r="H3035" s="273">
        <f>SUM(B3035:B3041)</f>
        <v>0</v>
      </c>
      <c r="I3035" s="271">
        <f t="shared" si="471"/>
        <v>0</v>
      </c>
      <c r="J3035" s="271">
        <f>IF(SUM(H3035-40)&gt;0,H3035-40,0)</f>
        <v>0</v>
      </c>
      <c r="K3035" s="271">
        <f>IF(SUM(I3035:I3041)&gt;J3035,SUM(I3035:I3041),J3035)</f>
        <v>0</v>
      </c>
      <c r="L3035" s="271">
        <f>IF(D3035="o",IF(H3035&lt;15,0,IF(H3035&gt;40,8,H3035/5)),0)</f>
        <v>0</v>
      </c>
      <c r="M3035" s="272"/>
      <c r="N3035" s="272"/>
      <c r="O3035" s="272" t="str">
        <f t="shared" si="472"/>
        <v/>
      </c>
      <c r="P3035" s="272" t="str">
        <f t="shared" si="473"/>
        <v/>
      </c>
      <c r="Q3035" s="272">
        <f t="shared" si="474"/>
        <v>0</v>
      </c>
      <c r="R3035" s="272"/>
    </row>
    <row r="3036" spans="1:18" x14ac:dyDescent="0.3">
      <c r="A3036" s="214">
        <v>23</v>
      </c>
      <c r="B3036" s="200"/>
      <c r="C3036" s="200"/>
      <c r="D3036" s="215"/>
      <c r="E3036" s="200"/>
      <c r="F3036" s="200"/>
      <c r="G3036" s="216"/>
      <c r="H3036" s="273"/>
      <c r="I3036" s="271">
        <f t="shared" si="471"/>
        <v>0</v>
      </c>
      <c r="J3036" s="271"/>
      <c r="K3036" s="271"/>
      <c r="L3036" s="271"/>
      <c r="M3036" s="272"/>
      <c r="N3036" s="272"/>
      <c r="O3036" s="272" t="str">
        <f t="shared" si="472"/>
        <v/>
      </c>
      <c r="P3036" s="272" t="str">
        <f t="shared" si="473"/>
        <v/>
      </c>
      <c r="Q3036" s="272">
        <f t="shared" si="474"/>
        <v>0</v>
      </c>
      <c r="R3036" s="272"/>
    </row>
    <row r="3037" spans="1:18" x14ac:dyDescent="0.3">
      <c r="A3037" s="214">
        <v>24</v>
      </c>
      <c r="B3037" s="200"/>
      <c r="C3037" s="200"/>
      <c r="D3037" s="215"/>
      <c r="E3037" s="200"/>
      <c r="F3037" s="200"/>
      <c r="G3037" s="216"/>
      <c r="H3037" s="273"/>
      <c r="I3037" s="271">
        <f t="shared" si="471"/>
        <v>0</v>
      </c>
      <c r="J3037" s="271"/>
      <c r="K3037" s="271"/>
      <c r="L3037" s="271"/>
      <c r="M3037" s="272"/>
      <c r="N3037" s="272"/>
      <c r="O3037" s="272" t="str">
        <f t="shared" si="472"/>
        <v/>
      </c>
      <c r="P3037" s="272" t="str">
        <f t="shared" si="473"/>
        <v/>
      </c>
      <c r="Q3037" s="272">
        <f t="shared" si="474"/>
        <v>0</v>
      </c>
      <c r="R3037" s="272"/>
    </row>
    <row r="3038" spans="1:18" x14ac:dyDescent="0.3">
      <c r="A3038" s="214">
        <v>25</v>
      </c>
      <c r="B3038" s="200"/>
      <c r="C3038" s="200"/>
      <c r="D3038" s="215"/>
      <c r="E3038" s="200"/>
      <c r="F3038" s="200"/>
      <c r="G3038" s="216"/>
      <c r="H3038" s="273"/>
      <c r="I3038" s="271">
        <f t="shared" si="471"/>
        <v>0</v>
      </c>
      <c r="J3038" s="271"/>
      <c r="K3038" s="271"/>
      <c r="L3038" s="271"/>
      <c r="M3038" s="272"/>
      <c r="N3038" s="272"/>
      <c r="O3038" s="272" t="str">
        <f t="shared" si="472"/>
        <v/>
      </c>
      <c r="P3038" s="272" t="str">
        <f t="shared" si="473"/>
        <v/>
      </c>
      <c r="Q3038" s="272">
        <f t="shared" si="474"/>
        <v>0</v>
      </c>
      <c r="R3038" s="272"/>
    </row>
    <row r="3039" spans="1:18" x14ac:dyDescent="0.3">
      <c r="A3039" s="214">
        <v>26</v>
      </c>
      <c r="B3039" s="200"/>
      <c r="C3039" s="200"/>
      <c r="D3039" s="215"/>
      <c r="E3039" s="200"/>
      <c r="F3039" s="200"/>
      <c r="G3039" s="216"/>
      <c r="H3039" s="273"/>
      <c r="I3039" s="271">
        <f t="shared" si="471"/>
        <v>0</v>
      </c>
      <c r="J3039" s="271"/>
      <c r="K3039" s="271"/>
      <c r="L3039" s="271"/>
      <c r="M3039" s="272"/>
      <c r="N3039" s="272"/>
      <c r="O3039" s="272" t="str">
        <f t="shared" si="472"/>
        <v/>
      </c>
      <c r="P3039" s="272" t="str">
        <f t="shared" si="473"/>
        <v/>
      </c>
      <c r="Q3039" s="272">
        <f t="shared" si="474"/>
        <v>0</v>
      </c>
      <c r="R3039" s="272"/>
    </row>
    <row r="3040" spans="1:18" x14ac:dyDescent="0.3">
      <c r="A3040" s="214">
        <v>27</v>
      </c>
      <c r="B3040" s="200"/>
      <c r="C3040" s="200"/>
      <c r="D3040" s="215"/>
      <c r="E3040" s="200"/>
      <c r="F3040" s="200"/>
      <c r="G3040" s="216"/>
      <c r="H3040" s="273"/>
      <c r="I3040" s="271">
        <f t="shared" si="471"/>
        <v>0</v>
      </c>
      <c r="J3040" s="271"/>
      <c r="K3040" s="271"/>
      <c r="L3040" s="271"/>
      <c r="M3040" s="272"/>
      <c r="N3040" s="272"/>
      <c r="O3040" s="272" t="str">
        <f t="shared" si="472"/>
        <v/>
      </c>
      <c r="P3040" s="272" t="str">
        <f t="shared" si="473"/>
        <v/>
      </c>
      <c r="Q3040" s="272">
        <f t="shared" si="474"/>
        <v>0</v>
      </c>
      <c r="R3040" s="272"/>
    </row>
    <row r="3041" spans="1:21" ht="17.25" thickBot="1" x14ac:dyDescent="0.35">
      <c r="A3041" s="217">
        <v>28</v>
      </c>
      <c r="B3041" s="204"/>
      <c r="C3041" s="204"/>
      <c r="D3041" s="218"/>
      <c r="E3041" s="204"/>
      <c r="F3041" s="204"/>
      <c r="G3041" s="219"/>
      <c r="H3041" s="273"/>
      <c r="I3041" s="271">
        <f t="shared" si="471"/>
        <v>0</v>
      </c>
      <c r="J3041" s="271"/>
      <c r="K3041" s="271"/>
      <c r="L3041" s="271"/>
      <c r="M3041" s="272"/>
      <c r="N3041" s="272"/>
      <c r="O3041" s="272" t="str">
        <f t="shared" si="472"/>
        <v/>
      </c>
      <c r="P3041" s="272" t="str">
        <f t="shared" si="473"/>
        <v/>
      </c>
      <c r="Q3041" s="272">
        <f t="shared" si="474"/>
        <v>0</v>
      </c>
      <c r="R3041" s="272"/>
    </row>
    <row r="3042" spans="1:21" x14ac:dyDescent="0.3">
      <c r="A3042" s="205"/>
      <c r="B3042" s="202"/>
      <c r="C3042" s="202"/>
      <c r="D3042" s="202" t="s">
        <v>271</v>
      </c>
      <c r="E3042" s="202"/>
      <c r="F3042" s="202"/>
      <c r="G3042" s="221"/>
      <c r="H3042" s="273" t="str">
        <f>IF(A3042&lt;&gt;0,SUM(Q3042:Q3044),"")</f>
        <v/>
      </c>
      <c r="I3042" s="271" t="str">
        <f>IF(A3042&lt;&gt;0,IF(IFERROR(B3042-8,0)&lt;0,0,IFERROR(B3042-8,0)),"")</f>
        <v/>
      </c>
      <c r="J3042" s="271" t="str">
        <f>IF(A3042&lt;&gt;0,IF(SUM(H3042-40)&gt;0,H3042-40,0),"")</f>
        <v/>
      </c>
      <c r="K3042" s="271" t="str">
        <f>IF(A3042&lt;&gt;0,IF(SUM(I3042:I3044)&gt;J3042,SUM(I3042:I3044),J3042),"")</f>
        <v/>
      </c>
      <c r="L3042" s="271" t="str">
        <f>IF(A3042&lt;&gt;0,IF(D3014="o",IF(H3042&lt;(15/(7/COUNTA(A3042:A3044))),0,IF(H3042&gt;(COUNTA(A3042:A3044)/5*40),COUNTA(A3042:A3044)/5*8,H3042/5)),""),"")</f>
        <v/>
      </c>
      <c r="M3042" s="272"/>
      <c r="N3042" s="272"/>
      <c r="O3042" s="272" t="str">
        <f t="shared" si="472"/>
        <v/>
      </c>
      <c r="P3042" s="272" t="str">
        <f t="shared" si="473"/>
        <v/>
      </c>
      <c r="Q3042" s="272">
        <f t="shared" si="474"/>
        <v>0</v>
      </c>
      <c r="R3042" s="272"/>
    </row>
    <row r="3043" spans="1:21" x14ac:dyDescent="0.3">
      <c r="A3043" s="206"/>
      <c r="B3043" s="200"/>
      <c r="C3043" s="200"/>
      <c r="D3043" s="215"/>
      <c r="E3043" s="200"/>
      <c r="F3043" s="200"/>
      <c r="G3043" s="216"/>
      <c r="H3043" s="273"/>
      <c r="I3043" s="271" t="str">
        <f>IF(A3043&lt;&gt;0,IF(IFERROR(B3043-8,0)&lt;0,0,IFERROR(B3043-8,0)),"")</f>
        <v/>
      </c>
      <c r="J3043" s="271"/>
      <c r="K3043" s="271"/>
      <c r="L3043" s="271"/>
      <c r="M3043" s="272"/>
      <c r="N3043" s="272"/>
      <c r="O3043" s="272" t="str">
        <f t="shared" si="472"/>
        <v/>
      </c>
      <c r="P3043" s="272" t="str">
        <f t="shared" si="473"/>
        <v/>
      </c>
      <c r="Q3043" s="272">
        <f t="shared" si="474"/>
        <v>0</v>
      </c>
      <c r="R3043" s="272"/>
    </row>
    <row r="3044" spans="1:21" ht="17.25" thickBot="1" x14ac:dyDescent="0.35">
      <c r="A3044" s="207"/>
      <c r="B3044" s="204"/>
      <c r="C3044" s="204"/>
      <c r="D3044" s="218"/>
      <c r="E3044" s="204"/>
      <c r="F3044" s="204"/>
      <c r="G3044" s="219"/>
      <c r="H3044" s="273"/>
      <c r="I3044" s="271" t="str">
        <f>IF(A3044&lt;&gt;0,IF(IFERROR(B3044-8,0)&lt;0,0,IFERROR(B3044-8,0)),"")</f>
        <v/>
      </c>
      <c r="J3044" s="271"/>
      <c r="K3044" s="271"/>
      <c r="L3044" s="271"/>
      <c r="M3044" s="272"/>
      <c r="N3044" s="272"/>
      <c r="O3044" s="272"/>
      <c r="P3044" s="272"/>
      <c r="Q3044" s="272">
        <f t="shared" si="474"/>
        <v>0</v>
      </c>
      <c r="R3044" s="272"/>
    </row>
    <row r="3045" spans="1:21" ht="17.25" thickBot="1" x14ac:dyDescent="0.35">
      <c r="A3045" s="211"/>
      <c r="B3045" s="243"/>
      <c r="C3045" s="243"/>
      <c r="D3045" s="243"/>
      <c r="E3045" s="243"/>
      <c r="F3045" s="243"/>
      <c r="G3045" s="244"/>
      <c r="H3045" s="273">
        <f t="shared" ref="H3045:M3045" si="475">SUM(H3046:H3076)</f>
        <v>0</v>
      </c>
      <c r="I3045" s="271">
        <f t="shared" si="475"/>
        <v>0</v>
      </c>
      <c r="J3045" s="271">
        <f t="shared" si="475"/>
        <v>0</v>
      </c>
      <c r="K3045" s="271">
        <f t="shared" si="475"/>
        <v>0</v>
      </c>
      <c r="L3045" s="274">
        <f t="shared" si="475"/>
        <v>0</v>
      </c>
      <c r="M3045" s="271" t="e">
        <f t="shared" si="475"/>
        <v>#DIV/0!</v>
      </c>
      <c r="N3045" s="275">
        <f>COUNTA(B3046:B3076)-COUNTIF(B3046:B3076,"연차")</f>
        <v>0</v>
      </c>
      <c r="O3045" s="271">
        <f>SUM(O3046:O3076)</f>
        <v>0</v>
      </c>
      <c r="P3045" s="271">
        <f>SUM(P3046:P3076)</f>
        <v>0</v>
      </c>
      <c r="Q3045" s="272">
        <f>SUM(Q3046:Q3076)</f>
        <v>0</v>
      </c>
      <c r="R3045" s="272">
        <f>COUNTA(A3046:A3076)</f>
        <v>28</v>
      </c>
      <c r="S3045" s="276">
        <f>SUM(C3046:C3076)</f>
        <v>0</v>
      </c>
      <c r="T3045" s="276">
        <f>SUM(F3046:F3076)</f>
        <v>0</v>
      </c>
      <c r="U3045" s="251">
        <f>G3047*G3049</f>
        <v>0</v>
      </c>
    </row>
    <row r="3046" spans="1:21" x14ac:dyDescent="0.3">
      <c r="A3046" s="212">
        <v>1</v>
      </c>
      <c r="B3046" s="201"/>
      <c r="C3046" s="201"/>
      <c r="D3046" s="201" t="s">
        <v>271</v>
      </c>
      <c r="E3046" s="201"/>
      <c r="F3046" s="201"/>
      <c r="G3046" s="213" t="s">
        <v>282</v>
      </c>
      <c r="H3046" s="273">
        <f>SUM(B3046:B3052)</f>
        <v>0</v>
      </c>
      <c r="I3046" s="271">
        <f t="shared" ref="I3046:I3073" si="476">IF(IFERROR(B3046-8,0)&lt;0,0,IFERROR(B3046-8,0))</f>
        <v>0</v>
      </c>
      <c r="J3046" s="271">
        <f>IF(SUM(H3046-40)&gt;0,H3046-40,0)</f>
        <v>0</v>
      </c>
      <c r="K3046" s="271">
        <f>IF(SUM(I3046:I3052)&gt;J3046,SUM(I3046:I3052),J3046)</f>
        <v>0</v>
      </c>
      <c r="L3046" s="271">
        <f>IF(D3046="o",IF(H3046&lt;15,0,IF(H3046&gt;40,8,H3046/5)),0)</f>
        <v>0</v>
      </c>
      <c r="M3046" s="272" t="e">
        <f>SUM(B3046:B3076)/COUNTA(B3046:B3076)</f>
        <v>#DIV/0!</v>
      </c>
      <c r="N3046" s="272"/>
      <c r="O3046" s="272" t="str">
        <f>IF(E3046="o",IF(B3046&gt;8,8,B3046),"")</f>
        <v/>
      </c>
      <c r="P3046" s="272" t="str">
        <f>IF(E3046="o",IF(B3046&gt;8,B3046-8,0),"")</f>
        <v/>
      </c>
      <c r="Q3046" s="272">
        <f>COUNTA(A3046)*IF(B3046="연차",0,B3046)</f>
        <v>0</v>
      </c>
      <c r="R3046" s="272"/>
    </row>
    <row r="3047" spans="1:21" x14ac:dyDescent="0.3">
      <c r="A3047" s="214">
        <v>2</v>
      </c>
      <c r="B3047" s="200"/>
      <c r="C3047" s="200"/>
      <c r="D3047" s="215"/>
      <c r="E3047" s="200"/>
      <c r="F3047" s="200"/>
      <c r="G3047" s="203"/>
      <c r="H3047" s="273"/>
      <c r="I3047" s="271">
        <f t="shared" si="476"/>
        <v>0</v>
      </c>
      <c r="J3047" s="271"/>
      <c r="K3047" s="271"/>
      <c r="L3047" s="271"/>
      <c r="M3047" s="272"/>
      <c r="N3047" s="272"/>
      <c r="O3047" s="272" t="str">
        <f t="shared" ref="O3047:O3075" si="477">IF(E3047="o",IF(B3047&gt;8,8,B3047),"")</f>
        <v/>
      </c>
      <c r="P3047" s="272" t="str">
        <f t="shared" ref="P3047:P3075" si="478">IF(E3047="o",IF(B3047&gt;8,B3047-8,0),"")</f>
        <v/>
      </c>
      <c r="Q3047" s="272">
        <f t="shared" ref="Q3047:Q3076" si="479">COUNTA(A3047)*IF(B3047="연차",0,B3047)</f>
        <v>0</v>
      </c>
      <c r="R3047" s="272"/>
    </row>
    <row r="3048" spans="1:21" x14ac:dyDescent="0.3">
      <c r="A3048" s="214">
        <v>3</v>
      </c>
      <c r="B3048" s="200"/>
      <c r="C3048" s="200"/>
      <c r="D3048" s="215"/>
      <c r="E3048" s="200"/>
      <c r="F3048" s="200"/>
      <c r="G3048" s="203" t="s">
        <v>275</v>
      </c>
      <c r="H3048" s="273"/>
      <c r="I3048" s="271">
        <f t="shared" si="476"/>
        <v>0</v>
      </c>
      <c r="J3048" s="271"/>
      <c r="K3048" s="271"/>
      <c r="L3048" s="271"/>
      <c r="M3048" s="272"/>
      <c r="N3048" s="272"/>
      <c r="O3048" s="272" t="str">
        <f t="shared" si="477"/>
        <v/>
      </c>
      <c r="P3048" s="272" t="str">
        <f t="shared" si="478"/>
        <v/>
      </c>
      <c r="Q3048" s="272">
        <f t="shared" si="479"/>
        <v>0</v>
      </c>
      <c r="R3048" s="272"/>
    </row>
    <row r="3049" spans="1:21" x14ac:dyDescent="0.3">
      <c r="A3049" s="214">
        <v>4</v>
      </c>
      <c r="B3049" s="200"/>
      <c r="C3049" s="200"/>
      <c r="D3049" s="215"/>
      <c r="E3049" s="200"/>
      <c r="F3049" s="200"/>
      <c r="G3049" s="203"/>
      <c r="H3049" s="273"/>
      <c r="I3049" s="271">
        <f t="shared" si="476"/>
        <v>0</v>
      </c>
      <c r="J3049" s="271"/>
      <c r="K3049" s="271"/>
      <c r="L3049" s="271"/>
      <c r="M3049" s="272"/>
      <c r="N3049" s="272"/>
      <c r="O3049" s="272" t="str">
        <f t="shared" si="477"/>
        <v/>
      </c>
      <c r="P3049" s="272" t="str">
        <f t="shared" si="478"/>
        <v/>
      </c>
      <c r="Q3049" s="272">
        <f t="shared" si="479"/>
        <v>0</v>
      </c>
      <c r="R3049" s="272"/>
    </row>
    <row r="3050" spans="1:21" x14ac:dyDescent="0.3">
      <c r="A3050" s="214">
        <v>5</v>
      </c>
      <c r="B3050" s="200"/>
      <c r="C3050" s="200"/>
      <c r="D3050" s="215"/>
      <c r="E3050" s="200"/>
      <c r="F3050" s="200"/>
      <c r="G3050" s="216"/>
      <c r="H3050" s="273"/>
      <c r="I3050" s="271">
        <f t="shared" si="476"/>
        <v>0</v>
      </c>
      <c r="J3050" s="271"/>
      <c r="K3050" s="271"/>
      <c r="L3050" s="271"/>
      <c r="M3050" s="272"/>
      <c r="N3050" s="272"/>
      <c r="O3050" s="272" t="str">
        <f t="shared" si="477"/>
        <v/>
      </c>
      <c r="P3050" s="272" t="str">
        <f t="shared" si="478"/>
        <v/>
      </c>
      <c r="Q3050" s="272">
        <f t="shared" si="479"/>
        <v>0</v>
      </c>
      <c r="R3050" s="272"/>
    </row>
    <row r="3051" spans="1:21" x14ac:dyDescent="0.3">
      <c r="A3051" s="214">
        <v>6</v>
      </c>
      <c r="B3051" s="200"/>
      <c r="C3051" s="200"/>
      <c r="D3051" s="215"/>
      <c r="E3051" s="200"/>
      <c r="F3051" s="200"/>
      <c r="G3051" s="216"/>
      <c r="H3051" s="273"/>
      <c r="I3051" s="271">
        <f t="shared" si="476"/>
        <v>0</v>
      </c>
      <c r="J3051" s="271"/>
      <c r="K3051" s="271"/>
      <c r="L3051" s="271"/>
      <c r="M3051" s="272"/>
      <c r="N3051" s="272"/>
      <c r="O3051" s="272" t="str">
        <f t="shared" si="477"/>
        <v/>
      </c>
      <c r="P3051" s="272" t="str">
        <f t="shared" si="478"/>
        <v/>
      </c>
      <c r="Q3051" s="272">
        <f t="shared" si="479"/>
        <v>0</v>
      </c>
      <c r="R3051" s="272"/>
    </row>
    <row r="3052" spans="1:21" ht="17.25" thickBot="1" x14ac:dyDescent="0.35">
      <c r="A3052" s="217">
        <v>7</v>
      </c>
      <c r="B3052" s="204"/>
      <c r="C3052" s="204"/>
      <c r="D3052" s="218"/>
      <c r="E3052" s="204"/>
      <c r="F3052" s="204"/>
      <c r="G3052" s="219"/>
      <c r="H3052" s="273"/>
      <c r="I3052" s="271">
        <f t="shared" si="476"/>
        <v>0</v>
      </c>
      <c r="J3052" s="271"/>
      <c r="K3052" s="271"/>
      <c r="L3052" s="271"/>
      <c r="M3052" s="272"/>
      <c r="N3052" s="272"/>
      <c r="O3052" s="272" t="str">
        <f t="shared" si="477"/>
        <v/>
      </c>
      <c r="P3052" s="272" t="str">
        <f t="shared" si="478"/>
        <v/>
      </c>
      <c r="Q3052" s="272">
        <f t="shared" si="479"/>
        <v>0</v>
      </c>
      <c r="R3052" s="272"/>
    </row>
    <row r="3053" spans="1:21" x14ac:dyDescent="0.3">
      <c r="A3053" s="220">
        <v>8</v>
      </c>
      <c r="B3053" s="202"/>
      <c r="C3053" s="202"/>
      <c r="D3053" s="202" t="s">
        <v>271</v>
      </c>
      <c r="E3053" s="202"/>
      <c r="F3053" s="202"/>
      <c r="G3053" s="221"/>
      <c r="H3053" s="273">
        <f>SUM(B3053:B3059)</f>
        <v>0</v>
      </c>
      <c r="I3053" s="271">
        <f t="shared" si="476"/>
        <v>0</v>
      </c>
      <c r="J3053" s="271">
        <f>IF(SUM(H3053-40)&gt;0,H3053-40,0)</f>
        <v>0</v>
      </c>
      <c r="K3053" s="271">
        <f>IF(SUM(I3053:I3059)&gt;J3053,SUM(I3053:I3059),J3053)</f>
        <v>0</v>
      </c>
      <c r="L3053" s="271">
        <f>IF(D3053="o",IF(H3053&lt;15,0,IF(H3053&gt;40,8,H3053/5)),0)</f>
        <v>0</v>
      </c>
      <c r="M3053" s="272"/>
      <c r="N3053" s="272"/>
      <c r="O3053" s="272" t="str">
        <f t="shared" si="477"/>
        <v/>
      </c>
      <c r="P3053" s="272" t="str">
        <f t="shared" si="478"/>
        <v/>
      </c>
      <c r="Q3053" s="272">
        <f t="shared" si="479"/>
        <v>0</v>
      </c>
      <c r="R3053" s="272"/>
    </row>
    <row r="3054" spans="1:21" x14ac:dyDescent="0.3">
      <c r="A3054" s="214">
        <v>9</v>
      </c>
      <c r="B3054" s="200"/>
      <c r="C3054" s="200"/>
      <c r="D3054" s="215"/>
      <c r="E3054" s="200"/>
      <c r="F3054" s="200"/>
      <c r="G3054" s="216"/>
      <c r="H3054" s="273"/>
      <c r="I3054" s="271">
        <f t="shared" si="476"/>
        <v>0</v>
      </c>
      <c r="J3054" s="271"/>
      <c r="K3054" s="271"/>
      <c r="L3054" s="271"/>
      <c r="M3054" s="272"/>
      <c r="N3054" s="272"/>
      <c r="O3054" s="272" t="str">
        <f t="shared" si="477"/>
        <v/>
      </c>
      <c r="P3054" s="272" t="str">
        <f t="shared" si="478"/>
        <v/>
      </c>
      <c r="Q3054" s="272">
        <f t="shared" si="479"/>
        <v>0</v>
      </c>
      <c r="R3054" s="272"/>
    </row>
    <row r="3055" spans="1:21" x14ac:dyDescent="0.3">
      <c r="A3055" s="214">
        <v>10</v>
      </c>
      <c r="B3055" s="200"/>
      <c r="C3055" s="200"/>
      <c r="D3055" s="215"/>
      <c r="E3055" s="200"/>
      <c r="F3055" s="200"/>
      <c r="G3055" s="216"/>
      <c r="H3055" s="273"/>
      <c r="I3055" s="271">
        <f t="shared" si="476"/>
        <v>0</v>
      </c>
      <c r="J3055" s="271"/>
      <c r="K3055" s="271"/>
      <c r="L3055" s="271"/>
      <c r="M3055" s="272"/>
      <c r="N3055" s="272"/>
      <c r="O3055" s="272" t="str">
        <f t="shared" si="477"/>
        <v/>
      </c>
      <c r="P3055" s="272" t="str">
        <f t="shared" si="478"/>
        <v/>
      </c>
      <c r="Q3055" s="272">
        <f t="shared" si="479"/>
        <v>0</v>
      </c>
      <c r="R3055" s="272"/>
    </row>
    <row r="3056" spans="1:21" x14ac:dyDescent="0.3">
      <c r="A3056" s="214">
        <v>11</v>
      </c>
      <c r="B3056" s="200"/>
      <c r="C3056" s="200"/>
      <c r="D3056" s="215"/>
      <c r="E3056" s="200"/>
      <c r="F3056" s="200"/>
      <c r="G3056" s="216"/>
      <c r="H3056" s="273"/>
      <c r="I3056" s="271">
        <f t="shared" si="476"/>
        <v>0</v>
      </c>
      <c r="J3056" s="271"/>
      <c r="K3056" s="271"/>
      <c r="L3056" s="271"/>
      <c r="M3056" s="272"/>
      <c r="N3056" s="272"/>
      <c r="O3056" s="272" t="str">
        <f t="shared" si="477"/>
        <v/>
      </c>
      <c r="P3056" s="272" t="str">
        <f t="shared" si="478"/>
        <v/>
      </c>
      <c r="Q3056" s="272">
        <f t="shared" si="479"/>
        <v>0</v>
      </c>
      <c r="R3056" s="272"/>
    </row>
    <row r="3057" spans="1:18" x14ac:dyDescent="0.3">
      <c r="A3057" s="214">
        <v>12</v>
      </c>
      <c r="B3057" s="200"/>
      <c r="C3057" s="200"/>
      <c r="D3057" s="215"/>
      <c r="E3057" s="200"/>
      <c r="F3057" s="200"/>
      <c r="G3057" s="216"/>
      <c r="H3057" s="273"/>
      <c r="I3057" s="271">
        <f t="shared" si="476"/>
        <v>0</v>
      </c>
      <c r="J3057" s="271"/>
      <c r="K3057" s="271"/>
      <c r="L3057" s="271"/>
      <c r="M3057" s="272"/>
      <c r="N3057" s="272"/>
      <c r="O3057" s="272" t="str">
        <f t="shared" si="477"/>
        <v/>
      </c>
      <c r="P3057" s="272" t="str">
        <f t="shared" si="478"/>
        <v/>
      </c>
      <c r="Q3057" s="272">
        <f t="shared" si="479"/>
        <v>0</v>
      </c>
      <c r="R3057" s="272"/>
    </row>
    <row r="3058" spans="1:18" x14ac:dyDescent="0.3">
      <c r="A3058" s="214">
        <v>13</v>
      </c>
      <c r="B3058" s="200"/>
      <c r="C3058" s="200"/>
      <c r="D3058" s="215"/>
      <c r="E3058" s="200"/>
      <c r="F3058" s="200"/>
      <c r="G3058" s="216"/>
      <c r="H3058" s="273"/>
      <c r="I3058" s="271">
        <f t="shared" si="476"/>
        <v>0</v>
      </c>
      <c r="J3058" s="271"/>
      <c r="K3058" s="271"/>
      <c r="L3058" s="271"/>
      <c r="M3058" s="272"/>
      <c r="N3058" s="272"/>
      <c r="O3058" s="272" t="str">
        <f t="shared" si="477"/>
        <v/>
      </c>
      <c r="P3058" s="272" t="str">
        <f t="shared" si="478"/>
        <v/>
      </c>
      <c r="Q3058" s="272">
        <f t="shared" si="479"/>
        <v>0</v>
      </c>
      <c r="R3058" s="272"/>
    </row>
    <row r="3059" spans="1:18" ht="17.25" thickBot="1" x14ac:dyDescent="0.35">
      <c r="A3059" s="217">
        <v>14</v>
      </c>
      <c r="B3059" s="204"/>
      <c r="C3059" s="204"/>
      <c r="D3059" s="218"/>
      <c r="E3059" s="204"/>
      <c r="F3059" s="204"/>
      <c r="G3059" s="219"/>
      <c r="H3059" s="273"/>
      <c r="I3059" s="271">
        <f t="shared" si="476"/>
        <v>0</v>
      </c>
      <c r="J3059" s="271"/>
      <c r="K3059" s="271"/>
      <c r="L3059" s="271"/>
      <c r="M3059" s="272"/>
      <c r="N3059" s="272"/>
      <c r="O3059" s="272" t="str">
        <f t="shared" si="477"/>
        <v/>
      </c>
      <c r="P3059" s="272" t="str">
        <f t="shared" si="478"/>
        <v/>
      </c>
      <c r="Q3059" s="272">
        <f t="shared" si="479"/>
        <v>0</v>
      </c>
      <c r="R3059" s="272"/>
    </row>
    <row r="3060" spans="1:18" x14ac:dyDescent="0.3">
      <c r="A3060" s="220">
        <v>15</v>
      </c>
      <c r="B3060" s="202"/>
      <c r="C3060" s="202"/>
      <c r="D3060" s="202" t="s">
        <v>271</v>
      </c>
      <c r="E3060" s="202"/>
      <c r="F3060" s="202"/>
      <c r="G3060" s="221"/>
      <c r="H3060" s="273">
        <f>SUM(B3060:B3066)</f>
        <v>0</v>
      </c>
      <c r="I3060" s="271">
        <f t="shared" si="476"/>
        <v>0</v>
      </c>
      <c r="J3060" s="271">
        <f>IF(SUM(H3060-40)&gt;0,H3060-40,0)</f>
        <v>0</v>
      </c>
      <c r="K3060" s="271">
        <f>IF(SUM(I3060:I3066)&gt;J3060,SUM(I3060:I3066),J3060)</f>
        <v>0</v>
      </c>
      <c r="L3060" s="271">
        <f>IF(D3060="o",IF(H3060&lt;15,0,IF(H3060&gt;40,8,H3060/5)),0)</f>
        <v>0</v>
      </c>
      <c r="M3060" s="272"/>
      <c r="N3060" s="272"/>
      <c r="O3060" s="272" t="str">
        <f t="shared" si="477"/>
        <v/>
      </c>
      <c r="P3060" s="272" t="str">
        <f t="shared" si="478"/>
        <v/>
      </c>
      <c r="Q3060" s="272">
        <f t="shared" si="479"/>
        <v>0</v>
      </c>
      <c r="R3060" s="272"/>
    </row>
    <row r="3061" spans="1:18" x14ac:dyDescent="0.3">
      <c r="A3061" s="214">
        <v>16</v>
      </c>
      <c r="B3061" s="200"/>
      <c r="C3061" s="200"/>
      <c r="D3061" s="215"/>
      <c r="E3061" s="200"/>
      <c r="F3061" s="200"/>
      <c r="G3061" s="216"/>
      <c r="H3061" s="273"/>
      <c r="I3061" s="271">
        <f t="shared" si="476"/>
        <v>0</v>
      </c>
      <c r="J3061" s="271"/>
      <c r="K3061" s="271"/>
      <c r="L3061" s="271"/>
      <c r="M3061" s="272"/>
      <c r="N3061" s="272"/>
      <c r="O3061" s="272" t="str">
        <f t="shared" si="477"/>
        <v/>
      </c>
      <c r="P3061" s="272" t="str">
        <f t="shared" si="478"/>
        <v/>
      </c>
      <c r="Q3061" s="272">
        <f t="shared" si="479"/>
        <v>0</v>
      </c>
      <c r="R3061" s="272"/>
    </row>
    <row r="3062" spans="1:18" x14ac:dyDescent="0.3">
      <c r="A3062" s="214">
        <v>17</v>
      </c>
      <c r="B3062" s="200"/>
      <c r="C3062" s="200"/>
      <c r="D3062" s="215"/>
      <c r="E3062" s="200"/>
      <c r="F3062" s="200"/>
      <c r="G3062" s="216"/>
      <c r="H3062" s="273"/>
      <c r="I3062" s="271">
        <f t="shared" si="476"/>
        <v>0</v>
      </c>
      <c r="J3062" s="271"/>
      <c r="K3062" s="271"/>
      <c r="L3062" s="271"/>
      <c r="M3062" s="272"/>
      <c r="N3062" s="272"/>
      <c r="O3062" s="272" t="str">
        <f t="shared" si="477"/>
        <v/>
      </c>
      <c r="P3062" s="272" t="str">
        <f t="shared" si="478"/>
        <v/>
      </c>
      <c r="Q3062" s="272">
        <f t="shared" si="479"/>
        <v>0</v>
      </c>
      <c r="R3062" s="272"/>
    </row>
    <row r="3063" spans="1:18" x14ac:dyDescent="0.3">
      <c r="A3063" s="214">
        <v>18</v>
      </c>
      <c r="B3063" s="200"/>
      <c r="C3063" s="200"/>
      <c r="D3063" s="215"/>
      <c r="E3063" s="200"/>
      <c r="F3063" s="200"/>
      <c r="G3063" s="216"/>
      <c r="H3063" s="273"/>
      <c r="I3063" s="271">
        <f t="shared" si="476"/>
        <v>0</v>
      </c>
      <c r="J3063" s="271"/>
      <c r="K3063" s="271"/>
      <c r="L3063" s="271"/>
      <c r="M3063" s="272"/>
      <c r="N3063" s="272"/>
      <c r="O3063" s="272" t="str">
        <f t="shared" si="477"/>
        <v/>
      </c>
      <c r="P3063" s="272" t="str">
        <f t="shared" si="478"/>
        <v/>
      </c>
      <c r="Q3063" s="272">
        <f t="shared" si="479"/>
        <v>0</v>
      </c>
      <c r="R3063" s="272"/>
    </row>
    <row r="3064" spans="1:18" x14ac:dyDescent="0.3">
      <c r="A3064" s="214">
        <v>19</v>
      </c>
      <c r="B3064" s="200"/>
      <c r="C3064" s="200"/>
      <c r="D3064" s="215"/>
      <c r="E3064" s="200"/>
      <c r="F3064" s="200"/>
      <c r="G3064" s="216"/>
      <c r="H3064" s="273"/>
      <c r="I3064" s="271">
        <f t="shared" si="476"/>
        <v>0</v>
      </c>
      <c r="J3064" s="271"/>
      <c r="K3064" s="271"/>
      <c r="L3064" s="271"/>
      <c r="M3064" s="272"/>
      <c r="N3064" s="272"/>
      <c r="O3064" s="272" t="str">
        <f t="shared" si="477"/>
        <v/>
      </c>
      <c r="P3064" s="272" t="str">
        <f t="shared" si="478"/>
        <v/>
      </c>
      <c r="Q3064" s="272">
        <f t="shared" si="479"/>
        <v>0</v>
      </c>
      <c r="R3064" s="272"/>
    </row>
    <row r="3065" spans="1:18" x14ac:dyDescent="0.3">
      <c r="A3065" s="214">
        <v>20</v>
      </c>
      <c r="B3065" s="200"/>
      <c r="C3065" s="200"/>
      <c r="D3065" s="215"/>
      <c r="E3065" s="200"/>
      <c r="F3065" s="200"/>
      <c r="G3065" s="216"/>
      <c r="H3065" s="273"/>
      <c r="I3065" s="271">
        <f t="shared" si="476"/>
        <v>0</v>
      </c>
      <c r="J3065" s="271"/>
      <c r="K3065" s="271"/>
      <c r="L3065" s="271"/>
      <c r="M3065" s="272"/>
      <c r="N3065" s="272"/>
      <c r="O3065" s="272" t="str">
        <f t="shared" si="477"/>
        <v/>
      </c>
      <c r="P3065" s="272" t="str">
        <f t="shared" si="478"/>
        <v/>
      </c>
      <c r="Q3065" s="272">
        <f t="shared" si="479"/>
        <v>0</v>
      </c>
      <c r="R3065" s="272"/>
    </row>
    <row r="3066" spans="1:18" ht="17.25" thickBot="1" x14ac:dyDescent="0.35">
      <c r="A3066" s="217">
        <v>21</v>
      </c>
      <c r="B3066" s="204"/>
      <c r="C3066" s="204"/>
      <c r="D3066" s="218"/>
      <c r="E3066" s="204"/>
      <c r="F3066" s="204"/>
      <c r="G3066" s="219"/>
      <c r="H3066" s="273"/>
      <c r="I3066" s="271">
        <f t="shared" si="476"/>
        <v>0</v>
      </c>
      <c r="J3066" s="271"/>
      <c r="K3066" s="271"/>
      <c r="L3066" s="271"/>
      <c r="M3066" s="272"/>
      <c r="N3066" s="272"/>
      <c r="O3066" s="272" t="str">
        <f t="shared" si="477"/>
        <v/>
      </c>
      <c r="P3066" s="272" t="str">
        <f t="shared" si="478"/>
        <v/>
      </c>
      <c r="Q3066" s="272">
        <f t="shared" si="479"/>
        <v>0</v>
      </c>
      <c r="R3066" s="272"/>
    </row>
    <row r="3067" spans="1:18" x14ac:dyDescent="0.3">
      <c r="A3067" s="220">
        <v>22</v>
      </c>
      <c r="B3067" s="202"/>
      <c r="C3067" s="202"/>
      <c r="D3067" s="202" t="s">
        <v>271</v>
      </c>
      <c r="E3067" s="202"/>
      <c r="F3067" s="202"/>
      <c r="G3067" s="221"/>
      <c r="H3067" s="273">
        <f>SUM(B3067:B3073)</f>
        <v>0</v>
      </c>
      <c r="I3067" s="271">
        <f t="shared" si="476"/>
        <v>0</v>
      </c>
      <c r="J3067" s="271">
        <f>IF(SUM(H3067-40)&gt;0,H3067-40,0)</f>
        <v>0</v>
      </c>
      <c r="K3067" s="271">
        <f>IF(SUM(I3067:I3073)&gt;J3067,SUM(I3067:I3073),J3067)</f>
        <v>0</v>
      </c>
      <c r="L3067" s="271">
        <f>IF(D3067="o",IF(H3067&lt;15,0,IF(H3067&gt;40,8,H3067/5)),0)</f>
        <v>0</v>
      </c>
      <c r="M3067" s="272"/>
      <c r="N3067" s="272"/>
      <c r="O3067" s="272" t="str">
        <f t="shared" si="477"/>
        <v/>
      </c>
      <c r="P3067" s="272" t="str">
        <f t="shared" si="478"/>
        <v/>
      </c>
      <c r="Q3067" s="272">
        <f t="shared" si="479"/>
        <v>0</v>
      </c>
      <c r="R3067" s="272"/>
    </row>
    <row r="3068" spans="1:18" x14ac:dyDescent="0.3">
      <c r="A3068" s="214">
        <v>23</v>
      </c>
      <c r="B3068" s="200"/>
      <c r="C3068" s="200"/>
      <c r="D3068" s="215"/>
      <c r="E3068" s="200"/>
      <c r="F3068" s="200"/>
      <c r="G3068" s="216"/>
      <c r="H3068" s="273"/>
      <c r="I3068" s="271">
        <f t="shared" si="476"/>
        <v>0</v>
      </c>
      <c r="J3068" s="271"/>
      <c r="K3068" s="271"/>
      <c r="L3068" s="271"/>
      <c r="M3068" s="272"/>
      <c r="N3068" s="272"/>
      <c r="O3068" s="272" t="str">
        <f t="shared" si="477"/>
        <v/>
      </c>
      <c r="P3068" s="272" t="str">
        <f t="shared" si="478"/>
        <v/>
      </c>
      <c r="Q3068" s="272">
        <f t="shared" si="479"/>
        <v>0</v>
      </c>
      <c r="R3068" s="272"/>
    </row>
    <row r="3069" spans="1:18" x14ac:dyDescent="0.3">
      <c r="A3069" s="214">
        <v>24</v>
      </c>
      <c r="B3069" s="200"/>
      <c r="C3069" s="200"/>
      <c r="D3069" s="215"/>
      <c r="E3069" s="200"/>
      <c r="F3069" s="200"/>
      <c r="G3069" s="216"/>
      <c r="H3069" s="273"/>
      <c r="I3069" s="271">
        <f t="shared" si="476"/>
        <v>0</v>
      </c>
      <c r="J3069" s="271"/>
      <c r="K3069" s="271"/>
      <c r="L3069" s="271"/>
      <c r="M3069" s="272"/>
      <c r="N3069" s="272"/>
      <c r="O3069" s="272" t="str">
        <f t="shared" si="477"/>
        <v/>
      </c>
      <c r="P3069" s="272" t="str">
        <f t="shared" si="478"/>
        <v/>
      </c>
      <c r="Q3069" s="272">
        <f t="shared" si="479"/>
        <v>0</v>
      </c>
      <c r="R3069" s="272"/>
    </row>
    <row r="3070" spans="1:18" x14ac:dyDescent="0.3">
      <c r="A3070" s="214">
        <v>25</v>
      </c>
      <c r="B3070" s="200"/>
      <c r="C3070" s="200"/>
      <c r="D3070" s="215"/>
      <c r="E3070" s="200"/>
      <c r="F3070" s="200"/>
      <c r="G3070" s="216"/>
      <c r="H3070" s="273"/>
      <c r="I3070" s="271">
        <f t="shared" si="476"/>
        <v>0</v>
      </c>
      <c r="J3070" s="271"/>
      <c r="K3070" s="271"/>
      <c r="L3070" s="271"/>
      <c r="M3070" s="272"/>
      <c r="N3070" s="272"/>
      <c r="O3070" s="272" t="str">
        <f t="shared" si="477"/>
        <v/>
      </c>
      <c r="P3070" s="272" t="str">
        <f t="shared" si="478"/>
        <v/>
      </c>
      <c r="Q3070" s="272">
        <f t="shared" si="479"/>
        <v>0</v>
      </c>
      <c r="R3070" s="272"/>
    </row>
    <row r="3071" spans="1:18" x14ac:dyDescent="0.3">
      <c r="A3071" s="214">
        <v>26</v>
      </c>
      <c r="B3071" s="200"/>
      <c r="C3071" s="200"/>
      <c r="D3071" s="215"/>
      <c r="E3071" s="200"/>
      <c r="F3071" s="200"/>
      <c r="G3071" s="216"/>
      <c r="H3071" s="273"/>
      <c r="I3071" s="271">
        <f t="shared" si="476"/>
        <v>0</v>
      </c>
      <c r="J3071" s="271"/>
      <c r="K3071" s="271"/>
      <c r="L3071" s="271"/>
      <c r="M3071" s="272"/>
      <c r="N3071" s="272"/>
      <c r="O3071" s="272" t="str">
        <f t="shared" si="477"/>
        <v/>
      </c>
      <c r="P3071" s="272" t="str">
        <f t="shared" si="478"/>
        <v/>
      </c>
      <c r="Q3071" s="272">
        <f t="shared" si="479"/>
        <v>0</v>
      </c>
      <c r="R3071" s="272"/>
    </row>
    <row r="3072" spans="1:18" x14ac:dyDescent="0.3">
      <c r="A3072" s="214">
        <v>27</v>
      </c>
      <c r="B3072" s="200"/>
      <c r="C3072" s="200"/>
      <c r="D3072" s="215"/>
      <c r="E3072" s="200"/>
      <c r="F3072" s="200"/>
      <c r="G3072" s="216"/>
      <c r="H3072" s="273"/>
      <c r="I3072" s="271">
        <f t="shared" si="476"/>
        <v>0</v>
      </c>
      <c r="J3072" s="271"/>
      <c r="K3072" s="271"/>
      <c r="L3072" s="271"/>
      <c r="M3072" s="272"/>
      <c r="N3072" s="272"/>
      <c r="O3072" s="272" t="str">
        <f t="shared" si="477"/>
        <v/>
      </c>
      <c r="P3072" s="272" t="str">
        <f t="shared" si="478"/>
        <v/>
      </c>
      <c r="Q3072" s="272">
        <f t="shared" si="479"/>
        <v>0</v>
      </c>
      <c r="R3072" s="272"/>
    </row>
    <row r="3073" spans="1:21" ht="17.25" thickBot="1" x14ac:dyDescent="0.35">
      <c r="A3073" s="217">
        <v>28</v>
      </c>
      <c r="B3073" s="204"/>
      <c r="C3073" s="204"/>
      <c r="D3073" s="218"/>
      <c r="E3073" s="204"/>
      <c r="F3073" s="204"/>
      <c r="G3073" s="219"/>
      <c r="H3073" s="273"/>
      <c r="I3073" s="271">
        <f t="shared" si="476"/>
        <v>0</v>
      </c>
      <c r="J3073" s="271"/>
      <c r="K3073" s="271"/>
      <c r="L3073" s="271"/>
      <c r="M3073" s="272"/>
      <c r="N3073" s="272"/>
      <c r="O3073" s="272" t="str">
        <f t="shared" si="477"/>
        <v/>
      </c>
      <c r="P3073" s="272" t="str">
        <f t="shared" si="478"/>
        <v/>
      </c>
      <c r="Q3073" s="272">
        <f t="shared" si="479"/>
        <v>0</v>
      </c>
      <c r="R3073" s="272"/>
    </row>
    <row r="3074" spans="1:21" x14ac:dyDescent="0.3">
      <c r="A3074" s="205"/>
      <c r="B3074" s="202"/>
      <c r="C3074" s="202"/>
      <c r="D3074" s="202" t="s">
        <v>271</v>
      </c>
      <c r="E3074" s="202"/>
      <c r="F3074" s="202"/>
      <c r="G3074" s="221"/>
      <c r="H3074" s="273" t="str">
        <f>IF(A3074&lt;&gt;0,SUM(Q3074:Q3076),"")</f>
        <v/>
      </c>
      <c r="I3074" s="271" t="str">
        <f>IF(A3074&lt;&gt;0,IF(IFERROR(B3074-8,0)&lt;0,0,IFERROR(B3074-8,0)),"")</f>
        <v/>
      </c>
      <c r="J3074" s="271" t="str">
        <f>IF(A3074&lt;&gt;0,IF(SUM(H3074-40)&gt;0,H3074-40,0),"")</f>
        <v/>
      </c>
      <c r="K3074" s="271" t="str">
        <f>IF(A3074&lt;&gt;0,IF(SUM(I3074:I3076)&gt;J3074,SUM(I3074:I3076),J3074),"")</f>
        <v/>
      </c>
      <c r="L3074" s="271" t="str">
        <f>IF(A3074&lt;&gt;0,IF(D3046="o",IF(H3074&lt;(15/(7/COUNTA(A3074:A3076))),0,IF(H3074&gt;(COUNTA(A3074:A3076)/5*40),COUNTA(A3074:A3076)/5*8,H3074/5)),""),"")</f>
        <v/>
      </c>
      <c r="M3074" s="272"/>
      <c r="N3074" s="272"/>
      <c r="O3074" s="272" t="str">
        <f t="shared" si="477"/>
        <v/>
      </c>
      <c r="P3074" s="272" t="str">
        <f t="shared" si="478"/>
        <v/>
      </c>
      <c r="Q3074" s="272">
        <f t="shared" si="479"/>
        <v>0</v>
      </c>
      <c r="R3074" s="272"/>
    </row>
    <row r="3075" spans="1:21" x14ac:dyDescent="0.3">
      <c r="A3075" s="206"/>
      <c r="B3075" s="200"/>
      <c r="C3075" s="200"/>
      <c r="D3075" s="215"/>
      <c r="E3075" s="200"/>
      <c r="F3075" s="200"/>
      <c r="G3075" s="216"/>
      <c r="H3075" s="273"/>
      <c r="I3075" s="271" t="str">
        <f>IF(A3075&lt;&gt;0,IF(IFERROR(B3075-8,0)&lt;0,0,IFERROR(B3075-8,0)),"")</f>
        <v/>
      </c>
      <c r="J3075" s="271"/>
      <c r="K3075" s="271"/>
      <c r="L3075" s="271"/>
      <c r="M3075" s="272"/>
      <c r="N3075" s="272"/>
      <c r="O3075" s="272" t="str">
        <f t="shared" si="477"/>
        <v/>
      </c>
      <c r="P3075" s="272" t="str">
        <f t="shared" si="478"/>
        <v/>
      </c>
      <c r="Q3075" s="272">
        <f t="shared" si="479"/>
        <v>0</v>
      </c>
      <c r="R3075" s="272"/>
    </row>
    <row r="3076" spans="1:21" ht="17.25" thickBot="1" x14ac:dyDescent="0.35">
      <c r="A3076" s="207"/>
      <c r="B3076" s="204"/>
      <c r="C3076" s="204"/>
      <c r="D3076" s="218"/>
      <c r="E3076" s="204"/>
      <c r="F3076" s="204"/>
      <c r="G3076" s="219"/>
      <c r="H3076" s="273"/>
      <c r="I3076" s="271" t="str">
        <f>IF(A3076&lt;&gt;0,IF(IFERROR(B3076-8,0)&lt;0,0,IFERROR(B3076-8,0)),"")</f>
        <v/>
      </c>
      <c r="J3076" s="271"/>
      <c r="K3076" s="271"/>
      <c r="L3076" s="271"/>
      <c r="M3076" s="272"/>
      <c r="N3076" s="272"/>
      <c r="O3076" s="272"/>
      <c r="P3076" s="272"/>
      <c r="Q3076" s="272">
        <f t="shared" si="479"/>
        <v>0</v>
      </c>
      <c r="R3076" s="272"/>
    </row>
    <row r="3077" spans="1:21" ht="17.25" thickBot="1" x14ac:dyDescent="0.35">
      <c r="A3077" s="211"/>
      <c r="B3077" s="243"/>
      <c r="C3077" s="243"/>
      <c r="D3077" s="243"/>
      <c r="E3077" s="243"/>
      <c r="F3077" s="243"/>
      <c r="G3077" s="244"/>
      <c r="H3077" s="273">
        <f t="shared" ref="H3077:M3077" si="480">SUM(H3078:H3108)</f>
        <v>0</v>
      </c>
      <c r="I3077" s="271">
        <f t="shared" si="480"/>
        <v>0</v>
      </c>
      <c r="J3077" s="271">
        <f t="shared" si="480"/>
        <v>0</v>
      </c>
      <c r="K3077" s="271">
        <f t="shared" si="480"/>
        <v>0</v>
      </c>
      <c r="L3077" s="274">
        <f t="shared" si="480"/>
        <v>0</v>
      </c>
      <c r="M3077" s="271" t="e">
        <f t="shared" si="480"/>
        <v>#DIV/0!</v>
      </c>
      <c r="N3077" s="275">
        <f>COUNTA(B3078:B3108)-COUNTIF(B3078:B3108,"연차")</f>
        <v>0</v>
      </c>
      <c r="O3077" s="271">
        <f>SUM(O3078:O3108)</f>
        <v>0</v>
      </c>
      <c r="P3077" s="271">
        <f>SUM(P3078:P3108)</f>
        <v>0</v>
      </c>
      <c r="Q3077" s="272">
        <f>SUM(Q3078:Q3108)</f>
        <v>0</v>
      </c>
      <c r="R3077" s="272">
        <f>COUNTA(A3078:A3108)</f>
        <v>28</v>
      </c>
      <c r="S3077" s="276">
        <f>SUM(C3078:C3108)</f>
        <v>0</v>
      </c>
      <c r="T3077" s="276">
        <f>SUM(F3078:F3108)</f>
        <v>0</v>
      </c>
      <c r="U3077" s="251">
        <f>G3079*G3081</f>
        <v>0</v>
      </c>
    </row>
    <row r="3078" spans="1:21" x14ac:dyDescent="0.3">
      <c r="A3078" s="212">
        <v>1</v>
      </c>
      <c r="B3078" s="201"/>
      <c r="C3078" s="201"/>
      <c r="D3078" s="201" t="s">
        <v>271</v>
      </c>
      <c r="E3078" s="201"/>
      <c r="F3078" s="201"/>
      <c r="G3078" s="213" t="s">
        <v>282</v>
      </c>
      <c r="H3078" s="273">
        <f>SUM(B3078:B3084)</f>
        <v>0</v>
      </c>
      <c r="I3078" s="271">
        <f t="shared" ref="I3078:I3105" si="481">IF(IFERROR(B3078-8,0)&lt;0,0,IFERROR(B3078-8,0))</f>
        <v>0</v>
      </c>
      <c r="J3078" s="271">
        <f>IF(SUM(H3078-40)&gt;0,H3078-40,0)</f>
        <v>0</v>
      </c>
      <c r="K3078" s="271">
        <f>IF(SUM(I3078:I3084)&gt;J3078,SUM(I3078:I3084),J3078)</f>
        <v>0</v>
      </c>
      <c r="L3078" s="271">
        <f>IF(D3078="o",IF(H3078&lt;15,0,IF(H3078&gt;40,8,H3078/5)),0)</f>
        <v>0</v>
      </c>
      <c r="M3078" s="272" t="e">
        <f>SUM(B3078:B3108)/COUNTA(B3078:B3108)</f>
        <v>#DIV/0!</v>
      </c>
      <c r="N3078" s="272"/>
      <c r="O3078" s="272" t="str">
        <f>IF(E3078="o",IF(B3078&gt;8,8,B3078),"")</f>
        <v/>
      </c>
      <c r="P3078" s="272" t="str">
        <f>IF(E3078="o",IF(B3078&gt;8,B3078-8,0),"")</f>
        <v/>
      </c>
      <c r="Q3078" s="272">
        <f>COUNTA(A3078)*IF(B3078="연차",0,B3078)</f>
        <v>0</v>
      </c>
      <c r="R3078" s="272"/>
    </row>
    <row r="3079" spans="1:21" x14ac:dyDescent="0.3">
      <c r="A3079" s="214">
        <v>2</v>
      </c>
      <c r="B3079" s="200"/>
      <c r="C3079" s="200"/>
      <c r="D3079" s="215"/>
      <c r="E3079" s="200"/>
      <c r="F3079" s="200"/>
      <c r="G3079" s="203"/>
      <c r="H3079" s="273"/>
      <c r="I3079" s="271">
        <f t="shared" si="481"/>
        <v>0</v>
      </c>
      <c r="J3079" s="271"/>
      <c r="K3079" s="271"/>
      <c r="L3079" s="271"/>
      <c r="M3079" s="272"/>
      <c r="N3079" s="272"/>
      <c r="O3079" s="272" t="str">
        <f t="shared" ref="O3079:O3107" si="482">IF(E3079="o",IF(B3079&gt;8,8,B3079),"")</f>
        <v/>
      </c>
      <c r="P3079" s="272" t="str">
        <f t="shared" ref="P3079:P3107" si="483">IF(E3079="o",IF(B3079&gt;8,B3079-8,0),"")</f>
        <v/>
      </c>
      <c r="Q3079" s="272">
        <f t="shared" ref="Q3079:Q3108" si="484">COUNTA(A3079)*IF(B3079="연차",0,B3079)</f>
        <v>0</v>
      </c>
      <c r="R3079" s="272"/>
    </row>
    <row r="3080" spans="1:21" x14ac:dyDescent="0.3">
      <c r="A3080" s="214">
        <v>3</v>
      </c>
      <c r="B3080" s="200"/>
      <c r="C3080" s="200"/>
      <c r="D3080" s="215"/>
      <c r="E3080" s="200"/>
      <c r="F3080" s="200"/>
      <c r="G3080" s="203" t="s">
        <v>275</v>
      </c>
      <c r="H3080" s="273"/>
      <c r="I3080" s="271">
        <f t="shared" si="481"/>
        <v>0</v>
      </c>
      <c r="J3080" s="271"/>
      <c r="K3080" s="271"/>
      <c r="L3080" s="271"/>
      <c r="M3080" s="272"/>
      <c r="N3080" s="272"/>
      <c r="O3080" s="272" t="str">
        <f t="shared" si="482"/>
        <v/>
      </c>
      <c r="P3080" s="272" t="str">
        <f t="shared" si="483"/>
        <v/>
      </c>
      <c r="Q3080" s="272">
        <f t="shared" si="484"/>
        <v>0</v>
      </c>
      <c r="R3080" s="272"/>
    </row>
    <row r="3081" spans="1:21" x14ac:dyDescent="0.3">
      <c r="A3081" s="214">
        <v>4</v>
      </c>
      <c r="B3081" s="200"/>
      <c r="C3081" s="200"/>
      <c r="D3081" s="215"/>
      <c r="E3081" s="200"/>
      <c r="F3081" s="200"/>
      <c r="G3081" s="203"/>
      <c r="H3081" s="273"/>
      <c r="I3081" s="271">
        <f t="shared" si="481"/>
        <v>0</v>
      </c>
      <c r="J3081" s="271"/>
      <c r="K3081" s="271"/>
      <c r="L3081" s="271"/>
      <c r="M3081" s="272"/>
      <c r="N3081" s="272"/>
      <c r="O3081" s="272" t="str">
        <f t="shared" si="482"/>
        <v/>
      </c>
      <c r="P3081" s="272" t="str">
        <f t="shared" si="483"/>
        <v/>
      </c>
      <c r="Q3081" s="272">
        <f t="shared" si="484"/>
        <v>0</v>
      </c>
      <c r="R3081" s="272"/>
    </row>
    <row r="3082" spans="1:21" x14ac:dyDescent="0.3">
      <c r="A3082" s="214">
        <v>5</v>
      </c>
      <c r="B3082" s="200"/>
      <c r="C3082" s="200"/>
      <c r="D3082" s="215"/>
      <c r="E3082" s="200"/>
      <c r="F3082" s="200"/>
      <c r="G3082" s="216"/>
      <c r="H3082" s="273"/>
      <c r="I3082" s="271">
        <f t="shared" si="481"/>
        <v>0</v>
      </c>
      <c r="J3082" s="271"/>
      <c r="K3082" s="271"/>
      <c r="L3082" s="271"/>
      <c r="M3082" s="272"/>
      <c r="N3082" s="272"/>
      <c r="O3082" s="272" t="str">
        <f t="shared" si="482"/>
        <v/>
      </c>
      <c r="P3082" s="272" t="str">
        <f t="shared" si="483"/>
        <v/>
      </c>
      <c r="Q3082" s="272">
        <f t="shared" si="484"/>
        <v>0</v>
      </c>
      <c r="R3082" s="272"/>
    </row>
    <row r="3083" spans="1:21" x14ac:dyDescent="0.3">
      <c r="A3083" s="214">
        <v>6</v>
      </c>
      <c r="B3083" s="200"/>
      <c r="C3083" s="200"/>
      <c r="D3083" s="215"/>
      <c r="E3083" s="200"/>
      <c r="F3083" s="200"/>
      <c r="G3083" s="216"/>
      <c r="H3083" s="273"/>
      <c r="I3083" s="271">
        <f t="shared" si="481"/>
        <v>0</v>
      </c>
      <c r="J3083" s="271"/>
      <c r="K3083" s="271"/>
      <c r="L3083" s="271"/>
      <c r="M3083" s="272"/>
      <c r="N3083" s="272"/>
      <c r="O3083" s="272" t="str">
        <f t="shared" si="482"/>
        <v/>
      </c>
      <c r="P3083" s="272" t="str">
        <f t="shared" si="483"/>
        <v/>
      </c>
      <c r="Q3083" s="272">
        <f t="shared" si="484"/>
        <v>0</v>
      </c>
      <c r="R3083" s="272"/>
    </row>
    <row r="3084" spans="1:21" ht="17.25" thickBot="1" x14ac:dyDescent="0.35">
      <c r="A3084" s="217">
        <v>7</v>
      </c>
      <c r="B3084" s="204"/>
      <c r="C3084" s="204"/>
      <c r="D3084" s="218"/>
      <c r="E3084" s="204"/>
      <c r="F3084" s="204"/>
      <c r="G3084" s="219"/>
      <c r="H3084" s="273"/>
      <c r="I3084" s="271">
        <f t="shared" si="481"/>
        <v>0</v>
      </c>
      <c r="J3084" s="271"/>
      <c r="K3084" s="271"/>
      <c r="L3084" s="271"/>
      <c r="M3084" s="272"/>
      <c r="N3084" s="272"/>
      <c r="O3084" s="272" t="str">
        <f t="shared" si="482"/>
        <v/>
      </c>
      <c r="P3084" s="272" t="str">
        <f t="shared" si="483"/>
        <v/>
      </c>
      <c r="Q3084" s="272">
        <f t="shared" si="484"/>
        <v>0</v>
      </c>
      <c r="R3084" s="272"/>
    </row>
    <row r="3085" spans="1:21" x14ac:dyDescent="0.3">
      <c r="A3085" s="220">
        <v>8</v>
      </c>
      <c r="B3085" s="202"/>
      <c r="C3085" s="202"/>
      <c r="D3085" s="202" t="s">
        <v>271</v>
      </c>
      <c r="E3085" s="202"/>
      <c r="F3085" s="202"/>
      <c r="G3085" s="221"/>
      <c r="H3085" s="273">
        <f>SUM(B3085:B3091)</f>
        <v>0</v>
      </c>
      <c r="I3085" s="271">
        <f t="shared" si="481"/>
        <v>0</v>
      </c>
      <c r="J3085" s="271">
        <f>IF(SUM(H3085-40)&gt;0,H3085-40,0)</f>
        <v>0</v>
      </c>
      <c r="K3085" s="271">
        <f>IF(SUM(I3085:I3091)&gt;J3085,SUM(I3085:I3091),J3085)</f>
        <v>0</v>
      </c>
      <c r="L3085" s="271">
        <f>IF(D3085="o",IF(H3085&lt;15,0,IF(H3085&gt;40,8,H3085/5)),0)</f>
        <v>0</v>
      </c>
      <c r="M3085" s="272"/>
      <c r="N3085" s="272"/>
      <c r="O3085" s="272" t="str">
        <f t="shared" si="482"/>
        <v/>
      </c>
      <c r="P3085" s="272" t="str">
        <f t="shared" si="483"/>
        <v/>
      </c>
      <c r="Q3085" s="272">
        <f t="shared" si="484"/>
        <v>0</v>
      </c>
      <c r="R3085" s="272"/>
    </row>
    <row r="3086" spans="1:21" x14ac:dyDescent="0.3">
      <c r="A3086" s="214">
        <v>9</v>
      </c>
      <c r="B3086" s="200"/>
      <c r="C3086" s="200"/>
      <c r="D3086" s="215"/>
      <c r="E3086" s="200"/>
      <c r="F3086" s="200"/>
      <c r="G3086" s="216"/>
      <c r="H3086" s="273"/>
      <c r="I3086" s="271">
        <f t="shared" si="481"/>
        <v>0</v>
      </c>
      <c r="J3086" s="271"/>
      <c r="K3086" s="271"/>
      <c r="L3086" s="271"/>
      <c r="M3086" s="272"/>
      <c r="N3086" s="272"/>
      <c r="O3086" s="272" t="str">
        <f t="shared" si="482"/>
        <v/>
      </c>
      <c r="P3086" s="272" t="str">
        <f t="shared" si="483"/>
        <v/>
      </c>
      <c r="Q3086" s="272">
        <f t="shared" si="484"/>
        <v>0</v>
      </c>
      <c r="R3086" s="272"/>
    </row>
    <row r="3087" spans="1:21" x14ac:dyDescent="0.3">
      <c r="A3087" s="214">
        <v>10</v>
      </c>
      <c r="B3087" s="200"/>
      <c r="C3087" s="200"/>
      <c r="D3087" s="215"/>
      <c r="E3087" s="200"/>
      <c r="F3087" s="200"/>
      <c r="G3087" s="216"/>
      <c r="H3087" s="273"/>
      <c r="I3087" s="271">
        <f t="shared" si="481"/>
        <v>0</v>
      </c>
      <c r="J3087" s="271"/>
      <c r="K3087" s="271"/>
      <c r="L3087" s="271"/>
      <c r="M3087" s="272"/>
      <c r="N3087" s="272"/>
      <c r="O3087" s="272" t="str">
        <f t="shared" si="482"/>
        <v/>
      </c>
      <c r="P3087" s="272" t="str">
        <f t="shared" si="483"/>
        <v/>
      </c>
      <c r="Q3087" s="272">
        <f t="shared" si="484"/>
        <v>0</v>
      </c>
      <c r="R3087" s="272"/>
    </row>
    <row r="3088" spans="1:21" x14ac:dyDescent="0.3">
      <c r="A3088" s="214">
        <v>11</v>
      </c>
      <c r="B3088" s="200"/>
      <c r="C3088" s="200"/>
      <c r="D3088" s="215"/>
      <c r="E3088" s="200"/>
      <c r="F3088" s="200"/>
      <c r="G3088" s="216"/>
      <c r="H3088" s="273"/>
      <c r="I3088" s="271">
        <f t="shared" si="481"/>
        <v>0</v>
      </c>
      <c r="J3088" s="271"/>
      <c r="K3088" s="271"/>
      <c r="L3088" s="271"/>
      <c r="M3088" s="272"/>
      <c r="N3088" s="272"/>
      <c r="O3088" s="272" t="str">
        <f t="shared" si="482"/>
        <v/>
      </c>
      <c r="P3088" s="272" t="str">
        <f t="shared" si="483"/>
        <v/>
      </c>
      <c r="Q3088" s="272">
        <f t="shared" si="484"/>
        <v>0</v>
      </c>
      <c r="R3088" s="272"/>
    </row>
    <row r="3089" spans="1:18" x14ac:dyDescent="0.3">
      <c r="A3089" s="214">
        <v>12</v>
      </c>
      <c r="B3089" s="200"/>
      <c r="C3089" s="200"/>
      <c r="D3089" s="215"/>
      <c r="E3089" s="200"/>
      <c r="F3089" s="200"/>
      <c r="G3089" s="216"/>
      <c r="H3089" s="273"/>
      <c r="I3089" s="271">
        <f t="shared" si="481"/>
        <v>0</v>
      </c>
      <c r="J3089" s="271"/>
      <c r="K3089" s="271"/>
      <c r="L3089" s="271"/>
      <c r="M3089" s="272"/>
      <c r="N3089" s="272"/>
      <c r="O3089" s="272" t="str">
        <f t="shared" si="482"/>
        <v/>
      </c>
      <c r="P3089" s="272" t="str">
        <f t="shared" si="483"/>
        <v/>
      </c>
      <c r="Q3089" s="272">
        <f t="shared" si="484"/>
        <v>0</v>
      </c>
      <c r="R3089" s="272"/>
    </row>
    <row r="3090" spans="1:18" x14ac:dyDescent="0.3">
      <c r="A3090" s="214">
        <v>13</v>
      </c>
      <c r="B3090" s="200"/>
      <c r="C3090" s="200"/>
      <c r="D3090" s="215"/>
      <c r="E3090" s="200"/>
      <c r="F3090" s="200"/>
      <c r="G3090" s="216"/>
      <c r="H3090" s="273"/>
      <c r="I3090" s="271">
        <f t="shared" si="481"/>
        <v>0</v>
      </c>
      <c r="J3090" s="271"/>
      <c r="K3090" s="271"/>
      <c r="L3090" s="271"/>
      <c r="M3090" s="272"/>
      <c r="N3090" s="272"/>
      <c r="O3090" s="272" t="str">
        <f t="shared" si="482"/>
        <v/>
      </c>
      <c r="P3090" s="272" t="str">
        <f t="shared" si="483"/>
        <v/>
      </c>
      <c r="Q3090" s="272">
        <f t="shared" si="484"/>
        <v>0</v>
      </c>
      <c r="R3090" s="272"/>
    </row>
    <row r="3091" spans="1:18" ht="17.25" thickBot="1" x14ac:dyDescent="0.35">
      <c r="A3091" s="217">
        <v>14</v>
      </c>
      <c r="B3091" s="204"/>
      <c r="C3091" s="204"/>
      <c r="D3091" s="218"/>
      <c r="E3091" s="204"/>
      <c r="F3091" s="204"/>
      <c r="G3091" s="219"/>
      <c r="H3091" s="273"/>
      <c r="I3091" s="271">
        <f t="shared" si="481"/>
        <v>0</v>
      </c>
      <c r="J3091" s="271"/>
      <c r="K3091" s="271"/>
      <c r="L3091" s="271"/>
      <c r="M3091" s="272"/>
      <c r="N3091" s="272"/>
      <c r="O3091" s="272" t="str">
        <f t="shared" si="482"/>
        <v/>
      </c>
      <c r="P3091" s="272" t="str">
        <f t="shared" si="483"/>
        <v/>
      </c>
      <c r="Q3091" s="272">
        <f t="shared" si="484"/>
        <v>0</v>
      </c>
      <c r="R3091" s="272"/>
    </row>
    <row r="3092" spans="1:18" x14ac:dyDescent="0.3">
      <c r="A3092" s="220">
        <v>15</v>
      </c>
      <c r="B3092" s="202"/>
      <c r="C3092" s="202"/>
      <c r="D3092" s="202" t="s">
        <v>271</v>
      </c>
      <c r="E3092" s="202"/>
      <c r="F3092" s="202"/>
      <c r="G3092" s="221"/>
      <c r="H3092" s="273">
        <f>SUM(B3092:B3098)</f>
        <v>0</v>
      </c>
      <c r="I3092" s="271">
        <f t="shared" si="481"/>
        <v>0</v>
      </c>
      <c r="J3092" s="271">
        <f>IF(SUM(H3092-40)&gt;0,H3092-40,0)</f>
        <v>0</v>
      </c>
      <c r="K3092" s="271">
        <f>IF(SUM(I3092:I3098)&gt;J3092,SUM(I3092:I3098),J3092)</f>
        <v>0</v>
      </c>
      <c r="L3092" s="271">
        <f>IF(D3092="o",IF(H3092&lt;15,0,IF(H3092&gt;40,8,H3092/5)),0)</f>
        <v>0</v>
      </c>
      <c r="M3092" s="272"/>
      <c r="N3092" s="272"/>
      <c r="O3092" s="272" t="str">
        <f t="shared" si="482"/>
        <v/>
      </c>
      <c r="P3092" s="272" t="str">
        <f t="shared" si="483"/>
        <v/>
      </c>
      <c r="Q3092" s="272">
        <f t="shared" si="484"/>
        <v>0</v>
      </c>
      <c r="R3092" s="272"/>
    </row>
    <row r="3093" spans="1:18" x14ac:dyDescent="0.3">
      <c r="A3093" s="214">
        <v>16</v>
      </c>
      <c r="B3093" s="200"/>
      <c r="C3093" s="200"/>
      <c r="D3093" s="215"/>
      <c r="E3093" s="200"/>
      <c r="F3093" s="200"/>
      <c r="G3093" s="216"/>
      <c r="H3093" s="273"/>
      <c r="I3093" s="271">
        <f t="shared" si="481"/>
        <v>0</v>
      </c>
      <c r="J3093" s="271"/>
      <c r="K3093" s="271"/>
      <c r="L3093" s="271"/>
      <c r="M3093" s="272"/>
      <c r="N3093" s="272"/>
      <c r="O3093" s="272" t="str">
        <f t="shared" si="482"/>
        <v/>
      </c>
      <c r="P3093" s="272" t="str">
        <f t="shared" si="483"/>
        <v/>
      </c>
      <c r="Q3093" s="272">
        <f t="shared" si="484"/>
        <v>0</v>
      </c>
      <c r="R3093" s="272"/>
    </row>
    <row r="3094" spans="1:18" x14ac:dyDescent="0.3">
      <c r="A3094" s="214">
        <v>17</v>
      </c>
      <c r="B3094" s="200"/>
      <c r="C3094" s="200"/>
      <c r="D3094" s="215"/>
      <c r="E3094" s="200"/>
      <c r="F3094" s="200"/>
      <c r="G3094" s="216"/>
      <c r="H3094" s="273"/>
      <c r="I3094" s="271">
        <f t="shared" si="481"/>
        <v>0</v>
      </c>
      <c r="J3094" s="271"/>
      <c r="K3094" s="271"/>
      <c r="L3094" s="271"/>
      <c r="M3094" s="272"/>
      <c r="N3094" s="272"/>
      <c r="O3094" s="272" t="str">
        <f t="shared" si="482"/>
        <v/>
      </c>
      <c r="P3094" s="272" t="str">
        <f t="shared" si="483"/>
        <v/>
      </c>
      <c r="Q3094" s="272">
        <f t="shared" si="484"/>
        <v>0</v>
      </c>
      <c r="R3094" s="272"/>
    </row>
    <row r="3095" spans="1:18" x14ac:dyDescent="0.3">
      <c r="A3095" s="214">
        <v>18</v>
      </c>
      <c r="B3095" s="200"/>
      <c r="C3095" s="200"/>
      <c r="D3095" s="215"/>
      <c r="E3095" s="200"/>
      <c r="F3095" s="200"/>
      <c r="G3095" s="216"/>
      <c r="H3095" s="273"/>
      <c r="I3095" s="271">
        <f t="shared" si="481"/>
        <v>0</v>
      </c>
      <c r="J3095" s="271"/>
      <c r="K3095" s="271"/>
      <c r="L3095" s="271"/>
      <c r="M3095" s="272"/>
      <c r="N3095" s="272"/>
      <c r="O3095" s="272" t="str">
        <f t="shared" si="482"/>
        <v/>
      </c>
      <c r="P3095" s="272" t="str">
        <f t="shared" si="483"/>
        <v/>
      </c>
      <c r="Q3095" s="272">
        <f t="shared" si="484"/>
        <v>0</v>
      </c>
      <c r="R3095" s="272"/>
    </row>
    <row r="3096" spans="1:18" x14ac:dyDescent="0.3">
      <c r="A3096" s="214">
        <v>19</v>
      </c>
      <c r="B3096" s="200"/>
      <c r="C3096" s="200"/>
      <c r="D3096" s="215"/>
      <c r="E3096" s="200"/>
      <c r="F3096" s="200"/>
      <c r="G3096" s="216"/>
      <c r="H3096" s="273"/>
      <c r="I3096" s="271">
        <f t="shared" si="481"/>
        <v>0</v>
      </c>
      <c r="J3096" s="271"/>
      <c r="K3096" s="271"/>
      <c r="L3096" s="271"/>
      <c r="M3096" s="272"/>
      <c r="N3096" s="272"/>
      <c r="O3096" s="272" t="str">
        <f t="shared" si="482"/>
        <v/>
      </c>
      <c r="P3096" s="272" t="str">
        <f t="shared" si="483"/>
        <v/>
      </c>
      <c r="Q3096" s="272">
        <f t="shared" si="484"/>
        <v>0</v>
      </c>
      <c r="R3096" s="272"/>
    </row>
    <row r="3097" spans="1:18" x14ac:dyDescent="0.3">
      <c r="A3097" s="214">
        <v>20</v>
      </c>
      <c r="B3097" s="200"/>
      <c r="C3097" s="200"/>
      <c r="D3097" s="215"/>
      <c r="E3097" s="200"/>
      <c r="F3097" s="200"/>
      <c r="G3097" s="216"/>
      <c r="H3097" s="273"/>
      <c r="I3097" s="271">
        <f t="shared" si="481"/>
        <v>0</v>
      </c>
      <c r="J3097" s="271"/>
      <c r="K3097" s="271"/>
      <c r="L3097" s="271"/>
      <c r="M3097" s="272"/>
      <c r="N3097" s="272"/>
      <c r="O3097" s="272" t="str">
        <f t="shared" si="482"/>
        <v/>
      </c>
      <c r="P3097" s="272" t="str">
        <f t="shared" si="483"/>
        <v/>
      </c>
      <c r="Q3097" s="272">
        <f t="shared" si="484"/>
        <v>0</v>
      </c>
      <c r="R3097" s="272"/>
    </row>
    <row r="3098" spans="1:18" ht="17.25" thickBot="1" x14ac:dyDescent="0.35">
      <c r="A3098" s="217">
        <v>21</v>
      </c>
      <c r="B3098" s="204"/>
      <c r="C3098" s="204"/>
      <c r="D3098" s="218"/>
      <c r="E3098" s="204"/>
      <c r="F3098" s="204"/>
      <c r="G3098" s="219"/>
      <c r="H3098" s="273"/>
      <c r="I3098" s="271">
        <f t="shared" si="481"/>
        <v>0</v>
      </c>
      <c r="J3098" s="271"/>
      <c r="K3098" s="271"/>
      <c r="L3098" s="271"/>
      <c r="M3098" s="272"/>
      <c r="N3098" s="272"/>
      <c r="O3098" s="272" t="str">
        <f t="shared" si="482"/>
        <v/>
      </c>
      <c r="P3098" s="272" t="str">
        <f t="shared" si="483"/>
        <v/>
      </c>
      <c r="Q3098" s="272">
        <f t="shared" si="484"/>
        <v>0</v>
      </c>
      <c r="R3098" s="272"/>
    </row>
    <row r="3099" spans="1:18" x14ac:dyDescent="0.3">
      <c r="A3099" s="220">
        <v>22</v>
      </c>
      <c r="B3099" s="202"/>
      <c r="C3099" s="202"/>
      <c r="D3099" s="202" t="s">
        <v>271</v>
      </c>
      <c r="E3099" s="202"/>
      <c r="F3099" s="202"/>
      <c r="G3099" s="221"/>
      <c r="H3099" s="273">
        <f>SUM(B3099:B3105)</f>
        <v>0</v>
      </c>
      <c r="I3099" s="271">
        <f t="shared" si="481"/>
        <v>0</v>
      </c>
      <c r="J3099" s="271">
        <f>IF(SUM(H3099-40)&gt;0,H3099-40,0)</f>
        <v>0</v>
      </c>
      <c r="K3099" s="271">
        <f>IF(SUM(I3099:I3105)&gt;J3099,SUM(I3099:I3105),J3099)</f>
        <v>0</v>
      </c>
      <c r="L3099" s="271">
        <f>IF(D3099="o",IF(H3099&lt;15,0,IF(H3099&gt;40,8,H3099/5)),0)</f>
        <v>0</v>
      </c>
      <c r="M3099" s="272"/>
      <c r="N3099" s="272"/>
      <c r="O3099" s="272" t="str">
        <f t="shared" si="482"/>
        <v/>
      </c>
      <c r="P3099" s="272" t="str">
        <f t="shared" si="483"/>
        <v/>
      </c>
      <c r="Q3099" s="272">
        <f t="shared" si="484"/>
        <v>0</v>
      </c>
      <c r="R3099" s="272"/>
    </row>
    <row r="3100" spans="1:18" x14ac:dyDescent="0.3">
      <c r="A3100" s="214">
        <v>23</v>
      </c>
      <c r="B3100" s="200"/>
      <c r="C3100" s="200"/>
      <c r="D3100" s="215"/>
      <c r="E3100" s="200"/>
      <c r="F3100" s="200"/>
      <c r="G3100" s="216"/>
      <c r="H3100" s="273"/>
      <c r="I3100" s="271">
        <f t="shared" si="481"/>
        <v>0</v>
      </c>
      <c r="J3100" s="271"/>
      <c r="K3100" s="271"/>
      <c r="L3100" s="271"/>
      <c r="M3100" s="272"/>
      <c r="N3100" s="272"/>
      <c r="O3100" s="272" t="str">
        <f t="shared" si="482"/>
        <v/>
      </c>
      <c r="P3100" s="272" t="str">
        <f t="shared" si="483"/>
        <v/>
      </c>
      <c r="Q3100" s="272">
        <f t="shared" si="484"/>
        <v>0</v>
      </c>
      <c r="R3100" s="272"/>
    </row>
    <row r="3101" spans="1:18" x14ac:dyDescent="0.3">
      <c r="A3101" s="214">
        <v>24</v>
      </c>
      <c r="B3101" s="200"/>
      <c r="C3101" s="200"/>
      <c r="D3101" s="215"/>
      <c r="E3101" s="200"/>
      <c r="F3101" s="200"/>
      <c r="G3101" s="216"/>
      <c r="H3101" s="273"/>
      <c r="I3101" s="271">
        <f t="shared" si="481"/>
        <v>0</v>
      </c>
      <c r="J3101" s="271"/>
      <c r="K3101" s="271"/>
      <c r="L3101" s="271"/>
      <c r="M3101" s="272"/>
      <c r="N3101" s="272"/>
      <c r="O3101" s="272" t="str">
        <f t="shared" si="482"/>
        <v/>
      </c>
      <c r="P3101" s="272" t="str">
        <f t="shared" si="483"/>
        <v/>
      </c>
      <c r="Q3101" s="272">
        <f t="shared" si="484"/>
        <v>0</v>
      </c>
      <c r="R3101" s="272"/>
    </row>
    <row r="3102" spans="1:18" x14ac:dyDescent="0.3">
      <c r="A3102" s="214">
        <v>25</v>
      </c>
      <c r="B3102" s="200"/>
      <c r="C3102" s="200"/>
      <c r="D3102" s="215"/>
      <c r="E3102" s="200"/>
      <c r="F3102" s="200"/>
      <c r="G3102" s="216"/>
      <c r="H3102" s="273"/>
      <c r="I3102" s="271">
        <f t="shared" si="481"/>
        <v>0</v>
      </c>
      <c r="J3102" s="271"/>
      <c r="K3102" s="271"/>
      <c r="L3102" s="271"/>
      <c r="M3102" s="272"/>
      <c r="N3102" s="272"/>
      <c r="O3102" s="272" t="str">
        <f t="shared" si="482"/>
        <v/>
      </c>
      <c r="P3102" s="272" t="str">
        <f t="shared" si="483"/>
        <v/>
      </c>
      <c r="Q3102" s="272">
        <f t="shared" si="484"/>
        <v>0</v>
      </c>
      <c r="R3102" s="272"/>
    </row>
    <row r="3103" spans="1:18" x14ac:dyDescent="0.3">
      <c r="A3103" s="214">
        <v>26</v>
      </c>
      <c r="B3103" s="200"/>
      <c r="C3103" s="200"/>
      <c r="D3103" s="215"/>
      <c r="E3103" s="200"/>
      <c r="F3103" s="200"/>
      <c r="G3103" s="216"/>
      <c r="H3103" s="273"/>
      <c r="I3103" s="271">
        <f t="shared" si="481"/>
        <v>0</v>
      </c>
      <c r="J3103" s="271"/>
      <c r="K3103" s="271"/>
      <c r="L3103" s="271"/>
      <c r="M3103" s="272"/>
      <c r="N3103" s="272"/>
      <c r="O3103" s="272" t="str">
        <f t="shared" si="482"/>
        <v/>
      </c>
      <c r="P3103" s="272" t="str">
        <f t="shared" si="483"/>
        <v/>
      </c>
      <c r="Q3103" s="272">
        <f t="shared" si="484"/>
        <v>0</v>
      </c>
      <c r="R3103" s="272"/>
    </row>
    <row r="3104" spans="1:18" x14ac:dyDescent="0.3">
      <c r="A3104" s="214">
        <v>27</v>
      </c>
      <c r="B3104" s="200"/>
      <c r="C3104" s="200"/>
      <c r="D3104" s="215"/>
      <c r="E3104" s="200"/>
      <c r="F3104" s="200"/>
      <c r="G3104" s="216"/>
      <c r="H3104" s="273"/>
      <c r="I3104" s="271">
        <f t="shared" si="481"/>
        <v>0</v>
      </c>
      <c r="J3104" s="271"/>
      <c r="K3104" s="271"/>
      <c r="L3104" s="271"/>
      <c r="M3104" s="272"/>
      <c r="N3104" s="272"/>
      <c r="O3104" s="272" t="str">
        <f t="shared" si="482"/>
        <v/>
      </c>
      <c r="P3104" s="272" t="str">
        <f t="shared" si="483"/>
        <v/>
      </c>
      <c r="Q3104" s="272">
        <f t="shared" si="484"/>
        <v>0</v>
      </c>
      <c r="R3104" s="272"/>
    </row>
    <row r="3105" spans="1:21" ht="17.25" thickBot="1" x14ac:dyDescent="0.35">
      <c r="A3105" s="217">
        <v>28</v>
      </c>
      <c r="B3105" s="204"/>
      <c r="C3105" s="204"/>
      <c r="D3105" s="218"/>
      <c r="E3105" s="204"/>
      <c r="F3105" s="204"/>
      <c r="G3105" s="219"/>
      <c r="H3105" s="273"/>
      <c r="I3105" s="271">
        <f t="shared" si="481"/>
        <v>0</v>
      </c>
      <c r="J3105" s="271"/>
      <c r="K3105" s="271"/>
      <c r="L3105" s="271"/>
      <c r="M3105" s="272"/>
      <c r="N3105" s="272"/>
      <c r="O3105" s="272" t="str">
        <f t="shared" si="482"/>
        <v/>
      </c>
      <c r="P3105" s="272" t="str">
        <f t="shared" si="483"/>
        <v/>
      </c>
      <c r="Q3105" s="272">
        <f t="shared" si="484"/>
        <v>0</v>
      </c>
      <c r="R3105" s="272"/>
    </row>
    <row r="3106" spans="1:21" x14ac:dyDescent="0.3">
      <c r="A3106" s="205"/>
      <c r="B3106" s="202"/>
      <c r="C3106" s="202"/>
      <c r="D3106" s="202" t="s">
        <v>271</v>
      </c>
      <c r="E3106" s="202"/>
      <c r="F3106" s="202"/>
      <c r="G3106" s="221"/>
      <c r="H3106" s="273" t="str">
        <f>IF(A3106&lt;&gt;0,SUM(Q3106:Q3108),"")</f>
        <v/>
      </c>
      <c r="I3106" s="271" t="str">
        <f>IF(A3106&lt;&gt;0,IF(IFERROR(B3106-8,0)&lt;0,0,IFERROR(B3106-8,0)),"")</f>
        <v/>
      </c>
      <c r="J3106" s="271" t="str">
        <f>IF(A3106&lt;&gt;0,IF(SUM(H3106-40)&gt;0,H3106-40,0),"")</f>
        <v/>
      </c>
      <c r="K3106" s="271" t="str">
        <f>IF(A3106&lt;&gt;0,IF(SUM(I3106:I3108)&gt;J3106,SUM(I3106:I3108),J3106),"")</f>
        <v/>
      </c>
      <c r="L3106" s="271" t="str">
        <f>IF(A3106&lt;&gt;0,IF(D3078="o",IF(H3106&lt;(15/(7/COUNTA(A3106:A3108))),0,IF(H3106&gt;(COUNTA(A3106:A3108)/5*40),COUNTA(A3106:A3108)/5*8,H3106/5)),""),"")</f>
        <v/>
      </c>
      <c r="M3106" s="272"/>
      <c r="N3106" s="272"/>
      <c r="O3106" s="272" t="str">
        <f t="shared" si="482"/>
        <v/>
      </c>
      <c r="P3106" s="272" t="str">
        <f t="shared" si="483"/>
        <v/>
      </c>
      <c r="Q3106" s="272">
        <f t="shared" si="484"/>
        <v>0</v>
      </c>
      <c r="R3106" s="272"/>
    </row>
    <row r="3107" spans="1:21" x14ac:dyDescent="0.3">
      <c r="A3107" s="206"/>
      <c r="B3107" s="200"/>
      <c r="C3107" s="200"/>
      <c r="D3107" s="215"/>
      <c r="E3107" s="200"/>
      <c r="F3107" s="200"/>
      <c r="G3107" s="216"/>
      <c r="H3107" s="273"/>
      <c r="I3107" s="271" t="str">
        <f>IF(A3107&lt;&gt;0,IF(IFERROR(B3107-8,0)&lt;0,0,IFERROR(B3107-8,0)),"")</f>
        <v/>
      </c>
      <c r="J3107" s="271"/>
      <c r="K3107" s="271"/>
      <c r="L3107" s="271"/>
      <c r="M3107" s="272"/>
      <c r="N3107" s="272"/>
      <c r="O3107" s="272" t="str">
        <f t="shared" si="482"/>
        <v/>
      </c>
      <c r="P3107" s="272" t="str">
        <f t="shared" si="483"/>
        <v/>
      </c>
      <c r="Q3107" s="272">
        <f t="shared" si="484"/>
        <v>0</v>
      </c>
      <c r="R3107" s="272"/>
    </row>
    <row r="3108" spans="1:21" ht="17.25" thickBot="1" x14ac:dyDescent="0.35">
      <c r="A3108" s="207"/>
      <c r="B3108" s="204"/>
      <c r="C3108" s="204"/>
      <c r="D3108" s="218"/>
      <c r="E3108" s="204"/>
      <c r="F3108" s="204"/>
      <c r="G3108" s="219"/>
      <c r="H3108" s="273"/>
      <c r="I3108" s="271" t="str">
        <f>IF(A3108&lt;&gt;0,IF(IFERROR(B3108-8,0)&lt;0,0,IFERROR(B3108-8,0)),"")</f>
        <v/>
      </c>
      <c r="J3108" s="271"/>
      <c r="K3108" s="271"/>
      <c r="L3108" s="271"/>
      <c r="M3108" s="272"/>
      <c r="N3108" s="272"/>
      <c r="O3108" s="272"/>
      <c r="P3108" s="272"/>
      <c r="Q3108" s="272">
        <f t="shared" si="484"/>
        <v>0</v>
      </c>
      <c r="R3108" s="272"/>
    </row>
    <row r="3109" spans="1:21" ht="17.25" thickBot="1" x14ac:dyDescent="0.35">
      <c r="A3109" s="211"/>
      <c r="B3109" s="243"/>
      <c r="C3109" s="243"/>
      <c r="D3109" s="243"/>
      <c r="E3109" s="243"/>
      <c r="F3109" s="243"/>
      <c r="G3109" s="244"/>
      <c r="H3109" s="273">
        <f t="shared" ref="H3109:M3109" si="485">SUM(H3110:H3140)</f>
        <v>0</v>
      </c>
      <c r="I3109" s="271">
        <f t="shared" si="485"/>
        <v>0</v>
      </c>
      <c r="J3109" s="271">
        <f t="shared" si="485"/>
        <v>0</v>
      </c>
      <c r="K3109" s="271">
        <f t="shared" si="485"/>
        <v>0</v>
      </c>
      <c r="L3109" s="274">
        <f t="shared" si="485"/>
        <v>0</v>
      </c>
      <c r="M3109" s="271" t="e">
        <f t="shared" si="485"/>
        <v>#DIV/0!</v>
      </c>
      <c r="N3109" s="275">
        <f>COUNTA(B3110:B3140)-COUNTIF(B3110:B3140,"연차")</f>
        <v>0</v>
      </c>
      <c r="O3109" s="271">
        <f>SUM(O3110:O3140)</f>
        <v>0</v>
      </c>
      <c r="P3109" s="271">
        <f>SUM(P3110:P3140)</f>
        <v>0</v>
      </c>
      <c r="Q3109" s="272">
        <f>SUM(Q3110:Q3140)</f>
        <v>0</v>
      </c>
      <c r="R3109" s="272">
        <f>COUNTA(A3110:A3140)</f>
        <v>28</v>
      </c>
      <c r="S3109" s="276">
        <f>SUM(C3110:C3140)</f>
        <v>0</v>
      </c>
      <c r="T3109" s="276">
        <f>SUM(F3110:F3140)</f>
        <v>0</v>
      </c>
      <c r="U3109" s="251">
        <f>G3111*G3113</f>
        <v>0</v>
      </c>
    </row>
    <row r="3110" spans="1:21" x14ac:dyDescent="0.3">
      <c r="A3110" s="212">
        <v>1</v>
      </c>
      <c r="B3110" s="201"/>
      <c r="C3110" s="201"/>
      <c r="D3110" s="201" t="s">
        <v>271</v>
      </c>
      <c r="E3110" s="201"/>
      <c r="F3110" s="201"/>
      <c r="G3110" s="213" t="s">
        <v>282</v>
      </c>
      <c r="H3110" s="273">
        <f>SUM(B3110:B3116)</f>
        <v>0</v>
      </c>
      <c r="I3110" s="271">
        <f t="shared" ref="I3110:I3137" si="486">IF(IFERROR(B3110-8,0)&lt;0,0,IFERROR(B3110-8,0))</f>
        <v>0</v>
      </c>
      <c r="J3110" s="271">
        <f>IF(SUM(H3110-40)&gt;0,H3110-40,0)</f>
        <v>0</v>
      </c>
      <c r="K3110" s="271">
        <f>IF(SUM(I3110:I3116)&gt;J3110,SUM(I3110:I3116),J3110)</f>
        <v>0</v>
      </c>
      <c r="L3110" s="271">
        <f>IF(D3110="o",IF(H3110&lt;15,0,IF(H3110&gt;40,8,H3110/5)),0)</f>
        <v>0</v>
      </c>
      <c r="M3110" s="272" t="e">
        <f>SUM(B3110:B3140)/COUNTA(B3110:B3140)</f>
        <v>#DIV/0!</v>
      </c>
      <c r="N3110" s="272"/>
      <c r="O3110" s="272" t="str">
        <f>IF(E3110="o",IF(B3110&gt;8,8,B3110),"")</f>
        <v/>
      </c>
      <c r="P3110" s="272" t="str">
        <f>IF(E3110="o",IF(B3110&gt;8,B3110-8,0),"")</f>
        <v/>
      </c>
      <c r="Q3110" s="272">
        <f>COUNTA(A3110)*IF(B3110="연차",0,B3110)</f>
        <v>0</v>
      </c>
      <c r="R3110" s="272"/>
    </row>
    <row r="3111" spans="1:21" x14ac:dyDescent="0.3">
      <c r="A3111" s="214">
        <v>2</v>
      </c>
      <c r="B3111" s="200"/>
      <c r="C3111" s="200"/>
      <c r="D3111" s="215"/>
      <c r="E3111" s="200"/>
      <c r="F3111" s="200"/>
      <c r="G3111" s="203"/>
      <c r="H3111" s="273"/>
      <c r="I3111" s="271">
        <f t="shared" si="486"/>
        <v>0</v>
      </c>
      <c r="J3111" s="271"/>
      <c r="K3111" s="271"/>
      <c r="L3111" s="271"/>
      <c r="M3111" s="272"/>
      <c r="N3111" s="272"/>
      <c r="O3111" s="272" t="str">
        <f t="shared" ref="O3111:O3139" si="487">IF(E3111="o",IF(B3111&gt;8,8,B3111),"")</f>
        <v/>
      </c>
      <c r="P3111" s="272" t="str">
        <f t="shared" ref="P3111:P3139" si="488">IF(E3111="o",IF(B3111&gt;8,B3111-8,0),"")</f>
        <v/>
      </c>
      <c r="Q3111" s="272">
        <f t="shared" ref="Q3111:Q3140" si="489">COUNTA(A3111)*IF(B3111="연차",0,B3111)</f>
        <v>0</v>
      </c>
      <c r="R3111" s="272"/>
    </row>
    <row r="3112" spans="1:21" x14ac:dyDescent="0.3">
      <c r="A3112" s="214">
        <v>3</v>
      </c>
      <c r="B3112" s="200"/>
      <c r="C3112" s="200"/>
      <c r="D3112" s="215"/>
      <c r="E3112" s="200"/>
      <c r="F3112" s="200"/>
      <c r="G3112" s="203" t="s">
        <v>275</v>
      </c>
      <c r="H3112" s="273"/>
      <c r="I3112" s="271">
        <f t="shared" si="486"/>
        <v>0</v>
      </c>
      <c r="J3112" s="271"/>
      <c r="K3112" s="271"/>
      <c r="L3112" s="271"/>
      <c r="M3112" s="272"/>
      <c r="N3112" s="272"/>
      <c r="O3112" s="272" t="str">
        <f t="shared" si="487"/>
        <v/>
      </c>
      <c r="P3112" s="272" t="str">
        <f t="shared" si="488"/>
        <v/>
      </c>
      <c r="Q3112" s="272">
        <f t="shared" si="489"/>
        <v>0</v>
      </c>
      <c r="R3112" s="272"/>
    </row>
    <row r="3113" spans="1:21" x14ac:dyDescent="0.3">
      <c r="A3113" s="214">
        <v>4</v>
      </c>
      <c r="B3113" s="200"/>
      <c r="C3113" s="200"/>
      <c r="D3113" s="215"/>
      <c r="E3113" s="200"/>
      <c r="F3113" s="200"/>
      <c r="G3113" s="203"/>
      <c r="H3113" s="273"/>
      <c r="I3113" s="271">
        <f t="shared" si="486"/>
        <v>0</v>
      </c>
      <c r="J3113" s="271"/>
      <c r="K3113" s="271"/>
      <c r="L3113" s="271"/>
      <c r="M3113" s="272"/>
      <c r="N3113" s="272"/>
      <c r="O3113" s="272" t="str">
        <f t="shared" si="487"/>
        <v/>
      </c>
      <c r="P3113" s="272" t="str">
        <f t="shared" si="488"/>
        <v/>
      </c>
      <c r="Q3113" s="272">
        <f t="shared" si="489"/>
        <v>0</v>
      </c>
      <c r="R3113" s="272"/>
    </row>
    <row r="3114" spans="1:21" x14ac:dyDescent="0.3">
      <c r="A3114" s="214">
        <v>5</v>
      </c>
      <c r="B3114" s="200"/>
      <c r="C3114" s="200"/>
      <c r="D3114" s="215"/>
      <c r="E3114" s="200"/>
      <c r="F3114" s="200"/>
      <c r="G3114" s="216"/>
      <c r="H3114" s="273"/>
      <c r="I3114" s="271">
        <f t="shared" si="486"/>
        <v>0</v>
      </c>
      <c r="J3114" s="271"/>
      <c r="K3114" s="271"/>
      <c r="L3114" s="271"/>
      <c r="M3114" s="272"/>
      <c r="N3114" s="272"/>
      <c r="O3114" s="272" t="str">
        <f t="shared" si="487"/>
        <v/>
      </c>
      <c r="P3114" s="272" t="str">
        <f t="shared" si="488"/>
        <v/>
      </c>
      <c r="Q3114" s="272">
        <f t="shared" si="489"/>
        <v>0</v>
      </c>
      <c r="R3114" s="272"/>
    </row>
    <row r="3115" spans="1:21" x14ac:dyDescent="0.3">
      <c r="A3115" s="214">
        <v>6</v>
      </c>
      <c r="B3115" s="200"/>
      <c r="C3115" s="200"/>
      <c r="D3115" s="215"/>
      <c r="E3115" s="200"/>
      <c r="F3115" s="200"/>
      <c r="G3115" s="216"/>
      <c r="H3115" s="273"/>
      <c r="I3115" s="271">
        <f t="shared" si="486"/>
        <v>0</v>
      </c>
      <c r="J3115" s="271"/>
      <c r="K3115" s="271"/>
      <c r="L3115" s="271"/>
      <c r="M3115" s="272"/>
      <c r="N3115" s="272"/>
      <c r="O3115" s="272" t="str">
        <f t="shared" si="487"/>
        <v/>
      </c>
      <c r="P3115" s="272" t="str">
        <f t="shared" si="488"/>
        <v/>
      </c>
      <c r="Q3115" s="272">
        <f t="shared" si="489"/>
        <v>0</v>
      </c>
      <c r="R3115" s="272"/>
    </row>
    <row r="3116" spans="1:21" ht="17.25" thickBot="1" x14ac:dyDescent="0.35">
      <c r="A3116" s="217">
        <v>7</v>
      </c>
      <c r="B3116" s="204"/>
      <c r="C3116" s="204"/>
      <c r="D3116" s="218"/>
      <c r="E3116" s="204"/>
      <c r="F3116" s="204"/>
      <c r="G3116" s="219"/>
      <c r="H3116" s="273"/>
      <c r="I3116" s="271">
        <f t="shared" si="486"/>
        <v>0</v>
      </c>
      <c r="J3116" s="271"/>
      <c r="K3116" s="271"/>
      <c r="L3116" s="271"/>
      <c r="M3116" s="272"/>
      <c r="N3116" s="272"/>
      <c r="O3116" s="272" t="str">
        <f t="shared" si="487"/>
        <v/>
      </c>
      <c r="P3116" s="272" t="str">
        <f t="shared" si="488"/>
        <v/>
      </c>
      <c r="Q3116" s="272">
        <f t="shared" si="489"/>
        <v>0</v>
      </c>
      <c r="R3116" s="272"/>
    </row>
    <row r="3117" spans="1:21" x14ac:dyDescent="0.3">
      <c r="A3117" s="220">
        <v>8</v>
      </c>
      <c r="B3117" s="202"/>
      <c r="C3117" s="202"/>
      <c r="D3117" s="202" t="s">
        <v>271</v>
      </c>
      <c r="E3117" s="202"/>
      <c r="F3117" s="202"/>
      <c r="G3117" s="221"/>
      <c r="H3117" s="273">
        <f>SUM(B3117:B3123)</f>
        <v>0</v>
      </c>
      <c r="I3117" s="271">
        <f t="shared" si="486"/>
        <v>0</v>
      </c>
      <c r="J3117" s="271">
        <f>IF(SUM(H3117-40)&gt;0,H3117-40,0)</f>
        <v>0</v>
      </c>
      <c r="K3117" s="271">
        <f>IF(SUM(I3117:I3123)&gt;J3117,SUM(I3117:I3123),J3117)</f>
        <v>0</v>
      </c>
      <c r="L3117" s="271">
        <f>IF(D3117="o",IF(H3117&lt;15,0,IF(H3117&gt;40,8,H3117/5)),0)</f>
        <v>0</v>
      </c>
      <c r="M3117" s="272"/>
      <c r="N3117" s="272"/>
      <c r="O3117" s="272" t="str">
        <f t="shared" si="487"/>
        <v/>
      </c>
      <c r="P3117" s="272" t="str">
        <f t="shared" si="488"/>
        <v/>
      </c>
      <c r="Q3117" s="272">
        <f t="shared" si="489"/>
        <v>0</v>
      </c>
      <c r="R3117" s="272"/>
    </row>
    <row r="3118" spans="1:21" x14ac:dyDescent="0.3">
      <c r="A3118" s="214">
        <v>9</v>
      </c>
      <c r="B3118" s="200"/>
      <c r="C3118" s="200"/>
      <c r="D3118" s="215"/>
      <c r="E3118" s="200"/>
      <c r="F3118" s="200"/>
      <c r="G3118" s="216"/>
      <c r="H3118" s="273"/>
      <c r="I3118" s="271">
        <f t="shared" si="486"/>
        <v>0</v>
      </c>
      <c r="J3118" s="271"/>
      <c r="K3118" s="271"/>
      <c r="L3118" s="271"/>
      <c r="M3118" s="272"/>
      <c r="N3118" s="272"/>
      <c r="O3118" s="272" t="str">
        <f t="shared" si="487"/>
        <v/>
      </c>
      <c r="P3118" s="272" t="str">
        <f t="shared" si="488"/>
        <v/>
      </c>
      <c r="Q3118" s="272">
        <f t="shared" si="489"/>
        <v>0</v>
      </c>
      <c r="R3118" s="272"/>
    </row>
    <row r="3119" spans="1:21" x14ac:dyDescent="0.3">
      <c r="A3119" s="214">
        <v>10</v>
      </c>
      <c r="B3119" s="200"/>
      <c r="C3119" s="200"/>
      <c r="D3119" s="215"/>
      <c r="E3119" s="200"/>
      <c r="F3119" s="200"/>
      <c r="G3119" s="216"/>
      <c r="H3119" s="273"/>
      <c r="I3119" s="271">
        <f t="shared" si="486"/>
        <v>0</v>
      </c>
      <c r="J3119" s="271"/>
      <c r="K3119" s="271"/>
      <c r="L3119" s="271"/>
      <c r="M3119" s="272"/>
      <c r="N3119" s="272"/>
      <c r="O3119" s="272" t="str">
        <f t="shared" si="487"/>
        <v/>
      </c>
      <c r="P3119" s="272" t="str">
        <f t="shared" si="488"/>
        <v/>
      </c>
      <c r="Q3119" s="272">
        <f t="shared" si="489"/>
        <v>0</v>
      </c>
      <c r="R3119" s="272"/>
    </row>
    <row r="3120" spans="1:21" x14ac:dyDescent="0.3">
      <c r="A3120" s="214">
        <v>11</v>
      </c>
      <c r="B3120" s="200"/>
      <c r="C3120" s="200"/>
      <c r="D3120" s="215"/>
      <c r="E3120" s="200"/>
      <c r="F3120" s="200"/>
      <c r="G3120" s="216"/>
      <c r="H3120" s="273"/>
      <c r="I3120" s="271">
        <f t="shared" si="486"/>
        <v>0</v>
      </c>
      <c r="J3120" s="271"/>
      <c r="K3120" s="271"/>
      <c r="L3120" s="271"/>
      <c r="M3120" s="272"/>
      <c r="N3120" s="272"/>
      <c r="O3120" s="272" t="str">
        <f t="shared" si="487"/>
        <v/>
      </c>
      <c r="P3120" s="272" t="str">
        <f t="shared" si="488"/>
        <v/>
      </c>
      <c r="Q3120" s="272">
        <f t="shared" si="489"/>
        <v>0</v>
      </c>
      <c r="R3120" s="272"/>
    </row>
    <row r="3121" spans="1:18" x14ac:dyDescent="0.3">
      <c r="A3121" s="214">
        <v>12</v>
      </c>
      <c r="B3121" s="200"/>
      <c r="C3121" s="200"/>
      <c r="D3121" s="215"/>
      <c r="E3121" s="200"/>
      <c r="F3121" s="200"/>
      <c r="G3121" s="216"/>
      <c r="H3121" s="273"/>
      <c r="I3121" s="271">
        <f t="shared" si="486"/>
        <v>0</v>
      </c>
      <c r="J3121" s="271"/>
      <c r="K3121" s="271"/>
      <c r="L3121" s="271"/>
      <c r="M3121" s="272"/>
      <c r="N3121" s="272"/>
      <c r="O3121" s="272" t="str">
        <f t="shared" si="487"/>
        <v/>
      </c>
      <c r="P3121" s="272" t="str">
        <f t="shared" si="488"/>
        <v/>
      </c>
      <c r="Q3121" s="272">
        <f t="shared" si="489"/>
        <v>0</v>
      </c>
      <c r="R3121" s="272"/>
    </row>
    <row r="3122" spans="1:18" x14ac:dyDescent="0.3">
      <c r="A3122" s="214">
        <v>13</v>
      </c>
      <c r="B3122" s="200"/>
      <c r="C3122" s="200"/>
      <c r="D3122" s="215"/>
      <c r="E3122" s="200"/>
      <c r="F3122" s="200"/>
      <c r="G3122" s="216"/>
      <c r="H3122" s="273"/>
      <c r="I3122" s="271">
        <f t="shared" si="486"/>
        <v>0</v>
      </c>
      <c r="J3122" s="271"/>
      <c r="K3122" s="271"/>
      <c r="L3122" s="271"/>
      <c r="M3122" s="272"/>
      <c r="N3122" s="272"/>
      <c r="O3122" s="272" t="str">
        <f t="shared" si="487"/>
        <v/>
      </c>
      <c r="P3122" s="272" t="str">
        <f t="shared" si="488"/>
        <v/>
      </c>
      <c r="Q3122" s="272">
        <f t="shared" si="489"/>
        <v>0</v>
      </c>
      <c r="R3122" s="272"/>
    </row>
    <row r="3123" spans="1:18" ht="17.25" thickBot="1" x14ac:dyDescent="0.35">
      <c r="A3123" s="217">
        <v>14</v>
      </c>
      <c r="B3123" s="204"/>
      <c r="C3123" s="204"/>
      <c r="D3123" s="218"/>
      <c r="E3123" s="204"/>
      <c r="F3123" s="204"/>
      <c r="G3123" s="219"/>
      <c r="H3123" s="273"/>
      <c r="I3123" s="271">
        <f t="shared" si="486"/>
        <v>0</v>
      </c>
      <c r="J3123" s="271"/>
      <c r="K3123" s="271"/>
      <c r="L3123" s="271"/>
      <c r="M3123" s="272"/>
      <c r="N3123" s="272"/>
      <c r="O3123" s="272" t="str">
        <f t="shared" si="487"/>
        <v/>
      </c>
      <c r="P3123" s="272" t="str">
        <f t="shared" si="488"/>
        <v/>
      </c>
      <c r="Q3123" s="272">
        <f t="shared" si="489"/>
        <v>0</v>
      </c>
      <c r="R3123" s="272"/>
    </row>
    <row r="3124" spans="1:18" x14ac:dyDescent="0.3">
      <c r="A3124" s="220">
        <v>15</v>
      </c>
      <c r="B3124" s="202"/>
      <c r="C3124" s="202"/>
      <c r="D3124" s="202" t="s">
        <v>271</v>
      </c>
      <c r="E3124" s="202"/>
      <c r="F3124" s="202"/>
      <c r="G3124" s="221"/>
      <c r="H3124" s="273">
        <f>SUM(B3124:B3130)</f>
        <v>0</v>
      </c>
      <c r="I3124" s="271">
        <f t="shared" si="486"/>
        <v>0</v>
      </c>
      <c r="J3124" s="271">
        <f>IF(SUM(H3124-40)&gt;0,H3124-40,0)</f>
        <v>0</v>
      </c>
      <c r="K3124" s="271">
        <f>IF(SUM(I3124:I3130)&gt;J3124,SUM(I3124:I3130),J3124)</f>
        <v>0</v>
      </c>
      <c r="L3124" s="271">
        <f>IF(D3124="o",IF(H3124&lt;15,0,IF(H3124&gt;40,8,H3124/5)),0)</f>
        <v>0</v>
      </c>
      <c r="M3124" s="272"/>
      <c r="N3124" s="272"/>
      <c r="O3124" s="272" t="str">
        <f t="shared" si="487"/>
        <v/>
      </c>
      <c r="P3124" s="272" t="str">
        <f t="shared" si="488"/>
        <v/>
      </c>
      <c r="Q3124" s="272">
        <f t="shared" si="489"/>
        <v>0</v>
      </c>
      <c r="R3124" s="272"/>
    </row>
    <row r="3125" spans="1:18" x14ac:dyDescent="0.3">
      <c r="A3125" s="214">
        <v>16</v>
      </c>
      <c r="B3125" s="200"/>
      <c r="C3125" s="200"/>
      <c r="D3125" s="215"/>
      <c r="E3125" s="200"/>
      <c r="F3125" s="200"/>
      <c r="G3125" s="216"/>
      <c r="H3125" s="273"/>
      <c r="I3125" s="271">
        <f t="shared" si="486"/>
        <v>0</v>
      </c>
      <c r="J3125" s="271"/>
      <c r="K3125" s="271"/>
      <c r="L3125" s="271"/>
      <c r="M3125" s="272"/>
      <c r="N3125" s="272"/>
      <c r="O3125" s="272" t="str">
        <f t="shared" si="487"/>
        <v/>
      </c>
      <c r="P3125" s="272" t="str">
        <f t="shared" si="488"/>
        <v/>
      </c>
      <c r="Q3125" s="272">
        <f t="shared" si="489"/>
        <v>0</v>
      </c>
      <c r="R3125" s="272"/>
    </row>
    <row r="3126" spans="1:18" x14ac:dyDescent="0.3">
      <c r="A3126" s="214">
        <v>17</v>
      </c>
      <c r="B3126" s="200"/>
      <c r="C3126" s="200"/>
      <c r="D3126" s="215"/>
      <c r="E3126" s="200"/>
      <c r="F3126" s="200"/>
      <c r="G3126" s="216"/>
      <c r="H3126" s="273"/>
      <c r="I3126" s="271">
        <f t="shared" si="486"/>
        <v>0</v>
      </c>
      <c r="J3126" s="271"/>
      <c r="K3126" s="271"/>
      <c r="L3126" s="271"/>
      <c r="M3126" s="272"/>
      <c r="N3126" s="272"/>
      <c r="O3126" s="272" t="str">
        <f t="shared" si="487"/>
        <v/>
      </c>
      <c r="P3126" s="272" t="str">
        <f t="shared" si="488"/>
        <v/>
      </c>
      <c r="Q3126" s="272">
        <f t="shared" si="489"/>
        <v>0</v>
      </c>
      <c r="R3126" s="272"/>
    </row>
    <row r="3127" spans="1:18" x14ac:dyDescent="0.3">
      <c r="A3127" s="214">
        <v>18</v>
      </c>
      <c r="B3127" s="200"/>
      <c r="C3127" s="200"/>
      <c r="D3127" s="215"/>
      <c r="E3127" s="200"/>
      <c r="F3127" s="200"/>
      <c r="G3127" s="216"/>
      <c r="H3127" s="273"/>
      <c r="I3127" s="271">
        <f t="shared" si="486"/>
        <v>0</v>
      </c>
      <c r="J3127" s="271"/>
      <c r="K3127" s="271"/>
      <c r="L3127" s="271"/>
      <c r="M3127" s="272"/>
      <c r="N3127" s="272"/>
      <c r="O3127" s="272" t="str">
        <f t="shared" si="487"/>
        <v/>
      </c>
      <c r="P3127" s="272" t="str">
        <f t="shared" si="488"/>
        <v/>
      </c>
      <c r="Q3127" s="272">
        <f t="shared" si="489"/>
        <v>0</v>
      </c>
      <c r="R3127" s="272"/>
    </row>
    <row r="3128" spans="1:18" x14ac:dyDescent="0.3">
      <c r="A3128" s="214">
        <v>19</v>
      </c>
      <c r="B3128" s="200"/>
      <c r="C3128" s="200"/>
      <c r="D3128" s="215"/>
      <c r="E3128" s="200"/>
      <c r="F3128" s="200"/>
      <c r="G3128" s="216"/>
      <c r="H3128" s="273"/>
      <c r="I3128" s="271">
        <f t="shared" si="486"/>
        <v>0</v>
      </c>
      <c r="J3128" s="271"/>
      <c r="K3128" s="271"/>
      <c r="L3128" s="271"/>
      <c r="M3128" s="272"/>
      <c r="N3128" s="272"/>
      <c r="O3128" s="272" t="str">
        <f t="shared" si="487"/>
        <v/>
      </c>
      <c r="P3128" s="272" t="str">
        <f t="shared" si="488"/>
        <v/>
      </c>
      <c r="Q3128" s="272">
        <f t="shared" si="489"/>
        <v>0</v>
      </c>
      <c r="R3128" s="272"/>
    </row>
    <row r="3129" spans="1:18" x14ac:dyDescent="0.3">
      <c r="A3129" s="214">
        <v>20</v>
      </c>
      <c r="B3129" s="200"/>
      <c r="C3129" s="200"/>
      <c r="D3129" s="215"/>
      <c r="E3129" s="200"/>
      <c r="F3129" s="200"/>
      <c r="G3129" s="216"/>
      <c r="H3129" s="273"/>
      <c r="I3129" s="271">
        <f t="shared" si="486"/>
        <v>0</v>
      </c>
      <c r="J3129" s="271"/>
      <c r="K3129" s="271"/>
      <c r="L3129" s="271"/>
      <c r="M3129" s="272"/>
      <c r="N3129" s="272"/>
      <c r="O3129" s="272" t="str">
        <f t="shared" si="487"/>
        <v/>
      </c>
      <c r="P3129" s="272" t="str">
        <f t="shared" si="488"/>
        <v/>
      </c>
      <c r="Q3129" s="272">
        <f t="shared" si="489"/>
        <v>0</v>
      </c>
      <c r="R3129" s="272"/>
    </row>
    <row r="3130" spans="1:18" ht="17.25" thickBot="1" x14ac:dyDescent="0.35">
      <c r="A3130" s="217">
        <v>21</v>
      </c>
      <c r="B3130" s="204"/>
      <c r="C3130" s="204"/>
      <c r="D3130" s="218"/>
      <c r="E3130" s="204"/>
      <c r="F3130" s="204"/>
      <c r="G3130" s="219"/>
      <c r="H3130" s="273"/>
      <c r="I3130" s="271">
        <f t="shared" si="486"/>
        <v>0</v>
      </c>
      <c r="J3130" s="271"/>
      <c r="K3130" s="271"/>
      <c r="L3130" s="271"/>
      <c r="M3130" s="272"/>
      <c r="N3130" s="272"/>
      <c r="O3130" s="272" t="str">
        <f t="shared" si="487"/>
        <v/>
      </c>
      <c r="P3130" s="272" t="str">
        <f t="shared" si="488"/>
        <v/>
      </c>
      <c r="Q3130" s="272">
        <f t="shared" si="489"/>
        <v>0</v>
      </c>
      <c r="R3130" s="272"/>
    </row>
    <row r="3131" spans="1:18" x14ac:dyDescent="0.3">
      <c r="A3131" s="220">
        <v>22</v>
      </c>
      <c r="B3131" s="202"/>
      <c r="C3131" s="202"/>
      <c r="D3131" s="202" t="s">
        <v>271</v>
      </c>
      <c r="E3131" s="202"/>
      <c r="F3131" s="202"/>
      <c r="G3131" s="221"/>
      <c r="H3131" s="273">
        <f>SUM(B3131:B3137)</f>
        <v>0</v>
      </c>
      <c r="I3131" s="271">
        <f t="shared" si="486"/>
        <v>0</v>
      </c>
      <c r="J3131" s="271">
        <f>IF(SUM(H3131-40)&gt;0,H3131-40,0)</f>
        <v>0</v>
      </c>
      <c r="K3131" s="271">
        <f>IF(SUM(I3131:I3137)&gt;J3131,SUM(I3131:I3137),J3131)</f>
        <v>0</v>
      </c>
      <c r="L3131" s="271">
        <f>IF(D3131="o",IF(H3131&lt;15,0,IF(H3131&gt;40,8,H3131/5)),0)</f>
        <v>0</v>
      </c>
      <c r="M3131" s="272"/>
      <c r="N3131" s="272"/>
      <c r="O3131" s="272" t="str">
        <f t="shared" si="487"/>
        <v/>
      </c>
      <c r="P3131" s="272" t="str">
        <f t="shared" si="488"/>
        <v/>
      </c>
      <c r="Q3131" s="272">
        <f t="shared" si="489"/>
        <v>0</v>
      </c>
      <c r="R3131" s="272"/>
    </row>
    <row r="3132" spans="1:18" x14ac:dyDescent="0.3">
      <c r="A3132" s="214">
        <v>23</v>
      </c>
      <c r="B3132" s="200"/>
      <c r="C3132" s="200"/>
      <c r="D3132" s="215"/>
      <c r="E3132" s="200"/>
      <c r="F3132" s="200"/>
      <c r="G3132" s="216"/>
      <c r="H3132" s="273"/>
      <c r="I3132" s="271">
        <f t="shared" si="486"/>
        <v>0</v>
      </c>
      <c r="J3132" s="271"/>
      <c r="K3132" s="271"/>
      <c r="L3132" s="271"/>
      <c r="M3132" s="272"/>
      <c r="N3132" s="272"/>
      <c r="O3132" s="272" t="str">
        <f t="shared" si="487"/>
        <v/>
      </c>
      <c r="P3132" s="272" t="str">
        <f t="shared" si="488"/>
        <v/>
      </c>
      <c r="Q3132" s="272">
        <f t="shared" si="489"/>
        <v>0</v>
      </c>
      <c r="R3132" s="272"/>
    </row>
    <row r="3133" spans="1:18" x14ac:dyDescent="0.3">
      <c r="A3133" s="214">
        <v>24</v>
      </c>
      <c r="B3133" s="200"/>
      <c r="C3133" s="200"/>
      <c r="D3133" s="215"/>
      <c r="E3133" s="200"/>
      <c r="F3133" s="200"/>
      <c r="G3133" s="216"/>
      <c r="H3133" s="273"/>
      <c r="I3133" s="271">
        <f t="shared" si="486"/>
        <v>0</v>
      </c>
      <c r="J3133" s="271"/>
      <c r="K3133" s="271"/>
      <c r="L3133" s="271"/>
      <c r="M3133" s="272"/>
      <c r="N3133" s="272"/>
      <c r="O3133" s="272" t="str">
        <f t="shared" si="487"/>
        <v/>
      </c>
      <c r="P3133" s="272" t="str">
        <f t="shared" si="488"/>
        <v/>
      </c>
      <c r="Q3133" s="272">
        <f t="shared" si="489"/>
        <v>0</v>
      </c>
      <c r="R3133" s="272"/>
    </row>
    <row r="3134" spans="1:18" x14ac:dyDescent="0.3">
      <c r="A3134" s="214">
        <v>25</v>
      </c>
      <c r="B3134" s="200"/>
      <c r="C3134" s="200"/>
      <c r="D3134" s="215"/>
      <c r="E3134" s="200"/>
      <c r="F3134" s="200"/>
      <c r="G3134" s="216"/>
      <c r="H3134" s="273"/>
      <c r="I3134" s="271">
        <f t="shared" si="486"/>
        <v>0</v>
      </c>
      <c r="J3134" s="271"/>
      <c r="K3134" s="271"/>
      <c r="L3134" s="271"/>
      <c r="M3134" s="272"/>
      <c r="N3134" s="272"/>
      <c r="O3134" s="272" t="str">
        <f t="shared" si="487"/>
        <v/>
      </c>
      <c r="P3134" s="272" t="str">
        <f t="shared" si="488"/>
        <v/>
      </c>
      <c r="Q3134" s="272">
        <f t="shared" si="489"/>
        <v>0</v>
      </c>
      <c r="R3134" s="272"/>
    </row>
    <row r="3135" spans="1:18" x14ac:dyDescent="0.3">
      <c r="A3135" s="214">
        <v>26</v>
      </c>
      <c r="B3135" s="200"/>
      <c r="C3135" s="200"/>
      <c r="D3135" s="215"/>
      <c r="E3135" s="200"/>
      <c r="F3135" s="200"/>
      <c r="G3135" s="216"/>
      <c r="H3135" s="273"/>
      <c r="I3135" s="271">
        <f t="shared" si="486"/>
        <v>0</v>
      </c>
      <c r="J3135" s="271"/>
      <c r="K3135" s="271"/>
      <c r="L3135" s="271"/>
      <c r="M3135" s="272"/>
      <c r="N3135" s="272"/>
      <c r="O3135" s="272" t="str">
        <f t="shared" si="487"/>
        <v/>
      </c>
      <c r="P3135" s="272" t="str">
        <f t="shared" si="488"/>
        <v/>
      </c>
      <c r="Q3135" s="272">
        <f t="shared" si="489"/>
        <v>0</v>
      </c>
      <c r="R3135" s="272"/>
    </row>
    <row r="3136" spans="1:18" x14ac:dyDescent="0.3">
      <c r="A3136" s="214">
        <v>27</v>
      </c>
      <c r="B3136" s="200"/>
      <c r="C3136" s="200"/>
      <c r="D3136" s="215"/>
      <c r="E3136" s="200"/>
      <c r="F3136" s="200"/>
      <c r="G3136" s="216"/>
      <c r="H3136" s="273"/>
      <c r="I3136" s="271">
        <f t="shared" si="486"/>
        <v>0</v>
      </c>
      <c r="J3136" s="271"/>
      <c r="K3136" s="271"/>
      <c r="L3136" s="271"/>
      <c r="M3136" s="272"/>
      <c r="N3136" s="272"/>
      <c r="O3136" s="272" t="str">
        <f t="shared" si="487"/>
        <v/>
      </c>
      <c r="P3136" s="272" t="str">
        <f t="shared" si="488"/>
        <v/>
      </c>
      <c r="Q3136" s="272">
        <f t="shared" si="489"/>
        <v>0</v>
      </c>
      <c r="R3136" s="272"/>
    </row>
    <row r="3137" spans="1:21" ht="17.25" thickBot="1" x14ac:dyDescent="0.35">
      <c r="A3137" s="217">
        <v>28</v>
      </c>
      <c r="B3137" s="204"/>
      <c r="C3137" s="204"/>
      <c r="D3137" s="218"/>
      <c r="E3137" s="204"/>
      <c r="F3137" s="204"/>
      <c r="G3137" s="219"/>
      <c r="H3137" s="273"/>
      <c r="I3137" s="271">
        <f t="shared" si="486"/>
        <v>0</v>
      </c>
      <c r="J3137" s="271"/>
      <c r="K3137" s="271"/>
      <c r="L3137" s="271"/>
      <c r="M3137" s="272"/>
      <c r="N3137" s="272"/>
      <c r="O3137" s="272" t="str">
        <f t="shared" si="487"/>
        <v/>
      </c>
      <c r="P3137" s="272" t="str">
        <f t="shared" si="488"/>
        <v/>
      </c>
      <c r="Q3137" s="272">
        <f t="shared" si="489"/>
        <v>0</v>
      </c>
      <c r="R3137" s="272"/>
    </row>
    <row r="3138" spans="1:21" x14ac:dyDescent="0.3">
      <c r="A3138" s="205"/>
      <c r="B3138" s="202"/>
      <c r="C3138" s="202"/>
      <c r="D3138" s="202" t="s">
        <v>271</v>
      </c>
      <c r="E3138" s="202"/>
      <c r="F3138" s="202"/>
      <c r="G3138" s="221"/>
      <c r="H3138" s="273" t="str">
        <f>IF(A3138&lt;&gt;0,SUM(Q3138:Q3140),"")</f>
        <v/>
      </c>
      <c r="I3138" s="271" t="str">
        <f>IF(A3138&lt;&gt;0,IF(IFERROR(B3138-8,0)&lt;0,0,IFERROR(B3138-8,0)),"")</f>
        <v/>
      </c>
      <c r="J3138" s="271" t="str">
        <f>IF(A3138&lt;&gt;0,IF(SUM(H3138-40)&gt;0,H3138-40,0),"")</f>
        <v/>
      </c>
      <c r="K3138" s="271" t="str">
        <f>IF(A3138&lt;&gt;0,IF(SUM(I3138:I3140)&gt;J3138,SUM(I3138:I3140),J3138),"")</f>
        <v/>
      </c>
      <c r="L3138" s="271" t="str">
        <f>IF(A3138&lt;&gt;0,IF(D3110="o",IF(H3138&lt;(15/(7/COUNTA(A3138:A3140))),0,IF(H3138&gt;(COUNTA(A3138:A3140)/5*40),COUNTA(A3138:A3140)/5*8,H3138/5)),""),"")</f>
        <v/>
      </c>
      <c r="M3138" s="272"/>
      <c r="N3138" s="272"/>
      <c r="O3138" s="272" t="str">
        <f t="shared" si="487"/>
        <v/>
      </c>
      <c r="P3138" s="272" t="str">
        <f t="shared" si="488"/>
        <v/>
      </c>
      <c r="Q3138" s="272">
        <f t="shared" si="489"/>
        <v>0</v>
      </c>
      <c r="R3138" s="272"/>
    </row>
    <row r="3139" spans="1:21" x14ac:dyDescent="0.3">
      <c r="A3139" s="206"/>
      <c r="B3139" s="200"/>
      <c r="C3139" s="200"/>
      <c r="D3139" s="215"/>
      <c r="E3139" s="200"/>
      <c r="F3139" s="200"/>
      <c r="G3139" s="216"/>
      <c r="H3139" s="273"/>
      <c r="I3139" s="271" t="str">
        <f>IF(A3139&lt;&gt;0,IF(IFERROR(B3139-8,0)&lt;0,0,IFERROR(B3139-8,0)),"")</f>
        <v/>
      </c>
      <c r="J3139" s="271"/>
      <c r="K3139" s="271"/>
      <c r="L3139" s="271"/>
      <c r="M3139" s="272"/>
      <c r="N3139" s="272"/>
      <c r="O3139" s="272" t="str">
        <f t="shared" si="487"/>
        <v/>
      </c>
      <c r="P3139" s="272" t="str">
        <f t="shared" si="488"/>
        <v/>
      </c>
      <c r="Q3139" s="272">
        <f t="shared" si="489"/>
        <v>0</v>
      </c>
      <c r="R3139" s="272"/>
    </row>
    <row r="3140" spans="1:21" ht="17.25" thickBot="1" x14ac:dyDescent="0.35">
      <c r="A3140" s="207"/>
      <c r="B3140" s="204"/>
      <c r="C3140" s="204"/>
      <c r="D3140" s="218"/>
      <c r="E3140" s="204"/>
      <c r="F3140" s="204"/>
      <c r="G3140" s="219"/>
      <c r="H3140" s="273"/>
      <c r="I3140" s="271" t="str">
        <f>IF(A3140&lt;&gt;0,IF(IFERROR(B3140-8,0)&lt;0,0,IFERROR(B3140-8,0)),"")</f>
        <v/>
      </c>
      <c r="J3140" s="271"/>
      <c r="K3140" s="271"/>
      <c r="L3140" s="271"/>
      <c r="M3140" s="272"/>
      <c r="N3140" s="272"/>
      <c r="O3140" s="272"/>
      <c r="P3140" s="272"/>
      <c r="Q3140" s="272">
        <f t="shared" si="489"/>
        <v>0</v>
      </c>
      <c r="R3140" s="272"/>
    </row>
    <row r="3141" spans="1:21" ht="17.25" thickBot="1" x14ac:dyDescent="0.35">
      <c r="A3141" s="211"/>
      <c r="B3141" s="243"/>
      <c r="C3141" s="243"/>
      <c r="D3141" s="243"/>
      <c r="E3141" s="243"/>
      <c r="F3141" s="243"/>
      <c r="G3141" s="244"/>
      <c r="H3141" s="273">
        <f t="shared" ref="H3141:M3141" si="490">SUM(H3142:H3172)</f>
        <v>0</v>
      </c>
      <c r="I3141" s="271">
        <f t="shared" si="490"/>
        <v>0</v>
      </c>
      <c r="J3141" s="271">
        <f t="shared" si="490"/>
        <v>0</v>
      </c>
      <c r="K3141" s="271">
        <f t="shared" si="490"/>
        <v>0</v>
      </c>
      <c r="L3141" s="274">
        <f t="shared" si="490"/>
        <v>0</v>
      </c>
      <c r="M3141" s="271" t="e">
        <f t="shared" si="490"/>
        <v>#DIV/0!</v>
      </c>
      <c r="N3141" s="275">
        <f>COUNTA(B3142:B3172)-COUNTIF(B3142:B3172,"연차")</f>
        <v>0</v>
      </c>
      <c r="O3141" s="271">
        <f>SUM(O3142:O3172)</f>
        <v>0</v>
      </c>
      <c r="P3141" s="271">
        <f>SUM(P3142:P3172)</f>
        <v>0</v>
      </c>
      <c r="Q3141" s="272">
        <f>SUM(Q3142:Q3172)</f>
        <v>0</v>
      </c>
      <c r="R3141" s="272">
        <f>COUNTA(A3142:A3172)</f>
        <v>28</v>
      </c>
      <c r="S3141" s="276">
        <f>SUM(C3142:C3172)</f>
        <v>0</v>
      </c>
      <c r="T3141" s="276">
        <f>SUM(F3142:F3172)</f>
        <v>0</v>
      </c>
      <c r="U3141" s="251">
        <f>G3143*G3145</f>
        <v>0</v>
      </c>
    </row>
    <row r="3142" spans="1:21" x14ac:dyDescent="0.3">
      <c r="A3142" s="212">
        <v>1</v>
      </c>
      <c r="B3142" s="201"/>
      <c r="C3142" s="201"/>
      <c r="D3142" s="201" t="s">
        <v>271</v>
      </c>
      <c r="E3142" s="201"/>
      <c r="F3142" s="201"/>
      <c r="G3142" s="213" t="s">
        <v>282</v>
      </c>
      <c r="H3142" s="273">
        <f>SUM(B3142:B3148)</f>
        <v>0</v>
      </c>
      <c r="I3142" s="271">
        <f t="shared" ref="I3142:I3169" si="491">IF(IFERROR(B3142-8,0)&lt;0,0,IFERROR(B3142-8,0))</f>
        <v>0</v>
      </c>
      <c r="J3142" s="271">
        <f>IF(SUM(H3142-40)&gt;0,H3142-40,0)</f>
        <v>0</v>
      </c>
      <c r="K3142" s="271">
        <f>IF(SUM(I3142:I3148)&gt;J3142,SUM(I3142:I3148),J3142)</f>
        <v>0</v>
      </c>
      <c r="L3142" s="271">
        <f>IF(D3142="o",IF(H3142&lt;15,0,IF(H3142&gt;40,8,H3142/5)),0)</f>
        <v>0</v>
      </c>
      <c r="M3142" s="272" t="e">
        <f>SUM(B3142:B3172)/COUNTA(B3142:B3172)</f>
        <v>#DIV/0!</v>
      </c>
      <c r="N3142" s="272"/>
      <c r="O3142" s="272" t="str">
        <f>IF(E3142="o",IF(B3142&gt;8,8,B3142),"")</f>
        <v/>
      </c>
      <c r="P3142" s="272" t="str">
        <f>IF(E3142="o",IF(B3142&gt;8,B3142-8,0),"")</f>
        <v/>
      </c>
      <c r="Q3142" s="272">
        <f>COUNTA(A3142)*IF(B3142="연차",0,B3142)</f>
        <v>0</v>
      </c>
      <c r="R3142" s="272"/>
    </row>
    <row r="3143" spans="1:21" x14ac:dyDescent="0.3">
      <c r="A3143" s="214">
        <v>2</v>
      </c>
      <c r="B3143" s="200"/>
      <c r="C3143" s="200"/>
      <c r="D3143" s="215"/>
      <c r="E3143" s="200"/>
      <c r="F3143" s="200"/>
      <c r="G3143" s="203"/>
      <c r="H3143" s="273"/>
      <c r="I3143" s="271">
        <f t="shared" si="491"/>
        <v>0</v>
      </c>
      <c r="J3143" s="271"/>
      <c r="K3143" s="271"/>
      <c r="L3143" s="271"/>
      <c r="M3143" s="272"/>
      <c r="N3143" s="272"/>
      <c r="O3143" s="272" t="str">
        <f t="shared" ref="O3143:O3171" si="492">IF(E3143="o",IF(B3143&gt;8,8,B3143),"")</f>
        <v/>
      </c>
      <c r="P3143" s="272" t="str">
        <f t="shared" ref="P3143:P3171" si="493">IF(E3143="o",IF(B3143&gt;8,B3143-8,0),"")</f>
        <v/>
      </c>
      <c r="Q3143" s="272">
        <f t="shared" ref="Q3143:Q3172" si="494">COUNTA(A3143)*IF(B3143="연차",0,B3143)</f>
        <v>0</v>
      </c>
      <c r="R3143" s="272"/>
    </row>
    <row r="3144" spans="1:21" x14ac:dyDescent="0.3">
      <c r="A3144" s="214">
        <v>3</v>
      </c>
      <c r="B3144" s="200"/>
      <c r="C3144" s="200"/>
      <c r="D3144" s="215"/>
      <c r="E3144" s="200"/>
      <c r="F3144" s="200"/>
      <c r="G3144" s="203" t="s">
        <v>275</v>
      </c>
      <c r="H3144" s="273"/>
      <c r="I3144" s="271">
        <f t="shared" si="491"/>
        <v>0</v>
      </c>
      <c r="J3144" s="271"/>
      <c r="K3144" s="271"/>
      <c r="L3144" s="271"/>
      <c r="M3144" s="272"/>
      <c r="N3144" s="272"/>
      <c r="O3144" s="272" t="str">
        <f t="shared" si="492"/>
        <v/>
      </c>
      <c r="P3144" s="272" t="str">
        <f t="shared" si="493"/>
        <v/>
      </c>
      <c r="Q3144" s="272">
        <f t="shared" si="494"/>
        <v>0</v>
      </c>
      <c r="R3144" s="272"/>
    </row>
    <row r="3145" spans="1:21" x14ac:dyDescent="0.3">
      <c r="A3145" s="214">
        <v>4</v>
      </c>
      <c r="B3145" s="200"/>
      <c r="C3145" s="200"/>
      <c r="D3145" s="215"/>
      <c r="E3145" s="200"/>
      <c r="F3145" s="200"/>
      <c r="G3145" s="203"/>
      <c r="H3145" s="273"/>
      <c r="I3145" s="271">
        <f t="shared" si="491"/>
        <v>0</v>
      </c>
      <c r="J3145" s="271"/>
      <c r="K3145" s="271"/>
      <c r="L3145" s="271"/>
      <c r="M3145" s="272"/>
      <c r="N3145" s="272"/>
      <c r="O3145" s="272" t="str">
        <f t="shared" si="492"/>
        <v/>
      </c>
      <c r="P3145" s="272" t="str">
        <f t="shared" si="493"/>
        <v/>
      </c>
      <c r="Q3145" s="272">
        <f t="shared" si="494"/>
        <v>0</v>
      </c>
      <c r="R3145" s="272"/>
    </row>
    <row r="3146" spans="1:21" x14ac:dyDescent="0.3">
      <c r="A3146" s="214">
        <v>5</v>
      </c>
      <c r="B3146" s="200"/>
      <c r="C3146" s="200"/>
      <c r="D3146" s="215"/>
      <c r="E3146" s="200"/>
      <c r="F3146" s="200"/>
      <c r="G3146" s="216"/>
      <c r="H3146" s="273"/>
      <c r="I3146" s="271">
        <f t="shared" si="491"/>
        <v>0</v>
      </c>
      <c r="J3146" s="271"/>
      <c r="K3146" s="271"/>
      <c r="L3146" s="271"/>
      <c r="M3146" s="272"/>
      <c r="N3146" s="272"/>
      <c r="O3146" s="272" t="str">
        <f t="shared" si="492"/>
        <v/>
      </c>
      <c r="P3146" s="272" t="str">
        <f t="shared" si="493"/>
        <v/>
      </c>
      <c r="Q3146" s="272">
        <f t="shared" si="494"/>
        <v>0</v>
      </c>
      <c r="R3146" s="272"/>
    </row>
    <row r="3147" spans="1:21" x14ac:dyDescent="0.3">
      <c r="A3147" s="214">
        <v>6</v>
      </c>
      <c r="B3147" s="200"/>
      <c r="C3147" s="200"/>
      <c r="D3147" s="215"/>
      <c r="E3147" s="200"/>
      <c r="F3147" s="200"/>
      <c r="G3147" s="216"/>
      <c r="H3147" s="273"/>
      <c r="I3147" s="271">
        <f t="shared" si="491"/>
        <v>0</v>
      </c>
      <c r="J3147" s="271"/>
      <c r="K3147" s="271"/>
      <c r="L3147" s="271"/>
      <c r="M3147" s="272"/>
      <c r="N3147" s="272"/>
      <c r="O3147" s="272" t="str">
        <f t="shared" si="492"/>
        <v/>
      </c>
      <c r="P3147" s="272" t="str">
        <f t="shared" si="493"/>
        <v/>
      </c>
      <c r="Q3147" s="272">
        <f t="shared" si="494"/>
        <v>0</v>
      </c>
      <c r="R3147" s="272"/>
    </row>
    <row r="3148" spans="1:21" ht="17.25" thickBot="1" x14ac:dyDescent="0.35">
      <c r="A3148" s="217">
        <v>7</v>
      </c>
      <c r="B3148" s="204"/>
      <c r="C3148" s="204"/>
      <c r="D3148" s="218"/>
      <c r="E3148" s="204"/>
      <c r="F3148" s="204"/>
      <c r="G3148" s="219"/>
      <c r="H3148" s="273"/>
      <c r="I3148" s="271">
        <f t="shared" si="491"/>
        <v>0</v>
      </c>
      <c r="J3148" s="271"/>
      <c r="K3148" s="271"/>
      <c r="L3148" s="271"/>
      <c r="M3148" s="272"/>
      <c r="N3148" s="272"/>
      <c r="O3148" s="272" t="str">
        <f t="shared" si="492"/>
        <v/>
      </c>
      <c r="P3148" s="272" t="str">
        <f t="shared" si="493"/>
        <v/>
      </c>
      <c r="Q3148" s="272">
        <f t="shared" si="494"/>
        <v>0</v>
      </c>
      <c r="R3148" s="272"/>
    </row>
    <row r="3149" spans="1:21" x14ac:dyDescent="0.3">
      <c r="A3149" s="220">
        <v>8</v>
      </c>
      <c r="B3149" s="202"/>
      <c r="C3149" s="202"/>
      <c r="D3149" s="202" t="s">
        <v>271</v>
      </c>
      <c r="E3149" s="202"/>
      <c r="F3149" s="202"/>
      <c r="G3149" s="221"/>
      <c r="H3149" s="273">
        <f>SUM(B3149:B3155)</f>
        <v>0</v>
      </c>
      <c r="I3149" s="271">
        <f t="shared" si="491"/>
        <v>0</v>
      </c>
      <c r="J3149" s="271">
        <f>IF(SUM(H3149-40)&gt;0,H3149-40,0)</f>
        <v>0</v>
      </c>
      <c r="K3149" s="271">
        <f>IF(SUM(I3149:I3155)&gt;J3149,SUM(I3149:I3155),J3149)</f>
        <v>0</v>
      </c>
      <c r="L3149" s="271">
        <f>IF(D3149="o",IF(H3149&lt;15,0,IF(H3149&gt;40,8,H3149/5)),0)</f>
        <v>0</v>
      </c>
      <c r="M3149" s="272"/>
      <c r="N3149" s="272"/>
      <c r="O3149" s="272" t="str">
        <f t="shared" si="492"/>
        <v/>
      </c>
      <c r="P3149" s="272" t="str">
        <f t="shared" si="493"/>
        <v/>
      </c>
      <c r="Q3149" s="272">
        <f t="shared" si="494"/>
        <v>0</v>
      </c>
      <c r="R3149" s="272"/>
    </row>
    <row r="3150" spans="1:21" x14ac:dyDescent="0.3">
      <c r="A3150" s="214">
        <v>9</v>
      </c>
      <c r="B3150" s="200"/>
      <c r="C3150" s="200"/>
      <c r="D3150" s="215"/>
      <c r="E3150" s="200"/>
      <c r="F3150" s="200"/>
      <c r="G3150" s="216"/>
      <c r="H3150" s="273"/>
      <c r="I3150" s="271">
        <f t="shared" si="491"/>
        <v>0</v>
      </c>
      <c r="J3150" s="271"/>
      <c r="K3150" s="271"/>
      <c r="L3150" s="271"/>
      <c r="M3150" s="272"/>
      <c r="N3150" s="272"/>
      <c r="O3150" s="272" t="str">
        <f t="shared" si="492"/>
        <v/>
      </c>
      <c r="P3150" s="272" t="str">
        <f t="shared" si="493"/>
        <v/>
      </c>
      <c r="Q3150" s="272">
        <f t="shared" si="494"/>
        <v>0</v>
      </c>
      <c r="R3150" s="272"/>
    </row>
    <row r="3151" spans="1:21" x14ac:dyDescent="0.3">
      <c r="A3151" s="214">
        <v>10</v>
      </c>
      <c r="B3151" s="200"/>
      <c r="C3151" s="200"/>
      <c r="D3151" s="215"/>
      <c r="E3151" s="200"/>
      <c r="F3151" s="200"/>
      <c r="G3151" s="216"/>
      <c r="H3151" s="273"/>
      <c r="I3151" s="271">
        <f t="shared" si="491"/>
        <v>0</v>
      </c>
      <c r="J3151" s="271"/>
      <c r="K3151" s="271"/>
      <c r="L3151" s="271"/>
      <c r="M3151" s="272"/>
      <c r="N3151" s="272"/>
      <c r="O3151" s="272" t="str">
        <f t="shared" si="492"/>
        <v/>
      </c>
      <c r="P3151" s="272" t="str">
        <f t="shared" si="493"/>
        <v/>
      </c>
      <c r="Q3151" s="272">
        <f t="shared" si="494"/>
        <v>0</v>
      </c>
      <c r="R3151" s="272"/>
    </row>
    <row r="3152" spans="1:21" x14ac:dyDescent="0.3">
      <c r="A3152" s="214">
        <v>11</v>
      </c>
      <c r="B3152" s="200"/>
      <c r="C3152" s="200"/>
      <c r="D3152" s="215"/>
      <c r="E3152" s="200"/>
      <c r="F3152" s="200"/>
      <c r="G3152" s="216"/>
      <c r="H3152" s="273"/>
      <c r="I3152" s="271">
        <f t="shared" si="491"/>
        <v>0</v>
      </c>
      <c r="J3152" s="271"/>
      <c r="K3152" s="271"/>
      <c r="L3152" s="271"/>
      <c r="M3152" s="272"/>
      <c r="N3152" s="272"/>
      <c r="O3152" s="272" t="str">
        <f t="shared" si="492"/>
        <v/>
      </c>
      <c r="P3152" s="272" t="str">
        <f t="shared" si="493"/>
        <v/>
      </c>
      <c r="Q3152" s="272">
        <f t="shared" si="494"/>
        <v>0</v>
      </c>
      <c r="R3152" s="272"/>
    </row>
    <row r="3153" spans="1:18" x14ac:dyDescent="0.3">
      <c r="A3153" s="214">
        <v>12</v>
      </c>
      <c r="B3153" s="200"/>
      <c r="C3153" s="200"/>
      <c r="D3153" s="215"/>
      <c r="E3153" s="200"/>
      <c r="F3153" s="200"/>
      <c r="G3153" s="216"/>
      <c r="H3153" s="273"/>
      <c r="I3153" s="271">
        <f t="shared" si="491"/>
        <v>0</v>
      </c>
      <c r="J3153" s="271"/>
      <c r="K3153" s="271"/>
      <c r="L3153" s="271"/>
      <c r="M3153" s="272"/>
      <c r="N3153" s="272"/>
      <c r="O3153" s="272" t="str">
        <f t="shared" si="492"/>
        <v/>
      </c>
      <c r="P3153" s="272" t="str">
        <f t="shared" si="493"/>
        <v/>
      </c>
      <c r="Q3153" s="272">
        <f t="shared" si="494"/>
        <v>0</v>
      </c>
      <c r="R3153" s="272"/>
    </row>
    <row r="3154" spans="1:18" x14ac:dyDescent="0.3">
      <c r="A3154" s="214">
        <v>13</v>
      </c>
      <c r="B3154" s="200"/>
      <c r="C3154" s="200"/>
      <c r="D3154" s="215"/>
      <c r="E3154" s="200"/>
      <c r="F3154" s="200"/>
      <c r="G3154" s="216"/>
      <c r="H3154" s="273"/>
      <c r="I3154" s="271">
        <f t="shared" si="491"/>
        <v>0</v>
      </c>
      <c r="J3154" s="271"/>
      <c r="K3154" s="271"/>
      <c r="L3154" s="271"/>
      <c r="M3154" s="272"/>
      <c r="N3154" s="272"/>
      <c r="O3154" s="272" t="str">
        <f t="shared" si="492"/>
        <v/>
      </c>
      <c r="P3154" s="272" t="str">
        <f t="shared" si="493"/>
        <v/>
      </c>
      <c r="Q3154" s="272">
        <f t="shared" si="494"/>
        <v>0</v>
      </c>
      <c r="R3154" s="272"/>
    </row>
    <row r="3155" spans="1:18" ht="17.25" thickBot="1" x14ac:dyDescent="0.35">
      <c r="A3155" s="217">
        <v>14</v>
      </c>
      <c r="B3155" s="204"/>
      <c r="C3155" s="204"/>
      <c r="D3155" s="218"/>
      <c r="E3155" s="204"/>
      <c r="F3155" s="204"/>
      <c r="G3155" s="219"/>
      <c r="H3155" s="273"/>
      <c r="I3155" s="271">
        <f t="shared" si="491"/>
        <v>0</v>
      </c>
      <c r="J3155" s="271"/>
      <c r="K3155" s="271"/>
      <c r="L3155" s="271"/>
      <c r="M3155" s="272"/>
      <c r="N3155" s="272"/>
      <c r="O3155" s="272" t="str">
        <f t="shared" si="492"/>
        <v/>
      </c>
      <c r="P3155" s="272" t="str">
        <f t="shared" si="493"/>
        <v/>
      </c>
      <c r="Q3155" s="272">
        <f t="shared" si="494"/>
        <v>0</v>
      </c>
      <c r="R3155" s="272"/>
    </row>
    <row r="3156" spans="1:18" x14ac:dyDescent="0.3">
      <c r="A3156" s="220">
        <v>15</v>
      </c>
      <c r="B3156" s="202"/>
      <c r="C3156" s="202"/>
      <c r="D3156" s="202" t="s">
        <v>271</v>
      </c>
      <c r="E3156" s="202"/>
      <c r="F3156" s="202"/>
      <c r="G3156" s="221"/>
      <c r="H3156" s="273">
        <f>SUM(B3156:B3162)</f>
        <v>0</v>
      </c>
      <c r="I3156" s="271">
        <f t="shared" si="491"/>
        <v>0</v>
      </c>
      <c r="J3156" s="271">
        <f>IF(SUM(H3156-40)&gt;0,H3156-40,0)</f>
        <v>0</v>
      </c>
      <c r="K3156" s="271">
        <f>IF(SUM(I3156:I3162)&gt;J3156,SUM(I3156:I3162),J3156)</f>
        <v>0</v>
      </c>
      <c r="L3156" s="271">
        <f>IF(D3156="o",IF(H3156&lt;15,0,IF(H3156&gt;40,8,H3156/5)),0)</f>
        <v>0</v>
      </c>
      <c r="M3156" s="272"/>
      <c r="N3156" s="272"/>
      <c r="O3156" s="272" t="str">
        <f t="shared" si="492"/>
        <v/>
      </c>
      <c r="P3156" s="272" t="str">
        <f t="shared" si="493"/>
        <v/>
      </c>
      <c r="Q3156" s="272">
        <f t="shared" si="494"/>
        <v>0</v>
      </c>
      <c r="R3156" s="272"/>
    </row>
    <row r="3157" spans="1:18" x14ac:dyDescent="0.3">
      <c r="A3157" s="214">
        <v>16</v>
      </c>
      <c r="B3157" s="200"/>
      <c r="C3157" s="200"/>
      <c r="D3157" s="215"/>
      <c r="E3157" s="200"/>
      <c r="F3157" s="200"/>
      <c r="G3157" s="216"/>
      <c r="H3157" s="273"/>
      <c r="I3157" s="271">
        <f t="shared" si="491"/>
        <v>0</v>
      </c>
      <c r="J3157" s="271"/>
      <c r="K3157" s="271"/>
      <c r="L3157" s="271"/>
      <c r="M3157" s="272"/>
      <c r="N3157" s="272"/>
      <c r="O3157" s="272" t="str">
        <f t="shared" si="492"/>
        <v/>
      </c>
      <c r="P3157" s="272" t="str">
        <f t="shared" si="493"/>
        <v/>
      </c>
      <c r="Q3157" s="272">
        <f t="shared" si="494"/>
        <v>0</v>
      </c>
      <c r="R3157" s="272"/>
    </row>
    <row r="3158" spans="1:18" x14ac:dyDescent="0.3">
      <c r="A3158" s="214">
        <v>17</v>
      </c>
      <c r="B3158" s="200"/>
      <c r="C3158" s="200"/>
      <c r="D3158" s="215"/>
      <c r="E3158" s="200"/>
      <c r="F3158" s="200"/>
      <c r="G3158" s="216"/>
      <c r="H3158" s="273"/>
      <c r="I3158" s="271">
        <f t="shared" si="491"/>
        <v>0</v>
      </c>
      <c r="J3158" s="271"/>
      <c r="K3158" s="271"/>
      <c r="L3158" s="271"/>
      <c r="M3158" s="272"/>
      <c r="N3158" s="272"/>
      <c r="O3158" s="272" t="str">
        <f t="shared" si="492"/>
        <v/>
      </c>
      <c r="P3158" s="272" t="str">
        <f t="shared" si="493"/>
        <v/>
      </c>
      <c r="Q3158" s="272">
        <f t="shared" si="494"/>
        <v>0</v>
      </c>
      <c r="R3158" s="272"/>
    </row>
    <row r="3159" spans="1:18" x14ac:dyDescent="0.3">
      <c r="A3159" s="214">
        <v>18</v>
      </c>
      <c r="B3159" s="200"/>
      <c r="C3159" s="200"/>
      <c r="D3159" s="215"/>
      <c r="E3159" s="200"/>
      <c r="F3159" s="200"/>
      <c r="G3159" s="216"/>
      <c r="H3159" s="273"/>
      <c r="I3159" s="271">
        <f t="shared" si="491"/>
        <v>0</v>
      </c>
      <c r="J3159" s="271"/>
      <c r="K3159" s="271"/>
      <c r="L3159" s="271"/>
      <c r="M3159" s="272"/>
      <c r="N3159" s="272"/>
      <c r="O3159" s="272" t="str">
        <f t="shared" si="492"/>
        <v/>
      </c>
      <c r="P3159" s="272" t="str">
        <f t="shared" si="493"/>
        <v/>
      </c>
      <c r="Q3159" s="272">
        <f t="shared" si="494"/>
        <v>0</v>
      </c>
      <c r="R3159" s="272"/>
    </row>
    <row r="3160" spans="1:18" x14ac:dyDescent="0.3">
      <c r="A3160" s="214">
        <v>19</v>
      </c>
      <c r="B3160" s="200"/>
      <c r="C3160" s="200"/>
      <c r="D3160" s="215"/>
      <c r="E3160" s="200"/>
      <c r="F3160" s="200"/>
      <c r="G3160" s="216"/>
      <c r="H3160" s="273"/>
      <c r="I3160" s="271">
        <f t="shared" si="491"/>
        <v>0</v>
      </c>
      <c r="J3160" s="271"/>
      <c r="K3160" s="271"/>
      <c r="L3160" s="271"/>
      <c r="M3160" s="272"/>
      <c r="N3160" s="272"/>
      <c r="O3160" s="272" t="str">
        <f t="shared" si="492"/>
        <v/>
      </c>
      <c r="P3160" s="272" t="str">
        <f t="shared" si="493"/>
        <v/>
      </c>
      <c r="Q3160" s="272">
        <f t="shared" si="494"/>
        <v>0</v>
      </c>
      <c r="R3160" s="272"/>
    </row>
    <row r="3161" spans="1:18" x14ac:dyDescent="0.3">
      <c r="A3161" s="214">
        <v>20</v>
      </c>
      <c r="B3161" s="200"/>
      <c r="C3161" s="200"/>
      <c r="D3161" s="215"/>
      <c r="E3161" s="200"/>
      <c r="F3161" s="200"/>
      <c r="G3161" s="216"/>
      <c r="H3161" s="273"/>
      <c r="I3161" s="271">
        <f t="shared" si="491"/>
        <v>0</v>
      </c>
      <c r="J3161" s="271"/>
      <c r="K3161" s="271"/>
      <c r="L3161" s="271"/>
      <c r="M3161" s="272"/>
      <c r="N3161" s="272"/>
      <c r="O3161" s="272" t="str">
        <f t="shared" si="492"/>
        <v/>
      </c>
      <c r="P3161" s="272" t="str">
        <f t="shared" si="493"/>
        <v/>
      </c>
      <c r="Q3161" s="272">
        <f t="shared" si="494"/>
        <v>0</v>
      </c>
      <c r="R3161" s="272"/>
    </row>
    <row r="3162" spans="1:18" ht="17.25" thickBot="1" x14ac:dyDescent="0.35">
      <c r="A3162" s="217">
        <v>21</v>
      </c>
      <c r="B3162" s="204"/>
      <c r="C3162" s="204"/>
      <c r="D3162" s="218"/>
      <c r="E3162" s="204"/>
      <c r="F3162" s="204"/>
      <c r="G3162" s="219"/>
      <c r="H3162" s="273"/>
      <c r="I3162" s="271">
        <f t="shared" si="491"/>
        <v>0</v>
      </c>
      <c r="J3162" s="271"/>
      <c r="K3162" s="271"/>
      <c r="L3162" s="271"/>
      <c r="M3162" s="272"/>
      <c r="N3162" s="272"/>
      <c r="O3162" s="272" t="str">
        <f t="shared" si="492"/>
        <v/>
      </c>
      <c r="P3162" s="272" t="str">
        <f t="shared" si="493"/>
        <v/>
      </c>
      <c r="Q3162" s="272">
        <f t="shared" si="494"/>
        <v>0</v>
      </c>
      <c r="R3162" s="272"/>
    </row>
    <row r="3163" spans="1:18" x14ac:dyDescent="0.3">
      <c r="A3163" s="220">
        <v>22</v>
      </c>
      <c r="B3163" s="202"/>
      <c r="C3163" s="202"/>
      <c r="D3163" s="202" t="s">
        <v>271</v>
      </c>
      <c r="E3163" s="202"/>
      <c r="F3163" s="202"/>
      <c r="G3163" s="221"/>
      <c r="H3163" s="273">
        <f>SUM(B3163:B3169)</f>
        <v>0</v>
      </c>
      <c r="I3163" s="271">
        <f t="shared" si="491"/>
        <v>0</v>
      </c>
      <c r="J3163" s="271">
        <f>IF(SUM(H3163-40)&gt;0,H3163-40,0)</f>
        <v>0</v>
      </c>
      <c r="K3163" s="271">
        <f>IF(SUM(I3163:I3169)&gt;J3163,SUM(I3163:I3169),J3163)</f>
        <v>0</v>
      </c>
      <c r="L3163" s="271">
        <f>IF(D3163="o",IF(H3163&lt;15,0,IF(H3163&gt;40,8,H3163/5)),0)</f>
        <v>0</v>
      </c>
      <c r="M3163" s="272"/>
      <c r="N3163" s="272"/>
      <c r="O3163" s="272" t="str">
        <f t="shared" si="492"/>
        <v/>
      </c>
      <c r="P3163" s="272" t="str">
        <f t="shared" si="493"/>
        <v/>
      </c>
      <c r="Q3163" s="272">
        <f t="shared" si="494"/>
        <v>0</v>
      </c>
      <c r="R3163" s="272"/>
    </row>
    <row r="3164" spans="1:18" x14ac:dyDescent="0.3">
      <c r="A3164" s="214">
        <v>23</v>
      </c>
      <c r="B3164" s="200"/>
      <c r="C3164" s="200"/>
      <c r="D3164" s="215"/>
      <c r="E3164" s="200"/>
      <c r="F3164" s="200"/>
      <c r="G3164" s="216"/>
      <c r="H3164" s="273"/>
      <c r="I3164" s="271">
        <f t="shared" si="491"/>
        <v>0</v>
      </c>
      <c r="J3164" s="271"/>
      <c r="K3164" s="271"/>
      <c r="L3164" s="271"/>
      <c r="M3164" s="272"/>
      <c r="N3164" s="272"/>
      <c r="O3164" s="272" t="str">
        <f t="shared" si="492"/>
        <v/>
      </c>
      <c r="P3164" s="272" t="str">
        <f t="shared" si="493"/>
        <v/>
      </c>
      <c r="Q3164" s="272">
        <f t="shared" si="494"/>
        <v>0</v>
      </c>
      <c r="R3164" s="272"/>
    </row>
    <row r="3165" spans="1:18" x14ac:dyDescent="0.3">
      <c r="A3165" s="214">
        <v>24</v>
      </c>
      <c r="B3165" s="200"/>
      <c r="C3165" s="200"/>
      <c r="D3165" s="215"/>
      <c r="E3165" s="200"/>
      <c r="F3165" s="200"/>
      <c r="G3165" s="216"/>
      <c r="H3165" s="273"/>
      <c r="I3165" s="271">
        <f t="shared" si="491"/>
        <v>0</v>
      </c>
      <c r="J3165" s="271"/>
      <c r="K3165" s="271"/>
      <c r="L3165" s="271"/>
      <c r="M3165" s="272"/>
      <c r="N3165" s="272"/>
      <c r="O3165" s="272" t="str">
        <f t="shared" si="492"/>
        <v/>
      </c>
      <c r="P3165" s="272" t="str">
        <f t="shared" si="493"/>
        <v/>
      </c>
      <c r="Q3165" s="272">
        <f t="shared" si="494"/>
        <v>0</v>
      </c>
      <c r="R3165" s="272"/>
    </row>
    <row r="3166" spans="1:18" x14ac:dyDescent="0.3">
      <c r="A3166" s="214">
        <v>25</v>
      </c>
      <c r="B3166" s="200"/>
      <c r="C3166" s="200"/>
      <c r="D3166" s="215"/>
      <c r="E3166" s="200"/>
      <c r="F3166" s="200"/>
      <c r="G3166" s="216"/>
      <c r="H3166" s="273"/>
      <c r="I3166" s="271">
        <f t="shared" si="491"/>
        <v>0</v>
      </c>
      <c r="J3166" s="271"/>
      <c r="K3166" s="271"/>
      <c r="L3166" s="271"/>
      <c r="M3166" s="272"/>
      <c r="N3166" s="272"/>
      <c r="O3166" s="272" t="str">
        <f t="shared" si="492"/>
        <v/>
      </c>
      <c r="P3166" s="272" t="str">
        <f t="shared" si="493"/>
        <v/>
      </c>
      <c r="Q3166" s="272">
        <f t="shared" si="494"/>
        <v>0</v>
      </c>
      <c r="R3166" s="272"/>
    </row>
    <row r="3167" spans="1:18" x14ac:dyDescent="0.3">
      <c r="A3167" s="214">
        <v>26</v>
      </c>
      <c r="B3167" s="200"/>
      <c r="C3167" s="200"/>
      <c r="D3167" s="215"/>
      <c r="E3167" s="200"/>
      <c r="F3167" s="200"/>
      <c r="G3167" s="216"/>
      <c r="H3167" s="273"/>
      <c r="I3167" s="271">
        <f t="shared" si="491"/>
        <v>0</v>
      </c>
      <c r="J3167" s="271"/>
      <c r="K3167" s="271"/>
      <c r="L3167" s="271"/>
      <c r="M3167" s="272"/>
      <c r="N3167" s="272"/>
      <c r="O3167" s="272" t="str">
        <f t="shared" si="492"/>
        <v/>
      </c>
      <c r="P3167" s="272" t="str">
        <f t="shared" si="493"/>
        <v/>
      </c>
      <c r="Q3167" s="272">
        <f t="shared" si="494"/>
        <v>0</v>
      </c>
      <c r="R3167" s="272"/>
    </row>
    <row r="3168" spans="1:18" x14ac:dyDescent="0.3">
      <c r="A3168" s="214">
        <v>27</v>
      </c>
      <c r="B3168" s="200"/>
      <c r="C3168" s="200"/>
      <c r="D3168" s="215"/>
      <c r="E3168" s="200"/>
      <c r="F3168" s="200"/>
      <c r="G3168" s="216"/>
      <c r="H3168" s="273"/>
      <c r="I3168" s="271">
        <f t="shared" si="491"/>
        <v>0</v>
      </c>
      <c r="J3168" s="271"/>
      <c r="K3168" s="271"/>
      <c r="L3168" s="271"/>
      <c r="M3168" s="272"/>
      <c r="N3168" s="272"/>
      <c r="O3168" s="272" t="str">
        <f t="shared" si="492"/>
        <v/>
      </c>
      <c r="P3168" s="272" t="str">
        <f t="shared" si="493"/>
        <v/>
      </c>
      <c r="Q3168" s="272">
        <f t="shared" si="494"/>
        <v>0</v>
      </c>
      <c r="R3168" s="272"/>
    </row>
    <row r="3169" spans="1:21" ht="17.25" thickBot="1" x14ac:dyDescent="0.35">
      <c r="A3169" s="217">
        <v>28</v>
      </c>
      <c r="B3169" s="204"/>
      <c r="C3169" s="204"/>
      <c r="D3169" s="218"/>
      <c r="E3169" s="204"/>
      <c r="F3169" s="204"/>
      <c r="G3169" s="219"/>
      <c r="H3169" s="273"/>
      <c r="I3169" s="271">
        <f t="shared" si="491"/>
        <v>0</v>
      </c>
      <c r="J3169" s="271"/>
      <c r="K3169" s="271"/>
      <c r="L3169" s="271"/>
      <c r="M3169" s="272"/>
      <c r="N3169" s="272"/>
      <c r="O3169" s="272" t="str">
        <f t="shared" si="492"/>
        <v/>
      </c>
      <c r="P3169" s="272" t="str">
        <f t="shared" si="493"/>
        <v/>
      </c>
      <c r="Q3169" s="272">
        <f t="shared" si="494"/>
        <v>0</v>
      </c>
      <c r="R3169" s="272"/>
    </row>
    <row r="3170" spans="1:21" x14ac:dyDescent="0.3">
      <c r="A3170" s="205"/>
      <c r="B3170" s="202"/>
      <c r="C3170" s="202"/>
      <c r="D3170" s="202" t="s">
        <v>271</v>
      </c>
      <c r="E3170" s="202"/>
      <c r="F3170" s="202"/>
      <c r="G3170" s="221"/>
      <c r="H3170" s="273" t="str">
        <f>IF(A3170&lt;&gt;0,SUM(Q3170:Q3172),"")</f>
        <v/>
      </c>
      <c r="I3170" s="271" t="str">
        <f>IF(A3170&lt;&gt;0,IF(IFERROR(B3170-8,0)&lt;0,0,IFERROR(B3170-8,0)),"")</f>
        <v/>
      </c>
      <c r="J3170" s="271" t="str">
        <f>IF(A3170&lt;&gt;0,IF(SUM(H3170-40)&gt;0,H3170-40,0),"")</f>
        <v/>
      </c>
      <c r="K3170" s="271" t="str">
        <f>IF(A3170&lt;&gt;0,IF(SUM(I3170:I3172)&gt;J3170,SUM(I3170:I3172),J3170),"")</f>
        <v/>
      </c>
      <c r="L3170" s="271" t="str">
        <f>IF(A3170&lt;&gt;0,IF(D3142="o",IF(H3170&lt;(15/(7/COUNTA(A3170:A3172))),0,IF(H3170&gt;(COUNTA(A3170:A3172)/5*40),COUNTA(A3170:A3172)/5*8,H3170/5)),""),"")</f>
        <v/>
      </c>
      <c r="M3170" s="272"/>
      <c r="N3170" s="272"/>
      <c r="O3170" s="272" t="str">
        <f t="shared" si="492"/>
        <v/>
      </c>
      <c r="P3170" s="272" t="str">
        <f t="shared" si="493"/>
        <v/>
      </c>
      <c r="Q3170" s="272">
        <f t="shared" si="494"/>
        <v>0</v>
      </c>
      <c r="R3170" s="272"/>
    </row>
    <row r="3171" spans="1:21" x14ac:dyDescent="0.3">
      <c r="A3171" s="206"/>
      <c r="B3171" s="200"/>
      <c r="C3171" s="200"/>
      <c r="D3171" s="215"/>
      <c r="E3171" s="200"/>
      <c r="F3171" s="200"/>
      <c r="G3171" s="216"/>
      <c r="H3171" s="273"/>
      <c r="I3171" s="271" t="str">
        <f>IF(A3171&lt;&gt;0,IF(IFERROR(B3171-8,0)&lt;0,0,IFERROR(B3171-8,0)),"")</f>
        <v/>
      </c>
      <c r="J3171" s="271"/>
      <c r="K3171" s="271"/>
      <c r="L3171" s="271"/>
      <c r="M3171" s="272"/>
      <c r="N3171" s="272"/>
      <c r="O3171" s="272" t="str">
        <f t="shared" si="492"/>
        <v/>
      </c>
      <c r="P3171" s="272" t="str">
        <f t="shared" si="493"/>
        <v/>
      </c>
      <c r="Q3171" s="272">
        <f t="shared" si="494"/>
        <v>0</v>
      </c>
      <c r="R3171" s="272"/>
    </row>
    <row r="3172" spans="1:21" ht="17.25" thickBot="1" x14ac:dyDescent="0.35">
      <c r="A3172" s="207"/>
      <c r="B3172" s="204"/>
      <c r="C3172" s="204"/>
      <c r="D3172" s="218"/>
      <c r="E3172" s="204"/>
      <c r="F3172" s="204"/>
      <c r="G3172" s="219"/>
      <c r="H3172" s="273"/>
      <c r="I3172" s="271" t="str">
        <f>IF(A3172&lt;&gt;0,IF(IFERROR(B3172-8,0)&lt;0,0,IFERROR(B3172-8,0)),"")</f>
        <v/>
      </c>
      <c r="J3172" s="271"/>
      <c r="K3172" s="271"/>
      <c r="L3172" s="271"/>
      <c r="M3172" s="272"/>
      <c r="N3172" s="272"/>
      <c r="O3172" s="272"/>
      <c r="P3172" s="272"/>
      <c r="Q3172" s="272">
        <f t="shared" si="494"/>
        <v>0</v>
      </c>
      <c r="R3172" s="272"/>
    </row>
    <row r="3173" spans="1:21" ht="17.25" thickBot="1" x14ac:dyDescent="0.35">
      <c r="A3173" s="211"/>
      <c r="B3173" s="243"/>
      <c r="C3173" s="243"/>
      <c r="D3173" s="243"/>
      <c r="E3173" s="243"/>
      <c r="F3173" s="243"/>
      <c r="G3173" s="244"/>
      <c r="H3173" s="273">
        <f t="shared" ref="H3173:M3173" si="495">SUM(H3174:H3204)</f>
        <v>0</v>
      </c>
      <c r="I3173" s="271">
        <f t="shared" si="495"/>
        <v>0</v>
      </c>
      <c r="J3173" s="271">
        <f t="shared" si="495"/>
        <v>0</v>
      </c>
      <c r="K3173" s="271">
        <f t="shared" si="495"/>
        <v>0</v>
      </c>
      <c r="L3173" s="274">
        <f t="shared" si="495"/>
        <v>0</v>
      </c>
      <c r="M3173" s="271" t="e">
        <f t="shared" si="495"/>
        <v>#DIV/0!</v>
      </c>
      <c r="N3173" s="275">
        <f>COUNTA(B3174:B3204)-COUNTIF(B3174:B3204,"연차")</f>
        <v>0</v>
      </c>
      <c r="O3173" s="271">
        <f>SUM(O3174:O3204)</f>
        <v>0</v>
      </c>
      <c r="P3173" s="271">
        <f>SUM(P3174:P3204)</f>
        <v>0</v>
      </c>
      <c r="Q3173" s="272">
        <f>SUM(Q3174:Q3204)</f>
        <v>0</v>
      </c>
      <c r="R3173" s="272">
        <f>COUNTA(A3174:A3204)</f>
        <v>28</v>
      </c>
      <c r="S3173" s="276">
        <f>SUM(C3174:C3204)</f>
        <v>0</v>
      </c>
      <c r="T3173" s="276">
        <f>SUM(F3174:F3204)</f>
        <v>0</v>
      </c>
      <c r="U3173" s="251">
        <f>G3175*G3177</f>
        <v>0</v>
      </c>
    </row>
    <row r="3174" spans="1:21" x14ac:dyDescent="0.3">
      <c r="A3174" s="212">
        <v>1</v>
      </c>
      <c r="B3174" s="201"/>
      <c r="C3174" s="201"/>
      <c r="D3174" s="201" t="s">
        <v>271</v>
      </c>
      <c r="E3174" s="201"/>
      <c r="F3174" s="201"/>
      <c r="G3174" s="213" t="s">
        <v>282</v>
      </c>
      <c r="H3174" s="273">
        <f>SUM(B3174:B3180)</f>
        <v>0</v>
      </c>
      <c r="I3174" s="271">
        <f t="shared" ref="I3174:I3201" si="496">IF(IFERROR(B3174-8,0)&lt;0,0,IFERROR(B3174-8,0))</f>
        <v>0</v>
      </c>
      <c r="J3174" s="271">
        <f>IF(SUM(H3174-40)&gt;0,H3174-40,0)</f>
        <v>0</v>
      </c>
      <c r="K3174" s="271">
        <f>IF(SUM(I3174:I3180)&gt;J3174,SUM(I3174:I3180),J3174)</f>
        <v>0</v>
      </c>
      <c r="L3174" s="271">
        <f>IF(D3174="o",IF(H3174&lt;15,0,IF(H3174&gt;40,8,H3174/5)),0)</f>
        <v>0</v>
      </c>
      <c r="M3174" s="272" t="e">
        <f>SUM(B3174:B3204)/COUNTA(B3174:B3204)</f>
        <v>#DIV/0!</v>
      </c>
      <c r="N3174" s="272"/>
      <c r="O3174" s="272" t="str">
        <f>IF(E3174="o",IF(B3174&gt;8,8,B3174),"")</f>
        <v/>
      </c>
      <c r="P3174" s="272" t="str">
        <f>IF(E3174="o",IF(B3174&gt;8,B3174-8,0),"")</f>
        <v/>
      </c>
      <c r="Q3174" s="272">
        <f>COUNTA(A3174)*IF(B3174="연차",0,B3174)</f>
        <v>0</v>
      </c>
      <c r="R3174" s="272"/>
    </row>
    <row r="3175" spans="1:21" x14ac:dyDescent="0.3">
      <c r="A3175" s="214">
        <v>2</v>
      </c>
      <c r="B3175" s="200"/>
      <c r="C3175" s="200"/>
      <c r="D3175" s="215"/>
      <c r="E3175" s="200"/>
      <c r="F3175" s="200"/>
      <c r="G3175" s="203"/>
      <c r="H3175" s="273"/>
      <c r="I3175" s="271">
        <f t="shared" si="496"/>
        <v>0</v>
      </c>
      <c r="J3175" s="271"/>
      <c r="K3175" s="271"/>
      <c r="L3175" s="271"/>
      <c r="M3175" s="272"/>
      <c r="N3175" s="272"/>
      <c r="O3175" s="272" t="str">
        <f t="shared" ref="O3175:O3203" si="497">IF(E3175="o",IF(B3175&gt;8,8,B3175),"")</f>
        <v/>
      </c>
      <c r="P3175" s="272" t="str">
        <f t="shared" ref="P3175:P3203" si="498">IF(E3175="o",IF(B3175&gt;8,B3175-8,0),"")</f>
        <v/>
      </c>
      <c r="Q3175" s="272">
        <f t="shared" ref="Q3175:Q3204" si="499">COUNTA(A3175)*IF(B3175="연차",0,B3175)</f>
        <v>0</v>
      </c>
      <c r="R3175" s="272"/>
    </row>
    <row r="3176" spans="1:21" x14ac:dyDescent="0.3">
      <c r="A3176" s="214">
        <v>3</v>
      </c>
      <c r="B3176" s="200"/>
      <c r="C3176" s="200"/>
      <c r="D3176" s="215"/>
      <c r="E3176" s="200"/>
      <c r="F3176" s="200"/>
      <c r="G3176" s="203" t="s">
        <v>275</v>
      </c>
      <c r="H3176" s="273"/>
      <c r="I3176" s="271">
        <f t="shared" si="496"/>
        <v>0</v>
      </c>
      <c r="J3176" s="271"/>
      <c r="K3176" s="271"/>
      <c r="L3176" s="271"/>
      <c r="M3176" s="272"/>
      <c r="N3176" s="272"/>
      <c r="O3176" s="272" t="str">
        <f t="shared" si="497"/>
        <v/>
      </c>
      <c r="P3176" s="272" t="str">
        <f t="shared" si="498"/>
        <v/>
      </c>
      <c r="Q3176" s="272">
        <f t="shared" si="499"/>
        <v>0</v>
      </c>
      <c r="R3176" s="272"/>
    </row>
    <row r="3177" spans="1:21" x14ac:dyDescent="0.3">
      <c r="A3177" s="214">
        <v>4</v>
      </c>
      <c r="B3177" s="200"/>
      <c r="C3177" s="200"/>
      <c r="D3177" s="215"/>
      <c r="E3177" s="200"/>
      <c r="F3177" s="200"/>
      <c r="G3177" s="203"/>
      <c r="H3177" s="273"/>
      <c r="I3177" s="271">
        <f t="shared" si="496"/>
        <v>0</v>
      </c>
      <c r="J3177" s="271"/>
      <c r="K3177" s="271"/>
      <c r="L3177" s="271"/>
      <c r="M3177" s="272"/>
      <c r="N3177" s="272"/>
      <c r="O3177" s="272" t="str">
        <f t="shared" si="497"/>
        <v/>
      </c>
      <c r="P3177" s="272" t="str">
        <f t="shared" si="498"/>
        <v/>
      </c>
      <c r="Q3177" s="272">
        <f t="shared" si="499"/>
        <v>0</v>
      </c>
      <c r="R3177" s="272"/>
    </row>
    <row r="3178" spans="1:21" x14ac:dyDescent="0.3">
      <c r="A3178" s="214">
        <v>5</v>
      </c>
      <c r="B3178" s="200"/>
      <c r="C3178" s="200"/>
      <c r="D3178" s="215"/>
      <c r="E3178" s="200"/>
      <c r="F3178" s="200"/>
      <c r="G3178" s="216"/>
      <c r="H3178" s="273"/>
      <c r="I3178" s="271">
        <f t="shared" si="496"/>
        <v>0</v>
      </c>
      <c r="J3178" s="271"/>
      <c r="K3178" s="271"/>
      <c r="L3178" s="271"/>
      <c r="M3178" s="272"/>
      <c r="N3178" s="272"/>
      <c r="O3178" s="272" t="str">
        <f t="shared" si="497"/>
        <v/>
      </c>
      <c r="P3178" s="272" t="str">
        <f t="shared" si="498"/>
        <v/>
      </c>
      <c r="Q3178" s="272">
        <f t="shared" si="499"/>
        <v>0</v>
      </c>
      <c r="R3178" s="272"/>
    </row>
    <row r="3179" spans="1:21" x14ac:dyDescent="0.3">
      <c r="A3179" s="214">
        <v>6</v>
      </c>
      <c r="B3179" s="200"/>
      <c r="C3179" s="200"/>
      <c r="D3179" s="215"/>
      <c r="E3179" s="200"/>
      <c r="F3179" s="200"/>
      <c r="G3179" s="216"/>
      <c r="H3179" s="273"/>
      <c r="I3179" s="271">
        <f t="shared" si="496"/>
        <v>0</v>
      </c>
      <c r="J3179" s="271"/>
      <c r="K3179" s="271"/>
      <c r="L3179" s="271"/>
      <c r="M3179" s="272"/>
      <c r="N3179" s="272"/>
      <c r="O3179" s="272" t="str">
        <f t="shared" si="497"/>
        <v/>
      </c>
      <c r="P3179" s="272" t="str">
        <f t="shared" si="498"/>
        <v/>
      </c>
      <c r="Q3179" s="272">
        <f t="shared" si="499"/>
        <v>0</v>
      </c>
      <c r="R3179" s="272"/>
    </row>
    <row r="3180" spans="1:21" ht="17.25" thickBot="1" x14ac:dyDescent="0.35">
      <c r="A3180" s="217">
        <v>7</v>
      </c>
      <c r="B3180" s="204"/>
      <c r="C3180" s="204"/>
      <c r="D3180" s="218"/>
      <c r="E3180" s="204"/>
      <c r="F3180" s="204"/>
      <c r="G3180" s="219"/>
      <c r="H3180" s="273"/>
      <c r="I3180" s="271">
        <f t="shared" si="496"/>
        <v>0</v>
      </c>
      <c r="J3180" s="271"/>
      <c r="K3180" s="271"/>
      <c r="L3180" s="271"/>
      <c r="M3180" s="272"/>
      <c r="N3180" s="272"/>
      <c r="O3180" s="272" t="str">
        <f t="shared" si="497"/>
        <v/>
      </c>
      <c r="P3180" s="272" t="str">
        <f t="shared" si="498"/>
        <v/>
      </c>
      <c r="Q3180" s="272">
        <f t="shared" si="499"/>
        <v>0</v>
      </c>
      <c r="R3180" s="272"/>
    </row>
    <row r="3181" spans="1:21" x14ac:dyDescent="0.3">
      <c r="A3181" s="220">
        <v>8</v>
      </c>
      <c r="B3181" s="202"/>
      <c r="C3181" s="202"/>
      <c r="D3181" s="202" t="s">
        <v>271</v>
      </c>
      <c r="E3181" s="202"/>
      <c r="F3181" s="202"/>
      <c r="G3181" s="221"/>
      <c r="H3181" s="273">
        <f>SUM(B3181:B3187)</f>
        <v>0</v>
      </c>
      <c r="I3181" s="271">
        <f t="shared" si="496"/>
        <v>0</v>
      </c>
      <c r="J3181" s="271">
        <f>IF(SUM(H3181-40)&gt;0,H3181-40,0)</f>
        <v>0</v>
      </c>
      <c r="K3181" s="271">
        <f>IF(SUM(I3181:I3187)&gt;J3181,SUM(I3181:I3187),J3181)</f>
        <v>0</v>
      </c>
      <c r="L3181" s="271">
        <f>IF(D3181="o",IF(H3181&lt;15,0,IF(H3181&gt;40,8,H3181/5)),0)</f>
        <v>0</v>
      </c>
      <c r="M3181" s="272"/>
      <c r="N3181" s="272"/>
      <c r="O3181" s="272" t="str">
        <f t="shared" si="497"/>
        <v/>
      </c>
      <c r="P3181" s="272" t="str">
        <f t="shared" si="498"/>
        <v/>
      </c>
      <c r="Q3181" s="272">
        <f t="shared" si="499"/>
        <v>0</v>
      </c>
      <c r="R3181" s="272"/>
    </row>
    <row r="3182" spans="1:21" x14ac:dyDescent="0.3">
      <c r="A3182" s="214">
        <v>9</v>
      </c>
      <c r="B3182" s="200"/>
      <c r="C3182" s="200"/>
      <c r="D3182" s="215"/>
      <c r="E3182" s="200"/>
      <c r="F3182" s="200"/>
      <c r="G3182" s="216"/>
      <c r="H3182" s="273"/>
      <c r="I3182" s="271">
        <f t="shared" si="496"/>
        <v>0</v>
      </c>
      <c r="J3182" s="271"/>
      <c r="K3182" s="271"/>
      <c r="L3182" s="271"/>
      <c r="M3182" s="272"/>
      <c r="N3182" s="272"/>
      <c r="O3182" s="272" t="str">
        <f t="shared" si="497"/>
        <v/>
      </c>
      <c r="P3182" s="272" t="str">
        <f t="shared" si="498"/>
        <v/>
      </c>
      <c r="Q3182" s="272">
        <f t="shared" si="499"/>
        <v>0</v>
      </c>
      <c r="R3182" s="272"/>
    </row>
    <row r="3183" spans="1:21" x14ac:dyDescent="0.3">
      <c r="A3183" s="214">
        <v>10</v>
      </c>
      <c r="B3183" s="200"/>
      <c r="C3183" s="200"/>
      <c r="D3183" s="215"/>
      <c r="E3183" s="200"/>
      <c r="F3183" s="200"/>
      <c r="G3183" s="216"/>
      <c r="H3183" s="273"/>
      <c r="I3183" s="271">
        <f t="shared" si="496"/>
        <v>0</v>
      </c>
      <c r="J3183" s="271"/>
      <c r="K3183" s="271"/>
      <c r="L3183" s="271"/>
      <c r="M3183" s="272"/>
      <c r="N3183" s="272"/>
      <c r="O3183" s="272" t="str">
        <f t="shared" si="497"/>
        <v/>
      </c>
      <c r="P3183" s="272" t="str">
        <f t="shared" si="498"/>
        <v/>
      </c>
      <c r="Q3183" s="272">
        <f t="shared" si="499"/>
        <v>0</v>
      </c>
      <c r="R3183" s="272"/>
    </row>
    <row r="3184" spans="1:21" x14ac:dyDescent="0.3">
      <c r="A3184" s="214">
        <v>11</v>
      </c>
      <c r="B3184" s="200"/>
      <c r="C3184" s="200"/>
      <c r="D3184" s="215"/>
      <c r="E3184" s="200"/>
      <c r="F3184" s="200"/>
      <c r="G3184" s="216"/>
      <c r="H3184" s="273"/>
      <c r="I3184" s="271">
        <f t="shared" si="496"/>
        <v>0</v>
      </c>
      <c r="J3184" s="271"/>
      <c r="K3184" s="271"/>
      <c r="L3184" s="271"/>
      <c r="M3184" s="272"/>
      <c r="N3184" s="272"/>
      <c r="O3184" s="272" t="str">
        <f t="shared" si="497"/>
        <v/>
      </c>
      <c r="P3184" s="272" t="str">
        <f t="shared" si="498"/>
        <v/>
      </c>
      <c r="Q3184" s="272">
        <f t="shared" si="499"/>
        <v>0</v>
      </c>
      <c r="R3184" s="272"/>
    </row>
    <row r="3185" spans="1:18" x14ac:dyDescent="0.3">
      <c r="A3185" s="214">
        <v>12</v>
      </c>
      <c r="B3185" s="200"/>
      <c r="C3185" s="200"/>
      <c r="D3185" s="215"/>
      <c r="E3185" s="200"/>
      <c r="F3185" s="200"/>
      <c r="G3185" s="216"/>
      <c r="H3185" s="273"/>
      <c r="I3185" s="271">
        <f t="shared" si="496"/>
        <v>0</v>
      </c>
      <c r="J3185" s="271"/>
      <c r="K3185" s="271"/>
      <c r="L3185" s="271"/>
      <c r="M3185" s="272"/>
      <c r="N3185" s="272"/>
      <c r="O3185" s="272" t="str">
        <f t="shared" si="497"/>
        <v/>
      </c>
      <c r="P3185" s="272" t="str">
        <f t="shared" si="498"/>
        <v/>
      </c>
      <c r="Q3185" s="272">
        <f t="shared" si="499"/>
        <v>0</v>
      </c>
      <c r="R3185" s="272"/>
    </row>
    <row r="3186" spans="1:18" x14ac:dyDescent="0.3">
      <c r="A3186" s="214">
        <v>13</v>
      </c>
      <c r="B3186" s="200"/>
      <c r="C3186" s="200"/>
      <c r="D3186" s="215"/>
      <c r="E3186" s="200"/>
      <c r="F3186" s="200"/>
      <c r="G3186" s="216"/>
      <c r="H3186" s="273"/>
      <c r="I3186" s="271">
        <f t="shared" si="496"/>
        <v>0</v>
      </c>
      <c r="J3186" s="271"/>
      <c r="K3186" s="271"/>
      <c r="L3186" s="271"/>
      <c r="M3186" s="272"/>
      <c r="N3186" s="272"/>
      <c r="O3186" s="272" t="str">
        <f t="shared" si="497"/>
        <v/>
      </c>
      <c r="P3186" s="272" t="str">
        <f t="shared" si="498"/>
        <v/>
      </c>
      <c r="Q3186" s="272">
        <f t="shared" si="499"/>
        <v>0</v>
      </c>
      <c r="R3186" s="272"/>
    </row>
    <row r="3187" spans="1:18" ht="17.25" thickBot="1" x14ac:dyDescent="0.35">
      <c r="A3187" s="217">
        <v>14</v>
      </c>
      <c r="B3187" s="204"/>
      <c r="C3187" s="204"/>
      <c r="D3187" s="218"/>
      <c r="E3187" s="204"/>
      <c r="F3187" s="204"/>
      <c r="G3187" s="219"/>
      <c r="H3187" s="273"/>
      <c r="I3187" s="271">
        <f t="shared" si="496"/>
        <v>0</v>
      </c>
      <c r="J3187" s="271"/>
      <c r="K3187" s="271"/>
      <c r="L3187" s="271"/>
      <c r="M3187" s="272"/>
      <c r="N3187" s="272"/>
      <c r="O3187" s="272" t="str">
        <f t="shared" si="497"/>
        <v/>
      </c>
      <c r="P3187" s="272" t="str">
        <f t="shared" si="498"/>
        <v/>
      </c>
      <c r="Q3187" s="272">
        <f t="shared" si="499"/>
        <v>0</v>
      </c>
      <c r="R3187" s="272"/>
    </row>
    <row r="3188" spans="1:18" x14ac:dyDescent="0.3">
      <c r="A3188" s="220">
        <v>15</v>
      </c>
      <c r="B3188" s="202"/>
      <c r="C3188" s="202"/>
      <c r="D3188" s="202" t="s">
        <v>271</v>
      </c>
      <c r="E3188" s="202"/>
      <c r="F3188" s="202"/>
      <c r="G3188" s="221"/>
      <c r="H3188" s="273">
        <f>SUM(B3188:B3194)</f>
        <v>0</v>
      </c>
      <c r="I3188" s="271">
        <f t="shared" si="496"/>
        <v>0</v>
      </c>
      <c r="J3188" s="271">
        <f>IF(SUM(H3188-40)&gt;0,H3188-40,0)</f>
        <v>0</v>
      </c>
      <c r="K3188" s="271">
        <f>IF(SUM(I3188:I3194)&gt;J3188,SUM(I3188:I3194),J3188)</f>
        <v>0</v>
      </c>
      <c r="L3188" s="271">
        <f>IF(D3188="o",IF(H3188&lt;15,0,IF(H3188&gt;40,8,H3188/5)),0)</f>
        <v>0</v>
      </c>
      <c r="M3188" s="272"/>
      <c r="N3188" s="272"/>
      <c r="O3188" s="272" t="str">
        <f t="shared" si="497"/>
        <v/>
      </c>
      <c r="P3188" s="272" t="str">
        <f t="shared" si="498"/>
        <v/>
      </c>
      <c r="Q3188" s="272">
        <f t="shared" si="499"/>
        <v>0</v>
      </c>
      <c r="R3188" s="272"/>
    </row>
    <row r="3189" spans="1:18" x14ac:dyDescent="0.3">
      <c r="A3189" s="214">
        <v>16</v>
      </c>
      <c r="B3189" s="200"/>
      <c r="C3189" s="200"/>
      <c r="D3189" s="215"/>
      <c r="E3189" s="200"/>
      <c r="F3189" s="200"/>
      <c r="G3189" s="216"/>
      <c r="H3189" s="273"/>
      <c r="I3189" s="271">
        <f t="shared" si="496"/>
        <v>0</v>
      </c>
      <c r="J3189" s="271"/>
      <c r="K3189" s="271"/>
      <c r="L3189" s="271"/>
      <c r="M3189" s="272"/>
      <c r="N3189" s="272"/>
      <c r="O3189" s="272" t="str">
        <f t="shared" si="497"/>
        <v/>
      </c>
      <c r="P3189" s="272" t="str">
        <f t="shared" si="498"/>
        <v/>
      </c>
      <c r="Q3189" s="272">
        <f t="shared" si="499"/>
        <v>0</v>
      </c>
      <c r="R3189" s="272"/>
    </row>
    <row r="3190" spans="1:18" x14ac:dyDescent="0.3">
      <c r="A3190" s="214">
        <v>17</v>
      </c>
      <c r="B3190" s="200"/>
      <c r="C3190" s="200"/>
      <c r="D3190" s="215"/>
      <c r="E3190" s="200"/>
      <c r="F3190" s="200"/>
      <c r="G3190" s="216"/>
      <c r="H3190" s="273"/>
      <c r="I3190" s="271">
        <f t="shared" si="496"/>
        <v>0</v>
      </c>
      <c r="J3190" s="271"/>
      <c r="K3190" s="271"/>
      <c r="L3190" s="271"/>
      <c r="M3190" s="272"/>
      <c r="N3190" s="272"/>
      <c r="O3190" s="272" t="str">
        <f t="shared" si="497"/>
        <v/>
      </c>
      <c r="P3190" s="272" t="str">
        <f t="shared" si="498"/>
        <v/>
      </c>
      <c r="Q3190" s="272">
        <f t="shared" si="499"/>
        <v>0</v>
      </c>
      <c r="R3190" s="272"/>
    </row>
    <row r="3191" spans="1:18" x14ac:dyDescent="0.3">
      <c r="A3191" s="214">
        <v>18</v>
      </c>
      <c r="B3191" s="200"/>
      <c r="C3191" s="200"/>
      <c r="D3191" s="215"/>
      <c r="E3191" s="200"/>
      <c r="F3191" s="200"/>
      <c r="G3191" s="216"/>
      <c r="H3191" s="273"/>
      <c r="I3191" s="271">
        <f t="shared" si="496"/>
        <v>0</v>
      </c>
      <c r="J3191" s="271"/>
      <c r="K3191" s="271"/>
      <c r="L3191" s="271"/>
      <c r="M3191" s="272"/>
      <c r="N3191" s="272"/>
      <c r="O3191" s="272" t="str">
        <f t="shared" si="497"/>
        <v/>
      </c>
      <c r="P3191" s="272" t="str">
        <f t="shared" si="498"/>
        <v/>
      </c>
      <c r="Q3191" s="272">
        <f t="shared" si="499"/>
        <v>0</v>
      </c>
      <c r="R3191" s="272"/>
    </row>
    <row r="3192" spans="1:18" x14ac:dyDescent="0.3">
      <c r="A3192" s="214">
        <v>19</v>
      </c>
      <c r="B3192" s="200"/>
      <c r="C3192" s="200"/>
      <c r="D3192" s="215"/>
      <c r="E3192" s="200"/>
      <c r="F3192" s="200"/>
      <c r="G3192" s="216"/>
      <c r="H3192" s="273"/>
      <c r="I3192" s="271">
        <f t="shared" si="496"/>
        <v>0</v>
      </c>
      <c r="J3192" s="271"/>
      <c r="K3192" s="271"/>
      <c r="L3192" s="271"/>
      <c r="M3192" s="272"/>
      <c r="N3192" s="272"/>
      <c r="O3192" s="272" t="str">
        <f t="shared" si="497"/>
        <v/>
      </c>
      <c r="P3192" s="272" t="str">
        <f t="shared" si="498"/>
        <v/>
      </c>
      <c r="Q3192" s="272">
        <f t="shared" si="499"/>
        <v>0</v>
      </c>
      <c r="R3192" s="272"/>
    </row>
    <row r="3193" spans="1:18" x14ac:dyDescent="0.3">
      <c r="A3193" s="214">
        <v>20</v>
      </c>
      <c r="B3193" s="200"/>
      <c r="C3193" s="200"/>
      <c r="D3193" s="215"/>
      <c r="E3193" s="200"/>
      <c r="F3193" s="200"/>
      <c r="G3193" s="216"/>
      <c r="H3193" s="273"/>
      <c r="I3193" s="271">
        <f t="shared" si="496"/>
        <v>0</v>
      </c>
      <c r="J3193" s="271"/>
      <c r="K3193" s="271"/>
      <c r="L3193" s="271"/>
      <c r="M3193" s="272"/>
      <c r="N3193" s="272"/>
      <c r="O3193" s="272" t="str">
        <f t="shared" si="497"/>
        <v/>
      </c>
      <c r="P3193" s="272" t="str">
        <f t="shared" si="498"/>
        <v/>
      </c>
      <c r="Q3193" s="272">
        <f t="shared" si="499"/>
        <v>0</v>
      </c>
      <c r="R3193" s="272"/>
    </row>
    <row r="3194" spans="1:18" ht="17.25" thickBot="1" x14ac:dyDescent="0.35">
      <c r="A3194" s="217">
        <v>21</v>
      </c>
      <c r="B3194" s="204"/>
      <c r="C3194" s="204"/>
      <c r="D3194" s="218"/>
      <c r="E3194" s="204"/>
      <c r="F3194" s="204"/>
      <c r="G3194" s="219"/>
      <c r="H3194" s="273"/>
      <c r="I3194" s="271">
        <f t="shared" si="496"/>
        <v>0</v>
      </c>
      <c r="J3194" s="271"/>
      <c r="K3194" s="271"/>
      <c r="L3194" s="271"/>
      <c r="M3194" s="272"/>
      <c r="N3194" s="272"/>
      <c r="O3194" s="272" t="str">
        <f t="shared" si="497"/>
        <v/>
      </c>
      <c r="P3194" s="272" t="str">
        <f t="shared" si="498"/>
        <v/>
      </c>
      <c r="Q3194" s="272">
        <f t="shared" si="499"/>
        <v>0</v>
      </c>
      <c r="R3194" s="272"/>
    </row>
    <row r="3195" spans="1:18" x14ac:dyDescent="0.3">
      <c r="A3195" s="220">
        <v>22</v>
      </c>
      <c r="B3195" s="202"/>
      <c r="C3195" s="202"/>
      <c r="D3195" s="202" t="s">
        <v>271</v>
      </c>
      <c r="E3195" s="202"/>
      <c r="F3195" s="202"/>
      <c r="G3195" s="221"/>
      <c r="H3195" s="273">
        <f>SUM(B3195:B3201)</f>
        <v>0</v>
      </c>
      <c r="I3195" s="271">
        <f t="shared" si="496"/>
        <v>0</v>
      </c>
      <c r="J3195" s="271">
        <f>IF(SUM(H3195-40)&gt;0,H3195-40,0)</f>
        <v>0</v>
      </c>
      <c r="K3195" s="271">
        <f>IF(SUM(I3195:I3201)&gt;J3195,SUM(I3195:I3201),J3195)</f>
        <v>0</v>
      </c>
      <c r="L3195" s="271">
        <f>IF(D3195="o",IF(H3195&lt;15,0,IF(H3195&gt;40,8,H3195/5)),0)</f>
        <v>0</v>
      </c>
      <c r="M3195" s="272"/>
      <c r="N3195" s="272"/>
      <c r="O3195" s="272" t="str">
        <f t="shared" si="497"/>
        <v/>
      </c>
      <c r="P3195" s="272" t="str">
        <f t="shared" si="498"/>
        <v/>
      </c>
      <c r="Q3195" s="272">
        <f t="shared" si="499"/>
        <v>0</v>
      </c>
      <c r="R3195" s="272"/>
    </row>
    <row r="3196" spans="1:18" x14ac:dyDescent="0.3">
      <c r="A3196" s="214">
        <v>23</v>
      </c>
      <c r="B3196" s="200"/>
      <c r="C3196" s="200"/>
      <c r="D3196" s="215"/>
      <c r="E3196" s="200"/>
      <c r="F3196" s="200"/>
      <c r="G3196" s="216"/>
      <c r="H3196" s="273"/>
      <c r="I3196" s="271">
        <f t="shared" si="496"/>
        <v>0</v>
      </c>
      <c r="J3196" s="271"/>
      <c r="K3196" s="271"/>
      <c r="L3196" s="271"/>
      <c r="M3196" s="272"/>
      <c r="N3196" s="272"/>
      <c r="O3196" s="272" t="str">
        <f t="shared" si="497"/>
        <v/>
      </c>
      <c r="P3196" s="272" t="str">
        <f t="shared" si="498"/>
        <v/>
      </c>
      <c r="Q3196" s="272">
        <f t="shared" si="499"/>
        <v>0</v>
      </c>
      <c r="R3196" s="272"/>
    </row>
    <row r="3197" spans="1:18" x14ac:dyDescent="0.3">
      <c r="A3197" s="214">
        <v>24</v>
      </c>
      <c r="B3197" s="200"/>
      <c r="C3197" s="200"/>
      <c r="D3197" s="215"/>
      <c r="E3197" s="200"/>
      <c r="F3197" s="200"/>
      <c r="G3197" s="216"/>
      <c r="H3197" s="273"/>
      <c r="I3197" s="271">
        <f t="shared" si="496"/>
        <v>0</v>
      </c>
      <c r="J3197" s="271"/>
      <c r="K3197" s="271"/>
      <c r="L3197" s="271"/>
      <c r="M3197" s="272"/>
      <c r="N3197" s="272"/>
      <c r="O3197" s="272" t="str">
        <f t="shared" si="497"/>
        <v/>
      </c>
      <c r="P3197" s="272" t="str">
        <f t="shared" si="498"/>
        <v/>
      </c>
      <c r="Q3197" s="272">
        <f t="shared" si="499"/>
        <v>0</v>
      </c>
      <c r="R3197" s="272"/>
    </row>
    <row r="3198" spans="1:18" x14ac:dyDescent="0.3">
      <c r="A3198" s="214">
        <v>25</v>
      </c>
      <c r="B3198" s="200"/>
      <c r="C3198" s="200"/>
      <c r="D3198" s="215"/>
      <c r="E3198" s="200"/>
      <c r="F3198" s="200"/>
      <c r="G3198" s="216"/>
      <c r="H3198" s="273"/>
      <c r="I3198" s="271">
        <f t="shared" si="496"/>
        <v>0</v>
      </c>
      <c r="J3198" s="271"/>
      <c r="K3198" s="271"/>
      <c r="L3198" s="271"/>
      <c r="M3198" s="272"/>
      <c r="N3198" s="272"/>
      <c r="O3198" s="272" t="str">
        <f t="shared" si="497"/>
        <v/>
      </c>
      <c r="P3198" s="272" t="str">
        <f t="shared" si="498"/>
        <v/>
      </c>
      <c r="Q3198" s="272">
        <f t="shared" si="499"/>
        <v>0</v>
      </c>
      <c r="R3198" s="272"/>
    </row>
    <row r="3199" spans="1:18" x14ac:dyDescent="0.3">
      <c r="A3199" s="214">
        <v>26</v>
      </c>
      <c r="B3199" s="200"/>
      <c r="C3199" s="200"/>
      <c r="D3199" s="215"/>
      <c r="E3199" s="200"/>
      <c r="F3199" s="200"/>
      <c r="G3199" s="216"/>
      <c r="H3199" s="273"/>
      <c r="I3199" s="271">
        <f t="shared" si="496"/>
        <v>0</v>
      </c>
      <c r="J3199" s="271"/>
      <c r="K3199" s="271"/>
      <c r="L3199" s="271"/>
      <c r="M3199" s="272"/>
      <c r="N3199" s="272"/>
      <c r="O3199" s="272" t="str">
        <f t="shared" si="497"/>
        <v/>
      </c>
      <c r="P3199" s="272" t="str">
        <f t="shared" si="498"/>
        <v/>
      </c>
      <c r="Q3199" s="272">
        <f t="shared" si="499"/>
        <v>0</v>
      </c>
      <c r="R3199" s="272"/>
    </row>
    <row r="3200" spans="1:18" x14ac:dyDescent="0.3">
      <c r="A3200" s="214">
        <v>27</v>
      </c>
      <c r="B3200" s="200"/>
      <c r="C3200" s="200"/>
      <c r="D3200" s="215"/>
      <c r="E3200" s="200"/>
      <c r="F3200" s="200"/>
      <c r="G3200" s="216"/>
      <c r="H3200" s="273"/>
      <c r="I3200" s="271">
        <f t="shared" si="496"/>
        <v>0</v>
      </c>
      <c r="J3200" s="271"/>
      <c r="K3200" s="271"/>
      <c r="L3200" s="271"/>
      <c r="M3200" s="272"/>
      <c r="N3200" s="272"/>
      <c r="O3200" s="272" t="str">
        <f t="shared" si="497"/>
        <v/>
      </c>
      <c r="P3200" s="272" t="str">
        <f t="shared" si="498"/>
        <v/>
      </c>
      <c r="Q3200" s="272">
        <f t="shared" si="499"/>
        <v>0</v>
      </c>
      <c r="R3200" s="272"/>
    </row>
    <row r="3201" spans="1:21" ht="17.25" thickBot="1" x14ac:dyDescent="0.35">
      <c r="A3201" s="217">
        <v>28</v>
      </c>
      <c r="B3201" s="204"/>
      <c r="C3201" s="204"/>
      <c r="D3201" s="218"/>
      <c r="E3201" s="204"/>
      <c r="F3201" s="204"/>
      <c r="G3201" s="219"/>
      <c r="H3201" s="273"/>
      <c r="I3201" s="271">
        <f t="shared" si="496"/>
        <v>0</v>
      </c>
      <c r="J3201" s="271"/>
      <c r="K3201" s="271"/>
      <c r="L3201" s="271"/>
      <c r="M3201" s="272"/>
      <c r="N3201" s="272"/>
      <c r="O3201" s="272" t="str">
        <f t="shared" si="497"/>
        <v/>
      </c>
      <c r="P3201" s="272" t="str">
        <f t="shared" si="498"/>
        <v/>
      </c>
      <c r="Q3201" s="272">
        <f t="shared" si="499"/>
        <v>0</v>
      </c>
      <c r="R3201" s="272"/>
    </row>
    <row r="3202" spans="1:21" x14ac:dyDescent="0.3">
      <c r="A3202" s="205"/>
      <c r="B3202" s="202"/>
      <c r="C3202" s="202"/>
      <c r="D3202" s="202" t="s">
        <v>271</v>
      </c>
      <c r="E3202" s="202"/>
      <c r="F3202" s="202"/>
      <c r="G3202" s="221"/>
      <c r="H3202" s="273" t="str">
        <f>IF(A3202&lt;&gt;0,SUM(Q3202:Q3204),"")</f>
        <v/>
      </c>
      <c r="I3202" s="271" t="str">
        <f>IF(A3202&lt;&gt;0,IF(IFERROR(B3202-8,0)&lt;0,0,IFERROR(B3202-8,0)),"")</f>
        <v/>
      </c>
      <c r="J3202" s="271" t="str">
        <f>IF(A3202&lt;&gt;0,IF(SUM(H3202-40)&gt;0,H3202-40,0),"")</f>
        <v/>
      </c>
      <c r="K3202" s="271" t="str">
        <f>IF(A3202&lt;&gt;0,IF(SUM(I3202:I3204)&gt;J3202,SUM(I3202:I3204),J3202),"")</f>
        <v/>
      </c>
      <c r="L3202" s="271" t="str">
        <f>IF(A3202&lt;&gt;0,IF(D3174="o",IF(H3202&lt;(15/(7/COUNTA(A3202:A3204))),0,IF(H3202&gt;(COUNTA(A3202:A3204)/5*40),COUNTA(A3202:A3204)/5*8,H3202/5)),""),"")</f>
        <v/>
      </c>
      <c r="M3202" s="272"/>
      <c r="N3202" s="272"/>
      <c r="O3202" s="272" t="str">
        <f t="shared" si="497"/>
        <v/>
      </c>
      <c r="P3202" s="272" t="str">
        <f t="shared" si="498"/>
        <v/>
      </c>
      <c r="Q3202" s="272">
        <f t="shared" si="499"/>
        <v>0</v>
      </c>
      <c r="R3202" s="272"/>
    </row>
    <row r="3203" spans="1:21" x14ac:dyDescent="0.3">
      <c r="A3203" s="206"/>
      <c r="B3203" s="200"/>
      <c r="C3203" s="200"/>
      <c r="D3203" s="215"/>
      <c r="E3203" s="200"/>
      <c r="F3203" s="200"/>
      <c r="G3203" s="216"/>
      <c r="H3203" s="273"/>
      <c r="I3203" s="271" t="str">
        <f>IF(A3203&lt;&gt;0,IF(IFERROR(B3203-8,0)&lt;0,0,IFERROR(B3203-8,0)),"")</f>
        <v/>
      </c>
      <c r="J3203" s="271"/>
      <c r="K3203" s="271"/>
      <c r="L3203" s="271"/>
      <c r="M3203" s="272"/>
      <c r="N3203" s="272"/>
      <c r="O3203" s="272" t="str">
        <f t="shared" si="497"/>
        <v/>
      </c>
      <c r="P3203" s="272" t="str">
        <f t="shared" si="498"/>
        <v/>
      </c>
      <c r="Q3203" s="272">
        <f t="shared" si="499"/>
        <v>0</v>
      </c>
      <c r="R3203" s="272"/>
    </row>
    <row r="3204" spans="1:21" ht="17.25" thickBot="1" x14ac:dyDescent="0.35">
      <c r="A3204" s="207"/>
      <c r="B3204" s="204"/>
      <c r="C3204" s="204"/>
      <c r="D3204" s="218"/>
      <c r="E3204" s="204"/>
      <c r="F3204" s="204"/>
      <c r="G3204" s="219"/>
      <c r="H3204" s="273"/>
      <c r="I3204" s="271" t="str">
        <f>IF(A3204&lt;&gt;0,IF(IFERROR(B3204-8,0)&lt;0,0,IFERROR(B3204-8,0)),"")</f>
        <v/>
      </c>
      <c r="J3204" s="271"/>
      <c r="K3204" s="271"/>
      <c r="L3204" s="271"/>
      <c r="M3204" s="272"/>
      <c r="N3204" s="272"/>
      <c r="O3204" s="272"/>
      <c r="P3204" s="272"/>
      <c r="Q3204" s="272">
        <f t="shared" si="499"/>
        <v>0</v>
      </c>
      <c r="R3204" s="272"/>
    </row>
    <row r="3205" spans="1:21" ht="17.25" thickBot="1" x14ac:dyDescent="0.35">
      <c r="A3205" s="211"/>
      <c r="B3205" s="243"/>
      <c r="C3205" s="243"/>
      <c r="D3205" s="243"/>
      <c r="E3205" s="243"/>
      <c r="F3205" s="243"/>
      <c r="G3205" s="244"/>
      <c r="H3205" s="273">
        <f t="shared" ref="H3205:M3205" si="500">SUM(H3206:H3236)</f>
        <v>0</v>
      </c>
      <c r="I3205" s="271">
        <f t="shared" si="500"/>
        <v>0</v>
      </c>
      <c r="J3205" s="271">
        <f t="shared" si="500"/>
        <v>0</v>
      </c>
      <c r="K3205" s="271">
        <f t="shared" si="500"/>
        <v>0</v>
      </c>
      <c r="L3205" s="274">
        <f t="shared" si="500"/>
        <v>0</v>
      </c>
      <c r="M3205" s="271" t="e">
        <f t="shared" si="500"/>
        <v>#DIV/0!</v>
      </c>
      <c r="N3205" s="275">
        <f>COUNTA(B3206:B3236)-COUNTIF(B3206:B3236,"연차")</f>
        <v>0</v>
      </c>
      <c r="O3205" s="271">
        <f>SUM(O3206:O3236)</f>
        <v>0</v>
      </c>
      <c r="P3205" s="271">
        <f>SUM(P3206:P3236)</f>
        <v>0</v>
      </c>
      <c r="Q3205" s="272">
        <f>SUM(Q3206:Q3236)</f>
        <v>0</v>
      </c>
      <c r="R3205" s="272">
        <f>COUNTA(A3206:A3236)</f>
        <v>28</v>
      </c>
      <c r="S3205" s="276">
        <f>SUM(C3206:C3236)</f>
        <v>0</v>
      </c>
      <c r="T3205" s="276">
        <f>SUM(F3206:F3236)</f>
        <v>0</v>
      </c>
      <c r="U3205" s="251">
        <f>G3207*G3209</f>
        <v>0</v>
      </c>
    </row>
    <row r="3206" spans="1:21" x14ac:dyDescent="0.3">
      <c r="A3206" s="212">
        <v>1</v>
      </c>
      <c r="B3206" s="201"/>
      <c r="C3206" s="201"/>
      <c r="D3206" s="201" t="s">
        <v>271</v>
      </c>
      <c r="E3206" s="201"/>
      <c r="F3206" s="201"/>
      <c r="G3206" s="213" t="s">
        <v>282</v>
      </c>
      <c r="H3206" s="273">
        <f>SUM(B3206:B3212)</f>
        <v>0</v>
      </c>
      <c r="I3206" s="271">
        <f t="shared" ref="I3206:I3233" si="501">IF(IFERROR(B3206-8,0)&lt;0,0,IFERROR(B3206-8,0))</f>
        <v>0</v>
      </c>
      <c r="J3206" s="271">
        <f>IF(SUM(H3206-40)&gt;0,H3206-40,0)</f>
        <v>0</v>
      </c>
      <c r="K3206" s="271">
        <f>IF(SUM(I3206:I3212)&gt;J3206,SUM(I3206:I3212),J3206)</f>
        <v>0</v>
      </c>
      <c r="L3206" s="271">
        <f>IF(D3206="o",IF(H3206&lt;15,0,IF(H3206&gt;40,8,H3206/5)),0)</f>
        <v>0</v>
      </c>
      <c r="M3206" s="272" t="e">
        <f>SUM(B3206:B3236)/COUNTA(B3206:B3236)</f>
        <v>#DIV/0!</v>
      </c>
      <c r="N3206" s="272"/>
      <c r="O3206" s="272" t="str">
        <f>IF(E3206="o",IF(B3206&gt;8,8,B3206),"")</f>
        <v/>
      </c>
      <c r="P3206" s="272" t="str">
        <f>IF(E3206="o",IF(B3206&gt;8,B3206-8,0),"")</f>
        <v/>
      </c>
      <c r="Q3206" s="272">
        <f>COUNTA(A3206)*IF(B3206="연차",0,B3206)</f>
        <v>0</v>
      </c>
      <c r="R3206" s="272"/>
    </row>
    <row r="3207" spans="1:21" x14ac:dyDescent="0.3">
      <c r="A3207" s="214">
        <v>2</v>
      </c>
      <c r="B3207" s="200"/>
      <c r="C3207" s="200"/>
      <c r="D3207" s="215"/>
      <c r="E3207" s="200"/>
      <c r="F3207" s="200"/>
      <c r="G3207" s="203"/>
      <c r="H3207" s="273"/>
      <c r="I3207" s="271">
        <f t="shared" si="501"/>
        <v>0</v>
      </c>
      <c r="J3207" s="271"/>
      <c r="K3207" s="271"/>
      <c r="L3207" s="271"/>
      <c r="M3207" s="272"/>
      <c r="N3207" s="272"/>
      <c r="O3207" s="272" t="str">
        <f t="shared" ref="O3207:O3235" si="502">IF(E3207="o",IF(B3207&gt;8,8,B3207),"")</f>
        <v/>
      </c>
      <c r="P3207" s="272" t="str">
        <f t="shared" ref="P3207:P3235" si="503">IF(E3207="o",IF(B3207&gt;8,B3207-8,0),"")</f>
        <v/>
      </c>
      <c r="Q3207" s="272">
        <f t="shared" ref="Q3207:Q3236" si="504">COUNTA(A3207)*IF(B3207="연차",0,B3207)</f>
        <v>0</v>
      </c>
      <c r="R3207" s="272"/>
    </row>
    <row r="3208" spans="1:21" x14ac:dyDescent="0.3">
      <c r="A3208" s="214">
        <v>3</v>
      </c>
      <c r="B3208" s="200"/>
      <c r="C3208" s="200"/>
      <c r="D3208" s="215"/>
      <c r="E3208" s="200"/>
      <c r="F3208" s="200"/>
      <c r="G3208" s="203" t="s">
        <v>275</v>
      </c>
      <c r="H3208" s="273"/>
      <c r="I3208" s="271">
        <f t="shared" si="501"/>
        <v>0</v>
      </c>
      <c r="J3208" s="271"/>
      <c r="K3208" s="271"/>
      <c r="L3208" s="271"/>
      <c r="M3208" s="272"/>
      <c r="N3208" s="272"/>
      <c r="O3208" s="272" t="str">
        <f t="shared" si="502"/>
        <v/>
      </c>
      <c r="P3208" s="272" t="str">
        <f t="shared" si="503"/>
        <v/>
      </c>
      <c r="Q3208" s="272">
        <f t="shared" si="504"/>
        <v>0</v>
      </c>
      <c r="R3208" s="272"/>
    </row>
    <row r="3209" spans="1:21" x14ac:dyDescent="0.3">
      <c r="A3209" s="214">
        <v>4</v>
      </c>
      <c r="B3209" s="200"/>
      <c r="C3209" s="200"/>
      <c r="D3209" s="215"/>
      <c r="E3209" s="200"/>
      <c r="F3209" s="200"/>
      <c r="G3209" s="203"/>
      <c r="H3209" s="273"/>
      <c r="I3209" s="271">
        <f t="shared" si="501"/>
        <v>0</v>
      </c>
      <c r="J3209" s="271"/>
      <c r="K3209" s="271"/>
      <c r="L3209" s="271"/>
      <c r="M3209" s="272"/>
      <c r="N3209" s="272"/>
      <c r="O3209" s="272" t="str">
        <f t="shared" si="502"/>
        <v/>
      </c>
      <c r="P3209" s="272" t="str">
        <f t="shared" si="503"/>
        <v/>
      </c>
      <c r="Q3209" s="272">
        <f t="shared" si="504"/>
        <v>0</v>
      </c>
      <c r="R3209" s="272"/>
    </row>
    <row r="3210" spans="1:21" x14ac:dyDescent="0.3">
      <c r="A3210" s="214">
        <v>5</v>
      </c>
      <c r="B3210" s="200"/>
      <c r="C3210" s="200"/>
      <c r="D3210" s="215"/>
      <c r="E3210" s="200"/>
      <c r="F3210" s="200"/>
      <c r="G3210" s="216"/>
      <c r="H3210" s="273"/>
      <c r="I3210" s="271">
        <f t="shared" si="501"/>
        <v>0</v>
      </c>
      <c r="J3210" s="271"/>
      <c r="K3210" s="271"/>
      <c r="L3210" s="271"/>
      <c r="M3210" s="272"/>
      <c r="N3210" s="272"/>
      <c r="O3210" s="272" t="str">
        <f t="shared" si="502"/>
        <v/>
      </c>
      <c r="P3210" s="272" t="str">
        <f t="shared" si="503"/>
        <v/>
      </c>
      <c r="Q3210" s="272">
        <f t="shared" si="504"/>
        <v>0</v>
      </c>
      <c r="R3210" s="272"/>
    </row>
    <row r="3211" spans="1:21" x14ac:dyDescent="0.3">
      <c r="A3211" s="214">
        <v>6</v>
      </c>
      <c r="B3211" s="200"/>
      <c r="C3211" s="200"/>
      <c r="D3211" s="215"/>
      <c r="E3211" s="200"/>
      <c r="F3211" s="200"/>
      <c r="G3211" s="216"/>
      <c r="H3211" s="273"/>
      <c r="I3211" s="271">
        <f t="shared" si="501"/>
        <v>0</v>
      </c>
      <c r="J3211" s="271"/>
      <c r="K3211" s="271"/>
      <c r="L3211" s="271"/>
      <c r="M3211" s="272"/>
      <c r="N3211" s="272"/>
      <c r="O3211" s="272" t="str">
        <f t="shared" si="502"/>
        <v/>
      </c>
      <c r="P3211" s="272" t="str">
        <f t="shared" si="503"/>
        <v/>
      </c>
      <c r="Q3211" s="272">
        <f t="shared" si="504"/>
        <v>0</v>
      </c>
      <c r="R3211" s="272"/>
    </row>
    <row r="3212" spans="1:21" ht="17.25" thickBot="1" x14ac:dyDescent="0.35">
      <c r="A3212" s="217">
        <v>7</v>
      </c>
      <c r="B3212" s="204"/>
      <c r="C3212" s="204"/>
      <c r="D3212" s="218"/>
      <c r="E3212" s="204"/>
      <c r="F3212" s="204"/>
      <c r="G3212" s="219"/>
      <c r="H3212" s="273"/>
      <c r="I3212" s="271">
        <f t="shared" si="501"/>
        <v>0</v>
      </c>
      <c r="J3212" s="271"/>
      <c r="K3212" s="271"/>
      <c r="L3212" s="271"/>
      <c r="M3212" s="272"/>
      <c r="N3212" s="272"/>
      <c r="O3212" s="272" t="str">
        <f t="shared" si="502"/>
        <v/>
      </c>
      <c r="P3212" s="272" t="str">
        <f t="shared" si="503"/>
        <v/>
      </c>
      <c r="Q3212" s="272">
        <f t="shared" si="504"/>
        <v>0</v>
      </c>
      <c r="R3212" s="272"/>
    </row>
    <row r="3213" spans="1:21" x14ac:dyDescent="0.3">
      <c r="A3213" s="220">
        <v>8</v>
      </c>
      <c r="B3213" s="202"/>
      <c r="C3213" s="202"/>
      <c r="D3213" s="202" t="s">
        <v>271</v>
      </c>
      <c r="E3213" s="202"/>
      <c r="F3213" s="202"/>
      <c r="G3213" s="221"/>
      <c r="H3213" s="273">
        <f>SUM(B3213:B3219)</f>
        <v>0</v>
      </c>
      <c r="I3213" s="271">
        <f t="shared" si="501"/>
        <v>0</v>
      </c>
      <c r="J3213" s="271">
        <f>IF(SUM(H3213-40)&gt;0,H3213-40,0)</f>
        <v>0</v>
      </c>
      <c r="K3213" s="271">
        <f>IF(SUM(I3213:I3219)&gt;J3213,SUM(I3213:I3219),J3213)</f>
        <v>0</v>
      </c>
      <c r="L3213" s="271">
        <f>IF(D3213="o",IF(H3213&lt;15,0,IF(H3213&gt;40,8,H3213/5)),0)</f>
        <v>0</v>
      </c>
      <c r="M3213" s="272"/>
      <c r="N3213" s="272"/>
      <c r="O3213" s="272" t="str">
        <f t="shared" si="502"/>
        <v/>
      </c>
      <c r="P3213" s="272" t="str">
        <f t="shared" si="503"/>
        <v/>
      </c>
      <c r="Q3213" s="272">
        <f t="shared" si="504"/>
        <v>0</v>
      </c>
      <c r="R3213" s="272"/>
    </row>
    <row r="3214" spans="1:21" x14ac:dyDescent="0.3">
      <c r="A3214" s="214">
        <v>9</v>
      </c>
      <c r="B3214" s="200"/>
      <c r="C3214" s="200"/>
      <c r="D3214" s="215"/>
      <c r="E3214" s="200"/>
      <c r="F3214" s="200"/>
      <c r="G3214" s="216"/>
      <c r="H3214" s="273"/>
      <c r="I3214" s="271">
        <f t="shared" si="501"/>
        <v>0</v>
      </c>
      <c r="J3214" s="271"/>
      <c r="K3214" s="271"/>
      <c r="L3214" s="271"/>
      <c r="M3214" s="272"/>
      <c r="N3214" s="272"/>
      <c r="O3214" s="272" t="str">
        <f t="shared" si="502"/>
        <v/>
      </c>
      <c r="P3214" s="272" t="str">
        <f t="shared" si="503"/>
        <v/>
      </c>
      <c r="Q3214" s="272">
        <f t="shared" si="504"/>
        <v>0</v>
      </c>
      <c r="R3214" s="272"/>
    </row>
    <row r="3215" spans="1:21" x14ac:dyDescent="0.3">
      <c r="A3215" s="214">
        <v>10</v>
      </c>
      <c r="B3215" s="200"/>
      <c r="C3215" s="200"/>
      <c r="D3215" s="215"/>
      <c r="E3215" s="200"/>
      <c r="F3215" s="200"/>
      <c r="G3215" s="216"/>
      <c r="H3215" s="273"/>
      <c r="I3215" s="271">
        <f t="shared" si="501"/>
        <v>0</v>
      </c>
      <c r="J3215" s="271"/>
      <c r="K3215" s="271"/>
      <c r="L3215" s="271"/>
      <c r="M3215" s="272"/>
      <c r="N3215" s="272"/>
      <c r="O3215" s="272" t="str">
        <f t="shared" si="502"/>
        <v/>
      </c>
      <c r="P3215" s="272" t="str">
        <f t="shared" si="503"/>
        <v/>
      </c>
      <c r="Q3215" s="272">
        <f t="shared" si="504"/>
        <v>0</v>
      </c>
      <c r="R3215" s="272"/>
    </row>
    <row r="3216" spans="1:21" x14ac:dyDescent="0.3">
      <c r="A3216" s="214">
        <v>11</v>
      </c>
      <c r="B3216" s="200"/>
      <c r="C3216" s="200"/>
      <c r="D3216" s="215"/>
      <c r="E3216" s="200"/>
      <c r="F3216" s="200"/>
      <c r="G3216" s="216"/>
      <c r="H3216" s="273"/>
      <c r="I3216" s="271">
        <f t="shared" si="501"/>
        <v>0</v>
      </c>
      <c r="J3216" s="271"/>
      <c r="K3216" s="271"/>
      <c r="L3216" s="271"/>
      <c r="M3216" s="272"/>
      <c r="N3216" s="272"/>
      <c r="O3216" s="272" t="str">
        <f t="shared" si="502"/>
        <v/>
      </c>
      <c r="P3216" s="272" t="str">
        <f t="shared" si="503"/>
        <v/>
      </c>
      <c r="Q3216" s="272">
        <f t="shared" si="504"/>
        <v>0</v>
      </c>
      <c r="R3216" s="272"/>
    </row>
    <row r="3217" spans="1:18" x14ac:dyDescent="0.3">
      <c r="A3217" s="214">
        <v>12</v>
      </c>
      <c r="B3217" s="200"/>
      <c r="C3217" s="200"/>
      <c r="D3217" s="215"/>
      <c r="E3217" s="200"/>
      <c r="F3217" s="200"/>
      <c r="G3217" s="216"/>
      <c r="H3217" s="273"/>
      <c r="I3217" s="271">
        <f t="shared" si="501"/>
        <v>0</v>
      </c>
      <c r="J3217" s="271"/>
      <c r="K3217" s="271"/>
      <c r="L3217" s="271"/>
      <c r="M3217" s="272"/>
      <c r="N3217" s="272"/>
      <c r="O3217" s="272" t="str">
        <f t="shared" si="502"/>
        <v/>
      </c>
      <c r="P3217" s="272" t="str">
        <f t="shared" si="503"/>
        <v/>
      </c>
      <c r="Q3217" s="272">
        <f t="shared" si="504"/>
        <v>0</v>
      </c>
      <c r="R3217" s="272"/>
    </row>
    <row r="3218" spans="1:18" x14ac:dyDescent="0.3">
      <c r="A3218" s="214">
        <v>13</v>
      </c>
      <c r="B3218" s="200"/>
      <c r="C3218" s="200"/>
      <c r="D3218" s="215"/>
      <c r="E3218" s="200"/>
      <c r="F3218" s="200"/>
      <c r="G3218" s="216"/>
      <c r="H3218" s="273"/>
      <c r="I3218" s="271">
        <f t="shared" si="501"/>
        <v>0</v>
      </c>
      <c r="J3218" s="271"/>
      <c r="K3218" s="271"/>
      <c r="L3218" s="271"/>
      <c r="M3218" s="272"/>
      <c r="N3218" s="272"/>
      <c r="O3218" s="272" t="str">
        <f t="shared" si="502"/>
        <v/>
      </c>
      <c r="P3218" s="272" t="str">
        <f t="shared" si="503"/>
        <v/>
      </c>
      <c r="Q3218" s="272">
        <f t="shared" si="504"/>
        <v>0</v>
      </c>
      <c r="R3218" s="272"/>
    </row>
    <row r="3219" spans="1:18" ht="17.25" thickBot="1" x14ac:dyDescent="0.35">
      <c r="A3219" s="217">
        <v>14</v>
      </c>
      <c r="B3219" s="204"/>
      <c r="C3219" s="204"/>
      <c r="D3219" s="218"/>
      <c r="E3219" s="204"/>
      <c r="F3219" s="204"/>
      <c r="G3219" s="219"/>
      <c r="H3219" s="273"/>
      <c r="I3219" s="271">
        <f t="shared" si="501"/>
        <v>0</v>
      </c>
      <c r="J3219" s="271"/>
      <c r="K3219" s="271"/>
      <c r="L3219" s="271"/>
      <c r="M3219" s="272"/>
      <c r="N3219" s="272"/>
      <c r="O3219" s="272" t="str">
        <f t="shared" si="502"/>
        <v/>
      </c>
      <c r="P3219" s="272" t="str">
        <f t="shared" si="503"/>
        <v/>
      </c>
      <c r="Q3219" s="272">
        <f t="shared" si="504"/>
        <v>0</v>
      </c>
      <c r="R3219" s="272"/>
    </row>
    <row r="3220" spans="1:18" x14ac:dyDescent="0.3">
      <c r="A3220" s="220">
        <v>15</v>
      </c>
      <c r="B3220" s="202"/>
      <c r="C3220" s="202"/>
      <c r="D3220" s="202" t="s">
        <v>271</v>
      </c>
      <c r="E3220" s="202"/>
      <c r="F3220" s="202"/>
      <c r="G3220" s="221"/>
      <c r="H3220" s="273">
        <f>SUM(B3220:B3226)</f>
        <v>0</v>
      </c>
      <c r="I3220" s="271">
        <f t="shared" si="501"/>
        <v>0</v>
      </c>
      <c r="J3220" s="271">
        <f>IF(SUM(H3220-40)&gt;0,H3220-40,0)</f>
        <v>0</v>
      </c>
      <c r="K3220" s="271">
        <f>IF(SUM(I3220:I3226)&gt;J3220,SUM(I3220:I3226),J3220)</f>
        <v>0</v>
      </c>
      <c r="L3220" s="271">
        <f>IF(D3220="o",IF(H3220&lt;15,0,IF(H3220&gt;40,8,H3220/5)),0)</f>
        <v>0</v>
      </c>
      <c r="M3220" s="272"/>
      <c r="N3220" s="272"/>
      <c r="O3220" s="272" t="str">
        <f t="shared" si="502"/>
        <v/>
      </c>
      <c r="P3220" s="272" t="str">
        <f t="shared" si="503"/>
        <v/>
      </c>
      <c r="Q3220" s="272">
        <f t="shared" si="504"/>
        <v>0</v>
      </c>
      <c r="R3220" s="272"/>
    </row>
    <row r="3221" spans="1:18" x14ac:dyDescent="0.3">
      <c r="A3221" s="214">
        <v>16</v>
      </c>
      <c r="B3221" s="200"/>
      <c r="C3221" s="200"/>
      <c r="D3221" s="215"/>
      <c r="E3221" s="200"/>
      <c r="F3221" s="200"/>
      <c r="G3221" s="216"/>
      <c r="H3221" s="273"/>
      <c r="I3221" s="271">
        <f t="shared" si="501"/>
        <v>0</v>
      </c>
      <c r="J3221" s="271"/>
      <c r="K3221" s="271"/>
      <c r="L3221" s="271"/>
      <c r="M3221" s="272"/>
      <c r="N3221" s="272"/>
      <c r="O3221" s="272" t="str">
        <f t="shared" si="502"/>
        <v/>
      </c>
      <c r="P3221" s="272" t="str">
        <f t="shared" si="503"/>
        <v/>
      </c>
      <c r="Q3221" s="272">
        <f t="shared" si="504"/>
        <v>0</v>
      </c>
      <c r="R3221" s="272"/>
    </row>
    <row r="3222" spans="1:18" x14ac:dyDescent="0.3">
      <c r="A3222" s="214">
        <v>17</v>
      </c>
      <c r="B3222" s="200"/>
      <c r="C3222" s="200"/>
      <c r="D3222" s="215"/>
      <c r="E3222" s="200"/>
      <c r="F3222" s="200"/>
      <c r="G3222" s="216"/>
      <c r="H3222" s="273"/>
      <c r="I3222" s="271">
        <f t="shared" si="501"/>
        <v>0</v>
      </c>
      <c r="J3222" s="271"/>
      <c r="K3222" s="271"/>
      <c r="L3222" s="271"/>
      <c r="M3222" s="272"/>
      <c r="N3222" s="272"/>
      <c r="O3222" s="272" t="str">
        <f t="shared" si="502"/>
        <v/>
      </c>
      <c r="P3222" s="272" t="str">
        <f t="shared" si="503"/>
        <v/>
      </c>
      <c r="Q3222" s="272">
        <f t="shared" si="504"/>
        <v>0</v>
      </c>
      <c r="R3222" s="272"/>
    </row>
    <row r="3223" spans="1:18" x14ac:dyDescent="0.3">
      <c r="A3223" s="214">
        <v>18</v>
      </c>
      <c r="B3223" s="200"/>
      <c r="C3223" s="200"/>
      <c r="D3223" s="215"/>
      <c r="E3223" s="200"/>
      <c r="F3223" s="200"/>
      <c r="G3223" s="216"/>
      <c r="H3223" s="273"/>
      <c r="I3223" s="271">
        <f t="shared" si="501"/>
        <v>0</v>
      </c>
      <c r="J3223" s="271"/>
      <c r="K3223" s="271"/>
      <c r="L3223" s="271"/>
      <c r="M3223" s="272"/>
      <c r="N3223" s="272"/>
      <c r="O3223" s="272" t="str">
        <f t="shared" si="502"/>
        <v/>
      </c>
      <c r="P3223" s="272" t="str">
        <f t="shared" si="503"/>
        <v/>
      </c>
      <c r="Q3223" s="272">
        <f t="shared" si="504"/>
        <v>0</v>
      </c>
      <c r="R3223" s="272"/>
    </row>
    <row r="3224" spans="1:18" x14ac:dyDescent="0.3">
      <c r="A3224" s="214">
        <v>19</v>
      </c>
      <c r="B3224" s="200"/>
      <c r="C3224" s="200"/>
      <c r="D3224" s="215"/>
      <c r="E3224" s="200"/>
      <c r="F3224" s="200"/>
      <c r="G3224" s="216"/>
      <c r="H3224" s="273"/>
      <c r="I3224" s="271">
        <f t="shared" si="501"/>
        <v>0</v>
      </c>
      <c r="J3224" s="271"/>
      <c r="K3224" s="271"/>
      <c r="L3224" s="271"/>
      <c r="M3224" s="272"/>
      <c r="N3224" s="272"/>
      <c r="O3224" s="272" t="str">
        <f t="shared" si="502"/>
        <v/>
      </c>
      <c r="P3224" s="272" t="str">
        <f t="shared" si="503"/>
        <v/>
      </c>
      <c r="Q3224" s="272">
        <f t="shared" si="504"/>
        <v>0</v>
      </c>
      <c r="R3224" s="272"/>
    </row>
    <row r="3225" spans="1:18" x14ac:dyDescent="0.3">
      <c r="A3225" s="214">
        <v>20</v>
      </c>
      <c r="B3225" s="200"/>
      <c r="C3225" s="200"/>
      <c r="D3225" s="215"/>
      <c r="E3225" s="200"/>
      <c r="F3225" s="200"/>
      <c r="G3225" s="216"/>
      <c r="H3225" s="273"/>
      <c r="I3225" s="271">
        <f t="shared" si="501"/>
        <v>0</v>
      </c>
      <c r="J3225" s="271"/>
      <c r="K3225" s="271"/>
      <c r="L3225" s="271"/>
      <c r="M3225" s="272"/>
      <c r="N3225" s="272"/>
      <c r="O3225" s="272" t="str">
        <f t="shared" si="502"/>
        <v/>
      </c>
      <c r="P3225" s="272" t="str">
        <f t="shared" si="503"/>
        <v/>
      </c>
      <c r="Q3225" s="272">
        <f t="shared" si="504"/>
        <v>0</v>
      </c>
      <c r="R3225" s="272"/>
    </row>
    <row r="3226" spans="1:18" ht="17.25" thickBot="1" x14ac:dyDescent="0.35">
      <c r="A3226" s="217">
        <v>21</v>
      </c>
      <c r="B3226" s="204"/>
      <c r="C3226" s="204"/>
      <c r="D3226" s="218"/>
      <c r="E3226" s="204"/>
      <c r="F3226" s="204"/>
      <c r="G3226" s="219"/>
      <c r="H3226" s="273"/>
      <c r="I3226" s="271">
        <f t="shared" si="501"/>
        <v>0</v>
      </c>
      <c r="J3226" s="271"/>
      <c r="K3226" s="271"/>
      <c r="L3226" s="271"/>
      <c r="M3226" s="272"/>
      <c r="N3226" s="272"/>
      <c r="O3226" s="272" t="str">
        <f t="shared" si="502"/>
        <v/>
      </c>
      <c r="P3226" s="272" t="str">
        <f t="shared" si="503"/>
        <v/>
      </c>
      <c r="Q3226" s="272">
        <f t="shared" si="504"/>
        <v>0</v>
      </c>
      <c r="R3226" s="272"/>
    </row>
    <row r="3227" spans="1:18" x14ac:dyDescent="0.3">
      <c r="A3227" s="220">
        <v>22</v>
      </c>
      <c r="B3227" s="202"/>
      <c r="C3227" s="202"/>
      <c r="D3227" s="202" t="s">
        <v>271</v>
      </c>
      <c r="E3227" s="202"/>
      <c r="F3227" s="202"/>
      <c r="G3227" s="221"/>
      <c r="H3227" s="273">
        <f>SUM(B3227:B3233)</f>
        <v>0</v>
      </c>
      <c r="I3227" s="271">
        <f t="shared" si="501"/>
        <v>0</v>
      </c>
      <c r="J3227" s="271">
        <f>IF(SUM(H3227-40)&gt;0,H3227-40,0)</f>
        <v>0</v>
      </c>
      <c r="K3227" s="271">
        <f>IF(SUM(I3227:I3233)&gt;J3227,SUM(I3227:I3233),J3227)</f>
        <v>0</v>
      </c>
      <c r="L3227" s="271">
        <f>IF(D3227="o",IF(H3227&lt;15,0,IF(H3227&gt;40,8,H3227/5)),0)</f>
        <v>0</v>
      </c>
      <c r="M3227" s="272"/>
      <c r="N3227" s="272"/>
      <c r="O3227" s="272" t="str">
        <f t="shared" si="502"/>
        <v/>
      </c>
      <c r="P3227" s="272" t="str">
        <f t="shared" si="503"/>
        <v/>
      </c>
      <c r="Q3227" s="272">
        <f t="shared" si="504"/>
        <v>0</v>
      </c>
      <c r="R3227" s="272"/>
    </row>
    <row r="3228" spans="1:18" x14ac:dyDescent="0.3">
      <c r="A3228" s="214">
        <v>23</v>
      </c>
      <c r="B3228" s="200"/>
      <c r="C3228" s="200"/>
      <c r="D3228" s="215"/>
      <c r="E3228" s="200"/>
      <c r="F3228" s="200"/>
      <c r="G3228" s="216"/>
      <c r="H3228" s="273"/>
      <c r="I3228" s="271">
        <f t="shared" si="501"/>
        <v>0</v>
      </c>
      <c r="J3228" s="271"/>
      <c r="K3228" s="271"/>
      <c r="L3228" s="271"/>
      <c r="M3228" s="272"/>
      <c r="N3228" s="272"/>
      <c r="O3228" s="272" t="str">
        <f t="shared" si="502"/>
        <v/>
      </c>
      <c r="P3228" s="272" t="str">
        <f t="shared" si="503"/>
        <v/>
      </c>
      <c r="Q3228" s="272">
        <f t="shared" si="504"/>
        <v>0</v>
      </c>
      <c r="R3228" s="272"/>
    </row>
    <row r="3229" spans="1:18" x14ac:dyDescent="0.3">
      <c r="A3229" s="214">
        <v>24</v>
      </c>
      <c r="B3229" s="200"/>
      <c r="C3229" s="200"/>
      <c r="D3229" s="215"/>
      <c r="E3229" s="200"/>
      <c r="F3229" s="200"/>
      <c r="G3229" s="216"/>
      <c r="H3229" s="273"/>
      <c r="I3229" s="271">
        <f t="shared" si="501"/>
        <v>0</v>
      </c>
      <c r="J3229" s="271"/>
      <c r="K3229" s="271"/>
      <c r="L3229" s="271"/>
      <c r="M3229" s="272"/>
      <c r="N3229" s="272"/>
      <c r="O3229" s="272" t="str">
        <f t="shared" si="502"/>
        <v/>
      </c>
      <c r="P3229" s="272" t="str">
        <f t="shared" si="503"/>
        <v/>
      </c>
      <c r="Q3229" s="272">
        <f t="shared" si="504"/>
        <v>0</v>
      </c>
      <c r="R3229" s="272"/>
    </row>
    <row r="3230" spans="1:18" x14ac:dyDescent="0.3">
      <c r="A3230" s="214">
        <v>25</v>
      </c>
      <c r="B3230" s="200"/>
      <c r="C3230" s="200"/>
      <c r="D3230" s="215"/>
      <c r="E3230" s="200"/>
      <c r="F3230" s="200"/>
      <c r="G3230" s="216"/>
      <c r="H3230" s="273"/>
      <c r="I3230" s="271">
        <f t="shared" si="501"/>
        <v>0</v>
      </c>
      <c r="J3230" s="271"/>
      <c r="K3230" s="271"/>
      <c r="L3230" s="271"/>
      <c r="M3230" s="272"/>
      <c r="N3230" s="272"/>
      <c r="O3230" s="272" t="str">
        <f t="shared" si="502"/>
        <v/>
      </c>
      <c r="P3230" s="272" t="str">
        <f t="shared" si="503"/>
        <v/>
      </c>
      <c r="Q3230" s="272">
        <f t="shared" si="504"/>
        <v>0</v>
      </c>
      <c r="R3230" s="272"/>
    </row>
    <row r="3231" spans="1:18" x14ac:dyDescent="0.3">
      <c r="A3231" s="214">
        <v>26</v>
      </c>
      <c r="B3231" s="200"/>
      <c r="C3231" s="200"/>
      <c r="D3231" s="215"/>
      <c r="E3231" s="200"/>
      <c r="F3231" s="200"/>
      <c r="G3231" s="216"/>
      <c r="H3231" s="273"/>
      <c r="I3231" s="271">
        <f t="shared" si="501"/>
        <v>0</v>
      </c>
      <c r="J3231" s="271"/>
      <c r="K3231" s="271"/>
      <c r="L3231" s="271"/>
      <c r="M3231" s="272"/>
      <c r="N3231" s="272"/>
      <c r="O3231" s="272" t="str">
        <f t="shared" si="502"/>
        <v/>
      </c>
      <c r="P3231" s="272" t="str">
        <f t="shared" si="503"/>
        <v/>
      </c>
      <c r="Q3231" s="272">
        <f t="shared" si="504"/>
        <v>0</v>
      </c>
      <c r="R3231" s="272"/>
    </row>
    <row r="3232" spans="1:18" x14ac:dyDescent="0.3">
      <c r="A3232" s="214">
        <v>27</v>
      </c>
      <c r="B3232" s="200"/>
      <c r="C3232" s="200"/>
      <c r="D3232" s="215"/>
      <c r="E3232" s="200"/>
      <c r="F3232" s="200"/>
      <c r="G3232" s="216"/>
      <c r="H3232" s="273"/>
      <c r="I3232" s="271">
        <f t="shared" si="501"/>
        <v>0</v>
      </c>
      <c r="J3232" s="271"/>
      <c r="K3232" s="271"/>
      <c r="L3232" s="271"/>
      <c r="M3232" s="272"/>
      <c r="N3232" s="272"/>
      <c r="O3232" s="272" t="str">
        <f t="shared" si="502"/>
        <v/>
      </c>
      <c r="P3232" s="272" t="str">
        <f t="shared" si="503"/>
        <v/>
      </c>
      <c r="Q3232" s="272">
        <f t="shared" si="504"/>
        <v>0</v>
      </c>
      <c r="R3232" s="272"/>
    </row>
    <row r="3233" spans="1:21" ht="17.25" thickBot="1" x14ac:dyDescent="0.35">
      <c r="A3233" s="217">
        <v>28</v>
      </c>
      <c r="B3233" s="204"/>
      <c r="C3233" s="204"/>
      <c r="D3233" s="218"/>
      <c r="E3233" s="204"/>
      <c r="F3233" s="204"/>
      <c r="G3233" s="219"/>
      <c r="H3233" s="273"/>
      <c r="I3233" s="271">
        <f t="shared" si="501"/>
        <v>0</v>
      </c>
      <c r="J3233" s="271"/>
      <c r="K3233" s="271"/>
      <c r="L3233" s="271"/>
      <c r="M3233" s="272"/>
      <c r="N3233" s="272"/>
      <c r="O3233" s="272" t="str">
        <f t="shared" si="502"/>
        <v/>
      </c>
      <c r="P3233" s="272" t="str">
        <f t="shared" si="503"/>
        <v/>
      </c>
      <c r="Q3233" s="272">
        <f t="shared" si="504"/>
        <v>0</v>
      </c>
      <c r="R3233" s="272"/>
    </row>
    <row r="3234" spans="1:21" x14ac:dyDescent="0.3">
      <c r="A3234" s="205"/>
      <c r="B3234" s="202"/>
      <c r="C3234" s="202"/>
      <c r="D3234" s="202" t="s">
        <v>271</v>
      </c>
      <c r="E3234" s="202"/>
      <c r="F3234" s="202"/>
      <c r="G3234" s="221"/>
      <c r="H3234" s="273" t="str">
        <f>IF(A3234&lt;&gt;0,SUM(Q3234:Q3236),"")</f>
        <v/>
      </c>
      <c r="I3234" s="271" t="str">
        <f>IF(A3234&lt;&gt;0,IF(IFERROR(B3234-8,0)&lt;0,0,IFERROR(B3234-8,0)),"")</f>
        <v/>
      </c>
      <c r="J3234" s="271" t="str">
        <f>IF(A3234&lt;&gt;0,IF(SUM(H3234-40)&gt;0,H3234-40,0),"")</f>
        <v/>
      </c>
      <c r="K3234" s="271" t="str">
        <f>IF(A3234&lt;&gt;0,IF(SUM(I3234:I3236)&gt;J3234,SUM(I3234:I3236),J3234),"")</f>
        <v/>
      </c>
      <c r="L3234" s="271" t="str">
        <f>IF(A3234&lt;&gt;0,IF(D3206="o",IF(H3234&lt;(15/(7/COUNTA(A3234:A3236))),0,IF(H3234&gt;(COUNTA(A3234:A3236)/5*40),COUNTA(A3234:A3236)/5*8,H3234/5)),""),"")</f>
        <v/>
      </c>
      <c r="M3234" s="272"/>
      <c r="N3234" s="272"/>
      <c r="O3234" s="272" t="str">
        <f t="shared" si="502"/>
        <v/>
      </c>
      <c r="P3234" s="272" t="str">
        <f t="shared" si="503"/>
        <v/>
      </c>
      <c r="Q3234" s="272">
        <f t="shared" si="504"/>
        <v>0</v>
      </c>
      <c r="R3234" s="272"/>
    </row>
    <row r="3235" spans="1:21" x14ac:dyDescent="0.3">
      <c r="A3235" s="206"/>
      <c r="B3235" s="200"/>
      <c r="C3235" s="200"/>
      <c r="D3235" s="215"/>
      <c r="E3235" s="200"/>
      <c r="F3235" s="200"/>
      <c r="G3235" s="216"/>
      <c r="H3235" s="273"/>
      <c r="I3235" s="271" t="str">
        <f>IF(A3235&lt;&gt;0,IF(IFERROR(B3235-8,0)&lt;0,0,IFERROR(B3235-8,0)),"")</f>
        <v/>
      </c>
      <c r="J3235" s="271"/>
      <c r="K3235" s="271"/>
      <c r="L3235" s="271"/>
      <c r="M3235" s="272"/>
      <c r="N3235" s="272"/>
      <c r="O3235" s="272" t="str">
        <f t="shared" si="502"/>
        <v/>
      </c>
      <c r="P3235" s="272" t="str">
        <f t="shared" si="503"/>
        <v/>
      </c>
      <c r="Q3235" s="272">
        <f t="shared" si="504"/>
        <v>0</v>
      </c>
      <c r="R3235" s="272"/>
    </row>
    <row r="3236" spans="1:21" ht="17.25" thickBot="1" x14ac:dyDescent="0.35">
      <c r="A3236" s="207"/>
      <c r="B3236" s="204"/>
      <c r="C3236" s="204"/>
      <c r="D3236" s="218"/>
      <c r="E3236" s="204"/>
      <c r="F3236" s="204"/>
      <c r="G3236" s="219"/>
      <c r="H3236" s="273"/>
      <c r="I3236" s="271" t="str">
        <f>IF(A3236&lt;&gt;0,IF(IFERROR(B3236-8,0)&lt;0,0,IFERROR(B3236-8,0)),"")</f>
        <v/>
      </c>
      <c r="J3236" s="271"/>
      <c r="K3236" s="271"/>
      <c r="L3236" s="271"/>
      <c r="M3236" s="272"/>
      <c r="N3236" s="272"/>
      <c r="O3236" s="272"/>
      <c r="P3236" s="272"/>
      <c r="Q3236" s="272">
        <f t="shared" si="504"/>
        <v>0</v>
      </c>
      <c r="R3236" s="272"/>
    </row>
    <row r="3237" spans="1:21" ht="17.25" thickBot="1" x14ac:dyDescent="0.35">
      <c r="A3237" s="211"/>
      <c r="B3237" s="243"/>
      <c r="C3237" s="243"/>
      <c r="D3237" s="243"/>
      <c r="E3237" s="243"/>
      <c r="F3237" s="243"/>
      <c r="G3237" s="244"/>
      <c r="H3237" s="273">
        <f t="shared" ref="H3237:M3237" si="505">SUM(H3238:H3268)</f>
        <v>0</v>
      </c>
      <c r="I3237" s="271">
        <f t="shared" si="505"/>
        <v>0</v>
      </c>
      <c r="J3237" s="271">
        <f t="shared" si="505"/>
        <v>0</v>
      </c>
      <c r="K3237" s="271">
        <f t="shared" si="505"/>
        <v>0</v>
      </c>
      <c r="L3237" s="274">
        <f t="shared" si="505"/>
        <v>0</v>
      </c>
      <c r="M3237" s="271" t="e">
        <f t="shared" si="505"/>
        <v>#DIV/0!</v>
      </c>
      <c r="N3237" s="275">
        <f>COUNTA(B3238:B3268)-COUNTIF(B3238:B3268,"연차")</f>
        <v>0</v>
      </c>
      <c r="O3237" s="271">
        <f>SUM(O3238:O3268)</f>
        <v>0</v>
      </c>
      <c r="P3237" s="271">
        <f>SUM(P3238:P3268)</f>
        <v>0</v>
      </c>
      <c r="Q3237" s="272">
        <f>SUM(Q3238:Q3268)</f>
        <v>0</v>
      </c>
      <c r="R3237" s="272">
        <f>COUNTA(A3238:A3268)</f>
        <v>28</v>
      </c>
      <c r="S3237" s="276">
        <f>SUM(C3238:C3268)</f>
        <v>0</v>
      </c>
      <c r="T3237" s="276">
        <f>SUM(F3238:F3268)</f>
        <v>0</v>
      </c>
      <c r="U3237" s="251">
        <f>G3239*G3241</f>
        <v>0</v>
      </c>
    </row>
    <row r="3238" spans="1:21" x14ac:dyDescent="0.3">
      <c r="A3238" s="212">
        <v>1</v>
      </c>
      <c r="B3238" s="201"/>
      <c r="C3238" s="201"/>
      <c r="D3238" s="201" t="s">
        <v>271</v>
      </c>
      <c r="E3238" s="201"/>
      <c r="F3238" s="201"/>
      <c r="G3238" s="213" t="s">
        <v>282</v>
      </c>
      <c r="H3238" s="273">
        <f>SUM(B3238:B3244)</f>
        <v>0</v>
      </c>
      <c r="I3238" s="271">
        <f t="shared" ref="I3238:I3265" si="506">IF(IFERROR(B3238-8,0)&lt;0,0,IFERROR(B3238-8,0))</f>
        <v>0</v>
      </c>
      <c r="J3238" s="271">
        <f>IF(SUM(H3238-40)&gt;0,H3238-40,0)</f>
        <v>0</v>
      </c>
      <c r="K3238" s="271">
        <f>IF(SUM(I3238:I3244)&gt;J3238,SUM(I3238:I3244),J3238)</f>
        <v>0</v>
      </c>
      <c r="L3238" s="271">
        <f>IF(D3238="o",IF(H3238&lt;15,0,IF(H3238&gt;40,8,H3238/5)),0)</f>
        <v>0</v>
      </c>
      <c r="M3238" s="272" t="e">
        <f>SUM(B3238:B3268)/COUNTA(B3238:B3268)</f>
        <v>#DIV/0!</v>
      </c>
      <c r="N3238" s="272"/>
      <c r="O3238" s="272" t="str">
        <f>IF(E3238="o",IF(B3238&gt;8,8,B3238),"")</f>
        <v/>
      </c>
      <c r="P3238" s="272" t="str">
        <f>IF(E3238="o",IF(B3238&gt;8,B3238-8,0),"")</f>
        <v/>
      </c>
      <c r="Q3238" s="272">
        <f>COUNTA(A3238)*IF(B3238="연차",0,B3238)</f>
        <v>0</v>
      </c>
      <c r="R3238" s="272"/>
    </row>
    <row r="3239" spans="1:21" x14ac:dyDescent="0.3">
      <c r="A3239" s="214">
        <v>2</v>
      </c>
      <c r="B3239" s="200"/>
      <c r="C3239" s="200"/>
      <c r="D3239" s="215"/>
      <c r="E3239" s="200"/>
      <c r="F3239" s="200"/>
      <c r="G3239" s="203"/>
      <c r="H3239" s="273"/>
      <c r="I3239" s="271">
        <f t="shared" si="506"/>
        <v>0</v>
      </c>
      <c r="J3239" s="271"/>
      <c r="K3239" s="271"/>
      <c r="L3239" s="271"/>
      <c r="M3239" s="272"/>
      <c r="N3239" s="272"/>
      <c r="O3239" s="272" t="str">
        <f t="shared" ref="O3239:O3267" si="507">IF(E3239="o",IF(B3239&gt;8,8,B3239),"")</f>
        <v/>
      </c>
      <c r="P3239" s="272" t="str">
        <f t="shared" ref="P3239:P3267" si="508">IF(E3239="o",IF(B3239&gt;8,B3239-8,0),"")</f>
        <v/>
      </c>
      <c r="Q3239" s="272">
        <f t="shared" ref="Q3239:Q3268" si="509">COUNTA(A3239)*IF(B3239="연차",0,B3239)</f>
        <v>0</v>
      </c>
      <c r="R3239" s="272"/>
    </row>
    <row r="3240" spans="1:21" x14ac:dyDescent="0.3">
      <c r="A3240" s="214">
        <v>3</v>
      </c>
      <c r="B3240" s="200"/>
      <c r="C3240" s="200"/>
      <c r="D3240" s="215"/>
      <c r="E3240" s="200"/>
      <c r="F3240" s="200"/>
      <c r="G3240" s="203" t="s">
        <v>275</v>
      </c>
      <c r="H3240" s="273"/>
      <c r="I3240" s="271">
        <f t="shared" si="506"/>
        <v>0</v>
      </c>
      <c r="J3240" s="271"/>
      <c r="K3240" s="271"/>
      <c r="L3240" s="271"/>
      <c r="M3240" s="272"/>
      <c r="N3240" s="272"/>
      <c r="O3240" s="272" t="str">
        <f t="shared" si="507"/>
        <v/>
      </c>
      <c r="P3240" s="272" t="str">
        <f t="shared" si="508"/>
        <v/>
      </c>
      <c r="Q3240" s="272">
        <f t="shared" si="509"/>
        <v>0</v>
      </c>
      <c r="R3240" s="272"/>
    </row>
    <row r="3241" spans="1:21" x14ac:dyDescent="0.3">
      <c r="A3241" s="214">
        <v>4</v>
      </c>
      <c r="B3241" s="200"/>
      <c r="C3241" s="200"/>
      <c r="D3241" s="215"/>
      <c r="E3241" s="200"/>
      <c r="F3241" s="200"/>
      <c r="G3241" s="203"/>
      <c r="H3241" s="273"/>
      <c r="I3241" s="271">
        <f t="shared" si="506"/>
        <v>0</v>
      </c>
      <c r="J3241" s="271"/>
      <c r="K3241" s="271"/>
      <c r="L3241" s="271"/>
      <c r="M3241" s="272"/>
      <c r="N3241" s="272"/>
      <c r="O3241" s="272" t="str">
        <f t="shared" si="507"/>
        <v/>
      </c>
      <c r="P3241" s="272" t="str">
        <f t="shared" si="508"/>
        <v/>
      </c>
      <c r="Q3241" s="272">
        <f t="shared" si="509"/>
        <v>0</v>
      </c>
      <c r="R3241" s="272"/>
    </row>
    <row r="3242" spans="1:21" x14ac:dyDescent="0.3">
      <c r="A3242" s="214">
        <v>5</v>
      </c>
      <c r="B3242" s="200"/>
      <c r="C3242" s="200"/>
      <c r="D3242" s="215"/>
      <c r="E3242" s="200"/>
      <c r="F3242" s="200"/>
      <c r="G3242" s="216"/>
      <c r="H3242" s="273"/>
      <c r="I3242" s="271">
        <f t="shared" si="506"/>
        <v>0</v>
      </c>
      <c r="J3242" s="271"/>
      <c r="K3242" s="271"/>
      <c r="L3242" s="271"/>
      <c r="M3242" s="272"/>
      <c r="N3242" s="272"/>
      <c r="O3242" s="272" t="str">
        <f t="shared" si="507"/>
        <v/>
      </c>
      <c r="P3242" s="272" t="str">
        <f t="shared" si="508"/>
        <v/>
      </c>
      <c r="Q3242" s="272">
        <f t="shared" si="509"/>
        <v>0</v>
      </c>
      <c r="R3242" s="272"/>
    </row>
    <row r="3243" spans="1:21" x14ac:dyDescent="0.3">
      <c r="A3243" s="214">
        <v>6</v>
      </c>
      <c r="B3243" s="200"/>
      <c r="C3243" s="200"/>
      <c r="D3243" s="215"/>
      <c r="E3243" s="200"/>
      <c r="F3243" s="200"/>
      <c r="G3243" s="216"/>
      <c r="H3243" s="273"/>
      <c r="I3243" s="271">
        <f t="shared" si="506"/>
        <v>0</v>
      </c>
      <c r="J3243" s="271"/>
      <c r="K3243" s="271"/>
      <c r="L3243" s="271"/>
      <c r="M3243" s="272"/>
      <c r="N3243" s="272"/>
      <c r="O3243" s="272" t="str">
        <f t="shared" si="507"/>
        <v/>
      </c>
      <c r="P3243" s="272" t="str">
        <f t="shared" si="508"/>
        <v/>
      </c>
      <c r="Q3243" s="272">
        <f t="shared" si="509"/>
        <v>0</v>
      </c>
      <c r="R3243" s="272"/>
    </row>
    <row r="3244" spans="1:21" ht="17.25" thickBot="1" x14ac:dyDescent="0.35">
      <c r="A3244" s="217">
        <v>7</v>
      </c>
      <c r="B3244" s="204"/>
      <c r="C3244" s="204"/>
      <c r="D3244" s="218"/>
      <c r="E3244" s="204"/>
      <c r="F3244" s="204"/>
      <c r="G3244" s="219"/>
      <c r="H3244" s="273"/>
      <c r="I3244" s="271">
        <f t="shared" si="506"/>
        <v>0</v>
      </c>
      <c r="J3244" s="271"/>
      <c r="K3244" s="271"/>
      <c r="L3244" s="271"/>
      <c r="M3244" s="272"/>
      <c r="N3244" s="272"/>
      <c r="O3244" s="272" t="str">
        <f t="shared" si="507"/>
        <v/>
      </c>
      <c r="P3244" s="272" t="str">
        <f t="shared" si="508"/>
        <v/>
      </c>
      <c r="Q3244" s="272">
        <f t="shared" si="509"/>
        <v>0</v>
      </c>
      <c r="R3244" s="272"/>
    </row>
    <row r="3245" spans="1:21" x14ac:dyDescent="0.3">
      <c r="A3245" s="220">
        <v>8</v>
      </c>
      <c r="B3245" s="202"/>
      <c r="C3245" s="202"/>
      <c r="D3245" s="202" t="s">
        <v>271</v>
      </c>
      <c r="E3245" s="202"/>
      <c r="F3245" s="202"/>
      <c r="G3245" s="221"/>
      <c r="H3245" s="273">
        <f>SUM(B3245:B3251)</f>
        <v>0</v>
      </c>
      <c r="I3245" s="271">
        <f t="shared" si="506"/>
        <v>0</v>
      </c>
      <c r="J3245" s="271">
        <f>IF(SUM(H3245-40)&gt;0,H3245-40,0)</f>
        <v>0</v>
      </c>
      <c r="K3245" s="271">
        <f>IF(SUM(I3245:I3251)&gt;J3245,SUM(I3245:I3251),J3245)</f>
        <v>0</v>
      </c>
      <c r="L3245" s="271">
        <f>IF(D3245="o",IF(H3245&lt;15,0,IF(H3245&gt;40,8,H3245/5)),0)</f>
        <v>0</v>
      </c>
      <c r="M3245" s="272"/>
      <c r="N3245" s="272"/>
      <c r="O3245" s="272" t="str">
        <f t="shared" si="507"/>
        <v/>
      </c>
      <c r="P3245" s="272" t="str">
        <f t="shared" si="508"/>
        <v/>
      </c>
      <c r="Q3245" s="272">
        <f t="shared" si="509"/>
        <v>0</v>
      </c>
      <c r="R3245" s="272"/>
    </row>
    <row r="3246" spans="1:21" x14ac:dyDescent="0.3">
      <c r="A3246" s="214">
        <v>9</v>
      </c>
      <c r="B3246" s="200"/>
      <c r="C3246" s="200"/>
      <c r="D3246" s="215"/>
      <c r="E3246" s="200"/>
      <c r="F3246" s="200"/>
      <c r="G3246" s="216"/>
      <c r="H3246" s="273"/>
      <c r="I3246" s="271">
        <f t="shared" si="506"/>
        <v>0</v>
      </c>
      <c r="J3246" s="271"/>
      <c r="K3246" s="271"/>
      <c r="L3246" s="271"/>
      <c r="M3246" s="272"/>
      <c r="N3246" s="272"/>
      <c r="O3246" s="272" t="str">
        <f t="shared" si="507"/>
        <v/>
      </c>
      <c r="P3246" s="272" t="str">
        <f t="shared" si="508"/>
        <v/>
      </c>
      <c r="Q3246" s="272">
        <f t="shared" si="509"/>
        <v>0</v>
      </c>
      <c r="R3246" s="272"/>
    </row>
    <row r="3247" spans="1:21" x14ac:dyDescent="0.3">
      <c r="A3247" s="214">
        <v>10</v>
      </c>
      <c r="B3247" s="200"/>
      <c r="C3247" s="200"/>
      <c r="D3247" s="215"/>
      <c r="E3247" s="200"/>
      <c r="F3247" s="200"/>
      <c r="G3247" s="216"/>
      <c r="H3247" s="273"/>
      <c r="I3247" s="271">
        <f t="shared" si="506"/>
        <v>0</v>
      </c>
      <c r="J3247" s="271"/>
      <c r="K3247" s="271"/>
      <c r="L3247" s="271"/>
      <c r="M3247" s="272"/>
      <c r="N3247" s="272"/>
      <c r="O3247" s="272" t="str">
        <f t="shared" si="507"/>
        <v/>
      </c>
      <c r="P3247" s="272" t="str">
        <f t="shared" si="508"/>
        <v/>
      </c>
      <c r="Q3247" s="272">
        <f t="shared" si="509"/>
        <v>0</v>
      </c>
      <c r="R3247" s="272"/>
    </row>
    <row r="3248" spans="1:21" x14ac:dyDescent="0.3">
      <c r="A3248" s="214">
        <v>11</v>
      </c>
      <c r="B3248" s="200"/>
      <c r="C3248" s="200"/>
      <c r="D3248" s="215"/>
      <c r="E3248" s="200"/>
      <c r="F3248" s="200"/>
      <c r="G3248" s="216"/>
      <c r="H3248" s="273"/>
      <c r="I3248" s="271">
        <f t="shared" si="506"/>
        <v>0</v>
      </c>
      <c r="J3248" s="271"/>
      <c r="K3248" s="271"/>
      <c r="L3248" s="271"/>
      <c r="M3248" s="272"/>
      <c r="N3248" s="272"/>
      <c r="O3248" s="272" t="str">
        <f t="shared" si="507"/>
        <v/>
      </c>
      <c r="P3248" s="272" t="str">
        <f t="shared" si="508"/>
        <v/>
      </c>
      <c r="Q3248" s="272">
        <f t="shared" si="509"/>
        <v>0</v>
      </c>
      <c r="R3248" s="272"/>
    </row>
    <row r="3249" spans="1:18" x14ac:dyDescent="0.3">
      <c r="A3249" s="214">
        <v>12</v>
      </c>
      <c r="B3249" s="200"/>
      <c r="C3249" s="200"/>
      <c r="D3249" s="215"/>
      <c r="E3249" s="200"/>
      <c r="F3249" s="200"/>
      <c r="G3249" s="216"/>
      <c r="H3249" s="273"/>
      <c r="I3249" s="271">
        <f t="shared" si="506"/>
        <v>0</v>
      </c>
      <c r="J3249" s="271"/>
      <c r="K3249" s="271"/>
      <c r="L3249" s="271"/>
      <c r="M3249" s="272"/>
      <c r="N3249" s="272"/>
      <c r="O3249" s="272" t="str">
        <f t="shared" si="507"/>
        <v/>
      </c>
      <c r="P3249" s="272" t="str">
        <f t="shared" si="508"/>
        <v/>
      </c>
      <c r="Q3249" s="272">
        <f t="shared" si="509"/>
        <v>0</v>
      </c>
      <c r="R3249" s="272"/>
    </row>
    <row r="3250" spans="1:18" x14ac:dyDescent="0.3">
      <c r="A3250" s="214">
        <v>13</v>
      </c>
      <c r="B3250" s="200"/>
      <c r="C3250" s="200"/>
      <c r="D3250" s="215"/>
      <c r="E3250" s="200"/>
      <c r="F3250" s="200"/>
      <c r="G3250" s="216"/>
      <c r="H3250" s="273"/>
      <c r="I3250" s="271">
        <f t="shared" si="506"/>
        <v>0</v>
      </c>
      <c r="J3250" s="271"/>
      <c r="K3250" s="271"/>
      <c r="L3250" s="271"/>
      <c r="M3250" s="272"/>
      <c r="N3250" s="272"/>
      <c r="O3250" s="272" t="str">
        <f t="shared" si="507"/>
        <v/>
      </c>
      <c r="P3250" s="272" t="str">
        <f t="shared" si="508"/>
        <v/>
      </c>
      <c r="Q3250" s="272">
        <f t="shared" si="509"/>
        <v>0</v>
      </c>
      <c r="R3250" s="272"/>
    </row>
    <row r="3251" spans="1:18" ht="17.25" thickBot="1" x14ac:dyDescent="0.35">
      <c r="A3251" s="217">
        <v>14</v>
      </c>
      <c r="B3251" s="204"/>
      <c r="C3251" s="204"/>
      <c r="D3251" s="218"/>
      <c r="E3251" s="204"/>
      <c r="F3251" s="204"/>
      <c r="G3251" s="219"/>
      <c r="H3251" s="273"/>
      <c r="I3251" s="271">
        <f t="shared" si="506"/>
        <v>0</v>
      </c>
      <c r="J3251" s="271"/>
      <c r="K3251" s="271"/>
      <c r="L3251" s="271"/>
      <c r="M3251" s="272"/>
      <c r="N3251" s="272"/>
      <c r="O3251" s="272" t="str">
        <f t="shared" si="507"/>
        <v/>
      </c>
      <c r="P3251" s="272" t="str">
        <f t="shared" si="508"/>
        <v/>
      </c>
      <c r="Q3251" s="272">
        <f t="shared" si="509"/>
        <v>0</v>
      </c>
      <c r="R3251" s="272"/>
    </row>
    <row r="3252" spans="1:18" x14ac:dyDescent="0.3">
      <c r="A3252" s="220">
        <v>15</v>
      </c>
      <c r="B3252" s="202"/>
      <c r="C3252" s="202"/>
      <c r="D3252" s="202" t="s">
        <v>271</v>
      </c>
      <c r="E3252" s="202"/>
      <c r="F3252" s="202"/>
      <c r="G3252" s="221"/>
      <c r="H3252" s="273">
        <f>SUM(B3252:B3258)</f>
        <v>0</v>
      </c>
      <c r="I3252" s="271">
        <f t="shared" si="506"/>
        <v>0</v>
      </c>
      <c r="J3252" s="271">
        <f>IF(SUM(H3252-40)&gt;0,H3252-40,0)</f>
        <v>0</v>
      </c>
      <c r="K3252" s="271">
        <f>IF(SUM(I3252:I3258)&gt;J3252,SUM(I3252:I3258),J3252)</f>
        <v>0</v>
      </c>
      <c r="L3252" s="271">
        <f>IF(D3252="o",IF(H3252&lt;15,0,IF(H3252&gt;40,8,H3252/5)),0)</f>
        <v>0</v>
      </c>
      <c r="M3252" s="272"/>
      <c r="N3252" s="272"/>
      <c r="O3252" s="272" t="str">
        <f t="shared" si="507"/>
        <v/>
      </c>
      <c r="P3252" s="272" t="str">
        <f t="shared" si="508"/>
        <v/>
      </c>
      <c r="Q3252" s="272">
        <f t="shared" si="509"/>
        <v>0</v>
      </c>
      <c r="R3252" s="272"/>
    </row>
    <row r="3253" spans="1:18" x14ac:dyDescent="0.3">
      <c r="A3253" s="214">
        <v>16</v>
      </c>
      <c r="B3253" s="200"/>
      <c r="C3253" s="200"/>
      <c r="D3253" s="215"/>
      <c r="E3253" s="200"/>
      <c r="F3253" s="200"/>
      <c r="G3253" s="216"/>
      <c r="H3253" s="273"/>
      <c r="I3253" s="271">
        <f t="shared" si="506"/>
        <v>0</v>
      </c>
      <c r="J3253" s="271"/>
      <c r="K3253" s="271"/>
      <c r="L3253" s="271"/>
      <c r="M3253" s="272"/>
      <c r="N3253" s="272"/>
      <c r="O3253" s="272" t="str">
        <f t="shared" si="507"/>
        <v/>
      </c>
      <c r="P3253" s="272" t="str">
        <f t="shared" si="508"/>
        <v/>
      </c>
      <c r="Q3253" s="272">
        <f t="shared" si="509"/>
        <v>0</v>
      </c>
      <c r="R3253" s="272"/>
    </row>
    <row r="3254" spans="1:18" x14ac:dyDescent="0.3">
      <c r="A3254" s="214">
        <v>17</v>
      </c>
      <c r="B3254" s="200"/>
      <c r="C3254" s="200"/>
      <c r="D3254" s="215"/>
      <c r="E3254" s="200"/>
      <c r="F3254" s="200"/>
      <c r="G3254" s="216"/>
      <c r="H3254" s="273"/>
      <c r="I3254" s="271">
        <f t="shared" si="506"/>
        <v>0</v>
      </c>
      <c r="J3254" s="271"/>
      <c r="K3254" s="271"/>
      <c r="L3254" s="271"/>
      <c r="M3254" s="272"/>
      <c r="N3254" s="272"/>
      <c r="O3254" s="272" t="str">
        <f t="shared" si="507"/>
        <v/>
      </c>
      <c r="P3254" s="272" t="str">
        <f t="shared" si="508"/>
        <v/>
      </c>
      <c r="Q3254" s="272">
        <f t="shared" si="509"/>
        <v>0</v>
      </c>
      <c r="R3254" s="272"/>
    </row>
    <row r="3255" spans="1:18" x14ac:dyDescent="0.3">
      <c r="A3255" s="214">
        <v>18</v>
      </c>
      <c r="B3255" s="200"/>
      <c r="C3255" s="200"/>
      <c r="D3255" s="215"/>
      <c r="E3255" s="200"/>
      <c r="F3255" s="200"/>
      <c r="G3255" s="216"/>
      <c r="H3255" s="273"/>
      <c r="I3255" s="271">
        <f t="shared" si="506"/>
        <v>0</v>
      </c>
      <c r="J3255" s="271"/>
      <c r="K3255" s="271"/>
      <c r="L3255" s="271"/>
      <c r="M3255" s="272"/>
      <c r="N3255" s="272"/>
      <c r="O3255" s="272" t="str">
        <f t="shared" si="507"/>
        <v/>
      </c>
      <c r="P3255" s="272" t="str">
        <f t="shared" si="508"/>
        <v/>
      </c>
      <c r="Q3255" s="272">
        <f t="shared" si="509"/>
        <v>0</v>
      </c>
      <c r="R3255" s="272"/>
    </row>
    <row r="3256" spans="1:18" x14ac:dyDescent="0.3">
      <c r="A3256" s="214">
        <v>19</v>
      </c>
      <c r="B3256" s="200"/>
      <c r="C3256" s="200"/>
      <c r="D3256" s="215"/>
      <c r="E3256" s="200"/>
      <c r="F3256" s="200"/>
      <c r="G3256" s="216"/>
      <c r="H3256" s="273"/>
      <c r="I3256" s="271">
        <f t="shared" si="506"/>
        <v>0</v>
      </c>
      <c r="J3256" s="271"/>
      <c r="K3256" s="271"/>
      <c r="L3256" s="271"/>
      <c r="M3256" s="272"/>
      <c r="N3256" s="272"/>
      <c r="O3256" s="272" t="str">
        <f t="shared" si="507"/>
        <v/>
      </c>
      <c r="P3256" s="272" t="str">
        <f t="shared" si="508"/>
        <v/>
      </c>
      <c r="Q3256" s="272">
        <f t="shared" si="509"/>
        <v>0</v>
      </c>
      <c r="R3256" s="272"/>
    </row>
    <row r="3257" spans="1:18" x14ac:dyDescent="0.3">
      <c r="A3257" s="214">
        <v>20</v>
      </c>
      <c r="B3257" s="200"/>
      <c r="C3257" s="200"/>
      <c r="D3257" s="215"/>
      <c r="E3257" s="200"/>
      <c r="F3257" s="200"/>
      <c r="G3257" s="216"/>
      <c r="H3257" s="273"/>
      <c r="I3257" s="271">
        <f t="shared" si="506"/>
        <v>0</v>
      </c>
      <c r="J3257" s="271"/>
      <c r="K3257" s="271"/>
      <c r="L3257" s="271"/>
      <c r="M3257" s="272"/>
      <c r="N3257" s="272"/>
      <c r="O3257" s="272" t="str">
        <f t="shared" si="507"/>
        <v/>
      </c>
      <c r="P3257" s="272" t="str">
        <f t="shared" si="508"/>
        <v/>
      </c>
      <c r="Q3257" s="272">
        <f t="shared" si="509"/>
        <v>0</v>
      </c>
      <c r="R3257" s="272"/>
    </row>
    <row r="3258" spans="1:18" ht="17.25" thickBot="1" x14ac:dyDescent="0.35">
      <c r="A3258" s="217">
        <v>21</v>
      </c>
      <c r="B3258" s="204"/>
      <c r="C3258" s="204"/>
      <c r="D3258" s="218"/>
      <c r="E3258" s="204"/>
      <c r="F3258" s="204"/>
      <c r="G3258" s="219"/>
      <c r="H3258" s="273"/>
      <c r="I3258" s="271">
        <f t="shared" si="506"/>
        <v>0</v>
      </c>
      <c r="J3258" s="271"/>
      <c r="K3258" s="271"/>
      <c r="L3258" s="271"/>
      <c r="M3258" s="272"/>
      <c r="N3258" s="272"/>
      <c r="O3258" s="272" t="str">
        <f t="shared" si="507"/>
        <v/>
      </c>
      <c r="P3258" s="272" t="str">
        <f t="shared" si="508"/>
        <v/>
      </c>
      <c r="Q3258" s="272">
        <f t="shared" si="509"/>
        <v>0</v>
      </c>
      <c r="R3258" s="272"/>
    </row>
    <row r="3259" spans="1:18" x14ac:dyDescent="0.3">
      <c r="A3259" s="220">
        <v>22</v>
      </c>
      <c r="B3259" s="202"/>
      <c r="C3259" s="202"/>
      <c r="D3259" s="202" t="s">
        <v>271</v>
      </c>
      <c r="E3259" s="202"/>
      <c r="F3259" s="202"/>
      <c r="G3259" s="221"/>
      <c r="H3259" s="273">
        <f>SUM(B3259:B3265)</f>
        <v>0</v>
      </c>
      <c r="I3259" s="271">
        <f t="shared" si="506"/>
        <v>0</v>
      </c>
      <c r="J3259" s="271">
        <f>IF(SUM(H3259-40)&gt;0,H3259-40,0)</f>
        <v>0</v>
      </c>
      <c r="K3259" s="271">
        <f>IF(SUM(I3259:I3265)&gt;J3259,SUM(I3259:I3265),J3259)</f>
        <v>0</v>
      </c>
      <c r="L3259" s="271">
        <f>IF(D3259="o",IF(H3259&lt;15,0,IF(H3259&gt;40,8,H3259/5)),0)</f>
        <v>0</v>
      </c>
      <c r="M3259" s="272"/>
      <c r="N3259" s="272"/>
      <c r="O3259" s="272" t="str">
        <f t="shared" si="507"/>
        <v/>
      </c>
      <c r="P3259" s="272" t="str">
        <f t="shared" si="508"/>
        <v/>
      </c>
      <c r="Q3259" s="272">
        <f t="shared" si="509"/>
        <v>0</v>
      </c>
      <c r="R3259" s="272"/>
    </row>
    <row r="3260" spans="1:18" x14ac:dyDescent="0.3">
      <c r="A3260" s="214">
        <v>23</v>
      </c>
      <c r="B3260" s="200"/>
      <c r="C3260" s="200"/>
      <c r="D3260" s="215"/>
      <c r="E3260" s="200"/>
      <c r="F3260" s="200"/>
      <c r="G3260" s="216"/>
      <c r="H3260" s="273"/>
      <c r="I3260" s="271">
        <f t="shared" si="506"/>
        <v>0</v>
      </c>
      <c r="J3260" s="271"/>
      <c r="K3260" s="271"/>
      <c r="L3260" s="271"/>
      <c r="M3260" s="272"/>
      <c r="N3260" s="272"/>
      <c r="O3260" s="272" t="str">
        <f t="shared" si="507"/>
        <v/>
      </c>
      <c r="P3260" s="272" t="str">
        <f t="shared" si="508"/>
        <v/>
      </c>
      <c r="Q3260" s="272">
        <f t="shared" si="509"/>
        <v>0</v>
      </c>
      <c r="R3260" s="272"/>
    </row>
    <row r="3261" spans="1:18" x14ac:dyDescent="0.3">
      <c r="A3261" s="214">
        <v>24</v>
      </c>
      <c r="B3261" s="200"/>
      <c r="C3261" s="200"/>
      <c r="D3261" s="215"/>
      <c r="E3261" s="200"/>
      <c r="F3261" s="200"/>
      <c r="G3261" s="216"/>
      <c r="H3261" s="273"/>
      <c r="I3261" s="271">
        <f t="shared" si="506"/>
        <v>0</v>
      </c>
      <c r="J3261" s="271"/>
      <c r="K3261" s="271"/>
      <c r="L3261" s="271"/>
      <c r="M3261" s="272"/>
      <c r="N3261" s="272"/>
      <c r="O3261" s="272" t="str">
        <f t="shared" si="507"/>
        <v/>
      </c>
      <c r="P3261" s="272" t="str">
        <f t="shared" si="508"/>
        <v/>
      </c>
      <c r="Q3261" s="272">
        <f t="shared" si="509"/>
        <v>0</v>
      </c>
      <c r="R3261" s="272"/>
    </row>
    <row r="3262" spans="1:18" x14ac:dyDescent="0.3">
      <c r="A3262" s="214">
        <v>25</v>
      </c>
      <c r="B3262" s="200"/>
      <c r="C3262" s="200"/>
      <c r="D3262" s="215"/>
      <c r="E3262" s="200"/>
      <c r="F3262" s="200"/>
      <c r="G3262" s="216"/>
      <c r="H3262" s="273"/>
      <c r="I3262" s="271">
        <f t="shared" si="506"/>
        <v>0</v>
      </c>
      <c r="J3262" s="271"/>
      <c r="K3262" s="271"/>
      <c r="L3262" s="271"/>
      <c r="M3262" s="272"/>
      <c r="N3262" s="272"/>
      <c r="O3262" s="272" t="str">
        <f t="shared" si="507"/>
        <v/>
      </c>
      <c r="P3262" s="272" t="str">
        <f t="shared" si="508"/>
        <v/>
      </c>
      <c r="Q3262" s="272">
        <f t="shared" si="509"/>
        <v>0</v>
      </c>
      <c r="R3262" s="272"/>
    </row>
    <row r="3263" spans="1:18" x14ac:dyDescent="0.3">
      <c r="A3263" s="214">
        <v>26</v>
      </c>
      <c r="B3263" s="200"/>
      <c r="C3263" s="200"/>
      <c r="D3263" s="215"/>
      <c r="E3263" s="200"/>
      <c r="F3263" s="200"/>
      <c r="G3263" s="216"/>
      <c r="H3263" s="273"/>
      <c r="I3263" s="271">
        <f t="shared" si="506"/>
        <v>0</v>
      </c>
      <c r="J3263" s="271"/>
      <c r="K3263" s="271"/>
      <c r="L3263" s="271"/>
      <c r="M3263" s="272"/>
      <c r="N3263" s="272"/>
      <c r="O3263" s="272" t="str">
        <f t="shared" si="507"/>
        <v/>
      </c>
      <c r="P3263" s="272" t="str">
        <f t="shared" si="508"/>
        <v/>
      </c>
      <c r="Q3263" s="272">
        <f t="shared" si="509"/>
        <v>0</v>
      </c>
      <c r="R3263" s="272"/>
    </row>
    <row r="3264" spans="1:18" x14ac:dyDescent="0.3">
      <c r="A3264" s="214">
        <v>27</v>
      </c>
      <c r="B3264" s="200"/>
      <c r="C3264" s="200"/>
      <c r="D3264" s="215"/>
      <c r="E3264" s="200"/>
      <c r="F3264" s="200"/>
      <c r="G3264" s="216"/>
      <c r="H3264" s="273"/>
      <c r="I3264" s="271">
        <f t="shared" si="506"/>
        <v>0</v>
      </c>
      <c r="J3264" s="271"/>
      <c r="K3264" s="271"/>
      <c r="L3264" s="271"/>
      <c r="M3264" s="272"/>
      <c r="N3264" s="272"/>
      <c r="O3264" s="272" t="str">
        <f t="shared" si="507"/>
        <v/>
      </c>
      <c r="P3264" s="272" t="str">
        <f t="shared" si="508"/>
        <v/>
      </c>
      <c r="Q3264" s="272">
        <f t="shared" si="509"/>
        <v>0</v>
      </c>
      <c r="R3264" s="272"/>
    </row>
    <row r="3265" spans="1:21" ht="17.25" thickBot="1" x14ac:dyDescent="0.35">
      <c r="A3265" s="217">
        <v>28</v>
      </c>
      <c r="B3265" s="204"/>
      <c r="C3265" s="204"/>
      <c r="D3265" s="218"/>
      <c r="E3265" s="204"/>
      <c r="F3265" s="204"/>
      <c r="G3265" s="219"/>
      <c r="H3265" s="273"/>
      <c r="I3265" s="271">
        <f t="shared" si="506"/>
        <v>0</v>
      </c>
      <c r="J3265" s="271"/>
      <c r="K3265" s="271"/>
      <c r="L3265" s="271"/>
      <c r="M3265" s="272"/>
      <c r="N3265" s="272"/>
      <c r="O3265" s="272" t="str">
        <f t="shared" si="507"/>
        <v/>
      </c>
      <c r="P3265" s="272" t="str">
        <f t="shared" si="508"/>
        <v/>
      </c>
      <c r="Q3265" s="272">
        <f t="shared" si="509"/>
        <v>0</v>
      </c>
      <c r="R3265" s="272"/>
    </row>
    <row r="3266" spans="1:21" x14ac:dyDescent="0.3">
      <c r="A3266" s="205"/>
      <c r="B3266" s="202"/>
      <c r="C3266" s="202"/>
      <c r="D3266" s="202" t="s">
        <v>271</v>
      </c>
      <c r="E3266" s="202"/>
      <c r="F3266" s="202"/>
      <c r="G3266" s="221"/>
      <c r="H3266" s="273" t="str">
        <f>IF(A3266&lt;&gt;0,SUM(Q3266:Q3268),"")</f>
        <v/>
      </c>
      <c r="I3266" s="271" t="str">
        <f>IF(A3266&lt;&gt;0,IF(IFERROR(B3266-8,0)&lt;0,0,IFERROR(B3266-8,0)),"")</f>
        <v/>
      </c>
      <c r="J3266" s="271" t="str">
        <f>IF(A3266&lt;&gt;0,IF(SUM(H3266-40)&gt;0,H3266-40,0),"")</f>
        <v/>
      </c>
      <c r="K3266" s="271" t="str">
        <f>IF(A3266&lt;&gt;0,IF(SUM(I3266:I3268)&gt;J3266,SUM(I3266:I3268),J3266),"")</f>
        <v/>
      </c>
      <c r="L3266" s="271" t="str">
        <f>IF(A3266&lt;&gt;0,IF(D3238="o",IF(H3266&lt;(15/(7/COUNTA(A3266:A3268))),0,IF(H3266&gt;(COUNTA(A3266:A3268)/5*40),COUNTA(A3266:A3268)/5*8,H3266/5)),""),"")</f>
        <v/>
      </c>
      <c r="M3266" s="272"/>
      <c r="N3266" s="272"/>
      <c r="O3266" s="272" t="str">
        <f t="shared" si="507"/>
        <v/>
      </c>
      <c r="P3266" s="272" t="str">
        <f t="shared" si="508"/>
        <v/>
      </c>
      <c r="Q3266" s="272">
        <f t="shared" si="509"/>
        <v>0</v>
      </c>
      <c r="R3266" s="272"/>
    </row>
    <row r="3267" spans="1:21" x14ac:dyDescent="0.3">
      <c r="A3267" s="206"/>
      <c r="B3267" s="200"/>
      <c r="C3267" s="200"/>
      <c r="D3267" s="215"/>
      <c r="E3267" s="200"/>
      <c r="F3267" s="200"/>
      <c r="G3267" s="216"/>
      <c r="H3267" s="273"/>
      <c r="I3267" s="271" t="str">
        <f>IF(A3267&lt;&gt;0,IF(IFERROR(B3267-8,0)&lt;0,0,IFERROR(B3267-8,0)),"")</f>
        <v/>
      </c>
      <c r="J3267" s="271"/>
      <c r="K3267" s="271"/>
      <c r="L3267" s="271"/>
      <c r="M3267" s="272"/>
      <c r="N3267" s="272"/>
      <c r="O3267" s="272" t="str">
        <f t="shared" si="507"/>
        <v/>
      </c>
      <c r="P3267" s="272" t="str">
        <f t="shared" si="508"/>
        <v/>
      </c>
      <c r="Q3267" s="272">
        <f t="shared" si="509"/>
        <v>0</v>
      </c>
      <c r="R3267" s="272"/>
    </row>
    <row r="3268" spans="1:21" ht="17.25" thickBot="1" x14ac:dyDescent="0.35">
      <c r="A3268" s="207"/>
      <c r="B3268" s="204"/>
      <c r="C3268" s="204"/>
      <c r="D3268" s="218"/>
      <c r="E3268" s="204"/>
      <c r="F3268" s="204"/>
      <c r="G3268" s="219"/>
      <c r="H3268" s="273"/>
      <c r="I3268" s="271" t="str">
        <f>IF(A3268&lt;&gt;0,IF(IFERROR(B3268-8,0)&lt;0,0,IFERROR(B3268-8,0)),"")</f>
        <v/>
      </c>
      <c r="J3268" s="271"/>
      <c r="K3268" s="271"/>
      <c r="L3268" s="271"/>
      <c r="M3268" s="272"/>
      <c r="N3268" s="272"/>
      <c r="O3268" s="272"/>
      <c r="P3268" s="272"/>
      <c r="Q3268" s="272">
        <f t="shared" si="509"/>
        <v>0</v>
      </c>
      <c r="R3268" s="272"/>
    </row>
    <row r="3269" spans="1:21" ht="17.25" thickBot="1" x14ac:dyDescent="0.35">
      <c r="A3269" s="211"/>
      <c r="B3269" s="243"/>
      <c r="C3269" s="243"/>
      <c r="D3269" s="243"/>
      <c r="E3269" s="243"/>
      <c r="F3269" s="243"/>
      <c r="G3269" s="244"/>
      <c r="H3269" s="273">
        <f t="shared" ref="H3269:M3269" si="510">SUM(H3270:H3300)</f>
        <v>0</v>
      </c>
      <c r="I3269" s="271">
        <f t="shared" si="510"/>
        <v>0</v>
      </c>
      <c r="J3269" s="271">
        <f t="shared" si="510"/>
        <v>0</v>
      </c>
      <c r="K3269" s="271">
        <f t="shared" si="510"/>
        <v>0</v>
      </c>
      <c r="L3269" s="274">
        <f t="shared" si="510"/>
        <v>0</v>
      </c>
      <c r="M3269" s="271" t="e">
        <f t="shared" si="510"/>
        <v>#DIV/0!</v>
      </c>
      <c r="N3269" s="275">
        <f>COUNTA(B3270:B3300)-COUNTIF(B3270:B3300,"연차")</f>
        <v>0</v>
      </c>
      <c r="O3269" s="271">
        <f>SUM(O3270:O3300)</f>
        <v>0</v>
      </c>
      <c r="P3269" s="271">
        <f>SUM(P3270:P3300)</f>
        <v>0</v>
      </c>
      <c r="Q3269" s="272">
        <f>SUM(Q3270:Q3300)</f>
        <v>0</v>
      </c>
      <c r="R3269" s="272">
        <f>COUNTA(A3270:A3300)</f>
        <v>28</v>
      </c>
      <c r="S3269" s="276">
        <f>SUM(C3270:C3300)</f>
        <v>0</v>
      </c>
      <c r="T3269" s="276">
        <f>SUM(F3270:F3300)</f>
        <v>0</v>
      </c>
      <c r="U3269" s="251">
        <f>G3271*G3273</f>
        <v>0</v>
      </c>
    </row>
    <row r="3270" spans="1:21" x14ac:dyDescent="0.3">
      <c r="A3270" s="212">
        <v>1</v>
      </c>
      <c r="B3270" s="201"/>
      <c r="C3270" s="201"/>
      <c r="D3270" s="201" t="s">
        <v>271</v>
      </c>
      <c r="E3270" s="201"/>
      <c r="F3270" s="201"/>
      <c r="G3270" s="213" t="s">
        <v>282</v>
      </c>
      <c r="H3270" s="273">
        <f>SUM(B3270:B3276)</f>
        <v>0</v>
      </c>
      <c r="I3270" s="271">
        <f t="shared" ref="I3270:I3297" si="511">IF(IFERROR(B3270-8,0)&lt;0,0,IFERROR(B3270-8,0))</f>
        <v>0</v>
      </c>
      <c r="J3270" s="271">
        <f>IF(SUM(H3270-40)&gt;0,H3270-40,0)</f>
        <v>0</v>
      </c>
      <c r="K3270" s="271">
        <f>IF(SUM(I3270:I3276)&gt;J3270,SUM(I3270:I3276),J3270)</f>
        <v>0</v>
      </c>
      <c r="L3270" s="271">
        <f>IF(D3270="o",IF(H3270&lt;15,0,IF(H3270&gt;40,8,H3270/5)),0)</f>
        <v>0</v>
      </c>
      <c r="M3270" s="272" t="e">
        <f>SUM(B3270:B3300)/COUNTA(B3270:B3300)</f>
        <v>#DIV/0!</v>
      </c>
      <c r="N3270" s="272"/>
      <c r="O3270" s="272" t="str">
        <f>IF(E3270="o",IF(B3270&gt;8,8,B3270),"")</f>
        <v/>
      </c>
      <c r="P3270" s="272" t="str">
        <f>IF(E3270="o",IF(B3270&gt;8,B3270-8,0),"")</f>
        <v/>
      </c>
      <c r="Q3270" s="272">
        <f>COUNTA(A3270)*IF(B3270="연차",0,B3270)</f>
        <v>0</v>
      </c>
      <c r="R3270" s="272"/>
    </row>
    <row r="3271" spans="1:21" x14ac:dyDescent="0.3">
      <c r="A3271" s="214">
        <v>2</v>
      </c>
      <c r="B3271" s="200"/>
      <c r="C3271" s="200"/>
      <c r="D3271" s="215"/>
      <c r="E3271" s="200"/>
      <c r="F3271" s="200"/>
      <c r="G3271" s="203"/>
      <c r="H3271" s="273"/>
      <c r="I3271" s="271">
        <f t="shared" si="511"/>
        <v>0</v>
      </c>
      <c r="J3271" s="271"/>
      <c r="K3271" s="271"/>
      <c r="L3271" s="271"/>
      <c r="M3271" s="272"/>
      <c r="N3271" s="272"/>
      <c r="O3271" s="272" t="str">
        <f t="shared" ref="O3271:O3299" si="512">IF(E3271="o",IF(B3271&gt;8,8,B3271),"")</f>
        <v/>
      </c>
      <c r="P3271" s="272" t="str">
        <f t="shared" ref="P3271:P3299" si="513">IF(E3271="o",IF(B3271&gt;8,B3271-8,0),"")</f>
        <v/>
      </c>
      <c r="Q3271" s="272">
        <f t="shared" ref="Q3271:Q3300" si="514">COUNTA(A3271)*IF(B3271="연차",0,B3271)</f>
        <v>0</v>
      </c>
      <c r="R3271" s="272"/>
    </row>
    <row r="3272" spans="1:21" x14ac:dyDescent="0.3">
      <c r="A3272" s="214">
        <v>3</v>
      </c>
      <c r="B3272" s="200"/>
      <c r="C3272" s="200"/>
      <c r="D3272" s="215"/>
      <c r="E3272" s="200"/>
      <c r="F3272" s="200"/>
      <c r="G3272" s="203" t="s">
        <v>275</v>
      </c>
      <c r="H3272" s="273"/>
      <c r="I3272" s="271">
        <f t="shared" si="511"/>
        <v>0</v>
      </c>
      <c r="J3272" s="271"/>
      <c r="K3272" s="271"/>
      <c r="L3272" s="271"/>
      <c r="M3272" s="272"/>
      <c r="N3272" s="272"/>
      <c r="O3272" s="272" t="str">
        <f t="shared" si="512"/>
        <v/>
      </c>
      <c r="P3272" s="272" t="str">
        <f t="shared" si="513"/>
        <v/>
      </c>
      <c r="Q3272" s="272">
        <f t="shared" si="514"/>
        <v>0</v>
      </c>
      <c r="R3272" s="272"/>
    </row>
    <row r="3273" spans="1:21" x14ac:dyDescent="0.3">
      <c r="A3273" s="214">
        <v>4</v>
      </c>
      <c r="B3273" s="200"/>
      <c r="C3273" s="200"/>
      <c r="D3273" s="215"/>
      <c r="E3273" s="200"/>
      <c r="F3273" s="200"/>
      <c r="G3273" s="203"/>
      <c r="H3273" s="273"/>
      <c r="I3273" s="271">
        <f t="shared" si="511"/>
        <v>0</v>
      </c>
      <c r="J3273" s="271"/>
      <c r="K3273" s="271"/>
      <c r="L3273" s="271"/>
      <c r="M3273" s="272"/>
      <c r="N3273" s="272"/>
      <c r="O3273" s="272" t="str">
        <f t="shared" si="512"/>
        <v/>
      </c>
      <c r="P3273" s="272" t="str">
        <f t="shared" si="513"/>
        <v/>
      </c>
      <c r="Q3273" s="272">
        <f t="shared" si="514"/>
        <v>0</v>
      </c>
      <c r="R3273" s="272"/>
    </row>
    <row r="3274" spans="1:21" x14ac:dyDescent="0.3">
      <c r="A3274" s="214">
        <v>5</v>
      </c>
      <c r="B3274" s="200"/>
      <c r="C3274" s="200"/>
      <c r="D3274" s="215"/>
      <c r="E3274" s="200"/>
      <c r="F3274" s="200"/>
      <c r="G3274" s="216"/>
      <c r="H3274" s="273"/>
      <c r="I3274" s="271">
        <f t="shared" si="511"/>
        <v>0</v>
      </c>
      <c r="J3274" s="271"/>
      <c r="K3274" s="271"/>
      <c r="L3274" s="271"/>
      <c r="M3274" s="272"/>
      <c r="N3274" s="272"/>
      <c r="O3274" s="272" t="str">
        <f t="shared" si="512"/>
        <v/>
      </c>
      <c r="P3274" s="272" t="str">
        <f t="shared" si="513"/>
        <v/>
      </c>
      <c r="Q3274" s="272">
        <f t="shared" si="514"/>
        <v>0</v>
      </c>
      <c r="R3274" s="272"/>
    </row>
    <row r="3275" spans="1:21" x14ac:dyDescent="0.3">
      <c r="A3275" s="214">
        <v>6</v>
      </c>
      <c r="B3275" s="200"/>
      <c r="C3275" s="200"/>
      <c r="D3275" s="215"/>
      <c r="E3275" s="200"/>
      <c r="F3275" s="200"/>
      <c r="G3275" s="216"/>
      <c r="H3275" s="273"/>
      <c r="I3275" s="271">
        <f t="shared" si="511"/>
        <v>0</v>
      </c>
      <c r="J3275" s="271"/>
      <c r="K3275" s="271"/>
      <c r="L3275" s="271"/>
      <c r="M3275" s="272"/>
      <c r="N3275" s="272"/>
      <c r="O3275" s="272" t="str">
        <f t="shared" si="512"/>
        <v/>
      </c>
      <c r="P3275" s="272" t="str">
        <f t="shared" si="513"/>
        <v/>
      </c>
      <c r="Q3275" s="272">
        <f t="shared" si="514"/>
        <v>0</v>
      </c>
      <c r="R3275" s="272"/>
    </row>
    <row r="3276" spans="1:21" ht="17.25" thickBot="1" x14ac:dyDescent="0.35">
      <c r="A3276" s="217">
        <v>7</v>
      </c>
      <c r="B3276" s="204"/>
      <c r="C3276" s="204"/>
      <c r="D3276" s="218"/>
      <c r="E3276" s="204"/>
      <c r="F3276" s="204"/>
      <c r="G3276" s="219"/>
      <c r="H3276" s="273"/>
      <c r="I3276" s="271">
        <f t="shared" si="511"/>
        <v>0</v>
      </c>
      <c r="J3276" s="271"/>
      <c r="K3276" s="271"/>
      <c r="L3276" s="271"/>
      <c r="M3276" s="272"/>
      <c r="N3276" s="272"/>
      <c r="O3276" s="272" t="str">
        <f t="shared" si="512"/>
        <v/>
      </c>
      <c r="P3276" s="272" t="str">
        <f t="shared" si="513"/>
        <v/>
      </c>
      <c r="Q3276" s="272">
        <f t="shared" si="514"/>
        <v>0</v>
      </c>
      <c r="R3276" s="272"/>
    </row>
    <row r="3277" spans="1:21" x14ac:dyDescent="0.3">
      <c r="A3277" s="220">
        <v>8</v>
      </c>
      <c r="B3277" s="202"/>
      <c r="C3277" s="202"/>
      <c r="D3277" s="202" t="s">
        <v>271</v>
      </c>
      <c r="E3277" s="202"/>
      <c r="F3277" s="202"/>
      <c r="G3277" s="221"/>
      <c r="H3277" s="273">
        <f>SUM(B3277:B3283)</f>
        <v>0</v>
      </c>
      <c r="I3277" s="271">
        <f t="shared" si="511"/>
        <v>0</v>
      </c>
      <c r="J3277" s="271">
        <f>IF(SUM(H3277-40)&gt;0,H3277-40,0)</f>
        <v>0</v>
      </c>
      <c r="K3277" s="271">
        <f>IF(SUM(I3277:I3283)&gt;J3277,SUM(I3277:I3283),J3277)</f>
        <v>0</v>
      </c>
      <c r="L3277" s="271">
        <f>IF(D3277="o",IF(H3277&lt;15,0,IF(H3277&gt;40,8,H3277/5)),0)</f>
        <v>0</v>
      </c>
      <c r="M3277" s="272"/>
      <c r="N3277" s="272"/>
      <c r="O3277" s="272" t="str">
        <f t="shared" si="512"/>
        <v/>
      </c>
      <c r="P3277" s="272" t="str">
        <f t="shared" si="513"/>
        <v/>
      </c>
      <c r="Q3277" s="272">
        <f t="shared" si="514"/>
        <v>0</v>
      </c>
      <c r="R3277" s="272"/>
    </row>
    <row r="3278" spans="1:21" x14ac:dyDescent="0.3">
      <c r="A3278" s="214">
        <v>9</v>
      </c>
      <c r="B3278" s="200"/>
      <c r="C3278" s="200"/>
      <c r="D3278" s="215"/>
      <c r="E3278" s="200"/>
      <c r="F3278" s="200"/>
      <c r="G3278" s="216"/>
      <c r="H3278" s="273"/>
      <c r="I3278" s="271">
        <f t="shared" si="511"/>
        <v>0</v>
      </c>
      <c r="J3278" s="271"/>
      <c r="K3278" s="271"/>
      <c r="L3278" s="271"/>
      <c r="M3278" s="272"/>
      <c r="N3278" s="272"/>
      <c r="O3278" s="272" t="str">
        <f t="shared" si="512"/>
        <v/>
      </c>
      <c r="P3278" s="272" t="str">
        <f t="shared" si="513"/>
        <v/>
      </c>
      <c r="Q3278" s="272">
        <f t="shared" si="514"/>
        <v>0</v>
      </c>
      <c r="R3278" s="272"/>
    </row>
    <row r="3279" spans="1:21" x14ac:dyDescent="0.3">
      <c r="A3279" s="214">
        <v>10</v>
      </c>
      <c r="B3279" s="200"/>
      <c r="C3279" s="200"/>
      <c r="D3279" s="215"/>
      <c r="E3279" s="200"/>
      <c r="F3279" s="200"/>
      <c r="G3279" s="216"/>
      <c r="H3279" s="273"/>
      <c r="I3279" s="271">
        <f t="shared" si="511"/>
        <v>0</v>
      </c>
      <c r="J3279" s="271"/>
      <c r="K3279" s="271"/>
      <c r="L3279" s="271"/>
      <c r="M3279" s="272"/>
      <c r="N3279" s="272"/>
      <c r="O3279" s="272" t="str">
        <f t="shared" si="512"/>
        <v/>
      </c>
      <c r="P3279" s="272" t="str">
        <f t="shared" si="513"/>
        <v/>
      </c>
      <c r="Q3279" s="272">
        <f t="shared" si="514"/>
        <v>0</v>
      </c>
      <c r="R3279" s="272"/>
    </row>
    <row r="3280" spans="1:21" x14ac:dyDescent="0.3">
      <c r="A3280" s="214">
        <v>11</v>
      </c>
      <c r="B3280" s="200"/>
      <c r="C3280" s="200"/>
      <c r="D3280" s="215"/>
      <c r="E3280" s="200"/>
      <c r="F3280" s="200"/>
      <c r="G3280" s="216"/>
      <c r="H3280" s="273"/>
      <c r="I3280" s="271">
        <f t="shared" si="511"/>
        <v>0</v>
      </c>
      <c r="J3280" s="271"/>
      <c r="K3280" s="271"/>
      <c r="L3280" s="271"/>
      <c r="M3280" s="272"/>
      <c r="N3280" s="272"/>
      <c r="O3280" s="272" t="str">
        <f t="shared" si="512"/>
        <v/>
      </c>
      <c r="P3280" s="272" t="str">
        <f t="shared" si="513"/>
        <v/>
      </c>
      <c r="Q3280" s="272">
        <f t="shared" si="514"/>
        <v>0</v>
      </c>
      <c r="R3280" s="272"/>
    </row>
    <row r="3281" spans="1:18" x14ac:dyDescent="0.3">
      <c r="A3281" s="214">
        <v>12</v>
      </c>
      <c r="B3281" s="200"/>
      <c r="C3281" s="200"/>
      <c r="D3281" s="215"/>
      <c r="E3281" s="200"/>
      <c r="F3281" s="200"/>
      <c r="G3281" s="216"/>
      <c r="H3281" s="273"/>
      <c r="I3281" s="271">
        <f t="shared" si="511"/>
        <v>0</v>
      </c>
      <c r="J3281" s="271"/>
      <c r="K3281" s="271"/>
      <c r="L3281" s="271"/>
      <c r="M3281" s="272"/>
      <c r="N3281" s="272"/>
      <c r="O3281" s="272" t="str">
        <f t="shared" si="512"/>
        <v/>
      </c>
      <c r="P3281" s="272" t="str">
        <f t="shared" si="513"/>
        <v/>
      </c>
      <c r="Q3281" s="272">
        <f t="shared" si="514"/>
        <v>0</v>
      </c>
      <c r="R3281" s="272"/>
    </row>
    <row r="3282" spans="1:18" x14ac:dyDescent="0.3">
      <c r="A3282" s="214">
        <v>13</v>
      </c>
      <c r="B3282" s="200"/>
      <c r="C3282" s="200"/>
      <c r="D3282" s="215"/>
      <c r="E3282" s="200"/>
      <c r="F3282" s="200"/>
      <c r="G3282" s="216"/>
      <c r="H3282" s="273"/>
      <c r="I3282" s="271">
        <f t="shared" si="511"/>
        <v>0</v>
      </c>
      <c r="J3282" s="271"/>
      <c r="K3282" s="271"/>
      <c r="L3282" s="271"/>
      <c r="M3282" s="272"/>
      <c r="N3282" s="272"/>
      <c r="O3282" s="272" t="str">
        <f t="shared" si="512"/>
        <v/>
      </c>
      <c r="P3282" s="272" t="str">
        <f t="shared" si="513"/>
        <v/>
      </c>
      <c r="Q3282" s="272">
        <f t="shared" si="514"/>
        <v>0</v>
      </c>
      <c r="R3282" s="272"/>
    </row>
    <row r="3283" spans="1:18" ht="17.25" thickBot="1" x14ac:dyDescent="0.35">
      <c r="A3283" s="217">
        <v>14</v>
      </c>
      <c r="B3283" s="204"/>
      <c r="C3283" s="204"/>
      <c r="D3283" s="218"/>
      <c r="E3283" s="204"/>
      <c r="F3283" s="204"/>
      <c r="G3283" s="219"/>
      <c r="H3283" s="273"/>
      <c r="I3283" s="271">
        <f t="shared" si="511"/>
        <v>0</v>
      </c>
      <c r="J3283" s="271"/>
      <c r="K3283" s="271"/>
      <c r="L3283" s="271"/>
      <c r="M3283" s="272"/>
      <c r="N3283" s="272"/>
      <c r="O3283" s="272" t="str">
        <f t="shared" si="512"/>
        <v/>
      </c>
      <c r="P3283" s="272" t="str">
        <f t="shared" si="513"/>
        <v/>
      </c>
      <c r="Q3283" s="272">
        <f t="shared" si="514"/>
        <v>0</v>
      </c>
      <c r="R3283" s="272"/>
    </row>
    <row r="3284" spans="1:18" x14ac:dyDescent="0.3">
      <c r="A3284" s="220">
        <v>15</v>
      </c>
      <c r="B3284" s="202"/>
      <c r="C3284" s="202"/>
      <c r="D3284" s="202" t="s">
        <v>271</v>
      </c>
      <c r="E3284" s="202"/>
      <c r="F3284" s="202"/>
      <c r="G3284" s="221"/>
      <c r="H3284" s="273">
        <f>SUM(B3284:B3290)</f>
        <v>0</v>
      </c>
      <c r="I3284" s="271">
        <f t="shared" si="511"/>
        <v>0</v>
      </c>
      <c r="J3284" s="271">
        <f>IF(SUM(H3284-40)&gt;0,H3284-40,0)</f>
        <v>0</v>
      </c>
      <c r="K3284" s="271">
        <f>IF(SUM(I3284:I3290)&gt;J3284,SUM(I3284:I3290),J3284)</f>
        <v>0</v>
      </c>
      <c r="L3284" s="271">
        <f>IF(D3284="o",IF(H3284&lt;15,0,IF(H3284&gt;40,8,H3284/5)),0)</f>
        <v>0</v>
      </c>
      <c r="M3284" s="272"/>
      <c r="N3284" s="272"/>
      <c r="O3284" s="272" t="str">
        <f t="shared" si="512"/>
        <v/>
      </c>
      <c r="P3284" s="272" t="str">
        <f t="shared" si="513"/>
        <v/>
      </c>
      <c r="Q3284" s="272">
        <f t="shared" si="514"/>
        <v>0</v>
      </c>
      <c r="R3284" s="272"/>
    </row>
    <row r="3285" spans="1:18" x14ac:dyDescent="0.3">
      <c r="A3285" s="214">
        <v>16</v>
      </c>
      <c r="B3285" s="200"/>
      <c r="C3285" s="200"/>
      <c r="D3285" s="215"/>
      <c r="E3285" s="200"/>
      <c r="F3285" s="200"/>
      <c r="G3285" s="216"/>
      <c r="H3285" s="273"/>
      <c r="I3285" s="271">
        <f t="shared" si="511"/>
        <v>0</v>
      </c>
      <c r="J3285" s="271"/>
      <c r="K3285" s="271"/>
      <c r="L3285" s="271"/>
      <c r="M3285" s="272"/>
      <c r="N3285" s="272"/>
      <c r="O3285" s="272" t="str">
        <f t="shared" si="512"/>
        <v/>
      </c>
      <c r="P3285" s="272" t="str">
        <f t="shared" si="513"/>
        <v/>
      </c>
      <c r="Q3285" s="272">
        <f t="shared" si="514"/>
        <v>0</v>
      </c>
      <c r="R3285" s="272"/>
    </row>
    <row r="3286" spans="1:18" x14ac:dyDescent="0.3">
      <c r="A3286" s="214">
        <v>17</v>
      </c>
      <c r="B3286" s="200"/>
      <c r="C3286" s="200"/>
      <c r="D3286" s="215"/>
      <c r="E3286" s="200"/>
      <c r="F3286" s="200"/>
      <c r="G3286" s="216"/>
      <c r="H3286" s="273"/>
      <c r="I3286" s="271">
        <f t="shared" si="511"/>
        <v>0</v>
      </c>
      <c r="J3286" s="271"/>
      <c r="K3286" s="271"/>
      <c r="L3286" s="271"/>
      <c r="M3286" s="272"/>
      <c r="N3286" s="272"/>
      <c r="O3286" s="272" t="str">
        <f t="shared" si="512"/>
        <v/>
      </c>
      <c r="P3286" s="272" t="str">
        <f t="shared" si="513"/>
        <v/>
      </c>
      <c r="Q3286" s="272">
        <f t="shared" si="514"/>
        <v>0</v>
      </c>
      <c r="R3286" s="272"/>
    </row>
    <row r="3287" spans="1:18" x14ac:dyDescent="0.3">
      <c r="A3287" s="214">
        <v>18</v>
      </c>
      <c r="B3287" s="200"/>
      <c r="C3287" s="200"/>
      <c r="D3287" s="215"/>
      <c r="E3287" s="200"/>
      <c r="F3287" s="200"/>
      <c r="G3287" s="216"/>
      <c r="H3287" s="273"/>
      <c r="I3287" s="271">
        <f t="shared" si="511"/>
        <v>0</v>
      </c>
      <c r="J3287" s="271"/>
      <c r="K3287" s="271"/>
      <c r="L3287" s="271"/>
      <c r="M3287" s="272"/>
      <c r="N3287" s="272"/>
      <c r="O3287" s="272" t="str">
        <f t="shared" si="512"/>
        <v/>
      </c>
      <c r="P3287" s="272" t="str">
        <f t="shared" si="513"/>
        <v/>
      </c>
      <c r="Q3287" s="272">
        <f t="shared" si="514"/>
        <v>0</v>
      </c>
      <c r="R3287" s="272"/>
    </row>
    <row r="3288" spans="1:18" x14ac:dyDescent="0.3">
      <c r="A3288" s="214">
        <v>19</v>
      </c>
      <c r="B3288" s="200"/>
      <c r="C3288" s="200"/>
      <c r="D3288" s="215"/>
      <c r="E3288" s="200"/>
      <c r="F3288" s="200"/>
      <c r="G3288" s="216"/>
      <c r="H3288" s="273"/>
      <c r="I3288" s="271">
        <f t="shared" si="511"/>
        <v>0</v>
      </c>
      <c r="J3288" s="271"/>
      <c r="K3288" s="271"/>
      <c r="L3288" s="271"/>
      <c r="M3288" s="272"/>
      <c r="N3288" s="272"/>
      <c r="O3288" s="272" t="str">
        <f t="shared" si="512"/>
        <v/>
      </c>
      <c r="P3288" s="272" t="str">
        <f t="shared" si="513"/>
        <v/>
      </c>
      <c r="Q3288" s="272">
        <f t="shared" si="514"/>
        <v>0</v>
      </c>
      <c r="R3288" s="272"/>
    </row>
    <row r="3289" spans="1:18" x14ac:dyDescent="0.3">
      <c r="A3289" s="214">
        <v>20</v>
      </c>
      <c r="B3289" s="200"/>
      <c r="C3289" s="200"/>
      <c r="D3289" s="215"/>
      <c r="E3289" s="200"/>
      <c r="F3289" s="200"/>
      <c r="G3289" s="216"/>
      <c r="H3289" s="273"/>
      <c r="I3289" s="271">
        <f t="shared" si="511"/>
        <v>0</v>
      </c>
      <c r="J3289" s="271"/>
      <c r="K3289" s="271"/>
      <c r="L3289" s="271"/>
      <c r="M3289" s="272"/>
      <c r="N3289" s="272"/>
      <c r="O3289" s="272" t="str">
        <f t="shared" si="512"/>
        <v/>
      </c>
      <c r="P3289" s="272" t="str">
        <f t="shared" si="513"/>
        <v/>
      </c>
      <c r="Q3289" s="272">
        <f t="shared" si="514"/>
        <v>0</v>
      </c>
      <c r="R3289" s="272"/>
    </row>
    <row r="3290" spans="1:18" ht="17.25" thickBot="1" x14ac:dyDescent="0.35">
      <c r="A3290" s="217">
        <v>21</v>
      </c>
      <c r="B3290" s="204"/>
      <c r="C3290" s="204"/>
      <c r="D3290" s="218"/>
      <c r="E3290" s="204"/>
      <c r="F3290" s="204"/>
      <c r="G3290" s="219"/>
      <c r="H3290" s="273"/>
      <c r="I3290" s="271">
        <f t="shared" si="511"/>
        <v>0</v>
      </c>
      <c r="J3290" s="271"/>
      <c r="K3290" s="271"/>
      <c r="L3290" s="271"/>
      <c r="M3290" s="272"/>
      <c r="N3290" s="272"/>
      <c r="O3290" s="272" t="str">
        <f t="shared" si="512"/>
        <v/>
      </c>
      <c r="P3290" s="272" t="str">
        <f t="shared" si="513"/>
        <v/>
      </c>
      <c r="Q3290" s="272">
        <f t="shared" si="514"/>
        <v>0</v>
      </c>
      <c r="R3290" s="272"/>
    </row>
    <row r="3291" spans="1:18" x14ac:dyDescent="0.3">
      <c r="A3291" s="220">
        <v>22</v>
      </c>
      <c r="B3291" s="202"/>
      <c r="C3291" s="202"/>
      <c r="D3291" s="202" t="s">
        <v>271</v>
      </c>
      <c r="E3291" s="202"/>
      <c r="F3291" s="202"/>
      <c r="G3291" s="221"/>
      <c r="H3291" s="273">
        <f>SUM(B3291:B3297)</f>
        <v>0</v>
      </c>
      <c r="I3291" s="271">
        <f t="shared" si="511"/>
        <v>0</v>
      </c>
      <c r="J3291" s="271">
        <f>IF(SUM(H3291-40)&gt;0,H3291-40,0)</f>
        <v>0</v>
      </c>
      <c r="K3291" s="271">
        <f>IF(SUM(I3291:I3297)&gt;J3291,SUM(I3291:I3297),J3291)</f>
        <v>0</v>
      </c>
      <c r="L3291" s="271">
        <f>IF(D3291="o",IF(H3291&lt;15,0,IF(H3291&gt;40,8,H3291/5)),0)</f>
        <v>0</v>
      </c>
      <c r="M3291" s="272"/>
      <c r="N3291" s="272"/>
      <c r="O3291" s="272" t="str">
        <f t="shared" si="512"/>
        <v/>
      </c>
      <c r="P3291" s="272" t="str">
        <f t="shared" si="513"/>
        <v/>
      </c>
      <c r="Q3291" s="272">
        <f t="shared" si="514"/>
        <v>0</v>
      </c>
      <c r="R3291" s="272"/>
    </row>
    <row r="3292" spans="1:18" x14ac:dyDescent="0.3">
      <c r="A3292" s="214">
        <v>23</v>
      </c>
      <c r="B3292" s="200"/>
      <c r="C3292" s="200"/>
      <c r="D3292" s="215"/>
      <c r="E3292" s="200"/>
      <c r="F3292" s="200"/>
      <c r="G3292" s="216"/>
      <c r="H3292" s="273"/>
      <c r="I3292" s="271">
        <f t="shared" si="511"/>
        <v>0</v>
      </c>
      <c r="J3292" s="271"/>
      <c r="K3292" s="271"/>
      <c r="L3292" s="271"/>
      <c r="M3292" s="272"/>
      <c r="N3292" s="272"/>
      <c r="O3292" s="272" t="str">
        <f t="shared" si="512"/>
        <v/>
      </c>
      <c r="P3292" s="272" t="str">
        <f t="shared" si="513"/>
        <v/>
      </c>
      <c r="Q3292" s="272">
        <f t="shared" si="514"/>
        <v>0</v>
      </c>
      <c r="R3292" s="272"/>
    </row>
    <row r="3293" spans="1:18" x14ac:dyDescent="0.3">
      <c r="A3293" s="214">
        <v>24</v>
      </c>
      <c r="B3293" s="200"/>
      <c r="C3293" s="200"/>
      <c r="D3293" s="215"/>
      <c r="E3293" s="200"/>
      <c r="F3293" s="200"/>
      <c r="G3293" s="216"/>
      <c r="H3293" s="273"/>
      <c r="I3293" s="271">
        <f t="shared" si="511"/>
        <v>0</v>
      </c>
      <c r="J3293" s="271"/>
      <c r="K3293" s="271"/>
      <c r="L3293" s="271"/>
      <c r="M3293" s="272"/>
      <c r="N3293" s="272"/>
      <c r="O3293" s="272" t="str">
        <f t="shared" si="512"/>
        <v/>
      </c>
      <c r="P3293" s="272" t="str">
        <f t="shared" si="513"/>
        <v/>
      </c>
      <c r="Q3293" s="272">
        <f t="shared" si="514"/>
        <v>0</v>
      </c>
      <c r="R3293" s="272"/>
    </row>
    <row r="3294" spans="1:18" x14ac:dyDescent="0.3">
      <c r="A3294" s="214">
        <v>25</v>
      </c>
      <c r="B3294" s="200"/>
      <c r="C3294" s="200"/>
      <c r="D3294" s="215"/>
      <c r="E3294" s="200"/>
      <c r="F3294" s="200"/>
      <c r="G3294" s="216"/>
      <c r="H3294" s="273"/>
      <c r="I3294" s="271">
        <f t="shared" si="511"/>
        <v>0</v>
      </c>
      <c r="J3294" s="271"/>
      <c r="K3294" s="271"/>
      <c r="L3294" s="271"/>
      <c r="M3294" s="272"/>
      <c r="N3294" s="272"/>
      <c r="O3294" s="272" t="str">
        <f t="shared" si="512"/>
        <v/>
      </c>
      <c r="P3294" s="272" t="str">
        <f t="shared" si="513"/>
        <v/>
      </c>
      <c r="Q3294" s="272">
        <f t="shared" si="514"/>
        <v>0</v>
      </c>
      <c r="R3294" s="272"/>
    </row>
    <row r="3295" spans="1:18" x14ac:dyDescent="0.3">
      <c r="A3295" s="214">
        <v>26</v>
      </c>
      <c r="B3295" s="200"/>
      <c r="C3295" s="200"/>
      <c r="D3295" s="215"/>
      <c r="E3295" s="200"/>
      <c r="F3295" s="200"/>
      <c r="G3295" s="216"/>
      <c r="H3295" s="273"/>
      <c r="I3295" s="271">
        <f t="shared" si="511"/>
        <v>0</v>
      </c>
      <c r="J3295" s="271"/>
      <c r="K3295" s="271"/>
      <c r="L3295" s="271"/>
      <c r="M3295" s="272"/>
      <c r="N3295" s="272"/>
      <c r="O3295" s="272" t="str">
        <f t="shared" si="512"/>
        <v/>
      </c>
      <c r="P3295" s="272" t="str">
        <f t="shared" si="513"/>
        <v/>
      </c>
      <c r="Q3295" s="272">
        <f t="shared" si="514"/>
        <v>0</v>
      </c>
      <c r="R3295" s="272"/>
    </row>
    <row r="3296" spans="1:18" x14ac:dyDescent="0.3">
      <c r="A3296" s="214">
        <v>27</v>
      </c>
      <c r="B3296" s="200"/>
      <c r="C3296" s="200"/>
      <c r="D3296" s="215"/>
      <c r="E3296" s="200"/>
      <c r="F3296" s="200"/>
      <c r="G3296" s="216"/>
      <c r="H3296" s="273"/>
      <c r="I3296" s="271">
        <f t="shared" si="511"/>
        <v>0</v>
      </c>
      <c r="J3296" s="271"/>
      <c r="K3296" s="271"/>
      <c r="L3296" s="271"/>
      <c r="M3296" s="272"/>
      <c r="N3296" s="272"/>
      <c r="O3296" s="272" t="str">
        <f t="shared" si="512"/>
        <v/>
      </c>
      <c r="P3296" s="272" t="str">
        <f t="shared" si="513"/>
        <v/>
      </c>
      <c r="Q3296" s="272">
        <f t="shared" si="514"/>
        <v>0</v>
      </c>
      <c r="R3296" s="272"/>
    </row>
    <row r="3297" spans="1:21" ht="17.25" thickBot="1" x14ac:dyDescent="0.35">
      <c r="A3297" s="217">
        <v>28</v>
      </c>
      <c r="B3297" s="204"/>
      <c r="C3297" s="204"/>
      <c r="D3297" s="218"/>
      <c r="E3297" s="204"/>
      <c r="F3297" s="204"/>
      <c r="G3297" s="219"/>
      <c r="H3297" s="273"/>
      <c r="I3297" s="271">
        <f t="shared" si="511"/>
        <v>0</v>
      </c>
      <c r="J3297" s="271"/>
      <c r="K3297" s="271"/>
      <c r="L3297" s="271"/>
      <c r="M3297" s="272"/>
      <c r="N3297" s="272"/>
      <c r="O3297" s="272" t="str">
        <f t="shared" si="512"/>
        <v/>
      </c>
      <c r="P3297" s="272" t="str">
        <f t="shared" si="513"/>
        <v/>
      </c>
      <c r="Q3297" s="272">
        <f t="shared" si="514"/>
        <v>0</v>
      </c>
      <c r="R3297" s="272"/>
    </row>
    <row r="3298" spans="1:21" x14ac:dyDescent="0.3">
      <c r="A3298" s="205"/>
      <c r="B3298" s="202"/>
      <c r="C3298" s="202"/>
      <c r="D3298" s="202" t="s">
        <v>271</v>
      </c>
      <c r="E3298" s="202"/>
      <c r="F3298" s="202"/>
      <c r="G3298" s="221"/>
      <c r="H3298" s="273" t="str">
        <f>IF(A3298&lt;&gt;0,SUM(Q3298:Q3300),"")</f>
        <v/>
      </c>
      <c r="I3298" s="271" t="str">
        <f>IF(A3298&lt;&gt;0,IF(IFERROR(B3298-8,0)&lt;0,0,IFERROR(B3298-8,0)),"")</f>
        <v/>
      </c>
      <c r="J3298" s="271" t="str">
        <f>IF(A3298&lt;&gt;0,IF(SUM(H3298-40)&gt;0,H3298-40,0),"")</f>
        <v/>
      </c>
      <c r="K3298" s="271" t="str">
        <f>IF(A3298&lt;&gt;0,IF(SUM(I3298:I3300)&gt;J3298,SUM(I3298:I3300),J3298),"")</f>
        <v/>
      </c>
      <c r="L3298" s="271" t="str">
        <f>IF(A3298&lt;&gt;0,IF(D3270="o",IF(H3298&lt;(15/(7/COUNTA(A3298:A3300))),0,IF(H3298&gt;(COUNTA(A3298:A3300)/5*40),COUNTA(A3298:A3300)/5*8,H3298/5)),""),"")</f>
        <v/>
      </c>
      <c r="M3298" s="272"/>
      <c r="N3298" s="272"/>
      <c r="O3298" s="272" t="str">
        <f t="shared" si="512"/>
        <v/>
      </c>
      <c r="P3298" s="272" t="str">
        <f t="shared" si="513"/>
        <v/>
      </c>
      <c r="Q3298" s="272">
        <f t="shared" si="514"/>
        <v>0</v>
      </c>
      <c r="R3298" s="272"/>
    </row>
    <row r="3299" spans="1:21" x14ac:dyDescent="0.3">
      <c r="A3299" s="206"/>
      <c r="B3299" s="200"/>
      <c r="C3299" s="200"/>
      <c r="D3299" s="215"/>
      <c r="E3299" s="200"/>
      <c r="F3299" s="200"/>
      <c r="G3299" s="216"/>
      <c r="H3299" s="273"/>
      <c r="I3299" s="271" t="str">
        <f>IF(A3299&lt;&gt;0,IF(IFERROR(B3299-8,0)&lt;0,0,IFERROR(B3299-8,0)),"")</f>
        <v/>
      </c>
      <c r="J3299" s="271"/>
      <c r="K3299" s="271"/>
      <c r="L3299" s="271"/>
      <c r="M3299" s="272"/>
      <c r="N3299" s="272"/>
      <c r="O3299" s="272" t="str">
        <f t="shared" si="512"/>
        <v/>
      </c>
      <c r="P3299" s="272" t="str">
        <f t="shared" si="513"/>
        <v/>
      </c>
      <c r="Q3299" s="272">
        <f t="shared" si="514"/>
        <v>0</v>
      </c>
      <c r="R3299" s="272"/>
    </row>
    <row r="3300" spans="1:21" ht="17.25" thickBot="1" x14ac:dyDescent="0.35">
      <c r="A3300" s="207"/>
      <c r="B3300" s="204"/>
      <c r="C3300" s="204"/>
      <c r="D3300" s="218"/>
      <c r="E3300" s="204"/>
      <c r="F3300" s="204"/>
      <c r="G3300" s="219"/>
      <c r="H3300" s="273"/>
      <c r="I3300" s="271" t="str">
        <f>IF(A3300&lt;&gt;0,IF(IFERROR(B3300-8,0)&lt;0,0,IFERROR(B3300-8,0)),"")</f>
        <v/>
      </c>
      <c r="J3300" s="271"/>
      <c r="K3300" s="271"/>
      <c r="L3300" s="271"/>
      <c r="M3300" s="272"/>
      <c r="N3300" s="272"/>
      <c r="O3300" s="272"/>
      <c r="P3300" s="272"/>
      <c r="Q3300" s="272">
        <f t="shared" si="514"/>
        <v>0</v>
      </c>
      <c r="R3300" s="272"/>
    </row>
    <row r="3301" spans="1:21" ht="17.25" thickBot="1" x14ac:dyDescent="0.35">
      <c r="A3301" s="211"/>
      <c r="B3301" s="243"/>
      <c r="C3301" s="243"/>
      <c r="D3301" s="243"/>
      <c r="E3301" s="243"/>
      <c r="F3301" s="243"/>
      <c r="G3301" s="244"/>
      <c r="H3301" s="273">
        <f t="shared" ref="H3301:M3301" si="515">SUM(H3302:H3332)</f>
        <v>0</v>
      </c>
      <c r="I3301" s="271">
        <f t="shared" si="515"/>
        <v>0</v>
      </c>
      <c r="J3301" s="271">
        <f t="shared" si="515"/>
        <v>0</v>
      </c>
      <c r="K3301" s="271">
        <f t="shared" si="515"/>
        <v>0</v>
      </c>
      <c r="L3301" s="274">
        <f t="shared" si="515"/>
        <v>0</v>
      </c>
      <c r="M3301" s="271" t="e">
        <f t="shared" si="515"/>
        <v>#DIV/0!</v>
      </c>
      <c r="N3301" s="275">
        <f>COUNTA(B3302:B3332)-COUNTIF(B3302:B3332,"연차")</f>
        <v>0</v>
      </c>
      <c r="O3301" s="271">
        <f>SUM(O3302:O3332)</f>
        <v>0</v>
      </c>
      <c r="P3301" s="271">
        <f>SUM(P3302:P3332)</f>
        <v>0</v>
      </c>
      <c r="Q3301" s="272">
        <f>SUM(Q3302:Q3332)</f>
        <v>0</v>
      </c>
      <c r="R3301" s="272">
        <f>COUNTA(A3302:A3332)</f>
        <v>28</v>
      </c>
      <c r="S3301" s="276">
        <f>SUM(C3302:C3332)</f>
        <v>0</v>
      </c>
      <c r="T3301" s="276">
        <f>SUM(F3302:F3332)</f>
        <v>0</v>
      </c>
      <c r="U3301" s="251">
        <f>G3303*G3305</f>
        <v>0</v>
      </c>
    </row>
    <row r="3302" spans="1:21" x14ac:dyDescent="0.3">
      <c r="A3302" s="212">
        <v>1</v>
      </c>
      <c r="B3302" s="201"/>
      <c r="C3302" s="201"/>
      <c r="D3302" s="201" t="s">
        <v>271</v>
      </c>
      <c r="E3302" s="201"/>
      <c r="F3302" s="201"/>
      <c r="G3302" s="213" t="s">
        <v>282</v>
      </c>
      <c r="H3302" s="273">
        <f>SUM(B3302:B3308)</f>
        <v>0</v>
      </c>
      <c r="I3302" s="271">
        <f t="shared" ref="I3302:I3329" si="516">IF(IFERROR(B3302-8,0)&lt;0,0,IFERROR(B3302-8,0))</f>
        <v>0</v>
      </c>
      <c r="J3302" s="271">
        <f>IF(SUM(H3302-40)&gt;0,H3302-40,0)</f>
        <v>0</v>
      </c>
      <c r="K3302" s="271">
        <f>IF(SUM(I3302:I3308)&gt;J3302,SUM(I3302:I3308),J3302)</f>
        <v>0</v>
      </c>
      <c r="L3302" s="271">
        <f>IF(D3302="o",IF(H3302&lt;15,0,IF(H3302&gt;40,8,H3302/5)),0)</f>
        <v>0</v>
      </c>
      <c r="M3302" s="272" t="e">
        <f>SUM(B3302:B3332)/COUNTA(B3302:B3332)</f>
        <v>#DIV/0!</v>
      </c>
      <c r="N3302" s="272"/>
      <c r="O3302" s="272" t="str">
        <f>IF(E3302="o",IF(B3302&gt;8,8,B3302),"")</f>
        <v/>
      </c>
      <c r="P3302" s="272" t="str">
        <f>IF(E3302="o",IF(B3302&gt;8,B3302-8,0),"")</f>
        <v/>
      </c>
      <c r="Q3302" s="272">
        <f>COUNTA(A3302)*IF(B3302="연차",0,B3302)</f>
        <v>0</v>
      </c>
      <c r="R3302" s="272"/>
    </row>
    <row r="3303" spans="1:21" x14ac:dyDescent="0.3">
      <c r="A3303" s="214">
        <v>2</v>
      </c>
      <c r="B3303" s="200"/>
      <c r="C3303" s="200"/>
      <c r="D3303" s="215"/>
      <c r="E3303" s="200"/>
      <c r="F3303" s="200"/>
      <c r="G3303" s="203"/>
      <c r="H3303" s="273"/>
      <c r="I3303" s="271">
        <f t="shared" si="516"/>
        <v>0</v>
      </c>
      <c r="J3303" s="271"/>
      <c r="K3303" s="271"/>
      <c r="L3303" s="271"/>
      <c r="M3303" s="272"/>
      <c r="N3303" s="272"/>
      <c r="O3303" s="272" t="str">
        <f t="shared" ref="O3303:O3331" si="517">IF(E3303="o",IF(B3303&gt;8,8,B3303),"")</f>
        <v/>
      </c>
      <c r="P3303" s="272" t="str">
        <f t="shared" ref="P3303:P3331" si="518">IF(E3303="o",IF(B3303&gt;8,B3303-8,0),"")</f>
        <v/>
      </c>
      <c r="Q3303" s="272">
        <f t="shared" ref="Q3303:Q3332" si="519">COUNTA(A3303)*IF(B3303="연차",0,B3303)</f>
        <v>0</v>
      </c>
      <c r="R3303" s="272"/>
    </row>
    <row r="3304" spans="1:21" x14ac:dyDescent="0.3">
      <c r="A3304" s="214">
        <v>3</v>
      </c>
      <c r="B3304" s="200"/>
      <c r="C3304" s="200"/>
      <c r="D3304" s="215"/>
      <c r="E3304" s="200"/>
      <c r="F3304" s="200"/>
      <c r="G3304" s="203" t="s">
        <v>275</v>
      </c>
      <c r="H3304" s="273"/>
      <c r="I3304" s="271">
        <f t="shared" si="516"/>
        <v>0</v>
      </c>
      <c r="J3304" s="271"/>
      <c r="K3304" s="271"/>
      <c r="L3304" s="271"/>
      <c r="M3304" s="272"/>
      <c r="N3304" s="272"/>
      <c r="O3304" s="272" t="str">
        <f t="shared" si="517"/>
        <v/>
      </c>
      <c r="P3304" s="272" t="str">
        <f t="shared" si="518"/>
        <v/>
      </c>
      <c r="Q3304" s="272">
        <f t="shared" si="519"/>
        <v>0</v>
      </c>
      <c r="R3304" s="272"/>
    </row>
    <row r="3305" spans="1:21" x14ac:dyDescent="0.3">
      <c r="A3305" s="214">
        <v>4</v>
      </c>
      <c r="B3305" s="200"/>
      <c r="C3305" s="200"/>
      <c r="D3305" s="215"/>
      <c r="E3305" s="200"/>
      <c r="F3305" s="200"/>
      <c r="G3305" s="203"/>
      <c r="H3305" s="273"/>
      <c r="I3305" s="271">
        <f t="shared" si="516"/>
        <v>0</v>
      </c>
      <c r="J3305" s="271"/>
      <c r="K3305" s="271"/>
      <c r="L3305" s="271"/>
      <c r="M3305" s="272"/>
      <c r="N3305" s="272"/>
      <c r="O3305" s="272" t="str">
        <f t="shared" si="517"/>
        <v/>
      </c>
      <c r="P3305" s="272" t="str">
        <f t="shared" si="518"/>
        <v/>
      </c>
      <c r="Q3305" s="272">
        <f t="shared" si="519"/>
        <v>0</v>
      </c>
      <c r="R3305" s="272"/>
    </row>
    <row r="3306" spans="1:21" x14ac:dyDescent="0.3">
      <c r="A3306" s="214">
        <v>5</v>
      </c>
      <c r="B3306" s="200"/>
      <c r="C3306" s="200"/>
      <c r="D3306" s="215"/>
      <c r="E3306" s="200"/>
      <c r="F3306" s="200"/>
      <c r="G3306" s="216"/>
      <c r="H3306" s="273"/>
      <c r="I3306" s="271">
        <f t="shared" si="516"/>
        <v>0</v>
      </c>
      <c r="J3306" s="271"/>
      <c r="K3306" s="271"/>
      <c r="L3306" s="271"/>
      <c r="M3306" s="272"/>
      <c r="N3306" s="272"/>
      <c r="O3306" s="272" t="str">
        <f t="shared" si="517"/>
        <v/>
      </c>
      <c r="P3306" s="272" t="str">
        <f t="shared" si="518"/>
        <v/>
      </c>
      <c r="Q3306" s="272">
        <f t="shared" si="519"/>
        <v>0</v>
      </c>
      <c r="R3306" s="272"/>
    </row>
    <row r="3307" spans="1:21" x14ac:dyDescent="0.3">
      <c r="A3307" s="214">
        <v>6</v>
      </c>
      <c r="B3307" s="200"/>
      <c r="C3307" s="200"/>
      <c r="D3307" s="215"/>
      <c r="E3307" s="200"/>
      <c r="F3307" s="200"/>
      <c r="G3307" s="216"/>
      <c r="H3307" s="273"/>
      <c r="I3307" s="271">
        <f t="shared" si="516"/>
        <v>0</v>
      </c>
      <c r="J3307" s="271"/>
      <c r="K3307" s="271"/>
      <c r="L3307" s="271"/>
      <c r="M3307" s="272"/>
      <c r="N3307" s="272"/>
      <c r="O3307" s="272" t="str">
        <f t="shared" si="517"/>
        <v/>
      </c>
      <c r="P3307" s="272" t="str">
        <f t="shared" si="518"/>
        <v/>
      </c>
      <c r="Q3307" s="272">
        <f t="shared" si="519"/>
        <v>0</v>
      </c>
      <c r="R3307" s="272"/>
    </row>
    <row r="3308" spans="1:21" ht="17.25" thickBot="1" x14ac:dyDescent="0.35">
      <c r="A3308" s="217">
        <v>7</v>
      </c>
      <c r="B3308" s="204"/>
      <c r="C3308" s="204"/>
      <c r="D3308" s="218"/>
      <c r="E3308" s="204"/>
      <c r="F3308" s="204"/>
      <c r="G3308" s="219"/>
      <c r="H3308" s="273"/>
      <c r="I3308" s="271">
        <f t="shared" si="516"/>
        <v>0</v>
      </c>
      <c r="J3308" s="271"/>
      <c r="K3308" s="271"/>
      <c r="L3308" s="271"/>
      <c r="M3308" s="272"/>
      <c r="N3308" s="272"/>
      <c r="O3308" s="272" t="str">
        <f t="shared" si="517"/>
        <v/>
      </c>
      <c r="P3308" s="272" t="str">
        <f t="shared" si="518"/>
        <v/>
      </c>
      <c r="Q3308" s="272">
        <f t="shared" si="519"/>
        <v>0</v>
      </c>
      <c r="R3308" s="272"/>
    </row>
    <row r="3309" spans="1:21" x14ac:dyDescent="0.3">
      <c r="A3309" s="220">
        <v>8</v>
      </c>
      <c r="B3309" s="202"/>
      <c r="C3309" s="202"/>
      <c r="D3309" s="202" t="s">
        <v>271</v>
      </c>
      <c r="E3309" s="202"/>
      <c r="F3309" s="202"/>
      <c r="G3309" s="221"/>
      <c r="H3309" s="273">
        <f>SUM(B3309:B3315)</f>
        <v>0</v>
      </c>
      <c r="I3309" s="271">
        <f t="shared" si="516"/>
        <v>0</v>
      </c>
      <c r="J3309" s="271">
        <f>IF(SUM(H3309-40)&gt;0,H3309-40,0)</f>
        <v>0</v>
      </c>
      <c r="K3309" s="271">
        <f>IF(SUM(I3309:I3315)&gt;J3309,SUM(I3309:I3315),J3309)</f>
        <v>0</v>
      </c>
      <c r="L3309" s="271">
        <f>IF(D3309="o",IF(H3309&lt;15,0,IF(H3309&gt;40,8,H3309/5)),0)</f>
        <v>0</v>
      </c>
      <c r="M3309" s="272"/>
      <c r="N3309" s="272"/>
      <c r="O3309" s="272" t="str">
        <f t="shared" si="517"/>
        <v/>
      </c>
      <c r="P3309" s="272" t="str">
        <f t="shared" si="518"/>
        <v/>
      </c>
      <c r="Q3309" s="272">
        <f t="shared" si="519"/>
        <v>0</v>
      </c>
      <c r="R3309" s="272"/>
    </row>
    <row r="3310" spans="1:21" x14ac:dyDescent="0.3">
      <c r="A3310" s="214">
        <v>9</v>
      </c>
      <c r="B3310" s="200"/>
      <c r="C3310" s="200"/>
      <c r="D3310" s="215"/>
      <c r="E3310" s="200"/>
      <c r="F3310" s="200"/>
      <c r="G3310" s="216"/>
      <c r="H3310" s="273"/>
      <c r="I3310" s="271">
        <f t="shared" si="516"/>
        <v>0</v>
      </c>
      <c r="J3310" s="271"/>
      <c r="K3310" s="271"/>
      <c r="L3310" s="271"/>
      <c r="M3310" s="272"/>
      <c r="N3310" s="272"/>
      <c r="O3310" s="272" t="str">
        <f t="shared" si="517"/>
        <v/>
      </c>
      <c r="P3310" s="272" t="str">
        <f t="shared" si="518"/>
        <v/>
      </c>
      <c r="Q3310" s="272">
        <f t="shared" si="519"/>
        <v>0</v>
      </c>
      <c r="R3310" s="272"/>
    </row>
    <row r="3311" spans="1:21" x14ac:dyDescent="0.3">
      <c r="A3311" s="214">
        <v>10</v>
      </c>
      <c r="B3311" s="200"/>
      <c r="C3311" s="200"/>
      <c r="D3311" s="215"/>
      <c r="E3311" s="200"/>
      <c r="F3311" s="200"/>
      <c r="G3311" s="216"/>
      <c r="H3311" s="273"/>
      <c r="I3311" s="271">
        <f t="shared" si="516"/>
        <v>0</v>
      </c>
      <c r="J3311" s="271"/>
      <c r="K3311" s="271"/>
      <c r="L3311" s="271"/>
      <c r="M3311" s="272"/>
      <c r="N3311" s="272"/>
      <c r="O3311" s="272" t="str">
        <f t="shared" si="517"/>
        <v/>
      </c>
      <c r="P3311" s="272" t="str">
        <f t="shared" si="518"/>
        <v/>
      </c>
      <c r="Q3311" s="272">
        <f t="shared" si="519"/>
        <v>0</v>
      </c>
      <c r="R3311" s="272"/>
    </row>
    <row r="3312" spans="1:21" x14ac:dyDescent="0.3">
      <c r="A3312" s="214">
        <v>11</v>
      </c>
      <c r="B3312" s="200"/>
      <c r="C3312" s="200"/>
      <c r="D3312" s="215"/>
      <c r="E3312" s="200"/>
      <c r="F3312" s="200"/>
      <c r="G3312" s="216"/>
      <c r="H3312" s="273"/>
      <c r="I3312" s="271">
        <f t="shared" si="516"/>
        <v>0</v>
      </c>
      <c r="J3312" s="271"/>
      <c r="K3312" s="271"/>
      <c r="L3312" s="271"/>
      <c r="M3312" s="272"/>
      <c r="N3312" s="272"/>
      <c r="O3312" s="272" t="str">
        <f t="shared" si="517"/>
        <v/>
      </c>
      <c r="P3312" s="272" t="str">
        <f t="shared" si="518"/>
        <v/>
      </c>
      <c r="Q3312" s="272">
        <f t="shared" si="519"/>
        <v>0</v>
      </c>
      <c r="R3312" s="272"/>
    </row>
    <row r="3313" spans="1:18" x14ac:dyDescent="0.3">
      <c r="A3313" s="214">
        <v>12</v>
      </c>
      <c r="B3313" s="200"/>
      <c r="C3313" s="200"/>
      <c r="D3313" s="215"/>
      <c r="E3313" s="200"/>
      <c r="F3313" s="200"/>
      <c r="G3313" s="216"/>
      <c r="H3313" s="273"/>
      <c r="I3313" s="271">
        <f t="shared" si="516"/>
        <v>0</v>
      </c>
      <c r="J3313" s="271"/>
      <c r="K3313" s="271"/>
      <c r="L3313" s="271"/>
      <c r="M3313" s="272"/>
      <c r="N3313" s="272"/>
      <c r="O3313" s="272" t="str">
        <f t="shared" si="517"/>
        <v/>
      </c>
      <c r="P3313" s="272" t="str">
        <f t="shared" si="518"/>
        <v/>
      </c>
      <c r="Q3313" s="272">
        <f t="shared" si="519"/>
        <v>0</v>
      </c>
      <c r="R3313" s="272"/>
    </row>
    <row r="3314" spans="1:18" x14ac:dyDescent="0.3">
      <c r="A3314" s="214">
        <v>13</v>
      </c>
      <c r="B3314" s="200"/>
      <c r="C3314" s="200"/>
      <c r="D3314" s="215"/>
      <c r="E3314" s="200"/>
      <c r="F3314" s="200"/>
      <c r="G3314" s="216"/>
      <c r="H3314" s="273"/>
      <c r="I3314" s="271">
        <f t="shared" si="516"/>
        <v>0</v>
      </c>
      <c r="J3314" s="271"/>
      <c r="K3314" s="271"/>
      <c r="L3314" s="271"/>
      <c r="M3314" s="272"/>
      <c r="N3314" s="272"/>
      <c r="O3314" s="272" t="str">
        <f t="shared" si="517"/>
        <v/>
      </c>
      <c r="P3314" s="272" t="str">
        <f t="shared" si="518"/>
        <v/>
      </c>
      <c r="Q3314" s="272">
        <f t="shared" si="519"/>
        <v>0</v>
      </c>
      <c r="R3314" s="272"/>
    </row>
    <row r="3315" spans="1:18" ht="17.25" thickBot="1" x14ac:dyDescent="0.35">
      <c r="A3315" s="217">
        <v>14</v>
      </c>
      <c r="B3315" s="204"/>
      <c r="C3315" s="204"/>
      <c r="D3315" s="218"/>
      <c r="E3315" s="204"/>
      <c r="F3315" s="204"/>
      <c r="G3315" s="219"/>
      <c r="H3315" s="273"/>
      <c r="I3315" s="271">
        <f t="shared" si="516"/>
        <v>0</v>
      </c>
      <c r="J3315" s="271"/>
      <c r="K3315" s="271"/>
      <c r="L3315" s="271"/>
      <c r="M3315" s="272"/>
      <c r="N3315" s="272"/>
      <c r="O3315" s="272" t="str">
        <f t="shared" si="517"/>
        <v/>
      </c>
      <c r="P3315" s="272" t="str">
        <f t="shared" si="518"/>
        <v/>
      </c>
      <c r="Q3315" s="272">
        <f t="shared" si="519"/>
        <v>0</v>
      </c>
      <c r="R3315" s="272"/>
    </row>
    <row r="3316" spans="1:18" x14ac:dyDescent="0.3">
      <c r="A3316" s="220">
        <v>15</v>
      </c>
      <c r="B3316" s="202"/>
      <c r="C3316" s="202"/>
      <c r="D3316" s="202" t="s">
        <v>271</v>
      </c>
      <c r="E3316" s="202"/>
      <c r="F3316" s="202"/>
      <c r="G3316" s="221"/>
      <c r="H3316" s="273">
        <f>SUM(B3316:B3322)</f>
        <v>0</v>
      </c>
      <c r="I3316" s="271">
        <f t="shared" si="516"/>
        <v>0</v>
      </c>
      <c r="J3316" s="271">
        <f>IF(SUM(H3316-40)&gt;0,H3316-40,0)</f>
        <v>0</v>
      </c>
      <c r="K3316" s="271">
        <f>IF(SUM(I3316:I3322)&gt;J3316,SUM(I3316:I3322),J3316)</f>
        <v>0</v>
      </c>
      <c r="L3316" s="271">
        <f>IF(D3316="o",IF(H3316&lt;15,0,IF(H3316&gt;40,8,H3316/5)),0)</f>
        <v>0</v>
      </c>
      <c r="M3316" s="272"/>
      <c r="N3316" s="272"/>
      <c r="O3316" s="272" t="str">
        <f t="shared" si="517"/>
        <v/>
      </c>
      <c r="P3316" s="272" t="str">
        <f t="shared" si="518"/>
        <v/>
      </c>
      <c r="Q3316" s="272">
        <f t="shared" si="519"/>
        <v>0</v>
      </c>
      <c r="R3316" s="272"/>
    </row>
    <row r="3317" spans="1:18" x14ac:dyDescent="0.3">
      <c r="A3317" s="214">
        <v>16</v>
      </c>
      <c r="B3317" s="200"/>
      <c r="C3317" s="200"/>
      <c r="D3317" s="215"/>
      <c r="E3317" s="200"/>
      <c r="F3317" s="200"/>
      <c r="G3317" s="216"/>
      <c r="H3317" s="273"/>
      <c r="I3317" s="271">
        <f t="shared" si="516"/>
        <v>0</v>
      </c>
      <c r="J3317" s="271"/>
      <c r="K3317" s="271"/>
      <c r="L3317" s="271"/>
      <c r="M3317" s="272"/>
      <c r="N3317" s="272"/>
      <c r="O3317" s="272" t="str">
        <f t="shared" si="517"/>
        <v/>
      </c>
      <c r="P3317" s="272" t="str">
        <f t="shared" si="518"/>
        <v/>
      </c>
      <c r="Q3317" s="272">
        <f t="shared" si="519"/>
        <v>0</v>
      </c>
      <c r="R3317" s="272"/>
    </row>
    <row r="3318" spans="1:18" x14ac:dyDescent="0.3">
      <c r="A3318" s="214">
        <v>17</v>
      </c>
      <c r="B3318" s="200"/>
      <c r="C3318" s="200"/>
      <c r="D3318" s="215"/>
      <c r="E3318" s="200"/>
      <c r="F3318" s="200"/>
      <c r="G3318" s="216"/>
      <c r="H3318" s="273"/>
      <c r="I3318" s="271">
        <f t="shared" si="516"/>
        <v>0</v>
      </c>
      <c r="J3318" s="271"/>
      <c r="K3318" s="271"/>
      <c r="L3318" s="271"/>
      <c r="M3318" s="272"/>
      <c r="N3318" s="272"/>
      <c r="O3318" s="272" t="str">
        <f t="shared" si="517"/>
        <v/>
      </c>
      <c r="P3318" s="272" t="str">
        <f t="shared" si="518"/>
        <v/>
      </c>
      <c r="Q3318" s="272">
        <f t="shared" si="519"/>
        <v>0</v>
      </c>
      <c r="R3318" s="272"/>
    </row>
    <row r="3319" spans="1:18" x14ac:dyDescent="0.3">
      <c r="A3319" s="214">
        <v>18</v>
      </c>
      <c r="B3319" s="200"/>
      <c r="C3319" s="200"/>
      <c r="D3319" s="215"/>
      <c r="E3319" s="200"/>
      <c r="F3319" s="200"/>
      <c r="G3319" s="216"/>
      <c r="H3319" s="273"/>
      <c r="I3319" s="271">
        <f t="shared" si="516"/>
        <v>0</v>
      </c>
      <c r="J3319" s="271"/>
      <c r="K3319" s="271"/>
      <c r="L3319" s="271"/>
      <c r="M3319" s="272"/>
      <c r="N3319" s="272"/>
      <c r="O3319" s="272" t="str">
        <f t="shared" si="517"/>
        <v/>
      </c>
      <c r="P3319" s="272" t="str">
        <f t="shared" si="518"/>
        <v/>
      </c>
      <c r="Q3319" s="272">
        <f t="shared" si="519"/>
        <v>0</v>
      </c>
      <c r="R3319" s="272"/>
    </row>
    <row r="3320" spans="1:18" x14ac:dyDescent="0.3">
      <c r="A3320" s="214">
        <v>19</v>
      </c>
      <c r="B3320" s="200"/>
      <c r="C3320" s="200"/>
      <c r="D3320" s="215"/>
      <c r="E3320" s="200"/>
      <c r="F3320" s="200"/>
      <c r="G3320" s="216"/>
      <c r="H3320" s="273"/>
      <c r="I3320" s="271">
        <f t="shared" si="516"/>
        <v>0</v>
      </c>
      <c r="J3320" s="271"/>
      <c r="K3320" s="271"/>
      <c r="L3320" s="271"/>
      <c r="M3320" s="272"/>
      <c r="N3320" s="272"/>
      <c r="O3320" s="272" t="str">
        <f t="shared" si="517"/>
        <v/>
      </c>
      <c r="P3320" s="272" t="str">
        <f t="shared" si="518"/>
        <v/>
      </c>
      <c r="Q3320" s="272">
        <f t="shared" si="519"/>
        <v>0</v>
      </c>
      <c r="R3320" s="272"/>
    </row>
    <row r="3321" spans="1:18" x14ac:dyDescent="0.3">
      <c r="A3321" s="214">
        <v>20</v>
      </c>
      <c r="B3321" s="200"/>
      <c r="C3321" s="200"/>
      <c r="D3321" s="215"/>
      <c r="E3321" s="200"/>
      <c r="F3321" s="200"/>
      <c r="G3321" s="216"/>
      <c r="H3321" s="273"/>
      <c r="I3321" s="271">
        <f t="shared" si="516"/>
        <v>0</v>
      </c>
      <c r="J3321" s="271"/>
      <c r="K3321" s="271"/>
      <c r="L3321" s="271"/>
      <c r="M3321" s="272"/>
      <c r="N3321" s="272"/>
      <c r="O3321" s="272" t="str">
        <f t="shared" si="517"/>
        <v/>
      </c>
      <c r="P3321" s="272" t="str">
        <f t="shared" si="518"/>
        <v/>
      </c>
      <c r="Q3321" s="272">
        <f t="shared" si="519"/>
        <v>0</v>
      </c>
      <c r="R3321" s="272"/>
    </row>
    <row r="3322" spans="1:18" ht="17.25" thickBot="1" x14ac:dyDescent="0.35">
      <c r="A3322" s="217">
        <v>21</v>
      </c>
      <c r="B3322" s="204"/>
      <c r="C3322" s="204"/>
      <c r="D3322" s="218"/>
      <c r="E3322" s="204"/>
      <c r="F3322" s="204"/>
      <c r="G3322" s="219"/>
      <c r="H3322" s="273"/>
      <c r="I3322" s="271">
        <f t="shared" si="516"/>
        <v>0</v>
      </c>
      <c r="J3322" s="271"/>
      <c r="K3322" s="271"/>
      <c r="L3322" s="271"/>
      <c r="M3322" s="272"/>
      <c r="N3322" s="272"/>
      <c r="O3322" s="272" t="str">
        <f t="shared" si="517"/>
        <v/>
      </c>
      <c r="P3322" s="272" t="str">
        <f t="shared" si="518"/>
        <v/>
      </c>
      <c r="Q3322" s="272">
        <f t="shared" si="519"/>
        <v>0</v>
      </c>
      <c r="R3322" s="272"/>
    </row>
    <row r="3323" spans="1:18" x14ac:dyDescent="0.3">
      <c r="A3323" s="220">
        <v>22</v>
      </c>
      <c r="B3323" s="202"/>
      <c r="C3323" s="202"/>
      <c r="D3323" s="202" t="s">
        <v>271</v>
      </c>
      <c r="E3323" s="202"/>
      <c r="F3323" s="202"/>
      <c r="G3323" s="221"/>
      <c r="H3323" s="273">
        <f>SUM(B3323:B3329)</f>
        <v>0</v>
      </c>
      <c r="I3323" s="271">
        <f t="shared" si="516"/>
        <v>0</v>
      </c>
      <c r="J3323" s="271">
        <f>IF(SUM(H3323-40)&gt;0,H3323-40,0)</f>
        <v>0</v>
      </c>
      <c r="K3323" s="271">
        <f>IF(SUM(I3323:I3329)&gt;J3323,SUM(I3323:I3329),J3323)</f>
        <v>0</v>
      </c>
      <c r="L3323" s="271">
        <f>IF(D3323="o",IF(H3323&lt;15,0,IF(H3323&gt;40,8,H3323/5)),0)</f>
        <v>0</v>
      </c>
      <c r="M3323" s="272"/>
      <c r="N3323" s="272"/>
      <c r="O3323" s="272" t="str">
        <f t="shared" si="517"/>
        <v/>
      </c>
      <c r="P3323" s="272" t="str">
        <f t="shared" si="518"/>
        <v/>
      </c>
      <c r="Q3323" s="272">
        <f t="shared" si="519"/>
        <v>0</v>
      </c>
      <c r="R3323" s="272"/>
    </row>
    <row r="3324" spans="1:18" x14ac:dyDescent="0.3">
      <c r="A3324" s="214">
        <v>23</v>
      </c>
      <c r="B3324" s="200"/>
      <c r="C3324" s="200"/>
      <c r="D3324" s="215"/>
      <c r="E3324" s="200"/>
      <c r="F3324" s="200"/>
      <c r="G3324" s="216"/>
      <c r="H3324" s="273"/>
      <c r="I3324" s="271">
        <f t="shared" si="516"/>
        <v>0</v>
      </c>
      <c r="J3324" s="271"/>
      <c r="K3324" s="271"/>
      <c r="L3324" s="271"/>
      <c r="M3324" s="272"/>
      <c r="N3324" s="272"/>
      <c r="O3324" s="272" t="str">
        <f t="shared" si="517"/>
        <v/>
      </c>
      <c r="P3324" s="272" t="str">
        <f t="shared" si="518"/>
        <v/>
      </c>
      <c r="Q3324" s="272">
        <f t="shared" si="519"/>
        <v>0</v>
      </c>
      <c r="R3324" s="272"/>
    </row>
    <row r="3325" spans="1:18" x14ac:dyDescent="0.3">
      <c r="A3325" s="214">
        <v>24</v>
      </c>
      <c r="B3325" s="200"/>
      <c r="C3325" s="200"/>
      <c r="D3325" s="215"/>
      <c r="E3325" s="200"/>
      <c r="F3325" s="200"/>
      <c r="G3325" s="216"/>
      <c r="H3325" s="273"/>
      <c r="I3325" s="271">
        <f t="shared" si="516"/>
        <v>0</v>
      </c>
      <c r="J3325" s="271"/>
      <c r="K3325" s="271"/>
      <c r="L3325" s="271"/>
      <c r="M3325" s="272"/>
      <c r="N3325" s="272"/>
      <c r="O3325" s="272" t="str">
        <f t="shared" si="517"/>
        <v/>
      </c>
      <c r="P3325" s="272" t="str">
        <f t="shared" si="518"/>
        <v/>
      </c>
      <c r="Q3325" s="272">
        <f t="shared" si="519"/>
        <v>0</v>
      </c>
      <c r="R3325" s="272"/>
    </row>
    <row r="3326" spans="1:18" x14ac:dyDescent="0.3">
      <c r="A3326" s="214">
        <v>25</v>
      </c>
      <c r="B3326" s="200"/>
      <c r="C3326" s="200"/>
      <c r="D3326" s="215"/>
      <c r="E3326" s="200"/>
      <c r="F3326" s="200"/>
      <c r="G3326" s="216"/>
      <c r="H3326" s="273"/>
      <c r="I3326" s="271">
        <f t="shared" si="516"/>
        <v>0</v>
      </c>
      <c r="J3326" s="271"/>
      <c r="K3326" s="271"/>
      <c r="L3326" s="271"/>
      <c r="M3326" s="272"/>
      <c r="N3326" s="272"/>
      <c r="O3326" s="272" t="str">
        <f t="shared" si="517"/>
        <v/>
      </c>
      <c r="P3326" s="272" t="str">
        <f t="shared" si="518"/>
        <v/>
      </c>
      <c r="Q3326" s="272">
        <f t="shared" si="519"/>
        <v>0</v>
      </c>
      <c r="R3326" s="272"/>
    </row>
    <row r="3327" spans="1:18" x14ac:dyDescent="0.3">
      <c r="A3327" s="214">
        <v>26</v>
      </c>
      <c r="B3327" s="200"/>
      <c r="C3327" s="200"/>
      <c r="D3327" s="215"/>
      <c r="E3327" s="200"/>
      <c r="F3327" s="200"/>
      <c r="G3327" s="216"/>
      <c r="H3327" s="273"/>
      <c r="I3327" s="271">
        <f t="shared" si="516"/>
        <v>0</v>
      </c>
      <c r="J3327" s="271"/>
      <c r="K3327" s="271"/>
      <c r="L3327" s="271"/>
      <c r="M3327" s="272"/>
      <c r="N3327" s="272"/>
      <c r="O3327" s="272" t="str">
        <f t="shared" si="517"/>
        <v/>
      </c>
      <c r="P3327" s="272" t="str">
        <f t="shared" si="518"/>
        <v/>
      </c>
      <c r="Q3327" s="272">
        <f t="shared" si="519"/>
        <v>0</v>
      </c>
      <c r="R3327" s="272"/>
    </row>
    <row r="3328" spans="1:18" x14ac:dyDescent="0.3">
      <c r="A3328" s="214">
        <v>27</v>
      </c>
      <c r="B3328" s="200"/>
      <c r="C3328" s="200"/>
      <c r="D3328" s="215"/>
      <c r="E3328" s="200"/>
      <c r="F3328" s="200"/>
      <c r="G3328" s="216"/>
      <c r="H3328" s="273"/>
      <c r="I3328" s="271">
        <f t="shared" si="516"/>
        <v>0</v>
      </c>
      <c r="J3328" s="271"/>
      <c r="K3328" s="271"/>
      <c r="L3328" s="271"/>
      <c r="M3328" s="272"/>
      <c r="N3328" s="272"/>
      <c r="O3328" s="272" t="str">
        <f t="shared" si="517"/>
        <v/>
      </c>
      <c r="P3328" s="272" t="str">
        <f t="shared" si="518"/>
        <v/>
      </c>
      <c r="Q3328" s="272">
        <f t="shared" si="519"/>
        <v>0</v>
      </c>
      <c r="R3328" s="272"/>
    </row>
    <row r="3329" spans="1:21" ht="17.25" thickBot="1" x14ac:dyDescent="0.35">
      <c r="A3329" s="217">
        <v>28</v>
      </c>
      <c r="B3329" s="204"/>
      <c r="C3329" s="204"/>
      <c r="D3329" s="218"/>
      <c r="E3329" s="204"/>
      <c r="F3329" s="204"/>
      <c r="G3329" s="219"/>
      <c r="H3329" s="273"/>
      <c r="I3329" s="271">
        <f t="shared" si="516"/>
        <v>0</v>
      </c>
      <c r="J3329" s="271"/>
      <c r="K3329" s="271"/>
      <c r="L3329" s="271"/>
      <c r="M3329" s="272"/>
      <c r="N3329" s="272"/>
      <c r="O3329" s="272" t="str">
        <f t="shared" si="517"/>
        <v/>
      </c>
      <c r="P3329" s="272" t="str">
        <f t="shared" si="518"/>
        <v/>
      </c>
      <c r="Q3329" s="272">
        <f t="shared" si="519"/>
        <v>0</v>
      </c>
      <c r="R3329" s="272"/>
    </row>
    <row r="3330" spans="1:21" x14ac:dyDescent="0.3">
      <c r="A3330" s="205"/>
      <c r="B3330" s="202"/>
      <c r="C3330" s="202"/>
      <c r="D3330" s="202" t="s">
        <v>271</v>
      </c>
      <c r="E3330" s="202"/>
      <c r="F3330" s="202"/>
      <c r="G3330" s="221"/>
      <c r="H3330" s="273" t="str">
        <f>IF(A3330&lt;&gt;0,SUM(Q3330:Q3332),"")</f>
        <v/>
      </c>
      <c r="I3330" s="271" t="str">
        <f>IF(A3330&lt;&gt;0,IF(IFERROR(B3330-8,0)&lt;0,0,IFERROR(B3330-8,0)),"")</f>
        <v/>
      </c>
      <c r="J3330" s="271" t="str">
        <f>IF(A3330&lt;&gt;0,IF(SUM(H3330-40)&gt;0,H3330-40,0),"")</f>
        <v/>
      </c>
      <c r="K3330" s="271" t="str">
        <f>IF(A3330&lt;&gt;0,IF(SUM(I3330:I3332)&gt;J3330,SUM(I3330:I3332),J3330),"")</f>
        <v/>
      </c>
      <c r="L3330" s="271" t="str">
        <f>IF(A3330&lt;&gt;0,IF(D3302="o",IF(H3330&lt;(15/(7/COUNTA(A3330:A3332))),0,IF(H3330&gt;(COUNTA(A3330:A3332)/5*40),COUNTA(A3330:A3332)/5*8,H3330/5)),""),"")</f>
        <v/>
      </c>
      <c r="M3330" s="272"/>
      <c r="N3330" s="272"/>
      <c r="O3330" s="272" t="str">
        <f t="shared" si="517"/>
        <v/>
      </c>
      <c r="P3330" s="272" t="str">
        <f t="shared" si="518"/>
        <v/>
      </c>
      <c r="Q3330" s="272">
        <f t="shared" si="519"/>
        <v>0</v>
      </c>
      <c r="R3330" s="272"/>
    </row>
    <row r="3331" spans="1:21" x14ac:dyDescent="0.3">
      <c r="A3331" s="206"/>
      <c r="B3331" s="200"/>
      <c r="C3331" s="200"/>
      <c r="D3331" s="215"/>
      <c r="E3331" s="200"/>
      <c r="F3331" s="200"/>
      <c r="G3331" s="216"/>
      <c r="H3331" s="273"/>
      <c r="I3331" s="271" t="str">
        <f>IF(A3331&lt;&gt;0,IF(IFERROR(B3331-8,0)&lt;0,0,IFERROR(B3331-8,0)),"")</f>
        <v/>
      </c>
      <c r="J3331" s="271"/>
      <c r="K3331" s="271"/>
      <c r="L3331" s="271"/>
      <c r="M3331" s="272"/>
      <c r="N3331" s="272"/>
      <c r="O3331" s="272" t="str">
        <f t="shared" si="517"/>
        <v/>
      </c>
      <c r="P3331" s="272" t="str">
        <f t="shared" si="518"/>
        <v/>
      </c>
      <c r="Q3331" s="272">
        <f t="shared" si="519"/>
        <v>0</v>
      </c>
      <c r="R3331" s="272"/>
    </row>
    <row r="3332" spans="1:21" ht="17.25" thickBot="1" x14ac:dyDescent="0.35">
      <c r="A3332" s="207"/>
      <c r="B3332" s="204"/>
      <c r="C3332" s="204"/>
      <c r="D3332" s="218"/>
      <c r="E3332" s="204"/>
      <c r="F3332" s="204"/>
      <c r="G3332" s="219"/>
      <c r="H3332" s="273"/>
      <c r="I3332" s="271" t="str">
        <f>IF(A3332&lt;&gt;0,IF(IFERROR(B3332-8,0)&lt;0,0,IFERROR(B3332-8,0)),"")</f>
        <v/>
      </c>
      <c r="J3332" s="271"/>
      <c r="K3332" s="271"/>
      <c r="L3332" s="271"/>
      <c r="M3332" s="272"/>
      <c r="N3332" s="272"/>
      <c r="O3332" s="272"/>
      <c r="P3332" s="272"/>
      <c r="Q3332" s="272">
        <f t="shared" si="519"/>
        <v>0</v>
      </c>
      <c r="R3332" s="272"/>
    </row>
    <row r="3333" spans="1:21" ht="17.25" thickBot="1" x14ac:dyDescent="0.35">
      <c r="A3333" s="211"/>
      <c r="B3333" s="243"/>
      <c r="C3333" s="243"/>
      <c r="D3333" s="243"/>
      <c r="E3333" s="243"/>
      <c r="F3333" s="243"/>
      <c r="G3333" s="244"/>
      <c r="H3333" s="273">
        <f t="shared" ref="H3333:M3333" si="520">SUM(H3334:H3364)</f>
        <v>0</v>
      </c>
      <c r="I3333" s="271">
        <f t="shared" si="520"/>
        <v>0</v>
      </c>
      <c r="J3333" s="271">
        <f t="shared" si="520"/>
        <v>0</v>
      </c>
      <c r="K3333" s="271">
        <f t="shared" si="520"/>
        <v>0</v>
      </c>
      <c r="L3333" s="274">
        <f t="shared" si="520"/>
        <v>0</v>
      </c>
      <c r="M3333" s="271" t="e">
        <f t="shared" si="520"/>
        <v>#DIV/0!</v>
      </c>
      <c r="N3333" s="275">
        <f>COUNTA(B3334:B3364)-COUNTIF(B3334:B3364,"연차")</f>
        <v>0</v>
      </c>
      <c r="O3333" s="271">
        <f>SUM(O3334:O3364)</f>
        <v>0</v>
      </c>
      <c r="P3333" s="271">
        <f>SUM(P3334:P3364)</f>
        <v>0</v>
      </c>
      <c r="Q3333" s="272">
        <f>SUM(Q3334:Q3364)</f>
        <v>0</v>
      </c>
      <c r="R3333" s="272">
        <f>COUNTA(A3334:A3364)</f>
        <v>28</v>
      </c>
      <c r="S3333" s="276">
        <f>SUM(C3334:C3364)</f>
        <v>0</v>
      </c>
      <c r="T3333" s="276">
        <f>SUM(F3334:F3364)</f>
        <v>0</v>
      </c>
      <c r="U3333" s="251">
        <f>G3335*G3337</f>
        <v>0</v>
      </c>
    </row>
    <row r="3334" spans="1:21" x14ac:dyDescent="0.3">
      <c r="A3334" s="212">
        <v>1</v>
      </c>
      <c r="B3334" s="201"/>
      <c r="C3334" s="201"/>
      <c r="D3334" s="201" t="s">
        <v>271</v>
      </c>
      <c r="E3334" s="201"/>
      <c r="F3334" s="201"/>
      <c r="G3334" s="213" t="s">
        <v>282</v>
      </c>
      <c r="H3334" s="273">
        <f>SUM(B3334:B3340)</f>
        <v>0</v>
      </c>
      <c r="I3334" s="271">
        <f t="shared" ref="I3334:I3361" si="521">IF(IFERROR(B3334-8,0)&lt;0,0,IFERROR(B3334-8,0))</f>
        <v>0</v>
      </c>
      <c r="J3334" s="271">
        <f>IF(SUM(H3334-40)&gt;0,H3334-40,0)</f>
        <v>0</v>
      </c>
      <c r="K3334" s="271">
        <f>IF(SUM(I3334:I3340)&gt;J3334,SUM(I3334:I3340),J3334)</f>
        <v>0</v>
      </c>
      <c r="L3334" s="271">
        <f>IF(D3334="o",IF(H3334&lt;15,0,IF(H3334&gt;40,8,H3334/5)),0)</f>
        <v>0</v>
      </c>
      <c r="M3334" s="272" t="e">
        <f>SUM(B3334:B3364)/COUNTA(B3334:B3364)</f>
        <v>#DIV/0!</v>
      </c>
      <c r="N3334" s="272"/>
      <c r="O3334" s="272" t="str">
        <f>IF(E3334="o",IF(B3334&gt;8,8,B3334),"")</f>
        <v/>
      </c>
      <c r="P3334" s="272" t="str">
        <f>IF(E3334="o",IF(B3334&gt;8,B3334-8,0),"")</f>
        <v/>
      </c>
      <c r="Q3334" s="272">
        <f>COUNTA(A3334)*IF(B3334="연차",0,B3334)</f>
        <v>0</v>
      </c>
      <c r="R3334" s="272"/>
    </row>
    <row r="3335" spans="1:21" x14ac:dyDescent="0.3">
      <c r="A3335" s="214">
        <v>2</v>
      </c>
      <c r="B3335" s="200"/>
      <c r="C3335" s="200"/>
      <c r="D3335" s="215"/>
      <c r="E3335" s="200"/>
      <c r="F3335" s="200"/>
      <c r="G3335" s="203"/>
      <c r="H3335" s="273"/>
      <c r="I3335" s="271">
        <f t="shared" si="521"/>
        <v>0</v>
      </c>
      <c r="J3335" s="271"/>
      <c r="K3335" s="271"/>
      <c r="L3335" s="271"/>
      <c r="M3335" s="272"/>
      <c r="N3335" s="272"/>
      <c r="O3335" s="272" t="str">
        <f t="shared" ref="O3335:O3363" si="522">IF(E3335="o",IF(B3335&gt;8,8,B3335),"")</f>
        <v/>
      </c>
      <c r="P3335" s="272" t="str">
        <f t="shared" ref="P3335:P3363" si="523">IF(E3335="o",IF(B3335&gt;8,B3335-8,0),"")</f>
        <v/>
      </c>
      <c r="Q3335" s="272">
        <f t="shared" ref="Q3335:Q3364" si="524">COUNTA(A3335)*IF(B3335="연차",0,B3335)</f>
        <v>0</v>
      </c>
      <c r="R3335" s="272"/>
    </row>
    <row r="3336" spans="1:21" x14ac:dyDescent="0.3">
      <c r="A3336" s="214">
        <v>3</v>
      </c>
      <c r="B3336" s="200"/>
      <c r="C3336" s="200"/>
      <c r="D3336" s="215"/>
      <c r="E3336" s="200"/>
      <c r="F3336" s="200"/>
      <c r="G3336" s="203" t="s">
        <v>275</v>
      </c>
      <c r="H3336" s="273"/>
      <c r="I3336" s="271">
        <f t="shared" si="521"/>
        <v>0</v>
      </c>
      <c r="J3336" s="271"/>
      <c r="K3336" s="271"/>
      <c r="L3336" s="271"/>
      <c r="M3336" s="272"/>
      <c r="N3336" s="272"/>
      <c r="O3336" s="272" t="str">
        <f t="shared" si="522"/>
        <v/>
      </c>
      <c r="P3336" s="272" t="str">
        <f t="shared" si="523"/>
        <v/>
      </c>
      <c r="Q3336" s="272">
        <f t="shared" si="524"/>
        <v>0</v>
      </c>
      <c r="R3336" s="272"/>
    </row>
    <row r="3337" spans="1:21" x14ac:dyDescent="0.3">
      <c r="A3337" s="214">
        <v>4</v>
      </c>
      <c r="B3337" s="200"/>
      <c r="C3337" s="200"/>
      <c r="D3337" s="215"/>
      <c r="E3337" s="200"/>
      <c r="F3337" s="200"/>
      <c r="G3337" s="203"/>
      <c r="H3337" s="273"/>
      <c r="I3337" s="271">
        <f t="shared" si="521"/>
        <v>0</v>
      </c>
      <c r="J3337" s="271"/>
      <c r="K3337" s="271"/>
      <c r="L3337" s="271"/>
      <c r="M3337" s="272"/>
      <c r="N3337" s="272"/>
      <c r="O3337" s="272" t="str">
        <f t="shared" si="522"/>
        <v/>
      </c>
      <c r="P3337" s="272" t="str">
        <f t="shared" si="523"/>
        <v/>
      </c>
      <c r="Q3337" s="272">
        <f t="shared" si="524"/>
        <v>0</v>
      </c>
      <c r="R3337" s="272"/>
    </row>
    <row r="3338" spans="1:21" x14ac:dyDescent="0.3">
      <c r="A3338" s="214">
        <v>5</v>
      </c>
      <c r="B3338" s="200"/>
      <c r="C3338" s="200"/>
      <c r="D3338" s="215"/>
      <c r="E3338" s="200"/>
      <c r="F3338" s="200"/>
      <c r="G3338" s="216"/>
      <c r="H3338" s="273"/>
      <c r="I3338" s="271">
        <f t="shared" si="521"/>
        <v>0</v>
      </c>
      <c r="J3338" s="271"/>
      <c r="K3338" s="271"/>
      <c r="L3338" s="271"/>
      <c r="M3338" s="272"/>
      <c r="N3338" s="272"/>
      <c r="O3338" s="272" t="str">
        <f t="shared" si="522"/>
        <v/>
      </c>
      <c r="P3338" s="272" t="str">
        <f t="shared" si="523"/>
        <v/>
      </c>
      <c r="Q3338" s="272">
        <f t="shared" si="524"/>
        <v>0</v>
      </c>
      <c r="R3338" s="272"/>
    </row>
    <row r="3339" spans="1:21" x14ac:dyDescent="0.3">
      <c r="A3339" s="214">
        <v>6</v>
      </c>
      <c r="B3339" s="200"/>
      <c r="C3339" s="200"/>
      <c r="D3339" s="215"/>
      <c r="E3339" s="200"/>
      <c r="F3339" s="200"/>
      <c r="G3339" s="216"/>
      <c r="H3339" s="273"/>
      <c r="I3339" s="271">
        <f t="shared" si="521"/>
        <v>0</v>
      </c>
      <c r="J3339" s="271"/>
      <c r="K3339" s="271"/>
      <c r="L3339" s="271"/>
      <c r="M3339" s="272"/>
      <c r="N3339" s="272"/>
      <c r="O3339" s="272" t="str">
        <f t="shared" si="522"/>
        <v/>
      </c>
      <c r="P3339" s="272" t="str">
        <f t="shared" si="523"/>
        <v/>
      </c>
      <c r="Q3339" s="272">
        <f t="shared" si="524"/>
        <v>0</v>
      </c>
      <c r="R3339" s="272"/>
    </row>
    <row r="3340" spans="1:21" ht="17.25" thickBot="1" x14ac:dyDescent="0.35">
      <c r="A3340" s="217">
        <v>7</v>
      </c>
      <c r="B3340" s="204"/>
      <c r="C3340" s="204"/>
      <c r="D3340" s="218"/>
      <c r="E3340" s="204"/>
      <c r="F3340" s="204"/>
      <c r="G3340" s="219"/>
      <c r="H3340" s="273"/>
      <c r="I3340" s="271">
        <f t="shared" si="521"/>
        <v>0</v>
      </c>
      <c r="J3340" s="271"/>
      <c r="K3340" s="271"/>
      <c r="L3340" s="271"/>
      <c r="M3340" s="272"/>
      <c r="N3340" s="272"/>
      <c r="O3340" s="272" t="str">
        <f t="shared" si="522"/>
        <v/>
      </c>
      <c r="P3340" s="272" t="str">
        <f t="shared" si="523"/>
        <v/>
      </c>
      <c r="Q3340" s="272">
        <f t="shared" si="524"/>
        <v>0</v>
      </c>
      <c r="R3340" s="272"/>
    </row>
    <row r="3341" spans="1:21" x14ac:dyDescent="0.3">
      <c r="A3341" s="220">
        <v>8</v>
      </c>
      <c r="B3341" s="202"/>
      <c r="C3341" s="202"/>
      <c r="D3341" s="202" t="s">
        <v>271</v>
      </c>
      <c r="E3341" s="202"/>
      <c r="F3341" s="202"/>
      <c r="G3341" s="221"/>
      <c r="H3341" s="273">
        <f>SUM(B3341:B3347)</f>
        <v>0</v>
      </c>
      <c r="I3341" s="271">
        <f t="shared" si="521"/>
        <v>0</v>
      </c>
      <c r="J3341" s="271">
        <f>IF(SUM(H3341-40)&gt;0,H3341-40,0)</f>
        <v>0</v>
      </c>
      <c r="K3341" s="271">
        <f>IF(SUM(I3341:I3347)&gt;J3341,SUM(I3341:I3347),J3341)</f>
        <v>0</v>
      </c>
      <c r="L3341" s="271">
        <f>IF(D3341="o",IF(H3341&lt;15,0,IF(H3341&gt;40,8,H3341/5)),0)</f>
        <v>0</v>
      </c>
      <c r="M3341" s="272"/>
      <c r="N3341" s="272"/>
      <c r="O3341" s="272" t="str">
        <f t="shared" si="522"/>
        <v/>
      </c>
      <c r="P3341" s="272" t="str">
        <f t="shared" si="523"/>
        <v/>
      </c>
      <c r="Q3341" s="272">
        <f t="shared" si="524"/>
        <v>0</v>
      </c>
      <c r="R3341" s="272"/>
    </row>
    <row r="3342" spans="1:21" x14ac:dyDescent="0.3">
      <c r="A3342" s="214">
        <v>9</v>
      </c>
      <c r="B3342" s="200"/>
      <c r="C3342" s="200"/>
      <c r="D3342" s="215"/>
      <c r="E3342" s="200"/>
      <c r="F3342" s="200"/>
      <c r="G3342" s="216"/>
      <c r="H3342" s="273"/>
      <c r="I3342" s="271">
        <f t="shared" si="521"/>
        <v>0</v>
      </c>
      <c r="J3342" s="271"/>
      <c r="K3342" s="271"/>
      <c r="L3342" s="271"/>
      <c r="M3342" s="272"/>
      <c r="N3342" s="272"/>
      <c r="O3342" s="272" t="str">
        <f t="shared" si="522"/>
        <v/>
      </c>
      <c r="P3342" s="272" t="str">
        <f t="shared" si="523"/>
        <v/>
      </c>
      <c r="Q3342" s="272">
        <f t="shared" si="524"/>
        <v>0</v>
      </c>
      <c r="R3342" s="272"/>
    </row>
    <row r="3343" spans="1:21" x14ac:dyDescent="0.3">
      <c r="A3343" s="214">
        <v>10</v>
      </c>
      <c r="B3343" s="200"/>
      <c r="C3343" s="200"/>
      <c r="D3343" s="215"/>
      <c r="E3343" s="200"/>
      <c r="F3343" s="200"/>
      <c r="G3343" s="216"/>
      <c r="H3343" s="273"/>
      <c r="I3343" s="271">
        <f t="shared" si="521"/>
        <v>0</v>
      </c>
      <c r="J3343" s="271"/>
      <c r="K3343" s="271"/>
      <c r="L3343" s="271"/>
      <c r="M3343" s="272"/>
      <c r="N3343" s="272"/>
      <c r="O3343" s="272" t="str">
        <f t="shared" si="522"/>
        <v/>
      </c>
      <c r="P3343" s="272" t="str">
        <f t="shared" si="523"/>
        <v/>
      </c>
      <c r="Q3343" s="272">
        <f t="shared" si="524"/>
        <v>0</v>
      </c>
      <c r="R3343" s="272"/>
    </row>
    <row r="3344" spans="1:21" x14ac:dyDescent="0.3">
      <c r="A3344" s="214">
        <v>11</v>
      </c>
      <c r="B3344" s="200"/>
      <c r="C3344" s="200"/>
      <c r="D3344" s="215"/>
      <c r="E3344" s="200"/>
      <c r="F3344" s="200"/>
      <c r="G3344" s="216"/>
      <c r="H3344" s="273"/>
      <c r="I3344" s="271">
        <f t="shared" si="521"/>
        <v>0</v>
      </c>
      <c r="J3344" s="271"/>
      <c r="K3344" s="271"/>
      <c r="L3344" s="271"/>
      <c r="M3344" s="272"/>
      <c r="N3344" s="272"/>
      <c r="O3344" s="272" t="str">
        <f t="shared" si="522"/>
        <v/>
      </c>
      <c r="P3344" s="272" t="str">
        <f t="shared" si="523"/>
        <v/>
      </c>
      <c r="Q3344" s="272">
        <f t="shared" si="524"/>
        <v>0</v>
      </c>
      <c r="R3344" s="272"/>
    </row>
    <row r="3345" spans="1:18" x14ac:dyDescent="0.3">
      <c r="A3345" s="214">
        <v>12</v>
      </c>
      <c r="B3345" s="200"/>
      <c r="C3345" s="200"/>
      <c r="D3345" s="215"/>
      <c r="E3345" s="200"/>
      <c r="F3345" s="200"/>
      <c r="G3345" s="216"/>
      <c r="H3345" s="273"/>
      <c r="I3345" s="271">
        <f t="shared" si="521"/>
        <v>0</v>
      </c>
      <c r="J3345" s="271"/>
      <c r="K3345" s="271"/>
      <c r="L3345" s="271"/>
      <c r="M3345" s="272"/>
      <c r="N3345" s="272"/>
      <c r="O3345" s="272" t="str">
        <f t="shared" si="522"/>
        <v/>
      </c>
      <c r="P3345" s="272" t="str">
        <f t="shared" si="523"/>
        <v/>
      </c>
      <c r="Q3345" s="272">
        <f t="shared" si="524"/>
        <v>0</v>
      </c>
      <c r="R3345" s="272"/>
    </row>
    <row r="3346" spans="1:18" x14ac:dyDescent="0.3">
      <c r="A3346" s="214">
        <v>13</v>
      </c>
      <c r="B3346" s="200"/>
      <c r="C3346" s="200"/>
      <c r="D3346" s="215"/>
      <c r="E3346" s="200"/>
      <c r="F3346" s="200"/>
      <c r="G3346" s="216"/>
      <c r="H3346" s="273"/>
      <c r="I3346" s="271">
        <f t="shared" si="521"/>
        <v>0</v>
      </c>
      <c r="J3346" s="271"/>
      <c r="K3346" s="271"/>
      <c r="L3346" s="271"/>
      <c r="M3346" s="272"/>
      <c r="N3346" s="272"/>
      <c r="O3346" s="272" t="str">
        <f t="shared" si="522"/>
        <v/>
      </c>
      <c r="P3346" s="272" t="str">
        <f t="shared" si="523"/>
        <v/>
      </c>
      <c r="Q3346" s="272">
        <f t="shared" si="524"/>
        <v>0</v>
      </c>
      <c r="R3346" s="272"/>
    </row>
    <row r="3347" spans="1:18" ht="17.25" thickBot="1" x14ac:dyDescent="0.35">
      <c r="A3347" s="217">
        <v>14</v>
      </c>
      <c r="B3347" s="204"/>
      <c r="C3347" s="204"/>
      <c r="D3347" s="218"/>
      <c r="E3347" s="204"/>
      <c r="F3347" s="204"/>
      <c r="G3347" s="219"/>
      <c r="H3347" s="273"/>
      <c r="I3347" s="271">
        <f t="shared" si="521"/>
        <v>0</v>
      </c>
      <c r="J3347" s="271"/>
      <c r="K3347" s="271"/>
      <c r="L3347" s="271"/>
      <c r="M3347" s="272"/>
      <c r="N3347" s="272"/>
      <c r="O3347" s="272" t="str">
        <f t="shared" si="522"/>
        <v/>
      </c>
      <c r="P3347" s="272" t="str">
        <f t="shared" si="523"/>
        <v/>
      </c>
      <c r="Q3347" s="272">
        <f t="shared" si="524"/>
        <v>0</v>
      </c>
      <c r="R3347" s="272"/>
    </row>
    <row r="3348" spans="1:18" x14ac:dyDescent="0.3">
      <c r="A3348" s="220">
        <v>15</v>
      </c>
      <c r="B3348" s="202"/>
      <c r="C3348" s="202"/>
      <c r="D3348" s="202" t="s">
        <v>271</v>
      </c>
      <c r="E3348" s="202"/>
      <c r="F3348" s="202"/>
      <c r="G3348" s="221"/>
      <c r="H3348" s="273">
        <f>SUM(B3348:B3354)</f>
        <v>0</v>
      </c>
      <c r="I3348" s="271">
        <f t="shared" si="521"/>
        <v>0</v>
      </c>
      <c r="J3348" s="271">
        <f>IF(SUM(H3348-40)&gt;0,H3348-40,0)</f>
        <v>0</v>
      </c>
      <c r="K3348" s="271">
        <f>IF(SUM(I3348:I3354)&gt;J3348,SUM(I3348:I3354),J3348)</f>
        <v>0</v>
      </c>
      <c r="L3348" s="271">
        <f>IF(D3348="o",IF(H3348&lt;15,0,IF(H3348&gt;40,8,H3348/5)),0)</f>
        <v>0</v>
      </c>
      <c r="M3348" s="272"/>
      <c r="N3348" s="272"/>
      <c r="O3348" s="272" t="str">
        <f t="shared" si="522"/>
        <v/>
      </c>
      <c r="P3348" s="272" t="str">
        <f t="shared" si="523"/>
        <v/>
      </c>
      <c r="Q3348" s="272">
        <f t="shared" si="524"/>
        <v>0</v>
      </c>
      <c r="R3348" s="272"/>
    </row>
    <row r="3349" spans="1:18" x14ac:dyDescent="0.3">
      <c r="A3349" s="214">
        <v>16</v>
      </c>
      <c r="B3349" s="200"/>
      <c r="C3349" s="200"/>
      <c r="D3349" s="215"/>
      <c r="E3349" s="200"/>
      <c r="F3349" s="200"/>
      <c r="G3349" s="216"/>
      <c r="H3349" s="273"/>
      <c r="I3349" s="271">
        <f t="shared" si="521"/>
        <v>0</v>
      </c>
      <c r="J3349" s="271"/>
      <c r="K3349" s="271"/>
      <c r="L3349" s="271"/>
      <c r="M3349" s="272"/>
      <c r="N3349" s="272"/>
      <c r="O3349" s="272" t="str">
        <f t="shared" si="522"/>
        <v/>
      </c>
      <c r="P3349" s="272" t="str">
        <f t="shared" si="523"/>
        <v/>
      </c>
      <c r="Q3349" s="272">
        <f t="shared" si="524"/>
        <v>0</v>
      </c>
      <c r="R3349" s="272"/>
    </row>
    <row r="3350" spans="1:18" x14ac:dyDescent="0.3">
      <c r="A3350" s="214">
        <v>17</v>
      </c>
      <c r="B3350" s="200"/>
      <c r="C3350" s="200"/>
      <c r="D3350" s="215"/>
      <c r="E3350" s="200"/>
      <c r="F3350" s="200"/>
      <c r="G3350" s="216"/>
      <c r="H3350" s="273"/>
      <c r="I3350" s="271">
        <f t="shared" si="521"/>
        <v>0</v>
      </c>
      <c r="J3350" s="271"/>
      <c r="K3350" s="271"/>
      <c r="L3350" s="271"/>
      <c r="M3350" s="272"/>
      <c r="N3350" s="272"/>
      <c r="O3350" s="272" t="str">
        <f t="shared" si="522"/>
        <v/>
      </c>
      <c r="P3350" s="272" t="str">
        <f t="shared" si="523"/>
        <v/>
      </c>
      <c r="Q3350" s="272">
        <f t="shared" si="524"/>
        <v>0</v>
      </c>
      <c r="R3350" s="272"/>
    </row>
    <row r="3351" spans="1:18" x14ac:dyDescent="0.3">
      <c r="A3351" s="214">
        <v>18</v>
      </c>
      <c r="B3351" s="200"/>
      <c r="C3351" s="200"/>
      <c r="D3351" s="215"/>
      <c r="E3351" s="200"/>
      <c r="F3351" s="200"/>
      <c r="G3351" s="216"/>
      <c r="H3351" s="273"/>
      <c r="I3351" s="271">
        <f t="shared" si="521"/>
        <v>0</v>
      </c>
      <c r="J3351" s="271"/>
      <c r="K3351" s="271"/>
      <c r="L3351" s="271"/>
      <c r="M3351" s="272"/>
      <c r="N3351" s="272"/>
      <c r="O3351" s="272" t="str">
        <f t="shared" si="522"/>
        <v/>
      </c>
      <c r="P3351" s="272" t="str">
        <f t="shared" si="523"/>
        <v/>
      </c>
      <c r="Q3351" s="272">
        <f t="shared" si="524"/>
        <v>0</v>
      </c>
      <c r="R3351" s="272"/>
    </row>
    <row r="3352" spans="1:18" x14ac:dyDescent="0.3">
      <c r="A3352" s="214">
        <v>19</v>
      </c>
      <c r="B3352" s="200"/>
      <c r="C3352" s="200"/>
      <c r="D3352" s="215"/>
      <c r="E3352" s="200"/>
      <c r="F3352" s="200"/>
      <c r="G3352" s="216"/>
      <c r="H3352" s="273"/>
      <c r="I3352" s="271">
        <f t="shared" si="521"/>
        <v>0</v>
      </c>
      <c r="J3352" s="271"/>
      <c r="K3352" s="271"/>
      <c r="L3352" s="271"/>
      <c r="M3352" s="272"/>
      <c r="N3352" s="272"/>
      <c r="O3352" s="272" t="str">
        <f t="shared" si="522"/>
        <v/>
      </c>
      <c r="P3352" s="272" t="str">
        <f t="shared" si="523"/>
        <v/>
      </c>
      <c r="Q3352" s="272">
        <f t="shared" si="524"/>
        <v>0</v>
      </c>
      <c r="R3352" s="272"/>
    </row>
    <row r="3353" spans="1:18" x14ac:dyDescent="0.3">
      <c r="A3353" s="214">
        <v>20</v>
      </c>
      <c r="B3353" s="200"/>
      <c r="C3353" s="200"/>
      <c r="D3353" s="215"/>
      <c r="E3353" s="200"/>
      <c r="F3353" s="200"/>
      <c r="G3353" s="216"/>
      <c r="H3353" s="273"/>
      <c r="I3353" s="271">
        <f t="shared" si="521"/>
        <v>0</v>
      </c>
      <c r="J3353" s="271"/>
      <c r="K3353" s="271"/>
      <c r="L3353" s="271"/>
      <c r="M3353" s="272"/>
      <c r="N3353" s="272"/>
      <c r="O3353" s="272" t="str">
        <f t="shared" si="522"/>
        <v/>
      </c>
      <c r="P3353" s="272" t="str">
        <f t="shared" si="523"/>
        <v/>
      </c>
      <c r="Q3353" s="272">
        <f t="shared" si="524"/>
        <v>0</v>
      </c>
      <c r="R3353" s="272"/>
    </row>
    <row r="3354" spans="1:18" ht="17.25" thickBot="1" x14ac:dyDescent="0.35">
      <c r="A3354" s="217">
        <v>21</v>
      </c>
      <c r="B3354" s="204"/>
      <c r="C3354" s="204"/>
      <c r="D3354" s="218"/>
      <c r="E3354" s="204"/>
      <c r="F3354" s="204"/>
      <c r="G3354" s="219"/>
      <c r="H3354" s="273"/>
      <c r="I3354" s="271">
        <f t="shared" si="521"/>
        <v>0</v>
      </c>
      <c r="J3354" s="271"/>
      <c r="K3354" s="271"/>
      <c r="L3354" s="271"/>
      <c r="M3354" s="272"/>
      <c r="N3354" s="272"/>
      <c r="O3354" s="272" t="str">
        <f t="shared" si="522"/>
        <v/>
      </c>
      <c r="P3354" s="272" t="str">
        <f t="shared" si="523"/>
        <v/>
      </c>
      <c r="Q3354" s="272">
        <f t="shared" si="524"/>
        <v>0</v>
      </c>
      <c r="R3354" s="272"/>
    </row>
    <row r="3355" spans="1:18" x14ac:dyDescent="0.3">
      <c r="A3355" s="220">
        <v>22</v>
      </c>
      <c r="B3355" s="202"/>
      <c r="C3355" s="202"/>
      <c r="D3355" s="202" t="s">
        <v>271</v>
      </c>
      <c r="E3355" s="202"/>
      <c r="F3355" s="202"/>
      <c r="G3355" s="221"/>
      <c r="H3355" s="273">
        <f>SUM(B3355:B3361)</f>
        <v>0</v>
      </c>
      <c r="I3355" s="271">
        <f t="shared" si="521"/>
        <v>0</v>
      </c>
      <c r="J3355" s="271">
        <f>IF(SUM(H3355-40)&gt;0,H3355-40,0)</f>
        <v>0</v>
      </c>
      <c r="K3355" s="271">
        <f>IF(SUM(I3355:I3361)&gt;J3355,SUM(I3355:I3361),J3355)</f>
        <v>0</v>
      </c>
      <c r="L3355" s="271">
        <f>IF(D3355="o",IF(H3355&lt;15,0,IF(H3355&gt;40,8,H3355/5)),0)</f>
        <v>0</v>
      </c>
      <c r="M3355" s="272"/>
      <c r="N3355" s="272"/>
      <c r="O3355" s="272" t="str">
        <f t="shared" si="522"/>
        <v/>
      </c>
      <c r="P3355" s="272" t="str">
        <f t="shared" si="523"/>
        <v/>
      </c>
      <c r="Q3355" s="272">
        <f t="shared" si="524"/>
        <v>0</v>
      </c>
      <c r="R3355" s="272"/>
    </row>
    <row r="3356" spans="1:18" x14ac:dyDescent="0.3">
      <c r="A3356" s="214">
        <v>23</v>
      </c>
      <c r="B3356" s="200"/>
      <c r="C3356" s="200"/>
      <c r="D3356" s="215"/>
      <c r="E3356" s="200"/>
      <c r="F3356" s="200"/>
      <c r="G3356" s="216"/>
      <c r="H3356" s="273"/>
      <c r="I3356" s="271">
        <f t="shared" si="521"/>
        <v>0</v>
      </c>
      <c r="J3356" s="271"/>
      <c r="K3356" s="271"/>
      <c r="L3356" s="271"/>
      <c r="M3356" s="272"/>
      <c r="N3356" s="272"/>
      <c r="O3356" s="272" t="str">
        <f t="shared" si="522"/>
        <v/>
      </c>
      <c r="P3356" s="272" t="str">
        <f t="shared" si="523"/>
        <v/>
      </c>
      <c r="Q3356" s="272">
        <f t="shared" si="524"/>
        <v>0</v>
      </c>
      <c r="R3356" s="272"/>
    </row>
    <row r="3357" spans="1:18" x14ac:dyDescent="0.3">
      <c r="A3357" s="214">
        <v>24</v>
      </c>
      <c r="B3357" s="200"/>
      <c r="C3357" s="200"/>
      <c r="D3357" s="215"/>
      <c r="E3357" s="200"/>
      <c r="F3357" s="200"/>
      <c r="G3357" s="216"/>
      <c r="H3357" s="273"/>
      <c r="I3357" s="271">
        <f t="shared" si="521"/>
        <v>0</v>
      </c>
      <c r="J3357" s="271"/>
      <c r="K3357" s="271"/>
      <c r="L3357" s="271"/>
      <c r="M3357" s="272"/>
      <c r="N3357" s="272"/>
      <c r="O3357" s="272" t="str">
        <f t="shared" si="522"/>
        <v/>
      </c>
      <c r="P3357" s="272" t="str">
        <f t="shared" si="523"/>
        <v/>
      </c>
      <c r="Q3357" s="272">
        <f t="shared" si="524"/>
        <v>0</v>
      </c>
      <c r="R3357" s="272"/>
    </row>
    <row r="3358" spans="1:18" x14ac:dyDescent="0.3">
      <c r="A3358" s="214">
        <v>25</v>
      </c>
      <c r="B3358" s="200"/>
      <c r="C3358" s="200"/>
      <c r="D3358" s="215"/>
      <c r="E3358" s="200"/>
      <c r="F3358" s="200"/>
      <c r="G3358" s="216"/>
      <c r="H3358" s="273"/>
      <c r="I3358" s="271">
        <f t="shared" si="521"/>
        <v>0</v>
      </c>
      <c r="J3358" s="271"/>
      <c r="K3358" s="271"/>
      <c r="L3358" s="271"/>
      <c r="M3358" s="272"/>
      <c r="N3358" s="272"/>
      <c r="O3358" s="272" t="str">
        <f t="shared" si="522"/>
        <v/>
      </c>
      <c r="P3358" s="272" t="str">
        <f t="shared" si="523"/>
        <v/>
      </c>
      <c r="Q3358" s="272">
        <f t="shared" si="524"/>
        <v>0</v>
      </c>
      <c r="R3358" s="272"/>
    </row>
    <row r="3359" spans="1:18" x14ac:dyDescent="0.3">
      <c r="A3359" s="214">
        <v>26</v>
      </c>
      <c r="B3359" s="200"/>
      <c r="C3359" s="200"/>
      <c r="D3359" s="215"/>
      <c r="E3359" s="200"/>
      <c r="F3359" s="200"/>
      <c r="G3359" s="216"/>
      <c r="H3359" s="273"/>
      <c r="I3359" s="271">
        <f t="shared" si="521"/>
        <v>0</v>
      </c>
      <c r="J3359" s="271"/>
      <c r="K3359" s="271"/>
      <c r="L3359" s="271"/>
      <c r="M3359" s="272"/>
      <c r="N3359" s="272"/>
      <c r="O3359" s="272" t="str">
        <f t="shared" si="522"/>
        <v/>
      </c>
      <c r="P3359" s="272" t="str">
        <f t="shared" si="523"/>
        <v/>
      </c>
      <c r="Q3359" s="272">
        <f t="shared" si="524"/>
        <v>0</v>
      </c>
      <c r="R3359" s="272"/>
    </row>
    <row r="3360" spans="1:18" x14ac:dyDescent="0.3">
      <c r="A3360" s="214">
        <v>27</v>
      </c>
      <c r="B3360" s="200"/>
      <c r="C3360" s="200"/>
      <c r="D3360" s="215"/>
      <c r="E3360" s="200"/>
      <c r="F3360" s="200"/>
      <c r="G3360" s="216"/>
      <c r="H3360" s="273"/>
      <c r="I3360" s="271">
        <f t="shared" si="521"/>
        <v>0</v>
      </c>
      <c r="J3360" s="271"/>
      <c r="K3360" s="271"/>
      <c r="L3360" s="271"/>
      <c r="M3360" s="272"/>
      <c r="N3360" s="272"/>
      <c r="O3360" s="272" t="str">
        <f t="shared" si="522"/>
        <v/>
      </c>
      <c r="P3360" s="272" t="str">
        <f t="shared" si="523"/>
        <v/>
      </c>
      <c r="Q3360" s="272">
        <f t="shared" si="524"/>
        <v>0</v>
      </c>
      <c r="R3360" s="272"/>
    </row>
    <row r="3361" spans="1:21" ht="17.25" thickBot="1" x14ac:dyDescent="0.35">
      <c r="A3361" s="217">
        <v>28</v>
      </c>
      <c r="B3361" s="204"/>
      <c r="C3361" s="204"/>
      <c r="D3361" s="218"/>
      <c r="E3361" s="204"/>
      <c r="F3361" s="204"/>
      <c r="G3361" s="219"/>
      <c r="H3361" s="273"/>
      <c r="I3361" s="271">
        <f t="shared" si="521"/>
        <v>0</v>
      </c>
      <c r="J3361" s="271"/>
      <c r="K3361" s="271"/>
      <c r="L3361" s="271"/>
      <c r="M3361" s="272"/>
      <c r="N3361" s="272"/>
      <c r="O3361" s="272" t="str">
        <f t="shared" si="522"/>
        <v/>
      </c>
      <c r="P3361" s="272" t="str">
        <f t="shared" si="523"/>
        <v/>
      </c>
      <c r="Q3361" s="272">
        <f t="shared" si="524"/>
        <v>0</v>
      </c>
      <c r="R3361" s="272"/>
    </row>
    <row r="3362" spans="1:21" x14ac:dyDescent="0.3">
      <c r="A3362" s="205"/>
      <c r="B3362" s="202"/>
      <c r="C3362" s="202"/>
      <c r="D3362" s="202" t="s">
        <v>271</v>
      </c>
      <c r="E3362" s="202"/>
      <c r="F3362" s="202"/>
      <c r="G3362" s="221"/>
      <c r="H3362" s="273" t="str">
        <f>IF(A3362&lt;&gt;0,SUM(Q3362:Q3364),"")</f>
        <v/>
      </c>
      <c r="I3362" s="271" t="str">
        <f>IF(A3362&lt;&gt;0,IF(IFERROR(B3362-8,0)&lt;0,0,IFERROR(B3362-8,0)),"")</f>
        <v/>
      </c>
      <c r="J3362" s="271" t="str">
        <f>IF(A3362&lt;&gt;0,IF(SUM(H3362-40)&gt;0,H3362-40,0),"")</f>
        <v/>
      </c>
      <c r="K3362" s="271" t="str">
        <f>IF(A3362&lt;&gt;0,IF(SUM(I3362:I3364)&gt;J3362,SUM(I3362:I3364),J3362),"")</f>
        <v/>
      </c>
      <c r="L3362" s="271" t="str">
        <f>IF(A3362&lt;&gt;0,IF(D3334="o",IF(H3362&lt;(15/(7/COUNTA(A3362:A3364))),0,IF(H3362&gt;(COUNTA(A3362:A3364)/5*40),COUNTA(A3362:A3364)/5*8,H3362/5)),""),"")</f>
        <v/>
      </c>
      <c r="M3362" s="272"/>
      <c r="N3362" s="272"/>
      <c r="O3362" s="272" t="str">
        <f t="shared" si="522"/>
        <v/>
      </c>
      <c r="P3362" s="272" t="str">
        <f t="shared" si="523"/>
        <v/>
      </c>
      <c r="Q3362" s="272">
        <f t="shared" si="524"/>
        <v>0</v>
      </c>
      <c r="R3362" s="272"/>
    </row>
    <row r="3363" spans="1:21" x14ac:dyDescent="0.3">
      <c r="A3363" s="206"/>
      <c r="B3363" s="200"/>
      <c r="C3363" s="200"/>
      <c r="D3363" s="215"/>
      <c r="E3363" s="200"/>
      <c r="F3363" s="200"/>
      <c r="G3363" s="216"/>
      <c r="H3363" s="273"/>
      <c r="I3363" s="271" t="str">
        <f>IF(A3363&lt;&gt;0,IF(IFERROR(B3363-8,0)&lt;0,0,IFERROR(B3363-8,0)),"")</f>
        <v/>
      </c>
      <c r="J3363" s="271"/>
      <c r="K3363" s="271"/>
      <c r="L3363" s="271"/>
      <c r="M3363" s="272"/>
      <c r="N3363" s="272"/>
      <c r="O3363" s="272" t="str">
        <f t="shared" si="522"/>
        <v/>
      </c>
      <c r="P3363" s="272" t="str">
        <f t="shared" si="523"/>
        <v/>
      </c>
      <c r="Q3363" s="272">
        <f t="shared" si="524"/>
        <v>0</v>
      </c>
      <c r="R3363" s="272"/>
    </row>
    <row r="3364" spans="1:21" ht="17.25" thickBot="1" x14ac:dyDescent="0.35">
      <c r="A3364" s="207"/>
      <c r="B3364" s="204"/>
      <c r="C3364" s="204"/>
      <c r="D3364" s="218"/>
      <c r="E3364" s="204"/>
      <c r="F3364" s="204"/>
      <c r="G3364" s="219"/>
      <c r="H3364" s="273"/>
      <c r="I3364" s="271" t="str">
        <f>IF(A3364&lt;&gt;0,IF(IFERROR(B3364-8,0)&lt;0,0,IFERROR(B3364-8,0)),"")</f>
        <v/>
      </c>
      <c r="J3364" s="271"/>
      <c r="K3364" s="271"/>
      <c r="L3364" s="271"/>
      <c r="M3364" s="272"/>
      <c r="N3364" s="272"/>
      <c r="O3364" s="272"/>
      <c r="P3364" s="272"/>
      <c r="Q3364" s="272">
        <f t="shared" si="524"/>
        <v>0</v>
      </c>
      <c r="R3364" s="272"/>
    </row>
    <row r="3365" spans="1:21" ht="17.25" thickBot="1" x14ac:dyDescent="0.35">
      <c r="A3365" s="211"/>
      <c r="B3365" s="243"/>
      <c r="C3365" s="243"/>
      <c r="D3365" s="243"/>
      <c r="E3365" s="243"/>
      <c r="F3365" s="243"/>
      <c r="G3365" s="244"/>
      <c r="H3365" s="273">
        <f t="shared" ref="H3365:M3365" si="525">SUM(H3366:H3396)</f>
        <v>0</v>
      </c>
      <c r="I3365" s="271">
        <f t="shared" si="525"/>
        <v>0</v>
      </c>
      <c r="J3365" s="271">
        <f t="shared" si="525"/>
        <v>0</v>
      </c>
      <c r="K3365" s="271">
        <f t="shared" si="525"/>
        <v>0</v>
      </c>
      <c r="L3365" s="274">
        <f t="shared" si="525"/>
        <v>0</v>
      </c>
      <c r="M3365" s="271" t="e">
        <f t="shared" si="525"/>
        <v>#DIV/0!</v>
      </c>
      <c r="N3365" s="275">
        <f>COUNTA(B3366:B3396)-COUNTIF(B3366:B3396,"연차")</f>
        <v>0</v>
      </c>
      <c r="O3365" s="271">
        <f>SUM(O3366:O3396)</f>
        <v>0</v>
      </c>
      <c r="P3365" s="271">
        <f>SUM(P3366:P3396)</f>
        <v>0</v>
      </c>
      <c r="Q3365" s="272">
        <f>SUM(Q3366:Q3396)</f>
        <v>0</v>
      </c>
      <c r="R3365" s="272">
        <f>COUNTA(A3366:A3396)</f>
        <v>28</v>
      </c>
      <c r="S3365" s="276">
        <f>SUM(C3366:C3396)</f>
        <v>0</v>
      </c>
      <c r="T3365" s="276">
        <f>SUM(F3366:F3396)</f>
        <v>0</v>
      </c>
      <c r="U3365" s="251">
        <f>G3367*G3369</f>
        <v>0</v>
      </c>
    </row>
    <row r="3366" spans="1:21" x14ac:dyDescent="0.3">
      <c r="A3366" s="212">
        <v>1</v>
      </c>
      <c r="B3366" s="201"/>
      <c r="C3366" s="201"/>
      <c r="D3366" s="201" t="s">
        <v>271</v>
      </c>
      <c r="E3366" s="201"/>
      <c r="F3366" s="201"/>
      <c r="G3366" s="213" t="s">
        <v>282</v>
      </c>
      <c r="H3366" s="273">
        <f>SUM(B3366:B3372)</f>
        <v>0</v>
      </c>
      <c r="I3366" s="271">
        <f t="shared" ref="I3366:I3393" si="526">IF(IFERROR(B3366-8,0)&lt;0,0,IFERROR(B3366-8,0))</f>
        <v>0</v>
      </c>
      <c r="J3366" s="271">
        <f>IF(SUM(H3366-40)&gt;0,H3366-40,0)</f>
        <v>0</v>
      </c>
      <c r="K3366" s="271">
        <f>IF(SUM(I3366:I3372)&gt;J3366,SUM(I3366:I3372),J3366)</f>
        <v>0</v>
      </c>
      <c r="L3366" s="271">
        <f>IF(D3366="o",IF(H3366&lt;15,0,IF(H3366&gt;40,8,H3366/5)),0)</f>
        <v>0</v>
      </c>
      <c r="M3366" s="272" t="e">
        <f>SUM(B3366:B3396)/COUNTA(B3366:B3396)</f>
        <v>#DIV/0!</v>
      </c>
      <c r="N3366" s="272"/>
      <c r="O3366" s="272" t="str">
        <f>IF(E3366="o",IF(B3366&gt;8,8,B3366),"")</f>
        <v/>
      </c>
      <c r="P3366" s="272" t="str">
        <f>IF(E3366="o",IF(B3366&gt;8,B3366-8,0),"")</f>
        <v/>
      </c>
      <c r="Q3366" s="272">
        <f>COUNTA(A3366)*IF(B3366="연차",0,B3366)</f>
        <v>0</v>
      </c>
      <c r="R3366" s="272"/>
    </row>
    <row r="3367" spans="1:21" x14ac:dyDescent="0.3">
      <c r="A3367" s="214">
        <v>2</v>
      </c>
      <c r="B3367" s="200"/>
      <c r="C3367" s="200"/>
      <c r="D3367" s="215"/>
      <c r="E3367" s="200"/>
      <c r="F3367" s="200"/>
      <c r="G3367" s="203"/>
      <c r="H3367" s="273"/>
      <c r="I3367" s="271">
        <f t="shared" si="526"/>
        <v>0</v>
      </c>
      <c r="J3367" s="271"/>
      <c r="K3367" s="271"/>
      <c r="L3367" s="271"/>
      <c r="M3367" s="272"/>
      <c r="N3367" s="272"/>
      <c r="O3367" s="272" t="str">
        <f t="shared" ref="O3367:O3395" si="527">IF(E3367="o",IF(B3367&gt;8,8,B3367),"")</f>
        <v/>
      </c>
      <c r="P3367" s="272" t="str">
        <f t="shared" ref="P3367:P3395" si="528">IF(E3367="o",IF(B3367&gt;8,B3367-8,0),"")</f>
        <v/>
      </c>
      <c r="Q3367" s="272">
        <f t="shared" ref="Q3367:Q3396" si="529">COUNTA(A3367)*IF(B3367="연차",0,B3367)</f>
        <v>0</v>
      </c>
      <c r="R3367" s="272"/>
    </row>
    <row r="3368" spans="1:21" x14ac:dyDescent="0.3">
      <c r="A3368" s="214">
        <v>3</v>
      </c>
      <c r="B3368" s="200"/>
      <c r="C3368" s="200"/>
      <c r="D3368" s="215"/>
      <c r="E3368" s="200"/>
      <c r="F3368" s="200"/>
      <c r="G3368" s="203" t="s">
        <v>275</v>
      </c>
      <c r="H3368" s="273"/>
      <c r="I3368" s="271">
        <f t="shared" si="526"/>
        <v>0</v>
      </c>
      <c r="J3368" s="271"/>
      <c r="K3368" s="271"/>
      <c r="L3368" s="271"/>
      <c r="M3368" s="272"/>
      <c r="N3368" s="272"/>
      <c r="O3368" s="272" t="str">
        <f t="shared" si="527"/>
        <v/>
      </c>
      <c r="P3368" s="272" t="str">
        <f t="shared" si="528"/>
        <v/>
      </c>
      <c r="Q3368" s="272">
        <f t="shared" si="529"/>
        <v>0</v>
      </c>
      <c r="R3368" s="272"/>
    </row>
    <row r="3369" spans="1:21" x14ac:dyDescent="0.3">
      <c r="A3369" s="214">
        <v>4</v>
      </c>
      <c r="B3369" s="200"/>
      <c r="C3369" s="200"/>
      <c r="D3369" s="215"/>
      <c r="E3369" s="200"/>
      <c r="F3369" s="200"/>
      <c r="G3369" s="203"/>
      <c r="H3369" s="273"/>
      <c r="I3369" s="271">
        <f t="shared" si="526"/>
        <v>0</v>
      </c>
      <c r="J3369" s="271"/>
      <c r="K3369" s="271"/>
      <c r="L3369" s="271"/>
      <c r="M3369" s="272"/>
      <c r="N3369" s="272"/>
      <c r="O3369" s="272" t="str">
        <f t="shared" si="527"/>
        <v/>
      </c>
      <c r="P3369" s="272" t="str">
        <f t="shared" si="528"/>
        <v/>
      </c>
      <c r="Q3369" s="272">
        <f t="shared" si="529"/>
        <v>0</v>
      </c>
      <c r="R3369" s="272"/>
    </row>
    <row r="3370" spans="1:21" x14ac:dyDescent="0.3">
      <c r="A3370" s="214">
        <v>5</v>
      </c>
      <c r="B3370" s="200"/>
      <c r="C3370" s="200"/>
      <c r="D3370" s="215"/>
      <c r="E3370" s="200"/>
      <c r="F3370" s="200"/>
      <c r="G3370" s="216"/>
      <c r="H3370" s="273"/>
      <c r="I3370" s="271">
        <f t="shared" si="526"/>
        <v>0</v>
      </c>
      <c r="J3370" s="271"/>
      <c r="K3370" s="271"/>
      <c r="L3370" s="271"/>
      <c r="M3370" s="272"/>
      <c r="N3370" s="272"/>
      <c r="O3370" s="272" t="str">
        <f t="shared" si="527"/>
        <v/>
      </c>
      <c r="P3370" s="272" t="str">
        <f t="shared" si="528"/>
        <v/>
      </c>
      <c r="Q3370" s="272">
        <f t="shared" si="529"/>
        <v>0</v>
      </c>
      <c r="R3370" s="272"/>
    </row>
    <row r="3371" spans="1:21" x14ac:dyDescent="0.3">
      <c r="A3371" s="214">
        <v>6</v>
      </c>
      <c r="B3371" s="200"/>
      <c r="C3371" s="200"/>
      <c r="D3371" s="215"/>
      <c r="E3371" s="200"/>
      <c r="F3371" s="200"/>
      <c r="G3371" s="216"/>
      <c r="H3371" s="273"/>
      <c r="I3371" s="271">
        <f t="shared" si="526"/>
        <v>0</v>
      </c>
      <c r="J3371" s="271"/>
      <c r="K3371" s="271"/>
      <c r="L3371" s="271"/>
      <c r="M3371" s="272"/>
      <c r="N3371" s="272"/>
      <c r="O3371" s="272" t="str">
        <f t="shared" si="527"/>
        <v/>
      </c>
      <c r="P3371" s="272" t="str">
        <f t="shared" si="528"/>
        <v/>
      </c>
      <c r="Q3371" s="272">
        <f t="shared" si="529"/>
        <v>0</v>
      </c>
      <c r="R3371" s="272"/>
    </row>
    <row r="3372" spans="1:21" ht="17.25" thickBot="1" x14ac:dyDescent="0.35">
      <c r="A3372" s="217">
        <v>7</v>
      </c>
      <c r="B3372" s="204"/>
      <c r="C3372" s="204"/>
      <c r="D3372" s="218"/>
      <c r="E3372" s="204"/>
      <c r="F3372" s="204"/>
      <c r="G3372" s="219"/>
      <c r="H3372" s="273"/>
      <c r="I3372" s="271">
        <f t="shared" si="526"/>
        <v>0</v>
      </c>
      <c r="J3372" s="271"/>
      <c r="K3372" s="271"/>
      <c r="L3372" s="271"/>
      <c r="M3372" s="272"/>
      <c r="N3372" s="272"/>
      <c r="O3372" s="272" t="str">
        <f t="shared" si="527"/>
        <v/>
      </c>
      <c r="P3372" s="272" t="str">
        <f t="shared" si="528"/>
        <v/>
      </c>
      <c r="Q3372" s="272">
        <f t="shared" si="529"/>
        <v>0</v>
      </c>
      <c r="R3372" s="272"/>
    </row>
    <row r="3373" spans="1:21" x14ac:dyDescent="0.3">
      <c r="A3373" s="220">
        <v>8</v>
      </c>
      <c r="B3373" s="202"/>
      <c r="C3373" s="202"/>
      <c r="D3373" s="202" t="s">
        <v>271</v>
      </c>
      <c r="E3373" s="202"/>
      <c r="F3373" s="202"/>
      <c r="G3373" s="221"/>
      <c r="H3373" s="273">
        <f>SUM(B3373:B3379)</f>
        <v>0</v>
      </c>
      <c r="I3373" s="271">
        <f t="shared" si="526"/>
        <v>0</v>
      </c>
      <c r="J3373" s="271">
        <f>IF(SUM(H3373-40)&gt;0,H3373-40,0)</f>
        <v>0</v>
      </c>
      <c r="K3373" s="271">
        <f>IF(SUM(I3373:I3379)&gt;J3373,SUM(I3373:I3379),J3373)</f>
        <v>0</v>
      </c>
      <c r="L3373" s="271">
        <f>IF(D3373="o",IF(H3373&lt;15,0,IF(H3373&gt;40,8,H3373/5)),0)</f>
        <v>0</v>
      </c>
      <c r="M3373" s="272"/>
      <c r="N3373" s="272"/>
      <c r="O3373" s="272" t="str">
        <f t="shared" si="527"/>
        <v/>
      </c>
      <c r="P3373" s="272" t="str">
        <f t="shared" si="528"/>
        <v/>
      </c>
      <c r="Q3373" s="272">
        <f t="shared" si="529"/>
        <v>0</v>
      </c>
      <c r="R3373" s="272"/>
    </row>
    <row r="3374" spans="1:21" x14ac:dyDescent="0.3">
      <c r="A3374" s="214">
        <v>9</v>
      </c>
      <c r="B3374" s="200"/>
      <c r="C3374" s="200"/>
      <c r="D3374" s="215"/>
      <c r="E3374" s="200"/>
      <c r="F3374" s="200"/>
      <c r="G3374" s="216"/>
      <c r="H3374" s="273"/>
      <c r="I3374" s="271">
        <f t="shared" si="526"/>
        <v>0</v>
      </c>
      <c r="J3374" s="271"/>
      <c r="K3374" s="271"/>
      <c r="L3374" s="271"/>
      <c r="M3374" s="272"/>
      <c r="N3374" s="272"/>
      <c r="O3374" s="272" t="str">
        <f t="shared" si="527"/>
        <v/>
      </c>
      <c r="P3374" s="272" t="str">
        <f t="shared" si="528"/>
        <v/>
      </c>
      <c r="Q3374" s="272">
        <f t="shared" si="529"/>
        <v>0</v>
      </c>
      <c r="R3374" s="272"/>
    </row>
    <row r="3375" spans="1:21" x14ac:dyDescent="0.3">
      <c r="A3375" s="214">
        <v>10</v>
      </c>
      <c r="B3375" s="200"/>
      <c r="C3375" s="200"/>
      <c r="D3375" s="215"/>
      <c r="E3375" s="200"/>
      <c r="F3375" s="200"/>
      <c r="G3375" s="216"/>
      <c r="H3375" s="273"/>
      <c r="I3375" s="271">
        <f t="shared" si="526"/>
        <v>0</v>
      </c>
      <c r="J3375" s="271"/>
      <c r="K3375" s="271"/>
      <c r="L3375" s="271"/>
      <c r="M3375" s="272"/>
      <c r="N3375" s="272"/>
      <c r="O3375" s="272" t="str">
        <f t="shared" si="527"/>
        <v/>
      </c>
      <c r="P3375" s="272" t="str">
        <f t="shared" si="528"/>
        <v/>
      </c>
      <c r="Q3375" s="272">
        <f t="shared" si="529"/>
        <v>0</v>
      </c>
      <c r="R3375" s="272"/>
    </row>
    <row r="3376" spans="1:21" x14ac:dyDescent="0.3">
      <c r="A3376" s="214">
        <v>11</v>
      </c>
      <c r="B3376" s="200"/>
      <c r="C3376" s="200"/>
      <c r="D3376" s="215"/>
      <c r="E3376" s="200"/>
      <c r="F3376" s="200"/>
      <c r="G3376" s="216"/>
      <c r="H3376" s="273"/>
      <c r="I3376" s="271">
        <f t="shared" si="526"/>
        <v>0</v>
      </c>
      <c r="J3376" s="271"/>
      <c r="K3376" s="271"/>
      <c r="L3376" s="271"/>
      <c r="M3376" s="272"/>
      <c r="N3376" s="272"/>
      <c r="O3376" s="272" t="str">
        <f t="shared" si="527"/>
        <v/>
      </c>
      <c r="P3376" s="272" t="str">
        <f t="shared" si="528"/>
        <v/>
      </c>
      <c r="Q3376" s="272">
        <f t="shared" si="529"/>
        <v>0</v>
      </c>
      <c r="R3376" s="272"/>
    </row>
    <row r="3377" spans="1:18" x14ac:dyDescent="0.3">
      <c r="A3377" s="214">
        <v>12</v>
      </c>
      <c r="B3377" s="200"/>
      <c r="C3377" s="200"/>
      <c r="D3377" s="215"/>
      <c r="E3377" s="200"/>
      <c r="F3377" s="200"/>
      <c r="G3377" s="216"/>
      <c r="H3377" s="273"/>
      <c r="I3377" s="271">
        <f t="shared" si="526"/>
        <v>0</v>
      </c>
      <c r="J3377" s="271"/>
      <c r="K3377" s="271"/>
      <c r="L3377" s="271"/>
      <c r="M3377" s="272"/>
      <c r="N3377" s="272"/>
      <c r="O3377" s="272" t="str">
        <f t="shared" si="527"/>
        <v/>
      </c>
      <c r="P3377" s="272" t="str">
        <f t="shared" si="528"/>
        <v/>
      </c>
      <c r="Q3377" s="272">
        <f t="shared" si="529"/>
        <v>0</v>
      </c>
      <c r="R3377" s="272"/>
    </row>
    <row r="3378" spans="1:18" x14ac:dyDescent="0.3">
      <c r="A3378" s="214">
        <v>13</v>
      </c>
      <c r="B3378" s="200"/>
      <c r="C3378" s="200"/>
      <c r="D3378" s="215"/>
      <c r="E3378" s="200"/>
      <c r="F3378" s="200"/>
      <c r="G3378" s="216"/>
      <c r="H3378" s="273"/>
      <c r="I3378" s="271">
        <f t="shared" si="526"/>
        <v>0</v>
      </c>
      <c r="J3378" s="271"/>
      <c r="K3378" s="271"/>
      <c r="L3378" s="271"/>
      <c r="M3378" s="272"/>
      <c r="N3378" s="272"/>
      <c r="O3378" s="272" t="str">
        <f t="shared" si="527"/>
        <v/>
      </c>
      <c r="P3378" s="272" t="str">
        <f t="shared" si="528"/>
        <v/>
      </c>
      <c r="Q3378" s="272">
        <f t="shared" si="529"/>
        <v>0</v>
      </c>
      <c r="R3378" s="272"/>
    </row>
    <row r="3379" spans="1:18" ht="17.25" thickBot="1" x14ac:dyDescent="0.35">
      <c r="A3379" s="217">
        <v>14</v>
      </c>
      <c r="B3379" s="204"/>
      <c r="C3379" s="204"/>
      <c r="D3379" s="218"/>
      <c r="E3379" s="204"/>
      <c r="F3379" s="204"/>
      <c r="G3379" s="219"/>
      <c r="H3379" s="273"/>
      <c r="I3379" s="271">
        <f t="shared" si="526"/>
        <v>0</v>
      </c>
      <c r="J3379" s="271"/>
      <c r="K3379" s="271"/>
      <c r="L3379" s="271"/>
      <c r="M3379" s="272"/>
      <c r="N3379" s="272"/>
      <c r="O3379" s="272" t="str">
        <f t="shared" si="527"/>
        <v/>
      </c>
      <c r="P3379" s="272" t="str">
        <f t="shared" si="528"/>
        <v/>
      </c>
      <c r="Q3379" s="272">
        <f t="shared" si="529"/>
        <v>0</v>
      </c>
      <c r="R3379" s="272"/>
    </row>
    <row r="3380" spans="1:18" x14ac:dyDescent="0.3">
      <c r="A3380" s="220">
        <v>15</v>
      </c>
      <c r="B3380" s="202"/>
      <c r="C3380" s="202"/>
      <c r="D3380" s="202" t="s">
        <v>271</v>
      </c>
      <c r="E3380" s="202"/>
      <c r="F3380" s="202"/>
      <c r="G3380" s="221"/>
      <c r="H3380" s="273">
        <f>SUM(B3380:B3386)</f>
        <v>0</v>
      </c>
      <c r="I3380" s="271">
        <f t="shared" si="526"/>
        <v>0</v>
      </c>
      <c r="J3380" s="271">
        <f>IF(SUM(H3380-40)&gt;0,H3380-40,0)</f>
        <v>0</v>
      </c>
      <c r="K3380" s="271">
        <f>IF(SUM(I3380:I3386)&gt;J3380,SUM(I3380:I3386),J3380)</f>
        <v>0</v>
      </c>
      <c r="L3380" s="271">
        <f>IF(D3380="o",IF(H3380&lt;15,0,IF(H3380&gt;40,8,H3380/5)),0)</f>
        <v>0</v>
      </c>
      <c r="M3380" s="272"/>
      <c r="N3380" s="272"/>
      <c r="O3380" s="272" t="str">
        <f t="shared" si="527"/>
        <v/>
      </c>
      <c r="P3380" s="272" t="str">
        <f t="shared" si="528"/>
        <v/>
      </c>
      <c r="Q3380" s="272">
        <f t="shared" si="529"/>
        <v>0</v>
      </c>
      <c r="R3380" s="272"/>
    </row>
    <row r="3381" spans="1:18" x14ac:dyDescent="0.3">
      <c r="A3381" s="214">
        <v>16</v>
      </c>
      <c r="B3381" s="200"/>
      <c r="C3381" s="200"/>
      <c r="D3381" s="215"/>
      <c r="E3381" s="200"/>
      <c r="F3381" s="200"/>
      <c r="G3381" s="216"/>
      <c r="H3381" s="273"/>
      <c r="I3381" s="271">
        <f t="shared" si="526"/>
        <v>0</v>
      </c>
      <c r="J3381" s="271"/>
      <c r="K3381" s="271"/>
      <c r="L3381" s="271"/>
      <c r="M3381" s="272"/>
      <c r="N3381" s="272"/>
      <c r="O3381" s="272" t="str">
        <f t="shared" si="527"/>
        <v/>
      </c>
      <c r="P3381" s="272" t="str">
        <f t="shared" si="528"/>
        <v/>
      </c>
      <c r="Q3381" s="272">
        <f t="shared" si="529"/>
        <v>0</v>
      </c>
      <c r="R3381" s="272"/>
    </row>
    <row r="3382" spans="1:18" x14ac:dyDescent="0.3">
      <c r="A3382" s="214">
        <v>17</v>
      </c>
      <c r="B3382" s="200"/>
      <c r="C3382" s="200"/>
      <c r="D3382" s="215"/>
      <c r="E3382" s="200"/>
      <c r="F3382" s="200"/>
      <c r="G3382" s="216"/>
      <c r="H3382" s="273"/>
      <c r="I3382" s="271">
        <f t="shared" si="526"/>
        <v>0</v>
      </c>
      <c r="J3382" s="271"/>
      <c r="K3382" s="271"/>
      <c r="L3382" s="271"/>
      <c r="M3382" s="272"/>
      <c r="N3382" s="272"/>
      <c r="O3382" s="272" t="str">
        <f t="shared" si="527"/>
        <v/>
      </c>
      <c r="P3382" s="272" t="str">
        <f t="shared" si="528"/>
        <v/>
      </c>
      <c r="Q3382" s="272">
        <f t="shared" si="529"/>
        <v>0</v>
      </c>
      <c r="R3382" s="272"/>
    </row>
    <row r="3383" spans="1:18" x14ac:dyDescent="0.3">
      <c r="A3383" s="214">
        <v>18</v>
      </c>
      <c r="B3383" s="200"/>
      <c r="C3383" s="200"/>
      <c r="D3383" s="215"/>
      <c r="E3383" s="200"/>
      <c r="F3383" s="200"/>
      <c r="G3383" s="216"/>
      <c r="H3383" s="273"/>
      <c r="I3383" s="271">
        <f t="shared" si="526"/>
        <v>0</v>
      </c>
      <c r="J3383" s="271"/>
      <c r="K3383" s="271"/>
      <c r="L3383" s="271"/>
      <c r="M3383" s="272"/>
      <c r="N3383" s="272"/>
      <c r="O3383" s="272" t="str">
        <f t="shared" si="527"/>
        <v/>
      </c>
      <c r="P3383" s="272" t="str">
        <f t="shared" si="528"/>
        <v/>
      </c>
      <c r="Q3383" s="272">
        <f t="shared" si="529"/>
        <v>0</v>
      </c>
      <c r="R3383" s="272"/>
    </row>
    <row r="3384" spans="1:18" x14ac:dyDescent="0.3">
      <c r="A3384" s="214">
        <v>19</v>
      </c>
      <c r="B3384" s="200"/>
      <c r="C3384" s="200"/>
      <c r="D3384" s="215"/>
      <c r="E3384" s="200"/>
      <c r="F3384" s="200"/>
      <c r="G3384" s="216"/>
      <c r="H3384" s="273"/>
      <c r="I3384" s="271">
        <f t="shared" si="526"/>
        <v>0</v>
      </c>
      <c r="J3384" s="271"/>
      <c r="K3384" s="271"/>
      <c r="L3384" s="271"/>
      <c r="M3384" s="272"/>
      <c r="N3384" s="272"/>
      <c r="O3384" s="272" t="str">
        <f t="shared" si="527"/>
        <v/>
      </c>
      <c r="P3384" s="272" t="str">
        <f t="shared" si="528"/>
        <v/>
      </c>
      <c r="Q3384" s="272">
        <f t="shared" si="529"/>
        <v>0</v>
      </c>
      <c r="R3384" s="272"/>
    </row>
    <row r="3385" spans="1:18" x14ac:dyDescent="0.3">
      <c r="A3385" s="214">
        <v>20</v>
      </c>
      <c r="B3385" s="200"/>
      <c r="C3385" s="200"/>
      <c r="D3385" s="215"/>
      <c r="E3385" s="200"/>
      <c r="F3385" s="200"/>
      <c r="G3385" s="216"/>
      <c r="H3385" s="273"/>
      <c r="I3385" s="271">
        <f t="shared" si="526"/>
        <v>0</v>
      </c>
      <c r="J3385" s="271"/>
      <c r="K3385" s="271"/>
      <c r="L3385" s="271"/>
      <c r="M3385" s="272"/>
      <c r="N3385" s="272"/>
      <c r="O3385" s="272" t="str">
        <f t="shared" si="527"/>
        <v/>
      </c>
      <c r="P3385" s="272" t="str">
        <f t="shared" si="528"/>
        <v/>
      </c>
      <c r="Q3385" s="272">
        <f t="shared" si="529"/>
        <v>0</v>
      </c>
      <c r="R3385" s="272"/>
    </row>
    <row r="3386" spans="1:18" ht="17.25" thickBot="1" x14ac:dyDescent="0.35">
      <c r="A3386" s="217">
        <v>21</v>
      </c>
      <c r="B3386" s="204"/>
      <c r="C3386" s="204"/>
      <c r="D3386" s="218"/>
      <c r="E3386" s="204"/>
      <c r="F3386" s="204"/>
      <c r="G3386" s="219"/>
      <c r="H3386" s="273"/>
      <c r="I3386" s="271">
        <f t="shared" si="526"/>
        <v>0</v>
      </c>
      <c r="J3386" s="271"/>
      <c r="K3386" s="271"/>
      <c r="L3386" s="271"/>
      <c r="M3386" s="272"/>
      <c r="N3386" s="272"/>
      <c r="O3386" s="272" t="str">
        <f t="shared" si="527"/>
        <v/>
      </c>
      <c r="P3386" s="272" t="str">
        <f t="shared" si="528"/>
        <v/>
      </c>
      <c r="Q3386" s="272">
        <f t="shared" si="529"/>
        <v>0</v>
      </c>
      <c r="R3386" s="272"/>
    </row>
    <row r="3387" spans="1:18" x14ac:dyDescent="0.3">
      <c r="A3387" s="220">
        <v>22</v>
      </c>
      <c r="B3387" s="202"/>
      <c r="C3387" s="202"/>
      <c r="D3387" s="202" t="s">
        <v>271</v>
      </c>
      <c r="E3387" s="202"/>
      <c r="F3387" s="202"/>
      <c r="G3387" s="221"/>
      <c r="H3387" s="273">
        <f>SUM(B3387:B3393)</f>
        <v>0</v>
      </c>
      <c r="I3387" s="271">
        <f t="shared" si="526"/>
        <v>0</v>
      </c>
      <c r="J3387" s="271">
        <f>IF(SUM(H3387-40)&gt;0,H3387-40,0)</f>
        <v>0</v>
      </c>
      <c r="K3387" s="271">
        <f>IF(SUM(I3387:I3393)&gt;J3387,SUM(I3387:I3393),J3387)</f>
        <v>0</v>
      </c>
      <c r="L3387" s="271">
        <f>IF(D3387="o",IF(H3387&lt;15,0,IF(H3387&gt;40,8,H3387/5)),0)</f>
        <v>0</v>
      </c>
      <c r="M3387" s="272"/>
      <c r="N3387" s="272"/>
      <c r="O3387" s="272" t="str">
        <f t="shared" si="527"/>
        <v/>
      </c>
      <c r="P3387" s="272" t="str">
        <f t="shared" si="528"/>
        <v/>
      </c>
      <c r="Q3387" s="272">
        <f t="shared" si="529"/>
        <v>0</v>
      </c>
      <c r="R3387" s="272"/>
    </row>
    <row r="3388" spans="1:18" x14ac:dyDescent="0.3">
      <c r="A3388" s="214">
        <v>23</v>
      </c>
      <c r="B3388" s="200"/>
      <c r="C3388" s="200"/>
      <c r="D3388" s="215"/>
      <c r="E3388" s="200"/>
      <c r="F3388" s="200"/>
      <c r="G3388" s="216"/>
      <c r="H3388" s="273"/>
      <c r="I3388" s="271">
        <f t="shared" si="526"/>
        <v>0</v>
      </c>
      <c r="J3388" s="271"/>
      <c r="K3388" s="271"/>
      <c r="L3388" s="271"/>
      <c r="M3388" s="272"/>
      <c r="N3388" s="272"/>
      <c r="O3388" s="272" t="str">
        <f t="shared" si="527"/>
        <v/>
      </c>
      <c r="P3388" s="272" t="str">
        <f t="shared" si="528"/>
        <v/>
      </c>
      <c r="Q3388" s="272">
        <f t="shared" si="529"/>
        <v>0</v>
      </c>
      <c r="R3388" s="272"/>
    </row>
    <row r="3389" spans="1:18" x14ac:dyDescent="0.3">
      <c r="A3389" s="214">
        <v>24</v>
      </c>
      <c r="B3389" s="200"/>
      <c r="C3389" s="200"/>
      <c r="D3389" s="215"/>
      <c r="E3389" s="200"/>
      <c r="F3389" s="200"/>
      <c r="G3389" s="216"/>
      <c r="H3389" s="273"/>
      <c r="I3389" s="271">
        <f t="shared" si="526"/>
        <v>0</v>
      </c>
      <c r="J3389" s="271"/>
      <c r="K3389" s="271"/>
      <c r="L3389" s="271"/>
      <c r="M3389" s="272"/>
      <c r="N3389" s="272"/>
      <c r="O3389" s="272" t="str">
        <f t="shared" si="527"/>
        <v/>
      </c>
      <c r="P3389" s="272" t="str">
        <f t="shared" si="528"/>
        <v/>
      </c>
      <c r="Q3389" s="272">
        <f t="shared" si="529"/>
        <v>0</v>
      </c>
      <c r="R3389" s="272"/>
    </row>
    <row r="3390" spans="1:18" x14ac:dyDescent="0.3">
      <c r="A3390" s="214">
        <v>25</v>
      </c>
      <c r="B3390" s="200"/>
      <c r="C3390" s="200"/>
      <c r="D3390" s="215"/>
      <c r="E3390" s="200"/>
      <c r="F3390" s="200"/>
      <c r="G3390" s="216"/>
      <c r="H3390" s="273"/>
      <c r="I3390" s="271">
        <f t="shared" si="526"/>
        <v>0</v>
      </c>
      <c r="J3390" s="271"/>
      <c r="K3390" s="271"/>
      <c r="L3390" s="271"/>
      <c r="M3390" s="272"/>
      <c r="N3390" s="272"/>
      <c r="O3390" s="272" t="str">
        <f t="shared" si="527"/>
        <v/>
      </c>
      <c r="P3390" s="272" t="str">
        <f t="shared" si="528"/>
        <v/>
      </c>
      <c r="Q3390" s="272">
        <f t="shared" si="529"/>
        <v>0</v>
      </c>
      <c r="R3390" s="272"/>
    </row>
    <row r="3391" spans="1:18" x14ac:dyDescent="0.3">
      <c r="A3391" s="214">
        <v>26</v>
      </c>
      <c r="B3391" s="200"/>
      <c r="C3391" s="200"/>
      <c r="D3391" s="215"/>
      <c r="E3391" s="200"/>
      <c r="F3391" s="200"/>
      <c r="G3391" s="216"/>
      <c r="H3391" s="273"/>
      <c r="I3391" s="271">
        <f t="shared" si="526"/>
        <v>0</v>
      </c>
      <c r="J3391" s="271"/>
      <c r="K3391" s="271"/>
      <c r="L3391" s="271"/>
      <c r="M3391" s="272"/>
      <c r="N3391" s="272"/>
      <c r="O3391" s="272" t="str">
        <f t="shared" si="527"/>
        <v/>
      </c>
      <c r="P3391" s="272" t="str">
        <f t="shared" si="528"/>
        <v/>
      </c>
      <c r="Q3391" s="272">
        <f t="shared" si="529"/>
        <v>0</v>
      </c>
      <c r="R3391" s="272"/>
    </row>
    <row r="3392" spans="1:18" x14ac:dyDescent="0.3">
      <c r="A3392" s="214">
        <v>27</v>
      </c>
      <c r="B3392" s="200"/>
      <c r="C3392" s="200"/>
      <c r="D3392" s="215"/>
      <c r="E3392" s="200"/>
      <c r="F3392" s="200"/>
      <c r="G3392" s="216"/>
      <c r="H3392" s="273"/>
      <c r="I3392" s="271">
        <f t="shared" si="526"/>
        <v>0</v>
      </c>
      <c r="J3392" s="271"/>
      <c r="K3392" s="271"/>
      <c r="L3392" s="271"/>
      <c r="M3392" s="272"/>
      <c r="N3392" s="272"/>
      <c r="O3392" s="272" t="str">
        <f t="shared" si="527"/>
        <v/>
      </c>
      <c r="P3392" s="272" t="str">
        <f t="shared" si="528"/>
        <v/>
      </c>
      <c r="Q3392" s="272">
        <f t="shared" si="529"/>
        <v>0</v>
      </c>
      <c r="R3392" s="272"/>
    </row>
    <row r="3393" spans="1:21" ht="17.25" thickBot="1" x14ac:dyDescent="0.35">
      <c r="A3393" s="217">
        <v>28</v>
      </c>
      <c r="B3393" s="204"/>
      <c r="C3393" s="204"/>
      <c r="D3393" s="218"/>
      <c r="E3393" s="204"/>
      <c r="F3393" s="204"/>
      <c r="G3393" s="219"/>
      <c r="H3393" s="273"/>
      <c r="I3393" s="271">
        <f t="shared" si="526"/>
        <v>0</v>
      </c>
      <c r="J3393" s="271"/>
      <c r="K3393" s="271"/>
      <c r="L3393" s="271"/>
      <c r="M3393" s="272"/>
      <c r="N3393" s="272"/>
      <c r="O3393" s="272" t="str">
        <f t="shared" si="527"/>
        <v/>
      </c>
      <c r="P3393" s="272" t="str">
        <f t="shared" si="528"/>
        <v/>
      </c>
      <c r="Q3393" s="272">
        <f t="shared" si="529"/>
        <v>0</v>
      </c>
      <c r="R3393" s="272"/>
    </row>
    <row r="3394" spans="1:21" x14ac:dyDescent="0.3">
      <c r="A3394" s="205"/>
      <c r="B3394" s="202"/>
      <c r="C3394" s="202"/>
      <c r="D3394" s="202" t="s">
        <v>271</v>
      </c>
      <c r="E3394" s="202"/>
      <c r="F3394" s="202"/>
      <c r="G3394" s="221"/>
      <c r="H3394" s="273" t="str">
        <f>IF(A3394&lt;&gt;0,SUM(Q3394:Q3396),"")</f>
        <v/>
      </c>
      <c r="I3394" s="271" t="str">
        <f>IF(A3394&lt;&gt;0,IF(IFERROR(B3394-8,0)&lt;0,0,IFERROR(B3394-8,0)),"")</f>
        <v/>
      </c>
      <c r="J3394" s="271" t="str">
        <f>IF(A3394&lt;&gt;0,IF(SUM(H3394-40)&gt;0,H3394-40,0),"")</f>
        <v/>
      </c>
      <c r="K3394" s="271" t="str">
        <f>IF(A3394&lt;&gt;0,IF(SUM(I3394:I3396)&gt;J3394,SUM(I3394:I3396),J3394),"")</f>
        <v/>
      </c>
      <c r="L3394" s="271" t="str">
        <f>IF(A3394&lt;&gt;0,IF(D3366="o",IF(H3394&lt;(15/(7/COUNTA(A3394:A3396))),0,IF(H3394&gt;(COUNTA(A3394:A3396)/5*40),COUNTA(A3394:A3396)/5*8,H3394/5)),""),"")</f>
        <v/>
      </c>
      <c r="M3394" s="272"/>
      <c r="N3394" s="272"/>
      <c r="O3394" s="272" t="str">
        <f t="shared" si="527"/>
        <v/>
      </c>
      <c r="P3394" s="272" t="str">
        <f t="shared" si="528"/>
        <v/>
      </c>
      <c r="Q3394" s="272">
        <f t="shared" si="529"/>
        <v>0</v>
      </c>
      <c r="R3394" s="272"/>
    </row>
    <row r="3395" spans="1:21" x14ac:dyDescent="0.3">
      <c r="A3395" s="206"/>
      <c r="B3395" s="200"/>
      <c r="C3395" s="200"/>
      <c r="D3395" s="215"/>
      <c r="E3395" s="200"/>
      <c r="F3395" s="200"/>
      <c r="G3395" s="216"/>
      <c r="H3395" s="273"/>
      <c r="I3395" s="271" t="str">
        <f>IF(A3395&lt;&gt;0,IF(IFERROR(B3395-8,0)&lt;0,0,IFERROR(B3395-8,0)),"")</f>
        <v/>
      </c>
      <c r="J3395" s="271"/>
      <c r="K3395" s="271"/>
      <c r="L3395" s="271"/>
      <c r="M3395" s="272"/>
      <c r="N3395" s="272"/>
      <c r="O3395" s="272" t="str">
        <f t="shared" si="527"/>
        <v/>
      </c>
      <c r="P3395" s="272" t="str">
        <f t="shared" si="528"/>
        <v/>
      </c>
      <c r="Q3395" s="272">
        <f t="shared" si="529"/>
        <v>0</v>
      </c>
      <c r="R3395" s="272"/>
    </row>
    <row r="3396" spans="1:21" ht="17.25" thickBot="1" x14ac:dyDescent="0.35">
      <c r="A3396" s="207"/>
      <c r="B3396" s="204"/>
      <c r="C3396" s="204"/>
      <c r="D3396" s="218"/>
      <c r="E3396" s="204"/>
      <c r="F3396" s="204"/>
      <c r="G3396" s="219"/>
      <c r="H3396" s="273"/>
      <c r="I3396" s="271" t="str">
        <f>IF(A3396&lt;&gt;0,IF(IFERROR(B3396-8,0)&lt;0,0,IFERROR(B3396-8,0)),"")</f>
        <v/>
      </c>
      <c r="J3396" s="271"/>
      <c r="K3396" s="271"/>
      <c r="L3396" s="271"/>
      <c r="M3396" s="272"/>
      <c r="N3396" s="272"/>
      <c r="O3396" s="272"/>
      <c r="P3396" s="272"/>
      <c r="Q3396" s="272">
        <f t="shared" si="529"/>
        <v>0</v>
      </c>
      <c r="R3396" s="272"/>
    </row>
    <row r="3397" spans="1:21" ht="17.25" thickBot="1" x14ac:dyDescent="0.35">
      <c r="A3397" s="211"/>
      <c r="B3397" s="243"/>
      <c r="C3397" s="243"/>
      <c r="D3397" s="243"/>
      <c r="E3397" s="243"/>
      <c r="F3397" s="243"/>
      <c r="G3397" s="244"/>
      <c r="H3397" s="273">
        <f t="shared" ref="H3397:M3397" si="530">SUM(H3398:H3428)</f>
        <v>0</v>
      </c>
      <c r="I3397" s="271">
        <f t="shared" si="530"/>
        <v>0</v>
      </c>
      <c r="J3397" s="271">
        <f t="shared" si="530"/>
        <v>0</v>
      </c>
      <c r="K3397" s="271">
        <f t="shared" si="530"/>
        <v>0</v>
      </c>
      <c r="L3397" s="274">
        <f t="shared" si="530"/>
        <v>0</v>
      </c>
      <c r="M3397" s="271" t="e">
        <f t="shared" si="530"/>
        <v>#DIV/0!</v>
      </c>
      <c r="N3397" s="275">
        <f>COUNTA(B3398:B3428)-COUNTIF(B3398:B3428,"연차")</f>
        <v>0</v>
      </c>
      <c r="O3397" s="271">
        <f>SUM(O3398:O3428)</f>
        <v>0</v>
      </c>
      <c r="P3397" s="271">
        <f>SUM(P3398:P3428)</f>
        <v>0</v>
      </c>
      <c r="Q3397" s="272">
        <f>SUM(Q3398:Q3428)</f>
        <v>0</v>
      </c>
      <c r="R3397" s="272">
        <f>COUNTA(A3398:A3428)</f>
        <v>28</v>
      </c>
      <c r="S3397" s="276">
        <f>SUM(C3398:C3428)</f>
        <v>0</v>
      </c>
      <c r="T3397" s="276">
        <f>SUM(F3398:F3428)</f>
        <v>0</v>
      </c>
      <c r="U3397" s="251">
        <f>G3399*G3401</f>
        <v>0</v>
      </c>
    </row>
    <row r="3398" spans="1:21" x14ac:dyDescent="0.3">
      <c r="A3398" s="212">
        <v>1</v>
      </c>
      <c r="B3398" s="201"/>
      <c r="C3398" s="201"/>
      <c r="D3398" s="201" t="s">
        <v>271</v>
      </c>
      <c r="E3398" s="201"/>
      <c r="F3398" s="201"/>
      <c r="G3398" s="213" t="s">
        <v>282</v>
      </c>
      <c r="H3398" s="273">
        <f>SUM(B3398:B3404)</f>
        <v>0</v>
      </c>
      <c r="I3398" s="271">
        <f t="shared" ref="I3398:I3425" si="531">IF(IFERROR(B3398-8,0)&lt;0,0,IFERROR(B3398-8,0))</f>
        <v>0</v>
      </c>
      <c r="J3398" s="271">
        <f>IF(SUM(H3398-40)&gt;0,H3398-40,0)</f>
        <v>0</v>
      </c>
      <c r="K3398" s="271">
        <f>IF(SUM(I3398:I3404)&gt;J3398,SUM(I3398:I3404),J3398)</f>
        <v>0</v>
      </c>
      <c r="L3398" s="271">
        <f>IF(D3398="o",IF(H3398&lt;15,0,IF(H3398&gt;40,8,H3398/5)),0)</f>
        <v>0</v>
      </c>
      <c r="M3398" s="272" t="e">
        <f>SUM(B3398:B3428)/COUNTA(B3398:B3428)</f>
        <v>#DIV/0!</v>
      </c>
      <c r="N3398" s="272"/>
      <c r="O3398" s="272" t="str">
        <f>IF(E3398="o",IF(B3398&gt;8,8,B3398),"")</f>
        <v/>
      </c>
      <c r="P3398" s="272" t="str">
        <f>IF(E3398="o",IF(B3398&gt;8,B3398-8,0),"")</f>
        <v/>
      </c>
      <c r="Q3398" s="272">
        <f>COUNTA(A3398)*IF(B3398="연차",0,B3398)</f>
        <v>0</v>
      </c>
      <c r="R3398" s="272"/>
    </row>
    <row r="3399" spans="1:21" x14ac:dyDescent="0.3">
      <c r="A3399" s="214">
        <v>2</v>
      </c>
      <c r="B3399" s="200"/>
      <c r="C3399" s="200"/>
      <c r="D3399" s="215"/>
      <c r="E3399" s="200"/>
      <c r="F3399" s="200"/>
      <c r="G3399" s="203"/>
      <c r="H3399" s="273"/>
      <c r="I3399" s="271">
        <f t="shared" si="531"/>
        <v>0</v>
      </c>
      <c r="J3399" s="271"/>
      <c r="K3399" s="271"/>
      <c r="L3399" s="271"/>
      <c r="M3399" s="272"/>
      <c r="N3399" s="272"/>
      <c r="O3399" s="272" t="str">
        <f t="shared" ref="O3399:O3427" si="532">IF(E3399="o",IF(B3399&gt;8,8,B3399),"")</f>
        <v/>
      </c>
      <c r="P3399" s="272" t="str">
        <f t="shared" ref="P3399:P3427" si="533">IF(E3399="o",IF(B3399&gt;8,B3399-8,0),"")</f>
        <v/>
      </c>
      <c r="Q3399" s="272">
        <f t="shared" ref="Q3399:Q3428" si="534">COUNTA(A3399)*IF(B3399="연차",0,B3399)</f>
        <v>0</v>
      </c>
      <c r="R3399" s="272"/>
    </row>
    <row r="3400" spans="1:21" x14ac:dyDescent="0.3">
      <c r="A3400" s="214">
        <v>3</v>
      </c>
      <c r="B3400" s="200"/>
      <c r="C3400" s="200"/>
      <c r="D3400" s="215"/>
      <c r="E3400" s="200"/>
      <c r="F3400" s="200"/>
      <c r="G3400" s="203" t="s">
        <v>275</v>
      </c>
      <c r="H3400" s="273"/>
      <c r="I3400" s="271">
        <f t="shared" si="531"/>
        <v>0</v>
      </c>
      <c r="J3400" s="271"/>
      <c r="K3400" s="271"/>
      <c r="L3400" s="271"/>
      <c r="M3400" s="272"/>
      <c r="N3400" s="272"/>
      <c r="O3400" s="272" t="str">
        <f t="shared" si="532"/>
        <v/>
      </c>
      <c r="P3400" s="272" t="str">
        <f t="shared" si="533"/>
        <v/>
      </c>
      <c r="Q3400" s="272">
        <f t="shared" si="534"/>
        <v>0</v>
      </c>
      <c r="R3400" s="272"/>
    </row>
    <row r="3401" spans="1:21" x14ac:dyDescent="0.3">
      <c r="A3401" s="214">
        <v>4</v>
      </c>
      <c r="B3401" s="200"/>
      <c r="C3401" s="200"/>
      <c r="D3401" s="215"/>
      <c r="E3401" s="200"/>
      <c r="F3401" s="200"/>
      <c r="G3401" s="203"/>
      <c r="H3401" s="273"/>
      <c r="I3401" s="271">
        <f t="shared" si="531"/>
        <v>0</v>
      </c>
      <c r="J3401" s="271"/>
      <c r="K3401" s="271"/>
      <c r="L3401" s="271"/>
      <c r="M3401" s="272"/>
      <c r="N3401" s="272"/>
      <c r="O3401" s="272" t="str">
        <f t="shared" si="532"/>
        <v/>
      </c>
      <c r="P3401" s="272" t="str">
        <f t="shared" si="533"/>
        <v/>
      </c>
      <c r="Q3401" s="272">
        <f t="shared" si="534"/>
        <v>0</v>
      </c>
      <c r="R3401" s="272"/>
    </row>
    <row r="3402" spans="1:21" x14ac:dyDescent="0.3">
      <c r="A3402" s="214">
        <v>5</v>
      </c>
      <c r="B3402" s="200"/>
      <c r="C3402" s="200"/>
      <c r="D3402" s="215"/>
      <c r="E3402" s="200"/>
      <c r="F3402" s="200"/>
      <c r="G3402" s="216"/>
      <c r="H3402" s="273"/>
      <c r="I3402" s="271">
        <f t="shared" si="531"/>
        <v>0</v>
      </c>
      <c r="J3402" s="271"/>
      <c r="K3402" s="271"/>
      <c r="L3402" s="271"/>
      <c r="M3402" s="272"/>
      <c r="N3402" s="272"/>
      <c r="O3402" s="272" t="str">
        <f t="shared" si="532"/>
        <v/>
      </c>
      <c r="P3402" s="272" t="str">
        <f t="shared" si="533"/>
        <v/>
      </c>
      <c r="Q3402" s="272">
        <f t="shared" si="534"/>
        <v>0</v>
      </c>
      <c r="R3402" s="272"/>
    </row>
    <row r="3403" spans="1:21" x14ac:dyDescent="0.3">
      <c r="A3403" s="214">
        <v>6</v>
      </c>
      <c r="B3403" s="200"/>
      <c r="C3403" s="200"/>
      <c r="D3403" s="215"/>
      <c r="E3403" s="200"/>
      <c r="F3403" s="200"/>
      <c r="G3403" s="216"/>
      <c r="H3403" s="273"/>
      <c r="I3403" s="271">
        <f t="shared" si="531"/>
        <v>0</v>
      </c>
      <c r="J3403" s="271"/>
      <c r="K3403" s="271"/>
      <c r="L3403" s="271"/>
      <c r="M3403" s="272"/>
      <c r="N3403" s="272"/>
      <c r="O3403" s="272" t="str">
        <f t="shared" si="532"/>
        <v/>
      </c>
      <c r="P3403" s="272" t="str">
        <f t="shared" si="533"/>
        <v/>
      </c>
      <c r="Q3403" s="272">
        <f t="shared" si="534"/>
        <v>0</v>
      </c>
      <c r="R3403" s="272"/>
    </row>
    <row r="3404" spans="1:21" ht="17.25" thickBot="1" x14ac:dyDescent="0.35">
      <c r="A3404" s="217">
        <v>7</v>
      </c>
      <c r="B3404" s="204"/>
      <c r="C3404" s="204"/>
      <c r="D3404" s="218"/>
      <c r="E3404" s="204"/>
      <c r="F3404" s="204"/>
      <c r="G3404" s="219"/>
      <c r="H3404" s="273"/>
      <c r="I3404" s="271">
        <f t="shared" si="531"/>
        <v>0</v>
      </c>
      <c r="J3404" s="271"/>
      <c r="K3404" s="271"/>
      <c r="L3404" s="271"/>
      <c r="M3404" s="272"/>
      <c r="N3404" s="272"/>
      <c r="O3404" s="272" t="str">
        <f t="shared" si="532"/>
        <v/>
      </c>
      <c r="P3404" s="272" t="str">
        <f t="shared" si="533"/>
        <v/>
      </c>
      <c r="Q3404" s="272">
        <f t="shared" si="534"/>
        <v>0</v>
      </c>
      <c r="R3404" s="272"/>
    </row>
    <row r="3405" spans="1:21" x14ac:dyDescent="0.3">
      <c r="A3405" s="220">
        <v>8</v>
      </c>
      <c r="B3405" s="202"/>
      <c r="C3405" s="202"/>
      <c r="D3405" s="202" t="s">
        <v>271</v>
      </c>
      <c r="E3405" s="202"/>
      <c r="F3405" s="202"/>
      <c r="G3405" s="221"/>
      <c r="H3405" s="273">
        <f>SUM(B3405:B3411)</f>
        <v>0</v>
      </c>
      <c r="I3405" s="271">
        <f t="shared" si="531"/>
        <v>0</v>
      </c>
      <c r="J3405" s="271">
        <f>IF(SUM(H3405-40)&gt;0,H3405-40,0)</f>
        <v>0</v>
      </c>
      <c r="K3405" s="271">
        <f>IF(SUM(I3405:I3411)&gt;J3405,SUM(I3405:I3411),J3405)</f>
        <v>0</v>
      </c>
      <c r="L3405" s="271">
        <f>IF(D3405="o",IF(H3405&lt;15,0,IF(H3405&gt;40,8,H3405/5)),0)</f>
        <v>0</v>
      </c>
      <c r="M3405" s="272"/>
      <c r="N3405" s="272"/>
      <c r="O3405" s="272" t="str">
        <f t="shared" si="532"/>
        <v/>
      </c>
      <c r="P3405" s="272" t="str">
        <f t="shared" si="533"/>
        <v/>
      </c>
      <c r="Q3405" s="272">
        <f t="shared" si="534"/>
        <v>0</v>
      </c>
      <c r="R3405" s="272"/>
    </row>
    <row r="3406" spans="1:21" x14ac:dyDescent="0.3">
      <c r="A3406" s="214">
        <v>9</v>
      </c>
      <c r="B3406" s="200"/>
      <c r="C3406" s="200"/>
      <c r="D3406" s="215"/>
      <c r="E3406" s="200"/>
      <c r="F3406" s="200"/>
      <c r="G3406" s="216"/>
      <c r="H3406" s="273"/>
      <c r="I3406" s="271">
        <f t="shared" si="531"/>
        <v>0</v>
      </c>
      <c r="J3406" s="271"/>
      <c r="K3406" s="271"/>
      <c r="L3406" s="271"/>
      <c r="M3406" s="272"/>
      <c r="N3406" s="272"/>
      <c r="O3406" s="272" t="str">
        <f t="shared" si="532"/>
        <v/>
      </c>
      <c r="P3406" s="272" t="str">
        <f t="shared" si="533"/>
        <v/>
      </c>
      <c r="Q3406" s="272">
        <f t="shared" si="534"/>
        <v>0</v>
      </c>
      <c r="R3406" s="272"/>
    </row>
    <row r="3407" spans="1:21" x14ac:dyDescent="0.3">
      <c r="A3407" s="214">
        <v>10</v>
      </c>
      <c r="B3407" s="200"/>
      <c r="C3407" s="200"/>
      <c r="D3407" s="215"/>
      <c r="E3407" s="200"/>
      <c r="F3407" s="200"/>
      <c r="G3407" s="216"/>
      <c r="H3407" s="273"/>
      <c r="I3407" s="271">
        <f t="shared" si="531"/>
        <v>0</v>
      </c>
      <c r="J3407" s="271"/>
      <c r="K3407" s="271"/>
      <c r="L3407" s="271"/>
      <c r="M3407" s="272"/>
      <c r="N3407" s="272"/>
      <c r="O3407" s="272" t="str">
        <f t="shared" si="532"/>
        <v/>
      </c>
      <c r="P3407" s="272" t="str">
        <f t="shared" si="533"/>
        <v/>
      </c>
      <c r="Q3407" s="272">
        <f t="shared" si="534"/>
        <v>0</v>
      </c>
      <c r="R3407" s="272"/>
    </row>
    <row r="3408" spans="1:21" x14ac:dyDescent="0.3">
      <c r="A3408" s="214">
        <v>11</v>
      </c>
      <c r="B3408" s="200"/>
      <c r="C3408" s="200"/>
      <c r="D3408" s="215"/>
      <c r="E3408" s="200"/>
      <c r="F3408" s="200"/>
      <c r="G3408" s="216"/>
      <c r="H3408" s="273"/>
      <c r="I3408" s="271">
        <f t="shared" si="531"/>
        <v>0</v>
      </c>
      <c r="J3408" s="271"/>
      <c r="K3408" s="271"/>
      <c r="L3408" s="271"/>
      <c r="M3408" s="272"/>
      <c r="N3408" s="272"/>
      <c r="O3408" s="272" t="str">
        <f t="shared" si="532"/>
        <v/>
      </c>
      <c r="P3408" s="272" t="str">
        <f t="shared" si="533"/>
        <v/>
      </c>
      <c r="Q3408" s="272">
        <f t="shared" si="534"/>
        <v>0</v>
      </c>
      <c r="R3408" s="272"/>
    </row>
    <row r="3409" spans="1:18" x14ac:dyDescent="0.3">
      <c r="A3409" s="214">
        <v>12</v>
      </c>
      <c r="B3409" s="200"/>
      <c r="C3409" s="200"/>
      <c r="D3409" s="215"/>
      <c r="E3409" s="200"/>
      <c r="F3409" s="200"/>
      <c r="G3409" s="216"/>
      <c r="H3409" s="273"/>
      <c r="I3409" s="271">
        <f t="shared" si="531"/>
        <v>0</v>
      </c>
      <c r="J3409" s="271"/>
      <c r="K3409" s="271"/>
      <c r="L3409" s="271"/>
      <c r="M3409" s="272"/>
      <c r="N3409" s="272"/>
      <c r="O3409" s="272" t="str">
        <f t="shared" si="532"/>
        <v/>
      </c>
      <c r="P3409" s="272" t="str">
        <f t="shared" si="533"/>
        <v/>
      </c>
      <c r="Q3409" s="272">
        <f t="shared" si="534"/>
        <v>0</v>
      </c>
      <c r="R3409" s="272"/>
    </row>
    <row r="3410" spans="1:18" x14ac:dyDescent="0.3">
      <c r="A3410" s="214">
        <v>13</v>
      </c>
      <c r="B3410" s="200"/>
      <c r="C3410" s="200"/>
      <c r="D3410" s="215"/>
      <c r="E3410" s="200"/>
      <c r="F3410" s="200"/>
      <c r="G3410" s="216"/>
      <c r="H3410" s="273"/>
      <c r="I3410" s="271">
        <f t="shared" si="531"/>
        <v>0</v>
      </c>
      <c r="J3410" s="271"/>
      <c r="K3410" s="271"/>
      <c r="L3410" s="271"/>
      <c r="M3410" s="272"/>
      <c r="N3410" s="272"/>
      <c r="O3410" s="272" t="str">
        <f t="shared" si="532"/>
        <v/>
      </c>
      <c r="P3410" s="272" t="str">
        <f t="shared" si="533"/>
        <v/>
      </c>
      <c r="Q3410" s="272">
        <f t="shared" si="534"/>
        <v>0</v>
      </c>
      <c r="R3410" s="272"/>
    </row>
    <row r="3411" spans="1:18" ht="17.25" thickBot="1" x14ac:dyDescent="0.35">
      <c r="A3411" s="217">
        <v>14</v>
      </c>
      <c r="B3411" s="204"/>
      <c r="C3411" s="204"/>
      <c r="D3411" s="218"/>
      <c r="E3411" s="204"/>
      <c r="F3411" s="204"/>
      <c r="G3411" s="219"/>
      <c r="H3411" s="273"/>
      <c r="I3411" s="271">
        <f t="shared" si="531"/>
        <v>0</v>
      </c>
      <c r="J3411" s="271"/>
      <c r="K3411" s="271"/>
      <c r="L3411" s="271"/>
      <c r="M3411" s="272"/>
      <c r="N3411" s="272"/>
      <c r="O3411" s="272" t="str">
        <f t="shared" si="532"/>
        <v/>
      </c>
      <c r="P3411" s="272" t="str">
        <f t="shared" si="533"/>
        <v/>
      </c>
      <c r="Q3411" s="272">
        <f t="shared" si="534"/>
        <v>0</v>
      </c>
      <c r="R3411" s="272"/>
    </row>
    <row r="3412" spans="1:18" x14ac:dyDescent="0.3">
      <c r="A3412" s="220">
        <v>15</v>
      </c>
      <c r="B3412" s="202"/>
      <c r="C3412" s="202"/>
      <c r="D3412" s="202" t="s">
        <v>271</v>
      </c>
      <c r="E3412" s="202"/>
      <c r="F3412" s="202"/>
      <c r="G3412" s="221"/>
      <c r="H3412" s="273">
        <f>SUM(B3412:B3418)</f>
        <v>0</v>
      </c>
      <c r="I3412" s="271">
        <f t="shared" si="531"/>
        <v>0</v>
      </c>
      <c r="J3412" s="271">
        <f>IF(SUM(H3412-40)&gt;0,H3412-40,0)</f>
        <v>0</v>
      </c>
      <c r="K3412" s="271">
        <f>IF(SUM(I3412:I3418)&gt;J3412,SUM(I3412:I3418),J3412)</f>
        <v>0</v>
      </c>
      <c r="L3412" s="271">
        <f>IF(D3412="o",IF(H3412&lt;15,0,IF(H3412&gt;40,8,H3412/5)),0)</f>
        <v>0</v>
      </c>
      <c r="M3412" s="272"/>
      <c r="N3412" s="272"/>
      <c r="O3412" s="272" t="str">
        <f t="shared" si="532"/>
        <v/>
      </c>
      <c r="P3412" s="272" t="str">
        <f t="shared" si="533"/>
        <v/>
      </c>
      <c r="Q3412" s="272">
        <f t="shared" si="534"/>
        <v>0</v>
      </c>
      <c r="R3412" s="272"/>
    </row>
    <row r="3413" spans="1:18" x14ac:dyDescent="0.3">
      <c r="A3413" s="214">
        <v>16</v>
      </c>
      <c r="B3413" s="200"/>
      <c r="C3413" s="200"/>
      <c r="D3413" s="215"/>
      <c r="E3413" s="200"/>
      <c r="F3413" s="200"/>
      <c r="G3413" s="216"/>
      <c r="H3413" s="273"/>
      <c r="I3413" s="271">
        <f t="shared" si="531"/>
        <v>0</v>
      </c>
      <c r="J3413" s="271"/>
      <c r="K3413" s="271"/>
      <c r="L3413" s="271"/>
      <c r="M3413" s="272"/>
      <c r="N3413" s="272"/>
      <c r="O3413" s="272" t="str">
        <f t="shared" si="532"/>
        <v/>
      </c>
      <c r="P3413" s="272" t="str">
        <f t="shared" si="533"/>
        <v/>
      </c>
      <c r="Q3413" s="272">
        <f t="shared" si="534"/>
        <v>0</v>
      </c>
      <c r="R3413" s="272"/>
    </row>
    <row r="3414" spans="1:18" x14ac:dyDescent="0.3">
      <c r="A3414" s="214">
        <v>17</v>
      </c>
      <c r="B3414" s="200"/>
      <c r="C3414" s="200"/>
      <c r="D3414" s="215"/>
      <c r="E3414" s="200"/>
      <c r="F3414" s="200"/>
      <c r="G3414" s="216"/>
      <c r="H3414" s="273"/>
      <c r="I3414" s="271">
        <f t="shared" si="531"/>
        <v>0</v>
      </c>
      <c r="J3414" s="271"/>
      <c r="K3414" s="271"/>
      <c r="L3414" s="271"/>
      <c r="M3414" s="272"/>
      <c r="N3414" s="272"/>
      <c r="O3414" s="272" t="str">
        <f t="shared" si="532"/>
        <v/>
      </c>
      <c r="P3414" s="272" t="str">
        <f t="shared" si="533"/>
        <v/>
      </c>
      <c r="Q3414" s="272">
        <f t="shared" si="534"/>
        <v>0</v>
      </c>
      <c r="R3414" s="272"/>
    </row>
    <row r="3415" spans="1:18" x14ac:dyDescent="0.3">
      <c r="A3415" s="214">
        <v>18</v>
      </c>
      <c r="B3415" s="200"/>
      <c r="C3415" s="200"/>
      <c r="D3415" s="215"/>
      <c r="E3415" s="200"/>
      <c r="F3415" s="200"/>
      <c r="G3415" s="216"/>
      <c r="H3415" s="273"/>
      <c r="I3415" s="271">
        <f t="shared" si="531"/>
        <v>0</v>
      </c>
      <c r="J3415" s="271"/>
      <c r="K3415" s="271"/>
      <c r="L3415" s="271"/>
      <c r="M3415" s="272"/>
      <c r="N3415" s="272"/>
      <c r="O3415" s="272" t="str">
        <f t="shared" si="532"/>
        <v/>
      </c>
      <c r="P3415" s="272" t="str">
        <f t="shared" si="533"/>
        <v/>
      </c>
      <c r="Q3415" s="272">
        <f t="shared" si="534"/>
        <v>0</v>
      </c>
      <c r="R3415" s="272"/>
    </row>
    <row r="3416" spans="1:18" x14ac:dyDescent="0.3">
      <c r="A3416" s="214">
        <v>19</v>
      </c>
      <c r="B3416" s="200"/>
      <c r="C3416" s="200"/>
      <c r="D3416" s="215"/>
      <c r="E3416" s="200"/>
      <c r="F3416" s="200"/>
      <c r="G3416" s="216"/>
      <c r="H3416" s="273"/>
      <c r="I3416" s="271">
        <f t="shared" si="531"/>
        <v>0</v>
      </c>
      <c r="J3416" s="271"/>
      <c r="K3416" s="271"/>
      <c r="L3416" s="271"/>
      <c r="M3416" s="272"/>
      <c r="N3416" s="272"/>
      <c r="O3416" s="272" t="str">
        <f t="shared" si="532"/>
        <v/>
      </c>
      <c r="P3416" s="272" t="str">
        <f t="shared" si="533"/>
        <v/>
      </c>
      <c r="Q3416" s="272">
        <f t="shared" si="534"/>
        <v>0</v>
      </c>
      <c r="R3416" s="272"/>
    </row>
    <row r="3417" spans="1:18" x14ac:dyDescent="0.3">
      <c r="A3417" s="214">
        <v>20</v>
      </c>
      <c r="B3417" s="200"/>
      <c r="C3417" s="200"/>
      <c r="D3417" s="215"/>
      <c r="E3417" s="200"/>
      <c r="F3417" s="200"/>
      <c r="G3417" s="216"/>
      <c r="H3417" s="273"/>
      <c r="I3417" s="271">
        <f t="shared" si="531"/>
        <v>0</v>
      </c>
      <c r="J3417" s="271"/>
      <c r="K3417" s="271"/>
      <c r="L3417" s="271"/>
      <c r="M3417" s="272"/>
      <c r="N3417" s="272"/>
      <c r="O3417" s="272" t="str">
        <f t="shared" si="532"/>
        <v/>
      </c>
      <c r="P3417" s="272" t="str">
        <f t="shared" si="533"/>
        <v/>
      </c>
      <c r="Q3417" s="272">
        <f t="shared" si="534"/>
        <v>0</v>
      </c>
      <c r="R3417" s="272"/>
    </row>
    <row r="3418" spans="1:18" ht="17.25" thickBot="1" x14ac:dyDescent="0.35">
      <c r="A3418" s="217">
        <v>21</v>
      </c>
      <c r="B3418" s="204"/>
      <c r="C3418" s="204"/>
      <c r="D3418" s="218"/>
      <c r="E3418" s="204"/>
      <c r="F3418" s="204"/>
      <c r="G3418" s="219"/>
      <c r="H3418" s="273"/>
      <c r="I3418" s="271">
        <f t="shared" si="531"/>
        <v>0</v>
      </c>
      <c r="J3418" s="271"/>
      <c r="K3418" s="271"/>
      <c r="L3418" s="271"/>
      <c r="M3418" s="272"/>
      <c r="N3418" s="272"/>
      <c r="O3418" s="272" t="str">
        <f t="shared" si="532"/>
        <v/>
      </c>
      <c r="P3418" s="272" t="str">
        <f t="shared" si="533"/>
        <v/>
      </c>
      <c r="Q3418" s="272">
        <f t="shared" si="534"/>
        <v>0</v>
      </c>
      <c r="R3418" s="272"/>
    </row>
    <row r="3419" spans="1:18" x14ac:dyDescent="0.3">
      <c r="A3419" s="220">
        <v>22</v>
      </c>
      <c r="B3419" s="202"/>
      <c r="C3419" s="202"/>
      <c r="D3419" s="202" t="s">
        <v>271</v>
      </c>
      <c r="E3419" s="202"/>
      <c r="F3419" s="202"/>
      <c r="G3419" s="221"/>
      <c r="H3419" s="273">
        <f>SUM(B3419:B3425)</f>
        <v>0</v>
      </c>
      <c r="I3419" s="271">
        <f t="shared" si="531"/>
        <v>0</v>
      </c>
      <c r="J3419" s="271">
        <f>IF(SUM(H3419-40)&gt;0,H3419-40,0)</f>
        <v>0</v>
      </c>
      <c r="K3419" s="271">
        <f>IF(SUM(I3419:I3425)&gt;J3419,SUM(I3419:I3425),J3419)</f>
        <v>0</v>
      </c>
      <c r="L3419" s="271">
        <f>IF(D3419="o",IF(H3419&lt;15,0,IF(H3419&gt;40,8,H3419/5)),0)</f>
        <v>0</v>
      </c>
      <c r="M3419" s="272"/>
      <c r="N3419" s="272"/>
      <c r="O3419" s="272" t="str">
        <f t="shared" si="532"/>
        <v/>
      </c>
      <c r="P3419" s="272" t="str">
        <f t="shared" si="533"/>
        <v/>
      </c>
      <c r="Q3419" s="272">
        <f t="shared" si="534"/>
        <v>0</v>
      </c>
      <c r="R3419" s="272"/>
    </row>
    <row r="3420" spans="1:18" x14ac:dyDescent="0.3">
      <c r="A3420" s="214">
        <v>23</v>
      </c>
      <c r="B3420" s="200"/>
      <c r="C3420" s="200"/>
      <c r="D3420" s="215"/>
      <c r="E3420" s="200"/>
      <c r="F3420" s="200"/>
      <c r="G3420" s="216"/>
      <c r="H3420" s="273"/>
      <c r="I3420" s="271">
        <f t="shared" si="531"/>
        <v>0</v>
      </c>
      <c r="J3420" s="271"/>
      <c r="K3420" s="271"/>
      <c r="L3420" s="271"/>
      <c r="M3420" s="272"/>
      <c r="N3420" s="272"/>
      <c r="O3420" s="272" t="str">
        <f t="shared" si="532"/>
        <v/>
      </c>
      <c r="P3420" s="272" t="str">
        <f t="shared" si="533"/>
        <v/>
      </c>
      <c r="Q3420" s="272">
        <f t="shared" si="534"/>
        <v>0</v>
      </c>
      <c r="R3420" s="272"/>
    </row>
    <row r="3421" spans="1:18" x14ac:dyDescent="0.3">
      <c r="A3421" s="214">
        <v>24</v>
      </c>
      <c r="B3421" s="200"/>
      <c r="C3421" s="200"/>
      <c r="D3421" s="215"/>
      <c r="E3421" s="200"/>
      <c r="F3421" s="200"/>
      <c r="G3421" s="216"/>
      <c r="H3421" s="273"/>
      <c r="I3421" s="271">
        <f t="shared" si="531"/>
        <v>0</v>
      </c>
      <c r="J3421" s="271"/>
      <c r="K3421" s="271"/>
      <c r="L3421" s="271"/>
      <c r="M3421" s="272"/>
      <c r="N3421" s="272"/>
      <c r="O3421" s="272" t="str">
        <f t="shared" si="532"/>
        <v/>
      </c>
      <c r="P3421" s="272" t="str">
        <f t="shared" si="533"/>
        <v/>
      </c>
      <c r="Q3421" s="272">
        <f t="shared" si="534"/>
        <v>0</v>
      </c>
      <c r="R3421" s="272"/>
    </row>
    <row r="3422" spans="1:18" x14ac:dyDescent="0.3">
      <c r="A3422" s="214">
        <v>25</v>
      </c>
      <c r="B3422" s="200"/>
      <c r="C3422" s="200"/>
      <c r="D3422" s="215"/>
      <c r="E3422" s="200"/>
      <c r="F3422" s="200"/>
      <c r="G3422" s="216"/>
      <c r="H3422" s="273"/>
      <c r="I3422" s="271">
        <f t="shared" si="531"/>
        <v>0</v>
      </c>
      <c r="J3422" s="271"/>
      <c r="K3422" s="271"/>
      <c r="L3422" s="271"/>
      <c r="M3422" s="272"/>
      <c r="N3422" s="272"/>
      <c r="O3422" s="272" t="str">
        <f t="shared" si="532"/>
        <v/>
      </c>
      <c r="P3422" s="272" t="str">
        <f t="shared" si="533"/>
        <v/>
      </c>
      <c r="Q3422" s="272">
        <f t="shared" si="534"/>
        <v>0</v>
      </c>
      <c r="R3422" s="272"/>
    </row>
    <row r="3423" spans="1:18" x14ac:dyDescent="0.3">
      <c r="A3423" s="214">
        <v>26</v>
      </c>
      <c r="B3423" s="200"/>
      <c r="C3423" s="200"/>
      <c r="D3423" s="215"/>
      <c r="E3423" s="200"/>
      <c r="F3423" s="200"/>
      <c r="G3423" s="216"/>
      <c r="H3423" s="273"/>
      <c r="I3423" s="271">
        <f t="shared" si="531"/>
        <v>0</v>
      </c>
      <c r="J3423" s="271"/>
      <c r="K3423" s="271"/>
      <c r="L3423" s="271"/>
      <c r="M3423" s="272"/>
      <c r="N3423" s="272"/>
      <c r="O3423" s="272" t="str">
        <f t="shared" si="532"/>
        <v/>
      </c>
      <c r="P3423" s="272" t="str">
        <f t="shared" si="533"/>
        <v/>
      </c>
      <c r="Q3423" s="272">
        <f t="shared" si="534"/>
        <v>0</v>
      </c>
      <c r="R3423" s="272"/>
    </row>
    <row r="3424" spans="1:18" x14ac:dyDescent="0.3">
      <c r="A3424" s="214">
        <v>27</v>
      </c>
      <c r="B3424" s="200"/>
      <c r="C3424" s="200"/>
      <c r="D3424" s="215"/>
      <c r="E3424" s="200"/>
      <c r="F3424" s="200"/>
      <c r="G3424" s="216"/>
      <c r="H3424" s="273"/>
      <c r="I3424" s="271">
        <f t="shared" si="531"/>
        <v>0</v>
      </c>
      <c r="J3424" s="271"/>
      <c r="K3424" s="271"/>
      <c r="L3424" s="271"/>
      <c r="M3424" s="272"/>
      <c r="N3424" s="272"/>
      <c r="O3424" s="272" t="str">
        <f t="shared" si="532"/>
        <v/>
      </c>
      <c r="P3424" s="272" t="str">
        <f t="shared" si="533"/>
        <v/>
      </c>
      <c r="Q3424" s="272">
        <f t="shared" si="534"/>
        <v>0</v>
      </c>
      <c r="R3424" s="272"/>
    </row>
    <row r="3425" spans="1:21" ht="17.25" thickBot="1" x14ac:dyDescent="0.35">
      <c r="A3425" s="217">
        <v>28</v>
      </c>
      <c r="B3425" s="204"/>
      <c r="C3425" s="204"/>
      <c r="D3425" s="218"/>
      <c r="E3425" s="204"/>
      <c r="F3425" s="204"/>
      <c r="G3425" s="219"/>
      <c r="H3425" s="273"/>
      <c r="I3425" s="271">
        <f t="shared" si="531"/>
        <v>0</v>
      </c>
      <c r="J3425" s="271"/>
      <c r="K3425" s="271"/>
      <c r="L3425" s="271"/>
      <c r="M3425" s="272"/>
      <c r="N3425" s="272"/>
      <c r="O3425" s="272" t="str">
        <f t="shared" si="532"/>
        <v/>
      </c>
      <c r="P3425" s="272" t="str">
        <f t="shared" si="533"/>
        <v/>
      </c>
      <c r="Q3425" s="272">
        <f t="shared" si="534"/>
        <v>0</v>
      </c>
      <c r="R3425" s="272"/>
    </row>
    <row r="3426" spans="1:21" x14ac:dyDescent="0.3">
      <c r="A3426" s="205"/>
      <c r="B3426" s="202"/>
      <c r="C3426" s="202"/>
      <c r="D3426" s="202" t="s">
        <v>271</v>
      </c>
      <c r="E3426" s="202"/>
      <c r="F3426" s="202"/>
      <c r="G3426" s="221"/>
      <c r="H3426" s="273" t="str">
        <f>IF(A3426&lt;&gt;0,SUM(Q3426:Q3428),"")</f>
        <v/>
      </c>
      <c r="I3426" s="271" t="str">
        <f>IF(A3426&lt;&gt;0,IF(IFERROR(B3426-8,0)&lt;0,0,IFERROR(B3426-8,0)),"")</f>
        <v/>
      </c>
      <c r="J3426" s="271" t="str">
        <f>IF(A3426&lt;&gt;0,IF(SUM(H3426-40)&gt;0,H3426-40,0),"")</f>
        <v/>
      </c>
      <c r="K3426" s="271" t="str">
        <f>IF(A3426&lt;&gt;0,IF(SUM(I3426:I3428)&gt;J3426,SUM(I3426:I3428),J3426),"")</f>
        <v/>
      </c>
      <c r="L3426" s="271" t="str">
        <f>IF(A3426&lt;&gt;0,IF(D3398="o",IF(H3426&lt;(15/(7/COUNTA(A3426:A3428))),0,IF(H3426&gt;(COUNTA(A3426:A3428)/5*40),COUNTA(A3426:A3428)/5*8,H3426/5)),""),"")</f>
        <v/>
      </c>
      <c r="M3426" s="272"/>
      <c r="N3426" s="272"/>
      <c r="O3426" s="272" t="str">
        <f t="shared" si="532"/>
        <v/>
      </c>
      <c r="P3426" s="272" t="str">
        <f t="shared" si="533"/>
        <v/>
      </c>
      <c r="Q3426" s="272">
        <f t="shared" si="534"/>
        <v>0</v>
      </c>
      <c r="R3426" s="272"/>
    </row>
    <row r="3427" spans="1:21" x14ac:dyDescent="0.3">
      <c r="A3427" s="206"/>
      <c r="B3427" s="200"/>
      <c r="C3427" s="200"/>
      <c r="D3427" s="215"/>
      <c r="E3427" s="200"/>
      <c r="F3427" s="200"/>
      <c r="G3427" s="216"/>
      <c r="H3427" s="273"/>
      <c r="I3427" s="271" t="str">
        <f>IF(A3427&lt;&gt;0,IF(IFERROR(B3427-8,0)&lt;0,0,IFERROR(B3427-8,0)),"")</f>
        <v/>
      </c>
      <c r="J3427" s="271"/>
      <c r="K3427" s="271"/>
      <c r="L3427" s="271"/>
      <c r="M3427" s="272"/>
      <c r="N3427" s="272"/>
      <c r="O3427" s="272" t="str">
        <f t="shared" si="532"/>
        <v/>
      </c>
      <c r="P3427" s="272" t="str">
        <f t="shared" si="533"/>
        <v/>
      </c>
      <c r="Q3427" s="272">
        <f t="shared" si="534"/>
        <v>0</v>
      </c>
      <c r="R3427" s="272"/>
    </row>
    <row r="3428" spans="1:21" ht="17.25" thickBot="1" x14ac:dyDescent="0.35">
      <c r="A3428" s="207"/>
      <c r="B3428" s="204"/>
      <c r="C3428" s="204"/>
      <c r="D3428" s="218"/>
      <c r="E3428" s="204"/>
      <c r="F3428" s="204"/>
      <c r="G3428" s="219"/>
      <c r="H3428" s="273"/>
      <c r="I3428" s="271" t="str">
        <f>IF(A3428&lt;&gt;0,IF(IFERROR(B3428-8,0)&lt;0,0,IFERROR(B3428-8,0)),"")</f>
        <v/>
      </c>
      <c r="J3428" s="271"/>
      <c r="K3428" s="271"/>
      <c r="L3428" s="271"/>
      <c r="M3428" s="272"/>
      <c r="N3428" s="272"/>
      <c r="O3428" s="272"/>
      <c r="P3428" s="272"/>
      <c r="Q3428" s="272">
        <f t="shared" si="534"/>
        <v>0</v>
      </c>
      <c r="R3428" s="272"/>
    </row>
    <row r="3429" spans="1:21" ht="17.25" thickBot="1" x14ac:dyDescent="0.35">
      <c r="A3429" s="211"/>
      <c r="B3429" s="243"/>
      <c r="C3429" s="243"/>
      <c r="D3429" s="243"/>
      <c r="E3429" s="243"/>
      <c r="F3429" s="243"/>
      <c r="G3429" s="244"/>
      <c r="H3429" s="273">
        <f t="shared" ref="H3429:M3429" si="535">SUM(H3430:H3460)</f>
        <v>0</v>
      </c>
      <c r="I3429" s="271">
        <f t="shared" si="535"/>
        <v>0</v>
      </c>
      <c r="J3429" s="271">
        <f t="shared" si="535"/>
        <v>0</v>
      </c>
      <c r="K3429" s="271">
        <f t="shared" si="535"/>
        <v>0</v>
      </c>
      <c r="L3429" s="274">
        <f t="shared" si="535"/>
        <v>0</v>
      </c>
      <c r="M3429" s="271" t="e">
        <f t="shared" si="535"/>
        <v>#DIV/0!</v>
      </c>
      <c r="N3429" s="275">
        <f>COUNTA(B3430:B3460)-COUNTIF(B3430:B3460,"연차")</f>
        <v>0</v>
      </c>
      <c r="O3429" s="271">
        <f>SUM(O3430:O3460)</f>
        <v>0</v>
      </c>
      <c r="P3429" s="271">
        <f>SUM(P3430:P3460)</f>
        <v>0</v>
      </c>
      <c r="Q3429" s="272">
        <f>SUM(Q3430:Q3460)</f>
        <v>0</v>
      </c>
      <c r="R3429" s="272">
        <f>COUNTA(A3430:A3460)</f>
        <v>28</v>
      </c>
      <c r="S3429" s="276">
        <f>SUM(C3430:C3460)</f>
        <v>0</v>
      </c>
      <c r="T3429" s="276">
        <f>SUM(F3430:F3460)</f>
        <v>0</v>
      </c>
      <c r="U3429" s="251">
        <f>G3431*G3433</f>
        <v>0</v>
      </c>
    </row>
    <row r="3430" spans="1:21" x14ac:dyDescent="0.3">
      <c r="A3430" s="212">
        <v>1</v>
      </c>
      <c r="B3430" s="201"/>
      <c r="C3430" s="201"/>
      <c r="D3430" s="201" t="s">
        <v>271</v>
      </c>
      <c r="E3430" s="201"/>
      <c r="F3430" s="201"/>
      <c r="G3430" s="213" t="s">
        <v>282</v>
      </c>
      <c r="H3430" s="273">
        <f>SUM(B3430:B3436)</f>
        <v>0</v>
      </c>
      <c r="I3430" s="271">
        <f t="shared" ref="I3430:I3457" si="536">IF(IFERROR(B3430-8,0)&lt;0,0,IFERROR(B3430-8,0))</f>
        <v>0</v>
      </c>
      <c r="J3430" s="271">
        <f>IF(SUM(H3430-40)&gt;0,H3430-40,0)</f>
        <v>0</v>
      </c>
      <c r="K3430" s="271">
        <f>IF(SUM(I3430:I3436)&gt;J3430,SUM(I3430:I3436),J3430)</f>
        <v>0</v>
      </c>
      <c r="L3430" s="271">
        <f>IF(D3430="o",IF(H3430&lt;15,0,IF(H3430&gt;40,8,H3430/5)),0)</f>
        <v>0</v>
      </c>
      <c r="M3430" s="272" t="e">
        <f>SUM(B3430:B3460)/COUNTA(B3430:B3460)</f>
        <v>#DIV/0!</v>
      </c>
      <c r="N3430" s="272"/>
      <c r="O3430" s="272" t="str">
        <f>IF(E3430="o",IF(B3430&gt;8,8,B3430),"")</f>
        <v/>
      </c>
      <c r="P3430" s="272" t="str">
        <f>IF(E3430="o",IF(B3430&gt;8,B3430-8,0),"")</f>
        <v/>
      </c>
      <c r="Q3430" s="272">
        <f>COUNTA(A3430)*IF(B3430="연차",0,B3430)</f>
        <v>0</v>
      </c>
      <c r="R3430" s="272"/>
    </row>
    <row r="3431" spans="1:21" x14ac:dyDescent="0.3">
      <c r="A3431" s="214">
        <v>2</v>
      </c>
      <c r="B3431" s="200"/>
      <c r="C3431" s="200"/>
      <c r="D3431" s="215"/>
      <c r="E3431" s="200"/>
      <c r="F3431" s="200"/>
      <c r="G3431" s="203"/>
      <c r="H3431" s="273"/>
      <c r="I3431" s="271">
        <f t="shared" si="536"/>
        <v>0</v>
      </c>
      <c r="J3431" s="271"/>
      <c r="K3431" s="271"/>
      <c r="L3431" s="271"/>
      <c r="M3431" s="272"/>
      <c r="N3431" s="272"/>
      <c r="O3431" s="272" t="str">
        <f t="shared" ref="O3431:O3459" si="537">IF(E3431="o",IF(B3431&gt;8,8,B3431),"")</f>
        <v/>
      </c>
      <c r="P3431" s="272" t="str">
        <f t="shared" ref="P3431:P3459" si="538">IF(E3431="o",IF(B3431&gt;8,B3431-8,0),"")</f>
        <v/>
      </c>
      <c r="Q3431" s="272">
        <f t="shared" ref="Q3431:Q3460" si="539">COUNTA(A3431)*IF(B3431="연차",0,B3431)</f>
        <v>0</v>
      </c>
      <c r="R3431" s="272"/>
    </row>
    <row r="3432" spans="1:21" x14ac:dyDescent="0.3">
      <c r="A3432" s="214">
        <v>3</v>
      </c>
      <c r="B3432" s="200"/>
      <c r="C3432" s="200"/>
      <c r="D3432" s="215"/>
      <c r="E3432" s="200"/>
      <c r="F3432" s="200"/>
      <c r="G3432" s="203" t="s">
        <v>275</v>
      </c>
      <c r="H3432" s="273"/>
      <c r="I3432" s="271">
        <f t="shared" si="536"/>
        <v>0</v>
      </c>
      <c r="J3432" s="271"/>
      <c r="K3432" s="271"/>
      <c r="L3432" s="271"/>
      <c r="M3432" s="272"/>
      <c r="N3432" s="272"/>
      <c r="O3432" s="272" t="str">
        <f t="shared" si="537"/>
        <v/>
      </c>
      <c r="P3432" s="272" t="str">
        <f t="shared" si="538"/>
        <v/>
      </c>
      <c r="Q3432" s="272">
        <f t="shared" si="539"/>
        <v>0</v>
      </c>
      <c r="R3432" s="272"/>
    </row>
    <row r="3433" spans="1:21" x14ac:dyDescent="0.3">
      <c r="A3433" s="214">
        <v>4</v>
      </c>
      <c r="B3433" s="200"/>
      <c r="C3433" s="200"/>
      <c r="D3433" s="215"/>
      <c r="E3433" s="200"/>
      <c r="F3433" s="200"/>
      <c r="G3433" s="203"/>
      <c r="H3433" s="273"/>
      <c r="I3433" s="271">
        <f t="shared" si="536"/>
        <v>0</v>
      </c>
      <c r="J3433" s="271"/>
      <c r="K3433" s="271"/>
      <c r="L3433" s="271"/>
      <c r="M3433" s="272"/>
      <c r="N3433" s="272"/>
      <c r="O3433" s="272" t="str">
        <f t="shared" si="537"/>
        <v/>
      </c>
      <c r="P3433" s="272" t="str">
        <f t="shared" si="538"/>
        <v/>
      </c>
      <c r="Q3433" s="272">
        <f t="shared" si="539"/>
        <v>0</v>
      </c>
      <c r="R3433" s="272"/>
    </row>
    <row r="3434" spans="1:21" x14ac:dyDescent="0.3">
      <c r="A3434" s="214">
        <v>5</v>
      </c>
      <c r="B3434" s="200"/>
      <c r="C3434" s="200"/>
      <c r="D3434" s="215"/>
      <c r="E3434" s="200"/>
      <c r="F3434" s="200"/>
      <c r="G3434" s="216"/>
      <c r="H3434" s="273"/>
      <c r="I3434" s="271">
        <f t="shared" si="536"/>
        <v>0</v>
      </c>
      <c r="J3434" s="271"/>
      <c r="K3434" s="271"/>
      <c r="L3434" s="271"/>
      <c r="M3434" s="272"/>
      <c r="N3434" s="272"/>
      <c r="O3434" s="272" t="str">
        <f t="shared" si="537"/>
        <v/>
      </c>
      <c r="P3434" s="272" t="str">
        <f t="shared" si="538"/>
        <v/>
      </c>
      <c r="Q3434" s="272">
        <f t="shared" si="539"/>
        <v>0</v>
      </c>
      <c r="R3434" s="272"/>
    </row>
    <row r="3435" spans="1:21" x14ac:dyDescent="0.3">
      <c r="A3435" s="214">
        <v>6</v>
      </c>
      <c r="B3435" s="200"/>
      <c r="C3435" s="200"/>
      <c r="D3435" s="215"/>
      <c r="E3435" s="200"/>
      <c r="F3435" s="200"/>
      <c r="G3435" s="216"/>
      <c r="H3435" s="273"/>
      <c r="I3435" s="271">
        <f t="shared" si="536"/>
        <v>0</v>
      </c>
      <c r="J3435" s="271"/>
      <c r="K3435" s="271"/>
      <c r="L3435" s="271"/>
      <c r="M3435" s="272"/>
      <c r="N3435" s="272"/>
      <c r="O3435" s="272" t="str">
        <f t="shared" si="537"/>
        <v/>
      </c>
      <c r="P3435" s="272" t="str">
        <f t="shared" si="538"/>
        <v/>
      </c>
      <c r="Q3435" s="272">
        <f t="shared" si="539"/>
        <v>0</v>
      </c>
      <c r="R3435" s="272"/>
    </row>
    <row r="3436" spans="1:21" ht="17.25" thickBot="1" x14ac:dyDescent="0.35">
      <c r="A3436" s="217">
        <v>7</v>
      </c>
      <c r="B3436" s="204"/>
      <c r="C3436" s="204"/>
      <c r="D3436" s="218"/>
      <c r="E3436" s="204"/>
      <c r="F3436" s="204"/>
      <c r="G3436" s="219"/>
      <c r="H3436" s="273"/>
      <c r="I3436" s="271">
        <f t="shared" si="536"/>
        <v>0</v>
      </c>
      <c r="J3436" s="271"/>
      <c r="K3436" s="271"/>
      <c r="L3436" s="271"/>
      <c r="M3436" s="272"/>
      <c r="N3436" s="272"/>
      <c r="O3436" s="272" t="str">
        <f t="shared" si="537"/>
        <v/>
      </c>
      <c r="P3436" s="272" t="str">
        <f t="shared" si="538"/>
        <v/>
      </c>
      <c r="Q3436" s="272">
        <f t="shared" si="539"/>
        <v>0</v>
      </c>
      <c r="R3436" s="272"/>
    </row>
    <row r="3437" spans="1:21" x14ac:dyDescent="0.3">
      <c r="A3437" s="220">
        <v>8</v>
      </c>
      <c r="B3437" s="202"/>
      <c r="C3437" s="202"/>
      <c r="D3437" s="202" t="s">
        <v>271</v>
      </c>
      <c r="E3437" s="202"/>
      <c r="F3437" s="202"/>
      <c r="G3437" s="221"/>
      <c r="H3437" s="273">
        <f>SUM(B3437:B3443)</f>
        <v>0</v>
      </c>
      <c r="I3437" s="271">
        <f t="shared" si="536"/>
        <v>0</v>
      </c>
      <c r="J3437" s="271">
        <f>IF(SUM(H3437-40)&gt;0,H3437-40,0)</f>
        <v>0</v>
      </c>
      <c r="K3437" s="271">
        <f>IF(SUM(I3437:I3443)&gt;J3437,SUM(I3437:I3443),J3437)</f>
        <v>0</v>
      </c>
      <c r="L3437" s="271">
        <f>IF(D3437="o",IF(H3437&lt;15,0,IF(H3437&gt;40,8,H3437/5)),0)</f>
        <v>0</v>
      </c>
      <c r="M3437" s="272"/>
      <c r="N3437" s="272"/>
      <c r="O3437" s="272" t="str">
        <f t="shared" si="537"/>
        <v/>
      </c>
      <c r="P3437" s="272" t="str">
        <f t="shared" si="538"/>
        <v/>
      </c>
      <c r="Q3437" s="272">
        <f t="shared" si="539"/>
        <v>0</v>
      </c>
      <c r="R3437" s="272"/>
    </row>
    <row r="3438" spans="1:21" x14ac:dyDescent="0.3">
      <c r="A3438" s="214">
        <v>9</v>
      </c>
      <c r="B3438" s="200"/>
      <c r="C3438" s="200"/>
      <c r="D3438" s="215"/>
      <c r="E3438" s="200"/>
      <c r="F3438" s="200"/>
      <c r="G3438" s="216"/>
      <c r="H3438" s="273"/>
      <c r="I3438" s="271">
        <f t="shared" si="536"/>
        <v>0</v>
      </c>
      <c r="J3438" s="271"/>
      <c r="K3438" s="271"/>
      <c r="L3438" s="271"/>
      <c r="M3438" s="272"/>
      <c r="N3438" s="272"/>
      <c r="O3438" s="272" t="str">
        <f t="shared" si="537"/>
        <v/>
      </c>
      <c r="P3438" s="272" t="str">
        <f t="shared" si="538"/>
        <v/>
      </c>
      <c r="Q3438" s="272">
        <f t="shared" si="539"/>
        <v>0</v>
      </c>
      <c r="R3438" s="272"/>
    </row>
    <row r="3439" spans="1:21" x14ac:dyDescent="0.3">
      <c r="A3439" s="214">
        <v>10</v>
      </c>
      <c r="B3439" s="200"/>
      <c r="C3439" s="200"/>
      <c r="D3439" s="215"/>
      <c r="E3439" s="200"/>
      <c r="F3439" s="200"/>
      <c r="G3439" s="216"/>
      <c r="H3439" s="273"/>
      <c r="I3439" s="271">
        <f t="shared" si="536"/>
        <v>0</v>
      </c>
      <c r="J3439" s="271"/>
      <c r="K3439" s="271"/>
      <c r="L3439" s="271"/>
      <c r="M3439" s="272"/>
      <c r="N3439" s="272"/>
      <c r="O3439" s="272" t="str">
        <f t="shared" si="537"/>
        <v/>
      </c>
      <c r="P3439" s="272" t="str">
        <f t="shared" si="538"/>
        <v/>
      </c>
      <c r="Q3439" s="272">
        <f t="shared" si="539"/>
        <v>0</v>
      </c>
      <c r="R3439" s="272"/>
    </row>
    <row r="3440" spans="1:21" x14ac:dyDescent="0.3">
      <c r="A3440" s="214">
        <v>11</v>
      </c>
      <c r="B3440" s="200"/>
      <c r="C3440" s="200"/>
      <c r="D3440" s="215"/>
      <c r="E3440" s="200"/>
      <c r="F3440" s="200"/>
      <c r="G3440" s="216"/>
      <c r="H3440" s="273"/>
      <c r="I3440" s="271">
        <f t="shared" si="536"/>
        <v>0</v>
      </c>
      <c r="J3440" s="271"/>
      <c r="K3440" s="271"/>
      <c r="L3440" s="271"/>
      <c r="M3440" s="272"/>
      <c r="N3440" s="272"/>
      <c r="O3440" s="272" t="str">
        <f t="shared" si="537"/>
        <v/>
      </c>
      <c r="P3440" s="272" t="str">
        <f t="shared" si="538"/>
        <v/>
      </c>
      <c r="Q3440" s="272">
        <f t="shared" si="539"/>
        <v>0</v>
      </c>
      <c r="R3440" s="272"/>
    </row>
    <row r="3441" spans="1:18" x14ac:dyDescent="0.3">
      <c r="A3441" s="214">
        <v>12</v>
      </c>
      <c r="B3441" s="200"/>
      <c r="C3441" s="200"/>
      <c r="D3441" s="215"/>
      <c r="E3441" s="200"/>
      <c r="F3441" s="200"/>
      <c r="G3441" s="216"/>
      <c r="H3441" s="273"/>
      <c r="I3441" s="271">
        <f t="shared" si="536"/>
        <v>0</v>
      </c>
      <c r="J3441" s="271"/>
      <c r="K3441" s="271"/>
      <c r="L3441" s="271"/>
      <c r="M3441" s="272"/>
      <c r="N3441" s="272"/>
      <c r="O3441" s="272" t="str">
        <f t="shared" si="537"/>
        <v/>
      </c>
      <c r="P3441" s="272" t="str">
        <f t="shared" si="538"/>
        <v/>
      </c>
      <c r="Q3441" s="272">
        <f t="shared" si="539"/>
        <v>0</v>
      </c>
      <c r="R3441" s="272"/>
    </row>
    <row r="3442" spans="1:18" x14ac:dyDescent="0.3">
      <c r="A3442" s="214">
        <v>13</v>
      </c>
      <c r="B3442" s="200"/>
      <c r="C3442" s="200"/>
      <c r="D3442" s="215"/>
      <c r="E3442" s="200"/>
      <c r="F3442" s="200"/>
      <c r="G3442" s="216"/>
      <c r="H3442" s="273"/>
      <c r="I3442" s="271">
        <f t="shared" si="536"/>
        <v>0</v>
      </c>
      <c r="J3442" s="271"/>
      <c r="K3442" s="271"/>
      <c r="L3442" s="271"/>
      <c r="M3442" s="272"/>
      <c r="N3442" s="272"/>
      <c r="O3442" s="272" t="str">
        <f t="shared" si="537"/>
        <v/>
      </c>
      <c r="P3442" s="272" t="str">
        <f t="shared" si="538"/>
        <v/>
      </c>
      <c r="Q3442" s="272">
        <f t="shared" si="539"/>
        <v>0</v>
      </c>
      <c r="R3442" s="272"/>
    </row>
    <row r="3443" spans="1:18" ht="17.25" thickBot="1" x14ac:dyDescent="0.35">
      <c r="A3443" s="217">
        <v>14</v>
      </c>
      <c r="B3443" s="204"/>
      <c r="C3443" s="204"/>
      <c r="D3443" s="218"/>
      <c r="E3443" s="204"/>
      <c r="F3443" s="204"/>
      <c r="G3443" s="219"/>
      <c r="H3443" s="273"/>
      <c r="I3443" s="271">
        <f t="shared" si="536"/>
        <v>0</v>
      </c>
      <c r="J3443" s="271"/>
      <c r="K3443" s="271"/>
      <c r="L3443" s="271"/>
      <c r="M3443" s="272"/>
      <c r="N3443" s="272"/>
      <c r="O3443" s="272" t="str">
        <f t="shared" si="537"/>
        <v/>
      </c>
      <c r="P3443" s="272" t="str">
        <f t="shared" si="538"/>
        <v/>
      </c>
      <c r="Q3443" s="272">
        <f t="shared" si="539"/>
        <v>0</v>
      </c>
      <c r="R3443" s="272"/>
    </row>
    <row r="3444" spans="1:18" x14ac:dyDescent="0.3">
      <c r="A3444" s="220">
        <v>15</v>
      </c>
      <c r="B3444" s="202"/>
      <c r="C3444" s="202"/>
      <c r="D3444" s="202" t="s">
        <v>271</v>
      </c>
      <c r="E3444" s="202"/>
      <c r="F3444" s="202"/>
      <c r="G3444" s="221"/>
      <c r="H3444" s="273">
        <f>SUM(B3444:B3450)</f>
        <v>0</v>
      </c>
      <c r="I3444" s="271">
        <f t="shared" si="536"/>
        <v>0</v>
      </c>
      <c r="J3444" s="271">
        <f>IF(SUM(H3444-40)&gt;0,H3444-40,0)</f>
        <v>0</v>
      </c>
      <c r="K3444" s="271">
        <f>IF(SUM(I3444:I3450)&gt;J3444,SUM(I3444:I3450),J3444)</f>
        <v>0</v>
      </c>
      <c r="L3444" s="271">
        <f>IF(D3444="o",IF(H3444&lt;15,0,IF(H3444&gt;40,8,H3444/5)),0)</f>
        <v>0</v>
      </c>
      <c r="M3444" s="272"/>
      <c r="N3444" s="272"/>
      <c r="O3444" s="272" t="str">
        <f t="shared" si="537"/>
        <v/>
      </c>
      <c r="P3444" s="272" t="str">
        <f t="shared" si="538"/>
        <v/>
      </c>
      <c r="Q3444" s="272">
        <f t="shared" si="539"/>
        <v>0</v>
      </c>
      <c r="R3444" s="272"/>
    </row>
    <row r="3445" spans="1:18" x14ac:dyDescent="0.3">
      <c r="A3445" s="214">
        <v>16</v>
      </c>
      <c r="B3445" s="200"/>
      <c r="C3445" s="200"/>
      <c r="D3445" s="215"/>
      <c r="E3445" s="200"/>
      <c r="F3445" s="200"/>
      <c r="G3445" s="216"/>
      <c r="H3445" s="273"/>
      <c r="I3445" s="271">
        <f t="shared" si="536"/>
        <v>0</v>
      </c>
      <c r="J3445" s="271"/>
      <c r="K3445" s="271"/>
      <c r="L3445" s="271"/>
      <c r="M3445" s="272"/>
      <c r="N3445" s="272"/>
      <c r="O3445" s="272" t="str">
        <f t="shared" si="537"/>
        <v/>
      </c>
      <c r="P3445" s="272" t="str">
        <f t="shared" si="538"/>
        <v/>
      </c>
      <c r="Q3445" s="272">
        <f t="shared" si="539"/>
        <v>0</v>
      </c>
      <c r="R3445" s="272"/>
    </row>
    <row r="3446" spans="1:18" x14ac:dyDescent="0.3">
      <c r="A3446" s="214">
        <v>17</v>
      </c>
      <c r="B3446" s="200"/>
      <c r="C3446" s="200"/>
      <c r="D3446" s="215"/>
      <c r="E3446" s="200"/>
      <c r="F3446" s="200"/>
      <c r="G3446" s="216"/>
      <c r="H3446" s="273"/>
      <c r="I3446" s="271">
        <f t="shared" si="536"/>
        <v>0</v>
      </c>
      <c r="J3446" s="271"/>
      <c r="K3446" s="271"/>
      <c r="L3446" s="271"/>
      <c r="M3446" s="272"/>
      <c r="N3446" s="272"/>
      <c r="O3446" s="272" t="str">
        <f t="shared" si="537"/>
        <v/>
      </c>
      <c r="P3446" s="272" t="str">
        <f t="shared" si="538"/>
        <v/>
      </c>
      <c r="Q3446" s="272">
        <f t="shared" si="539"/>
        <v>0</v>
      </c>
      <c r="R3446" s="272"/>
    </row>
    <row r="3447" spans="1:18" x14ac:dyDescent="0.3">
      <c r="A3447" s="214">
        <v>18</v>
      </c>
      <c r="B3447" s="200"/>
      <c r="C3447" s="200"/>
      <c r="D3447" s="215"/>
      <c r="E3447" s="200"/>
      <c r="F3447" s="200"/>
      <c r="G3447" s="216"/>
      <c r="H3447" s="273"/>
      <c r="I3447" s="271">
        <f t="shared" si="536"/>
        <v>0</v>
      </c>
      <c r="J3447" s="271"/>
      <c r="K3447" s="271"/>
      <c r="L3447" s="271"/>
      <c r="M3447" s="272"/>
      <c r="N3447" s="272"/>
      <c r="O3447" s="272" t="str">
        <f t="shared" si="537"/>
        <v/>
      </c>
      <c r="P3447" s="272" t="str">
        <f t="shared" si="538"/>
        <v/>
      </c>
      <c r="Q3447" s="272">
        <f t="shared" si="539"/>
        <v>0</v>
      </c>
      <c r="R3447" s="272"/>
    </row>
    <row r="3448" spans="1:18" x14ac:dyDescent="0.3">
      <c r="A3448" s="214">
        <v>19</v>
      </c>
      <c r="B3448" s="200"/>
      <c r="C3448" s="200"/>
      <c r="D3448" s="215"/>
      <c r="E3448" s="200"/>
      <c r="F3448" s="200"/>
      <c r="G3448" s="216"/>
      <c r="H3448" s="273"/>
      <c r="I3448" s="271">
        <f t="shared" si="536"/>
        <v>0</v>
      </c>
      <c r="J3448" s="271"/>
      <c r="K3448" s="271"/>
      <c r="L3448" s="271"/>
      <c r="M3448" s="272"/>
      <c r="N3448" s="272"/>
      <c r="O3448" s="272" t="str">
        <f t="shared" si="537"/>
        <v/>
      </c>
      <c r="P3448" s="272" t="str">
        <f t="shared" si="538"/>
        <v/>
      </c>
      <c r="Q3448" s="272">
        <f t="shared" si="539"/>
        <v>0</v>
      </c>
      <c r="R3448" s="272"/>
    </row>
    <row r="3449" spans="1:18" x14ac:dyDescent="0.3">
      <c r="A3449" s="214">
        <v>20</v>
      </c>
      <c r="B3449" s="200"/>
      <c r="C3449" s="200"/>
      <c r="D3449" s="215"/>
      <c r="E3449" s="200"/>
      <c r="F3449" s="200"/>
      <c r="G3449" s="216"/>
      <c r="H3449" s="273"/>
      <c r="I3449" s="271">
        <f t="shared" si="536"/>
        <v>0</v>
      </c>
      <c r="J3449" s="271"/>
      <c r="K3449" s="271"/>
      <c r="L3449" s="271"/>
      <c r="M3449" s="272"/>
      <c r="N3449" s="272"/>
      <c r="O3449" s="272" t="str">
        <f t="shared" si="537"/>
        <v/>
      </c>
      <c r="P3449" s="272" t="str">
        <f t="shared" si="538"/>
        <v/>
      </c>
      <c r="Q3449" s="272">
        <f t="shared" si="539"/>
        <v>0</v>
      </c>
      <c r="R3449" s="272"/>
    </row>
    <row r="3450" spans="1:18" ht="17.25" thickBot="1" x14ac:dyDescent="0.35">
      <c r="A3450" s="217">
        <v>21</v>
      </c>
      <c r="B3450" s="204"/>
      <c r="C3450" s="204"/>
      <c r="D3450" s="218"/>
      <c r="E3450" s="204"/>
      <c r="F3450" s="204"/>
      <c r="G3450" s="219"/>
      <c r="H3450" s="273"/>
      <c r="I3450" s="271">
        <f t="shared" si="536"/>
        <v>0</v>
      </c>
      <c r="J3450" s="271"/>
      <c r="K3450" s="271"/>
      <c r="L3450" s="271"/>
      <c r="M3450" s="272"/>
      <c r="N3450" s="272"/>
      <c r="O3450" s="272" t="str">
        <f t="shared" si="537"/>
        <v/>
      </c>
      <c r="P3450" s="272" t="str">
        <f t="shared" si="538"/>
        <v/>
      </c>
      <c r="Q3450" s="272">
        <f t="shared" si="539"/>
        <v>0</v>
      </c>
      <c r="R3450" s="272"/>
    </row>
    <row r="3451" spans="1:18" x14ac:dyDescent="0.3">
      <c r="A3451" s="220">
        <v>22</v>
      </c>
      <c r="B3451" s="202"/>
      <c r="C3451" s="202"/>
      <c r="D3451" s="202" t="s">
        <v>271</v>
      </c>
      <c r="E3451" s="202"/>
      <c r="F3451" s="202"/>
      <c r="G3451" s="221"/>
      <c r="H3451" s="273">
        <f>SUM(B3451:B3457)</f>
        <v>0</v>
      </c>
      <c r="I3451" s="271">
        <f t="shared" si="536"/>
        <v>0</v>
      </c>
      <c r="J3451" s="271">
        <f>IF(SUM(H3451-40)&gt;0,H3451-40,0)</f>
        <v>0</v>
      </c>
      <c r="K3451" s="271">
        <f>IF(SUM(I3451:I3457)&gt;J3451,SUM(I3451:I3457),J3451)</f>
        <v>0</v>
      </c>
      <c r="L3451" s="271">
        <f>IF(D3451="o",IF(H3451&lt;15,0,IF(H3451&gt;40,8,H3451/5)),0)</f>
        <v>0</v>
      </c>
      <c r="M3451" s="272"/>
      <c r="N3451" s="272"/>
      <c r="O3451" s="272" t="str">
        <f t="shared" si="537"/>
        <v/>
      </c>
      <c r="P3451" s="272" t="str">
        <f t="shared" si="538"/>
        <v/>
      </c>
      <c r="Q3451" s="272">
        <f t="shared" si="539"/>
        <v>0</v>
      </c>
      <c r="R3451" s="272"/>
    </row>
    <row r="3452" spans="1:18" x14ac:dyDescent="0.3">
      <c r="A3452" s="214">
        <v>23</v>
      </c>
      <c r="B3452" s="200"/>
      <c r="C3452" s="200"/>
      <c r="D3452" s="215"/>
      <c r="E3452" s="200"/>
      <c r="F3452" s="200"/>
      <c r="G3452" s="216"/>
      <c r="H3452" s="273"/>
      <c r="I3452" s="271">
        <f t="shared" si="536"/>
        <v>0</v>
      </c>
      <c r="J3452" s="271"/>
      <c r="K3452" s="271"/>
      <c r="L3452" s="271"/>
      <c r="M3452" s="272"/>
      <c r="N3452" s="272"/>
      <c r="O3452" s="272" t="str">
        <f t="shared" si="537"/>
        <v/>
      </c>
      <c r="P3452" s="272" t="str">
        <f t="shared" si="538"/>
        <v/>
      </c>
      <c r="Q3452" s="272">
        <f t="shared" si="539"/>
        <v>0</v>
      </c>
      <c r="R3452" s="272"/>
    </row>
    <row r="3453" spans="1:18" x14ac:dyDescent="0.3">
      <c r="A3453" s="214">
        <v>24</v>
      </c>
      <c r="B3453" s="200"/>
      <c r="C3453" s="200"/>
      <c r="D3453" s="215"/>
      <c r="E3453" s="200"/>
      <c r="F3453" s="200"/>
      <c r="G3453" s="216"/>
      <c r="H3453" s="273"/>
      <c r="I3453" s="271">
        <f t="shared" si="536"/>
        <v>0</v>
      </c>
      <c r="J3453" s="271"/>
      <c r="K3453" s="271"/>
      <c r="L3453" s="271"/>
      <c r="M3453" s="272"/>
      <c r="N3453" s="272"/>
      <c r="O3453" s="272" t="str">
        <f t="shared" si="537"/>
        <v/>
      </c>
      <c r="P3453" s="272" t="str">
        <f t="shared" si="538"/>
        <v/>
      </c>
      <c r="Q3453" s="272">
        <f t="shared" si="539"/>
        <v>0</v>
      </c>
      <c r="R3453" s="272"/>
    </row>
    <row r="3454" spans="1:18" x14ac:dyDescent="0.3">
      <c r="A3454" s="214">
        <v>25</v>
      </c>
      <c r="B3454" s="200"/>
      <c r="C3454" s="200"/>
      <c r="D3454" s="215"/>
      <c r="E3454" s="200"/>
      <c r="F3454" s="200"/>
      <c r="G3454" s="216"/>
      <c r="H3454" s="273"/>
      <c r="I3454" s="271">
        <f t="shared" si="536"/>
        <v>0</v>
      </c>
      <c r="J3454" s="271"/>
      <c r="K3454" s="271"/>
      <c r="L3454" s="271"/>
      <c r="M3454" s="272"/>
      <c r="N3454" s="272"/>
      <c r="O3454" s="272" t="str">
        <f t="shared" si="537"/>
        <v/>
      </c>
      <c r="P3454" s="272" t="str">
        <f t="shared" si="538"/>
        <v/>
      </c>
      <c r="Q3454" s="272">
        <f t="shared" si="539"/>
        <v>0</v>
      </c>
      <c r="R3454" s="272"/>
    </row>
    <row r="3455" spans="1:18" x14ac:dyDescent="0.3">
      <c r="A3455" s="214">
        <v>26</v>
      </c>
      <c r="B3455" s="200"/>
      <c r="C3455" s="200"/>
      <c r="D3455" s="215"/>
      <c r="E3455" s="200"/>
      <c r="F3455" s="200"/>
      <c r="G3455" s="216"/>
      <c r="H3455" s="273"/>
      <c r="I3455" s="271">
        <f t="shared" si="536"/>
        <v>0</v>
      </c>
      <c r="J3455" s="271"/>
      <c r="K3455" s="271"/>
      <c r="L3455" s="271"/>
      <c r="M3455" s="272"/>
      <c r="N3455" s="272"/>
      <c r="O3455" s="272" t="str">
        <f t="shared" si="537"/>
        <v/>
      </c>
      <c r="P3455" s="272" t="str">
        <f t="shared" si="538"/>
        <v/>
      </c>
      <c r="Q3455" s="272">
        <f t="shared" si="539"/>
        <v>0</v>
      </c>
      <c r="R3455" s="272"/>
    </row>
    <row r="3456" spans="1:18" x14ac:dyDescent="0.3">
      <c r="A3456" s="214">
        <v>27</v>
      </c>
      <c r="B3456" s="200"/>
      <c r="C3456" s="200"/>
      <c r="D3456" s="215"/>
      <c r="E3456" s="200"/>
      <c r="F3456" s="200"/>
      <c r="G3456" s="216"/>
      <c r="H3456" s="273"/>
      <c r="I3456" s="271">
        <f t="shared" si="536"/>
        <v>0</v>
      </c>
      <c r="J3456" s="271"/>
      <c r="K3456" s="271"/>
      <c r="L3456" s="271"/>
      <c r="M3456" s="272"/>
      <c r="N3456" s="272"/>
      <c r="O3456" s="272" t="str">
        <f t="shared" si="537"/>
        <v/>
      </c>
      <c r="P3456" s="272" t="str">
        <f t="shared" si="538"/>
        <v/>
      </c>
      <c r="Q3456" s="272">
        <f t="shared" si="539"/>
        <v>0</v>
      </c>
      <c r="R3456" s="272"/>
    </row>
    <row r="3457" spans="1:21" ht="17.25" thickBot="1" x14ac:dyDescent="0.35">
      <c r="A3457" s="217">
        <v>28</v>
      </c>
      <c r="B3457" s="204"/>
      <c r="C3457" s="204"/>
      <c r="D3457" s="218"/>
      <c r="E3457" s="204"/>
      <c r="F3457" s="204"/>
      <c r="G3457" s="219"/>
      <c r="H3457" s="273"/>
      <c r="I3457" s="271">
        <f t="shared" si="536"/>
        <v>0</v>
      </c>
      <c r="J3457" s="271"/>
      <c r="K3457" s="271"/>
      <c r="L3457" s="271"/>
      <c r="M3457" s="272"/>
      <c r="N3457" s="272"/>
      <c r="O3457" s="272" t="str">
        <f t="shared" si="537"/>
        <v/>
      </c>
      <c r="P3457" s="272" t="str">
        <f t="shared" si="538"/>
        <v/>
      </c>
      <c r="Q3457" s="272">
        <f t="shared" si="539"/>
        <v>0</v>
      </c>
      <c r="R3457" s="272"/>
    </row>
    <row r="3458" spans="1:21" x14ac:dyDescent="0.3">
      <c r="A3458" s="205"/>
      <c r="B3458" s="202"/>
      <c r="C3458" s="202"/>
      <c r="D3458" s="202" t="s">
        <v>271</v>
      </c>
      <c r="E3458" s="202"/>
      <c r="F3458" s="202"/>
      <c r="G3458" s="221"/>
      <c r="H3458" s="273" t="str">
        <f>IF(A3458&lt;&gt;0,SUM(Q3458:Q3460),"")</f>
        <v/>
      </c>
      <c r="I3458" s="271" t="str">
        <f>IF(A3458&lt;&gt;0,IF(IFERROR(B3458-8,0)&lt;0,0,IFERROR(B3458-8,0)),"")</f>
        <v/>
      </c>
      <c r="J3458" s="271" t="str">
        <f>IF(A3458&lt;&gt;0,IF(SUM(H3458-40)&gt;0,H3458-40,0),"")</f>
        <v/>
      </c>
      <c r="K3458" s="271" t="str">
        <f>IF(A3458&lt;&gt;0,IF(SUM(I3458:I3460)&gt;J3458,SUM(I3458:I3460),J3458),"")</f>
        <v/>
      </c>
      <c r="L3458" s="271" t="str">
        <f>IF(A3458&lt;&gt;0,IF(D3430="o",IF(H3458&lt;(15/(7/COUNTA(A3458:A3460))),0,IF(H3458&gt;(COUNTA(A3458:A3460)/5*40),COUNTA(A3458:A3460)/5*8,H3458/5)),""),"")</f>
        <v/>
      </c>
      <c r="M3458" s="272"/>
      <c r="N3458" s="272"/>
      <c r="O3458" s="272" t="str">
        <f t="shared" si="537"/>
        <v/>
      </c>
      <c r="P3458" s="272" t="str">
        <f t="shared" si="538"/>
        <v/>
      </c>
      <c r="Q3458" s="272">
        <f t="shared" si="539"/>
        <v>0</v>
      </c>
      <c r="R3458" s="272"/>
    </row>
    <row r="3459" spans="1:21" x14ac:dyDescent="0.3">
      <c r="A3459" s="206"/>
      <c r="B3459" s="200"/>
      <c r="C3459" s="200"/>
      <c r="D3459" s="215"/>
      <c r="E3459" s="200"/>
      <c r="F3459" s="200"/>
      <c r="G3459" s="216"/>
      <c r="H3459" s="273"/>
      <c r="I3459" s="271" t="str">
        <f>IF(A3459&lt;&gt;0,IF(IFERROR(B3459-8,0)&lt;0,0,IFERROR(B3459-8,0)),"")</f>
        <v/>
      </c>
      <c r="J3459" s="271"/>
      <c r="K3459" s="271"/>
      <c r="L3459" s="271"/>
      <c r="M3459" s="272"/>
      <c r="N3459" s="272"/>
      <c r="O3459" s="272" t="str">
        <f t="shared" si="537"/>
        <v/>
      </c>
      <c r="P3459" s="272" t="str">
        <f t="shared" si="538"/>
        <v/>
      </c>
      <c r="Q3459" s="272">
        <f t="shared" si="539"/>
        <v>0</v>
      </c>
      <c r="R3459" s="272"/>
    </row>
    <row r="3460" spans="1:21" ht="17.25" thickBot="1" x14ac:dyDescent="0.35">
      <c r="A3460" s="207"/>
      <c r="B3460" s="204"/>
      <c r="C3460" s="204"/>
      <c r="D3460" s="218"/>
      <c r="E3460" s="204"/>
      <c r="F3460" s="204"/>
      <c r="G3460" s="219"/>
      <c r="H3460" s="273"/>
      <c r="I3460" s="271" t="str">
        <f>IF(A3460&lt;&gt;0,IF(IFERROR(B3460-8,0)&lt;0,0,IFERROR(B3460-8,0)),"")</f>
        <v/>
      </c>
      <c r="J3460" s="271"/>
      <c r="K3460" s="271"/>
      <c r="L3460" s="271"/>
      <c r="M3460" s="272"/>
      <c r="N3460" s="272"/>
      <c r="O3460" s="272"/>
      <c r="P3460" s="272"/>
      <c r="Q3460" s="272">
        <f t="shared" si="539"/>
        <v>0</v>
      </c>
      <c r="R3460" s="272"/>
    </row>
    <row r="3461" spans="1:21" ht="17.25" thickBot="1" x14ac:dyDescent="0.35">
      <c r="A3461" s="211"/>
      <c r="B3461" s="243"/>
      <c r="C3461" s="243"/>
      <c r="D3461" s="243"/>
      <c r="E3461" s="243"/>
      <c r="F3461" s="243"/>
      <c r="G3461" s="244"/>
      <c r="H3461" s="273">
        <f t="shared" ref="H3461:M3461" si="540">SUM(H3462:H3492)</f>
        <v>0</v>
      </c>
      <c r="I3461" s="271">
        <f t="shared" si="540"/>
        <v>0</v>
      </c>
      <c r="J3461" s="271">
        <f t="shared" si="540"/>
        <v>0</v>
      </c>
      <c r="K3461" s="271">
        <f t="shared" si="540"/>
        <v>0</v>
      </c>
      <c r="L3461" s="274">
        <f t="shared" si="540"/>
        <v>0</v>
      </c>
      <c r="M3461" s="271" t="e">
        <f t="shared" si="540"/>
        <v>#DIV/0!</v>
      </c>
      <c r="N3461" s="275">
        <f>COUNTA(B3462:B3492)-COUNTIF(B3462:B3492,"연차")</f>
        <v>0</v>
      </c>
      <c r="O3461" s="271">
        <f>SUM(O3462:O3492)</f>
        <v>0</v>
      </c>
      <c r="P3461" s="271">
        <f>SUM(P3462:P3492)</f>
        <v>0</v>
      </c>
      <c r="Q3461" s="272">
        <f>SUM(Q3462:Q3492)</f>
        <v>0</v>
      </c>
      <c r="R3461" s="272">
        <f>COUNTA(A3462:A3492)</f>
        <v>28</v>
      </c>
      <c r="S3461" s="276">
        <f>SUM(C3462:C3492)</f>
        <v>0</v>
      </c>
      <c r="T3461" s="276">
        <f>SUM(F3462:F3492)</f>
        <v>0</v>
      </c>
      <c r="U3461" s="251">
        <f>G3463*G3465</f>
        <v>0</v>
      </c>
    </row>
    <row r="3462" spans="1:21" x14ac:dyDescent="0.3">
      <c r="A3462" s="212">
        <v>1</v>
      </c>
      <c r="B3462" s="201"/>
      <c r="C3462" s="201"/>
      <c r="D3462" s="201" t="s">
        <v>271</v>
      </c>
      <c r="E3462" s="201"/>
      <c r="F3462" s="201"/>
      <c r="G3462" s="213" t="s">
        <v>282</v>
      </c>
      <c r="H3462" s="273">
        <f>SUM(B3462:B3468)</f>
        <v>0</v>
      </c>
      <c r="I3462" s="271">
        <f t="shared" ref="I3462:I3489" si="541">IF(IFERROR(B3462-8,0)&lt;0,0,IFERROR(B3462-8,0))</f>
        <v>0</v>
      </c>
      <c r="J3462" s="271">
        <f>IF(SUM(H3462-40)&gt;0,H3462-40,0)</f>
        <v>0</v>
      </c>
      <c r="K3462" s="271">
        <f>IF(SUM(I3462:I3468)&gt;J3462,SUM(I3462:I3468),J3462)</f>
        <v>0</v>
      </c>
      <c r="L3462" s="271">
        <f>IF(D3462="o",IF(H3462&lt;15,0,IF(H3462&gt;40,8,H3462/5)),0)</f>
        <v>0</v>
      </c>
      <c r="M3462" s="272" t="e">
        <f>SUM(B3462:B3492)/COUNTA(B3462:B3492)</f>
        <v>#DIV/0!</v>
      </c>
      <c r="N3462" s="272"/>
      <c r="O3462" s="272" t="str">
        <f>IF(E3462="o",IF(B3462&gt;8,8,B3462),"")</f>
        <v/>
      </c>
      <c r="P3462" s="272" t="str">
        <f>IF(E3462="o",IF(B3462&gt;8,B3462-8,0),"")</f>
        <v/>
      </c>
      <c r="Q3462" s="272">
        <f>COUNTA(A3462)*IF(B3462="연차",0,B3462)</f>
        <v>0</v>
      </c>
      <c r="R3462" s="272"/>
    </row>
    <row r="3463" spans="1:21" x14ac:dyDescent="0.3">
      <c r="A3463" s="214">
        <v>2</v>
      </c>
      <c r="B3463" s="200"/>
      <c r="C3463" s="200"/>
      <c r="D3463" s="215"/>
      <c r="E3463" s="200"/>
      <c r="F3463" s="200"/>
      <c r="G3463" s="203"/>
      <c r="H3463" s="273"/>
      <c r="I3463" s="271">
        <f t="shared" si="541"/>
        <v>0</v>
      </c>
      <c r="J3463" s="271"/>
      <c r="K3463" s="271"/>
      <c r="L3463" s="271"/>
      <c r="M3463" s="272"/>
      <c r="N3463" s="272"/>
      <c r="O3463" s="272" t="str">
        <f t="shared" ref="O3463:O3491" si="542">IF(E3463="o",IF(B3463&gt;8,8,B3463),"")</f>
        <v/>
      </c>
      <c r="P3463" s="272" t="str">
        <f t="shared" ref="P3463:P3491" si="543">IF(E3463="o",IF(B3463&gt;8,B3463-8,0),"")</f>
        <v/>
      </c>
      <c r="Q3463" s="272">
        <f t="shared" ref="Q3463:Q3492" si="544">COUNTA(A3463)*IF(B3463="연차",0,B3463)</f>
        <v>0</v>
      </c>
      <c r="R3463" s="272"/>
    </row>
    <row r="3464" spans="1:21" x14ac:dyDescent="0.3">
      <c r="A3464" s="214">
        <v>3</v>
      </c>
      <c r="B3464" s="200"/>
      <c r="C3464" s="200"/>
      <c r="D3464" s="215"/>
      <c r="E3464" s="200"/>
      <c r="F3464" s="200"/>
      <c r="G3464" s="203" t="s">
        <v>275</v>
      </c>
      <c r="H3464" s="273"/>
      <c r="I3464" s="271">
        <f t="shared" si="541"/>
        <v>0</v>
      </c>
      <c r="J3464" s="271"/>
      <c r="K3464" s="271"/>
      <c r="L3464" s="271"/>
      <c r="M3464" s="272"/>
      <c r="N3464" s="272"/>
      <c r="O3464" s="272" t="str">
        <f t="shared" si="542"/>
        <v/>
      </c>
      <c r="P3464" s="272" t="str">
        <f t="shared" si="543"/>
        <v/>
      </c>
      <c r="Q3464" s="272">
        <f t="shared" si="544"/>
        <v>0</v>
      </c>
      <c r="R3464" s="272"/>
    </row>
    <row r="3465" spans="1:21" x14ac:dyDescent="0.3">
      <c r="A3465" s="214">
        <v>4</v>
      </c>
      <c r="B3465" s="200"/>
      <c r="C3465" s="200"/>
      <c r="D3465" s="215"/>
      <c r="E3465" s="200"/>
      <c r="F3465" s="200"/>
      <c r="G3465" s="203"/>
      <c r="H3465" s="273"/>
      <c r="I3465" s="271">
        <f t="shared" si="541"/>
        <v>0</v>
      </c>
      <c r="J3465" s="271"/>
      <c r="K3465" s="271"/>
      <c r="L3465" s="271"/>
      <c r="M3465" s="272"/>
      <c r="N3465" s="272"/>
      <c r="O3465" s="272" t="str">
        <f t="shared" si="542"/>
        <v/>
      </c>
      <c r="P3465" s="272" t="str">
        <f t="shared" si="543"/>
        <v/>
      </c>
      <c r="Q3465" s="272">
        <f t="shared" si="544"/>
        <v>0</v>
      </c>
      <c r="R3465" s="272"/>
    </row>
    <row r="3466" spans="1:21" x14ac:dyDescent="0.3">
      <c r="A3466" s="214">
        <v>5</v>
      </c>
      <c r="B3466" s="200"/>
      <c r="C3466" s="200"/>
      <c r="D3466" s="215"/>
      <c r="E3466" s="200"/>
      <c r="F3466" s="200"/>
      <c r="G3466" s="216"/>
      <c r="H3466" s="273"/>
      <c r="I3466" s="271">
        <f t="shared" si="541"/>
        <v>0</v>
      </c>
      <c r="J3466" s="271"/>
      <c r="K3466" s="271"/>
      <c r="L3466" s="271"/>
      <c r="M3466" s="272"/>
      <c r="N3466" s="272"/>
      <c r="O3466" s="272" t="str">
        <f t="shared" si="542"/>
        <v/>
      </c>
      <c r="P3466" s="272" t="str">
        <f t="shared" si="543"/>
        <v/>
      </c>
      <c r="Q3466" s="272">
        <f t="shared" si="544"/>
        <v>0</v>
      </c>
      <c r="R3466" s="272"/>
    </row>
    <row r="3467" spans="1:21" x14ac:dyDescent="0.3">
      <c r="A3467" s="214">
        <v>6</v>
      </c>
      <c r="B3467" s="200"/>
      <c r="C3467" s="200"/>
      <c r="D3467" s="215"/>
      <c r="E3467" s="200"/>
      <c r="F3467" s="200"/>
      <c r="G3467" s="216"/>
      <c r="H3467" s="273"/>
      <c r="I3467" s="271">
        <f t="shared" si="541"/>
        <v>0</v>
      </c>
      <c r="J3467" s="271"/>
      <c r="K3467" s="271"/>
      <c r="L3467" s="271"/>
      <c r="M3467" s="272"/>
      <c r="N3467" s="272"/>
      <c r="O3467" s="272" t="str">
        <f t="shared" si="542"/>
        <v/>
      </c>
      <c r="P3467" s="272" t="str">
        <f t="shared" si="543"/>
        <v/>
      </c>
      <c r="Q3467" s="272">
        <f t="shared" si="544"/>
        <v>0</v>
      </c>
      <c r="R3467" s="272"/>
    </row>
    <row r="3468" spans="1:21" ht="17.25" thickBot="1" x14ac:dyDescent="0.35">
      <c r="A3468" s="217">
        <v>7</v>
      </c>
      <c r="B3468" s="204"/>
      <c r="C3468" s="204"/>
      <c r="D3468" s="218"/>
      <c r="E3468" s="204"/>
      <c r="F3468" s="204"/>
      <c r="G3468" s="219"/>
      <c r="H3468" s="273"/>
      <c r="I3468" s="271">
        <f t="shared" si="541"/>
        <v>0</v>
      </c>
      <c r="J3468" s="271"/>
      <c r="K3468" s="271"/>
      <c r="L3468" s="271"/>
      <c r="M3468" s="272"/>
      <c r="N3468" s="272"/>
      <c r="O3468" s="272" t="str">
        <f t="shared" si="542"/>
        <v/>
      </c>
      <c r="P3468" s="272" t="str">
        <f t="shared" si="543"/>
        <v/>
      </c>
      <c r="Q3468" s="272">
        <f t="shared" si="544"/>
        <v>0</v>
      </c>
      <c r="R3468" s="272"/>
    </row>
    <row r="3469" spans="1:21" x14ac:dyDescent="0.3">
      <c r="A3469" s="220">
        <v>8</v>
      </c>
      <c r="B3469" s="202"/>
      <c r="C3469" s="202"/>
      <c r="D3469" s="202" t="s">
        <v>271</v>
      </c>
      <c r="E3469" s="202"/>
      <c r="F3469" s="202"/>
      <c r="G3469" s="221"/>
      <c r="H3469" s="273">
        <f>SUM(B3469:B3475)</f>
        <v>0</v>
      </c>
      <c r="I3469" s="271">
        <f t="shared" si="541"/>
        <v>0</v>
      </c>
      <c r="J3469" s="271">
        <f>IF(SUM(H3469-40)&gt;0,H3469-40,0)</f>
        <v>0</v>
      </c>
      <c r="K3469" s="271">
        <f>IF(SUM(I3469:I3475)&gt;J3469,SUM(I3469:I3475),J3469)</f>
        <v>0</v>
      </c>
      <c r="L3469" s="271">
        <f>IF(D3469="o",IF(H3469&lt;15,0,IF(H3469&gt;40,8,H3469/5)),0)</f>
        <v>0</v>
      </c>
      <c r="M3469" s="272"/>
      <c r="N3469" s="272"/>
      <c r="O3469" s="272" t="str">
        <f t="shared" si="542"/>
        <v/>
      </c>
      <c r="P3469" s="272" t="str">
        <f t="shared" si="543"/>
        <v/>
      </c>
      <c r="Q3469" s="272">
        <f t="shared" si="544"/>
        <v>0</v>
      </c>
      <c r="R3469" s="272"/>
    </row>
    <row r="3470" spans="1:21" x14ac:dyDescent="0.3">
      <c r="A3470" s="214">
        <v>9</v>
      </c>
      <c r="B3470" s="200"/>
      <c r="C3470" s="200"/>
      <c r="D3470" s="215"/>
      <c r="E3470" s="200"/>
      <c r="F3470" s="200"/>
      <c r="G3470" s="216"/>
      <c r="H3470" s="273"/>
      <c r="I3470" s="271">
        <f t="shared" si="541"/>
        <v>0</v>
      </c>
      <c r="J3470" s="271"/>
      <c r="K3470" s="271"/>
      <c r="L3470" s="271"/>
      <c r="M3470" s="272"/>
      <c r="N3470" s="272"/>
      <c r="O3470" s="272" t="str">
        <f t="shared" si="542"/>
        <v/>
      </c>
      <c r="P3470" s="272" t="str">
        <f t="shared" si="543"/>
        <v/>
      </c>
      <c r="Q3470" s="272">
        <f t="shared" si="544"/>
        <v>0</v>
      </c>
      <c r="R3470" s="272"/>
    </row>
    <row r="3471" spans="1:21" x14ac:dyDescent="0.3">
      <c r="A3471" s="214">
        <v>10</v>
      </c>
      <c r="B3471" s="200"/>
      <c r="C3471" s="200"/>
      <c r="D3471" s="215"/>
      <c r="E3471" s="200"/>
      <c r="F3471" s="200"/>
      <c r="G3471" s="216"/>
      <c r="H3471" s="273"/>
      <c r="I3471" s="271">
        <f t="shared" si="541"/>
        <v>0</v>
      </c>
      <c r="J3471" s="271"/>
      <c r="K3471" s="271"/>
      <c r="L3471" s="271"/>
      <c r="M3471" s="272"/>
      <c r="N3471" s="272"/>
      <c r="O3471" s="272" t="str">
        <f t="shared" si="542"/>
        <v/>
      </c>
      <c r="P3471" s="272" t="str">
        <f t="shared" si="543"/>
        <v/>
      </c>
      <c r="Q3471" s="272">
        <f t="shared" si="544"/>
        <v>0</v>
      </c>
      <c r="R3471" s="272"/>
    </row>
    <row r="3472" spans="1:21" x14ac:dyDescent="0.3">
      <c r="A3472" s="214">
        <v>11</v>
      </c>
      <c r="B3472" s="200"/>
      <c r="C3472" s="200"/>
      <c r="D3472" s="215"/>
      <c r="E3472" s="200"/>
      <c r="F3472" s="200"/>
      <c r="G3472" s="216"/>
      <c r="H3472" s="273"/>
      <c r="I3472" s="271">
        <f t="shared" si="541"/>
        <v>0</v>
      </c>
      <c r="J3472" s="271"/>
      <c r="K3472" s="271"/>
      <c r="L3472" s="271"/>
      <c r="M3472" s="272"/>
      <c r="N3472" s="272"/>
      <c r="O3472" s="272" t="str">
        <f t="shared" si="542"/>
        <v/>
      </c>
      <c r="P3472" s="272" t="str">
        <f t="shared" si="543"/>
        <v/>
      </c>
      <c r="Q3472" s="272">
        <f t="shared" si="544"/>
        <v>0</v>
      </c>
      <c r="R3472" s="272"/>
    </row>
    <row r="3473" spans="1:18" x14ac:dyDescent="0.3">
      <c r="A3473" s="214">
        <v>12</v>
      </c>
      <c r="B3473" s="200"/>
      <c r="C3473" s="200"/>
      <c r="D3473" s="215"/>
      <c r="E3473" s="200"/>
      <c r="F3473" s="200"/>
      <c r="G3473" s="216"/>
      <c r="H3473" s="273"/>
      <c r="I3473" s="271">
        <f t="shared" si="541"/>
        <v>0</v>
      </c>
      <c r="J3473" s="271"/>
      <c r="K3473" s="271"/>
      <c r="L3473" s="271"/>
      <c r="M3473" s="272"/>
      <c r="N3473" s="272"/>
      <c r="O3473" s="272" t="str">
        <f t="shared" si="542"/>
        <v/>
      </c>
      <c r="P3473" s="272" t="str">
        <f t="shared" si="543"/>
        <v/>
      </c>
      <c r="Q3473" s="272">
        <f t="shared" si="544"/>
        <v>0</v>
      </c>
      <c r="R3473" s="272"/>
    </row>
    <row r="3474" spans="1:18" x14ac:dyDescent="0.3">
      <c r="A3474" s="214">
        <v>13</v>
      </c>
      <c r="B3474" s="200"/>
      <c r="C3474" s="200"/>
      <c r="D3474" s="215"/>
      <c r="E3474" s="200"/>
      <c r="F3474" s="200"/>
      <c r="G3474" s="216"/>
      <c r="H3474" s="273"/>
      <c r="I3474" s="271">
        <f t="shared" si="541"/>
        <v>0</v>
      </c>
      <c r="J3474" s="271"/>
      <c r="K3474" s="271"/>
      <c r="L3474" s="271"/>
      <c r="M3474" s="272"/>
      <c r="N3474" s="272"/>
      <c r="O3474" s="272" t="str">
        <f t="shared" si="542"/>
        <v/>
      </c>
      <c r="P3474" s="272" t="str">
        <f t="shared" si="543"/>
        <v/>
      </c>
      <c r="Q3474" s="272">
        <f t="shared" si="544"/>
        <v>0</v>
      </c>
      <c r="R3474" s="272"/>
    </row>
    <row r="3475" spans="1:18" ht="17.25" thickBot="1" x14ac:dyDescent="0.35">
      <c r="A3475" s="217">
        <v>14</v>
      </c>
      <c r="B3475" s="204"/>
      <c r="C3475" s="204"/>
      <c r="D3475" s="218"/>
      <c r="E3475" s="204"/>
      <c r="F3475" s="204"/>
      <c r="G3475" s="219"/>
      <c r="H3475" s="273"/>
      <c r="I3475" s="271">
        <f t="shared" si="541"/>
        <v>0</v>
      </c>
      <c r="J3475" s="271"/>
      <c r="K3475" s="271"/>
      <c r="L3475" s="271"/>
      <c r="M3475" s="272"/>
      <c r="N3475" s="272"/>
      <c r="O3475" s="272" t="str">
        <f t="shared" si="542"/>
        <v/>
      </c>
      <c r="P3475" s="272" t="str">
        <f t="shared" si="543"/>
        <v/>
      </c>
      <c r="Q3475" s="272">
        <f t="shared" si="544"/>
        <v>0</v>
      </c>
      <c r="R3475" s="272"/>
    </row>
    <row r="3476" spans="1:18" x14ac:dyDescent="0.3">
      <c r="A3476" s="220">
        <v>15</v>
      </c>
      <c r="B3476" s="202"/>
      <c r="C3476" s="202"/>
      <c r="D3476" s="202" t="s">
        <v>271</v>
      </c>
      <c r="E3476" s="202"/>
      <c r="F3476" s="202"/>
      <c r="G3476" s="221"/>
      <c r="H3476" s="273">
        <f>SUM(B3476:B3482)</f>
        <v>0</v>
      </c>
      <c r="I3476" s="271">
        <f t="shared" si="541"/>
        <v>0</v>
      </c>
      <c r="J3476" s="271">
        <f>IF(SUM(H3476-40)&gt;0,H3476-40,0)</f>
        <v>0</v>
      </c>
      <c r="K3476" s="271">
        <f>IF(SUM(I3476:I3482)&gt;J3476,SUM(I3476:I3482),J3476)</f>
        <v>0</v>
      </c>
      <c r="L3476" s="271">
        <f>IF(D3476="o",IF(H3476&lt;15,0,IF(H3476&gt;40,8,H3476/5)),0)</f>
        <v>0</v>
      </c>
      <c r="M3476" s="272"/>
      <c r="N3476" s="272"/>
      <c r="O3476" s="272" t="str">
        <f t="shared" si="542"/>
        <v/>
      </c>
      <c r="P3476" s="272" t="str">
        <f t="shared" si="543"/>
        <v/>
      </c>
      <c r="Q3476" s="272">
        <f t="shared" si="544"/>
        <v>0</v>
      </c>
      <c r="R3476" s="272"/>
    </row>
    <row r="3477" spans="1:18" x14ac:dyDescent="0.3">
      <c r="A3477" s="214">
        <v>16</v>
      </c>
      <c r="B3477" s="200"/>
      <c r="C3477" s="200"/>
      <c r="D3477" s="215"/>
      <c r="E3477" s="200"/>
      <c r="F3477" s="200"/>
      <c r="G3477" s="216"/>
      <c r="H3477" s="273"/>
      <c r="I3477" s="271">
        <f t="shared" si="541"/>
        <v>0</v>
      </c>
      <c r="J3477" s="271"/>
      <c r="K3477" s="271"/>
      <c r="L3477" s="271"/>
      <c r="M3477" s="272"/>
      <c r="N3477" s="272"/>
      <c r="O3477" s="272" t="str">
        <f t="shared" si="542"/>
        <v/>
      </c>
      <c r="P3477" s="272" t="str">
        <f t="shared" si="543"/>
        <v/>
      </c>
      <c r="Q3477" s="272">
        <f t="shared" si="544"/>
        <v>0</v>
      </c>
      <c r="R3477" s="272"/>
    </row>
    <row r="3478" spans="1:18" x14ac:dyDescent="0.3">
      <c r="A3478" s="214">
        <v>17</v>
      </c>
      <c r="B3478" s="200"/>
      <c r="C3478" s="200"/>
      <c r="D3478" s="215"/>
      <c r="E3478" s="200"/>
      <c r="F3478" s="200"/>
      <c r="G3478" s="216"/>
      <c r="H3478" s="273"/>
      <c r="I3478" s="271">
        <f t="shared" si="541"/>
        <v>0</v>
      </c>
      <c r="J3478" s="271"/>
      <c r="K3478" s="271"/>
      <c r="L3478" s="271"/>
      <c r="M3478" s="272"/>
      <c r="N3478" s="272"/>
      <c r="O3478" s="272" t="str">
        <f t="shared" si="542"/>
        <v/>
      </c>
      <c r="P3478" s="272" t="str">
        <f t="shared" si="543"/>
        <v/>
      </c>
      <c r="Q3478" s="272">
        <f t="shared" si="544"/>
        <v>0</v>
      </c>
      <c r="R3478" s="272"/>
    </row>
    <row r="3479" spans="1:18" x14ac:dyDescent="0.3">
      <c r="A3479" s="214">
        <v>18</v>
      </c>
      <c r="B3479" s="200"/>
      <c r="C3479" s="200"/>
      <c r="D3479" s="215"/>
      <c r="E3479" s="200"/>
      <c r="F3479" s="200"/>
      <c r="G3479" s="216"/>
      <c r="H3479" s="273"/>
      <c r="I3479" s="271">
        <f t="shared" si="541"/>
        <v>0</v>
      </c>
      <c r="J3479" s="271"/>
      <c r="K3479" s="271"/>
      <c r="L3479" s="271"/>
      <c r="M3479" s="272"/>
      <c r="N3479" s="272"/>
      <c r="O3479" s="272" t="str">
        <f t="shared" si="542"/>
        <v/>
      </c>
      <c r="P3479" s="272" t="str">
        <f t="shared" si="543"/>
        <v/>
      </c>
      <c r="Q3479" s="272">
        <f t="shared" si="544"/>
        <v>0</v>
      </c>
      <c r="R3479" s="272"/>
    </row>
    <row r="3480" spans="1:18" x14ac:dyDescent="0.3">
      <c r="A3480" s="214">
        <v>19</v>
      </c>
      <c r="B3480" s="200"/>
      <c r="C3480" s="200"/>
      <c r="D3480" s="215"/>
      <c r="E3480" s="200"/>
      <c r="F3480" s="200"/>
      <c r="G3480" s="216"/>
      <c r="H3480" s="273"/>
      <c r="I3480" s="271">
        <f t="shared" si="541"/>
        <v>0</v>
      </c>
      <c r="J3480" s="271"/>
      <c r="K3480" s="271"/>
      <c r="L3480" s="271"/>
      <c r="M3480" s="272"/>
      <c r="N3480" s="272"/>
      <c r="O3480" s="272" t="str">
        <f t="shared" si="542"/>
        <v/>
      </c>
      <c r="P3480" s="272" t="str">
        <f t="shared" si="543"/>
        <v/>
      </c>
      <c r="Q3480" s="272">
        <f t="shared" si="544"/>
        <v>0</v>
      </c>
      <c r="R3480" s="272"/>
    </row>
    <row r="3481" spans="1:18" x14ac:dyDescent="0.3">
      <c r="A3481" s="214">
        <v>20</v>
      </c>
      <c r="B3481" s="200"/>
      <c r="C3481" s="200"/>
      <c r="D3481" s="215"/>
      <c r="E3481" s="200"/>
      <c r="F3481" s="200"/>
      <c r="G3481" s="216"/>
      <c r="H3481" s="273"/>
      <c r="I3481" s="271">
        <f t="shared" si="541"/>
        <v>0</v>
      </c>
      <c r="J3481" s="271"/>
      <c r="K3481" s="271"/>
      <c r="L3481" s="271"/>
      <c r="M3481" s="272"/>
      <c r="N3481" s="272"/>
      <c r="O3481" s="272" t="str">
        <f t="shared" si="542"/>
        <v/>
      </c>
      <c r="P3481" s="272" t="str">
        <f t="shared" si="543"/>
        <v/>
      </c>
      <c r="Q3481" s="272">
        <f t="shared" si="544"/>
        <v>0</v>
      </c>
      <c r="R3481" s="272"/>
    </row>
    <row r="3482" spans="1:18" ht="17.25" thickBot="1" x14ac:dyDescent="0.35">
      <c r="A3482" s="217">
        <v>21</v>
      </c>
      <c r="B3482" s="204"/>
      <c r="C3482" s="204"/>
      <c r="D3482" s="218"/>
      <c r="E3482" s="204"/>
      <c r="F3482" s="204"/>
      <c r="G3482" s="219"/>
      <c r="H3482" s="273"/>
      <c r="I3482" s="271">
        <f t="shared" si="541"/>
        <v>0</v>
      </c>
      <c r="J3482" s="271"/>
      <c r="K3482" s="271"/>
      <c r="L3482" s="271"/>
      <c r="M3482" s="272"/>
      <c r="N3482" s="272"/>
      <c r="O3482" s="272" t="str">
        <f t="shared" si="542"/>
        <v/>
      </c>
      <c r="P3482" s="272" t="str">
        <f t="shared" si="543"/>
        <v/>
      </c>
      <c r="Q3482" s="272">
        <f t="shared" si="544"/>
        <v>0</v>
      </c>
      <c r="R3482" s="272"/>
    </row>
    <row r="3483" spans="1:18" x14ac:dyDescent="0.3">
      <c r="A3483" s="220">
        <v>22</v>
      </c>
      <c r="B3483" s="202"/>
      <c r="C3483" s="202"/>
      <c r="D3483" s="202" t="s">
        <v>271</v>
      </c>
      <c r="E3483" s="202"/>
      <c r="F3483" s="202"/>
      <c r="G3483" s="221"/>
      <c r="H3483" s="273">
        <f>SUM(B3483:B3489)</f>
        <v>0</v>
      </c>
      <c r="I3483" s="271">
        <f t="shared" si="541"/>
        <v>0</v>
      </c>
      <c r="J3483" s="271">
        <f>IF(SUM(H3483-40)&gt;0,H3483-40,0)</f>
        <v>0</v>
      </c>
      <c r="K3483" s="271">
        <f>IF(SUM(I3483:I3489)&gt;J3483,SUM(I3483:I3489),J3483)</f>
        <v>0</v>
      </c>
      <c r="L3483" s="271">
        <f>IF(D3483="o",IF(H3483&lt;15,0,IF(H3483&gt;40,8,H3483/5)),0)</f>
        <v>0</v>
      </c>
      <c r="M3483" s="272"/>
      <c r="N3483" s="272"/>
      <c r="O3483" s="272" t="str">
        <f t="shared" si="542"/>
        <v/>
      </c>
      <c r="P3483" s="272" t="str">
        <f t="shared" si="543"/>
        <v/>
      </c>
      <c r="Q3483" s="272">
        <f t="shared" si="544"/>
        <v>0</v>
      </c>
      <c r="R3483" s="272"/>
    </row>
    <row r="3484" spans="1:18" x14ac:dyDescent="0.3">
      <c r="A3484" s="214">
        <v>23</v>
      </c>
      <c r="B3484" s="200"/>
      <c r="C3484" s="200"/>
      <c r="D3484" s="215"/>
      <c r="E3484" s="200"/>
      <c r="F3484" s="200"/>
      <c r="G3484" s="216"/>
      <c r="H3484" s="273"/>
      <c r="I3484" s="271">
        <f t="shared" si="541"/>
        <v>0</v>
      </c>
      <c r="J3484" s="271"/>
      <c r="K3484" s="271"/>
      <c r="L3484" s="271"/>
      <c r="M3484" s="272"/>
      <c r="N3484" s="272"/>
      <c r="O3484" s="272" t="str">
        <f t="shared" si="542"/>
        <v/>
      </c>
      <c r="P3484" s="272" t="str">
        <f t="shared" si="543"/>
        <v/>
      </c>
      <c r="Q3484" s="272">
        <f t="shared" si="544"/>
        <v>0</v>
      </c>
      <c r="R3484" s="272"/>
    </row>
    <row r="3485" spans="1:18" x14ac:dyDescent="0.3">
      <c r="A3485" s="214">
        <v>24</v>
      </c>
      <c r="B3485" s="200"/>
      <c r="C3485" s="200"/>
      <c r="D3485" s="215"/>
      <c r="E3485" s="200"/>
      <c r="F3485" s="200"/>
      <c r="G3485" s="216"/>
      <c r="H3485" s="273"/>
      <c r="I3485" s="271">
        <f t="shared" si="541"/>
        <v>0</v>
      </c>
      <c r="J3485" s="271"/>
      <c r="K3485" s="271"/>
      <c r="L3485" s="271"/>
      <c r="M3485" s="272"/>
      <c r="N3485" s="272"/>
      <c r="O3485" s="272" t="str">
        <f t="shared" si="542"/>
        <v/>
      </c>
      <c r="P3485" s="272" t="str">
        <f t="shared" si="543"/>
        <v/>
      </c>
      <c r="Q3485" s="272">
        <f t="shared" si="544"/>
        <v>0</v>
      </c>
      <c r="R3485" s="272"/>
    </row>
    <row r="3486" spans="1:18" x14ac:dyDescent="0.3">
      <c r="A3486" s="214">
        <v>25</v>
      </c>
      <c r="B3486" s="200"/>
      <c r="C3486" s="200"/>
      <c r="D3486" s="215"/>
      <c r="E3486" s="200"/>
      <c r="F3486" s="200"/>
      <c r="G3486" s="216"/>
      <c r="H3486" s="273"/>
      <c r="I3486" s="271">
        <f t="shared" si="541"/>
        <v>0</v>
      </c>
      <c r="J3486" s="271"/>
      <c r="K3486" s="271"/>
      <c r="L3486" s="271"/>
      <c r="M3486" s="272"/>
      <c r="N3486" s="272"/>
      <c r="O3486" s="272" t="str">
        <f t="shared" si="542"/>
        <v/>
      </c>
      <c r="P3486" s="272" t="str">
        <f t="shared" si="543"/>
        <v/>
      </c>
      <c r="Q3486" s="272">
        <f t="shared" si="544"/>
        <v>0</v>
      </c>
      <c r="R3486" s="272"/>
    </row>
    <row r="3487" spans="1:18" x14ac:dyDescent="0.3">
      <c r="A3487" s="214">
        <v>26</v>
      </c>
      <c r="B3487" s="200"/>
      <c r="C3487" s="200"/>
      <c r="D3487" s="215"/>
      <c r="E3487" s="200"/>
      <c r="F3487" s="200"/>
      <c r="G3487" s="216"/>
      <c r="H3487" s="273"/>
      <c r="I3487" s="271">
        <f t="shared" si="541"/>
        <v>0</v>
      </c>
      <c r="J3487" s="271"/>
      <c r="K3487" s="271"/>
      <c r="L3487" s="271"/>
      <c r="M3487" s="272"/>
      <c r="N3487" s="272"/>
      <c r="O3487" s="272" t="str">
        <f t="shared" si="542"/>
        <v/>
      </c>
      <c r="P3487" s="272" t="str">
        <f t="shared" si="543"/>
        <v/>
      </c>
      <c r="Q3487" s="272">
        <f t="shared" si="544"/>
        <v>0</v>
      </c>
      <c r="R3487" s="272"/>
    </row>
    <row r="3488" spans="1:18" x14ac:dyDescent="0.3">
      <c r="A3488" s="214">
        <v>27</v>
      </c>
      <c r="B3488" s="200"/>
      <c r="C3488" s="200"/>
      <c r="D3488" s="215"/>
      <c r="E3488" s="200"/>
      <c r="F3488" s="200"/>
      <c r="G3488" s="216"/>
      <c r="H3488" s="273"/>
      <c r="I3488" s="271">
        <f t="shared" si="541"/>
        <v>0</v>
      </c>
      <c r="J3488" s="271"/>
      <c r="K3488" s="271"/>
      <c r="L3488" s="271"/>
      <c r="M3488" s="272"/>
      <c r="N3488" s="272"/>
      <c r="O3488" s="272" t="str">
        <f t="shared" si="542"/>
        <v/>
      </c>
      <c r="P3488" s="272" t="str">
        <f t="shared" si="543"/>
        <v/>
      </c>
      <c r="Q3488" s="272">
        <f t="shared" si="544"/>
        <v>0</v>
      </c>
      <c r="R3488" s="272"/>
    </row>
    <row r="3489" spans="1:21" ht="17.25" thickBot="1" x14ac:dyDescent="0.35">
      <c r="A3489" s="217">
        <v>28</v>
      </c>
      <c r="B3489" s="204"/>
      <c r="C3489" s="204"/>
      <c r="D3489" s="218"/>
      <c r="E3489" s="204"/>
      <c r="F3489" s="204"/>
      <c r="G3489" s="219"/>
      <c r="H3489" s="273"/>
      <c r="I3489" s="271">
        <f t="shared" si="541"/>
        <v>0</v>
      </c>
      <c r="J3489" s="271"/>
      <c r="K3489" s="271"/>
      <c r="L3489" s="271"/>
      <c r="M3489" s="272"/>
      <c r="N3489" s="272"/>
      <c r="O3489" s="272" t="str">
        <f t="shared" si="542"/>
        <v/>
      </c>
      <c r="P3489" s="272" t="str">
        <f t="shared" si="543"/>
        <v/>
      </c>
      <c r="Q3489" s="272">
        <f t="shared" si="544"/>
        <v>0</v>
      </c>
      <c r="R3489" s="272"/>
    </row>
    <row r="3490" spans="1:21" x14ac:dyDescent="0.3">
      <c r="A3490" s="205"/>
      <c r="B3490" s="202"/>
      <c r="C3490" s="202"/>
      <c r="D3490" s="202" t="s">
        <v>271</v>
      </c>
      <c r="E3490" s="202"/>
      <c r="F3490" s="202"/>
      <c r="G3490" s="221"/>
      <c r="H3490" s="273" t="str">
        <f>IF(A3490&lt;&gt;0,SUM(Q3490:Q3492),"")</f>
        <v/>
      </c>
      <c r="I3490" s="271" t="str">
        <f>IF(A3490&lt;&gt;0,IF(IFERROR(B3490-8,0)&lt;0,0,IFERROR(B3490-8,0)),"")</f>
        <v/>
      </c>
      <c r="J3490" s="271" t="str">
        <f>IF(A3490&lt;&gt;0,IF(SUM(H3490-40)&gt;0,H3490-40,0),"")</f>
        <v/>
      </c>
      <c r="K3490" s="271" t="str">
        <f>IF(A3490&lt;&gt;0,IF(SUM(I3490:I3492)&gt;J3490,SUM(I3490:I3492),J3490),"")</f>
        <v/>
      </c>
      <c r="L3490" s="271" t="str">
        <f>IF(A3490&lt;&gt;0,IF(D3462="o",IF(H3490&lt;(15/(7/COUNTA(A3490:A3492))),0,IF(H3490&gt;(COUNTA(A3490:A3492)/5*40),COUNTA(A3490:A3492)/5*8,H3490/5)),""),"")</f>
        <v/>
      </c>
      <c r="M3490" s="272"/>
      <c r="N3490" s="272"/>
      <c r="O3490" s="272" t="str">
        <f t="shared" si="542"/>
        <v/>
      </c>
      <c r="P3490" s="272" t="str">
        <f t="shared" si="543"/>
        <v/>
      </c>
      <c r="Q3490" s="272">
        <f t="shared" si="544"/>
        <v>0</v>
      </c>
      <c r="R3490" s="272"/>
    </row>
    <row r="3491" spans="1:21" x14ac:dyDescent="0.3">
      <c r="A3491" s="206"/>
      <c r="B3491" s="200"/>
      <c r="C3491" s="200"/>
      <c r="D3491" s="215"/>
      <c r="E3491" s="200"/>
      <c r="F3491" s="200"/>
      <c r="G3491" s="216"/>
      <c r="H3491" s="273"/>
      <c r="I3491" s="271" t="str">
        <f>IF(A3491&lt;&gt;0,IF(IFERROR(B3491-8,0)&lt;0,0,IFERROR(B3491-8,0)),"")</f>
        <v/>
      </c>
      <c r="J3491" s="271"/>
      <c r="K3491" s="271"/>
      <c r="L3491" s="271"/>
      <c r="M3491" s="272"/>
      <c r="N3491" s="272"/>
      <c r="O3491" s="272" t="str">
        <f t="shared" si="542"/>
        <v/>
      </c>
      <c r="P3491" s="272" t="str">
        <f t="shared" si="543"/>
        <v/>
      </c>
      <c r="Q3491" s="272">
        <f t="shared" si="544"/>
        <v>0</v>
      </c>
      <c r="R3491" s="272"/>
    </row>
    <row r="3492" spans="1:21" ht="17.25" thickBot="1" x14ac:dyDescent="0.35">
      <c r="A3492" s="207"/>
      <c r="B3492" s="204"/>
      <c r="C3492" s="204"/>
      <c r="D3492" s="218"/>
      <c r="E3492" s="204"/>
      <c r="F3492" s="204"/>
      <c r="G3492" s="219"/>
      <c r="H3492" s="273"/>
      <c r="I3492" s="271" t="str">
        <f>IF(A3492&lt;&gt;0,IF(IFERROR(B3492-8,0)&lt;0,0,IFERROR(B3492-8,0)),"")</f>
        <v/>
      </c>
      <c r="J3492" s="271"/>
      <c r="K3492" s="271"/>
      <c r="L3492" s="271"/>
      <c r="M3492" s="272"/>
      <c r="N3492" s="272"/>
      <c r="O3492" s="272"/>
      <c r="P3492" s="272"/>
      <c r="Q3492" s="272">
        <f t="shared" si="544"/>
        <v>0</v>
      </c>
      <c r="R3492" s="272"/>
    </row>
    <row r="3493" spans="1:21" ht="17.25" thickBot="1" x14ac:dyDescent="0.35">
      <c r="A3493" s="211"/>
      <c r="B3493" s="243"/>
      <c r="C3493" s="243"/>
      <c r="D3493" s="243"/>
      <c r="E3493" s="243"/>
      <c r="F3493" s="243"/>
      <c r="G3493" s="244"/>
      <c r="H3493" s="273">
        <f t="shared" ref="H3493:M3493" si="545">SUM(H3494:H3524)</f>
        <v>0</v>
      </c>
      <c r="I3493" s="271">
        <f t="shared" si="545"/>
        <v>0</v>
      </c>
      <c r="J3493" s="271">
        <f t="shared" si="545"/>
        <v>0</v>
      </c>
      <c r="K3493" s="271">
        <f t="shared" si="545"/>
        <v>0</v>
      </c>
      <c r="L3493" s="274">
        <f t="shared" si="545"/>
        <v>0</v>
      </c>
      <c r="M3493" s="271" t="e">
        <f t="shared" si="545"/>
        <v>#DIV/0!</v>
      </c>
      <c r="N3493" s="275">
        <f>COUNTA(B3494:B3524)-COUNTIF(B3494:B3524,"연차")</f>
        <v>0</v>
      </c>
      <c r="O3493" s="271">
        <f>SUM(O3494:O3524)</f>
        <v>0</v>
      </c>
      <c r="P3493" s="271">
        <f>SUM(P3494:P3524)</f>
        <v>0</v>
      </c>
      <c r="Q3493" s="272">
        <f>SUM(Q3494:Q3524)</f>
        <v>0</v>
      </c>
      <c r="R3493" s="272">
        <f>COUNTA(A3494:A3524)</f>
        <v>28</v>
      </c>
      <c r="S3493" s="276">
        <f>SUM(C3494:C3524)</f>
        <v>0</v>
      </c>
      <c r="T3493" s="276">
        <f>SUM(F3494:F3524)</f>
        <v>0</v>
      </c>
      <c r="U3493" s="251">
        <f>G3495*G3497</f>
        <v>0</v>
      </c>
    </row>
    <row r="3494" spans="1:21" x14ac:dyDescent="0.3">
      <c r="A3494" s="212">
        <v>1</v>
      </c>
      <c r="B3494" s="201"/>
      <c r="C3494" s="201"/>
      <c r="D3494" s="201" t="s">
        <v>271</v>
      </c>
      <c r="E3494" s="201"/>
      <c r="F3494" s="201"/>
      <c r="G3494" s="213" t="s">
        <v>282</v>
      </c>
      <c r="H3494" s="273">
        <f>SUM(B3494:B3500)</f>
        <v>0</v>
      </c>
      <c r="I3494" s="271">
        <f t="shared" ref="I3494:I3521" si="546">IF(IFERROR(B3494-8,0)&lt;0,0,IFERROR(B3494-8,0))</f>
        <v>0</v>
      </c>
      <c r="J3494" s="271">
        <f>IF(SUM(H3494-40)&gt;0,H3494-40,0)</f>
        <v>0</v>
      </c>
      <c r="K3494" s="271">
        <f>IF(SUM(I3494:I3500)&gt;J3494,SUM(I3494:I3500),J3494)</f>
        <v>0</v>
      </c>
      <c r="L3494" s="271">
        <f>IF(D3494="o",IF(H3494&lt;15,0,IF(H3494&gt;40,8,H3494/5)),0)</f>
        <v>0</v>
      </c>
      <c r="M3494" s="272" t="e">
        <f>SUM(B3494:B3524)/COUNTA(B3494:B3524)</f>
        <v>#DIV/0!</v>
      </c>
      <c r="N3494" s="272"/>
      <c r="O3494" s="272" t="str">
        <f>IF(E3494="o",IF(B3494&gt;8,8,B3494),"")</f>
        <v/>
      </c>
      <c r="P3494" s="272" t="str">
        <f>IF(E3494="o",IF(B3494&gt;8,B3494-8,0),"")</f>
        <v/>
      </c>
      <c r="Q3494" s="272">
        <f>COUNTA(A3494)*IF(B3494="연차",0,B3494)</f>
        <v>0</v>
      </c>
      <c r="R3494" s="272"/>
    </row>
    <row r="3495" spans="1:21" x14ac:dyDescent="0.3">
      <c r="A3495" s="214">
        <v>2</v>
      </c>
      <c r="B3495" s="200"/>
      <c r="C3495" s="200"/>
      <c r="D3495" s="215"/>
      <c r="E3495" s="200"/>
      <c r="F3495" s="200"/>
      <c r="G3495" s="203"/>
      <c r="H3495" s="273"/>
      <c r="I3495" s="271">
        <f t="shared" si="546"/>
        <v>0</v>
      </c>
      <c r="J3495" s="271"/>
      <c r="K3495" s="271"/>
      <c r="L3495" s="271"/>
      <c r="M3495" s="272"/>
      <c r="N3495" s="272"/>
      <c r="O3495" s="272" t="str">
        <f t="shared" ref="O3495:O3523" si="547">IF(E3495="o",IF(B3495&gt;8,8,B3495),"")</f>
        <v/>
      </c>
      <c r="P3495" s="272" t="str">
        <f t="shared" ref="P3495:P3523" si="548">IF(E3495="o",IF(B3495&gt;8,B3495-8,0),"")</f>
        <v/>
      </c>
      <c r="Q3495" s="272">
        <f t="shared" ref="Q3495:Q3524" si="549">COUNTA(A3495)*IF(B3495="연차",0,B3495)</f>
        <v>0</v>
      </c>
      <c r="R3495" s="272"/>
    </row>
    <row r="3496" spans="1:21" x14ac:dyDescent="0.3">
      <c r="A3496" s="214">
        <v>3</v>
      </c>
      <c r="B3496" s="200"/>
      <c r="C3496" s="200"/>
      <c r="D3496" s="215"/>
      <c r="E3496" s="200"/>
      <c r="F3496" s="200"/>
      <c r="G3496" s="203" t="s">
        <v>275</v>
      </c>
      <c r="H3496" s="273"/>
      <c r="I3496" s="271">
        <f t="shared" si="546"/>
        <v>0</v>
      </c>
      <c r="J3496" s="271"/>
      <c r="K3496" s="271"/>
      <c r="L3496" s="271"/>
      <c r="M3496" s="272"/>
      <c r="N3496" s="272"/>
      <c r="O3496" s="272" t="str">
        <f t="shared" si="547"/>
        <v/>
      </c>
      <c r="P3496" s="272" t="str">
        <f t="shared" si="548"/>
        <v/>
      </c>
      <c r="Q3496" s="272">
        <f t="shared" si="549"/>
        <v>0</v>
      </c>
      <c r="R3496" s="272"/>
    </row>
    <row r="3497" spans="1:21" x14ac:dyDescent="0.3">
      <c r="A3497" s="214">
        <v>4</v>
      </c>
      <c r="B3497" s="200"/>
      <c r="C3497" s="200"/>
      <c r="D3497" s="215"/>
      <c r="E3497" s="200"/>
      <c r="F3497" s="200"/>
      <c r="G3497" s="203"/>
      <c r="H3497" s="273"/>
      <c r="I3497" s="271">
        <f t="shared" si="546"/>
        <v>0</v>
      </c>
      <c r="J3497" s="271"/>
      <c r="K3497" s="271"/>
      <c r="L3497" s="271"/>
      <c r="M3497" s="272"/>
      <c r="N3497" s="272"/>
      <c r="O3497" s="272" t="str">
        <f t="shared" si="547"/>
        <v/>
      </c>
      <c r="P3497" s="272" t="str">
        <f t="shared" si="548"/>
        <v/>
      </c>
      <c r="Q3497" s="272">
        <f t="shared" si="549"/>
        <v>0</v>
      </c>
      <c r="R3497" s="272"/>
    </row>
    <row r="3498" spans="1:21" x14ac:dyDescent="0.3">
      <c r="A3498" s="214">
        <v>5</v>
      </c>
      <c r="B3498" s="200"/>
      <c r="C3498" s="200"/>
      <c r="D3498" s="215"/>
      <c r="E3498" s="200"/>
      <c r="F3498" s="200"/>
      <c r="G3498" s="216"/>
      <c r="H3498" s="273"/>
      <c r="I3498" s="271">
        <f t="shared" si="546"/>
        <v>0</v>
      </c>
      <c r="J3498" s="271"/>
      <c r="K3498" s="271"/>
      <c r="L3498" s="271"/>
      <c r="M3498" s="272"/>
      <c r="N3498" s="272"/>
      <c r="O3498" s="272" t="str">
        <f t="shared" si="547"/>
        <v/>
      </c>
      <c r="P3498" s="272" t="str">
        <f t="shared" si="548"/>
        <v/>
      </c>
      <c r="Q3498" s="272">
        <f t="shared" si="549"/>
        <v>0</v>
      </c>
      <c r="R3498" s="272"/>
    </row>
    <row r="3499" spans="1:21" x14ac:dyDescent="0.3">
      <c r="A3499" s="214">
        <v>6</v>
      </c>
      <c r="B3499" s="200"/>
      <c r="C3499" s="200"/>
      <c r="D3499" s="215"/>
      <c r="E3499" s="200"/>
      <c r="F3499" s="200"/>
      <c r="G3499" s="216"/>
      <c r="H3499" s="273"/>
      <c r="I3499" s="271">
        <f t="shared" si="546"/>
        <v>0</v>
      </c>
      <c r="J3499" s="271"/>
      <c r="K3499" s="271"/>
      <c r="L3499" s="271"/>
      <c r="M3499" s="272"/>
      <c r="N3499" s="272"/>
      <c r="O3499" s="272" t="str">
        <f t="shared" si="547"/>
        <v/>
      </c>
      <c r="P3499" s="272" t="str">
        <f t="shared" si="548"/>
        <v/>
      </c>
      <c r="Q3499" s="272">
        <f t="shared" si="549"/>
        <v>0</v>
      </c>
      <c r="R3499" s="272"/>
    </row>
    <row r="3500" spans="1:21" ht="17.25" thickBot="1" x14ac:dyDescent="0.35">
      <c r="A3500" s="217">
        <v>7</v>
      </c>
      <c r="B3500" s="204"/>
      <c r="C3500" s="204"/>
      <c r="D3500" s="218"/>
      <c r="E3500" s="204"/>
      <c r="F3500" s="204"/>
      <c r="G3500" s="219"/>
      <c r="H3500" s="273"/>
      <c r="I3500" s="271">
        <f t="shared" si="546"/>
        <v>0</v>
      </c>
      <c r="J3500" s="271"/>
      <c r="K3500" s="271"/>
      <c r="L3500" s="271"/>
      <c r="M3500" s="272"/>
      <c r="N3500" s="272"/>
      <c r="O3500" s="272" t="str">
        <f t="shared" si="547"/>
        <v/>
      </c>
      <c r="P3500" s="272" t="str">
        <f t="shared" si="548"/>
        <v/>
      </c>
      <c r="Q3500" s="272">
        <f t="shared" si="549"/>
        <v>0</v>
      </c>
      <c r="R3500" s="272"/>
    </row>
    <row r="3501" spans="1:21" x14ac:dyDescent="0.3">
      <c r="A3501" s="220">
        <v>8</v>
      </c>
      <c r="B3501" s="202"/>
      <c r="C3501" s="202"/>
      <c r="D3501" s="202" t="s">
        <v>271</v>
      </c>
      <c r="E3501" s="202"/>
      <c r="F3501" s="202"/>
      <c r="G3501" s="221"/>
      <c r="H3501" s="273">
        <f>SUM(B3501:B3507)</f>
        <v>0</v>
      </c>
      <c r="I3501" s="271">
        <f t="shared" si="546"/>
        <v>0</v>
      </c>
      <c r="J3501" s="271">
        <f>IF(SUM(H3501-40)&gt;0,H3501-40,0)</f>
        <v>0</v>
      </c>
      <c r="K3501" s="271">
        <f>IF(SUM(I3501:I3507)&gt;J3501,SUM(I3501:I3507),J3501)</f>
        <v>0</v>
      </c>
      <c r="L3501" s="271">
        <f>IF(D3501="o",IF(H3501&lt;15,0,IF(H3501&gt;40,8,H3501/5)),0)</f>
        <v>0</v>
      </c>
      <c r="M3501" s="272"/>
      <c r="N3501" s="272"/>
      <c r="O3501" s="272" t="str">
        <f t="shared" si="547"/>
        <v/>
      </c>
      <c r="P3501" s="272" t="str">
        <f t="shared" si="548"/>
        <v/>
      </c>
      <c r="Q3501" s="272">
        <f t="shared" si="549"/>
        <v>0</v>
      </c>
      <c r="R3501" s="272"/>
    </row>
    <row r="3502" spans="1:21" x14ac:dyDescent="0.3">
      <c r="A3502" s="214">
        <v>9</v>
      </c>
      <c r="B3502" s="200"/>
      <c r="C3502" s="200"/>
      <c r="D3502" s="215"/>
      <c r="E3502" s="200"/>
      <c r="F3502" s="200"/>
      <c r="G3502" s="216"/>
      <c r="H3502" s="273"/>
      <c r="I3502" s="271">
        <f t="shared" si="546"/>
        <v>0</v>
      </c>
      <c r="J3502" s="271"/>
      <c r="K3502" s="271"/>
      <c r="L3502" s="271"/>
      <c r="M3502" s="272"/>
      <c r="N3502" s="272"/>
      <c r="O3502" s="272" t="str">
        <f t="shared" si="547"/>
        <v/>
      </c>
      <c r="P3502" s="272" t="str">
        <f t="shared" si="548"/>
        <v/>
      </c>
      <c r="Q3502" s="272">
        <f t="shared" si="549"/>
        <v>0</v>
      </c>
      <c r="R3502" s="272"/>
    </row>
    <row r="3503" spans="1:21" x14ac:dyDescent="0.3">
      <c r="A3503" s="214">
        <v>10</v>
      </c>
      <c r="B3503" s="200"/>
      <c r="C3503" s="200"/>
      <c r="D3503" s="215"/>
      <c r="E3503" s="200"/>
      <c r="F3503" s="200"/>
      <c r="G3503" s="216"/>
      <c r="H3503" s="273"/>
      <c r="I3503" s="271">
        <f t="shared" si="546"/>
        <v>0</v>
      </c>
      <c r="J3503" s="271"/>
      <c r="K3503" s="271"/>
      <c r="L3503" s="271"/>
      <c r="M3503" s="272"/>
      <c r="N3503" s="272"/>
      <c r="O3503" s="272" t="str">
        <f t="shared" si="547"/>
        <v/>
      </c>
      <c r="P3503" s="272" t="str">
        <f t="shared" si="548"/>
        <v/>
      </c>
      <c r="Q3503" s="272">
        <f t="shared" si="549"/>
        <v>0</v>
      </c>
      <c r="R3503" s="272"/>
    </row>
    <row r="3504" spans="1:21" x14ac:dyDescent="0.3">
      <c r="A3504" s="214">
        <v>11</v>
      </c>
      <c r="B3504" s="200"/>
      <c r="C3504" s="200"/>
      <c r="D3504" s="215"/>
      <c r="E3504" s="200"/>
      <c r="F3504" s="200"/>
      <c r="G3504" s="216"/>
      <c r="H3504" s="273"/>
      <c r="I3504" s="271">
        <f t="shared" si="546"/>
        <v>0</v>
      </c>
      <c r="J3504" s="271"/>
      <c r="K3504" s="271"/>
      <c r="L3504" s="271"/>
      <c r="M3504" s="272"/>
      <c r="N3504" s="272"/>
      <c r="O3504" s="272" t="str">
        <f t="shared" si="547"/>
        <v/>
      </c>
      <c r="P3504" s="272" t="str">
        <f t="shared" si="548"/>
        <v/>
      </c>
      <c r="Q3504" s="272">
        <f t="shared" si="549"/>
        <v>0</v>
      </c>
      <c r="R3504" s="272"/>
    </row>
    <row r="3505" spans="1:18" x14ac:dyDescent="0.3">
      <c r="A3505" s="214">
        <v>12</v>
      </c>
      <c r="B3505" s="200"/>
      <c r="C3505" s="200"/>
      <c r="D3505" s="215"/>
      <c r="E3505" s="200"/>
      <c r="F3505" s="200"/>
      <c r="G3505" s="216"/>
      <c r="H3505" s="273"/>
      <c r="I3505" s="271">
        <f t="shared" si="546"/>
        <v>0</v>
      </c>
      <c r="J3505" s="271"/>
      <c r="K3505" s="271"/>
      <c r="L3505" s="271"/>
      <c r="M3505" s="272"/>
      <c r="N3505" s="272"/>
      <c r="O3505" s="272" t="str">
        <f t="shared" si="547"/>
        <v/>
      </c>
      <c r="P3505" s="272" t="str">
        <f t="shared" si="548"/>
        <v/>
      </c>
      <c r="Q3505" s="272">
        <f t="shared" si="549"/>
        <v>0</v>
      </c>
      <c r="R3505" s="272"/>
    </row>
    <row r="3506" spans="1:18" x14ac:dyDescent="0.3">
      <c r="A3506" s="214">
        <v>13</v>
      </c>
      <c r="B3506" s="200"/>
      <c r="C3506" s="200"/>
      <c r="D3506" s="215"/>
      <c r="E3506" s="200"/>
      <c r="F3506" s="200"/>
      <c r="G3506" s="216"/>
      <c r="H3506" s="273"/>
      <c r="I3506" s="271">
        <f t="shared" si="546"/>
        <v>0</v>
      </c>
      <c r="J3506" s="271"/>
      <c r="K3506" s="271"/>
      <c r="L3506" s="271"/>
      <c r="M3506" s="272"/>
      <c r="N3506" s="272"/>
      <c r="O3506" s="272" t="str">
        <f t="shared" si="547"/>
        <v/>
      </c>
      <c r="P3506" s="272" t="str">
        <f t="shared" si="548"/>
        <v/>
      </c>
      <c r="Q3506" s="272">
        <f t="shared" si="549"/>
        <v>0</v>
      </c>
      <c r="R3506" s="272"/>
    </row>
    <row r="3507" spans="1:18" ht="17.25" thickBot="1" x14ac:dyDescent="0.35">
      <c r="A3507" s="217">
        <v>14</v>
      </c>
      <c r="B3507" s="204"/>
      <c r="C3507" s="204"/>
      <c r="D3507" s="218"/>
      <c r="E3507" s="204"/>
      <c r="F3507" s="204"/>
      <c r="G3507" s="219"/>
      <c r="H3507" s="273"/>
      <c r="I3507" s="271">
        <f t="shared" si="546"/>
        <v>0</v>
      </c>
      <c r="J3507" s="271"/>
      <c r="K3507" s="271"/>
      <c r="L3507" s="271"/>
      <c r="M3507" s="272"/>
      <c r="N3507" s="272"/>
      <c r="O3507" s="272" t="str">
        <f t="shared" si="547"/>
        <v/>
      </c>
      <c r="P3507" s="272" t="str">
        <f t="shared" si="548"/>
        <v/>
      </c>
      <c r="Q3507" s="272">
        <f t="shared" si="549"/>
        <v>0</v>
      </c>
      <c r="R3507" s="272"/>
    </row>
    <row r="3508" spans="1:18" x14ac:dyDescent="0.3">
      <c r="A3508" s="220">
        <v>15</v>
      </c>
      <c r="B3508" s="202"/>
      <c r="C3508" s="202"/>
      <c r="D3508" s="202" t="s">
        <v>271</v>
      </c>
      <c r="E3508" s="202"/>
      <c r="F3508" s="202"/>
      <c r="G3508" s="221"/>
      <c r="H3508" s="273">
        <f>SUM(B3508:B3514)</f>
        <v>0</v>
      </c>
      <c r="I3508" s="271">
        <f t="shared" si="546"/>
        <v>0</v>
      </c>
      <c r="J3508" s="271">
        <f>IF(SUM(H3508-40)&gt;0,H3508-40,0)</f>
        <v>0</v>
      </c>
      <c r="K3508" s="271">
        <f>IF(SUM(I3508:I3514)&gt;J3508,SUM(I3508:I3514),J3508)</f>
        <v>0</v>
      </c>
      <c r="L3508" s="271">
        <f>IF(D3508="o",IF(H3508&lt;15,0,IF(H3508&gt;40,8,H3508/5)),0)</f>
        <v>0</v>
      </c>
      <c r="M3508" s="272"/>
      <c r="N3508" s="272"/>
      <c r="O3508" s="272" t="str">
        <f t="shared" si="547"/>
        <v/>
      </c>
      <c r="P3508" s="272" t="str">
        <f t="shared" si="548"/>
        <v/>
      </c>
      <c r="Q3508" s="272">
        <f t="shared" si="549"/>
        <v>0</v>
      </c>
      <c r="R3508" s="272"/>
    </row>
    <row r="3509" spans="1:18" x14ac:dyDescent="0.3">
      <c r="A3509" s="214">
        <v>16</v>
      </c>
      <c r="B3509" s="200"/>
      <c r="C3509" s="200"/>
      <c r="D3509" s="215"/>
      <c r="E3509" s="200"/>
      <c r="F3509" s="200"/>
      <c r="G3509" s="216"/>
      <c r="H3509" s="273"/>
      <c r="I3509" s="271">
        <f t="shared" si="546"/>
        <v>0</v>
      </c>
      <c r="J3509" s="271"/>
      <c r="K3509" s="271"/>
      <c r="L3509" s="271"/>
      <c r="M3509" s="272"/>
      <c r="N3509" s="272"/>
      <c r="O3509" s="272" t="str">
        <f t="shared" si="547"/>
        <v/>
      </c>
      <c r="P3509" s="272" t="str">
        <f t="shared" si="548"/>
        <v/>
      </c>
      <c r="Q3509" s="272">
        <f t="shared" si="549"/>
        <v>0</v>
      </c>
      <c r="R3509" s="272"/>
    </row>
    <row r="3510" spans="1:18" x14ac:dyDescent="0.3">
      <c r="A3510" s="214">
        <v>17</v>
      </c>
      <c r="B3510" s="200"/>
      <c r="C3510" s="200"/>
      <c r="D3510" s="215"/>
      <c r="E3510" s="200"/>
      <c r="F3510" s="200"/>
      <c r="G3510" s="216"/>
      <c r="H3510" s="273"/>
      <c r="I3510" s="271">
        <f t="shared" si="546"/>
        <v>0</v>
      </c>
      <c r="J3510" s="271"/>
      <c r="K3510" s="271"/>
      <c r="L3510" s="271"/>
      <c r="M3510" s="272"/>
      <c r="N3510" s="272"/>
      <c r="O3510" s="272" t="str">
        <f t="shared" si="547"/>
        <v/>
      </c>
      <c r="P3510" s="272" t="str">
        <f t="shared" si="548"/>
        <v/>
      </c>
      <c r="Q3510" s="272">
        <f t="shared" si="549"/>
        <v>0</v>
      </c>
      <c r="R3510" s="272"/>
    </row>
    <row r="3511" spans="1:18" x14ac:dyDescent="0.3">
      <c r="A3511" s="214">
        <v>18</v>
      </c>
      <c r="B3511" s="200"/>
      <c r="C3511" s="200"/>
      <c r="D3511" s="215"/>
      <c r="E3511" s="200"/>
      <c r="F3511" s="200"/>
      <c r="G3511" s="216"/>
      <c r="H3511" s="273"/>
      <c r="I3511" s="271">
        <f t="shared" si="546"/>
        <v>0</v>
      </c>
      <c r="J3511" s="271"/>
      <c r="K3511" s="271"/>
      <c r="L3511" s="271"/>
      <c r="M3511" s="272"/>
      <c r="N3511" s="272"/>
      <c r="O3511" s="272" t="str">
        <f t="shared" si="547"/>
        <v/>
      </c>
      <c r="P3511" s="272" t="str">
        <f t="shared" si="548"/>
        <v/>
      </c>
      <c r="Q3511" s="272">
        <f t="shared" si="549"/>
        <v>0</v>
      </c>
      <c r="R3511" s="272"/>
    </row>
    <row r="3512" spans="1:18" x14ac:dyDescent="0.3">
      <c r="A3512" s="214">
        <v>19</v>
      </c>
      <c r="B3512" s="200"/>
      <c r="C3512" s="200"/>
      <c r="D3512" s="215"/>
      <c r="E3512" s="200"/>
      <c r="F3512" s="200"/>
      <c r="G3512" s="216"/>
      <c r="H3512" s="273"/>
      <c r="I3512" s="271">
        <f t="shared" si="546"/>
        <v>0</v>
      </c>
      <c r="J3512" s="271"/>
      <c r="K3512" s="271"/>
      <c r="L3512" s="271"/>
      <c r="M3512" s="272"/>
      <c r="N3512" s="272"/>
      <c r="O3512" s="272" t="str">
        <f t="shared" si="547"/>
        <v/>
      </c>
      <c r="P3512" s="272" t="str">
        <f t="shared" si="548"/>
        <v/>
      </c>
      <c r="Q3512" s="272">
        <f t="shared" si="549"/>
        <v>0</v>
      </c>
      <c r="R3512" s="272"/>
    </row>
    <row r="3513" spans="1:18" x14ac:dyDescent="0.3">
      <c r="A3513" s="214">
        <v>20</v>
      </c>
      <c r="B3513" s="200"/>
      <c r="C3513" s="200"/>
      <c r="D3513" s="215"/>
      <c r="E3513" s="200"/>
      <c r="F3513" s="200"/>
      <c r="G3513" s="216"/>
      <c r="H3513" s="273"/>
      <c r="I3513" s="271">
        <f t="shared" si="546"/>
        <v>0</v>
      </c>
      <c r="J3513" s="271"/>
      <c r="K3513" s="271"/>
      <c r="L3513" s="271"/>
      <c r="M3513" s="272"/>
      <c r="N3513" s="272"/>
      <c r="O3513" s="272" t="str">
        <f t="shared" si="547"/>
        <v/>
      </c>
      <c r="P3513" s="272" t="str">
        <f t="shared" si="548"/>
        <v/>
      </c>
      <c r="Q3513" s="272">
        <f t="shared" si="549"/>
        <v>0</v>
      </c>
      <c r="R3513" s="272"/>
    </row>
    <row r="3514" spans="1:18" ht="17.25" thickBot="1" x14ac:dyDescent="0.35">
      <c r="A3514" s="217">
        <v>21</v>
      </c>
      <c r="B3514" s="204"/>
      <c r="C3514" s="204"/>
      <c r="D3514" s="218"/>
      <c r="E3514" s="204"/>
      <c r="F3514" s="204"/>
      <c r="G3514" s="219"/>
      <c r="H3514" s="273"/>
      <c r="I3514" s="271">
        <f t="shared" si="546"/>
        <v>0</v>
      </c>
      <c r="J3514" s="271"/>
      <c r="K3514" s="271"/>
      <c r="L3514" s="271"/>
      <c r="M3514" s="272"/>
      <c r="N3514" s="272"/>
      <c r="O3514" s="272" t="str">
        <f t="shared" si="547"/>
        <v/>
      </c>
      <c r="P3514" s="272" t="str">
        <f t="shared" si="548"/>
        <v/>
      </c>
      <c r="Q3514" s="272">
        <f t="shared" si="549"/>
        <v>0</v>
      </c>
      <c r="R3514" s="272"/>
    </row>
    <row r="3515" spans="1:18" x14ac:dyDescent="0.3">
      <c r="A3515" s="220">
        <v>22</v>
      </c>
      <c r="B3515" s="202"/>
      <c r="C3515" s="202"/>
      <c r="D3515" s="202" t="s">
        <v>271</v>
      </c>
      <c r="E3515" s="202"/>
      <c r="F3515" s="202"/>
      <c r="G3515" s="221"/>
      <c r="H3515" s="273">
        <f>SUM(B3515:B3521)</f>
        <v>0</v>
      </c>
      <c r="I3515" s="271">
        <f t="shared" si="546"/>
        <v>0</v>
      </c>
      <c r="J3515" s="271">
        <f>IF(SUM(H3515-40)&gt;0,H3515-40,0)</f>
        <v>0</v>
      </c>
      <c r="K3515" s="271">
        <f>IF(SUM(I3515:I3521)&gt;J3515,SUM(I3515:I3521),J3515)</f>
        <v>0</v>
      </c>
      <c r="L3515" s="271">
        <f>IF(D3515="o",IF(H3515&lt;15,0,IF(H3515&gt;40,8,H3515/5)),0)</f>
        <v>0</v>
      </c>
      <c r="M3515" s="272"/>
      <c r="N3515" s="272"/>
      <c r="O3515" s="272" t="str">
        <f t="shared" si="547"/>
        <v/>
      </c>
      <c r="P3515" s="272" t="str">
        <f t="shared" si="548"/>
        <v/>
      </c>
      <c r="Q3515" s="272">
        <f t="shared" si="549"/>
        <v>0</v>
      </c>
      <c r="R3515" s="272"/>
    </row>
    <row r="3516" spans="1:18" x14ac:dyDescent="0.3">
      <c r="A3516" s="214">
        <v>23</v>
      </c>
      <c r="B3516" s="200"/>
      <c r="C3516" s="200"/>
      <c r="D3516" s="215"/>
      <c r="E3516" s="200"/>
      <c r="F3516" s="200"/>
      <c r="G3516" s="216"/>
      <c r="H3516" s="273"/>
      <c r="I3516" s="271">
        <f t="shared" si="546"/>
        <v>0</v>
      </c>
      <c r="J3516" s="271"/>
      <c r="K3516" s="271"/>
      <c r="L3516" s="271"/>
      <c r="M3516" s="272"/>
      <c r="N3516" s="272"/>
      <c r="O3516" s="272" t="str">
        <f t="shared" si="547"/>
        <v/>
      </c>
      <c r="P3516" s="272" t="str">
        <f t="shared" si="548"/>
        <v/>
      </c>
      <c r="Q3516" s="272">
        <f t="shared" si="549"/>
        <v>0</v>
      </c>
      <c r="R3516" s="272"/>
    </row>
    <row r="3517" spans="1:18" x14ac:dyDescent="0.3">
      <c r="A3517" s="214">
        <v>24</v>
      </c>
      <c r="B3517" s="200"/>
      <c r="C3517" s="200"/>
      <c r="D3517" s="215"/>
      <c r="E3517" s="200"/>
      <c r="F3517" s="200"/>
      <c r="G3517" s="216"/>
      <c r="H3517" s="273"/>
      <c r="I3517" s="271">
        <f t="shared" si="546"/>
        <v>0</v>
      </c>
      <c r="J3517" s="271"/>
      <c r="K3517" s="271"/>
      <c r="L3517" s="271"/>
      <c r="M3517" s="272"/>
      <c r="N3517" s="272"/>
      <c r="O3517" s="272" t="str">
        <f t="shared" si="547"/>
        <v/>
      </c>
      <c r="P3517" s="272" t="str">
        <f t="shared" si="548"/>
        <v/>
      </c>
      <c r="Q3517" s="272">
        <f t="shared" si="549"/>
        <v>0</v>
      </c>
      <c r="R3517" s="272"/>
    </row>
    <row r="3518" spans="1:18" x14ac:dyDescent="0.3">
      <c r="A3518" s="214">
        <v>25</v>
      </c>
      <c r="B3518" s="200"/>
      <c r="C3518" s="200"/>
      <c r="D3518" s="215"/>
      <c r="E3518" s="200"/>
      <c r="F3518" s="200"/>
      <c r="G3518" s="216"/>
      <c r="H3518" s="273"/>
      <c r="I3518" s="271">
        <f t="shared" si="546"/>
        <v>0</v>
      </c>
      <c r="J3518" s="271"/>
      <c r="K3518" s="271"/>
      <c r="L3518" s="271"/>
      <c r="M3518" s="272"/>
      <c r="N3518" s="272"/>
      <c r="O3518" s="272" t="str">
        <f t="shared" si="547"/>
        <v/>
      </c>
      <c r="P3518" s="272" t="str">
        <f t="shared" si="548"/>
        <v/>
      </c>
      <c r="Q3518" s="272">
        <f t="shared" si="549"/>
        <v>0</v>
      </c>
      <c r="R3518" s="272"/>
    </row>
    <row r="3519" spans="1:18" x14ac:dyDescent="0.3">
      <c r="A3519" s="214">
        <v>26</v>
      </c>
      <c r="B3519" s="200"/>
      <c r="C3519" s="200"/>
      <c r="D3519" s="215"/>
      <c r="E3519" s="200"/>
      <c r="F3519" s="200"/>
      <c r="G3519" s="216"/>
      <c r="H3519" s="273"/>
      <c r="I3519" s="271">
        <f t="shared" si="546"/>
        <v>0</v>
      </c>
      <c r="J3519" s="271"/>
      <c r="K3519" s="271"/>
      <c r="L3519" s="271"/>
      <c r="M3519" s="272"/>
      <c r="N3519" s="272"/>
      <c r="O3519" s="272" t="str">
        <f t="shared" si="547"/>
        <v/>
      </c>
      <c r="P3519" s="272" t="str">
        <f t="shared" si="548"/>
        <v/>
      </c>
      <c r="Q3519" s="272">
        <f t="shared" si="549"/>
        <v>0</v>
      </c>
      <c r="R3519" s="272"/>
    </row>
    <row r="3520" spans="1:18" x14ac:dyDescent="0.3">
      <c r="A3520" s="214">
        <v>27</v>
      </c>
      <c r="B3520" s="200"/>
      <c r="C3520" s="200"/>
      <c r="D3520" s="215"/>
      <c r="E3520" s="200"/>
      <c r="F3520" s="200"/>
      <c r="G3520" s="216"/>
      <c r="H3520" s="273"/>
      <c r="I3520" s="271">
        <f t="shared" si="546"/>
        <v>0</v>
      </c>
      <c r="J3520" s="271"/>
      <c r="K3520" s="271"/>
      <c r="L3520" s="271"/>
      <c r="M3520" s="272"/>
      <c r="N3520" s="272"/>
      <c r="O3520" s="272" t="str">
        <f t="shared" si="547"/>
        <v/>
      </c>
      <c r="P3520" s="272" t="str">
        <f t="shared" si="548"/>
        <v/>
      </c>
      <c r="Q3520" s="272">
        <f t="shared" si="549"/>
        <v>0</v>
      </c>
      <c r="R3520" s="272"/>
    </row>
    <row r="3521" spans="1:21" ht="17.25" thickBot="1" x14ac:dyDescent="0.35">
      <c r="A3521" s="217">
        <v>28</v>
      </c>
      <c r="B3521" s="204"/>
      <c r="C3521" s="204"/>
      <c r="D3521" s="218"/>
      <c r="E3521" s="204"/>
      <c r="F3521" s="204"/>
      <c r="G3521" s="219"/>
      <c r="H3521" s="273"/>
      <c r="I3521" s="271">
        <f t="shared" si="546"/>
        <v>0</v>
      </c>
      <c r="J3521" s="271"/>
      <c r="K3521" s="271"/>
      <c r="L3521" s="271"/>
      <c r="M3521" s="272"/>
      <c r="N3521" s="272"/>
      <c r="O3521" s="272" t="str">
        <f t="shared" si="547"/>
        <v/>
      </c>
      <c r="P3521" s="272" t="str">
        <f t="shared" si="548"/>
        <v/>
      </c>
      <c r="Q3521" s="272">
        <f t="shared" si="549"/>
        <v>0</v>
      </c>
      <c r="R3521" s="272"/>
    </row>
    <row r="3522" spans="1:21" x14ac:dyDescent="0.3">
      <c r="A3522" s="205"/>
      <c r="B3522" s="202"/>
      <c r="C3522" s="202"/>
      <c r="D3522" s="202" t="s">
        <v>271</v>
      </c>
      <c r="E3522" s="202"/>
      <c r="F3522" s="202"/>
      <c r="G3522" s="221"/>
      <c r="H3522" s="273" t="str">
        <f>IF(A3522&lt;&gt;0,SUM(Q3522:Q3524),"")</f>
        <v/>
      </c>
      <c r="I3522" s="271" t="str">
        <f>IF(A3522&lt;&gt;0,IF(IFERROR(B3522-8,0)&lt;0,0,IFERROR(B3522-8,0)),"")</f>
        <v/>
      </c>
      <c r="J3522" s="271" t="str">
        <f>IF(A3522&lt;&gt;0,IF(SUM(H3522-40)&gt;0,H3522-40,0),"")</f>
        <v/>
      </c>
      <c r="K3522" s="271" t="str">
        <f>IF(A3522&lt;&gt;0,IF(SUM(I3522:I3524)&gt;J3522,SUM(I3522:I3524),J3522),"")</f>
        <v/>
      </c>
      <c r="L3522" s="271" t="str">
        <f>IF(A3522&lt;&gt;0,IF(D3494="o",IF(H3522&lt;(15/(7/COUNTA(A3522:A3524))),0,IF(H3522&gt;(COUNTA(A3522:A3524)/5*40),COUNTA(A3522:A3524)/5*8,H3522/5)),""),"")</f>
        <v/>
      </c>
      <c r="M3522" s="272"/>
      <c r="N3522" s="272"/>
      <c r="O3522" s="272" t="str">
        <f t="shared" si="547"/>
        <v/>
      </c>
      <c r="P3522" s="272" t="str">
        <f t="shared" si="548"/>
        <v/>
      </c>
      <c r="Q3522" s="272">
        <f t="shared" si="549"/>
        <v>0</v>
      </c>
      <c r="R3522" s="272"/>
    </row>
    <row r="3523" spans="1:21" x14ac:dyDescent="0.3">
      <c r="A3523" s="206"/>
      <c r="B3523" s="200"/>
      <c r="C3523" s="200"/>
      <c r="D3523" s="215"/>
      <c r="E3523" s="200"/>
      <c r="F3523" s="200"/>
      <c r="G3523" s="216"/>
      <c r="H3523" s="273"/>
      <c r="I3523" s="271" t="str">
        <f>IF(A3523&lt;&gt;0,IF(IFERROR(B3523-8,0)&lt;0,0,IFERROR(B3523-8,0)),"")</f>
        <v/>
      </c>
      <c r="J3523" s="271"/>
      <c r="K3523" s="271"/>
      <c r="L3523" s="271"/>
      <c r="M3523" s="272"/>
      <c r="N3523" s="272"/>
      <c r="O3523" s="272" t="str">
        <f t="shared" si="547"/>
        <v/>
      </c>
      <c r="P3523" s="272" t="str">
        <f t="shared" si="548"/>
        <v/>
      </c>
      <c r="Q3523" s="272">
        <f t="shared" si="549"/>
        <v>0</v>
      </c>
      <c r="R3523" s="272"/>
    </row>
    <row r="3524" spans="1:21" ht="17.25" thickBot="1" x14ac:dyDescent="0.35">
      <c r="A3524" s="207"/>
      <c r="B3524" s="204"/>
      <c r="C3524" s="204"/>
      <c r="D3524" s="218"/>
      <c r="E3524" s="204"/>
      <c r="F3524" s="204"/>
      <c r="G3524" s="219"/>
      <c r="H3524" s="273"/>
      <c r="I3524" s="271" t="str">
        <f>IF(A3524&lt;&gt;0,IF(IFERROR(B3524-8,0)&lt;0,0,IFERROR(B3524-8,0)),"")</f>
        <v/>
      </c>
      <c r="J3524" s="271"/>
      <c r="K3524" s="271"/>
      <c r="L3524" s="271"/>
      <c r="M3524" s="272"/>
      <c r="N3524" s="272"/>
      <c r="O3524" s="272"/>
      <c r="P3524" s="272"/>
      <c r="Q3524" s="272">
        <f t="shared" si="549"/>
        <v>0</v>
      </c>
      <c r="R3524" s="272"/>
    </row>
    <row r="3525" spans="1:21" ht="17.25" thickBot="1" x14ac:dyDescent="0.35">
      <c r="A3525" s="211"/>
      <c r="B3525" s="243"/>
      <c r="C3525" s="243"/>
      <c r="D3525" s="243"/>
      <c r="E3525" s="243"/>
      <c r="F3525" s="243"/>
      <c r="G3525" s="244"/>
      <c r="H3525" s="273">
        <f t="shared" ref="H3525:M3525" si="550">SUM(H3526:H3556)</f>
        <v>0</v>
      </c>
      <c r="I3525" s="271">
        <f t="shared" si="550"/>
        <v>0</v>
      </c>
      <c r="J3525" s="271">
        <f t="shared" si="550"/>
        <v>0</v>
      </c>
      <c r="K3525" s="271">
        <f t="shared" si="550"/>
        <v>0</v>
      </c>
      <c r="L3525" s="274">
        <f t="shared" si="550"/>
        <v>0</v>
      </c>
      <c r="M3525" s="271" t="e">
        <f t="shared" si="550"/>
        <v>#DIV/0!</v>
      </c>
      <c r="N3525" s="275">
        <f>COUNTA(B3526:B3556)-COUNTIF(B3526:B3556,"연차")</f>
        <v>0</v>
      </c>
      <c r="O3525" s="271">
        <f>SUM(O3526:O3556)</f>
        <v>0</v>
      </c>
      <c r="P3525" s="271">
        <f>SUM(P3526:P3556)</f>
        <v>0</v>
      </c>
      <c r="Q3525" s="272">
        <f>SUM(Q3526:Q3556)</f>
        <v>0</v>
      </c>
      <c r="R3525" s="272">
        <f>COUNTA(A3526:A3556)</f>
        <v>28</v>
      </c>
      <c r="S3525" s="276">
        <f>SUM(C3526:C3556)</f>
        <v>0</v>
      </c>
      <c r="T3525" s="276">
        <f>SUM(F3526:F3556)</f>
        <v>0</v>
      </c>
      <c r="U3525" s="251">
        <f>G3527*G3529</f>
        <v>0</v>
      </c>
    </row>
    <row r="3526" spans="1:21" x14ac:dyDescent="0.3">
      <c r="A3526" s="212">
        <v>1</v>
      </c>
      <c r="B3526" s="201"/>
      <c r="C3526" s="201"/>
      <c r="D3526" s="201" t="s">
        <v>271</v>
      </c>
      <c r="E3526" s="201"/>
      <c r="F3526" s="201"/>
      <c r="G3526" s="213" t="s">
        <v>282</v>
      </c>
      <c r="H3526" s="273">
        <f>SUM(B3526:B3532)</f>
        <v>0</v>
      </c>
      <c r="I3526" s="271">
        <f t="shared" ref="I3526:I3553" si="551">IF(IFERROR(B3526-8,0)&lt;0,0,IFERROR(B3526-8,0))</f>
        <v>0</v>
      </c>
      <c r="J3526" s="271">
        <f>IF(SUM(H3526-40)&gt;0,H3526-40,0)</f>
        <v>0</v>
      </c>
      <c r="K3526" s="271">
        <f>IF(SUM(I3526:I3532)&gt;J3526,SUM(I3526:I3532),J3526)</f>
        <v>0</v>
      </c>
      <c r="L3526" s="271">
        <f>IF(D3526="o",IF(H3526&lt;15,0,IF(H3526&gt;40,8,H3526/5)),0)</f>
        <v>0</v>
      </c>
      <c r="M3526" s="272" t="e">
        <f>SUM(B3526:B3556)/COUNTA(B3526:B3556)</f>
        <v>#DIV/0!</v>
      </c>
      <c r="N3526" s="272"/>
      <c r="O3526" s="272" t="str">
        <f>IF(E3526="o",IF(B3526&gt;8,8,B3526),"")</f>
        <v/>
      </c>
      <c r="P3526" s="272" t="str">
        <f>IF(E3526="o",IF(B3526&gt;8,B3526-8,0),"")</f>
        <v/>
      </c>
      <c r="Q3526" s="272">
        <f>COUNTA(A3526)*IF(B3526="연차",0,B3526)</f>
        <v>0</v>
      </c>
      <c r="R3526" s="272"/>
    </row>
    <row r="3527" spans="1:21" x14ac:dyDescent="0.3">
      <c r="A3527" s="214">
        <v>2</v>
      </c>
      <c r="B3527" s="200"/>
      <c r="C3527" s="200"/>
      <c r="D3527" s="215"/>
      <c r="E3527" s="200"/>
      <c r="F3527" s="200"/>
      <c r="G3527" s="203"/>
      <c r="H3527" s="273"/>
      <c r="I3527" s="271">
        <f t="shared" si="551"/>
        <v>0</v>
      </c>
      <c r="J3527" s="271"/>
      <c r="K3527" s="271"/>
      <c r="L3527" s="271"/>
      <c r="M3527" s="272"/>
      <c r="N3527" s="272"/>
      <c r="O3527" s="272" t="str">
        <f t="shared" ref="O3527:O3555" si="552">IF(E3527="o",IF(B3527&gt;8,8,B3527),"")</f>
        <v/>
      </c>
      <c r="P3527" s="272" t="str">
        <f t="shared" ref="P3527:P3555" si="553">IF(E3527="o",IF(B3527&gt;8,B3527-8,0),"")</f>
        <v/>
      </c>
      <c r="Q3527" s="272">
        <f t="shared" ref="Q3527:Q3556" si="554">COUNTA(A3527)*IF(B3527="연차",0,B3527)</f>
        <v>0</v>
      </c>
      <c r="R3527" s="272"/>
    </row>
    <row r="3528" spans="1:21" x14ac:dyDescent="0.3">
      <c r="A3528" s="214">
        <v>3</v>
      </c>
      <c r="B3528" s="200"/>
      <c r="C3528" s="200"/>
      <c r="D3528" s="215"/>
      <c r="E3528" s="200"/>
      <c r="F3528" s="200"/>
      <c r="G3528" s="203" t="s">
        <v>275</v>
      </c>
      <c r="H3528" s="273"/>
      <c r="I3528" s="271">
        <f t="shared" si="551"/>
        <v>0</v>
      </c>
      <c r="J3528" s="271"/>
      <c r="K3528" s="271"/>
      <c r="L3528" s="271"/>
      <c r="M3528" s="272"/>
      <c r="N3528" s="272"/>
      <c r="O3528" s="272" t="str">
        <f t="shared" si="552"/>
        <v/>
      </c>
      <c r="P3528" s="272" t="str">
        <f t="shared" si="553"/>
        <v/>
      </c>
      <c r="Q3528" s="272">
        <f t="shared" si="554"/>
        <v>0</v>
      </c>
      <c r="R3528" s="272"/>
    </row>
    <row r="3529" spans="1:21" x14ac:dyDescent="0.3">
      <c r="A3529" s="214">
        <v>4</v>
      </c>
      <c r="B3529" s="200"/>
      <c r="C3529" s="200"/>
      <c r="D3529" s="215"/>
      <c r="E3529" s="200"/>
      <c r="F3529" s="200"/>
      <c r="G3529" s="203"/>
      <c r="H3529" s="273"/>
      <c r="I3529" s="271">
        <f t="shared" si="551"/>
        <v>0</v>
      </c>
      <c r="J3529" s="271"/>
      <c r="K3529" s="271"/>
      <c r="L3529" s="271"/>
      <c r="M3529" s="272"/>
      <c r="N3529" s="272"/>
      <c r="O3529" s="272" t="str">
        <f t="shared" si="552"/>
        <v/>
      </c>
      <c r="P3529" s="272" t="str">
        <f t="shared" si="553"/>
        <v/>
      </c>
      <c r="Q3529" s="272">
        <f t="shared" si="554"/>
        <v>0</v>
      </c>
      <c r="R3529" s="272"/>
    </row>
    <row r="3530" spans="1:21" x14ac:dyDescent="0.3">
      <c r="A3530" s="214">
        <v>5</v>
      </c>
      <c r="B3530" s="200"/>
      <c r="C3530" s="200"/>
      <c r="D3530" s="215"/>
      <c r="E3530" s="200"/>
      <c r="F3530" s="200"/>
      <c r="G3530" s="216"/>
      <c r="H3530" s="273"/>
      <c r="I3530" s="271">
        <f t="shared" si="551"/>
        <v>0</v>
      </c>
      <c r="J3530" s="271"/>
      <c r="K3530" s="271"/>
      <c r="L3530" s="271"/>
      <c r="M3530" s="272"/>
      <c r="N3530" s="272"/>
      <c r="O3530" s="272" t="str">
        <f t="shared" si="552"/>
        <v/>
      </c>
      <c r="P3530" s="272" t="str">
        <f t="shared" si="553"/>
        <v/>
      </c>
      <c r="Q3530" s="272">
        <f t="shared" si="554"/>
        <v>0</v>
      </c>
      <c r="R3530" s="272"/>
    </row>
    <row r="3531" spans="1:21" x14ac:dyDescent="0.3">
      <c r="A3531" s="214">
        <v>6</v>
      </c>
      <c r="B3531" s="200"/>
      <c r="C3531" s="200"/>
      <c r="D3531" s="215"/>
      <c r="E3531" s="200"/>
      <c r="F3531" s="200"/>
      <c r="G3531" s="216"/>
      <c r="H3531" s="273"/>
      <c r="I3531" s="271">
        <f t="shared" si="551"/>
        <v>0</v>
      </c>
      <c r="J3531" s="271"/>
      <c r="K3531" s="271"/>
      <c r="L3531" s="271"/>
      <c r="M3531" s="272"/>
      <c r="N3531" s="272"/>
      <c r="O3531" s="272" t="str">
        <f t="shared" si="552"/>
        <v/>
      </c>
      <c r="P3531" s="272" t="str">
        <f t="shared" si="553"/>
        <v/>
      </c>
      <c r="Q3531" s="272">
        <f t="shared" si="554"/>
        <v>0</v>
      </c>
      <c r="R3531" s="272"/>
    </row>
    <row r="3532" spans="1:21" ht="17.25" thickBot="1" x14ac:dyDescent="0.35">
      <c r="A3532" s="217">
        <v>7</v>
      </c>
      <c r="B3532" s="204"/>
      <c r="C3532" s="204"/>
      <c r="D3532" s="218"/>
      <c r="E3532" s="204"/>
      <c r="F3532" s="204"/>
      <c r="G3532" s="219"/>
      <c r="H3532" s="273"/>
      <c r="I3532" s="271">
        <f t="shared" si="551"/>
        <v>0</v>
      </c>
      <c r="J3532" s="271"/>
      <c r="K3532" s="271"/>
      <c r="L3532" s="271"/>
      <c r="M3532" s="272"/>
      <c r="N3532" s="272"/>
      <c r="O3532" s="272" t="str">
        <f t="shared" si="552"/>
        <v/>
      </c>
      <c r="P3532" s="272" t="str">
        <f t="shared" si="553"/>
        <v/>
      </c>
      <c r="Q3532" s="272">
        <f t="shared" si="554"/>
        <v>0</v>
      </c>
      <c r="R3532" s="272"/>
    </row>
    <row r="3533" spans="1:21" x14ac:dyDescent="0.3">
      <c r="A3533" s="220">
        <v>8</v>
      </c>
      <c r="B3533" s="202"/>
      <c r="C3533" s="202"/>
      <c r="D3533" s="202" t="s">
        <v>271</v>
      </c>
      <c r="E3533" s="202"/>
      <c r="F3533" s="202"/>
      <c r="G3533" s="221"/>
      <c r="H3533" s="273">
        <f>SUM(B3533:B3539)</f>
        <v>0</v>
      </c>
      <c r="I3533" s="271">
        <f t="shared" si="551"/>
        <v>0</v>
      </c>
      <c r="J3533" s="271">
        <f>IF(SUM(H3533-40)&gt;0,H3533-40,0)</f>
        <v>0</v>
      </c>
      <c r="K3533" s="271">
        <f>IF(SUM(I3533:I3539)&gt;J3533,SUM(I3533:I3539),J3533)</f>
        <v>0</v>
      </c>
      <c r="L3533" s="271">
        <f>IF(D3533="o",IF(H3533&lt;15,0,IF(H3533&gt;40,8,H3533/5)),0)</f>
        <v>0</v>
      </c>
      <c r="M3533" s="272"/>
      <c r="N3533" s="272"/>
      <c r="O3533" s="272" t="str">
        <f t="shared" si="552"/>
        <v/>
      </c>
      <c r="P3533" s="272" t="str">
        <f t="shared" si="553"/>
        <v/>
      </c>
      <c r="Q3533" s="272">
        <f t="shared" si="554"/>
        <v>0</v>
      </c>
      <c r="R3533" s="272"/>
    </row>
    <row r="3534" spans="1:21" x14ac:dyDescent="0.3">
      <c r="A3534" s="214">
        <v>9</v>
      </c>
      <c r="B3534" s="200"/>
      <c r="C3534" s="200"/>
      <c r="D3534" s="215"/>
      <c r="E3534" s="200"/>
      <c r="F3534" s="200"/>
      <c r="G3534" s="216"/>
      <c r="H3534" s="273"/>
      <c r="I3534" s="271">
        <f t="shared" si="551"/>
        <v>0</v>
      </c>
      <c r="J3534" s="271"/>
      <c r="K3534" s="271"/>
      <c r="L3534" s="271"/>
      <c r="M3534" s="272"/>
      <c r="N3534" s="272"/>
      <c r="O3534" s="272" t="str">
        <f t="shared" si="552"/>
        <v/>
      </c>
      <c r="P3534" s="272" t="str">
        <f t="shared" si="553"/>
        <v/>
      </c>
      <c r="Q3534" s="272">
        <f t="shared" si="554"/>
        <v>0</v>
      </c>
      <c r="R3534" s="272"/>
    </row>
    <row r="3535" spans="1:21" x14ac:dyDescent="0.3">
      <c r="A3535" s="214">
        <v>10</v>
      </c>
      <c r="B3535" s="200"/>
      <c r="C3535" s="200"/>
      <c r="D3535" s="215"/>
      <c r="E3535" s="200"/>
      <c r="F3535" s="200"/>
      <c r="G3535" s="216"/>
      <c r="H3535" s="273"/>
      <c r="I3535" s="271">
        <f t="shared" si="551"/>
        <v>0</v>
      </c>
      <c r="J3535" s="271"/>
      <c r="K3535" s="271"/>
      <c r="L3535" s="271"/>
      <c r="M3535" s="272"/>
      <c r="N3535" s="272"/>
      <c r="O3535" s="272" t="str">
        <f t="shared" si="552"/>
        <v/>
      </c>
      <c r="P3535" s="272" t="str">
        <f t="shared" si="553"/>
        <v/>
      </c>
      <c r="Q3535" s="272">
        <f t="shared" si="554"/>
        <v>0</v>
      </c>
      <c r="R3535" s="272"/>
    </row>
    <row r="3536" spans="1:21" x14ac:dyDescent="0.3">
      <c r="A3536" s="214">
        <v>11</v>
      </c>
      <c r="B3536" s="200"/>
      <c r="C3536" s="200"/>
      <c r="D3536" s="215"/>
      <c r="E3536" s="200"/>
      <c r="F3536" s="200"/>
      <c r="G3536" s="216"/>
      <c r="H3536" s="273"/>
      <c r="I3536" s="271">
        <f t="shared" si="551"/>
        <v>0</v>
      </c>
      <c r="J3536" s="271"/>
      <c r="K3536" s="271"/>
      <c r="L3536" s="271"/>
      <c r="M3536" s="272"/>
      <c r="N3536" s="272"/>
      <c r="O3536" s="272" t="str">
        <f t="shared" si="552"/>
        <v/>
      </c>
      <c r="P3536" s="272" t="str">
        <f t="shared" si="553"/>
        <v/>
      </c>
      <c r="Q3536" s="272">
        <f t="shared" si="554"/>
        <v>0</v>
      </c>
      <c r="R3536" s="272"/>
    </row>
    <row r="3537" spans="1:18" x14ac:dyDescent="0.3">
      <c r="A3537" s="214">
        <v>12</v>
      </c>
      <c r="B3537" s="200"/>
      <c r="C3537" s="200"/>
      <c r="D3537" s="215"/>
      <c r="E3537" s="200"/>
      <c r="F3537" s="200"/>
      <c r="G3537" s="216"/>
      <c r="H3537" s="273"/>
      <c r="I3537" s="271">
        <f t="shared" si="551"/>
        <v>0</v>
      </c>
      <c r="J3537" s="271"/>
      <c r="K3537" s="271"/>
      <c r="L3537" s="271"/>
      <c r="M3537" s="272"/>
      <c r="N3537" s="272"/>
      <c r="O3537" s="272" t="str">
        <f t="shared" si="552"/>
        <v/>
      </c>
      <c r="P3537" s="272" t="str">
        <f t="shared" si="553"/>
        <v/>
      </c>
      <c r="Q3537" s="272">
        <f t="shared" si="554"/>
        <v>0</v>
      </c>
      <c r="R3537" s="272"/>
    </row>
    <row r="3538" spans="1:18" x14ac:dyDescent="0.3">
      <c r="A3538" s="214">
        <v>13</v>
      </c>
      <c r="B3538" s="200"/>
      <c r="C3538" s="200"/>
      <c r="D3538" s="215"/>
      <c r="E3538" s="200"/>
      <c r="F3538" s="200"/>
      <c r="G3538" s="216"/>
      <c r="H3538" s="273"/>
      <c r="I3538" s="271">
        <f t="shared" si="551"/>
        <v>0</v>
      </c>
      <c r="J3538" s="271"/>
      <c r="K3538" s="271"/>
      <c r="L3538" s="271"/>
      <c r="M3538" s="272"/>
      <c r="N3538" s="272"/>
      <c r="O3538" s="272" t="str">
        <f t="shared" si="552"/>
        <v/>
      </c>
      <c r="P3538" s="272" t="str">
        <f t="shared" si="553"/>
        <v/>
      </c>
      <c r="Q3538" s="272">
        <f t="shared" si="554"/>
        <v>0</v>
      </c>
      <c r="R3538" s="272"/>
    </row>
    <row r="3539" spans="1:18" ht="17.25" thickBot="1" x14ac:dyDescent="0.35">
      <c r="A3539" s="217">
        <v>14</v>
      </c>
      <c r="B3539" s="204"/>
      <c r="C3539" s="204"/>
      <c r="D3539" s="218"/>
      <c r="E3539" s="204"/>
      <c r="F3539" s="204"/>
      <c r="G3539" s="219"/>
      <c r="H3539" s="273"/>
      <c r="I3539" s="271">
        <f t="shared" si="551"/>
        <v>0</v>
      </c>
      <c r="J3539" s="271"/>
      <c r="K3539" s="271"/>
      <c r="L3539" s="271"/>
      <c r="M3539" s="272"/>
      <c r="N3539" s="272"/>
      <c r="O3539" s="272" t="str">
        <f t="shared" si="552"/>
        <v/>
      </c>
      <c r="P3539" s="272" t="str">
        <f t="shared" si="553"/>
        <v/>
      </c>
      <c r="Q3539" s="272">
        <f t="shared" si="554"/>
        <v>0</v>
      </c>
      <c r="R3539" s="272"/>
    </row>
    <row r="3540" spans="1:18" x14ac:dyDescent="0.3">
      <c r="A3540" s="220">
        <v>15</v>
      </c>
      <c r="B3540" s="202"/>
      <c r="C3540" s="202"/>
      <c r="D3540" s="202" t="s">
        <v>271</v>
      </c>
      <c r="E3540" s="202"/>
      <c r="F3540" s="202"/>
      <c r="G3540" s="221"/>
      <c r="H3540" s="273">
        <f>SUM(B3540:B3546)</f>
        <v>0</v>
      </c>
      <c r="I3540" s="271">
        <f t="shared" si="551"/>
        <v>0</v>
      </c>
      <c r="J3540" s="271">
        <f>IF(SUM(H3540-40)&gt;0,H3540-40,0)</f>
        <v>0</v>
      </c>
      <c r="K3540" s="271">
        <f>IF(SUM(I3540:I3546)&gt;J3540,SUM(I3540:I3546),J3540)</f>
        <v>0</v>
      </c>
      <c r="L3540" s="271">
        <f>IF(D3540="o",IF(H3540&lt;15,0,IF(H3540&gt;40,8,H3540/5)),0)</f>
        <v>0</v>
      </c>
      <c r="M3540" s="272"/>
      <c r="N3540" s="272"/>
      <c r="O3540" s="272" t="str">
        <f t="shared" si="552"/>
        <v/>
      </c>
      <c r="P3540" s="272" t="str">
        <f t="shared" si="553"/>
        <v/>
      </c>
      <c r="Q3540" s="272">
        <f t="shared" si="554"/>
        <v>0</v>
      </c>
      <c r="R3540" s="272"/>
    </row>
    <row r="3541" spans="1:18" x14ac:dyDescent="0.3">
      <c r="A3541" s="214">
        <v>16</v>
      </c>
      <c r="B3541" s="200"/>
      <c r="C3541" s="200"/>
      <c r="D3541" s="215"/>
      <c r="E3541" s="200"/>
      <c r="F3541" s="200"/>
      <c r="G3541" s="216"/>
      <c r="H3541" s="273"/>
      <c r="I3541" s="271">
        <f t="shared" si="551"/>
        <v>0</v>
      </c>
      <c r="J3541" s="271"/>
      <c r="K3541" s="271"/>
      <c r="L3541" s="271"/>
      <c r="M3541" s="272"/>
      <c r="N3541" s="272"/>
      <c r="O3541" s="272" t="str">
        <f t="shared" si="552"/>
        <v/>
      </c>
      <c r="P3541" s="272" t="str">
        <f t="shared" si="553"/>
        <v/>
      </c>
      <c r="Q3541" s="272">
        <f t="shared" si="554"/>
        <v>0</v>
      </c>
      <c r="R3541" s="272"/>
    </row>
    <row r="3542" spans="1:18" x14ac:dyDescent="0.3">
      <c r="A3542" s="214">
        <v>17</v>
      </c>
      <c r="B3542" s="200"/>
      <c r="C3542" s="200"/>
      <c r="D3542" s="215"/>
      <c r="E3542" s="200"/>
      <c r="F3542" s="200"/>
      <c r="G3542" s="216"/>
      <c r="H3542" s="273"/>
      <c r="I3542" s="271">
        <f t="shared" si="551"/>
        <v>0</v>
      </c>
      <c r="J3542" s="271"/>
      <c r="K3542" s="271"/>
      <c r="L3542" s="271"/>
      <c r="M3542" s="272"/>
      <c r="N3542" s="272"/>
      <c r="O3542" s="272" t="str">
        <f t="shared" si="552"/>
        <v/>
      </c>
      <c r="P3542" s="272" t="str">
        <f t="shared" si="553"/>
        <v/>
      </c>
      <c r="Q3542" s="272">
        <f t="shared" si="554"/>
        <v>0</v>
      </c>
      <c r="R3542" s="272"/>
    </row>
    <row r="3543" spans="1:18" x14ac:dyDescent="0.3">
      <c r="A3543" s="214">
        <v>18</v>
      </c>
      <c r="B3543" s="200"/>
      <c r="C3543" s="200"/>
      <c r="D3543" s="215"/>
      <c r="E3543" s="200"/>
      <c r="F3543" s="200"/>
      <c r="G3543" s="216"/>
      <c r="H3543" s="273"/>
      <c r="I3543" s="271">
        <f t="shared" si="551"/>
        <v>0</v>
      </c>
      <c r="J3543" s="271"/>
      <c r="K3543" s="271"/>
      <c r="L3543" s="271"/>
      <c r="M3543" s="272"/>
      <c r="N3543" s="272"/>
      <c r="O3543" s="272" t="str">
        <f t="shared" si="552"/>
        <v/>
      </c>
      <c r="P3543" s="272" t="str">
        <f t="shared" si="553"/>
        <v/>
      </c>
      <c r="Q3543" s="272">
        <f t="shared" si="554"/>
        <v>0</v>
      </c>
      <c r="R3543" s="272"/>
    </row>
    <row r="3544" spans="1:18" x14ac:dyDescent="0.3">
      <c r="A3544" s="214">
        <v>19</v>
      </c>
      <c r="B3544" s="200"/>
      <c r="C3544" s="200"/>
      <c r="D3544" s="215"/>
      <c r="E3544" s="200"/>
      <c r="F3544" s="200"/>
      <c r="G3544" s="216"/>
      <c r="H3544" s="273"/>
      <c r="I3544" s="271">
        <f t="shared" si="551"/>
        <v>0</v>
      </c>
      <c r="J3544" s="271"/>
      <c r="K3544" s="271"/>
      <c r="L3544" s="271"/>
      <c r="M3544" s="272"/>
      <c r="N3544" s="272"/>
      <c r="O3544" s="272" t="str">
        <f t="shared" si="552"/>
        <v/>
      </c>
      <c r="P3544" s="272" t="str">
        <f t="shared" si="553"/>
        <v/>
      </c>
      <c r="Q3544" s="272">
        <f t="shared" si="554"/>
        <v>0</v>
      </c>
      <c r="R3544" s="272"/>
    </row>
    <row r="3545" spans="1:18" x14ac:dyDescent="0.3">
      <c r="A3545" s="214">
        <v>20</v>
      </c>
      <c r="B3545" s="200"/>
      <c r="C3545" s="200"/>
      <c r="D3545" s="215"/>
      <c r="E3545" s="200"/>
      <c r="F3545" s="200"/>
      <c r="G3545" s="216"/>
      <c r="H3545" s="273"/>
      <c r="I3545" s="271">
        <f t="shared" si="551"/>
        <v>0</v>
      </c>
      <c r="J3545" s="271"/>
      <c r="K3545" s="271"/>
      <c r="L3545" s="271"/>
      <c r="M3545" s="272"/>
      <c r="N3545" s="272"/>
      <c r="O3545" s="272" t="str">
        <f t="shared" si="552"/>
        <v/>
      </c>
      <c r="P3545" s="272" t="str">
        <f t="shared" si="553"/>
        <v/>
      </c>
      <c r="Q3545" s="272">
        <f t="shared" si="554"/>
        <v>0</v>
      </c>
      <c r="R3545" s="272"/>
    </row>
    <row r="3546" spans="1:18" ht="17.25" thickBot="1" x14ac:dyDescent="0.35">
      <c r="A3546" s="217">
        <v>21</v>
      </c>
      <c r="B3546" s="204"/>
      <c r="C3546" s="204"/>
      <c r="D3546" s="218"/>
      <c r="E3546" s="204"/>
      <c r="F3546" s="204"/>
      <c r="G3546" s="219"/>
      <c r="H3546" s="273"/>
      <c r="I3546" s="271">
        <f t="shared" si="551"/>
        <v>0</v>
      </c>
      <c r="J3546" s="271"/>
      <c r="K3546" s="271"/>
      <c r="L3546" s="271"/>
      <c r="M3546" s="272"/>
      <c r="N3546" s="272"/>
      <c r="O3546" s="272" t="str">
        <f t="shared" si="552"/>
        <v/>
      </c>
      <c r="P3546" s="272" t="str">
        <f t="shared" si="553"/>
        <v/>
      </c>
      <c r="Q3546" s="272">
        <f t="shared" si="554"/>
        <v>0</v>
      </c>
      <c r="R3546" s="272"/>
    </row>
    <row r="3547" spans="1:18" x14ac:dyDescent="0.3">
      <c r="A3547" s="220">
        <v>22</v>
      </c>
      <c r="B3547" s="202"/>
      <c r="C3547" s="202"/>
      <c r="D3547" s="202" t="s">
        <v>271</v>
      </c>
      <c r="E3547" s="202"/>
      <c r="F3547" s="202"/>
      <c r="G3547" s="221"/>
      <c r="H3547" s="273">
        <f>SUM(B3547:B3553)</f>
        <v>0</v>
      </c>
      <c r="I3547" s="271">
        <f t="shared" si="551"/>
        <v>0</v>
      </c>
      <c r="J3547" s="271">
        <f>IF(SUM(H3547-40)&gt;0,H3547-40,0)</f>
        <v>0</v>
      </c>
      <c r="K3547" s="271">
        <f>IF(SUM(I3547:I3553)&gt;J3547,SUM(I3547:I3553),J3547)</f>
        <v>0</v>
      </c>
      <c r="L3547" s="271">
        <f>IF(D3547="o",IF(H3547&lt;15,0,IF(H3547&gt;40,8,H3547/5)),0)</f>
        <v>0</v>
      </c>
      <c r="M3547" s="272"/>
      <c r="N3547" s="272"/>
      <c r="O3547" s="272" t="str">
        <f t="shared" si="552"/>
        <v/>
      </c>
      <c r="P3547" s="272" t="str">
        <f t="shared" si="553"/>
        <v/>
      </c>
      <c r="Q3547" s="272">
        <f t="shared" si="554"/>
        <v>0</v>
      </c>
      <c r="R3547" s="272"/>
    </row>
    <row r="3548" spans="1:18" x14ac:dyDescent="0.3">
      <c r="A3548" s="214">
        <v>23</v>
      </c>
      <c r="B3548" s="200"/>
      <c r="C3548" s="200"/>
      <c r="D3548" s="215"/>
      <c r="E3548" s="200"/>
      <c r="F3548" s="200"/>
      <c r="G3548" s="216"/>
      <c r="H3548" s="273"/>
      <c r="I3548" s="271">
        <f t="shared" si="551"/>
        <v>0</v>
      </c>
      <c r="J3548" s="271"/>
      <c r="K3548" s="271"/>
      <c r="L3548" s="271"/>
      <c r="M3548" s="272"/>
      <c r="N3548" s="272"/>
      <c r="O3548" s="272" t="str">
        <f t="shared" si="552"/>
        <v/>
      </c>
      <c r="P3548" s="272" t="str">
        <f t="shared" si="553"/>
        <v/>
      </c>
      <c r="Q3548" s="272">
        <f t="shared" si="554"/>
        <v>0</v>
      </c>
      <c r="R3548" s="272"/>
    </row>
    <row r="3549" spans="1:18" x14ac:dyDescent="0.3">
      <c r="A3549" s="214">
        <v>24</v>
      </c>
      <c r="B3549" s="200"/>
      <c r="C3549" s="200"/>
      <c r="D3549" s="215"/>
      <c r="E3549" s="200"/>
      <c r="F3549" s="200"/>
      <c r="G3549" s="216"/>
      <c r="H3549" s="273"/>
      <c r="I3549" s="271">
        <f t="shared" si="551"/>
        <v>0</v>
      </c>
      <c r="J3549" s="271"/>
      <c r="K3549" s="271"/>
      <c r="L3549" s="271"/>
      <c r="M3549" s="272"/>
      <c r="N3549" s="272"/>
      <c r="O3549" s="272" t="str">
        <f t="shared" si="552"/>
        <v/>
      </c>
      <c r="P3549" s="272" t="str">
        <f t="shared" si="553"/>
        <v/>
      </c>
      <c r="Q3549" s="272">
        <f t="shared" si="554"/>
        <v>0</v>
      </c>
      <c r="R3549" s="272"/>
    </row>
    <row r="3550" spans="1:18" x14ac:dyDescent="0.3">
      <c r="A3550" s="214">
        <v>25</v>
      </c>
      <c r="B3550" s="200"/>
      <c r="C3550" s="200"/>
      <c r="D3550" s="215"/>
      <c r="E3550" s="200"/>
      <c r="F3550" s="200"/>
      <c r="G3550" s="216"/>
      <c r="H3550" s="273"/>
      <c r="I3550" s="271">
        <f t="shared" si="551"/>
        <v>0</v>
      </c>
      <c r="J3550" s="271"/>
      <c r="K3550" s="271"/>
      <c r="L3550" s="271"/>
      <c r="M3550" s="272"/>
      <c r="N3550" s="272"/>
      <c r="O3550" s="272" t="str">
        <f t="shared" si="552"/>
        <v/>
      </c>
      <c r="P3550" s="272" t="str">
        <f t="shared" si="553"/>
        <v/>
      </c>
      <c r="Q3550" s="272">
        <f t="shared" si="554"/>
        <v>0</v>
      </c>
      <c r="R3550" s="272"/>
    </row>
    <row r="3551" spans="1:18" x14ac:dyDescent="0.3">
      <c r="A3551" s="214">
        <v>26</v>
      </c>
      <c r="B3551" s="200"/>
      <c r="C3551" s="200"/>
      <c r="D3551" s="215"/>
      <c r="E3551" s="200"/>
      <c r="F3551" s="200"/>
      <c r="G3551" s="216"/>
      <c r="H3551" s="273"/>
      <c r="I3551" s="271">
        <f t="shared" si="551"/>
        <v>0</v>
      </c>
      <c r="J3551" s="271"/>
      <c r="K3551" s="271"/>
      <c r="L3551" s="271"/>
      <c r="M3551" s="272"/>
      <c r="N3551" s="272"/>
      <c r="O3551" s="272" t="str">
        <f t="shared" si="552"/>
        <v/>
      </c>
      <c r="P3551" s="272" t="str">
        <f t="shared" si="553"/>
        <v/>
      </c>
      <c r="Q3551" s="272">
        <f t="shared" si="554"/>
        <v>0</v>
      </c>
      <c r="R3551" s="272"/>
    </row>
    <row r="3552" spans="1:18" x14ac:dyDescent="0.3">
      <c r="A3552" s="214">
        <v>27</v>
      </c>
      <c r="B3552" s="200"/>
      <c r="C3552" s="200"/>
      <c r="D3552" s="215"/>
      <c r="E3552" s="200"/>
      <c r="F3552" s="200"/>
      <c r="G3552" s="216"/>
      <c r="H3552" s="273"/>
      <c r="I3552" s="271">
        <f t="shared" si="551"/>
        <v>0</v>
      </c>
      <c r="J3552" s="271"/>
      <c r="K3552" s="271"/>
      <c r="L3552" s="271"/>
      <c r="M3552" s="272"/>
      <c r="N3552" s="272"/>
      <c r="O3552" s="272" t="str">
        <f t="shared" si="552"/>
        <v/>
      </c>
      <c r="P3552" s="272" t="str">
        <f t="shared" si="553"/>
        <v/>
      </c>
      <c r="Q3552" s="272">
        <f t="shared" si="554"/>
        <v>0</v>
      </c>
      <c r="R3552" s="272"/>
    </row>
    <row r="3553" spans="1:21" ht="17.25" thickBot="1" x14ac:dyDescent="0.35">
      <c r="A3553" s="217">
        <v>28</v>
      </c>
      <c r="B3553" s="204"/>
      <c r="C3553" s="204"/>
      <c r="D3553" s="218"/>
      <c r="E3553" s="204"/>
      <c r="F3553" s="204"/>
      <c r="G3553" s="219"/>
      <c r="H3553" s="273"/>
      <c r="I3553" s="271">
        <f t="shared" si="551"/>
        <v>0</v>
      </c>
      <c r="J3553" s="271"/>
      <c r="K3553" s="271"/>
      <c r="L3553" s="271"/>
      <c r="M3553" s="272"/>
      <c r="N3553" s="272"/>
      <c r="O3553" s="272" t="str">
        <f t="shared" si="552"/>
        <v/>
      </c>
      <c r="P3553" s="272" t="str">
        <f t="shared" si="553"/>
        <v/>
      </c>
      <c r="Q3553" s="272">
        <f t="shared" si="554"/>
        <v>0</v>
      </c>
      <c r="R3553" s="272"/>
    </row>
    <row r="3554" spans="1:21" x14ac:dyDescent="0.3">
      <c r="A3554" s="205"/>
      <c r="B3554" s="202"/>
      <c r="C3554" s="202"/>
      <c r="D3554" s="202" t="s">
        <v>271</v>
      </c>
      <c r="E3554" s="202"/>
      <c r="F3554" s="202"/>
      <c r="G3554" s="221"/>
      <c r="H3554" s="273" t="str">
        <f>IF(A3554&lt;&gt;0,SUM(Q3554:Q3556),"")</f>
        <v/>
      </c>
      <c r="I3554" s="271" t="str">
        <f>IF(A3554&lt;&gt;0,IF(IFERROR(B3554-8,0)&lt;0,0,IFERROR(B3554-8,0)),"")</f>
        <v/>
      </c>
      <c r="J3554" s="271" t="str">
        <f>IF(A3554&lt;&gt;0,IF(SUM(H3554-40)&gt;0,H3554-40,0),"")</f>
        <v/>
      </c>
      <c r="K3554" s="271" t="str">
        <f>IF(A3554&lt;&gt;0,IF(SUM(I3554:I3556)&gt;J3554,SUM(I3554:I3556),J3554),"")</f>
        <v/>
      </c>
      <c r="L3554" s="271" t="str">
        <f>IF(A3554&lt;&gt;0,IF(D3526="o",IF(H3554&lt;(15/(7/COUNTA(A3554:A3556))),0,IF(H3554&gt;(COUNTA(A3554:A3556)/5*40),COUNTA(A3554:A3556)/5*8,H3554/5)),""),"")</f>
        <v/>
      </c>
      <c r="M3554" s="272"/>
      <c r="N3554" s="272"/>
      <c r="O3554" s="272" t="str">
        <f t="shared" si="552"/>
        <v/>
      </c>
      <c r="P3554" s="272" t="str">
        <f t="shared" si="553"/>
        <v/>
      </c>
      <c r="Q3554" s="272">
        <f t="shared" si="554"/>
        <v>0</v>
      </c>
      <c r="R3554" s="272"/>
    </row>
    <row r="3555" spans="1:21" x14ac:dyDescent="0.3">
      <c r="A3555" s="206"/>
      <c r="B3555" s="200"/>
      <c r="C3555" s="200"/>
      <c r="D3555" s="215"/>
      <c r="E3555" s="200"/>
      <c r="F3555" s="200"/>
      <c r="G3555" s="216"/>
      <c r="H3555" s="273"/>
      <c r="I3555" s="271" t="str">
        <f>IF(A3555&lt;&gt;0,IF(IFERROR(B3555-8,0)&lt;0,0,IFERROR(B3555-8,0)),"")</f>
        <v/>
      </c>
      <c r="J3555" s="271"/>
      <c r="K3555" s="271"/>
      <c r="L3555" s="271"/>
      <c r="M3555" s="272"/>
      <c r="N3555" s="272"/>
      <c r="O3555" s="272" t="str">
        <f t="shared" si="552"/>
        <v/>
      </c>
      <c r="P3555" s="272" t="str">
        <f t="shared" si="553"/>
        <v/>
      </c>
      <c r="Q3555" s="272">
        <f t="shared" si="554"/>
        <v>0</v>
      </c>
      <c r="R3555" s="272"/>
    </row>
    <row r="3556" spans="1:21" ht="17.25" thickBot="1" x14ac:dyDescent="0.35">
      <c r="A3556" s="207"/>
      <c r="B3556" s="204"/>
      <c r="C3556" s="204"/>
      <c r="D3556" s="218"/>
      <c r="E3556" s="204"/>
      <c r="F3556" s="204"/>
      <c r="G3556" s="219"/>
      <c r="H3556" s="273"/>
      <c r="I3556" s="271" t="str">
        <f>IF(A3556&lt;&gt;0,IF(IFERROR(B3556-8,0)&lt;0,0,IFERROR(B3556-8,0)),"")</f>
        <v/>
      </c>
      <c r="J3556" s="271"/>
      <c r="K3556" s="271"/>
      <c r="L3556" s="271"/>
      <c r="M3556" s="272"/>
      <c r="N3556" s="272"/>
      <c r="O3556" s="272"/>
      <c r="P3556" s="272"/>
      <c r="Q3556" s="272">
        <f t="shared" si="554"/>
        <v>0</v>
      </c>
      <c r="R3556" s="272"/>
    </row>
    <row r="3557" spans="1:21" ht="17.25" thickBot="1" x14ac:dyDescent="0.35">
      <c r="A3557" s="211"/>
      <c r="B3557" s="243"/>
      <c r="C3557" s="243"/>
      <c r="D3557" s="243"/>
      <c r="E3557" s="243"/>
      <c r="F3557" s="243"/>
      <c r="G3557" s="244"/>
      <c r="H3557" s="273">
        <f t="shared" ref="H3557:M3557" si="555">SUM(H3558:H3588)</f>
        <v>0</v>
      </c>
      <c r="I3557" s="271">
        <f t="shared" si="555"/>
        <v>0</v>
      </c>
      <c r="J3557" s="271">
        <f t="shared" si="555"/>
        <v>0</v>
      </c>
      <c r="K3557" s="271">
        <f t="shared" si="555"/>
        <v>0</v>
      </c>
      <c r="L3557" s="274">
        <f t="shared" si="555"/>
        <v>0</v>
      </c>
      <c r="M3557" s="271" t="e">
        <f t="shared" si="555"/>
        <v>#DIV/0!</v>
      </c>
      <c r="N3557" s="275">
        <f>COUNTA(B3558:B3588)-COUNTIF(B3558:B3588,"연차")</f>
        <v>0</v>
      </c>
      <c r="O3557" s="271">
        <f>SUM(O3558:O3588)</f>
        <v>0</v>
      </c>
      <c r="P3557" s="271">
        <f>SUM(P3558:P3588)</f>
        <v>0</v>
      </c>
      <c r="Q3557" s="272">
        <f>SUM(Q3558:Q3588)</f>
        <v>0</v>
      </c>
      <c r="R3557" s="272">
        <f>COUNTA(A3558:A3588)</f>
        <v>28</v>
      </c>
      <c r="S3557" s="276">
        <f>SUM(C3558:C3588)</f>
        <v>0</v>
      </c>
      <c r="T3557" s="276">
        <f>SUM(F3558:F3588)</f>
        <v>0</v>
      </c>
      <c r="U3557" s="251">
        <f>G3559*G3561</f>
        <v>0</v>
      </c>
    </row>
    <row r="3558" spans="1:21" x14ac:dyDescent="0.3">
      <c r="A3558" s="212">
        <v>1</v>
      </c>
      <c r="B3558" s="201"/>
      <c r="C3558" s="201"/>
      <c r="D3558" s="201" t="s">
        <v>271</v>
      </c>
      <c r="E3558" s="201"/>
      <c r="F3558" s="201"/>
      <c r="G3558" s="213" t="s">
        <v>282</v>
      </c>
      <c r="H3558" s="273">
        <f>SUM(B3558:B3564)</f>
        <v>0</v>
      </c>
      <c r="I3558" s="271">
        <f t="shared" ref="I3558:I3585" si="556">IF(IFERROR(B3558-8,0)&lt;0,0,IFERROR(B3558-8,0))</f>
        <v>0</v>
      </c>
      <c r="J3558" s="271">
        <f>IF(SUM(H3558-40)&gt;0,H3558-40,0)</f>
        <v>0</v>
      </c>
      <c r="K3558" s="271">
        <f>IF(SUM(I3558:I3564)&gt;J3558,SUM(I3558:I3564),J3558)</f>
        <v>0</v>
      </c>
      <c r="L3558" s="271">
        <f>IF(D3558="o",IF(H3558&lt;15,0,IF(H3558&gt;40,8,H3558/5)),0)</f>
        <v>0</v>
      </c>
      <c r="M3558" s="272" t="e">
        <f>SUM(B3558:B3588)/COUNTA(B3558:B3588)</f>
        <v>#DIV/0!</v>
      </c>
      <c r="N3558" s="272"/>
      <c r="O3558" s="272" t="str">
        <f>IF(E3558="o",IF(B3558&gt;8,8,B3558),"")</f>
        <v/>
      </c>
      <c r="P3558" s="272" t="str">
        <f>IF(E3558="o",IF(B3558&gt;8,B3558-8,0),"")</f>
        <v/>
      </c>
      <c r="Q3558" s="272">
        <f>COUNTA(A3558)*IF(B3558="연차",0,B3558)</f>
        <v>0</v>
      </c>
      <c r="R3558" s="272"/>
    </row>
    <row r="3559" spans="1:21" x14ac:dyDescent="0.3">
      <c r="A3559" s="214">
        <v>2</v>
      </c>
      <c r="B3559" s="200"/>
      <c r="C3559" s="200"/>
      <c r="D3559" s="215"/>
      <c r="E3559" s="200"/>
      <c r="F3559" s="200"/>
      <c r="G3559" s="203"/>
      <c r="H3559" s="273"/>
      <c r="I3559" s="271">
        <f t="shared" si="556"/>
        <v>0</v>
      </c>
      <c r="J3559" s="271"/>
      <c r="K3559" s="271"/>
      <c r="L3559" s="271"/>
      <c r="M3559" s="272"/>
      <c r="N3559" s="272"/>
      <c r="O3559" s="272" t="str">
        <f t="shared" ref="O3559:O3587" si="557">IF(E3559="o",IF(B3559&gt;8,8,B3559),"")</f>
        <v/>
      </c>
      <c r="P3559" s="272" t="str">
        <f t="shared" ref="P3559:P3587" si="558">IF(E3559="o",IF(B3559&gt;8,B3559-8,0),"")</f>
        <v/>
      </c>
      <c r="Q3559" s="272">
        <f t="shared" ref="Q3559:Q3588" si="559">COUNTA(A3559)*IF(B3559="연차",0,B3559)</f>
        <v>0</v>
      </c>
      <c r="R3559" s="272"/>
    </row>
    <row r="3560" spans="1:21" x14ac:dyDescent="0.3">
      <c r="A3560" s="214">
        <v>3</v>
      </c>
      <c r="B3560" s="200"/>
      <c r="C3560" s="200"/>
      <c r="D3560" s="215"/>
      <c r="E3560" s="200"/>
      <c r="F3560" s="200"/>
      <c r="G3560" s="203" t="s">
        <v>275</v>
      </c>
      <c r="H3560" s="273"/>
      <c r="I3560" s="271">
        <f t="shared" si="556"/>
        <v>0</v>
      </c>
      <c r="J3560" s="271"/>
      <c r="K3560" s="271"/>
      <c r="L3560" s="271"/>
      <c r="M3560" s="272"/>
      <c r="N3560" s="272"/>
      <c r="O3560" s="272" t="str">
        <f t="shared" si="557"/>
        <v/>
      </c>
      <c r="P3560" s="272" t="str">
        <f t="shared" si="558"/>
        <v/>
      </c>
      <c r="Q3560" s="272">
        <f t="shared" si="559"/>
        <v>0</v>
      </c>
      <c r="R3560" s="272"/>
    </row>
    <row r="3561" spans="1:21" x14ac:dyDescent="0.3">
      <c r="A3561" s="214">
        <v>4</v>
      </c>
      <c r="B3561" s="200"/>
      <c r="C3561" s="200"/>
      <c r="D3561" s="215"/>
      <c r="E3561" s="200"/>
      <c r="F3561" s="200"/>
      <c r="G3561" s="203"/>
      <c r="H3561" s="273"/>
      <c r="I3561" s="271">
        <f t="shared" si="556"/>
        <v>0</v>
      </c>
      <c r="J3561" s="271"/>
      <c r="K3561" s="271"/>
      <c r="L3561" s="271"/>
      <c r="M3561" s="272"/>
      <c r="N3561" s="272"/>
      <c r="O3561" s="272" t="str">
        <f t="shared" si="557"/>
        <v/>
      </c>
      <c r="P3561" s="272" t="str">
        <f t="shared" si="558"/>
        <v/>
      </c>
      <c r="Q3561" s="272">
        <f t="shared" si="559"/>
        <v>0</v>
      </c>
      <c r="R3561" s="272"/>
    </row>
    <row r="3562" spans="1:21" x14ac:dyDescent="0.3">
      <c r="A3562" s="214">
        <v>5</v>
      </c>
      <c r="B3562" s="200"/>
      <c r="C3562" s="200"/>
      <c r="D3562" s="215"/>
      <c r="E3562" s="200"/>
      <c r="F3562" s="200"/>
      <c r="G3562" s="216"/>
      <c r="H3562" s="273"/>
      <c r="I3562" s="271">
        <f t="shared" si="556"/>
        <v>0</v>
      </c>
      <c r="J3562" s="271"/>
      <c r="K3562" s="271"/>
      <c r="L3562" s="271"/>
      <c r="M3562" s="272"/>
      <c r="N3562" s="272"/>
      <c r="O3562" s="272" t="str">
        <f t="shared" si="557"/>
        <v/>
      </c>
      <c r="P3562" s="272" t="str">
        <f t="shared" si="558"/>
        <v/>
      </c>
      <c r="Q3562" s="272">
        <f t="shared" si="559"/>
        <v>0</v>
      </c>
      <c r="R3562" s="272"/>
    </row>
    <row r="3563" spans="1:21" x14ac:dyDescent="0.3">
      <c r="A3563" s="214">
        <v>6</v>
      </c>
      <c r="B3563" s="200"/>
      <c r="C3563" s="200"/>
      <c r="D3563" s="215"/>
      <c r="E3563" s="200"/>
      <c r="F3563" s="200"/>
      <c r="G3563" s="216"/>
      <c r="H3563" s="273"/>
      <c r="I3563" s="271">
        <f t="shared" si="556"/>
        <v>0</v>
      </c>
      <c r="J3563" s="271"/>
      <c r="K3563" s="271"/>
      <c r="L3563" s="271"/>
      <c r="M3563" s="272"/>
      <c r="N3563" s="272"/>
      <c r="O3563" s="272" t="str">
        <f t="shared" si="557"/>
        <v/>
      </c>
      <c r="P3563" s="272" t="str">
        <f t="shared" si="558"/>
        <v/>
      </c>
      <c r="Q3563" s="272">
        <f t="shared" si="559"/>
        <v>0</v>
      </c>
      <c r="R3563" s="272"/>
    </row>
    <row r="3564" spans="1:21" ht="17.25" thickBot="1" x14ac:dyDescent="0.35">
      <c r="A3564" s="217">
        <v>7</v>
      </c>
      <c r="B3564" s="204"/>
      <c r="C3564" s="204"/>
      <c r="D3564" s="218"/>
      <c r="E3564" s="204"/>
      <c r="F3564" s="204"/>
      <c r="G3564" s="219"/>
      <c r="H3564" s="273"/>
      <c r="I3564" s="271">
        <f t="shared" si="556"/>
        <v>0</v>
      </c>
      <c r="J3564" s="271"/>
      <c r="K3564" s="271"/>
      <c r="L3564" s="271"/>
      <c r="M3564" s="272"/>
      <c r="N3564" s="272"/>
      <c r="O3564" s="272" t="str">
        <f t="shared" si="557"/>
        <v/>
      </c>
      <c r="P3564" s="272" t="str">
        <f t="shared" si="558"/>
        <v/>
      </c>
      <c r="Q3564" s="272">
        <f t="shared" si="559"/>
        <v>0</v>
      </c>
      <c r="R3564" s="272"/>
    </row>
    <row r="3565" spans="1:21" x14ac:dyDescent="0.3">
      <c r="A3565" s="220">
        <v>8</v>
      </c>
      <c r="B3565" s="202"/>
      <c r="C3565" s="202"/>
      <c r="D3565" s="202" t="s">
        <v>271</v>
      </c>
      <c r="E3565" s="202"/>
      <c r="F3565" s="202"/>
      <c r="G3565" s="221"/>
      <c r="H3565" s="273">
        <f>SUM(B3565:B3571)</f>
        <v>0</v>
      </c>
      <c r="I3565" s="271">
        <f t="shared" si="556"/>
        <v>0</v>
      </c>
      <c r="J3565" s="271">
        <f>IF(SUM(H3565-40)&gt;0,H3565-40,0)</f>
        <v>0</v>
      </c>
      <c r="K3565" s="271">
        <f>IF(SUM(I3565:I3571)&gt;J3565,SUM(I3565:I3571),J3565)</f>
        <v>0</v>
      </c>
      <c r="L3565" s="271">
        <f>IF(D3565="o",IF(H3565&lt;15,0,IF(H3565&gt;40,8,H3565/5)),0)</f>
        <v>0</v>
      </c>
      <c r="M3565" s="272"/>
      <c r="N3565" s="272"/>
      <c r="O3565" s="272" t="str">
        <f t="shared" si="557"/>
        <v/>
      </c>
      <c r="P3565" s="272" t="str">
        <f t="shared" si="558"/>
        <v/>
      </c>
      <c r="Q3565" s="272">
        <f t="shared" si="559"/>
        <v>0</v>
      </c>
      <c r="R3565" s="272"/>
    </row>
    <row r="3566" spans="1:21" x14ac:dyDescent="0.3">
      <c r="A3566" s="214">
        <v>9</v>
      </c>
      <c r="B3566" s="200"/>
      <c r="C3566" s="200"/>
      <c r="D3566" s="215"/>
      <c r="E3566" s="200"/>
      <c r="F3566" s="200"/>
      <c r="G3566" s="216"/>
      <c r="H3566" s="273"/>
      <c r="I3566" s="271">
        <f t="shared" si="556"/>
        <v>0</v>
      </c>
      <c r="J3566" s="271"/>
      <c r="K3566" s="271"/>
      <c r="L3566" s="271"/>
      <c r="M3566" s="272"/>
      <c r="N3566" s="272"/>
      <c r="O3566" s="272" t="str">
        <f t="shared" si="557"/>
        <v/>
      </c>
      <c r="P3566" s="272" t="str">
        <f t="shared" si="558"/>
        <v/>
      </c>
      <c r="Q3566" s="272">
        <f t="shared" si="559"/>
        <v>0</v>
      </c>
      <c r="R3566" s="272"/>
    </row>
    <row r="3567" spans="1:21" x14ac:dyDescent="0.3">
      <c r="A3567" s="214">
        <v>10</v>
      </c>
      <c r="B3567" s="200"/>
      <c r="C3567" s="200"/>
      <c r="D3567" s="215"/>
      <c r="E3567" s="200"/>
      <c r="F3567" s="200"/>
      <c r="G3567" s="216"/>
      <c r="H3567" s="273"/>
      <c r="I3567" s="271">
        <f t="shared" si="556"/>
        <v>0</v>
      </c>
      <c r="J3567" s="271"/>
      <c r="K3567" s="271"/>
      <c r="L3567" s="271"/>
      <c r="M3567" s="272"/>
      <c r="N3567" s="272"/>
      <c r="O3567" s="272" t="str">
        <f t="shared" si="557"/>
        <v/>
      </c>
      <c r="P3567" s="272" t="str">
        <f t="shared" si="558"/>
        <v/>
      </c>
      <c r="Q3567" s="272">
        <f t="shared" si="559"/>
        <v>0</v>
      </c>
      <c r="R3567" s="272"/>
    </row>
    <row r="3568" spans="1:21" x14ac:dyDescent="0.3">
      <c r="A3568" s="214">
        <v>11</v>
      </c>
      <c r="B3568" s="200"/>
      <c r="C3568" s="200"/>
      <c r="D3568" s="215"/>
      <c r="E3568" s="200"/>
      <c r="F3568" s="200"/>
      <c r="G3568" s="216"/>
      <c r="H3568" s="273"/>
      <c r="I3568" s="271">
        <f t="shared" si="556"/>
        <v>0</v>
      </c>
      <c r="J3568" s="271"/>
      <c r="K3568" s="271"/>
      <c r="L3568" s="271"/>
      <c r="M3568" s="272"/>
      <c r="N3568" s="272"/>
      <c r="O3568" s="272" t="str">
        <f t="shared" si="557"/>
        <v/>
      </c>
      <c r="P3568" s="272" t="str">
        <f t="shared" si="558"/>
        <v/>
      </c>
      <c r="Q3568" s="272">
        <f t="shared" si="559"/>
        <v>0</v>
      </c>
      <c r="R3568" s="272"/>
    </row>
    <row r="3569" spans="1:18" x14ac:dyDescent="0.3">
      <c r="A3569" s="214">
        <v>12</v>
      </c>
      <c r="B3569" s="200"/>
      <c r="C3569" s="200"/>
      <c r="D3569" s="215"/>
      <c r="E3569" s="200"/>
      <c r="F3569" s="200"/>
      <c r="G3569" s="216"/>
      <c r="H3569" s="273"/>
      <c r="I3569" s="271">
        <f t="shared" si="556"/>
        <v>0</v>
      </c>
      <c r="J3569" s="271"/>
      <c r="K3569" s="271"/>
      <c r="L3569" s="271"/>
      <c r="M3569" s="272"/>
      <c r="N3569" s="272"/>
      <c r="O3569" s="272" t="str">
        <f t="shared" si="557"/>
        <v/>
      </c>
      <c r="P3569" s="272" t="str">
        <f t="shared" si="558"/>
        <v/>
      </c>
      <c r="Q3569" s="272">
        <f t="shared" si="559"/>
        <v>0</v>
      </c>
      <c r="R3569" s="272"/>
    </row>
    <row r="3570" spans="1:18" x14ac:dyDescent="0.3">
      <c r="A3570" s="214">
        <v>13</v>
      </c>
      <c r="B3570" s="200"/>
      <c r="C3570" s="200"/>
      <c r="D3570" s="215"/>
      <c r="E3570" s="200"/>
      <c r="F3570" s="200"/>
      <c r="G3570" s="216"/>
      <c r="H3570" s="273"/>
      <c r="I3570" s="271">
        <f t="shared" si="556"/>
        <v>0</v>
      </c>
      <c r="J3570" s="271"/>
      <c r="K3570" s="271"/>
      <c r="L3570" s="271"/>
      <c r="M3570" s="272"/>
      <c r="N3570" s="272"/>
      <c r="O3570" s="272" t="str">
        <f t="shared" si="557"/>
        <v/>
      </c>
      <c r="P3570" s="272" t="str">
        <f t="shared" si="558"/>
        <v/>
      </c>
      <c r="Q3570" s="272">
        <f t="shared" si="559"/>
        <v>0</v>
      </c>
      <c r="R3570" s="272"/>
    </row>
    <row r="3571" spans="1:18" ht="17.25" thickBot="1" x14ac:dyDescent="0.35">
      <c r="A3571" s="217">
        <v>14</v>
      </c>
      <c r="B3571" s="204"/>
      <c r="C3571" s="204"/>
      <c r="D3571" s="218"/>
      <c r="E3571" s="204"/>
      <c r="F3571" s="204"/>
      <c r="G3571" s="219"/>
      <c r="H3571" s="273"/>
      <c r="I3571" s="271">
        <f t="shared" si="556"/>
        <v>0</v>
      </c>
      <c r="J3571" s="271"/>
      <c r="K3571" s="271"/>
      <c r="L3571" s="271"/>
      <c r="M3571" s="272"/>
      <c r="N3571" s="272"/>
      <c r="O3571" s="272" t="str">
        <f t="shared" si="557"/>
        <v/>
      </c>
      <c r="P3571" s="272" t="str">
        <f t="shared" si="558"/>
        <v/>
      </c>
      <c r="Q3571" s="272">
        <f t="shared" si="559"/>
        <v>0</v>
      </c>
      <c r="R3571" s="272"/>
    </row>
    <row r="3572" spans="1:18" x14ac:dyDescent="0.3">
      <c r="A3572" s="220">
        <v>15</v>
      </c>
      <c r="B3572" s="202"/>
      <c r="C3572" s="202"/>
      <c r="D3572" s="202" t="s">
        <v>271</v>
      </c>
      <c r="E3572" s="202"/>
      <c r="F3572" s="202"/>
      <c r="G3572" s="221"/>
      <c r="H3572" s="273">
        <f>SUM(B3572:B3578)</f>
        <v>0</v>
      </c>
      <c r="I3572" s="271">
        <f t="shared" si="556"/>
        <v>0</v>
      </c>
      <c r="J3572" s="271">
        <f>IF(SUM(H3572-40)&gt;0,H3572-40,0)</f>
        <v>0</v>
      </c>
      <c r="K3572" s="271">
        <f>IF(SUM(I3572:I3578)&gt;J3572,SUM(I3572:I3578),J3572)</f>
        <v>0</v>
      </c>
      <c r="L3572" s="271">
        <f>IF(D3572="o",IF(H3572&lt;15,0,IF(H3572&gt;40,8,H3572/5)),0)</f>
        <v>0</v>
      </c>
      <c r="M3572" s="272"/>
      <c r="N3572" s="272"/>
      <c r="O3572" s="272" t="str">
        <f t="shared" si="557"/>
        <v/>
      </c>
      <c r="P3572" s="272" t="str">
        <f t="shared" si="558"/>
        <v/>
      </c>
      <c r="Q3572" s="272">
        <f t="shared" si="559"/>
        <v>0</v>
      </c>
      <c r="R3572" s="272"/>
    </row>
    <row r="3573" spans="1:18" x14ac:dyDescent="0.3">
      <c r="A3573" s="214">
        <v>16</v>
      </c>
      <c r="B3573" s="200"/>
      <c r="C3573" s="200"/>
      <c r="D3573" s="215"/>
      <c r="E3573" s="200"/>
      <c r="F3573" s="200"/>
      <c r="G3573" s="216"/>
      <c r="H3573" s="273"/>
      <c r="I3573" s="271">
        <f t="shared" si="556"/>
        <v>0</v>
      </c>
      <c r="J3573" s="271"/>
      <c r="K3573" s="271"/>
      <c r="L3573" s="271"/>
      <c r="M3573" s="272"/>
      <c r="N3573" s="272"/>
      <c r="O3573" s="272" t="str">
        <f t="shared" si="557"/>
        <v/>
      </c>
      <c r="P3573" s="272" t="str">
        <f t="shared" si="558"/>
        <v/>
      </c>
      <c r="Q3573" s="272">
        <f t="shared" si="559"/>
        <v>0</v>
      </c>
      <c r="R3573" s="272"/>
    </row>
    <row r="3574" spans="1:18" x14ac:dyDescent="0.3">
      <c r="A3574" s="214">
        <v>17</v>
      </c>
      <c r="B3574" s="200"/>
      <c r="C3574" s="200"/>
      <c r="D3574" s="215"/>
      <c r="E3574" s="200"/>
      <c r="F3574" s="200"/>
      <c r="G3574" s="216"/>
      <c r="H3574" s="273"/>
      <c r="I3574" s="271">
        <f t="shared" si="556"/>
        <v>0</v>
      </c>
      <c r="J3574" s="271"/>
      <c r="K3574" s="271"/>
      <c r="L3574" s="271"/>
      <c r="M3574" s="272"/>
      <c r="N3574" s="272"/>
      <c r="O3574" s="272" t="str">
        <f t="shared" si="557"/>
        <v/>
      </c>
      <c r="P3574" s="272" t="str">
        <f t="shared" si="558"/>
        <v/>
      </c>
      <c r="Q3574" s="272">
        <f t="shared" si="559"/>
        <v>0</v>
      </c>
      <c r="R3574" s="272"/>
    </row>
    <row r="3575" spans="1:18" x14ac:dyDescent="0.3">
      <c r="A3575" s="214">
        <v>18</v>
      </c>
      <c r="B3575" s="200"/>
      <c r="C3575" s="200"/>
      <c r="D3575" s="215"/>
      <c r="E3575" s="200"/>
      <c r="F3575" s="200"/>
      <c r="G3575" s="216"/>
      <c r="H3575" s="273"/>
      <c r="I3575" s="271">
        <f t="shared" si="556"/>
        <v>0</v>
      </c>
      <c r="J3575" s="271"/>
      <c r="K3575" s="271"/>
      <c r="L3575" s="271"/>
      <c r="M3575" s="272"/>
      <c r="N3575" s="272"/>
      <c r="O3575" s="272" t="str">
        <f t="shared" si="557"/>
        <v/>
      </c>
      <c r="P3575" s="272" t="str">
        <f t="shared" si="558"/>
        <v/>
      </c>
      <c r="Q3575" s="272">
        <f t="shared" si="559"/>
        <v>0</v>
      </c>
      <c r="R3575" s="272"/>
    </row>
    <row r="3576" spans="1:18" x14ac:dyDescent="0.3">
      <c r="A3576" s="214">
        <v>19</v>
      </c>
      <c r="B3576" s="200"/>
      <c r="C3576" s="200"/>
      <c r="D3576" s="215"/>
      <c r="E3576" s="200"/>
      <c r="F3576" s="200"/>
      <c r="G3576" s="216"/>
      <c r="H3576" s="273"/>
      <c r="I3576" s="271">
        <f t="shared" si="556"/>
        <v>0</v>
      </c>
      <c r="J3576" s="271"/>
      <c r="K3576" s="271"/>
      <c r="L3576" s="271"/>
      <c r="M3576" s="272"/>
      <c r="N3576" s="272"/>
      <c r="O3576" s="272" t="str">
        <f t="shared" si="557"/>
        <v/>
      </c>
      <c r="P3576" s="272" t="str">
        <f t="shared" si="558"/>
        <v/>
      </c>
      <c r="Q3576" s="272">
        <f t="shared" si="559"/>
        <v>0</v>
      </c>
      <c r="R3576" s="272"/>
    </row>
    <row r="3577" spans="1:18" x14ac:dyDescent="0.3">
      <c r="A3577" s="214">
        <v>20</v>
      </c>
      <c r="B3577" s="200"/>
      <c r="C3577" s="200"/>
      <c r="D3577" s="215"/>
      <c r="E3577" s="200"/>
      <c r="F3577" s="200"/>
      <c r="G3577" s="216"/>
      <c r="H3577" s="273"/>
      <c r="I3577" s="271">
        <f t="shared" si="556"/>
        <v>0</v>
      </c>
      <c r="J3577" s="271"/>
      <c r="K3577" s="271"/>
      <c r="L3577" s="271"/>
      <c r="M3577" s="272"/>
      <c r="N3577" s="272"/>
      <c r="O3577" s="272" t="str">
        <f t="shared" si="557"/>
        <v/>
      </c>
      <c r="P3577" s="272" t="str">
        <f t="shared" si="558"/>
        <v/>
      </c>
      <c r="Q3577" s="272">
        <f t="shared" si="559"/>
        <v>0</v>
      </c>
      <c r="R3577" s="272"/>
    </row>
    <row r="3578" spans="1:18" ht="17.25" thickBot="1" x14ac:dyDescent="0.35">
      <c r="A3578" s="217">
        <v>21</v>
      </c>
      <c r="B3578" s="204"/>
      <c r="C3578" s="204"/>
      <c r="D3578" s="218"/>
      <c r="E3578" s="204"/>
      <c r="F3578" s="204"/>
      <c r="G3578" s="219"/>
      <c r="H3578" s="273"/>
      <c r="I3578" s="271">
        <f t="shared" si="556"/>
        <v>0</v>
      </c>
      <c r="J3578" s="271"/>
      <c r="K3578" s="271"/>
      <c r="L3578" s="271"/>
      <c r="M3578" s="272"/>
      <c r="N3578" s="272"/>
      <c r="O3578" s="272" t="str">
        <f t="shared" si="557"/>
        <v/>
      </c>
      <c r="P3578" s="272" t="str">
        <f t="shared" si="558"/>
        <v/>
      </c>
      <c r="Q3578" s="272">
        <f t="shared" si="559"/>
        <v>0</v>
      </c>
      <c r="R3578" s="272"/>
    </row>
    <row r="3579" spans="1:18" x14ac:dyDescent="0.3">
      <c r="A3579" s="220">
        <v>22</v>
      </c>
      <c r="B3579" s="202"/>
      <c r="C3579" s="202"/>
      <c r="D3579" s="202" t="s">
        <v>271</v>
      </c>
      <c r="E3579" s="202"/>
      <c r="F3579" s="202"/>
      <c r="G3579" s="221"/>
      <c r="H3579" s="273">
        <f>SUM(B3579:B3585)</f>
        <v>0</v>
      </c>
      <c r="I3579" s="271">
        <f t="shared" si="556"/>
        <v>0</v>
      </c>
      <c r="J3579" s="271">
        <f>IF(SUM(H3579-40)&gt;0,H3579-40,0)</f>
        <v>0</v>
      </c>
      <c r="K3579" s="271">
        <f>IF(SUM(I3579:I3585)&gt;J3579,SUM(I3579:I3585),J3579)</f>
        <v>0</v>
      </c>
      <c r="L3579" s="271">
        <f>IF(D3579="o",IF(H3579&lt;15,0,IF(H3579&gt;40,8,H3579/5)),0)</f>
        <v>0</v>
      </c>
      <c r="M3579" s="272"/>
      <c r="N3579" s="272"/>
      <c r="O3579" s="272" t="str">
        <f t="shared" si="557"/>
        <v/>
      </c>
      <c r="P3579" s="272" t="str">
        <f t="shared" si="558"/>
        <v/>
      </c>
      <c r="Q3579" s="272">
        <f t="shared" si="559"/>
        <v>0</v>
      </c>
      <c r="R3579" s="272"/>
    </row>
    <row r="3580" spans="1:18" x14ac:dyDescent="0.3">
      <c r="A3580" s="214">
        <v>23</v>
      </c>
      <c r="B3580" s="200"/>
      <c r="C3580" s="200"/>
      <c r="D3580" s="215"/>
      <c r="E3580" s="200"/>
      <c r="F3580" s="200"/>
      <c r="G3580" s="216"/>
      <c r="H3580" s="273"/>
      <c r="I3580" s="271">
        <f t="shared" si="556"/>
        <v>0</v>
      </c>
      <c r="J3580" s="271"/>
      <c r="K3580" s="271"/>
      <c r="L3580" s="271"/>
      <c r="M3580" s="272"/>
      <c r="N3580" s="272"/>
      <c r="O3580" s="272" t="str">
        <f t="shared" si="557"/>
        <v/>
      </c>
      <c r="P3580" s="272" t="str">
        <f t="shared" si="558"/>
        <v/>
      </c>
      <c r="Q3580" s="272">
        <f t="shared" si="559"/>
        <v>0</v>
      </c>
      <c r="R3580" s="272"/>
    </row>
    <row r="3581" spans="1:18" x14ac:dyDescent="0.3">
      <c r="A3581" s="214">
        <v>24</v>
      </c>
      <c r="B3581" s="200"/>
      <c r="C3581" s="200"/>
      <c r="D3581" s="215"/>
      <c r="E3581" s="200"/>
      <c r="F3581" s="200"/>
      <c r="G3581" s="216"/>
      <c r="H3581" s="273"/>
      <c r="I3581" s="271">
        <f t="shared" si="556"/>
        <v>0</v>
      </c>
      <c r="J3581" s="271"/>
      <c r="K3581" s="271"/>
      <c r="L3581" s="271"/>
      <c r="M3581" s="272"/>
      <c r="N3581" s="272"/>
      <c r="O3581" s="272" t="str">
        <f t="shared" si="557"/>
        <v/>
      </c>
      <c r="P3581" s="272" t="str">
        <f t="shared" si="558"/>
        <v/>
      </c>
      <c r="Q3581" s="272">
        <f t="shared" si="559"/>
        <v>0</v>
      </c>
      <c r="R3581" s="272"/>
    </row>
    <row r="3582" spans="1:18" x14ac:dyDescent="0.3">
      <c r="A3582" s="214">
        <v>25</v>
      </c>
      <c r="B3582" s="200"/>
      <c r="C3582" s="200"/>
      <c r="D3582" s="215"/>
      <c r="E3582" s="200"/>
      <c r="F3582" s="200"/>
      <c r="G3582" s="216"/>
      <c r="H3582" s="273"/>
      <c r="I3582" s="271">
        <f t="shared" si="556"/>
        <v>0</v>
      </c>
      <c r="J3582" s="271"/>
      <c r="K3582" s="271"/>
      <c r="L3582" s="271"/>
      <c r="M3582" s="272"/>
      <c r="N3582" s="272"/>
      <c r="O3582" s="272" t="str">
        <f t="shared" si="557"/>
        <v/>
      </c>
      <c r="P3582" s="272" t="str">
        <f t="shared" si="558"/>
        <v/>
      </c>
      <c r="Q3582" s="272">
        <f t="shared" si="559"/>
        <v>0</v>
      </c>
      <c r="R3582" s="272"/>
    </row>
    <row r="3583" spans="1:18" x14ac:dyDescent="0.3">
      <c r="A3583" s="214">
        <v>26</v>
      </c>
      <c r="B3583" s="200"/>
      <c r="C3583" s="200"/>
      <c r="D3583" s="215"/>
      <c r="E3583" s="200"/>
      <c r="F3583" s="200"/>
      <c r="G3583" s="216"/>
      <c r="H3583" s="273"/>
      <c r="I3583" s="271">
        <f t="shared" si="556"/>
        <v>0</v>
      </c>
      <c r="J3583" s="271"/>
      <c r="K3583" s="271"/>
      <c r="L3583" s="271"/>
      <c r="M3583" s="272"/>
      <c r="N3583" s="272"/>
      <c r="O3583" s="272" t="str">
        <f t="shared" si="557"/>
        <v/>
      </c>
      <c r="P3583" s="272" t="str">
        <f t="shared" si="558"/>
        <v/>
      </c>
      <c r="Q3583" s="272">
        <f t="shared" si="559"/>
        <v>0</v>
      </c>
      <c r="R3583" s="272"/>
    </row>
    <row r="3584" spans="1:18" x14ac:dyDescent="0.3">
      <c r="A3584" s="214">
        <v>27</v>
      </c>
      <c r="B3584" s="200"/>
      <c r="C3584" s="200"/>
      <c r="D3584" s="215"/>
      <c r="E3584" s="200"/>
      <c r="F3584" s="200"/>
      <c r="G3584" s="216"/>
      <c r="H3584" s="273"/>
      <c r="I3584" s="271">
        <f t="shared" si="556"/>
        <v>0</v>
      </c>
      <c r="J3584" s="271"/>
      <c r="K3584" s="271"/>
      <c r="L3584" s="271"/>
      <c r="M3584" s="272"/>
      <c r="N3584" s="272"/>
      <c r="O3584" s="272" t="str">
        <f t="shared" si="557"/>
        <v/>
      </c>
      <c r="P3584" s="272" t="str">
        <f t="shared" si="558"/>
        <v/>
      </c>
      <c r="Q3584" s="272">
        <f t="shared" si="559"/>
        <v>0</v>
      </c>
      <c r="R3584" s="272"/>
    </row>
    <row r="3585" spans="1:21" ht="17.25" thickBot="1" x14ac:dyDescent="0.35">
      <c r="A3585" s="217">
        <v>28</v>
      </c>
      <c r="B3585" s="204"/>
      <c r="C3585" s="204"/>
      <c r="D3585" s="218"/>
      <c r="E3585" s="204"/>
      <c r="F3585" s="204"/>
      <c r="G3585" s="219"/>
      <c r="H3585" s="273"/>
      <c r="I3585" s="271">
        <f t="shared" si="556"/>
        <v>0</v>
      </c>
      <c r="J3585" s="271"/>
      <c r="K3585" s="271"/>
      <c r="L3585" s="271"/>
      <c r="M3585" s="272"/>
      <c r="N3585" s="272"/>
      <c r="O3585" s="272" t="str">
        <f t="shared" si="557"/>
        <v/>
      </c>
      <c r="P3585" s="272" t="str">
        <f t="shared" si="558"/>
        <v/>
      </c>
      <c r="Q3585" s="272">
        <f t="shared" si="559"/>
        <v>0</v>
      </c>
      <c r="R3585" s="272"/>
    </row>
    <row r="3586" spans="1:21" x14ac:dyDescent="0.3">
      <c r="A3586" s="205"/>
      <c r="B3586" s="202"/>
      <c r="C3586" s="202"/>
      <c r="D3586" s="202" t="s">
        <v>271</v>
      </c>
      <c r="E3586" s="202"/>
      <c r="F3586" s="202"/>
      <c r="G3586" s="221"/>
      <c r="H3586" s="273" t="str">
        <f>IF(A3586&lt;&gt;0,SUM(Q3586:Q3588),"")</f>
        <v/>
      </c>
      <c r="I3586" s="271" t="str">
        <f>IF(A3586&lt;&gt;0,IF(IFERROR(B3586-8,0)&lt;0,0,IFERROR(B3586-8,0)),"")</f>
        <v/>
      </c>
      <c r="J3586" s="271" t="str">
        <f>IF(A3586&lt;&gt;0,IF(SUM(H3586-40)&gt;0,H3586-40,0),"")</f>
        <v/>
      </c>
      <c r="K3586" s="271" t="str">
        <f>IF(A3586&lt;&gt;0,IF(SUM(I3586:I3588)&gt;J3586,SUM(I3586:I3588),J3586),"")</f>
        <v/>
      </c>
      <c r="L3586" s="271" t="str">
        <f>IF(A3586&lt;&gt;0,IF(D3558="o",IF(H3586&lt;(15/(7/COUNTA(A3586:A3588))),0,IF(H3586&gt;(COUNTA(A3586:A3588)/5*40),COUNTA(A3586:A3588)/5*8,H3586/5)),""),"")</f>
        <v/>
      </c>
      <c r="M3586" s="272"/>
      <c r="N3586" s="272"/>
      <c r="O3586" s="272" t="str">
        <f t="shared" si="557"/>
        <v/>
      </c>
      <c r="P3586" s="272" t="str">
        <f t="shared" si="558"/>
        <v/>
      </c>
      <c r="Q3586" s="272">
        <f t="shared" si="559"/>
        <v>0</v>
      </c>
      <c r="R3586" s="272"/>
    </row>
    <row r="3587" spans="1:21" x14ac:dyDescent="0.3">
      <c r="A3587" s="206"/>
      <c r="B3587" s="200"/>
      <c r="C3587" s="200"/>
      <c r="D3587" s="215"/>
      <c r="E3587" s="200"/>
      <c r="F3587" s="200"/>
      <c r="G3587" s="216"/>
      <c r="H3587" s="273"/>
      <c r="I3587" s="271" t="str">
        <f>IF(A3587&lt;&gt;0,IF(IFERROR(B3587-8,0)&lt;0,0,IFERROR(B3587-8,0)),"")</f>
        <v/>
      </c>
      <c r="J3587" s="271"/>
      <c r="K3587" s="271"/>
      <c r="L3587" s="271"/>
      <c r="M3587" s="272"/>
      <c r="N3587" s="272"/>
      <c r="O3587" s="272" t="str">
        <f t="shared" si="557"/>
        <v/>
      </c>
      <c r="P3587" s="272" t="str">
        <f t="shared" si="558"/>
        <v/>
      </c>
      <c r="Q3587" s="272">
        <f t="shared" si="559"/>
        <v>0</v>
      </c>
      <c r="R3587" s="272"/>
    </row>
    <row r="3588" spans="1:21" ht="17.25" thickBot="1" x14ac:dyDescent="0.35">
      <c r="A3588" s="207"/>
      <c r="B3588" s="204"/>
      <c r="C3588" s="204"/>
      <c r="D3588" s="218"/>
      <c r="E3588" s="204"/>
      <c r="F3588" s="204"/>
      <c r="G3588" s="219"/>
      <c r="H3588" s="273"/>
      <c r="I3588" s="271" t="str">
        <f>IF(A3588&lt;&gt;0,IF(IFERROR(B3588-8,0)&lt;0,0,IFERROR(B3588-8,0)),"")</f>
        <v/>
      </c>
      <c r="J3588" s="271"/>
      <c r="K3588" s="271"/>
      <c r="L3588" s="271"/>
      <c r="M3588" s="272"/>
      <c r="N3588" s="272"/>
      <c r="O3588" s="272"/>
      <c r="P3588" s="272"/>
      <c r="Q3588" s="272">
        <f t="shared" si="559"/>
        <v>0</v>
      </c>
      <c r="R3588" s="272"/>
    </row>
    <row r="3589" spans="1:21" ht="17.25" thickBot="1" x14ac:dyDescent="0.35">
      <c r="A3589" s="211"/>
      <c r="B3589" s="243"/>
      <c r="C3589" s="243"/>
      <c r="D3589" s="243"/>
      <c r="E3589" s="243"/>
      <c r="F3589" s="243"/>
      <c r="G3589" s="244"/>
      <c r="H3589" s="273">
        <f t="shared" ref="H3589:M3589" si="560">SUM(H3590:H3620)</f>
        <v>0</v>
      </c>
      <c r="I3589" s="271">
        <f t="shared" si="560"/>
        <v>0</v>
      </c>
      <c r="J3589" s="271">
        <f t="shared" si="560"/>
        <v>0</v>
      </c>
      <c r="K3589" s="271">
        <f t="shared" si="560"/>
        <v>0</v>
      </c>
      <c r="L3589" s="274">
        <f t="shared" si="560"/>
        <v>0</v>
      </c>
      <c r="M3589" s="271" t="e">
        <f t="shared" si="560"/>
        <v>#DIV/0!</v>
      </c>
      <c r="N3589" s="275">
        <f>COUNTA(B3590:B3620)-COUNTIF(B3590:B3620,"연차")</f>
        <v>0</v>
      </c>
      <c r="O3589" s="271">
        <f>SUM(O3590:O3620)</f>
        <v>0</v>
      </c>
      <c r="P3589" s="271">
        <f>SUM(P3590:P3620)</f>
        <v>0</v>
      </c>
      <c r="Q3589" s="272">
        <f>SUM(Q3590:Q3620)</f>
        <v>0</v>
      </c>
      <c r="R3589" s="272">
        <f>COUNTA(A3590:A3620)</f>
        <v>28</v>
      </c>
      <c r="S3589" s="276">
        <f>SUM(C3590:C3620)</f>
        <v>0</v>
      </c>
      <c r="T3589" s="276">
        <f>SUM(F3590:F3620)</f>
        <v>0</v>
      </c>
      <c r="U3589" s="251">
        <f>G3591*G3593</f>
        <v>0</v>
      </c>
    </row>
    <row r="3590" spans="1:21" x14ac:dyDescent="0.3">
      <c r="A3590" s="212">
        <v>1</v>
      </c>
      <c r="B3590" s="201"/>
      <c r="C3590" s="201"/>
      <c r="D3590" s="201" t="s">
        <v>271</v>
      </c>
      <c r="E3590" s="201"/>
      <c r="F3590" s="201"/>
      <c r="G3590" s="213" t="s">
        <v>282</v>
      </c>
      <c r="H3590" s="273">
        <f>SUM(B3590:B3596)</f>
        <v>0</v>
      </c>
      <c r="I3590" s="271">
        <f t="shared" ref="I3590:I3617" si="561">IF(IFERROR(B3590-8,0)&lt;0,0,IFERROR(B3590-8,0))</f>
        <v>0</v>
      </c>
      <c r="J3590" s="271">
        <f>IF(SUM(H3590-40)&gt;0,H3590-40,0)</f>
        <v>0</v>
      </c>
      <c r="K3590" s="271">
        <f>IF(SUM(I3590:I3596)&gt;J3590,SUM(I3590:I3596),J3590)</f>
        <v>0</v>
      </c>
      <c r="L3590" s="271">
        <f>IF(D3590="o",IF(H3590&lt;15,0,IF(H3590&gt;40,8,H3590/5)),0)</f>
        <v>0</v>
      </c>
      <c r="M3590" s="272" t="e">
        <f>SUM(B3590:B3620)/COUNTA(B3590:B3620)</f>
        <v>#DIV/0!</v>
      </c>
      <c r="N3590" s="272"/>
      <c r="O3590" s="272" t="str">
        <f>IF(E3590="o",IF(B3590&gt;8,8,B3590),"")</f>
        <v/>
      </c>
      <c r="P3590" s="272" t="str">
        <f>IF(E3590="o",IF(B3590&gt;8,B3590-8,0),"")</f>
        <v/>
      </c>
      <c r="Q3590" s="272">
        <f>COUNTA(A3590)*IF(B3590="연차",0,B3590)</f>
        <v>0</v>
      </c>
      <c r="R3590" s="272"/>
    </row>
    <row r="3591" spans="1:21" x14ac:dyDescent="0.3">
      <c r="A3591" s="214">
        <v>2</v>
      </c>
      <c r="B3591" s="200"/>
      <c r="C3591" s="200"/>
      <c r="D3591" s="215"/>
      <c r="E3591" s="200"/>
      <c r="F3591" s="200"/>
      <c r="G3591" s="203"/>
      <c r="H3591" s="273"/>
      <c r="I3591" s="271">
        <f t="shared" si="561"/>
        <v>0</v>
      </c>
      <c r="J3591" s="271"/>
      <c r="K3591" s="271"/>
      <c r="L3591" s="271"/>
      <c r="M3591" s="272"/>
      <c r="N3591" s="272"/>
      <c r="O3591" s="272" t="str">
        <f t="shared" ref="O3591:O3619" si="562">IF(E3591="o",IF(B3591&gt;8,8,B3591),"")</f>
        <v/>
      </c>
      <c r="P3591" s="272" t="str">
        <f t="shared" ref="P3591:P3619" si="563">IF(E3591="o",IF(B3591&gt;8,B3591-8,0),"")</f>
        <v/>
      </c>
      <c r="Q3591" s="272">
        <f t="shared" ref="Q3591:Q3620" si="564">COUNTA(A3591)*IF(B3591="연차",0,B3591)</f>
        <v>0</v>
      </c>
      <c r="R3591" s="272"/>
    </row>
    <row r="3592" spans="1:21" x14ac:dyDescent="0.3">
      <c r="A3592" s="214">
        <v>3</v>
      </c>
      <c r="B3592" s="200"/>
      <c r="C3592" s="200"/>
      <c r="D3592" s="215"/>
      <c r="E3592" s="200"/>
      <c r="F3592" s="200"/>
      <c r="G3592" s="203" t="s">
        <v>275</v>
      </c>
      <c r="H3592" s="273"/>
      <c r="I3592" s="271">
        <f t="shared" si="561"/>
        <v>0</v>
      </c>
      <c r="J3592" s="271"/>
      <c r="K3592" s="271"/>
      <c r="L3592" s="271"/>
      <c r="M3592" s="272"/>
      <c r="N3592" s="272"/>
      <c r="O3592" s="272" t="str">
        <f t="shared" si="562"/>
        <v/>
      </c>
      <c r="P3592" s="272" t="str">
        <f t="shared" si="563"/>
        <v/>
      </c>
      <c r="Q3592" s="272">
        <f t="shared" si="564"/>
        <v>0</v>
      </c>
      <c r="R3592" s="272"/>
    </row>
    <row r="3593" spans="1:21" x14ac:dyDescent="0.3">
      <c r="A3593" s="214">
        <v>4</v>
      </c>
      <c r="B3593" s="200"/>
      <c r="C3593" s="200"/>
      <c r="D3593" s="215"/>
      <c r="E3593" s="200"/>
      <c r="F3593" s="200"/>
      <c r="G3593" s="203"/>
      <c r="H3593" s="273"/>
      <c r="I3593" s="271">
        <f t="shared" si="561"/>
        <v>0</v>
      </c>
      <c r="J3593" s="271"/>
      <c r="K3593" s="271"/>
      <c r="L3593" s="271"/>
      <c r="M3593" s="272"/>
      <c r="N3593" s="272"/>
      <c r="O3593" s="272" t="str">
        <f t="shared" si="562"/>
        <v/>
      </c>
      <c r="P3593" s="272" t="str">
        <f t="shared" si="563"/>
        <v/>
      </c>
      <c r="Q3593" s="272">
        <f t="shared" si="564"/>
        <v>0</v>
      </c>
      <c r="R3593" s="272"/>
    </row>
    <row r="3594" spans="1:21" x14ac:dyDescent="0.3">
      <c r="A3594" s="214">
        <v>5</v>
      </c>
      <c r="B3594" s="200"/>
      <c r="C3594" s="200"/>
      <c r="D3594" s="215"/>
      <c r="E3594" s="200"/>
      <c r="F3594" s="200"/>
      <c r="G3594" s="216"/>
      <c r="H3594" s="273"/>
      <c r="I3594" s="271">
        <f t="shared" si="561"/>
        <v>0</v>
      </c>
      <c r="J3594" s="271"/>
      <c r="K3594" s="271"/>
      <c r="L3594" s="271"/>
      <c r="M3594" s="272"/>
      <c r="N3594" s="272"/>
      <c r="O3594" s="272" t="str">
        <f t="shared" si="562"/>
        <v/>
      </c>
      <c r="P3594" s="272" t="str">
        <f t="shared" si="563"/>
        <v/>
      </c>
      <c r="Q3594" s="272">
        <f t="shared" si="564"/>
        <v>0</v>
      </c>
      <c r="R3594" s="272"/>
    </row>
    <row r="3595" spans="1:21" x14ac:dyDescent="0.3">
      <c r="A3595" s="214">
        <v>6</v>
      </c>
      <c r="B3595" s="200"/>
      <c r="C3595" s="200"/>
      <c r="D3595" s="215"/>
      <c r="E3595" s="200"/>
      <c r="F3595" s="200"/>
      <c r="G3595" s="216"/>
      <c r="H3595" s="273"/>
      <c r="I3595" s="271">
        <f t="shared" si="561"/>
        <v>0</v>
      </c>
      <c r="J3595" s="271"/>
      <c r="K3595" s="271"/>
      <c r="L3595" s="271"/>
      <c r="M3595" s="272"/>
      <c r="N3595" s="272"/>
      <c r="O3595" s="272" t="str">
        <f t="shared" si="562"/>
        <v/>
      </c>
      <c r="P3595" s="272" t="str">
        <f t="shared" si="563"/>
        <v/>
      </c>
      <c r="Q3595" s="272">
        <f t="shared" si="564"/>
        <v>0</v>
      </c>
      <c r="R3595" s="272"/>
    </row>
    <row r="3596" spans="1:21" ht="17.25" thickBot="1" x14ac:dyDescent="0.35">
      <c r="A3596" s="217">
        <v>7</v>
      </c>
      <c r="B3596" s="204"/>
      <c r="C3596" s="204"/>
      <c r="D3596" s="218"/>
      <c r="E3596" s="204"/>
      <c r="F3596" s="204"/>
      <c r="G3596" s="219"/>
      <c r="H3596" s="273"/>
      <c r="I3596" s="271">
        <f t="shared" si="561"/>
        <v>0</v>
      </c>
      <c r="J3596" s="271"/>
      <c r="K3596" s="271"/>
      <c r="L3596" s="271"/>
      <c r="M3596" s="272"/>
      <c r="N3596" s="272"/>
      <c r="O3596" s="272" t="str">
        <f t="shared" si="562"/>
        <v/>
      </c>
      <c r="P3596" s="272" t="str">
        <f t="shared" si="563"/>
        <v/>
      </c>
      <c r="Q3596" s="272">
        <f t="shared" si="564"/>
        <v>0</v>
      </c>
      <c r="R3596" s="272"/>
    </row>
    <row r="3597" spans="1:21" x14ac:dyDescent="0.3">
      <c r="A3597" s="220">
        <v>8</v>
      </c>
      <c r="B3597" s="202"/>
      <c r="C3597" s="202"/>
      <c r="D3597" s="202" t="s">
        <v>271</v>
      </c>
      <c r="E3597" s="202"/>
      <c r="F3597" s="202"/>
      <c r="G3597" s="221"/>
      <c r="H3597" s="273">
        <f>SUM(B3597:B3603)</f>
        <v>0</v>
      </c>
      <c r="I3597" s="271">
        <f t="shared" si="561"/>
        <v>0</v>
      </c>
      <c r="J3597" s="271">
        <f>IF(SUM(H3597-40)&gt;0,H3597-40,0)</f>
        <v>0</v>
      </c>
      <c r="K3597" s="271">
        <f>IF(SUM(I3597:I3603)&gt;J3597,SUM(I3597:I3603),J3597)</f>
        <v>0</v>
      </c>
      <c r="L3597" s="271">
        <f>IF(D3597="o",IF(H3597&lt;15,0,IF(H3597&gt;40,8,H3597/5)),0)</f>
        <v>0</v>
      </c>
      <c r="M3597" s="272"/>
      <c r="N3597" s="272"/>
      <c r="O3597" s="272" t="str">
        <f t="shared" si="562"/>
        <v/>
      </c>
      <c r="P3597" s="272" t="str">
        <f t="shared" si="563"/>
        <v/>
      </c>
      <c r="Q3597" s="272">
        <f t="shared" si="564"/>
        <v>0</v>
      </c>
      <c r="R3597" s="272"/>
    </row>
    <row r="3598" spans="1:21" x14ac:dyDescent="0.3">
      <c r="A3598" s="214">
        <v>9</v>
      </c>
      <c r="B3598" s="200"/>
      <c r="C3598" s="200"/>
      <c r="D3598" s="215"/>
      <c r="E3598" s="200"/>
      <c r="F3598" s="200"/>
      <c r="G3598" s="216"/>
      <c r="H3598" s="273"/>
      <c r="I3598" s="271">
        <f t="shared" si="561"/>
        <v>0</v>
      </c>
      <c r="J3598" s="271"/>
      <c r="K3598" s="271"/>
      <c r="L3598" s="271"/>
      <c r="M3598" s="272"/>
      <c r="N3598" s="272"/>
      <c r="O3598" s="272" t="str">
        <f t="shared" si="562"/>
        <v/>
      </c>
      <c r="P3598" s="272" t="str">
        <f t="shared" si="563"/>
        <v/>
      </c>
      <c r="Q3598" s="272">
        <f t="shared" si="564"/>
        <v>0</v>
      </c>
      <c r="R3598" s="272"/>
    </row>
    <row r="3599" spans="1:21" x14ac:dyDescent="0.3">
      <c r="A3599" s="214">
        <v>10</v>
      </c>
      <c r="B3599" s="200"/>
      <c r="C3599" s="200"/>
      <c r="D3599" s="215"/>
      <c r="E3599" s="200"/>
      <c r="F3599" s="200"/>
      <c r="G3599" s="216"/>
      <c r="H3599" s="273"/>
      <c r="I3599" s="271">
        <f t="shared" si="561"/>
        <v>0</v>
      </c>
      <c r="J3599" s="271"/>
      <c r="K3599" s="271"/>
      <c r="L3599" s="271"/>
      <c r="M3599" s="272"/>
      <c r="N3599" s="272"/>
      <c r="O3599" s="272" t="str">
        <f t="shared" si="562"/>
        <v/>
      </c>
      <c r="P3599" s="272" t="str">
        <f t="shared" si="563"/>
        <v/>
      </c>
      <c r="Q3599" s="272">
        <f t="shared" si="564"/>
        <v>0</v>
      </c>
      <c r="R3599" s="272"/>
    </row>
    <row r="3600" spans="1:21" x14ac:dyDescent="0.3">
      <c r="A3600" s="214">
        <v>11</v>
      </c>
      <c r="B3600" s="200"/>
      <c r="C3600" s="200"/>
      <c r="D3600" s="215"/>
      <c r="E3600" s="200"/>
      <c r="F3600" s="200"/>
      <c r="G3600" s="216"/>
      <c r="H3600" s="273"/>
      <c r="I3600" s="271">
        <f t="shared" si="561"/>
        <v>0</v>
      </c>
      <c r="J3600" s="271"/>
      <c r="K3600" s="271"/>
      <c r="L3600" s="271"/>
      <c r="M3600" s="272"/>
      <c r="N3600" s="272"/>
      <c r="O3600" s="272" t="str">
        <f t="shared" si="562"/>
        <v/>
      </c>
      <c r="P3600" s="272" t="str">
        <f t="shared" si="563"/>
        <v/>
      </c>
      <c r="Q3600" s="272">
        <f t="shared" si="564"/>
        <v>0</v>
      </c>
      <c r="R3600" s="272"/>
    </row>
    <row r="3601" spans="1:18" x14ac:dyDescent="0.3">
      <c r="A3601" s="214">
        <v>12</v>
      </c>
      <c r="B3601" s="200"/>
      <c r="C3601" s="200"/>
      <c r="D3601" s="215"/>
      <c r="E3601" s="200"/>
      <c r="F3601" s="200"/>
      <c r="G3601" s="216"/>
      <c r="H3601" s="273"/>
      <c r="I3601" s="271">
        <f t="shared" si="561"/>
        <v>0</v>
      </c>
      <c r="J3601" s="271"/>
      <c r="K3601" s="271"/>
      <c r="L3601" s="271"/>
      <c r="M3601" s="272"/>
      <c r="N3601" s="272"/>
      <c r="O3601" s="272" t="str">
        <f t="shared" si="562"/>
        <v/>
      </c>
      <c r="P3601" s="272" t="str">
        <f t="shared" si="563"/>
        <v/>
      </c>
      <c r="Q3601" s="272">
        <f t="shared" si="564"/>
        <v>0</v>
      </c>
      <c r="R3601" s="272"/>
    </row>
    <row r="3602" spans="1:18" x14ac:dyDescent="0.3">
      <c r="A3602" s="214">
        <v>13</v>
      </c>
      <c r="B3602" s="200"/>
      <c r="C3602" s="200"/>
      <c r="D3602" s="215"/>
      <c r="E3602" s="200"/>
      <c r="F3602" s="200"/>
      <c r="G3602" s="216"/>
      <c r="H3602" s="273"/>
      <c r="I3602" s="271">
        <f t="shared" si="561"/>
        <v>0</v>
      </c>
      <c r="J3602" s="271"/>
      <c r="K3602" s="271"/>
      <c r="L3602" s="271"/>
      <c r="M3602" s="272"/>
      <c r="N3602" s="272"/>
      <c r="O3602" s="272" t="str">
        <f t="shared" si="562"/>
        <v/>
      </c>
      <c r="P3602" s="272" t="str">
        <f t="shared" si="563"/>
        <v/>
      </c>
      <c r="Q3602" s="272">
        <f t="shared" si="564"/>
        <v>0</v>
      </c>
      <c r="R3602" s="272"/>
    </row>
    <row r="3603" spans="1:18" ht="17.25" thickBot="1" x14ac:dyDescent="0.35">
      <c r="A3603" s="217">
        <v>14</v>
      </c>
      <c r="B3603" s="204"/>
      <c r="C3603" s="204"/>
      <c r="D3603" s="218"/>
      <c r="E3603" s="204"/>
      <c r="F3603" s="204"/>
      <c r="G3603" s="219"/>
      <c r="H3603" s="273"/>
      <c r="I3603" s="271">
        <f t="shared" si="561"/>
        <v>0</v>
      </c>
      <c r="J3603" s="271"/>
      <c r="K3603" s="271"/>
      <c r="L3603" s="271"/>
      <c r="M3603" s="272"/>
      <c r="N3603" s="272"/>
      <c r="O3603" s="272" t="str">
        <f t="shared" si="562"/>
        <v/>
      </c>
      <c r="P3603" s="272" t="str">
        <f t="shared" si="563"/>
        <v/>
      </c>
      <c r="Q3603" s="272">
        <f t="shared" si="564"/>
        <v>0</v>
      </c>
      <c r="R3603" s="272"/>
    </row>
    <row r="3604" spans="1:18" x14ac:dyDescent="0.3">
      <c r="A3604" s="220">
        <v>15</v>
      </c>
      <c r="B3604" s="202"/>
      <c r="C3604" s="202"/>
      <c r="D3604" s="202" t="s">
        <v>271</v>
      </c>
      <c r="E3604" s="202"/>
      <c r="F3604" s="202"/>
      <c r="G3604" s="221"/>
      <c r="H3604" s="273">
        <f>SUM(B3604:B3610)</f>
        <v>0</v>
      </c>
      <c r="I3604" s="271">
        <f t="shared" si="561"/>
        <v>0</v>
      </c>
      <c r="J3604" s="271">
        <f>IF(SUM(H3604-40)&gt;0,H3604-40,0)</f>
        <v>0</v>
      </c>
      <c r="K3604" s="271">
        <f>IF(SUM(I3604:I3610)&gt;J3604,SUM(I3604:I3610),J3604)</f>
        <v>0</v>
      </c>
      <c r="L3604" s="271">
        <f>IF(D3604="o",IF(H3604&lt;15,0,IF(H3604&gt;40,8,H3604/5)),0)</f>
        <v>0</v>
      </c>
      <c r="M3604" s="272"/>
      <c r="N3604" s="272"/>
      <c r="O3604" s="272" t="str">
        <f t="shared" si="562"/>
        <v/>
      </c>
      <c r="P3604" s="272" t="str">
        <f t="shared" si="563"/>
        <v/>
      </c>
      <c r="Q3604" s="272">
        <f t="shared" si="564"/>
        <v>0</v>
      </c>
      <c r="R3604" s="272"/>
    </row>
    <row r="3605" spans="1:18" x14ac:dyDescent="0.3">
      <c r="A3605" s="214">
        <v>16</v>
      </c>
      <c r="B3605" s="200"/>
      <c r="C3605" s="200"/>
      <c r="D3605" s="215"/>
      <c r="E3605" s="200"/>
      <c r="F3605" s="200"/>
      <c r="G3605" s="216"/>
      <c r="H3605" s="273"/>
      <c r="I3605" s="271">
        <f t="shared" si="561"/>
        <v>0</v>
      </c>
      <c r="J3605" s="271"/>
      <c r="K3605" s="271"/>
      <c r="L3605" s="271"/>
      <c r="M3605" s="272"/>
      <c r="N3605" s="272"/>
      <c r="O3605" s="272" t="str">
        <f t="shared" si="562"/>
        <v/>
      </c>
      <c r="P3605" s="272" t="str">
        <f t="shared" si="563"/>
        <v/>
      </c>
      <c r="Q3605" s="272">
        <f t="shared" si="564"/>
        <v>0</v>
      </c>
      <c r="R3605" s="272"/>
    </row>
    <row r="3606" spans="1:18" x14ac:dyDescent="0.3">
      <c r="A3606" s="214">
        <v>17</v>
      </c>
      <c r="B3606" s="200"/>
      <c r="C3606" s="200"/>
      <c r="D3606" s="215"/>
      <c r="E3606" s="200"/>
      <c r="F3606" s="200"/>
      <c r="G3606" s="216"/>
      <c r="H3606" s="273"/>
      <c r="I3606" s="271">
        <f t="shared" si="561"/>
        <v>0</v>
      </c>
      <c r="J3606" s="271"/>
      <c r="K3606" s="271"/>
      <c r="L3606" s="271"/>
      <c r="M3606" s="272"/>
      <c r="N3606" s="272"/>
      <c r="O3606" s="272" t="str">
        <f t="shared" si="562"/>
        <v/>
      </c>
      <c r="P3606" s="272" t="str">
        <f t="shared" si="563"/>
        <v/>
      </c>
      <c r="Q3606" s="272">
        <f t="shared" si="564"/>
        <v>0</v>
      </c>
      <c r="R3606" s="272"/>
    </row>
    <row r="3607" spans="1:18" x14ac:dyDescent="0.3">
      <c r="A3607" s="214">
        <v>18</v>
      </c>
      <c r="B3607" s="200"/>
      <c r="C3607" s="200"/>
      <c r="D3607" s="215"/>
      <c r="E3607" s="200"/>
      <c r="F3607" s="200"/>
      <c r="G3607" s="216"/>
      <c r="H3607" s="273"/>
      <c r="I3607" s="271">
        <f t="shared" si="561"/>
        <v>0</v>
      </c>
      <c r="J3607" s="271"/>
      <c r="K3607" s="271"/>
      <c r="L3607" s="271"/>
      <c r="M3607" s="272"/>
      <c r="N3607" s="272"/>
      <c r="O3607" s="272" t="str">
        <f t="shared" si="562"/>
        <v/>
      </c>
      <c r="P3607" s="272" t="str">
        <f t="shared" si="563"/>
        <v/>
      </c>
      <c r="Q3607" s="272">
        <f t="shared" si="564"/>
        <v>0</v>
      </c>
      <c r="R3607" s="272"/>
    </row>
    <row r="3608" spans="1:18" x14ac:dyDescent="0.3">
      <c r="A3608" s="214">
        <v>19</v>
      </c>
      <c r="B3608" s="200"/>
      <c r="C3608" s="200"/>
      <c r="D3608" s="215"/>
      <c r="E3608" s="200"/>
      <c r="F3608" s="200"/>
      <c r="G3608" s="216"/>
      <c r="H3608" s="273"/>
      <c r="I3608" s="271">
        <f t="shared" si="561"/>
        <v>0</v>
      </c>
      <c r="J3608" s="271"/>
      <c r="K3608" s="271"/>
      <c r="L3608" s="271"/>
      <c r="M3608" s="272"/>
      <c r="N3608" s="272"/>
      <c r="O3608" s="272" t="str">
        <f t="shared" si="562"/>
        <v/>
      </c>
      <c r="P3608" s="272" t="str">
        <f t="shared" si="563"/>
        <v/>
      </c>
      <c r="Q3608" s="272">
        <f t="shared" si="564"/>
        <v>0</v>
      </c>
      <c r="R3608" s="272"/>
    </row>
    <row r="3609" spans="1:18" x14ac:dyDescent="0.3">
      <c r="A3609" s="214">
        <v>20</v>
      </c>
      <c r="B3609" s="200"/>
      <c r="C3609" s="200"/>
      <c r="D3609" s="215"/>
      <c r="E3609" s="200"/>
      <c r="F3609" s="200"/>
      <c r="G3609" s="216"/>
      <c r="H3609" s="273"/>
      <c r="I3609" s="271">
        <f t="shared" si="561"/>
        <v>0</v>
      </c>
      <c r="J3609" s="271"/>
      <c r="K3609" s="271"/>
      <c r="L3609" s="271"/>
      <c r="M3609" s="272"/>
      <c r="N3609" s="272"/>
      <c r="O3609" s="272" t="str">
        <f t="shared" si="562"/>
        <v/>
      </c>
      <c r="P3609" s="272" t="str">
        <f t="shared" si="563"/>
        <v/>
      </c>
      <c r="Q3609" s="272">
        <f t="shared" si="564"/>
        <v>0</v>
      </c>
      <c r="R3609" s="272"/>
    </row>
    <row r="3610" spans="1:18" ht="17.25" thickBot="1" x14ac:dyDescent="0.35">
      <c r="A3610" s="217">
        <v>21</v>
      </c>
      <c r="B3610" s="204"/>
      <c r="C3610" s="204"/>
      <c r="D3610" s="218"/>
      <c r="E3610" s="204"/>
      <c r="F3610" s="204"/>
      <c r="G3610" s="219"/>
      <c r="H3610" s="273"/>
      <c r="I3610" s="271">
        <f t="shared" si="561"/>
        <v>0</v>
      </c>
      <c r="J3610" s="271"/>
      <c r="K3610" s="271"/>
      <c r="L3610" s="271"/>
      <c r="M3610" s="272"/>
      <c r="N3610" s="272"/>
      <c r="O3610" s="272" t="str">
        <f t="shared" si="562"/>
        <v/>
      </c>
      <c r="P3610" s="272" t="str">
        <f t="shared" si="563"/>
        <v/>
      </c>
      <c r="Q3610" s="272">
        <f t="shared" si="564"/>
        <v>0</v>
      </c>
      <c r="R3610" s="272"/>
    </row>
    <row r="3611" spans="1:18" x14ac:dyDescent="0.3">
      <c r="A3611" s="220">
        <v>22</v>
      </c>
      <c r="B3611" s="202"/>
      <c r="C3611" s="202"/>
      <c r="D3611" s="202" t="s">
        <v>271</v>
      </c>
      <c r="E3611" s="202"/>
      <c r="F3611" s="202"/>
      <c r="G3611" s="221"/>
      <c r="H3611" s="273">
        <f>SUM(B3611:B3617)</f>
        <v>0</v>
      </c>
      <c r="I3611" s="271">
        <f t="shared" si="561"/>
        <v>0</v>
      </c>
      <c r="J3611" s="271">
        <f>IF(SUM(H3611-40)&gt;0,H3611-40,0)</f>
        <v>0</v>
      </c>
      <c r="K3611" s="271">
        <f>IF(SUM(I3611:I3617)&gt;J3611,SUM(I3611:I3617),J3611)</f>
        <v>0</v>
      </c>
      <c r="L3611" s="271">
        <f>IF(D3611="o",IF(H3611&lt;15,0,IF(H3611&gt;40,8,H3611/5)),0)</f>
        <v>0</v>
      </c>
      <c r="M3611" s="272"/>
      <c r="N3611" s="272"/>
      <c r="O3611" s="272" t="str">
        <f t="shared" si="562"/>
        <v/>
      </c>
      <c r="P3611" s="272" t="str">
        <f t="shared" si="563"/>
        <v/>
      </c>
      <c r="Q3611" s="272">
        <f t="shared" si="564"/>
        <v>0</v>
      </c>
      <c r="R3611" s="272"/>
    </row>
    <row r="3612" spans="1:18" x14ac:dyDescent="0.3">
      <c r="A3612" s="214">
        <v>23</v>
      </c>
      <c r="B3612" s="200"/>
      <c r="C3612" s="200"/>
      <c r="D3612" s="215"/>
      <c r="E3612" s="200"/>
      <c r="F3612" s="200"/>
      <c r="G3612" s="216"/>
      <c r="H3612" s="273"/>
      <c r="I3612" s="271">
        <f t="shared" si="561"/>
        <v>0</v>
      </c>
      <c r="J3612" s="271"/>
      <c r="K3612" s="271"/>
      <c r="L3612" s="271"/>
      <c r="M3612" s="272"/>
      <c r="N3612" s="272"/>
      <c r="O3612" s="272" t="str">
        <f t="shared" si="562"/>
        <v/>
      </c>
      <c r="P3612" s="272" t="str">
        <f t="shared" si="563"/>
        <v/>
      </c>
      <c r="Q3612" s="272">
        <f t="shared" si="564"/>
        <v>0</v>
      </c>
      <c r="R3612" s="272"/>
    </row>
    <row r="3613" spans="1:18" x14ac:dyDescent="0.3">
      <c r="A3613" s="214">
        <v>24</v>
      </c>
      <c r="B3613" s="200"/>
      <c r="C3613" s="200"/>
      <c r="D3613" s="215"/>
      <c r="E3613" s="200"/>
      <c r="F3613" s="200"/>
      <c r="G3613" s="216"/>
      <c r="H3613" s="273"/>
      <c r="I3613" s="271">
        <f t="shared" si="561"/>
        <v>0</v>
      </c>
      <c r="J3613" s="271"/>
      <c r="K3613" s="271"/>
      <c r="L3613" s="271"/>
      <c r="M3613" s="272"/>
      <c r="N3613" s="272"/>
      <c r="O3613" s="272" t="str">
        <f t="shared" si="562"/>
        <v/>
      </c>
      <c r="P3613" s="272" t="str">
        <f t="shared" si="563"/>
        <v/>
      </c>
      <c r="Q3613" s="272">
        <f t="shared" si="564"/>
        <v>0</v>
      </c>
      <c r="R3613" s="272"/>
    </row>
    <row r="3614" spans="1:18" x14ac:dyDescent="0.3">
      <c r="A3614" s="214">
        <v>25</v>
      </c>
      <c r="B3614" s="200"/>
      <c r="C3614" s="200"/>
      <c r="D3614" s="215"/>
      <c r="E3614" s="200"/>
      <c r="F3614" s="200"/>
      <c r="G3614" s="216"/>
      <c r="H3614" s="273"/>
      <c r="I3614" s="271">
        <f t="shared" si="561"/>
        <v>0</v>
      </c>
      <c r="J3614" s="271"/>
      <c r="K3614" s="271"/>
      <c r="L3614" s="271"/>
      <c r="M3614" s="272"/>
      <c r="N3614" s="272"/>
      <c r="O3614" s="272" t="str">
        <f t="shared" si="562"/>
        <v/>
      </c>
      <c r="P3614" s="272" t="str">
        <f t="shared" si="563"/>
        <v/>
      </c>
      <c r="Q3614" s="272">
        <f t="shared" si="564"/>
        <v>0</v>
      </c>
      <c r="R3614" s="272"/>
    </row>
    <row r="3615" spans="1:18" x14ac:dyDescent="0.3">
      <c r="A3615" s="214">
        <v>26</v>
      </c>
      <c r="B3615" s="200"/>
      <c r="C3615" s="200"/>
      <c r="D3615" s="215"/>
      <c r="E3615" s="200"/>
      <c r="F3615" s="200"/>
      <c r="G3615" s="216"/>
      <c r="H3615" s="273"/>
      <c r="I3615" s="271">
        <f t="shared" si="561"/>
        <v>0</v>
      </c>
      <c r="J3615" s="271"/>
      <c r="K3615" s="271"/>
      <c r="L3615" s="271"/>
      <c r="M3615" s="272"/>
      <c r="N3615" s="272"/>
      <c r="O3615" s="272" t="str">
        <f t="shared" si="562"/>
        <v/>
      </c>
      <c r="P3615" s="272" t="str">
        <f t="shared" si="563"/>
        <v/>
      </c>
      <c r="Q3615" s="272">
        <f t="shared" si="564"/>
        <v>0</v>
      </c>
      <c r="R3615" s="272"/>
    </row>
    <row r="3616" spans="1:18" x14ac:dyDescent="0.3">
      <c r="A3616" s="214">
        <v>27</v>
      </c>
      <c r="B3616" s="200"/>
      <c r="C3616" s="200"/>
      <c r="D3616" s="215"/>
      <c r="E3616" s="200"/>
      <c r="F3616" s="200"/>
      <c r="G3616" s="216"/>
      <c r="H3616" s="273"/>
      <c r="I3616" s="271">
        <f t="shared" si="561"/>
        <v>0</v>
      </c>
      <c r="J3616" s="271"/>
      <c r="K3616" s="271"/>
      <c r="L3616" s="271"/>
      <c r="M3616" s="272"/>
      <c r="N3616" s="272"/>
      <c r="O3616" s="272" t="str">
        <f t="shared" si="562"/>
        <v/>
      </c>
      <c r="P3616" s="272" t="str">
        <f t="shared" si="563"/>
        <v/>
      </c>
      <c r="Q3616" s="272">
        <f t="shared" si="564"/>
        <v>0</v>
      </c>
      <c r="R3616" s="272"/>
    </row>
    <row r="3617" spans="1:21" ht="17.25" thickBot="1" x14ac:dyDescent="0.35">
      <c r="A3617" s="217">
        <v>28</v>
      </c>
      <c r="B3617" s="204"/>
      <c r="C3617" s="204"/>
      <c r="D3617" s="218"/>
      <c r="E3617" s="204"/>
      <c r="F3617" s="204"/>
      <c r="G3617" s="219"/>
      <c r="H3617" s="273"/>
      <c r="I3617" s="271">
        <f t="shared" si="561"/>
        <v>0</v>
      </c>
      <c r="J3617" s="271"/>
      <c r="K3617" s="271"/>
      <c r="L3617" s="271"/>
      <c r="M3617" s="272"/>
      <c r="N3617" s="272"/>
      <c r="O3617" s="272" t="str">
        <f t="shared" si="562"/>
        <v/>
      </c>
      <c r="P3617" s="272" t="str">
        <f t="shared" si="563"/>
        <v/>
      </c>
      <c r="Q3617" s="272">
        <f t="shared" si="564"/>
        <v>0</v>
      </c>
      <c r="R3617" s="272"/>
    </row>
    <row r="3618" spans="1:21" x14ac:dyDescent="0.3">
      <c r="A3618" s="205"/>
      <c r="B3618" s="202"/>
      <c r="C3618" s="202"/>
      <c r="D3618" s="202" t="s">
        <v>271</v>
      </c>
      <c r="E3618" s="202"/>
      <c r="F3618" s="202"/>
      <c r="G3618" s="221"/>
      <c r="H3618" s="273" t="str">
        <f>IF(A3618&lt;&gt;0,SUM(Q3618:Q3620),"")</f>
        <v/>
      </c>
      <c r="I3618" s="271" t="str">
        <f>IF(A3618&lt;&gt;0,IF(IFERROR(B3618-8,0)&lt;0,0,IFERROR(B3618-8,0)),"")</f>
        <v/>
      </c>
      <c r="J3618" s="271" t="str">
        <f>IF(A3618&lt;&gt;0,IF(SUM(H3618-40)&gt;0,H3618-40,0),"")</f>
        <v/>
      </c>
      <c r="K3618" s="271" t="str">
        <f>IF(A3618&lt;&gt;0,IF(SUM(I3618:I3620)&gt;J3618,SUM(I3618:I3620),J3618),"")</f>
        <v/>
      </c>
      <c r="L3618" s="271" t="str">
        <f>IF(A3618&lt;&gt;0,IF(D3590="o",IF(H3618&lt;(15/(7/COUNTA(A3618:A3620))),0,IF(H3618&gt;(COUNTA(A3618:A3620)/5*40),COUNTA(A3618:A3620)/5*8,H3618/5)),""),"")</f>
        <v/>
      </c>
      <c r="M3618" s="272"/>
      <c r="N3618" s="272"/>
      <c r="O3618" s="272" t="str">
        <f t="shared" si="562"/>
        <v/>
      </c>
      <c r="P3618" s="272" t="str">
        <f t="shared" si="563"/>
        <v/>
      </c>
      <c r="Q3618" s="272">
        <f t="shared" si="564"/>
        <v>0</v>
      </c>
      <c r="R3618" s="272"/>
    </row>
    <row r="3619" spans="1:21" x14ac:dyDescent="0.3">
      <c r="A3619" s="206"/>
      <c r="B3619" s="200"/>
      <c r="C3619" s="200"/>
      <c r="D3619" s="215"/>
      <c r="E3619" s="200"/>
      <c r="F3619" s="200"/>
      <c r="G3619" s="216"/>
      <c r="H3619" s="273"/>
      <c r="I3619" s="271" t="str">
        <f>IF(A3619&lt;&gt;0,IF(IFERROR(B3619-8,0)&lt;0,0,IFERROR(B3619-8,0)),"")</f>
        <v/>
      </c>
      <c r="J3619" s="271"/>
      <c r="K3619" s="271"/>
      <c r="L3619" s="271"/>
      <c r="M3619" s="272"/>
      <c r="N3619" s="272"/>
      <c r="O3619" s="272" t="str">
        <f t="shared" si="562"/>
        <v/>
      </c>
      <c r="P3619" s="272" t="str">
        <f t="shared" si="563"/>
        <v/>
      </c>
      <c r="Q3619" s="272">
        <f t="shared" si="564"/>
        <v>0</v>
      </c>
      <c r="R3619" s="272"/>
    </row>
    <row r="3620" spans="1:21" ht="17.25" thickBot="1" x14ac:dyDescent="0.35">
      <c r="A3620" s="207"/>
      <c r="B3620" s="204"/>
      <c r="C3620" s="204"/>
      <c r="D3620" s="218"/>
      <c r="E3620" s="204"/>
      <c r="F3620" s="204"/>
      <c r="G3620" s="219"/>
      <c r="H3620" s="273"/>
      <c r="I3620" s="271" t="str">
        <f>IF(A3620&lt;&gt;0,IF(IFERROR(B3620-8,0)&lt;0,0,IFERROR(B3620-8,0)),"")</f>
        <v/>
      </c>
      <c r="J3620" s="271"/>
      <c r="K3620" s="271"/>
      <c r="L3620" s="271"/>
      <c r="M3620" s="272"/>
      <c r="N3620" s="272"/>
      <c r="O3620" s="272"/>
      <c r="P3620" s="272"/>
      <c r="Q3620" s="272">
        <f t="shared" si="564"/>
        <v>0</v>
      </c>
      <c r="R3620" s="272"/>
    </row>
    <row r="3621" spans="1:21" ht="17.25" thickBot="1" x14ac:dyDescent="0.35">
      <c r="A3621" s="211"/>
      <c r="B3621" s="243"/>
      <c r="C3621" s="243"/>
      <c r="D3621" s="243"/>
      <c r="E3621" s="243"/>
      <c r="F3621" s="243"/>
      <c r="G3621" s="244"/>
      <c r="H3621" s="273">
        <f t="shared" ref="H3621:M3621" si="565">SUM(H3622:H3652)</f>
        <v>0</v>
      </c>
      <c r="I3621" s="271">
        <f t="shared" si="565"/>
        <v>0</v>
      </c>
      <c r="J3621" s="271">
        <f t="shared" si="565"/>
        <v>0</v>
      </c>
      <c r="K3621" s="271">
        <f t="shared" si="565"/>
        <v>0</v>
      </c>
      <c r="L3621" s="274">
        <f t="shared" si="565"/>
        <v>0</v>
      </c>
      <c r="M3621" s="271" t="e">
        <f t="shared" si="565"/>
        <v>#DIV/0!</v>
      </c>
      <c r="N3621" s="275">
        <f>COUNTA(B3622:B3652)-COUNTIF(B3622:B3652,"연차")</f>
        <v>0</v>
      </c>
      <c r="O3621" s="271">
        <f>SUM(O3622:O3652)</f>
        <v>0</v>
      </c>
      <c r="P3621" s="271">
        <f>SUM(P3622:P3652)</f>
        <v>0</v>
      </c>
      <c r="Q3621" s="272">
        <f>SUM(Q3622:Q3652)</f>
        <v>0</v>
      </c>
      <c r="R3621" s="272">
        <f>COUNTA(A3622:A3652)</f>
        <v>28</v>
      </c>
      <c r="S3621" s="276">
        <f>SUM(C3622:C3652)</f>
        <v>0</v>
      </c>
      <c r="T3621" s="276">
        <f>SUM(F3622:F3652)</f>
        <v>0</v>
      </c>
      <c r="U3621" s="251">
        <f>G3623*G3625</f>
        <v>0</v>
      </c>
    </row>
    <row r="3622" spans="1:21" x14ac:dyDescent="0.3">
      <c r="A3622" s="212">
        <v>1</v>
      </c>
      <c r="B3622" s="201"/>
      <c r="C3622" s="201"/>
      <c r="D3622" s="201" t="s">
        <v>271</v>
      </c>
      <c r="E3622" s="201"/>
      <c r="F3622" s="201"/>
      <c r="G3622" s="213" t="s">
        <v>282</v>
      </c>
      <c r="H3622" s="273">
        <f>SUM(B3622:B3628)</f>
        <v>0</v>
      </c>
      <c r="I3622" s="271">
        <f t="shared" ref="I3622:I3649" si="566">IF(IFERROR(B3622-8,0)&lt;0,0,IFERROR(B3622-8,0))</f>
        <v>0</v>
      </c>
      <c r="J3622" s="271">
        <f>IF(SUM(H3622-40)&gt;0,H3622-40,0)</f>
        <v>0</v>
      </c>
      <c r="K3622" s="271">
        <f>IF(SUM(I3622:I3628)&gt;J3622,SUM(I3622:I3628),J3622)</f>
        <v>0</v>
      </c>
      <c r="L3622" s="271">
        <f>IF(D3622="o",IF(H3622&lt;15,0,IF(H3622&gt;40,8,H3622/5)),0)</f>
        <v>0</v>
      </c>
      <c r="M3622" s="272" t="e">
        <f>SUM(B3622:B3652)/COUNTA(B3622:B3652)</f>
        <v>#DIV/0!</v>
      </c>
      <c r="N3622" s="272"/>
      <c r="O3622" s="272" t="str">
        <f>IF(E3622="o",IF(B3622&gt;8,8,B3622),"")</f>
        <v/>
      </c>
      <c r="P3622" s="272" t="str">
        <f>IF(E3622="o",IF(B3622&gt;8,B3622-8,0),"")</f>
        <v/>
      </c>
      <c r="Q3622" s="272">
        <f>COUNTA(A3622)*IF(B3622="연차",0,B3622)</f>
        <v>0</v>
      </c>
      <c r="R3622" s="272"/>
    </row>
    <row r="3623" spans="1:21" x14ac:dyDescent="0.3">
      <c r="A3623" s="214">
        <v>2</v>
      </c>
      <c r="B3623" s="200"/>
      <c r="C3623" s="200"/>
      <c r="D3623" s="215"/>
      <c r="E3623" s="200"/>
      <c r="F3623" s="200"/>
      <c r="G3623" s="203"/>
      <c r="H3623" s="273"/>
      <c r="I3623" s="271">
        <f t="shared" si="566"/>
        <v>0</v>
      </c>
      <c r="J3623" s="271"/>
      <c r="K3623" s="271"/>
      <c r="L3623" s="271"/>
      <c r="M3623" s="272"/>
      <c r="N3623" s="272"/>
      <c r="O3623" s="272" t="str">
        <f t="shared" ref="O3623:O3651" si="567">IF(E3623="o",IF(B3623&gt;8,8,B3623),"")</f>
        <v/>
      </c>
      <c r="P3623" s="272" t="str">
        <f t="shared" ref="P3623:P3651" si="568">IF(E3623="o",IF(B3623&gt;8,B3623-8,0),"")</f>
        <v/>
      </c>
      <c r="Q3623" s="272">
        <f t="shared" ref="Q3623:Q3652" si="569">COUNTA(A3623)*IF(B3623="연차",0,B3623)</f>
        <v>0</v>
      </c>
      <c r="R3623" s="272"/>
    </row>
    <row r="3624" spans="1:21" x14ac:dyDescent="0.3">
      <c r="A3624" s="214">
        <v>3</v>
      </c>
      <c r="B3624" s="200"/>
      <c r="C3624" s="200"/>
      <c r="D3624" s="215"/>
      <c r="E3624" s="200"/>
      <c r="F3624" s="200"/>
      <c r="G3624" s="203" t="s">
        <v>275</v>
      </c>
      <c r="H3624" s="273"/>
      <c r="I3624" s="271">
        <f t="shared" si="566"/>
        <v>0</v>
      </c>
      <c r="J3624" s="271"/>
      <c r="K3624" s="271"/>
      <c r="L3624" s="271"/>
      <c r="M3624" s="272"/>
      <c r="N3624" s="272"/>
      <c r="O3624" s="272" t="str">
        <f t="shared" si="567"/>
        <v/>
      </c>
      <c r="P3624" s="272" t="str">
        <f t="shared" si="568"/>
        <v/>
      </c>
      <c r="Q3624" s="272">
        <f t="shared" si="569"/>
        <v>0</v>
      </c>
      <c r="R3624" s="272"/>
    </row>
    <row r="3625" spans="1:21" x14ac:dyDescent="0.3">
      <c r="A3625" s="214">
        <v>4</v>
      </c>
      <c r="B3625" s="200"/>
      <c r="C3625" s="200"/>
      <c r="D3625" s="215"/>
      <c r="E3625" s="200"/>
      <c r="F3625" s="200"/>
      <c r="G3625" s="203"/>
      <c r="H3625" s="273"/>
      <c r="I3625" s="271">
        <f t="shared" si="566"/>
        <v>0</v>
      </c>
      <c r="J3625" s="271"/>
      <c r="K3625" s="271"/>
      <c r="L3625" s="271"/>
      <c r="M3625" s="272"/>
      <c r="N3625" s="272"/>
      <c r="O3625" s="272" t="str">
        <f t="shared" si="567"/>
        <v/>
      </c>
      <c r="P3625" s="272" t="str">
        <f t="shared" si="568"/>
        <v/>
      </c>
      <c r="Q3625" s="272">
        <f t="shared" si="569"/>
        <v>0</v>
      </c>
      <c r="R3625" s="272"/>
    </row>
    <row r="3626" spans="1:21" x14ac:dyDescent="0.3">
      <c r="A3626" s="214">
        <v>5</v>
      </c>
      <c r="B3626" s="200"/>
      <c r="C3626" s="200"/>
      <c r="D3626" s="215"/>
      <c r="E3626" s="200"/>
      <c r="F3626" s="200"/>
      <c r="G3626" s="216"/>
      <c r="H3626" s="273"/>
      <c r="I3626" s="271">
        <f t="shared" si="566"/>
        <v>0</v>
      </c>
      <c r="J3626" s="271"/>
      <c r="K3626" s="271"/>
      <c r="L3626" s="271"/>
      <c r="M3626" s="272"/>
      <c r="N3626" s="272"/>
      <c r="O3626" s="272" t="str">
        <f t="shared" si="567"/>
        <v/>
      </c>
      <c r="P3626" s="272" t="str">
        <f t="shared" si="568"/>
        <v/>
      </c>
      <c r="Q3626" s="272">
        <f t="shared" si="569"/>
        <v>0</v>
      </c>
      <c r="R3626" s="272"/>
    </row>
    <row r="3627" spans="1:21" x14ac:dyDescent="0.3">
      <c r="A3627" s="214">
        <v>6</v>
      </c>
      <c r="B3627" s="200"/>
      <c r="C3627" s="200"/>
      <c r="D3627" s="215"/>
      <c r="E3627" s="200"/>
      <c r="F3627" s="200"/>
      <c r="G3627" s="216"/>
      <c r="H3627" s="273"/>
      <c r="I3627" s="271">
        <f t="shared" si="566"/>
        <v>0</v>
      </c>
      <c r="J3627" s="271"/>
      <c r="K3627" s="271"/>
      <c r="L3627" s="271"/>
      <c r="M3627" s="272"/>
      <c r="N3627" s="272"/>
      <c r="O3627" s="272" t="str">
        <f t="shared" si="567"/>
        <v/>
      </c>
      <c r="P3627" s="272" t="str">
        <f t="shared" si="568"/>
        <v/>
      </c>
      <c r="Q3627" s="272">
        <f t="shared" si="569"/>
        <v>0</v>
      </c>
      <c r="R3627" s="272"/>
    </row>
    <row r="3628" spans="1:21" ht="17.25" thickBot="1" x14ac:dyDescent="0.35">
      <c r="A3628" s="217">
        <v>7</v>
      </c>
      <c r="B3628" s="204"/>
      <c r="C3628" s="204"/>
      <c r="D3628" s="218"/>
      <c r="E3628" s="204"/>
      <c r="F3628" s="204"/>
      <c r="G3628" s="219"/>
      <c r="H3628" s="273"/>
      <c r="I3628" s="271">
        <f t="shared" si="566"/>
        <v>0</v>
      </c>
      <c r="J3628" s="271"/>
      <c r="K3628" s="271"/>
      <c r="L3628" s="271"/>
      <c r="M3628" s="272"/>
      <c r="N3628" s="272"/>
      <c r="O3628" s="272" t="str">
        <f t="shared" si="567"/>
        <v/>
      </c>
      <c r="P3628" s="272" t="str">
        <f t="shared" si="568"/>
        <v/>
      </c>
      <c r="Q3628" s="272">
        <f t="shared" si="569"/>
        <v>0</v>
      </c>
      <c r="R3628" s="272"/>
    </row>
    <row r="3629" spans="1:21" x14ac:dyDescent="0.3">
      <c r="A3629" s="220">
        <v>8</v>
      </c>
      <c r="B3629" s="202"/>
      <c r="C3629" s="202"/>
      <c r="D3629" s="202" t="s">
        <v>271</v>
      </c>
      <c r="E3629" s="202"/>
      <c r="F3629" s="202"/>
      <c r="G3629" s="221"/>
      <c r="H3629" s="273">
        <f>SUM(B3629:B3635)</f>
        <v>0</v>
      </c>
      <c r="I3629" s="271">
        <f t="shared" si="566"/>
        <v>0</v>
      </c>
      <c r="J3629" s="271">
        <f>IF(SUM(H3629-40)&gt;0,H3629-40,0)</f>
        <v>0</v>
      </c>
      <c r="K3629" s="271">
        <f>IF(SUM(I3629:I3635)&gt;J3629,SUM(I3629:I3635),J3629)</f>
        <v>0</v>
      </c>
      <c r="L3629" s="271">
        <f>IF(D3629="o",IF(H3629&lt;15,0,IF(H3629&gt;40,8,H3629/5)),0)</f>
        <v>0</v>
      </c>
      <c r="M3629" s="272"/>
      <c r="N3629" s="272"/>
      <c r="O3629" s="272" t="str">
        <f t="shared" si="567"/>
        <v/>
      </c>
      <c r="P3629" s="272" t="str">
        <f t="shared" si="568"/>
        <v/>
      </c>
      <c r="Q3629" s="272">
        <f t="shared" si="569"/>
        <v>0</v>
      </c>
      <c r="R3629" s="272"/>
    </row>
    <row r="3630" spans="1:21" x14ac:dyDescent="0.3">
      <c r="A3630" s="214">
        <v>9</v>
      </c>
      <c r="B3630" s="200"/>
      <c r="C3630" s="200"/>
      <c r="D3630" s="215"/>
      <c r="E3630" s="200"/>
      <c r="F3630" s="200"/>
      <c r="G3630" s="216"/>
      <c r="H3630" s="273"/>
      <c r="I3630" s="271">
        <f t="shared" si="566"/>
        <v>0</v>
      </c>
      <c r="J3630" s="271"/>
      <c r="K3630" s="271"/>
      <c r="L3630" s="271"/>
      <c r="M3630" s="272"/>
      <c r="N3630" s="272"/>
      <c r="O3630" s="272" t="str">
        <f t="shared" si="567"/>
        <v/>
      </c>
      <c r="P3630" s="272" t="str">
        <f t="shared" si="568"/>
        <v/>
      </c>
      <c r="Q3630" s="272">
        <f t="shared" si="569"/>
        <v>0</v>
      </c>
      <c r="R3630" s="272"/>
    </row>
    <row r="3631" spans="1:21" x14ac:dyDescent="0.3">
      <c r="A3631" s="214">
        <v>10</v>
      </c>
      <c r="B3631" s="200"/>
      <c r="C3631" s="200"/>
      <c r="D3631" s="215"/>
      <c r="E3631" s="200"/>
      <c r="F3631" s="200"/>
      <c r="G3631" s="216"/>
      <c r="H3631" s="273"/>
      <c r="I3631" s="271">
        <f t="shared" si="566"/>
        <v>0</v>
      </c>
      <c r="J3631" s="271"/>
      <c r="K3631" s="271"/>
      <c r="L3631" s="271"/>
      <c r="M3631" s="272"/>
      <c r="N3631" s="272"/>
      <c r="O3631" s="272" t="str">
        <f t="shared" si="567"/>
        <v/>
      </c>
      <c r="P3631" s="272" t="str">
        <f t="shared" si="568"/>
        <v/>
      </c>
      <c r="Q3631" s="272">
        <f t="shared" si="569"/>
        <v>0</v>
      </c>
      <c r="R3631" s="272"/>
    </row>
    <row r="3632" spans="1:21" x14ac:dyDescent="0.3">
      <c r="A3632" s="214">
        <v>11</v>
      </c>
      <c r="B3632" s="200"/>
      <c r="C3632" s="200"/>
      <c r="D3632" s="215"/>
      <c r="E3632" s="200"/>
      <c r="F3632" s="200"/>
      <c r="G3632" s="216"/>
      <c r="H3632" s="273"/>
      <c r="I3632" s="271">
        <f t="shared" si="566"/>
        <v>0</v>
      </c>
      <c r="J3632" s="271"/>
      <c r="K3632" s="271"/>
      <c r="L3632" s="271"/>
      <c r="M3632" s="272"/>
      <c r="N3632" s="272"/>
      <c r="O3632" s="272" t="str">
        <f t="shared" si="567"/>
        <v/>
      </c>
      <c r="P3632" s="272" t="str">
        <f t="shared" si="568"/>
        <v/>
      </c>
      <c r="Q3632" s="272">
        <f t="shared" si="569"/>
        <v>0</v>
      </c>
      <c r="R3632" s="272"/>
    </row>
    <row r="3633" spans="1:18" x14ac:dyDescent="0.3">
      <c r="A3633" s="214">
        <v>12</v>
      </c>
      <c r="B3633" s="200"/>
      <c r="C3633" s="200"/>
      <c r="D3633" s="215"/>
      <c r="E3633" s="200"/>
      <c r="F3633" s="200"/>
      <c r="G3633" s="216"/>
      <c r="H3633" s="273"/>
      <c r="I3633" s="271">
        <f t="shared" si="566"/>
        <v>0</v>
      </c>
      <c r="J3633" s="271"/>
      <c r="K3633" s="271"/>
      <c r="L3633" s="271"/>
      <c r="M3633" s="272"/>
      <c r="N3633" s="272"/>
      <c r="O3633" s="272" t="str">
        <f t="shared" si="567"/>
        <v/>
      </c>
      <c r="P3633" s="272" t="str">
        <f t="shared" si="568"/>
        <v/>
      </c>
      <c r="Q3633" s="272">
        <f t="shared" si="569"/>
        <v>0</v>
      </c>
      <c r="R3633" s="272"/>
    </row>
    <row r="3634" spans="1:18" x14ac:dyDescent="0.3">
      <c r="A3634" s="214">
        <v>13</v>
      </c>
      <c r="B3634" s="200"/>
      <c r="C3634" s="200"/>
      <c r="D3634" s="215"/>
      <c r="E3634" s="200"/>
      <c r="F3634" s="200"/>
      <c r="G3634" s="216"/>
      <c r="H3634" s="273"/>
      <c r="I3634" s="271">
        <f t="shared" si="566"/>
        <v>0</v>
      </c>
      <c r="J3634" s="271"/>
      <c r="K3634" s="271"/>
      <c r="L3634" s="271"/>
      <c r="M3634" s="272"/>
      <c r="N3634" s="272"/>
      <c r="O3634" s="272" t="str">
        <f t="shared" si="567"/>
        <v/>
      </c>
      <c r="P3634" s="272" t="str">
        <f t="shared" si="568"/>
        <v/>
      </c>
      <c r="Q3634" s="272">
        <f t="shared" si="569"/>
        <v>0</v>
      </c>
      <c r="R3634" s="272"/>
    </row>
    <row r="3635" spans="1:18" ht="17.25" thickBot="1" x14ac:dyDescent="0.35">
      <c r="A3635" s="217">
        <v>14</v>
      </c>
      <c r="B3635" s="204"/>
      <c r="C3635" s="204"/>
      <c r="D3635" s="218"/>
      <c r="E3635" s="204"/>
      <c r="F3635" s="204"/>
      <c r="G3635" s="219"/>
      <c r="H3635" s="273"/>
      <c r="I3635" s="271">
        <f t="shared" si="566"/>
        <v>0</v>
      </c>
      <c r="J3635" s="271"/>
      <c r="K3635" s="271"/>
      <c r="L3635" s="271"/>
      <c r="M3635" s="272"/>
      <c r="N3635" s="272"/>
      <c r="O3635" s="272" t="str">
        <f t="shared" si="567"/>
        <v/>
      </c>
      <c r="P3635" s="272" t="str">
        <f t="shared" si="568"/>
        <v/>
      </c>
      <c r="Q3635" s="272">
        <f t="shared" si="569"/>
        <v>0</v>
      </c>
      <c r="R3635" s="272"/>
    </row>
    <row r="3636" spans="1:18" x14ac:dyDescent="0.3">
      <c r="A3636" s="220">
        <v>15</v>
      </c>
      <c r="B3636" s="202"/>
      <c r="C3636" s="202"/>
      <c r="D3636" s="202" t="s">
        <v>271</v>
      </c>
      <c r="E3636" s="202"/>
      <c r="F3636" s="202"/>
      <c r="G3636" s="221"/>
      <c r="H3636" s="273">
        <f>SUM(B3636:B3642)</f>
        <v>0</v>
      </c>
      <c r="I3636" s="271">
        <f t="shared" si="566"/>
        <v>0</v>
      </c>
      <c r="J3636" s="271">
        <f>IF(SUM(H3636-40)&gt;0,H3636-40,0)</f>
        <v>0</v>
      </c>
      <c r="K3636" s="271">
        <f>IF(SUM(I3636:I3642)&gt;J3636,SUM(I3636:I3642),J3636)</f>
        <v>0</v>
      </c>
      <c r="L3636" s="271">
        <f>IF(D3636="o",IF(H3636&lt;15,0,IF(H3636&gt;40,8,H3636/5)),0)</f>
        <v>0</v>
      </c>
      <c r="M3636" s="272"/>
      <c r="N3636" s="272"/>
      <c r="O3636" s="272" t="str">
        <f t="shared" si="567"/>
        <v/>
      </c>
      <c r="P3636" s="272" t="str">
        <f t="shared" si="568"/>
        <v/>
      </c>
      <c r="Q3636" s="272">
        <f t="shared" si="569"/>
        <v>0</v>
      </c>
      <c r="R3636" s="272"/>
    </row>
    <row r="3637" spans="1:18" x14ac:dyDescent="0.3">
      <c r="A3637" s="214">
        <v>16</v>
      </c>
      <c r="B3637" s="200"/>
      <c r="C3637" s="200"/>
      <c r="D3637" s="215"/>
      <c r="E3637" s="200"/>
      <c r="F3637" s="200"/>
      <c r="G3637" s="216"/>
      <c r="H3637" s="273"/>
      <c r="I3637" s="271">
        <f t="shared" si="566"/>
        <v>0</v>
      </c>
      <c r="J3637" s="271"/>
      <c r="K3637" s="271"/>
      <c r="L3637" s="271"/>
      <c r="M3637" s="272"/>
      <c r="N3637" s="272"/>
      <c r="O3637" s="272" t="str">
        <f t="shared" si="567"/>
        <v/>
      </c>
      <c r="P3637" s="272" t="str">
        <f t="shared" si="568"/>
        <v/>
      </c>
      <c r="Q3637" s="272">
        <f t="shared" si="569"/>
        <v>0</v>
      </c>
      <c r="R3637" s="272"/>
    </row>
    <row r="3638" spans="1:18" x14ac:dyDescent="0.3">
      <c r="A3638" s="214">
        <v>17</v>
      </c>
      <c r="B3638" s="200"/>
      <c r="C3638" s="200"/>
      <c r="D3638" s="215"/>
      <c r="E3638" s="200"/>
      <c r="F3638" s="200"/>
      <c r="G3638" s="216"/>
      <c r="H3638" s="273"/>
      <c r="I3638" s="271">
        <f t="shared" si="566"/>
        <v>0</v>
      </c>
      <c r="J3638" s="271"/>
      <c r="K3638" s="271"/>
      <c r="L3638" s="271"/>
      <c r="M3638" s="272"/>
      <c r="N3638" s="272"/>
      <c r="O3638" s="272" t="str">
        <f t="shared" si="567"/>
        <v/>
      </c>
      <c r="P3638" s="272" t="str">
        <f t="shared" si="568"/>
        <v/>
      </c>
      <c r="Q3638" s="272">
        <f t="shared" si="569"/>
        <v>0</v>
      </c>
      <c r="R3638" s="272"/>
    </row>
    <row r="3639" spans="1:18" x14ac:dyDescent="0.3">
      <c r="A3639" s="214">
        <v>18</v>
      </c>
      <c r="B3639" s="200"/>
      <c r="C3639" s="200"/>
      <c r="D3639" s="215"/>
      <c r="E3639" s="200"/>
      <c r="F3639" s="200"/>
      <c r="G3639" s="216"/>
      <c r="H3639" s="273"/>
      <c r="I3639" s="271">
        <f t="shared" si="566"/>
        <v>0</v>
      </c>
      <c r="J3639" s="271"/>
      <c r="K3639" s="271"/>
      <c r="L3639" s="271"/>
      <c r="M3639" s="272"/>
      <c r="N3639" s="272"/>
      <c r="O3639" s="272" t="str">
        <f t="shared" si="567"/>
        <v/>
      </c>
      <c r="P3639" s="272" t="str">
        <f t="shared" si="568"/>
        <v/>
      </c>
      <c r="Q3639" s="272">
        <f t="shared" si="569"/>
        <v>0</v>
      </c>
      <c r="R3639" s="272"/>
    </row>
    <row r="3640" spans="1:18" x14ac:dyDescent="0.3">
      <c r="A3640" s="214">
        <v>19</v>
      </c>
      <c r="B3640" s="200"/>
      <c r="C3640" s="200"/>
      <c r="D3640" s="215"/>
      <c r="E3640" s="200"/>
      <c r="F3640" s="200"/>
      <c r="G3640" s="216"/>
      <c r="H3640" s="273"/>
      <c r="I3640" s="271">
        <f t="shared" si="566"/>
        <v>0</v>
      </c>
      <c r="J3640" s="271"/>
      <c r="K3640" s="271"/>
      <c r="L3640" s="271"/>
      <c r="M3640" s="272"/>
      <c r="N3640" s="272"/>
      <c r="O3640" s="272" t="str">
        <f t="shared" si="567"/>
        <v/>
      </c>
      <c r="P3640" s="272" t="str">
        <f t="shared" si="568"/>
        <v/>
      </c>
      <c r="Q3640" s="272">
        <f t="shared" si="569"/>
        <v>0</v>
      </c>
      <c r="R3640" s="272"/>
    </row>
    <row r="3641" spans="1:18" x14ac:dyDescent="0.3">
      <c r="A3641" s="214">
        <v>20</v>
      </c>
      <c r="B3641" s="200"/>
      <c r="C3641" s="200"/>
      <c r="D3641" s="215"/>
      <c r="E3641" s="200"/>
      <c r="F3641" s="200"/>
      <c r="G3641" s="216"/>
      <c r="H3641" s="273"/>
      <c r="I3641" s="271">
        <f t="shared" si="566"/>
        <v>0</v>
      </c>
      <c r="J3641" s="271"/>
      <c r="K3641" s="271"/>
      <c r="L3641" s="271"/>
      <c r="M3641" s="272"/>
      <c r="N3641" s="272"/>
      <c r="O3641" s="272" t="str">
        <f t="shared" si="567"/>
        <v/>
      </c>
      <c r="P3641" s="272" t="str">
        <f t="shared" si="568"/>
        <v/>
      </c>
      <c r="Q3641" s="272">
        <f t="shared" si="569"/>
        <v>0</v>
      </c>
      <c r="R3641" s="272"/>
    </row>
    <row r="3642" spans="1:18" ht="17.25" thickBot="1" x14ac:dyDescent="0.35">
      <c r="A3642" s="217">
        <v>21</v>
      </c>
      <c r="B3642" s="204"/>
      <c r="C3642" s="204"/>
      <c r="D3642" s="218"/>
      <c r="E3642" s="204"/>
      <c r="F3642" s="204"/>
      <c r="G3642" s="219"/>
      <c r="H3642" s="273"/>
      <c r="I3642" s="271">
        <f t="shared" si="566"/>
        <v>0</v>
      </c>
      <c r="J3642" s="271"/>
      <c r="K3642" s="271"/>
      <c r="L3642" s="271"/>
      <c r="M3642" s="272"/>
      <c r="N3642" s="272"/>
      <c r="O3642" s="272" t="str">
        <f t="shared" si="567"/>
        <v/>
      </c>
      <c r="P3642" s="272" t="str">
        <f t="shared" si="568"/>
        <v/>
      </c>
      <c r="Q3642" s="272">
        <f t="shared" si="569"/>
        <v>0</v>
      </c>
      <c r="R3642" s="272"/>
    </row>
    <row r="3643" spans="1:18" x14ac:dyDescent="0.3">
      <c r="A3643" s="220">
        <v>22</v>
      </c>
      <c r="B3643" s="202"/>
      <c r="C3643" s="202"/>
      <c r="D3643" s="202" t="s">
        <v>271</v>
      </c>
      <c r="E3643" s="202"/>
      <c r="F3643" s="202"/>
      <c r="G3643" s="221"/>
      <c r="H3643" s="273">
        <f>SUM(B3643:B3649)</f>
        <v>0</v>
      </c>
      <c r="I3643" s="271">
        <f t="shared" si="566"/>
        <v>0</v>
      </c>
      <c r="J3643" s="271">
        <f>IF(SUM(H3643-40)&gt;0,H3643-40,0)</f>
        <v>0</v>
      </c>
      <c r="K3643" s="271">
        <f>IF(SUM(I3643:I3649)&gt;J3643,SUM(I3643:I3649),J3643)</f>
        <v>0</v>
      </c>
      <c r="L3643" s="271">
        <f>IF(D3643="o",IF(H3643&lt;15,0,IF(H3643&gt;40,8,H3643/5)),0)</f>
        <v>0</v>
      </c>
      <c r="M3643" s="272"/>
      <c r="N3643" s="272"/>
      <c r="O3643" s="272" t="str">
        <f t="shared" si="567"/>
        <v/>
      </c>
      <c r="P3643" s="272" t="str">
        <f t="shared" si="568"/>
        <v/>
      </c>
      <c r="Q3643" s="272">
        <f t="shared" si="569"/>
        <v>0</v>
      </c>
      <c r="R3643" s="272"/>
    </row>
    <row r="3644" spans="1:18" x14ac:dyDescent="0.3">
      <c r="A3644" s="214">
        <v>23</v>
      </c>
      <c r="B3644" s="200"/>
      <c r="C3644" s="200"/>
      <c r="D3644" s="215"/>
      <c r="E3644" s="200"/>
      <c r="F3644" s="200"/>
      <c r="G3644" s="216"/>
      <c r="H3644" s="273"/>
      <c r="I3644" s="271">
        <f t="shared" si="566"/>
        <v>0</v>
      </c>
      <c r="J3644" s="271"/>
      <c r="K3644" s="271"/>
      <c r="L3644" s="271"/>
      <c r="M3644" s="272"/>
      <c r="N3644" s="272"/>
      <c r="O3644" s="272" t="str">
        <f t="shared" si="567"/>
        <v/>
      </c>
      <c r="P3644" s="272" t="str">
        <f t="shared" si="568"/>
        <v/>
      </c>
      <c r="Q3644" s="272">
        <f t="shared" si="569"/>
        <v>0</v>
      </c>
      <c r="R3644" s="272"/>
    </row>
    <row r="3645" spans="1:18" x14ac:dyDescent="0.3">
      <c r="A3645" s="214">
        <v>24</v>
      </c>
      <c r="B3645" s="200"/>
      <c r="C3645" s="200"/>
      <c r="D3645" s="215"/>
      <c r="E3645" s="200"/>
      <c r="F3645" s="200"/>
      <c r="G3645" s="216"/>
      <c r="H3645" s="273"/>
      <c r="I3645" s="271">
        <f t="shared" si="566"/>
        <v>0</v>
      </c>
      <c r="J3645" s="271"/>
      <c r="K3645" s="271"/>
      <c r="L3645" s="271"/>
      <c r="M3645" s="272"/>
      <c r="N3645" s="272"/>
      <c r="O3645" s="272" t="str">
        <f t="shared" si="567"/>
        <v/>
      </c>
      <c r="P3645" s="272" t="str">
        <f t="shared" si="568"/>
        <v/>
      </c>
      <c r="Q3645" s="272">
        <f t="shared" si="569"/>
        <v>0</v>
      </c>
      <c r="R3645" s="272"/>
    </row>
    <row r="3646" spans="1:18" x14ac:dyDescent="0.3">
      <c r="A3646" s="214">
        <v>25</v>
      </c>
      <c r="B3646" s="200"/>
      <c r="C3646" s="200"/>
      <c r="D3646" s="215"/>
      <c r="E3646" s="200"/>
      <c r="F3646" s="200"/>
      <c r="G3646" s="216"/>
      <c r="H3646" s="273"/>
      <c r="I3646" s="271">
        <f t="shared" si="566"/>
        <v>0</v>
      </c>
      <c r="J3646" s="271"/>
      <c r="K3646" s="271"/>
      <c r="L3646" s="271"/>
      <c r="M3646" s="272"/>
      <c r="N3646" s="272"/>
      <c r="O3646" s="272" t="str">
        <f t="shared" si="567"/>
        <v/>
      </c>
      <c r="P3646" s="272" t="str">
        <f t="shared" si="568"/>
        <v/>
      </c>
      <c r="Q3646" s="272">
        <f t="shared" si="569"/>
        <v>0</v>
      </c>
      <c r="R3646" s="272"/>
    </row>
    <row r="3647" spans="1:18" x14ac:dyDescent="0.3">
      <c r="A3647" s="214">
        <v>26</v>
      </c>
      <c r="B3647" s="200"/>
      <c r="C3647" s="200"/>
      <c r="D3647" s="215"/>
      <c r="E3647" s="200"/>
      <c r="F3647" s="200"/>
      <c r="G3647" s="216"/>
      <c r="H3647" s="273"/>
      <c r="I3647" s="271">
        <f t="shared" si="566"/>
        <v>0</v>
      </c>
      <c r="J3647" s="271"/>
      <c r="K3647" s="271"/>
      <c r="L3647" s="271"/>
      <c r="M3647" s="272"/>
      <c r="N3647" s="272"/>
      <c r="O3647" s="272" t="str">
        <f t="shared" si="567"/>
        <v/>
      </c>
      <c r="P3647" s="272" t="str">
        <f t="shared" si="568"/>
        <v/>
      </c>
      <c r="Q3647" s="272">
        <f t="shared" si="569"/>
        <v>0</v>
      </c>
      <c r="R3647" s="272"/>
    </row>
    <row r="3648" spans="1:18" x14ac:dyDescent="0.3">
      <c r="A3648" s="214">
        <v>27</v>
      </c>
      <c r="B3648" s="200"/>
      <c r="C3648" s="200"/>
      <c r="D3648" s="215"/>
      <c r="E3648" s="200"/>
      <c r="F3648" s="200"/>
      <c r="G3648" s="216"/>
      <c r="H3648" s="273"/>
      <c r="I3648" s="271">
        <f t="shared" si="566"/>
        <v>0</v>
      </c>
      <c r="J3648" s="271"/>
      <c r="K3648" s="271"/>
      <c r="L3648" s="271"/>
      <c r="M3648" s="272"/>
      <c r="N3648" s="272"/>
      <c r="O3648" s="272" t="str">
        <f t="shared" si="567"/>
        <v/>
      </c>
      <c r="P3648" s="272" t="str">
        <f t="shared" si="568"/>
        <v/>
      </c>
      <c r="Q3648" s="272">
        <f t="shared" si="569"/>
        <v>0</v>
      </c>
      <c r="R3648" s="272"/>
    </row>
    <row r="3649" spans="1:21" ht="17.25" thickBot="1" x14ac:dyDescent="0.35">
      <c r="A3649" s="217">
        <v>28</v>
      </c>
      <c r="B3649" s="204"/>
      <c r="C3649" s="204"/>
      <c r="D3649" s="218"/>
      <c r="E3649" s="204"/>
      <c r="F3649" s="204"/>
      <c r="G3649" s="219"/>
      <c r="H3649" s="273"/>
      <c r="I3649" s="271">
        <f t="shared" si="566"/>
        <v>0</v>
      </c>
      <c r="J3649" s="271"/>
      <c r="K3649" s="271"/>
      <c r="L3649" s="271"/>
      <c r="M3649" s="272"/>
      <c r="N3649" s="272"/>
      <c r="O3649" s="272" t="str">
        <f t="shared" si="567"/>
        <v/>
      </c>
      <c r="P3649" s="272" t="str">
        <f t="shared" si="568"/>
        <v/>
      </c>
      <c r="Q3649" s="272">
        <f t="shared" si="569"/>
        <v>0</v>
      </c>
      <c r="R3649" s="272"/>
    </row>
    <row r="3650" spans="1:21" x14ac:dyDescent="0.3">
      <c r="A3650" s="205"/>
      <c r="B3650" s="202"/>
      <c r="C3650" s="202"/>
      <c r="D3650" s="202" t="s">
        <v>271</v>
      </c>
      <c r="E3650" s="202"/>
      <c r="F3650" s="202"/>
      <c r="G3650" s="221"/>
      <c r="H3650" s="273" t="str">
        <f>IF(A3650&lt;&gt;0,SUM(Q3650:Q3652),"")</f>
        <v/>
      </c>
      <c r="I3650" s="271" t="str">
        <f>IF(A3650&lt;&gt;0,IF(IFERROR(B3650-8,0)&lt;0,0,IFERROR(B3650-8,0)),"")</f>
        <v/>
      </c>
      <c r="J3650" s="271" t="str">
        <f>IF(A3650&lt;&gt;0,IF(SUM(H3650-40)&gt;0,H3650-40,0),"")</f>
        <v/>
      </c>
      <c r="K3650" s="271" t="str">
        <f>IF(A3650&lt;&gt;0,IF(SUM(I3650:I3652)&gt;J3650,SUM(I3650:I3652),J3650),"")</f>
        <v/>
      </c>
      <c r="L3650" s="271" t="str">
        <f>IF(A3650&lt;&gt;0,IF(D3622="o",IF(H3650&lt;(15/(7/COUNTA(A3650:A3652))),0,IF(H3650&gt;(COUNTA(A3650:A3652)/5*40),COUNTA(A3650:A3652)/5*8,H3650/5)),""),"")</f>
        <v/>
      </c>
      <c r="M3650" s="272"/>
      <c r="N3650" s="272"/>
      <c r="O3650" s="272" t="str">
        <f t="shared" si="567"/>
        <v/>
      </c>
      <c r="P3650" s="272" t="str">
        <f t="shared" si="568"/>
        <v/>
      </c>
      <c r="Q3650" s="272">
        <f t="shared" si="569"/>
        <v>0</v>
      </c>
      <c r="R3650" s="272"/>
    </row>
    <row r="3651" spans="1:21" x14ac:dyDescent="0.3">
      <c r="A3651" s="206"/>
      <c r="B3651" s="200"/>
      <c r="C3651" s="200"/>
      <c r="D3651" s="215"/>
      <c r="E3651" s="200"/>
      <c r="F3651" s="200"/>
      <c r="G3651" s="216"/>
      <c r="H3651" s="273"/>
      <c r="I3651" s="271" t="str">
        <f>IF(A3651&lt;&gt;0,IF(IFERROR(B3651-8,0)&lt;0,0,IFERROR(B3651-8,0)),"")</f>
        <v/>
      </c>
      <c r="J3651" s="271"/>
      <c r="K3651" s="271"/>
      <c r="L3651" s="271"/>
      <c r="M3651" s="272"/>
      <c r="N3651" s="272"/>
      <c r="O3651" s="272" t="str">
        <f t="shared" si="567"/>
        <v/>
      </c>
      <c r="P3651" s="272" t="str">
        <f t="shared" si="568"/>
        <v/>
      </c>
      <c r="Q3651" s="272">
        <f t="shared" si="569"/>
        <v>0</v>
      </c>
      <c r="R3651" s="272"/>
    </row>
    <row r="3652" spans="1:21" ht="17.25" thickBot="1" x14ac:dyDescent="0.35">
      <c r="A3652" s="207"/>
      <c r="B3652" s="204"/>
      <c r="C3652" s="204"/>
      <c r="D3652" s="218"/>
      <c r="E3652" s="204"/>
      <c r="F3652" s="204"/>
      <c r="G3652" s="219"/>
      <c r="H3652" s="273"/>
      <c r="I3652" s="271" t="str">
        <f>IF(A3652&lt;&gt;0,IF(IFERROR(B3652-8,0)&lt;0,0,IFERROR(B3652-8,0)),"")</f>
        <v/>
      </c>
      <c r="J3652" s="271"/>
      <c r="K3652" s="271"/>
      <c r="L3652" s="271"/>
      <c r="M3652" s="272"/>
      <c r="N3652" s="272"/>
      <c r="O3652" s="272"/>
      <c r="P3652" s="272"/>
      <c r="Q3652" s="272">
        <f t="shared" si="569"/>
        <v>0</v>
      </c>
      <c r="R3652" s="272"/>
    </row>
    <row r="3653" spans="1:21" ht="17.25" thickBot="1" x14ac:dyDescent="0.35">
      <c r="A3653" s="211"/>
      <c r="B3653" s="243"/>
      <c r="C3653" s="243"/>
      <c r="D3653" s="243"/>
      <c r="E3653" s="243"/>
      <c r="F3653" s="243"/>
      <c r="G3653" s="244"/>
      <c r="H3653" s="273">
        <f t="shared" ref="H3653:M3653" si="570">SUM(H3654:H3684)</f>
        <v>0</v>
      </c>
      <c r="I3653" s="271">
        <f t="shared" si="570"/>
        <v>0</v>
      </c>
      <c r="J3653" s="271">
        <f t="shared" si="570"/>
        <v>0</v>
      </c>
      <c r="K3653" s="271">
        <f t="shared" si="570"/>
        <v>0</v>
      </c>
      <c r="L3653" s="274">
        <f t="shared" si="570"/>
        <v>0</v>
      </c>
      <c r="M3653" s="271" t="e">
        <f t="shared" si="570"/>
        <v>#DIV/0!</v>
      </c>
      <c r="N3653" s="275">
        <f>COUNTA(B3654:B3684)-COUNTIF(B3654:B3684,"연차")</f>
        <v>0</v>
      </c>
      <c r="O3653" s="271">
        <f>SUM(O3654:O3684)</f>
        <v>0</v>
      </c>
      <c r="P3653" s="271">
        <f>SUM(P3654:P3684)</f>
        <v>0</v>
      </c>
      <c r="Q3653" s="272">
        <f>SUM(Q3654:Q3684)</f>
        <v>0</v>
      </c>
      <c r="R3653" s="272">
        <f>COUNTA(A3654:A3684)</f>
        <v>28</v>
      </c>
      <c r="S3653" s="276">
        <f>SUM(C3654:C3684)</f>
        <v>0</v>
      </c>
      <c r="T3653" s="276">
        <f>SUM(F3654:F3684)</f>
        <v>0</v>
      </c>
      <c r="U3653" s="251">
        <f>G3655*G3657</f>
        <v>0</v>
      </c>
    </row>
    <row r="3654" spans="1:21" x14ac:dyDescent="0.3">
      <c r="A3654" s="212">
        <v>1</v>
      </c>
      <c r="B3654" s="201"/>
      <c r="C3654" s="201"/>
      <c r="D3654" s="201" t="s">
        <v>271</v>
      </c>
      <c r="E3654" s="201"/>
      <c r="F3654" s="201"/>
      <c r="G3654" s="213" t="s">
        <v>282</v>
      </c>
      <c r="H3654" s="273">
        <f>SUM(B3654:B3660)</f>
        <v>0</v>
      </c>
      <c r="I3654" s="271">
        <f t="shared" ref="I3654:I3681" si="571">IF(IFERROR(B3654-8,0)&lt;0,0,IFERROR(B3654-8,0))</f>
        <v>0</v>
      </c>
      <c r="J3654" s="271">
        <f>IF(SUM(H3654-40)&gt;0,H3654-40,0)</f>
        <v>0</v>
      </c>
      <c r="K3654" s="271">
        <f>IF(SUM(I3654:I3660)&gt;J3654,SUM(I3654:I3660),J3654)</f>
        <v>0</v>
      </c>
      <c r="L3654" s="271">
        <f>IF(D3654="o",IF(H3654&lt;15,0,IF(H3654&gt;40,8,H3654/5)),0)</f>
        <v>0</v>
      </c>
      <c r="M3654" s="272" t="e">
        <f>SUM(B3654:B3684)/COUNTA(B3654:B3684)</f>
        <v>#DIV/0!</v>
      </c>
      <c r="N3654" s="272"/>
      <c r="O3654" s="272" t="str">
        <f>IF(E3654="o",IF(B3654&gt;8,8,B3654),"")</f>
        <v/>
      </c>
      <c r="P3654" s="272" t="str">
        <f>IF(E3654="o",IF(B3654&gt;8,B3654-8,0),"")</f>
        <v/>
      </c>
      <c r="Q3654" s="272">
        <f>COUNTA(A3654)*IF(B3654="연차",0,B3654)</f>
        <v>0</v>
      </c>
      <c r="R3654" s="272"/>
    </row>
    <row r="3655" spans="1:21" x14ac:dyDescent="0.3">
      <c r="A3655" s="214">
        <v>2</v>
      </c>
      <c r="B3655" s="200"/>
      <c r="C3655" s="200"/>
      <c r="D3655" s="215"/>
      <c r="E3655" s="200"/>
      <c r="F3655" s="200"/>
      <c r="G3655" s="203"/>
      <c r="H3655" s="273"/>
      <c r="I3655" s="271">
        <f t="shared" si="571"/>
        <v>0</v>
      </c>
      <c r="J3655" s="271"/>
      <c r="K3655" s="271"/>
      <c r="L3655" s="271"/>
      <c r="M3655" s="272"/>
      <c r="N3655" s="272"/>
      <c r="O3655" s="272" t="str">
        <f t="shared" ref="O3655:O3683" si="572">IF(E3655="o",IF(B3655&gt;8,8,B3655),"")</f>
        <v/>
      </c>
      <c r="P3655" s="272" t="str">
        <f t="shared" ref="P3655:P3683" si="573">IF(E3655="o",IF(B3655&gt;8,B3655-8,0),"")</f>
        <v/>
      </c>
      <c r="Q3655" s="272">
        <f t="shared" ref="Q3655:Q3684" si="574">COUNTA(A3655)*IF(B3655="연차",0,B3655)</f>
        <v>0</v>
      </c>
      <c r="R3655" s="272"/>
    </row>
    <row r="3656" spans="1:21" x14ac:dyDescent="0.3">
      <c r="A3656" s="214">
        <v>3</v>
      </c>
      <c r="B3656" s="200"/>
      <c r="C3656" s="200"/>
      <c r="D3656" s="215"/>
      <c r="E3656" s="200"/>
      <c r="F3656" s="200"/>
      <c r="G3656" s="203" t="s">
        <v>275</v>
      </c>
      <c r="H3656" s="273"/>
      <c r="I3656" s="271">
        <f t="shared" si="571"/>
        <v>0</v>
      </c>
      <c r="J3656" s="271"/>
      <c r="K3656" s="271"/>
      <c r="L3656" s="271"/>
      <c r="M3656" s="272"/>
      <c r="N3656" s="272"/>
      <c r="O3656" s="272" t="str">
        <f t="shared" si="572"/>
        <v/>
      </c>
      <c r="P3656" s="272" t="str">
        <f t="shared" si="573"/>
        <v/>
      </c>
      <c r="Q3656" s="272">
        <f t="shared" si="574"/>
        <v>0</v>
      </c>
      <c r="R3656" s="272"/>
    </row>
    <row r="3657" spans="1:21" x14ac:dyDescent="0.3">
      <c r="A3657" s="214">
        <v>4</v>
      </c>
      <c r="B3657" s="200"/>
      <c r="C3657" s="200"/>
      <c r="D3657" s="215"/>
      <c r="E3657" s="200"/>
      <c r="F3657" s="200"/>
      <c r="G3657" s="203"/>
      <c r="H3657" s="273"/>
      <c r="I3657" s="271">
        <f t="shared" si="571"/>
        <v>0</v>
      </c>
      <c r="J3657" s="271"/>
      <c r="K3657" s="271"/>
      <c r="L3657" s="271"/>
      <c r="M3657" s="272"/>
      <c r="N3657" s="272"/>
      <c r="O3657" s="272" t="str">
        <f t="shared" si="572"/>
        <v/>
      </c>
      <c r="P3657" s="272" t="str">
        <f t="shared" si="573"/>
        <v/>
      </c>
      <c r="Q3657" s="272">
        <f t="shared" si="574"/>
        <v>0</v>
      </c>
      <c r="R3657" s="272"/>
    </row>
    <row r="3658" spans="1:21" x14ac:dyDescent="0.3">
      <c r="A3658" s="214">
        <v>5</v>
      </c>
      <c r="B3658" s="200"/>
      <c r="C3658" s="200"/>
      <c r="D3658" s="215"/>
      <c r="E3658" s="200"/>
      <c r="F3658" s="200"/>
      <c r="G3658" s="216"/>
      <c r="H3658" s="273"/>
      <c r="I3658" s="271">
        <f t="shared" si="571"/>
        <v>0</v>
      </c>
      <c r="J3658" s="271"/>
      <c r="K3658" s="271"/>
      <c r="L3658" s="271"/>
      <c r="M3658" s="272"/>
      <c r="N3658" s="272"/>
      <c r="O3658" s="272" t="str">
        <f t="shared" si="572"/>
        <v/>
      </c>
      <c r="P3658" s="272" t="str">
        <f t="shared" si="573"/>
        <v/>
      </c>
      <c r="Q3658" s="272">
        <f t="shared" si="574"/>
        <v>0</v>
      </c>
      <c r="R3658" s="272"/>
    </row>
    <row r="3659" spans="1:21" x14ac:dyDescent="0.3">
      <c r="A3659" s="214">
        <v>6</v>
      </c>
      <c r="B3659" s="200"/>
      <c r="C3659" s="200"/>
      <c r="D3659" s="215"/>
      <c r="E3659" s="200"/>
      <c r="F3659" s="200"/>
      <c r="G3659" s="216"/>
      <c r="H3659" s="273"/>
      <c r="I3659" s="271">
        <f t="shared" si="571"/>
        <v>0</v>
      </c>
      <c r="J3659" s="271"/>
      <c r="K3659" s="271"/>
      <c r="L3659" s="271"/>
      <c r="M3659" s="272"/>
      <c r="N3659" s="272"/>
      <c r="O3659" s="272" t="str">
        <f t="shared" si="572"/>
        <v/>
      </c>
      <c r="P3659" s="272" t="str">
        <f t="shared" si="573"/>
        <v/>
      </c>
      <c r="Q3659" s="272">
        <f t="shared" si="574"/>
        <v>0</v>
      </c>
      <c r="R3659" s="272"/>
    </row>
    <row r="3660" spans="1:21" ht="17.25" thickBot="1" x14ac:dyDescent="0.35">
      <c r="A3660" s="217">
        <v>7</v>
      </c>
      <c r="B3660" s="204"/>
      <c r="C3660" s="204"/>
      <c r="D3660" s="218"/>
      <c r="E3660" s="204"/>
      <c r="F3660" s="204"/>
      <c r="G3660" s="219"/>
      <c r="H3660" s="273"/>
      <c r="I3660" s="271">
        <f t="shared" si="571"/>
        <v>0</v>
      </c>
      <c r="J3660" s="271"/>
      <c r="K3660" s="271"/>
      <c r="L3660" s="271"/>
      <c r="M3660" s="272"/>
      <c r="N3660" s="272"/>
      <c r="O3660" s="272" t="str">
        <f t="shared" si="572"/>
        <v/>
      </c>
      <c r="P3660" s="272" t="str">
        <f t="shared" si="573"/>
        <v/>
      </c>
      <c r="Q3660" s="272">
        <f t="shared" si="574"/>
        <v>0</v>
      </c>
      <c r="R3660" s="272"/>
    </row>
    <row r="3661" spans="1:21" x14ac:dyDescent="0.3">
      <c r="A3661" s="220">
        <v>8</v>
      </c>
      <c r="B3661" s="202"/>
      <c r="C3661" s="202"/>
      <c r="D3661" s="202" t="s">
        <v>271</v>
      </c>
      <c r="E3661" s="202"/>
      <c r="F3661" s="202"/>
      <c r="G3661" s="221"/>
      <c r="H3661" s="273">
        <f>SUM(B3661:B3667)</f>
        <v>0</v>
      </c>
      <c r="I3661" s="271">
        <f t="shared" si="571"/>
        <v>0</v>
      </c>
      <c r="J3661" s="271">
        <f>IF(SUM(H3661-40)&gt;0,H3661-40,0)</f>
        <v>0</v>
      </c>
      <c r="K3661" s="271">
        <f>IF(SUM(I3661:I3667)&gt;J3661,SUM(I3661:I3667),J3661)</f>
        <v>0</v>
      </c>
      <c r="L3661" s="271">
        <f>IF(D3661="o",IF(H3661&lt;15,0,IF(H3661&gt;40,8,H3661/5)),0)</f>
        <v>0</v>
      </c>
      <c r="M3661" s="272"/>
      <c r="N3661" s="272"/>
      <c r="O3661" s="272" t="str">
        <f t="shared" si="572"/>
        <v/>
      </c>
      <c r="P3661" s="272" t="str">
        <f t="shared" si="573"/>
        <v/>
      </c>
      <c r="Q3661" s="272">
        <f t="shared" si="574"/>
        <v>0</v>
      </c>
      <c r="R3661" s="272"/>
    </row>
    <row r="3662" spans="1:21" x14ac:dyDescent="0.3">
      <c r="A3662" s="214">
        <v>9</v>
      </c>
      <c r="B3662" s="200"/>
      <c r="C3662" s="200"/>
      <c r="D3662" s="215"/>
      <c r="E3662" s="200"/>
      <c r="F3662" s="200"/>
      <c r="G3662" s="216"/>
      <c r="H3662" s="273"/>
      <c r="I3662" s="271">
        <f t="shared" si="571"/>
        <v>0</v>
      </c>
      <c r="J3662" s="271"/>
      <c r="K3662" s="271"/>
      <c r="L3662" s="271"/>
      <c r="M3662" s="272"/>
      <c r="N3662" s="272"/>
      <c r="O3662" s="272" t="str">
        <f t="shared" si="572"/>
        <v/>
      </c>
      <c r="P3662" s="272" t="str">
        <f t="shared" si="573"/>
        <v/>
      </c>
      <c r="Q3662" s="272">
        <f t="shared" si="574"/>
        <v>0</v>
      </c>
      <c r="R3662" s="272"/>
    </row>
    <row r="3663" spans="1:21" x14ac:dyDescent="0.3">
      <c r="A3663" s="214">
        <v>10</v>
      </c>
      <c r="B3663" s="200"/>
      <c r="C3663" s="200"/>
      <c r="D3663" s="215"/>
      <c r="E3663" s="200"/>
      <c r="F3663" s="200"/>
      <c r="G3663" s="216"/>
      <c r="H3663" s="273"/>
      <c r="I3663" s="271">
        <f t="shared" si="571"/>
        <v>0</v>
      </c>
      <c r="J3663" s="271"/>
      <c r="K3663" s="271"/>
      <c r="L3663" s="271"/>
      <c r="M3663" s="272"/>
      <c r="N3663" s="272"/>
      <c r="O3663" s="272" t="str">
        <f t="shared" si="572"/>
        <v/>
      </c>
      <c r="P3663" s="272" t="str">
        <f t="shared" si="573"/>
        <v/>
      </c>
      <c r="Q3663" s="272">
        <f t="shared" si="574"/>
        <v>0</v>
      </c>
      <c r="R3663" s="272"/>
    </row>
    <row r="3664" spans="1:21" x14ac:dyDescent="0.3">
      <c r="A3664" s="214">
        <v>11</v>
      </c>
      <c r="B3664" s="200"/>
      <c r="C3664" s="200"/>
      <c r="D3664" s="215"/>
      <c r="E3664" s="200"/>
      <c r="F3664" s="200"/>
      <c r="G3664" s="216"/>
      <c r="H3664" s="273"/>
      <c r="I3664" s="271">
        <f t="shared" si="571"/>
        <v>0</v>
      </c>
      <c r="J3664" s="271"/>
      <c r="K3664" s="271"/>
      <c r="L3664" s="271"/>
      <c r="M3664" s="272"/>
      <c r="N3664" s="272"/>
      <c r="O3664" s="272" t="str">
        <f t="shared" si="572"/>
        <v/>
      </c>
      <c r="P3664" s="272" t="str">
        <f t="shared" si="573"/>
        <v/>
      </c>
      <c r="Q3664" s="272">
        <f t="shared" si="574"/>
        <v>0</v>
      </c>
      <c r="R3664" s="272"/>
    </row>
    <row r="3665" spans="1:18" x14ac:dyDescent="0.3">
      <c r="A3665" s="214">
        <v>12</v>
      </c>
      <c r="B3665" s="200"/>
      <c r="C3665" s="200"/>
      <c r="D3665" s="215"/>
      <c r="E3665" s="200"/>
      <c r="F3665" s="200"/>
      <c r="G3665" s="216"/>
      <c r="H3665" s="273"/>
      <c r="I3665" s="271">
        <f t="shared" si="571"/>
        <v>0</v>
      </c>
      <c r="J3665" s="271"/>
      <c r="K3665" s="271"/>
      <c r="L3665" s="271"/>
      <c r="M3665" s="272"/>
      <c r="N3665" s="272"/>
      <c r="O3665" s="272" t="str">
        <f t="shared" si="572"/>
        <v/>
      </c>
      <c r="P3665" s="272" t="str">
        <f t="shared" si="573"/>
        <v/>
      </c>
      <c r="Q3665" s="272">
        <f t="shared" si="574"/>
        <v>0</v>
      </c>
      <c r="R3665" s="272"/>
    </row>
    <row r="3666" spans="1:18" x14ac:dyDescent="0.3">
      <c r="A3666" s="214">
        <v>13</v>
      </c>
      <c r="B3666" s="200"/>
      <c r="C3666" s="200"/>
      <c r="D3666" s="215"/>
      <c r="E3666" s="200"/>
      <c r="F3666" s="200"/>
      <c r="G3666" s="216"/>
      <c r="H3666" s="273"/>
      <c r="I3666" s="271">
        <f t="shared" si="571"/>
        <v>0</v>
      </c>
      <c r="J3666" s="271"/>
      <c r="K3666" s="271"/>
      <c r="L3666" s="271"/>
      <c r="M3666" s="272"/>
      <c r="N3666" s="272"/>
      <c r="O3666" s="272" t="str">
        <f t="shared" si="572"/>
        <v/>
      </c>
      <c r="P3666" s="272" t="str">
        <f t="shared" si="573"/>
        <v/>
      </c>
      <c r="Q3666" s="272">
        <f t="shared" si="574"/>
        <v>0</v>
      </c>
      <c r="R3666" s="272"/>
    </row>
    <row r="3667" spans="1:18" ht="17.25" thickBot="1" x14ac:dyDescent="0.35">
      <c r="A3667" s="217">
        <v>14</v>
      </c>
      <c r="B3667" s="204"/>
      <c r="C3667" s="204"/>
      <c r="D3667" s="218"/>
      <c r="E3667" s="204"/>
      <c r="F3667" s="204"/>
      <c r="G3667" s="219"/>
      <c r="H3667" s="273"/>
      <c r="I3667" s="271">
        <f t="shared" si="571"/>
        <v>0</v>
      </c>
      <c r="J3667" s="271"/>
      <c r="K3667" s="271"/>
      <c r="L3667" s="271"/>
      <c r="M3667" s="272"/>
      <c r="N3667" s="272"/>
      <c r="O3667" s="272" t="str">
        <f t="shared" si="572"/>
        <v/>
      </c>
      <c r="P3667" s="272" t="str">
        <f t="shared" si="573"/>
        <v/>
      </c>
      <c r="Q3667" s="272">
        <f t="shared" si="574"/>
        <v>0</v>
      </c>
      <c r="R3667" s="272"/>
    </row>
    <row r="3668" spans="1:18" x14ac:dyDescent="0.3">
      <c r="A3668" s="220">
        <v>15</v>
      </c>
      <c r="B3668" s="202"/>
      <c r="C3668" s="202"/>
      <c r="D3668" s="202" t="s">
        <v>271</v>
      </c>
      <c r="E3668" s="202"/>
      <c r="F3668" s="202"/>
      <c r="G3668" s="221"/>
      <c r="H3668" s="273">
        <f>SUM(B3668:B3674)</f>
        <v>0</v>
      </c>
      <c r="I3668" s="271">
        <f t="shared" si="571"/>
        <v>0</v>
      </c>
      <c r="J3668" s="271">
        <f>IF(SUM(H3668-40)&gt;0,H3668-40,0)</f>
        <v>0</v>
      </c>
      <c r="K3668" s="271">
        <f>IF(SUM(I3668:I3674)&gt;J3668,SUM(I3668:I3674),J3668)</f>
        <v>0</v>
      </c>
      <c r="L3668" s="271">
        <f>IF(D3668="o",IF(H3668&lt;15,0,IF(H3668&gt;40,8,H3668/5)),0)</f>
        <v>0</v>
      </c>
      <c r="M3668" s="272"/>
      <c r="N3668" s="272"/>
      <c r="O3668" s="272" t="str">
        <f t="shared" si="572"/>
        <v/>
      </c>
      <c r="P3668" s="272" t="str">
        <f t="shared" si="573"/>
        <v/>
      </c>
      <c r="Q3668" s="272">
        <f t="shared" si="574"/>
        <v>0</v>
      </c>
      <c r="R3668" s="272"/>
    </row>
    <row r="3669" spans="1:18" x14ac:dyDescent="0.3">
      <c r="A3669" s="214">
        <v>16</v>
      </c>
      <c r="B3669" s="200"/>
      <c r="C3669" s="200"/>
      <c r="D3669" s="215"/>
      <c r="E3669" s="200"/>
      <c r="F3669" s="200"/>
      <c r="G3669" s="216"/>
      <c r="H3669" s="273"/>
      <c r="I3669" s="271">
        <f t="shared" si="571"/>
        <v>0</v>
      </c>
      <c r="J3669" s="271"/>
      <c r="K3669" s="271"/>
      <c r="L3669" s="271"/>
      <c r="M3669" s="272"/>
      <c r="N3669" s="272"/>
      <c r="O3669" s="272" t="str">
        <f t="shared" si="572"/>
        <v/>
      </c>
      <c r="P3669" s="272" t="str">
        <f t="shared" si="573"/>
        <v/>
      </c>
      <c r="Q3669" s="272">
        <f t="shared" si="574"/>
        <v>0</v>
      </c>
      <c r="R3669" s="272"/>
    </row>
    <row r="3670" spans="1:18" x14ac:dyDescent="0.3">
      <c r="A3670" s="214">
        <v>17</v>
      </c>
      <c r="B3670" s="200"/>
      <c r="C3670" s="200"/>
      <c r="D3670" s="215"/>
      <c r="E3670" s="200"/>
      <c r="F3670" s="200"/>
      <c r="G3670" s="216"/>
      <c r="H3670" s="273"/>
      <c r="I3670" s="271">
        <f t="shared" si="571"/>
        <v>0</v>
      </c>
      <c r="J3670" s="271"/>
      <c r="K3670" s="271"/>
      <c r="L3670" s="271"/>
      <c r="M3670" s="272"/>
      <c r="N3670" s="272"/>
      <c r="O3670" s="272" t="str">
        <f t="shared" si="572"/>
        <v/>
      </c>
      <c r="P3670" s="272" t="str">
        <f t="shared" si="573"/>
        <v/>
      </c>
      <c r="Q3670" s="272">
        <f t="shared" si="574"/>
        <v>0</v>
      </c>
      <c r="R3670" s="272"/>
    </row>
    <row r="3671" spans="1:18" x14ac:dyDescent="0.3">
      <c r="A3671" s="214">
        <v>18</v>
      </c>
      <c r="B3671" s="200"/>
      <c r="C3671" s="200"/>
      <c r="D3671" s="215"/>
      <c r="E3671" s="200"/>
      <c r="F3671" s="200"/>
      <c r="G3671" s="216"/>
      <c r="H3671" s="273"/>
      <c r="I3671" s="271">
        <f t="shared" si="571"/>
        <v>0</v>
      </c>
      <c r="J3671" s="271"/>
      <c r="K3671" s="271"/>
      <c r="L3671" s="271"/>
      <c r="M3671" s="272"/>
      <c r="N3671" s="272"/>
      <c r="O3671" s="272" t="str">
        <f t="shared" si="572"/>
        <v/>
      </c>
      <c r="P3671" s="272" t="str">
        <f t="shared" si="573"/>
        <v/>
      </c>
      <c r="Q3671" s="272">
        <f t="shared" si="574"/>
        <v>0</v>
      </c>
      <c r="R3671" s="272"/>
    </row>
    <row r="3672" spans="1:18" x14ac:dyDescent="0.3">
      <c r="A3672" s="214">
        <v>19</v>
      </c>
      <c r="B3672" s="200"/>
      <c r="C3672" s="200"/>
      <c r="D3672" s="215"/>
      <c r="E3672" s="200"/>
      <c r="F3672" s="200"/>
      <c r="G3672" s="216"/>
      <c r="H3672" s="273"/>
      <c r="I3672" s="271">
        <f t="shared" si="571"/>
        <v>0</v>
      </c>
      <c r="J3672" s="271"/>
      <c r="K3672" s="271"/>
      <c r="L3672" s="271"/>
      <c r="M3672" s="272"/>
      <c r="N3672" s="272"/>
      <c r="O3672" s="272" t="str">
        <f t="shared" si="572"/>
        <v/>
      </c>
      <c r="P3672" s="272" t="str">
        <f t="shared" si="573"/>
        <v/>
      </c>
      <c r="Q3672" s="272">
        <f t="shared" si="574"/>
        <v>0</v>
      </c>
      <c r="R3672" s="272"/>
    </row>
    <row r="3673" spans="1:18" x14ac:dyDescent="0.3">
      <c r="A3673" s="214">
        <v>20</v>
      </c>
      <c r="B3673" s="200"/>
      <c r="C3673" s="200"/>
      <c r="D3673" s="215"/>
      <c r="E3673" s="200"/>
      <c r="F3673" s="200"/>
      <c r="G3673" s="216"/>
      <c r="H3673" s="273"/>
      <c r="I3673" s="271">
        <f t="shared" si="571"/>
        <v>0</v>
      </c>
      <c r="J3673" s="271"/>
      <c r="K3673" s="271"/>
      <c r="L3673" s="271"/>
      <c r="M3673" s="272"/>
      <c r="N3673" s="272"/>
      <c r="O3673" s="272" t="str">
        <f t="shared" si="572"/>
        <v/>
      </c>
      <c r="P3673" s="272" t="str">
        <f t="shared" si="573"/>
        <v/>
      </c>
      <c r="Q3673" s="272">
        <f t="shared" si="574"/>
        <v>0</v>
      </c>
      <c r="R3673" s="272"/>
    </row>
    <row r="3674" spans="1:18" ht="17.25" thickBot="1" x14ac:dyDescent="0.35">
      <c r="A3674" s="217">
        <v>21</v>
      </c>
      <c r="B3674" s="204"/>
      <c r="C3674" s="204"/>
      <c r="D3674" s="218"/>
      <c r="E3674" s="204"/>
      <c r="F3674" s="204"/>
      <c r="G3674" s="219"/>
      <c r="H3674" s="273"/>
      <c r="I3674" s="271">
        <f t="shared" si="571"/>
        <v>0</v>
      </c>
      <c r="J3674" s="271"/>
      <c r="K3674" s="271"/>
      <c r="L3674" s="271"/>
      <c r="M3674" s="272"/>
      <c r="N3674" s="272"/>
      <c r="O3674" s="272" t="str">
        <f t="shared" si="572"/>
        <v/>
      </c>
      <c r="P3674" s="272" t="str">
        <f t="shared" si="573"/>
        <v/>
      </c>
      <c r="Q3674" s="272">
        <f t="shared" si="574"/>
        <v>0</v>
      </c>
      <c r="R3674" s="272"/>
    </row>
    <row r="3675" spans="1:18" x14ac:dyDescent="0.3">
      <c r="A3675" s="220">
        <v>22</v>
      </c>
      <c r="B3675" s="202"/>
      <c r="C3675" s="202"/>
      <c r="D3675" s="202" t="s">
        <v>271</v>
      </c>
      <c r="E3675" s="202"/>
      <c r="F3675" s="202"/>
      <c r="G3675" s="221"/>
      <c r="H3675" s="273">
        <f>SUM(B3675:B3681)</f>
        <v>0</v>
      </c>
      <c r="I3675" s="271">
        <f t="shared" si="571"/>
        <v>0</v>
      </c>
      <c r="J3675" s="271">
        <f>IF(SUM(H3675-40)&gt;0,H3675-40,0)</f>
        <v>0</v>
      </c>
      <c r="K3675" s="271">
        <f>IF(SUM(I3675:I3681)&gt;J3675,SUM(I3675:I3681),J3675)</f>
        <v>0</v>
      </c>
      <c r="L3675" s="271">
        <f>IF(D3675="o",IF(H3675&lt;15,0,IF(H3675&gt;40,8,H3675/5)),0)</f>
        <v>0</v>
      </c>
      <c r="M3675" s="272"/>
      <c r="N3675" s="272"/>
      <c r="O3675" s="272" t="str">
        <f t="shared" si="572"/>
        <v/>
      </c>
      <c r="P3675" s="272" t="str">
        <f t="shared" si="573"/>
        <v/>
      </c>
      <c r="Q3675" s="272">
        <f t="shared" si="574"/>
        <v>0</v>
      </c>
      <c r="R3675" s="272"/>
    </row>
    <row r="3676" spans="1:18" x14ac:dyDescent="0.3">
      <c r="A3676" s="214">
        <v>23</v>
      </c>
      <c r="B3676" s="200"/>
      <c r="C3676" s="200"/>
      <c r="D3676" s="215"/>
      <c r="E3676" s="200"/>
      <c r="F3676" s="200"/>
      <c r="G3676" s="216"/>
      <c r="H3676" s="273"/>
      <c r="I3676" s="271">
        <f t="shared" si="571"/>
        <v>0</v>
      </c>
      <c r="J3676" s="271"/>
      <c r="K3676" s="271"/>
      <c r="L3676" s="271"/>
      <c r="M3676" s="272"/>
      <c r="N3676" s="272"/>
      <c r="O3676" s="272" t="str">
        <f t="shared" si="572"/>
        <v/>
      </c>
      <c r="P3676" s="272" t="str">
        <f t="shared" si="573"/>
        <v/>
      </c>
      <c r="Q3676" s="272">
        <f t="shared" si="574"/>
        <v>0</v>
      </c>
      <c r="R3676" s="272"/>
    </row>
    <row r="3677" spans="1:18" x14ac:dyDescent="0.3">
      <c r="A3677" s="214">
        <v>24</v>
      </c>
      <c r="B3677" s="200"/>
      <c r="C3677" s="200"/>
      <c r="D3677" s="215"/>
      <c r="E3677" s="200"/>
      <c r="F3677" s="200"/>
      <c r="G3677" s="216"/>
      <c r="H3677" s="273"/>
      <c r="I3677" s="271">
        <f t="shared" si="571"/>
        <v>0</v>
      </c>
      <c r="J3677" s="271"/>
      <c r="K3677" s="271"/>
      <c r="L3677" s="271"/>
      <c r="M3677" s="272"/>
      <c r="N3677" s="272"/>
      <c r="O3677" s="272" t="str">
        <f t="shared" si="572"/>
        <v/>
      </c>
      <c r="P3677" s="272" t="str">
        <f t="shared" si="573"/>
        <v/>
      </c>
      <c r="Q3677" s="272">
        <f t="shared" si="574"/>
        <v>0</v>
      </c>
      <c r="R3677" s="272"/>
    </row>
    <row r="3678" spans="1:18" x14ac:dyDescent="0.3">
      <c r="A3678" s="214">
        <v>25</v>
      </c>
      <c r="B3678" s="200"/>
      <c r="C3678" s="200"/>
      <c r="D3678" s="215"/>
      <c r="E3678" s="200"/>
      <c r="F3678" s="200"/>
      <c r="G3678" s="216"/>
      <c r="H3678" s="273"/>
      <c r="I3678" s="271">
        <f t="shared" si="571"/>
        <v>0</v>
      </c>
      <c r="J3678" s="271"/>
      <c r="K3678" s="271"/>
      <c r="L3678" s="271"/>
      <c r="M3678" s="272"/>
      <c r="N3678" s="272"/>
      <c r="O3678" s="272" t="str">
        <f t="shared" si="572"/>
        <v/>
      </c>
      <c r="P3678" s="272" t="str">
        <f t="shared" si="573"/>
        <v/>
      </c>
      <c r="Q3678" s="272">
        <f t="shared" si="574"/>
        <v>0</v>
      </c>
      <c r="R3678" s="272"/>
    </row>
    <row r="3679" spans="1:18" x14ac:dyDescent="0.3">
      <c r="A3679" s="214">
        <v>26</v>
      </c>
      <c r="B3679" s="200"/>
      <c r="C3679" s="200"/>
      <c r="D3679" s="215"/>
      <c r="E3679" s="200"/>
      <c r="F3679" s="200"/>
      <c r="G3679" s="216"/>
      <c r="H3679" s="273"/>
      <c r="I3679" s="271">
        <f t="shared" si="571"/>
        <v>0</v>
      </c>
      <c r="J3679" s="271"/>
      <c r="K3679" s="271"/>
      <c r="L3679" s="271"/>
      <c r="M3679" s="272"/>
      <c r="N3679" s="272"/>
      <c r="O3679" s="272" t="str">
        <f t="shared" si="572"/>
        <v/>
      </c>
      <c r="P3679" s="272" t="str">
        <f t="shared" si="573"/>
        <v/>
      </c>
      <c r="Q3679" s="272">
        <f t="shared" si="574"/>
        <v>0</v>
      </c>
      <c r="R3679" s="272"/>
    </row>
    <row r="3680" spans="1:18" x14ac:dyDescent="0.3">
      <c r="A3680" s="214">
        <v>27</v>
      </c>
      <c r="B3680" s="200"/>
      <c r="C3680" s="200"/>
      <c r="D3680" s="215"/>
      <c r="E3680" s="200"/>
      <c r="F3680" s="200"/>
      <c r="G3680" s="216"/>
      <c r="H3680" s="273"/>
      <c r="I3680" s="271">
        <f t="shared" si="571"/>
        <v>0</v>
      </c>
      <c r="J3680" s="271"/>
      <c r="K3680" s="271"/>
      <c r="L3680" s="271"/>
      <c r="M3680" s="272"/>
      <c r="N3680" s="272"/>
      <c r="O3680" s="272" t="str">
        <f t="shared" si="572"/>
        <v/>
      </c>
      <c r="P3680" s="272" t="str">
        <f t="shared" si="573"/>
        <v/>
      </c>
      <c r="Q3680" s="272">
        <f t="shared" si="574"/>
        <v>0</v>
      </c>
      <c r="R3680" s="272"/>
    </row>
    <row r="3681" spans="1:21" ht="17.25" thickBot="1" x14ac:dyDescent="0.35">
      <c r="A3681" s="217">
        <v>28</v>
      </c>
      <c r="B3681" s="204"/>
      <c r="C3681" s="204"/>
      <c r="D3681" s="218"/>
      <c r="E3681" s="204"/>
      <c r="F3681" s="204"/>
      <c r="G3681" s="219"/>
      <c r="H3681" s="273"/>
      <c r="I3681" s="271">
        <f t="shared" si="571"/>
        <v>0</v>
      </c>
      <c r="J3681" s="271"/>
      <c r="K3681" s="271"/>
      <c r="L3681" s="271"/>
      <c r="M3681" s="272"/>
      <c r="N3681" s="272"/>
      <c r="O3681" s="272" t="str">
        <f t="shared" si="572"/>
        <v/>
      </c>
      <c r="P3681" s="272" t="str">
        <f t="shared" si="573"/>
        <v/>
      </c>
      <c r="Q3681" s="272">
        <f t="shared" si="574"/>
        <v>0</v>
      </c>
      <c r="R3681" s="272"/>
    </row>
    <row r="3682" spans="1:21" x14ac:dyDescent="0.3">
      <c r="A3682" s="205"/>
      <c r="B3682" s="202"/>
      <c r="C3682" s="202"/>
      <c r="D3682" s="202" t="s">
        <v>271</v>
      </c>
      <c r="E3682" s="202"/>
      <c r="F3682" s="202"/>
      <c r="G3682" s="221"/>
      <c r="H3682" s="273" t="str">
        <f>IF(A3682&lt;&gt;0,SUM(Q3682:Q3684),"")</f>
        <v/>
      </c>
      <c r="I3682" s="271" t="str">
        <f>IF(A3682&lt;&gt;0,IF(IFERROR(B3682-8,0)&lt;0,0,IFERROR(B3682-8,0)),"")</f>
        <v/>
      </c>
      <c r="J3682" s="271" t="str">
        <f>IF(A3682&lt;&gt;0,IF(SUM(H3682-40)&gt;0,H3682-40,0),"")</f>
        <v/>
      </c>
      <c r="K3682" s="271" t="str">
        <f>IF(A3682&lt;&gt;0,IF(SUM(I3682:I3684)&gt;J3682,SUM(I3682:I3684),J3682),"")</f>
        <v/>
      </c>
      <c r="L3682" s="271" t="str">
        <f>IF(A3682&lt;&gt;0,IF(D3654="o",IF(H3682&lt;(15/(7/COUNTA(A3682:A3684))),0,IF(H3682&gt;(COUNTA(A3682:A3684)/5*40),COUNTA(A3682:A3684)/5*8,H3682/5)),""),"")</f>
        <v/>
      </c>
      <c r="M3682" s="272"/>
      <c r="N3682" s="272"/>
      <c r="O3682" s="272" t="str">
        <f t="shared" si="572"/>
        <v/>
      </c>
      <c r="P3682" s="272" t="str">
        <f t="shared" si="573"/>
        <v/>
      </c>
      <c r="Q3682" s="272">
        <f t="shared" si="574"/>
        <v>0</v>
      </c>
      <c r="R3682" s="272"/>
    </row>
    <row r="3683" spans="1:21" x14ac:dyDescent="0.3">
      <c r="A3683" s="206"/>
      <c r="B3683" s="200"/>
      <c r="C3683" s="200"/>
      <c r="D3683" s="215"/>
      <c r="E3683" s="200"/>
      <c r="F3683" s="200"/>
      <c r="G3683" s="216"/>
      <c r="H3683" s="273"/>
      <c r="I3683" s="271" t="str">
        <f>IF(A3683&lt;&gt;0,IF(IFERROR(B3683-8,0)&lt;0,0,IFERROR(B3683-8,0)),"")</f>
        <v/>
      </c>
      <c r="J3683" s="271"/>
      <c r="K3683" s="271"/>
      <c r="L3683" s="271"/>
      <c r="M3683" s="272"/>
      <c r="N3683" s="272"/>
      <c r="O3683" s="272" t="str">
        <f t="shared" si="572"/>
        <v/>
      </c>
      <c r="P3683" s="272" t="str">
        <f t="shared" si="573"/>
        <v/>
      </c>
      <c r="Q3683" s="272">
        <f t="shared" si="574"/>
        <v>0</v>
      </c>
      <c r="R3683" s="272"/>
    </row>
    <row r="3684" spans="1:21" ht="17.25" thickBot="1" x14ac:dyDescent="0.35">
      <c r="A3684" s="207"/>
      <c r="B3684" s="204"/>
      <c r="C3684" s="204"/>
      <c r="D3684" s="218"/>
      <c r="E3684" s="204"/>
      <c r="F3684" s="204"/>
      <c r="G3684" s="219"/>
      <c r="H3684" s="273"/>
      <c r="I3684" s="271" t="str">
        <f>IF(A3684&lt;&gt;0,IF(IFERROR(B3684-8,0)&lt;0,0,IFERROR(B3684-8,0)),"")</f>
        <v/>
      </c>
      <c r="J3684" s="271"/>
      <c r="K3684" s="271"/>
      <c r="L3684" s="271"/>
      <c r="M3684" s="272"/>
      <c r="N3684" s="272"/>
      <c r="O3684" s="272"/>
      <c r="P3684" s="272"/>
      <c r="Q3684" s="272">
        <f t="shared" si="574"/>
        <v>0</v>
      </c>
      <c r="R3684" s="272"/>
    </row>
    <row r="3685" spans="1:21" ht="17.25" thickBot="1" x14ac:dyDescent="0.35">
      <c r="A3685" s="211"/>
      <c r="B3685" s="243"/>
      <c r="C3685" s="243"/>
      <c r="D3685" s="243"/>
      <c r="E3685" s="243"/>
      <c r="F3685" s="243"/>
      <c r="G3685" s="244"/>
      <c r="H3685" s="273">
        <f t="shared" ref="H3685:M3685" si="575">SUM(H3686:H3716)</f>
        <v>0</v>
      </c>
      <c r="I3685" s="271">
        <f t="shared" si="575"/>
        <v>0</v>
      </c>
      <c r="J3685" s="271">
        <f t="shared" si="575"/>
        <v>0</v>
      </c>
      <c r="K3685" s="271">
        <f t="shared" si="575"/>
        <v>0</v>
      </c>
      <c r="L3685" s="274">
        <f t="shared" si="575"/>
        <v>0</v>
      </c>
      <c r="M3685" s="271" t="e">
        <f t="shared" si="575"/>
        <v>#DIV/0!</v>
      </c>
      <c r="N3685" s="275">
        <f>COUNTA(B3686:B3716)-COUNTIF(B3686:B3716,"연차")</f>
        <v>0</v>
      </c>
      <c r="O3685" s="271">
        <f>SUM(O3686:O3716)</f>
        <v>0</v>
      </c>
      <c r="P3685" s="271">
        <f>SUM(P3686:P3716)</f>
        <v>0</v>
      </c>
      <c r="Q3685" s="272">
        <f>SUM(Q3686:Q3716)</f>
        <v>0</v>
      </c>
      <c r="R3685" s="272">
        <f>COUNTA(A3686:A3716)</f>
        <v>28</v>
      </c>
      <c r="S3685" s="276">
        <f>SUM(C3686:C3716)</f>
        <v>0</v>
      </c>
      <c r="T3685" s="276">
        <f>SUM(F3686:F3716)</f>
        <v>0</v>
      </c>
      <c r="U3685" s="251">
        <f>G3687*G3689</f>
        <v>0</v>
      </c>
    </row>
    <row r="3686" spans="1:21" x14ac:dyDescent="0.3">
      <c r="A3686" s="212">
        <v>1</v>
      </c>
      <c r="B3686" s="201"/>
      <c r="C3686" s="201"/>
      <c r="D3686" s="201" t="s">
        <v>271</v>
      </c>
      <c r="E3686" s="201"/>
      <c r="F3686" s="201"/>
      <c r="G3686" s="213" t="s">
        <v>282</v>
      </c>
      <c r="H3686" s="273">
        <f>SUM(B3686:B3692)</f>
        <v>0</v>
      </c>
      <c r="I3686" s="271">
        <f t="shared" ref="I3686:I3713" si="576">IF(IFERROR(B3686-8,0)&lt;0,0,IFERROR(B3686-8,0))</f>
        <v>0</v>
      </c>
      <c r="J3686" s="271">
        <f>IF(SUM(H3686-40)&gt;0,H3686-40,0)</f>
        <v>0</v>
      </c>
      <c r="K3686" s="271">
        <f>IF(SUM(I3686:I3692)&gt;J3686,SUM(I3686:I3692),J3686)</f>
        <v>0</v>
      </c>
      <c r="L3686" s="271">
        <f>IF(D3686="o",IF(H3686&lt;15,0,IF(H3686&gt;40,8,H3686/5)),0)</f>
        <v>0</v>
      </c>
      <c r="M3686" s="272" t="e">
        <f>SUM(B3686:B3716)/COUNTA(B3686:B3716)</f>
        <v>#DIV/0!</v>
      </c>
      <c r="N3686" s="272"/>
      <c r="O3686" s="272" t="str">
        <f>IF(E3686="o",IF(B3686&gt;8,8,B3686),"")</f>
        <v/>
      </c>
      <c r="P3686" s="272" t="str">
        <f>IF(E3686="o",IF(B3686&gt;8,B3686-8,0),"")</f>
        <v/>
      </c>
      <c r="Q3686" s="272">
        <f>COUNTA(A3686)*IF(B3686="연차",0,B3686)</f>
        <v>0</v>
      </c>
      <c r="R3686" s="272"/>
    </row>
    <row r="3687" spans="1:21" x14ac:dyDescent="0.3">
      <c r="A3687" s="214">
        <v>2</v>
      </c>
      <c r="B3687" s="200"/>
      <c r="C3687" s="200"/>
      <c r="D3687" s="215"/>
      <c r="E3687" s="200"/>
      <c r="F3687" s="200"/>
      <c r="G3687" s="203"/>
      <c r="H3687" s="273"/>
      <c r="I3687" s="271">
        <f t="shared" si="576"/>
        <v>0</v>
      </c>
      <c r="J3687" s="271"/>
      <c r="K3687" s="271"/>
      <c r="L3687" s="271"/>
      <c r="M3687" s="272"/>
      <c r="N3687" s="272"/>
      <c r="O3687" s="272" t="str">
        <f t="shared" ref="O3687:O3715" si="577">IF(E3687="o",IF(B3687&gt;8,8,B3687),"")</f>
        <v/>
      </c>
      <c r="P3687" s="272" t="str">
        <f t="shared" ref="P3687:P3715" si="578">IF(E3687="o",IF(B3687&gt;8,B3687-8,0),"")</f>
        <v/>
      </c>
      <c r="Q3687" s="272">
        <f t="shared" ref="Q3687:Q3716" si="579">COUNTA(A3687)*IF(B3687="연차",0,B3687)</f>
        <v>0</v>
      </c>
      <c r="R3687" s="272"/>
    </row>
    <row r="3688" spans="1:21" x14ac:dyDescent="0.3">
      <c r="A3688" s="214">
        <v>3</v>
      </c>
      <c r="B3688" s="200"/>
      <c r="C3688" s="200"/>
      <c r="D3688" s="215"/>
      <c r="E3688" s="200"/>
      <c r="F3688" s="200"/>
      <c r="G3688" s="203" t="s">
        <v>275</v>
      </c>
      <c r="H3688" s="273"/>
      <c r="I3688" s="271">
        <f t="shared" si="576"/>
        <v>0</v>
      </c>
      <c r="J3688" s="271"/>
      <c r="K3688" s="271"/>
      <c r="L3688" s="271"/>
      <c r="M3688" s="272"/>
      <c r="N3688" s="272"/>
      <c r="O3688" s="272" t="str">
        <f t="shared" si="577"/>
        <v/>
      </c>
      <c r="P3688" s="272" t="str">
        <f t="shared" si="578"/>
        <v/>
      </c>
      <c r="Q3688" s="272">
        <f t="shared" si="579"/>
        <v>0</v>
      </c>
      <c r="R3688" s="272"/>
    </row>
    <row r="3689" spans="1:21" x14ac:dyDescent="0.3">
      <c r="A3689" s="214">
        <v>4</v>
      </c>
      <c r="B3689" s="200"/>
      <c r="C3689" s="200"/>
      <c r="D3689" s="215"/>
      <c r="E3689" s="200"/>
      <c r="F3689" s="200"/>
      <c r="G3689" s="203"/>
      <c r="H3689" s="273"/>
      <c r="I3689" s="271">
        <f t="shared" si="576"/>
        <v>0</v>
      </c>
      <c r="J3689" s="271"/>
      <c r="K3689" s="271"/>
      <c r="L3689" s="271"/>
      <c r="M3689" s="272"/>
      <c r="N3689" s="272"/>
      <c r="O3689" s="272" t="str">
        <f t="shared" si="577"/>
        <v/>
      </c>
      <c r="P3689" s="272" t="str">
        <f t="shared" si="578"/>
        <v/>
      </c>
      <c r="Q3689" s="272">
        <f t="shared" si="579"/>
        <v>0</v>
      </c>
      <c r="R3689" s="272"/>
    </row>
    <row r="3690" spans="1:21" x14ac:dyDescent="0.3">
      <c r="A3690" s="214">
        <v>5</v>
      </c>
      <c r="B3690" s="200"/>
      <c r="C3690" s="200"/>
      <c r="D3690" s="215"/>
      <c r="E3690" s="200"/>
      <c r="F3690" s="200"/>
      <c r="G3690" s="216"/>
      <c r="H3690" s="273"/>
      <c r="I3690" s="271">
        <f t="shared" si="576"/>
        <v>0</v>
      </c>
      <c r="J3690" s="271"/>
      <c r="K3690" s="271"/>
      <c r="L3690" s="271"/>
      <c r="M3690" s="272"/>
      <c r="N3690" s="272"/>
      <c r="O3690" s="272" t="str">
        <f t="shared" si="577"/>
        <v/>
      </c>
      <c r="P3690" s="272" t="str">
        <f t="shared" si="578"/>
        <v/>
      </c>
      <c r="Q3690" s="272">
        <f t="shared" si="579"/>
        <v>0</v>
      </c>
      <c r="R3690" s="272"/>
    </row>
    <row r="3691" spans="1:21" x14ac:dyDescent="0.3">
      <c r="A3691" s="214">
        <v>6</v>
      </c>
      <c r="B3691" s="200"/>
      <c r="C3691" s="200"/>
      <c r="D3691" s="215"/>
      <c r="E3691" s="200"/>
      <c r="F3691" s="200"/>
      <c r="G3691" s="216"/>
      <c r="H3691" s="273"/>
      <c r="I3691" s="271">
        <f t="shared" si="576"/>
        <v>0</v>
      </c>
      <c r="J3691" s="271"/>
      <c r="K3691" s="271"/>
      <c r="L3691" s="271"/>
      <c r="M3691" s="272"/>
      <c r="N3691" s="272"/>
      <c r="O3691" s="272" t="str">
        <f t="shared" si="577"/>
        <v/>
      </c>
      <c r="P3691" s="272" t="str">
        <f t="shared" si="578"/>
        <v/>
      </c>
      <c r="Q3691" s="272">
        <f t="shared" si="579"/>
        <v>0</v>
      </c>
      <c r="R3691" s="272"/>
    </row>
    <row r="3692" spans="1:21" ht="17.25" thickBot="1" x14ac:dyDescent="0.35">
      <c r="A3692" s="217">
        <v>7</v>
      </c>
      <c r="B3692" s="204"/>
      <c r="C3692" s="204"/>
      <c r="D3692" s="218"/>
      <c r="E3692" s="204"/>
      <c r="F3692" s="204"/>
      <c r="G3692" s="219"/>
      <c r="H3692" s="273"/>
      <c r="I3692" s="271">
        <f t="shared" si="576"/>
        <v>0</v>
      </c>
      <c r="J3692" s="271"/>
      <c r="K3692" s="271"/>
      <c r="L3692" s="271"/>
      <c r="M3692" s="272"/>
      <c r="N3692" s="272"/>
      <c r="O3692" s="272" t="str">
        <f t="shared" si="577"/>
        <v/>
      </c>
      <c r="P3692" s="272" t="str">
        <f t="shared" si="578"/>
        <v/>
      </c>
      <c r="Q3692" s="272">
        <f t="shared" si="579"/>
        <v>0</v>
      </c>
      <c r="R3692" s="272"/>
    </row>
    <row r="3693" spans="1:21" x14ac:dyDescent="0.3">
      <c r="A3693" s="220">
        <v>8</v>
      </c>
      <c r="B3693" s="202"/>
      <c r="C3693" s="202"/>
      <c r="D3693" s="202" t="s">
        <v>271</v>
      </c>
      <c r="E3693" s="202"/>
      <c r="F3693" s="202"/>
      <c r="G3693" s="221"/>
      <c r="H3693" s="273">
        <f>SUM(B3693:B3699)</f>
        <v>0</v>
      </c>
      <c r="I3693" s="271">
        <f t="shared" si="576"/>
        <v>0</v>
      </c>
      <c r="J3693" s="271">
        <f>IF(SUM(H3693-40)&gt;0,H3693-40,0)</f>
        <v>0</v>
      </c>
      <c r="K3693" s="271">
        <f>IF(SUM(I3693:I3699)&gt;J3693,SUM(I3693:I3699),J3693)</f>
        <v>0</v>
      </c>
      <c r="L3693" s="271">
        <f>IF(D3693="o",IF(H3693&lt;15,0,IF(H3693&gt;40,8,H3693/5)),0)</f>
        <v>0</v>
      </c>
      <c r="M3693" s="272"/>
      <c r="N3693" s="272"/>
      <c r="O3693" s="272" t="str">
        <f t="shared" si="577"/>
        <v/>
      </c>
      <c r="P3693" s="272" t="str">
        <f t="shared" si="578"/>
        <v/>
      </c>
      <c r="Q3693" s="272">
        <f t="shared" si="579"/>
        <v>0</v>
      </c>
      <c r="R3693" s="272"/>
    </row>
    <row r="3694" spans="1:21" x14ac:dyDescent="0.3">
      <c r="A3694" s="214">
        <v>9</v>
      </c>
      <c r="B3694" s="200"/>
      <c r="C3694" s="200"/>
      <c r="D3694" s="215"/>
      <c r="E3694" s="200"/>
      <c r="F3694" s="200"/>
      <c r="G3694" s="216"/>
      <c r="H3694" s="273"/>
      <c r="I3694" s="271">
        <f t="shared" si="576"/>
        <v>0</v>
      </c>
      <c r="J3694" s="271"/>
      <c r="K3694" s="271"/>
      <c r="L3694" s="271"/>
      <c r="M3694" s="272"/>
      <c r="N3694" s="272"/>
      <c r="O3694" s="272" t="str">
        <f t="shared" si="577"/>
        <v/>
      </c>
      <c r="P3694" s="272" t="str">
        <f t="shared" si="578"/>
        <v/>
      </c>
      <c r="Q3694" s="272">
        <f t="shared" si="579"/>
        <v>0</v>
      </c>
      <c r="R3694" s="272"/>
    </row>
    <row r="3695" spans="1:21" x14ac:dyDescent="0.3">
      <c r="A3695" s="214">
        <v>10</v>
      </c>
      <c r="B3695" s="200"/>
      <c r="C3695" s="200"/>
      <c r="D3695" s="215"/>
      <c r="E3695" s="200"/>
      <c r="F3695" s="200"/>
      <c r="G3695" s="216"/>
      <c r="H3695" s="273"/>
      <c r="I3695" s="271">
        <f t="shared" si="576"/>
        <v>0</v>
      </c>
      <c r="J3695" s="271"/>
      <c r="K3695" s="271"/>
      <c r="L3695" s="271"/>
      <c r="M3695" s="272"/>
      <c r="N3695" s="272"/>
      <c r="O3695" s="272" t="str">
        <f t="shared" si="577"/>
        <v/>
      </c>
      <c r="P3695" s="272" t="str">
        <f t="shared" si="578"/>
        <v/>
      </c>
      <c r="Q3695" s="272">
        <f t="shared" si="579"/>
        <v>0</v>
      </c>
      <c r="R3695" s="272"/>
    </row>
    <row r="3696" spans="1:21" x14ac:dyDescent="0.3">
      <c r="A3696" s="214">
        <v>11</v>
      </c>
      <c r="B3696" s="200"/>
      <c r="C3696" s="200"/>
      <c r="D3696" s="215"/>
      <c r="E3696" s="200"/>
      <c r="F3696" s="200"/>
      <c r="G3696" s="216"/>
      <c r="H3696" s="273"/>
      <c r="I3696" s="271">
        <f t="shared" si="576"/>
        <v>0</v>
      </c>
      <c r="J3696" s="271"/>
      <c r="K3696" s="271"/>
      <c r="L3696" s="271"/>
      <c r="M3696" s="272"/>
      <c r="N3696" s="272"/>
      <c r="O3696" s="272" t="str">
        <f t="shared" si="577"/>
        <v/>
      </c>
      <c r="P3696" s="272" t="str">
        <f t="shared" si="578"/>
        <v/>
      </c>
      <c r="Q3696" s="272">
        <f t="shared" si="579"/>
        <v>0</v>
      </c>
      <c r="R3696" s="272"/>
    </row>
    <row r="3697" spans="1:18" x14ac:dyDescent="0.3">
      <c r="A3697" s="214">
        <v>12</v>
      </c>
      <c r="B3697" s="200"/>
      <c r="C3697" s="200"/>
      <c r="D3697" s="215"/>
      <c r="E3697" s="200"/>
      <c r="F3697" s="200"/>
      <c r="G3697" s="216"/>
      <c r="H3697" s="273"/>
      <c r="I3697" s="271">
        <f t="shared" si="576"/>
        <v>0</v>
      </c>
      <c r="J3697" s="271"/>
      <c r="K3697" s="271"/>
      <c r="L3697" s="271"/>
      <c r="M3697" s="272"/>
      <c r="N3697" s="272"/>
      <c r="O3697" s="272" t="str">
        <f t="shared" si="577"/>
        <v/>
      </c>
      <c r="P3697" s="272" t="str">
        <f t="shared" si="578"/>
        <v/>
      </c>
      <c r="Q3697" s="272">
        <f t="shared" si="579"/>
        <v>0</v>
      </c>
      <c r="R3697" s="272"/>
    </row>
    <row r="3698" spans="1:18" x14ac:dyDescent="0.3">
      <c r="A3698" s="214">
        <v>13</v>
      </c>
      <c r="B3698" s="200"/>
      <c r="C3698" s="200"/>
      <c r="D3698" s="215"/>
      <c r="E3698" s="200"/>
      <c r="F3698" s="200"/>
      <c r="G3698" s="216"/>
      <c r="H3698" s="273"/>
      <c r="I3698" s="271">
        <f t="shared" si="576"/>
        <v>0</v>
      </c>
      <c r="J3698" s="271"/>
      <c r="K3698" s="271"/>
      <c r="L3698" s="271"/>
      <c r="M3698" s="272"/>
      <c r="N3698" s="272"/>
      <c r="O3698" s="272" t="str">
        <f t="shared" si="577"/>
        <v/>
      </c>
      <c r="P3698" s="272" t="str">
        <f t="shared" si="578"/>
        <v/>
      </c>
      <c r="Q3698" s="272">
        <f t="shared" si="579"/>
        <v>0</v>
      </c>
      <c r="R3698" s="272"/>
    </row>
    <row r="3699" spans="1:18" ht="17.25" thickBot="1" x14ac:dyDescent="0.35">
      <c r="A3699" s="217">
        <v>14</v>
      </c>
      <c r="B3699" s="204"/>
      <c r="C3699" s="204"/>
      <c r="D3699" s="218"/>
      <c r="E3699" s="204"/>
      <c r="F3699" s="204"/>
      <c r="G3699" s="219"/>
      <c r="H3699" s="273"/>
      <c r="I3699" s="271">
        <f t="shared" si="576"/>
        <v>0</v>
      </c>
      <c r="J3699" s="271"/>
      <c r="K3699" s="271"/>
      <c r="L3699" s="271"/>
      <c r="M3699" s="272"/>
      <c r="N3699" s="272"/>
      <c r="O3699" s="272" t="str">
        <f t="shared" si="577"/>
        <v/>
      </c>
      <c r="P3699" s="272" t="str">
        <f t="shared" si="578"/>
        <v/>
      </c>
      <c r="Q3699" s="272">
        <f t="shared" si="579"/>
        <v>0</v>
      </c>
      <c r="R3699" s="272"/>
    </row>
    <row r="3700" spans="1:18" x14ac:dyDescent="0.3">
      <c r="A3700" s="220">
        <v>15</v>
      </c>
      <c r="B3700" s="202"/>
      <c r="C3700" s="202"/>
      <c r="D3700" s="202" t="s">
        <v>271</v>
      </c>
      <c r="E3700" s="202"/>
      <c r="F3700" s="202"/>
      <c r="G3700" s="221"/>
      <c r="H3700" s="273">
        <f>SUM(B3700:B3706)</f>
        <v>0</v>
      </c>
      <c r="I3700" s="271">
        <f t="shared" si="576"/>
        <v>0</v>
      </c>
      <c r="J3700" s="271">
        <f>IF(SUM(H3700-40)&gt;0,H3700-40,0)</f>
        <v>0</v>
      </c>
      <c r="K3700" s="271">
        <f>IF(SUM(I3700:I3706)&gt;J3700,SUM(I3700:I3706),J3700)</f>
        <v>0</v>
      </c>
      <c r="L3700" s="271">
        <f>IF(D3700="o",IF(H3700&lt;15,0,IF(H3700&gt;40,8,H3700/5)),0)</f>
        <v>0</v>
      </c>
      <c r="M3700" s="272"/>
      <c r="N3700" s="272"/>
      <c r="O3700" s="272" t="str">
        <f t="shared" si="577"/>
        <v/>
      </c>
      <c r="P3700" s="272" t="str">
        <f t="shared" si="578"/>
        <v/>
      </c>
      <c r="Q3700" s="272">
        <f t="shared" si="579"/>
        <v>0</v>
      </c>
      <c r="R3700" s="272"/>
    </row>
    <row r="3701" spans="1:18" x14ac:dyDescent="0.3">
      <c r="A3701" s="214">
        <v>16</v>
      </c>
      <c r="B3701" s="200"/>
      <c r="C3701" s="200"/>
      <c r="D3701" s="215"/>
      <c r="E3701" s="200"/>
      <c r="F3701" s="200"/>
      <c r="G3701" s="216"/>
      <c r="H3701" s="273"/>
      <c r="I3701" s="271">
        <f t="shared" si="576"/>
        <v>0</v>
      </c>
      <c r="J3701" s="271"/>
      <c r="K3701" s="271"/>
      <c r="L3701" s="271"/>
      <c r="M3701" s="272"/>
      <c r="N3701" s="272"/>
      <c r="O3701" s="272" t="str">
        <f t="shared" si="577"/>
        <v/>
      </c>
      <c r="P3701" s="272" t="str">
        <f t="shared" si="578"/>
        <v/>
      </c>
      <c r="Q3701" s="272">
        <f t="shared" si="579"/>
        <v>0</v>
      </c>
      <c r="R3701" s="272"/>
    </row>
    <row r="3702" spans="1:18" x14ac:dyDescent="0.3">
      <c r="A3702" s="214">
        <v>17</v>
      </c>
      <c r="B3702" s="200"/>
      <c r="C3702" s="200"/>
      <c r="D3702" s="215"/>
      <c r="E3702" s="200"/>
      <c r="F3702" s="200"/>
      <c r="G3702" s="216"/>
      <c r="H3702" s="273"/>
      <c r="I3702" s="271">
        <f t="shared" si="576"/>
        <v>0</v>
      </c>
      <c r="J3702" s="271"/>
      <c r="K3702" s="271"/>
      <c r="L3702" s="271"/>
      <c r="M3702" s="272"/>
      <c r="N3702" s="272"/>
      <c r="O3702" s="272" t="str">
        <f t="shared" si="577"/>
        <v/>
      </c>
      <c r="P3702" s="272" t="str">
        <f t="shared" si="578"/>
        <v/>
      </c>
      <c r="Q3702" s="272">
        <f t="shared" si="579"/>
        <v>0</v>
      </c>
      <c r="R3702" s="272"/>
    </row>
    <row r="3703" spans="1:18" x14ac:dyDescent="0.3">
      <c r="A3703" s="214">
        <v>18</v>
      </c>
      <c r="B3703" s="200"/>
      <c r="C3703" s="200"/>
      <c r="D3703" s="215"/>
      <c r="E3703" s="200"/>
      <c r="F3703" s="200"/>
      <c r="G3703" s="216"/>
      <c r="H3703" s="273"/>
      <c r="I3703" s="271">
        <f t="shared" si="576"/>
        <v>0</v>
      </c>
      <c r="J3703" s="271"/>
      <c r="K3703" s="271"/>
      <c r="L3703" s="271"/>
      <c r="M3703" s="272"/>
      <c r="N3703" s="272"/>
      <c r="O3703" s="272" t="str">
        <f t="shared" si="577"/>
        <v/>
      </c>
      <c r="P3703" s="272" t="str">
        <f t="shared" si="578"/>
        <v/>
      </c>
      <c r="Q3703" s="272">
        <f t="shared" si="579"/>
        <v>0</v>
      </c>
      <c r="R3703" s="272"/>
    </row>
    <row r="3704" spans="1:18" x14ac:dyDescent="0.3">
      <c r="A3704" s="214">
        <v>19</v>
      </c>
      <c r="B3704" s="200"/>
      <c r="C3704" s="200"/>
      <c r="D3704" s="215"/>
      <c r="E3704" s="200"/>
      <c r="F3704" s="200"/>
      <c r="G3704" s="216"/>
      <c r="H3704" s="273"/>
      <c r="I3704" s="271">
        <f t="shared" si="576"/>
        <v>0</v>
      </c>
      <c r="J3704" s="271"/>
      <c r="K3704" s="271"/>
      <c r="L3704" s="271"/>
      <c r="M3704" s="272"/>
      <c r="N3704" s="272"/>
      <c r="O3704" s="272" t="str">
        <f t="shared" si="577"/>
        <v/>
      </c>
      <c r="P3704" s="272" t="str">
        <f t="shared" si="578"/>
        <v/>
      </c>
      <c r="Q3704" s="272">
        <f t="shared" si="579"/>
        <v>0</v>
      </c>
      <c r="R3704" s="272"/>
    </row>
    <row r="3705" spans="1:18" x14ac:dyDescent="0.3">
      <c r="A3705" s="214">
        <v>20</v>
      </c>
      <c r="B3705" s="200"/>
      <c r="C3705" s="200"/>
      <c r="D3705" s="215"/>
      <c r="E3705" s="200"/>
      <c r="F3705" s="200"/>
      <c r="G3705" s="216"/>
      <c r="H3705" s="273"/>
      <c r="I3705" s="271">
        <f t="shared" si="576"/>
        <v>0</v>
      </c>
      <c r="J3705" s="271"/>
      <c r="K3705" s="271"/>
      <c r="L3705" s="271"/>
      <c r="M3705" s="272"/>
      <c r="N3705" s="272"/>
      <c r="O3705" s="272" t="str">
        <f t="shared" si="577"/>
        <v/>
      </c>
      <c r="P3705" s="272" t="str">
        <f t="shared" si="578"/>
        <v/>
      </c>
      <c r="Q3705" s="272">
        <f t="shared" si="579"/>
        <v>0</v>
      </c>
      <c r="R3705" s="272"/>
    </row>
    <row r="3706" spans="1:18" ht="17.25" thickBot="1" x14ac:dyDescent="0.35">
      <c r="A3706" s="217">
        <v>21</v>
      </c>
      <c r="B3706" s="204"/>
      <c r="C3706" s="204"/>
      <c r="D3706" s="218"/>
      <c r="E3706" s="204"/>
      <c r="F3706" s="204"/>
      <c r="G3706" s="219"/>
      <c r="H3706" s="273"/>
      <c r="I3706" s="271">
        <f t="shared" si="576"/>
        <v>0</v>
      </c>
      <c r="J3706" s="271"/>
      <c r="K3706" s="271"/>
      <c r="L3706" s="271"/>
      <c r="M3706" s="272"/>
      <c r="N3706" s="272"/>
      <c r="O3706" s="272" t="str">
        <f t="shared" si="577"/>
        <v/>
      </c>
      <c r="P3706" s="272" t="str">
        <f t="shared" si="578"/>
        <v/>
      </c>
      <c r="Q3706" s="272">
        <f t="shared" si="579"/>
        <v>0</v>
      </c>
      <c r="R3706" s="272"/>
    </row>
    <row r="3707" spans="1:18" x14ac:dyDescent="0.3">
      <c r="A3707" s="220">
        <v>22</v>
      </c>
      <c r="B3707" s="202"/>
      <c r="C3707" s="202"/>
      <c r="D3707" s="202" t="s">
        <v>271</v>
      </c>
      <c r="E3707" s="202"/>
      <c r="F3707" s="202"/>
      <c r="G3707" s="221"/>
      <c r="H3707" s="273">
        <f>SUM(B3707:B3713)</f>
        <v>0</v>
      </c>
      <c r="I3707" s="271">
        <f t="shared" si="576"/>
        <v>0</v>
      </c>
      <c r="J3707" s="271">
        <f>IF(SUM(H3707-40)&gt;0,H3707-40,0)</f>
        <v>0</v>
      </c>
      <c r="K3707" s="271">
        <f>IF(SUM(I3707:I3713)&gt;J3707,SUM(I3707:I3713),J3707)</f>
        <v>0</v>
      </c>
      <c r="L3707" s="271">
        <f>IF(D3707="o",IF(H3707&lt;15,0,IF(H3707&gt;40,8,H3707/5)),0)</f>
        <v>0</v>
      </c>
      <c r="M3707" s="272"/>
      <c r="N3707" s="272"/>
      <c r="O3707" s="272" t="str">
        <f t="shared" si="577"/>
        <v/>
      </c>
      <c r="P3707" s="272" t="str">
        <f t="shared" si="578"/>
        <v/>
      </c>
      <c r="Q3707" s="272">
        <f t="shared" si="579"/>
        <v>0</v>
      </c>
      <c r="R3707" s="272"/>
    </row>
    <row r="3708" spans="1:18" x14ac:dyDescent="0.3">
      <c r="A3708" s="214">
        <v>23</v>
      </c>
      <c r="B3708" s="200"/>
      <c r="C3708" s="200"/>
      <c r="D3708" s="215"/>
      <c r="E3708" s="200"/>
      <c r="F3708" s="200"/>
      <c r="G3708" s="216"/>
      <c r="H3708" s="273"/>
      <c r="I3708" s="271">
        <f t="shared" si="576"/>
        <v>0</v>
      </c>
      <c r="J3708" s="271"/>
      <c r="K3708" s="271"/>
      <c r="L3708" s="271"/>
      <c r="M3708" s="272"/>
      <c r="N3708" s="272"/>
      <c r="O3708" s="272" t="str">
        <f t="shared" si="577"/>
        <v/>
      </c>
      <c r="P3708" s="272" t="str">
        <f t="shared" si="578"/>
        <v/>
      </c>
      <c r="Q3708" s="272">
        <f t="shared" si="579"/>
        <v>0</v>
      </c>
      <c r="R3708" s="272"/>
    </row>
    <row r="3709" spans="1:18" x14ac:dyDescent="0.3">
      <c r="A3709" s="214">
        <v>24</v>
      </c>
      <c r="B3709" s="200"/>
      <c r="C3709" s="200"/>
      <c r="D3709" s="215"/>
      <c r="E3709" s="200"/>
      <c r="F3709" s="200"/>
      <c r="G3709" s="216"/>
      <c r="H3709" s="273"/>
      <c r="I3709" s="271">
        <f t="shared" si="576"/>
        <v>0</v>
      </c>
      <c r="J3709" s="271"/>
      <c r="K3709" s="271"/>
      <c r="L3709" s="271"/>
      <c r="M3709" s="272"/>
      <c r="N3709" s="272"/>
      <c r="O3709" s="272" t="str">
        <f t="shared" si="577"/>
        <v/>
      </c>
      <c r="P3709" s="272" t="str">
        <f t="shared" si="578"/>
        <v/>
      </c>
      <c r="Q3709" s="272">
        <f t="shared" si="579"/>
        <v>0</v>
      </c>
      <c r="R3709" s="272"/>
    </row>
    <row r="3710" spans="1:18" x14ac:dyDescent="0.3">
      <c r="A3710" s="214">
        <v>25</v>
      </c>
      <c r="B3710" s="200"/>
      <c r="C3710" s="200"/>
      <c r="D3710" s="215"/>
      <c r="E3710" s="200"/>
      <c r="F3710" s="200"/>
      <c r="G3710" s="216"/>
      <c r="H3710" s="273"/>
      <c r="I3710" s="271">
        <f t="shared" si="576"/>
        <v>0</v>
      </c>
      <c r="J3710" s="271"/>
      <c r="K3710" s="271"/>
      <c r="L3710" s="271"/>
      <c r="M3710" s="272"/>
      <c r="N3710" s="272"/>
      <c r="O3710" s="272" t="str">
        <f t="shared" si="577"/>
        <v/>
      </c>
      <c r="P3710" s="272" t="str">
        <f t="shared" si="578"/>
        <v/>
      </c>
      <c r="Q3710" s="272">
        <f t="shared" si="579"/>
        <v>0</v>
      </c>
      <c r="R3710" s="272"/>
    </row>
    <row r="3711" spans="1:18" x14ac:dyDescent="0.3">
      <c r="A3711" s="214">
        <v>26</v>
      </c>
      <c r="B3711" s="200"/>
      <c r="C3711" s="200"/>
      <c r="D3711" s="215"/>
      <c r="E3711" s="200"/>
      <c r="F3711" s="200"/>
      <c r="G3711" s="216"/>
      <c r="H3711" s="273"/>
      <c r="I3711" s="271">
        <f t="shared" si="576"/>
        <v>0</v>
      </c>
      <c r="J3711" s="271"/>
      <c r="K3711" s="271"/>
      <c r="L3711" s="271"/>
      <c r="M3711" s="272"/>
      <c r="N3711" s="272"/>
      <c r="O3711" s="272" t="str">
        <f t="shared" si="577"/>
        <v/>
      </c>
      <c r="P3711" s="272" t="str">
        <f t="shared" si="578"/>
        <v/>
      </c>
      <c r="Q3711" s="272">
        <f t="shared" si="579"/>
        <v>0</v>
      </c>
      <c r="R3711" s="272"/>
    </row>
    <row r="3712" spans="1:18" x14ac:dyDescent="0.3">
      <c r="A3712" s="214">
        <v>27</v>
      </c>
      <c r="B3712" s="200"/>
      <c r="C3712" s="200"/>
      <c r="D3712" s="215"/>
      <c r="E3712" s="200"/>
      <c r="F3712" s="200"/>
      <c r="G3712" s="216"/>
      <c r="H3712" s="273"/>
      <c r="I3712" s="271">
        <f t="shared" si="576"/>
        <v>0</v>
      </c>
      <c r="J3712" s="271"/>
      <c r="K3712" s="271"/>
      <c r="L3712" s="271"/>
      <c r="M3712" s="272"/>
      <c r="N3712" s="272"/>
      <c r="O3712" s="272" t="str">
        <f t="shared" si="577"/>
        <v/>
      </c>
      <c r="P3712" s="272" t="str">
        <f t="shared" si="578"/>
        <v/>
      </c>
      <c r="Q3712" s="272">
        <f t="shared" si="579"/>
        <v>0</v>
      </c>
      <c r="R3712" s="272"/>
    </row>
    <row r="3713" spans="1:21" ht="17.25" thickBot="1" x14ac:dyDescent="0.35">
      <c r="A3713" s="217">
        <v>28</v>
      </c>
      <c r="B3713" s="204"/>
      <c r="C3713" s="204"/>
      <c r="D3713" s="218"/>
      <c r="E3713" s="204"/>
      <c r="F3713" s="204"/>
      <c r="G3713" s="219"/>
      <c r="H3713" s="273"/>
      <c r="I3713" s="271">
        <f t="shared" si="576"/>
        <v>0</v>
      </c>
      <c r="J3713" s="271"/>
      <c r="K3713" s="271"/>
      <c r="L3713" s="271"/>
      <c r="M3713" s="272"/>
      <c r="N3713" s="272"/>
      <c r="O3713" s="272" t="str">
        <f t="shared" si="577"/>
        <v/>
      </c>
      <c r="P3713" s="272" t="str">
        <f t="shared" si="578"/>
        <v/>
      </c>
      <c r="Q3713" s="272">
        <f t="shared" si="579"/>
        <v>0</v>
      </c>
      <c r="R3713" s="272"/>
    </row>
    <row r="3714" spans="1:21" x14ac:dyDescent="0.3">
      <c r="A3714" s="205"/>
      <c r="B3714" s="202"/>
      <c r="C3714" s="202"/>
      <c r="D3714" s="202" t="s">
        <v>271</v>
      </c>
      <c r="E3714" s="202"/>
      <c r="F3714" s="202"/>
      <c r="G3714" s="221"/>
      <c r="H3714" s="273" t="str">
        <f>IF(A3714&lt;&gt;0,SUM(Q3714:Q3716),"")</f>
        <v/>
      </c>
      <c r="I3714" s="271" t="str">
        <f>IF(A3714&lt;&gt;0,IF(IFERROR(B3714-8,0)&lt;0,0,IFERROR(B3714-8,0)),"")</f>
        <v/>
      </c>
      <c r="J3714" s="271" t="str">
        <f>IF(A3714&lt;&gt;0,IF(SUM(H3714-40)&gt;0,H3714-40,0),"")</f>
        <v/>
      </c>
      <c r="K3714" s="271" t="str">
        <f>IF(A3714&lt;&gt;0,IF(SUM(I3714:I3716)&gt;J3714,SUM(I3714:I3716),J3714),"")</f>
        <v/>
      </c>
      <c r="L3714" s="271" t="str">
        <f>IF(A3714&lt;&gt;0,IF(D3686="o",IF(H3714&lt;(15/(7/COUNTA(A3714:A3716))),0,IF(H3714&gt;(COUNTA(A3714:A3716)/5*40),COUNTA(A3714:A3716)/5*8,H3714/5)),""),"")</f>
        <v/>
      </c>
      <c r="M3714" s="272"/>
      <c r="N3714" s="272"/>
      <c r="O3714" s="272" t="str">
        <f t="shared" si="577"/>
        <v/>
      </c>
      <c r="P3714" s="272" t="str">
        <f t="shared" si="578"/>
        <v/>
      </c>
      <c r="Q3714" s="272">
        <f t="shared" si="579"/>
        <v>0</v>
      </c>
      <c r="R3714" s="272"/>
    </row>
    <row r="3715" spans="1:21" x14ac:dyDescent="0.3">
      <c r="A3715" s="206"/>
      <c r="B3715" s="200"/>
      <c r="C3715" s="200"/>
      <c r="D3715" s="215"/>
      <c r="E3715" s="200"/>
      <c r="F3715" s="200"/>
      <c r="G3715" s="216"/>
      <c r="H3715" s="273"/>
      <c r="I3715" s="271" t="str">
        <f>IF(A3715&lt;&gt;0,IF(IFERROR(B3715-8,0)&lt;0,0,IFERROR(B3715-8,0)),"")</f>
        <v/>
      </c>
      <c r="J3715" s="271"/>
      <c r="K3715" s="271"/>
      <c r="L3715" s="271"/>
      <c r="M3715" s="272"/>
      <c r="N3715" s="272"/>
      <c r="O3715" s="272" t="str">
        <f t="shared" si="577"/>
        <v/>
      </c>
      <c r="P3715" s="272" t="str">
        <f t="shared" si="578"/>
        <v/>
      </c>
      <c r="Q3715" s="272">
        <f t="shared" si="579"/>
        <v>0</v>
      </c>
      <c r="R3715" s="272"/>
    </row>
    <row r="3716" spans="1:21" ht="17.25" thickBot="1" x14ac:dyDescent="0.35">
      <c r="A3716" s="207"/>
      <c r="B3716" s="204"/>
      <c r="C3716" s="204"/>
      <c r="D3716" s="218"/>
      <c r="E3716" s="204"/>
      <c r="F3716" s="204"/>
      <c r="G3716" s="219"/>
      <c r="H3716" s="273"/>
      <c r="I3716" s="271" t="str">
        <f>IF(A3716&lt;&gt;0,IF(IFERROR(B3716-8,0)&lt;0,0,IFERROR(B3716-8,0)),"")</f>
        <v/>
      </c>
      <c r="J3716" s="271"/>
      <c r="K3716" s="271"/>
      <c r="L3716" s="271"/>
      <c r="M3716" s="272"/>
      <c r="N3716" s="272"/>
      <c r="O3716" s="272"/>
      <c r="P3716" s="272"/>
      <c r="Q3716" s="272">
        <f t="shared" si="579"/>
        <v>0</v>
      </c>
      <c r="R3716" s="272"/>
    </row>
    <row r="3717" spans="1:21" ht="17.25" thickBot="1" x14ac:dyDescent="0.35">
      <c r="A3717" s="211"/>
      <c r="B3717" s="243"/>
      <c r="C3717" s="243"/>
      <c r="D3717" s="243"/>
      <c r="E3717" s="243"/>
      <c r="F3717" s="243"/>
      <c r="G3717" s="244"/>
      <c r="H3717" s="273">
        <f t="shared" ref="H3717:M3717" si="580">SUM(H3718:H3748)</f>
        <v>0</v>
      </c>
      <c r="I3717" s="271">
        <f t="shared" si="580"/>
        <v>0</v>
      </c>
      <c r="J3717" s="271">
        <f t="shared" si="580"/>
        <v>0</v>
      </c>
      <c r="K3717" s="271">
        <f t="shared" si="580"/>
        <v>0</v>
      </c>
      <c r="L3717" s="274">
        <f t="shared" si="580"/>
        <v>0</v>
      </c>
      <c r="M3717" s="271" t="e">
        <f t="shared" si="580"/>
        <v>#DIV/0!</v>
      </c>
      <c r="N3717" s="275">
        <f>COUNTA(B3718:B3748)-COUNTIF(B3718:B3748,"연차")</f>
        <v>0</v>
      </c>
      <c r="O3717" s="271">
        <f>SUM(O3718:O3748)</f>
        <v>0</v>
      </c>
      <c r="P3717" s="271">
        <f>SUM(P3718:P3748)</f>
        <v>0</v>
      </c>
      <c r="Q3717" s="272">
        <f>SUM(Q3718:Q3748)</f>
        <v>0</v>
      </c>
      <c r="R3717" s="272">
        <f>COUNTA(A3718:A3748)</f>
        <v>28</v>
      </c>
      <c r="S3717" s="276">
        <f>SUM(C3718:C3748)</f>
        <v>0</v>
      </c>
      <c r="T3717" s="276">
        <f>SUM(F3718:F3748)</f>
        <v>0</v>
      </c>
      <c r="U3717" s="251">
        <f>G3719*G3721</f>
        <v>0</v>
      </c>
    </row>
    <row r="3718" spans="1:21" x14ac:dyDescent="0.3">
      <c r="A3718" s="212">
        <v>1</v>
      </c>
      <c r="B3718" s="201"/>
      <c r="C3718" s="201"/>
      <c r="D3718" s="201" t="s">
        <v>271</v>
      </c>
      <c r="E3718" s="201"/>
      <c r="F3718" s="201"/>
      <c r="G3718" s="213" t="s">
        <v>282</v>
      </c>
      <c r="H3718" s="273">
        <f>SUM(B3718:B3724)</f>
        <v>0</v>
      </c>
      <c r="I3718" s="271">
        <f t="shared" ref="I3718:I3745" si="581">IF(IFERROR(B3718-8,0)&lt;0,0,IFERROR(B3718-8,0))</f>
        <v>0</v>
      </c>
      <c r="J3718" s="271">
        <f>IF(SUM(H3718-40)&gt;0,H3718-40,0)</f>
        <v>0</v>
      </c>
      <c r="K3718" s="271">
        <f>IF(SUM(I3718:I3724)&gt;J3718,SUM(I3718:I3724),J3718)</f>
        <v>0</v>
      </c>
      <c r="L3718" s="271">
        <f>IF(D3718="o",IF(H3718&lt;15,0,IF(H3718&gt;40,8,H3718/5)),0)</f>
        <v>0</v>
      </c>
      <c r="M3718" s="272" t="e">
        <f>SUM(B3718:B3748)/COUNTA(B3718:B3748)</f>
        <v>#DIV/0!</v>
      </c>
      <c r="N3718" s="272"/>
      <c r="O3718" s="272" t="str">
        <f>IF(E3718="o",IF(B3718&gt;8,8,B3718),"")</f>
        <v/>
      </c>
      <c r="P3718" s="272" t="str">
        <f>IF(E3718="o",IF(B3718&gt;8,B3718-8,0),"")</f>
        <v/>
      </c>
      <c r="Q3718" s="272">
        <f>COUNTA(A3718)*IF(B3718="연차",0,B3718)</f>
        <v>0</v>
      </c>
      <c r="R3718" s="272"/>
    </row>
    <row r="3719" spans="1:21" x14ac:dyDescent="0.3">
      <c r="A3719" s="214">
        <v>2</v>
      </c>
      <c r="B3719" s="200"/>
      <c r="C3719" s="200"/>
      <c r="D3719" s="215"/>
      <c r="E3719" s="200"/>
      <c r="F3719" s="200"/>
      <c r="G3719" s="203"/>
      <c r="H3719" s="273"/>
      <c r="I3719" s="271">
        <f t="shared" si="581"/>
        <v>0</v>
      </c>
      <c r="J3719" s="271"/>
      <c r="K3719" s="271"/>
      <c r="L3719" s="271"/>
      <c r="M3719" s="272"/>
      <c r="N3719" s="272"/>
      <c r="O3719" s="272" t="str">
        <f t="shared" ref="O3719:O3747" si="582">IF(E3719="o",IF(B3719&gt;8,8,B3719),"")</f>
        <v/>
      </c>
      <c r="P3719" s="272" t="str">
        <f t="shared" ref="P3719:P3747" si="583">IF(E3719="o",IF(B3719&gt;8,B3719-8,0),"")</f>
        <v/>
      </c>
      <c r="Q3719" s="272">
        <f t="shared" ref="Q3719:Q3748" si="584">COUNTA(A3719)*IF(B3719="연차",0,B3719)</f>
        <v>0</v>
      </c>
      <c r="R3719" s="272"/>
    </row>
    <row r="3720" spans="1:21" x14ac:dyDescent="0.3">
      <c r="A3720" s="214">
        <v>3</v>
      </c>
      <c r="B3720" s="200"/>
      <c r="C3720" s="200"/>
      <c r="D3720" s="215"/>
      <c r="E3720" s="200"/>
      <c r="F3720" s="200"/>
      <c r="G3720" s="203" t="s">
        <v>275</v>
      </c>
      <c r="H3720" s="273"/>
      <c r="I3720" s="271">
        <f t="shared" si="581"/>
        <v>0</v>
      </c>
      <c r="J3720" s="271"/>
      <c r="K3720" s="271"/>
      <c r="L3720" s="271"/>
      <c r="M3720" s="272"/>
      <c r="N3720" s="272"/>
      <c r="O3720" s="272" t="str">
        <f t="shared" si="582"/>
        <v/>
      </c>
      <c r="P3720" s="272" t="str">
        <f t="shared" si="583"/>
        <v/>
      </c>
      <c r="Q3720" s="272">
        <f t="shared" si="584"/>
        <v>0</v>
      </c>
      <c r="R3720" s="272"/>
    </row>
    <row r="3721" spans="1:21" x14ac:dyDescent="0.3">
      <c r="A3721" s="214">
        <v>4</v>
      </c>
      <c r="B3721" s="200"/>
      <c r="C3721" s="200"/>
      <c r="D3721" s="215"/>
      <c r="E3721" s="200"/>
      <c r="F3721" s="200"/>
      <c r="G3721" s="203"/>
      <c r="H3721" s="273"/>
      <c r="I3721" s="271">
        <f t="shared" si="581"/>
        <v>0</v>
      </c>
      <c r="J3721" s="271"/>
      <c r="K3721" s="271"/>
      <c r="L3721" s="271"/>
      <c r="M3721" s="272"/>
      <c r="N3721" s="272"/>
      <c r="O3721" s="272" t="str">
        <f t="shared" si="582"/>
        <v/>
      </c>
      <c r="P3721" s="272" t="str">
        <f t="shared" si="583"/>
        <v/>
      </c>
      <c r="Q3721" s="272">
        <f t="shared" si="584"/>
        <v>0</v>
      </c>
      <c r="R3721" s="272"/>
    </row>
    <row r="3722" spans="1:21" x14ac:dyDescent="0.3">
      <c r="A3722" s="214">
        <v>5</v>
      </c>
      <c r="B3722" s="200"/>
      <c r="C3722" s="200"/>
      <c r="D3722" s="215"/>
      <c r="E3722" s="200"/>
      <c r="F3722" s="200"/>
      <c r="G3722" s="216"/>
      <c r="H3722" s="273"/>
      <c r="I3722" s="271">
        <f t="shared" si="581"/>
        <v>0</v>
      </c>
      <c r="J3722" s="271"/>
      <c r="K3722" s="271"/>
      <c r="L3722" s="271"/>
      <c r="M3722" s="272"/>
      <c r="N3722" s="272"/>
      <c r="O3722" s="272" t="str">
        <f t="shared" si="582"/>
        <v/>
      </c>
      <c r="P3722" s="272" t="str">
        <f t="shared" si="583"/>
        <v/>
      </c>
      <c r="Q3722" s="272">
        <f t="shared" si="584"/>
        <v>0</v>
      </c>
      <c r="R3722" s="272"/>
    </row>
    <row r="3723" spans="1:21" x14ac:dyDescent="0.3">
      <c r="A3723" s="214">
        <v>6</v>
      </c>
      <c r="B3723" s="200"/>
      <c r="C3723" s="200"/>
      <c r="D3723" s="215"/>
      <c r="E3723" s="200"/>
      <c r="F3723" s="200"/>
      <c r="G3723" s="216"/>
      <c r="H3723" s="273"/>
      <c r="I3723" s="271">
        <f t="shared" si="581"/>
        <v>0</v>
      </c>
      <c r="J3723" s="271"/>
      <c r="K3723" s="271"/>
      <c r="L3723" s="271"/>
      <c r="M3723" s="272"/>
      <c r="N3723" s="272"/>
      <c r="O3723" s="272" t="str">
        <f t="shared" si="582"/>
        <v/>
      </c>
      <c r="P3723" s="272" t="str">
        <f t="shared" si="583"/>
        <v/>
      </c>
      <c r="Q3723" s="272">
        <f t="shared" si="584"/>
        <v>0</v>
      </c>
      <c r="R3723" s="272"/>
    </row>
    <row r="3724" spans="1:21" ht="17.25" thickBot="1" x14ac:dyDescent="0.35">
      <c r="A3724" s="217">
        <v>7</v>
      </c>
      <c r="B3724" s="204"/>
      <c r="C3724" s="204"/>
      <c r="D3724" s="218"/>
      <c r="E3724" s="204"/>
      <c r="F3724" s="204"/>
      <c r="G3724" s="219"/>
      <c r="H3724" s="273"/>
      <c r="I3724" s="271">
        <f t="shared" si="581"/>
        <v>0</v>
      </c>
      <c r="J3724" s="271"/>
      <c r="K3724" s="271"/>
      <c r="L3724" s="271"/>
      <c r="M3724" s="272"/>
      <c r="N3724" s="272"/>
      <c r="O3724" s="272" t="str">
        <f t="shared" si="582"/>
        <v/>
      </c>
      <c r="P3724" s="272" t="str">
        <f t="shared" si="583"/>
        <v/>
      </c>
      <c r="Q3724" s="272">
        <f t="shared" si="584"/>
        <v>0</v>
      </c>
      <c r="R3724" s="272"/>
    </row>
    <row r="3725" spans="1:21" x14ac:dyDescent="0.3">
      <c r="A3725" s="220">
        <v>8</v>
      </c>
      <c r="B3725" s="202"/>
      <c r="C3725" s="202"/>
      <c r="D3725" s="202" t="s">
        <v>271</v>
      </c>
      <c r="E3725" s="202"/>
      <c r="F3725" s="202"/>
      <c r="G3725" s="221"/>
      <c r="H3725" s="273">
        <f>SUM(B3725:B3731)</f>
        <v>0</v>
      </c>
      <c r="I3725" s="271">
        <f t="shared" si="581"/>
        <v>0</v>
      </c>
      <c r="J3725" s="271">
        <f>IF(SUM(H3725-40)&gt;0,H3725-40,0)</f>
        <v>0</v>
      </c>
      <c r="K3725" s="271">
        <f>IF(SUM(I3725:I3731)&gt;J3725,SUM(I3725:I3731),J3725)</f>
        <v>0</v>
      </c>
      <c r="L3725" s="271">
        <f>IF(D3725="o",IF(H3725&lt;15,0,IF(H3725&gt;40,8,H3725/5)),0)</f>
        <v>0</v>
      </c>
      <c r="M3725" s="272"/>
      <c r="N3725" s="272"/>
      <c r="O3725" s="272" t="str">
        <f t="shared" si="582"/>
        <v/>
      </c>
      <c r="P3725" s="272" t="str">
        <f t="shared" si="583"/>
        <v/>
      </c>
      <c r="Q3725" s="272">
        <f t="shared" si="584"/>
        <v>0</v>
      </c>
      <c r="R3725" s="272"/>
    </row>
    <row r="3726" spans="1:21" x14ac:dyDescent="0.3">
      <c r="A3726" s="214">
        <v>9</v>
      </c>
      <c r="B3726" s="200"/>
      <c r="C3726" s="200"/>
      <c r="D3726" s="215"/>
      <c r="E3726" s="200"/>
      <c r="F3726" s="200"/>
      <c r="G3726" s="216"/>
      <c r="H3726" s="273"/>
      <c r="I3726" s="271">
        <f t="shared" si="581"/>
        <v>0</v>
      </c>
      <c r="J3726" s="271"/>
      <c r="K3726" s="271"/>
      <c r="L3726" s="271"/>
      <c r="M3726" s="272"/>
      <c r="N3726" s="272"/>
      <c r="O3726" s="272" t="str">
        <f t="shared" si="582"/>
        <v/>
      </c>
      <c r="P3726" s="272" t="str">
        <f t="shared" si="583"/>
        <v/>
      </c>
      <c r="Q3726" s="272">
        <f t="shared" si="584"/>
        <v>0</v>
      </c>
      <c r="R3726" s="272"/>
    </row>
    <row r="3727" spans="1:21" x14ac:dyDescent="0.3">
      <c r="A3727" s="214">
        <v>10</v>
      </c>
      <c r="B3727" s="200"/>
      <c r="C3727" s="200"/>
      <c r="D3727" s="215"/>
      <c r="E3727" s="200"/>
      <c r="F3727" s="200"/>
      <c r="G3727" s="216"/>
      <c r="H3727" s="273"/>
      <c r="I3727" s="271">
        <f t="shared" si="581"/>
        <v>0</v>
      </c>
      <c r="J3727" s="271"/>
      <c r="K3727" s="271"/>
      <c r="L3727" s="271"/>
      <c r="M3727" s="272"/>
      <c r="N3727" s="272"/>
      <c r="O3727" s="272" t="str">
        <f t="shared" si="582"/>
        <v/>
      </c>
      <c r="P3727" s="272" t="str">
        <f t="shared" si="583"/>
        <v/>
      </c>
      <c r="Q3727" s="272">
        <f t="shared" si="584"/>
        <v>0</v>
      </c>
      <c r="R3727" s="272"/>
    </row>
    <row r="3728" spans="1:21" x14ac:dyDescent="0.3">
      <c r="A3728" s="214">
        <v>11</v>
      </c>
      <c r="B3728" s="200"/>
      <c r="C3728" s="200"/>
      <c r="D3728" s="215"/>
      <c r="E3728" s="200"/>
      <c r="F3728" s="200"/>
      <c r="G3728" s="216"/>
      <c r="H3728" s="273"/>
      <c r="I3728" s="271">
        <f t="shared" si="581"/>
        <v>0</v>
      </c>
      <c r="J3728" s="271"/>
      <c r="K3728" s="271"/>
      <c r="L3728" s="271"/>
      <c r="M3728" s="272"/>
      <c r="N3728" s="272"/>
      <c r="O3728" s="272" t="str">
        <f t="shared" si="582"/>
        <v/>
      </c>
      <c r="P3728" s="272" t="str">
        <f t="shared" si="583"/>
        <v/>
      </c>
      <c r="Q3728" s="272">
        <f t="shared" si="584"/>
        <v>0</v>
      </c>
      <c r="R3728" s="272"/>
    </row>
    <row r="3729" spans="1:18" x14ac:dyDescent="0.3">
      <c r="A3729" s="214">
        <v>12</v>
      </c>
      <c r="B3729" s="200"/>
      <c r="C3729" s="200"/>
      <c r="D3729" s="215"/>
      <c r="E3729" s="200"/>
      <c r="F3729" s="200"/>
      <c r="G3729" s="216"/>
      <c r="H3729" s="273"/>
      <c r="I3729" s="271">
        <f t="shared" si="581"/>
        <v>0</v>
      </c>
      <c r="J3729" s="271"/>
      <c r="K3729" s="271"/>
      <c r="L3729" s="271"/>
      <c r="M3729" s="272"/>
      <c r="N3729" s="272"/>
      <c r="O3729" s="272" t="str">
        <f t="shared" si="582"/>
        <v/>
      </c>
      <c r="P3729" s="272" t="str">
        <f t="shared" si="583"/>
        <v/>
      </c>
      <c r="Q3729" s="272">
        <f t="shared" si="584"/>
        <v>0</v>
      </c>
      <c r="R3729" s="272"/>
    </row>
    <row r="3730" spans="1:18" x14ac:dyDescent="0.3">
      <c r="A3730" s="214">
        <v>13</v>
      </c>
      <c r="B3730" s="200"/>
      <c r="C3730" s="200"/>
      <c r="D3730" s="215"/>
      <c r="E3730" s="200"/>
      <c r="F3730" s="200"/>
      <c r="G3730" s="216"/>
      <c r="H3730" s="273"/>
      <c r="I3730" s="271">
        <f t="shared" si="581"/>
        <v>0</v>
      </c>
      <c r="J3730" s="271"/>
      <c r="K3730" s="271"/>
      <c r="L3730" s="271"/>
      <c r="M3730" s="272"/>
      <c r="N3730" s="272"/>
      <c r="O3730" s="272" t="str">
        <f t="shared" si="582"/>
        <v/>
      </c>
      <c r="P3730" s="272" t="str">
        <f t="shared" si="583"/>
        <v/>
      </c>
      <c r="Q3730" s="272">
        <f t="shared" si="584"/>
        <v>0</v>
      </c>
      <c r="R3730" s="272"/>
    </row>
    <row r="3731" spans="1:18" ht="17.25" thickBot="1" x14ac:dyDescent="0.35">
      <c r="A3731" s="217">
        <v>14</v>
      </c>
      <c r="B3731" s="204"/>
      <c r="C3731" s="204"/>
      <c r="D3731" s="218"/>
      <c r="E3731" s="204"/>
      <c r="F3731" s="204"/>
      <c r="G3731" s="219"/>
      <c r="H3731" s="273"/>
      <c r="I3731" s="271">
        <f t="shared" si="581"/>
        <v>0</v>
      </c>
      <c r="J3731" s="271"/>
      <c r="K3731" s="271"/>
      <c r="L3731" s="271"/>
      <c r="M3731" s="272"/>
      <c r="N3731" s="272"/>
      <c r="O3731" s="272" t="str">
        <f t="shared" si="582"/>
        <v/>
      </c>
      <c r="P3731" s="272" t="str">
        <f t="shared" si="583"/>
        <v/>
      </c>
      <c r="Q3731" s="272">
        <f t="shared" si="584"/>
        <v>0</v>
      </c>
      <c r="R3731" s="272"/>
    </row>
    <row r="3732" spans="1:18" x14ac:dyDescent="0.3">
      <c r="A3732" s="220">
        <v>15</v>
      </c>
      <c r="B3732" s="202"/>
      <c r="C3732" s="202"/>
      <c r="D3732" s="202" t="s">
        <v>271</v>
      </c>
      <c r="E3732" s="202"/>
      <c r="F3732" s="202"/>
      <c r="G3732" s="221"/>
      <c r="H3732" s="273">
        <f>SUM(B3732:B3738)</f>
        <v>0</v>
      </c>
      <c r="I3732" s="271">
        <f t="shared" si="581"/>
        <v>0</v>
      </c>
      <c r="J3732" s="271">
        <f>IF(SUM(H3732-40)&gt;0,H3732-40,0)</f>
        <v>0</v>
      </c>
      <c r="K3732" s="271">
        <f>IF(SUM(I3732:I3738)&gt;J3732,SUM(I3732:I3738),J3732)</f>
        <v>0</v>
      </c>
      <c r="L3732" s="271">
        <f>IF(D3732="o",IF(H3732&lt;15,0,IF(H3732&gt;40,8,H3732/5)),0)</f>
        <v>0</v>
      </c>
      <c r="M3732" s="272"/>
      <c r="N3732" s="272"/>
      <c r="O3732" s="272" t="str">
        <f t="shared" si="582"/>
        <v/>
      </c>
      <c r="P3732" s="272" t="str">
        <f t="shared" si="583"/>
        <v/>
      </c>
      <c r="Q3732" s="272">
        <f t="shared" si="584"/>
        <v>0</v>
      </c>
      <c r="R3732" s="272"/>
    </row>
    <row r="3733" spans="1:18" x14ac:dyDescent="0.3">
      <c r="A3733" s="214">
        <v>16</v>
      </c>
      <c r="B3733" s="200"/>
      <c r="C3733" s="200"/>
      <c r="D3733" s="215"/>
      <c r="E3733" s="200"/>
      <c r="F3733" s="200"/>
      <c r="G3733" s="216"/>
      <c r="H3733" s="273"/>
      <c r="I3733" s="271">
        <f t="shared" si="581"/>
        <v>0</v>
      </c>
      <c r="J3733" s="271"/>
      <c r="K3733" s="271"/>
      <c r="L3733" s="271"/>
      <c r="M3733" s="272"/>
      <c r="N3733" s="272"/>
      <c r="O3733" s="272" t="str">
        <f t="shared" si="582"/>
        <v/>
      </c>
      <c r="P3733" s="272" t="str">
        <f t="shared" si="583"/>
        <v/>
      </c>
      <c r="Q3733" s="272">
        <f t="shared" si="584"/>
        <v>0</v>
      </c>
      <c r="R3733" s="272"/>
    </row>
    <row r="3734" spans="1:18" x14ac:dyDescent="0.3">
      <c r="A3734" s="214">
        <v>17</v>
      </c>
      <c r="B3734" s="200"/>
      <c r="C3734" s="200"/>
      <c r="D3734" s="215"/>
      <c r="E3734" s="200"/>
      <c r="F3734" s="200"/>
      <c r="G3734" s="216"/>
      <c r="H3734" s="273"/>
      <c r="I3734" s="271">
        <f t="shared" si="581"/>
        <v>0</v>
      </c>
      <c r="J3734" s="271"/>
      <c r="K3734" s="271"/>
      <c r="L3734" s="271"/>
      <c r="M3734" s="272"/>
      <c r="N3734" s="272"/>
      <c r="O3734" s="272" t="str">
        <f t="shared" si="582"/>
        <v/>
      </c>
      <c r="P3734" s="272" t="str">
        <f t="shared" si="583"/>
        <v/>
      </c>
      <c r="Q3734" s="272">
        <f t="shared" si="584"/>
        <v>0</v>
      </c>
      <c r="R3734" s="272"/>
    </row>
    <row r="3735" spans="1:18" x14ac:dyDescent="0.3">
      <c r="A3735" s="214">
        <v>18</v>
      </c>
      <c r="B3735" s="200"/>
      <c r="C3735" s="200"/>
      <c r="D3735" s="215"/>
      <c r="E3735" s="200"/>
      <c r="F3735" s="200"/>
      <c r="G3735" s="216"/>
      <c r="H3735" s="273"/>
      <c r="I3735" s="271">
        <f t="shared" si="581"/>
        <v>0</v>
      </c>
      <c r="J3735" s="271"/>
      <c r="K3735" s="271"/>
      <c r="L3735" s="271"/>
      <c r="M3735" s="272"/>
      <c r="N3735" s="272"/>
      <c r="O3735" s="272" t="str">
        <f t="shared" si="582"/>
        <v/>
      </c>
      <c r="P3735" s="272" t="str">
        <f t="shared" si="583"/>
        <v/>
      </c>
      <c r="Q3735" s="272">
        <f t="shared" si="584"/>
        <v>0</v>
      </c>
      <c r="R3735" s="272"/>
    </row>
    <row r="3736" spans="1:18" x14ac:dyDescent="0.3">
      <c r="A3736" s="214">
        <v>19</v>
      </c>
      <c r="B3736" s="200"/>
      <c r="C3736" s="200"/>
      <c r="D3736" s="215"/>
      <c r="E3736" s="200"/>
      <c r="F3736" s="200"/>
      <c r="G3736" s="216"/>
      <c r="H3736" s="273"/>
      <c r="I3736" s="271">
        <f t="shared" si="581"/>
        <v>0</v>
      </c>
      <c r="J3736" s="271"/>
      <c r="K3736" s="271"/>
      <c r="L3736" s="271"/>
      <c r="M3736" s="272"/>
      <c r="N3736" s="272"/>
      <c r="O3736" s="272" t="str">
        <f t="shared" si="582"/>
        <v/>
      </c>
      <c r="P3736" s="272" t="str">
        <f t="shared" si="583"/>
        <v/>
      </c>
      <c r="Q3736" s="272">
        <f t="shared" si="584"/>
        <v>0</v>
      </c>
      <c r="R3736" s="272"/>
    </row>
    <row r="3737" spans="1:18" x14ac:dyDescent="0.3">
      <c r="A3737" s="214">
        <v>20</v>
      </c>
      <c r="B3737" s="200"/>
      <c r="C3737" s="200"/>
      <c r="D3737" s="215"/>
      <c r="E3737" s="200"/>
      <c r="F3737" s="200"/>
      <c r="G3737" s="216"/>
      <c r="H3737" s="273"/>
      <c r="I3737" s="271">
        <f t="shared" si="581"/>
        <v>0</v>
      </c>
      <c r="J3737" s="271"/>
      <c r="K3737" s="271"/>
      <c r="L3737" s="271"/>
      <c r="M3737" s="272"/>
      <c r="N3737" s="272"/>
      <c r="O3737" s="272" t="str">
        <f t="shared" si="582"/>
        <v/>
      </c>
      <c r="P3737" s="272" t="str">
        <f t="shared" si="583"/>
        <v/>
      </c>
      <c r="Q3737" s="272">
        <f t="shared" si="584"/>
        <v>0</v>
      </c>
      <c r="R3737" s="272"/>
    </row>
    <row r="3738" spans="1:18" ht="17.25" thickBot="1" x14ac:dyDescent="0.35">
      <c r="A3738" s="217">
        <v>21</v>
      </c>
      <c r="B3738" s="204"/>
      <c r="C3738" s="204"/>
      <c r="D3738" s="218"/>
      <c r="E3738" s="204"/>
      <c r="F3738" s="204"/>
      <c r="G3738" s="219"/>
      <c r="H3738" s="273"/>
      <c r="I3738" s="271">
        <f t="shared" si="581"/>
        <v>0</v>
      </c>
      <c r="J3738" s="271"/>
      <c r="K3738" s="271"/>
      <c r="L3738" s="271"/>
      <c r="M3738" s="272"/>
      <c r="N3738" s="272"/>
      <c r="O3738" s="272" t="str">
        <f t="shared" si="582"/>
        <v/>
      </c>
      <c r="P3738" s="272" t="str">
        <f t="shared" si="583"/>
        <v/>
      </c>
      <c r="Q3738" s="272">
        <f t="shared" si="584"/>
        <v>0</v>
      </c>
      <c r="R3738" s="272"/>
    </row>
    <row r="3739" spans="1:18" x14ac:dyDescent="0.3">
      <c r="A3739" s="220">
        <v>22</v>
      </c>
      <c r="B3739" s="202"/>
      <c r="C3739" s="202"/>
      <c r="D3739" s="202" t="s">
        <v>271</v>
      </c>
      <c r="E3739" s="202"/>
      <c r="F3739" s="202"/>
      <c r="G3739" s="221"/>
      <c r="H3739" s="273">
        <f>SUM(B3739:B3745)</f>
        <v>0</v>
      </c>
      <c r="I3739" s="271">
        <f t="shared" si="581"/>
        <v>0</v>
      </c>
      <c r="J3739" s="271">
        <f>IF(SUM(H3739-40)&gt;0,H3739-40,0)</f>
        <v>0</v>
      </c>
      <c r="K3739" s="271">
        <f>IF(SUM(I3739:I3745)&gt;J3739,SUM(I3739:I3745),J3739)</f>
        <v>0</v>
      </c>
      <c r="L3739" s="271">
        <f>IF(D3739="o",IF(H3739&lt;15,0,IF(H3739&gt;40,8,H3739/5)),0)</f>
        <v>0</v>
      </c>
      <c r="M3739" s="272"/>
      <c r="N3739" s="272"/>
      <c r="O3739" s="272" t="str">
        <f t="shared" si="582"/>
        <v/>
      </c>
      <c r="P3739" s="272" t="str">
        <f t="shared" si="583"/>
        <v/>
      </c>
      <c r="Q3739" s="272">
        <f t="shared" si="584"/>
        <v>0</v>
      </c>
      <c r="R3739" s="272"/>
    </row>
    <row r="3740" spans="1:18" x14ac:dyDescent="0.3">
      <c r="A3740" s="214">
        <v>23</v>
      </c>
      <c r="B3740" s="200"/>
      <c r="C3740" s="200"/>
      <c r="D3740" s="215"/>
      <c r="E3740" s="200"/>
      <c r="F3740" s="200"/>
      <c r="G3740" s="216"/>
      <c r="H3740" s="273"/>
      <c r="I3740" s="271">
        <f t="shared" si="581"/>
        <v>0</v>
      </c>
      <c r="J3740" s="271"/>
      <c r="K3740" s="271"/>
      <c r="L3740" s="271"/>
      <c r="M3740" s="272"/>
      <c r="N3740" s="272"/>
      <c r="O3740" s="272" t="str">
        <f t="shared" si="582"/>
        <v/>
      </c>
      <c r="P3740" s="272" t="str">
        <f t="shared" si="583"/>
        <v/>
      </c>
      <c r="Q3740" s="272">
        <f t="shared" si="584"/>
        <v>0</v>
      </c>
      <c r="R3740" s="272"/>
    </row>
    <row r="3741" spans="1:18" x14ac:dyDescent="0.3">
      <c r="A3741" s="214">
        <v>24</v>
      </c>
      <c r="B3741" s="200"/>
      <c r="C3741" s="200"/>
      <c r="D3741" s="215"/>
      <c r="E3741" s="200"/>
      <c r="F3741" s="200"/>
      <c r="G3741" s="216"/>
      <c r="H3741" s="273"/>
      <c r="I3741" s="271">
        <f t="shared" si="581"/>
        <v>0</v>
      </c>
      <c r="J3741" s="271"/>
      <c r="K3741" s="271"/>
      <c r="L3741" s="271"/>
      <c r="M3741" s="272"/>
      <c r="N3741" s="272"/>
      <c r="O3741" s="272" t="str">
        <f t="shared" si="582"/>
        <v/>
      </c>
      <c r="P3741" s="272" t="str">
        <f t="shared" si="583"/>
        <v/>
      </c>
      <c r="Q3741" s="272">
        <f t="shared" si="584"/>
        <v>0</v>
      </c>
      <c r="R3741" s="272"/>
    </row>
    <row r="3742" spans="1:18" x14ac:dyDescent="0.3">
      <c r="A3742" s="214">
        <v>25</v>
      </c>
      <c r="B3742" s="200"/>
      <c r="C3742" s="200"/>
      <c r="D3742" s="215"/>
      <c r="E3742" s="200"/>
      <c r="F3742" s="200"/>
      <c r="G3742" s="216"/>
      <c r="H3742" s="273"/>
      <c r="I3742" s="271">
        <f t="shared" si="581"/>
        <v>0</v>
      </c>
      <c r="J3742" s="271"/>
      <c r="K3742" s="271"/>
      <c r="L3742" s="271"/>
      <c r="M3742" s="272"/>
      <c r="N3742" s="272"/>
      <c r="O3742" s="272" t="str">
        <f t="shared" si="582"/>
        <v/>
      </c>
      <c r="P3742" s="272" t="str">
        <f t="shared" si="583"/>
        <v/>
      </c>
      <c r="Q3742" s="272">
        <f t="shared" si="584"/>
        <v>0</v>
      </c>
      <c r="R3742" s="272"/>
    </row>
    <row r="3743" spans="1:18" x14ac:dyDescent="0.3">
      <c r="A3743" s="214">
        <v>26</v>
      </c>
      <c r="B3743" s="200"/>
      <c r="C3743" s="200"/>
      <c r="D3743" s="215"/>
      <c r="E3743" s="200"/>
      <c r="F3743" s="200"/>
      <c r="G3743" s="216"/>
      <c r="H3743" s="273"/>
      <c r="I3743" s="271">
        <f t="shared" si="581"/>
        <v>0</v>
      </c>
      <c r="J3743" s="271"/>
      <c r="K3743" s="271"/>
      <c r="L3743" s="271"/>
      <c r="M3743" s="272"/>
      <c r="N3743" s="272"/>
      <c r="O3743" s="272" t="str">
        <f t="shared" si="582"/>
        <v/>
      </c>
      <c r="P3743" s="272" t="str">
        <f t="shared" si="583"/>
        <v/>
      </c>
      <c r="Q3743" s="272">
        <f t="shared" si="584"/>
        <v>0</v>
      </c>
      <c r="R3743" s="272"/>
    </row>
    <row r="3744" spans="1:18" x14ac:dyDescent="0.3">
      <c r="A3744" s="214">
        <v>27</v>
      </c>
      <c r="B3744" s="200"/>
      <c r="C3744" s="200"/>
      <c r="D3744" s="215"/>
      <c r="E3744" s="200"/>
      <c r="F3744" s="200"/>
      <c r="G3744" s="216"/>
      <c r="H3744" s="273"/>
      <c r="I3744" s="271">
        <f t="shared" si="581"/>
        <v>0</v>
      </c>
      <c r="J3744" s="271"/>
      <c r="K3744" s="271"/>
      <c r="L3744" s="271"/>
      <c r="M3744" s="272"/>
      <c r="N3744" s="272"/>
      <c r="O3744" s="272" t="str">
        <f t="shared" si="582"/>
        <v/>
      </c>
      <c r="P3744" s="272" t="str">
        <f t="shared" si="583"/>
        <v/>
      </c>
      <c r="Q3744" s="272">
        <f t="shared" si="584"/>
        <v>0</v>
      </c>
      <c r="R3744" s="272"/>
    </row>
    <row r="3745" spans="1:21" ht="17.25" thickBot="1" x14ac:dyDescent="0.35">
      <c r="A3745" s="217">
        <v>28</v>
      </c>
      <c r="B3745" s="204"/>
      <c r="C3745" s="204"/>
      <c r="D3745" s="218"/>
      <c r="E3745" s="204"/>
      <c r="F3745" s="204"/>
      <c r="G3745" s="219"/>
      <c r="H3745" s="273"/>
      <c r="I3745" s="271">
        <f t="shared" si="581"/>
        <v>0</v>
      </c>
      <c r="J3745" s="271"/>
      <c r="K3745" s="271"/>
      <c r="L3745" s="271"/>
      <c r="M3745" s="272"/>
      <c r="N3745" s="272"/>
      <c r="O3745" s="272" t="str">
        <f t="shared" si="582"/>
        <v/>
      </c>
      <c r="P3745" s="272" t="str">
        <f t="shared" si="583"/>
        <v/>
      </c>
      <c r="Q3745" s="272">
        <f t="shared" si="584"/>
        <v>0</v>
      </c>
      <c r="R3745" s="272"/>
    </row>
    <row r="3746" spans="1:21" x14ac:dyDescent="0.3">
      <c r="A3746" s="205"/>
      <c r="B3746" s="202"/>
      <c r="C3746" s="202"/>
      <c r="D3746" s="202" t="s">
        <v>271</v>
      </c>
      <c r="E3746" s="202"/>
      <c r="F3746" s="202"/>
      <c r="G3746" s="221"/>
      <c r="H3746" s="273" t="str">
        <f>IF(A3746&lt;&gt;0,SUM(Q3746:Q3748),"")</f>
        <v/>
      </c>
      <c r="I3746" s="271" t="str">
        <f>IF(A3746&lt;&gt;0,IF(IFERROR(B3746-8,0)&lt;0,0,IFERROR(B3746-8,0)),"")</f>
        <v/>
      </c>
      <c r="J3746" s="271" t="str">
        <f>IF(A3746&lt;&gt;0,IF(SUM(H3746-40)&gt;0,H3746-40,0),"")</f>
        <v/>
      </c>
      <c r="K3746" s="271" t="str">
        <f>IF(A3746&lt;&gt;0,IF(SUM(I3746:I3748)&gt;J3746,SUM(I3746:I3748),J3746),"")</f>
        <v/>
      </c>
      <c r="L3746" s="271" t="str">
        <f>IF(A3746&lt;&gt;0,IF(D3718="o",IF(H3746&lt;(15/(7/COUNTA(A3746:A3748))),0,IF(H3746&gt;(COUNTA(A3746:A3748)/5*40),COUNTA(A3746:A3748)/5*8,H3746/5)),""),"")</f>
        <v/>
      </c>
      <c r="M3746" s="272"/>
      <c r="N3746" s="272"/>
      <c r="O3746" s="272" t="str">
        <f t="shared" si="582"/>
        <v/>
      </c>
      <c r="P3746" s="272" t="str">
        <f t="shared" si="583"/>
        <v/>
      </c>
      <c r="Q3746" s="272">
        <f t="shared" si="584"/>
        <v>0</v>
      </c>
      <c r="R3746" s="272"/>
    </row>
    <row r="3747" spans="1:21" x14ac:dyDescent="0.3">
      <c r="A3747" s="206"/>
      <c r="B3747" s="200"/>
      <c r="C3747" s="200"/>
      <c r="D3747" s="215"/>
      <c r="E3747" s="200"/>
      <c r="F3747" s="200"/>
      <c r="G3747" s="216"/>
      <c r="H3747" s="273"/>
      <c r="I3747" s="271" t="str">
        <f>IF(A3747&lt;&gt;0,IF(IFERROR(B3747-8,0)&lt;0,0,IFERROR(B3747-8,0)),"")</f>
        <v/>
      </c>
      <c r="J3747" s="271"/>
      <c r="K3747" s="271"/>
      <c r="L3747" s="271"/>
      <c r="M3747" s="272"/>
      <c r="N3747" s="272"/>
      <c r="O3747" s="272" t="str">
        <f t="shared" si="582"/>
        <v/>
      </c>
      <c r="P3747" s="272" t="str">
        <f t="shared" si="583"/>
        <v/>
      </c>
      <c r="Q3747" s="272">
        <f t="shared" si="584"/>
        <v>0</v>
      </c>
      <c r="R3747" s="272"/>
    </row>
    <row r="3748" spans="1:21" ht="17.25" thickBot="1" x14ac:dyDescent="0.35">
      <c r="A3748" s="207"/>
      <c r="B3748" s="204"/>
      <c r="C3748" s="204"/>
      <c r="D3748" s="218"/>
      <c r="E3748" s="204"/>
      <c r="F3748" s="204"/>
      <c r="G3748" s="219"/>
      <c r="H3748" s="273"/>
      <c r="I3748" s="271" t="str">
        <f>IF(A3748&lt;&gt;0,IF(IFERROR(B3748-8,0)&lt;0,0,IFERROR(B3748-8,0)),"")</f>
        <v/>
      </c>
      <c r="J3748" s="271"/>
      <c r="K3748" s="271"/>
      <c r="L3748" s="271"/>
      <c r="M3748" s="272"/>
      <c r="N3748" s="272"/>
      <c r="O3748" s="272"/>
      <c r="P3748" s="272"/>
      <c r="Q3748" s="272">
        <f t="shared" si="584"/>
        <v>0</v>
      </c>
      <c r="R3748" s="272"/>
    </row>
    <row r="3749" spans="1:21" ht="17.25" thickBot="1" x14ac:dyDescent="0.35">
      <c r="A3749" s="211"/>
      <c r="B3749" s="243"/>
      <c r="C3749" s="243"/>
      <c r="D3749" s="243"/>
      <c r="E3749" s="243"/>
      <c r="F3749" s="243"/>
      <c r="G3749" s="244"/>
      <c r="H3749" s="273">
        <f t="shared" ref="H3749:M3749" si="585">SUM(H3750:H3780)</f>
        <v>0</v>
      </c>
      <c r="I3749" s="271">
        <f t="shared" si="585"/>
        <v>0</v>
      </c>
      <c r="J3749" s="271">
        <f t="shared" si="585"/>
        <v>0</v>
      </c>
      <c r="K3749" s="271">
        <f t="shared" si="585"/>
        <v>0</v>
      </c>
      <c r="L3749" s="274">
        <f t="shared" si="585"/>
        <v>0</v>
      </c>
      <c r="M3749" s="271" t="e">
        <f t="shared" si="585"/>
        <v>#DIV/0!</v>
      </c>
      <c r="N3749" s="275">
        <f>COUNTA(B3750:B3780)-COUNTIF(B3750:B3780,"연차")</f>
        <v>0</v>
      </c>
      <c r="O3749" s="271">
        <f>SUM(O3750:O3780)</f>
        <v>0</v>
      </c>
      <c r="P3749" s="271">
        <f>SUM(P3750:P3780)</f>
        <v>0</v>
      </c>
      <c r="Q3749" s="272">
        <f>SUM(Q3750:Q3780)</f>
        <v>0</v>
      </c>
      <c r="R3749" s="272">
        <f>COUNTA(A3750:A3780)</f>
        <v>28</v>
      </c>
      <c r="S3749" s="276">
        <f>SUM(C3750:C3780)</f>
        <v>0</v>
      </c>
      <c r="T3749" s="276">
        <f>SUM(F3750:F3780)</f>
        <v>0</v>
      </c>
      <c r="U3749" s="251">
        <f>G3751*G3753</f>
        <v>0</v>
      </c>
    </row>
    <row r="3750" spans="1:21" x14ac:dyDescent="0.3">
      <c r="A3750" s="212">
        <v>1</v>
      </c>
      <c r="B3750" s="201"/>
      <c r="C3750" s="201"/>
      <c r="D3750" s="201" t="s">
        <v>271</v>
      </c>
      <c r="E3750" s="201"/>
      <c r="F3750" s="201"/>
      <c r="G3750" s="213" t="s">
        <v>282</v>
      </c>
      <c r="H3750" s="273">
        <f>SUM(B3750:B3756)</f>
        <v>0</v>
      </c>
      <c r="I3750" s="271">
        <f t="shared" ref="I3750:I3777" si="586">IF(IFERROR(B3750-8,0)&lt;0,0,IFERROR(B3750-8,0))</f>
        <v>0</v>
      </c>
      <c r="J3750" s="271">
        <f>IF(SUM(H3750-40)&gt;0,H3750-40,0)</f>
        <v>0</v>
      </c>
      <c r="K3750" s="271">
        <f>IF(SUM(I3750:I3756)&gt;J3750,SUM(I3750:I3756),J3750)</f>
        <v>0</v>
      </c>
      <c r="L3750" s="271">
        <f>IF(D3750="o",IF(H3750&lt;15,0,IF(H3750&gt;40,8,H3750/5)),0)</f>
        <v>0</v>
      </c>
      <c r="M3750" s="272" t="e">
        <f>SUM(B3750:B3780)/COUNTA(B3750:B3780)</f>
        <v>#DIV/0!</v>
      </c>
      <c r="N3750" s="272"/>
      <c r="O3750" s="272" t="str">
        <f>IF(E3750="o",IF(B3750&gt;8,8,B3750),"")</f>
        <v/>
      </c>
      <c r="P3750" s="272" t="str">
        <f>IF(E3750="o",IF(B3750&gt;8,B3750-8,0),"")</f>
        <v/>
      </c>
      <c r="Q3750" s="272">
        <f>COUNTA(A3750)*IF(B3750="연차",0,B3750)</f>
        <v>0</v>
      </c>
      <c r="R3750" s="272"/>
    </row>
    <row r="3751" spans="1:21" x14ac:dyDescent="0.3">
      <c r="A3751" s="214">
        <v>2</v>
      </c>
      <c r="B3751" s="200"/>
      <c r="C3751" s="200"/>
      <c r="D3751" s="215"/>
      <c r="E3751" s="200"/>
      <c r="F3751" s="200"/>
      <c r="G3751" s="203"/>
      <c r="H3751" s="273"/>
      <c r="I3751" s="271">
        <f t="shared" si="586"/>
        <v>0</v>
      </c>
      <c r="J3751" s="271"/>
      <c r="K3751" s="271"/>
      <c r="L3751" s="271"/>
      <c r="M3751" s="272"/>
      <c r="N3751" s="272"/>
      <c r="O3751" s="272" t="str">
        <f t="shared" ref="O3751:O3779" si="587">IF(E3751="o",IF(B3751&gt;8,8,B3751),"")</f>
        <v/>
      </c>
      <c r="P3751" s="272" t="str">
        <f t="shared" ref="P3751:P3779" si="588">IF(E3751="o",IF(B3751&gt;8,B3751-8,0),"")</f>
        <v/>
      </c>
      <c r="Q3751" s="272">
        <f t="shared" ref="Q3751:Q3780" si="589">COUNTA(A3751)*IF(B3751="연차",0,B3751)</f>
        <v>0</v>
      </c>
      <c r="R3751" s="272"/>
    </row>
    <row r="3752" spans="1:21" x14ac:dyDescent="0.3">
      <c r="A3752" s="214">
        <v>3</v>
      </c>
      <c r="B3752" s="200"/>
      <c r="C3752" s="200"/>
      <c r="D3752" s="215"/>
      <c r="E3752" s="200"/>
      <c r="F3752" s="200"/>
      <c r="G3752" s="203" t="s">
        <v>275</v>
      </c>
      <c r="H3752" s="273"/>
      <c r="I3752" s="271">
        <f t="shared" si="586"/>
        <v>0</v>
      </c>
      <c r="J3752" s="271"/>
      <c r="K3752" s="271"/>
      <c r="L3752" s="271"/>
      <c r="M3752" s="272"/>
      <c r="N3752" s="272"/>
      <c r="O3752" s="272" t="str">
        <f t="shared" si="587"/>
        <v/>
      </c>
      <c r="P3752" s="272" t="str">
        <f t="shared" si="588"/>
        <v/>
      </c>
      <c r="Q3752" s="272">
        <f t="shared" si="589"/>
        <v>0</v>
      </c>
      <c r="R3752" s="272"/>
    </row>
    <row r="3753" spans="1:21" x14ac:dyDescent="0.3">
      <c r="A3753" s="214">
        <v>4</v>
      </c>
      <c r="B3753" s="200"/>
      <c r="C3753" s="200"/>
      <c r="D3753" s="215"/>
      <c r="E3753" s="200"/>
      <c r="F3753" s="200"/>
      <c r="G3753" s="203"/>
      <c r="H3753" s="273"/>
      <c r="I3753" s="271">
        <f t="shared" si="586"/>
        <v>0</v>
      </c>
      <c r="J3753" s="271"/>
      <c r="K3753" s="271"/>
      <c r="L3753" s="271"/>
      <c r="M3753" s="272"/>
      <c r="N3753" s="272"/>
      <c r="O3753" s="272" t="str">
        <f t="shared" si="587"/>
        <v/>
      </c>
      <c r="P3753" s="272" t="str">
        <f t="shared" si="588"/>
        <v/>
      </c>
      <c r="Q3753" s="272">
        <f t="shared" si="589"/>
        <v>0</v>
      </c>
      <c r="R3753" s="272"/>
    </row>
    <row r="3754" spans="1:21" x14ac:dyDescent="0.3">
      <c r="A3754" s="214">
        <v>5</v>
      </c>
      <c r="B3754" s="200"/>
      <c r="C3754" s="200"/>
      <c r="D3754" s="215"/>
      <c r="E3754" s="200"/>
      <c r="F3754" s="200"/>
      <c r="G3754" s="216"/>
      <c r="H3754" s="273"/>
      <c r="I3754" s="271">
        <f t="shared" si="586"/>
        <v>0</v>
      </c>
      <c r="J3754" s="271"/>
      <c r="K3754" s="271"/>
      <c r="L3754" s="271"/>
      <c r="M3754" s="272"/>
      <c r="N3754" s="272"/>
      <c r="O3754" s="272" t="str">
        <f t="shared" si="587"/>
        <v/>
      </c>
      <c r="P3754" s="272" t="str">
        <f t="shared" si="588"/>
        <v/>
      </c>
      <c r="Q3754" s="272">
        <f t="shared" si="589"/>
        <v>0</v>
      </c>
      <c r="R3754" s="272"/>
    </row>
    <row r="3755" spans="1:21" x14ac:dyDescent="0.3">
      <c r="A3755" s="214">
        <v>6</v>
      </c>
      <c r="B3755" s="200"/>
      <c r="C3755" s="200"/>
      <c r="D3755" s="215"/>
      <c r="E3755" s="200"/>
      <c r="F3755" s="200"/>
      <c r="G3755" s="216"/>
      <c r="H3755" s="273"/>
      <c r="I3755" s="271">
        <f t="shared" si="586"/>
        <v>0</v>
      </c>
      <c r="J3755" s="271"/>
      <c r="K3755" s="271"/>
      <c r="L3755" s="271"/>
      <c r="M3755" s="272"/>
      <c r="N3755" s="272"/>
      <c r="O3755" s="272" t="str">
        <f t="shared" si="587"/>
        <v/>
      </c>
      <c r="P3755" s="272" t="str">
        <f t="shared" si="588"/>
        <v/>
      </c>
      <c r="Q3755" s="272">
        <f t="shared" si="589"/>
        <v>0</v>
      </c>
      <c r="R3755" s="272"/>
    </row>
    <row r="3756" spans="1:21" ht="17.25" thickBot="1" x14ac:dyDescent="0.35">
      <c r="A3756" s="217">
        <v>7</v>
      </c>
      <c r="B3756" s="204"/>
      <c r="C3756" s="204"/>
      <c r="D3756" s="218"/>
      <c r="E3756" s="204"/>
      <c r="F3756" s="204"/>
      <c r="G3756" s="219"/>
      <c r="H3756" s="273"/>
      <c r="I3756" s="271">
        <f t="shared" si="586"/>
        <v>0</v>
      </c>
      <c r="J3756" s="271"/>
      <c r="K3756" s="271"/>
      <c r="L3756" s="271"/>
      <c r="M3756" s="272"/>
      <c r="N3756" s="272"/>
      <c r="O3756" s="272" t="str">
        <f t="shared" si="587"/>
        <v/>
      </c>
      <c r="P3756" s="272" t="str">
        <f t="shared" si="588"/>
        <v/>
      </c>
      <c r="Q3756" s="272">
        <f t="shared" si="589"/>
        <v>0</v>
      </c>
      <c r="R3756" s="272"/>
    </row>
    <row r="3757" spans="1:21" x14ac:dyDescent="0.3">
      <c r="A3757" s="220">
        <v>8</v>
      </c>
      <c r="B3757" s="202"/>
      <c r="C3757" s="202"/>
      <c r="D3757" s="202" t="s">
        <v>271</v>
      </c>
      <c r="E3757" s="202"/>
      <c r="F3757" s="202"/>
      <c r="G3757" s="221"/>
      <c r="H3757" s="273">
        <f>SUM(B3757:B3763)</f>
        <v>0</v>
      </c>
      <c r="I3757" s="271">
        <f t="shared" si="586"/>
        <v>0</v>
      </c>
      <c r="J3757" s="271">
        <f>IF(SUM(H3757-40)&gt;0,H3757-40,0)</f>
        <v>0</v>
      </c>
      <c r="K3757" s="271">
        <f>IF(SUM(I3757:I3763)&gt;J3757,SUM(I3757:I3763),J3757)</f>
        <v>0</v>
      </c>
      <c r="L3757" s="271">
        <f>IF(D3757="o",IF(H3757&lt;15,0,IF(H3757&gt;40,8,H3757/5)),0)</f>
        <v>0</v>
      </c>
      <c r="M3757" s="272"/>
      <c r="N3757" s="272"/>
      <c r="O3757" s="272" t="str">
        <f t="shared" si="587"/>
        <v/>
      </c>
      <c r="P3757" s="272" t="str">
        <f t="shared" si="588"/>
        <v/>
      </c>
      <c r="Q3757" s="272">
        <f t="shared" si="589"/>
        <v>0</v>
      </c>
      <c r="R3757" s="272"/>
    </row>
    <row r="3758" spans="1:21" x14ac:dyDescent="0.3">
      <c r="A3758" s="214">
        <v>9</v>
      </c>
      <c r="B3758" s="200"/>
      <c r="C3758" s="200"/>
      <c r="D3758" s="215"/>
      <c r="E3758" s="200"/>
      <c r="F3758" s="200"/>
      <c r="G3758" s="216"/>
      <c r="H3758" s="273"/>
      <c r="I3758" s="271">
        <f t="shared" si="586"/>
        <v>0</v>
      </c>
      <c r="J3758" s="271"/>
      <c r="K3758" s="271"/>
      <c r="L3758" s="271"/>
      <c r="M3758" s="272"/>
      <c r="N3758" s="272"/>
      <c r="O3758" s="272" t="str">
        <f t="shared" si="587"/>
        <v/>
      </c>
      <c r="P3758" s="272" t="str">
        <f t="shared" si="588"/>
        <v/>
      </c>
      <c r="Q3758" s="272">
        <f t="shared" si="589"/>
        <v>0</v>
      </c>
      <c r="R3758" s="272"/>
    </row>
    <row r="3759" spans="1:21" x14ac:dyDescent="0.3">
      <c r="A3759" s="214">
        <v>10</v>
      </c>
      <c r="B3759" s="200"/>
      <c r="C3759" s="200"/>
      <c r="D3759" s="215"/>
      <c r="E3759" s="200"/>
      <c r="F3759" s="200"/>
      <c r="G3759" s="216"/>
      <c r="H3759" s="273"/>
      <c r="I3759" s="271">
        <f t="shared" si="586"/>
        <v>0</v>
      </c>
      <c r="J3759" s="271"/>
      <c r="K3759" s="271"/>
      <c r="L3759" s="271"/>
      <c r="M3759" s="272"/>
      <c r="N3759" s="272"/>
      <c r="O3759" s="272" t="str">
        <f t="shared" si="587"/>
        <v/>
      </c>
      <c r="P3759" s="272" t="str">
        <f t="shared" si="588"/>
        <v/>
      </c>
      <c r="Q3759" s="272">
        <f t="shared" si="589"/>
        <v>0</v>
      </c>
      <c r="R3759" s="272"/>
    </row>
    <row r="3760" spans="1:21" x14ac:dyDescent="0.3">
      <c r="A3760" s="214">
        <v>11</v>
      </c>
      <c r="B3760" s="200"/>
      <c r="C3760" s="200"/>
      <c r="D3760" s="215"/>
      <c r="E3760" s="200"/>
      <c r="F3760" s="200"/>
      <c r="G3760" s="216"/>
      <c r="H3760" s="273"/>
      <c r="I3760" s="271">
        <f t="shared" si="586"/>
        <v>0</v>
      </c>
      <c r="J3760" s="271"/>
      <c r="K3760" s="271"/>
      <c r="L3760" s="271"/>
      <c r="M3760" s="272"/>
      <c r="N3760" s="272"/>
      <c r="O3760" s="272" t="str">
        <f t="shared" si="587"/>
        <v/>
      </c>
      <c r="P3760" s="272" t="str">
        <f t="shared" si="588"/>
        <v/>
      </c>
      <c r="Q3760" s="272">
        <f t="shared" si="589"/>
        <v>0</v>
      </c>
      <c r="R3760" s="272"/>
    </row>
    <row r="3761" spans="1:18" x14ac:dyDescent="0.3">
      <c r="A3761" s="214">
        <v>12</v>
      </c>
      <c r="B3761" s="200"/>
      <c r="C3761" s="200"/>
      <c r="D3761" s="215"/>
      <c r="E3761" s="200"/>
      <c r="F3761" s="200"/>
      <c r="G3761" s="216"/>
      <c r="H3761" s="273"/>
      <c r="I3761" s="271">
        <f t="shared" si="586"/>
        <v>0</v>
      </c>
      <c r="J3761" s="271"/>
      <c r="K3761" s="271"/>
      <c r="L3761" s="271"/>
      <c r="M3761" s="272"/>
      <c r="N3761" s="272"/>
      <c r="O3761" s="272" t="str">
        <f t="shared" si="587"/>
        <v/>
      </c>
      <c r="P3761" s="272" t="str">
        <f t="shared" si="588"/>
        <v/>
      </c>
      <c r="Q3761" s="272">
        <f t="shared" si="589"/>
        <v>0</v>
      </c>
      <c r="R3761" s="272"/>
    </row>
    <row r="3762" spans="1:18" x14ac:dyDescent="0.3">
      <c r="A3762" s="214">
        <v>13</v>
      </c>
      <c r="B3762" s="200"/>
      <c r="C3762" s="200"/>
      <c r="D3762" s="215"/>
      <c r="E3762" s="200"/>
      <c r="F3762" s="200"/>
      <c r="G3762" s="216"/>
      <c r="H3762" s="273"/>
      <c r="I3762" s="271">
        <f t="shared" si="586"/>
        <v>0</v>
      </c>
      <c r="J3762" s="271"/>
      <c r="K3762" s="271"/>
      <c r="L3762" s="271"/>
      <c r="M3762" s="272"/>
      <c r="N3762" s="272"/>
      <c r="O3762" s="272" t="str">
        <f t="shared" si="587"/>
        <v/>
      </c>
      <c r="P3762" s="272" t="str">
        <f t="shared" si="588"/>
        <v/>
      </c>
      <c r="Q3762" s="272">
        <f t="shared" si="589"/>
        <v>0</v>
      </c>
      <c r="R3762" s="272"/>
    </row>
    <row r="3763" spans="1:18" ht="17.25" thickBot="1" x14ac:dyDescent="0.35">
      <c r="A3763" s="217">
        <v>14</v>
      </c>
      <c r="B3763" s="204"/>
      <c r="C3763" s="204"/>
      <c r="D3763" s="218"/>
      <c r="E3763" s="204"/>
      <c r="F3763" s="204"/>
      <c r="G3763" s="219"/>
      <c r="H3763" s="273"/>
      <c r="I3763" s="271">
        <f t="shared" si="586"/>
        <v>0</v>
      </c>
      <c r="J3763" s="271"/>
      <c r="K3763" s="271"/>
      <c r="L3763" s="271"/>
      <c r="M3763" s="272"/>
      <c r="N3763" s="272"/>
      <c r="O3763" s="272" t="str">
        <f t="shared" si="587"/>
        <v/>
      </c>
      <c r="P3763" s="272" t="str">
        <f t="shared" si="588"/>
        <v/>
      </c>
      <c r="Q3763" s="272">
        <f t="shared" si="589"/>
        <v>0</v>
      </c>
      <c r="R3763" s="272"/>
    </row>
    <row r="3764" spans="1:18" x14ac:dyDescent="0.3">
      <c r="A3764" s="220">
        <v>15</v>
      </c>
      <c r="B3764" s="202"/>
      <c r="C3764" s="202"/>
      <c r="D3764" s="202" t="s">
        <v>271</v>
      </c>
      <c r="E3764" s="202"/>
      <c r="F3764" s="202"/>
      <c r="G3764" s="221"/>
      <c r="H3764" s="273">
        <f>SUM(B3764:B3770)</f>
        <v>0</v>
      </c>
      <c r="I3764" s="271">
        <f t="shared" si="586"/>
        <v>0</v>
      </c>
      <c r="J3764" s="271">
        <f>IF(SUM(H3764-40)&gt;0,H3764-40,0)</f>
        <v>0</v>
      </c>
      <c r="K3764" s="271">
        <f>IF(SUM(I3764:I3770)&gt;J3764,SUM(I3764:I3770),J3764)</f>
        <v>0</v>
      </c>
      <c r="L3764" s="271">
        <f>IF(D3764="o",IF(H3764&lt;15,0,IF(H3764&gt;40,8,H3764/5)),0)</f>
        <v>0</v>
      </c>
      <c r="M3764" s="272"/>
      <c r="N3764" s="272"/>
      <c r="O3764" s="272" t="str">
        <f t="shared" si="587"/>
        <v/>
      </c>
      <c r="P3764" s="272" t="str">
        <f t="shared" si="588"/>
        <v/>
      </c>
      <c r="Q3764" s="272">
        <f t="shared" si="589"/>
        <v>0</v>
      </c>
      <c r="R3764" s="272"/>
    </row>
    <row r="3765" spans="1:18" x14ac:dyDescent="0.3">
      <c r="A3765" s="214">
        <v>16</v>
      </c>
      <c r="B3765" s="200"/>
      <c r="C3765" s="200"/>
      <c r="D3765" s="215"/>
      <c r="E3765" s="200"/>
      <c r="F3765" s="200"/>
      <c r="G3765" s="216"/>
      <c r="H3765" s="273"/>
      <c r="I3765" s="271">
        <f t="shared" si="586"/>
        <v>0</v>
      </c>
      <c r="J3765" s="271"/>
      <c r="K3765" s="271"/>
      <c r="L3765" s="271"/>
      <c r="M3765" s="272"/>
      <c r="N3765" s="272"/>
      <c r="O3765" s="272" t="str">
        <f t="shared" si="587"/>
        <v/>
      </c>
      <c r="P3765" s="272" t="str">
        <f t="shared" si="588"/>
        <v/>
      </c>
      <c r="Q3765" s="272">
        <f t="shared" si="589"/>
        <v>0</v>
      </c>
      <c r="R3765" s="272"/>
    </row>
    <row r="3766" spans="1:18" x14ac:dyDescent="0.3">
      <c r="A3766" s="214">
        <v>17</v>
      </c>
      <c r="B3766" s="200"/>
      <c r="C3766" s="200"/>
      <c r="D3766" s="215"/>
      <c r="E3766" s="200"/>
      <c r="F3766" s="200"/>
      <c r="G3766" s="216"/>
      <c r="H3766" s="273"/>
      <c r="I3766" s="271">
        <f t="shared" si="586"/>
        <v>0</v>
      </c>
      <c r="J3766" s="271"/>
      <c r="K3766" s="271"/>
      <c r="L3766" s="271"/>
      <c r="M3766" s="272"/>
      <c r="N3766" s="272"/>
      <c r="O3766" s="272" t="str">
        <f t="shared" si="587"/>
        <v/>
      </c>
      <c r="P3766" s="272" t="str">
        <f t="shared" si="588"/>
        <v/>
      </c>
      <c r="Q3766" s="272">
        <f t="shared" si="589"/>
        <v>0</v>
      </c>
      <c r="R3766" s="272"/>
    </row>
    <row r="3767" spans="1:18" x14ac:dyDescent="0.3">
      <c r="A3767" s="214">
        <v>18</v>
      </c>
      <c r="B3767" s="200"/>
      <c r="C3767" s="200"/>
      <c r="D3767" s="215"/>
      <c r="E3767" s="200"/>
      <c r="F3767" s="200"/>
      <c r="G3767" s="216"/>
      <c r="H3767" s="273"/>
      <c r="I3767" s="271">
        <f t="shared" si="586"/>
        <v>0</v>
      </c>
      <c r="J3767" s="271"/>
      <c r="K3767" s="271"/>
      <c r="L3767" s="271"/>
      <c r="M3767" s="272"/>
      <c r="N3767" s="272"/>
      <c r="O3767" s="272" t="str">
        <f t="shared" si="587"/>
        <v/>
      </c>
      <c r="P3767" s="272" t="str">
        <f t="shared" si="588"/>
        <v/>
      </c>
      <c r="Q3767" s="272">
        <f t="shared" si="589"/>
        <v>0</v>
      </c>
      <c r="R3767" s="272"/>
    </row>
    <row r="3768" spans="1:18" x14ac:dyDescent="0.3">
      <c r="A3768" s="214">
        <v>19</v>
      </c>
      <c r="B3768" s="200"/>
      <c r="C3768" s="200"/>
      <c r="D3768" s="215"/>
      <c r="E3768" s="200"/>
      <c r="F3768" s="200"/>
      <c r="G3768" s="216"/>
      <c r="H3768" s="273"/>
      <c r="I3768" s="271">
        <f t="shared" si="586"/>
        <v>0</v>
      </c>
      <c r="J3768" s="271"/>
      <c r="K3768" s="271"/>
      <c r="L3768" s="271"/>
      <c r="M3768" s="272"/>
      <c r="N3768" s="272"/>
      <c r="O3768" s="272" t="str">
        <f t="shared" si="587"/>
        <v/>
      </c>
      <c r="P3768" s="272" t="str">
        <f t="shared" si="588"/>
        <v/>
      </c>
      <c r="Q3768" s="272">
        <f t="shared" si="589"/>
        <v>0</v>
      </c>
      <c r="R3768" s="272"/>
    </row>
    <row r="3769" spans="1:18" x14ac:dyDescent="0.3">
      <c r="A3769" s="214">
        <v>20</v>
      </c>
      <c r="B3769" s="200"/>
      <c r="C3769" s="200"/>
      <c r="D3769" s="215"/>
      <c r="E3769" s="200"/>
      <c r="F3769" s="200"/>
      <c r="G3769" s="216"/>
      <c r="H3769" s="273"/>
      <c r="I3769" s="271">
        <f t="shared" si="586"/>
        <v>0</v>
      </c>
      <c r="J3769" s="271"/>
      <c r="K3769" s="271"/>
      <c r="L3769" s="271"/>
      <c r="M3769" s="272"/>
      <c r="N3769" s="272"/>
      <c r="O3769" s="272" t="str">
        <f t="shared" si="587"/>
        <v/>
      </c>
      <c r="P3769" s="272" t="str">
        <f t="shared" si="588"/>
        <v/>
      </c>
      <c r="Q3769" s="272">
        <f t="shared" si="589"/>
        <v>0</v>
      </c>
      <c r="R3769" s="272"/>
    </row>
    <row r="3770" spans="1:18" ht="17.25" thickBot="1" x14ac:dyDescent="0.35">
      <c r="A3770" s="217">
        <v>21</v>
      </c>
      <c r="B3770" s="204"/>
      <c r="C3770" s="204"/>
      <c r="D3770" s="218"/>
      <c r="E3770" s="204"/>
      <c r="F3770" s="204"/>
      <c r="G3770" s="219"/>
      <c r="H3770" s="273"/>
      <c r="I3770" s="271">
        <f t="shared" si="586"/>
        <v>0</v>
      </c>
      <c r="J3770" s="271"/>
      <c r="K3770" s="271"/>
      <c r="L3770" s="271"/>
      <c r="M3770" s="272"/>
      <c r="N3770" s="272"/>
      <c r="O3770" s="272" t="str">
        <f t="shared" si="587"/>
        <v/>
      </c>
      <c r="P3770" s="272" t="str">
        <f t="shared" si="588"/>
        <v/>
      </c>
      <c r="Q3770" s="272">
        <f t="shared" si="589"/>
        <v>0</v>
      </c>
      <c r="R3770" s="272"/>
    </row>
    <row r="3771" spans="1:18" x14ac:dyDescent="0.3">
      <c r="A3771" s="220">
        <v>22</v>
      </c>
      <c r="B3771" s="202"/>
      <c r="C3771" s="202"/>
      <c r="D3771" s="202" t="s">
        <v>271</v>
      </c>
      <c r="E3771" s="202"/>
      <c r="F3771" s="202"/>
      <c r="G3771" s="221"/>
      <c r="H3771" s="273">
        <f>SUM(B3771:B3777)</f>
        <v>0</v>
      </c>
      <c r="I3771" s="271">
        <f t="shared" si="586"/>
        <v>0</v>
      </c>
      <c r="J3771" s="271">
        <f>IF(SUM(H3771-40)&gt;0,H3771-40,0)</f>
        <v>0</v>
      </c>
      <c r="K3771" s="271">
        <f>IF(SUM(I3771:I3777)&gt;J3771,SUM(I3771:I3777),J3771)</f>
        <v>0</v>
      </c>
      <c r="L3771" s="271">
        <f>IF(D3771="o",IF(H3771&lt;15,0,IF(H3771&gt;40,8,H3771/5)),0)</f>
        <v>0</v>
      </c>
      <c r="M3771" s="272"/>
      <c r="N3771" s="272"/>
      <c r="O3771" s="272" t="str">
        <f t="shared" si="587"/>
        <v/>
      </c>
      <c r="P3771" s="272" t="str">
        <f t="shared" si="588"/>
        <v/>
      </c>
      <c r="Q3771" s="272">
        <f t="shared" si="589"/>
        <v>0</v>
      </c>
      <c r="R3771" s="272"/>
    </row>
    <row r="3772" spans="1:18" x14ac:dyDescent="0.3">
      <c r="A3772" s="214">
        <v>23</v>
      </c>
      <c r="B3772" s="200"/>
      <c r="C3772" s="200"/>
      <c r="D3772" s="215"/>
      <c r="E3772" s="200"/>
      <c r="F3772" s="200"/>
      <c r="G3772" s="216"/>
      <c r="H3772" s="273"/>
      <c r="I3772" s="271">
        <f t="shared" si="586"/>
        <v>0</v>
      </c>
      <c r="J3772" s="271"/>
      <c r="K3772" s="271"/>
      <c r="L3772" s="271"/>
      <c r="M3772" s="272"/>
      <c r="N3772" s="272"/>
      <c r="O3772" s="272" t="str">
        <f t="shared" si="587"/>
        <v/>
      </c>
      <c r="P3772" s="272" t="str">
        <f t="shared" si="588"/>
        <v/>
      </c>
      <c r="Q3772" s="272">
        <f t="shared" si="589"/>
        <v>0</v>
      </c>
      <c r="R3772" s="272"/>
    </row>
    <row r="3773" spans="1:18" x14ac:dyDescent="0.3">
      <c r="A3773" s="214">
        <v>24</v>
      </c>
      <c r="B3773" s="200"/>
      <c r="C3773" s="200"/>
      <c r="D3773" s="215"/>
      <c r="E3773" s="200"/>
      <c r="F3773" s="200"/>
      <c r="G3773" s="216"/>
      <c r="H3773" s="273"/>
      <c r="I3773" s="271">
        <f t="shared" si="586"/>
        <v>0</v>
      </c>
      <c r="J3773" s="271"/>
      <c r="K3773" s="271"/>
      <c r="L3773" s="271"/>
      <c r="M3773" s="272"/>
      <c r="N3773" s="272"/>
      <c r="O3773" s="272" t="str">
        <f t="shared" si="587"/>
        <v/>
      </c>
      <c r="P3773" s="272" t="str">
        <f t="shared" si="588"/>
        <v/>
      </c>
      <c r="Q3773" s="272">
        <f t="shared" si="589"/>
        <v>0</v>
      </c>
      <c r="R3773" s="272"/>
    </row>
    <row r="3774" spans="1:18" x14ac:dyDescent="0.3">
      <c r="A3774" s="214">
        <v>25</v>
      </c>
      <c r="B3774" s="200"/>
      <c r="C3774" s="200"/>
      <c r="D3774" s="215"/>
      <c r="E3774" s="200"/>
      <c r="F3774" s="200"/>
      <c r="G3774" s="216"/>
      <c r="H3774" s="273"/>
      <c r="I3774" s="271">
        <f t="shared" si="586"/>
        <v>0</v>
      </c>
      <c r="J3774" s="271"/>
      <c r="K3774" s="271"/>
      <c r="L3774" s="271"/>
      <c r="M3774" s="272"/>
      <c r="N3774" s="272"/>
      <c r="O3774" s="272" t="str">
        <f t="shared" si="587"/>
        <v/>
      </c>
      <c r="P3774" s="272" t="str">
        <f t="shared" si="588"/>
        <v/>
      </c>
      <c r="Q3774" s="272">
        <f t="shared" si="589"/>
        <v>0</v>
      </c>
      <c r="R3774" s="272"/>
    </row>
    <row r="3775" spans="1:18" x14ac:dyDescent="0.3">
      <c r="A3775" s="214">
        <v>26</v>
      </c>
      <c r="B3775" s="200"/>
      <c r="C3775" s="200"/>
      <c r="D3775" s="215"/>
      <c r="E3775" s="200"/>
      <c r="F3775" s="200"/>
      <c r="G3775" s="216"/>
      <c r="H3775" s="273"/>
      <c r="I3775" s="271">
        <f t="shared" si="586"/>
        <v>0</v>
      </c>
      <c r="J3775" s="271"/>
      <c r="K3775" s="271"/>
      <c r="L3775" s="271"/>
      <c r="M3775" s="272"/>
      <c r="N3775" s="272"/>
      <c r="O3775" s="272" t="str">
        <f t="shared" si="587"/>
        <v/>
      </c>
      <c r="P3775" s="272" t="str">
        <f t="shared" si="588"/>
        <v/>
      </c>
      <c r="Q3775" s="272">
        <f t="shared" si="589"/>
        <v>0</v>
      </c>
      <c r="R3775" s="272"/>
    </row>
    <row r="3776" spans="1:18" x14ac:dyDescent="0.3">
      <c r="A3776" s="214">
        <v>27</v>
      </c>
      <c r="B3776" s="200"/>
      <c r="C3776" s="200"/>
      <c r="D3776" s="215"/>
      <c r="E3776" s="200"/>
      <c r="F3776" s="200"/>
      <c r="G3776" s="216"/>
      <c r="H3776" s="273"/>
      <c r="I3776" s="271">
        <f t="shared" si="586"/>
        <v>0</v>
      </c>
      <c r="J3776" s="271"/>
      <c r="K3776" s="271"/>
      <c r="L3776" s="271"/>
      <c r="M3776" s="272"/>
      <c r="N3776" s="272"/>
      <c r="O3776" s="272" t="str">
        <f t="shared" si="587"/>
        <v/>
      </c>
      <c r="P3776" s="272" t="str">
        <f t="shared" si="588"/>
        <v/>
      </c>
      <c r="Q3776" s="272">
        <f t="shared" si="589"/>
        <v>0</v>
      </c>
      <c r="R3776" s="272"/>
    </row>
    <row r="3777" spans="1:21" ht="17.25" thickBot="1" x14ac:dyDescent="0.35">
      <c r="A3777" s="217">
        <v>28</v>
      </c>
      <c r="B3777" s="204"/>
      <c r="C3777" s="204"/>
      <c r="D3777" s="218"/>
      <c r="E3777" s="204"/>
      <c r="F3777" s="204"/>
      <c r="G3777" s="219"/>
      <c r="H3777" s="273"/>
      <c r="I3777" s="271">
        <f t="shared" si="586"/>
        <v>0</v>
      </c>
      <c r="J3777" s="271"/>
      <c r="K3777" s="271"/>
      <c r="L3777" s="271"/>
      <c r="M3777" s="272"/>
      <c r="N3777" s="272"/>
      <c r="O3777" s="272" t="str">
        <f t="shared" si="587"/>
        <v/>
      </c>
      <c r="P3777" s="272" t="str">
        <f t="shared" si="588"/>
        <v/>
      </c>
      <c r="Q3777" s="272">
        <f t="shared" si="589"/>
        <v>0</v>
      </c>
      <c r="R3777" s="272"/>
    </row>
    <row r="3778" spans="1:21" x14ac:dyDescent="0.3">
      <c r="A3778" s="205"/>
      <c r="B3778" s="202"/>
      <c r="C3778" s="202"/>
      <c r="D3778" s="202" t="s">
        <v>271</v>
      </c>
      <c r="E3778" s="202"/>
      <c r="F3778" s="202"/>
      <c r="G3778" s="221"/>
      <c r="H3778" s="273" t="str">
        <f>IF(A3778&lt;&gt;0,SUM(Q3778:Q3780),"")</f>
        <v/>
      </c>
      <c r="I3778" s="271" t="str">
        <f>IF(A3778&lt;&gt;0,IF(IFERROR(B3778-8,0)&lt;0,0,IFERROR(B3778-8,0)),"")</f>
        <v/>
      </c>
      <c r="J3778" s="271" t="str">
        <f>IF(A3778&lt;&gt;0,IF(SUM(H3778-40)&gt;0,H3778-40,0),"")</f>
        <v/>
      </c>
      <c r="K3778" s="271" t="str">
        <f>IF(A3778&lt;&gt;0,IF(SUM(I3778:I3780)&gt;J3778,SUM(I3778:I3780),J3778),"")</f>
        <v/>
      </c>
      <c r="L3778" s="271" t="str">
        <f>IF(A3778&lt;&gt;0,IF(D3750="o",IF(H3778&lt;(15/(7/COUNTA(A3778:A3780))),0,IF(H3778&gt;(COUNTA(A3778:A3780)/5*40),COUNTA(A3778:A3780)/5*8,H3778/5)),""),"")</f>
        <v/>
      </c>
      <c r="M3778" s="272"/>
      <c r="N3778" s="272"/>
      <c r="O3778" s="272" t="str">
        <f t="shared" si="587"/>
        <v/>
      </c>
      <c r="P3778" s="272" t="str">
        <f t="shared" si="588"/>
        <v/>
      </c>
      <c r="Q3778" s="272">
        <f t="shared" si="589"/>
        <v>0</v>
      </c>
      <c r="R3778" s="272"/>
    </row>
    <row r="3779" spans="1:21" x14ac:dyDescent="0.3">
      <c r="A3779" s="206"/>
      <c r="B3779" s="200"/>
      <c r="C3779" s="200"/>
      <c r="D3779" s="215"/>
      <c r="E3779" s="200"/>
      <c r="F3779" s="200"/>
      <c r="G3779" s="216"/>
      <c r="H3779" s="273"/>
      <c r="I3779" s="271" t="str">
        <f>IF(A3779&lt;&gt;0,IF(IFERROR(B3779-8,0)&lt;0,0,IFERROR(B3779-8,0)),"")</f>
        <v/>
      </c>
      <c r="J3779" s="271"/>
      <c r="K3779" s="271"/>
      <c r="L3779" s="271"/>
      <c r="M3779" s="272"/>
      <c r="N3779" s="272"/>
      <c r="O3779" s="272" t="str">
        <f t="shared" si="587"/>
        <v/>
      </c>
      <c r="P3779" s="272" t="str">
        <f t="shared" si="588"/>
        <v/>
      </c>
      <c r="Q3779" s="272">
        <f t="shared" si="589"/>
        <v>0</v>
      </c>
      <c r="R3779" s="272"/>
    </row>
    <row r="3780" spans="1:21" ht="17.25" thickBot="1" x14ac:dyDescent="0.35">
      <c r="A3780" s="207"/>
      <c r="B3780" s="204"/>
      <c r="C3780" s="204"/>
      <c r="D3780" s="218"/>
      <c r="E3780" s="204"/>
      <c r="F3780" s="204"/>
      <c r="G3780" s="219"/>
      <c r="H3780" s="273"/>
      <c r="I3780" s="271" t="str">
        <f>IF(A3780&lt;&gt;0,IF(IFERROR(B3780-8,0)&lt;0,0,IFERROR(B3780-8,0)),"")</f>
        <v/>
      </c>
      <c r="J3780" s="271"/>
      <c r="K3780" s="271"/>
      <c r="L3780" s="271"/>
      <c r="M3780" s="272"/>
      <c r="N3780" s="272"/>
      <c r="O3780" s="272"/>
      <c r="P3780" s="272"/>
      <c r="Q3780" s="272">
        <f t="shared" si="589"/>
        <v>0</v>
      </c>
      <c r="R3780" s="272"/>
    </row>
    <row r="3781" spans="1:21" ht="17.25" thickBot="1" x14ac:dyDescent="0.35">
      <c r="A3781" s="211"/>
      <c r="B3781" s="243"/>
      <c r="C3781" s="243"/>
      <c r="D3781" s="243"/>
      <c r="E3781" s="243"/>
      <c r="F3781" s="243"/>
      <c r="G3781" s="244"/>
      <c r="H3781" s="273">
        <f t="shared" ref="H3781:M3781" si="590">SUM(H3782:H3812)</f>
        <v>0</v>
      </c>
      <c r="I3781" s="271">
        <f t="shared" si="590"/>
        <v>0</v>
      </c>
      <c r="J3781" s="271">
        <f t="shared" si="590"/>
        <v>0</v>
      </c>
      <c r="K3781" s="271">
        <f t="shared" si="590"/>
        <v>0</v>
      </c>
      <c r="L3781" s="274">
        <f t="shared" si="590"/>
        <v>0</v>
      </c>
      <c r="M3781" s="271" t="e">
        <f t="shared" si="590"/>
        <v>#DIV/0!</v>
      </c>
      <c r="N3781" s="275">
        <f>COUNTA(B3782:B3812)-COUNTIF(B3782:B3812,"연차")</f>
        <v>0</v>
      </c>
      <c r="O3781" s="271">
        <f>SUM(O3782:O3812)</f>
        <v>0</v>
      </c>
      <c r="P3781" s="271">
        <f>SUM(P3782:P3812)</f>
        <v>0</v>
      </c>
      <c r="Q3781" s="272">
        <f>SUM(Q3782:Q3812)</f>
        <v>0</v>
      </c>
      <c r="R3781" s="272">
        <f>COUNTA(A3782:A3812)</f>
        <v>28</v>
      </c>
      <c r="S3781" s="276">
        <f>SUM(C3782:C3812)</f>
        <v>0</v>
      </c>
      <c r="T3781" s="276">
        <f>SUM(F3782:F3812)</f>
        <v>0</v>
      </c>
      <c r="U3781" s="251">
        <f>G3783*G3785</f>
        <v>0</v>
      </c>
    </row>
    <row r="3782" spans="1:21" x14ac:dyDescent="0.3">
      <c r="A3782" s="212">
        <v>1</v>
      </c>
      <c r="B3782" s="201"/>
      <c r="C3782" s="201"/>
      <c r="D3782" s="201" t="s">
        <v>271</v>
      </c>
      <c r="E3782" s="201"/>
      <c r="F3782" s="201"/>
      <c r="G3782" s="213" t="s">
        <v>282</v>
      </c>
      <c r="H3782" s="273">
        <f>SUM(B3782:B3788)</f>
        <v>0</v>
      </c>
      <c r="I3782" s="271">
        <f t="shared" ref="I3782:I3809" si="591">IF(IFERROR(B3782-8,0)&lt;0,0,IFERROR(B3782-8,0))</f>
        <v>0</v>
      </c>
      <c r="J3782" s="271">
        <f>IF(SUM(H3782-40)&gt;0,H3782-40,0)</f>
        <v>0</v>
      </c>
      <c r="K3782" s="271">
        <f>IF(SUM(I3782:I3788)&gt;J3782,SUM(I3782:I3788),J3782)</f>
        <v>0</v>
      </c>
      <c r="L3782" s="271">
        <f>IF(D3782="o",IF(H3782&lt;15,0,IF(H3782&gt;40,8,H3782/5)),0)</f>
        <v>0</v>
      </c>
      <c r="M3782" s="272" t="e">
        <f>SUM(B3782:B3812)/COUNTA(B3782:B3812)</f>
        <v>#DIV/0!</v>
      </c>
      <c r="N3782" s="272"/>
      <c r="O3782" s="272" t="str">
        <f>IF(E3782="o",IF(B3782&gt;8,8,B3782),"")</f>
        <v/>
      </c>
      <c r="P3782" s="272" t="str">
        <f>IF(E3782="o",IF(B3782&gt;8,B3782-8,0),"")</f>
        <v/>
      </c>
      <c r="Q3782" s="272">
        <f>COUNTA(A3782)*IF(B3782="연차",0,B3782)</f>
        <v>0</v>
      </c>
      <c r="R3782" s="272"/>
    </row>
    <row r="3783" spans="1:21" x14ac:dyDescent="0.3">
      <c r="A3783" s="214">
        <v>2</v>
      </c>
      <c r="B3783" s="200"/>
      <c r="C3783" s="200"/>
      <c r="D3783" s="215"/>
      <c r="E3783" s="200"/>
      <c r="F3783" s="200"/>
      <c r="G3783" s="203"/>
      <c r="H3783" s="273"/>
      <c r="I3783" s="271">
        <f t="shared" si="591"/>
        <v>0</v>
      </c>
      <c r="J3783" s="271"/>
      <c r="K3783" s="271"/>
      <c r="L3783" s="271"/>
      <c r="M3783" s="272"/>
      <c r="N3783" s="272"/>
      <c r="O3783" s="272" t="str">
        <f t="shared" ref="O3783:O3811" si="592">IF(E3783="o",IF(B3783&gt;8,8,B3783),"")</f>
        <v/>
      </c>
      <c r="P3783" s="272" t="str">
        <f t="shared" ref="P3783:P3811" si="593">IF(E3783="o",IF(B3783&gt;8,B3783-8,0),"")</f>
        <v/>
      </c>
      <c r="Q3783" s="272">
        <f t="shared" ref="Q3783:Q3812" si="594">COUNTA(A3783)*IF(B3783="연차",0,B3783)</f>
        <v>0</v>
      </c>
      <c r="R3783" s="272"/>
    </row>
    <row r="3784" spans="1:21" x14ac:dyDescent="0.3">
      <c r="A3784" s="214">
        <v>3</v>
      </c>
      <c r="B3784" s="200"/>
      <c r="C3784" s="200"/>
      <c r="D3784" s="215"/>
      <c r="E3784" s="200"/>
      <c r="F3784" s="200"/>
      <c r="G3784" s="203" t="s">
        <v>275</v>
      </c>
      <c r="H3784" s="273"/>
      <c r="I3784" s="271">
        <f t="shared" si="591"/>
        <v>0</v>
      </c>
      <c r="J3784" s="271"/>
      <c r="K3784" s="271"/>
      <c r="L3784" s="271"/>
      <c r="M3784" s="272"/>
      <c r="N3784" s="272"/>
      <c r="O3784" s="272" t="str">
        <f t="shared" si="592"/>
        <v/>
      </c>
      <c r="P3784" s="272" t="str">
        <f t="shared" si="593"/>
        <v/>
      </c>
      <c r="Q3784" s="272">
        <f t="shared" si="594"/>
        <v>0</v>
      </c>
      <c r="R3784" s="272"/>
    </row>
    <row r="3785" spans="1:21" x14ac:dyDescent="0.3">
      <c r="A3785" s="214">
        <v>4</v>
      </c>
      <c r="B3785" s="200"/>
      <c r="C3785" s="200"/>
      <c r="D3785" s="215"/>
      <c r="E3785" s="200"/>
      <c r="F3785" s="200"/>
      <c r="G3785" s="203"/>
      <c r="H3785" s="273"/>
      <c r="I3785" s="271">
        <f t="shared" si="591"/>
        <v>0</v>
      </c>
      <c r="J3785" s="271"/>
      <c r="K3785" s="271"/>
      <c r="L3785" s="271"/>
      <c r="M3785" s="272"/>
      <c r="N3785" s="272"/>
      <c r="O3785" s="272" t="str">
        <f t="shared" si="592"/>
        <v/>
      </c>
      <c r="P3785" s="272" t="str">
        <f t="shared" si="593"/>
        <v/>
      </c>
      <c r="Q3785" s="272">
        <f t="shared" si="594"/>
        <v>0</v>
      </c>
      <c r="R3785" s="272"/>
    </row>
    <row r="3786" spans="1:21" x14ac:dyDescent="0.3">
      <c r="A3786" s="214">
        <v>5</v>
      </c>
      <c r="B3786" s="200"/>
      <c r="C3786" s="200"/>
      <c r="D3786" s="215"/>
      <c r="E3786" s="200"/>
      <c r="F3786" s="200"/>
      <c r="G3786" s="216"/>
      <c r="H3786" s="273"/>
      <c r="I3786" s="271">
        <f t="shared" si="591"/>
        <v>0</v>
      </c>
      <c r="J3786" s="271"/>
      <c r="K3786" s="271"/>
      <c r="L3786" s="271"/>
      <c r="M3786" s="272"/>
      <c r="N3786" s="272"/>
      <c r="O3786" s="272" t="str">
        <f t="shared" si="592"/>
        <v/>
      </c>
      <c r="P3786" s="272" t="str">
        <f t="shared" si="593"/>
        <v/>
      </c>
      <c r="Q3786" s="272">
        <f t="shared" si="594"/>
        <v>0</v>
      </c>
      <c r="R3786" s="272"/>
    </row>
    <row r="3787" spans="1:21" x14ac:dyDescent="0.3">
      <c r="A3787" s="214">
        <v>6</v>
      </c>
      <c r="B3787" s="200"/>
      <c r="C3787" s="200"/>
      <c r="D3787" s="215"/>
      <c r="E3787" s="200"/>
      <c r="F3787" s="200"/>
      <c r="G3787" s="216"/>
      <c r="H3787" s="273"/>
      <c r="I3787" s="271">
        <f t="shared" si="591"/>
        <v>0</v>
      </c>
      <c r="J3787" s="271"/>
      <c r="K3787" s="271"/>
      <c r="L3787" s="271"/>
      <c r="M3787" s="272"/>
      <c r="N3787" s="272"/>
      <c r="O3787" s="272" t="str">
        <f t="shared" si="592"/>
        <v/>
      </c>
      <c r="P3787" s="272" t="str">
        <f t="shared" si="593"/>
        <v/>
      </c>
      <c r="Q3787" s="272">
        <f t="shared" si="594"/>
        <v>0</v>
      </c>
      <c r="R3787" s="272"/>
    </row>
    <row r="3788" spans="1:21" ht="17.25" thickBot="1" x14ac:dyDescent="0.35">
      <c r="A3788" s="217">
        <v>7</v>
      </c>
      <c r="B3788" s="204"/>
      <c r="C3788" s="204"/>
      <c r="D3788" s="218"/>
      <c r="E3788" s="204"/>
      <c r="F3788" s="204"/>
      <c r="G3788" s="219"/>
      <c r="H3788" s="273"/>
      <c r="I3788" s="271">
        <f t="shared" si="591"/>
        <v>0</v>
      </c>
      <c r="J3788" s="271"/>
      <c r="K3788" s="271"/>
      <c r="L3788" s="271"/>
      <c r="M3788" s="272"/>
      <c r="N3788" s="272"/>
      <c r="O3788" s="272" t="str">
        <f t="shared" si="592"/>
        <v/>
      </c>
      <c r="P3788" s="272" t="str">
        <f t="shared" si="593"/>
        <v/>
      </c>
      <c r="Q3788" s="272">
        <f t="shared" si="594"/>
        <v>0</v>
      </c>
      <c r="R3788" s="272"/>
    </row>
    <row r="3789" spans="1:21" x14ac:dyDescent="0.3">
      <c r="A3789" s="220">
        <v>8</v>
      </c>
      <c r="B3789" s="202"/>
      <c r="C3789" s="202"/>
      <c r="D3789" s="202" t="s">
        <v>271</v>
      </c>
      <c r="E3789" s="202"/>
      <c r="F3789" s="202"/>
      <c r="G3789" s="221"/>
      <c r="H3789" s="273">
        <f>SUM(B3789:B3795)</f>
        <v>0</v>
      </c>
      <c r="I3789" s="271">
        <f t="shared" si="591"/>
        <v>0</v>
      </c>
      <c r="J3789" s="271">
        <f>IF(SUM(H3789-40)&gt;0,H3789-40,0)</f>
        <v>0</v>
      </c>
      <c r="K3789" s="271">
        <f>IF(SUM(I3789:I3795)&gt;J3789,SUM(I3789:I3795),J3789)</f>
        <v>0</v>
      </c>
      <c r="L3789" s="271">
        <f>IF(D3789="o",IF(H3789&lt;15,0,IF(H3789&gt;40,8,H3789/5)),0)</f>
        <v>0</v>
      </c>
      <c r="M3789" s="272"/>
      <c r="N3789" s="272"/>
      <c r="O3789" s="272" t="str">
        <f t="shared" si="592"/>
        <v/>
      </c>
      <c r="P3789" s="272" t="str">
        <f t="shared" si="593"/>
        <v/>
      </c>
      <c r="Q3789" s="272">
        <f t="shared" si="594"/>
        <v>0</v>
      </c>
      <c r="R3789" s="272"/>
    </row>
    <row r="3790" spans="1:21" x14ac:dyDescent="0.3">
      <c r="A3790" s="214">
        <v>9</v>
      </c>
      <c r="B3790" s="200"/>
      <c r="C3790" s="200"/>
      <c r="D3790" s="215"/>
      <c r="E3790" s="200"/>
      <c r="F3790" s="200"/>
      <c r="G3790" s="216"/>
      <c r="H3790" s="273"/>
      <c r="I3790" s="271">
        <f t="shared" si="591"/>
        <v>0</v>
      </c>
      <c r="J3790" s="271"/>
      <c r="K3790" s="271"/>
      <c r="L3790" s="271"/>
      <c r="M3790" s="272"/>
      <c r="N3790" s="272"/>
      <c r="O3790" s="272" t="str">
        <f t="shared" si="592"/>
        <v/>
      </c>
      <c r="P3790" s="272" t="str">
        <f t="shared" si="593"/>
        <v/>
      </c>
      <c r="Q3790" s="272">
        <f t="shared" si="594"/>
        <v>0</v>
      </c>
      <c r="R3790" s="272"/>
    </row>
    <row r="3791" spans="1:21" x14ac:dyDescent="0.3">
      <c r="A3791" s="214">
        <v>10</v>
      </c>
      <c r="B3791" s="200"/>
      <c r="C3791" s="200"/>
      <c r="D3791" s="215"/>
      <c r="E3791" s="200"/>
      <c r="F3791" s="200"/>
      <c r="G3791" s="216"/>
      <c r="H3791" s="273"/>
      <c r="I3791" s="271">
        <f t="shared" si="591"/>
        <v>0</v>
      </c>
      <c r="J3791" s="271"/>
      <c r="K3791" s="271"/>
      <c r="L3791" s="271"/>
      <c r="M3791" s="272"/>
      <c r="N3791" s="272"/>
      <c r="O3791" s="272" t="str">
        <f t="shared" si="592"/>
        <v/>
      </c>
      <c r="P3791" s="272" t="str">
        <f t="shared" si="593"/>
        <v/>
      </c>
      <c r="Q3791" s="272">
        <f t="shared" si="594"/>
        <v>0</v>
      </c>
      <c r="R3791" s="272"/>
    </row>
    <row r="3792" spans="1:21" x14ac:dyDescent="0.3">
      <c r="A3792" s="214">
        <v>11</v>
      </c>
      <c r="B3792" s="200"/>
      <c r="C3792" s="200"/>
      <c r="D3792" s="215"/>
      <c r="E3792" s="200"/>
      <c r="F3792" s="200"/>
      <c r="G3792" s="216"/>
      <c r="H3792" s="273"/>
      <c r="I3792" s="271">
        <f t="shared" si="591"/>
        <v>0</v>
      </c>
      <c r="J3792" s="271"/>
      <c r="K3792" s="271"/>
      <c r="L3792" s="271"/>
      <c r="M3792" s="272"/>
      <c r="N3792" s="272"/>
      <c r="O3792" s="272" t="str">
        <f t="shared" si="592"/>
        <v/>
      </c>
      <c r="P3792" s="272" t="str">
        <f t="shared" si="593"/>
        <v/>
      </c>
      <c r="Q3792" s="272">
        <f t="shared" si="594"/>
        <v>0</v>
      </c>
      <c r="R3792" s="272"/>
    </row>
    <row r="3793" spans="1:18" x14ac:dyDescent="0.3">
      <c r="A3793" s="214">
        <v>12</v>
      </c>
      <c r="B3793" s="200"/>
      <c r="C3793" s="200"/>
      <c r="D3793" s="215"/>
      <c r="E3793" s="200"/>
      <c r="F3793" s="200"/>
      <c r="G3793" s="216"/>
      <c r="H3793" s="273"/>
      <c r="I3793" s="271">
        <f t="shared" si="591"/>
        <v>0</v>
      </c>
      <c r="J3793" s="271"/>
      <c r="K3793" s="271"/>
      <c r="L3793" s="271"/>
      <c r="M3793" s="272"/>
      <c r="N3793" s="272"/>
      <c r="O3793" s="272" t="str">
        <f t="shared" si="592"/>
        <v/>
      </c>
      <c r="P3793" s="272" t="str">
        <f t="shared" si="593"/>
        <v/>
      </c>
      <c r="Q3793" s="272">
        <f t="shared" si="594"/>
        <v>0</v>
      </c>
      <c r="R3793" s="272"/>
    </row>
    <row r="3794" spans="1:18" x14ac:dyDescent="0.3">
      <c r="A3794" s="214">
        <v>13</v>
      </c>
      <c r="B3794" s="200"/>
      <c r="C3794" s="200"/>
      <c r="D3794" s="215"/>
      <c r="E3794" s="200"/>
      <c r="F3794" s="200"/>
      <c r="G3794" s="216"/>
      <c r="H3794" s="273"/>
      <c r="I3794" s="271">
        <f t="shared" si="591"/>
        <v>0</v>
      </c>
      <c r="J3794" s="271"/>
      <c r="K3794" s="271"/>
      <c r="L3794" s="271"/>
      <c r="M3794" s="272"/>
      <c r="N3794" s="272"/>
      <c r="O3794" s="272" t="str">
        <f t="shared" si="592"/>
        <v/>
      </c>
      <c r="P3794" s="272" t="str">
        <f t="shared" si="593"/>
        <v/>
      </c>
      <c r="Q3794" s="272">
        <f t="shared" si="594"/>
        <v>0</v>
      </c>
      <c r="R3794" s="272"/>
    </row>
    <row r="3795" spans="1:18" ht="17.25" thickBot="1" x14ac:dyDescent="0.35">
      <c r="A3795" s="217">
        <v>14</v>
      </c>
      <c r="B3795" s="204"/>
      <c r="C3795" s="204"/>
      <c r="D3795" s="218"/>
      <c r="E3795" s="204"/>
      <c r="F3795" s="204"/>
      <c r="G3795" s="219"/>
      <c r="H3795" s="273"/>
      <c r="I3795" s="271">
        <f t="shared" si="591"/>
        <v>0</v>
      </c>
      <c r="J3795" s="271"/>
      <c r="K3795" s="271"/>
      <c r="L3795" s="271"/>
      <c r="M3795" s="272"/>
      <c r="N3795" s="272"/>
      <c r="O3795" s="272" t="str">
        <f t="shared" si="592"/>
        <v/>
      </c>
      <c r="P3795" s="272" t="str">
        <f t="shared" si="593"/>
        <v/>
      </c>
      <c r="Q3795" s="272">
        <f t="shared" si="594"/>
        <v>0</v>
      </c>
      <c r="R3795" s="272"/>
    </row>
    <row r="3796" spans="1:18" x14ac:dyDescent="0.3">
      <c r="A3796" s="220">
        <v>15</v>
      </c>
      <c r="B3796" s="202"/>
      <c r="C3796" s="202"/>
      <c r="D3796" s="202" t="s">
        <v>271</v>
      </c>
      <c r="E3796" s="202"/>
      <c r="F3796" s="202"/>
      <c r="G3796" s="221"/>
      <c r="H3796" s="273">
        <f>SUM(B3796:B3802)</f>
        <v>0</v>
      </c>
      <c r="I3796" s="271">
        <f t="shared" si="591"/>
        <v>0</v>
      </c>
      <c r="J3796" s="271">
        <f>IF(SUM(H3796-40)&gt;0,H3796-40,0)</f>
        <v>0</v>
      </c>
      <c r="K3796" s="271">
        <f>IF(SUM(I3796:I3802)&gt;J3796,SUM(I3796:I3802),J3796)</f>
        <v>0</v>
      </c>
      <c r="L3796" s="271">
        <f>IF(D3796="o",IF(H3796&lt;15,0,IF(H3796&gt;40,8,H3796/5)),0)</f>
        <v>0</v>
      </c>
      <c r="M3796" s="272"/>
      <c r="N3796" s="272"/>
      <c r="O3796" s="272" t="str">
        <f t="shared" si="592"/>
        <v/>
      </c>
      <c r="P3796" s="272" t="str">
        <f t="shared" si="593"/>
        <v/>
      </c>
      <c r="Q3796" s="272">
        <f t="shared" si="594"/>
        <v>0</v>
      </c>
      <c r="R3796" s="272"/>
    </row>
    <row r="3797" spans="1:18" x14ac:dyDescent="0.3">
      <c r="A3797" s="214">
        <v>16</v>
      </c>
      <c r="B3797" s="200"/>
      <c r="C3797" s="200"/>
      <c r="D3797" s="215"/>
      <c r="E3797" s="200"/>
      <c r="F3797" s="200"/>
      <c r="G3797" s="216"/>
      <c r="H3797" s="273"/>
      <c r="I3797" s="271">
        <f t="shared" si="591"/>
        <v>0</v>
      </c>
      <c r="J3797" s="271"/>
      <c r="K3797" s="271"/>
      <c r="L3797" s="271"/>
      <c r="M3797" s="272"/>
      <c r="N3797" s="272"/>
      <c r="O3797" s="272" t="str">
        <f t="shared" si="592"/>
        <v/>
      </c>
      <c r="P3797" s="272" t="str">
        <f t="shared" si="593"/>
        <v/>
      </c>
      <c r="Q3797" s="272">
        <f t="shared" si="594"/>
        <v>0</v>
      </c>
      <c r="R3797" s="272"/>
    </row>
    <row r="3798" spans="1:18" x14ac:dyDescent="0.3">
      <c r="A3798" s="214">
        <v>17</v>
      </c>
      <c r="B3798" s="200"/>
      <c r="C3798" s="200"/>
      <c r="D3798" s="215"/>
      <c r="E3798" s="200"/>
      <c r="F3798" s="200"/>
      <c r="G3798" s="216"/>
      <c r="H3798" s="273"/>
      <c r="I3798" s="271">
        <f t="shared" si="591"/>
        <v>0</v>
      </c>
      <c r="J3798" s="271"/>
      <c r="K3798" s="271"/>
      <c r="L3798" s="271"/>
      <c r="M3798" s="272"/>
      <c r="N3798" s="272"/>
      <c r="O3798" s="272" t="str">
        <f t="shared" si="592"/>
        <v/>
      </c>
      <c r="P3798" s="272" t="str">
        <f t="shared" si="593"/>
        <v/>
      </c>
      <c r="Q3798" s="272">
        <f t="shared" si="594"/>
        <v>0</v>
      </c>
      <c r="R3798" s="272"/>
    </row>
    <row r="3799" spans="1:18" x14ac:dyDescent="0.3">
      <c r="A3799" s="214">
        <v>18</v>
      </c>
      <c r="B3799" s="200"/>
      <c r="C3799" s="200"/>
      <c r="D3799" s="215"/>
      <c r="E3799" s="200"/>
      <c r="F3799" s="200"/>
      <c r="G3799" s="216"/>
      <c r="H3799" s="273"/>
      <c r="I3799" s="271">
        <f t="shared" si="591"/>
        <v>0</v>
      </c>
      <c r="J3799" s="271"/>
      <c r="K3799" s="271"/>
      <c r="L3799" s="271"/>
      <c r="M3799" s="272"/>
      <c r="N3799" s="272"/>
      <c r="O3799" s="272" t="str">
        <f t="shared" si="592"/>
        <v/>
      </c>
      <c r="P3799" s="272" t="str">
        <f t="shared" si="593"/>
        <v/>
      </c>
      <c r="Q3799" s="272">
        <f t="shared" si="594"/>
        <v>0</v>
      </c>
      <c r="R3799" s="272"/>
    </row>
    <row r="3800" spans="1:18" x14ac:dyDescent="0.3">
      <c r="A3800" s="214">
        <v>19</v>
      </c>
      <c r="B3800" s="200"/>
      <c r="C3800" s="200"/>
      <c r="D3800" s="215"/>
      <c r="E3800" s="200"/>
      <c r="F3800" s="200"/>
      <c r="G3800" s="216"/>
      <c r="H3800" s="273"/>
      <c r="I3800" s="271">
        <f t="shared" si="591"/>
        <v>0</v>
      </c>
      <c r="J3800" s="271"/>
      <c r="K3800" s="271"/>
      <c r="L3800" s="271"/>
      <c r="M3800" s="272"/>
      <c r="N3800" s="272"/>
      <c r="O3800" s="272" t="str">
        <f t="shared" si="592"/>
        <v/>
      </c>
      <c r="P3800" s="272" t="str">
        <f t="shared" si="593"/>
        <v/>
      </c>
      <c r="Q3800" s="272">
        <f t="shared" si="594"/>
        <v>0</v>
      </c>
      <c r="R3800" s="272"/>
    </row>
    <row r="3801" spans="1:18" x14ac:dyDescent="0.3">
      <c r="A3801" s="214">
        <v>20</v>
      </c>
      <c r="B3801" s="200"/>
      <c r="C3801" s="200"/>
      <c r="D3801" s="215"/>
      <c r="E3801" s="200"/>
      <c r="F3801" s="200"/>
      <c r="G3801" s="216"/>
      <c r="H3801" s="273"/>
      <c r="I3801" s="271">
        <f t="shared" si="591"/>
        <v>0</v>
      </c>
      <c r="J3801" s="271"/>
      <c r="K3801" s="271"/>
      <c r="L3801" s="271"/>
      <c r="M3801" s="272"/>
      <c r="N3801" s="272"/>
      <c r="O3801" s="272" t="str">
        <f t="shared" si="592"/>
        <v/>
      </c>
      <c r="P3801" s="272" t="str">
        <f t="shared" si="593"/>
        <v/>
      </c>
      <c r="Q3801" s="272">
        <f t="shared" si="594"/>
        <v>0</v>
      </c>
      <c r="R3801" s="272"/>
    </row>
    <row r="3802" spans="1:18" ht="17.25" thickBot="1" x14ac:dyDescent="0.35">
      <c r="A3802" s="217">
        <v>21</v>
      </c>
      <c r="B3802" s="204"/>
      <c r="C3802" s="204"/>
      <c r="D3802" s="218"/>
      <c r="E3802" s="204"/>
      <c r="F3802" s="204"/>
      <c r="G3802" s="219"/>
      <c r="H3802" s="273"/>
      <c r="I3802" s="271">
        <f t="shared" si="591"/>
        <v>0</v>
      </c>
      <c r="J3802" s="271"/>
      <c r="K3802" s="271"/>
      <c r="L3802" s="271"/>
      <c r="M3802" s="272"/>
      <c r="N3802" s="272"/>
      <c r="O3802" s="272" t="str">
        <f t="shared" si="592"/>
        <v/>
      </c>
      <c r="P3802" s="272" t="str">
        <f t="shared" si="593"/>
        <v/>
      </c>
      <c r="Q3802" s="272">
        <f t="shared" si="594"/>
        <v>0</v>
      </c>
      <c r="R3802" s="272"/>
    </row>
    <row r="3803" spans="1:18" x14ac:dyDescent="0.3">
      <c r="A3803" s="220">
        <v>22</v>
      </c>
      <c r="B3803" s="202"/>
      <c r="C3803" s="202"/>
      <c r="D3803" s="202" t="s">
        <v>271</v>
      </c>
      <c r="E3803" s="202"/>
      <c r="F3803" s="202"/>
      <c r="G3803" s="221"/>
      <c r="H3803" s="273">
        <f>SUM(B3803:B3809)</f>
        <v>0</v>
      </c>
      <c r="I3803" s="271">
        <f t="shared" si="591"/>
        <v>0</v>
      </c>
      <c r="J3803" s="271">
        <f>IF(SUM(H3803-40)&gt;0,H3803-40,0)</f>
        <v>0</v>
      </c>
      <c r="K3803" s="271">
        <f>IF(SUM(I3803:I3809)&gt;J3803,SUM(I3803:I3809),J3803)</f>
        <v>0</v>
      </c>
      <c r="L3803" s="271">
        <f>IF(D3803="o",IF(H3803&lt;15,0,IF(H3803&gt;40,8,H3803/5)),0)</f>
        <v>0</v>
      </c>
      <c r="M3803" s="272"/>
      <c r="N3803" s="272"/>
      <c r="O3803" s="272" t="str">
        <f t="shared" si="592"/>
        <v/>
      </c>
      <c r="P3803" s="272" t="str">
        <f t="shared" si="593"/>
        <v/>
      </c>
      <c r="Q3803" s="272">
        <f t="shared" si="594"/>
        <v>0</v>
      </c>
      <c r="R3803" s="272"/>
    </row>
    <row r="3804" spans="1:18" x14ac:dyDescent="0.3">
      <c r="A3804" s="214">
        <v>23</v>
      </c>
      <c r="B3804" s="200"/>
      <c r="C3804" s="200"/>
      <c r="D3804" s="215"/>
      <c r="E3804" s="200"/>
      <c r="F3804" s="200"/>
      <c r="G3804" s="216"/>
      <c r="H3804" s="273"/>
      <c r="I3804" s="271">
        <f t="shared" si="591"/>
        <v>0</v>
      </c>
      <c r="J3804" s="271"/>
      <c r="K3804" s="271"/>
      <c r="L3804" s="271"/>
      <c r="M3804" s="272"/>
      <c r="N3804" s="272"/>
      <c r="O3804" s="272" t="str">
        <f t="shared" si="592"/>
        <v/>
      </c>
      <c r="P3804" s="272" t="str">
        <f t="shared" si="593"/>
        <v/>
      </c>
      <c r="Q3804" s="272">
        <f t="shared" si="594"/>
        <v>0</v>
      </c>
      <c r="R3804" s="272"/>
    </row>
    <row r="3805" spans="1:18" x14ac:dyDescent="0.3">
      <c r="A3805" s="214">
        <v>24</v>
      </c>
      <c r="B3805" s="200"/>
      <c r="C3805" s="200"/>
      <c r="D3805" s="215"/>
      <c r="E3805" s="200"/>
      <c r="F3805" s="200"/>
      <c r="G3805" s="216"/>
      <c r="H3805" s="273"/>
      <c r="I3805" s="271">
        <f t="shared" si="591"/>
        <v>0</v>
      </c>
      <c r="J3805" s="271"/>
      <c r="K3805" s="271"/>
      <c r="L3805" s="271"/>
      <c r="M3805" s="272"/>
      <c r="N3805" s="272"/>
      <c r="O3805" s="272" t="str">
        <f t="shared" si="592"/>
        <v/>
      </c>
      <c r="P3805" s="272" t="str">
        <f t="shared" si="593"/>
        <v/>
      </c>
      <c r="Q3805" s="272">
        <f t="shared" si="594"/>
        <v>0</v>
      </c>
      <c r="R3805" s="272"/>
    </row>
    <row r="3806" spans="1:18" x14ac:dyDescent="0.3">
      <c r="A3806" s="214">
        <v>25</v>
      </c>
      <c r="B3806" s="200"/>
      <c r="C3806" s="200"/>
      <c r="D3806" s="215"/>
      <c r="E3806" s="200"/>
      <c r="F3806" s="200"/>
      <c r="G3806" s="216"/>
      <c r="H3806" s="273"/>
      <c r="I3806" s="271">
        <f t="shared" si="591"/>
        <v>0</v>
      </c>
      <c r="J3806" s="271"/>
      <c r="K3806" s="271"/>
      <c r="L3806" s="271"/>
      <c r="M3806" s="272"/>
      <c r="N3806" s="272"/>
      <c r="O3806" s="272" t="str">
        <f t="shared" si="592"/>
        <v/>
      </c>
      <c r="P3806" s="272" t="str">
        <f t="shared" si="593"/>
        <v/>
      </c>
      <c r="Q3806" s="272">
        <f t="shared" si="594"/>
        <v>0</v>
      </c>
      <c r="R3806" s="272"/>
    </row>
    <row r="3807" spans="1:18" x14ac:dyDescent="0.3">
      <c r="A3807" s="214">
        <v>26</v>
      </c>
      <c r="B3807" s="200"/>
      <c r="C3807" s="200"/>
      <c r="D3807" s="215"/>
      <c r="E3807" s="200"/>
      <c r="F3807" s="200"/>
      <c r="G3807" s="216"/>
      <c r="H3807" s="273"/>
      <c r="I3807" s="271">
        <f t="shared" si="591"/>
        <v>0</v>
      </c>
      <c r="J3807" s="271"/>
      <c r="K3807" s="271"/>
      <c r="L3807" s="271"/>
      <c r="M3807" s="272"/>
      <c r="N3807" s="272"/>
      <c r="O3807" s="272" t="str">
        <f t="shared" si="592"/>
        <v/>
      </c>
      <c r="P3807" s="272" t="str">
        <f t="shared" si="593"/>
        <v/>
      </c>
      <c r="Q3807" s="272">
        <f t="shared" si="594"/>
        <v>0</v>
      </c>
      <c r="R3807" s="272"/>
    </row>
    <row r="3808" spans="1:18" x14ac:dyDescent="0.3">
      <c r="A3808" s="214">
        <v>27</v>
      </c>
      <c r="B3808" s="200"/>
      <c r="C3808" s="200"/>
      <c r="D3808" s="215"/>
      <c r="E3808" s="200"/>
      <c r="F3808" s="200"/>
      <c r="G3808" s="216"/>
      <c r="H3808" s="273"/>
      <c r="I3808" s="271">
        <f t="shared" si="591"/>
        <v>0</v>
      </c>
      <c r="J3808" s="271"/>
      <c r="K3808" s="271"/>
      <c r="L3808" s="271"/>
      <c r="M3808" s="272"/>
      <c r="N3808" s="272"/>
      <c r="O3808" s="272" t="str">
        <f t="shared" si="592"/>
        <v/>
      </c>
      <c r="P3808" s="272" t="str">
        <f t="shared" si="593"/>
        <v/>
      </c>
      <c r="Q3808" s="272">
        <f t="shared" si="594"/>
        <v>0</v>
      </c>
      <c r="R3808" s="272"/>
    </row>
    <row r="3809" spans="1:21" ht="17.25" thickBot="1" x14ac:dyDescent="0.35">
      <c r="A3809" s="217">
        <v>28</v>
      </c>
      <c r="B3809" s="204"/>
      <c r="C3809" s="204"/>
      <c r="D3809" s="218"/>
      <c r="E3809" s="204"/>
      <c r="F3809" s="204"/>
      <c r="G3809" s="219"/>
      <c r="H3809" s="273"/>
      <c r="I3809" s="271">
        <f t="shared" si="591"/>
        <v>0</v>
      </c>
      <c r="J3809" s="271"/>
      <c r="K3809" s="271"/>
      <c r="L3809" s="271"/>
      <c r="M3809" s="272"/>
      <c r="N3809" s="272"/>
      <c r="O3809" s="272" t="str">
        <f t="shared" si="592"/>
        <v/>
      </c>
      <c r="P3809" s="272" t="str">
        <f t="shared" si="593"/>
        <v/>
      </c>
      <c r="Q3809" s="272">
        <f t="shared" si="594"/>
        <v>0</v>
      </c>
      <c r="R3809" s="272"/>
    </row>
    <row r="3810" spans="1:21" x14ac:dyDescent="0.3">
      <c r="A3810" s="205"/>
      <c r="B3810" s="202"/>
      <c r="C3810" s="202"/>
      <c r="D3810" s="202" t="s">
        <v>271</v>
      </c>
      <c r="E3810" s="202"/>
      <c r="F3810" s="202"/>
      <c r="G3810" s="221"/>
      <c r="H3810" s="273" t="str">
        <f>IF(A3810&lt;&gt;0,SUM(Q3810:Q3812),"")</f>
        <v/>
      </c>
      <c r="I3810" s="271" t="str">
        <f>IF(A3810&lt;&gt;0,IF(IFERROR(B3810-8,0)&lt;0,0,IFERROR(B3810-8,0)),"")</f>
        <v/>
      </c>
      <c r="J3810" s="271" t="str">
        <f>IF(A3810&lt;&gt;0,IF(SUM(H3810-40)&gt;0,H3810-40,0),"")</f>
        <v/>
      </c>
      <c r="K3810" s="271" t="str">
        <f>IF(A3810&lt;&gt;0,IF(SUM(I3810:I3812)&gt;J3810,SUM(I3810:I3812),J3810),"")</f>
        <v/>
      </c>
      <c r="L3810" s="271" t="str">
        <f>IF(A3810&lt;&gt;0,IF(D3782="o",IF(H3810&lt;(15/(7/COUNTA(A3810:A3812))),0,IF(H3810&gt;(COUNTA(A3810:A3812)/5*40),COUNTA(A3810:A3812)/5*8,H3810/5)),""),"")</f>
        <v/>
      </c>
      <c r="M3810" s="272"/>
      <c r="N3810" s="272"/>
      <c r="O3810" s="272" t="str">
        <f t="shared" si="592"/>
        <v/>
      </c>
      <c r="P3810" s="272" t="str">
        <f t="shared" si="593"/>
        <v/>
      </c>
      <c r="Q3810" s="272">
        <f t="shared" si="594"/>
        <v>0</v>
      </c>
      <c r="R3810" s="272"/>
    </row>
    <row r="3811" spans="1:21" x14ac:dyDescent="0.3">
      <c r="A3811" s="206"/>
      <c r="B3811" s="200"/>
      <c r="C3811" s="200"/>
      <c r="D3811" s="215"/>
      <c r="E3811" s="200"/>
      <c r="F3811" s="200"/>
      <c r="G3811" s="216"/>
      <c r="H3811" s="273"/>
      <c r="I3811" s="271" t="str">
        <f>IF(A3811&lt;&gt;0,IF(IFERROR(B3811-8,0)&lt;0,0,IFERROR(B3811-8,0)),"")</f>
        <v/>
      </c>
      <c r="J3811" s="271"/>
      <c r="K3811" s="271"/>
      <c r="L3811" s="271"/>
      <c r="M3811" s="272"/>
      <c r="N3811" s="272"/>
      <c r="O3811" s="272" t="str">
        <f t="shared" si="592"/>
        <v/>
      </c>
      <c r="P3811" s="272" t="str">
        <f t="shared" si="593"/>
        <v/>
      </c>
      <c r="Q3811" s="272">
        <f t="shared" si="594"/>
        <v>0</v>
      </c>
      <c r="R3811" s="272"/>
    </row>
    <row r="3812" spans="1:21" ht="17.25" thickBot="1" x14ac:dyDescent="0.35">
      <c r="A3812" s="207"/>
      <c r="B3812" s="204"/>
      <c r="C3812" s="204"/>
      <c r="D3812" s="218"/>
      <c r="E3812" s="204"/>
      <c r="F3812" s="204"/>
      <c r="G3812" s="219"/>
      <c r="H3812" s="273"/>
      <c r="I3812" s="271" t="str">
        <f>IF(A3812&lt;&gt;0,IF(IFERROR(B3812-8,0)&lt;0,0,IFERROR(B3812-8,0)),"")</f>
        <v/>
      </c>
      <c r="J3812" s="271"/>
      <c r="K3812" s="271"/>
      <c r="L3812" s="271"/>
      <c r="M3812" s="272"/>
      <c r="N3812" s="272"/>
      <c r="O3812" s="272"/>
      <c r="P3812" s="272"/>
      <c r="Q3812" s="272">
        <f t="shared" si="594"/>
        <v>0</v>
      </c>
      <c r="R3812" s="272"/>
    </row>
    <row r="3813" spans="1:21" ht="17.25" thickBot="1" x14ac:dyDescent="0.35">
      <c r="A3813" s="211"/>
      <c r="B3813" s="243"/>
      <c r="C3813" s="243"/>
      <c r="D3813" s="243"/>
      <c r="E3813" s="243"/>
      <c r="F3813" s="243"/>
      <c r="G3813" s="244"/>
      <c r="H3813" s="273">
        <f t="shared" ref="H3813:M3813" si="595">SUM(H3814:H3844)</f>
        <v>0</v>
      </c>
      <c r="I3813" s="271">
        <f t="shared" si="595"/>
        <v>0</v>
      </c>
      <c r="J3813" s="271">
        <f t="shared" si="595"/>
        <v>0</v>
      </c>
      <c r="K3813" s="271">
        <f t="shared" si="595"/>
        <v>0</v>
      </c>
      <c r="L3813" s="274">
        <f t="shared" si="595"/>
        <v>0</v>
      </c>
      <c r="M3813" s="271" t="e">
        <f t="shared" si="595"/>
        <v>#DIV/0!</v>
      </c>
      <c r="N3813" s="275">
        <f>COUNTA(B3814:B3844)-COUNTIF(B3814:B3844,"연차")</f>
        <v>0</v>
      </c>
      <c r="O3813" s="271">
        <f>SUM(O3814:O3844)</f>
        <v>0</v>
      </c>
      <c r="P3813" s="271">
        <f>SUM(P3814:P3844)</f>
        <v>0</v>
      </c>
      <c r="Q3813" s="272">
        <f>SUM(Q3814:Q3844)</f>
        <v>0</v>
      </c>
      <c r="R3813" s="272">
        <f>COUNTA(A3814:A3844)</f>
        <v>28</v>
      </c>
      <c r="S3813" s="276">
        <f>SUM(C3814:C3844)</f>
        <v>0</v>
      </c>
      <c r="T3813" s="276">
        <f>SUM(F3814:F3844)</f>
        <v>0</v>
      </c>
      <c r="U3813" s="251">
        <f>G3815*G3817</f>
        <v>0</v>
      </c>
    </row>
    <row r="3814" spans="1:21" x14ac:dyDescent="0.3">
      <c r="A3814" s="212">
        <v>1</v>
      </c>
      <c r="B3814" s="201"/>
      <c r="C3814" s="201"/>
      <c r="D3814" s="201" t="s">
        <v>271</v>
      </c>
      <c r="E3814" s="201"/>
      <c r="F3814" s="201"/>
      <c r="G3814" s="213" t="s">
        <v>282</v>
      </c>
      <c r="H3814" s="273">
        <f>SUM(B3814:B3820)</f>
        <v>0</v>
      </c>
      <c r="I3814" s="271">
        <f t="shared" ref="I3814:I3841" si="596">IF(IFERROR(B3814-8,0)&lt;0,0,IFERROR(B3814-8,0))</f>
        <v>0</v>
      </c>
      <c r="J3814" s="271">
        <f>IF(SUM(H3814-40)&gt;0,H3814-40,0)</f>
        <v>0</v>
      </c>
      <c r="K3814" s="271">
        <f>IF(SUM(I3814:I3820)&gt;J3814,SUM(I3814:I3820),J3814)</f>
        <v>0</v>
      </c>
      <c r="L3814" s="271">
        <f>IF(D3814="o",IF(H3814&lt;15,0,IF(H3814&gt;40,8,H3814/5)),0)</f>
        <v>0</v>
      </c>
      <c r="M3814" s="272" t="e">
        <f>SUM(B3814:B3844)/COUNTA(B3814:B3844)</f>
        <v>#DIV/0!</v>
      </c>
      <c r="N3814" s="272"/>
      <c r="O3814" s="272" t="str">
        <f>IF(E3814="o",IF(B3814&gt;8,8,B3814),"")</f>
        <v/>
      </c>
      <c r="P3814" s="272" t="str">
        <f>IF(E3814="o",IF(B3814&gt;8,B3814-8,0),"")</f>
        <v/>
      </c>
      <c r="Q3814" s="272">
        <f>COUNTA(A3814)*IF(B3814="연차",0,B3814)</f>
        <v>0</v>
      </c>
      <c r="R3814" s="272"/>
    </row>
    <row r="3815" spans="1:21" x14ac:dyDescent="0.3">
      <c r="A3815" s="214">
        <v>2</v>
      </c>
      <c r="B3815" s="200"/>
      <c r="C3815" s="200"/>
      <c r="D3815" s="215"/>
      <c r="E3815" s="200"/>
      <c r="F3815" s="200"/>
      <c r="G3815" s="203"/>
      <c r="H3815" s="273"/>
      <c r="I3815" s="271">
        <f t="shared" si="596"/>
        <v>0</v>
      </c>
      <c r="J3815" s="271"/>
      <c r="K3815" s="271"/>
      <c r="L3815" s="271"/>
      <c r="M3815" s="272"/>
      <c r="N3815" s="272"/>
      <c r="O3815" s="272" t="str">
        <f t="shared" ref="O3815:O3843" si="597">IF(E3815="o",IF(B3815&gt;8,8,B3815),"")</f>
        <v/>
      </c>
      <c r="P3815" s="272" t="str">
        <f t="shared" ref="P3815:P3843" si="598">IF(E3815="o",IF(B3815&gt;8,B3815-8,0),"")</f>
        <v/>
      </c>
      <c r="Q3815" s="272">
        <f t="shared" ref="Q3815:Q3844" si="599">COUNTA(A3815)*IF(B3815="연차",0,B3815)</f>
        <v>0</v>
      </c>
      <c r="R3815" s="272"/>
    </row>
    <row r="3816" spans="1:21" x14ac:dyDescent="0.3">
      <c r="A3816" s="214">
        <v>3</v>
      </c>
      <c r="B3816" s="200"/>
      <c r="C3816" s="200"/>
      <c r="D3816" s="215"/>
      <c r="E3816" s="200"/>
      <c r="F3816" s="200"/>
      <c r="G3816" s="203" t="s">
        <v>275</v>
      </c>
      <c r="H3816" s="273"/>
      <c r="I3816" s="271">
        <f t="shared" si="596"/>
        <v>0</v>
      </c>
      <c r="J3816" s="271"/>
      <c r="K3816" s="271"/>
      <c r="L3816" s="271"/>
      <c r="M3816" s="272"/>
      <c r="N3816" s="272"/>
      <c r="O3816" s="272" t="str">
        <f t="shared" si="597"/>
        <v/>
      </c>
      <c r="P3816" s="272" t="str">
        <f t="shared" si="598"/>
        <v/>
      </c>
      <c r="Q3816" s="272">
        <f t="shared" si="599"/>
        <v>0</v>
      </c>
      <c r="R3816" s="272"/>
    </row>
    <row r="3817" spans="1:21" x14ac:dyDescent="0.3">
      <c r="A3817" s="214">
        <v>4</v>
      </c>
      <c r="B3817" s="200"/>
      <c r="C3817" s="200"/>
      <c r="D3817" s="215"/>
      <c r="E3817" s="200"/>
      <c r="F3817" s="200"/>
      <c r="G3817" s="203"/>
      <c r="H3817" s="273"/>
      <c r="I3817" s="271">
        <f t="shared" si="596"/>
        <v>0</v>
      </c>
      <c r="J3817" s="271"/>
      <c r="K3817" s="271"/>
      <c r="L3817" s="271"/>
      <c r="M3817" s="272"/>
      <c r="N3817" s="272"/>
      <c r="O3817" s="272" t="str">
        <f t="shared" si="597"/>
        <v/>
      </c>
      <c r="P3817" s="272" t="str">
        <f t="shared" si="598"/>
        <v/>
      </c>
      <c r="Q3817" s="272">
        <f t="shared" si="599"/>
        <v>0</v>
      </c>
      <c r="R3817" s="272"/>
    </row>
    <row r="3818" spans="1:21" x14ac:dyDescent="0.3">
      <c r="A3818" s="214">
        <v>5</v>
      </c>
      <c r="B3818" s="200"/>
      <c r="C3818" s="200"/>
      <c r="D3818" s="215"/>
      <c r="E3818" s="200"/>
      <c r="F3818" s="200"/>
      <c r="G3818" s="216"/>
      <c r="H3818" s="273"/>
      <c r="I3818" s="271">
        <f t="shared" si="596"/>
        <v>0</v>
      </c>
      <c r="J3818" s="271"/>
      <c r="K3818" s="271"/>
      <c r="L3818" s="271"/>
      <c r="M3818" s="272"/>
      <c r="N3818" s="272"/>
      <c r="O3818" s="272" t="str">
        <f t="shared" si="597"/>
        <v/>
      </c>
      <c r="P3818" s="272" t="str">
        <f t="shared" si="598"/>
        <v/>
      </c>
      <c r="Q3818" s="272">
        <f t="shared" si="599"/>
        <v>0</v>
      </c>
      <c r="R3818" s="272"/>
    </row>
    <row r="3819" spans="1:21" x14ac:dyDescent="0.3">
      <c r="A3819" s="214">
        <v>6</v>
      </c>
      <c r="B3819" s="200"/>
      <c r="C3819" s="200"/>
      <c r="D3819" s="215"/>
      <c r="E3819" s="200"/>
      <c r="F3819" s="200"/>
      <c r="G3819" s="216"/>
      <c r="H3819" s="273"/>
      <c r="I3819" s="271">
        <f t="shared" si="596"/>
        <v>0</v>
      </c>
      <c r="J3819" s="271"/>
      <c r="K3819" s="271"/>
      <c r="L3819" s="271"/>
      <c r="M3819" s="272"/>
      <c r="N3819" s="272"/>
      <c r="O3819" s="272" t="str">
        <f t="shared" si="597"/>
        <v/>
      </c>
      <c r="P3819" s="272" t="str">
        <f t="shared" si="598"/>
        <v/>
      </c>
      <c r="Q3819" s="272">
        <f t="shared" si="599"/>
        <v>0</v>
      </c>
      <c r="R3819" s="272"/>
    </row>
    <row r="3820" spans="1:21" ht="17.25" thickBot="1" x14ac:dyDescent="0.35">
      <c r="A3820" s="217">
        <v>7</v>
      </c>
      <c r="B3820" s="204"/>
      <c r="C3820" s="204"/>
      <c r="D3820" s="218"/>
      <c r="E3820" s="204"/>
      <c r="F3820" s="204"/>
      <c r="G3820" s="219"/>
      <c r="H3820" s="273"/>
      <c r="I3820" s="271">
        <f t="shared" si="596"/>
        <v>0</v>
      </c>
      <c r="J3820" s="271"/>
      <c r="K3820" s="271"/>
      <c r="L3820" s="271"/>
      <c r="M3820" s="272"/>
      <c r="N3820" s="272"/>
      <c r="O3820" s="272" t="str">
        <f t="shared" si="597"/>
        <v/>
      </c>
      <c r="P3820" s="272" t="str">
        <f t="shared" si="598"/>
        <v/>
      </c>
      <c r="Q3820" s="272">
        <f t="shared" si="599"/>
        <v>0</v>
      </c>
      <c r="R3820" s="272"/>
    </row>
    <row r="3821" spans="1:21" x14ac:dyDescent="0.3">
      <c r="A3821" s="220">
        <v>8</v>
      </c>
      <c r="B3821" s="202"/>
      <c r="C3821" s="202"/>
      <c r="D3821" s="202" t="s">
        <v>271</v>
      </c>
      <c r="E3821" s="202"/>
      <c r="F3821" s="202"/>
      <c r="G3821" s="221"/>
      <c r="H3821" s="273">
        <f>SUM(B3821:B3827)</f>
        <v>0</v>
      </c>
      <c r="I3821" s="271">
        <f t="shared" si="596"/>
        <v>0</v>
      </c>
      <c r="J3821" s="271">
        <f>IF(SUM(H3821-40)&gt;0,H3821-40,0)</f>
        <v>0</v>
      </c>
      <c r="K3821" s="271">
        <f>IF(SUM(I3821:I3827)&gt;J3821,SUM(I3821:I3827),J3821)</f>
        <v>0</v>
      </c>
      <c r="L3821" s="271">
        <f>IF(D3821="o",IF(H3821&lt;15,0,IF(H3821&gt;40,8,H3821/5)),0)</f>
        <v>0</v>
      </c>
      <c r="M3821" s="272"/>
      <c r="N3821" s="272"/>
      <c r="O3821" s="272" t="str">
        <f t="shared" si="597"/>
        <v/>
      </c>
      <c r="P3821" s="272" t="str">
        <f t="shared" si="598"/>
        <v/>
      </c>
      <c r="Q3821" s="272">
        <f t="shared" si="599"/>
        <v>0</v>
      </c>
      <c r="R3821" s="272"/>
    </row>
    <row r="3822" spans="1:21" x14ac:dyDescent="0.3">
      <c r="A3822" s="214">
        <v>9</v>
      </c>
      <c r="B3822" s="200"/>
      <c r="C3822" s="200"/>
      <c r="D3822" s="215"/>
      <c r="E3822" s="200"/>
      <c r="F3822" s="200"/>
      <c r="G3822" s="216"/>
      <c r="H3822" s="273"/>
      <c r="I3822" s="271">
        <f t="shared" si="596"/>
        <v>0</v>
      </c>
      <c r="J3822" s="271"/>
      <c r="K3822" s="271"/>
      <c r="L3822" s="271"/>
      <c r="M3822" s="272"/>
      <c r="N3822" s="272"/>
      <c r="O3822" s="272" t="str">
        <f t="shared" si="597"/>
        <v/>
      </c>
      <c r="P3822" s="272" t="str">
        <f t="shared" si="598"/>
        <v/>
      </c>
      <c r="Q3822" s="272">
        <f t="shared" si="599"/>
        <v>0</v>
      </c>
      <c r="R3822" s="272"/>
    </row>
    <row r="3823" spans="1:21" x14ac:dyDescent="0.3">
      <c r="A3823" s="214">
        <v>10</v>
      </c>
      <c r="B3823" s="200"/>
      <c r="C3823" s="200"/>
      <c r="D3823" s="215"/>
      <c r="E3823" s="200"/>
      <c r="F3823" s="200"/>
      <c r="G3823" s="216"/>
      <c r="H3823" s="273"/>
      <c r="I3823" s="271">
        <f t="shared" si="596"/>
        <v>0</v>
      </c>
      <c r="J3823" s="271"/>
      <c r="K3823" s="271"/>
      <c r="L3823" s="271"/>
      <c r="M3823" s="272"/>
      <c r="N3823" s="272"/>
      <c r="O3823" s="272" t="str">
        <f t="shared" si="597"/>
        <v/>
      </c>
      <c r="P3823" s="272" t="str">
        <f t="shared" si="598"/>
        <v/>
      </c>
      <c r="Q3823" s="272">
        <f t="shared" si="599"/>
        <v>0</v>
      </c>
      <c r="R3823" s="272"/>
    </row>
    <row r="3824" spans="1:21" x14ac:dyDescent="0.3">
      <c r="A3824" s="214">
        <v>11</v>
      </c>
      <c r="B3824" s="200"/>
      <c r="C3824" s="200"/>
      <c r="D3824" s="215"/>
      <c r="E3824" s="200"/>
      <c r="F3824" s="200"/>
      <c r="G3824" s="216"/>
      <c r="H3824" s="273"/>
      <c r="I3824" s="271">
        <f t="shared" si="596"/>
        <v>0</v>
      </c>
      <c r="J3824" s="271"/>
      <c r="K3824" s="271"/>
      <c r="L3824" s="271"/>
      <c r="M3824" s="272"/>
      <c r="N3824" s="272"/>
      <c r="O3824" s="272" t="str">
        <f t="shared" si="597"/>
        <v/>
      </c>
      <c r="P3824" s="272" t="str">
        <f t="shared" si="598"/>
        <v/>
      </c>
      <c r="Q3824" s="272">
        <f t="shared" si="599"/>
        <v>0</v>
      </c>
      <c r="R3824" s="272"/>
    </row>
    <row r="3825" spans="1:18" x14ac:dyDescent="0.3">
      <c r="A3825" s="214">
        <v>12</v>
      </c>
      <c r="B3825" s="200"/>
      <c r="C3825" s="200"/>
      <c r="D3825" s="215"/>
      <c r="E3825" s="200"/>
      <c r="F3825" s="200"/>
      <c r="G3825" s="216"/>
      <c r="H3825" s="273"/>
      <c r="I3825" s="271">
        <f t="shared" si="596"/>
        <v>0</v>
      </c>
      <c r="J3825" s="271"/>
      <c r="K3825" s="271"/>
      <c r="L3825" s="271"/>
      <c r="M3825" s="272"/>
      <c r="N3825" s="272"/>
      <c r="O3825" s="272" t="str">
        <f t="shared" si="597"/>
        <v/>
      </c>
      <c r="P3825" s="272" t="str">
        <f t="shared" si="598"/>
        <v/>
      </c>
      <c r="Q3825" s="272">
        <f t="shared" si="599"/>
        <v>0</v>
      </c>
      <c r="R3825" s="272"/>
    </row>
    <row r="3826" spans="1:18" x14ac:dyDescent="0.3">
      <c r="A3826" s="214">
        <v>13</v>
      </c>
      <c r="B3826" s="200"/>
      <c r="C3826" s="200"/>
      <c r="D3826" s="215"/>
      <c r="E3826" s="200"/>
      <c r="F3826" s="200"/>
      <c r="G3826" s="216"/>
      <c r="H3826" s="273"/>
      <c r="I3826" s="271">
        <f t="shared" si="596"/>
        <v>0</v>
      </c>
      <c r="J3826" s="271"/>
      <c r="K3826" s="271"/>
      <c r="L3826" s="271"/>
      <c r="M3826" s="272"/>
      <c r="N3826" s="272"/>
      <c r="O3826" s="272" t="str">
        <f t="shared" si="597"/>
        <v/>
      </c>
      <c r="P3826" s="272" t="str">
        <f t="shared" si="598"/>
        <v/>
      </c>
      <c r="Q3826" s="272">
        <f t="shared" si="599"/>
        <v>0</v>
      </c>
      <c r="R3826" s="272"/>
    </row>
    <row r="3827" spans="1:18" ht="17.25" thickBot="1" x14ac:dyDescent="0.35">
      <c r="A3827" s="217">
        <v>14</v>
      </c>
      <c r="B3827" s="204"/>
      <c r="C3827" s="204"/>
      <c r="D3827" s="218"/>
      <c r="E3827" s="204"/>
      <c r="F3827" s="204"/>
      <c r="G3827" s="219"/>
      <c r="H3827" s="273"/>
      <c r="I3827" s="271">
        <f t="shared" si="596"/>
        <v>0</v>
      </c>
      <c r="J3827" s="271"/>
      <c r="K3827" s="271"/>
      <c r="L3827" s="271"/>
      <c r="M3827" s="272"/>
      <c r="N3827" s="272"/>
      <c r="O3827" s="272" t="str">
        <f t="shared" si="597"/>
        <v/>
      </c>
      <c r="P3827" s="272" t="str">
        <f t="shared" si="598"/>
        <v/>
      </c>
      <c r="Q3827" s="272">
        <f t="shared" si="599"/>
        <v>0</v>
      </c>
      <c r="R3827" s="272"/>
    </row>
    <row r="3828" spans="1:18" x14ac:dyDescent="0.3">
      <c r="A3828" s="220">
        <v>15</v>
      </c>
      <c r="B3828" s="202"/>
      <c r="C3828" s="202"/>
      <c r="D3828" s="202" t="s">
        <v>271</v>
      </c>
      <c r="E3828" s="202"/>
      <c r="F3828" s="202"/>
      <c r="G3828" s="221"/>
      <c r="H3828" s="273">
        <f>SUM(B3828:B3834)</f>
        <v>0</v>
      </c>
      <c r="I3828" s="271">
        <f t="shared" si="596"/>
        <v>0</v>
      </c>
      <c r="J3828" s="271">
        <f>IF(SUM(H3828-40)&gt;0,H3828-40,0)</f>
        <v>0</v>
      </c>
      <c r="K3828" s="271">
        <f>IF(SUM(I3828:I3834)&gt;J3828,SUM(I3828:I3834),J3828)</f>
        <v>0</v>
      </c>
      <c r="L3828" s="271">
        <f>IF(D3828="o",IF(H3828&lt;15,0,IF(H3828&gt;40,8,H3828/5)),0)</f>
        <v>0</v>
      </c>
      <c r="M3828" s="272"/>
      <c r="N3828" s="272"/>
      <c r="O3828" s="272" t="str">
        <f t="shared" si="597"/>
        <v/>
      </c>
      <c r="P3828" s="272" t="str">
        <f t="shared" si="598"/>
        <v/>
      </c>
      <c r="Q3828" s="272">
        <f t="shared" si="599"/>
        <v>0</v>
      </c>
      <c r="R3828" s="272"/>
    </row>
    <row r="3829" spans="1:18" x14ac:dyDescent="0.3">
      <c r="A3829" s="214">
        <v>16</v>
      </c>
      <c r="B3829" s="200"/>
      <c r="C3829" s="200"/>
      <c r="D3829" s="215"/>
      <c r="E3829" s="200"/>
      <c r="F3829" s="200"/>
      <c r="G3829" s="216"/>
      <c r="H3829" s="273"/>
      <c r="I3829" s="271">
        <f t="shared" si="596"/>
        <v>0</v>
      </c>
      <c r="J3829" s="271"/>
      <c r="K3829" s="271"/>
      <c r="L3829" s="271"/>
      <c r="M3829" s="272"/>
      <c r="N3829" s="272"/>
      <c r="O3829" s="272" t="str">
        <f t="shared" si="597"/>
        <v/>
      </c>
      <c r="P3829" s="272" t="str">
        <f t="shared" si="598"/>
        <v/>
      </c>
      <c r="Q3829" s="272">
        <f t="shared" si="599"/>
        <v>0</v>
      </c>
      <c r="R3829" s="272"/>
    </row>
    <row r="3830" spans="1:18" x14ac:dyDescent="0.3">
      <c r="A3830" s="214">
        <v>17</v>
      </c>
      <c r="B3830" s="200"/>
      <c r="C3830" s="200"/>
      <c r="D3830" s="215"/>
      <c r="E3830" s="200"/>
      <c r="F3830" s="200"/>
      <c r="G3830" s="216"/>
      <c r="H3830" s="273"/>
      <c r="I3830" s="271">
        <f t="shared" si="596"/>
        <v>0</v>
      </c>
      <c r="J3830" s="271"/>
      <c r="K3830" s="271"/>
      <c r="L3830" s="271"/>
      <c r="M3830" s="272"/>
      <c r="N3830" s="272"/>
      <c r="O3830" s="272" t="str">
        <f t="shared" si="597"/>
        <v/>
      </c>
      <c r="P3830" s="272" t="str">
        <f t="shared" si="598"/>
        <v/>
      </c>
      <c r="Q3830" s="272">
        <f t="shared" si="599"/>
        <v>0</v>
      </c>
      <c r="R3830" s="272"/>
    </row>
    <row r="3831" spans="1:18" x14ac:dyDescent="0.3">
      <c r="A3831" s="214">
        <v>18</v>
      </c>
      <c r="B3831" s="200"/>
      <c r="C3831" s="200"/>
      <c r="D3831" s="215"/>
      <c r="E3831" s="200"/>
      <c r="F3831" s="200"/>
      <c r="G3831" s="216"/>
      <c r="H3831" s="273"/>
      <c r="I3831" s="271">
        <f t="shared" si="596"/>
        <v>0</v>
      </c>
      <c r="J3831" s="271"/>
      <c r="K3831" s="271"/>
      <c r="L3831" s="271"/>
      <c r="M3831" s="272"/>
      <c r="N3831" s="272"/>
      <c r="O3831" s="272" t="str">
        <f t="shared" si="597"/>
        <v/>
      </c>
      <c r="P3831" s="272" t="str">
        <f t="shared" si="598"/>
        <v/>
      </c>
      <c r="Q3831" s="272">
        <f t="shared" si="599"/>
        <v>0</v>
      </c>
      <c r="R3831" s="272"/>
    </row>
    <row r="3832" spans="1:18" x14ac:dyDescent="0.3">
      <c r="A3832" s="214">
        <v>19</v>
      </c>
      <c r="B3832" s="200"/>
      <c r="C3832" s="200"/>
      <c r="D3832" s="215"/>
      <c r="E3832" s="200"/>
      <c r="F3832" s="200"/>
      <c r="G3832" s="216"/>
      <c r="H3832" s="273"/>
      <c r="I3832" s="271">
        <f t="shared" si="596"/>
        <v>0</v>
      </c>
      <c r="J3832" s="271"/>
      <c r="K3832" s="271"/>
      <c r="L3832" s="271"/>
      <c r="M3832" s="272"/>
      <c r="N3832" s="272"/>
      <c r="O3832" s="272" t="str">
        <f t="shared" si="597"/>
        <v/>
      </c>
      <c r="P3832" s="272" t="str">
        <f t="shared" si="598"/>
        <v/>
      </c>
      <c r="Q3832" s="272">
        <f t="shared" si="599"/>
        <v>0</v>
      </c>
      <c r="R3832" s="272"/>
    </row>
    <row r="3833" spans="1:18" x14ac:dyDescent="0.3">
      <c r="A3833" s="214">
        <v>20</v>
      </c>
      <c r="B3833" s="200"/>
      <c r="C3833" s="200"/>
      <c r="D3833" s="215"/>
      <c r="E3833" s="200"/>
      <c r="F3833" s="200"/>
      <c r="G3833" s="216"/>
      <c r="H3833" s="273"/>
      <c r="I3833" s="271">
        <f t="shared" si="596"/>
        <v>0</v>
      </c>
      <c r="J3833" s="271"/>
      <c r="K3833" s="271"/>
      <c r="L3833" s="271"/>
      <c r="M3833" s="272"/>
      <c r="N3833" s="272"/>
      <c r="O3833" s="272" t="str">
        <f t="shared" si="597"/>
        <v/>
      </c>
      <c r="P3833" s="272" t="str">
        <f t="shared" si="598"/>
        <v/>
      </c>
      <c r="Q3833" s="272">
        <f t="shared" si="599"/>
        <v>0</v>
      </c>
      <c r="R3833" s="272"/>
    </row>
    <row r="3834" spans="1:18" ht="17.25" thickBot="1" x14ac:dyDescent="0.35">
      <c r="A3834" s="217">
        <v>21</v>
      </c>
      <c r="B3834" s="204"/>
      <c r="C3834" s="204"/>
      <c r="D3834" s="218"/>
      <c r="E3834" s="204"/>
      <c r="F3834" s="204"/>
      <c r="G3834" s="219"/>
      <c r="H3834" s="273"/>
      <c r="I3834" s="271">
        <f t="shared" si="596"/>
        <v>0</v>
      </c>
      <c r="J3834" s="271"/>
      <c r="K3834" s="271"/>
      <c r="L3834" s="271"/>
      <c r="M3834" s="272"/>
      <c r="N3834" s="272"/>
      <c r="O3834" s="272" t="str">
        <f t="shared" si="597"/>
        <v/>
      </c>
      <c r="P3834" s="272" t="str">
        <f t="shared" si="598"/>
        <v/>
      </c>
      <c r="Q3834" s="272">
        <f t="shared" si="599"/>
        <v>0</v>
      </c>
      <c r="R3834" s="272"/>
    </row>
    <row r="3835" spans="1:18" x14ac:dyDescent="0.3">
      <c r="A3835" s="220">
        <v>22</v>
      </c>
      <c r="B3835" s="202"/>
      <c r="C3835" s="202"/>
      <c r="D3835" s="202" t="s">
        <v>271</v>
      </c>
      <c r="E3835" s="202"/>
      <c r="F3835" s="202"/>
      <c r="G3835" s="221"/>
      <c r="H3835" s="273">
        <f>SUM(B3835:B3841)</f>
        <v>0</v>
      </c>
      <c r="I3835" s="271">
        <f t="shared" si="596"/>
        <v>0</v>
      </c>
      <c r="J3835" s="271">
        <f>IF(SUM(H3835-40)&gt;0,H3835-40,0)</f>
        <v>0</v>
      </c>
      <c r="K3835" s="271">
        <f>IF(SUM(I3835:I3841)&gt;J3835,SUM(I3835:I3841),J3835)</f>
        <v>0</v>
      </c>
      <c r="L3835" s="271">
        <f>IF(D3835="o",IF(H3835&lt;15,0,IF(H3835&gt;40,8,H3835/5)),0)</f>
        <v>0</v>
      </c>
      <c r="M3835" s="272"/>
      <c r="N3835" s="272"/>
      <c r="O3835" s="272" t="str">
        <f t="shared" si="597"/>
        <v/>
      </c>
      <c r="P3835" s="272" t="str">
        <f t="shared" si="598"/>
        <v/>
      </c>
      <c r="Q3835" s="272">
        <f t="shared" si="599"/>
        <v>0</v>
      </c>
      <c r="R3835" s="272"/>
    </row>
    <row r="3836" spans="1:18" x14ac:dyDescent="0.3">
      <c r="A3836" s="214">
        <v>23</v>
      </c>
      <c r="B3836" s="200"/>
      <c r="C3836" s="200"/>
      <c r="D3836" s="215"/>
      <c r="E3836" s="200"/>
      <c r="F3836" s="200"/>
      <c r="G3836" s="216"/>
      <c r="H3836" s="273"/>
      <c r="I3836" s="271">
        <f t="shared" si="596"/>
        <v>0</v>
      </c>
      <c r="J3836" s="271"/>
      <c r="K3836" s="271"/>
      <c r="L3836" s="271"/>
      <c r="M3836" s="272"/>
      <c r="N3836" s="272"/>
      <c r="O3836" s="272" t="str">
        <f t="shared" si="597"/>
        <v/>
      </c>
      <c r="P3836" s="272" t="str">
        <f t="shared" si="598"/>
        <v/>
      </c>
      <c r="Q3836" s="272">
        <f t="shared" si="599"/>
        <v>0</v>
      </c>
      <c r="R3836" s="272"/>
    </row>
    <row r="3837" spans="1:18" x14ac:dyDescent="0.3">
      <c r="A3837" s="214">
        <v>24</v>
      </c>
      <c r="B3837" s="200"/>
      <c r="C3837" s="200"/>
      <c r="D3837" s="215"/>
      <c r="E3837" s="200"/>
      <c r="F3837" s="200"/>
      <c r="G3837" s="216"/>
      <c r="H3837" s="273"/>
      <c r="I3837" s="271">
        <f t="shared" si="596"/>
        <v>0</v>
      </c>
      <c r="J3837" s="271"/>
      <c r="K3837" s="271"/>
      <c r="L3837" s="271"/>
      <c r="M3837" s="272"/>
      <c r="N3837" s="272"/>
      <c r="O3837" s="272" t="str">
        <f t="shared" si="597"/>
        <v/>
      </c>
      <c r="P3837" s="272" t="str">
        <f t="shared" si="598"/>
        <v/>
      </c>
      <c r="Q3837" s="272">
        <f t="shared" si="599"/>
        <v>0</v>
      </c>
      <c r="R3837" s="272"/>
    </row>
    <row r="3838" spans="1:18" x14ac:dyDescent="0.3">
      <c r="A3838" s="214">
        <v>25</v>
      </c>
      <c r="B3838" s="200"/>
      <c r="C3838" s="200"/>
      <c r="D3838" s="215"/>
      <c r="E3838" s="200"/>
      <c r="F3838" s="200"/>
      <c r="G3838" s="216"/>
      <c r="H3838" s="273"/>
      <c r="I3838" s="271">
        <f t="shared" si="596"/>
        <v>0</v>
      </c>
      <c r="J3838" s="271"/>
      <c r="K3838" s="271"/>
      <c r="L3838" s="271"/>
      <c r="M3838" s="272"/>
      <c r="N3838" s="272"/>
      <c r="O3838" s="272" t="str">
        <f t="shared" si="597"/>
        <v/>
      </c>
      <c r="P3838" s="272" t="str">
        <f t="shared" si="598"/>
        <v/>
      </c>
      <c r="Q3838" s="272">
        <f t="shared" si="599"/>
        <v>0</v>
      </c>
      <c r="R3838" s="272"/>
    </row>
    <row r="3839" spans="1:18" x14ac:dyDescent="0.3">
      <c r="A3839" s="214">
        <v>26</v>
      </c>
      <c r="B3839" s="200"/>
      <c r="C3839" s="200"/>
      <c r="D3839" s="215"/>
      <c r="E3839" s="200"/>
      <c r="F3839" s="200"/>
      <c r="G3839" s="216"/>
      <c r="H3839" s="273"/>
      <c r="I3839" s="271">
        <f t="shared" si="596"/>
        <v>0</v>
      </c>
      <c r="J3839" s="271"/>
      <c r="K3839" s="271"/>
      <c r="L3839" s="271"/>
      <c r="M3839" s="272"/>
      <c r="N3839" s="272"/>
      <c r="O3839" s="272" t="str">
        <f t="shared" si="597"/>
        <v/>
      </c>
      <c r="P3839" s="272" t="str">
        <f t="shared" si="598"/>
        <v/>
      </c>
      <c r="Q3839" s="272">
        <f t="shared" si="599"/>
        <v>0</v>
      </c>
      <c r="R3839" s="272"/>
    </row>
    <row r="3840" spans="1:18" x14ac:dyDescent="0.3">
      <c r="A3840" s="214">
        <v>27</v>
      </c>
      <c r="B3840" s="200"/>
      <c r="C3840" s="200"/>
      <c r="D3840" s="215"/>
      <c r="E3840" s="200"/>
      <c r="F3840" s="200"/>
      <c r="G3840" s="216"/>
      <c r="H3840" s="273"/>
      <c r="I3840" s="271">
        <f t="shared" si="596"/>
        <v>0</v>
      </c>
      <c r="J3840" s="271"/>
      <c r="K3840" s="271"/>
      <c r="L3840" s="271"/>
      <c r="M3840" s="272"/>
      <c r="N3840" s="272"/>
      <c r="O3840" s="272" t="str">
        <f t="shared" si="597"/>
        <v/>
      </c>
      <c r="P3840" s="272" t="str">
        <f t="shared" si="598"/>
        <v/>
      </c>
      <c r="Q3840" s="272">
        <f t="shared" si="599"/>
        <v>0</v>
      </c>
      <c r="R3840" s="272"/>
    </row>
    <row r="3841" spans="1:21" ht="17.25" thickBot="1" x14ac:dyDescent="0.35">
      <c r="A3841" s="217">
        <v>28</v>
      </c>
      <c r="B3841" s="204"/>
      <c r="C3841" s="204"/>
      <c r="D3841" s="218"/>
      <c r="E3841" s="204"/>
      <c r="F3841" s="204"/>
      <c r="G3841" s="219"/>
      <c r="H3841" s="273"/>
      <c r="I3841" s="271">
        <f t="shared" si="596"/>
        <v>0</v>
      </c>
      <c r="J3841" s="271"/>
      <c r="K3841" s="271"/>
      <c r="L3841" s="271"/>
      <c r="M3841" s="272"/>
      <c r="N3841" s="272"/>
      <c r="O3841" s="272" t="str">
        <f t="shared" si="597"/>
        <v/>
      </c>
      <c r="P3841" s="272" t="str">
        <f t="shared" si="598"/>
        <v/>
      </c>
      <c r="Q3841" s="272">
        <f t="shared" si="599"/>
        <v>0</v>
      </c>
      <c r="R3841" s="272"/>
    </row>
    <row r="3842" spans="1:21" x14ac:dyDescent="0.3">
      <c r="A3842" s="205"/>
      <c r="B3842" s="202"/>
      <c r="C3842" s="202"/>
      <c r="D3842" s="202" t="s">
        <v>271</v>
      </c>
      <c r="E3842" s="202"/>
      <c r="F3842" s="202"/>
      <c r="G3842" s="221"/>
      <c r="H3842" s="273" t="str">
        <f>IF(A3842&lt;&gt;0,SUM(Q3842:Q3844),"")</f>
        <v/>
      </c>
      <c r="I3842" s="271" t="str">
        <f>IF(A3842&lt;&gt;0,IF(IFERROR(B3842-8,0)&lt;0,0,IFERROR(B3842-8,0)),"")</f>
        <v/>
      </c>
      <c r="J3842" s="271" t="str">
        <f>IF(A3842&lt;&gt;0,IF(SUM(H3842-40)&gt;0,H3842-40,0),"")</f>
        <v/>
      </c>
      <c r="K3842" s="271" t="str">
        <f>IF(A3842&lt;&gt;0,IF(SUM(I3842:I3844)&gt;J3842,SUM(I3842:I3844),J3842),"")</f>
        <v/>
      </c>
      <c r="L3842" s="271" t="str">
        <f>IF(A3842&lt;&gt;0,IF(D3814="o",IF(H3842&lt;(15/(7/COUNTA(A3842:A3844))),0,IF(H3842&gt;(COUNTA(A3842:A3844)/5*40),COUNTA(A3842:A3844)/5*8,H3842/5)),""),"")</f>
        <v/>
      </c>
      <c r="M3842" s="272"/>
      <c r="N3842" s="272"/>
      <c r="O3842" s="272" t="str">
        <f t="shared" si="597"/>
        <v/>
      </c>
      <c r="P3842" s="272" t="str">
        <f t="shared" si="598"/>
        <v/>
      </c>
      <c r="Q3842" s="272">
        <f t="shared" si="599"/>
        <v>0</v>
      </c>
      <c r="R3842" s="272"/>
    </row>
    <row r="3843" spans="1:21" x14ac:dyDescent="0.3">
      <c r="A3843" s="206"/>
      <c r="B3843" s="200"/>
      <c r="C3843" s="200"/>
      <c r="D3843" s="215"/>
      <c r="E3843" s="200"/>
      <c r="F3843" s="200"/>
      <c r="G3843" s="216"/>
      <c r="H3843" s="273"/>
      <c r="I3843" s="271" t="str">
        <f>IF(A3843&lt;&gt;0,IF(IFERROR(B3843-8,0)&lt;0,0,IFERROR(B3843-8,0)),"")</f>
        <v/>
      </c>
      <c r="J3843" s="271"/>
      <c r="K3843" s="271"/>
      <c r="L3843" s="271"/>
      <c r="M3843" s="272"/>
      <c r="N3843" s="272"/>
      <c r="O3843" s="272" t="str">
        <f t="shared" si="597"/>
        <v/>
      </c>
      <c r="P3843" s="272" t="str">
        <f t="shared" si="598"/>
        <v/>
      </c>
      <c r="Q3843" s="272">
        <f t="shared" si="599"/>
        <v>0</v>
      </c>
      <c r="R3843" s="272"/>
    </row>
    <row r="3844" spans="1:21" ht="17.25" thickBot="1" x14ac:dyDescent="0.35">
      <c r="A3844" s="207"/>
      <c r="B3844" s="204"/>
      <c r="C3844" s="204"/>
      <c r="D3844" s="218"/>
      <c r="E3844" s="204"/>
      <c r="F3844" s="204"/>
      <c r="G3844" s="219"/>
      <c r="H3844" s="273"/>
      <c r="I3844" s="271" t="str">
        <f>IF(A3844&lt;&gt;0,IF(IFERROR(B3844-8,0)&lt;0,0,IFERROR(B3844-8,0)),"")</f>
        <v/>
      </c>
      <c r="J3844" s="271"/>
      <c r="K3844" s="271"/>
      <c r="L3844" s="271"/>
      <c r="M3844" s="272"/>
      <c r="N3844" s="272"/>
      <c r="O3844" s="272"/>
      <c r="P3844" s="272"/>
      <c r="Q3844" s="272">
        <f t="shared" si="599"/>
        <v>0</v>
      </c>
      <c r="R3844" s="272"/>
    </row>
    <row r="3845" spans="1:21" ht="17.25" thickBot="1" x14ac:dyDescent="0.35">
      <c r="A3845" s="211"/>
      <c r="B3845" s="243"/>
      <c r="C3845" s="243"/>
      <c r="D3845" s="243"/>
      <c r="E3845" s="243"/>
      <c r="F3845" s="243"/>
      <c r="G3845" s="244"/>
      <c r="H3845" s="273">
        <f t="shared" ref="H3845:M3845" si="600">SUM(H3846:H3876)</f>
        <v>0</v>
      </c>
      <c r="I3845" s="271">
        <f t="shared" si="600"/>
        <v>0</v>
      </c>
      <c r="J3845" s="271">
        <f t="shared" si="600"/>
        <v>0</v>
      </c>
      <c r="K3845" s="271">
        <f t="shared" si="600"/>
        <v>0</v>
      </c>
      <c r="L3845" s="274">
        <f t="shared" si="600"/>
        <v>0</v>
      </c>
      <c r="M3845" s="271" t="e">
        <f t="shared" si="600"/>
        <v>#DIV/0!</v>
      </c>
      <c r="N3845" s="275">
        <f>COUNTA(B3846:B3876)-COUNTIF(B3846:B3876,"연차")</f>
        <v>0</v>
      </c>
      <c r="O3845" s="271">
        <f>SUM(O3846:O3876)</f>
        <v>0</v>
      </c>
      <c r="P3845" s="271">
        <f>SUM(P3846:P3876)</f>
        <v>0</v>
      </c>
      <c r="Q3845" s="272">
        <f>SUM(Q3846:Q3876)</f>
        <v>0</v>
      </c>
      <c r="R3845" s="272">
        <f>COUNTA(A3846:A3876)</f>
        <v>28</v>
      </c>
      <c r="S3845" s="276">
        <f>SUM(C3846:C3876)</f>
        <v>0</v>
      </c>
      <c r="T3845" s="276">
        <f>SUM(F3846:F3876)</f>
        <v>0</v>
      </c>
      <c r="U3845" s="251">
        <f>G3847*G3849</f>
        <v>0</v>
      </c>
    </row>
    <row r="3846" spans="1:21" x14ac:dyDescent="0.3">
      <c r="A3846" s="212">
        <v>1</v>
      </c>
      <c r="B3846" s="201"/>
      <c r="C3846" s="201"/>
      <c r="D3846" s="201" t="s">
        <v>271</v>
      </c>
      <c r="E3846" s="201"/>
      <c r="F3846" s="201"/>
      <c r="G3846" s="213" t="s">
        <v>282</v>
      </c>
      <c r="H3846" s="273">
        <f>SUM(B3846:B3852)</f>
        <v>0</v>
      </c>
      <c r="I3846" s="271">
        <f t="shared" ref="I3846:I3873" si="601">IF(IFERROR(B3846-8,0)&lt;0,0,IFERROR(B3846-8,0))</f>
        <v>0</v>
      </c>
      <c r="J3846" s="271">
        <f>IF(SUM(H3846-40)&gt;0,H3846-40,0)</f>
        <v>0</v>
      </c>
      <c r="K3846" s="271">
        <f>IF(SUM(I3846:I3852)&gt;J3846,SUM(I3846:I3852),J3846)</f>
        <v>0</v>
      </c>
      <c r="L3846" s="271">
        <f>IF(D3846="o",IF(H3846&lt;15,0,IF(H3846&gt;40,8,H3846/5)),0)</f>
        <v>0</v>
      </c>
      <c r="M3846" s="272" t="e">
        <f>SUM(B3846:B3876)/COUNTA(B3846:B3876)</f>
        <v>#DIV/0!</v>
      </c>
      <c r="N3846" s="272"/>
      <c r="O3846" s="272" t="str">
        <f>IF(E3846="o",IF(B3846&gt;8,8,B3846),"")</f>
        <v/>
      </c>
      <c r="P3846" s="272" t="str">
        <f>IF(E3846="o",IF(B3846&gt;8,B3846-8,0),"")</f>
        <v/>
      </c>
      <c r="Q3846" s="272">
        <f>COUNTA(A3846)*IF(B3846="연차",0,B3846)</f>
        <v>0</v>
      </c>
      <c r="R3846" s="272"/>
    </row>
    <row r="3847" spans="1:21" x14ac:dyDescent="0.3">
      <c r="A3847" s="214">
        <v>2</v>
      </c>
      <c r="B3847" s="200"/>
      <c r="C3847" s="200"/>
      <c r="D3847" s="215"/>
      <c r="E3847" s="200"/>
      <c r="F3847" s="200"/>
      <c r="G3847" s="203"/>
      <c r="H3847" s="273"/>
      <c r="I3847" s="271">
        <f t="shared" si="601"/>
        <v>0</v>
      </c>
      <c r="J3847" s="271"/>
      <c r="K3847" s="271"/>
      <c r="L3847" s="271"/>
      <c r="M3847" s="272"/>
      <c r="N3847" s="272"/>
      <c r="O3847" s="272" t="str">
        <f t="shared" ref="O3847:O3875" si="602">IF(E3847="o",IF(B3847&gt;8,8,B3847),"")</f>
        <v/>
      </c>
      <c r="P3847" s="272" t="str">
        <f t="shared" ref="P3847:P3875" si="603">IF(E3847="o",IF(B3847&gt;8,B3847-8,0),"")</f>
        <v/>
      </c>
      <c r="Q3847" s="272">
        <f t="shared" ref="Q3847:Q3876" si="604">COUNTA(A3847)*IF(B3847="연차",0,B3847)</f>
        <v>0</v>
      </c>
      <c r="R3847" s="272"/>
    </row>
    <row r="3848" spans="1:21" x14ac:dyDescent="0.3">
      <c r="A3848" s="214">
        <v>3</v>
      </c>
      <c r="B3848" s="200"/>
      <c r="C3848" s="200"/>
      <c r="D3848" s="215"/>
      <c r="E3848" s="200"/>
      <c r="F3848" s="200"/>
      <c r="G3848" s="203" t="s">
        <v>275</v>
      </c>
      <c r="H3848" s="273"/>
      <c r="I3848" s="271">
        <f t="shared" si="601"/>
        <v>0</v>
      </c>
      <c r="J3848" s="271"/>
      <c r="K3848" s="271"/>
      <c r="L3848" s="271"/>
      <c r="M3848" s="272"/>
      <c r="N3848" s="272"/>
      <c r="O3848" s="272" t="str">
        <f t="shared" si="602"/>
        <v/>
      </c>
      <c r="P3848" s="272" t="str">
        <f t="shared" si="603"/>
        <v/>
      </c>
      <c r="Q3848" s="272">
        <f t="shared" si="604"/>
        <v>0</v>
      </c>
      <c r="R3848" s="272"/>
    </row>
    <row r="3849" spans="1:21" x14ac:dyDescent="0.3">
      <c r="A3849" s="214">
        <v>4</v>
      </c>
      <c r="B3849" s="200"/>
      <c r="C3849" s="200"/>
      <c r="D3849" s="215"/>
      <c r="E3849" s="200"/>
      <c r="F3849" s="200"/>
      <c r="G3849" s="203"/>
      <c r="H3849" s="273"/>
      <c r="I3849" s="271">
        <f t="shared" si="601"/>
        <v>0</v>
      </c>
      <c r="J3849" s="271"/>
      <c r="K3849" s="271"/>
      <c r="L3849" s="271"/>
      <c r="M3849" s="272"/>
      <c r="N3849" s="272"/>
      <c r="O3849" s="272" t="str">
        <f t="shared" si="602"/>
        <v/>
      </c>
      <c r="P3849" s="272" t="str">
        <f t="shared" si="603"/>
        <v/>
      </c>
      <c r="Q3849" s="272">
        <f t="shared" si="604"/>
        <v>0</v>
      </c>
      <c r="R3849" s="272"/>
    </row>
    <row r="3850" spans="1:21" x14ac:dyDescent="0.3">
      <c r="A3850" s="214">
        <v>5</v>
      </c>
      <c r="B3850" s="200"/>
      <c r="C3850" s="200"/>
      <c r="D3850" s="215"/>
      <c r="E3850" s="200"/>
      <c r="F3850" s="200"/>
      <c r="G3850" s="216"/>
      <c r="H3850" s="273"/>
      <c r="I3850" s="271">
        <f t="shared" si="601"/>
        <v>0</v>
      </c>
      <c r="J3850" s="271"/>
      <c r="K3850" s="271"/>
      <c r="L3850" s="271"/>
      <c r="M3850" s="272"/>
      <c r="N3850" s="272"/>
      <c r="O3850" s="272" t="str">
        <f t="shared" si="602"/>
        <v/>
      </c>
      <c r="P3850" s="272" t="str">
        <f t="shared" si="603"/>
        <v/>
      </c>
      <c r="Q3850" s="272">
        <f t="shared" si="604"/>
        <v>0</v>
      </c>
      <c r="R3850" s="272"/>
    </row>
    <row r="3851" spans="1:21" x14ac:dyDescent="0.3">
      <c r="A3851" s="214">
        <v>6</v>
      </c>
      <c r="B3851" s="200"/>
      <c r="C3851" s="200"/>
      <c r="D3851" s="215"/>
      <c r="E3851" s="200"/>
      <c r="F3851" s="200"/>
      <c r="G3851" s="216"/>
      <c r="H3851" s="273"/>
      <c r="I3851" s="271">
        <f t="shared" si="601"/>
        <v>0</v>
      </c>
      <c r="J3851" s="271"/>
      <c r="K3851" s="271"/>
      <c r="L3851" s="271"/>
      <c r="M3851" s="272"/>
      <c r="N3851" s="272"/>
      <c r="O3851" s="272" t="str">
        <f t="shared" si="602"/>
        <v/>
      </c>
      <c r="P3851" s="272" t="str">
        <f t="shared" si="603"/>
        <v/>
      </c>
      <c r="Q3851" s="272">
        <f t="shared" si="604"/>
        <v>0</v>
      </c>
      <c r="R3851" s="272"/>
    </row>
    <row r="3852" spans="1:21" ht="17.25" thickBot="1" x14ac:dyDescent="0.35">
      <c r="A3852" s="217">
        <v>7</v>
      </c>
      <c r="B3852" s="204"/>
      <c r="C3852" s="204"/>
      <c r="D3852" s="218"/>
      <c r="E3852" s="204"/>
      <c r="F3852" s="204"/>
      <c r="G3852" s="219"/>
      <c r="H3852" s="273"/>
      <c r="I3852" s="271">
        <f t="shared" si="601"/>
        <v>0</v>
      </c>
      <c r="J3852" s="271"/>
      <c r="K3852" s="271"/>
      <c r="L3852" s="271"/>
      <c r="M3852" s="272"/>
      <c r="N3852" s="272"/>
      <c r="O3852" s="272" t="str">
        <f t="shared" si="602"/>
        <v/>
      </c>
      <c r="P3852" s="272" t="str">
        <f t="shared" si="603"/>
        <v/>
      </c>
      <c r="Q3852" s="272">
        <f t="shared" si="604"/>
        <v>0</v>
      </c>
      <c r="R3852" s="272"/>
    </row>
    <row r="3853" spans="1:21" x14ac:dyDescent="0.3">
      <c r="A3853" s="220">
        <v>8</v>
      </c>
      <c r="B3853" s="202"/>
      <c r="C3853" s="202"/>
      <c r="D3853" s="202" t="s">
        <v>271</v>
      </c>
      <c r="E3853" s="202"/>
      <c r="F3853" s="202"/>
      <c r="G3853" s="221"/>
      <c r="H3853" s="273">
        <f>SUM(B3853:B3859)</f>
        <v>0</v>
      </c>
      <c r="I3853" s="271">
        <f t="shared" si="601"/>
        <v>0</v>
      </c>
      <c r="J3853" s="271">
        <f>IF(SUM(H3853-40)&gt;0,H3853-40,0)</f>
        <v>0</v>
      </c>
      <c r="K3853" s="271">
        <f>IF(SUM(I3853:I3859)&gt;J3853,SUM(I3853:I3859),J3853)</f>
        <v>0</v>
      </c>
      <c r="L3853" s="271">
        <f>IF(D3853="o",IF(H3853&lt;15,0,IF(H3853&gt;40,8,H3853/5)),0)</f>
        <v>0</v>
      </c>
      <c r="M3853" s="272"/>
      <c r="N3853" s="272"/>
      <c r="O3853" s="272" t="str">
        <f t="shared" si="602"/>
        <v/>
      </c>
      <c r="P3853" s="272" t="str">
        <f t="shared" si="603"/>
        <v/>
      </c>
      <c r="Q3853" s="272">
        <f t="shared" si="604"/>
        <v>0</v>
      </c>
      <c r="R3853" s="272"/>
    </row>
    <row r="3854" spans="1:21" x14ac:dyDescent="0.3">
      <c r="A3854" s="214">
        <v>9</v>
      </c>
      <c r="B3854" s="200"/>
      <c r="C3854" s="200"/>
      <c r="D3854" s="215"/>
      <c r="E3854" s="200"/>
      <c r="F3854" s="200"/>
      <c r="G3854" s="216"/>
      <c r="H3854" s="273"/>
      <c r="I3854" s="271">
        <f t="shared" si="601"/>
        <v>0</v>
      </c>
      <c r="J3854" s="271"/>
      <c r="K3854" s="271"/>
      <c r="L3854" s="271"/>
      <c r="M3854" s="272"/>
      <c r="N3854" s="272"/>
      <c r="O3854" s="272" t="str">
        <f t="shared" si="602"/>
        <v/>
      </c>
      <c r="P3854" s="272" t="str">
        <f t="shared" si="603"/>
        <v/>
      </c>
      <c r="Q3854" s="272">
        <f t="shared" si="604"/>
        <v>0</v>
      </c>
      <c r="R3854" s="272"/>
    </row>
    <row r="3855" spans="1:21" x14ac:dyDescent="0.3">
      <c r="A3855" s="214">
        <v>10</v>
      </c>
      <c r="B3855" s="200"/>
      <c r="C3855" s="200"/>
      <c r="D3855" s="215"/>
      <c r="E3855" s="200"/>
      <c r="F3855" s="200"/>
      <c r="G3855" s="216"/>
      <c r="H3855" s="273"/>
      <c r="I3855" s="271">
        <f t="shared" si="601"/>
        <v>0</v>
      </c>
      <c r="J3855" s="271"/>
      <c r="K3855" s="271"/>
      <c r="L3855" s="271"/>
      <c r="M3855" s="272"/>
      <c r="N3855" s="272"/>
      <c r="O3855" s="272" t="str">
        <f t="shared" si="602"/>
        <v/>
      </c>
      <c r="P3855" s="272" t="str">
        <f t="shared" si="603"/>
        <v/>
      </c>
      <c r="Q3855" s="272">
        <f t="shared" si="604"/>
        <v>0</v>
      </c>
      <c r="R3855" s="272"/>
    </row>
    <row r="3856" spans="1:21" x14ac:dyDescent="0.3">
      <c r="A3856" s="214">
        <v>11</v>
      </c>
      <c r="B3856" s="200"/>
      <c r="C3856" s="200"/>
      <c r="D3856" s="215"/>
      <c r="E3856" s="200"/>
      <c r="F3856" s="200"/>
      <c r="G3856" s="216"/>
      <c r="H3856" s="273"/>
      <c r="I3856" s="271">
        <f t="shared" si="601"/>
        <v>0</v>
      </c>
      <c r="J3856" s="271"/>
      <c r="K3856" s="271"/>
      <c r="L3856" s="271"/>
      <c r="M3856" s="272"/>
      <c r="N3856" s="272"/>
      <c r="O3856" s="272" t="str">
        <f t="shared" si="602"/>
        <v/>
      </c>
      <c r="P3856" s="272" t="str">
        <f t="shared" si="603"/>
        <v/>
      </c>
      <c r="Q3856" s="272">
        <f t="shared" si="604"/>
        <v>0</v>
      </c>
      <c r="R3856" s="272"/>
    </row>
    <row r="3857" spans="1:18" x14ac:dyDescent="0.3">
      <c r="A3857" s="214">
        <v>12</v>
      </c>
      <c r="B3857" s="200"/>
      <c r="C3857" s="200"/>
      <c r="D3857" s="215"/>
      <c r="E3857" s="200"/>
      <c r="F3857" s="200"/>
      <c r="G3857" s="216"/>
      <c r="H3857" s="273"/>
      <c r="I3857" s="271">
        <f t="shared" si="601"/>
        <v>0</v>
      </c>
      <c r="J3857" s="271"/>
      <c r="K3857" s="271"/>
      <c r="L3857" s="271"/>
      <c r="M3857" s="272"/>
      <c r="N3857" s="272"/>
      <c r="O3857" s="272" t="str">
        <f t="shared" si="602"/>
        <v/>
      </c>
      <c r="P3857" s="272" t="str">
        <f t="shared" si="603"/>
        <v/>
      </c>
      <c r="Q3857" s="272">
        <f t="shared" si="604"/>
        <v>0</v>
      </c>
      <c r="R3857" s="272"/>
    </row>
    <row r="3858" spans="1:18" x14ac:dyDescent="0.3">
      <c r="A3858" s="214">
        <v>13</v>
      </c>
      <c r="B3858" s="200"/>
      <c r="C3858" s="200"/>
      <c r="D3858" s="215"/>
      <c r="E3858" s="200"/>
      <c r="F3858" s="200"/>
      <c r="G3858" s="216"/>
      <c r="H3858" s="273"/>
      <c r="I3858" s="271">
        <f t="shared" si="601"/>
        <v>0</v>
      </c>
      <c r="J3858" s="271"/>
      <c r="K3858" s="271"/>
      <c r="L3858" s="271"/>
      <c r="M3858" s="272"/>
      <c r="N3858" s="272"/>
      <c r="O3858" s="272" t="str">
        <f t="shared" si="602"/>
        <v/>
      </c>
      <c r="P3858" s="272" t="str">
        <f t="shared" si="603"/>
        <v/>
      </c>
      <c r="Q3858" s="272">
        <f t="shared" si="604"/>
        <v>0</v>
      </c>
      <c r="R3858" s="272"/>
    </row>
    <row r="3859" spans="1:18" ht="17.25" thickBot="1" x14ac:dyDescent="0.35">
      <c r="A3859" s="217">
        <v>14</v>
      </c>
      <c r="B3859" s="204"/>
      <c r="C3859" s="204"/>
      <c r="D3859" s="218"/>
      <c r="E3859" s="204"/>
      <c r="F3859" s="204"/>
      <c r="G3859" s="219"/>
      <c r="H3859" s="273"/>
      <c r="I3859" s="271">
        <f t="shared" si="601"/>
        <v>0</v>
      </c>
      <c r="J3859" s="271"/>
      <c r="K3859" s="271"/>
      <c r="L3859" s="271"/>
      <c r="M3859" s="272"/>
      <c r="N3859" s="272"/>
      <c r="O3859" s="272" t="str">
        <f t="shared" si="602"/>
        <v/>
      </c>
      <c r="P3859" s="272" t="str">
        <f t="shared" si="603"/>
        <v/>
      </c>
      <c r="Q3859" s="272">
        <f t="shared" si="604"/>
        <v>0</v>
      </c>
      <c r="R3859" s="272"/>
    </row>
    <row r="3860" spans="1:18" x14ac:dyDescent="0.3">
      <c r="A3860" s="220">
        <v>15</v>
      </c>
      <c r="B3860" s="202"/>
      <c r="C3860" s="202"/>
      <c r="D3860" s="202" t="s">
        <v>271</v>
      </c>
      <c r="E3860" s="202"/>
      <c r="F3860" s="202"/>
      <c r="G3860" s="221"/>
      <c r="H3860" s="273">
        <f>SUM(B3860:B3866)</f>
        <v>0</v>
      </c>
      <c r="I3860" s="271">
        <f t="shared" si="601"/>
        <v>0</v>
      </c>
      <c r="J3860" s="271">
        <f>IF(SUM(H3860-40)&gt;0,H3860-40,0)</f>
        <v>0</v>
      </c>
      <c r="K3860" s="271">
        <f>IF(SUM(I3860:I3866)&gt;J3860,SUM(I3860:I3866),J3860)</f>
        <v>0</v>
      </c>
      <c r="L3860" s="271">
        <f>IF(D3860="o",IF(H3860&lt;15,0,IF(H3860&gt;40,8,H3860/5)),0)</f>
        <v>0</v>
      </c>
      <c r="M3860" s="272"/>
      <c r="N3860" s="272"/>
      <c r="O3860" s="272" t="str">
        <f t="shared" si="602"/>
        <v/>
      </c>
      <c r="P3860" s="272" t="str">
        <f t="shared" si="603"/>
        <v/>
      </c>
      <c r="Q3860" s="272">
        <f t="shared" si="604"/>
        <v>0</v>
      </c>
      <c r="R3860" s="272"/>
    </row>
    <row r="3861" spans="1:18" x14ac:dyDescent="0.3">
      <c r="A3861" s="214">
        <v>16</v>
      </c>
      <c r="B3861" s="200"/>
      <c r="C3861" s="200"/>
      <c r="D3861" s="215"/>
      <c r="E3861" s="200"/>
      <c r="F3861" s="200"/>
      <c r="G3861" s="216"/>
      <c r="H3861" s="273"/>
      <c r="I3861" s="271">
        <f t="shared" si="601"/>
        <v>0</v>
      </c>
      <c r="J3861" s="271"/>
      <c r="K3861" s="271"/>
      <c r="L3861" s="271"/>
      <c r="M3861" s="272"/>
      <c r="N3861" s="272"/>
      <c r="O3861" s="272" t="str">
        <f t="shared" si="602"/>
        <v/>
      </c>
      <c r="P3861" s="272" t="str">
        <f t="shared" si="603"/>
        <v/>
      </c>
      <c r="Q3861" s="272">
        <f t="shared" si="604"/>
        <v>0</v>
      </c>
      <c r="R3861" s="272"/>
    </row>
    <row r="3862" spans="1:18" x14ac:dyDescent="0.3">
      <c r="A3862" s="214">
        <v>17</v>
      </c>
      <c r="B3862" s="200"/>
      <c r="C3862" s="200"/>
      <c r="D3862" s="215"/>
      <c r="E3862" s="200"/>
      <c r="F3862" s="200"/>
      <c r="G3862" s="216"/>
      <c r="H3862" s="273"/>
      <c r="I3862" s="271">
        <f t="shared" si="601"/>
        <v>0</v>
      </c>
      <c r="J3862" s="271"/>
      <c r="K3862" s="271"/>
      <c r="L3862" s="271"/>
      <c r="M3862" s="272"/>
      <c r="N3862" s="272"/>
      <c r="O3862" s="272" t="str">
        <f t="shared" si="602"/>
        <v/>
      </c>
      <c r="P3862" s="272" t="str">
        <f t="shared" si="603"/>
        <v/>
      </c>
      <c r="Q3862" s="272">
        <f t="shared" si="604"/>
        <v>0</v>
      </c>
      <c r="R3862" s="272"/>
    </row>
    <row r="3863" spans="1:18" x14ac:dyDescent="0.3">
      <c r="A3863" s="214">
        <v>18</v>
      </c>
      <c r="B3863" s="200"/>
      <c r="C3863" s="200"/>
      <c r="D3863" s="215"/>
      <c r="E3863" s="200"/>
      <c r="F3863" s="200"/>
      <c r="G3863" s="216"/>
      <c r="H3863" s="273"/>
      <c r="I3863" s="271">
        <f t="shared" si="601"/>
        <v>0</v>
      </c>
      <c r="J3863" s="271"/>
      <c r="K3863" s="271"/>
      <c r="L3863" s="271"/>
      <c r="M3863" s="272"/>
      <c r="N3863" s="272"/>
      <c r="O3863" s="272" t="str">
        <f t="shared" si="602"/>
        <v/>
      </c>
      <c r="P3863" s="272" t="str">
        <f t="shared" si="603"/>
        <v/>
      </c>
      <c r="Q3863" s="272">
        <f t="shared" si="604"/>
        <v>0</v>
      </c>
      <c r="R3863" s="272"/>
    </row>
    <row r="3864" spans="1:18" x14ac:dyDescent="0.3">
      <c r="A3864" s="214">
        <v>19</v>
      </c>
      <c r="B3864" s="200"/>
      <c r="C3864" s="200"/>
      <c r="D3864" s="215"/>
      <c r="E3864" s="200"/>
      <c r="F3864" s="200"/>
      <c r="G3864" s="216"/>
      <c r="H3864" s="273"/>
      <c r="I3864" s="271">
        <f t="shared" si="601"/>
        <v>0</v>
      </c>
      <c r="J3864" s="271"/>
      <c r="K3864" s="271"/>
      <c r="L3864" s="271"/>
      <c r="M3864" s="272"/>
      <c r="N3864" s="272"/>
      <c r="O3864" s="272" t="str">
        <f t="shared" si="602"/>
        <v/>
      </c>
      <c r="P3864" s="272" t="str">
        <f t="shared" si="603"/>
        <v/>
      </c>
      <c r="Q3864" s="272">
        <f t="shared" si="604"/>
        <v>0</v>
      </c>
      <c r="R3864" s="272"/>
    </row>
    <row r="3865" spans="1:18" x14ac:dyDescent="0.3">
      <c r="A3865" s="214">
        <v>20</v>
      </c>
      <c r="B3865" s="200"/>
      <c r="C3865" s="200"/>
      <c r="D3865" s="215"/>
      <c r="E3865" s="200"/>
      <c r="F3865" s="200"/>
      <c r="G3865" s="216"/>
      <c r="H3865" s="273"/>
      <c r="I3865" s="271">
        <f t="shared" si="601"/>
        <v>0</v>
      </c>
      <c r="J3865" s="271"/>
      <c r="K3865" s="271"/>
      <c r="L3865" s="271"/>
      <c r="M3865" s="272"/>
      <c r="N3865" s="272"/>
      <c r="O3865" s="272" t="str">
        <f t="shared" si="602"/>
        <v/>
      </c>
      <c r="P3865" s="272" t="str">
        <f t="shared" si="603"/>
        <v/>
      </c>
      <c r="Q3865" s="272">
        <f t="shared" si="604"/>
        <v>0</v>
      </c>
      <c r="R3865" s="272"/>
    </row>
    <row r="3866" spans="1:18" ht="17.25" thickBot="1" x14ac:dyDescent="0.35">
      <c r="A3866" s="217">
        <v>21</v>
      </c>
      <c r="B3866" s="204"/>
      <c r="C3866" s="204"/>
      <c r="D3866" s="218"/>
      <c r="E3866" s="204"/>
      <c r="F3866" s="204"/>
      <c r="G3866" s="219"/>
      <c r="H3866" s="273"/>
      <c r="I3866" s="271">
        <f t="shared" si="601"/>
        <v>0</v>
      </c>
      <c r="J3866" s="271"/>
      <c r="K3866" s="271"/>
      <c r="L3866" s="271"/>
      <c r="M3866" s="272"/>
      <c r="N3866" s="272"/>
      <c r="O3866" s="272" t="str">
        <f t="shared" si="602"/>
        <v/>
      </c>
      <c r="P3866" s="272" t="str">
        <f t="shared" si="603"/>
        <v/>
      </c>
      <c r="Q3866" s="272">
        <f t="shared" si="604"/>
        <v>0</v>
      </c>
      <c r="R3866" s="272"/>
    </row>
    <row r="3867" spans="1:18" x14ac:dyDescent="0.3">
      <c r="A3867" s="220">
        <v>22</v>
      </c>
      <c r="B3867" s="202"/>
      <c r="C3867" s="202"/>
      <c r="D3867" s="202" t="s">
        <v>271</v>
      </c>
      <c r="E3867" s="202"/>
      <c r="F3867" s="202"/>
      <c r="G3867" s="221"/>
      <c r="H3867" s="273">
        <f>SUM(B3867:B3873)</f>
        <v>0</v>
      </c>
      <c r="I3867" s="271">
        <f t="shared" si="601"/>
        <v>0</v>
      </c>
      <c r="J3867" s="271">
        <f>IF(SUM(H3867-40)&gt;0,H3867-40,0)</f>
        <v>0</v>
      </c>
      <c r="K3867" s="271">
        <f>IF(SUM(I3867:I3873)&gt;J3867,SUM(I3867:I3873),J3867)</f>
        <v>0</v>
      </c>
      <c r="L3867" s="271">
        <f>IF(D3867="o",IF(H3867&lt;15,0,IF(H3867&gt;40,8,H3867/5)),0)</f>
        <v>0</v>
      </c>
      <c r="M3867" s="272"/>
      <c r="N3867" s="272"/>
      <c r="O3867" s="272" t="str">
        <f t="shared" si="602"/>
        <v/>
      </c>
      <c r="P3867" s="272" t="str">
        <f t="shared" si="603"/>
        <v/>
      </c>
      <c r="Q3867" s="272">
        <f t="shared" si="604"/>
        <v>0</v>
      </c>
      <c r="R3867" s="272"/>
    </row>
    <row r="3868" spans="1:18" x14ac:dyDescent="0.3">
      <c r="A3868" s="214">
        <v>23</v>
      </c>
      <c r="B3868" s="200"/>
      <c r="C3868" s="200"/>
      <c r="D3868" s="215"/>
      <c r="E3868" s="200"/>
      <c r="F3868" s="200"/>
      <c r="G3868" s="216"/>
      <c r="H3868" s="273"/>
      <c r="I3868" s="271">
        <f t="shared" si="601"/>
        <v>0</v>
      </c>
      <c r="J3868" s="271"/>
      <c r="K3868" s="271"/>
      <c r="L3868" s="271"/>
      <c r="M3868" s="272"/>
      <c r="N3868" s="272"/>
      <c r="O3868" s="272" t="str">
        <f t="shared" si="602"/>
        <v/>
      </c>
      <c r="P3868" s="272" t="str">
        <f t="shared" si="603"/>
        <v/>
      </c>
      <c r="Q3868" s="272">
        <f t="shared" si="604"/>
        <v>0</v>
      </c>
      <c r="R3868" s="272"/>
    </row>
    <row r="3869" spans="1:18" x14ac:dyDescent="0.3">
      <c r="A3869" s="214">
        <v>24</v>
      </c>
      <c r="B3869" s="200"/>
      <c r="C3869" s="200"/>
      <c r="D3869" s="215"/>
      <c r="E3869" s="200"/>
      <c r="F3869" s="200"/>
      <c r="G3869" s="216"/>
      <c r="H3869" s="273"/>
      <c r="I3869" s="271">
        <f t="shared" si="601"/>
        <v>0</v>
      </c>
      <c r="J3869" s="271"/>
      <c r="K3869" s="271"/>
      <c r="L3869" s="271"/>
      <c r="M3869" s="272"/>
      <c r="N3869" s="272"/>
      <c r="O3869" s="272" t="str">
        <f t="shared" si="602"/>
        <v/>
      </c>
      <c r="P3869" s="272" t="str">
        <f t="shared" si="603"/>
        <v/>
      </c>
      <c r="Q3869" s="272">
        <f t="shared" si="604"/>
        <v>0</v>
      </c>
      <c r="R3869" s="272"/>
    </row>
    <row r="3870" spans="1:18" x14ac:dyDescent="0.3">
      <c r="A3870" s="214">
        <v>25</v>
      </c>
      <c r="B3870" s="200"/>
      <c r="C3870" s="200"/>
      <c r="D3870" s="215"/>
      <c r="E3870" s="200"/>
      <c r="F3870" s="200"/>
      <c r="G3870" s="216"/>
      <c r="H3870" s="273"/>
      <c r="I3870" s="271">
        <f t="shared" si="601"/>
        <v>0</v>
      </c>
      <c r="J3870" s="271"/>
      <c r="K3870" s="271"/>
      <c r="L3870" s="271"/>
      <c r="M3870" s="272"/>
      <c r="N3870" s="272"/>
      <c r="O3870" s="272" t="str">
        <f t="shared" si="602"/>
        <v/>
      </c>
      <c r="P3870" s="272" t="str">
        <f t="shared" si="603"/>
        <v/>
      </c>
      <c r="Q3870" s="272">
        <f t="shared" si="604"/>
        <v>0</v>
      </c>
      <c r="R3870" s="272"/>
    </row>
    <row r="3871" spans="1:18" x14ac:dyDescent="0.3">
      <c r="A3871" s="214">
        <v>26</v>
      </c>
      <c r="B3871" s="200"/>
      <c r="C3871" s="200"/>
      <c r="D3871" s="215"/>
      <c r="E3871" s="200"/>
      <c r="F3871" s="200"/>
      <c r="G3871" s="216"/>
      <c r="H3871" s="273"/>
      <c r="I3871" s="271">
        <f t="shared" si="601"/>
        <v>0</v>
      </c>
      <c r="J3871" s="271"/>
      <c r="K3871" s="271"/>
      <c r="L3871" s="271"/>
      <c r="M3871" s="272"/>
      <c r="N3871" s="272"/>
      <c r="O3871" s="272" t="str">
        <f t="shared" si="602"/>
        <v/>
      </c>
      <c r="P3871" s="272" t="str">
        <f t="shared" si="603"/>
        <v/>
      </c>
      <c r="Q3871" s="272">
        <f t="shared" si="604"/>
        <v>0</v>
      </c>
      <c r="R3871" s="272"/>
    </row>
    <row r="3872" spans="1:18" x14ac:dyDescent="0.3">
      <c r="A3872" s="214">
        <v>27</v>
      </c>
      <c r="B3872" s="200"/>
      <c r="C3872" s="200"/>
      <c r="D3872" s="215"/>
      <c r="E3872" s="200"/>
      <c r="F3872" s="200"/>
      <c r="G3872" s="216"/>
      <c r="H3872" s="273"/>
      <c r="I3872" s="271">
        <f t="shared" si="601"/>
        <v>0</v>
      </c>
      <c r="J3872" s="271"/>
      <c r="K3872" s="271"/>
      <c r="L3872" s="271"/>
      <c r="M3872" s="272"/>
      <c r="N3872" s="272"/>
      <c r="O3872" s="272" t="str">
        <f t="shared" si="602"/>
        <v/>
      </c>
      <c r="P3872" s="272" t="str">
        <f t="shared" si="603"/>
        <v/>
      </c>
      <c r="Q3872" s="272">
        <f t="shared" si="604"/>
        <v>0</v>
      </c>
      <c r="R3872" s="272"/>
    </row>
    <row r="3873" spans="1:21" ht="17.25" thickBot="1" x14ac:dyDescent="0.35">
      <c r="A3873" s="217">
        <v>28</v>
      </c>
      <c r="B3873" s="204"/>
      <c r="C3873" s="204"/>
      <c r="D3873" s="218"/>
      <c r="E3873" s="204"/>
      <c r="F3873" s="204"/>
      <c r="G3873" s="219"/>
      <c r="H3873" s="273"/>
      <c r="I3873" s="271">
        <f t="shared" si="601"/>
        <v>0</v>
      </c>
      <c r="J3873" s="271"/>
      <c r="K3873" s="271"/>
      <c r="L3873" s="271"/>
      <c r="M3873" s="272"/>
      <c r="N3873" s="272"/>
      <c r="O3873" s="272" t="str">
        <f t="shared" si="602"/>
        <v/>
      </c>
      <c r="P3873" s="272" t="str">
        <f t="shared" si="603"/>
        <v/>
      </c>
      <c r="Q3873" s="272">
        <f t="shared" si="604"/>
        <v>0</v>
      </c>
      <c r="R3873" s="272"/>
    </row>
    <row r="3874" spans="1:21" x14ac:dyDescent="0.3">
      <c r="A3874" s="205"/>
      <c r="B3874" s="202"/>
      <c r="C3874" s="202"/>
      <c r="D3874" s="202" t="s">
        <v>271</v>
      </c>
      <c r="E3874" s="202"/>
      <c r="F3874" s="202"/>
      <c r="G3874" s="221"/>
      <c r="H3874" s="273" t="str">
        <f>IF(A3874&lt;&gt;0,SUM(Q3874:Q3876),"")</f>
        <v/>
      </c>
      <c r="I3874" s="271" t="str">
        <f>IF(A3874&lt;&gt;0,IF(IFERROR(B3874-8,0)&lt;0,0,IFERROR(B3874-8,0)),"")</f>
        <v/>
      </c>
      <c r="J3874" s="271" t="str">
        <f>IF(A3874&lt;&gt;0,IF(SUM(H3874-40)&gt;0,H3874-40,0),"")</f>
        <v/>
      </c>
      <c r="K3874" s="271" t="str">
        <f>IF(A3874&lt;&gt;0,IF(SUM(I3874:I3876)&gt;J3874,SUM(I3874:I3876),J3874),"")</f>
        <v/>
      </c>
      <c r="L3874" s="271" t="str">
        <f>IF(A3874&lt;&gt;0,IF(D3846="o",IF(H3874&lt;(15/(7/COUNTA(A3874:A3876))),0,IF(H3874&gt;(COUNTA(A3874:A3876)/5*40),COUNTA(A3874:A3876)/5*8,H3874/5)),""),"")</f>
        <v/>
      </c>
      <c r="M3874" s="272"/>
      <c r="N3874" s="272"/>
      <c r="O3874" s="272" t="str">
        <f t="shared" si="602"/>
        <v/>
      </c>
      <c r="P3874" s="272" t="str">
        <f t="shared" si="603"/>
        <v/>
      </c>
      <c r="Q3874" s="272">
        <f t="shared" si="604"/>
        <v>0</v>
      </c>
      <c r="R3874" s="272"/>
    </row>
    <row r="3875" spans="1:21" x14ac:dyDescent="0.3">
      <c r="A3875" s="206"/>
      <c r="B3875" s="200"/>
      <c r="C3875" s="200"/>
      <c r="D3875" s="215"/>
      <c r="E3875" s="200"/>
      <c r="F3875" s="200"/>
      <c r="G3875" s="216"/>
      <c r="H3875" s="273"/>
      <c r="I3875" s="271" t="str">
        <f>IF(A3875&lt;&gt;0,IF(IFERROR(B3875-8,0)&lt;0,0,IFERROR(B3875-8,0)),"")</f>
        <v/>
      </c>
      <c r="J3875" s="271"/>
      <c r="K3875" s="271"/>
      <c r="L3875" s="271"/>
      <c r="M3875" s="272"/>
      <c r="N3875" s="272"/>
      <c r="O3875" s="272" t="str">
        <f t="shared" si="602"/>
        <v/>
      </c>
      <c r="P3875" s="272" t="str">
        <f t="shared" si="603"/>
        <v/>
      </c>
      <c r="Q3875" s="272">
        <f t="shared" si="604"/>
        <v>0</v>
      </c>
      <c r="R3875" s="272"/>
    </row>
    <row r="3876" spans="1:21" ht="17.25" thickBot="1" x14ac:dyDescent="0.35">
      <c r="A3876" s="207"/>
      <c r="B3876" s="204"/>
      <c r="C3876" s="204"/>
      <c r="D3876" s="218"/>
      <c r="E3876" s="204"/>
      <c r="F3876" s="204"/>
      <c r="G3876" s="219"/>
      <c r="H3876" s="273"/>
      <c r="I3876" s="271" t="str">
        <f>IF(A3876&lt;&gt;0,IF(IFERROR(B3876-8,0)&lt;0,0,IFERROR(B3876-8,0)),"")</f>
        <v/>
      </c>
      <c r="J3876" s="271"/>
      <c r="K3876" s="271"/>
      <c r="L3876" s="271"/>
      <c r="M3876" s="272"/>
      <c r="N3876" s="272"/>
      <c r="O3876" s="272"/>
      <c r="P3876" s="272"/>
      <c r="Q3876" s="272">
        <f t="shared" si="604"/>
        <v>0</v>
      </c>
      <c r="R3876" s="272"/>
    </row>
    <row r="3877" spans="1:21" ht="17.25" thickBot="1" x14ac:dyDescent="0.35">
      <c r="A3877" s="211"/>
      <c r="B3877" s="243"/>
      <c r="C3877" s="243"/>
      <c r="D3877" s="243"/>
      <c r="E3877" s="243"/>
      <c r="F3877" s="243"/>
      <c r="G3877" s="244"/>
      <c r="H3877" s="273">
        <f t="shared" ref="H3877:M3877" si="605">SUM(H3878:H3908)</f>
        <v>0</v>
      </c>
      <c r="I3877" s="271">
        <f t="shared" si="605"/>
        <v>0</v>
      </c>
      <c r="J3877" s="271">
        <f t="shared" si="605"/>
        <v>0</v>
      </c>
      <c r="K3877" s="271">
        <f t="shared" si="605"/>
        <v>0</v>
      </c>
      <c r="L3877" s="274">
        <f t="shared" si="605"/>
        <v>0</v>
      </c>
      <c r="M3877" s="271" t="e">
        <f t="shared" si="605"/>
        <v>#DIV/0!</v>
      </c>
      <c r="N3877" s="275">
        <f>COUNTA(B3878:B3908)-COUNTIF(B3878:B3908,"연차")</f>
        <v>0</v>
      </c>
      <c r="O3877" s="271">
        <f>SUM(O3878:O3908)</f>
        <v>0</v>
      </c>
      <c r="P3877" s="271">
        <f>SUM(P3878:P3908)</f>
        <v>0</v>
      </c>
      <c r="Q3877" s="272">
        <f>SUM(Q3878:Q3908)</f>
        <v>0</v>
      </c>
      <c r="R3877" s="272">
        <f>COUNTA(A3878:A3908)</f>
        <v>28</v>
      </c>
      <c r="S3877" s="276">
        <f>SUM(C3878:C3908)</f>
        <v>0</v>
      </c>
      <c r="T3877" s="276">
        <f>SUM(F3878:F3908)</f>
        <v>0</v>
      </c>
      <c r="U3877" s="251">
        <f>G3879*G3881</f>
        <v>0</v>
      </c>
    </row>
    <row r="3878" spans="1:21" x14ac:dyDescent="0.3">
      <c r="A3878" s="212">
        <v>1</v>
      </c>
      <c r="B3878" s="201"/>
      <c r="C3878" s="201"/>
      <c r="D3878" s="201" t="s">
        <v>271</v>
      </c>
      <c r="E3878" s="201"/>
      <c r="F3878" s="201"/>
      <c r="G3878" s="213" t="s">
        <v>282</v>
      </c>
      <c r="H3878" s="273">
        <f>SUM(B3878:B3884)</f>
        <v>0</v>
      </c>
      <c r="I3878" s="271">
        <f t="shared" ref="I3878:I3905" si="606">IF(IFERROR(B3878-8,0)&lt;0,0,IFERROR(B3878-8,0))</f>
        <v>0</v>
      </c>
      <c r="J3878" s="271">
        <f>IF(SUM(H3878-40)&gt;0,H3878-40,0)</f>
        <v>0</v>
      </c>
      <c r="K3878" s="271">
        <f>IF(SUM(I3878:I3884)&gt;J3878,SUM(I3878:I3884),J3878)</f>
        <v>0</v>
      </c>
      <c r="L3878" s="271">
        <f>IF(D3878="o",IF(H3878&lt;15,0,IF(H3878&gt;40,8,H3878/5)),0)</f>
        <v>0</v>
      </c>
      <c r="M3878" s="272" t="e">
        <f>SUM(B3878:B3908)/COUNTA(B3878:B3908)</f>
        <v>#DIV/0!</v>
      </c>
      <c r="N3878" s="272"/>
      <c r="O3878" s="272" t="str">
        <f>IF(E3878="o",IF(B3878&gt;8,8,B3878),"")</f>
        <v/>
      </c>
      <c r="P3878" s="272" t="str">
        <f>IF(E3878="o",IF(B3878&gt;8,B3878-8,0),"")</f>
        <v/>
      </c>
      <c r="Q3878" s="272">
        <f>COUNTA(A3878)*IF(B3878="연차",0,B3878)</f>
        <v>0</v>
      </c>
      <c r="R3878" s="272"/>
    </row>
    <row r="3879" spans="1:21" x14ac:dyDescent="0.3">
      <c r="A3879" s="214">
        <v>2</v>
      </c>
      <c r="B3879" s="200"/>
      <c r="C3879" s="200"/>
      <c r="D3879" s="215"/>
      <c r="E3879" s="200"/>
      <c r="F3879" s="200"/>
      <c r="G3879" s="203"/>
      <c r="H3879" s="273"/>
      <c r="I3879" s="271">
        <f t="shared" si="606"/>
        <v>0</v>
      </c>
      <c r="J3879" s="271"/>
      <c r="K3879" s="271"/>
      <c r="L3879" s="271"/>
      <c r="M3879" s="272"/>
      <c r="N3879" s="272"/>
      <c r="O3879" s="272" t="str">
        <f t="shared" ref="O3879:O3907" si="607">IF(E3879="o",IF(B3879&gt;8,8,B3879),"")</f>
        <v/>
      </c>
      <c r="P3879" s="272" t="str">
        <f t="shared" ref="P3879:P3907" si="608">IF(E3879="o",IF(B3879&gt;8,B3879-8,0),"")</f>
        <v/>
      </c>
      <c r="Q3879" s="272">
        <f t="shared" ref="Q3879:Q3908" si="609">COUNTA(A3879)*IF(B3879="연차",0,B3879)</f>
        <v>0</v>
      </c>
      <c r="R3879" s="272"/>
    </row>
    <row r="3880" spans="1:21" x14ac:dyDescent="0.3">
      <c r="A3880" s="214">
        <v>3</v>
      </c>
      <c r="B3880" s="200"/>
      <c r="C3880" s="200"/>
      <c r="D3880" s="215"/>
      <c r="E3880" s="200"/>
      <c r="F3880" s="200"/>
      <c r="G3880" s="203" t="s">
        <v>275</v>
      </c>
      <c r="H3880" s="273"/>
      <c r="I3880" s="271">
        <f t="shared" si="606"/>
        <v>0</v>
      </c>
      <c r="J3880" s="271"/>
      <c r="K3880" s="271"/>
      <c r="L3880" s="271"/>
      <c r="M3880" s="272"/>
      <c r="N3880" s="272"/>
      <c r="O3880" s="272" t="str">
        <f t="shared" si="607"/>
        <v/>
      </c>
      <c r="P3880" s="272" t="str">
        <f t="shared" si="608"/>
        <v/>
      </c>
      <c r="Q3880" s="272">
        <f t="shared" si="609"/>
        <v>0</v>
      </c>
      <c r="R3880" s="272"/>
    </row>
    <row r="3881" spans="1:21" x14ac:dyDescent="0.3">
      <c r="A3881" s="214">
        <v>4</v>
      </c>
      <c r="B3881" s="200"/>
      <c r="C3881" s="200"/>
      <c r="D3881" s="215"/>
      <c r="E3881" s="200"/>
      <c r="F3881" s="200"/>
      <c r="G3881" s="203"/>
      <c r="H3881" s="273"/>
      <c r="I3881" s="271">
        <f t="shared" si="606"/>
        <v>0</v>
      </c>
      <c r="J3881" s="271"/>
      <c r="K3881" s="271"/>
      <c r="L3881" s="271"/>
      <c r="M3881" s="272"/>
      <c r="N3881" s="272"/>
      <c r="O3881" s="272" t="str">
        <f t="shared" si="607"/>
        <v/>
      </c>
      <c r="P3881" s="272" t="str">
        <f t="shared" si="608"/>
        <v/>
      </c>
      <c r="Q3881" s="272">
        <f t="shared" si="609"/>
        <v>0</v>
      </c>
      <c r="R3881" s="272"/>
    </row>
    <row r="3882" spans="1:21" x14ac:dyDescent="0.3">
      <c r="A3882" s="214">
        <v>5</v>
      </c>
      <c r="B3882" s="200"/>
      <c r="C3882" s="200"/>
      <c r="D3882" s="215"/>
      <c r="E3882" s="200"/>
      <c r="F3882" s="200"/>
      <c r="G3882" s="216"/>
      <c r="H3882" s="273"/>
      <c r="I3882" s="271">
        <f t="shared" si="606"/>
        <v>0</v>
      </c>
      <c r="J3882" s="271"/>
      <c r="K3882" s="271"/>
      <c r="L3882" s="271"/>
      <c r="M3882" s="272"/>
      <c r="N3882" s="272"/>
      <c r="O3882" s="272" t="str">
        <f t="shared" si="607"/>
        <v/>
      </c>
      <c r="P3882" s="272" t="str">
        <f t="shared" si="608"/>
        <v/>
      </c>
      <c r="Q3882" s="272">
        <f t="shared" si="609"/>
        <v>0</v>
      </c>
      <c r="R3882" s="272"/>
    </row>
    <row r="3883" spans="1:21" x14ac:dyDescent="0.3">
      <c r="A3883" s="214">
        <v>6</v>
      </c>
      <c r="B3883" s="200"/>
      <c r="C3883" s="200"/>
      <c r="D3883" s="215"/>
      <c r="E3883" s="200"/>
      <c r="F3883" s="200"/>
      <c r="G3883" s="216"/>
      <c r="H3883" s="273"/>
      <c r="I3883" s="271">
        <f t="shared" si="606"/>
        <v>0</v>
      </c>
      <c r="J3883" s="271"/>
      <c r="K3883" s="271"/>
      <c r="L3883" s="271"/>
      <c r="M3883" s="272"/>
      <c r="N3883" s="272"/>
      <c r="O3883" s="272" t="str">
        <f t="shared" si="607"/>
        <v/>
      </c>
      <c r="P3883" s="272" t="str">
        <f t="shared" si="608"/>
        <v/>
      </c>
      <c r="Q3883" s="272">
        <f t="shared" si="609"/>
        <v>0</v>
      </c>
      <c r="R3883" s="272"/>
    </row>
    <row r="3884" spans="1:21" ht="17.25" thickBot="1" x14ac:dyDescent="0.35">
      <c r="A3884" s="217">
        <v>7</v>
      </c>
      <c r="B3884" s="204"/>
      <c r="C3884" s="204"/>
      <c r="D3884" s="218"/>
      <c r="E3884" s="204"/>
      <c r="F3884" s="204"/>
      <c r="G3884" s="219"/>
      <c r="H3884" s="273"/>
      <c r="I3884" s="271">
        <f t="shared" si="606"/>
        <v>0</v>
      </c>
      <c r="J3884" s="271"/>
      <c r="K3884" s="271"/>
      <c r="L3884" s="271"/>
      <c r="M3884" s="272"/>
      <c r="N3884" s="272"/>
      <c r="O3884" s="272" t="str">
        <f t="shared" si="607"/>
        <v/>
      </c>
      <c r="P3884" s="272" t="str">
        <f t="shared" si="608"/>
        <v/>
      </c>
      <c r="Q3884" s="272">
        <f t="shared" si="609"/>
        <v>0</v>
      </c>
      <c r="R3884" s="272"/>
    </row>
    <row r="3885" spans="1:21" x14ac:dyDescent="0.3">
      <c r="A3885" s="220">
        <v>8</v>
      </c>
      <c r="B3885" s="202"/>
      <c r="C3885" s="202"/>
      <c r="D3885" s="202" t="s">
        <v>271</v>
      </c>
      <c r="E3885" s="202"/>
      <c r="F3885" s="202"/>
      <c r="G3885" s="221"/>
      <c r="H3885" s="273">
        <f>SUM(B3885:B3891)</f>
        <v>0</v>
      </c>
      <c r="I3885" s="271">
        <f t="shared" si="606"/>
        <v>0</v>
      </c>
      <c r="J3885" s="271">
        <f>IF(SUM(H3885-40)&gt;0,H3885-40,0)</f>
        <v>0</v>
      </c>
      <c r="K3885" s="271">
        <f>IF(SUM(I3885:I3891)&gt;J3885,SUM(I3885:I3891),J3885)</f>
        <v>0</v>
      </c>
      <c r="L3885" s="271">
        <f>IF(D3885="o",IF(H3885&lt;15,0,IF(H3885&gt;40,8,H3885/5)),0)</f>
        <v>0</v>
      </c>
      <c r="M3885" s="272"/>
      <c r="N3885" s="272"/>
      <c r="O3885" s="272" t="str">
        <f t="shared" si="607"/>
        <v/>
      </c>
      <c r="P3885" s="272" t="str">
        <f t="shared" si="608"/>
        <v/>
      </c>
      <c r="Q3885" s="272">
        <f t="shared" si="609"/>
        <v>0</v>
      </c>
      <c r="R3885" s="272"/>
    </row>
    <row r="3886" spans="1:21" x14ac:dyDescent="0.3">
      <c r="A3886" s="214">
        <v>9</v>
      </c>
      <c r="B3886" s="200"/>
      <c r="C3886" s="200"/>
      <c r="D3886" s="215"/>
      <c r="E3886" s="200"/>
      <c r="F3886" s="200"/>
      <c r="G3886" s="216"/>
      <c r="H3886" s="273"/>
      <c r="I3886" s="271">
        <f t="shared" si="606"/>
        <v>0</v>
      </c>
      <c r="J3886" s="271"/>
      <c r="K3886" s="271"/>
      <c r="L3886" s="271"/>
      <c r="M3886" s="272"/>
      <c r="N3886" s="272"/>
      <c r="O3886" s="272" t="str">
        <f t="shared" si="607"/>
        <v/>
      </c>
      <c r="P3886" s="272" t="str">
        <f t="shared" si="608"/>
        <v/>
      </c>
      <c r="Q3886" s="272">
        <f t="shared" si="609"/>
        <v>0</v>
      </c>
      <c r="R3886" s="272"/>
    </row>
    <row r="3887" spans="1:21" x14ac:dyDescent="0.3">
      <c r="A3887" s="214">
        <v>10</v>
      </c>
      <c r="B3887" s="200"/>
      <c r="C3887" s="200"/>
      <c r="D3887" s="215"/>
      <c r="E3887" s="200"/>
      <c r="F3887" s="200"/>
      <c r="G3887" s="216"/>
      <c r="H3887" s="273"/>
      <c r="I3887" s="271">
        <f t="shared" si="606"/>
        <v>0</v>
      </c>
      <c r="J3887" s="271"/>
      <c r="K3887" s="271"/>
      <c r="L3887" s="271"/>
      <c r="M3887" s="272"/>
      <c r="N3887" s="272"/>
      <c r="O3887" s="272" t="str">
        <f t="shared" si="607"/>
        <v/>
      </c>
      <c r="P3887" s="272" t="str">
        <f t="shared" si="608"/>
        <v/>
      </c>
      <c r="Q3887" s="272">
        <f t="shared" si="609"/>
        <v>0</v>
      </c>
      <c r="R3887" s="272"/>
    </row>
    <row r="3888" spans="1:21" x14ac:dyDescent="0.3">
      <c r="A3888" s="214">
        <v>11</v>
      </c>
      <c r="B3888" s="200"/>
      <c r="C3888" s="200"/>
      <c r="D3888" s="215"/>
      <c r="E3888" s="200"/>
      <c r="F3888" s="200"/>
      <c r="G3888" s="216"/>
      <c r="H3888" s="273"/>
      <c r="I3888" s="271">
        <f t="shared" si="606"/>
        <v>0</v>
      </c>
      <c r="J3888" s="271"/>
      <c r="K3888" s="271"/>
      <c r="L3888" s="271"/>
      <c r="M3888" s="272"/>
      <c r="N3888" s="272"/>
      <c r="O3888" s="272" t="str">
        <f t="shared" si="607"/>
        <v/>
      </c>
      <c r="P3888" s="272" t="str">
        <f t="shared" si="608"/>
        <v/>
      </c>
      <c r="Q3888" s="272">
        <f t="shared" si="609"/>
        <v>0</v>
      </c>
      <c r="R3888" s="272"/>
    </row>
    <row r="3889" spans="1:18" x14ac:dyDescent="0.3">
      <c r="A3889" s="214">
        <v>12</v>
      </c>
      <c r="B3889" s="200"/>
      <c r="C3889" s="200"/>
      <c r="D3889" s="215"/>
      <c r="E3889" s="200"/>
      <c r="F3889" s="200"/>
      <c r="G3889" s="216"/>
      <c r="H3889" s="273"/>
      <c r="I3889" s="271">
        <f t="shared" si="606"/>
        <v>0</v>
      </c>
      <c r="J3889" s="271"/>
      <c r="K3889" s="271"/>
      <c r="L3889" s="271"/>
      <c r="M3889" s="272"/>
      <c r="N3889" s="272"/>
      <c r="O3889" s="272" t="str">
        <f t="shared" si="607"/>
        <v/>
      </c>
      <c r="P3889" s="272" t="str">
        <f t="shared" si="608"/>
        <v/>
      </c>
      <c r="Q3889" s="272">
        <f t="shared" si="609"/>
        <v>0</v>
      </c>
      <c r="R3889" s="272"/>
    </row>
    <row r="3890" spans="1:18" x14ac:dyDescent="0.3">
      <c r="A3890" s="214">
        <v>13</v>
      </c>
      <c r="B3890" s="200"/>
      <c r="C3890" s="200"/>
      <c r="D3890" s="215"/>
      <c r="E3890" s="200"/>
      <c r="F3890" s="200"/>
      <c r="G3890" s="216"/>
      <c r="H3890" s="273"/>
      <c r="I3890" s="271">
        <f t="shared" si="606"/>
        <v>0</v>
      </c>
      <c r="J3890" s="271"/>
      <c r="K3890" s="271"/>
      <c r="L3890" s="271"/>
      <c r="M3890" s="272"/>
      <c r="N3890" s="272"/>
      <c r="O3890" s="272" t="str">
        <f t="shared" si="607"/>
        <v/>
      </c>
      <c r="P3890" s="272" t="str">
        <f t="shared" si="608"/>
        <v/>
      </c>
      <c r="Q3890" s="272">
        <f t="shared" si="609"/>
        <v>0</v>
      </c>
      <c r="R3890" s="272"/>
    </row>
    <row r="3891" spans="1:18" ht="17.25" thickBot="1" x14ac:dyDescent="0.35">
      <c r="A3891" s="217">
        <v>14</v>
      </c>
      <c r="B3891" s="204"/>
      <c r="C3891" s="204"/>
      <c r="D3891" s="218"/>
      <c r="E3891" s="204"/>
      <c r="F3891" s="204"/>
      <c r="G3891" s="219"/>
      <c r="H3891" s="273"/>
      <c r="I3891" s="271">
        <f t="shared" si="606"/>
        <v>0</v>
      </c>
      <c r="J3891" s="271"/>
      <c r="K3891" s="271"/>
      <c r="L3891" s="271"/>
      <c r="M3891" s="272"/>
      <c r="N3891" s="272"/>
      <c r="O3891" s="272" t="str">
        <f t="shared" si="607"/>
        <v/>
      </c>
      <c r="P3891" s="272" t="str">
        <f t="shared" si="608"/>
        <v/>
      </c>
      <c r="Q3891" s="272">
        <f t="shared" si="609"/>
        <v>0</v>
      </c>
      <c r="R3891" s="272"/>
    </row>
    <row r="3892" spans="1:18" x14ac:dyDescent="0.3">
      <c r="A3892" s="220">
        <v>15</v>
      </c>
      <c r="B3892" s="202"/>
      <c r="C3892" s="202"/>
      <c r="D3892" s="202" t="s">
        <v>271</v>
      </c>
      <c r="E3892" s="202"/>
      <c r="F3892" s="202"/>
      <c r="G3892" s="221"/>
      <c r="H3892" s="273">
        <f>SUM(B3892:B3898)</f>
        <v>0</v>
      </c>
      <c r="I3892" s="271">
        <f t="shared" si="606"/>
        <v>0</v>
      </c>
      <c r="J3892" s="271">
        <f>IF(SUM(H3892-40)&gt;0,H3892-40,0)</f>
        <v>0</v>
      </c>
      <c r="K3892" s="271">
        <f>IF(SUM(I3892:I3898)&gt;J3892,SUM(I3892:I3898),J3892)</f>
        <v>0</v>
      </c>
      <c r="L3892" s="271">
        <f>IF(D3892="o",IF(H3892&lt;15,0,IF(H3892&gt;40,8,H3892/5)),0)</f>
        <v>0</v>
      </c>
      <c r="M3892" s="272"/>
      <c r="N3892" s="272"/>
      <c r="O3892" s="272" t="str">
        <f t="shared" si="607"/>
        <v/>
      </c>
      <c r="P3892" s="272" t="str">
        <f t="shared" si="608"/>
        <v/>
      </c>
      <c r="Q3892" s="272">
        <f t="shared" si="609"/>
        <v>0</v>
      </c>
      <c r="R3892" s="272"/>
    </row>
    <row r="3893" spans="1:18" x14ac:dyDescent="0.3">
      <c r="A3893" s="214">
        <v>16</v>
      </c>
      <c r="B3893" s="200"/>
      <c r="C3893" s="200"/>
      <c r="D3893" s="215"/>
      <c r="E3893" s="200"/>
      <c r="F3893" s="200"/>
      <c r="G3893" s="216"/>
      <c r="H3893" s="273"/>
      <c r="I3893" s="271">
        <f t="shared" si="606"/>
        <v>0</v>
      </c>
      <c r="J3893" s="271"/>
      <c r="K3893" s="271"/>
      <c r="L3893" s="271"/>
      <c r="M3893" s="272"/>
      <c r="N3893" s="272"/>
      <c r="O3893" s="272" t="str">
        <f t="shared" si="607"/>
        <v/>
      </c>
      <c r="P3893" s="272" t="str">
        <f t="shared" si="608"/>
        <v/>
      </c>
      <c r="Q3893" s="272">
        <f t="shared" si="609"/>
        <v>0</v>
      </c>
      <c r="R3893" s="272"/>
    </row>
    <row r="3894" spans="1:18" x14ac:dyDescent="0.3">
      <c r="A3894" s="214">
        <v>17</v>
      </c>
      <c r="B3894" s="200"/>
      <c r="C3894" s="200"/>
      <c r="D3894" s="215"/>
      <c r="E3894" s="200"/>
      <c r="F3894" s="200"/>
      <c r="G3894" s="216"/>
      <c r="H3894" s="273"/>
      <c r="I3894" s="271">
        <f t="shared" si="606"/>
        <v>0</v>
      </c>
      <c r="J3894" s="271"/>
      <c r="K3894" s="271"/>
      <c r="L3894" s="271"/>
      <c r="M3894" s="272"/>
      <c r="N3894" s="272"/>
      <c r="O3894" s="272" t="str">
        <f t="shared" si="607"/>
        <v/>
      </c>
      <c r="P3894" s="272" t="str">
        <f t="shared" si="608"/>
        <v/>
      </c>
      <c r="Q3894" s="272">
        <f t="shared" si="609"/>
        <v>0</v>
      </c>
      <c r="R3894" s="272"/>
    </row>
    <row r="3895" spans="1:18" x14ac:dyDescent="0.3">
      <c r="A3895" s="214">
        <v>18</v>
      </c>
      <c r="B3895" s="200"/>
      <c r="C3895" s="200"/>
      <c r="D3895" s="215"/>
      <c r="E3895" s="200"/>
      <c r="F3895" s="200"/>
      <c r="G3895" s="216"/>
      <c r="H3895" s="273"/>
      <c r="I3895" s="271">
        <f t="shared" si="606"/>
        <v>0</v>
      </c>
      <c r="J3895" s="271"/>
      <c r="K3895" s="271"/>
      <c r="L3895" s="271"/>
      <c r="M3895" s="272"/>
      <c r="N3895" s="272"/>
      <c r="O3895" s="272" t="str">
        <f t="shared" si="607"/>
        <v/>
      </c>
      <c r="P3895" s="272" t="str">
        <f t="shared" si="608"/>
        <v/>
      </c>
      <c r="Q3895" s="272">
        <f t="shared" si="609"/>
        <v>0</v>
      </c>
      <c r="R3895" s="272"/>
    </row>
    <row r="3896" spans="1:18" x14ac:dyDescent="0.3">
      <c r="A3896" s="214">
        <v>19</v>
      </c>
      <c r="B3896" s="200"/>
      <c r="C3896" s="200"/>
      <c r="D3896" s="215"/>
      <c r="E3896" s="200"/>
      <c r="F3896" s="200"/>
      <c r="G3896" s="216"/>
      <c r="H3896" s="273"/>
      <c r="I3896" s="271">
        <f t="shared" si="606"/>
        <v>0</v>
      </c>
      <c r="J3896" s="271"/>
      <c r="K3896" s="271"/>
      <c r="L3896" s="271"/>
      <c r="M3896" s="272"/>
      <c r="N3896" s="272"/>
      <c r="O3896" s="272" t="str">
        <f t="shared" si="607"/>
        <v/>
      </c>
      <c r="P3896" s="272" t="str">
        <f t="shared" si="608"/>
        <v/>
      </c>
      <c r="Q3896" s="272">
        <f t="shared" si="609"/>
        <v>0</v>
      </c>
      <c r="R3896" s="272"/>
    </row>
    <row r="3897" spans="1:18" x14ac:dyDescent="0.3">
      <c r="A3897" s="214">
        <v>20</v>
      </c>
      <c r="B3897" s="200"/>
      <c r="C3897" s="200"/>
      <c r="D3897" s="215"/>
      <c r="E3897" s="200"/>
      <c r="F3897" s="200"/>
      <c r="G3897" s="216"/>
      <c r="H3897" s="273"/>
      <c r="I3897" s="271">
        <f t="shared" si="606"/>
        <v>0</v>
      </c>
      <c r="J3897" s="271"/>
      <c r="K3897" s="271"/>
      <c r="L3897" s="271"/>
      <c r="M3897" s="272"/>
      <c r="N3897" s="272"/>
      <c r="O3897" s="272" t="str">
        <f t="shared" si="607"/>
        <v/>
      </c>
      <c r="P3897" s="272" t="str">
        <f t="shared" si="608"/>
        <v/>
      </c>
      <c r="Q3897" s="272">
        <f t="shared" si="609"/>
        <v>0</v>
      </c>
      <c r="R3897" s="272"/>
    </row>
    <row r="3898" spans="1:18" ht="17.25" thickBot="1" x14ac:dyDescent="0.35">
      <c r="A3898" s="217">
        <v>21</v>
      </c>
      <c r="B3898" s="204"/>
      <c r="C3898" s="204"/>
      <c r="D3898" s="218"/>
      <c r="E3898" s="204"/>
      <c r="F3898" s="204"/>
      <c r="G3898" s="219"/>
      <c r="H3898" s="273"/>
      <c r="I3898" s="271">
        <f t="shared" si="606"/>
        <v>0</v>
      </c>
      <c r="J3898" s="271"/>
      <c r="K3898" s="271"/>
      <c r="L3898" s="271"/>
      <c r="M3898" s="272"/>
      <c r="N3898" s="272"/>
      <c r="O3898" s="272" t="str">
        <f t="shared" si="607"/>
        <v/>
      </c>
      <c r="P3898" s="272" t="str">
        <f t="shared" si="608"/>
        <v/>
      </c>
      <c r="Q3898" s="272">
        <f t="shared" si="609"/>
        <v>0</v>
      </c>
      <c r="R3898" s="272"/>
    </row>
    <row r="3899" spans="1:18" x14ac:dyDescent="0.3">
      <c r="A3899" s="220">
        <v>22</v>
      </c>
      <c r="B3899" s="202"/>
      <c r="C3899" s="202"/>
      <c r="D3899" s="202" t="s">
        <v>271</v>
      </c>
      <c r="E3899" s="202"/>
      <c r="F3899" s="202"/>
      <c r="G3899" s="221"/>
      <c r="H3899" s="273">
        <f>SUM(B3899:B3905)</f>
        <v>0</v>
      </c>
      <c r="I3899" s="271">
        <f t="shared" si="606"/>
        <v>0</v>
      </c>
      <c r="J3899" s="271">
        <f>IF(SUM(H3899-40)&gt;0,H3899-40,0)</f>
        <v>0</v>
      </c>
      <c r="K3899" s="271">
        <f>IF(SUM(I3899:I3905)&gt;J3899,SUM(I3899:I3905),J3899)</f>
        <v>0</v>
      </c>
      <c r="L3899" s="271">
        <f>IF(D3899="o",IF(H3899&lt;15,0,IF(H3899&gt;40,8,H3899/5)),0)</f>
        <v>0</v>
      </c>
      <c r="M3899" s="272"/>
      <c r="N3899" s="272"/>
      <c r="O3899" s="272" t="str">
        <f t="shared" si="607"/>
        <v/>
      </c>
      <c r="P3899" s="272" t="str">
        <f t="shared" si="608"/>
        <v/>
      </c>
      <c r="Q3899" s="272">
        <f t="shared" si="609"/>
        <v>0</v>
      </c>
      <c r="R3899" s="272"/>
    </row>
    <row r="3900" spans="1:18" x14ac:dyDescent="0.3">
      <c r="A3900" s="214">
        <v>23</v>
      </c>
      <c r="B3900" s="200"/>
      <c r="C3900" s="200"/>
      <c r="D3900" s="215"/>
      <c r="E3900" s="200"/>
      <c r="F3900" s="200"/>
      <c r="G3900" s="216"/>
      <c r="H3900" s="273"/>
      <c r="I3900" s="271">
        <f t="shared" si="606"/>
        <v>0</v>
      </c>
      <c r="J3900" s="271"/>
      <c r="K3900" s="271"/>
      <c r="L3900" s="271"/>
      <c r="M3900" s="272"/>
      <c r="N3900" s="272"/>
      <c r="O3900" s="272" t="str">
        <f t="shared" si="607"/>
        <v/>
      </c>
      <c r="P3900" s="272" t="str">
        <f t="shared" si="608"/>
        <v/>
      </c>
      <c r="Q3900" s="272">
        <f t="shared" si="609"/>
        <v>0</v>
      </c>
      <c r="R3900" s="272"/>
    </row>
    <row r="3901" spans="1:18" x14ac:dyDescent="0.3">
      <c r="A3901" s="214">
        <v>24</v>
      </c>
      <c r="B3901" s="200"/>
      <c r="C3901" s="200"/>
      <c r="D3901" s="215"/>
      <c r="E3901" s="200"/>
      <c r="F3901" s="200"/>
      <c r="G3901" s="216"/>
      <c r="H3901" s="273"/>
      <c r="I3901" s="271">
        <f t="shared" si="606"/>
        <v>0</v>
      </c>
      <c r="J3901" s="271"/>
      <c r="K3901" s="271"/>
      <c r="L3901" s="271"/>
      <c r="M3901" s="272"/>
      <c r="N3901" s="272"/>
      <c r="O3901" s="272" t="str">
        <f t="shared" si="607"/>
        <v/>
      </c>
      <c r="P3901" s="272" t="str">
        <f t="shared" si="608"/>
        <v/>
      </c>
      <c r="Q3901" s="272">
        <f t="shared" si="609"/>
        <v>0</v>
      </c>
      <c r="R3901" s="272"/>
    </row>
    <row r="3902" spans="1:18" x14ac:dyDescent="0.3">
      <c r="A3902" s="214">
        <v>25</v>
      </c>
      <c r="B3902" s="200"/>
      <c r="C3902" s="200"/>
      <c r="D3902" s="215"/>
      <c r="E3902" s="200"/>
      <c r="F3902" s="200"/>
      <c r="G3902" s="216"/>
      <c r="H3902" s="273"/>
      <c r="I3902" s="271">
        <f t="shared" si="606"/>
        <v>0</v>
      </c>
      <c r="J3902" s="271"/>
      <c r="K3902" s="271"/>
      <c r="L3902" s="271"/>
      <c r="M3902" s="272"/>
      <c r="N3902" s="272"/>
      <c r="O3902" s="272" t="str">
        <f t="shared" si="607"/>
        <v/>
      </c>
      <c r="P3902" s="272" t="str">
        <f t="shared" si="608"/>
        <v/>
      </c>
      <c r="Q3902" s="272">
        <f t="shared" si="609"/>
        <v>0</v>
      </c>
      <c r="R3902" s="272"/>
    </row>
    <row r="3903" spans="1:18" x14ac:dyDescent="0.3">
      <c r="A3903" s="214">
        <v>26</v>
      </c>
      <c r="B3903" s="200"/>
      <c r="C3903" s="200"/>
      <c r="D3903" s="215"/>
      <c r="E3903" s="200"/>
      <c r="F3903" s="200"/>
      <c r="G3903" s="216"/>
      <c r="H3903" s="273"/>
      <c r="I3903" s="271">
        <f t="shared" si="606"/>
        <v>0</v>
      </c>
      <c r="J3903" s="271"/>
      <c r="K3903" s="271"/>
      <c r="L3903" s="271"/>
      <c r="M3903" s="272"/>
      <c r="N3903" s="272"/>
      <c r="O3903" s="272" t="str">
        <f t="shared" si="607"/>
        <v/>
      </c>
      <c r="P3903" s="272" t="str">
        <f t="shared" si="608"/>
        <v/>
      </c>
      <c r="Q3903" s="272">
        <f t="shared" si="609"/>
        <v>0</v>
      </c>
      <c r="R3903" s="272"/>
    </row>
    <row r="3904" spans="1:18" x14ac:dyDescent="0.3">
      <c r="A3904" s="214">
        <v>27</v>
      </c>
      <c r="B3904" s="200"/>
      <c r="C3904" s="200"/>
      <c r="D3904" s="215"/>
      <c r="E3904" s="200"/>
      <c r="F3904" s="200"/>
      <c r="G3904" s="216"/>
      <c r="H3904" s="273"/>
      <c r="I3904" s="271">
        <f t="shared" si="606"/>
        <v>0</v>
      </c>
      <c r="J3904" s="271"/>
      <c r="K3904" s="271"/>
      <c r="L3904" s="271"/>
      <c r="M3904" s="272"/>
      <c r="N3904" s="272"/>
      <c r="O3904" s="272" t="str">
        <f t="shared" si="607"/>
        <v/>
      </c>
      <c r="P3904" s="272" t="str">
        <f t="shared" si="608"/>
        <v/>
      </c>
      <c r="Q3904" s="272">
        <f t="shared" si="609"/>
        <v>0</v>
      </c>
      <c r="R3904" s="272"/>
    </row>
    <row r="3905" spans="1:21" ht="17.25" thickBot="1" x14ac:dyDescent="0.35">
      <c r="A3905" s="217">
        <v>28</v>
      </c>
      <c r="B3905" s="204"/>
      <c r="C3905" s="204"/>
      <c r="D3905" s="218"/>
      <c r="E3905" s="204"/>
      <c r="F3905" s="204"/>
      <c r="G3905" s="219"/>
      <c r="H3905" s="273"/>
      <c r="I3905" s="271">
        <f t="shared" si="606"/>
        <v>0</v>
      </c>
      <c r="J3905" s="271"/>
      <c r="K3905" s="271"/>
      <c r="L3905" s="271"/>
      <c r="M3905" s="272"/>
      <c r="N3905" s="272"/>
      <c r="O3905" s="272" t="str">
        <f t="shared" si="607"/>
        <v/>
      </c>
      <c r="P3905" s="272" t="str">
        <f t="shared" si="608"/>
        <v/>
      </c>
      <c r="Q3905" s="272">
        <f t="shared" si="609"/>
        <v>0</v>
      </c>
      <c r="R3905" s="272"/>
    </row>
    <row r="3906" spans="1:21" x14ac:dyDescent="0.3">
      <c r="A3906" s="205"/>
      <c r="B3906" s="202"/>
      <c r="C3906" s="202"/>
      <c r="D3906" s="202" t="s">
        <v>271</v>
      </c>
      <c r="E3906" s="202"/>
      <c r="F3906" s="202"/>
      <c r="G3906" s="221"/>
      <c r="H3906" s="273" t="str">
        <f>IF(A3906&lt;&gt;0,SUM(Q3906:Q3908),"")</f>
        <v/>
      </c>
      <c r="I3906" s="271" t="str">
        <f>IF(A3906&lt;&gt;0,IF(IFERROR(B3906-8,0)&lt;0,0,IFERROR(B3906-8,0)),"")</f>
        <v/>
      </c>
      <c r="J3906" s="271" t="str">
        <f>IF(A3906&lt;&gt;0,IF(SUM(H3906-40)&gt;0,H3906-40,0),"")</f>
        <v/>
      </c>
      <c r="K3906" s="271" t="str">
        <f>IF(A3906&lt;&gt;0,IF(SUM(I3906:I3908)&gt;J3906,SUM(I3906:I3908),J3906),"")</f>
        <v/>
      </c>
      <c r="L3906" s="271" t="str">
        <f>IF(A3906&lt;&gt;0,IF(D3878="o",IF(H3906&lt;(15/(7/COUNTA(A3906:A3908))),0,IF(H3906&gt;(COUNTA(A3906:A3908)/5*40),COUNTA(A3906:A3908)/5*8,H3906/5)),""),"")</f>
        <v/>
      </c>
      <c r="M3906" s="272"/>
      <c r="N3906" s="272"/>
      <c r="O3906" s="272" t="str">
        <f t="shared" si="607"/>
        <v/>
      </c>
      <c r="P3906" s="272" t="str">
        <f t="shared" si="608"/>
        <v/>
      </c>
      <c r="Q3906" s="272">
        <f t="shared" si="609"/>
        <v>0</v>
      </c>
      <c r="R3906" s="272"/>
    </row>
    <row r="3907" spans="1:21" x14ac:dyDescent="0.3">
      <c r="A3907" s="206"/>
      <c r="B3907" s="200"/>
      <c r="C3907" s="200"/>
      <c r="D3907" s="215"/>
      <c r="E3907" s="200"/>
      <c r="F3907" s="200"/>
      <c r="G3907" s="216"/>
      <c r="H3907" s="273"/>
      <c r="I3907" s="271" t="str">
        <f>IF(A3907&lt;&gt;0,IF(IFERROR(B3907-8,0)&lt;0,0,IFERROR(B3907-8,0)),"")</f>
        <v/>
      </c>
      <c r="J3907" s="271"/>
      <c r="K3907" s="271"/>
      <c r="L3907" s="271"/>
      <c r="M3907" s="272"/>
      <c r="N3907" s="272"/>
      <c r="O3907" s="272" t="str">
        <f t="shared" si="607"/>
        <v/>
      </c>
      <c r="P3907" s="272" t="str">
        <f t="shared" si="608"/>
        <v/>
      </c>
      <c r="Q3907" s="272">
        <f t="shared" si="609"/>
        <v>0</v>
      </c>
      <c r="R3907" s="272"/>
    </row>
    <row r="3908" spans="1:21" ht="17.25" thickBot="1" x14ac:dyDescent="0.35">
      <c r="A3908" s="207"/>
      <c r="B3908" s="204"/>
      <c r="C3908" s="204"/>
      <c r="D3908" s="218"/>
      <c r="E3908" s="204"/>
      <c r="F3908" s="204"/>
      <c r="G3908" s="219"/>
      <c r="H3908" s="273"/>
      <c r="I3908" s="271" t="str">
        <f>IF(A3908&lt;&gt;0,IF(IFERROR(B3908-8,0)&lt;0,0,IFERROR(B3908-8,0)),"")</f>
        <v/>
      </c>
      <c r="J3908" s="271"/>
      <c r="K3908" s="271"/>
      <c r="L3908" s="271"/>
      <c r="M3908" s="272"/>
      <c r="N3908" s="272"/>
      <c r="O3908" s="272"/>
      <c r="P3908" s="272"/>
      <c r="Q3908" s="272">
        <f t="shared" si="609"/>
        <v>0</v>
      </c>
      <c r="R3908" s="272"/>
    </row>
    <row r="3909" spans="1:21" ht="17.25" thickBot="1" x14ac:dyDescent="0.35">
      <c r="A3909" s="211"/>
      <c r="B3909" s="243"/>
      <c r="C3909" s="243"/>
      <c r="D3909" s="243"/>
      <c r="E3909" s="243"/>
      <c r="F3909" s="243"/>
      <c r="G3909" s="244"/>
      <c r="H3909" s="273">
        <f t="shared" ref="H3909:M3909" si="610">SUM(H3910:H3940)</f>
        <v>0</v>
      </c>
      <c r="I3909" s="271">
        <f t="shared" si="610"/>
        <v>0</v>
      </c>
      <c r="J3909" s="271">
        <f t="shared" si="610"/>
        <v>0</v>
      </c>
      <c r="K3909" s="271">
        <f t="shared" si="610"/>
        <v>0</v>
      </c>
      <c r="L3909" s="274">
        <f t="shared" si="610"/>
        <v>0</v>
      </c>
      <c r="M3909" s="271" t="e">
        <f t="shared" si="610"/>
        <v>#DIV/0!</v>
      </c>
      <c r="N3909" s="275">
        <f>COUNTA(B3910:B3940)-COUNTIF(B3910:B3940,"연차")</f>
        <v>0</v>
      </c>
      <c r="O3909" s="271">
        <f>SUM(O3910:O3940)</f>
        <v>0</v>
      </c>
      <c r="P3909" s="271">
        <f>SUM(P3910:P3940)</f>
        <v>0</v>
      </c>
      <c r="Q3909" s="272">
        <f>SUM(Q3910:Q3940)</f>
        <v>0</v>
      </c>
      <c r="R3909" s="272">
        <f>COUNTA(A3910:A3940)</f>
        <v>28</v>
      </c>
      <c r="S3909" s="276">
        <f>SUM(C3910:C3940)</f>
        <v>0</v>
      </c>
      <c r="T3909" s="276">
        <f>SUM(F3910:F3940)</f>
        <v>0</v>
      </c>
      <c r="U3909" s="251">
        <f>G3911*G3913</f>
        <v>0</v>
      </c>
    </row>
    <row r="3910" spans="1:21" x14ac:dyDescent="0.3">
      <c r="A3910" s="212">
        <v>1</v>
      </c>
      <c r="B3910" s="201"/>
      <c r="C3910" s="201"/>
      <c r="D3910" s="201" t="s">
        <v>271</v>
      </c>
      <c r="E3910" s="201"/>
      <c r="F3910" s="201"/>
      <c r="G3910" s="213" t="s">
        <v>282</v>
      </c>
      <c r="H3910" s="273">
        <f>SUM(B3910:B3916)</f>
        <v>0</v>
      </c>
      <c r="I3910" s="271">
        <f t="shared" ref="I3910:I3937" si="611">IF(IFERROR(B3910-8,0)&lt;0,0,IFERROR(B3910-8,0))</f>
        <v>0</v>
      </c>
      <c r="J3910" s="271">
        <f>IF(SUM(H3910-40)&gt;0,H3910-40,0)</f>
        <v>0</v>
      </c>
      <c r="K3910" s="271">
        <f>IF(SUM(I3910:I3916)&gt;J3910,SUM(I3910:I3916),J3910)</f>
        <v>0</v>
      </c>
      <c r="L3910" s="271">
        <f>IF(D3910="o",IF(H3910&lt;15,0,IF(H3910&gt;40,8,H3910/5)),0)</f>
        <v>0</v>
      </c>
      <c r="M3910" s="272" t="e">
        <f>SUM(B3910:B3940)/COUNTA(B3910:B3940)</f>
        <v>#DIV/0!</v>
      </c>
      <c r="N3910" s="272"/>
      <c r="O3910" s="272" t="str">
        <f>IF(E3910="o",IF(B3910&gt;8,8,B3910),"")</f>
        <v/>
      </c>
      <c r="P3910" s="272" t="str">
        <f>IF(E3910="o",IF(B3910&gt;8,B3910-8,0),"")</f>
        <v/>
      </c>
      <c r="Q3910" s="272">
        <f>COUNTA(A3910)*IF(B3910="연차",0,B3910)</f>
        <v>0</v>
      </c>
      <c r="R3910" s="272"/>
    </row>
    <row r="3911" spans="1:21" x14ac:dyDescent="0.3">
      <c r="A3911" s="214">
        <v>2</v>
      </c>
      <c r="B3911" s="200"/>
      <c r="C3911" s="200"/>
      <c r="D3911" s="215"/>
      <c r="E3911" s="200"/>
      <c r="F3911" s="200"/>
      <c r="G3911" s="203"/>
      <c r="H3911" s="273"/>
      <c r="I3911" s="271">
        <f t="shared" si="611"/>
        <v>0</v>
      </c>
      <c r="J3911" s="271"/>
      <c r="K3911" s="271"/>
      <c r="L3911" s="271"/>
      <c r="M3911" s="272"/>
      <c r="N3911" s="272"/>
      <c r="O3911" s="272" t="str">
        <f t="shared" ref="O3911:O3939" si="612">IF(E3911="o",IF(B3911&gt;8,8,B3911),"")</f>
        <v/>
      </c>
      <c r="P3911" s="272" t="str">
        <f t="shared" ref="P3911:P3939" si="613">IF(E3911="o",IF(B3911&gt;8,B3911-8,0),"")</f>
        <v/>
      </c>
      <c r="Q3911" s="272">
        <f t="shared" ref="Q3911:Q3940" si="614">COUNTA(A3911)*IF(B3911="연차",0,B3911)</f>
        <v>0</v>
      </c>
      <c r="R3911" s="272"/>
    </row>
    <row r="3912" spans="1:21" x14ac:dyDescent="0.3">
      <c r="A3912" s="214">
        <v>3</v>
      </c>
      <c r="B3912" s="200"/>
      <c r="C3912" s="200"/>
      <c r="D3912" s="215"/>
      <c r="E3912" s="200"/>
      <c r="F3912" s="200"/>
      <c r="G3912" s="203" t="s">
        <v>275</v>
      </c>
      <c r="H3912" s="273"/>
      <c r="I3912" s="271">
        <f t="shared" si="611"/>
        <v>0</v>
      </c>
      <c r="J3912" s="271"/>
      <c r="K3912" s="271"/>
      <c r="L3912" s="271"/>
      <c r="M3912" s="272"/>
      <c r="N3912" s="272"/>
      <c r="O3912" s="272" t="str">
        <f t="shared" si="612"/>
        <v/>
      </c>
      <c r="P3912" s="272" t="str">
        <f t="shared" si="613"/>
        <v/>
      </c>
      <c r="Q3912" s="272">
        <f t="shared" si="614"/>
        <v>0</v>
      </c>
      <c r="R3912" s="272"/>
    </row>
    <row r="3913" spans="1:21" x14ac:dyDescent="0.3">
      <c r="A3913" s="214">
        <v>4</v>
      </c>
      <c r="B3913" s="200"/>
      <c r="C3913" s="200"/>
      <c r="D3913" s="215"/>
      <c r="E3913" s="200"/>
      <c r="F3913" s="200"/>
      <c r="G3913" s="203"/>
      <c r="H3913" s="273"/>
      <c r="I3913" s="271">
        <f t="shared" si="611"/>
        <v>0</v>
      </c>
      <c r="J3913" s="271"/>
      <c r="K3913" s="271"/>
      <c r="L3913" s="271"/>
      <c r="M3913" s="272"/>
      <c r="N3913" s="272"/>
      <c r="O3913" s="272" t="str">
        <f t="shared" si="612"/>
        <v/>
      </c>
      <c r="P3913" s="272" t="str">
        <f t="shared" si="613"/>
        <v/>
      </c>
      <c r="Q3913" s="272">
        <f t="shared" si="614"/>
        <v>0</v>
      </c>
      <c r="R3913" s="272"/>
    </row>
    <row r="3914" spans="1:21" x14ac:dyDescent="0.3">
      <c r="A3914" s="214">
        <v>5</v>
      </c>
      <c r="B3914" s="200"/>
      <c r="C3914" s="200"/>
      <c r="D3914" s="215"/>
      <c r="E3914" s="200"/>
      <c r="F3914" s="200"/>
      <c r="G3914" s="216"/>
      <c r="H3914" s="273"/>
      <c r="I3914" s="271">
        <f t="shared" si="611"/>
        <v>0</v>
      </c>
      <c r="J3914" s="271"/>
      <c r="K3914" s="271"/>
      <c r="L3914" s="271"/>
      <c r="M3914" s="272"/>
      <c r="N3914" s="272"/>
      <c r="O3914" s="272" t="str">
        <f t="shared" si="612"/>
        <v/>
      </c>
      <c r="P3914" s="272" t="str">
        <f t="shared" si="613"/>
        <v/>
      </c>
      <c r="Q3914" s="272">
        <f t="shared" si="614"/>
        <v>0</v>
      </c>
      <c r="R3914" s="272"/>
    </row>
    <row r="3915" spans="1:21" x14ac:dyDescent="0.3">
      <c r="A3915" s="214">
        <v>6</v>
      </c>
      <c r="B3915" s="200"/>
      <c r="C3915" s="200"/>
      <c r="D3915" s="215"/>
      <c r="E3915" s="200"/>
      <c r="F3915" s="200"/>
      <c r="G3915" s="216"/>
      <c r="H3915" s="273"/>
      <c r="I3915" s="271">
        <f t="shared" si="611"/>
        <v>0</v>
      </c>
      <c r="J3915" s="271"/>
      <c r="K3915" s="271"/>
      <c r="L3915" s="271"/>
      <c r="M3915" s="272"/>
      <c r="N3915" s="272"/>
      <c r="O3915" s="272" t="str">
        <f t="shared" si="612"/>
        <v/>
      </c>
      <c r="P3915" s="272" t="str">
        <f t="shared" si="613"/>
        <v/>
      </c>
      <c r="Q3915" s="272">
        <f t="shared" si="614"/>
        <v>0</v>
      </c>
      <c r="R3915" s="272"/>
    </row>
    <row r="3916" spans="1:21" ht="17.25" thickBot="1" x14ac:dyDescent="0.35">
      <c r="A3916" s="217">
        <v>7</v>
      </c>
      <c r="B3916" s="204"/>
      <c r="C3916" s="204"/>
      <c r="D3916" s="218"/>
      <c r="E3916" s="204"/>
      <c r="F3916" s="204"/>
      <c r="G3916" s="219"/>
      <c r="H3916" s="273"/>
      <c r="I3916" s="271">
        <f t="shared" si="611"/>
        <v>0</v>
      </c>
      <c r="J3916" s="271"/>
      <c r="K3916" s="271"/>
      <c r="L3916" s="271"/>
      <c r="M3916" s="272"/>
      <c r="N3916" s="272"/>
      <c r="O3916" s="272" t="str">
        <f t="shared" si="612"/>
        <v/>
      </c>
      <c r="P3916" s="272" t="str">
        <f t="shared" si="613"/>
        <v/>
      </c>
      <c r="Q3916" s="272">
        <f t="shared" si="614"/>
        <v>0</v>
      </c>
      <c r="R3916" s="272"/>
    </row>
    <row r="3917" spans="1:21" x14ac:dyDescent="0.3">
      <c r="A3917" s="220">
        <v>8</v>
      </c>
      <c r="B3917" s="202"/>
      <c r="C3917" s="202"/>
      <c r="D3917" s="202" t="s">
        <v>271</v>
      </c>
      <c r="E3917" s="202"/>
      <c r="F3917" s="202"/>
      <c r="G3917" s="221"/>
      <c r="H3917" s="273">
        <f>SUM(B3917:B3923)</f>
        <v>0</v>
      </c>
      <c r="I3917" s="271">
        <f t="shared" si="611"/>
        <v>0</v>
      </c>
      <c r="J3917" s="271">
        <f>IF(SUM(H3917-40)&gt;0,H3917-40,0)</f>
        <v>0</v>
      </c>
      <c r="K3917" s="271">
        <f>IF(SUM(I3917:I3923)&gt;J3917,SUM(I3917:I3923),J3917)</f>
        <v>0</v>
      </c>
      <c r="L3917" s="271">
        <f>IF(D3917="o",IF(H3917&lt;15,0,IF(H3917&gt;40,8,H3917/5)),0)</f>
        <v>0</v>
      </c>
      <c r="M3917" s="272"/>
      <c r="N3917" s="272"/>
      <c r="O3917" s="272" t="str">
        <f t="shared" si="612"/>
        <v/>
      </c>
      <c r="P3917" s="272" t="str">
        <f t="shared" si="613"/>
        <v/>
      </c>
      <c r="Q3917" s="272">
        <f t="shared" si="614"/>
        <v>0</v>
      </c>
      <c r="R3917" s="272"/>
    </row>
    <row r="3918" spans="1:21" x14ac:dyDescent="0.3">
      <c r="A3918" s="214">
        <v>9</v>
      </c>
      <c r="B3918" s="200"/>
      <c r="C3918" s="200"/>
      <c r="D3918" s="215"/>
      <c r="E3918" s="200"/>
      <c r="F3918" s="200"/>
      <c r="G3918" s="216"/>
      <c r="H3918" s="273"/>
      <c r="I3918" s="271">
        <f t="shared" si="611"/>
        <v>0</v>
      </c>
      <c r="J3918" s="271"/>
      <c r="K3918" s="271"/>
      <c r="L3918" s="271"/>
      <c r="M3918" s="272"/>
      <c r="N3918" s="272"/>
      <c r="O3918" s="272" t="str">
        <f t="shared" si="612"/>
        <v/>
      </c>
      <c r="P3918" s="272" t="str">
        <f t="shared" si="613"/>
        <v/>
      </c>
      <c r="Q3918" s="272">
        <f t="shared" si="614"/>
        <v>0</v>
      </c>
      <c r="R3918" s="272"/>
    </row>
    <row r="3919" spans="1:21" x14ac:dyDescent="0.3">
      <c r="A3919" s="214">
        <v>10</v>
      </c>
      <c r="B3919" s="200"/>
      <c r="C3919" s="200"/>
      <c r="D3919" s="215"/>
      <c r="E3919" s="200"/>
      <c r="F3919" s="200"/>
      <c r="G3919" s="216"/>
      <c r="H3919" s="273"/>
      <c r="I3919" s="271">
        <f t="shared" si="611"/>
        <v>0</v>
      </c>
      <c r="J3919" s="271"/>
      <c r="K3919" s="271"/>
      <c r="L3919" s="271"/>
      <c r="M3919" s="272"/>
      <c r="N3919" s="272"/>
      <c r="O3919" s="272" t="str">
        <f t="shared" si="612"/>
        <v/>
      </c>
      <c r="P3919" s="272" t="str">
        <f t="shared" si="613"/>
        <v/>
      </c>
      <c r="Q3919" s="272">
        <f t="shared" si="614"/>
        <v>0</v>
      </c>
      <c r="R3919" s="272"/>
    </row>
    <row r="3920" spans="1:21" x14ac:dyDescent="0.3">
      <c r="A3920" s="214">
        <v>11</v>
      </c>
      <c r="B3920" s="200"/>
      <c r="C3920" s="200"/>
      <c r="D3920" s="215"/>
      <c r="E3920" s="200"/>
      <c r="F3920" s="200"/>
      <c r="G3920" s="216"/>
      <c r="H3920" s="273"/>
      <c r="I3920" s="271">
        <f t="shared" si="611"/>
        <v>0</v>
      </c>
      <c r="J3920" s="271"/>
      <c r="K3920" s="271"/>
      <c r="L3920" s="271"/>
      <c r="M3920" s="272"/>
      <c r="N3920" s="272"/>
      <c r="O3920" s="272" t="str">
        <f t="shared" si="612"/>
        <v/>
      </c>
      <c r="P3920" s="272" t="str">
        <f t="shared" si="613"/>
        <v/>
      </c>
      <c r="Q3920" s="272">
        <f t="shared" si="614"/>
        <v>0</v>
      </c>
      <c r="R3920" s="272"/>
    </row>
    <row r="3921" spans="1:18" x14ac:dyDescent="0.3">
      <c r="A3921" s="214">
        <v>12</v>
      </c>
      <c r="B3921" s="200"/>
      <c r="C3921" s="200"/>
      <c r="D3921" s="215"/>
      <c r="E3921" s="200"/>
      <c r="F3921" s="200"/>
      <c r="G3921" s="216"/>
      <c r="H3921" s="273"/>
      <c r="I3921" s="271">
        <f t="shared" si="611"/>
        <v>0</v>
      </c>
      <c r="J3921" s="271"/>
      <c r="K3921" s="271"/>
      <c r="L3921" s="271"/>
      <c r="M3921" s="272"/>
      <c r="N3921" s="272"/>
      <c r="O3921" s="272" t="str">
        <f t="shared" si="612"/>
        <v/>
      </c>
      <c r="P3921" s="272" t="str">
        <f t="shared" si="613"/>
        <v/>
      </c>
      <c r="Q3921" s="272">
        <f t="shared" si="614"/>
        <v>0</v>
      </c>
      <c r="R3921" s="272"/>
    </row>
    <row r="3922" spans="1:18" x14ac:dyDescent="0.3">
      <c r="A3922" s="214">
        <v>13</v>
      </c>
      <c r="B3922" s="200"/>
      <c r="C3922" s="200"/>
      <c r="D3922" s="215"/>
      <c r="E3922" s="200"/>
      <c r="F3922" s="200"/>
      <c r="G3922" s="216"/>
      <c r="H3922" s="273"/>
      <c r="I3922" s="271">
        <f t="shared" si="611"/>
        <v>0</v>
      </c>
      <c r="J3922" s="271"/>
      <c r="K3922" s="271"/>
      <c r="L3922" s="271"/>
      <c r="M3922" s="272"/>
      <c r="N3922" s="272"/>
      <c r="O3922" s="272" t="str">
        <f t="shared" si="612"/>
        <v/>
      </c>
      <c r="P3922" s="272" t="str">
        <f t="shared" si="613"/>
        <v/>
      </c>
      <c r="Q3922" s="272">
        <f t="shared" si="614"/>
        <v>0</v>
      </c>
      <c r="R3922" s="272"/>
    </row>
    <row r="3923" spans="1:18" ht="17.25" thickBot="1" x14ac:dyDescent="0.35">
      <c r="A3923" s="217">
        <v>14</v>
      </c>
      <c r="B3923" s="204"/>
      <c r="C3923" s="204"/>
      <c r="D3923" s="218"/>
      <c r="E3923" s="204"/>
      <c r="F3923" s="204"/>
      <c r="G3923" s="219"/>
      <c r="H3923" s="273"/>
      <c r="I3923" s="271">
        <f t="shared" si="611"/>
        <v>0</v>
      </c>
      <c r="J3923" s="271"/>
      <c r="K3923" s="271"/>
      <c r="L3923" s="271"/>
      <c r="M3923" s="272"/>
      <c r="N3923" s="272"/>
      <c r="O3923" s="272" t="str">
        <f t="shared" si="612"/>
        <v/>
      </c>
      <c r="P3923" s="272" t="str">
        <f t="shared" si="613"/>
        <v/>
      </c>
      <c r="Q3923" s="272">
        <f t="shared" si="614"/>
        <v>0</v>
      </c>
      <c r="R3923" s="272"/>
    </row>
    <row r="3924" spans="1:18" x14ac:dyDescent="0.3">
      <c r="A3924" s="220">
        <v>15</v>
      </c>
      <c r="B3924" s="202"/>
      <c r="C3924" s="202"/>
      <c r="D3924" s="202" t="s">
        <v>271</v>
      </c>
      <c r="E3924" s="202"/>
      <c r="F3924" s="202"/>
      <c r="G3924" s="221"/>
      <c r="H3924" s="273">
        <f>SUM(B3924:B3930)</f>
        <v>0</v>
      </c>
      <c r="I3924" s="271">
        <f t="shared" si="611"/>
        <v>0</v>
      </c>
      <c r="J3924" s="271">
        <f>IF(SUM(H3924-40)&gt;0,H3924-40,0)</f>
        <v>0</v>
      </c>
      <c r="K3924" s="271">
        <f>IF(SUM(I3924:I3930)&gt;J3924,SUM(I3924:I3930),J3924)</f>
        <v>0</v>
      </c>
      <c r="L3924" s="271">
        <f>IF(D3924="o",IF(H3924&lt;15,0,IF(H3924&gt;40,8,H3924/5)),0)</f>
        <v>0</v>
      </c>
      <c r="M3924" s="272"/>
      <c r="N3924" s="272"/>
      <c r="O3924" s="272" t="str">
        <f t="shared" si="612"/>
        <v/>
      </c>
      <c r="P3924" s="272" t="str">
        <f t="shared" si="613"/>
        <v/>
      </c>
      <c r="Q3924" s="272">
        <f t="shared" si="614"/>
        <v>0</v>
      </c>
      <c r="R3924" s="272"/>
    </row>
    <row r="3925" spans="1:18" x14ac:dyDescent="0.3">
      <c r="A3925" s="214">
        <v>16</v>
      </c>
      <c r="B3925" s="200"/>
      <c r="C3925" s="200"/>
      <c r="D3925" s="215"/>
      <c r="E3925" s="200"/>
      <c r="F3925" s="200"/>
      <c r="G3925" s="216"/>
      <c r="H3925" s="273"/>
      <c r="I3925" s="271">
        <f t="shared" si="611"/>
        <v>0</v>
      </c>
      <c r="J3925" s="271"/>
      <c r="K3925" s="271"/>
      <c r="L3925" s="271"/>
      <c r="M3925" s="272"/>
      <c r="N3925" s="272"/>
      <c r="O3925" s="272" t="str">
        <f t="shared" si="612"/>
        <v/>
      </c>
      <c r="P3925" s="272" t="str">
        <f t="shared" si="613"/>
        <v/>
      </c>
      <c r="Q3925" s="272">
        <f t="shared" si="614"/>
        <v>0</v>
      </c>
      <c r="R3925" s="272"/>
    </row>
    <row r="3926" spans="1:18" x14ac:dyDescent="0.3">
      <c r="A3926" s="214">
        <v>17</v>
      </c>
      <c r="B3926" s="200"/>
      <c r="C3926" s="200"/>
      <c r="D3926" s="215"/>
      <c r="E3926" s="200"/>
      <c r="F3926" s="200"/>
      <c r="G3926" s="216"/>
      <c r="H3926" s="273"/>
      <c r="I3926" s="271">
        <f t="shared" si="611"/>
        <v>0</v>
      </c>
      <c r="J3926" s="271"/>
      <c r="K3926" s="271"/>
      <c r="L3926" s="271"/>
      <c r="M3926" s="272"/>
      <c r="N3926" s="272"/>
      <c r="O3926" s="272" t="str">
        <f t="shared" si="612"/>
        <v/>
      </c>
      <c r="P3926" s="272" t="str">
        <f t="shared" si="613"/>
        <v/>
      </c>
      <c r="Q3926" s="272">
        <f t="shared" si="614"/>
        <v>0</v>
      </c>
      <c r="R3926" s="272"/>
    </row>
    <row r="3927" spans="1:18" x14ac:dyDescent="0.3">
      <c r="A3927" s="214">
        <v>18</v>
      </c>
      <c r="B3927" s="200"/>
      <c r="C3927" s="200"/>
      <c r="D3927" s="215"/>
      <c r="E3927" s="200"/>
      <c r="F3927" s="200"/>
      <c r="G3927" s="216"/>
      <c r="H3927" s="273"/>
      <c r="I3927" s="271">
        <f t="shared" si="611"/>
        <v>0</v>
      </c>
      <c r="J3927" s="271"/>
      <c r="K3927" s="271"/>
      <c r="L3927" s="271"/>
      <c r="M3927" s="272"/>
      <c r="N3927" s="272"/>
      <c r="O3927" s="272" t="str">
        <f t="shared" si="612"/>
        <v/>
      </c>
      <c r="P3927" s="272" t="str">
        <f t="shared" si="613"/>
        <v/>
      </c>
      <c r="Q3927" s="272">
        <f t="shared" si="614"/>
        <v>0</v>
      </c>
      <c r="R3927" s="272"/>
    </row>
    <row r="3928" spans="1:18" x14ac:dyDescent="0.3">
      <c r="A3928" s="214">
        <v>19</v>
      </c>
      <c r="B3928" s="200"/>
      <c r="C3928" s="200"/>
      <c r="D3928" s="215"/>
      <c r="E3928" s="200"/>
      <c r="F3928" s="200"/>
      <c r="G3928" s="216"/>
      <c r="H3928" s="273"/>
      <c r="I3928" s="271">
        <f t="shared" si="611"/>
        <v>0</v>
      </c>
      <c r="J3928" s="271"/>
      <c r="K3928" s="271"/>
      <c r="L3928" s="271"/>
      <c r="M3928" s="272"/>
      <c r="N3928" s="272"/>
      <c r="O3928" s="272" t="str">
        <f t="shared" si="612"/>
        <v/>
      </c>
      <c r="P3928" s="272" t="str">
        <f t="shared" si="613"/>
        <v/>
      </c>
      <c r="Q3928" s="272">
        <f t="shared" si="614"/>
        <v>0</v>
      </c>
      <c r="R3928" s="272"/>
    </row>
    <row r="3929" spans="1:18" x14ac:dyDescent="0.3">
      <c r="A3929" s="214">
        <v>20</v>
      </c>
      <c r="B3929" s="200"/>
      <c r="C3929" s="200"/>
      <c r="D3929" s="215"/>
      <c r="E3929" s="200"/>
      <c r="F3929" s="200"/>
      <c r="G3929" s="216"/>
      <c r="H3929" s="273"/>
      <c r="I3929" s="271">
        <f t="shared" si="611"/>
        <v>0</v>
      </c>
      <c r="J3929" s="271"/>
      <c r="K3929" s="271"/>
      <c r="L3929" s="271"/>
      <c r="M3929" s="272"/>
      <c r="N3929" s="272"/>
      <c r="O3929" s="272" t="str">
        <f t="shared" si="612"/>
        <v/>
      </c>
      <c r="P3929" s="272" t="str">
        <f t="shared" si="613"/>
        <v/>
      </c>
      <c r="Q3929" s="272">
        <f t="shared" si="614"/>
        <v>0</v>
      </c>
      <c r="R3929" s="272"/>
    </row>
    <row r="3930" spans="1:18" ht="17.25" thickBot="1" x14ac:dyDescent="0.35">
      <c r="A3930" s="217">
        <v>21</v>
      </c>
      <c r="B3930" s="204"/>
      <c r="C3930" s="204"/>
      <c r="D3930" s="218"/>
      <c r="E3930" s="204"/>
      <c r="F3930" s="204"/>
      <c r="G3930" s="219"/>
      <c r="H3930" s="273"/>
      <c r="I3930" s="271">
        <f t="shared" si="611"/>
        <v>0</v>
      </c>
      <c r="J3930" s="271"/>
      <c r="K3930" s="271"/>
      <c r="L3930" s="271"/>
      <c r="M3930" s="272"/>
      <c r="N3930" s="272"/>
      <c r="O3930" s="272" t="str">
        <f t="shared" si="612"/>
        <v/>
      </c>
      <c r="P3930" s="272" t="str">
        <f t="shared" si="613"/>
        <v/>
      </c>
      <c r="Q3930" s="272">
        <f t="shared" si="614"/>
        <v>0</v>
      </c>
      <c r="R3930" s="272"/>
    </row>
    <row r="3931" spans="1:18" x14ac:dyDescent="0.3">
      <c r="A3931" s="220">
        <v>22</v>
      </c>
      <c r="B3931" s="202"/>
      <c r="C3931" s="202"/>
      <c r="D3931" s="202" t="s">
        <v>271</v>
      </c>
      <c r="E3931" s="202"/>
      <c r="F3931" s="202"/>
      <c r="G3931" s="221"/>
      <c r="H3931" s="273">
        <f>SUM(B3931:B3937)</f>
        <v>0</v>
      </c>
      <c r="I3931" s="271">
        <f t="shared" si="611"/>
        <v>0</v>
      </c>
      <c r="J3931" s="271">
        <f>IF(SUM(H3931-40)&gt;0,H3931-40,0)</f>
        <v>0</v>
      </c>
      <c r="K3931" s="271">
        <f>IF(SUM(I3931:I3937)&gt;J3931,SUM(I3931:I3937),J3931)</f>
        <v>0</v>
      </c>
      <c r="L3931" s="271">
        <f>IF(D3931="o",IF(H3931&lt;15,0,IF(H3931&gt;40,8,H3931/5)),0)</f>
        <v>0</v>
      </c>
      <c r="M3931" s="272"/>
      <c r="N3931" s="272"/>
      <c r="O3931" s="272" t="str">
        <f t="shared" si="612"/>
        <v/>
      </c>
      <c r="P3931" s="272" t="str">
        <f t="shared" si="613"/>
        <v/>
      </c>
      <c r="Q3931" s="272">
        <f t="shared" si="614"/>
        <v>0</v>
      </c>
      <c r="R3931" s="272"/>
    </row>
    <row r="3932" spans="1:18" x14ac:dyDescent="0.3">
      <c r="A3932" s="214">
        <v>23</v>
      </c>
      <c r="B3932" s="200"/>
      <c r="C3932" s="200"/>
      <c r="D3932" s="215"/>
      <c r="E3932" s="200"/>
      <c r="F3932" s="200"/>
      <c r="G3932" s="216"/>
      <c r="H3932" s="273"/>
      <c r="I3932" s="271">
        <f t="shared" si="611"/>
        <v>0</v>
      </c>
      <c r="J3932" s="271"/>
      <c r="K3932" s="271"/>
      <c r="L3932" s="271"/>
      <c r="M3932" s="272"/>
      <c r="N3932" s="272"/>
      <c r="O3932" s="272" t="str">
        <f t="shared" si="612"/>
        <v/>
      </c>
      <c r="P3932" s="272" t="str">
        <f t="shared" si="613"/>
        <v/>
      </c>
      <c r="Q3932" s="272">
        <f t="shared" si="614"/>
        <v>0</v>
      </c>
      <c r="R3932" s="272"/>
    </row>
    <row r="3933" spans="1:18" x14ac:dyDescent="0.3">
      <c r="A3933" s="214">
        <v>24</v>
      </c>
      <c r="B3933" s="200"/>
      <c r="C3933" s="200"/>
      <c r="D3933" s="215"/>
      <c r="E3933" s="200"/>
      <c r="F3933" s="200"/>
      <c r="G3933" s="216"/>
      <c r="H3933" s="273"/>
      <c r="I3933" s="271">
        <f t="shared" si="611"/>
        <v>0</v>
      </c>
      <c r="J3933" s="271"/>
      <c r="K3933" s="271"/>
      <c r="L3933" s="271"/>
      <c r="M3933" s="272"/>
      <c r="N3933" s="272"/>
      <c r="O3933" s="272" t="str">
        <f t="shared" si="612"/>
        <v/>
      </c>
      <c r="P3933" s="272" t="str">
        <f t="shared" si="613"/>
        <v/>
      </c>
      <c r="Q3933" s="272">
        <f t="shared" si="614"/>
        <v>0</v>
      </c>
      <c r="R3933" s="272"/>
    </row>
    <row r="3934" spans="1:18" x14ac:dyDescent="0.3">
      <c r="A3934" s="214">
        <v>25</v>
      </c>
      <c r="B3934" s="200"/>
      <c r="C3934" s="200"/>
      <c r="D3934" s="215"/>
      <c r="E3934" s="200"/>
      <c r="F3934" s="200"/>
      <c r="G3934" s="216"/>
      <c r="H3934" s="273"/>
      <c r="I3934" s="271">
        <f t="shared" si="611"/>
        <v>0</v>
      </c>
      <c r="J3934" s="271"/>
      <c r="K3934" s="271"/>
      <c r="L3934" s="271"/>
      <c r="M3934" s="272"/>
      <c r="N3934" s="272"/>
      <c r="O3934" s="272" t="str">
        <f t="shared" si="612"/>
        <v/>
      </c>
      <c r="P3934" s="272" t="str">
        <f t="shared" si="613"/>
        <v/>
      </c>
      <c r="Q3934" s="272">
        <f t="shared" si="614"/>
        <v>0</v>
      </c>
      <c r="R3934" s="272"/>
    </row>
    <row r="3935" spans="1:18" x14ac:dyDescent="0.3">
      <c r="A3935" s="214">
        <v>26</v>
      </c>
      <c r="B3935" s="200"/>
      <c r="C3935" s="200"/>
      <c r="D3935" s="215"/>
      <c r="E3935" s="200"/>
      <c r="F3935" s="200"/>
      <c r="G3935" s="216"/>
      <c r="H3935" s="273"/>
      <c r="I3935" s="271">
        <f t="shared" si="611"/>
        <v>0</v>
      </c>
      <c r="J3935" s="271"/>
      <c r="K3935" s="271"/>
      <c r="L3935" s="271"/>
      <c r="M3935" s="272"/>
      <c r="N3935" s="272"/>
      <c r="O3935" s="272" t="str">
        <f t="shared" si="612"/>
        <v/>
      </c>
      <c r="P3935" s="272" t="str">
        <f t="shared" si="613"/>
        <v/>
      </c>
      <c r="Q3935" s="272">
        <f t="shared" si="614"/>
        <v>0</v>
      </c>
      <c r="R3935" s="272"/>
    </row>
    <row r="3936" spans="1:18" x14ac:dyDescent="0.3">
      <c r="A3936" s="214">
        <v>27</v>
      </c>
      <c r="B3936" s="200"/>
      <c r="C3936" s="200"/>
      <c r="D3936" s="215"/>
      <c r="E3936" s="200"/>
      <c r="F3936" s="200"/>
      <c r="G3936" s="216"/>
      <c r="H3936" s="273"/>
      <c r="I3936" s="271">
        <f t="shared" si="611"/>
        <v>0</v>
      </c>
      <c r="J3936" s="271"/>
      <c r="K3936" s="271"/>
      <c r="L3936" s="271"/>
      <c r="M3936" s="272"/>
      <c r="N3936" s="272"/>
      <c r="O3936" s="272" t="str">
        <f t="shared" si="612"/>
        <v/>
      </c>
      <c r="P3936" s="272" t="str">
        <f t="shared" si="613"/>
        <v/>
      </c>
      <c r="Q3936" s="272">
        <f t="shared" si="614"/>
        <v>0</v>
      </c>
      <c r="R3936" s="272"/>
    </row>
    <row r="3937" spans="1:21" ht="17.25" thickBot="1" x14ac:dyDescent="0.35">
      <c r="A3937" s="217">
        <v>28</v>
      </c>
      <c r="B3937" s="204"/>
      <c r="C3937" s="204"/>
      <c r="D3937" s="218"/>
      <c r="E3937" s="204"/>
      <c r="F3937" s="204"/>
      <c r="G3937" s="219"/>
      <c r="H3937" s="273"/>
      <c r="I3937" s="271">
        <f t="shared" si="611"/>
        <v>0</v>
      </c>
      <c r="J3937" s="271"/>
      <c r="K3937" s="271"/>
      <c r="L3937" s="271"/>
      <c r="M3937" s="272"/>
      <c r="N3937" s="272"/>
      <c r="O3937" s="272" t="str">
        <f t="shared" si="612"/>
        <v/>
      </c>
      <c r="P3937" s="272" t="str">
        <f t="shared" si="613"/>
        <v/>
      </c>
      <c r="Q3937" s="272">
        <f t="shared" si="614"/>
        <v>0</v>
      </c>
      <c r="R3937" s="272"/>
    </row>
    <row r="3938" spans="1:21" x14ac:dyDescent="0.3">
      <c r="A3938" s="205"/>
      <c r="B3938" s="202"/>
      <c r="C3938" s="202"/>
      <c r="D3938" s="202" t="s">
        <v>271</v>
      </c>
      <c r="E3938" s="202"/>
      <c r="F3938" s="202"/>
      <c r="G3938" s="221"/>
      <c r="H3938" s="273" t="str">
        <f>IF(A3938&lt;&gt;0,SUM(Q3938:Q3940),"")</f>
        <v/>
      </c>
      <c r="I3938" s="271" t="str">
        <f>IF(A3938&lt;&gt;0,IF(IFERROR(B3938-8,0)&lt;0,0,IFERROR(B3938-8,0)),"")</f>
        <v/>
      </c>
      <c r="J3938" s="271" t="str">
        <f>IF(A3938&lt;&gt;0,IF(SUM(H3938-40)&gt;0,H3938-40,0),"")</f>
        <v/>
      </c>
      <c r="K3938" s="271" t="str">
        <f>IF(A3938&lt;&gt;0,IF(SUM(I3938:I3940)&gt;J3938,SUM(I3938:I3940),J3938),"")</f>
        <v/>
      </c>
      <c r="L3938" s="271" t="str">
        <f>IF(A3938&lt;&gt;0,IF(D3910="o",IF(H3938&lt;(15/(7/COUNTA(A3938:A3940))),0,IF(H3938&gt;(COUNTA(A3938:A3940)/5*40),COUNTA(A3938:A3940)/5*8,H3938/5)),""),"")</f>
        <v/>
      </c>
      <c r="M3938" s="272"/>
      <c r="N3938" s="272"/>
      <c r="O3938" s="272" t="str">
        <f t="shared" si="612"/>
        <v/>
      </c>
      <c r="P3938" s="272" t="str">
        <f t="shared" si="613"/>
        <v/>
      </c>
      <c r="Q3938" s="272">
        <f t="shared" si="614"/>
        <v>0</v>
      </c>
      <c r="R3938" s="272"/>
    </row>
    <row r="3939" spans="1:21" x14ac:dyDescent="0.3">
      <c r="A3939" s="206"/>
      <c r="B3939" s="200"/>
      <c r="C3939" s="200"/>
      <c r="D3939" s="215"/>
      <c r="E3939" s="200"/>
      <c r="F3939" s="200"/>
      <c r="G3939" s="216"/>
      <c r="H3939" s="273"/>
      <c r="I3939" s="271" t="str">
        <f>IF(A3939&lt;&gt;0,IF(IFERROR(B3939-8,0)&lt;0,0,IFERROR(B3939-8,0)),"")</f>
        <v/>
      </c>
      <c r="J3939" s="271"/>
      <c r="K3939" s="271"/>
      <c r="L3939" s="271"/>
      <c r="M3939" s="272"/>
      <c r="N3939" s="272"/>
      <c r="O3939" s="272" t="str">
        <f t="shared" si="612"/>
        <v/>
      </c>
      <c r="P3939" s="272" t="str">
        <f t="shared" si="613"/>
        <v/>
      </c>
      <c r="Q3939" s="272">
        <f t="shared" si="614"/>
        <v>0</v>
      </c>
      <c r="R3939" s="272"/>
    </row>
    <row r="3940" spans="1:21" ht="17.25" thickBot="1" x14ac:dyDescent="0.35">
      <c r="A3940" s="207"/>
      <c r="B3940" s="204"/>
      <c r="C3940" s="204"/>
      <c r="D3940" s="218"/>
      <c r="E3940" s="204"/>
      <c r="F3940" s="204"/>
      <c r="G3940" s="219"/>
      <c r="H3940" s="273"/>
      <c r="I3940" s="271" t="str">
        <f>IF(A3940&lt;&gt;0,IF(IFERROR(B3940-8,0)&lt;0,0,IFERROR(B3940-8,0)),"")</f>
        <v/>
      </c>
      <c r="J3940" s="271"/>
      <c r="K3940" s="271"/>
      <c r="L3940" s="271"/>
      <c r="M3940" s="272"/>
      <c r="N3940" s="272"/>
      <c r="O3940" s="272"/>
      <c r="P3940" s="272"/>
      <c r="Q3940" s="272">
        <f t="shared" si="614"/>
        <v>0</v>
      </c>
      <c r="R3940" s="272"/>
    </row>
    <row r="3941" spans="1:21" ht="17.25" thickBot="1" x14ac:dyDescent="0.35">
      <c r="A3941" s="211"/>
      <c r="B3941" s="243"/>
      <c r="C3941" s="243"/>
      <c r="D3941" s="243"/>
      <c r="E3941" s="243"/>
      <c r="F3941" s="243"/>
      <c r="G3941" s="244"/>
      <c r="H3941" s="273">
        <f t="shared" ref="H3941:M3941" si="615">SUM(H3942:H3972)</f>
        <v>0</v>
      </c>
      <c r="I3941" s="271">
        <f t="shared" si="615"/>
        <v>0</v>
      </c>
      <c r="J3941" s="271">
        <f t="shared" si="615"/>
        <v>0</v>
      </c>
      <c r="K3941" s="271">
        <f t="shared" si="615"/>
        <v>0</v>
      </c>
      <c r="L3941" s="274">
        <f t="shared" si="615"/>
        <v>0</v>
      </c>
      <c r="M3941" s="271" t="e">
        <f t="shared" si="615"/>
        <v>#DIV/0!</v>
      </c>
      <c r="N3941" s="275">
        <f>COUNTA(B3942:B3972)-COUNTIF(B3942:B3972,"연차")</f>
        <v>0</v>
      </c>
      <c r="O3941" s="271">
        <f>SUM(O3942:O3972)</f>
        <v>0</v>
      </c>
      <c r="P3941" s="271">
        <f>SUM(P3942:P3972)</f>
        <v>0</v>
      </c>
      <c r="Q3941" s="272">
        <f>SUM(Q3942:Q3972)</f>
        <v>0</v>
      </c>
      <c r="R3941" s="272">
        <f>COUNTA(A3942:A3972)</f>
        <v>28</v>
      </c>
      <c r="S3941" s="276">
        <f>SUM(C3942:C3972)</f>
        <v>0</v>
      </c>
      <c r="T3941" s="276">
        <f>SUM(F3942:F3972)</f>
        <v>0</v>
      </c>
      <c r="U3941" s="251">
        <f>G3943*G3945</f>
        <v>0</v>
      </c>
    </row>
    <row r="3942" spans="1:21" x14ac:dyDescent="0.3">
      <c r="A3942" s="212">
        <v>1</v>
      </c>
      <c r="B3942" s="201"/>
      <c r="C3942" s="201"/>
      <c r="D3942" s="201" t="s">
        <v>271</v>
      </c>
      <c r="E3942" s="201"/>
      <c r="F3942" s="201"/>
      <c r="G3942" s="213" t="s">
        <v>282</v>
      </c>
      <c r="H3942" s="273">
        <f>SUM(B3942:B3948)</f>
        <v>0</v>
      </c>
      <c r="I3942" s="271">
        <f t="shared" ref="I3942:I3969" si="616">IF(IFERROR(B3942-8,0)&lt;0,0,IFERROR(B3942-8,0))</f>
        <v>0</v>
      </c>
      <c r="J3942" s="271">
        <f>IF(SUM(H3942-40)&gt;0,H3942-40,0)</f>
        <v>0</v>
      </c>
      <c r="K3942" s="271">
        <f>IF(SUM(I3942:I3948)&gt;J3942,SUM(I3942:I3948),J3942)</f>
        <v>0</v>
      </c>
      <c r="L3942" s="271">
        <f>IF(D3942="o",IF(H3942&lt;15,0,IF(H3942&gt;40,8,H3942/5)),0)</f>
        <v>0</v>
      </c>
      <c r="M3942" s="272" t="e">
        <f>SUM(B3942:B3972)/COUNTA(B3942:B3972)</f>
        <v>#DIV/0!</v>
      </c>
      <c r="N3942" s="272"/>
      <c r="O3942" s="272" t="str">
        <f>IF(E3942="o",IF(B3942&gt;8,8,B3942),"")</f>
        <v/>
      </c>
      <c r="P3942" s="272" t="str">
        <f>IF(E3942="o",IF(B3942&gt;8,B3942-8,0),"")</f>
        <v/>
      </c>
      <c r="Q3942" s="272">
        <f>COUNTA(A3942)*IF(B3942="연차",0,B3942)</f>
        <v>0</v>
      </c>
      <c r="R3942" s="272"/>
    </row>
    <row r="3943" spans="1:21" x14ac:dyDescent="0.3">
      <c r="A3943" s="214">
        <v>2</v>
      </c>
      <c r="B3943" s="200"/>
      <c r="C3943" s="200"/>
      <c r="D3943" s="215"/>
      <c r="E3943" s="200"/>
      <c r="F3943" s="200"/>
      <c r="G3943" s="203"/>
      <c r="H3943" s="273"/>
      <c r="I3943" s="271">
        <f t="shared" si="616"/>
        <v>0</v>
      </c>
      <c r="J3943" s="271"/>
      <c r="K3943" s="271"/>
      <c r="L3943" s="271"/>
      <c r="M3943" s="272"/>
      <c r="N3943" s="272"/>
      <c r="O3943" s="272" t="str">
        <f t="shared" ref="O3943:O3971" si="617">IF(E3943="o",IF(B3943&gt;8,8,B3943),"")</f>
        <v/>
      </c>
      <c r="P3943" s="272" t="str">
        <f t="shared" ref="P3943:P3971" si="618">IF(E3943="o",IF(B3943&gt;8,B3943-8,0),"")</f>
        <v/>
      </c>
      <c r="Q3943" s="272">
        <f t="shared" ref="Q3943:Q3972" si="619">COUNTA(A3943)*IF(B3943="연차",0,B3943)</f>
        <v>0</v>
      </c>
      <c r="R3943" s="272"/>
    </row>
    <row r="3944" spans="1:21" x14ac:dyDescent="0.3">
      <c r="A3944" s="214">
        <v>3</v>
      </c>
      <c r="B3944" s="200"/>
      <c r="C3944" s="200"/>
      <c r="D3944" s="215"/>
      <c r="E3944" s="200"/>
      <c r="F3944" s="200"/>
      <c r="G3944" s="203" t="s">
        <v>275</v>
      </c>
      <c r="H3944" s="273"/>
      <c r="I3944" s="271">
        <f t="shared" si="616"/>
        <v>0</v>
      </c>
      <c r="J3944" s="271"/>
      <c r="K3944" s="271"/>
      <c r="L3944" s="271"/>
      <c r="M3944" s="272"/>
      <c r="N3944" s="272"/>
      <c r="O3944" s="272" t="str">
        <f t="shared" si="617"/>
        <v/>
      </c>
      <c r="P3944" s="272" t="str">
        <f t="shared" si="618"/>
        <v/>
      </c>
      <c r="Q3944" s="272">
        <f t="shared" si="619"/>
        <v>0</v>
      </c>
      <c r="R3944" s="272"/>
    </row>
    <row r="3945" spans="1:21" x14ac:dyDescent="0.3">
      <c r="A3945" s="214">
        <v>4</v>
      </c>
      <c r="B3945" s="200"/>
      <c r="C3945" s="200"/>
      <c r="D3945" s="215"/>
      <c r="E3945" s="200"/>
      <c r="F3945" s="200"/>
      <c r="G3945" s="203"/>
      <c r="H3945" s="273"/>
      <c r="I3945" s="271">
        <f t="shared" si="616"/>
        <v>0</v>
      </c>
      <c r="J3945" s="271"/>
      <c r="K3945" s="271"/>
      <c r="L3945" s="271"/>
      <c r="M3945" s="272"/>
      <c r="N3945" s="272"/>
      <c r="O3945" s="272" t="str">
        <f t="shared" si="617"/>
        <v/>
      </c>
      <c r="P3945" s="272" t="str">
        <f t="shared" si="618"/>
        <v/>
      </c>
      <c r="Q3945" s="272">
        <f t="shared" si="619"/>
        <v>0</v>
      </c>
      <c r="R3945" s="272"/>
    </row>
    <row r="3946" spans="1:21" x14ac:dyDescent="0.3">
      <c r="A3946" s="214">
        <v>5</v>
      </c>
      <c r="B3946" s="200"/>
      <c r="C3946" s="200"/>
      <c r="D3946" s="215"/>
      <c r="E3946" s="200"/>
      <c r="F3946" s="200"/>
      <c r="G3946" s="216"/>
      <c r="H3946" s="273"/>
      <c r="I3946" s="271">
        <f t="shared" si="616"/>
        <v>0</v>
      </c>
      <c r="J3946" s="271"/>
      <c r="K3946" s="271"/>
      <c r="L3946" s="271"/>
      <c r="M3946" s="272"/>
      <c r="N3946" s="272"/>
      <c r="O3946" s="272" t="str">
        <f t="shared" si="617"/>
        <v/>
      </c>
      <c r="P3946" s="272" t="str">
        <f t="shared" si="618"/>
        <v/>
      </c>
      <c r="Q3946" s="272">
        <f t="shared" si="619"/>
        <v>0</v>
      </c>
      <c r="R3946" s="272"/>
    </row>
    <row r="3947" spans="1:21" x14ac:dyDescent="0.3">
      <c r="A3947" s="214">
        <v>6</v>
      </c>
      <c r="B3947" s="200"/>
      <c r="C3947" s="200"/>
      <c r="D3947" s="215"/>
      <c r="E3947" s="200"/>
      <c r="F3947" s="200"/>
      <c r="G3947" s="216"/>
      <c r="H3947" s="273"/>
      <c r="I3947" s="271">
        <f t="shared" si="616"/>
        <v>0</v>
      </c>
      <c r="J3947" s="271"/>
      <c r="K3947" s="271"/>
      <c r="L3947" s="271"/>
      <c r="M3947" s="272"/>
      <c r="N3947" s="272"/>
      <c r="O3947" s="272" t="str">
        <f t="shared" si="617"/>
        <v/>
      </c>
      <c r="P3947" s="272" t="str">
        <f t="shared" si="618"/>
        <v/>
      </c>
      <c r="Q3947" s="272">
        <f t="shared" si="619"/>
        <v>0</v>
      </c>
      <c r="R3947" s="272"/>
    </row>
    <row r="3948" spans="1:21" ht="17.25" thickBot="1" x14ac:dyDescent="0.35">
      <c r="A3948" s="217">
        <v>7</v>
      </c>
      <c r="B3948" s="204"/>
      <c r="C3948" s="204"/>
      <c r="D3948" s="218"/>
      <c r="E3948" s="204"/>
      <c r="F3948" s="204"/>
      <c r="G3948" s="219"/>
      <c r="H3948" s="273"/>
      <c r="I3948" s="271">
        <f t="shared" si="616"/>
        <v>0</v>
      </c>
      <c r="J3948" s="271"/>
      <c r="K3948" s="271"/>
      <c r="L3948" s="271"/>
      <c r="M3948" s="272"/>
      <c r="N3948" s="272"/>
      <c r="O3948" s="272" t="str">
        <f t="shared" si="617"/>
        <v/>
      </c>
      <c r="P3948" s="272" t="str">
        <f t="shared" si="618"/>
        <v/>
      </c>
      <c r="Q3948" s="272">
        <f t="shared" si="619"/>
        <v>0</v>
      </c>
      <c r="R3948" s="272"/>
    </row>
    <row r="3949" spans="1:21" x14ac:dyDescent="0.3">
      <c r="A3949" s="220">
        <v>8</v>
      </c>
      <c r="B3949" s="202"/>
      <c r="C3949" s="202"/>
      <c r="D3949" s="202" t="s">
        <v>271</v>
      </c>
      <c r="E3949" s="202"/>
      <c r="F3949" s="202"/>
      <c r="G3949" s="221"/>
      <c r="H3949" s="273">
        <f>SUM(B3949:B3955)</f>
        <v>0</v>
      </c>
      <c r="I3949" s="271">
        <f t="shared" si="616"/>
        <v>0</v>
      </c>
      <c r="J3949" s="271">
        <f>IF(SUM(H3949-40)&gt;0,H3949-40,0)</f>
        <v>0</v>
      </c>
      <c r="K3949" s="271">
        <f>IF(SUM(I3949:I3955)&gt;J3949,SUM(I3949:I3955),J3949)</f>
        <v>0</v>
      </c>
      <c r="L3949" s="271">
        <f>IF(D3949="o",IF(H3949&lt;15,0,IF(H3949&gt;40,8,H3949/5)),0)</f>
        <v>0</v>
      </c>
      <c r="M3949" s="272"/>
      <c r="N3949" s="272"/>
      <c r="O3949" s="272" t="str">
        <f t="shared" si="617"/>
        <v/>
      </c>
      <c r="P3949" s="272" t="str">
        <f t="shared" si="618"/>
        <v/>
      </c>
      <c r="Q3949" s="272">
        <f t="shared" si="619"/>
        <v>0</v>
      </c>
      <c r="R3949" s="272"/>
    </row>
    <row r="3950" spans="1:21" x14ac:dyDescent="0.3">
      <c r="A3950" s="214">
        <v>9</v>
      </c>
      <c r="B3950" s="200"/>
      <c r="C3950" s="200"/>
      <c r="D3950" s="215"/>
      <c r="E3950" s="200"/>
      <c r="F3950" s="200"/>
      <c r="G3950" s="216"/>
      <c r="H3950" s="273"/>
      <c r="I3950" s="271">
        <f t="shared" si="616"/>
        <v>0</v>
      </c>
      <c r="J3950" s="271"/>
      <c r="K3950" s="271"/>
      <c r="L3950" s="271"/>
      <c r="M3950" s="272"/>
      <c r="N3950" s="272"/>
      <c r="O3950" s="272" t="str">
        <f t="shared" si="617"/>
        <v/>
      </c>
      <c r="P3950" s="272" t="str">
        <f t="shared" si="618"/>
        <v/>
      </c>
      <c r="Q3950" s="272">
        <f t="shared" si="619"/>
        <v>0</v>
      </c>
      <c r="R3950" s="272"/>
    </row>
    <row r="3951" spans="1:21" x14ac:dyDescent="0.3">
      <c r="A3951" s="214">
        <v>10</v>
      </c>
      <c r="B3951" s="200"/>
      <c r="C3951" s="200"/>
      <c r="D3951" s="215"/>
      <c r="E3951" s="200"/>
      <c r="F3951" s="200"/>
      <c r="G3951" s="216"/>
      <c r="H3951" s="273"/>
      <c r="I3951" s="271">
        <f t="shared" si="616"/>
        <v>0</v>
      </c>
      <c r="J3951" s="271"/>
      <c r="K3951" s="271"/>
      <c r="L3951" s="271"/>
      <c r="M3951" s="272"/>
      <c r="N3951" s="272"/>
      <c r="O3951" s="272" t="str">
        <f t="shared" si="617"/>
        <v/>
      </c>
      <c r="P3951" s="272" t="str">
        <f t="shared" si="618"/>
        <v/>
      </c>
      <c r="Q3951" s="272">
        <f t="shared" si="619"/>
        <v>0</v>
      </c>
      <c r="R3951" s="272"/>
    </row>
    <row r="3952" spans="1:21" x14ac:dyDescent="0.3">
      <c r="A3952" s="214">
        <v>11</v>
      </c>
      <c r="B3952" s="200"/>
      <c r="C3952" s="200"/>
      <c r="D3952" s="215"/>
      <c r="E3952" s="200"/>
      <c r="F3952" s="200"/>
      <c r="G3952" s="216"/>
      <c r="H3952" s="273"/>
      <c r="I3952" s="271">
        <f t="shared" si="616"/>
        <v>0</v>
      </c>
      <c r="J3952" s="271"/>
      <c r="K3952" s="271"/>
      <c r="L3952" s="271"/>
      <c r="M3952" s="272"/>
      <c r="N3952" s="272"/>
      <c r="O3952" s="272" t="str">
        <f t="shared" si="617"/>
        <v/>
      </c>
      <c r="P3952" s="272" t="str">
        <f t="shared" si="618"/>
        <v/>
      </c>
      <c r="Q3952" s="272">
        <f t="shared" si="619"/>
        <v>0</v>
      </c>
      <c r="R3952" s="272"/>
    </row>
    <row r="3953" spans="1:18" x14ac:dyDescent="0.3">
      <c r="A3953" s="214">
        <v>12</v>
      </c>
      <c r="B3953" s="200"/>
      <c r="C3953" s="200"/>
      <c r="D3953" s="215"/>
      <c r="E3953" s="200"/>
      <c r="F3953" s="200"/>
      <c r="G3953" s="216"/>
      <c r="H3953" s="273"/>
      <c r="I3953" s="271">
        <f t="shared" si="616"/>
        <v>0</v>
      </c>
      <c r="J3953" s="271"/>
      <c r="K3953" s="271"/>
      <c r="L3953" s="271"/>
      <c r="M3953" s="272"/>
      <c r="N3953" s="272"/>
      <c r="O3953" s="272" t="str">
        <f t="shared" si="617"/>
        <v/>
      </c>
      <c r="P3953" s="272" t="str">
        <f t="shared" si="618"/>
        <v/>
      </c>
      <c r="Q3953" s="272">
        <f t="shared" si="619"/>
        <v>0</v>
      </c>
      <c r="R3953" s="272"/>
    </row>
    <row r="3954" spans="1:18" x14ac:dyDescent="0.3">
      <c r="A3954" s="214">
        <v>13</v>
      </c>
      <c r="B3954" s="200"/>
      <c r="C3954" s="200"/>
      <c r="D3954" s="215"/>
      <c r="E3954" s="200"/>
      <c r="F3954" s="200"/>
      <c r="G3954" s="216"/>
      <c r="H3954" s="273"/>
      <c r="I3954" s="271">
        <f t="shared" si="616"/>
        <v>0</v>
      </c>
      <c r="J3954" s="271"/>
      <c r="K3954" s="271"/>
      <c r="L3954" s="271"/>
      <c r="M3954" s="272"/>
      <c r="N3954" s="272"/>
      <c r="O3954" s="272" t="str">
        <f t="shared" si="617"/>
        <v/>
      </c>
      <c r="P3954" s="272" t="str">
        <f t="shared" si="618"/>
        <v/>
      </c>
      <c r="Q3954" s="272">
        <f t="shared" si="619"/>
        <v>0</v>
      </c>
      <c r="R3954" s="272"/>
    </row>
    <row r="3955" spans="1:18" ht="17.25" thickBot="1" x14ac:dyDescent="0.35">
      <c r="A3955" s="217">
        <v>14</v>
      </c>
      <c r="B3955" s="204"/>
      <c r="C3955" s="204"/>
      <c r="D3955" s="218"/>
      <c r="E3955" s="204"/>
      <c r="F3955" s="204"/>
      <c r="G3955" s="219"/>
      <c r="H3955" s="273"/>
      <c r="I3955" s="271">
        <f t="shared" si="616"/>
        <v>0</v>
      </c>
      <c r="J3955" s="271"/>
      <c r="K3955" s="271"/>
      <c r="L3955" s="271"/>
      <c r="M3955" s="272"/>
      <c r="N3955" s="272"/>
      <c r="O3955" s="272" t="str">
        <f t="shared" si="617"/>
        <v/>
      </c>
      <c r="P3955" s="272" t="str">
        <f t="shared" si="618"/>
        <v/>
      </c>
      <c r="Q3955" s="272">
        <f t="shared" si="619"/>
        <v>0</v>
      </c>
      <c r="R3955" s="272"/>
    </row>
    <row r="3956" spans="1:18" x14ac:dyDescent="0.3">
      <c r="A3956" s="220">
        <v>15</v>
      </c>
      <c r="B3956" s="202"/>
      <c r="C3956" s="202"/>
      <c r="D3956" s="202" t="s">
        <v>271</v>
      </c>
      <c r="E3956" s="202"/>
      <c r="F3956" s="202"/>
      <c r="G3956" s="221"/>
      <c r="H3956" s="273">
        <f>SUM(B3956:B3962)</f>
        <v>0</v>
      </c>
      <c r="I3956" s="271">
        <f t="shared" si="616"/>
        <v>0</v>
      </c>
      <c r="J3956" s="271">
        <f>IF(SUM(H3956-40)&gt;0,H3956-40,0)</f>
        <v>0</v>
      </c>
      <c r="K3956" s="271">
        <f>IF(SUM(I3956:I3962)&gt;J3956,SUM(I3956:I3962),J3956)</f>
        <v>0</v>
      </c>
      <c r="L3956" s="271">
        <f>IF(D3956="o",IF(H3956&lt;15,0,IF(H3956&gt;40,8,H3956/5)),0)</f>
        <v>0</v>
      </c>
      <c r="M3956" s="272"/>
      <c r="N3956" s="272"/>
      <c r="O3956" s="272" t="str">
        <f t="shared" si="617"/>
        <v/>
      </c>
      <c r="P3956" s="272" t="str">
        <f t="shared" si="618"/>
        <v/>
      </c>
      <c r="Q3956" s="272">
        <f t="shared" si="619"/>
        <v>0</v>
      </c>
      <c r="R3956" s="272"/>
    </row>
    <row r="3957" spans="1:18" x14ac:dyDescent="0.3">
      <c r="A3957" s="214">
        <v>16</v>
      </c>
      <c r="B3957" s="200"/>
      <c r="C3957" s="200"/>
      <c r="D3957" s="215"/>
      <c r="E3957" s="200"/>
      <c r="F3957" s="200"/>
      <c r="G3957" s="216"/>
      <c r="H3957" s="273"/>
      <c r="I3957" s="271">
        <f t="shared" si="616"/>
        <v>0</v>
      </c>
      <c r="J3957" s="271"/>
      <c r="K3957" s="271"/>
      <c r="L3957" s="271"/>
      <c r="M3957" s="272"/>
      <c r="N3957" s="272"/>
      <c r="O3957" s="272" t="str">
        <f t="shared" si="617"/>
        <v/>
      </c>
      <c r="P3957" s="272" t="str">
        <f t="shared" si="618"/>
        <v/>
      </c>
      <c r="Q3957" s="272">
        <f t="shared" si="619"/>
        <v>0</v>
      </c>
      <c r="R3957" s="272"/>
    </row>
    <row r="3958" spans="1:18" x14ac:dyDescent="0.3">
      <c r="A3958" s="214">
        <v>17</v>
      </c>
      <c r="B3958" s="200"/>
      <c r="C3958" s="200"/>
      <c r="D3958" s="215"/>
      <c r="E3958" s="200"/>
      <c r="F3958" s="200"/>
      <c r="G3958" s="216"/>
      <c r="H3958" s="273"/>
      <c r="I3958" s="271">
        <f t="shared" si="616"/>
        <v>0</v>
      </c>
      <c r="J3958" s="271"/>
      <c r="K3958" s="271"/>
      <c r="L3958" s="271"/>
      <c r="M3958" s="272"/>
      <c r="N3958" s="272"/>
      <c r="O3958" s="272" t="str">
        <f t="shared" si="617"/>
        <v/>
      </c>
      <c r="P3958" s="272" t="str">
        <f t="shared" si="618"/>
        <v/>
      </c>
      <c r="Q3958" s="272">
        <f t="shared" si="619"/>
        <v>0</v>
      </c>
      <c r="R3958" s="272"/>
    </row>
    <row r="3959" spans="1:18" x14ac:dyDescent="0.3">
      <c r="A3959" s="214">
        <v>18</v>
      </c>
      <c r="B3959" s="200"/>
      <c r="C3959" s="200"/>
      <c r="D3959" s="215"/>
      <c r="E3959" s="200"/>
      <c r="F3959" s="200"/>
      <c r="G3959" s="216"/>
      <c r="H3959" s="273"/>
      <c r="I3959" s="271">
        <f t="shared" si="616"/>
        <v>0</v>
      </c>
      <c r="J3959" s="271"/>
      <c r="K3959" s="271"/>
      <c r="L3959" s="271"/>
      <c r="M3959" s="272"/>
      <c r="N3959" s="272"/>
      <c r="O3959" s="272" t="str">
        <f t="shared" si="617"/>
        <v/>
      </c>
      <c r="P3959" s="272" t="str">
        <f t="shared" si="618"/>
        <v/>
      </c>
      <c r="Q3959" s="272">
        <f t="shared" si="619"/>
        <v>0</v>
      </c>
      <c r="R3959" s="272"/>
    </row>
    <row r="3960" spans="1:18" x14ac:dyDescent="0.3">
      <c r="A3960" s="214">
        <v>19</v>
      </c>
      <c r="B3960" s="200"/>
      <c r="C3960" s="200"/>
      <c r="D3960" s="215"/>
      <c r="E3960" s="200"/>
      <c r="F3960" s="200"/>
      <c r="G3960" s="216"/>
      <c r="H3960" s="273"/>
      <c r="I3960" s="271">
        <f t="shared" si="616"/>
        <v>0</v>
      </c>
      <c r="J3960" s="271"/>
      <c r="K3960" s="271"/>
      <c r="L3960" s="271"/>
      <c r="M3960" s="272"/>
      <c r="N3960" s="272"/>
      <c r="O3960" s="272" t="str">
        <f t="shared" si="617"/>
        <v/>
      </c>
      <c r="P3960" s="272" t="str">
        <f t="shared" si="618"/>
        <v/>
      </c>
      <c r="Q3960" s="272">
        <f t="shared" si="619"/>
        <v>0</v>
      </c>
      <c r="R3960" s="272"/>
    </row>
    <row r="3961" spans="1:18" x14ac:dyDescent="0.3">
      <c r="A3961" s="214">
        <v>20</v>
      </c>
      <c r="B3961" s="200"/>
      <c r="C3961" s="200"/>
      <c r="D3961" s="215"/>
      <c r="E3961" s="200"/>
      <c r="F3961" s="200"/>
      <c r="G3961" s="216"/>
      <c r="H3961" s="273"/>
      <c r="I3961" s="271">
        <f t="shared" si="616"/>
        <v>0</v>
      </c>
      <c r="J3961" s="271"/>
      <c r="K3961" s="271"/>
      <c r="L3961" s="271"/>
      <c r="M3961" s="272"/>
      <c r="N3961" s="272"/>
      <c r="O3961" s="272" t="str">
        <f t="shared" si="617"/>
        <v/>
      </c>
      <c r="P3961" s="272" t="str">
        <f t="shared" si="618"/>
        <v/>
      </c>
      <c r="Q3961" s="272">
        <f t="shared" si="619"/>
        <v>0</v>
      </c>
      <c r="R3961" s="272"/>
    </row>
    <row r="3962" spans="1:18" ht="17.25" thickBot="1" x14ac:dyDescent="0.35">
      <c r="A3962" s="217">
        <v>21</v>
      </c>
      <c r="B3962" s="204"/>
      <c r="C3962" s="204"/>
      <c r="D3962" s="218"/>
      <c r="E3962" s="204"/>
      <c r="F3962" s="204"/>
      <c r="G3962" s="219"/>
      <c r="H3962" s="273"/>
      <c r="I3962" s="271">
        <f t="shared" si="616"/>
        <v>0</v>
      </c>
      <c r="J3962" s="271"/>
      <c r="K3962" s="271"/>
      <c r="L3962" s="271"/>
      <c r="M3962" s="272"/>
      <c r="N3962" s="272"/>
      <c r="O3962" s="272" t="str">
        <f t="shared" si="617"/>
        <v/>
      </c>
      <c r="P3962" s="272" t="str">
        <f t="shared" si="618"/>
        <v/>
      </c>
      <c r="Q3962" s="272">
        <f t="shared" si="619"/>
        <v>0</v>
      </c>
      <c r="R3962" s="272"/>
    </row>
    <row r="3963" spans="1:18" x14ac:dyDescent="0.3">
      <c r="A3963" s="220">
        <v>22</v>
      </c>
      <c r="B3963" s="202"/>
      <c r="C3963" s="202"/>
      <c r="D3963" s="202" t="s">
        <v>271</v>
      </c>
      <c r="E3963" s="202"/>
      <c r="F3963" s="202"/>
      <c r="G3963" s="221"/>
      <c r="H3963" s="273">
        <f>SUM(B3963:B3969)</f>
        <v>0</v>
      </c>
      <c r="I3963" s="271">
        <f t="shared" si="616"/>
        <v>0</v>
      </c>
      <c r="J3963" s="271">
        <f>IF(SUM(H3963-40)&gt;0,H3963-40,0)</f>
        <v>0</v>
      </c>
      <c r="K3963" s="271">
        <f>IF(SUM(I3963:I3969)&gt;J3963,SUM(I3963:I3969),J3963)</f>
        <v>0</v>
      </c>
      <c r="L3963" s="271">
        <f>IF(D3963="o",IF(H3963&lt;15,0,IF(H3963&gt;40,8,H3963/5)),0)</f>
        <v>0</v>
      </c>
      <c r="M3963" s="272"/>
      <c r="N3963" s="272"/>
      <c r="O3963" s="272" t="str">
        <f t="shared" si="617"/>
        <v/>
      </c>
      <c r="P3963" s="272" t="str">
        <f t="shared" si="618"/>
        <v/>
      </c>
      <c r="Q3963" s="272">
        <f t="shared" si="619"/>
        <v>0</v>
      </c>
      <c r="R3963" s="272"/>
    </row>
    <row r="3964" spans="1:18" x14ac:dyDescent="0.3">
      <c r="A3964" s="214">
        <v>23</v>
      </c>
      <c r="B3964" s="200"/>
      <c r="C3964" s="200"/>
      <c r="D3964" s="215"/>
      <c r="E3964" s="200"/>
      <c r="F3964" s="200"/>
      <c r="G3964" s="216"/>
      <c r="H3964" s="273"/>
      <c r="I3964" s="271">
        <f t="shared" si="616"/>
        <v>0</v>
      </c>
      <c r="J3964" s="271"/>
      <c r="K3964" s="271"/>
      <c r="L3964" s="271"/>
      <c r="M3964" s="272"/>
      <c r="N3964" s="272"/>
      <c r="O3964" s="272" t="str">
        <f t="shared" si="617"/>
        <v/>
      </c>
      <c r="P3964" s="272" t="str">
        <f t="shared" si="618"/>
        <v/>
      </c>
      <c r="Q3964" s="272">
        <f t="shared" si="619"/>
        <v>0</v>
      </c>
      <c r="R3964" s="272"/>
    </row>
    <row r="3965" spans="1:18" x14ac:dyDescent="0.3">
      <c r="A3965" s="214">
        <v>24</v>
      </c>
      <c r="B3965" s="200"/>
      <c r="C3965" s="200"/>
      <c r="D3965" s="215"/>
      <c r="E3965" s="200"/>
      <c r="F3965" s="200"/>
      <c r="G3965" s="216"/>
      <c r="H3965" s="273"/>
      <c r="I3965" s="271">
        <f t="shared" si="616"/>
        <v>0</v>
      </c>
      <c r="J3965" s="271"/>
      <c r="K3965" s="271"/>
      <c r="L3965" s="271"/>
      <c r="M3965" s="272"/>
      <c r="N3965" s="272"/>
      <c r="O3965" s="272" t="str">
        <f t="shared" si="617"/>
        <v/>
      </c>
      <c r="P3965" s="272" t="str">
        <f t="shared" si="618"/>
        <v/>
      </c>
      <c r="Q3965" s="272">
        <f t="shared" si="619"/>
        <v>0</v>
      </c>
      <c r="R3965" s="272"/>
    </row>
    <row r="3966" spans="1:18" x14ac:dyDescent="0.3">
      <c r="A3966" s="214">
        <v>25</v>
      </c>
      <c r="B3966" s="200"/>
      <c r="C3966" s="200"/>
      <c r="D3966" s="215"/>
      <c r="E3966" s="200"/>
      <c r="F3966" s="200"/>
      <c r="G3966" s="216"/>
      <c r="H3966" s="273"/>
      <c r="I3966" s="271">
        <f t="shared" si="616"/>
        <v>0</v>
      </c>
      <c r="J3966" s="271"/>
      <c r="K3966" s="271"/>
      <c r="L3966" s="271"/>
      <c r="M3966" s="272"/>
      <c r="N3966" s="272"/>
      <c r="O3966" s="272" t="str">
        <f t="shared" si="617"/>
        <v/>
      </c>
      <c r="P3966" s="272" t="str">
        <f t="shared" si="618"/>
        <v/>
      </c>
      <c r="Q3966" s="272">
        <f t="shared" si="619"/>
        <v>0</v>
      </c>
      <c r="R3966" s="272"/>
    </row>
    <row r="3967" spans="1:18" x14ac:dyDescent="0.3">
      <c r="A3967" s="214">
        <v>26</v>
      </c>
      <c r="B3967" s="200"/>
      <c r="C3967" s="200"/>
      <c r="D3967" s="215"/>
      <c r="E3967" s="200"/>
      <c r="F3967" s="200"/>
      <c r="G3967" s="216"/>
      <c r="H3967" s="273"/>
      <c r="I3967" s="271">
        <f t="shared" si="616"/>
        <v>0</v>
      </c>
      <c r="J3967" s="271"/>
      <c r="K3967" s="271"/>
      <c r="L3967" s="271"/>
      <c r="M3967" s="272"/>
      <c r="N3967" s="272"/>
      <c r="O3967" s="272" t="str">
        <f t="shared" si="617"/>
        <v/>
      </c>
      <c r="P3967" s="272" t="str">
        <f t="shared" si="618"/>
        <v/>
      </c>
      <c r="Q3967" s="272">
        <f t="shared" si="619"/>
        <v>0</v>
      </c>
      <c r="R3967" s="272"/>
    </row>
    <row r="3968" spans="1:18" x14ac:dyDescent="0.3">
      <c r="A3968" s="214">
        <v>27</v>
      </c>
      <c r="B3968" s="200"/>
      <c r="C3968" s="200"/>
      <c r="D3968" s="215"/>
      <c r="E3968" s="200"/>
      <c r="F3968" s="200"/>
      <c r="G3968" s="216"/>
      <c r="H3968" s="273"/>
      <c r="I3968" s="271">
        <f t="shared" si="616"/>
        <v>0</v>
      </c>
      <c r="J3968" s="271"/>
      <c r="K3968" s="271"/>
      <c r="L3968" s="271"/>
      <c r="M3968" s="272"/>
      <c r="N3968" s="272"/>
      <c r="O3968" s="272" t="str">
        <f t="shared" si="617"/>
        <v/>
      </c>
      <c r="P3968" s="272" t="str">
        <f t="shared" si="618"/>
        <v/>
      </c>
      <c r="Q3968" s="272">
        <f t="shared" si="619"/>
        <v>0</v>
      </c>
      <c r="R3968" s="272"/>
    </row>
    <row r="3969" spans="1:21" ht="17.25" thickBot="1" x14ac:dyDescent="0.35">
      <c r="A3969" s="217">
        <v>28</v>
      </c>
      <c r="B3969" s="204"/>
      <c r="C3969" s="204"/>
      <c r="D3969" s="218"/>
      <c r="E3969" s="204"/>
      <c r="F3969" s="204"/>
      <c r="G3969" s="219"/>
      <c r="H3969" s="273"/>
      <c r="I3969" s="271">
        <f t="shared" si="616"/>
        <v>0</v>
      </c>
      <c r="J3969" s="271"/>
      <c r="K3969" s="271"/>
      <c r="L3969" s="271"/>
      <c r="M3969" s="272"/>
      <c r="N3969" s="272"/>
      <c r="O3969" s="272" t="str">
        <f t="shared" si="617"/>
        <v/>
      </c>
      <c r="P3969" s="272" t="str">
        <f t="shared" si="618"/>
        <v/>
      </c>
      <c r="Q3969" s="272">
        <f t="shared" si="619"/>
        <v>0</v>
      </c>
      <c r="R3969" s="272"/>
    </row>
    <row r="3970" spans="1:21" x14ac:dyDescent="0.3">
      <c r="A3970" s="205"/>
      <c r="B3970" s="202"/>
      <c r="C3970" s="202"/>
      <c r="D3970" s="202" t="s">
        <v>271</v>
      </c>
      <c r="E3970" s="202"/>
      <c r="F3970" s="202"/>
      <c r="G3970" s="221"/>
      <c r="H3970" s="273" t="str">
        <f>IF(A3970&lt;&gt;0,SUM(Q3970:Q3972),"")</f>
        <v/>
      </c>
      <c r="I3970" s="271" t="str">
        <f>IF(A3970&lt;&gt;0,IF(IFERROR(B3970-8,0)&lt;0,0,IFERROR(B3970-8,0)),"")</f>
        <v/>
      </c>
      <c r="J3970" s="271" t="str">
        <f>IF(A3970&lt;&gt;0,IF(SUM(H3970-40)&gt;0,H3970-40,0),"")</f>
        <v/>
      </c>
      <c r="K3970" s="271" t="str">
        <f>IF(A3970&lt;&gt;0,IF(SUM(I3970:I3972)&gt;J3970,SUM(I3970:I3972),J3970),"")</f>
        <v/>
      </c>
      <c r="L3970" s="271" t="str">
        <f>IF(A3970&lt;&gt;0,IF(D3942="o",IF(H3970&lt;(15/(7/COUNTA(A3970:A3972))),0,IF(H3970&gt;(COUNTA(A3970:A3972)/5*40),COUNTA(A3970:A3972)/5*8,H3970/5)),""),"")</f>
        <v/>
      </c>
      <c r="M3970" s="272"/>
      <c r="N3970" s="272"/>
      <c r="O3970" s="272" t="str">
        <f t="shared" si="617"/>
        <v/>
      </c>
      <c r="P3970" s="272" t="str">
        <f t="shared" si="618"/>
        <v/>
      </c>
      <c r="Q3970" s="272">
        <f t="shared" si="619"/>
        <v>0</v>
      </c>
      <c r="R3970" s="272"/>
    </row>
    <row r="3971" spans="1:21" x14ac:dyDescent="0.3">
      <c r="A3971" s="206"/>
      <c r="B3971" s="200"/>
      <c r="C3971" s="200"/>
      <c r="D3971" s="215"/>
      <c r="E3971" s="200"/>
      <c r="F3971" s="200"/>
      <c r="G3971" s="216"/>
      <c r="H3971" s="273"/>
      <c r="I3971" s="271" t="str">
        <f>IF(A3971&lt;&gt;0,IF(IFERROR(B3971-8,0)&lt;0,0,IFERROR(B3971-8,0)),"")</f>
        <v/>
      </c>
      <c r="J3971" s="271"/>
      <c r="K3971" s="271"/>
      <c r="L3971" s="271"/>
      <c r="M3971" s="272"/>
      <c r="N3971" s="272"/>
      <c r="O3971" s="272" t="str">
        <f t="shared" si="617"/>
        <v/>
      </c>
      <c r="P3971" s="272" t="str">
        <f t="shared" si="618"/>
        <v/>
      </c>
      <c r="Q3971" s="272">
        <f t="shared" si="619"/>
        <v>0</v>
      </c>
      <c r="R3971" s="272"/>
    </row>
    <row r="3972" spans="1:21" ht="17.25" thickBot="1" x14ac:dyDescent="0.35">
      <c r="A3972" s="207"/>
      <c r="B3972" s="204"/>
      <c r="C3972" s="204"/>
      <c r="D3972" s="218"/>
      <c r="E3972" s="204"/>
      <c r="F3972" s="204"/>
      <c r="G3972" s="219"/>
      <c r="H3972" s="273"/>
      <c r="I3972" s="271" t="str">
        <f>IF(A3972&lt;&gt;0,IF(IFERROR(B3972-8,0)&lt;0,0,IFERROR(B3972-8,0)),"")</f>
        <v/>
      </c>
      <c r="J3972" s="271"/>
      <c r="K3972" s="271"/>
      <c r="L3972" s="271"/>
      <c r="M3972" s="272"/>
      <c r="N3972" s="272"/>
      <c r="O3972" s="272"/>
      <c r="P3972" s="272"/>
      <c r="Q3972" s="272">
        <f t="shared" si="619"/>
        <v>0</v>
      </c>
      <c r="R3972" s="272"/>
    </row>
    <row r="3973" spans="1:21" ht="17.25" thickBot="1" x14ac:dyDescent="0.35">
      <c r="A3973" s="211"/>
      <c r="B3973" s="243"/>
      <c r="C3973" s="243"/>
      <c r="D3973" s="243"/>
      <c r="E3973" s="243"/>
      <c r="F3973" s="243"/>
      <c r="G3973" s="244"/>
      <c r="H3973" s="273">
        <f t="shared" ref="H3973:M3973" si="620">SUM(H3974:H4004)</f>
        <v>0</v>
      </c>
      <c r="I3973" s="271">
        <f t="shared" si="620"/>
        <v>0</v>
      </c>
      <c r="J3973" s="271">
        <f t="shared" si="620"/>
        <v>0</v>
      </c>
      <c r="K3973" s="271">
        <f t="shared" si="620"/>
        <v>0</v>
      </c>
      <c r="L3973" s="274">
        <f t="shared" si="620"/>
        <v>0</v>
      </c>
      <c r="M3973" s="271" t="e">
        <f t="shared" si="620"/>
        <v>#DIV/0!</v>
      </c>
      <c r="N3973" s="275">
        <f>COUNTA(B3974:B4004)-COUNTIF(B3974:B4004,"연차")</f>
        <v>0</v>
      </c>
      <c r="O3973" s="271">
        <f>SUM(O3974:O4004)</f>
        <v>0</v>
      </c>
      <c r="P3973" s="271">
        <f>SUM(P3974:P4004)</f>
        <v>0</v>
      </c>
      <c r="Q3973" s="272">
        <f>SUM(Q3974:Q4004)</f>
        <v>0</v>
      </c>
      <c r="R3973" s="272">
        <f>COUNTA(A3974:A4004)</f>
        <v>28</v>
      </c>
      <c r="S3973" s="276">
        <f>SUM(C3974:C4004)</f>
        <v>0</v>
      </c>
      <c r="T3973" s="276">
        <f>SUM(F3974:F4004)</f>
        <v>0</v>
      </c>
      <c r="U3973" s="251">
        <f>G3975*G3977</f>
        <v>0</v>
      </c>
    </row>
    <row r="3974" spans="1:21" x14ac:dyDescent="0.3">
      <c r="A3974" s="212">
        <v>1</v>
      </c>
      <c r="B3974" s="201"/>
      <c r="C3974" s="201"/>
      <c r="D3974" s="201" t="s">
        <v>271</v>
      </c>
      <c r="E3974" s="201"/>
      <c r="F3974" s="201"/>
      <c r="G3974" s="213" t="s">
        <v>282</v>
      </c>
      <c r="H3974" s="273">
        <f>SUM(B3974:B3980)</f>
        <v>0</v>
      </c>
      <c r="I3974" s="271">
        <f t="shared" ref="I3974:I4001" si="621">IF(IFERROR(B3974-8,0)&lt;0,0,IFERROR(B3974-8,0))</f>
        <v>0</v>
      </c>
      <c r="J3974" s="271">
        <f>IF(SUM(H3974-40)&gt;0,H3974-40,0)</f>
        <v>0</v>
      </c>
      <c r="K3974" s="271">
        <f>IF(SUM(I3974:I3980)&gt;J3974,SUM(I3974:I3980),J3974)</f>
        <v>0</v>
      </c>
      <c r="L3974" s="271">
        <f>IF(D3974="o",IF(H3974&lt;15,0,IF(H3974&gt;40,8,H3974/5)),0)</f>
        <v>0</v>
      </c>
      <c r="M3974" s="272" t="e">
        <f>SUM(B3974:B4004)/COUNTA(B3974:B4004)</f>
        <v>#DIV/0!</v>
      </c>
      <c r="N3974" s="272"/>
      <c r="O3974" s="272" t="str">
        <f>IF(E3974="o",IF(B3974&gt;8,8,B3974),"")</f>
        <v/>
      </c>
      <c r="P3974" s="272" t="str">
        <f>IF(E3974="o",IF(B3974&gt;8,B3974-8,0),"")</f>
        <v/>
      </c>
      <c r="Q3974" s="272">
        <f>COUNTA(A3974)*IF(B3974="연차",0,B3974)</f>
        <v>0</v>
      </c>
      <c r="R3974" s="272"/>
    </row>
    <row r="3975" spans="1:21" x14ac:dyDescent="0.3">
      <c r="A3975" s="214">
        <v>2</v>
      </c>
      <c r="B3975" s="200"/>
      <c r="C3975" s="200"/>
      <c r="D3975" s="215"/>
      <c r="E3975" s="200"/>
      <c r="F3975" s="200"/>
      <c r="G3975" s="203"/>
      <c r="H3975" s="273"/>
      <c r="I3975" s="271">
        <f t="shared" si="621"/>
        <v>0</v>
      </c>
      <c r="J3975" s="271"/>
      <c r="K3975" s="271"/>
      <c r="L3975" s="271"/>
      <c r="M3975" s="272"/>
      <c r="N3975" s="272"/>
      <c r="O3975" s="272" t="str">
        <f t="shared" ref="O3975:O4003" si="622">IF(E3975="o",IF(B3975&gt;8,8,B3975),"")</f>
        <v/>
      </c>
      <c r="P3975" s="272" t="str">
        <f t="shared" ref="P3975:P4003" si="623">IF(E3975="o",IF(B3975&gt;8,B3975-8,0),"")</f>
        <v/>
      </c>
      <c r="Q3975" s="272">
        <f t="shared" ref="Q3975:Q4004" si="624">COUNTA(A3975)*IF(B3975="연차",0,B3975)</f>
        <v>0</v>
      </c>
      <c r="R3975" s="272"/>
    </row>
    <row r="3976" spans="1:21" x14ac:dyDescent="0.3">
      <c r="A3976" s="214">
        <v>3</v>
      </c>
      <c r="B3976" s="200"/>
      <c r="C3976" s="200"/>
      <c r="D3976" s="215"/>
      <c r="E3976" s="200"/>
      <c r="F3976" s="200"/>
      <c r="G3976" s="203" t="s">
        <v>275</v>
      </c>
      <c r="H3976" s="273"/>
      <c r="I3976" s="271">
        <f t="shared" si="621"/>
        <v>0</v>
      </c>
      <c r="J3976" s="271"/>
      <c r="K3976" s="271"/>
      <c r="L3976" s="271"/>
      <c r="M3976" s="272"/>
      <c r="N3976" s="272"/>
      <c r="O3976" s="272" t="str">
        <f t="shared" si="622"/>
        <v/>
      </c>
      <c r="P3976" s="272" t="str">
        <f t="shared" si="623"/>
        <v/>
      </c>
      <c r="Q3976" s="272">
        <f t="shared" si="624"/>
        <v>0</v>
      </c>
      <c r="R3976" s="272"/>
    </row>
    <row r="3977" spans="1:21" x14ac:dyDescent="0.3">
      <c r="A3977" s="214">
        <v>4</v>
      </c>
      <c r="B3977" s="200"/>
      <c r="C3977" s="200"/>
      <c r="D3977" s="215"/>
      <c r="E3977" s="200"/>
      <c r="F3977" s="200"/>
      <c r="G3977" s="203"/>
      <c r="H3977" s="273"/>
      <c r="I3977" s="271">
        <f t="shared" si="621"/>
        <v>0</v>
      </c>
      <c r="J3977" s="271"/>
      <c r="K3977" s="271"/>
      <c r="L3977" s="271"/>
      <c r="M3977" s="272"/>
      <c r="N3977" s="272"/>
      <c r="O3977" s="272" t="str">
        <f t="shared" si="622"/>
        <v/>
      </c>
      <c r="P3977" s="272" t="str">
        <f t="shared" si="623"/>
        <v/>
      </c>
      <c r="Q3977" s="272">
        <f t="shared" si="624"/>
        <v>0</v>
      </c>
      <c r="R3977" s="272"/>
    </row>
    <row r="3978" spans="1:21" x14ac:dyDescent="0.3">
      <c r="A3978" s="214">
        <v>5</v>
      </c>
      <c r="B3978" s="200"/>
      <c r="C3978" s="200"/>
      <c r="D3978" s="215"/>
      <c r="E3978" s="200"/>
      <c r="F3978" s="200"/>
      <c r="G3978" s="216"/>
      <c r="H3978" s="273"/>
      <c r="I3978" s="271">
        <f t="shared" si="621"/>
        <v>0</v>
      </c>
      <c r="J3978" s="271"/>
      <c r="K3978" s="271"/>
      <c r="L3978" s="271"/>
      <c r="M3978" s="272"/>
      <c r="N3978" s="272"/>
      <c r="O3978" s="272" t="str">
        <f t="shared" si="622"/>
        <v/>
      </c>
      <c r="P3978" s="272" t="str">
        <f t="shared" si="623"/>
        <v/>
      </c>
      <c r="Q3978" s="272">
        <f t="shared" si="624"/>
        <v>0</v>
      </c>
      <c r="R3978" s="272"/>
    </row>
    <row r="3979" spans="1:21" x14ac:dyDescent="0.3">
      <c r="A3979" s="214">
        <v>6</v>
      </c>
      <c r="B3979" s="200"/>
      <c r="C3979" s="200"/>
      <c r="D3979" s="215"/>
      <c r="E3979" s="200"/>
      <c r="F3979" s="200"/>
      <c r="G3979" s="216"/>
      <c r="H3979" s="273"/>
      <c r="I3979" s="271">
        <f t="shared" si="621"/>
        <v>0</v>
      </c>
      <c r="J3979" s="271"/>
      <c r="K3979" s="271"/>
      <c r="L3979" s="271"/>
      <c r="M3979" s="272"/>
      <c r="N3979" s="272"/>
      <c r="O3979" s="272" t="str">
        <f t="shared" si="622"/>
        <v/>
      </c>
      <c r="P3979" s="272" t="str">
        <f t="shared" si="623"/>
        <v/>
      </c>
      <c r="Q3979" s="272">
        <f t="shared" si="624"/>
        <v>0</v>
      </c>
      <c r="R3979" s="272"/>
    </row>
    <row r="3980" spans="1:21" ht="17.25" thickBot="1" x14ac:dyDescent="0.35">
      <c r="A3980" s="217">
        <v>7</v>
      </c>
      <c r="B3980" s="204"/>
      <c r="C3980" s="204"/>
      <c r="D3980" s="218"/>
      <c r="E3980" s="204"/>
      <c r="F3980" s="204"/>
      <c r="G3980" s="219"/>
      <c r="H3980" s="273"/>
      <c r="I3980" s="271">
        <f t="shared" si="621"/>
        <v>0</v>
      </c>
      <c r="J3980" s="271"/>
      <c r="K3980" s="271"/>
      <c r="L3980" s="271"/>
      <c r="M3980" s="272"/>
      <c r="N3980" s="272"/>
      <c r="O3980" s="272" t="str">
        <f t="shared" si="622"/>
        <v/>
      </c>
      <c r="P3980" s="272" t="str">
        <f t="shared" si="623"/>
        <v/>
      </c>
      <c r="Q3980" s="272">
        <f t="shared" si="624"/>
        <v>0</v>
      </c>
      <c r="R3980" s="272"/>
    </row>
    <row r="3981" spans="1:21" x14ac:dyDescent="0.3">
      <c r="A3981" s="220">
        <v>8</v>
      </c>
      <c r="B3981" s="202"/>
      <c r="C3981" s="202"/>
      <c r="D3981" s="202" t="s">
        <v>271</v>
      </c>
      <c r="E3981" s="202"/>
      <c r="F3981" s="202"/>
      <c r="G3981" s="221"/>
      <c r="H3981" s="273">
        <f>SUM(B3981:B3987)</f>
        <v>0</v>
      </c>
      <c r="I3981" s="271">
        <f t="shared" si="621"/>
        <v>0</v>
      </c>
      <c r="J3981" s="271">
        <f>IF(SUM(H3981-40)&gt;0,H3981-40,0)</f>
        <v>0</v>
      </c>
      <c r="K3981" s="271">
        <f>IF(SUM(I3981:I3987)&gt;J3981,SUM(I3981:I3987),J3981)</f>
        <v>0</v>
      </c>
      <c r="L3981" s="271">
        <f>IF(D3981="o",IF(H3981&lt;15,0,IF(H3981&gt;40,8,H3981/5)),0)</f>
        <v>0</v>
      </c>
      <c r="M3981" s="272"/>
      <c r="N3981" s="272"/>
      <c r="O3981" s="272" t="str">
        <f t="shared" si="622"/>
        <v/>
      </c>
      <c r="P3981" s="272" t="str">
        <f t="shared" si="623"/>
        <v/>
      </c>
      <c r="Q3981" s="272">
        <f t="shared" si="624"/>
        <v>0</v>
      </c>
      <c r="R3981" s="272"/>
    </row>
    <row r="3982" spans="1:21" x14ac:dyDescent="0.3">
      <c r="A3982" s="214">
        <v>9</v>
      </c>
      <c r="B3982" s="200"/>
      <c r="C3982" s="200"/>
      <c r="D3982" s="215"/>
      <c r="E3982" s="200"/>
      <c r="F3982" s="200"/>
      <c r="G3982" s="216"/>
      <c r="H3982" s="273"/>
      <c r="I3982" s="271">
        <f t="shared" si="621"/>
        <v>0</v>
      </c>
      <c r="J3982" s="271"/>
      <c r="K3982" s="271"/>
      <c r="L3982" s="271"/>
      <c r="M3982" s="272"/>
      <c r="N3982" s="272"/>
      <c r="O3982" s="272" t="str">
        <f t="shared" si="622"/>
        <v/>
      </c>
      <c r="P3982" s="272" t="str">
        <f t="shared" si="623"/>
        <v/>
      </c>
      <c r="Q3982" s="272">
        <f t="shared" si="624"/>
        <v>0</v>
      </c>
      <c r="R3982" s="272"/>
    </row>
    <row r="3983" spans="1:21" x14ac:dyDescent="0.3">
      <c r="A3983" s="214">
        <v>10</v>
      </c>
      <c r="B3983" s="200"/>
      <c r="C3983" s="200"/>
      <c r="D3983" s="215"/>
      <c r="E3983" s="200"/>
      <c r="F3983" s="200"/>
      <c r="G3983" s="216"/>
      <c r="H3983" s="273"/>
      <c r="I3983" s="271">
        <f t="shared" si="621"/>
        <v>0</v>
      </c>
      <c r="J3983" s="271"/>
      <c r="K3983" s="271"/>
      <c r="L3983" s="271"/>
      <c r="M3983" s="272"/>
      <c r="N3983" s="272"/>
      <c r="O3983" s="272" t="str">
        <f t="shared" si="622"/>
        <v/>
      </c>
      <c r="P3983" s="272" t="str">
        <f t="shared" si="623"/>
        <v/>
      </c>
      <c r="Q3983" s="272">
        <f t="shared" si="624"/>
        <v>0</v>
      </c>
      <c r="R3983" s="272"/>
    </row>
    <row r="3984" spans="1:21" x14ac:dyDescent="0.3">
      <c r="A3984" s="214">
        <v>11</v>
      </c>
      <c r="B3984" s="200"/>
      <c r="C3984" s="200"/>
      <c r="D3984" s="215"/>
      <c r="E3984" s="200"/>
      <c r="F3984" s="200"/>
      <c r="G3984" s="216"/>
      <c r="H3984" s="273"/>
      <c r="I3984" s="271">
        <f t="shared" si="621"/>
        <v>0</v>
      </c>
      <c r="J3984" s="271"/>
      <c r="K3984" s="271"/>
      <c r="L3984" s="271"/>
      <c r="M3984" s="272"/>
      <c r="N3984" s="272"/>
      <c r="O3984" s="272" t="str">
        <f t="shared" si="622"/>
        <v/>
      </c>
      <c r="P3984" s="272" t="str">
        <f t="shared" si="623"/>
        <v/>
      </c>
      <c r="Q3984" s="272">
        <f t="shared" si="624"/>
        <v>0</v>
      </c>
      <c r="R3984" s="272"/>
    </row>
    <row r="3985" spans="1:18" x14ac:dyDescent="0.3">
      <c r="A3985" s="214">
        <v>12</v>
      </c>
      <c r="B3985" s="200"/>
      <c r="C3985" s="200"/>
      <c r="D3985" s="215"/>
      <c r="E3985" s="200"/>
      <c r="F3985" s="200"/>
      <c r="G3985" s="216"/>
      <c r="H3985" s="273"/>
      <c r="I3985" s="271">
        <f t="shared" si="621"/>
        <v>0</v>
      </c>
      <c r="J3985" s="271"/>
      <c r="K3985" s="271"/>
      <c r="L3985" s="271"/>
      <c r="M3985" s="272"/>
      <c r="N3985" s="272"/>
      <c r="O3985" s="272" t="str">
        <f t="shared" si="622"/>
        <v/>
      </c>
      <c r="P3985" s="272" t="str">
        <f t="shared" si="623"/>
        <v/>
      </c>
      <c r="Q3985" s="272">
        <f t="shared" si="624"/>
        <v>0</v>
      </c>
      <c r="R3985" s="272"/>
    </row>
    <row r="3986" spans="1:18" x14ac:dyDescent="0.3">
      <c r="A3986" s="214">
        <v>13</v>
      </c>
      <c r="B3986" s="200"/>
      <c r="C3986" s="200"/>
      <c r="D3986" s="215"/>
      <c r="E3986" s="200"/>
      <c r="F3986" s="200"/>
      <c r="G3986" s="216"/>
      <c r="H3986" s="273"/>
      <c r="I3986" s="271">
        <f t="shared" si="621"/>
        <v>0</v>
      </c>
      <c r="J3986" s="271"/>
      <c r="K3986" s="271"/>
      <c r="L3986" s="271"/>
      <c r="M3986" s="272"/>
      <c r="N3986" s="272"/>
      <c r="O3986" s="272" t="str">
        <f t="shared" si="622"/>
        <v/>
      </c>
      <c r="P3986" s="272" t="str">
        <f t="shared" si="623"/>
        <v/>
      </c>
      <c r="Q3986" s="272">
        <f t="shared" si="624"/>
        <v>0</v>
      </c>
      <c r="R3986" s="272"/>
    </row>
    <row r="3987" spans="1:18" ht="17.25" thickBot="1" x14ac:dyDescent="0.35">
      <c r="A3987" s="217">
        <v>14</v>
      </c>
      <c r="B3987" s="204"/>
      <c r="C3987" s="204"/>
      <c r="D3987" s="218"/>
      <c r="E3987" s="204"/>
      <c r="F3987" s="204"/>
      <c r="G3987" s="219"/>
      <c r="H3987" s="273"/>
      <c r="I3987" s="271">
        <f t="shared" si="621"/>
        <v>0</v>
      </c>
      <c r="J3987" s="271"/>
      <c r="K3987" s="271"/>
      <c r="L3987" s="271"/>
      <c r="M3987" s="272"/>
      <c r="N3987" s="272"/>
      <c r="O3987" s="272" t="str">
        <f t="shared" si="622"/>
        <v/>
      </c>
      <c r="P3987" s="272" t="str">
        <f t="shared" si="623"/>
        <v/>
      </c>
      <c r="Q3987" s="272">
        <f t="shared" si="624"/>
        <v>0</v>
      </c>
      <c r="R3987" s="272"/>
    </row>
    <row r="3988" spans="1:18" x14ac:dyDescent="0.3">
      <c r="A3988" s="220">
        <v>15</v>
      </c>
      <c r="B3988" s="202"/>
      <c r="C3988" s="202"/>
      <c r="D3988" s="202" t="s">
        <v>271</v>
      </c>
      <c r="E3988" s="202"/>
      <c r="F3988" s="202"/>
      <c r="G3988" s="221"/>
      <c r="H3988" s="273">
        <f>SUM(B3988:B3994)</f>
        <v>0</v>
      </c>
      <c r="I3988" s="271">
        <f t="shared" si="621"/>
        <v>0</v>
      </c>
      <c r="J3988" s="271">
        <f>IF(SUM(H3988-40)&gt;0,H3988-40,0)</f>
        <v>0</v>
      </c>
      <c r="K3988" s="271">
        <f>IF(SUM(I3988:I3994)&gt;J3988,SUM(I3988:I3994),J3988)</f>
        <v>0</v>
      </c>
      <c r="L3988" s="271">
        <f>IF(D3988="o",IF(H3988&lt;15,0,IF(H3988&gt;40,8,H3988/5)),0)</f>
        <v>0</v>
      </c>
      <c r="M3988" s="272"/>
      <c r="N3988" s="272"/>
      <c r="O3988" s="272" t="str">
        <f t="shared" si="622"/>
        <v/>
      </c>
      <c r="P3988" s="272" t="str">
        <f t="shared" si="623"/>
        <v/>
      </c>
      <c r="Q3988" s="272">
        <f t="shared" si="624"/>
        <v>0</v>
      </c>
      <c r="R3988" s="272"/>
    </row>
    <row r="3989" spans="1:18" x14ac:dyDescent="0.3">
      <c r="A3989" s="214">
        <v>16</v>
      </c>
      <c r="B3989" s="200"/>
      <c r="C3989" s="200"/>
      <c r="D3989" s="215"/>
      <c r="E3989" s="200"/>
      <c r="F3989" s="200"/>
      <c r="G3989" s="216"/>
      <c r="H3989" s="273"/>
      <c r="I3989" s="271">
        <f t="shared" si="621"/>
        <v>0</v>
      </c>
      <c r="J3989" s="271"/>
      <c r="K3989" s="271"/>
      <c r="L3989" s="271"/>
      <c r="M3989" s="272"/>
      <c r="N3989" s="272"/>
      <c r="O3989" s="272" t="str">
        <f t="shared" si="622"/>
        <v/>
      </c>
      <c r="P3989" s="272" t="str">
        <f t="shared" si="623"/>
        <v/>
      </c>
      <c r="Q3989" s="272">
        <f t="shared" si="624"/>
        <v>0</v>
      </c>
      <c r="R3989" s="272"/>
    </row>
    <row r="3990" spans="1:18" x14ac:dyDescent="0.3">
      <c r="A3990" s="214">
        <v>17</v>
      </c>
      <c r="B3990" s="200"/>
      <c r="C3990" s="200"/>
      <c r="D3990" s="215"/>
      <c r="E3990" s="200"/>
      <c r="F3990" s="200"/>
      <c r="G3990" s="216"/>
      <c r="H3990" s="273"/>
      <c r="I3990" s="271">
        <f t="shared" si="621"/>
        <v>0</v>
      </c>
      <c r="J3990" s="271"/>
      <c r="K3990" s="271"/>
      <c r="L3990" s="271"/>
      <c r="M3990" s="272"/>
      <c r="N3990" s="272"/>
      <c r="O3990" s="272" t="str">
        <f t="shared" si="622"/>
        <v/>
      </c>
      <c r="P3990" s="272" t="str">
        <f t="shared" si="623"/>
        <v/>
      </c>
      <c r="Q3990" s="272">
        <f t="shared" si="624"/>
        <v>0</v>
      </c>
      <c r="R3990" s="272"/>
    </row>
    <row r="3991" spans="1:18" x14ac:dyDescent="0.3">
      <c r="A3991" s="214">
        <v>18</v>
      </c>
      <c r="B3991" s="200"/>
      <c r="C3991" s="200"/>
      <c r="D3991" s="215"/>
      <c r="E3991" s="200"/>
      <c r="F3991" s="200"/>
      <c r="G3991" s="216"/>
      <c r="H3991" s="273"/>
      <c r="I3991" s="271">
        <f t="shared" si="621"/>
        <v>0</v>
      </c>
      <c r="J3991" s="271"/>
      <c r="K3991" s="271"/>
      <c r="L3991" s="271"/>
      <c r="M3991" s="272"/>
      <c r="N3991" s="272"/>
      <c r="O3991" s="272" t="str">
        <f t="shared" si="622"/>
        <v/>
      </c>
      <c r="P3991" s="272" t="str">
        <f t="shared" si="623"/>
        <v/>
      </c>
      <c r="Q3991" s="272">
        <f t="shared" si="624"/>
        <v>0</v>
      </c>
      <c r="R3991" s="272"/>
    </row>
    <row r="3992" spans="1:18" x14ac:dyDescent="0.3">
      <c r="A3992" s="214">
        <v>19</v>
      </c>
      <c r="B3992" s="200"/>
      <c r="C3992" s="200"/>
      <c r="D3992" s="215"/>
      <c r="E3992" s="200"/>
      <c r="F3992" s="200"/>
      <c r="G3992" s="216"/>
      <c r="H3992" s="273"/>
      <c r="I3992" s="271">
        <f t="shared" si="621"/>
        <v>0</v>
      </c>
      <c r="J3992" s="271"/>
      <c r="K3992" s="271"/>
      <c r="L3992" s="271"/>
      <c r="M3992" s="272"/>
      <c r="N3992" s="272"/>
      <c r="O3992" s="272" t="str">
        <f t="shared" si="622"/>
        <v/>
      </c>
      <c r="P3992" s="272" t="str">
        <f t="shared" si="623"/>
        <v/>
      </c>
      <c r="Q3992" s="272">
        <f t="shared" si="624"/>
        <v>0</v>
      </c>
      <c r="R3992" s="272"/>
    </row>
    <row r="3993" spans="1:18" x14ac:dyDescent="0.3">
      <c r="A3993" s="214">
        <v>20</v>
      </c>
      <c r="B3993" s="200"/>
      <c r="C3993" s="200"/>
      <c r="D3993" s="215"/>
      <c r="E3993" s="200"/>
      <c r="F3993" s="200"/>
      <c r="G3993" s="216"/>
      <c r="H3993" s="273"/>
      <c r="I3993" s="271">
        <f t="shared" si="621"/>
        <v>0</v>
      </c>
      <c r="J3993" s="271"/>
      <c r="K3993" s="271"/>
      <c r="L3993" s="271"/>
      <c r="M3993" s="272"/>
      <c r="N3993" s="272"/>
      <c r="O3993" s="272" t="str">
        <f t="shared" si="622"/>
        <v/>
      </c>
      <c r="P3993" s="272" t="str">
        <f t="shared" si="623"/>
        <v/>
      </c>
      <c r="Q3993" s="272">
        <f t="shared" si="624"/>
        <v>0</v>
      </c>
      <c r="R3993" s="272"/>
    </row>
    <row r="3994" spans="1:18" ht="17.25" thickBot="1" x14ac:dyDescent="0.35">
      <c r="A3994" s="217">
        <v>21</v>
      </c>
      <c r="B3994" s="204"/>
      <c r="C3994" s="204"/>
      <c r="D3994" s="218"/>
      <c r="E3994" s="204"/>
      <c r="F3994" s="204"/>
      <c r="G3994" s="219"/>
      <c r="H3994" s="273"/>
      <c r="I3994" s="271">
        <f t="shared" si="621"/>
        <v>0</v>
      </c>
      <c r="J3994" s="271"/>
      <c r="K3994" s="271"/>
      <c r="L3994" s="271"/>
      <c r="M3994" s="272"/>
      <c r="N3994" s="272"/>
      <c r="O3994" s="272" t="str">
        <f t="shared" si="622"/>
        <v/>
      </c>
      <c r="P3994" s="272" t="str">
        <f t="shared" si="623"/>
        <v/>
      </c>
      <c r="Q3994" s="272">
        <f t="shared" si="624"/>
        <v>0</v>
      </c>
      <c r="R3994" s="272"/>
    </row>
    <row r="3995" spans="1:18" x14ac:dyDescent="0.3">
      <c r="A3995" s="220">
        <v>22</v>
      </c>
      <c r="B3995" s="202"/>
      <c r="C3995" s="202"/>
      <c r="D3995" s="202" t="s">
        <v>271</v>
      </c>
      <c r="E3995" s="202"/>
      <c r="F3995" s="202"/>
      <c r="G3995" s="221"/>
      <c r="H3995" s="273">
        <f>SUM(B3995:B4001)</f>
        <v>0</v>
      </c>
      <c r="I3995" s="271">
        <f t="shared" si="621"/>
        <v>0</v>
      </c>
      <c r="J3995" s="271">
        <f>IF(SUM(H3995-40)&gt;0,H3995-40,0)</f>
        <v>0</v>
      </c>
      <c r="K3995" s="271">
        <f>IF(SUM(I3995:I4001)&gt;J3995,SUM(I3995:I4001),J3995)</f>
        <v>0</v>
      </c>
      <c r="L3995" s="271">
        <f>IF(D3995="o",IF(H3995&lt;15,0,IF(H3995&gt;40,8,H3995/5)),0)</f>
        <v>0</v>
      </c>
      <c r="M3995" s="272"/>
      <c r="N3995" s="272"/>
      <c r="O3995" s="272" t="str">
        <f t="shared" si="622"/>
        <v/>
      </c>
      <c r="P3995" s="272" t="str">
        <f t="shared" si="623"/>
        <v/>
      </c>
      <c r="Q3995" s="272">
        <f t="shared" si="624"/>
        <v>0</v>
      </c>
      <c r="R3995" s="272"/>
    </row>
    <row r="3996" spans="1:18" x14ac:dyDescent="0.3">
      <c r="A3996" s="214">
        <v>23</v>
      </c>
      <c r="B3996" s="200"/>
      <c r="C3996" s="200"/>
      <c r="D3996" s="215"/>
      <c r="E3996" s="200"/>
      <c r="F3996" s="200"/>
      <c r="G3996" s="216"/>
      <c r="H3996" s="273"/>
      <c r="I3996" s="271">
        <f t="shared" si="621"/>
        <v>0</v>
      </c>
      <c r="J3996" s="271"/>
      <c r="K3996" s="271"/>
      <c r="L3996" s="271"/>
      <c r="M3996" s="272"/>
      <c r="N3996" s="272"/>
      <c r="O3996" s="272" t="str">
        <f t="shared" si="622"/>
        <v/>
      </c>
      <c r="P3996" s="272" t="str">
        <f t="shared" si="623"/>
        <v/>
      </c>
      <c r="Q3996" s="272">
        <f t="shared" si="624"/>
        <v>0</v>
      </c>
      <c r="R3996" s="272"/>
    </row>
    <row r="3997" spans="1:18" x14ac:dyDescent="0.3">
      <c r="A3997" s="214">
        <v>24</v>
      </c>
      <c r="B3997" s="200"/>
      <c r="C3997" s="200"/>
      <c r="D3997" s="215"/>
      <c r="E3997" s="200"/>
      <c r="F3997" s="200"/>
      <c r="G3997" s="216"/>
      <c r="H3997" s="273"/>
      <c r="I3997" s="271">
        <f t="shared" si="621"/>
        <v>0</v>
      </c>
      <c r="J3997" s="271"/>
      <c r="K3997" s="271"/>
      <c r="L3997" s="271"/>
      <c r="M3997" s="272"/>
      <c r="N3997" s="272"/>
      <c r="O3997" s="272" t="str">
        <f t="shared" si="622"/>
        <v/>
      </c>
      <c r="P3997" s="272" t="str">
        <f t="shared" si="623"/>
        <v/>
      </c>
      <c r="Q3997" s="272">
        <f t="shared" si="624"/>
        <v>0</v>
      </c>
      <c r="R3997" s="272"/>
    </row>
    <row r="3998" spans="1:18" x14ac:dyDescent="0.3">
      <c r="A3998" s="214">
        <v>25</v>
      </c>
      <c r="B3998" s="200"/>
      <c r="C3998" s="200"/>
      <c r="D3998" s="215"/>
      <c r="E3998" s="200"/>
      <c r="F3998" s="200"/>
      <c r="G3998" s="216"/>
      <c r="H3998" s="273"/>
      <c r="I3998" s="271">
        <f t="shared" si="621"/>
        <v>0</v>
      </c>
      <c r="J3998" s="271"/>
      <c r="K3998" s="271"/>
      <c r="L3998" s="271"/>
      <c r="M3998" s="272"/>
      <c r="N3998" s="272"/>
      <c r="O3998" s="272" t="str">
        <f t="shared" si="622"/>
        <v/>
      </c>
      <c r="P3998" s="272" t="str">
        <f t="shared" si="623"/>
        <v/>
      </c>
      <c r="Q3998" s="272">
        <f t="shared" si="624"/>
        <v>0</v>
      </c>
      <c r="R3998" s="272"/>
    </row>
    <row r="3999" spans="1:18" x14ac:dyDescent="0.3">
      <c r="A3999" s="214">
        <v>26</v>
      </c>
      <c r="B3999" s="200"/>
      <c r="C3999" s="200"/>
      <c r="D3999" s="215"/>
      <c r="E3999" s="200"/>
      <c r="F3999" s="200"/>
      <c r="G3999" s="216"/>
      <c r="H3999" s="273"/>
      <c r="I3999" s="271">
        <f t="shared" si="621"/>
        <v>0</v>
      </c>
      <c r="J3999" s="271"/>
      <c r="K3999" s="271"/>
      <c r="L3999" s="271"/>
      <c r="M3999" s="272"/>
      <c r="N3999" s="272"/>
      <c r="O3999" s="272" t="str">
        <f t="shared" si="622"/>
        <v/>
      </c>
      <c r="P3999" s="272" t="str">
        <f t="shared" si="623"/>
        <v/>
      </c>
      <c r="Q3999" s="272">
        <f t="shared" si="624"/>
        <v>0</v>
      </c>
      <c r="R3999" s="272"/>
    </row>
    <row r="4000" spans="1:18" x14ac:dyDescent="0.3">
      <c r="A4000" s="214">
        <v>27</v>
      </c>
      <c r="B4000" s="200"/>
      <c r="C4000" s="200"/>
      <c r="D4000" s="215"/>
      <c r="E4000" s="200"/>
      <c r="F4000" s="200"/>
      <c r="G4000" s="216"/>
      <c r="H4000" s="273"/>
      <c r="I4000" s="271">
        <f t="shared" si="621"/>
        <v>0</v>
      </c>
      <c r="J4000" s="271"/>
      <c r="K4000" s="271"/>
      <c r="L4000" s="271"/>
      <c r="M4000" s="272"/>
      <c r="N4000" s="272"/>
      <c r="O4000" s="272" t="str">
        <f t="shared" si="622"/>
        <v/>
      </c>
      <c r="P4000" s="272" t="str">
        <f t="shared" si="623"/>
        <v/>
      </c>
      <c r="Q4000" s="272">
        <f t="shared" si="624"/>
        <v>0</v>
      </c>
      <c r="R4000" s="272"/>
    </row>
    <row r="4001" spans="1:21" ht="17.25" thickBot="1" x14ac:dyDescent="0.35">
      <c r="A4001" s="217">
        <v>28</v>
      </c>
      <c r="B4001" s="204"/>
      <c r="C4001" s="204"/>
      <c r="D4001" s="218"/>
      <c r="E4001" s="204"/>
      <c r="F4001" s="204"/>
      <c r="G4001" s="219"/>
      <c r="H4001" s="273"/>
      <c r="I4001" s="271">
        <f t="shared" si="621"/>
        <v>0</v>
      </c>
      <c r="J4001" s="271"/>
      <c r="K4001" s="271"/>
      <c r="L4001" s="271"/>
      <c r="M4001" s="272"/>
      <c r="N4001" s="272"/>
      <c r="O4001" s="272" t="str">
        <f t="shared" si="622"/>
        <v/>
      </c>
      <c r="P4001" s="272" t="str">
        <f t="shared" si="623"/>
        <v/>
      </c>
      <c r="Q4001" s="272">
        <f t="shared" si="624"/>
        <v>0</v>
      </c>
      <c r="R4001" s="272"/>
    </row>
    <row r="4002" spans="1:21" x14ac:dyDescent="0.3">
      <c r="A4002" s="205"/>
      <c r="B4002" s="202"/>
      <c r="C4002" s="202"/>
      <c r="D4002" s="202" t="s">
        <v>271</v>
      </c>
      <c r="E4002" s="202"/>
      <c r="F4002" s="202"/>
      <c r="G4002" s="221"/>
      <c r="H4002" s="273" t="str">
        <f>IF(A4002&lt;&gt;0,SUM(Q4002:Q4004),"")</f>
        <v/>
      </c>
      <c r="I4002" s="271" t="str">
        <f>IF(A4002&lt;&gt;0,IF(IFERROR(B4002-8,0)&lt;0,0,IFERROR(B4002-8,0)),"")</f>
        <v/>
      </c>
      <c r="J4002" s="271" t="str">
        <f>IF(A4002&lt;&gt;0,IF(SUM(H4002-40)&gt;0,H4002-40,0),"")</f>
        <v/>
      </c>
      <c r="K4002" s="271" t="str">
        <f>IF(A4002&lt;&gt;0,IF(SUM(I4002:I4004)&gt;J4002,SUM(I4002:I4004),J4002),"")</f>
        <v/>
      </c>
      <c r="L4002" s="271" t="str">
        <f>IF(A4002&lt;&gt;0,IF(D3974="o",IF(H4002&lt;(15/(7/COUNTA(A4002:A4004))),0,IF(H4002&gt;(COUNTA(A4002:A4004)/5*40),COUNTA(A4002:A4004)/5*8,H4002/5)),""),"")</f>
        <v/>
      </c>
      <c r="M4002" s="272"/>
      <c r="N4002" s="272"/>
      <c r="O4002" s="272" t="str">
        <f t="shared" si="622"/>
        <v/>
      </c>
      <c r="P4002" s="272" t="str">
        <f t="shared" si="623"/>
        <v/>
      </c>
      <c r="Q4002" s="272">
        <f t="shared" si="624"/>
        <v>0</v>
      </c>
      <c r="R4002" s="272"/>
    </row>
    <row r="4003" spans="1:21" x14ac:dyDescent="0.3">
      <c r="A4003" s="206"/>
      <c r="B4003" s="200"/>
      <c r="C4003" s="200"/>
      <c r="D4003" s="215"/>
      <c r="E4003" s="200"/>
      <c r="F4003" s="200"/>
      <c r="G4003" s="216"/>
      <c r="H4003" s="273"/>
      <c r="I4003" s="271" t="str">
        <f>IF(A4003&lt;&gt;0,IF(IFERROR(B4003-8,0)&lt;0,0,IFERROR(B4003-8,0)),"")</f>
        <v/>
      </c>
      <c r="J4003" s="271"/>
      <c r="K4003" s="271"/>
      <c r="L4003" s="271"/>
      <c r="M4003" s="272"/>
      <c r="N4003" s="272"/>
      <c r="O4003" s="272" t="str">
        <f t="shared" si="622"/>
        <v/>
      </c>
      <c r="P4003" s="272" t="str">
        <f t="shared" si="623"/>
        <v/>
      </c>
      <c r="Q4003" s="272">
        <f t="shared" si="624"/>
        <v>0</v>
      </c>
      <c r="R4003" s="272"/>
    </row>
    <row r="4004" spans="1:21" ht="17.25" thickBot="1" x14ac:dyDescent="0.35">
      <c r="A4004" s="207"/>
      <c r="B4004" s="204"/>
      <c r="C4004" s="204"/>
      <c r="D4004" s="218"/>
      <c r="E4004" s="204"/>
      <c r="F4004" s="204"/>
      <c r="G4004" s="219"/>
      <c r="H4004" s="273"/>
      <c r="I4004" s="271" t="str">
        <f>IF(A4004&lt;&gt;0,IF(IFERROR(B4004-8,0)&lt;0,0,IFERROR(B4004-8,0)),"")</f>
        <v/>
      </c>
      <c r="J4004" s="271"/>
      <c r="K4004" s="271"/>
      <c r="L4004" s="271"/>
      <c r="M4004" s="272"/>
      <c r="N4004" s="272"/>
      <c r="O4004" s="272"/>
      <c r="P4004" s="272"/>
      <c r="Q4004" s="272">
        <f t="shared" si="624"/>
        <v>0</v>
      </c>
      <c r="R4004" s="272"/>
    </row>
    <row r="4005" spans="1:21" ht="17.25" thickBot="1" x14ac:dyDescent="0.35">
      <c r="A4005" s="211"/>
      <c r="B4005" s="243"/>
      <c r="C4005" s="243"/>
      <c r="D4005" s="243"/>
      <c r="E4005" s="243"/>
      <c r="F4005" s="243"/>
      <c r="G4005" s="244"/>
      <c r="H4005" s="273">
        <f t="shared" ref="H4005:M4005" si="625">SUM(H4006:H4036)</f>
        <v>0</v>
      </c>
      <c r="I4005" s="271">
        <f t="shared" si="625"/>
        <v>0</v>
      </c>
      <c r="J4005" s="271">
        <f t="shared" si="625"/>
        <v>0</v>
      </c>
      <c r="K4005" s="271">
        <f t="shared" si="625"/>
        <v>0</v>
      </c>
      <c r="L4005" s="274">
        <f t="shared" si="625"/>
        <v>0</v>
      </c>
      <c r="M4005" s="271" t="e">
        <f t="shared" si="625"/>
        <v>#DIV/0!</v>
      </c>
      <c r="N4005" s="275">
        <f>COUNTA(B4006:B4036)-COUNTIF(B4006:B4036,"연차")</f>
        <v>0</v>
      </c>
      <c r="O4005" s="271">
        <f>SUM(O4006:O4036)</f>
        <v>0</v>
      </c>
      <c r="P4005" s="271">
        <f>SUM(P4006:P4036)</f>
        <v>0</v>
      </c>
      <c r="Q4005" s="272">
        <f>SUM(Q4006:Q4036)</f>
        <v>0</v>
      </c>
      <c r="R4005" s="272">
        <f>COUNTA(A4006:A4036)</f>
        <v>28</v>
      </c>
      <c r="S4005" s="276">
        <f>SUM(C4006:C4036)</f>
        <v>0</v>
      </c>
      <c r="T4005" s="276">
        <f>SUM(F4006:F4036)</f>
        <v>0</v>
      </c>
      <c r="U4005" s="251">
        <f>G4007*G4009</f>
        <v>0</v>
      </c>
    </row>
    <row r="4006" spans="1:21" x14ac:dyDescent="0.3">
      <c r="A4006" s="212">
        <v>1</v>
      </c>
      <c r="B4006" s="201"/>
      <c r="C4006" s="201"/>
      <c r="D4006" s="201" t="s">
        <v>271</v>
      </c>
      <c r="E4006" s="201"/>
      <c r="F4006" s="201"/>
      <c r="G4006" s="213" t="s">
        <v>282</v>
      </c>
      <c r="H4006" s="273">
        <f>SUM(B4006:B4012)</f>
        <v>0</v>
      </c>
      <c r="I4006" s="271">
        <f t="shared" ref="I4006:I4033" si="626">IF(IFERROR(B4006-8,0)&lt;0,0,IFERROR(B4006-8,0))</f>
        <v>0</v>
      </c>
      <c r="J4006" s="271">
        <f>IF(SUM(H4006-40)&gt;0,H4006-40,0)</f>
        <v>0</v>
      </c>
      <c r="K4006" s="271">
        <f>IF(SUM(I4006:I4012)&gt;J4006,SUM(I4006:I4012),J4006)</f>
        <v>0</v>
      </c>
      <c r="L4006" s="271">
        <f>IF(D4006="o",IF(H4006&lt;15,0,IF(H4006&gt;40,8,H4006/5)),0)</f>
        <v>0</v>
      </c>
      <c r="M4006" s="272" t="e">
        <f>SUM(B4006:B4036)/COUNTA(B4006:B4036)</f>
        <v>#DIV/0!</v>
      </c>
      <c r="N4006" s="272"/>
      <c r="O4006" s="272" t="str">
        <f>IF(E4006="o",IF(B4006&gt;8,8,B4006),"")</f>
        <v/>
      </c>
      <c r="P4006" s="272" t="str">
        <f>IF(E4006="o",IF(B4006&gt;8,B4006-8,0),"")</f>
        <v/>
      </c>
      <c r="Q4006" s="272">
        <f>COUNTA(A4006)*IF(B4006="연차",0,B4006)</f>
        <v>0</v>
      </c>
      <c r="R4006" s="272"/>
    </row>
    <row r="4007" spans="1:21" x14ac:dyDescent="0.3">
      <c r="A4007" s="214">
        <v>2</v>
      </c>
      <c r="B4007" s="200"/>
      <c r="C4007" s="200"/>
      <c r="D4007" s="215"/>
      <c r="E4007" s="200"/>
      <c r="F4007" s="200"/>
      <c r="G4007" s="203"/>
      <c r="H4007" s="273"/>
      <c r="I4007" s="271">
        <f t="shared" si="626"/>
        <v>0</v>
      </c>
      <c r="J4007" s="271"/>
      <c r="K4007" s="271"/>
      <c r="L4007" s="271"/>
      <c r="M4007" s="272"/>
      <c r="N4007" s="272"/>
      <c r="O4007" s="272" t="str">
        <f t="shared" ref="O4007:O4035" si="627">IF(E4007="o",IF(B4007&gt;8,8,B4007),"")</f>
        <v/>
      </c>
      <c r="P4007" s="272" t="str">
        <f t="shared" ref="P4007:P4035" si="628">IF(E4007="o",IF(B4007&gt;8,B4007-8,0),"")</f>
        <v/>
      </c>
      <c r="Q4007" s="272">
        <f t="shared" ref="Q4007:Q4036" si="629">COUNTA(A4007)*IF(B4007="연차",0,B4007)</f>
        <v>0</v>
      </c>
      <c r="R4007" s="272"/>
    </row>
    <row r="4008" spans="1:21" x14ac:dyDescent="0.3">
      <c r="A4008" s="214">
        <v>3</v>
      </c>
      <c r="B4008" s="200"/>
      <c r="C4008" s="200"/>
      <c r="D4008" s="215"/>
      <c r="E4008" s="200"/>
      <c r="F4008" s="200"/>
      <c r="G4008" s="203" t="s">
        <v>275</v>
      </c>
      <c r="H4008" s="273"/>
      <c r="I4008" s="271">
        <f t="shared" si="626"/>
        <v>0</v>
      </c>
      <c r="J4008" s="271"/>
      <c r="K4008" s="271"/>
      <c r="L4008" s="271"/>
      <c r="M4008" s="272"/>
      <c r="N4008" s="272"/>
      <c r="O4008" s="272" t="str">
        <f t="shared" si="627"/>
        <v/>
      </c>
      <c r="P4008" s="272" t="str">
        <f t="shared" si="628"/>
        <v/>
      </c>
      <c r="Q4008" s="272">
        <f t="shared" si="629"/>
        <v>0</v>
      </c>
      <c r="R4008" s="272"/>
    </row>
    <row r="4009" spans="1:21" x14ac:dyDescent="0.3">
      <c r="A4009" s="214">
        <v>4</v>
      </c>
      <c r="B4009" s="200"/>
      <c r="C4009" s="200"/>
      <c r="D4009" s="215"/>
      <c r="E4009" s="200"/>
      <c r="F4009" s="200"/>
      <c r="G4009" s="203"/>
      <c r="H4009" s="273"/>
      <c r="I4009" s="271">
        <f t="shared" si="626"/>
        <v>0</v>
      </c>
      <c r="J4009" s="271"/>
      <c r="K4009" s="271"/>
      <c r="L4009" s="271"/>
      <c r="M4009" s="272"/>
      <c r="N4009" s="272"/>
      <c r="O4009" s="272" t="str">
        <f t="shared" si="627"/>
        <v/>
      </c>
      <c r="P4009" s="272" t="str">
        <f t="shared" si="628"/>
        <v/>
      </c>
      <c r="Q4009" s="272">
        <f t="shared" si="629"/>
        <v>0</v>
      </c>
      <c r="R4009" s="272"/>
    </row>
    <row r="4010" spans="1:21" x14ac:dyDescent="0.3">
      <c r="A4010" s="214">
        <v>5</v>
      </c>
      <c r="B4010" s="200"/>
      <c r="C4010" s="200"/>
      <c r="D4010" s="215"/>
      <c r="E4010" s="200"/>
      <c r="F4010" s="200"/>
      <c r="G4010" s="216"/>
      <c r="H4010" s="273"/>
      <c r="I4010" s="271">
        <f t="shared" si="626"/>
        <v>0</v>
      </c>
      <c r="J4010" s="271"/>
      <c r="K4010" s="271"/>
      <c r="L4010" s="271"/>
      <c r="M4010" s="272"/>
      <c r="N4010" s="272"/>
      <c r="O4010" s="272" t="str">
        <f t="shared" si="627"/>
        <v/>
      </c>
      <c r="P4010" s="272" t="str">
        <f t="shared" si="628"/>
        <v/>
      </c>
      <c r="Q4010" s="272">
        <f t="shared" si="629"/>
        <v>0</v>
      </c>
      <c r="R4010" s="272"/>
    </row>
    <row r="4011" spans="1:21" x14ac:dyDescent="0.3">
      <c r="A4011" s="214">
        <v>6</v>
      </c>
      <c r="B4011" s="200"/>
      <c r="C4011" s="200"/>
      <c r="D4011" s="215"/>
      <c r="E4011" s="200"/>
      <c r="F4011" s="200"/>
      <c r="G4011" s="216"/>
      <c r="H4011" s="273"/>
      <c r="I4011" s="271">
        <f t="shared" si="626"/>
        <v>0</v>
      </c>
      <c r="J4011" s="271"/>
      <c r="K4011" s="271"/>
      <c r="L4011" s="271"/>
      <c r="M4011" s="272"/>
      <c r="N4011" s="272"/>
      <c r="O4011" s="272" t="str">
        <f t="shared" si="627"/>
        <v/>
      </c>
      <c r="P4011" s="272" t="str">
        <f t="shared" si="628"/>
        <v/>
      </c>
      <c r="Q4011" s="272">
        <f t="shared" si="629"/>
        <v>0</v>
      </c>
      <c r="R4011" s="272"/>
    </row>
    <row r="4012" spans="1:21" ht="17.25" thickBot="1" x14ac:dyDescent="0.35">
      <c r="A4012" s="217">
        <v>7</v>
      </c>
      <c r="B4012" s="204"/>
      <c r="C4012" s="204"/>
      <c r="D4012" s="218"/>
      <c r="E4012" s="204"/>
      <c r="F4012" s="204"/>
      <c r="G4012" s="219"/>
      <c r="H4012" s="273"/>
      <c r="I4012" s="271">
        <f t="shared" si="626"/>
        <v>0</v>
      </c>
      <c r="J4012" s="271"/>
      <c r="K4012" s="271"/>
      <c r="L4012" s="271"/>
      <c r="M4012" s="272"/>
      <c r="N4012" s="272"/>
      <c r="O4012" s="272" t="str">
        <f t="shared" si="627"/>
        <v/>
      </c>
      <c r="P4012" s="272" t="str">
        <f t="shared" si="628"/>
        <v/>
      </c>
      <c r="Q4012" s="272">
        <f t="shared" si="629"/>
        <v>0</v>
      </c>
      <c r="R4012" s="272"/>
    </row>
    <row r="4013" spans="1:21" x14ac:dyDescent="0.3">
      <c r="A4013" s="220">
        <v>8</v>
      </c>
      <c r="B4013" s="202"/>
      <c r="C4013" s="202"/>
      <c r="D4013" s="202" t="s">
        <v>271</v>
      </c>
      <c r="E4013" s="202"/>
      <c r="F4013" s="202"/>
      <c r="G4013" s="221"/>
      <c r="H4013" s="273">
        <f>SUM(B4013:B4019)</f>
        <v>0</v>
      </c>
      <c r="I4013" s="271">
        <f t="shared" si="626"/>
        <v>0</v>
      </c>
      <c r="J4013" s="271">
        <f>IF(SUM(H4013-40)&gt;0,H4013-40,0)</f>
        <v>0</v>
      </c>
      <c r="K4013" s="271">
        <f>IF(SUM(I4013:I4019)&gt;J4013,SUM(I4013:I4019),J4013)</f>
        <v>0</v>
      </c>
      <c r="L4013" s="271">
        <f>IF(D4013="o",IF(H4013&lt;15,0,IF(H4013&gt;40,8,H4013/5)),0)</f>
        <v>0</v>
      </c>
      <c r="M4013" s="272"/>
      <c r="N4013" s="272"/>
      <c r="O4013" s="272" t="str">
        <f t="shared" si="627"/>
        <v/>
      </c>
      <c r="P4013" s="272" t="str">
        <f t="shared" si="628"/>
        <v/>
      </c>
      <c r="Q4013" s="272">
        <f t="shared" si="629"/>
        <v>0</v>
      </c>
      <c r="R4013" s="272"/>
    </row>
    <row r="4014" spans="1:21" x14ac:dyDescent="0.3">
      <c r="A4014" s="214">
        <v>9</v>
      </c>
      <c r="B4014" s="200"/>
      <c r="C4014" s="200"/>
      <c r="D4014" s="215"/>
      <c r="E4014" s="200"/>
      <c r="F4014" s="200"/>
      <c r="G4014" s="216"/>
      <c r="H4014" s="273"/>
      <c r="I4014" s="271">
        <f t="shared" si="626"/>
        <v>0</v>
      </c>
      <c r="J4014" s="271"/>
      <c r="K4014" s="271"/>
      <c r="L4014" s="271"/>
      <c r="M4014" s="272"/>
      <c r="N4014" s="272"/>
      <c r="O4014" s="272" t="str">
        <f t="shared" si="627"/>
        <v/>
      </c>
      <c r="P4014" s="272" t="str">
        <f t="shared" si="628"/>
        <v/>
      </c>
      <c r="Q4014" s="272">
        <f t="shared" si="629"/>
        <v>0</v>
      </c>
      <c r="R4014" s="272"/>
    </row>
    <row r="4015" spans="1:21" x14ac:dyDescent="0.3">
      <c r="A4015" s="214">
        <v>10</v>
      </c>
      <c r="B4015" s="200"/>
      <c r="C4015" s="200"/>
      <c r="D4015" s="215"/>
      <c r="E4015" s="200"/>
      <c r="F4015" s="200"/>
      <c r="G4015" s="216"/>
      <c r="H4015" s="273"/>
      <c r="I4015" s="271">
        <f t="shared" si="626"/>
        <v>0</v>
      </c>
      <c r="J4015" s="271"/>
      <c r="K4015" s="271"/>
      <c r="L4015" s="271"/>
      <c r="M4015" s="272"/>
      <c r="N4015" s="272"/>
      <c r="O4015" s="272" t="str">
        <f t="shared" si="627"/>
        <v/>
      </c>
      <c r="P4015" s="272" t="str">
        <f t="shared" si="628"/>
        <v/>
      </c>
      <c r="Q4015" s="272">
        <f t="shared" si="629"/>
        <v>0</v>
      </c>
      <c r="R4015" s="272"/>
    </row>
    <row r="4016" spans="1:21" x14ac:dyDescent="0.3">
      <c r="A4016" s="214">
        <v>11</v>
      </c>
      <c r="B4016" s="200"/>
      <c r="C4016" s="200"/>
      <c r="D4016" s="215"/>
      <c r="E4016" s="200"/>
      <c r="F4016" s="200"/>
      <c r="G4016" s="216"/>
      <c r="H4016" s="273"/>
      <c r="I4016" s="271">
        <f t="shared" si="626"/>
        <v>0</v>
      </c>
      <c r="J4016" s="271"/>
      <c r="K4016" s="271"/>
      <c r="L4016" s="271"/>
      <c r="M4016" s="272"/>
      <c r="N4016" s="272"/>
      <c r="O4016" s="272" t="str">
        <f t="shared" si="627"/>
        <v/>
      </c>
      <c r="P4016" s="272" t="str">
        <f t="shared" si="628"/>
        <v/>
      </c>
      <c r="Q4016" s="272">
        <f t="shared" si="629"/>
        <v>0</v>
      </c>
      <c r="R4016" s="272"/>
    </row>
    <row r="4017" spans="1:18" x14ac:dyDescent="0.3">
      <c r="A4017" s="214">
        <v>12</v>
      </c>
      <c r="B4017" s="200"/>
      <c r="C4017" s="200"/>
      <c r="D4017" s="215"/>
      <c r="E4017" s="200"/>
      <c r="F4017" s="200"/>
      <c r="G4017" s="216"/>
      <c r="H4017" s="273"/>
      <c r="I4017" s="271">
        <f t="shared" si="626"/>
        <v>0</v>
      </c>
      <c r="J4017" s="271"/>
      <c r="K4017" s="271"/>
      <c r="L4017" s="271"/>
      <c r="M4017" s="272"/>
      <c r="N4017" s="272"/>
      <c r="O4017" s="272" t="str">
        <f t="shared" si="627"/>
        <v/>
      </c>
      <c r="P4017" s="272" t="str">
        <f t="shared" si="628"/>
        <v/>
      </c>
      <c r="Q4017" s="272">
        <f t="shared" si="629"/>
        <v>0</v>
      </c>
      <c r="R4017" s="272"/>
    </row>
    <row r="4018" spans="1:18" x14ac:dyDescent="0.3">
      <c r="A4018" s="214">
        <v>13</v>
      </c>
      <c r="B4018" s="200"/>
      <c r="C4018" s="200"/>
      <c r="D4018" s="215"/>
      <c r="E4018" s="200"/>
      <c r="F4018" s="200"/>
      <c r="G4018" s="216"/>
      <c r="H4018" s="273"/>
      <c r="I4018" s="271">
        <f t="shared" si="626"/>
        <v>0</v>
      </c>
      <c r="J4018" s="271"/>
      <c r="K4018" s="271"/>
      <c r="L4018" s="271"/>
      <c r="M4018" s="272"/>
      <c r="N4018" s="272"/>
      <c r="O4018" s="272" t="str">
        <f t="shared" si="627"/>
        <v/>
      </c>
      <c r="P4018" s="272" t="str">
        <f t="shared" si="628"/>
        <v/>
      </c>
      <c r="Q4018" s="272">
        <f t="shared" si="629"/>
        <v>0</v>
      </c>
      <c r="R4018" s="272"/>
    </row>
    <row r="4019" spans="1:18" ht="17.25" thickBot="1" x14ac:dyDescent="0.35">
      <c r="A4019" s="217">
        <v>14</v>
      </c>
      <c r="B4019" s="204"/>
      <c r="C4019" s="204"/>
      <c r="D4019" s="218"/>
      <c r="E4019" s="204"/>
      <c r="F4019" s="204"/>
      <c r="G4019" s="219"/>
      <c r="H4019" s="273"/>
      <c r="I4019" s="271">
        <f t="shared" si="626"/>
        <v>0</v>
      </c>
      <c r="J4019" s="271"/>
      <c r="K4019" s="271"/>
      <c r="L4019" s="271"/>
      <c r="M4019" s="272"/>
      <c r="N4019" s="272"/>
      <c r="O4019" s="272" t="str">
        <f t="shared" si="627"/>
        <v/>
      </c>
      <c r="P4019" s="272" t="str">
        <f t="shared" si="628"/>
        <v/>
      </c>
      <c r="Q4019" s="272">
        <f t="shared" si="629"/>
        <v>0</v>
      </c>
      <c r="R4019" s="272"/>
    </row>
    <row r="4020" spans="1:18" x14ac:dyDescent="0.3">
      <c r="A4020" s="220">
        <v>15</v>
      </c>
      <c r="B4020" s="202"/>
      <c r="C4020" s="202"/>
      <c r="D4020" s="202" t="s">
        <v>271</v>
      </c>
      <c r="E4020" s="202"/>
      <c r="F4020" s="202"/>
      <c r="G4020" s="221"/>
      <c r="H4020" s="273">
        <f>SUM(B4020:B4026)</f>
        <v>0</v>
      </c>
      <c r="I4020" s="271">
        <f t="shared" si="626"/>
        <v>0</v>
      </c>
      <c r="J4020" s="271">
        <f>IF(SUM(H4020-40)&gt;0,H4020-40,0)</f>
        <v>0</v>
      </c>
      <c r="K4020" s="271">
        <f>IF(SUM(I4020:I4026)&gt;J4020,SUM(I4020:I4026),J4020)</f>
        <v>0</v>
      </c>
      <c r="L4020" s="271">
        <f>IF(D4020="o",IF(H4020&lt;15,0,IF(H4020&gt;40,8,H4020/5)),0)</f>
        <v>0</v>
      </c>
      <c r="M4020" s="272"/>
      <c r="N4020" s="272"/>
      <c r="O4020" s="272" t="str">
        <f t="shared" si="627"/>
        <v/>
      </c>
      <c r="P4020" s="272" t="str">
        <f t="shared" si="628"/>
        <v/>
      </c>
      <c r="Q4020" s="272">
        <f t="shared" si="629"/>
        <v>0</v>
      </c>
      <c r="R4020" s="272"/>
    </row>
    <row r="4021" spans="1:18" x14ac:dyDescent="0.3">
      <c r="A4021" s="214">
        <v>16</v>
      </c>
      <c r="B4021" s="200"/>
      <c r="C4021" s="200"/>
      <c r="D4021" s="215"/>
      <c r="E4021" s="200"/>
      <c r="F4021" s="200"/>
      <c r="G4021" s="216"/>
      <c r="H4021" s="273"/>
      <c r="I4021" s="271">
        <f t="shared" si="626"/>
        <v>0</v>
      </c>
      <c r="J4021" s="271"/>
      <c r="K4021" s="271"/>
      <c r="L4021" s="271"/>
      <c r="M4021" s="272"/>
      <c r="N4021" s="272"/>
      <c r="O4021" s="272" t="str">
        <f t="shared" si="627"/>
        <v/>
      </c>
      <c r="P4021" s="272" t="str">
        <f t="shared" si="628"/>
        <v/>
      </c>
      <c r="Q4021" s="272">
        <f t="shared" si="629"/>
        <v>0</v>
      </c>
      <c r="R4021" s="272"/>
    </row>
    <row r="4022" spans="1:18" x14ac:dyDescent="0.3">
      <c r="A4022" s="214">
        <v>17</v>
      </c>
      <c r="B4022" s="200"/>
      <c r="C4022" s="200"/>
      <c r="D4022" s="215"/>
      <c r="E4022" s="200"/>
      <c r="F4022" s="200"/>
      <c r="G4022" s="216"/>
      <c r="H4022" s="273"/>
      <c r="I4022" s="271">
        <f t="shared" si="626"/>
        <v>0</v>
      </c>
      <c r="J4022" s="271"/>
      <c r="K4022" s="271"/>
      <c r="L4022" s="271"/>
      <c r="M4022" s="272"/>
      <c r="N4022" s="272"/>
      <c r="O4022" s="272" t="str">
        <f t="shared" si="627"/>
        <v/>
      </c>
      <c r="P4022" s="272" t="str">
        <f t="shared" si="628"/>
        <v/>
      </c>
      <c r="Q4022" s="272">
        <f t="shared" si="629"/>
        <v>0</v>
      </c>
      <c r="R4022" s="272"/>
    </row>
    <row r="4023" spans="1:18" x14ac:dyDescent="0.3">
      <c r="A4023" s="214">
        <v>18</v>
      </c>
      <c r="B4023" s="200"/>
      <c r="C4023" s="200"/>
      <c r="D4023" s="215"/>
      <c r="E4023" s="200"/>
      <c r="F4023" s="200"/>
      <c r="G4023" s="216"/>
      <c r="H4023" s="273"/>
      <c r="I4023" s="271">
        <f t="shared" si="626"/>
        <v>0</v>
      </c>
      <c r="J4023" s="271"/>
      <c r="K4023" s="271"/>
      <c r="L4023" s="271"/>
      <c r="M4023" s="272"/>
      <c r="N4023" s="272"/>
      <c r="O4023" s="272" t="str">
        <f t="shared" si="627"/>
        <v/>
      </c>
      <c r="P4023" s="272" t="str">
        <f t="shared" si="628"/>
        <v/>
      </c>
      <c r="Q4023" s="272">
        <f t="shared" si="629"/>
        <v>0</v>
      </c>
      <c r="R4023" s="272"/>
    </row>
    <row r="4024" spans="1:18" x14ac:dyDescent="0.3">
      <c r="A4024" s="214">
        <v>19</v>
      </c>
      <c r="B4024" s="200"/>
      <c r="C4024" s="200"/>
      <c r="D4024" s="215"/>
      <c r="E4024" s="200"/>
      <c r="F4024" s="200"/>
      <c r="G4024" s="216"/>
      <c r="H4024" s="273"/>
      <c r="I4024" s="271">
        <f t="shared" si="626"/>
        <v>0</v>
      </c>
      <c r="J4024" s="271"/>
      <c r="K4024" s="271"/>
      <c r="L4024" s="271"/>
      <c r="M4024" s="272"/>
      <c r="N4024" s="272"/>
      <c r="O4024" s="272" t="str">
        <f t="shared" si="627"/>
        <v/>
      </c>
      <c r="P4024" s="272" t="str">
        <f t="shared" si="628"/>
        <v/>
      </c>
      <c r="Q4024" s="272">
        <f t="shared" si="629"/>
        <v>0</v>
      </c>
      <c r="R4024" s="272"/>
    </row>
    <row r="4025" spans="1:18" x14ac:dyDescent="0.3">
      <c r="A4025" s="214">
        <v>20</v>
      </c>
      <c r="B4025" s="200"/>
      <c r="C4025" s="200"/>
      <c r="D4025" s="215"/>
      <c r="E4025" s="200"/>
      <c r="F4025" s="200"/>
      <c r="G4025" s="216"/>
      <c r="H4025" s="273"/>
      <c r="I4025" s="271">
        <f t="shared" si="626"/>
        <v>0</v>
      </c>
      <c r="J4025" s="271"/>
      <c r="K4025" s="271"/>
      <c r="L4025" s="271"/>
      <c r="M4025" s="272"/>
      <c r="N4025" s="272"/>
      <c r="O4025" s="272" t="str">
        <f t="shared" si="627"/>
        <v/>
      </c>
      <c r="P4025" s="272" t="str">
        <f t="shared" si="628"/>
        <v/>
      </c>
      <c r="Q4025" s="272">
        <f t="shared" si="629"/>
        <v>0</v>
      </c>
      <c r="R4025" s="272"/>
    </row>
    <row r="4026" spans="1:18" ht="17.25" thickBot="1" x14ac:dyDescent="0.35">
      <c r="A4026" s="217">
        <v>21</v>
      </c>
      <c r="B4026" s="204"/>
      <c r="C4026" s="204"/>
      <c r="D4026" s="218"/>
      <c r="E4026" s="204"/>
      <c r="F4026" s="204"/>
      <c r="G4026" s="219"/>
      <c r="H4026" s="273"/>
      <c r="I4026" s="271">
        <f t="shared" si="626"/>
        <v>0</v>
      </c>
      <c r="J4026" s="271"/>
      <c r="K4026" s="271"/>
      <c r="L4026" s="271"/>
      <c r="M4026" s="272"/>
      <c r="N4026" s="272"/>
      <c r="O4026" s="272" t="str">
        <f t="shared" si="627"/>
        <v/>
      </c>
      <c r="P4026" s="272" t="str">
        <f t="shared" si="628"/>
        <v/>
      </c>
      <c r="Q4026" s="272">
        <f t="shared" si="629"/>
        <v>0</v>
      </c>
      <c r="R4026" s="272"/>
    </row>
    <row r="4027" spans="1:18" x14ac:dyDescent="0.3">
      <c r="A4027" s="220">
        <v>22</v>
      </c>
      <c r="B4027" s="202"/>
      <c r="C4027" s="202"/>
      <c r="D4027" s="202" t="s">
        <v>271</v>
      </c>
      <c r="E4027" s="202"/>
      <c r="F4027" s="202"/>
      <c r="G4027" s="221"/>
      <c r="H4027" s="273">
        <f>SUM(B4027:B4033)</f>
        <v>0</v>
      </c>
      <c r="I4027" s="271">
        <f t="shared" si="626"/>
        <v>0</v>
      </c>
      <c r="J4027" s="271">
        <f>IF(SUM(H4027-40)&gt;0,H4027-40,0)</f>
        <v>0</v>
      </c>
      <c r="K4027" s="271">
        <f>IF(SUM(I4027:I4033)&gt;J4027,SUM(I4027:I4033),J4027)</f>
        <v>0</v>
      </c>
      <c r="L4027" s="271">
        <f>IF(D4027="o",IF(H4027&lt;15,0,IF(H4027&gt;40,8,H4027/5)),0)</f>
        <v>0</v>
      </c>
      <c r="M4027" s="272"/>
      <c r="N4027" s="272"/>
      <c r="O4027" s="272" t="str">
        <f t="shared" si="627"/>
        <v/>
      </c>
      <c r="P4027" s="272" t="str">
        <f t="shared" si="628"/>
        <v/>
      </c>
      <c r="Q4027" s="272">
        <f t="shared" si="629"/>
        <v>0</v>
      </c>
      <c r="R4027" s="272"/>
    </row>
    <row r="4028" spans="1:18" x14ac:dyDescent="0.3">
      <c r="A4028" s="214">
        <v>23</v>
      </c>
      <c r="B4028" s="200"/>
      <c r="C4028" s="200"/>
      <c r="D4028" s="215"/>
      <c r="E4028" s="200"/>
      <c r="F4028" s="200"/>
      <c r="G4028" s="216"/>
      <c r="H4028" s="273"/>
      <c r="I4028" s="271">
        <f t="shared" si="626"/>
        <v>0</v>
      </c>
      <c r="J4028" s="271"/>
      <c r="K4028" s="271"/>
      <c r="L4028" s="271"/>
      <c r="M4028" s="272"/>
      <c r="N4028" s="272"/>
      <c r="O4028" s="272" t="str">
        <f t="shared" si="627"/>
        <v/>
      </c>
      <c r="P4028" s="272" t="str">
        <f t="shared" si="628"/>
        <v/>
      </c>
      <c r="Q4028" s="272">
        <f t="shared" si="629"/>
        <v>0</v>
      </c>
      <c r="R4028" s="272"/>
    </row>
    <row r="4029" spans="1:18" x14ac:dyDescent="0.3">
      <c r="A4029" s="214">
        <v>24</v>
      </c>
      <c r="B4029" s="200"/>
      <c r="C4029" s="200"/>
      <c r="D4029" s="215"/>
      <c r="E4029" s="200"/>
      <c r="F4029" s="200"/>
      <c r="G4029" s="216"/>
      <c r="H4029" s="273"/>
      <c r="I4029" s="271">
        <f t="shared" si="626"/>
        <v>0</v>
      </c>
      <c r="J4029" s="271"/>
      <c r="K4029" s="271"/>
      <c r="L4029" s="271"/>
      <c r="M4029" s="272"/>
      <c r="N4029" s="272"/>
      <c r="O4029" s="272" t="str">
        <f t="shared" si="627"/>
        <v/>
      </c>
      <c r="P4029" s="272" t="str">
        <f t="shared" si="628"/>
        <v/>
      </c>
      <c r="Q4029" s="272">
        <f t="shared" si="629"/>
        <v>0</v>
      </c>
      <c r="R4029" s="272"/>
    </row>
    <row r="4030" spans="1:18" x14ac:dyDescent="0.3">
      <c r="A4030" s="214">
        <v>25</v>
      </c>
      <c r="B4030" s="200"/>
      <c r="C4030" s="200"/>
      <c r="D4030" s="215"/>
      <c r="E4030" s="200"/>
      <c r="F4030" s="200"/>
      <c r="G4030" s="216"/>
      <c r="H4030" s="273"/>
      <c r="I4030" s="271">
        <f t="shared" si="626"/>
        <v>0</v>
      </c>
      <c r="J4030" s="271"/>
      <c r="K4030" s="271"/>
      <c r="L4030" s="271"/>
      <c r="M4030" s="272"/>
      <c r="N4030" s="272"/>
      <c r="O4030" s="272" t="str">
        <f t="shared" si="627"/>
        <v/>
      </c>
      <c r="P4030" s="272" t="str">
        <f t="shared" si="628"/>
        <v/>
      </c>
      <c r="Q4030" s="272">
        <f t="shared" si="629"/>
        <v>0</v>
      </c>
      <c r="R4030" s="272"/>
    </row>
    <row r="4031" spans="1:18" x14ac:dyDescent="0.3">
      <c r="A4031" s="214">
        <v>26</v>
      </c>
      <c r="B4031" s="200"/>
      <c r="C4031" s="200"/>
      <c r="D4031" s="215"/>
      <c r="E4031" s="200"/>
      <c r="F4031" s="200"/>
      <c r="G4031" s="216"/>
      <c r="H4031" s="273"/>
      <c r="I4031" s="271">
        <f t="shared" si="626"/>
        <v>0</v>
      </c>
      <c r="J4031" s="271"/>
      <c r="K4031" s="271"/>
      <c r="L4031" s="271"/>
      <c r="M4031" s="272"/>
      <c r="N4031" s="272"/>
      <c r="O4031" s="272" t="str">
        <f t="shared" si="627"/>
        <v/>
      </c>
      <c r="P4031" s="272" t="str">
        <f t="shared" si="628"/>
        <v/>
      </c>
      <c r="Q4031" s="272">
        <f t="shared" si="629"/>
        <v>0</v>
      </c>
      <c r="R4031" s="272"/>
    </row>
    <row r="4032" spans="1:18" x14ac:dyDescent="0.3">
      <c r="A4032" s="214">
        <v>27</v>
      </c>
      <c r="B4032" s="200"/>
      <c r="C4032" s="200"/>
      <c r="D4032" s="215"/>
      <c r="E4032" s="200"/>
      <c r="F4032" s="200"/>
      <c r="G4032" s="216"/>
      <c r="H4032" s="273"/>
      <c r="I4032" s="271">
        <f t="shared" si="626"/>
        <v>0</v>
      </c>
      <c r="J4032" s="271"/>
      <c r="K4032" s="271"/>
      <c r="L4032" s="271"/>
      <c r="M4032" s="272"/>
      <c r="N4032" s="272"/>
      <c r="O4032" s="272" t="str">
        <f t="shared" si="627"/>
        <v/>
      </c>
      <c r="P4032" s="272" t="str">
        <f t="shared" si="628"/>
        <v/>
      </c>
      <c r="Q4032" s="272">
        <f t="shared" si="629"/>
        <v>0</v>
      </c>
      <c r="R4032" s="272"/>
    </row>
    <row r="4033" spans="1:21" ht="17.25" thickBot="1" x14ac:dyDescent="0.35">
      <c r="A4033" s="217">
        <v>28</v>
      </c>
      <c r="B4033" s="204"/>
      <c r="C4033" s="204"/>
      <c r="D4033" s="218"/>
      <c r="E4033" s="204"/>
      <c r="F4033" s="204"/>
      <c r="G4033" s="219"/>
      <c r="H4033" s="273"/>
      <c r="I4033" s="271">
        <f t="shared" si="626"/>
        <v>0</v>
      </c>
      <c r="J4033" s="271"/>
      <c r="K4033" s="271"/>
      <c r="L4033" s="271"/>
      <c r="M4033" s="272"/>
      <c r="N4033" s="272"/>
      <c r="O4033" s="272" t="str">
        <f t="shared" si="627"/>
        <v/>
      </c>
      <c r="P4033" s="272" t="str">
        <f t="shared" si="628"/>
        <v/>
      </c>
      <c r="Q4033" s="272">
        <f t="shared" si="629"/>
        <v>0</v>
      </c>
      <c r="R4033" s="272"/>
    </row>
    <row r="4034" spans="1:21" x14ac:dyDescent="0.3">
      <c r="A4034" s="205"/>
      <c r="B4034" s="202"/>
      <c r="C4034" s="202"/>
      <c r="D4034" s="202" t="s">
        <v>271</v>
      </c>
      <c r="E4034" s="202"/>
      <c r="F4034" s="202"/>
      <c r="G4034" s="221"/>
      <c r="H4034" s="273" t="str">
        <f>IF(A4034&lt;&gt;0,SUM(Q4034:Q4036),"")</f>
        <v/>
      </c>
      <c r="I4034" s="271" t="str">
        <f>IF(A4034&lt;&gt;0,IF(IFERROR(B4034-8,0)&lt;0,0,IFERROR(B4034-8,0)),"")</f>
        <v/>
      </c>
      <c r="J4034" s="271" t="str">
        <f>IF(A4034&lt;&gt;0,IF(SUM(H4034-40)&gt;0,H4034-40,0),"")</f>
        <v/>
      </c>
      <c r="K4034" s="271" t="str">
        <f>IF(A4034&lt;&gt;0,IF(SUM(I4034:I4036)&gt;J4034,SUM(I4034:I4036),J4034),"")</f>
        <v/>
      </c>
      <c r="L4034" s="271" t="str">
        <f>IF(A4034&lt;&gt;0,IF(D4006="o",IF(H4034&lt;(15/(7/COUNTA(A4034:A4036))),0,IF(H4034&gt;(COUNTA(A4034:A4036)/5*40),COUNTA(A4034:A4036)/5*8,H4034/5)),""),"")</f>
        <v/>
      </c>
      <c r="M4034" s="272"/>
      <c r="N4034" s="272"/>
      <c r="O4034" s="272" t="str">
        <f t="shared" si="627"/>
        <v/>
      </c>
      <c r="P4034" s="272" t="str">
        <f t="shared" si="628"/>
        <v/>
      </c>
      <c r="Q4034" s="272">
        <f t="shared" si="629"/>
        <v>0</v>
      </c>
      <c r="R4034" s="272"/>
    </row>
    <row r="4035" spans="1:21" x14ac:dyDescent="0.3">
      <c r="A4035" s="206"/>
      <c r="B4035" s="200"/>
      <c r="C4035" s="200"/>
      <c r="D4035" s="215"/>
      <c r="E4035" s="200"/>
      <c r="F4035" s="200"/>
      <c r="G4035" s="216"/>
      <c r="H4035" s="273"/>
      <c r="I4035" s="271" t="str">
        <f>IF(A4035&lt;&gt;0,IF(IFERROR(B4035-8,0)&lt;0,0,IFERROR(B4035-8,0)),"")</f>
        <v/>
      </c>
      <c r="J4035" s="271"/>
      <c r="K4035" s="271"/>
      <c r="L4035" s="271"/>
      <c r="M4035" s="272"/>
      <c r="N4035" s="272"/>
      <c r="O4035" s="272" t="str">
        <f t="shared" si="627"/>
        <v/>
      </c>
      <c r="P4035" s="272" t="str">
        <f t="shared" si="628"/>
        <v/>
      </c>
      <c r="Q4035" s="272">
        <f t="shared" si="629"/>
        <v>0</v>
      </c>
      <c r="R4035" s="272"/>
    </row>
    <row r="4036" spans="1:21" ht="17.25" thickBot="1" x14ac:dyDescent="0.35">
      <c r="A4036" s="207"/>
      <c r="B4036" s="204"/>
      <c r="C4036" s="204"/>
      <c r="D4036" s="218"/>
      <c r="E4036" s="204"/>
      <c r="F4036" s="204"/>
      <c r="G4036" s="219"/>
      <c r="H4036" s="273"/>
      <c r="I4036" s="271" t="str">
        <f>IF(A4036&lt;&gt;0,IF(IFERROR(B4036-8,0)&lt;0,0,IFERROR(B4036-8,0)),"")</f>
        <v/>
      </c>
      <c r="J4036" s="271"/>
      <c r="K4036" s="271"/>
      <c r="L4036" s="271"/>
      <c r="M4036" s="272"/>
      <c r="N4036" s="272"/>
      <c r="O4036" s="272"/>
      <c r="P4036" s="272"/>
      <c r="Q4036" s="272">
        <f t="shared" si="629"/>
        <v>0</v>
      </c>
      <c r="R4036" s="272"/>
    </row>
    <row r="4037" spans="1:21" ht="17.25" thickBot="1" x14ac:dyDescent="0.35">
      <c r="A4037" s="211"/>
      <c r="B4037" s="243"/>
      <c r="C4037" s="243"/>
      <c r="D4037" s="243"/>
      <c r="E4037" s="243"/>
      <c r="F4037" s="243"/>
      <c r="G4037" s="244"/>
      <c r="H4037" s="273">
        <f t="shared" ref="H4037:M4037" si="630">SUM(H4038:H4068)</f>
        <v>0</v>
      </c>
      <c r="I4037" s="271">
        <f t="shared" si="630"/>
        <v>0</v>
      </c>
      <c r="J4037" s="271">
        <f t="shared" si="630"/>
        <v>0</v>
      </c>
      <c r="K4037" s="271">
        <f t="shared" si="630"/>
        <v>0</v>
      </c>
      <c r="L4037" s="274">
        <f t="shared" si="630"/>
        <v>0</v>
      </c>
      <c r="M4037" s="271" t="e">
        <f t="shared" si="630"/>
        <v>#DIV/0!</v>
      </c>
      <c r="N4037" s="275">
        <f>COUNTA(B4038:B4068)-COUNTIF(B4038:B4068,"연차")</f>
        <v>0</v>
      </c>
      <c r="O4037" s="271">
        <f>SUM(O4038:O4068)</f>
        <v>0</v>
      </c>
      <c r="P4037" s="271">
        <f>SUM(P4038:P4068)</f>
        <v>0</v>
      </c>
      <c r="Q4037" s="272">
        <f>SUM(Q4038:Q4068)</f>
        <v>0</v>
      </c>
      <c r="R4037" s="272">
        <f>COUNTA(A4038:A4068)</f>
        <v>28</v>
      </c>
      <c r="S4037" s="276">
        <f>SUM(C4038:C4068)</f>
        <v>0</v>
      </c>
      <c r="T4037" s="276">
        <f>SUM(F4038:F4068)</f>
        <v>0</v>
      </c>
      <c r="U4037" s="251">
        <f>G4039*G4041</f>
        <v>0</v>
      </c>
    </row>
    <row r="4038" spans="1:21" x14ac:dyDescent="0.3">
      <c r="A4038" s="212">
        <v>1</v>
      </c>
      <c r="B4038" s="201"/>
      <c r="C4038" s="201"/>
      <c r="D4038" s="201" t="s">
        <v>271</v>
      </c>
      <c r="E4038" s="201"/>
      <c r="F4038" s="201"/>
      <c r="G4038" s="213" t="s">
        <v>282</v>
      </c>
      <c r="H4038" s="273">
        <f>SUM(B4038:B4044)</f>
        <v>0</v>
      </c>
      <c r="I4038" s="271">
        <f t="shared" ref="I4038:I4065" si="631">IF(IFERROR(B4038-8,0)&lt;0,0,IFERROR(B4038-8,0))</f>
        <v>0</v>
      </c>
      <c r="J4038" s="271">
        <f>IF(SUM(H4038-40)&gt;0,H4038-40,0)</f>
        <v>0</v>
      </c>
      <c r="K4038" s="271">
        <f>IF(SUM(I4038:I4044)&gt;J4038,SUM(I4038:I4044),J4038)</f>
        <v>0</v>
      </c>
      <c r="L4038" s="271">
        <f>IF(D4038="o",IF(H4038&lt;15,0,IF(H4038&gt;40,8,H4038/5)),0)</f>
        <v>0</v>
      </c>
      <c r="M4038" s="272" t="e">
        <f>SUM(B4038:B4068)/COUNTA(B4038:B4068)</f>
        <v>#DIV/0!</v>
      </c>
      <c r="N4038" s="272"/>
      <c r="O4038" s="272" t="str">
        <f>IF(E4038="o",IF(B4038&gt;8,8,B4038),"")</f>
        <v/>
      </c>
      <c r="P4038" s="272" t="str">
        <f>IF(E4038="o",IF(B4038&gt;8,B4038-8,0),"")</f>
        <v/>
      </c>
      <c r="Q4038" s="272">
        <f>COUNTA(A4038)*IF(B4038="연차",0,B4038)</f>
        <v>0</v>
      </c>
      <c r="R4038" s="272"/>
    </row>
    <row r="4039" spans="1:21" x14ac:dyDescent="0.3">
      <c r="A4039" s="214">
        <v>2</v>
      </c>
      <c r="B4039" s="200"/>
      <c r="C4039" s="200"/>
      <c r="D4039" s="215"/>
      <c r="E4039" s="200"/>
      <c r="F4039" s="200"/>
      <c r="G4039" s="203"/>
      <c r="H4039" s="273"/>
      <c r="I4039" s="271">
        <f t="shared" si="631"/>
        <v>0</v>
      </c>
      <c r="J4039" s="271"/>
      <c r="K4039" s="271"/>
      <c r="L4039" s="271"/>
      <c r="M4039" s="272"/>
      <c r="N4039" s="272"/>
      <c r="O4039" s="272" t="str">
        <f t="shared" ref="O4039:O4067" si="632">IF(E4039="o",IF(B4039&gt;8,8,B4039),"")</f>
        <v/>
      </c>
      <c r="P4039" s="272" t="str">
        <f t="shared" ref="P4039:P4067" si="633">IF(E4039="o",IF(B4039&gt;8,B4039-8,0),"")</f>
        <v/>
      </c>
      <c r="Q4039" s="272">
        <f t="shared" ref="Q4039:Q4068" si="634">COUNTA(A4039)*IF(B4039="연차",0,B4039)</f>
        <v>0</v>
      </c>
      <c r="R4039" s="272"/>
    </row>
    <row r="4040" spans="1:21" x14ac:dyDescent="0.3">
      <c r="A4040" s="214">
        <v>3</v>
      </c>
      <c r="B4040" s="200"/>
      <c r="C4040" s="200"/>
      <c r="D4040" s="215"/>
      <c r="E4040" s="200"/>
      <c r="F4040" s="200"/>
      <c r="G4040" s="203" t="s">
        <v>275</v>
      </c>
      <c r="H4040" s="273"/>
      <c r="I4040" s="271">
        <f t="shared" si="631"/>
        <v>0</v>
      </c>
      <c r="J4040" s="271"/>
      <c r="K4040" s="271"/>
      <c r="L4040" s="271"/>
      <c r="M4040" s="272"/>
      <c r="N4040" s="272"/>
      <c r="O4040" s="272" t="str">
        <f t="shared" si="632"/>
        <v/>
      </c>
      <c r="P4040" s="272" t="str">
        <f t="shared" si="633"/>
        <v/>
      </c>
      <c r="Q4040" s="272">
        <f t="shared" si="634"/>
        <v>0</v>
      </c>
      <c r="R4040" s="272"/>
    </row>
    <row r="4041" spans="1:21" x14ac:dyDescent="0.3">
      <c r="A4041" s="214">
        <v>4</v>
      </c>
      <c r="B4041" s="200"/>
      <c r="C4041" s="200"/>
      <c r="D4041" s="215"/>
      <c r="E4041" s="200"/>
      <c r="F4041" s="200"/>
      <c r="G4041" s="203"/>
      <c r="H4041" s="273"/>
      <c r="I4041" s="271">
        <f t="shared" si="631"/>
        <v>0</v>
      </c>
      <c r="J4041" s="271"/>
      <c r="K4041" s="271"/>
      <c r="L4041" s="271"/>
      <c r="M4041" s="272"/>
      <c r="N4041" s="272"/>
      <c r="O4041" s="272" t="str">
        <f t="shared" si="632"/>
        <v/>
      </c>
      <c r="P4041" s="272" t="str">
        <f t="shared" si="633"/>
        <v/>
      </c>
      <c r="Q4041" s="272">
        <f t="shared" si="634"/>
        <v>0</v>
      </c>
      <c r="R4041" s="272"/>
    </row>
    <row r="4042" spans="1:21" x14ac:dyDescent="0.3">
      <c r="A4042" s="214">
        <v>5</v>
      </c>
      <c r="B4042" s="200"/>
      <c r="C4042" s="200"/>
      <c r="D4042" s="215"/>
      <c r="E4042" s="200"/>
      <c r="F4042" s="200"/>
      <c r="G4042" s="216"/>
      <c r="H4042" s="273"/>
      <c r="I4042" s="271">
        <f t="shared" si="631"/>
        <v>0</v>
      </c>
      <c r="J4042" s="271"/>
      <c r="K4042" s="271"/>
      <c r="L4042" s="271"/>
      <c r="M4042" s="272"/>
      <c r="N4042" s="272"/>
      <c r="O4042" s="272" t="str">
        <f t="shared" si="632"/>
        <v/>
      </c>
      <c r="P4042" s="272" t="str">
        <f t="shared" si="633"/>
        <v/>
      </c>
      <c r="Q4042" s="272">
        <f t="shared" si="634"/>
        <v>0</v>
      </c>
      <c r="R4042" s="272"/>
    </row>
    <row r="4043" spans="1:21" x14ac:dyDescent="0.3">
      <c r="A4043" s="214">
        <v>6</v>
      </c>
      <c r="B4043" s="200"/>
      <c r="C4043" s="200"/>
      <c r="D4043" s="215"/>
      <c r="E4043" s="200"/>
      <c r="F4043" s="200"/>
      <c r="G4043" s="216"/>
      <c r="H4043" s="273"/>
      <c r="I4043" s="271">
        <f t="shared" si="631"/>
        <v>0</v>
      </c>
      <c r="J4043" s="271"/>
      <c r="K4043" s="271"/>
      <c r="L4043" s="271"/>
      <c r="M4043" s="272"/>
      <c r="N4043" s="272"/>
      <c r="O4043" s="272" t="str">
        <f t="shared" si="632"/>
        <v/>
      </c>
      <c r="P4043" s="272" t="str">
        <f t="shared" si="633"/>
        <v/>
      </c>
      <c r="Q4043" s="272">
        <f t="shared" si="634"/>
        <v>0</v>
      </c>
      <c r="R4043" s="272"/>
    </row>
    <row r="4044" spans="1:21" ht="17.25" thickBot="1" x14ac:dyDescent="0.35">
      <c r="A4044" s="217">
        <v>7</v>
      </c>
      <c r="B4044" s="204"/>
      <c r="C4044" s="204"/>
      <c r="D4044" s="218"/>
      <c r="E4044" s="204"/>
      <c r="F4044" s="204"/>
      <c r="G4044" s="219"/>
      <c r="H4044" s="273"/>
      <c r="I4044" s="271">
        <f t="shared" si="631"/>
        <v>0</v>
      </c>
      <c r="J4044" s="271"/>
      <c r="K4044" s="271"/>
      <c r="L4044" s="271"/>
      <c r="M4044" s="272"/>
      <c r="N4044" s="272"/>
      <c r="O4044" s="272" t="str">
        <f t="shared" si="632"/>
        <v/>
      </c>
      <c r="P4044" s="272" t="str">
        <f t="shared" si="633"/>
        <v/>
      </c>
      <c r="Q4044" s="272">
        <f t="shared" si="634"/>
        <v>0</v>
      </c>
      <c r="R4044" s="272"/>
    </row>
    <row r="4045" spans="1:21" x14ac:dyDescent="0.3">
      <c r="A4045" s="220">
        <v>8</v>
      </c>
      <c r="B4045" s="202"/>
      <c r="C4045" s="202"/>
      <c r="D4045" s="202" t="s">
        <v>271</v>
      </c>
      <c r="E4045" s="202"/>
      <c r="F4045" s="202"/>
      <c r="G4045" s="221"/>
      <c r="H4045" s="273">
        <f>SUM(B4045:B4051)</f>
        <v>0</v>
      </c>
      <c r="I4045" s="271">
        <f t="shared" si="631"/>
        <v>0</v>
      </c>
      <c r="J4045" s="271">
        <f>IF(SUM(H4045-40)&gt;0,H4045-40,0)</f>
        <v>0</v>
      </c>
      <c r="K4045" s="271">
        <f>IF(SUM(I4045:I4051)&gt;J4045,SUM(I4045:I4051),J4045)</f>
        <v>0</v>
      </c>
      <c r="L4045" s="271">
        <f>IF(D4045="o",IF(H4045&lt;15,0,IF(H4045&gt;40,8,H4045/5)),0)</f>
        <v>0</v>
      </c>
      <c r="M4045" s="272"/>
      <c r="N4045" s="272"/>
      <c r="O4045" s="272" t="str">
        <f t="shared" si="632"/>
        <v/>
      </c>
      <c r="P4045" s="272" t="str">
        <f t="shared" si="633"/>
        <v/>
      </c>
      <c r="Q4045" s="272">
        <f t="shared" si="634"/>
        <v>0</v>
      </c>
      <c r="R4045" s="272"/>
    </row>
    <row r="4046" spans="1:21" x14ac:dyDescent="0.3">
      <c r="A4046" s="214">
        <v>9</v>
      </c>
      <c r="B4046" s="200"/>
      <c r="C4046" s="200"/>
      <c r="D4046" s="215"/>
      <c r="E4046" s="200"/>
      <c r="F4046" s="200"/>
      <c r="G4046" s="216"/>
      <c r="H4046" s="273"/>
      <c r="I4046" s="271">
        <f t="shared" si="631"/>
        <v>0</v>
      </c>
      <c r="J4046" s="271"/>
      <c r="K4046" s="271"/>
      <c r="L4046" s="271"/>
      <c r="M4046" s="272"/>
      <c r="N4046" s="272"/>
      <c r="O4046" s="272" t="str">
        <f t="shared" si="632"/>
        <v/>
      </c>
      <c r="P4046" s="272" t="str">
        <f t="shared" si="633"/>
        <v/>
      </c>
      <c r="Q4046" s="272">
        <f t="shared" si="634"/>
        <v>0</v>
      </c>
      <c r="R4046" s="272"/>
    </row>
    <row r="4047" spans="1:21" x14ac:dyDescent="0.3">
      <c r="A4047" s="214">
        <v>10</v>
      </c>
      <c r="B4047" s="200"/>
      <c r="C4047" s="200"/>
      <c r="D4047" s="215"/>
      <c r="E4047" s="200"/>
      <c r="F4047" s="200"/>
      <c r="G4047" s="216"/>
      <c r="H4047" s="273"/>
      <c r="I4047" s="271">
        <f t="shared" si="631"/>
        <v>0</v>
      </c>
      <c r="J4047" s="271"/>
      <c r="K4047" s="271"/>
      <c r="L4047" s="271"/>
      <c r="M4047" s="272"/>
      <c r="N4047" s="272"/>
      <c r="O4047" s="272" t="str">
        <f t="shared" si="632"/>
        <v/>
      </c>
      <c r="P4047" s="272" t="str">
        <f t="shared" si="633"/>
        <v/>
      </c>
      <c r="Q4047" s="272">
        <f t="shared" si="634"/>
        <v>0</v>
      </c>
      <c r="R4047" s="272"/>
    </row>
    <row r="4048" spans="1:21" x14ac:dyDescent="0.3">
      <c r="A4048" s="214">
        <v>11</v>
      </c>
      <c r="B4048" s="200"/>
      <c r="C4048" s="200"/>
      <c r="D4048" s="215"/>
      <c r="E4048" s="200"/>
      <c r="F4048" s="200"/>
      <c r="G4048" s="216"/>
      <c r="H4048" s="273"/>
      <c r="I4048" s="271">
        <f t="shared" si="631"/>
        <v>0</v>
      </c>
      <c r="J4048" s="271"/>
      <c r="K4048" s="271"/>
      <c r="L4048" s="271"/>
      <c r="M4048" s="272"/>
      <c r="N4048" s="272"/>
      <c r="O4048" s="272" t="str">
        <f t="shared" si="632"/>
        <v/>
      </c>
      <c r="P4048" s="272" t="str">
        <f t="shared" si="633"/>
        <v/>
      </c>
      <c r="Q4048" s="272">
        <f t="shared" si="634"/>
        <v>0</v>
      </c>
      <c r="R4048" s="272"/>
    </row>
    <row r="4049" spans="1:18" x14ac:dyDescent="0.3">
      <c r="A4049" s="214">
        <v>12</v>
      </c>
      <c r="B4049" s="200"/>
      <c r="C4049" s="200"/>
      <c r="D4049" s="215"/>
      <c r="E4049" s="200"/>
      <c r="F4049" s="200"/>
      <c r="G4049" s="216"/>
      <c r="H4049" s="273"/>
      <c r="I4049" s="271">
        <f t="shared" si="631"/>
        <v>0</v>
      </c>
      <c r="J4049" s="271"/>
      <c r="K4049" s="271"/>
      <c r="L4049" s="271"/>
      <c r="M4049" s="272"/>
      <c r="N4049" s="272"/>
      <c r="O4049" s="272" t="str">
        <f t="shared" si="632"/>
        <v/>
      </c>
      <c r="P4049" s="272" t="str">
        <f t="shared" si="633"/>
        <v/>
      </c>
      <c r="Q4049" s="272">
        <f t="shared" si="634"/>
        <v>0</v>
      </c>
      <c r="R4049" s="272"/>
    </row>
    <row r="4050" spans="1:18" x14ac:dyDescent="0.3">
      <c r="A4050" s="214">
        <v>13</v>
      </c>
      <c r="B4050" s="200"/>
      <c r="C4050" s="200"/>
      <c r="D4050" s="215"/>
      <c r="E4050" s="200"/>
      <c r="F4050" s="200"/>
      <c r="G4050" s="216"/>
      <c r="H4050" s="273"/>
      <c r="I4050" s="271">
        <f t="shared" si="631"/>
        <v>0</v>
      </c>
      <c r="J4050" s="271"/>
      <c r="K4050" s="271"/>
      <c r="L4050" s="271"/>
      <c r="M4050" s="272"/>
      <c r="N4050" s="272"/>
      <c r="O4050" s="272" t="str">
        <f t="shared" si="632"/>
        <v/>
      </c>
      <c r="P4050" s="272" t="str">
        <f t="shared" si="633"/>
        <v/>
      </c>
      <c r="Q4050" s="272">
        <f t="shared" si="634"/>
        <v>0</v>
      </c>
      <c r="R4050" s="272"/>
    </row>
    <row r="4051" spans="1:18" ht="17.25" thickBot="1" x14ac:dyDescent="0.35">
      <c r="A4051" s="217">
        <v>14</v>
      </c>
      <c r="B4051" s="204"/>
      <c r="C4051" s="204"/>
      <c r="D4051" s="218"/>
      <c r="E4051" s="204"/>
      <c r="F4051" s="204"/>
      <c r="G4051" s="219"/>
      <c r="H4051" s="273"/>
      <c r="I4051" s="271">
        <f t="shared" si="631"/>
        <v>0</v>
      </c>
      <c r="J4051" s="271"/>
      <c r="K4051" s="271"/>
      <c r="L4051" s="271"/>
      <c r="M4051" s="272"/>
      <c r="N4051" s="272"/>
      <c r="O4051" s="272" t="str">
        <f t="shared" si="632"/>
        <v/>
      </c>
      <c r="P4051" s="272" t="str">
        <f t="shared" si="633"/>
        <v/>
      </c>
      <c r="Q4051" s="272">
        <f t="shared" si="634"/>
        <v>0</v>
      </c>
      <c r="R4051" s="272"/>
    </row>
    <row r="4052" spans="1:18" x14ac:dyDescent="0.3">
      <c r="A4052" s="220">
        <v>15</v>
      </c>
      <c r="B4052" s="202"/>
      <c r="C4052" s="202"/>
      <c r="D4052" s="202" t="s">
        <v>271</v>
      </c>
      <c r="E4052" s="202"/>
      <c r="F4052" s="202"/>
      <c r="G4052" s="221"/>
      <c r="H4052" s="273">
        <f>SUM(B4052:B4058)</f>
        <v>0</v>
      </c>
      <c r="I4052" s="271">
        <f t="shared" si="631"/>
        <v>0</v>
      </c>
      <c r="J4052" s="271">
        <f>IF(SUM(H4052-40)&gt;0,H4052-40,0)</f>
        <v>0</v>
      </c>
      <c r="K4052" s="271">
        <f>IF(SUM(I4052:I4058)&gt;J4052,SUM(I4052:I4058),J4052)</f>
        <v>0</v>
      </c>
      <c r="L4052" s="271">
        <f>IF(D4052="o",IF(H4052&lt;15,0,IF(H4052&gt;40,8,H4052/5)),0)</f>
        <v>0</v>
      </c>
      <c r="M4052" s="272"/>
      <c r="N4052" s="272"/>
      <c r="O4052" s="272" t="str">
        <f t="shared" si="632"/>
        <v/>
      </c>
      <c r="P4052" s="272" t="str">
        <f t="shared" si="633"/>
        <v/>
      </c>
      <c r="Q4052" s="272">
        <f t="shared" si="634"/>
        <v>0</v>
      </c>
      <c r="R4052" s="272"/>
    </row>
    <row r="4053" spans="1:18" x14ac:dyDescent="0.3">
      <c r="A4053" s="214">
        <v>16</v>
      </c>
      <c r="B4053" s="200"/>
      <c r="C4053" s="200"/>
      <c r="D4053" s="215"/>
      <c r="E4053" s="200"/>
      <c r="F4053" s="200"/>
      <c r="G4053" s="216"/>
      <c r="H4053" s="273"/>
      <c r="I4053" s="271">
        <f t="shared" si="631"/>
        <v>0</v>
      </c>
      <c r="J4053" s="271"/>
      <c r="K4053" s="271"/>
      <c r="L4053" s="271"/>
      <c r="M4053" s="272"/>
      <c r="N4053" s="272"/>
      <c r="O4053" s="272" t="str">
        <f t="shared" si="632"/>
        <v/>
      </c>
      <c r="P4053" s="272" t="str">
        <f t="shared" si="633"/>
        <v/>
      </c>
      <c r="Q4053" s="272">
        <f t="shared" si="634"/>
        <v>0</v>
      </c>
      <c r="R4053" s="272"/>
    </row>
    <row r="4054" spans="1:18" x14ac:dyDescent="0.3">
      <c r="A4054" s="214">
        <v>17</v>
      </c>
      <c r="B4054" s="200"/>
      <c r="C4054" s="200"/>
      <c r="D4054" s="215"/>
      <c r="E4054" s="200"/>
      <c r="F4054" s="200"/>
      <c r="G4054" s="216"/>
      <c r="H4054" s="273"/>
      <c r="I4054" s="271">
        <f t="shared" si="631"/>
        <v>0</v>
      </c>
      <c r="J4054" s="271"/>
      <c r="K4054" s="271"/>
      <c r="L4054" s="271"/>
      <c r="M4054" s="272"/>
      <c r="N4054" s="272"/>
      <c r="O4054" s="272" t="str">
        <f t="shared" si="632"/>
        <v/>
      </c>
      <c r="P4054" s="272" t="str">
        <f t="shared" si="633"/>
        <v/>
      </c>
      <c r="Q4054" s="272">
        <f t="shared" si="634"/>
        <v>0</v>
      </c>
      <c r="R4054" s="272"/>
    </row>
    <row r="4055" spans="1:18" x14ac:dyDescent="0.3">
      <c r="A4055" s="214">
        <v>18</v>
      </c>
      <c r="B4055" s="200"/>
      <c r="C4055" s="200"/>
      <c r="D4055" s="215"/>
      <c r="E4055" s="200"/>
      <c r="F4055" s="200"/>
      <c r="G4055" s="216"/>
      <c r="H4055" s="273"/>
      <c r="I4055" s="271">
        <f t="shared" si="631"/>
        <v>0</v>
      </c>
      <c r="J4055" s="271"/>
      <c r="K4055" s="271"/>
      <c r="L4055" s="271"/>
      <c r="M4055" s="272"/>
      <c r="N4055" s="272"/>
      <c r="O4055" s="272" t="str">
        <f t="shared" si="632"/>
        <v/>
      </c>
      <c r="P4055" s="272" t="str">
        <f t="shared" si="633"/>
        <v/>
      </c>
      <c r="Q4055" s="272">
        <f t="shared" si="634"/>
        <v>0</v>
      </c>
      <c r="R4055" s="272"/>
    </row>
    <row r="4056" spans="1:18" x14ac:dyDescent="0.3">
      <c r="A4056" s="214">
        <v>19</v>
      </c>
      <c r="B4056" s="200"/>
      <c r="C4056" s="200"/>
      <c r="D4056" s="215"/>
      <c r="E4056" s="200"/>
      <c r="F4056" s="200"/>
      <c r="G4056" s="216"/>
      <c r="H4056" s="273"/>
      <c r="I4056" s="271">
        <f t="shared" si="631"/>
        <v>0</v>
      </c>
      <c r="J4056" s="271"/>
      <c r="K4056" s="271"/>
      <c r="L4056" s="271"/>
      <c r="M4056" s="272"/>
      <c r="N4056" s="272"/>
      <c r="O4056" s="272" t="str">
        <f t="shared" si="632"/>
        <v/>
      </c>
      <c r="P4056" s="272" t="str">
        <f t="shared" si="633"/>
        <v/>
      </c>
      <c r="Q4056" s="272">
        <f t="shared" si="634"/>
        <v>0</v>
      </c>
      <c r="R4056" s="272"/>
    </row>
    <row r="4057" spans="1:18" x14ac:dyDescent="0.3">
      <c r="A4057" s="214">
        <v>20</v>
      </c>
      <c r="B4057" s="200"/>
      <c r="C4057" s="200"/>
      <c r="D4057" s="215"/>
      <c r="E4057" s="200"/>
      <c r="F4057" s="200"/>
      <c r="G4057" s="216"/>
      <c r="H4057" s="273"/>
      <c r="I4057" s="271">
        <f t="shared" si="631"/>
        <v>0</v>
      </c>
      <c r="J4057" s="271"/>
      <c r="K4057" s="271"/>
      <c r="L4057" s="271"/>
      <c r="M4057" s="272"/>
      <c r="N4057" s="272"/>
      <c r="O4057" s="272" t="str">
        <f t="shared" si="632"/>
        <v/>
      </c>
      <c r="P4057" s="272" t="str">
        <f t="shared" si="633"/>
        <v/>
      </c>
      <c r="Q4057" s="272">
        <f t="shared" si="634"/>
        <v>0</v>
      </c>
      <c r="R4057" s="272"/>
    </row>
    <row r="4058" spans="1:18" ht="17.25" thickBot="1" x14ac:dyDescent="0.35">
      <c r="A4058" s="217">
        <v>21</v>
      </c>
      <c r="B4058" s="204"/>
      <c r="C4058" s="204"/>
      <c r="D4058" s="218"/>
      <c r="E4058" s="204"/>
      <c r="F4058" s="204"/>
      <c r="G4058" s="219"/>
      <c r="H4058" s="273"/>
      <c r="I4058" s="271">
        <f t="shared" si="631"/>
        <v>0</v>
      </c>
      <c r="J4058" s="271"/>
      <c r="K4058" s="271"/>
      <c r="L4058" s="271"/>
      <c r="M4058" s="272"/>
      <c r="N4058" s="272"/>
      <c r="O4058" s="272" t="str">
        <f t="shared" si="632"/>
        <v/>
      </c>
      <c r="P4058" s="272" t="str">
        <f t="shared" si="633"/>
        <v/>
      </c>
      <c r="Q4058" s="272">
        <f t="shared" si="634"/>
        <v>0</v>
      </c>
      <c r="R4058" s="272"/>
    </row>
    <row r="4059" spans="1:18" x14ac:dyDescent="0.3">
      <c r="A4059" s="220">
        <v>22</v>
      </c>
      <c r="B4059" s="202"/>
      <c r="C4059" s="202"/>
      <c r="D4059" s="202" t="s">
        <v>271</v>
      </c>
      <c r="E4059" s="202"/>
      <c r="F4059" s="202"/>
      <c r="G4059" s="221"/>
      <c r="H4059" s="273">
        <f>SUM(B4059:B4065)</f>
        <v>0</v>
      </c>
      <c r="I4059" s="271">
        <f t="shared" si="631"/>
        <v>0</v>
      </c>
      <c r="J4059" s="271">
        <f>IF(SUM(H4059-40)&gt;0,H4059-40,0)</f>
        <v>0</v>
      </c>
      <c r="K4059" s="271">
        <f>IF(SUM(I4059:I4065)&gt;J4059,SUM(I4059:I4065),J4059)</f>
        <v>0</v>
      </c>
      <c r="L4059" s="271">
        <f>IF(D4059="o",IF(H4059&lt;15,0,IF(H4059&gt;40,8,H4059/5)),0)</f>
        <v>0</v>
      </c>
      <c r="M4059" s="272"/>
      <c r="N4059" s="272"/>
      <c r="O4059" s="272" t="str">
        <f t="shared" si="632"/>
        <v/>
      </c>
      <c r="P4059" s="272" t="str">
        <f t="shared" si="633"/>
        <v/>
      </c>
      <c r="Q4059" s="272">
        <f t="shared" si="634"/>
        <v>0</v>
      </c>
      <c r="R4059" s="272"/>
    </row>
    <row r="4060" spans="1:18" x14ac:dyDescent="0.3">
      <c r="A4060" s="214">
        <v>23</v>
      </c>
      <c r="B4060" s="200"/>
      <c r="C4060" s="200"/>
      <c r="D4060" s="215"/>
      <c r="E4060" s="200"/>
      <c r="F4060" s="200"/>
      <c r="G4060" s="216"/>
      <c r="H4060" s="273"/>
      <c r="I4060" s="271">
        <f t="shared" si="631"/>
        <v>0</v>
      </c>
      <c r="J4060" s="271"/>
      <c r="K4060" s="271"/>
      <c r="L4060" s="271"/>
      <c r="M4060" s="272"/>
      <c r="N4060" s="272"/>
      <c r="O4060" s="272" t="str">
        <f t="shared" si="632"/>
        <v/>
      </c>
      <c r="P4060" s="272" t="str">
        <f t="shared" si="633"/>
        <v/>
      </c>
      <c r="Q4060" s="272">
        <f t="shared" si="634"/>
        <v>0</v>
      </c>
      <c r="R4060" s="272"/>
    </row>
    <row r="4061" spans="1:18" x14ac:dyDescent="0.3">
      <c r="A4061" s="214">
        <v>24</v>
      </c>
      <c r="B4061" s="200"/>
      <c r="C4061" s="200"/>
      <c r="D4061" s="215"/>
      <c r="E4061" s="200"/>
      <c r="F4061" s="200"/>
      <c r="G4061" s="216"/>
      <c r="H4061" s="273"/>
      <c r="I4061" s="271">
        <f t="shared" si="631"/>
        <v>0</v>
      </c>
      <c r="J4061" s="271"/>
      <c r="K4061" s="271"/>
      <c r="L4061" s="271"/>
      <c r="M4061" s="272"/>
      <c r="N4061" s="272"/>
      <c r="O4061" s="272" t="str">
        <f t="shared" si="632"/>
        <v/>
      </c>
      <c r="P4061" s="272" t="str">
        <f t="shared" si="633"/>
        <v/>
      </c>
      <c r="Q4061" s="272">
        <f t="shared" si="634"/>
        <v>0</v>
      </c>
      <c r="R4061" s="272"/>
    </row>
    <row r="4062" spans="1:18" x14ac:dyDescent="0.3">
      <c r="A4062" s="214">
        <v>25</v>
      </c>
      <c r="B4062" s="200"/>
      <c r="C4062" s="200"/>
      <c r="D4062" s="215"/>
      <c r="E4062" s="200"/>
      <c r="F4062" s="200"/>
      <c r="G4062" s="216"/>
      <c r="H4062" s="273"/>
      <c r="I4062" s="271">
        <f t="shared" si="631"/>
        <v>0</v>
      </c>
      <c r="J4062" s="271"/>
      <c r="K4062" s="271"/>
      <c r="L4062" s="271"/>
      <c r="M4062" s="272"/>
      <c r="N4062" s="272"/>
      <c r="O4062" s="272" t="str">
        <f t="shared" si="632"/>
        <v/>
      </c>
      <c r="P4062" s="272" t="str">
        <f t="shared" si="633"/>
        <v/>
      </c>
      <c r="Q4062" s="272">
        <f t="shared" si="634"/>
        <v>0</v>
      </c>
      <c r="R4062" s="272"/>
    </row>
    <row r="4063" spans="1:18" x14ac:dyDescent="0.3">
      <c r="A4063" s="214">
        <v>26</v>
      </c>
      <c r="B4063" s="200"/>
      <c r="C4063" s="200"/>
      <c r="D4063" s="215"/>
      <c r="E4063" s="200"/>
      <c r="F4063" s="200"/>
      <c r="G4063" s="216"/>
      <c r="H4063" s="273"/>
      <c r="I4063" s="271">
        <f t="shared" si="631"/>
        <v>0</v>
      </c>
      <c r="J4063" s="271"/>
      <c r="K4063" s="271"/>
      <c r="L4063" s="271"/>
      <c r="M4063" s="272"/>
      <c r="N4063" s="272"/>
      <c r="O4063" s="272" t="str">
        <f t="shared" si="632"/>
        <v/>
      </c>
      <c r="P4063" s="272" t="str">
        <f t="shared" si="633"/>
        <v/>
      </c>
      <c r="Q4063" s="272">
        <f t="shared" si="634"/>
        <v>0</v>
      </c>
      <c r="R4063" s="272"/>
    </row>
    <row r="4064" spans="1:18" x14ac:dyDescent="0.3">
      <c r="A4064" s="214">
        <v>27</v>
      </c>
      <c r="B4064" s="200"/>
      <c r="C4064" s="200"/>
      <c r="D4064" s="215"/>
      <c r="E4064" s="200"/>
      <c r="F4064" s="200"/>
      <c r="G4064" s="216"/>
      <c r="H4064" s="273"/>
      <c r="I4064" s="271">
        <f t="shared" si="631"/>
        <v>0</v>
      </c>
      <c r="J4064" s="271"/>
      <c r="K4064" s="271"/>
      <c r="L4064" s="271"/>
      <c r="M4064" s="272"/>
      <c r="N4064" s="272"/>
      <c r="O4064" s="272" t="str">
        <f t="shared" si="632"/>
        <v/>
      </c>
      <c r="P4064" s="272" t="str">
        <f t="shared" si="633"/>
        <v/>
      </c>
      <c r="Q4064" s="272">
        <f t="shared" si="634"/>
        <v>0</v>
      </c>
      <c r="R4064" s="272"/>
    </row>
    <row r="4065" spans="1:21" ht="17.25" thickBot="1" x14ac:dyDescent="0.35">
      <c r="A4065" s="217">
        <v>28</v>
      </c>
      <c r="B4065" s="204"/>
      <c r="C4065" s="204"/>
      <c r="D4065" s="218"/>
      <c r="E4065" s="204"/>
      <c r="F4065" s="204"/>
      <c r="G4065" s="219"/>
      <c r="H4065" s="273"/>
      <c r="I4065" s="271">
        <f t="shared" si="631"/>
        <v>0</v>
      </c>
      <c r="J4065" s="271"/>
      <c r="K4065" s="271"/>
      <c r="L4065" s="271"/>
      <c r="M4065" s="272"/>
      <c r="N4065" s="272"/>
      <c r="O4065" s="272" t="str">
        <f t="shared" si="632"/>
        <v/>
      </c>
      <c r="P4065" s="272" t="str">
        <f t="shared" si="633"/>
        <v/>
      </c>
      <c r="Q4065" s="272">
        <f t="shared" si="634"/>
        <v>0</v>
      </c>
      <c r="R4065" s="272"/>
    </row>
    <row r="4066" spans="1:21" x14ac:dyDescent="0.3">
      <c r="A4066" s="205"/>
      <c r="B4066" s="202"/>
      <c r="C4066" s="202"/>
      <c r="D4066" s="202" t="s">
        <v>271</v>
      </c>
      <c r="E4066" s="202"/>
      <c r="F4066" s="202"/>
      <c r="G4066" s="221"/>
      <c r="H4066" s="273" t="str">
        <f>IF(A4066&lt;&gt;0,SUM(Q4066:Q4068),"")</f>
        <v/>
      </c>
      <c r="I4066" s="271" t="str">
        <f>IF(A4066&lt;&gt;0,IF(IFERROR(B4066-8,0)&lt;0,0,IFERROR(B4066-8,0)),"")</f>
        <v/>
      </c>
      <c r="J4066" s="271" t="str">
        <f>IF(A4066&lt;&gt;0,IF(SUM(H4066-40)&gt;0,H4066-40,0),"")</f>
        <v/>
      </c>
      <c r="K4066" s="271" t="str">
        <f>IF(A4066&lt;&gt;0,IF(SUM(I4066:I4068)&gt;J4066,SUM(I4066:I4068),J4066),"")</f>
        <v/>
      </c>
      <c r="L4066" s="271" t="str">
        <f>IF(A4066&lt;&gt;0,IF(D4038="o",IF(H4066&lt;(15/(7/COUNTA(A4066:A4068))),0,IF(H4066&gt;(COUNTA(A4066:A4068)/5*40),COUNTA(A4066:A4068)/5*8,H4066/5)),""),"")</f>
        <v/>
      </c>
      <c r="M4066" s="272"/>
      <c r="N4066" s="272"/>
      <c r="O4066" s="272" t="str">
        <f t="shared" si="632"/>
        <v/>
      </c>
      <c r="P4066" s="272" t="str">
        <f t="shared" si="633"/>
        <v/>
      </c>
      <c r="Q4066" s="272">
        <f t="shared" si="634"/>
        <v>0</v>
      </c>
      <c r="R4066" s="272"/>
    </row>
    <row r="4067" spans="1:21" x14ac:dyDescent="0.3">
      <c r="A4067" s="206"/>
      <c r="B4067" s="200"/>
      <c r="C4067" s="200"/>
      <c r="D4067" s="215"/>
      <c r="E4067" s="200"/>
      <c r="F4067" s="200"/>
      <c r="G4067" s="216"/>
      <c r="H4067" s="273"/>
      <c r="I4067" s="271" t="str">
        <f>IF(A4067&lt;&gt;0,IF(IFERROR(B4067-8,0)&lt;0,0,IFERROR(B4067-8,0)),"")</f>
        <v/>
      </c>
      <c r="J4067" s="271"/>
      <c r="K4067" s="271"/>
      <c r="L4067" s="271"/>
      <c r="M4067" s="272"/>
      <c r="N4067" s="272"/>
      <c r="O4067" s="272" t="str">
        <f t="shared" si="632"/>
        <v/>
      </c>
      <c r="P4067" s="272" t="str">
        <f t="shared" si="633"/>
        <v/>
      </c>
      <c r="Q4067" s="272">
        <f t="shared" si="634"/>
        <v>0</v>
      </c>
      <c r="R4067" s="272"/>
    </row>
    <row r="4068" spans="1:21" ht="17.25" thickBot="1" x14ac:dyDescent="0.35">
      <c r="A4068" s="207"/>
      <c r="B4068" s="204"/>
      <c r="C4068" s="204"/>
      <c r="D4068" s="218"/>
      <c r="E4068" s="204"/>
      <c r="F4068" s="204"/>
      <c r="G4068" s="219"/>
      <c r="H4068" s="273"/>
      <c r="I4068" s="271" t="str">
        <f>IF(A4068&lt;&gt;0,IF(IFERROR(B4068-8,0)&lt;0,0,IFERROR(B4068-8,0)),"")</f>
        <v/>
      </c>
      <c r="J4068" s="271"/>
      <c r="K4068" s="271"/>
      <c r="L4068" s="271"/>
      <c r="M4068" s="272"/>
      <c r="N4068" s="272"/>
      <c r="O4068" s="272"/>
      <c r="P4068" s="272"/>
      <c r="Q4068" s="272">
        <f t="shared" si="634"/>
        <v>0</v>
      </c>
      <c r="R4068" s="272"/>
    </row>
    <row r="4069" spans="1:21" ht="17.25" thickBot="1" x14ac:dyDescent="0.35">
      <c r="A4069" s="211"/>
      <c r="B4069" s="243"/>
      <c r="C4069" s="243"/>
      <c r="D4069" s="243"/>
      <c r="E4069" s="243"/>
      <c r="F4069" s="243"/>
      <c r="G4069" s="244"/>
      <c r="H4069" s="273">
        <f t="shared" ref="H4069:M4069" si="635">SUM(H4070:H4100)</f>
        <v>0</v>
      </c>
      <c r="I4069" s="271">
        <f t="shared" si="635"/>
        <v>0</v>
      </c>
      <c r="J4069" s="271">
        <f t="shared" si="635"/>
        <v>0</v>
      </c>
      <c r="K4069" s="271">
        <f t="shared" si="635"/>
        <v>0</v>
      </c>
      <c r="L4069" s="274">
        <f t="shared" si="635"/>
        <v>0</v>
      </c>
      <c r="M4069" s="271" t="e">
        <f t="shared" si="635"/>
        <v>#DIV/0!</v>
      </c>
      <c r="N4069" s="275">
        <f>COUNTA(B4070:B4100)-COUNTIF(B4070:B4100,"연차")</f>
        <v>0</v>
      </c>
      <c r="O4069" s="271">
        <f>SUM(O4070:O4100)</f>
        <v>0</v>
      </c>
      <c r="P4069" s="271">
        <f>SUM(P4070:P4100)</f>
        <v>0</v>
      </c>
      <c r="Q4069" s="272">
        <f>SUM(Q4070:Q4100)</f>
        <v>0</v>
      </c>
      <c r="R4069" s="272">
        <f>COUNTA(A4070:A4100)</f>
        <v>28</v>
      </c>
      <c r="S4069" s="276">
        <f>SUM(C4070:C4100)</f>
        <v>0</v>
      </c>
      <c r="T4069" s="276">
        <f>SUM(F4070:F4100)</f>
        <v>0</v>
      </c>
      <c r="U4069" s="251">
        <f>G4071*G4073</f>
        <v>0</v>
      </c>
    </row>
    <row r="4070" spans="1:21" x14ac:dyDescent="0.3">
      <c r="A4070" s="212">
        <v>1</v>
      </c>
      <c r="B4070" s="201"/>
      <c r="C4070" s="201"/>
      <c r="D4070" s="201" t="s">
        <v>271</v>
      </c>
      <c r="E4070" s="201"/>
      <c r="F4070" s="201"/>
      <c r="G4070" s="213" t="s">
        <v>282</v>
      </c>
      <c r="H4070" s="273">
        <f>SUM(B4070:B4076)</f>
        <v>0</v>
      </c>
      <c r="I4070" s="271">
        <f t="shared" ref="I4070:I4097" si="636">IF(IFERROR(B4070-8,0)&lt;0,0,IFERROR(B4070-8,0))</f>
        <v>0</v>
      </c>
      <c r="J4070" s="271">
        <f>IF(SUM(H4070-40)&gt;0,H4070-40,0)</f>
        <v>0</v>
      </c>
      <c r="K4070" s="271">
        <f>IF(SUM(I4070:I4076)&gt;J4070,SUM(I4070:I4076),J4070)</f>
        <v>0</v>
      </c>
      <c r="L4070" s="271">
        <f>IF(D4070="o",IF(H4070&lt;15,0,IF(H4070&gt;40,8,H4070/5)),0)</f>
        <v>0</v>
      </c>
      <c r="M4070" s="272" t="e">
        <f>SUM(B4070:B4100)/COUNTA(B4070:B4100)</f>
        <v>#DIV/0!</v>
      </c>
      <c r="N4070" s="272"/>
      <c r="O4070" s="272" t="str">
        <f>IF(E4070="o",IF(B4070&gt;8,8,B4070),"")</f>
        <v/>
      </c>
      <c r="P4070" s="272" t="str">
        <f>IF(E4070="o",IF(B4070&gt;8,B4070-8,0),"")</f>
        <v/>
      </c>
      <c r="Q4070" s="272">
        <f>COUNTA(A4070)*IF(B4070="연차",0,B4070)</f>
        <v>0</v>
      </c>
      <c r="R4070" s="272"/>
    </row>
    <row r="4071" spans="1:21" x14ac:dyDescent="0.3">
      <c r="A4071" s="214">
        <v>2</v>
      </c>
      <c r="B4071" s="200"/>
      <c r="C4071" s="200"/>
      <c r="D4071" s="215"/>
      <c r="E4071" s="200"/>
      <c r="F4071" s="200"/>
      <c r="G4071" s="203"/>
      <c r="H4071" s="273"/>
      <c r="I4071" s="271">
        <f t="shared" si="636"/>
        <v>0</v>
      </c>
      <c r="J4071" s="271"/>
      <c r="K4071" s="271"/>
      <c r="L4071" s="271"/>
      <c r="M4071" s="272"/>
      <c r="N4071" s="272"/>
      <c r="O4071" s="272" t="str">
        <f t="shared" ref="O4071:O4099" si="637">IF(E4071="o",IF(B4071&gt;8,8,B4071),"")</f>
        <v/>
      </c>
      <c r="P4071" s="272" t="str">
        <f t="shared" ref="P4071:P4099" si="638">IF(E4071="o",IF(B4071&gt;8,B4071-8,0),"")</f>
        <v/>
      </c>
      <c r="Q4071" s="272">
        <f t="shared" ref="Q4071:Q4100" si="639">COUNTA(A4071)*IF(B4071="연차",0,B4071)</f>
        <v>0</v>
      </c>
      <c r="R4071" s="272"/>
    </row>
    <row r="4072" spans="1:21" x14ac:dyDescent="0.3">
      <c r="A4072" s="214">
        <v>3</v>
      </c>
      <c r="B4072" s="200"/>
      <c r="C4072" s="200"/>
      <c r="D4072" s="215"/>
      <c r="E4072" s="200"/>
      <c r="F4072" s="200"/>
      <c r="G4072" s="203" t="s">
        <v>275</v>
      </c>
      <c r="H4072" s="273"/>
      <c r="I4072" s="271">
        <f t="shared" si="636"/>
        <v>0</v>
      </c>
      <c r="J4072" s="271"/>
      <c r="K4072" s="271"/>
      <c r="L4072" s="271"/>
      <c r="M4072" s="272"/>
      <c r="N4072" s="272"/>
      <c r="O4072" s="272" t="str">
        <f t="shared" si="637"/>
        <v/>
      </c>
      <c r="P4072" s="272" t="str">
        <f t="shared" si="638"/>
        <v/>
      </c>
      <c r="Q4072" s="272">
        <f t="shared" si="639"/>
        <v>0</v>
      </c>
      <c r="R4072" s="272"/>
    </row>
    <row r="4073" spans="1:21" x14ac:dyDescent="0.3">
      <c r="A4073" s="214">
        <v>4</v>
      </c>
      <c r="B4073" s="200"/>
      <c r="C4073" s="200"/>
      <c r="D4073" s="215"/>
      <c r="E4073" s="200"/>
      <c r="F4073" s="200"/>
      <c r="G4073" s="203"/>
      <c r="H4073" s="273"/>
      <c r="I4073" s="271">
        <f t="shared" si="636"/>
        <v>0</v>
      </c>
      <c r="J4073" s="271"/>
      <c r="K4073" s="271"/>
      <c r="L4073" s="271"/>
      <c r="M4073" s="272"/>
      <c r="N4073" s="272"/>
      <c r="O4073" s="272" t="str">
        <f t="shared" si="637"/>
        <v/>
      </c>
      <c r="P4073" s="272" t="str">
        <f t="shared" si="638"/>
        <v/>
      </c>
      <c r="Q4073" s="272">
        <f t="shared" si="639"/>
        <v>0</v>
      </c>
      <c r="R4073" s="272"/>
    </row>
    <row r="4074" spans="1:21" x14ac:dyDescent="0.3">
      <c r="A4074" s="214">
        <v>5</v>
      </c>
      <c r="B4074" s="200"/>
      <c r="C4074" s="200"/>
      <c r="D4074" s="215"/>
      <c r="E4074" s="200"/>
      <c r="F4074" s="200"/>
      <c r="G4074" s="216"/>
      <c r="H4074" s="273"/>
      <c r="I4074" s="271">
        <f t="shared" si="636"/>
        <v>0</v>
      </c>
      <c r="J4074" s="271"/>
      <c r="K4074" s="271"/>
      <c r="L4074" s="271"/>
      <c r="M4074" s="272"/>
      <c r="N4074" s="272"/>
      <c r="O4074" s="272" t="str">
        <f t="shared" si="637"/>
        <v/>
      </c>
      <c r="P4074" s="272" t="str">
        <f t="shared" si="638"/>
        <v/>
      </c>
      <c r="Q4074" s="272">
        <f t="shared" si="639"/>
        <v>0</v>
      </c>
      <c r="R4074" s="272"/>
    </row>
    <row r="4075" spans="1:21" x14ac:dyDescent="0.3">
      <c r="A4075" s="214">
        <v>6</v>
      </c>
      <c r="B4075" s="200"/>
      <c r="C4075" s="200"/>
      <c r="D4075" s="215"/>
      <c r="E4075" s="200"/>
      <c r="F4075" s="200"/>
      <c r="G4075" s="216"/>
      <c r="H4075" s="273"/>
      <c r="I4075" s="271">
        <f t="shared" si="636"/>
        <v>0</v>
      </c>
      <c r="J4075" s="271"/>
      <c r="K4075" s="271"/>
      <c r="L4075" s="271"/>
      <c r="M4075" s="272"/>
      <c r="N4075" s="272"/>
      <c r="O4075" s="272" t="str">
        <f t="shared" si="637"/>
        <v/>
      </c>
      <c r="P4075" s="272" t="str">
        <f t="shared" si="638"/>
        <v/>
      </c>
      <c r="Q4075" s="272">
        <f t="shared" si="639"/>
        <v>0</v>
      </c>
      <c r="R4075" s="272"/>
    </row>
    <row r="4076" spans="1:21" ht="17.25" thickBot="1" x14ac:dyDescent="0.35">
      <c r="A4076" s="217">
        <v>7</v>
      </c>
      <c r="B4076" s="204"/>
      <c r="C4076" s="204"/>
      <c r="D4076" s="218"/>
      <c r="E4076" s="204"/>
      <c r="F4076" s="204"/>
      <c r="G4076" s="219"/>
      <c r="H4076" s="273"/>
      <c r="I4076" s="271">
        <f t="shared" si="636"/>
        <v>0</v>
      </c>
      <c r="J4076" s="271"/>
      <c r="K4076" s="271"/>
      <c r="L4076" s="271"/>
      <c r="M4076" s="272"/>
      <c r="N4076" s="272"/>
      <c r="O4076" s="272" t="str">
        <f t="shared" si="637"/>
        <v/>
      </c>
      <c r="P4076" s="272" t="str">
        <f t="shared" si="638"/>
        <v/>
      </c>
      <c r="Q4076" s="272">
        <f t="shared" si="639"/>
        <v>0</v>
      </c>
      <c r="R4076" s="272"/>
    </row>
    <row r="4077" spans="1:21" x14ac:dyDescent="0.3">
      <c r="A4077" s="220">
        <v>8</v>
      </c>
      <c r="B4077" s="202"/>
      <c r="C4077" s="202"/>
      <c r="D4077" s="202" t="s">
        <v>271</v>
      </c>
      <c r="E4077" s="202"/>
      <c r="F4077" s="202"/>
      <c r="G4077" s="221"/>
      <c r="H4077" s="273">
        <f>SUM(B4077:B4083)</f>
        <v>0</v>
      </c>
      <c r="I4077" s="271">
        <f t="shared" si="636"/>
        <v>0</v>
      </c>
      <c r="J4077" s="271">
        <f>IF(SUM(H4077-40)&gt;0,H4077-40,0)</f>
        <v>0</v>
      </c>
      <c r="K4077" s="271">
        <f>IF(SUM(I4077:I4083)&gt;J4077,SUM(I4077:I4083),J4077)</f>
        <v>0</v>
      </c>
      <c r="L4077" s="271">
        <f>IF(D4077="o",IF(H4077&lt;15,0,IF(H4077&gt;40,8,H4077/5)),0)</f>
        <v>0</v>
      </c>
      <c r="M4077" s="272"/>
      <c r="N4077" s="272"/>
      <c r="O4077" s="272" t="str">
        <f t="shared" si="637"/>
        <v/>
      </c>
      <c r="P4077" s="272" t="str">
        <f t="shared" si="638"/>
        <v/>
      </c>
      <c r="Q4077" s="272">
        <f t="shared" si="639"/>
        <v>0</v>
      </c>
      <c r="R4077" s="272"/>
    </row>
    <row r="4078" spans="1:21" x14ac:dyDescent="0.3">
      <c r="A4078" s="214">
        <v>9</v>
      </c>
      <c r="B4078" s="200"/>
      <c r="C4078" s="200"/>
      <c r="D4078" s="215"/>
      <c r="E4078" s="200"/>
      <c r="F4078" s="200"/>
      <c r="G4078" s="216"/>
      <c r="H4078" s="273"/>
      <c r="I4078" s="271">
        <f t="shared" si="636"/>
        <v>0</v>
      </c>
      <c r="J4078" s="271"/>
      <c r="K4078" s="271"/>
      <c r="L4078" s="271"/>
      <c r="M4078" s="272"/>
      <c r="N4078" s="272"/>
      <c r="O4078" s="272" t="str">
        <f t="shared" si="637"/>
        <v/>
      </c>
      <c r="P4078" s="272" t="str">
        <f t="shared" si="638"/>
        <v/>
      </c>
      <c r="Q4078" s="272">
        <f t="shared" si="639"/>
        <v>0</v>
      </c>
      <c r="R4078" s="272"/>
    </row>
    <row r="4079" spans="1:21" x14ac:dyDescent="0.3">
      <c r="A4079" s="214">
        <v>10</v>
      </c>
      <c r="B4079" s="200"/>
      <c r="C4079" s="200"/>
      <c r="D4079" s="215"/>
      <c r="E4079" s="200"/>
      <c r="F4079" s="200"/>
      <c r="G4079" s="216"/>
      <c r="H4079" s="273"/>
      <c r="I4079" s="271">
        <f t="shared" si="636"/>
        <v>0</v>
      </c>
      <c r="J4079" s="271"/>
      <c r="K4079" s="271"/>
      <c r="L4079" s="271"/>
      <c r="M4079" s="272"/>
      <c r="N4079" s="272"/>
      <c r="O4079" s="272" t="str">
        <f t="shared" si="637"/>
        <v/>
      </c>
      <c r="P4079" s="272" t="str">
        <f t="shared" si="638"/>
        <v/>
      </c>
      <c r="Q4079" s="272">
        <f t="shared" si="639"/>
        <v>0</v>
      </c>
      <c r="R4079" s="272"/>
    </row>
    <row r="4080" spans="1:21" x14ac:dyDescent="0.3">
      <c r="A4080" s="214">
        <v>11</v>
      </c>
      <c r="B4080" s="200"/>
      <c r="C4080" s="200"/>
      <c r="D4080" s="215"/>
      <c r="E4080" s="200"/>
      <c r="F4080" s="200"/>
      <c r="G4080" s="216"/>
      <c r="H4080" s="273"/>
      <c r="I4080" s="271">
        <f t="shared" si="636"/>
        <v>0</v>
      </c>
      <c r="J4080" s="271"/>
      <c r="K4080" s="271"/>
      <c r="L4080" s="271"/>
      <c r="M4080" s="272"/>
      <c r="N4080" s="272"/>
      <c r="O4080" s="272" t="str">
        <f t="shared" si="637"/>
        <v/>
      </c>
      <c r="P4080" s="272" t="str">
        <f t="shared" si="638"/>
        <v/>
      </c>
      <c r="Q4080" s="272">
        <f t="shared" si="639"/>
        <v>0</v>
      </c>
      <c r="R4080" s="272"/>
    </row>
    <row r="4081" spans="1:18" x14ac:dyDescent="0.3">
      <c r="A4081" s="214">
        <v>12</v>
      </c>
      <c r="B4081" s="200"/>
      <c r="C4081" s="200"/>
      <c r="D4081" s="215"/>
      <c r="E4081" s="200"/>
      <c r="F4081" s="200"/>
      <c r="G4081" s="216"/>
      <c r="H4081" s="273"/>
      <c r="I4081" s="271">
        <f t="shared" si="636"/>
        <v>0</v>
      </c>
      <c r="J4081" s="271"/>
      <c r="K4081" s="271"/>
      <c r="L4081" s="271"/>
      <c r="M4081" s="272"/>
      <c r="N4081" s="272"/>
      <c r="O4081" s="272" t="str">
        <f t="shared" si="637"/>
        <v/>
      </c>
      <c r="P4081" s="272" t="str">
        <f t="shared" si="638"/>
        <v/>
      </c>
      <c r="Q4081" s="272">
        <f t="shared" si="639"/>
        <v>0</v>
      </c>
      <c r="R4081" s="272"/>
    </row>
    <row r="4082" spans="1:18" x14ac:dyDescent="0.3">
      <c r="A4082" s="214">
        <v>13</v>
      </c>
      <c r="B4082" s="200"/>
      <c r="C4082" s="200"/>
      <c r="D4082" s="215"/>
      <c r="E4082" s="200"/>
      <c r="F4082" s="200"/>
      <c r="G4082" s="216"/>
      <c r="H4082" s="273"/>
      <c r="I4082" s="271">
        <f t="shared" si="636"/>
        <v>0</v>
      </c>
      <c r="J4082" s="271"/>
      <c r="K4082" s="271"/>
      <c r="L4082" s="271"/>
      <c r="M4082" s="272"/>
      <c r="N4082" s="272"/>
      <c r="O4082" s="272" t="str">
        <f t="shared" si="637"/>
        <v/>
      </c>
      <c r="P4082" s="272" t="str">
        <f t="shared" si="638"/>
        <v/>
      </c>
      <c r="Q4082" s="272">
        <f t="shared" si="639"/>
        <v>0</v>
      </c>
      <c r="R4082" s="272"/>
    </row>
    <row r="4083" spans="1:18" ht="17.25" thickBot="1" x14ac:dyDescent="0.35">
      <c r="A4083" s="217">
        <v>14</v>
      </c>
      <c r="B4083" s="204"/>
      <c r="C4083" s="204"/>
      <c r="D4083" s="218"/>
      <c r="E4083" s="204"/>
      <c r="F4083" s="204"/>
      <c r="G4083" s="219"/>
      <c r="H4083" s="273"/>
      <c r="I4083" s="271">
        <f t="shared" si="636"/>
        <v>0</v>
      </c>
      <c r="J4083" s="271"/>
      <c r="K4083" s="271"/>
      <c r="L4083" s="271"/>
      <c r="M4083" s="272"/>
      <c r="N4083" s="272"/>
      <c r="O4083" s="272" t="str">
        <f t="shared" si="637"/>
        <v/>
      </c>
      <c r="P4083" s="272" t="str">
        <f t="shared" si="638"/>
        <v/>
      </c>
      <c r="Q4083" s="272">
        <f t="shared" si="639"/>
        <v>0</v>
      </c>
      <c r="R4083" s="272"/>
    </row>
    <row r="4084" spans="1:18" x14ac:dyDescent="0.3">
      <c r="A4084" s="220">
        <v>15</v>
      </c>
      <c r="B4084" s="202"/>
      <c r="C4084" s="202"/>
      <c r="D4084" s="202" t="s">
        <v>271</v>
      </c>
      <c r="E4084" s="202"/>
      <c r="F4084" s="202"/>
      <c r="G4084" s="221"/>
      <c r="H4084" s="273">
        <f>SUM(B4084:B4090)</f>
        <v>0</v>
      </c>
      <c r="I4084" s="271">
        <f t="shared" si="636"/>
        <v>0</v>
      </c>
      <c r="J4084" s="271">
        <f>IF(SUM(H4084-40)&gt;0,H4084-40,0)</f>
        <v>0</v>
      </c>
      <c r="K4084" s="271">
        <f>IF(SUM(I4084:I4090)&gt;J4084,SUM(I4084:I4090),J4084)</f>
        <v>0</v>
      </c>
      <c r="L4084" s="271">
        <f>IF(D4084="o",IF(H4084&lt;15,0,IF(H4084&gt;40,8,H4084/5)),0)</f>
        <v>0</v>
      </c>
      <c r="M4084" s="272"/>
      <c r="N4084" s="272"/>
      <c r="O4084" s="272" t="str">
        <f t="shared" si="637"/>
        <v/>
      </c>
      <c r="P4084" s="272" t="str">
        <f t="shared" si="638"/>
        <v/>
      </c>
      <c r="Q4084" s="272">
        <f t="shared" si="639"/>
        <v>0</v>
      </c>
      <c r="R4084" s="272"/>
    </row>
    <row r="4085" spans="1:18" x14ac:dyDescent="0.3">
      <c r="A4085" s="214">
        <v>16</v>
      </c>
      <c r="B4085" s="200"/>
      <c r="C4085" s="200"/>
      <c r="D4085" s="215"/>
      <c r="E4085" s="200"/>
      <c r="F4085" s="200"/>
      <c r="G4085" s="216"/>
      <c r="H4085" s="273"/>
      <c r="I4085" s="271">
        <f t="shared" si="636"/>
        <v>0</v>
      </c>
      <c r="J4085" s="271"/>
      <c r="K4085" s="271"/>
      <c r="L4085" s="271"/>
      <c r="M4085" s="272"/>
      <c r="N4085" s="272"/>
      <c r="O4085" s="272" t="str">
        <f t="shared" si="637"/>
        <v/>
      </c>
      <c r="P4085" s="272" t="str">
        <f t="shared" si="638"/>
        <v/>
      </c>
      <c r="Q4085" s="272">
        <f t="shared" si="639"/>
        <v>0</v>
      </c>
      <c r="R4085" s="272"/>
    </row>
    <row r="4086" spans="1:18" x14ac:dyDescent="0.3">
      <c r="A4086" s="214">
        <v>17</v>
      </c>
      <c r="B4086" s="200"/>
      <c r="C4086" s="200"/>
      <c r="D4086" s="215"/>
      <c r="E4086" s="200"/>
      <c r="F4086" s="200"/>
      <c r="G4086" s="216"/>
      <c r="H4086" s="273"/>
      <c r="I4086" s="271">
        <f t="shared" si="636"/>
        <v>0</v>
      </c>
      <c r="J4086" s="271"/>
      <c r="K4086" s="271"/>
      <c r="L4086" s="271"/>
      <c r="M4086" s="272"/>
      <c r="N4086" s="272"/>
      <c r="O4086" s="272" t="str">
        <f t="shared" si="637"/>
        <v/>
      </c>
      <c r="P4086" s="272" t="str">
        <f t="shared" si="638"/>
        <v/>
      </c>
      <c r="Q4086" s="272">
        <f t="shared" si="639"/>
        <v>0</v>
      </c>
      <c r="R4086" s="272"/>
    </row>
    <row r="4087" spans="1:18" x14ac:dyDescent="0.3">
      <c r="A4087" s="214">
        <v>18</v>
      </c>
      <c r="B4087" s="200"/>
      <c r="C4087" s="200"/>
      <c r="D4087" s="215"/>
      <c r="E4087" s="200"/>
      <c r="F4087" s="200"/>
      <c r="G4087" s="216"/>
      <c r="H4087" s="273"/>
      <c r="I4087" s="271">
        <f t="shared" si="636"/>
        <v>0</v>
      </c>
      <c r="J4087" s="271"/>
      <c r="K4087" s="271"/>
      <c r="L4087" s="271"/>
      <c r="M4087" s="272"/>
      <c r="N4087" s="272"/>
      <c r="O4087" s="272" t="str">
        <f t="shared" si="637"/>
        <v/>
      </c>
      <c r="P4087" s="272" t="str">
        <f t="shared" si="638"/>
        <v/>
      </c>
      <c r="Q4087" s="272">
        <f t="shared" si="639"/>
        <v>0</v>
      </c>
      <c r="R4087" s="272"/>
    </row>
    <row r="4088" spans="1:18" x14ac:dyDescent="0.3">
      <c r="A4088" s="214">
        <v>19</v>
      </c>
      <c r="B4088" s="200"/>
      <c r="C4088" s="200"/>
      <c r="D4088" s="215"/>
      <c r="E4088" s="200"/>
      <c r="F4088" s="200"/>
      <c r="G4088" s="216"/>
      <c r="H4088" s="273"/>
      <c r="I4088" s="271">
        <f t="shared" si="636"/>
        <v>0</v>
      </c>
      <c r="J4088" s="271"/>
      <c r="K4088" s="271"/>
      <c r="L4088" s="271"/>
      <c r="M4088" s="272"/>
      <c r="N4088" s="272"/>
      <c r="O4088" s="272" t="str">
        <f t="shared" si="637"/>
        <v/>
      </c>
      <c r="P4088" s="272" t="str">
        <f t="shared" si="638"/>
        <v/>
      </c>
      <c r="Q4088" s="272">
        <f t="shared" si="639"/>
        <v>0</v>
      </c>
      <c r="R4088" s="272"/>
    </row>
    <row r="4089" spans="1:18" x14ac:dyDescent="0.3">
      <c r="A4089" s="214">
        <v>20</v>
      </c>
      <c r="B4089" s="200"/>
      <c r="C4089" s="200"/>
      <c r="D4089" s="215"/>
      <c r="E4089" s="200"/>
      <c r="F4089" s="200"/>
      <c r="G4089" s="216"/>
      <c r="H4089" s="273"/>
      <c r="I4089" s="271">
        <f t="shared" si="636"/>
        <v>0</v>
      </c>
      <c r="J4089" s="271"/>
      <c r="K4089" s="271"/>
      <c r="L4089" s="271"/>
      <c r="M4089" s="272"/>
      <c r="N4089" s="272"/>
      <c r="O4089" s="272" t="str">
        <f t="shared" si="637"/>
        <v/>
      </c>
      <c r="P4089" s="272" t="str">
        <f t="shared" si="638"/>
        <v/>
      </c>
      <c r="Q4089" s="272">
        <f t="shared" si="639"/>
        <v>0</v>
      </c>
      <c r="R4089" s="272"/>
    </row>
    <row r="4090" spans="1:18" ht="17.25" thickBot="1" x14ac:dyDescent="0.35">
      <c r="A4090" s="217">
        <v>21</v>
      </c>
      <c r="B4090" s="204"/>
      <c r="C4090" s="204"/>
      <c r="D4090" s="218"/>
      <c r="E4090" s="204"/>
      <c r="F4090" s="204"/>
      <c r="G4090" s="219"/>
      <c r="H4090" s="273"/>
      <c r="I4090" s="271">
        <f t="shared" si="636"/>
        <v>0</v>
      </c>
      <c r="J4090" s="271"/>
      <c r="K4090" s="271"/>
      <c r="L4090" s="271"/>
      <c r="M4090" s="272"/>
      <c r="N4090" s="272"/>
      <c r="O4090" s="272" t="str">
        <f t="shared" si="637"/>
        <v/>
      </c>
      <c r="P4090" s="272" t="str">
        <f t="shared" si="638"/>
        <v/>
      </c>
      <c r="Q4090" s="272">
        <f t="shared" si="639"/>
        <v>0</v>
      </c>
      <c r="R4090" s="272"/>
    </row>
    <row r="4091" spans="1:18" x14ac:dyDescent="0.3">
      <c r="A4091" s="220">
        <v>22</v>
      </c>
      <c r="B4091" s="202"/>
      <c r="C4091" s="202"/>
      <c r="D4091" s="202" t="s">
        <v>271</v>
      </c>
      <c r="E4091" s="202"/>
      <c r="F4091" s="202"/>
      <c r="G4091" s="221"/>
      <c r="H4091" s="273">
        <f>SUM(B4091:B4097)</f>
        <v>0</v>
      </c>
      <c r="I4091" s="271">
        <f t="shared" si="636"/>
        <v>0</v>
      </c>
      <c r="J4091" s="271">
        <f>IF(SUM(H4091-40)&gt;0,H4091-40,0)</f>
        <v>0</v>
      </c>
      <c r="K4091" s="271">
        <f>IF(SUM(I4091:I4097)&gt;J4091,SUM(I4091:I4097),J4091)</f>
        <v>0</v>
      </c>
      <c r="L4091" s="271">
        <f>IF(D4091="o",IF(H4091&lt;15,0,IF(H4091&gt;40,8,H4091/5)),0)</f>
        <v>0</v>
      </c>
      <c r="M4091" s="272"/>
      <c r="N4091" s="272"/>
      <c r="O4091" s="272" t="str">
        <f t="shared" si="637"/>
        <v/>
      </c>
      <c r="P4091" s="272" t="str">
        <f t="shared" si="638"/>
        <v/>
      </c>
      <c r="Q4091" s="272">
        <f t="shared" si="639"/>
        <v>0</v>
      </c>
      <c r="R4091" s="272"/>
    </row>
    <row r="4092" spans="1:18" x14ac:dyDescent="0.3">
      <c r="A4092" s="214">
        <v>23</v>
      </c>
      <c r="B4092" s="200"/>
      <c r="C4092" s="200"/>
      <c r="D4092" s="215"/>
      <c r="E4092" s="200"/>
      <c r="F4092" s="200"/>
      <c r="G4092" s="216"/>
      <c r="H4092" s="273"/>
      <c r="I4092" s="271">
        <f t="shared" si="636"/>
        <v>0</v>
      </c>
      <c r="J4092" s="271"/>
      <c r="K4092" s="271"/>
      <c r="L4092" s="271"/>
      <c r="M4092" s="272"/>
      <c r="N4092" s="272"/>
      <c r="O4092" s="272" t="str">
        <f t="shared" si="637"/>
        <v/>
      </c>
      <c r="P4092" s="272" t="str">
        <f t="shared" si="638"/>
        <v/>
      </c>
      <c r="Q4092" s="272">
        <f t="shared" si="639"/>
        <v>0</v>
      </c>
      <c r="R4092" s="272"/>
    </row>
    <row r="4093" spans="1:18" x14ac:dyDescent="0.3">
      <c r="A4093" s="214">
        <v>24</v>
      </c>
      <c r="B4093" s="200"/>
      <c r="C4093" s="200"/>
      <c r="D4093" s="215"/>
      <c r="E4093" s="200"/>
      <c r="F4093" s="200"/>
      <c r="G4093" s="216"/>
      <c r="H4093" s="273"/>
      <c r="I4093" s="271">
        <f t="shared" si="636"/>
        <v>0</v>
      </c>
      <c r="J4093" s="271"/>
      <c r="K4093" s="271"/>
      <c r="L4093" s="271"/>
      <c r="M4093" s="272"/>
      <c r="N4093" s="272"/>
      <c r="O4093" s="272" t="str">
        <f t="shared" si="637"/>
        <v/>
      </c>
      <c r="P4093" s="272" t="str">
        <f t="shared" si="638"/>
        <v/>
      </c>
      <c r="Q4093" s="272">
        <f t="shared" si="639"/>
        <v>0</v>
      </c>
      <c r="R4093" s="272"/>
    </row>
    <row r="4094" spans="1:18" x14ac:dyDescent="0.3">
      <c r="A4094" s="214">
        <v>25</v>
      </c>
      <c r="B4094" s="200"/>
      <c r="C4094" s="200"/>
      <c r="D4094" s="215"/>
      <c r="E4094" s="200"/>
      <c r="F4094" s="200"/>
      <c r="G4094" s="216"/>
      <c r="H4094" s="273"/>
      <c r="I4094" s="271">
        <f t="shared" si="636"/>
        <v>0</v>
      </c>
      <c r="J4094" s="271"/>
      <c r="K4094" s="271"/>
      <c r="L4094" s="271"/>
      <c r="M4094" s="272"/>
      <c r="N4094" s="272"/>
      <c r="O4094" s="272" t="str">
        <f t="shared" si="637"/>
        <v/>
      </c>
      <c r="P4094" s="272" t="str">
        <f t="shared" si="638"/>
        <v/>
      </c>
      <c r="Q4094" s="272">
        <f t="shared" si="639"/>
        <v>0</v>
      </c>
      <c r="R4094" s="272"/>
    </row>
    <row r="4095" spans="1:18" x14ac:dyDescent="0.3">
      <c r="A4095" s="214">
        <v>26</v>
      </c>
      <c r="B4095" s="200"/>
      <c r="C4095" s="200"/>
      <c r="D4095" s="215"/>
      <c r="E4095" s="200"/>
      <c r="F4095" s="200"/>
      <c r="G4095" s="216"/>
      <c r="H4095" s="273"/>
      <c r="I4095" s="271">
        <f t="shared" si="636"/>
        <v>0</v>
      </c>
      <c r="J4095" s="271"/>
      <c r="K4095" s="271"/>
      <c r="L4095" s="271"/>
      <c r="M4095" s="272"/>
      <c r="N4095" s="272"/>
      <c r="O4095" s="272" t="str">
        <f t="shared" si="637"/>
        <v/>
      </c>
      <c r="P4095" s="272" t="str">
        <f t="shared" si="638"/>
        <v/>
      </c>
      <c r="Q4095" s="272">
        <f t="shared" si="639"/>
        <v>0</v>
      </c>
      <c r="R4095" s="272"/>
    </row>
    <row r="4096" spans="1:18" x14ac:dyDescent="0.3">
      <c r="A4096" s="214">
        <v>27</v>
      </c>
      <c r="B4096" s="200"/>
      <c r="C4096" s="200"/>
      <c r="D4096" s="215"/>
      <c r="E4096" s="200"/>
      <c r="F4096" s="200"/>
      <c r="G4096" s="216"/>
      <c r="H4096" s="273"/>
      <c r="I4096" s="271">
        <f t="shared" si="636"/>
        <v>0</v>
      </c>
      <c r="J4096" s="271"/>
      <c r="K4096" s="271"/>
      <c r="L4096" s="271"/>
      <c r="M4096" s="272"/>
      <c r="N4096" s="272"/>
      <c r="O4096" s="272" t="str">
        <f t="shared" si="637"/>
        <v/>
      </c>
      <c r="P4096" s="272" t="str">
        <f t="shared" si="638"/>
        <v/>
      </c>
      <c r="Q4096" s="272">
        <f t="shared" si="639"/>
        <v>0</v>
      </c>
      <c r="R4096" s="272"/>
    </row>
    <row r="4097" spans="1:21" ht="17.25" thickBot="1" x14ac:dyDescent="0.35">
      <c r="A4097" s="217">
        <v>28</v>
      </c>
      <c r="B4097" s="204"/>
      <c r="C4097" s="204"/>
      <c r="D4097" s="218"/>
      <c r="E4097" s="204"/>
      <c r="F4097" s="204"/>
      <c r="G4097" s="219"/>
      <c r="H4097" s="273"/>
      <c r="I4097" s="271">
        <f t="shared" si="636"/>
        <v>0</v>
      </c>
      <c r="J4097" s="271"/>
      <c r="K4097" s="271"/>
      <c r="L4097" s="271"/>
      <c r="M4097" s="272"/>
      <c r="N4097" s="272"/>
      <c r="O4097" s="272" t="str">
        <f t="shared" si="637"/>
        <v/>
      </c>
      <c r="P4097" s="272" t="str">
        <f t="shared" si="638"/>
        <v/>
      </c>
      <c r="Q4097" s="272">
        <f t="shared" si="639"/>
        <v>0</v>
      </c>
      <c r="R4097" s="272"/>
    </row>
    <row r="4098" spans="1:21" x14ac:dyDescent="0.3">
      <c r="A4098" s="205"/>
      <c r="B4098" s="202"/>
      <c r="C4098" s="202"/>
      <c r="D4098" s="202" t="s">
        <v>271</v>
      </c>
      <c r="E4098" s="202"/>
      <c r="F4098" s="202"/>
      <c r="G4098" s="221"/>
      <c r="H4098" s="273" t="str">
        <f>IF(A4098&lt;&gt;0,SUM(Q4098:Q4100),"")</f>
        <v/>
      </c>
      <c r="I4098" s="271" t="str">
        <f>IF(A4098&lt;&gt;0,IF(IFERROR(B4098-8,0)&lt;0,0,IFERROR(B4098-8,0)),"")</f>
        <v/>
      </c>
      <c r="J4098" s="271" t="str">
        <f>IF(A4098&lt;&gt;0,IF(SUM(H4098-40)&gt;0,H4098-40,0),"")</f>
        <v/>
      </c>
      <c r="K4098" s="271" t="str">
        <f>IF(A4098&lt;&gt;0,IF(SUM(I4098:I4100)&gt;J4098,SUM(I4098:I4100),J4098),"")</f>
        <v/>
      </c>
      <c r="L4098" s="271" t="str">
        <f>IF(A4098&lt;&gt;0,IF(D4070="o",IF(H4098&lt;(15/(7/COUNTA(A4098:A4100))),0,IF(H4098&gt;(COUNTA(A4098:A4100)/5*40),COUNTA(A4098:A4100)/5*8,H4098/5)),""),"")</f>
        <v/>
      </c>
      <c r="M4098" s="272"/>
      <c r="N4098" s="272"/>
      <c r="O4098" s="272" t="str">
        <f t="shared" si="637"/>
        <v/>
      </c>
      <c r="P4098" s="272" t="str">
        <f t="shared" si="638"/>
        <v/>
      </c>
      <c r="Q4098" s="272">
        <f t="shared" si="639"/>
        <v>0</v>
      </c>
      <c r="R4098" s="272"/>
    </row>
    <row r="4099" spans="1:21" x14ac:dyDescent="0.3">
      <c r="A4099" s="206"/>
      <c r="B4099" s="200"/>
      <c r="C4099" s="200"/>
      <c r="D4099" s="215"/>
      <c r="E4099" s="200"/>
      <c r="F4099" s="200"/>
      <c r="G4099" s="216"/>
      <c r="H4099" s="273"/>
      <c r="I4099" s="271" t="str">
        <f>IF(A4099&lt;&gt;0,IF(IFERROR(B4099-8,0)&lt;0,0,IFERROR(B4099-8,0)),"")</f>
        <v/>
      </c>
      <c r="J4099" s="271"/>
      <c r="K4099" s="271"/>
      <c r="L4099" s="271"/>
      <c r="M4099" s="272"/>
      <c r="N4099" s="272"/>
      <c r="O4099" s="272" t="str">
        <f t="shared" si="637"/>
        <v/>
      </c>
      <c r="P4099" s="272" t="str">
        <f t="shared" si="638"/>
        <v/>
      </c>
      <c r="Q4099" s="272">
        <f t="shared" si="639"/>
        <v>0</v>
      </c>
      <c r="R4099" s="272"/>
    </row>
    <row r="4100" spans="1:21" ht="17.25" thickBot="1" x14ac:dyDescent="0.35">
      <c r="A4100" s="207"/>
      <c r="B4100" s="204"/>
      <c r="C4100" s="204"/>
      <c r="D4100" s="218"/>
      <c r="E4100" s="204"/>
      <c r="F4100" s="204"/>
      <c r="G4100" s="219"/>
      <c r="H4100" s="273"/>
      <c r="I4100" s="271" t="str">
        <f>IF(A4100&lt;&gt;0,IF(IFERROR(B4100-8,0)&lt;0,0,IFERROR(B4100-8,0)),"")</f>
        <v/>
      </c>
      <c r="J4100" s="271"/>
      <c r="K4100" s="271"/>
      <c r="L4100" s="271"/>
      <c r="M4100" s="272"/>
      <c r="N4100" s="272"/>
      <c r="O4100" s="272"/>
      <c r="P4100" s="272"/>
      <c r="Q4100" s="272">
        <f t="shared" si="639"/>
        <v>0</v>
      </c>
      <c r="R4100" s="272"/>
    </row>
    <row r="4101" spans="1:21" ht="17.25" thickBot="1" x14ac:dyDescent="0.35">
      <c r="A4101" s="211"/>
      <c r="B4101" s="243"/>
      <c r="C4101" s="243"/>
      <c r="D4101" s="243"/>
      <c r="E4101" s="243"/>
      <c r="F4101" s="243"/>
      <c r="G4101" s="244"/>
      <c r="H4101" s="273">
        <f t="shared" ref="H4101:M4101" si="640">SUM(H4102:H4132)</f>
        <v>0</v>
      </c>
      <c r="I4101" s="271">
        <f t="shared" si="640"/>
        <v>0</v>
      </c>
      <c r="J4101" s="271">
        <f t="shared" si="640"/>
        <v>0</v>
      </c>
      <c r="K4101" s="271">
        <f t="shared" si="640"/>
        <v>0</v>
      </c>
      <c r="L4101" s="274">
        <f t="shared" si="640"/>
        <v>0</v>
      </c>
      <c r="M4101" s="271" t="e">
        <f t="shared" si="640"/>
        <v>#DIV/0!</v>
      </c>
      <c r="N4101" s="275">
        <f>COUNTA(B4102:B4132)-COUNTIF(B4102:B4132,"연차")</f>
        <v>0</v>
      </c>
      <c r="O4101" s="271">
        <f>SUM(O4102:O4132)</f>
        <v>0</v>
      </c>
      <c r="P4101" s="271">
        <f>SUM(P4102:P4132)</f>
        <v>0</v>
      </c>
      <c r="Q4101" s="272">
        <f>SUM(Q4102:Q4132)</f>
        <v>0</v>
      </c>
      <c r="R4101" s="272">
        <f>COUNTA(A4102:A4132)</f>
        <v>28</v>
      </c>
      <c r="S4101" s="276">
        <f>SUM(C4102:C4132)</f>
        <v>0</v>
      </c>
      <c r="T4101" s="276">
        <f>SUM(F4102:F4132)</f>
        <v>0</v>
      </c>
      <c r="U4101" s="251">
        <f>G4103*G4105</f>
        <v>0</v>
      </c>
    </row>
    <row r="4102" spans="1:21" x14ac:dyDescent="0.3">
      <c r="A4102" s="212">
        <v>1</v>
      </c>
      <c r="B4102" s="201"/>
      <c r="C4102" s="201"/>
      <c r="D4102" s="201" t="s">
        <v>271</v>
      </c>
      <c r="E4102" s="201"/>
      <c r="F4102" s="201"/>
      <c r="G4102" s="213" t="s">
        <v>282</v>
      </c>
      <c r="H4102" s="273">
        <f>SUM(B4102:B4108)</f>
        <v>0</v>
      </c>
      <c r="I4102" s="271">
        <f t="shared" ref="I4102:I4129" si="641">IF(IFERROR(B4102-8,0)&lt;0,0,IFERROR(B4102-8,0))</f>
        <v>0</v>
      </c>
      <c r="J4102" s="271">
        <f>IF(SUM(H4102-40)&gt;0,H4102-40,0)</f>
        <v>0</v>
      </c>
      <c r="K4102" s="271">
        <f>IF(SUM(I4102:I4108)&gt;J4102,SUM(I4102:I4108),J4102)</f>
        <v>0</v>
      </c>
      <c r="L4102" s="271">
        <f>IF(D4102="o",IF(H4102&lt;15,0,IF(H4102&gt;40,8,H4102/5)),0)</f>
        <v>0</v>
      </c>
      <c r="M4102" s="272" t="e">
        <f>SUM(B4102:B4132)/COUNTA(B4102:B4132)</f>
        <v>#DIV/0!</v>
      </c>
      <c r="N4102" s="272"/>
      <c r="O4102" s="272" t="str">
        <f>IF(E4102="o",IF(B4102&gt;8,8,B4102),"")</f>
        <v/>
      </c>
      <c r="P4102" s="272" t="str">
        <f>IF(E4102="o",IF(B4102&gt;8,B4102-8,0),"")</f>
        <v/>
      </c>
      <c r="Q4102" s="272">
        <f>COUNTA(A4102)*IF(B4102="연차",0,B4102)</f>
        <v>0</v>
      </c>
      <c r="R4102" s="272"/>
    </row>
    <row r="4103" spans="1:21" x14ac:dyDescent="0.3">
      <c r="A4103" s="214">
        <v>2</v>
      </c>
      <c r="B4103" s="200"/>
      <c r="C4103" s="200"/>
      <c r="D4103" s="215"/>
      <c r="E4103" s="200"/>
      <c r="F4103" s="200"/>
      <c r="G4103" s="203"/>
      <c r="H4103" s="273"/>
      <c r="I4103" s="271">
        <f t="shared" si="641"/>
        <v>0</v>
      </c>
      <c r="J4103" s="271"/>
      <c r="K4103" s="271"/>
      <c r="L4103" s="271"/>
      <c r="M4103" s="272"/>
      <c r="N4103" s="272"/>
      <c r="O4103" s="272" t="str">
        <f t="shared" ref="O4103:O4131" si="642">IF(E4103="o",IF(B4103&gt;8,8,B4103),"")</f>
        <v/>
      </c>
      <c r="P4103" s="272" t="str">
        <f t="shared" ref="P4103:P4131" si="643">IF(E4103="o",IF(B4103&gt;8,B4103-8,0),"")</f>
        <v/>
      </c>
      <c r="Q4103" s="272">
        <f t="shared" ref="Q4103:Q4132" si="644">COUNTA(A4103)*IF(B4103="연차",0,B4103)</f>
        <v>0</v>
      </c>
      <c r="R4103" s="272"/>
    </row>
    <row r="4104" spans="1:21" x14ac:dyDescent="0.3">
      <c r="A4104" s="214">
        <v>3</v>
      </c>
      <c r="B4104" s="200"/>
      <c r="C4104" s="200"/>
      <c r="D4104" s="215"/>
      <c r="E4104" s="200"/>
      <c r="F4104" s="200"/>
      <c r="G4104" s="203" t="s">
        <v>275</v>
      </c>
      <c r="H4104" s="273"/>
      <c r="I4104" s="271">
        <f t="shared" si="641"/>
        <v>0</v>
      </c>
      <c r="J4104" s="271"/>
      <c r="K4104" s="271"/>
      <c r="L4104" s="271"/>
      <c r="M4104" s="272"/>
      <c r="N4104" s="272"/>
      <c r="O4104" s="272" t="str">
        <f t="shared" si="642"/>
        <v/>
      </c>
      <c r="P4104" s="272" t="str">
        <f t="shared" si="643"/>
        <v/>
      </c>
      <c r="Q4104" s="272">
        <f t="shared" si="644"/>
        <v>0</v>
      </c>
      <c r="R4104" s="272"/>
    </row>
    <row r="4105" spans="1:21" x14ac:dyDescent="0.3">
      <c r="A4105" s="214">
        <v>4</v>
      </c>
      <c r="B4105" s="200"/>
      <c r="C4105" s="200"/>
      <c r="D4105" s="215"/>
      <c r="E4105" s="200"/>
      <c r="F4105" s="200"/>
      <c r="G4105" s="203"/>
      <c r="H4105" s="273"/>
      <c r="I4105" s="271">
        <f t="shared" si="641"/>
        <v>0</v>
      </c>
      <c r="J4105" s="271"/>
      <c r="K4105" s="271"/>
      <c r="L4105" s="271"/>
      <c r="M4105" s="272"/>
      <c r="N4105" s="272"/>
      <c r="O4105" s="272" t="str">
        <f t="shared" si="642"/>
        <v/>
      </c>
      <c r="P4105" s="272" t="str">
        <f t="shared" si="643"/>
        <v/>
      </c>
      <c r="Q4105" s="272">
        <f t="shared" si="644"/>
        <v>0</v>
      </c>
      <c r="R4105" s="272"/>
    </row>
    <row r="4106" spans="1:21" x14ac:dyDescent="0.3">
      <c r="A4106" s="214">
        <v>5</v>
      </c>
      <c r="B4106" s="200"/>
      <c r="C4106" s="200"/>
      <c r="D4106" s="215"/>
      <c r="E4106" s="200"/>
      <c r="F4106" s="200"/>
      <c r="G4106" s="216"/>
      <c r="H4106" s="273"/>
      <c r="I4106" s="271">
        <f t="shared" si="641"/>
        <v>0</v>
      </c>
      <c r="J4106" s="271"/>
      <c r="K4106" s="271"/>
      <c r="L4106" s="271"/>
      <c r="M4106" s="272"/>
      <c r="N4106" s="272"/>
      <c r="O4106" s="272" t="str">
        <f t="shared" si="642"/>
        <v/>
      </c>
      <c r="P4106" s="272" t="str">
        <f t="shared" si="643"/>
        <v/>
      </c>
      <c r="Q4106" s="272">
        <f t="shared" si="644"/>
        <v>0</v>
      </c>
      <c r="R4106" s="272"/>
    </row>
    <row r="4107" spans="1:21" x14ac:dyDescent="0.3">
      <c r="A4107" s="214">
        <v>6</v>
      </c>
      <c r="B4107" s="200"/>
      <c r="C4107" s="200"/>
      <c r="D4107" s="215"/>
      <c r="E4107" s="200"/>
      <c r="F4107" s="200"/>
      <c r="G4107" s="216"/>
      <c r="H4107" s="273"/>
      <c r="I4107" s="271">
        <f t="shared" si="641"/>
        <v>0</v>
      </c>
      <c r="J4107" s="271"/>
      <c r="K4107" s="271"/>
      <c r="L4107" s="271"/>
      <c r="M4107" s="272"/>
      <c r="N4107" s="272"/>
      <c r="O4107" s="272" t="str">
        <f t="shared" si="642"/>
        <v/>
      </c>
      <c r="P4107" s="272" t="str">
        <f t="shared" si="643"/>
        <v/>
      </c>
      <c r="Q4107" s="272">
        <f t="shared" si="644"/>
        <v>0</v>
      </c>
      <c r="R4107" s="272"/>
    </row>
    <row r="4108" spans="1:21" ht="17.25" thickBot="1" x14ac:dyDescent="0.35">
      <c r="A4108" s="217">
        <v>7</v>
      </c>
      <c r="B4108" s="204"/>
      <c r="C4108" s="204"/>
      <c r="D4108" s="218"/>
      <c r="E4108" s="204"/>
      <c r="F4108" s="204"/>
      <c r="G4108" s="219"/>
      <c r="H4108" s="273"/>
      <c r="I4108" s="271">
        <f t="shared" si="641"/>
        <v>0</v>
      </c>
      <c r="J4108" s="271"/>
      <c r="K4108" s="271"/>
      <c r="L4108" s="271"/>
      <c r="M4108" s="272"/>
      <c r="N4108" s="272"/>
      <c r="O4108" s="272" t="str">
        <f t="shared" si="642"/>
        <v/>
      </c>
      <c r="P4108" s="272" t="str">
        <f t="shared" si="643"/>
        <v/>
      </c>
      <c r="Q4108" s="272">
        <f t="shared" si="644"/>
        <v>0</v>
      </c>
      <c r="R4108" s="272"/>
    </row>
    <row r="4109" spans="1:21" x14ac:dyDescent="0.3">
      <c r="A4109" s="220">
        <v>8</v>
      </c>
      <c r="B4109" s="202"/>
      <c r="C4109" s="202"/>
      <c r="D4109" s="202" t="s">
        <v>271</v>
      </c>
      <c r="E4109" s="202"/>
      <c r="F4109" s="202"/>
      <c r="G4109" s="221"/>
      <c r="H4109" s="273">
        <f>SUM(B4109:B4115)</f>
        <v>0</v>
      </c>
      <c r="I4109" s="271">
        <f t="shared" si="641"/>
        <v>0</v>
      </c>
      <c r="J4109" s="271">
        <f>IF(SUM(H4109-40)&gt;0,H4109-40,0)</f>
        <v>0</v>
      </c>
      <c r="K4109" s="271">
        <f>IF(SUM(I4109:I4115)&gt;J4109,SUM(I4109:I4115),J4109)</f>
        <v>0</v>
      </c>
      <c r="L4109" s="271">
        <f>IF(D4109="o",IF(H4109&lt;15,0,IF(H4109&gt;40,8,H4109/5)),0)</f>
        <v>0</v>
      </c>
      <c r="M4109" s="272"/>
      <c r="N4109" s="272"/>
      <c r="O4109" s="272" t="str">
        <f t="shared" si="642"/>
        <v/>
      </c>
      <c r="P4109" s="272" t="str">
        <f t="shared" si="643"/>
        <v/>
      </c>
      <c r="Q4109" s="272">
        <f t="shared" si="644"/>
        <v>0</v>
      </c>
      <c r="R4109" s="272"/>
    </row>
    <row r="4110" spans="1:21" x14ac:dyDescent="0.3">
      <c r="A4110" s="214">
        <v>9</v>
      </c>
      <c r="B4110" s="200"/>
      <c r="C4110" s="200"/>
      <c r="D4110" s="215"/>
      <c r="E4110" s="200"/>
      <c r="F4110" s="200"/>
      <c r="G4110" s="216"/>
      <c r="H4110" s="273"/>
      <c r="I4110" s="271">
        <f t="shared" si="641"/>
        <v>0</v>
      </c>
      <c r="J4110" s="271"/>
      <c r="K4110" s="271"/>
      <c r="L4110" s="271"/>
      <c r="M4110" s="272"/>
      <c r="N4110" s="272"/>
      <c r="O4110" s="272" t="str">
        <f t="shared" si="642"/>
        <v/>
      </c>
      <c r="P4110" s="272" t="str">
        <f t="shared" si="643"/>
        <v/>
      </c>
      <c r="Q4110" s="272">
        <f t="shared" si="644"/>
        <v>0</v>
      </c>
      <c r="R4110" s="272"/>
    </row>
    <row r="4111" spans="1:21" x14ac:dyDescent="0.3">
      <c r="A4111" s="214">
        <v>10</v>
      </c>
      <c r="B4111" s="200"/>
      <c r="C4111" s="200"/>
      <c r="D4111" s="215"/>
      <c r="E4111" s="200"/>
      <c r="F4111" s="200"/>
      <c r="G4111" s="216"/>
      <c r="H4111" s="273"/>
      <c r="I4111" s="271">
        <f t="shared" si="641"/>
        <v>0</v>
      </c>
      <c r="J4111" s="271"/>
      <c r="K4111" s="271"/>
      <c r="L4111" s="271"/>
      <c r="M4111" s="272"/>
      <c r="N4111" s="272"/>
      <c r="O4111" s="272" t="str">
        <f t="shared" si="642"/>
        <v/>
      </c>
      <c r="P4111" s="272" t="str">
        <f t="shared" si="643"/>
        <v/>
      </c>
      <c r="Q4111" s="272">
        <f t="shared" si="644"/>
        <v>0</v>
      </c>
      <c r="R4111" s="272"/>
    </row>
    <row r="4112" spans="1:21" x14ac:dyDescent="0.3">
      <c r="A4112" s="214">
        <v>11</v>
      </c>
      <c r="B4112" s="200"/>
      <c r="C4112" s="200"/>
      <c r="D4112" s="215"/>
      <c r="E4112" s="200"/>
      <c r="F4112" s="200"/>
      <c r="G4112" s="216"/>
      <c r="H4112" s="273"/>
      <c r="I4112" s="271">
        <f t="shared" si="641"/>
        <v>0</v>
      </c>
      <c r="J4112" s="271"/>
      <c r="K4112" s="271"/>
      <c r="L4112" s="271"/>
      <c r="M4112" s="272"/>
      <c r="N4112" s="272"/>
      <c r="O4112" s="272" t="str">
        <f t="shared" si="642"/>
        <v/>
      </c>
      <c r="P4112" s="272" t="str">
        <f t="shared" si="643"/>
        <v/>
      </c>
      <c r="Q4112" s="272">
        <f t="shared" si="644"/>
        <v>0</v>
      </c>
      <c r="R4112" s="272"/>
    </row>
    <row r="4113" spans="1:18" x14ac:dyDescent="0.3">
      <c r="A4113" s="214">
        <v>12</v>
      </c>
      <c r="B4113" s="200"/>
      <c r="C4113" s="200"/>
      <c r="D4113" s="215"/>
      <c r="E4113" s="200"/>
      <c r="F4113" s="200"/>
      <c r="G4113" s="216"/>
      <c r="H4113" s="273"/>
      <c r="I4113" s="271">
        <f t="shared" si="641"/>
        <v>0</v>
      </c>
      <c r="J4113" s="271"/>
      <c r="K4113" s="271"/>
      <c r="L4113" s="271"/>
      <c r="M4113" s="272"/>
      <c r="N4113" s="272"/>
      <c r="O4113" s="272" t="str">
        <f t="shared" si="642"/>
        <v/>
      </c>
      <c r="P4113" s="272" t="str">
        <f t="shared" si="643"/>
        <v/>
      </c>
      <c r="Q4113" s="272">
        <f t="shared" si="644"/>
        <v>0</v>
      </c>
      <c r="R4113" s="272"/>
    </row>
    <row r="4114" spans="1:18" x14ac:dyDescent="0.3">
      <c r="A4114" s="214">
        <v>13</v>
      </c>
      <c r="B4114" s="200"/>
      <c r="C4114" s="200"/>
      <c r="D4114" s="215"/>
      <c r="E4114" s="200"/>
      <c r="F4114" s="200"/>
      <c r="G4114" s="216"/>
      <c r="H4114" s="273"/>
      <c r="I4114" s="271">
        <f t="shared" si="641"/>
        <v>0</v>
      </c>
      <c r="J4114" s="271"/>
      <c r="K4114" s="271"/>
      <c r="L4114" s="271"/>
      <c r="M4114" s="272"/>
      <c r="N4114" s="272"/>
      <c r="O4114" s="272" t="str">
        <f t="shared" si="642"/>
        <v/>
      </c>
      <c r="P4114" s="272" t="str">
        <f t="shared" si="643"/>
        <v/>
      </c>
      <c r="Q4114" s="272">
        <f t="shared" si="644"/>
        <v>0</v>
      </c>
      <c r="R4114" s="272"/>
    </row>
    <row r="4115" spans="1:18" ht="17.25" thickBot="1" x14ac:dyDescent="0.35">
      <c r="A4115" s="217">
        <v>14</v>
      </c>
      <c r="B4115" s="204"/>
      <c r="C4115" s="204"/>
      <c r="D4115" s="218"/>
      <c r="E4115" s="204"/>
      <c r="F4115" s="204"/>
      <c r="G4115" s="219"/>
      <c r="H4115" s="273"/>
      <c r="I4115" s="271">
        <f t="shared" si="641"/>
        <v>0</v>
      </c>
      <c r="J4115" s="271"/>
      <c r="K4115" s="271"/>
      <c r="L4115" s="271"/>
      <c r="M4115" s="272"/>
      <c r="N4115" s="272"/>
      <c r="O4115" s="272" t="str">
        <f t="shared" si="642"/>
        <v/>
      </c>
      <c r="P4115" s="272" t="str">
        <f t="shared" si="643"/>
        <v/>
      </c>
      <c r="Q4115" s="272">
        <f t="shared" si="644"/>
        <v>0</v>
      </c>
      <c r="R4115" s="272"/>
    </row>
    <row r="4116" spans="1:18" x14ac:dyDescent="0.3">
      <c r="A4116" s="220">
        <v>15</v>
      </c>
      <c r="B4116" s="202"/>
      <c r="C4116" s="202"/>
      <c r="D4116" s="202" t="s">
        <v>271</v>
      </c>
      <c r="E4116" s="202"/>
      <c r="F4116" s="202"/>
      <c r="G4116" s="221"/>
      <c r="H4116" s="273">
        <f>SUM(B4116:B4122)</f>
        <v>0</v>
      </c>
      <c r="I4116" s="271">
        <f t="shared" si="641"/>
        <v>0</v>
      </c>
      <c r="J4116" s="271">
        <f>IF(SUM(H4116-40)&gt;0,H4116-40,0)</f>
        <v>0</v>
      </c>
      <c r="K4116" s="271">
        <f>IF(SUM(I4116:I4122)&gt;J4116,SUM(I4116:I4122),J4116)</f>
        <v>0</v>
      </c>
      <c r="L4116" s="271">
        <f>IF(D4116="o",IF(H4116&lt;15,0,IF(H4116&gt;40,8,H4116/5)),0)</f>
        <v>0</v>
      </c>
      <c r="M4116" s="272"/>
      <c r="N4116" s="272"/>
      <c r="O4116" s="272" t="str">
        <f t="shared" si="642"/>
        <v/>
      </c>
      <c r="P4116" s="272" t="str">
        <f t="shared" si="643"/>
        <v/>
      </c>
      <c r="Q4116" s="272">
        <f t="shared" si="644"/>
        <v>0</v>
      </c>
      <c r="R4116" s="272"/>
    </row>
    <row r="4117" spans="1:18" x14ac:dyDescent="0.3">
      <c r="A4117" s="214">
        <v>16</v>
      </c>
      <c r="B4117" s="200"/>
      <c r="C4117" s="200"/>
      <c r="D4117" s="215"/>
      <c r="E4117" s="200"/>
      <c r="F4117" s="200"/>
      <c r="G4117" s="216"/>
      <c r="H4117" s="273"/>
      <c r="I4117" s="271">
        <f t="shared" si="641"/>
        <v>0</v>
      </c>
      <c r="J4117" s="271"/>
      <c r="K4117" s="271"/>
      <c r="L4117" s="271"/>
      <c r="M4117" s="272"/>
      <c r="N4117" s="272"/>
      <c r="O4117" s="272" t="str">
        <f t="shared" si="642"/>
        <v/>
      </c>
      <c r="P4117" s="272" t="str">
        <f t="shared" si="643"/>
        <v/>
      </c>
      <c r="Q4117" s="272">
        <f t="shared" si="644"/>
        <v>0</v>
      </c>
      <c r="R4117" s="272"/>
    </row>
    <row r="4118" spans="1:18" x14ac:dyDescent="0.3">
      <c r="A4118" s="214">
        <v>17</v>
      </c>
      <c r="B4118" s="200"/>
      <c r="C4118" s="200"/>
      <c r="D4118" s="215"/>
      <c r="E4118" s="200"/>
      <c r="F4118" s="200"/>
      <c r="G4118" s="216"/>
      <c r="H4118" s="273"/>
      <c r="I4118" s="271">
        <f t="shared" si="641"/>
        <v>0</v>
      </c>
      <c r="J4118" s="271"/>
      <c r="K4118" s="271"/>
      <c r="L4118" s="271"/>
      <c r="M4118" s="272"/>
      <c r="N4118" s="272"/>
      <c r="O4118" s="272" t="str">
        <f t="shared" si="642"/>
        <v/>
      </c>
      <c r="P4118" s="272" t="str">
        <f t="shared" si="643"/>
        <v/>
      </c>
      <c r="Q4118" s="272">
        <f t="shared" si="644"/>
        <v>0</v>
      </c>
      <c r="R4118" s="272"/>
    </row>
    <row r="4119" spans="1:18" x14ac:dyDescent="0.3">
      <c r="A4119" s="214">
        <v>18</v>
      </c>
      <c r="B4119" s="200"/>
      <c r="C4119" s="200"/>
      <c r="D4119" s="215"/>
      <c r="E4119" s="200"/>
      <c r="F4119" s="200"/>
      <c r="G4119" s="216"/>
      <c r="H4119" s="273"/>
      <c r="I4119" s="271">
        <f t="shared" si="641"/>
        <v>0</v>
      </c>
      <c r="J4119" s="271"/>
      <c r="K4119" s="271"/>
      <c r="L4119" s="271"/>
      <c r="M4119" s="272"/>
      <c r="N4119" s="272"/>
      <c r="O4119" s="272" t="str">
        <f t="shared" si="642"/>
        <v/>
      </c>
      <c r="P4119" s="272" t="str">
        <f t="shared" si="643"/>
        <v/>
      </c>
      <c r="Q4119" s="272">
        <f t="shared" si="644"/>
        <v>0</v>
      </c>
      <c r="R4119" s="272"/>
    </row>
    <row r="4120" spans="1:18" x14ac:dyDescent="0.3">
      <c r="A4120" s="214">
        <v>19</v>
      </c>
      <c r="B4120" s="200"/>
      <c r="C4120" s="200"/>
      <c r="D4120" s="215"/>
      <c r="E4120" s="200"/>
      <c r="F4120" s="200"/>
      <c r="G4120" s="216"/>
      <c r="H4120" s="273"/>
      <c r="I4120" s="271">
        <f t="shared" si="641"/>
        <v>0</v>
      </c>
      <c r="J4120" s="271"/>
      <c r="K4120" s="271"/>
      <c r="L4120" s="271"/>
      <c r="M4120" s="272"/>
      <c r="N4120" s="272"/>
      <c r="O4120" s="272" t="str">
        <f t="shared" si="642"/>
        <v/>
      </c>
      <c r="P4120" s="272" t="str">
        <f t="shared" si="643"/>
        <v/>
      </c>
      <c r="Q4120" s="272">
        <f t="shared" si="644"/>
        <v>0</v>
      </c>
      <c r="R4120" s="272"/>
    </row>
    <row r="4121" spans="1:18" x14ac:dyDescent="0.3">
      <c r="A4121" s="214">
        <v>20</v>
      </c>
      <c r="B4121" s="200"/>
      <c r="C4121" s="200"/>
      <c r="D4121" s="215"/>
      <c r="E4121" s="200"/>
      <c r="F4121" s="200"/>
      <c r="G4121" s="216"/>
      <c r="H4121" s="273"/>
      <c r="I4121" s="271">
        <f t="shared" si="641"/>
        <v>0</v>
      </c>
      <c r="J4121" s="271"/>
      <c r="K4121" s="271"/>
      <c r="L4121" s="271"/>
      <c r="M4121" s="272"/>
      <c r="N4121" s="272"/>
      <c r="O4121" s="272" t="str">
        <f t="shared" si="642"/>
        <v/>
      </c>
      <c r="P4121" s="272" t="str">
        <f t="shared" si="643"/>
        <v/>
      </c>
      <c r="Q4121" s="272">
        <f t="shared" si="644"/>
        <v>0</v>
      </c>
      <c r="R4121" s="272"/>
    </row>
    <row r="4122" spans="1:18" ht="17.25" thickBot="1" x14ac:dyDescent="0.35">
      <c r="A4122" s="217">
        <v>21</v>
      </c>
      <c r="B4122" s="204"/>
      <c r="C4122" s="204"/>
      <c r="D4122" s="218"/>
      <c r="E4122" s="204"/>
      <c r="F4122" s="204"/>
      <c r="G4122" s="219"/>
      <c r="H4122" s="273"/>
      <c r="I4122" s="271">
        <f t="shared" si="641"/>
        <v>0</v>
      </c>
      <c r="J4122" s="271"/>
      <c r="K4122" s="271"/>
      <c r="L4122" s="271"/>
      <c r="M4122" s="272"/>
      <c r="N4122" s="272"/>
      <c r="O4122" s="272" t="str">
        <f t="shared" si="642"/>
        <v/>
      </c>
      <c r="P4122" s="272" t="str">
        <f t="shared" si="643"/>
        <v/>
      </c>
      <c r="Q4122" s="272">
        <f t="shared" si="644"/>
        <v>0</v>
      </c>
      <c r="R4122" s="272"/>
    </row>
    <row r="4123" spans="1:18" x14ac:dyDescent="0.3">
      <c r="A4123" s="220">
        <v>22</v>
      </c>
      <c r="B4123" s="202"/>
      <c r="C4123" s="202"/>
      <c r="D4123" s="202" t="s">
        <v>271</v>
      </c>
      <c r="E4123" s="202"/>
      <c r="F4123" s="202"/>
      <c r="G4123" s="221"/>
      <c r="H4123" s="273">
        <f>SUM(B4123:B4129)</f>
        <v>0</v>
      </c>
      <c r="I4123" s="271">
        <f t="shared" si="641"/>
        <v>0</v>
      </c>
      <c r="J4123" s="271">
        <f>IF(SUM(H4123-40)&gt;0,H4123-40,0)</f>
        <v>0</v>
      </c>
      <c r="K4123" s="271">
        <f>IF(SUM(I4123:I4129)&gt;J4123,SUM(I4123:I4129),J4123)</f>
        <v>0</v>
      </c>
      <c r="L4123" s="271">
        <f>IF(D4123="o",IF(H4123&lt;15,0,IF(H4123&gt;40,8,H4123/5)),0)</f>
        <v>0</v>
      </c>
      <c r="M4123" s="272"/>
      <c r="N4123" s="272"/>
      <c r="O4123" s="272" t="str">
        <f t="shared" si="642"/>
        <v/>
      </c>
      <c r="P4123" s="272" t="str">
        <f t="shared" si="643"/>
        <v/>
      </c>
      <c r="Q4123" s="272">
        <f t="shared" si="644"/>
        <v>0</v>
      </c>
      <c r="R4123" s="272"/>
    </row>
    <row r="4124" spans="1:18" x14ac:dyDescent="0.3">
      <c r="A4124" s="214">
        <v>23</v>
      </c>
      <c r="B4124" s="200"/>
      <c r="C4124" s="200"/>
      <c r="D4124" s="215"/>
      <c r="E4124" s="200"/>
      <c r="F4124" s="200"/>
      <c r="G4124" s="216"/>
      <c r="H4124" s="273"/>
      <c r="I4124" s="271">
        <f t="shared" si="641"/>
        <v>0</v>
      </c>
      <c r="J4124" s="271"/>
      <c r="K4124" s="271"/>
      <c r="L4124" s="271"/>
      <c r="M4124" s="272"/>
      <c r="N4124" s="272"/>
      <c r="O4124" s="272" t="str">
        <f t="shared" si="642"/>
        <v/>
      </c>
      <c r="P4124" s="272" t="str">
        <f t="shared" si="643"/>
        <v/>
      </c>
      <c r="Q4124" s="272">
        <f t="shared" si="644"/>
        <v>0</v>
      </c>
      <c r="R4124" s="272"/>
    </row>
    <row r="4125" spans="1:18" x14ac:dyDescent="0.3">
      <c r="A4125" s="214">
        <v>24</v>
      </c>
      <c r="B4125" s="200"/>
      <c r="C4125" s="200"/>
      <c r="D4125" s="215"/>
      <c r="E4125" s="200"/>
      <c r="F4125" s="200"/>
      <c r="G4125" s="216"/>
      <c r="H4125" s="273"/>
      <c r="I4125" s="271">
        <f t="shared" si="641"/>
        <v>0</v>
      </c>
      <c r="J4125" s="271"/>
      <c r="K4125" s="271"/>
      <c r="L4125" s="271"/>
      <c r="M4125" s="272"/>
      <c r="N4125" s="272"/>
      <c r="O4125" s="272" t="str">
        <f t="shared" si="642"/>
        <v/>
      </c>
      <c r="P4125" s="272" t="str">
        <f t="shared" si="643"/>
        <v/>
      </c>
      <c r="Q4125" s="272">
        <f t="shared" si="644"/>
        <v>0</v>
      </c>
      <c r="R4125" s="272"/>
    </row>
    <row r="4126" spans="1:18" x14ac:dyDescent="0.3">
      <c r="A4126" s="214">
        <v>25</v>
      </c>
      <c r="B4126" s="200"/>
      <c r="C4126" s="200"/>
      <c r="D4126" s="215"/>
      <c r="E4126" s="200"/>
      <c r="F4126" s="200"/>
      <c r="G4126" s="216"/>
      <c r="H4126" s="273"/>
      <c r="I4126" s="271">
        <f t="shared" si="641"/>
        <v>0</v>
      </c>
      <c r="J4126" s="271"/>
      <c r="K4126" s="271"/>
      <c r="L4126" s="271"/>
      <c r="M4126" s="272"/>
      <c r="N4126" s="272"/>
      <c r="O4126" s="272" t="str">
        <f t="shared" si="642"/>
        <v/>
      </c>
      <c r="P4126" s="272" t="str">
        <f t="shared" si="643"/>
        <v/>
      </c>
      <c r="Q4126" s="272">
        <f t="shared" si="644"/>
        <v>0</v>
      </c>
      <c r="R4126" s="272"/>
    </row>
    <row r="4127" spans="1:18" x14ac:dyDescent="0.3">
      <c r="A4127" s="214">
        <v>26</v>
      </c>
      <c r="B4127" s="200"/>
      <c r="C4127" s="200"/>
      <c r="D4127" s="215"/>
      <c r="E4127" s="200"/>
      <c r="F4127" s="200"/>
      <c r="G4127" s="216"/>
      <c r="H4127" s="273"/>
      <c r="I4127" s="271">
        <f t="shared" si="641"/>
        <v>0</v>
      </c>
      <c r="J4127" s="271"/>
      <c r="K4127" s="271"/>
      <c r="L4127" s="271"/>
      <c r="M4127" s="272"/>
      <c r="N4127" s="272"/>
      <c r="O4127" s="272" t="str">
        <f t="shared" si="642"/>
        <v/>
      </c>
      <c r="P4127" s="272" t="str">
        <f t="shared" si="643"/>
        <v/>
      </c>
      <c r="Q4127" s="272">
        <f t="shared" si="644"/>
        <v>0</v>
      </c>
      <c r="R4127" s="272"/>
    </row>
    <row r="4128" spans="1:18" x14ac:dyDescent="0.3">
      <c r="A4128" s="214">
        <v>27</v>
      </c>
      <c r="B4128" s="200"/>
      <c r="C4128" s="200"/>
      <c r="D4128" s="215"/>
      <c r="E4128" s="200"/>
      <c r="F4128" s="200"/>
      <c r="G4128" s="216"/>
      <c r="H4128" s="273"/>
      <c r="I4128" s="271">
        <f t="shared" si="641"/>
        <v>0</v>
      </c>
      <c r="J4128" s="271"/>
      <c r="K4128" s="271"/>
      <c r="L4128" s="271"/>
      <c r="M4128" s="272"/>
      <c r="N4128" s="272"/>
      <c r="O4128" s="272" t="str">
        <f t="shared" si="642"/>
        <v/>
      </c>
      <c r="P4128" s="272" t="str">
        <f t="shared" si="643"/>
        <v/>
      </c>
      <c r="Q4128" s="272">
        <f t="shared" si="644"/>
        <v>0</v>
      </c>
      <c r="R4128" s="272"/>
    </row>
    <row r="4129" spans="1:21" ht="17.25" thickBot="1" x14ac:dyDescent="0.35">
      <c r="A4129" s="217">
        <v>28</v>
      </c>
      <c r="B4129" s="204"/>
      <c r="C4129" s="204"/>
      <c r="D4129" s="218"/>
      <c r="E4129" s="204"/>
      <c r="F4129" s="204"/>
      <c r="G4129" s="219"/>
      <c r="H4129" s="273"/>
      <c r="I4129" s="271">
        <f t="shared" si="641"/>
        <v>0</v>
      </c>
      <c r="J4129" s="271"/>
      <c r="K4129" s="271"/>
      <c r="L4129" s="271"/>
      <c r="M4129" s="272"/>
      <c r="N4129" s="272"/>
      <c r="O4129" s="272" t="str">
        <f t="shared" si="642"/>
        <v/>
      </c>
      <c r="P4129" s="272" t="str">
        <f t="shared" si="643"/>
        <v/>
      </c>
      <c r="Q4129" s="272">
        <f t="shared" si="644"/>
        <v>0</v>
      </c>
      <c r="R4129" s="272"/>
    </row>
    <row r="4130" spans="1:21" x14ac:dyDescent="0.3">
      <c r="A4130" s="205"/>
      <c r="B4130" s="202"/>
      <c r="C4130" s="202"/>
      <c r="D4130" s="202" t="s">
        <v>271</v>
      </c>
      <c r="E4130" s="202"/>
      <c r="F4130" s="202"/>
      <c r="G4130" s="221"/>
      <c r="H4130" s="273" t="str">
        <f>IF(A4130&lt;&gt;0,SUM(Q4130:Q4132),"")</f>
        <v/>
      </c>
      <c r="I4130" s="271" t="str">
        <f>IF(A4130&lt;&gt;0,IF(IFERROR(B4130-8,0)&lt;0,0,IFERROR(B4130-8,0)),"")</f>
        <v/>
      </c>
      <c r="J4130" s="271" t="str">
        <f>IF(A4130&lt;&gt;0,IF(SUM(H4130-40)&gt;0,H4130-40,0),"")</f>
        <v/>
      </c>
      <c r="K4130" s="271" t="str">
        <f>IF(A4130&lt;&gt;0,IF(SUM(I4130:I4132)&gt;J4130,SUM(I4130:I4132),J4130),"")</f>
        <v/>
      </c>
      <c r="L4130" s="271" t="str">
        <f>IF(A4130&lt;&gt;0,IF(D4102="o",IF(H4130&lt;(15/(7/COUNTA(A4130:A4132))),0,IF(H4130&gt;(COUNTA(A4130:A4132)/5*40),COUNTA(A4130:A4132)/5*8,H4130/5)),""),"")</f>
        <v/>
      </c>
      <c r="M4130" s="272"/>
      <c r="N4130" s="272"/>
      <c r="O4130" s="272" t="str">
        <f t="shared" si="642"/>
        <v/>
      </c>
      <c r="P4130" s="272" t="str">
        <f t="shared" si="643"/>
        <v/>
      </c>
      <c r="Q4130" s="272">
        <f t="shared" si="644"/>
        <v>0</v>
      </c>
      <c r="R4130" s="272"/>
    </row>
    <row r="4131" spans="1:21" x14ac:dyDescent="0.3">
      <c r="A4131" s="206"/>
      <c r="B4131" s="200"/>
      <c r="C4131" s="200"/>
      <c r="D4131" s="215"/>
      <c r="E4131" s="200"/>
      <c r="F4131" s="200"/>
      <c r="G4131" s="216"/>
      <c r="H4131" s="273"/>
      <c r="I4131" s="271" t="str">
        <f>IF(A4131&lt;&gt;0,IF(IFERROR(B4131-8,0)&lt;0,0,IFERROR(B4131-8,0)),"")</f>
        <v/>
      </c>
      <c r="J4131" s="271"/>
      <c r="K4131" s="271"/>
      <c r="L4131" s="271"/>
      <c r="M4131" s="272"/>
      <c r="N4131" s="272"/>
      <c r="O4131" s="272" t="str">
        <f t="shared" si="642"/>
        <v/>
      </c>
      <c r="P4131" s="272" t="str">
        <f t="shared" si="643"/>
        <v/>
      </c>
      <c r="Q4131" s="272">
        <f t="shared" si="644"/>
        <v>0</v>
      </c>
      <c r="R4131" s="272"/>
    </row>
    <row r="4132" spans="1:21" ht="17.25" thickBot="1" x14ac:dyDescent="0.35">
      <c r="A4132" s="207"/>
      <c r="B4132" s="204"/>
      <c r="C4132" s="204"/>
      <c r="D4132" s="218"/>
      <c r="E4132" s="204"/>
      <c r="F4132" s="204"/>
      <c r="G4132" s="219"/>
      <c r="H4132" s="273"/>
      <c r="I4132" s="271" t="str">
        <f>IF(A4132&lt;&gt;0,IF(IFERROR(B4132-8,0)&lt;0,0,IFERROR(B4132-8,0)),"")</f>
        <v/>
      </c>
      <c r="J4132" s="271"/>
      <c r="K4132" s="271"/>
      <c r="L4132" s="271"/>
      <c r="M4132" s="272"/>
      <c r="N4132" s="272"/>
      <c r="O4132" s="272"/>
      <c r="P4132" s="272"/>
      <c r="Q4132" s="272">
        <f t="shared" si="644"/>
        <v>0</v>
      </c>
      <c r="R4132" s="272"/>
    </row>
    <row r="4133" spans="1:21" ht="17.25" thickBot="1" x14ac:dyDescent="0.35">
      <c r="A4133" s="211"/>
      <c r="B4133" s="243"/>
      <c r="C4133" s="243"/>
      <c r="D4133" s="243"/>
      <c r="E4133" s="243"/>
      <c r="F4133" s="243"/>
      <c r="G4133" s="244"/>
      <c r="H4133" s="273">
        <f t="shared" ref="H4133:M4133" si="645">SUM(H4134:H4164)</f>
        <v>0</v>
      </c>
      <c r="I4133" s="271">
        <f t="shared" si="645"/>
        <v>0</v>
      </c>
      <c r="J4133" s="271">
        <f t="shared" si="645"/>
        <v>0</v>
      </c>
      <c r="K4133" s="271">
        <f t="shared" si="645"/>
        <v>0</v>
      </c>
      <c r="L4133" s="274">
        <f t="shared" si="645"/>
        <v>0</v>
      </c>
      <c r="M4133" s="271" t="e">
        <f t="shared" si="645"/>
        <v>#DIV/0!</v>
      </c>
      <c r="N4133" s="275">
        <f>COUNTA(B4134:B4164)-COUNTIF(B4134:B4164,"연차")</f>
        <v>0</v>
      </c>
      <c r="O4133" s="271">
        <f>SUM(O4134:O4164)</f>
        <v>0</v>
      </c>
      <c r="P4133" s="271">
        <f>SUM(P4134:P4164)</f>
        <v>0</v>
      </c>
      <c r="Q4133" s="272">
        <f>SUM(Q4134:Q4164)</f>
        <v>0</v>
      </c>
      <c r="R4133" s="272">
        <f>COUNTA(A4134:A4164)</f>
        <v>28</v>
      </c>
      <c r="S4133" s="276">
        <f>SUM(C4134:C4164)</f>
        <v>0</v>
      </c>
      <c r="T4133" s="276">
        <f>SUM(F4134:F4164)</f>
        <v>0</v>
      </c>
      <c r="U4133" s="251">
        <f>G4135*G4137</f>
        <v>0</v>
      </c>
    </row>
    <row r="4134" spans="1:21" x14ac:dyDescent="0.3">
      <c r="A4134" s="212">
        <v>1</v>
      </c>
      <c r="B4134" s="201"/>
      <c r="C4134" s="201"/>
      <c r="D4134" s="201" t="s">
        <v>271</v>
      </c>
      <c r="E4134" s="201"/>
      <c r="F4134" s="201"/>
      <c r="G4134" s="213" t="s">
        <v>282</v>
      </c>
      <c r="H4134" s="273">
        <f>SUM(B4134:B4140)</f>
        <v>0</v>
      </c>
      <c r="I4134" s="271">
        <f t="shared" ref="I4134:I4161" si="646">IF(IFERROR(B4134-8,0)&lt;0,0,IFERROR(B4134-8,0))</f>
        <v>0</v>
      </c>
      <c r="J4134" s="271">
        <f>IF(SUM(H4134-40)&gt;0,H4134-40,0)</f>
        <v>0</v>
      </c>
      <c r="K4134" s="271">
        <f>IF(SUM(I4134:I4140)&gt;J4134,SUM(I4134:I4140),J4134)</f>
        <v>0</v>
      </c>
      <c r="L4134" s="271">
        <f>IF(D4134="o",IF(H4134&lt;15,0,IF(H4134&gt;40,8,H4134/5)),0)</f>
        <v>0</v>
      </c>
      <c r="M4134" s="272" t="e">
        <f>SUM(B4134:B4164)/COUNTA(B4134:B4164)</f>
        <v>#DIV/0!</v>
      </c>
      <c r="N4134" s="272"/>
      <c r="O4134" s="272" t="str">
        <f>IF(E4134="o",IF(B4134&gt;8,8,B4134),"")</f>
        <v/>
      </c>
      <c r="P4134" s="272" t="str">
        <f>IF(E4134="o",IF(B4134&gt;8,B4134-8,0),"")</f>
        <v/>
      </c>
      <c r="Q4134" s="272">
        <f>COUNTA(A4134)*IF(B4134="연차",0,B4134)</f>
        <v>0</v>
      </c>
      <c r="R4134" s="272"/>
    </row>
    <row r="4135" spans="1:21" x14ac:dyDescent="0.3">
      <c r="A4135" s="214">
        <v>2</v>
      </c>
      <c r="B4135" s="200"/>
      <c r="C4135" s="200"/>
      <c r="D4135" s="215"/>
      <c r="E4135" s="200"/>
      <c r="F4135" s="200"/>
      <c r="G4135" s="203"/>
      <c r="H4135" s="273"/>
      <c r="I4135" s="271">
        <f t="shared" si="646"/>
        <v>0</v>
      </c>
      <c r="J4135" s="271"/>
      <c r="K4135" s="271"/>
      <c r="L4135" s="271"/>
      <c r="M4135" s="272"/>
      <c r="N4135" s="272"/>
      <c r="O4135" s="272" t="str">
        <f t="shared" ref="O4135:O4163" si="647">IF(E4135="o",IF(B4135&gt;8,8,B4135),"")</f>
        <v/>
      </c>
      <c r="P4135" s="272" t="str">
        <f t="shared" ref="P4135:P4163" si="648">IF(E4135="o",IF(B4135&gt;8,B4135-8,0),"")</f>
        <v/>
      </c>
      <c r="Q4135" s="272">
        <f t="shared" ref="Q4135:Q4164" si="649">COUNTA(A4135)*IF(B4135="연차",0,B4135)</f>
        <v>0</v>
      </c>
      <c r="R4135" s="272"/>
    </row>
    <row r="4136" spans="1:21" x14ac:dyDescent="0.3">
      <c r="A4136" s="214">
        <v>3</v>
      </c>
      <c r="B4136" s="200"/>
      <c r="C4136" s="200"/>
      <c r="D4136" s="215"/>
      <c r="E4136" s="200"/>
      <c r="F4136" s="200"/>
      <c r="G4136" s="203" t="s">
        <v>275</v>
      </c>
      <c r="H4136" s="273"/>
      <c r="I4136" s="271">
        <f t="shared" si="646"/>
        <v>0</v>
      </c>
      <c r="J4136" s="271"/>
      <c r="K4136" s="271"/>
      <c r="L4136" s="271"/>
      <c r="M4136" s="272"/>
      <c r="N4136" s="272"/>
      <c r="O4136" s="272" t="str">
        <f t="shared" si="647"/>
        <v/>
      </c>
      <c r="P4136" s="272" t="str">
        <f t="shared" si="648"/>
        <v/>
      </c>
      <c r="Q4136" s="272">
        <f t="shared" si="649"/>
        <v>0</v>
      </c>
      <c r="R4136" s="272"/>
    </row>
    <row r="4137" spans="1:21" x14ac:dyDescent="0.3">
      <c r="A4137" s="214">
        <v>4</v>
      </c>
      <c r="B4137" s="200"/>
      <c r="C4137" s="200"/>
      <c r="D4137" s="215"/>
      <c r="E4137" s="200"/>
      <c r="F4137" s="200"/>
      <c r="G4137" s="203"/>
      <c r="H4137" s="273"/>
      <c r="I4137" s="271">
        <f t="shared" si="646"/>
        <v>0</v>
      </c>
      <c r="J4137" s="271"/>
      <c r="K4137" s="271"/>
      <c r="L4137" s="271"/>
      <c r="M4137" s="272"/>
      <c r="N4137" s="272"/>
      <c r="O4137" s="272" t="str">
        <f t="shared" si="647"/>
        <v/>
      </c>
      <c r="P4137" s="272" t="str">
        <f t="shared" si="648"/>
        <v/>
      </c>
      <c r="Q4137" s="272">
        <f t="shared" si="649"/>
        <v>0</v>
      </c>
      <c r="R4137" s="272"/>
    </row>
    <row r="4138" spans="1:21" x14ac:dyDescent="0.3">
      <c r="A4138" s="214">
        <v>5</v>
      </c>
      <c r="B4138" s="200"/>
      <c r="C4138" s="200"/>
      <c r="D4138" s="215"/>
      <c r="E4138" s="200"/>
      <c r="F4138" s="200"/>
      <c r="G4138" s="216"/>
      <c r="H4138" s="273"/>
      <c r="I4138" s="271">
        <f t="shared" si="646"/>
        <v>0</v>
      </c>
      <c r="J4138" s="271"/>
      <c r="K4138" s="271"/>
      <c r="L4138" s="271"/>
      <c r="M4138" s="272"/>
      <c r="N4138" s="272"/>
      <c r="O4138" s="272" t="str">
        <f t="shared" si="647"/>
        <v/>
      </c>
      <c r="P4138" s="272" t="str">
        <f t="shared" si="648"/>
        <v/>
      </c>
      <c r="Q4138" s="272">
        <f t="shared" si="649"/>
        <v>0</v>
      </c>
      <c r="R4138" s="272"/>
    </row>
    <row r="4139" spans="1:21" x14ac:dyDescent="0.3">
      <c r="A4139" s="214">
        <v>6</v>
      </c>
      <c r="B4139" s="200"/>
      <c r="C4139" s="200"/>
      <c r="D4139" s="215"/>
      <c r="E4139" s="200"/>
      <c r="F4139" s="200"/>
      <c r="G4139" s="216"/>
      <c r="H4139" s="273"/>
      <c r="I4139" s="271">
        <f t="shared" si="646"/>
        <v>0</v>
      </c>
      <c r="J4139" s="271"/>
      <c r="K4139" s="271"/>
      <c r="L4139" s="271"/>
      <c r="M4139" s="272"/>
      <c r="N4139" s="272"/>
      <c r="O4139" s="272" t="str">
        <f t="shared" si="647"/>
        <v/>
      </c>
      <c r="P4139" s="272" t="str">
        <f t="shared" si="648"/>
        <v/>
      </c>
      <c r="Q4139" s="272">
        <f t="shared" si="649"/>
        <v>0</v>
      </c>
      <c r="R4139" s="272"/>
    </row>
    <row r="4140" spans="1:21" ht="17.25" thickBot="1" x14ac:dyDescent="0.35">
      <c r="A4140" s="217">
        <v>7</v>
      </c>
      <c r="B4140" s="204"/>
      <c r="C4140" s="204"/>
      <c r="D4140" s="218"/>
      <c r="E4140" s="204"/>
      <c r="F4140" s="204"/>
      <c r="G4140" s="219"/>
      <c r="H4140" s="273"/>
      <c r="I4140" s="271">
        <f t="shared" si="646"/>
        <v>0</v>
      </c>
      <c r="J4140" s="271"/>
      <c r="K4140" s="271"/>
      <c r="L4140" s="271"/>
      <c r="M4140" s="272"/>
      <c r="N4140" s="272"/>
      <c r="O4140" s="272" t="str">
        <f t="shared" si="647"/>
        <v/>
      </c>
      <c r="P4140" s="272" t="str">
        <f t="shared" si="648"/>
        <v/>
      </c>
      <c r="Q4140" s="272">
        <f t="shared" si="649"/>
        <v>0</v>
      </c>
      <c r="R4140" s="272"/>
    </row>
    <row r="4141" spans="1:21" x14ac:dyDescent="0.3">
      <c r="A4141" s="220">
        <v>8</v>
      </c>
      <c r="B4141" s="202"/>
      <c r="C4141" s="202"/>
      <c r="D4141" s="202" t="s">
        <v>271</v>
      </c>
      <c r="E4141" s="202"/>
      <c r="F4141" s="202"/>
      <c r="G4141" s="221"/>
      <c r="H4141" s="273">
        <f>SUM(B4141:B4147)</f>
        <v>0</v>
      </c>
      <c r="I4141" s="271">
        <f t="shared" si="646"/>
        <v>0</v>
      </c>
      <c r="J4141" s="271">
        <f>IF(SUM(H4141-40)&gt;0,H4141-40,0)</f>
        <v>0</v>
      </c>
      <c r="K4141" s="271">
        <f>IF(SUM(I4141:I4147)&gt;J4141,SUM(I4141:I4147),J4141)</f>
        <v>0</v>
      </c>
      <c r="L4141" s="271">
        <f>IF(D4141="o",IF(H4141&lt;15,0,IF(H4141&gt;40,8,H4141/5)),0)</f>
        <v>0</v>
      </c>
      <c r="M4141" s="272"/>
      <c r="N4141" s="272"/>
      <c r="O4141" s="272" t="str">
        <f t="shared" si="647"/>
        <v/>
      </c>
      <c r="P4141" s="272" t="str">
        <f t="shared" si="648"/>
        <v/>
      </c>
      <c r="Q4141" s="272">
        <f t="shared" si="649"/>
        <v>0</v>
      </c>
      <c r="R4141" s="272"/>
    </row>
    <row r="4142" spans="1:21" x14ac:dyDescent="0.3">
      <c r="A4142" s="214">
        <v>9</v>
      </c>
      <c r="B4142" s="200"/>
      <c r="C4142" s="200"/>
      <c r="D4142" s="215"/>
      <c r="E4142" s="200"/>
      <c r="F4142" s="200"/>
      <c r="G4142" s="216"/>
      <c r="H4142" s="273"/>
      <c r="I4142" s="271">
        <f t="shared" si="646"/>
        <v>0</v>
      </c>
      <c r="J4142" s="271"/>
      <c r="K4142" s="271"/>
      <c r="L4142" s="271"/>
      <c r="M4142" s="272"/>
      <c r="N4142" s="272"/>
      <c r="O4142" s="272" t="str">
        <f t="shared" si="647"/>
        <v/>
      </c>
      <c r="P4142" s="272" t="str">
        <f t="shared" si="648"/>
        <v/>
      </c>
      <c r="Q4142" s="272">
        <f t="shared" si="649"/>
        <v>0</v>
      </c>
      <c r="R4142" s="272"/>
    </row>
    <row r="4143" spans="1:21" x14ac:dyDescent="0.3">
      <c r="A4143" s="214">
        <v>10</v>
      </c>
      <c r="B4143" s="200"/>
      <c r="C4143" s="200"/>
      <c r="D4143" s="215"/>
      <c r="E4143" s="200"/>
      <c r="F4143" s="200"/>
      <c r="G4143" s="216"/>
      <c r="H4143" s="273"/>
      <c r="I4143" s="271">
        <f t="shared" si="646"/>
        <v>0</v>
      </c>
      <c r="J4143" s="271"/>
      <c r="K4143" s="271"/>
      <c r="L4143" s="271"/>
      <c r="M4143" s="272"/>
      <c r="N4143" s="272"/>
      <c r="O4143" s="272" t="str">
        <f t="shared" si="647"/>
        <v/>
      </c>
      <c r="P4143" s="272" t="str">
        <f t="shared" si="648"/>
        <v/>
      </c>
      <c r="Q4143" s="272">
        <f t="shared" si="649"/>
        <v>0</v>
      </c>
      <c r="R4143" s="272"/>
    </row>
    <row r="4144" spans="1:21" x14ac:dyDescent="0.3">
      <c r="A4144" s="214">
        <v>11</v>
      </c>
      <c r="B4144" s="200"/>
      <c r="C4144" s="200"/>
      <c r="D4144" s="215"/>
      <c r="E4144" s="200"/>
      <c r="F4144" s="200"/>
      <c r="G4144" s="216"/>
      <c r="H4144" s="273"/>
      <c r="I4144" s="271">
        <f t="shared" si="646"/>
        <v>0</v>
      </c>
      <c r="J4144" s="271"/>
      <c r="K4144" s="271"/>
      <c r="L4144" s="271"/>
      <c r="M4144" s="272"/>
      <c r="N4144" s="272"/>
      <c r="O4144" s="272" t="str">
        <f t="shared" si="647"/>
        <v/>
      </c>
      <c r="P4144" s="272" t="str">
        <f t="shared" si="648"/>
        <v/>
      </c>
      <c r="Q4144" s="272">
        <f t="shared" si="649"/>
        <v>0</v>
      </c>
      <c r="R4144" s="272"/>
    </row>
    <row r="4145" spans="1:18" x14ac:dyDescent="0.3">
      <c r="A4145" s="214">
        <v>12</v>
      </c>
      <c r="B4145" s="200"/>
      <c r="C4145" s="200"/>
      <c r="D4145" s="215"/>
      <c r="E4145" s="200"/>
      <c r="F4145" s="200"/>
      <c r="G4145" s="216"/>
      <c r="H4145" s="273"/>
      <c r="I4145" s="271">
        <f t="shared" si="646"/>
        <v>0</v>
      </c>
      <c r="J4145" s="271"/>
      <c r="K4145" s="271"/>
      <c r="L4145" s="271"/>
      <c r="M4145" s="272"/>
      <c r="N4145" s="272"/>
      <c r="O4145" s="272" t="str">
        <f t="shared" si="647"/>
        <v/>
      </c>
      <c r="P4145" s="272" t="str">
        <f t="shared" si="648"/>
        <v/>
      </c>
      <c r="Q4145" s="272">
        <f t="shared" si="649"/>
        <v>0</v>
      </c>
      <c r="R4145" s="272"/>
    </row>
    <row r="4146" spans="1:18" x14ac:dyDescent="0.3">
      <c r="A4146" s="214">
        <v>13</v>
      </c>
      <c r="B4146" s="200"/>
      <c r="C4146" s="200"/>
      <c r="D4146" s="215"/>
      <c r="E4146" s="200"/>
      <c r="F4146" s="200"/>
      <c r="G4146" s="216"/>
      <c r="H4146" s="273"/>
      <c r="I4146" s="271">
        <f t="shared" si="646"/>
        <v>0</v>
      </c>
      <c r="J4146" s="271"/>
      <c r="K4146" s="271"/>
      <c r="L4146" s="271"/>
      <c r="M4146" s="272"/>
      <c r="N4146" s="272"/>
      <c r="O4146" s="272" t="str">
        <f t="shared" si="647"/>
        <v/>
      </c>
      <c r="P4146" s="272" t="str">
        <f t="shared" si="648"/>
        <v/>
      </c>
      <c r="Q4146" s="272">
        <f t="shared" si="649"/>
        <v>0</v>
      </c>
      <c r="R4146" s="272"/>
    </row>
    <row r="4147" spans="1:18" ht="17.25" thickBot="1" x14ac:dyDescent="0.35">
      <c r="A4147" s="217">
        <v>14</v>
      </c>
      <c r="B4147" s="204"/>
      <c r="C4147" s="204"/>
      <c r="D4147" s="218"/>
      <c r="E4147" s="204"/>
      <c r="F4147" s="204"/>
      <c r="G4147" s="219"/>
      <c r="H4147" s="273"/>
      <c r="I4147" s="271">
        <f t="shared" si="646"/>
        <v>0</v>
      </c>
      <c r="J4147" s="271"/>
      <c r="K4147" s="271"/>
      <c r="L4147" s="271"/>
      <c r="M4147" s="272"/>
      <c r="N4147" s="272"/>
      <c r="O4147" s="272" t="str">
        <f t="shared" si="647"/>
        <v/>
      </c>
      <c r="P4147" s="272" t="str">
        <f t="shared" si="648"/>
        <v/>
      </c>
      <c r="Q4147" s="272">
        <f t="shared" si="649"/>
        <v>0</v>
      </c>
      <c r="R4147" s="272"/>
    </row>
    <row r="4148" spans="1:18" x14ac:dyDescent="0.3">
      <c r="A4148" s="220">
        <v>15</v>
      </c>
      <c r="B4148" s="202"/>
      <c r="C4148" s="202"/>
      <c r="D4148" s="202" t="s">
        <v>271</v>
      </c>
      <c r="E4148" s="202"/>
      <c r="F4148" s="202"/>
      <c r="G4148" s="221"/>
      <c r="H4148" s="273">
        <f>SUM(B4148:B4154)</f>
        <v>0</v>
      </c>
      <c r="I4148" s="271">
        <f t="shared" si="646"/>
        <v>0</v>
      </c>
      <c r="J4148" s="271">
        <f>IF(SUM(H4148-40)&gt;0,H4148-40,0)</f>
        <v>0</v>
      </c>
      <c r="K4148" s="271">
        <f>IF(SUM(I4148:I4154)&gt;J4148,SUM(I4148:I4154),J4148)</f>
        <v>0</v>
      </c>
      <c r="L4148" s="271">
        <f>IF(D4148="o",IF(H4148&lt;15,0,IF(H4148&gt;40,8,H4148/5)),0)</f>
        <v>0</v>
      </c>
      <c r="M4148" s="272"/>
      <c r="N4148" s="272"/>
      <c r="O4148" s="272" t="str">
        <f t="shared" si="647"/>
        <v/>
      </c>
      <c r="P4148" s="272" t="str">
        <f t="shared" si="648"/>
        <v/>
      </c>
      <c r="Q4148" s="272">
        <f t="shared" si="649"/>
        <v>0</v>
      </c>
      <c r="R4148" s="272"/>
    </row>
    <row r="4149" spans="1:18" x14ac:dyDescent="0.3">
      <c r="A4149" s="214">
        <v>16</v>
      </c>
      <c r="B4149" s="200"/>
      <c r="C4149" s="200"/>
      <c r="D4149" s="215"/>
      <c r="E4149" s="200"/>
      <c r="F4149" s="200"/>
      <c r="G4149" s="216"/>
      <c r="H4149" s="273"/>
      <c r="I4149" s="271">
        <f t="shared" si="646"/>
        <v>0</v>
      </c>
      <c r="J4149" s="271"/>
      <c r="K4149" s="271"/>
      <c r="L4149" s="271"/>
      <c r="M4149" s="272"/>
      <c r="N4149" s="272"/>
      <c r="O4149" s="272" t="str">
        <f t="shared" si="647"/>
        <v/>
      </c>
      <c r="P4149" s="272" t="str">
        <f t="shared" si="648"/>
        <v/>
      </c>
      <c r="Q4149" s="272">
        <f t="shared" si="649"/>
        <v>0</v>
      </c>
      <c r="R4149" s="272"/>
    </row>
    <row r="4150" spans="1:18" x14ac:dyDescent="0.3">
      <c r="A4150" s="214">
        <v>17</v>
      </c>
      <c r="B4150" s="200"/>
      <c r="C4150" s="200"/>
      <c r="D4150" s="215"/>
      <c r="E4150" s="200"/>
      <c r="F4150" s="200"/>
      <c r="G4150" s="216"/>
      <c r="H4150" s="273"/>
      <c r="I4150" s="271">
        <f t="shared" si="646"/>
        <v>0</v>
      </c>
      <c r="J4150" s="271"/>
      <c r="K4150" s="271"/>
      <c r="L4150" s="271"/>
      <c r="M4150" s="272"/>
      <c r="N4150" s="272"/>
      <c r="O4150" s="272" t="str">
        <f t="shared" si="647"/>
        <v/>
      </c>
      <c r="P4150" s="272" t="str">
        <f t="shared" si="648"/>
        <v/>
      </c>
      <c r="Q4150" s="272">
        <f t="shared" si="649"/>
        <v>0</v>
      </c>
      <c r="R4150" s="272"/>
    </row>
    <row r="4151" spans="1:18" x14ac:dyDescent="0.3">
      <c r="A4151" s="214">
        <v>18</v>
      </c>
      <c r="B4151" s="200"/>
      <c r="C4151" s="200"/>
      <c r="D4151" s="215"/>
      <c r="E4151" s="200"/>
      <c r="F4151" s="200"/>
      <c r="G4151" s="216"/>
      <c r="H4151" s="273"/>
      <c r="I4151" s="271">
        <f t="shared" si="646"/>
        <v>0</v>
      </c>
      <c r="J4151" s="271"/>
      <c r="K4151" s="271"/>
      <c r="L4151" s="271"/>
      <c r="M4151" s="272"/>
      <c r="N4151" s="272"/>
      <c r="O4151" s="272" t="str">
        <f t="shared" si="647"/>
        <v/>
      </c>
      <c r="P4151" s="272" t="str">
        <f t="shared" si="648"/>
        <v/>
      </c>
      <c r="Q4151" s="272">
        <f t="shared" si="649"/>
        <v>0</v>
      </c>
      <c r="R4151" s="272"/>
    </row>
    <row r="4152" spans="1:18" x14ac:dyDescent="0.3">
      <c r="A4152" s="214">
        <v>19</v>
      </c>
      <c r="B4152" s="200"/>
      <c r="C4152" s="200"/>
      <c r="D4152" s="215"/>
      <c r="E4152" s="200"/>
      <c r="F4152" s="200"/>
      <c r="G4152" s="216"/>
      <c r="H4152" s="273"/>
      <c r="I4152" s="271">
        <f t="shared" si="646"/>
        <v>0</v>
      </c>
      <c r="J4152" s="271"/>
      <c r="K4152" s="271"/>
      <c r="L4152" s="271"/>
      <c r="M4152" s="272"/>
      <c r="N4152" s="272"/>
      <c r="O4152" s="272" t="str">
        <f t="shared" si="647"/>
        <v/>
      </c>
      <c r="P4152" s="272" t="str">
        <f t="shared" si="648"/>
        <v/>
      </c>
      <c r="Q4152" s="272">
        <f t="shared" si="649"/>
        <v>0</v>
      </c>
      <c r="R4152" s="272"/>
    </row>
    <row r="4153" spans="1:18" x14ac:dyDescent="0.3">
      <c r="A4153" s="214">
        <v>20</v>
      </c>
      <c r="B4153" s="200"/>
      <c r="C4153" s="200"/>
      <c r="D4153" s="215"/>
      <c r="E4153" s="200"/>
      <c r="F4153" s="200"/>
      <c r="G4153" s="216"/>
      <c r="H4153" s="273"/>
      <c r="I4153" s="271">
        <f t="shared" si="646"/>
        <v>0</v>
      </c>
      <c r="J4153" s="271"/>
      <c r="K4153" s="271"/>
      <c r="L4153" s="271"/>
      <c r="M4153" s="272"/>
      <c r="N4153" s="272"/>
      <c r="O4153" s="272" t="str">
        <f t="shared" si="647"/>
        <v/>
      </c>
      <c r="P4153" s="272" t="str">
        <f t="shared" si="648"/>
        <v/>
      </c>
      <c r="Q4153" s="272">
        <f t="shared" si="649"/>
        <v>0</v>
      </c>
      <c r="R4153" s="272"/>
    </row>
    <row r="4154" spans="1:18" ht="17.25" thickBot="1" x14ac:dyDescent="0.35">
      <c r="A4154" s="217">
        <v>21</v>
      </c>
      <c r="B4154" s="204"/>
      <c r="C4154" s="204"/>
      <c r="D4154" s="218"/>
      <c r="E4154" s="204"/>
      <c r="F4154" s="204"/>
      <c r="G4154" s="219"/>
      <c r="H4154" s="273"/>
      <c r="I4154" s="271">
        <f t="shared" si="646"/>
        <v>0</v>
      </c>
      <c r="J4154" s="271"/>
      <c r="K4154" s="271"/>
      <c r="L4154" s="271"/>
      <c r="M4154" s="272"/>
      <c r="N4154" s="272"/>
      <c r="O4154" s="272" t="str">
        <f t="shared" si="647"/>
        <v/>
      </c>
      <c r="P4154" s="272" t="str">
        <f t="shared" si="648"/>
        <v/>
      </c>
      <c r="Q4154" s="272">
        <f t="shared" si="649"/>
        <v>0</v>
      </c>
      <c r="R4154" s="272"/>
    </row>
    <row r="4155" spans="1:18" x14ac:dyDescent="0.3">
      <c r="A4155" s="220">
        <v>22</v>
      </c>
      <c r="B4155" s="202"/>
      <c r="C4155" s="202"/>
      <c r="D4155" s="202" t="s">
        <v>271</v>
      </c>
      <c r="E4155" s="202"/>
      <c r="F4155" s="202"/>
      <c r="G4155" s="221"/>
      <c r="H4155" s="273">
        <f>SUM(B4155:B4161)</f>
        <v>0</v>
      </c>
      <c r="I4155" s="271">
        <f t="shared" si="646"/>
        <v>0</v>
      </c>
      <c r="J4155" s="271">
        <f>IF(SUM(H4155-40)&gt;0,H4155-40,0)</f>
        <v>0</v>
      </c>
      <c r="K4155" s="271">
        <f>IF(SUM(I4155:I4161)&gt;J4155,SUM(I4155:I4161),J4155)</f>
        <v>0</v>
      </c>
      <c r="L4155" s="271">
        <f>IF(D4155="o",IF(H4155&lt;15,0,IF(H4155&gt;40,8,H4155/5)),0)</f>
        <v>0</v>
      </c>
      <c r="M4155" s="272"/>
      <c r="N4155" s="272"/>
      <c r="O4155" s="272" t="str">
        <f t="shared" si="647"/>
        <v/>
      </c>
      <c r="P4155" s="272" t="str">
        <f t="shared" si="648"/>
        <v/>
      </c>
      <c r="Q4155" s="272">
        <f t="shared" si="649"/>
        <v>0</v>
      </c>
      <c r="R4155" s="272"/>
    </row>
    <row r="4156" spans="1:18" x14ac:dyDescent="0.3">
      <c r="A4156" s="214">
        <v>23</v>
      </c>
      <c r="B4156" s="200"/>
      <c r="C4156" s="200"/>
      <c r="D4156" s="215"/>
      <c r="E4156" s="200"/>
      <c r="F4156" s="200"/>
      <c r="G4156" s="216"/>
      <c r="H4156" s="273"/>
      <c r="I4156" s="271">
        <f t="shared" si="646"/>
        <v>0</v>
      </c>
      <c r="J4156" s="271"/>
      <c r="K4156" s="271"/>
      <c r="L4156" s="271"/>
      <c r="M4156" s="272"/>
      <c r="N4156" s="272"/>
      <c r="O4156" s="272" t="str">
        <f t="shared" si="647"/>
        <v/>
      </c>
      <c r="P4156" s="272" t="str">
        <f t="shared" si="648"/>
        <v/>
      </c>
      <c r="Q4156" s="272">
        <f t="shared" si="649"/>
        <v>0</v>
      </c>
      <c r="R4156" s="272"/>
    </row>
    <row r="4157" spans="1:18" x14ac:dyDescent="0.3">
      <c r="A4157" s="214">
        <v>24</v>
      </c>
      <c r="B4157" s="200"/>
      <c r="C4157" s="200"/>
      <c r="D4157" s="215"/>
      <c r="E4157" s="200"/>
      <c r="F4157" s="200"/>
      <c r="G4157" s="216"/>
      <c r="H4157" s="273"/>
      <c r="I4157" s="271">
        <f t="shared" si="646"/>
        <v>0</v>
      </c>
      <c r="J4157" s="271"/>
      <c r="K4157" s="271"/>
      <c r="L4157" s="271"/>
      <c r="M4157" s="272"/>
      <c r="N4157" s="272"/>
      <c r="O4157" s="272" t="str">
        <f t="shared" si="647"/>
        <v/>
      </c>
      <c r="P4157" s="272" t="str">
        <f t="shared" si="648"/>
        <v/>
      </c>
      <c r="Q4157" s="272">
        <f t="shared" si="649"/>
        <v>0</v>
      </c>
      <c r="R4157" s="272"/>
    </row>
    <row r="4158" spans="1:18" x14ac:dyDescent="0.3">
      <c r="A4158" s="214">
        <v>25</v>
      </c>
      <c r="B4158" s="200"/>
      <c r="C4158" s="200"/>
      <c r="D4158" s="215"/>
      <c r="E4158" s="200"/>
      <c r="F4158" s="200"/>
      <c r="G4158" s="216"/>
      <c r="H4158" s="273"/>
      <c r="I4158" s="271">
        <f t="shared" si="646"/>
        <v>0</v>
      </c>
      <c r="J4158" s="271"/>
      <c r="K4158" s="271"/>
      <c r="L4158" s="271"/>
      <c r="M4158" s="272"/>
      <c r="N4158" s="272"/>
      <c r="O4158" s="272" t="str">
        <f t="shared" si="647"/>
        <v/>
      </c>
      <c r="P4158" s="272" t="str">
        <f t="shared" si="648"/>
        <v/>
      </c>
      <c r="Q4158" s="272">
        <f t="shared" si="649"/>
        <v>0</v>
      </c>
      <c r="R4158" s="272"/>
    </row>
    <row r="4159" spans="1:18" x14ac:dyDescent="0.3">
      <c r="A4159" s="214">
        <v>26</v>
      </c>
      <c r="B4159" s="200"/>
      <c r="C4159" s="200"/>
      <c r="D4159" s="215"/>
      <c r="E4159" s="200"/>
      <c r="F4159" s="200"/>
      <c r="G4159" s="216"/>
      <c r="H4159" s="273"/>
      <c r="I4159" s="271">
        <f t="shared" si="646"/>
        <v>0</v>
      </c>
      <c r="J4159" s="271"/>
      <c r="K4159" s="271"/>
      <c r="L4159" s="271"/>
      <c r="M4159" s="272"/>
      <c r="N4159" s="272"/>
      <c r="O4159" s="272" t="str">
        <f t="shared" si="647"/>
        <v/>
      </c>
      <c r="P4159" s="272" t="str">
        <f t="shared" si="648"/>
        <v/>
      </c>
      <c r="Q4159" s="272">
        <f t="shared" si="649"/>
        <v>0</v>
      </c>
      <c r="R4159" s="272"/>
    </row>
    <row r="4160" spans="1:18" x14ac:dyDescent="0.3">
      <c r="A4160" s="214">
        <v>27</v>
      </c>
      <c r="B4160" s="200"/>
      <c r="C4160" s="200"/>
      <c r="D4160" s="215"/>
      <c r="E4160" s="200"/>
      <c r="F4160" s="200"/>
      <c r="G4160" s="216"/>
      <c r="H4160" s="273"/>
      <c r="I4160" s="271">
        <f t="shared" si="646"/>
        <v>0</v>
      </c>
      <c r="J4160" s="271"/>
      <c r="K4160" s="271"/>
      <c r="L4160" s="271"/>
      <c r="M4160" s="272"/>
      <c r="N4160" s="272"/>
      <c r="O4160" s="272" t="str">
        <f t="shared" si="647"/>
        <v/>
      </c>
      <c r="P4160" s="272" t="str">
        <f t="shared" si="648"/>
        <v/>
      </c>
      <c r="Q4160" s="272">
        <f t="shared" si="649"/>
        <v>0</v>
      </c>
      <c r="R4160" s="272"/>
    </row>
    <row r="4161" spans="1:21" ht="17.25" thickBot="1" x14ac:dyDescent="0.35">
      <c r="A4161" s="217">
        <v>28</v>
      </c>
      <c r="B4161" s="204"/>
      <c r="C4161" s="204"/>
      <c r="D4161" s="218"/>
      <c r="E4161" s="204"/>
      <c r="F4161" s="204"/>
      <c r="G4161" s="219"/>
      <c r="H4161" s="273"/>
      <c r="I4161" s="271">
        <f t="shared" si="646"/>
        <v>0</v>
      </c>
      <c r="J4161" s="271"/>
      <c r="K4161" s="271"/>
      <c r="L4161" s="271"/>
      <c r="M4161" s="272"/>
      <c r="N4161" s="272"/>
      <c r="O4161" s="272" t="str">
        <f t="shared" si="647"/>
        <v/>
      </c>
      <c r="P4161" s="272" t="str">
        <f t="shared" si="648"/>
        <v/>
      </c>
      <c r="Q4161" s="272">
        <f t="shared" si="649"/>
        <v>0</v>
      </c>
      <c r="R4161" s="272"/>
    </row>
    <row r="4162" spans="1:21" x14ac:dyDescent="0.3">
      <c r="A4162" s="205"/>
      <c r="B4162" s="202"/>
      <c r="C4162" s="202"/>
      <c r="D4162" s="202" t="s">
        <v>271</v>
      </c>
      <c r="E4162" s="202"/>
      <c r="F4162" s="202"/>
      <c r="G4162" s="221"/>
      <c r="H4162" s="273" t="str">
        <f>IF(A4162&lt;&gt;0,SUM(Q4162:Q4164),"")</f>
        <v/>
      </c>
      <c r="I4162" s="271" t="str">
        <f>IF(A4162&lt;&gt;0,IF(IFERROR(B4162-8,0)&lt;0,0,IFERROR(B4162-8,0)),"")</f>
        <v/>
      </c>
      <c r="J4162" s="271" t="str">
        <f>IF(A4162&lt;&gt;0,IF(SUM(H4162-40)&gt;0,H4162-40,0),"")</f>
        <v/>
      </c>
      <c r="K4162" s="271" t="str">
        <f>IF(A4162&lt;&gt;0,IF(SUM(I4162:I4164)&gt;J4162,SUM(I4162:I4164),J4162),"")</f>
        <v/>
      </c>
      <c r="L4162" s="271" t="str">
        <f>IF(A4162&lt;&gt;0,IF(D4134="o",IF(H4162&lt;(15/(7/COUNTA(A4162:A4164))),0,IF(H4162&gt;(COUNTA(A4162:A4164)/5*40),COUNTA(A4162:A4164)/5*8,H4162/5)),""),"")</f>
        <v/>
      </c>
      <c r="M4162" s="272"/>
      <c r="N4162" s="272"/>
      <c r="O4162" s="272" t="str">
        <f t="shared" si="647"/>
        <v/>
      </c>
      <c r="P4162" s="272" t="str">
        <f t="shared" si="648"/>
        <v/>
      </c>
      <c r="Q4162" s="272">
        <f t="shared" si="649"/>
        <v>0</v>
      </c>
      <c r="R4162" s="272"/>
    </row>
    <row r="4163" spans="1:21" x14ac:dyDescent="0.3">
      <c r="A4163" s="206"/>
      <c r="B4163" s="200"/>
      <c r="C4163" s="200"/>
      <c r="D4163" s="215"/>
      <c r="E4163" s="200"/>
      <c r="F4163" s="200"/>
      <c r="G4163" s="216"/>
      <c r="H4163" s="273"/>
      <c r="I4163" s="271" t="str">
        <f>IF(A4163&lt;&gt;0,IF(IFERROR(B4163-8,0)&lt;0,0,IFERROR(B4163-8,0)),"")</f>
        <v/>
      </c>
      <c r="J4163" s="271"/>
      <c r="K4163" s="271"/>
      <c r="L4163" s="271"/>
      <c r="M4163" s="272"/>
      <c r="N4163" s="272"/>
      <c r="O4163" s="272" t="str">
        <f t="shared" si="647"/>
        <v/>
      </c>
      <c r="P4163" s="272" t="str">
        <f t="shared" si="648"/>
        <v/>
      </c>
      <c r="Q4163" s="272">
        <f t="shared" si="649"/>
        <v>0</v>
      </c>
      <c r="R4163" s="272"/>
    </row>
    <row r="4164" spans="1:21" ht="17.25" thickBot="1" x14ac:dyDescent="0.35">
      <c r="A4164" s="207"/>
      <c r="B4164" s="204"/>
      <c r="C4164" s="204"/>
      <c r="D4164" s="218"/>
      <c r="E4164" s="204"/>
      <c r="F4164" s="204"/>
      <c r="G4164" s="219"/>
      <c r="H4164" s="273"/>
      <c r="I4164" s="271" t="str">
        <f>IF(A4164&lt;&gt;0,IF(IFERROR(B4164-8,0)&lt;0,0,IFERROR(B4164-8,0)),"")</f>
        <v/>
      </c>
      <c r="J4164" s="271"/>
      <c r="K4164" s="271"/>
      <c r="L4164" s="271"/>
      <c r="M4164" s="272"/>
      <c r="N4164" s="272"/>
      <c r="O4164" s="272"/>
      <c r="P4164" s="272"/>
      <c r="Q4164" s="272">
        <f t="shared" si="649"/>
        <v>0</v>
      </c>
      <c r="R4164" s="272"/>
    </row>
    <row r="4165" spans="1:21" ht="17.25" thickBot="1" x14ac:dyDescent="0.35">
      <c r="A4165" s="211"/>
      <c r="B4165" s="243"/>
      <c r="C4165" s="243"/>
      <c r="D4165" s="243"/>
      <c r="E4165" s="243"/>
      <c r="F4165" s="243"/>
      <c r="G4165" s="244"/>
      <c r="H4165" s="273">
        <f t="shared" ref="H4165:M4165" si="650">SUM(H4166:H4196)</f>
        <v>0</v>
      </c>
      <c r="I4165" s="271">
        <f t="shared" si="650"/>
        <v>0</v>
      </c>
      <c r="J4165" s="271">
        <f t="shared" si="650"/>
        <v>0</v>
      </c>
      <c r="K4165" s="271">
        <f t="shared" si="650"/>
        <v>0</v>
      </c>
      <c r="L4165" s="274">
        <f t="shared" si="650"/>
        <v>0</v>
      </c>
      <c r="M4165" s="271" t="e">
        <f t="shared" si="650"/>
        <v>#DIV/0!</v>
      </c>
      <c r="N4165" s="275">
        <f>COUNTA(B4166:B4196)-COUNTIF(B4166:B4196,"연차")</f>
        <v>0</v>
      </c>
      <c r="O4165" s="271">
        <f>SUM(O4166:O4196)</f>
        <v>0</v>
      </c>
      <c r="P4165" s="271">
        <f>SUM(P4166:P4196)</f>
        <v>0</v>
      </c>
      <c r="Q4165" s="272">
        <f>SUM(Q4166:Q4196)</f>
        <v>0</v>
      </c>
      <c r="R4165" s="272">
        <f>COUNTA(A4166:A4196)</f>
        <v>28</v>
      </c>
      <c r="S4165" s="276">
        <f>SUM(C4166:C4196)</f>
        <v>0</v>
      </c>
      <c r="T4165" s="276">
        <f>SUM(F4166:F4196)</f>
        <v>0</v>
      </c>
      <c r="U4165" s="251">
        <f>G4167*G4169</f>
        <v>0</v>
      </c>
    </row>
    <row r="4166" spans="1:21" x14ac:dyDescent="0.3">
      <c r="A4166" s="212">
        <v>1</v>
      </c>
      <c r="B4166" s="201"/>
      <c r="C4166" s="201"/>
      <c r="D4166" s="201" t="s">
        <v>271</v>
      </c>
      <c r="E4166" s="201"/>
      <c r="F4166" s="201"/>
      <c r="G4166" s="213" t="s">
        <v>282</v>
      </c>
      <c r="H4166" s="273">
        <f>SUM(B4166:B4172)</f>
        <v>0</v>
      </c>
      <c r="I4166" s="271">
        <f t="shared" ref="I4166:I4193" si="651">IF(IFERROR(B4166-8,0)&lt;0,0,IFERROR(B4166-8,0))</f>
        <v>0</v>
      </c>
      <c r="J4166" s="271">
        <f>IF(SUM(H4166-40)&gt;0,H4166-40,0)</f>
        <v>0</v>
      </c>
      <c r="K4166" s="271">
        <f>IF(SUM(I4166:I4172)&gt;J4166,SUM(I4166:I4172),J4166)</f>
        <v>0</v>
      </c>
      <c r="L4166" s="271">
        <f>IF(D4166="o",IF(H4166&lt;15,0,IF(H4166&gt;40,8,H4166/5)),0)</f>
        <v>0</v>
      </c>
      <c r="M4166" s="272" t="e">
        <f>SUM(B4166:B4196)/COUNTA(B4166:B4196)</f>
        <v>#DIV/0!</v>
      </c>
      <c r="N4166" s="272"/>
      <c r="O4166" s="272" t="str">
        <f>IF(E4166="o",IF(B4166&gt;8,8,B4166),"")</f>
        <v/>
      </c>
      <c r="P4166" s="272" t="str">
        <f>IF(E4166="o",IF(B4166&gt;8,B4166-8,0),"")</f>
        <v/>
      </c>
      <c r="Q4166" s="272">
        <f>COUNTA(A4166)*IF(B4166="연차",0,B4166)</f>
        <v>0</v>
      </c>
      <c r="R4166" s="272"/>
    </row>
    <row r="4167" spans="1:21" x14ac:dyDescent="0.3">
      <c r="A4167" s="214">
        <v>2</v>
      </c>
      <c r="B4167" s="200"/>
      <c r="C4167" s="200"/>
      <c r="D4167" s="215"/>
      <c r="E4167" s="200"/>
      <c r="F4167" s="200"/>
      <c r="G4167" s="203"/>
      <c r="H4167" s="273"/>
      <c r="I4167" s="271">
        <f t="shared" si="651"/>
        <v>0</v>
      </c>
      <c r="J4167" s="271"/>
      <c r="K4167" s="271"/>
      <c r="L4167" s="271"/>
      <c r="M4167" s="272"/>
      <c r="N4167" s="272"/>
      <c r="O4167" s="272" t="str">
        <f t="shared" ref="O4167:O4195" si="652">IF(E4167="o",IF(B4167&gt;8,8,B4167),"")</f>
        <v/>
      </c>
      <c r="P4167" s="272" t="str">
        <f t="shared" ref="P4167:P4195" si="653">IF(E4167="o",IF(B4167&gt;8,B4167-8,0),"")</f>
        <v/>
      </c>
      <c r="Q4167" s="272">
        <f t="shared" ref="Q4167:Q4196" si="654">COUNTA(A4167)*IF(B4167="연차",0,B4167)</f>
        <v>0</v>
      </c>
      <c r="R4167" s="272"/>
    </row>
    <row r="4168" spans="1:21" x14ac:dyDescent="0.3">
      <c r="A4168" s="214">
        <v>3</v>
      </c>
      <c r="B4168" s="200"/>
      <c r="C4168" s="200"/>
      <c r="D4168" s="215"/>
      <c r="E4168" s="200"/>
      <c r="F4168" s="200"/>
      <c r="G4168" s="203" t="s">
        <v>275</v>
      </c>
      <c r="H4168" s="273"/>
      <c r="I4168" s="271">
        <f t="shared" si="651"/>
        <v>0</v>
      </c>
      <c r="J4168" s="271"/>
      <c r="K4168" s="271"/>
      <c r="L4168" s="271"/>
      <c r="M4168" s="272"/>
      <c r="N4168" s="272"/>
      <c r="O4168" s="272" t="str">
        <f t="shared" si="652"/>
        <v/>
      </c>
      <c r="P4168" s="272" t="str">
        <f t="shared" si="653"/>
        <v/>
      </c>
      <c r="Q4168" s="272">
        <f t="shared" si="654"/>
        <v>0</v>
      </c>
      <c r="R4168" s="272"/>
    </row>
    <row r="4169" spans="1:21" x14ac:dyDescent="0.3">
      <c r="A4169" s="214">
        <v>4</v>
      </c>
      <c r="B4169" s="200"/>
      <c r="C4169" s="200"/>
      <c r="D4169" s="215"/>
      <c r="E4169" s="200"/>
      <c r="F4169" s="200"/>
      <c r="G4169" s="203"/>
      <c r="H4169" s="273"/>
      <c r="I4169" s="271">
        <f t="shared" si="651"/>
        <v>0</v>
      </c>
      <c r="J4169" s="271"/>
      <c r="K4169" s="271"/>
      <c r="L4169" s="271"/>
      <c r="M4169" s="272"/>
      <c r="N4169" s="272"/>
      <c r="O4169" s="272" t="str">
        <f t="shared" si="652"/>
        <v/>
      </c>
      <c r="P4169" s="272" t="str">
        <f t="shared" si="653"/>
        <v/>
      </c>
      <c r="Q4169" s="272">
        <f t="shared" si="654"/>
        <v>0</v>
      </c>
      <c r="R4169" s="272"/>
    </row>
    <row r="4170" spans="1:21" x14ac:dyDescent="0.3">
      <c r="A4170" s="214">
        <v>5</v>
      </c>
      <c r="B4170" s="200"/>
      <c r="C4170" s="200"/>
      <c r="D4170" s="215"/>
      <c r="E4170" s="200"/>
      <c r="F4170" s="200"/>
      <c r="G4170" s="216"/>
      <c r="H4170" s="273"/>
      <c r="I4170" s="271">
        <f t="shared" si="651"/>
        <v>0</v>
      </c>
      <c r="J4170" s="271"/>
      <c r="K4170" s="271"/>
      <c r="L4170" s="271"/>
      <c r="M4170" s="272"/>
      <c r="N4170" s="272"/>
      <c r="O4170" s="272" t="str">
        <f t="shared" si="652"/>
        <v/>
      </c>
      <c r="P4170" s="272" t="str">
        <f t="shared" si="653"/>
        <v/>
      </c>
      <c r="Q4170" s="272">
        <f t="shared" si="654"/>
        <v>0</v>
      </c>
      <c r="R4170" s="272"/>
    </row>
    <row r="4171" spans="1:21" x14ac:dyDescent="0.3">
      <c r="A4171" s="214">
        <v>6</v>
      </c>
      <c r="B4171" s="200"/>
      <c r="C4171" s="200"/>
      <c r="D4171" s="215"/>
      <c r="E4171" s="200"/>
      <c r="F4171" s="200"/>
      <c r="G4171" s="216"/>
      <c r="H4171" s="273"/>
      <c r="I4171" s="271">
        <f t="shared" si="651"/>
        <v>0</v>
      </c>
      <c r="J4171" s="271"/>
      <c r="K4171" s="271"/>
      <c r="L4171" s="271"/>
      <c r="M4171" s="272"/>
      <c r="N4171" s="272"/>
      <c r="O4171" s="272" t="str">
        <f t="shared" si="652"/>
        <v/>
      </c>
      <c r="P4171" s="272" t="str">
        <f t="shared" si="653"/>
        <v/>
      </c>
      <c r="Q4171" s="272">
        <f t="shared" si="654"/>
        <v>0</v>
      </c>
      <c r="R4171" s="272"/>
    </row>
    <row r="4172" spans="1:21" ht="17.25" thickBot="1" x14ac:dyDescent="0.35">
      <c r="A4172" s="217">
        <v>7</v>
      </c>
      <c r="B4172" s="204"/>
      <c r="C4172" s="204"/>
      <c r="D4172" s="218"/>
      <c r="E4172" s="204"/>
      <c r="F4172" s="204"/>
      <c r="G4172" s="219"/>
      <c r="H4172" s="273"/>
      <c r="I4172" s="271">
        <f t="shared" si="651"/>
        <v>0</v>
      </c>
      <c r="J4172" s="271"/>
      <c r="K4172" s="271"/>
      <c r="L4172" s="271"/>
      <c r="M4172" s="272"/>
      <c r="N4172" s="272"/>
      <c r="O4172" s="272" t="str">
        <f t="shared" si="652"/>
        <v/>
      </c>
      <c r="P4172" s="272" t="str">
        <f t="shared" si="653"/>
        <v/>
      </c>
      <c r="Q4172" s="272">
        <f t="shared" si="654"/>
        <v>0</v>
      </c>
      <c r="R4172" s="272"/>
    </row>
    <row r="4173" spans="1:21" x14ac:dyDescent="0.3">
      <c r="A4173" s="220">
        <v>8</v>
      </c>
      <c r="B4173" s="202"/>
      <c r="C4173" s="202"/>
      <c r="D4173" s="202" t="s">
        <v>271</v>
      </c>
      <c r="E4173" s="202"/>
      <c r="F4173" s="202"/>
      <c r="G4173" s="221"/>
      <c r="H4173" s="273">
        <f>SUM(B4173:B4179)</f>
        <v>0</v>
      </c>
      <c r="I4173" s="271">
        <f t="shared" si="651"/>
        <v>0</v>
      </c>
      <c r="J4173" s="271">
        <f>IF(SUM(H4173-40)&gt;0,H4173-40,0)</f>
        <v>0</v>
      </c>
      <c r="K4173" s="271">
        <f>IF(SUM(I4173:I4179)&gt;J4173,SUM(I4173:I4179),J4173)</f>
        <v>0</v>
      </c>
      <c r="L4173" s="271">
        <f>IF(D4173="o",IF(H4173&lt;15,0,IF(H4173&gt;40,8,H4173/5)),0)</f>
        <v>0</v>
      </c>
      <c r="M4173" s="272"/>
      <c r="N4173" s="272"/>
      <c r="O4173" s="272" t="str">
        <f t="shared" si="652"/>
        <v/>
      </c>
      <c r="P4173" s="272" t="str">
        <f t="shared" si="653"/>
        <v/>
      </c>
      <c r="Q4173" s="272">
        <f t="shared" si="654"/>
        <v>0</v>
      </c>
      <c r="R4173" s="272"/>
    </row>
    <row r="4174" spans="1:21" x14ac:dyDescent="0.3">
      <c r="A4174" s="214">
        <v>9</v>
      </c>
      <c r="B4174" s="200"/>
      <c r="C4174" s="200"/>
      <c r="D4174" s="215"/>
      <c r="E4174" s="200"/>
      <c r="F4174" s="200"/>
      <c r="G4174" s="216"/>
      <c r="H4174" s="273"/>
      <c r="I4174" s="271">
        <f t="shared" si="651"/>
        <v>0</v>
      </c>
      <c r="J4174" s="271"/>
      <c r="K4174" s="271"/>
      <c r="L4174" s="271"/>
      <c r="M4174" s="272"/>
      <c r="N4174" s="272"/>
      <c r="O4174" s="272" t="str">
        <f t="shared" si="652"/>
        <v/>
      </c>
      <c r="P4174" s="272" t="str">
        <f t="shared" si="653"/>
        <v/>
      </c>
      <c r="Q4174" s="272">
        <f t="shared" si="654"/>
        <v>0</v>
      </c>
      <c r="R4174" s="272"/>
    </row>
    <row r="4175" spans="1:21" x14ac:dyDescent="0.3">
      <c r="A4175" s="214">
        <v>10</v>
      </c>
      <c r="B4175" s="200"/>
      <c r="C4175" s="200"/>
      <c r="D4175" s="215"/>
      <c r="E4175" s="200"/>
      <c r="F4175" s="200"/>
      <c r="G4175" s="216"/>
      <c r="H4175" s="273"/>
      <c r="I4175" s="271">
        <f t="shared" si="651"/>
        <v>0</v>
      </c>
      <c r="J4175" s="271"/>
      <c r="K4175" s="271"/>
      <c r="L4175" s="271"/>
      <c r="M4175" s="272"/>
      <c r="N4175" s="272"/>
      <c r="O4175" s="272" t="str">
        <f t="shared" si="652"/>
        <v/>
      </c>
      <c r="P4175" s="272" t="str">
        <f t="shared" si="653"/>
        <v/>
      </c>
      <c r="Q4175" s="272">
        <f t="shared" si="654"/>
        <v>0</v>
      </c>
      <c r="R4175" s="272"/>
    </row>
    <row r="4176" spans="1:21" x14ac:dyDescent="0.3">
      <c r="A4176" s="214">
        <v>11</v>
      </c>
      <c r="B4176" s="200"/>
      <c r="C4176" s="200"/>
      <c r="D4176" s="215"/>
      <c r="E4176" s="200"/>
      <c r="F4176" s="200"/>
      <c r="G4176" s="216"/>
      <c r="H4176" s="273"/>
      <c r="I4176" s="271">
        <f t="shared" si="651"/>
        <v>0</v>
      </c>
      <c r="J4176" s="271"/>
      <c r="K4176" s="271"/>
      <c r="L4176" s="271"/>
      <c r="M4176" s="272"/>
      <c r="N4176" s="272"/>
      <c r="O4176" s="272" t="str">
        <f t="shared" si="652"/>
        <v/>
      </c>
      <c r="P4176" s="272" t="str">
        <f t="shared" si="653"/>
        <v/>
      </c>
      <c r="Q4176" s="272">
        <f t="shared" si="654"/>
        <v>0</v>
      </c>
      <c r="R4176" s="272"/>
    </row>
    <row r="4177" spans="1:18" x14ac:dyDescent="0.3">
      <c r="A4177" s="214">
        <v>12</v>
      </c>
      <c r="B4177" s="200"/>
      <c r="C4177" s="200"/>
      <c r="D4177" s="215"/>
      <c r="E4177" s="200"/>
      <c r="F4177" s="200"/>
      <c r="G4177" s="216"/>
      <c r="H4177" s="273"/>
      <c r="I4177" s="271">
        <f t="shared" si="651"/>
        <v>0</v>
      </c>
      <c r="J4177" s="271"/>
      <c r="K4177" s="271"/>
      <c r="L4177" s="271"/>
      <c r="M4177" s="272"/>
      <c r="N4177" s="272"/>
      <c r="O4177" s="272" t="str">
        <f t="shared" si="652"/>
        <v/>
      </c>
      <c r="P4177" s="272" t="str">
        <f t="shared" si="653"/>
        <v/>
      </c>
      <c r="Q4177" s="272">
        <f t="shared" si="654"/>
        <v>0</v>
      </c>
      <c r="R4177" s="272"/>
    </row>
    <row r="4178" spans="1:18" x14ac:dyDescent="0.3">
      <c r="A4178" s="214">
        <v>13</v>
      </c>
      <c r="B4178" s="200"/>
      <c r="C4178" s="200"/>
      <c r="D4178" s="215"/>
      <c r="E4178" s="200"/>
      <c r="F4178" s="200"/>
      <c r="G4178" s="216"/>
      <c r="H4178" s="273"/>
      <c r="I4178" s="271">
        <f t="shared" si="651"/>
        <v>0</v>
      </c>
      <c r="J4178" s="271"/>
      <c r="K4178" s="271"/>
      <c r="L4178" s="271"/>
      <c r="M4178" s="272"/>
      <c r="N4178" s="272"/>
      <c r="O4178" s="272" t="str">
        <f t="shared" si="652"/>
        <v/>
      </c>
      <c r="P4178" s="272" t="str">
        <f t="shared" si="653"/>
        <v/>
      </c>
      <c r="Q4178" s="272">
        <f t="shared" si="654"/>
        <v>0</v>
      </c>
      <c r="R4178" s="272"/>
    </row>
    <row r="4179" spans="1:18" ht="17.25" thickBot="1" x14ac:dyDescent="0.35">
      <c r="A4179" s="217">
        <v>14</v>
      </c>
      <c r="B4179" s="204"/>
      <c r="C4179" s="204"/>
      <c r="D4179" s="218"/>
      <c r="E4179" s="204"/>
      <c r="F4179" s="204"/>
      <c r="G4179" s="219"/>
      <c r="H4179" s="273"/>
      <c r="I4179" s="271">
        <f t="shared" si="651"/>
        <v>0</v>
      </c>
      <c r="J4179" s="271"/>
      <c r="K4179" s="271"/>
      <c r="L4179" s="271"/>
      <c r="M4179" s="272"/>
      <c r="N4179" s="272"/>
      <c r="O4179" s="272" t="str">
        <f t="shared" si="652"/>
        <v/>
      </c>
      <c r="P4179" s="272" t="str">
        <f t="shared" si="653"/>
        <v/>
      </c>
      <c r="Q4179" s="272">
        <f t="shared" si="654"/>
        <v>0</v>
      </c>
      <c r="R4179" s="272"/>
    </row>
    <row r="4180" spans="1:18" x14ac:dyDescent="0.3">
      <c r="A4180" s="220">
        <v>15</v>
      </c>
      <c r="B4180" s="202"/>
      <c r="C4180" s="202"/>
      <c r="D4180" s="202" t="s">
        <v>271</v>
      </c>
      <c r="E4180" s="202"/>
      <c r="F4180" s="202"/>
      <c r="G4180" s="221"/>
      <c r="H4180" s="273">
        <f>SUM(B4180:B4186)</f>
        <v>0</v>
      </c>
      <c r="I4180" s="271">
        <f t="shared" si="651"/>
        <v>0</v>
      </c>
      <c r="J4180" s="271">
        <f>IF(SUM(H4180-40)&gt;0,H4180-40,0)</f>
        <v>0</v>
      </c>
      <c r="K4180" s="271">
        <f>IF(SUM(I4180:I4186)&gt;J4180,SUM(I4180:I4186),J4180)</f>
        <v>0</v>
      </c>
      <c r="L4180" s="271">
        <f>IF(D4180="o",IF(H4180&lt;15,0,IF(H4180&gt;40,8,H4180/5)),0)</f>
        <v>0</v>
      </c>
      <c r="M4180" s="272"/>
      <c r="N4180" s="272"/>
      <c r="O4180" s="272" t="str">
        <f t="shared" si="652"/>
        <v/>
      </c>
      <c r="P4180" s="272" t="str">
        <f t="shared" si="653"/>
        <v/>
      </c>
      <c r="Q4180" s="272">
        <f t="shared" si="654"/>
        <v>0</v>
      </c>
      <c r="R4180" s="272"/>
    </row>
    <row r="4181" spans="1:18" x14ac:dyDescent="0.3">
      <c r="A4181" s="214">
        <v>16</v>
      </c>
      <c r="B4181" s="200"/>
      <c r="C4181" s="200"/>
      <c r="D4181" s="215"/>
      <c r="E4181" s="200"/>
      <c r="F4181" s="200"/>
      <c r="G4181" s="216"/>
      <c r="H4181" s="273"/>
      <c r="I4181" s="271">
        <f t="shared" si="651"/>
        <v>0</v>
      </c>
      <c r="J4181" s="271"/>
      <c r="K4181" s="271"/>
      <c r="L4181" s="271"/>
      <c r="M4181" s="272"/>
      <c r="N4181" s="272"/>
      <c r="O4181" s="272" t="str">
        <f t="shared" si="652"/>
        <v/>
      </c>
      <c r="P4181" s="272" t="str">
        <f t="shared" si="653"/>
        <v/>
      </c>
      <c r="Q4181" s="272">
        <f t="shared" si="654"/>
        <v>0</v>
      </c>
      <c r="R4181" s="272"/>
    </row>
    <row r="4182" spans="1:18" x14ac:dyDescent="0.3">
      <c r="A4182" s="214">
        <v>17</v>
      </c>
      <c r="B4182" s="200"/>
      <c r="C4182" s="200"/>
      <c r="D4182" s="215"/>
      <c r="E4182" s="200"/>
      <c r="F4182" s="200"/>
      <c r="G4182" s="216"/>
      <c r="H4182" s="273"/>
      <c r="I4182" s="271">
        <f t="shared" si="651"/>
        <v>0</v>
      </c>
      <c r="J4182" s="271"/>
      <c r="K4182" s="271"/>
      <c r="L4182" s="271"/>
      <c r="M4182" s="272"/>
      <c r="N4182" s="272"/>
      <c r="O4182" s="272" t="str">
        <f t="shared" si="652"/>
        <v/>
      </c>
      <c r="P4182" s="272" t="str">
        <f t="shared" si="653"/>
        <v/>
      </c>
      <c r="Q4182" s="272">
        <f t="shared" si="654"/>
        <v>0</v>
      </c>
      <c r="R4182" s="272"/>
    </row>
    <row r="4183" spans="1:18" x14ac:dyDescent="0.3">
      <c r="A4183" s="214">
        <v>18</v>
      </c>
      <c r="B4183" s="200"/>
      <c r="C4183" s="200"/>
      <c r="D4183" s="215"/>
      <c r="E4183" s="200"/>
      <c r="F4183" s="200"/>
      <c r="G4183" s="216"/>
      <c r="H4183" s="273"/>
      <c r="I4183" s="271">
        <f t="shared" si="651"/>
        <v>0</v>
      </c>
      <c r="J4183" s="271"/>
      <c r="K4183" s="271"/>
      <c r="L4183" s="271"/>
      <c r="M4183" s="272"/>
      <c r="N4183" s="272"/>
      <c r="O4183" s="272" t="str">
        <f t="shared" si="652"/>
        <v/>
      </c>
      <c r="P4183" s="272" t="str">
        <f t="shared" si="653"/>
        <v/>
      </c>
      <c r="Q4183" s="272">
        <f t="shared" si="654"/>
        <v>0</v>
      </c>
      <c r="R4183" s="272"/>
    </row>
    <row r="4184" spans="1:18" x14ac:dyDescent="0.3">
      <c r="A4184" s="214">
        <v>19</v>
      </c>
      <c r="B4184" s="200"/>
      <c r="C4184" s="200"/>
      <c r="D4184" s="215"/>
      <c r="E4184" s="200"/>
      <c r="F4184" s="200"/>
      <c r="G4184" s="216"/>
      <c r="H4184" s="273"/>
      <c r="I4184" s="271">
        <f t="shared" si="651"/>
        <v>0</v>
      </c>
      <c r="J4184" s="271"/>
      <c r="K4184" s="271"/>
      <c r="L4184" s="271"/>
      <c r="M4184" s="272"/>
      <c r="N4184" s="272"/>
      <c r="O4184" s="272" t="str">
        <f t="shared" si="652"/>
        <v/>
      </c>
      <c r="P4184" s="272" t="str">
        <f t="shared" si="653"/>
        <v/>
      </c>
      <c r="Q4184" s="272">
        <f t="shared" si="654"/>
        <v>0</v>
      </c>
      <c r="R4184" s="272"/>
    </row>
    <row r="4185" spans="1:18" x14ac:dyDescent="0.3">
      <c r="A4185" s="214">
        <v>20</v>
      </c>
      <c r="B4185" s="200"/>
      <c r="C4185" s="200"/>
      <c r="D4185" s="215"/>
      <c r="E4185" s="200"/>
      <c r="F4185" s="200"/>
      <c r="G4185" s="216"/>
      <c r="H4185" s="273"/>
      <c r="I4185" s="271">
        <f t="shared" si="651"/>
        <v>0</v>
      </c>
      <c r="J4185" s="271"/>
      <c r="K4185" s="271"/>
      <c r="L4185" s="271"/>
      <c r="M4185" s="272"/>
      <c r="N4185" s="272"/>
      <c r="O4185" s="272" t="str">
        <f t="shared" si="652"/>
        <v/>
      </c>
      <c r="P4185" s="272" t="str">
        <f t="shared" si="653"/>
        <v/>
      </c>
      <c r="Q4185" s="272">
        <f t="shared" si="654"/>
        <v>0</v>
      </c>
      <c r="R4185" s="272"/>
    </row>
    <row r="4186" spans="1:18" ht="17.25" thickBot="1" x14ac:dyDescent="0.35">
      <c r="A4186" s="217">
        <v>21</v>
      </c>
      <c r="B4186" s="204"/>
      <c r="C4186" s="204"/>
      <c r="D4186" s="218"/>
      <c r="E4186" s="204"/>
      <c r="F4186" s="204"/>
      <c r="G4186" s="219"/>
      <c r="H4186" s="273"/>
      <c r="I4186" s="271">
        <f t="shared" si="651"/>
        <v>0</v>
      </c>
      <c r="J4186" s="271"/>
      <c r="K4186" s="271"/>
      <c r="L4186" s="271"/>
      <c r="M4186" s="272"/>
      <c r="N4186" s="272"/>
      <c r="O4186" s="272" t="str">
        <f t="shared" si="652"/>
        <v/>
      </c>
      <c r="P4186" s="272" t="str">
        <f t="shared" si="653"/>
        <v/>
      </c>
      <c r="Q4186" s="272">
        <f t="shared" si="654"/>
        <v>0</v>
      </c>
      <c r="R4186" s="272"/>
    </row>
    <row r="4187" spans="1:18" x14ac:dyDescent="0.3">
      <c r="A4187" s="220">
        <v>22</v>
      </c>
      <c r="B4187" s="202"/>
      <c r="C4187" s="202"/>
      <c r="D4187" s="202" t="s">
        <v>271</v>
      </c>
      <c r="E4187" s="202"/>
      <c r="F4187" s="202"/>
      <c r="G4187" s="221"/>
      <c r="H4187" s="273">
        <f>SUM(B4187:B4193)</f>
        <v>0</v>
      </c>
      <c r="I4187" s="271">
        <f t="shared" si="651"/>
        <v>0</v>
      </c>
      <c r="J4187" s="271">
        <f>IF(SUM(H4187-40)&gt;0,H4187-40,0)</f>
        <v>0</v>
      </c>
      <c r="K4187" s="271">
        <f>IF(SUM(I4187:I4193)&gt;J4187,SUM(I4187:I4193),J4187)</f>
        <v>0</v>
      </c>
      <c r="L4187" s="271">
        <f>IF(D4187="o",IF(H4187&lt;15,0,IF(H4187&gt;40,8,H4187/5)),0)</f>
        <v>0</v>
      </c>
      <c r="M4187" s="272"/>
      <c r="N4187" s="272"/>
      <c r="O4187" s="272" t="str">
        <f t="shared" si="652"/>
        <v/>
      </c>
      <c r="P4187" s="272" t="str">
        <f t="shared" si="653"/>
        <v/>
      </c>
      <c r="Q4187" s="272">
        <f t="shared" si="654"/>
        <v>0</v>
      </c>
      <c r="R4187" s="272"/>
    </row>
    <row r="4188" spans="1:18" x14ac:dyDescent="0.3">
      <c r="A4188" s="214">
        <v>23</v>
      </c>
      <c r="B4188" s="200"/>
      <c r="C4188" s="200"/>
      <c r="D4188" s="215"/>
      <c r="E4188" s="200"/>
      <c r="F4188" s="200"/>
      <c r="G4188" s="216"/>
      <c r="H4188" s="273"/>
      <c r="I4188" s="271">
        <f t="shared" si="651"/>
        <v>0</v>
      </c>
      <c r="J4188" s="271"/>
      <c r="K4188" s="271"/>
      <c r="L4188" s="271"/>
      <c r="M4188" s="272"/>
      <c r="N4188" s="272"/>
      <c r="O4188" s="272" t="str">
        <f t="shared" si="652"/>
        <v/>
      </c>
      <c r="P4188" s="272" t="str">
        <f t="shared" si="653"/>
        <v/>
      </c>
      <c r="Q4188" s="272">
        <f t="shared" si="654"/>
        <v>0</v>
      </c>
      <c r="R4188" s="272"/>
    </row>
    <row r="4189" spans="1:18" x14ac:dyDescent="0.3">
      <c r="A4189" s="214">
        <v>24</v>
      </c>
      <c r="B4189" s="200"/>
      <c r="C4189" s="200"/>
      <c r="D4189" s="215"/>
      <c r="E4189" s="200"/>
      <c r="F4189" s="200"/>
      <c r="G4189" s="216"/>
      <c r="H4189" s="273"/>
      <c r="I4189" s="271">
        <f t="shared" si="651"/>
        <v>0</v>
      </c>
      <c r="J4189" s="271"/>
      <c r="K4189" s="271"/>
      <c r="L4189" s="271"/>
      <c r="M4189" s="272"/>
      <c r="N4189" s="272"/>
      <c r="O4189" s="272" t="str">
        <f t="shared" si="652"/>
        <v/>
      </c>
      <c r="P4189" s="272" t="str">
        <f t="shared" si="653"/>
        <v/>
      </c>
      <c r="Q4189" s="272">
        <f t="shared" si="654"/>
        <v>0</v>
      </c>
      <c r="R4189" s="272"/>
    </row>
    <row r="4190" spans="1:18" x14ac:dyDescent="0.3">
      <c r="A4190" s="214">
        <v>25</v>
      </c>
      <c r="B4190" s="200"/>
      <c r="C4190" s="200"/>
      <c r="D4190" s="215"/>
      <c r="E4190" s="200"/>
      <c r="F4190" s="200"/>
      <c r="G4190" s="216"/>
      <c r="H4190" s="273"/>
      <c r="I4190" s="271">
        <f t="shared" si="651"/>
        <v>0</v>
      </c>
      <c r="J4190" s="271"/>
      <c r="K4190" s="271"/>
      <c r="L4190" s="271"/>
      <c r="M4190" s="272"/>
      <c r="N4190" s="272"/>
      <c r="O4190" s="272" t="str">
        <f t="shared" si="652"/>
        <v/>
      </c>
      <c r="P4190" s="272" t="str">
        <f t="shared" si="653"/>
        <v/>
      </c>
      <c r="Q4190" s="272">
        <f t="shared" si="654"/>
        <v>0</v>
      </c>
      <c r="R4190" s="272"/>
    </row>
    <row r="4191" spans="1:18" x14ac:dyDescent="0.3">
      <c r="A4191" s="214">
        <v>26</v>
      </c>
      <c r="B4191" s="200"/>
      <c r="C4191" s="200"/>
      <c r="D4191" s="215"/>
      <c r="E4191" s="200"/>
      <c r="F4191" s="200"/>
      <c r="G4191" s="216"/>
      <c r="H4191" s="273"/>
      <c r="I4191" s="271">
        <f t="shared" si="651"/>
        <v>0</v>
      </c>
      <c r="J4191" s="271"/>
      <c r="K4191" s="271"/>
      <c r="L4191" s="271"/>
      <c r="M4191" s="272"/>
      <c r="N4191" s="272"/>
      <c r="O4191" s="272" t="str">
        <f t="shared" si="652"/>
        <v/>
      </c>
      <c r="P4191" s="272" t="str">
        <f t="shared" si="653"/>
        <v/>
      </c>
      <c r="Q4191" s="272">
        <f t="shared" si="654"/>
        <v>0</v>
      </c>
      <c r="R4191" s="272"/>
    </row>
    <row r="4192" spans="1:18" x14ac:dyDescent="0.3">
      <c r="A4192" s="214">
        <v>27</v>
      </c>
      <c r="B4192" s="200"/>
      <c r="C4192" s="200"/>
      <c r="D4192" s="215"/>
      <c r="E4192" s="200"/>
      <c r="F4192" s="200"/>
      <c r="G4192" s="216"/>
      <c r="H4192" s="273"/>
      <c r="I4192" s="271">
        <f t="shared" si="651"/>
        <v>0</v>
      </c>
      <c r="J4192" s="271"/>
      <c r="K4192" s="271"/>
      <c r="L4192" s="271"/>
      <c r="M4192" s="272"/>
      <c r="N4192" s="272"/>
      <c r="O4192" s="272" t="str">
        <f t="shared" si="652"/>
        <v/>
      </c>
      <c r="P4192" s="272" t="str">
        <f t="shared" si="653"/>
        <v/>
      </c>
      <c r="Q4192" s="272">
        <f t="shared" si="654"/>
        <v>0</v>
      </c>
      <c r="R4192" s="272"/>
    </row>
    <row r="4193" spans="1:21" ht="17.25" thickBot="1" x14ac:dyDescent="0.35">
      <c r="A4193" s="217">
        <v>28</v>
      </c>
      <c r="B4193" s="204"/>
      <c r="C4193" s="204"/>
      <c r="D4193" s="218"/>
      <c r="E4193" s="204"/>
      <c r="F4193" s="204"/>
      <c r="G4193" s="219"/>
      <c r="H4193" s="273"/>
      <c r="I4193" s="271">
        <f t="shared" si="651"/>
        <v>0</v>
      </c>
      <c r="J4193" s="271"/>
      <c r="K4193" s="271"/>
      <c r="L4193" s="271"/>
      <c r="M4193" s="272"/>
      <c r="N4193" s="272"/>
      <c r="O4193" s="272" t="str">
        <f t="shared" si="652"/>
        <v/>
      </c>
      <c r="P4193" s="272" t="str">
        <f t="shared" si="653"/>
        <v/>
      </c>
      <c r="Q4193" s="272">
        <f t="shared" si="654"/>
        <v>0</v>
      </c>
      <c r="R4193" s="272"/>
    </row>
    <row r="4194" spans="1:21" x14ac:dyDescent="0.3">
      <c r="A4194" s="205"/>
      <c r="B4194" s="202"/>
      <c r="C4194" s="202"/>
      <c r="D4194" s="202" t="s">
        <v>271</v>
      </c>
      <c r="E4194" s="202"/>
      <c r="F4194" s="202"/>
      <c r="G4194" s="221"/>
      <c r="H4194" s="273" t="str">
        <f>IF(A4194&lt;&gt;0,SUM(Q4194:Q4196),"")</f>
        <v/>
      </c>
      <c r="I4194" s="271" t="str">
        <f>IF(A4194&lt;&gt;0,IF(IFERROR(B4194-8,0)&lt;0,0,IFERROR(B4194-8,0)),"")</f>
        <v/>
      </c>
      <c r="J4194" s="271" t="str">
        <f>IF(A4194&lt;&gt;0,IF(SUM(H4194-40)&gt;0,H4194-40,0),"")</f>
        <v/>
      </c>
      <c r="K4194" s="271" t="str">
        <f>IF(A4194&lt;&gt;0,IF(SUM(I4194:I4196)&gt;J4194,SUM(I4194:I4196),J4194),"")</f>
        <v/>
      </c>
      <c r="L4194" s="271" t="str">
        <f>IF(A4194&lt;&gt;0,IF(D4166="o",IF(H4194&lt;(15/(7/COUNTA(A4194:A4196))),0,IF(H4194&gt;(COUNTA(A4194:A4196)/5*40),COUNTA(A4194:A4196)/5*8,H4194/5)),""),"")</f>
        <v/>
      </c>
      <c r="M4194" s="272"/>
      <c r="N4194" s="272"/>
      <c r="O4194" s="272" t="str">
        <f t="shared" si="652"/>
        <v/>
      </c>
      <c r="P4194" s="272" t="str">
        <f t="shared" si="653"/>
        <v/>
      </c>
      <c r="Q4194" s="272">
        <f t="shared" si="654"/>
        <v>0</v>
      </c>
      <c r="R4194" s="272"/>
    </row>
    <row r="4195" spans="1:21" x14ac:dyDescent="0.3">
      <c r="A4195" s="206"/>
      <c r="B4195" s="200"/>
      <c r="C4195" s="200"/>
      <c r="D4195" s="215"/>
      <c r="E4195" s="200"/>
      <c r="F4195" s="200"/>
      <c r="G4195" s="216"/>
      <c r="H4195" s="273"/>
      <c r="I4195" s="271" t="str">
        <f>IF(A4195&lt;&gt;0,IF(IFERROR(B4195-8,0)&lt;0,0,IFERROR(B4195-8,0)),"")</f>
        <v/>
      </c>
      <c r="J4195" s="271"/>
      <c r="K4195" s="271"/>
      <c r="L4195" s="271"/>
      <c r="M4195" s="272"/>
      <c r="N4195" s="272"/>
      <c r="O4195" s="272" t="str">
        <f t="shared" si="652"/>
        <v/>
      </c>
      <c r="P4195" s="272" t="str">
        <f t="shared" si="653"/>
        <v/>
      </c>
      <c r="Q4195" s="272">
        <f t="shared" si="654"/>
        <v>0</v>
      </c>
      <c r="R4195" s="272"/>
    </row>
    <row r="4196" spans="1:21" ht="17.25" thickBot="1" x14ac:dyDescent="0.35">
      <c r="A4196" s="207"/>
      <c r="B4196" s="204"/>
      <c r="C4196" s="204"/>
      <c r="D4196" s="218"/>
      <c r="E4196" s="204"/>
      <c r="F4196" s="204"/>
      <c r="G4196" s="219"/>
      <c r="H4196" s="273"/>
      <c r="I4196" s="271" t="str">
        <f>IF(A4196&lt;&gt;0,IF(IFERROR(B4196-8,0)&lt;0,0,IFERROR(B4196-8,0)),"")</f>
        <v/>
      </c>
      <c r="J4196" s="271"/>
      <c r="K4196" s="271"/>
      <c r="L4196" s="271"/>
      <c r="M4196" s="272"/>
      <c r="N4196" s="272"/>
      <c r="O4196" s="272"/>
      <c r="P4196" s="272"/>
      <c r="Q4196" s="272">
        <f t="shared" si="654"/>
        <v>0</v>
      </c>
      <c r="R4196" s="272"/>
    </row>
    <row r="4197" spans="1:21" ht="17.25" thickBot="1" x14ac:dyDescent="0.35">
      <c r="A4197" s="211"/>
      <c r="B4197" s="243"/>
      <c r="C4197" s="243"/>
      <c r="D4197" s="243"/>
      <c r="E4197" s="243"/>
      <c r="F4197" s="243"/>
      <c r="G4197" s="244"/>
      <c r="H4197" s="273">
        <f t="shared" ref="H4197:M4197" si="655">SUM(H4198:H4228)</f>
        <v>0</v>
      </c>
      <c r="I4197" s="271">
        <f t="shared" si="655"/>
        <v>0</v>
      </c>
      <c r="J4197" s="271">
        <f t="shared" si="655"/>
        <v>0</v>
      </c>
      <c r="K4197" s="271">
        <f t="shared" si="655"/>
        <v>0</v>
      </c>
      <c r="L4197" s="274">
        <f t="shared" si="655"/>
        <v>0</v>
      </c>
      <c r="M4197" s="271" t="e">
        <f t="shared" si="655"/>
        <v>#DIV/0!</v>
      </c>
      <c r="N4197" s="275">
        <f>COUNTA(B4198:B4228)-COUNTIF(B4198:B4228,"연차")</f>
        <v>0</v>
      </c>
      <c r="O4197" s="271">
        <f>SUM(O4198:O4228)</f>
        <v>0</v>
      </c>
      <c r="P4197" s="271">
        <f>SUM(P4198:P4228)</f>
        <v>0</v>
      </c>
      <c r="Q4197" s="272">
        <f>SUM(Q4198:Q4228)</f>
        <v>0</v>
      </c>
      <c r="R4197" s="272">
        <f>COUNTA(A4198:A4228)</f>
        <v>28</v>
      </c>
      <c r="S4197" s="276">
        <f>SUM(C4198:C4228)</f>
        <v>0</v>
      </c>
      <c r="T4197" s="276">
        <f>SUM(F4198:F4228)</f>
        <v>0</v>
      </c>
      <c r="U4197" s="251">
        <f>G4199*G4201</f>
        <v>0</v>
      </c>
    </row>
    <row r="4198" spans="1:21" x14ac:dyDescent="0.3">
      <c r="A4198" s="212">
        <v>1</v>
      </c>
      <c r="B4198" s="201"/>
      <c r="C4198" s="201"/>
      <c r="D4198" s="201" t="s">
        <v>271</v>
      </c>
      <c r="E4198" s="201"/>
      <c r="F4198" s="201"/>
      <c r="G4198" s="213" t="s">
        <v>282</v>
      </c>
      <c r="H4198" s="273">
        <f>SUM(B4198:B4204)</f>
        <v>0</v>
      </c>
      <c r="I4198" s="271">
        <f t="shared" ref="I4198:I4225" si="656">IF(IFERROR(B4198-8,0)&lt;0,0,IFERROR(B4198-8,0))</f>
        <v>0</v>
      </c>
      <c r="J4198" s="271">
        <f>IF(SUM(H4198-40)&gt;0,H4198-40,0)</f>
        <v>0</v>
      </c>
      <c r="K4198" s="271">
        <f>IF(SUM(I4198:I4204)&gt;J4198,SUM(I4198:I4204),J4198)</f>
        <v>0</v>
      </c>
      <c r="L4198" s="271">
        <f>IF(D4198="o",IF(H4198&lt;15,0,IF(H4198&gt;40,8,H4198/5)),0)</f>
        <v>0</v>
      </c>
      <c r="M4198" s="272" t="e">
        <f>SUM(B4198:B4228)/COUNTA(B4198:B4228)</f>
        <v>#DIV/0!</v>
      </c>
      <c r="N4198" s="272"/>
      <c r="O4198" s="272" t="str">
        <f>IF(E4198="o",IF(B4198&gt;8,8,B4198),"")</f>
        <v/>
      </c>
      <c r="P4198" s="272" t="str">
        <f>IF(E4198="o",IF(B4198&gt;8,B4198-8,0),"")</f>
        <v/>
      </c>
      <c r="Q4198" s="272">
        <f>COUNTA(A4198)*IF(B4198="연차",0,B4198)</f>
        <v>0</v>
      </c>
      <c r="R4198" s="272"/>
    </row>
    <row r="4199" spans="1:21" x14ac:dyDescent="0.3">
      <c r="A4199" s="214">
        <v>2</v>
      </c>
      <c r="B4199" s="200"/>
      <c r="C4199" s="200"/>
      <c r="D4199" s="215"/>
      <c r="E4199" s="200"/>
      <c r="F4199" s="200"/>
      <c r="G4199" s="203"/>
      <c r="H4199" s="273"/>
      <c r="I4199" s="271">
        <f t="shared" si="656"/>
        <v>0</v>
      </c>
      <c r="J4199" s="271"/>
      <c r="K4199" s="271"/>
      <c r="L4199" s="271"/>
      <c r="M4199" s="272"/>
      <c r="N4199" s="272"/>
      <c r="O4199" s="272" t="str">
        <f t="shared" ref="O4199:O4227" si="657">IF(E4199="o",IF(B4199&gt;8,8,B4199),"")</f>
        <v/>
      </c>
      <c r="P4199" s="272" t="str">
        <f t="shared" ref="P4199:P4227" si="658">IF(E4199="o",IF(B4199&gt;8,B4199-8,0),"")</f>
        <v/>
      </c>
      <c r="Q4199" s="272">
        <f t="shared" ref="Q4199:Q4228" si="659">COUNTA(A4199)*IF(B4199="연차",0,B4199)</f>
        <v>0</v>
      </c>
      <c r="R4199" s="272"/>
    </row>
    <row r="4200" spans="1:21" x14ac:dyDescent="0.3">
      <c r="A4200" s="214">
        <v>3</v>
      </c>
      <c r="B4200" s="200"/>
      <c r="C4200" s="200"/>
      <c r="D4200" s="215"/>
      <c r="E4200" s="200"/>
      <c r="F4200" s="200"/>
      <c r="G4200" s="203" t="s">
        <v>275</v>
      </c>
      <c r="H4200" s="273"/>
      <c r="I4200" s="271">
        <f t="shared" si="656"/>
        <v>0</v>
      </c>
      <c r="J4200" s="271"/>
      <c r="K4200" s="271"/>
      <c r="L4200" s="271"/>
      <c r="M4200" s="272"/>
      <c r="N4200" s="272"/>
      <c r="O4200" s="272" t="str">
        <f t="shared" si="657"/>
        <v/>
      </c>
      <c r="P4200" s="272" t="str">
        <f t="shared" si="658"/>
        <v/>
      </c>
      <c r="Q4200" s="272">
        <f t="shared" si="659"/>
        <v>0</v>
      </c>
      <c r="R4200" s="272"/>
    </row>
    <row r="4201" spans="1:21" x14ac:dyDescent="0.3">
      <c r="A4201" s="214">
        <v>4</v>
      </c>
      <c r="B4201" s="200"/>
      <c r="C4201" s="200"/>
      <c r="D4201" s="215"/>
      <c r="E4201" s="200"/>
      <c r="F4201" s="200"/>
      <c r="G4201" s="203"/>
      <c r="H4201" s="273"/>
      <c r="I4201" s="271">
        <f t="shared" si="656"/>
        <v>0</v>
      </c>
      <c r="J4201" s="271"/>
      <c r="K4201" s="271"/>
      <c r="L4201" s="271"/>
      <c r="M4201" s="272"/>
      <c r="N4201" s="272"/>
      <c r="O4201" s="272" t="str">
        <f t="shared" si="657"/>
        <v/>
      </c>
      <c r="P4201" s="272" t="str">
        <f t="shared" si="658"/>
        <v/>
      </c>
      <c r="Q4201" s="272">
        <f t="shared" si="659"/>
        <v>0</v>
      </c>
      <c r="R4201" s="272"/>
    </row>
    <row r="4202" spans="1:21" x14ac:dyDescent="0.3">
      <c r="A4202" s="214">
        <v>5</v>
      </c>
      <c r="B4202" s="200"/>
      <c r="C4202" s="200"/>
      <c r="D4202" s="215"/>
      <c r="E4202" s="200"/>
      <c r="F4202" s="200"/>
      <c r="G4202" s="216"/>
      <c r="H4202" s="273"/>
      <c r="I4202" s="271">
        <f t="shared" si="656"/>
        <v>0</v>
      </c>
      <c r="J4202" s="271"/>
      <c r="K4202" s="271"/>
      <c r="L4202" s="271"/>
      <c r="M4202" s="272"/>
      <c r="N4202" s="272"/>
      <c r="O4202" s="272" t="str">
        <f t="shared" si="657"/>
        <v/>
      </c>
      <c r="P4202" s="272" t="str">
        <f t="shared" si="658"/>
        <v/>
      </c>
      <c r="Q4202" s="272">
        <f t="shared" si="659"/>
        <v>0</v>
      </c>
      <c r="R4202" s="272"/>
    </row>
    <row r="4203" spans="1:21" x14ac:dyDescent="0.3">
      <c r="A4203" s="214">
        <v>6</v>
      </c>
      <c r="B4203" s="200"/>
      <c r="C4203" s="200"/>
      <c r="D4203" s="215"/>
      <c r="E4203" s="200"/>
      <c r="F4203" s="200"/>
      <c r="G4203" s="216"/>
      <c r="H4203" s="273"/>
      <c r="I4203" s="271">
        <f t="shared" si="656"/>
        <v>0</v>
      </c>
      <c r="J4203" s="271"/>
      <c r="K4203" s="271"/>
      <c r="L4203" s="271"/>
      <c r="M4203" s="272"/>
      <c r="N4203" s="272"/>
      <c r="O4203" s="272" t="str">
        <f t="shared" si="657"/>
        <v/>
      </c>
      <c r="P4203" s="272" t="str">
        <f t="shared" si="658"/>
        <v/>
      </c>
      <c r="Q4203" s="272">
        <f t="shared" si="659"/>
        <v>0</v>
      </c>
      <c r="R4203" s="272"/>
    </row>
    <row r="4204" spans="1:21" ht="17.25" thickBot="1" x14ac:dyDescent="0.35">
      <c r="A4204" s="217">
        <v>7</v>
      </c>
      <c r="B4204" s="204"/>
      <c r="C4204" s="204"/>
      <c r="D4204" s="218"/>
      <c r="E4204" s="204"/>
      <c r="F4204" s="204"/>
      <c r="G4204" s="219"/>
      <c r="H4204" s="273"/>
      <c r="I4204" s="271">
        <f t="shared" si="656"/>
        <v>0</v>
      </c>
      <c r="J4204" s="271"/>
      <c r="K4204" s="271"/>
      <c r="L4204" s="271"/>
      <c r="M4204" s="272"/>
      <c r="N4204" s="272"/>
      <c r="O4204" s="272" t="str">
        <f t="shared" si="657"/>
        <v/>
      </c>
      <c r="P4204" s="272" t="str">
        <f t="shared" si="658"/>
        <v/>
      </c>
      <c r="Q4204" s="272">
        <f t="shared" si="659"/>
        <v>0</v>
      </c>
      <c r="R4204" s="272"/>
    </row>
    <row r="4205" spans="1:21" x14ac:dyDescent="0.3">
      <c r="A4205" s="220">
        <v>8</v>
      </c>
      <c r="B4205" s="202"/>
      <c r="C4205" s="202"/>
      <c r="D4205" s="202" t="s">
        <v>271</v>
      </c>
      <c r="E4205" s="202"/>
      <c r="F4205" s="202"/>
      <c r="G4205" s="221"/>
      <c r="H4205" s="273">
        <f>SUM(B4205:B4211)</f>
        <v>0</v>
      </c>
      <c r="I4205" s="271">
        <f t="shared" si="656"/>
        <v>0</v>
      </c>
      <c r="J4205" s="271">
        <f>IF(SUM(H4205-40)&gt;0,H4205-40,0)</f>
        <v>0</v>
      </c>
      <c r="K4205" s="271">
        <f>IF(SUM(I4205:I4211)&gt;J4205,SUM(I4205:I4211),J4205)</f>
        <v>0</v>
      </c>
      <c r="L4205" s="271">
        <f>IF(D4205="o",IF(H4205&lt;15,0,IF(H4205&gt;40,8,H4205/5)),0)</f>
        <v>0</v>
      </c>
      <c r="M4205" s="272"/>
      <c r="N4205" s="272"/>
      <c r="O4205" s="272" t="str">
        <f t="shared" si="657"/>
        <v/>
      </c>
      <c r="P4205" s="272" t="str">
        <f t="shared" si="658"/>
        <v/>
      </c>
      <c r="Q4205" s="272">
        <f t="shared" si="659"/>
        <v>0</v>
      </c>
      <c r="R4205" s="272"/>
    </row>
    <row r="4206" spans="1:21" x14ac:dyDescent="0.3">
      <c r="A4206" s="214">
        <v>9</v>
      </c>
      <c r="B4206" s="200"/>
      <c r="C4206" s="200"/>
      <c r="D4206" s="215"/>
      <c r="E4206" s="200"/>
      <c r="F4206" s="200"/>
      <c r="G4206" s="216"/>
      <c r="H4206" s="273"/>
      <c r="I4206" s="271">
        <f t="shared" si="656"/>
        <v>0</v>
      </c>
      <c r="J4206" s="271"/>
      <c r="K4206" s="271"/>
      <c r="L4206" s="271"/>
      <c r="M4206" s="272"/>
      <c r="N4206" s="272"/>
      <c r="O4206" s="272" t="str">
        <f t="shared" si="657"/>
        <v/>
      </c>
      <c r="P4206" s="272" t="str">
        <f t="shared" si="658"/>
        <v/>
      </c>
      <c r="Q4206" s="272">
        <f t="shared" si="659"/>
        <v>0</v>
      </c>
      <c r="R4206" s="272"/>
    </row>
    <row r="4207" spans="1:21" x14ac:dyDescent="0.3">
      <c r="A4207" s="214">
        <v>10</v>
      </c>
      <c r="B4207" s="200"/>
      <c r="C4207" s="200"/>
      <c r="D4207" s="215"/>
      <c r="E4207" s="200"/>
      <c r="F4207" s="200"/>
      <c r="G4207" s="216"/>
      <c r="H4207" s="273"/>
      <c r="I4207" s="271">
        <f t="shared" si="656"/>
        <v>0</v>
      </c>
      <c r="J4207" s="271"/>
      <c r="K4207" s="271"/>
      <c r="L4207" s="271"/>
      <c r="M4207" s="272"/>
      <c r="N4207" s="272"/>
      <c r="O4207" s="272" t="str">
        <f t="shared" si="657"/>
        <v/>
      </c>
      <c r="P4207" s="272" t="str">
        <f t="shared" si="658"/>
        <v/>
      </c>
      <c r="Q4207" s="272">
        <f t="shared" si="659"/>
        <v>0</v>
      </c>
      <c r="R4207" s="272"/>
    </row>
    <row r="4208" spans="1:21" x14ac:dyDescent="0.3">
      <c r="A4208" s="214">
        <v>11</v>
      </c>
      <c r="B4208" s="200"/>
      <c r="C4208" s="200"/>
      <c r="D4208" s="215"/>
      <c r="E4208" s="200"/>
      <c r="F4208" s="200"/>
      <c r="G4208" s="216"/>
      <c r="H4208" s="273"/>
      <c r="I4208" s="271">
        <f t="shared" si="656"/>
        <v>0</v>
      </c>
      <c r="J4208" s="271"/>
      <c r="K4208" s="271"/>
      <c r="L4208" s="271"/>
      <c r="M4208" s="272"/>
      <c r="N4208" s="272"/>
      <c r="O4208" s="272" t="str">
        <f t="shared" si="657"/>
        <v/>
      </c>
      <c r="P4208" s="272" t="str">
        <f t="shared" si="658"/>
        <v/>
      </c>
      <c r="Q4208" s="272">
        <f t="shared" si="659"/>
        <v>0</v>
      </c>
      <c r="R4208" s="272"/>
    </row>
    <row r="4209" spans="1:18" x14ac:dyDescent="0.3">
      <c r="A4209" s="214">
        <v>12</v>
      </c>
      <c r="B4209" s="200"/>
      <c r="C4209" s="200"/>
      <c r="D4209" s="215"/>
      <c r="E4209" s="200"/>
      <c r="F4209" s="200"/>
      <c r="G4209" s="216"/>
      <c r="H4209" s="273"/>
      <c r="I4209" s="271">
        <f t="shared" si="656"/>
        <v>0</v>
      </c>
      <c r="J4209" s="271"/>
      <c r="K4209" s="271"/>
      <c r="L4209" s="271"/>
      <c r="M4209" s="272"/>
      <c r="N4209" s="272"/>
      <c r="O4209" s="272" t="str">
        <f t="shared" si="657"/>
        <v/>
      </c>
      <c r="P4209" s="272" t="str">
        <f t="shared" si="658"/>
        <v/>
      </c>
      <c r="Q4209" s="272">
        <f t="shared" si="659"/>
        <v>0</v>
      </c>
      <c r="R4209" s="272"/>
    </row>
    <row r="4210" spans="1:18" x14ac:dyDescent="0.3">
      <c r="A4210" s="214">
        <v>13</v>
      </c>
      <c r="B4210" s="200"/>
      <c r="C4210" s="200"/>
      <c r="D4210" s="215"/>
      <c r="E4210" s="200"/>
      <c r="F4210" s="200"/>
      <c r="G4210" s="216"/>
      <c r="H4210" s="273"/>
      <c r="I4210" s="271">
        <f t="shared" si="656"/>
        <v>0</v>
      </c>
      <c r="J4210" s="271"/>
      <c r="K4210" s="271"/>
      <c r="L4210" s="271"/>
      <c r="M4210" s="272"/>
      <c r="N4210" s="272"/>
      <c r="O4210" s="272" t="str">
        <f t="shared" si="657"/>
        <v/>
      </c>
      <c r="P4210" s="272" t="str">
        <f t="shared" si="658"/>
        <v/>
      </c>
      <c r="Q4210" s="272">
        <f t="shared" si="659"/>
        <v>0</v>
      </c>
      <c r="R4210" s="272"/>
    </row>
    <row r="4211" spans="1:18" ht="17.25" thickBot="1" x14ac:dyDescent="0.35">
      <c r="A4211" s="217">
        <v>14</v>
      </c>
      <c r="B4211" s="204"/>
      <c r="C4211" s="204"/>
      <c r="D4211" s="218"/>
      <c r="E4211" s="204"/>
      <c r="F4211" s="204"/>
      <c r="G4211" s="219"/>
      <c r="H4211" s="273"/>
      <c r="I4211" s="271">
        <f t="shared" si="656"/>
        <v>0</v>
      </c>
      <c r="J4211" s="271"/>
      <c r="K4211" s="271"/>
      <c r="L4211" s="271"/>
      <c r="M4211" s="272"/>
      <c r="N4211" s="272"/>
      <c r="O4211" s="272" t="str">
        <f t="shared" si="657"/>
        <v/>
      </c>
      <c r="P4211" s="272" t="str">
        <f t="shared" si="658"/>
        <v/>
      </c>
      <c r="Q4211" s="272">
        <f t="shared" si="659"/>
        <v>0</v>
      </c>
      <c r="R4211" s="272"/>
    </row>
    <row r="4212" spans="1:18" x14ac:dyDescent="0.3">
      <c r="A4212" s="220">
        <v>15</v>
      </c>
      <c r="B4212" s="202"/>
      <c r="C4212" s="202"/>
      <c r="D4212" s="202" t="s">
        <v>271</v>
      </c>
      <c r="E4212" s="202"/>
      <c r="F4212" s="202"/>
      <c r="G4212" s="221"/>
      <c r="H4212" s="273">
        <f>SUM(B4212:B4218)</f>
        <v>0</v>
      </c>
      <c r="I4212" s="271">
        <f t="shared" si="656"/>
        <v>0</v>
      </c>
      <c r="J4212" s="271">
        <f>IF(SUM(H4212-40)&gt;0,H4212-40,0)</f>
        <v>0</v>
      </c>
      <c r="K4212" s="271">
        <f>IF(SUM(I4212:I4218)&gt;J4212,SUM(I4212:I4218),J4212)</f>
        <v>0</v>
      </c>
      <c r="L4212" s="271">
        <f>IF(D4212="o",IF(H4212&lt;15,0,IF(H4212&gt;40,8,H4212/5)),0)</f>
        <v>0</v>
      </c>
      <c r="M4212" s="272"/>
      <c r="N4212" s="272"/>
      <c r="O4212" s="272" t="str">
        <f t="shared" si="657"/>
        <v/>
      </c>
      <c r="P4212" s="272" t="str">
        <f t="shared" si="658"/>
        <v/>
      </c>
      <c r="Q4212" s="272">
        <f t="shared" si="659"/>
        <v>0</v>
      </c>
      <c r="R4212" s="272"/>
    </row>
    <row r="4213" spans="1:18" x14ac:dyDescent="0.3">
      <c r="A4213" s="214">
        <v>16</v>
      </c>
      <c r="B4213" s="200"/>
      <c r="C4213" s="200"/>
      <c r="D4213" s="215"/>
      <c r="E4213" s="200"/>
      <c r="F4213" s="200"/>
      <c r="G4213" s="216"/>
      <c r="H4213" s="273"/>
      <c r="I4213" s="271">
        <f t="shared" si="656"/>
        <v>0</v>
      </c>
      <c r="J4213" s="271"/>
      <c r="K4213" s="271"/>
      <c r="L4213" s="271"/>
      <c r="M4213" s="272"/>
      <c r="N4213" s="272"/>
      <c r="O4213" s="272" t="str">
        <f t="shared" si="657"/>
        <v/>
      </c>
      <c r="P4213" s="272" t="str">
        <f t="shared" si="658"/>
        <v/>
      </c>
      <c r="Q4213" s="272">
        <f t="shared" si="659"/>
        <v>0</v>
      </c>
      <c r="R4213" s="272"/>
    </row>
    <row r="4214" spans="1:18" x14ac:dyDescent="0.3">
      <c r="A4214" s="214">
        <v>17</v>
      </c>
      <c r="B4214" s="200"/>
      <c r="C4214" s="200"/>
      <c r="D4214" s="215"/>
      <c r="E4214" s="200"/>
      <c r="F4214" s="200"/>
      <c r="G4214" s="216"/>
      <c r="H4214" s="273"/>
      <c r="I4214" s="271">
        <f t="shared" si="656"/>
        <v>0</v>
      </c>
      <c r="J4214" s="271"/>
      <c r="K4214" s="271"/>
      <c r="L4214" s="271"/>
      <c r="M4214" s="272"/>
      <c r="N4214" s="272"/>
      <c r="O4214" s="272" t="str">
        <f t="shared" si="657"/>
        <v/>
      </c>
      <c r="P4214" s="272" t="str">
        <f t="shared" si="658"/>
        <v/>
      </c>
      <c r="Q4214" s="272">
        <f t="shared" si="659"/>
        <v>0</v>
      </c>
      <c r="R4214" s="272"/>
    </row>
    <row r="4215" spans="1:18" x14ac:dyDescent="0.3">
      <c r="A4215" s="214">
        <v>18</v>
      </c>
      <c r="B4215" s="200"/>
      <c r="C4215" s="200"/>
      <c r="D4215" s="215"/>
      <c r="E4215" s="200"/>
      <c r="F4215" s="200"/>
      <c r="G4215" s="216"/>
      <c r="H4215" s="273"/>
      <c r="I4215" s="271">
        <f t="shared" si="656"/>
        <v>0</v>
      </c>
      <c r="J4215" s="271"/>
      <c r="K4215" s="271"/>
      <c r="L4215" s="271"/>
      <c r="M4215" s="272"/>
      <c r="N4215" s="272"/>
      <c r="O4215" s="272" t="str">
        <f t="shared" si="657"/>
        <v/>
      </c>
      <c r="P4215" s="272" t="str">
        <f t="shared" si="658"/>
        <v/>
      </c>
      <c r="Q4215" s="272">
        <f t="shared" si="659"/>
        <v>0</v>
      </c>
      <c r="R4215" s="272"/>
    </row>
    <row r="4216" spans="1:18" x14ac:dyDescent="0.3">
      <c r="A4216" s="214">
        <v>19</v>
      </c>
      <c r="B4216" s="200"/>
      <c r="C4216" s="200"/>
      <c r="D4216" s="215"/>
      <c r="E4216" s="200"/>
      <c r="F4216" s="200"/>
      <c r="G4216" s="216"/>
      <c r="H4216" s="273"/>
      <c r="I4216" s="271">
        <f t="shared" si="656"/>
        <v>0</v>
      </c>
      <c r="J4216" s="271"/>
      <c r="K4216" s="271"/>
      <c r="L4216" s="271"/>
      <c r="M4216" s="272"/>
      <c r="N4216" s="272"/>
      <c r="O4216" s="272" t="str">
        <f t="shared" si="657"/>
        <v/>
      </c>
      <c r="P4216" s="272" t="str">
        <f t="shared" si="658"/>
        <v/>
      </c>
      <c r="Q4216" s="272">
        <f t="shared" si="659"/>
        <v>0</v>
      </c>
      <c r="R4216" s="272"/>
    </row>
    <row r="4217" spans="1:18" x14ac:dyDescent="0.3">
      <c r="A4217" s="214">
        <v>20</v>
      </c>
      <c r="B4217" s="200"/>
      <c r="C4217" s="200"/>
      <c r="D4217" s="215"/>
      <c r="E4217" s="200"/>
      <c r="F4217" s="200"/>
      <c r="G4217" s="216"/>
      <c r="H4217" s="273"/>
      <c r="I4217" s="271">
        <f t="shared" si="656"/>
        <v>0</v>
      </c>
      <c r="J4217" s="271"/>
      <c r="K4217" s="271"/>
      <c r="L4217" s="271"/>
      <c r="M4217" s="272"/>
      <c r="N4217" s="272"/>
      <c r="O4217" s="272" t="str">
        <f t="shared" si="657"/>
        <v/>
      </c>
      <c r="P4217" s="272" t="str">
        <f t="shared" si="658"/>
        <v/>
      </c>
      <c r="Q4217" s="272">
        <f t="shared" si="659"/>
        <v>0</v>
      </c>
      <c r="R4217" s="272"/>
    </row>
    <row r="4218" spans="1:18" ht="17.25" thickBot="1" x14ac:dyDescent="0.35">
      <c r="A4218" s="217">
        <v>21</v>
      </c>
      <c r="B4218" s="204"/>
      <c r="C4218" s="204"/>
      <c r="D4218" s="218"/>
      <c r="E4218" s="204"/>
      <c r="F4218" s="204"/>
      <c r="G4218" s="219"/>
      <c r="H4218" s="273"/>
      <c r="I4218" s="271">
        <f t="shared" si="656"/>
        <v>0</v>
      </c>
      <c r="J4218" s="271"/>
      <c r="K4218" s="271"/>
      <c r="L4218" s="271"/>
      <c r="M4218" s="272"/>
      <c r="N4218" s="272"/>
      <c r="O4218" s="272" t="str">
        <f t="shared" si="657"/>
        <v/>
      </c>
      <c r="P4218" s="272" t="str">
        <f t="shared" si="658"/>
        <v/>
      </c>
      <c r="Q4218" s="272">
        <f t="shared" si="659"/>
        <v>0</v>
      </c>
      <c r="R4218" s="272"/>
    </row>
    <row r="4219" spans="1:18" x14ac:dyDescent="0.3">
      <c r="A4219" s="220">
        <v>22</v>
      </c>
      <c r="B4219" s="202"/>
      <c r="C4219" s="202"/>
      <c r="D4219" s="202" t="s">
        <v>271</v>
      </c>
      <c r="E4219" s="202"/>
      <c r="F4219" s="202"/>
      <c r="G4219" s="221"/>
      <c r="H4219" s="273">
        <f>SUM(B4219:B4225)</f>
        <v>0</v>
      </c>
      <c r="I4219" s="271">
        <f t="shared" si="656"/>
        <v>0</v>
      </c>
      <c r="J4219" s="271">
        <f>IF(SUM(H4219-40)&gt;0,H4219-40,0)</f>
        <v>0</v>
      </c>
      <c r="K4219" s="271">
        <f>IF(SUM(I4219:I4225)&gt;J4219,SUM(I4219:I4225),J4219)</f>
        <v>0</v>
      </c>
      <c r="L4219" s="271">
        <f>IF(D4219="o",IF(H4219&lt;15,0,IF(H4219&gt;40,8,H4219/5)),0)</f>
        <v>0</v>
      </c>
      <c r="M4219" s="272"/>
      <c r="N4219" s="272"/>
      <c r="O4219" s="272" t="str">
        <f t="shared" si="657"/>
        <v/>
      </c>
      <c r="P4219" s="272" t="str">
        <f t="shared" si="658"/>
        <v/>
      </c>
      <c r="Q4219" s="272">
        <f t="shared" si="659"/>
        <v>0</v>
      </c>
      <c r="R4219" s="272"/>
    </row>
    <row r="4220" spans="1:18" x14ac:dyDescent="0.3">
      <c r="A4220" s="214">
        <v>23</v>
      </c>
      <c r="B4220" s="200"/>
      <c r="C4220" s="200"/>
      <c r="D4220" s="215"/>
      <c r="E4220" s="200"/>
      <c r="F4220" s="200"/>
      <c r="G4220" s="216"/>
      <c r="H4220" s="273"/>
      <c r="I4220" s="271">
        <f t="shared" si="656"/>
        <v>0</v>
      </c>
      <c r="J4220" s="271"/>
      <c r="K4220" s="271"/>
      <c r="L4220" s="271"/>
      <c r="M4220" s="272"/>
      <c r="N4220" s="272"/>
      <c r="O4220" s="272" t="str">
        <f t="shared" si="657"/>
        <v/>
      </c>
      <c r="P4220" s="272" t="str">
        <f t="shared" si="658"/>
        <v/>
      </c>
      <c r="Q4220" s="272">
        <f t="shared" si="659"/>
        <v>0</v>
      </c>
      <c r="R4220" s="272"/>
    </row>
    <row r="4221" spans="1:18" x14ac:dyDescent="0.3">
      <c r="A4221" s="214">
        <v>24</v>
      </c>
      <c r="B4221" s="200"/>
      <c r="C4221" s="200"/>
      <c r="D4221" s="215"/>
      <c r="E4221" s="200"/>
      <c r="F4221" s="200"/>
      <c r="G4221" s="216"/>
      <c r="H4221" s="273"/>
      <c r="I4221" s="271">
        <f t="shared" si="656"/>
        <v>0</v>
      </c>
      <c r="J4221" s="271"/>
      <c r="K4221" s="271"/>
      <c r="L4221" s="271"/>
      <c r="M4221" s="272"/>
      <c r="N4221" s="272"/>
      <c r="O4221" s="272" t="str">
        <f t="shared" si="657"/>
        <v/>
      </c>
      <c r="P4221" s="272" t="str">
        <f t="shared" si="658"/>
        <v/>
      </c>
      <c r="Q4221" s="272">
        <f t="shared" si="659"/>
        <v>0</v>
      </c>
      <c r="R4221" s="272"/>
    </row>
    <row r="4222" spans="1:18" x14ac:dyDescent="0.3">
      <c r="A4222" s="214">
        <v>25</v>
      </c>
      <c r="B4222" s="200"/>
      <c r="C4222" s="200"/>
      <c r="D4222" s="215"/>
      <c r="E4222" s="200"/>
      <c r="F4222" s="200"/>
      <c r="G4222" s="216"/>
      <c r="H4222" s="273"/>
      <c r="I4222" s="271">
        <f t="shared" si="656"/>
        <v>0</v>
      </c>
      <c r="J4222" s="271"/>
      <c r="K4222" s="271"/>
      <c r="L4222" s="271"/>
      <c r="M4222" s="272"/>
      <c r="N4222" s="272"/>
      <c r="O4222" s="272" t="str">
        <f t="shared" si="657"/>
        <v/>
      </c>
      <c r="P4222" s="272" t="str">
        <f t="shared" si="658"/>
        <v/>
      </c>
      <c r="Q4222" s="272">
        <f t="shared" si="659"/>
        <v>0</v>
      </c>
      <c r="R4222" s="272"/>
    </row>
    <row r="4223" spans="1:18" x14ac:dyDescent="0.3">
      <c r="A4223" s="214">
        <v>26</v>
      </c>
      <c r="B4223" s="200"/>
      <c r="C4223" s="200"/>
      <c r="D4223" s="215"/>
      <c r="E4223" s="200"/>
      <c r="F4223" s="200"/>
      <c r="G4223" s="216"/>
      <c r="H4223" s="273"/>
      <c r="I4223" s="271">
        <f t="shared" si="656"/>
        <v>0</v>
      </c>
      <c r="J4223" s="271"/>
      <c r="K4223" s="271"/>
      <c r="L4223" s="271"/>
      <c r="M4223" s="272"/>
      <c r="N4223" s="272"/>
      <c r="O4223" s="272" t="str">
        <f t="shared" si="657"/>
        <v/>
      </c>
      <c r="P4223" s="272" t="str">
        <f t="shared" si="658"/>
        <v/>
      </c>
      <c r="Q4223" s="272">
        <f t="shared" si="659"/>
        <v>0</v>
      </c>
      <c r="R4223" s="272"/>
    </row>
    <row r="4224" spans="1:18" x14ac:dyDescent="0.3">
      <c r="A4224" s="214">
        <v>27</v>
      </c>
      <c r="B4224" s="200"/>
      <c r="C4224" s="200"/>
      <c r="D4224" s="215"/>
      <c r="E4224" s="200"/>
      <c r="F4224" s="200"/>
      <c r="G4224" s="216"/>
      <c r="H4224" s="273"/>
      <c r="I4224" s="271">
        <f t="shared" si="656"/>
        <v>0</v>
      </c>
      <c r="J4224" s="271"/>
      <c r="K4224" s="271"/>
      <c r="L4224" s="271"/>
      <c r="M4224" s="272"/>
      <c r="N4224" s="272"/>
      <c r="O4224" s="272" t="str">
        <f t="shared" si="657"/>
        <v/>
      </c>
      <c r="P4224" s="272" t="str">
        <f t="shared" si="658"/>
        <v/>
      </c>
      <c r="Q4224" s="272">
        <f t="shared" si="659"/>
        <v>0</v>
      </c>
      <c r="R4224" s="272"/>
    </row>
    <row r="4225" spans="1:21" ht="17.25" thickBot="1" x14ac:dyDescent="0.35">
      <c r="A4225" s="217">
        <v>28</v>
      </c>
      <c r="B4225" s="204"/>
      <c r="C4225" s="204"/>
      <c r="D4225" s="218"/>
      <c r="E4225" s="204"/>
      <c r="F4225" s="204"/>
      <c r="G4225" s="219"/>
      <c r="H4225" s="273"/>
      <c r="I4225" s="271">
        <f t="shared" si="656"/>
        <v>0</v>
      </c>
      <c r="J4225" s="271"/>
      <c r="K4225" s="271"/>
      <c r="L4225" s="271"/>
      <c r="M4225" s="272"/>
      <c r="N4225" s="272"/>
      <c r="O4225" s="272" t="str">
        <f t="shared" si="657"/>
        <v/>
      </c>
      <c r="P4225" s="272" t="str">
        <f t="shared" si="658"/>
        <v/>
      </c>
      <c r="Q4225" s="272">
        <f t="shared" si="659"/>
        <v>0</v>
      </c>
      <c r="R4225" s="272"/>
    </row>
    <row r="4226" spans="1:21" x14ac:dyDescent="0.3">
      <c r="A4226" s="205"/>
      <c r="B4226" s="202"/>
      <c r="C4226" s="202"/>
      <c r="D4226" s="202" t="s">
        <v>271</v>
      </c>
      <c r="E4226" s="202"/>
      <c r="F4226" s="202"/>
      <c r="G4226" s="221"/>
      <c r="H4226" s="273" t="str">
        <f>IF(A4226&lt;&gt;0,SUM(Q4226:Q4228),"")</f>
        <v/>
      </c>
      <c r="I4226" s="271" t="str">
        <f>IF(A4226&lt;&gt;0,IF(IFERROR(B4226-8,0)&lt;0,0,IFERROR(B4226-8,0)),"")</f>
        <v/>
      </c>
      <c r="J4226" s="271" t="str">
        <f>IF(A4226&lt;&gt;0,IF(SUM(H4226-40)&gt;0,H4226-40,0),"")</f>
        <v/>
      </c>
      <c r="K4226" s="271" t="str">
        <f>IF(A4226&lt;&gt;0,IF(SUM(I4226:I4228)&gt;J4226,SUM(I4226:I4228),J4226),"")</f>
        <v/>
      </c>
      <c r="L4226" s="271" t="str">
        <f>IF(A4226&lt;&gt;0,IF(D4198="o",IF(H4226&lt;(15/(7/COUNTA(A4226:A4228))),0,IF(H4226&gt;(COUNTA(A4226:A4228)/5*40),COUNTA(A4226:A4228)/5*8,H4226/5)),""),"")</f>
        <v/>
      </c>
      <c r="M4226" s="272"/>
      <c r="N4226" s="272"/>
      <c r="O4226" s="272" t="str">
        <f t="shared" si="657"/>
        <v/>
      </c>
      <c r="P4226" s="272" t="str">
        <f t="shared" si="658"/>
        <v/>
      </c>
      <c r="Q4226" s="272">
        <f t="shared" si="659"/>
        <v>0</v>
      </c>
      <c r="R4226" s="272"/>
    </row>
    <row r="4227" spans="1:21" x14ac:dyDescent="0.3">
      <c r="A4227" s="206"/>
      <c r="B4227" s="200"/>
      <c r="C4227" s="200"/>
      <c r="D4227" s="215"/>
      <c r="E4227" s="200"/>
      <c r="F4227" s="200"/>
      <c r="G4227" s="216"/>
      <c r="H4227" s="273"/>
      <c r="I4227" s="271" t="str">
        <f>IF(A4227&lt;&gt;0,IF(IFERROR(B4227-8,0)&lt;0,0,IFERROR(B4227-8,0)),"")</f>
        <v/>
      </c>
      <c r="J4227" s="271"/>
      <c r="K4227" s="271"/>
      <c r="L4227" s="271"/>
      <c r="M4227" s="272"/>
      <c r="N4227" s="272"/>
      <c r="O4227" s="272" t="str">
        <f t="shared" si="657"/>
        <v/>
      </c>
      <c r="P4227" s="272" t="str">
        <f t="shared" si="658"/>
        <v/>
      </c>
      <c r="Q4227" s="272">
        <f t="shared" si="659"/>
        <v>0</v>
      </c>
      <c r="R4227" s="272"/>
    </row>
    <row r="4228" spans="1:21" ht="17.25" thickBot="1" x14ac:dyDescent="0.35">
      <c r="A4228" s="207"/>
      <c r="B4228" s="204"/>
      <c r="C4228" s="204"/>
      <c r="D4228" s="218"/>
      <c r="E4228" s="204"/>
      <c r="F4228" s="204"/>
      <c r="G4228" s="219"/>
      <c r="H4228" s="273"/>
      <c r="I4228" s="271" t="str">
        <f>IF(A4228&lt;&gt;0,IF(IFERROR(B4228-8,0)&lt;0,0,IFERROR(B4228-8,0)),"")</f>
        <v/>
      </c>
      <c r="J4228" s="271"/>
      <c r="K4228" s="271"/>
      <c r="L4228" s="271"/>
      <c r="M4228" s="272"/>
      <c r="N4228" s="272"/>
      <c r="O4228" s="272"/>
      <c r="P4228" s="272"/>
      <c r="Q4228" s="272">
        <f t="shared" si="659"/>
        <v>0</v>
      </c>
      <c r="R4228" s="272"/>
    </row>
    <row r="4229" spans="1:21" ht="17.25" thickBot="1" x14ac:dyDescent="0.35">
      <c r="A4229" s="211"/>
      <c r="B4229" s="243"/>
      <c r="C4229" s="243"/>
      <c r="D4229" s="243"/>
      <c r="E4229" s="243"/>
      <c r="F4229" s="243"/>
      <c r="G4229" s="244"/>
      <c r="H4229" s="273">
        <f t="shared" ref="H4229:M4229" si="660">SUM(H4230:H4260)</f>
        <v>0</v>
      </c>
      <c r="I4229" s="271">
        <f t="shared" si="660"/>
        <v>0</v>
      </c>
      <c r="J4229" s="271">
        <f t="shared" si="660"/>
        <v>0</v>
      </c>
      <c r="K4229" s="271">
        <f t="shared" si="660"/>
        <v>0</v>
      </c>
      <c r="L4229" s="274">
        <f t="shared" si="660"/>
        <v>0</v>
      </c>
      <c r="M4229" s="271" t="e">
        <f t="shared" si="660"/>
        <v>#DIV/0!</v>
      </c>
      <c r="N4229" s="275">
        <f>COUNTA(B4230:B4260)-COUNTIF(B4230:B4260,"연차")</f>
        <v>0</v>
      </c>
      <c r="O4229" s="271">
        <f>SUM(O4230:O4260)</f>
        <v>0</v>
      </c>
      <c r="P4229" s="271">
        <f>SUM(P4230:P4260)</f>
        <v>0</v>
      </c>
      <c r="Q4229" s="272">
        <f>SUM(Q4230:Q4260)</f>
        <v>0</v>
      </c>
      <c r="R4229" s="272">
        <f>COUNTA(A4230:A4260)</f>
        <v>28</v>
      </c>
      <c r="S4229" s="276">
        <f>SUM(C4230:C4260)</f>
        <v>0</v>
      </c>
      <c r="T4229" s="276">
        <f>SUM(F4230:F4260)</f>
        <v>0</v>
      </c>
      <c r="U4229" s="251">
        <f>G4231*G4233</f>
        <v>0</v>
      </c>
    </row>
    <row r="4230" spans="1:21" x14ac:dyDescent="0.3">
      <c r="A4230" s="212">
        <v>1</v>
      </c>
      <c r="B4230" s="201"/>
      <c r="C4230" s="201"/>
      <c r="D4230" s="201" t="s">
        <v>271</v>
      </c>
      <c r="E4230" s="201"/>
      <c r="F4230" s="201"/>
      <c r="G4230" s="213" t="s">
        <v>282</v>
      </c>
      <c r="H4230" s="273">
        <f>SUM(B4230:B4236)</f>
        <v>0</v>
      </c>
      <c r="I4230" s="271">
        <f t="shared" ref="I4230:I4257" si="661">IF(IFERROR(B4230-8,0)&lt;0,0,IFERROR(B4230-8,0))</f>
        <v>0</v>
      </c>
      <c r="J4230" s="271">
        <f>IF(SUM(H4230-40)&gt;0,H4230-40,0)</f>
        <v>0</v>
      </c>
      <c r="K4230" s="271">
        <f>IF(SUM(I4230:I4236)&gt;J4230,SUM(I4230:I4236),J4230)</f>
        <v>0</v>
      </c>
      <c r="L4230" s="271">
        <f>IF(D4230="o",IF(H4230&lt;15,0,IF(H4230&gt;40,8,H4230/5)),0)</f>
        <v>0</v>
      </c>
      <c r="M4230" s="272" t="e">
        <f>SUM(B4230:B4260)/COUNTA(B4230:B4260)</f>
        <v>#DIV/0!</v>
      </c>
      <c r="N4230" s="272"/>
      <c r="O4230" s="272" t="str">
        <f>IF(E4230="o",IF(B4230&gt;8,8,B4230),"")</f>
        <v/>
      </c>
      <c r="P4230" s="272" t="str">
        <f>IF(E4230="o",IF(B4230&gt;8,B4230-8,0),"")</f>
        <v/>
      </c>
      <c r="Q4230" s="272">
        <f>COUNTA(A4230)*IF(B4230="연차",0,B4230)</f>
        <v>0</v>
      </c>
      <c r="R4230" s="272"/>
    </row>
    <row r="4231" spans="1:21" x14ac:dyDescent="0.3">
      <c r="A4231" s="214">
        <v>2</v>
      </c>
      <c r="B4231" s="200"/>
      <c r="C4231" s="200"/>
      <c r="D4231" s="215"/>
      <c r="E4231" s="200"/>
      <c r="F4231" s="200"/>
      <c r="G4231" s="203"/>
      <c r="H4231" s="273"/>
      <c r="I4231" s="271">
        <f t="shared" si="661"/>
        <v>0</v>
      </c>
      <c r="J4231" s="271"/>
      <c r="K4231" s="271"/>
      <c r="L4231" s="271"/>
      <c r="M4231" s="272"/>
      <c r="N4231" s="272"/>
      <c r="O4231" s="272" t="str">
        <f t="shared" ref="O4231:O4259" si="662">IF(E4231="o",IF(B4231&gt;8,8,B4231),"")</f>
        <v/>
      </c>
      <c r="P4231" s="272" t="str">
        <f t="shared" ref="P4231:P4259" si="663">IF(E4231="o",IF(B4231&gt;8,B4231-8,0),"")</f>
        <v/>
      </c>
      <c r="Q4231" s="272">
        <f t="shared" ref="Q4231:Q4260" si="664">COUNTA(A4231)*IF(B4231="연차",0,B4231)</f>
        <v>0</v>
      </c>
      <c r="R4231" s="272"/>
    </row>
    <row r="4232" spans="1:21" x14ac:dyDescent="0.3">
      <c r="A4232" s="214">
        <v>3</v>
      </c>
      <c r="B4232" s="200"/>
      <c r="C4232" s="200"/>
      <c r="D4232" s="215"/>
      <c r="E4232" s="200"/>
      <c r="F4232" s="200"/>
      <c r="G4232" s="203" t="s">
        <v>275</v>
      </c>
      <c r="H4232" s="273"/>
      <c r="I4232" s="271">
        <f t="shared" si="661"/>
        <v>0</v>
      </c>
      <c r="J4232" s="271"/>
      <c r="K4232" s="271"/>
      <c r="L4232" s="271"/>
      <c r="M4232" s="272"/>
      <c r="N4232" s="272"/>
      <c r="O4232" s="272" t="str">
        <f t="shared" si="662"/>
        <v/>
      </c>
      <c r="P4232" s="272" t="str">
        <f t="shared" si="663"/>
        <v/>
      </c>
      <c r="Q4232" s="272">
        <f t="shared" si="664"/>
        <v>0</v>
      </c>
      <c r="R4232" s="272"/>
    </row>
    <row r="4233" spans="1:21" x14ac:dyDescent="0.3">
      <c r="A4233" s="214">
        <v>4</v>
      </c>
      <c r="B4233" s="200"/>
      <c r="C4233" s="200"/>
      <c r="D4233" s="215"/>
      <c r="E4233" s="200"/>
      <c r="F4233" s="200"/>
      <c r="G4233" s="203"/>
      <c r="H4233" s="273"/>
      <c r="I4233" s="271">
        <f t="shared" si="661"/>
        <v>0</v>
      </c>
      <c r="J4233" s="271"/>
      <c r="K4233" s="271"/>
      <c r="L4233" s="271"/>
      <c r="M4233" s="272"/>
      <c r="N4233" s="272"/>
      <c r="O4233" s="272" t="str">
        <f t="shared" si="662"/>
        <v/>
      </c>
      <c r="P4233" s="272" t="str">
        <f t="shared" si="663"/>
        <v/>
      </c>
      <c r="Q4233" s="272">
        <f t="shared" si="664"/>
        <v>0</v>
      </c>
      <c r="R4233" s="272"/>
    </row>
    <row r="4234" spans="1:21" x14ac:dyDescent="0.3">
      <c r="A4234" s="214">
        <v>5</v>
      </c>
      <c r="B4234" s="200"/>
      <c r="C4234" s="200"/>
      <c r="D4234" s="215"/>
      <c r="E4234" s="200"/>
      <c r="F4234" s="200"/>
      <c r="G4234" s="216"/>
      <c r="H4234" s="273"/>
      <c r="I4234" s="271">
        <f t="shared" si="661"/>
        <v>0</v>
      </c>
      <c r="J4234" s="271"/>
      <c r="K4234" s="271"/>
      <c r="L4234" s="271"/>
      <c r="M4234" s="272"/>
      <c r="N4234" s="272"/>
      <c r="O4234" s="272" t="str">
        <f t="shared" si="662"/>
        <v/>
      </c>
      <c r="P4234" s="272" t="str">
        <f t="shared" si="663"/>
        <v/>
      </c>
      <c r="Q4234" s="272">
        <f t="shared" si="664"/>
        <v>0</v>
      </c>
      <c r="R4234" s="272"/>
    </row>
    <row r="4235" spans="1:21" x14ac:dyDescent="0.3">
      <c r="A4235" s="214">
        <v>6</v>
      </c>
      <c r="B4235" s="200"/>
      <c r="C4235" s="200"/>
      <c r="D4235" s="215"/>
      <c r="E4235" s="200"/>
      <c r="F4235" s="200"/>
      <c r="G4235" s="216"/>
      <c r="H4235" s="273"/>
      <c r="I4235" s="271">
        <f t="shared" si="661"/>
        <v>0</v>
      </c>
      <c r="J4235" s="271"/>
      <c r="K4235" s="271"/>
      <c r="L4235" s="271"/>
      <c r="M4235" s="272"/>
      <c r="N4235" s="272"/>
      <c r="O4235" s="272" t="str">
        <f t="shared" si="662"/>
        <v/>
      </c>
      <c r="P4235" s="272" t="str">
        <f t="shared" si="663"/>
        <v/>
      </c>
      <c r="Q4235" s="272">
        <f t="shared" si="664"/>
        <v>0</v>
      </c>
      <c r="R4235" s="272"/>
    </row>
    <row r="4236" spans="1:21" ht="17.25" thickBot="1" x14ac:dyDescent="0.35">
      <c r="A4236" s="217">
        <v>7</v>
      </c>
      <c r="B4236" s="204"/>
      <c r="C4236" s="204"/>
      <c r="D4236" s="218"/>
      <c r="E4236" s="204"/>
      <c r="F4236" s="204"/>
      <c r="G4236" s="219"/>
      <c r="H4236" s="273"/>
      <c r="I4236" s="271">
        <f t="shared" si="661"/>
        <v>0</v>
      </c>
      <c r="J4236" s="271"/>
      <c r="K4236" s="271"/>
      <c r="L4236" s="271"/>
      <c r="M4236" s="272"/>
      <c r="N4236" s="272"/>
      <c r="O4236" s="272" t="str">
        <f t="shared" si="662"/>
        <v/>
      </c>
      <c r="P4236" s="272" t="str">
        <f t="shared" si="663"/>
        <v/>
      </c>
      <c r="Q4236" s="272">
        <f t="shared" si="664"/>
        <v>0</v>
      </c>
      <c r="R4236" s="272"/>
    </row>
    <row r="4237" spans="1:21" x14ac:dyDescent="0.3">
      <c r="A4237" s="220">
        <v>8</v>
      </c>
      <c r="B4237" s="202"/>
      <c r="C4237" s="202"/>
      <c r="D4237" s="202" t="s">
        <v>271</v>
      </c>
      <c r="E4237" s="202"/>
      <c r="F4237" s="202"/>
      <c r="G4237" s="221"/>
      <c r="H4237" s="273">
        <f>SUM(B4237:B4243)</f>
        <v>0</v>
      </c>
      <c r="I4237" s="271">
        <f t="shared" si="661"/>
        <v>0</v>
      </c>
      <c r="J4237" s="271">
        <f>IF(SUM(H4237-40)&gt;0,H4237-40,0)</f>
        <v>0</v>
      </c>
      <c r="K4237" s="271">
        <f>IF(SUM(I4237:I4243)&gt;J4237,SUM(I4237:I4243),J4237)</f>
        <v>0</v>
      </c>
      <c r="L4237" s="271">
        <f>IF(D4237="o",IF(H4237&lt;15,0,IF(H4237&gt;40,8,H4237/5)),0)</f>
        <v>0</v>
      </c>
      <c r="M4237" s="272"/>
      <c r="N4237" s="272"/>
      <c r="O4237" s="272" t="str">
        <f t="shared" si="662"/>
        <v/>
      </c>
      <c r="P4237" s="272" t="str">
        <f t="shared" si="663"/>
        <v/>
      </c>
      <c r="Q4237" s="272">
        <f t="shared" si="664"/>
        <v>0</v>
      </c>
      <c r="R4237" s="272"/>
    </row>
    <row r="4238" spans="1:21" x14ac:dyDescent="0.3">
      <c r="A4238" s="214">
        <v>9</v>
      </c>
      <c r="B4238" s="200"/>
      <c r="C4238" s="200"/>
      <c r="D4238" s="215"/>
      <c r="E4238" s="200"/>
      <c r="F4238" s="200"/>
      <c r="G4238" s="216"/>
      <c r="H4238" s="273"/>
      <c r="I4238" s="271">
        <f t="shared" si="661"/>
        <v>0</v>
      </c>
      <c r="J4238" s="271"/>
      <c r="K4238" s="271"/>
      <c r="L4238" s="271"/>
      <c r="M4238" s="272"/>
      <c r="N4238" s="272"/>
      <c r="O4238" s="272" t="str">
        <f t="shared" si="662"/>
        <v/>
      </c>
      <c r="P4238" s="272" t="str">
        <f t="shared" si="663"/>
        <v/>
      </c>
      <c r="Q4238" s="272">
        <f t="shared" si="664"/>
        <v>0</v>
      </c>
      <c r="R4238" s="272"/>
    </row>
    <row r="4239" spans="1:21" x14ac:dyDescent="0.3">
      <c r="A4239" s="214">
        <v>10</v>
      </c>
      <c r="B4239" s="200"/>
      <c r="C4239" s="200"/>
      <c r="D4239" s="215"/>
      <c r="E4239" s="200"/>
      <c r="F4239" s="200"/>
      <c r="G4239" s="216"/>
      <c r="H4239" s="273"/>
      <c r="I4239" s="271">
        <f t="shared" si="661"/>
        <v>0</v>
      </c>
      <c r="J4239" s="271"/>
      <c r="K4239" s="271"/>
      <c r="L4239" s="271"/>
      <c r="M4239" s="272"/>
      <c r="N4239" s="272"/>
      <c r="O4239" s="272" t="str">
        <f t="shared" si="662"/>
        <v/>
      </c>
      <c r="P4239" s="272" t="str">
        <f t="shared" si="663"/>
        <v/>
      </c>
      <c r="Q4239" s="272">
        <f t="shared" si="664"/>
        <v>0</v>
      </c>
      <c r="R4239" s="272"/>
    </row>
    <row r="4240" spans="1:21" x14ac:dyDescent="0.3">
      <c r="A4240" s="214">
        <v>11</v>
      </c>
      <c r="B4240" s="200"/>
      <c r="C4240" s="200"/>
      <c r="D4240" s="215"/>
      <c r="E4240" s="200"/>
      <c r="F4240" s="200"/>
      <c r="G4240" s="216"/>
      <c r="H4240" s="273"/>
      <c r="I4240" s="271">
        <f t="shared" si="661"/>
        <v>0</v>
      </c>
      <c r="J4240" s="271"/>
      <c r="K4240" s="271"/>
      <c r="L4240" s="271"/>
      <c r="M4240" s="272"/>
      <c r="N4240" s="272"/>
      <c r="O4240" s="272" t="str">
        <f t="shared" si="662"/>
        <v/>
      </c>
      <c r="P4240" s="272" t="str">
        <f t="shared" si="663"/>
        <v/>
      </c>
      <c r="Q4240" s="272">
        <f t="shared" si="664"/>
        <v>0</v>
      </c>
      <c r="R4240" s="272"/>
    </row>
    <row r="4241" spans="1:18" x14ac:dyDescent="0.3">
      <c r="A4241" s="214">
        <v>12</v>
      </c>
      <c r="B4241" s="200"/>
      <c r="C4241" s="200"/>
      <c r="D4241" s="215"/>
      <c r="E4241" s="200"/>
      <c r="F4241" s="200"/>
      <c r="G4241" s="216"/>
      <c r="H4241" s="273"/>
      <c r="I4241" s="271">
        <f t="shared" si="661"/>
        <v>0</v>
      </c>
      <c r="J4241" s="271"/>
      <c r="K4241" s="271"/>
      <c r="L4241" s="271"/>
      <c r="M4241" s="272"/>
      <c r="N4241" s="272"/>
      <c r="O4241" s="272" t="str">
        <f t="shared" si="662"/>
        <v/>
      </c>
      <c r="P4241" s="272" t="str">
        <f t="shared" si="663"/>
        <v/>
      </c>
      <c r="Q4241" s="272">
        <f t="shared" si="664"/>
        <v>0</v>
      </c>
      <c r="R4241" s="272"/>
    </row>
    <row r="4242" spans="1:18" x14ac:dyDescent="0.3">
      <c r="A4242" s="214">
        <v>13</v>
      </c>
      <c r="B4242" s="200"/>
      <c r="C4242" s="200"/>
      <c r="D4242" s="215"/>
      <c r="E4242" s="200"/>
      <c r="F4242" s="200"/>
      <c r="G4242" s="216"/>
      <c r="H4242" s="273"/>
      <c r="I4242" s="271">
        <f t="shared" si="661"/>
        <v>0</v>
      </c>
      <c r="J4242" s="271"/>
      <c r="K4242" s="271"/>
      <c r="L4242" s="271"/>
      <c r="M4242" s="272"/>
      <c r="N4242" s="272"/>
      <c r="O4242" s="272" t="str">
        <f t="shared" si="662"/>
        <v/>
      </c>
      <c r="P4242" s="272" t="str">
        <f t="shared" si="663"/>
        <v/>
      </c>
      <c r="Q4242" s="272">
        <f t="shared" si="664"/>
        <v>0</v>
      </c>
      <c r="R4242" s="272"/>
    </row>
    <row r="4243" spans="1:18" ht="17.25" thickBot="1" x14ac:dyDescent="0.35">
      <c r="A4243" s="217">
        <v>14</v>
      </c>
      <c r="B4243" s="204"/>
      <c r="C4243" s="204"/>
      <c r="D4243" s="218"/>
      <c r="E4243" s="204"/>
      <c r="F4243" s="204"/>
      <c r="G4243" s="219"/>
      <c r="H4243" s="273"/>
      <c r="I4243" s="271">
        <f t="shared" si="661"/>
        <v>0</v>
      </c>
      <c r="J4243" s="271"/>
      <c r="K4243" s="271"/>
      <c r="L4243" s="271"/>
      <c r="M4243" s="272"/>
      <c r="N4243" s="272"/>
      <c r="O4243" s="272" t="str">
        <f t="shared" si="662"/>
        <v/>
      </c>
      <c r="P4243" s="272" t="str">
        <f t="shared" si="663"/>
        <v/>
      </c>
      <c r="Q4243" s="272">
        <f t="shared" si="664"/>
        <v>0</v>
      </c>
      <c r="R4243" s="272"/>
    </row>
    <row r="4244" spans="1:18" x14ac:dyDescent="0.3">
      <c r="A4244" s="220">
        <v>15</v>
      </c>
      <c r="B4244" s="202"/>
      <c r="C4244" s="202"/>
      <c r="D4244" s="202" t="s">
        <v>271</v>
      </c>
      <c r="E4244" s="202"/>
      <c r="F4244" s="202"/>
      <c r="G4244" s="221"/>
      <c r="H4244" s="273">
        <f>SUM(B4244:B4250)</f>
        <v>0</v>
      </c>
      <c r="I4244" s="271">
        <f t="shared" si="661"/>
        <v>0</v>
      </c>
      <c r="J4244" s="271">
        <f>IF(SUM(H4244-40)&gt;0,H4244-40,0)</f>
        <v>0</v>
      </c>
      <c r="K4244" s="271">
        <f>IF(SUM(I4244:I4250)&gt;J4244,SUM(I4244:I4250),J4244)</f>
        <v>0</v>
      </c>
      <c r="L4244" s="271">
        <f>IF(D4244="o",IF(H4244&lt;15,0,IF(H4244&gt;40,8,H4244/5)),0)</f>
        <v>0</v>
      </c>
      <c r="M4244" s="272"/>
      <c r="N4244" s="272"/>
      <c r="O4244" s="272" t="str">
        <f t="shared" si="662"/>
        <v/>
      </c>
      <c r="P4244" s="272" t="str">
        <f t="shared" si="663"/>
        <v/>
      </c>
      <c r="Q4244" s="272">
        <f t="shared" si="664"/>
        <v>0</v>
      </c>
      <c r="R4244" s="272"/>
    </row>
    <row r="4245" spans="1:18" x14ac:dyDescent="0.3">
      <c r="A4245" s="214">
        <v>16</v>
      </c>
      <c r="B4245" s="200"/>
      <c r="C4245" s="200"/>
      <c r="D4245" s="215"/>
      <c r="E4245" s="200"/>
      <c r="F4245" s="200"/>
      <c r="G4245" s="216"/>
      <c r="H4245" s="273"/>
      <c r="I4245" s="271">
        <f t="shared" si="661"/>
        <v>0</v>
      </c>
      <c r="J4245" s="271"/>
      <c r="K4245" s="271"/>
      <c r="L4245" s="271"/>
      <c r="M4245" s="272"/>
      <c r="N4245" s="272"/>
      <c r="O4245" s="272" t="str">
        <f t="shared" si="662"/>
        <v/>
      </c>
      <c r="P4245" s="272" t="str">
        <f t="shared" si="663"/>
        <v/>
      </c>
      <c r="Q4245" s="272">
        <f t="shared" si="664"/>
        <v>0</v>
      </c>
      <c r="R4245" s="272"/>
    </row>
    <row r="4246" spans="1:18" x14ac:dyDescent="0.3">
      <c r="A4246" s="214">
        <v>17</v>
      </c>
      <c r="B4246" s="200"/>
      <c r="C4246" s="200"/>
      <c r="D4246" s="215"/>
      <c r="E4246" s="200"/>
      <c r="F4246" s="200"/>
      <c r="G4246" s="216"/>
      <c r="H4246" s="273"/>
      <c r="I4246" s="271">
        <f t="shared" si="661"/>
        <v>0</v>
      </c>
      <c r="J4246" s="271"/>
      <c r="K4246" s="271"/>
      <c r="L4246" s="271"/>
      <c r="M4246" s="272"/>
      <c r="N4246" s="272"/>
      <c r="O4246" s="272" t="str">
        <f t="shared" si="662"/>
        <v/>
      </c>
      <c r="P4246" s="272" t="str">
        <f t="shared" si="663"/>
        <v/>
      </c>
      <c r="Q4246" s="272">
        <f t="shared" si="664"/>
        <v>0</v>
      </c>
      <c r="R4246" s="272"/>
    </row>
    <row r="4247" spans="1:18" x14ac:dyDescent="0.3">
      <c r="A4247" s="214">
        <v>18</v>
      </c>
      <c r="B4247" s="200"/>
      <c r="C4247" s="200"/>
      <c r="D4247" s="215"/>
      <c r="E4247" s="200"/>
      <c r="F4247" s="200"/>
      <c r="G4247" s="216"/>
      <c r="H4247" s="273"/>
      <c r="I4247" s="271">
        <f t="shared" si="661"/>
        <v>0</v>
      </c>
      <c r="J4247" s="271"/>
      <c r="K4247" s="271"/>
      <c r="L4247" s="271"/>
      <c r="M4247" s="272"/>
      <c r="N4247" s="272"/>
      <c r="O4247" s="272" t="str">
        <f t="shared" si="662"/>
        <v/>
      </c>
      <c r="P4247" s="272" t="str">
        <f t="shared" si="663"/>
        <v/>
      </c>
      <c r="Q4247" s="272">
        <f t="shared" si="664"/>
        <v>0</v>
      </c>
      <c r="R4247" s="272"/>
    </row>
    <row r="4248" spans="1:18" x14ac:dyDescent="0.3">
      <c r="A4248" s="214">
        <v>19</v>
      </c>
      <c r="B4248" s="200"/>
      <c r="C4248" s="200"/>
      <c r="D4248" s="215"/>
      <c r="E4248" s="200"/>
      <c r="F4248" s="200"/>
      <c r="G4248" s="216"/>
      <c r="H4248" s="273"/>
      <c r="I4248" s="271">
        <f t="shared" si="661"/>
        <v>0</v>
      </c>
      <c r="J4248" s="271"/>
      <c r="K4248" s="271"/>
      <c r="L4248" s="271"/>
      <c r="M4248" s="272"/>
      <c r="N4248" s="272"/>
      <c r="O4248" s="272" t="str">
        <f t="shared" si="662"/>
        <v/>
      </c>
      <c r="P4248" s="272" t="str">
        <f t="shared" si="663"/>
        <v/>
      </c>
      <c r="Q4248" s="272">
        <f t="shared" si="664"/>
        <v>0</v>
      </c>
      <c r="R4248" s="272"/>
    </row>
    <row r="4249" spans="1:18" x14ac:dyDescent="0.3">
      <c r="A4249" s="214">
        <v>20</v>
      </c>
      <c r="B4249" s="200"/>
      <c r="C4249" s="200"/>
      <c r="D4249" s="215"/>
      <c r="E4249" s="200"/>
      <c r="F4249" s="200"/>
      <c r="G4249" s="216"/>
      <c r="H4249" s="273"/>
      <c r="I4249" s="271">
        <f t="shared" si="661"/>
        <v>0</v>
      </c>
      <c r="J4249" s="271"/>
      <c r="K4249" s="271"/>
      <c r="L4249" s="271"/>
      <c r="M4249" s="272"/>
      <c r="N4249" s="272"/>
      <c r="O4249" s="272" t="str">
        <f t="shared" si="662"/>
        <v/>
      </c>
      <c r="P4249" s="272" t="str">
        <f t="shared" si="663"/>
        <v/>
      </c>
      <c r="Q4249" s="272">
        <f t="shared" si="664"/>
        <v>0</v>
      </c>
      <c r="R4249" s="272"/>
    </row>
    <row r="4250" spans="1:18" ht="17.25" thickBot="1" x14ac:dyDescent="0.35">
      <c r="A4250" s="217">
        <v>21</v>
      </c>
      <c r="B4250" s="204"/>
      <c r="C4250" s="204"/>
      <c r="D4250" s="218"/>
      <c r="E4250" s="204"/>
      <c r="F4250" s="204"/>
      <c r="G4250" s="219"/>
      <c r="H4250" s="273"/>
      <c r="I4250" s="271">
        <f t="shared" si="661"/>
        <v>0</v>
      </c>
      <c r="J4250" s="271"/>
      <c r="K4250" s="271"/>
      <c r="L4250" s="271"/>
      <c r="M4250" s="272"/>
      <c r="N4250" s="272"/>
      <c r="O4250" s="272" t="str">
        <f t="shared" si="662"/>
        <v/>
      </c>
      <c r="P4250" s="272" t="str">
        <f t="shared" si="663"/>
        <v/>
      </c>
      <c r="Q4250" s="272">
        <f t="shared" si="664"/>
        <v>0</v>
      </c>
      <c r="R4250" s="272"/>
    </row>
    <row r="4251" spans="1:18" x14ac:dyDescent="0.3">
      <c r="A4251" s="220">
        <v>22</v>
      </c>
      <c r="B4251" s="202"/>
      <c r="C4251" s="202"/>
      <c r="D4251" s="202" t="s">
        <v>271</v>
      </c>
      <c r="E4251" s="202"/>
      <c r="F4251" s="202"/>
      <c r="G4251" s="221"/>
      <c r="H4251" s="273">
        <f>SUM(B4251:B4257)</f>
        <v>0</v>
      </c>
      <c r="I4251" s="271">
        <f t="shared" si="661"/>
        <v>0</v>
      </c>
      <c r="J4251" s="271">
        <f>IF(SUM(H4251-40)&gt;0,H4251-40,0)</f>
        <v>0</v>
      </c>
      <c r="K4251" s="271">
        <f>IF(SUM(I4251:I4257)&gt;J4251,SUM(I4251:I4257),J4251)</f>
        <v>0</v>
      </c>
      <c r="L4251" s="271">
        <f>IF(D4251="o",IF(H4251&lt;15,0,IF(H4251&gt;40,8,H4251/5)),0)</f>
        <v>0</v>
      </c>
      <c r="M4251" s="272"/>
      <c r="N4251" s="272"/>
      <c r="O4251" s="272" t="str">
        <f t="shared" si="662"/>
        <v/>
      </c>
      <c r="P4251" s="272" t="str">
        <f t="shared" si="663"/>
        <v/>
      </c>
      <c r="Q4251" s="272">
        <f t="shared" si="664"/>
        <v>0</v>
      </c>
      <c r="R4251" s="272"/>
    </row>
    <row r="4252" spans="1:18" x14ac:dyDescent="0.3">
      <c r="A4252" s="214">
        <v>23</v>
      </c>
      <c r="B4252" s="200"/>
      <c r="C4252" s="200"/>
      <c r="D4252" s="215"/>
      <c r="E4252" s="200"/>
      <c r="F4252" s="200"/>
      <c r="G4252" s="216"/>
      <c r="H4252" s="273"/>
      <c r="I4252" s="271">
        <f t="shared" si="661"/>
        <v>0</v>
      </c>
      <c r="J4252" s="271"/>
      <c r="K4252" s="271"/>
      <c r="L4252" s="271"/>
      <c r="M4252" s="272"/>
      <c r="N4252" s="272"/>
      <c r="O4252" s="272" t="str">
        <f t="shared" si="662"/>
        <v/>
      </c>
      <c r="P4252" s="272" t="str">
        <f t="shared" si="663"/>
        <v/>
      </c>
      <c r="Q4252" s="272">
        <f t="shared" si="664"/>
        <v>0</v>
      </c>
      <c r="R4252" s="272"/>
    </row>
    <row r="4253" spans="1:18" x14ac:dyDescent="0.3">
      <c r="A4253" s="214">
        <v>24</v>
      </c>
      <c r="B4253" s="200"/>
      <c r="C4253" s="200"/>
      <c r="D4253" s="215"/>
      <c r="E4253" s="200"/>
      <c r="F4253" s="200"/>
      <c r="G4253" s="216"/>
      <c r="H4253" s="273"/>
      <c r="I4253" s="271">
        <f t="shared" si="661"/>
        <v>0</v>
      </c>
      <c r="J4253" s="271"/>
      <c r="K4253" s="271"/>
      <c r="L4253" s="271"/>
      <c r="M4253" s="272"/>
      <c r="N4253" s="272"/>
      <c r="O4253" s="272" t="str">
        <f t="shared" si="662"/>
        <v/>
      </c>
      <c r="P4253" s="272" t="str">
        <f t="shared" si="663"/>
        <v/>
      </c>
      <c r="Q4253" s="272">
        <f t="shared" si="664"/>
        <v>0</v>
      </c>
      <c r="R4253" s="272"/>
    </row>
    <row r="4254" spans="1:18" x14ac:dyDescent="0.3">
      <c r="A4254" s="214">
        <v>25</v>
      </c>
      <c r="B4254" s="200"/>
      <c r="C4254" s="200"/>
      <c r="D4254" s="215"/>
      <c r="E4254" s="200"/>
      <c r="F4254" s="200"/>
      <c r="G4254" s="216"/>
      <c r="H4254" s="273"/>
      <c r="I4254" s="271">
        <f t="shared" si="661"/>
        <v>0</v>
      </c>
      <c r="J4254" s="271"/>
      <c r="K4254" s="271"/>
      <c r="L4254" s="271"/>
      <c r="M4254" s="272"/>
      <c r="N4254" s="272"/>
      <c r="O4254" s="272" t="str">
        <f t="shared" si="662"/>
        <v/>
      </c>
      <c r="P4254" s="272" t="str">
        <f t="shared" si="663"/>
        <v/>
      </c>
      <c r="Q4254" s="272">
        <f t="shared" si="664"/>
        <v>0</v>
      </c>
      <c r="R4254" s="272"/>
    </row>
    <row r="4255" spans="1:18" x14ac:dyDescent="0.3">
      <c r="A4255" s="214">
        <v>26</v>
      </c>
      <c r="B4255" s="200"/>
      <c r="C4255" s="200"/>
      <c r="D4255" s="215"/>
      <c r="E4255" s="200"/>
      <c r="F4255" s="200"/>
      <c r="G4255" s="216"/>
      <c r="H4255" s="273"/>
      <c r="I4255" s="271">
        <f t="shared" si="661"/>
        <v>0</v>
      </c>
      <c r="J4255" s="271"/>
      <c r="K4255" s="271"/>
      <c r="L4255" s="271"/>
      <c r="M4255" s="272"/>
      <c r="N4255" s="272"/>
      <c r="O4255" s="272" t="str">
        <f t="shared" si="662"/>
        <v/>
      </c>
      <c r="P4255" s="272" t="str">
        <f t="shared" si="663"/>
        <v/>
      </c>
      <c r="Q4255" s="272">
        <f t="shared" si="664"/>
        <v>0</v>
      </c>
      <c r="R4255" s="272"/>
    </row>
    <row r="4256" spans="1:18" x14ac:dyDescent="0.3">
      <c r="A4256" s="214">
        <v>27</v>
      </c>
      <c r="B4256" s="200"/>
      <c r="C4256" s="200"/>
      <c r="D4256" s="215"/>
      <c r="E4256" s="200"/>
      <c r="F4256" s="200"/>
      <c r="G4256" s="216"/>
      <c r="H4256" s="273"/>
      <c r="I4256" s="271">
        <f t="shared" si="661"/>
        <v>0</v>
      </c>
      <c r="J4256" s="271"/>
      <c r="K4256" s="271"/>
      <c r="L4256" s="271"/>
      <c r="M4256" s="272"/>
      <c r="N4256" s="272"/>
      <c r="O4256" s="272" t="str">
        <f t="shared" si="662"/>
        <v/>
      </c>
      <c r="P4256" s="272" t="str">
        <f t="shared" si="663"/>
        <v/>
      </c>
      <c r="Q4256" s="272">
        <f t="shared" si="664"/>
        <v>0</v>
      </c>
      <c r="R4256" s="272"/>
    </row>
    <row r="4257" spans="1:21" ht="17.25" thickBot="1" x14ac:dyDescent="0.35">
      <c r="A4257" s="217">
        <v>28</v>
      </c>
      <c r="B4257" s="204"/>
      <c r="C4257" s="204"/>
      <c r="D4257" s="218"/>
      <c r="E4257" s="204"/>
      <c r="F4257" s="204"/>
      <c r="G4257" s="219"/>
      <c r="H4257" s="273"/>
      <c r="I4257" s="271">
        <f t="shared" si="661"/>
        <v>0</v>
      </c>
      <c r="J4257" s="271"/>
      <c r="K4257" s="271"/>
      <c r="L4257" s="271"/>
      <c r="M4257" s="272"/>
      <c r="N4257" s="272"/>
      <c r="O4257" s="272" t="str">
        <f t="shared" si="662"/>
        <v/>
      </c>
      <c r="P4257" s="272" t="str">
        <f t="shared" si="663"/>
        <v/>
      </c>
      <c r="Q4257" s="272">
        <f t="shared" si="664"/>
        <v>0</v>
      </c>
      <c r="R4257" s="272"/>
    </row>
    <row r="4258" spans="1:21" x14ac:dyDescent="0.3">
      <c r="A4258" s="205"/>
      <c r="B4258" s="202"/>
      <c r="C4258" s="202"/>
      <c r="D4258" s="202" t="s">
        <v>271</v>
      </c>
      <c r="E4258" s="202"/>
      <c r="F4258" s="202"/>
      <c r="G4258" s="221"/>
      <c r="H4258" s="273" t="str">
        <f>IF(A4258&lt;&gt;0,SUM(Q4258:Q4260),"")</f>
        <v/>
      </c>
      <c r="I4258" s="271" t="str">
        <f>IF(A4258&lt;&gt;0,IF(IFERROR(B4258-8,0)&lt;0,0,IFERROR(B4258-8,0)),"")</f>
        <v/>
      </c>
      <c r="J4258" s="271" t="str">
        <f>IF(A4258&lt;&gt;0,IF(SUM(H4258-40)&gt;0,H4258-40,0),"")</f>
        <v/>
      </c>
      <c r="K4258" s="271" t="str">
        <f>IF(A4258&lt;&gt;0,IF(SUM(I4258:I4260)&gt;J4258,SUM(I4258:I4260),J4258),"")</f>
        <v/>
      </c>
      <c r="L4258" s="271" t="str">
        <f>IF(A4258&lt;&gt;0,IF(D4230="o",IF(H4258&lt;(15/(7/COUNTA(A4258:A4260))),0,IF(H4258&gt;(COUNTA(A4258:A4260)/5*40),COUNTA(A4258:A4260)/5*8,H4258/5)),""),"")</f>
        <v/>
      </c>
      <c r="M4258" s="272"/>
      <c r="N4258" s="272"/>
      <c r="O4258" s="272" t="str">
        <f t="shared" si="662"/>
        <v/>
      </c>
      <c r="P4258" s="272" t="str">
        <f t="shared" si="663"/>
        <v/>
      </c>
      <c r="Q4258" s="272">
        <f t="shared" si="664"/>
        <v>0</v>
      </c>
      <c r="R4258" s="272"/>
    </row>
    <row r="4259" spans="1:21" x14ac:dyDescent="0.3">
      <c r="A4259" s="206"/>
      <c r="B4259" s="200"/>
      <c r="C4259" s="200"/>
      <c r="D4259" s="215"/>
      <c r="E4259" s="200"/>
      <c r="F4259" s="200"/>
      <c r="G4259" s="216"/>
      <c r="H4259" s="273"/>
      <c r="I4259" s="271" t="str">
        <f>IF(A4259&lt;&gt;0,IF(IFERROR(B4259-8,0)&lt;0,0,IFERROR(B4259-8,0)),"")</f>
        <v/>
      </c>
      <c r="J4259" s="271"/>
      <c r="K4259" s="271"/>
      <c r="L4259" s="271"/>
      <c r="M4259" s="272"/>
      <c r="N4259" s="272"/>
      <c r="O4259" s="272" t="str">
        <f t="shared" si="662"/>
        <v/>
      </c>
      <c r="P4259" s="272" t="str">
        <f t="shared" si="663"/>
        <v/>
      </c>
      <c r="Q4259" s="272">
        <f t="shared" si="664"/>
        <v>0</v>
      </c>
      <c r="R4259" s="272"/>
    </row>
    <row r="4260" spans="1:21" ht="17.25" thickBot="1" x14ac:dyDescent="0.35">
      <c r="A4260" s="207"/>
      <c r="B4260" s="204"/>
      <c r="C4260" s="204"/>
      <c r="D4260" s="218"/>
      <c r="E4260" s="204"/>
      <c r="F4260" s="204"/>
      <c r="G4260" s="219"/>
      <c r="H4260" s="273"/>
      <c r="I4260" s="271" t="str">
        <f>IF(A4260&lt;&gt;0,IF(IFERROR(B4260-8,0)&lt;0,0,IFERROR(B4260-8,0)),"")</f>
        <v/>
      </c>
      <c r="J4260" s="271"/>
      <c r="K4260" s="271"/>
      <c r="L4260" s="271"/>
      <c r="M4260" s="272"/>
      <c r="N4260" s="272"/>
      <c r="O4260" s="272"/>
      <c r="P4260" s="272"/>
      <c r="Q4260" s="272">
        <f t="shared" si="664"/>
        <v>0</v>
      </c>
      <c r="R4260" s="272"/>
    </row>
    <row r="4261" spans="1:21" ht="17.25" thickBot="1" x14ac:dyDescent="0.35">
      <c r="A4261" s="211"/>
      <c r="B4261" s="243"/>
      <c r="C4261" s="243"/>
      <c r="D4261" s="243"/>
      <c r="E4261" s="243"/>
      <c r="F4261" s="243"/>
      <c r="G4261" s="244"/>
      <c r="H4261" s="273">
        <f t="shared" ref="H4261:M4261" si="665">SUM(H4262:H4292)</f>
        <v>0</v>
      </c>
      <c r="I4261" s="271">
        <f t="shared" si="665"/>
        <v>0</v>
      </c>
      <c r="J4261" s="271">
        <f t="shared" si="665"/>
        <v>0</v>
      </c>
      <c r="K4261" s="271">
        <f t="shared" si="665"/>
        <v>0</v>
      </c>
      <c r="L4261" s="274">
        <f t="shared" si="665"/>
        <v>0</v>
      </c>
      <c r="M4261" s="271" t="e">
        <f t="shared" si="665"/>
        <v>#DIV/0!</v>
      </c>
      <c r="N4261" s="275">
        <f>COUNTA(B4262:B4292)-COUNTIF(B4262:B4292,"연차")</f>
        <v>0</v>
      </c>
      <c r="O4261" s="271">
        <f>SUM(O4262:O4292)</f>
        <v>0</v>
      </c>
      <c r="P4261" s="271">
        <f>SUM(P4262:P4292)</f>
        <v>0</v>
      </c>
      <c r="Q4261" s="272">
        <f>SUM(Q4262:Q4292)</f>
        <v>0</v>
      </c>
      <c r="R4261" s="272">
        <f>COUNTA(A4262:A4292)</f>
        <v>28</v>
      </c>
      <c r="S4261" s="276">
        <f>SUM(C4262:C4292)</f>
        <v>0</v>
      </c>
      <c r="T4261" s="276">
        <f>SUM(F4262:F4292)</f>
        <v>0</v>
      </c>
      <c r="U4261" s="251">
        <f>G4263*G4265</f>
        <v>0</v>
      </c>
    </row>
    <row r="4262" spans="1:21" x14ac:dyDescent="0.3">
      <c r="A4262" s="212">
        <v>1</v>
      </c>
      <c r="B4262" s="201"/>
      <c r="C4262" s="201"/>
      <c r="D4262" s="201" t="s">
        <v>271</v>
      </c>
      <c r="E4262" s="201"/>
      <c r="F4262" s="201"/>
      <c r="G4262" s="213" t="s">
        <v>282</v>
      </c>
      <c r="H4262" s="273">
        <f>SUM(B4262:B4268)</f>
        <v>0</v>
      </c>
      <c r="I4262" s="271">
        <f t="shared" ref="I4262:I4289" si="666">IF(IFERROR(B4262-8,0)&lt;0,0,IFERROR(B4262-8,0))</f>
        <v>0</v>
      </c>
      <c r="J4262" s="271">
        <f>IF(SUM(H4262-40)&gt;0,H4262-40,0)</f>
        <v>0</v>
      </c>
      <c r="K4262" s="271">
        <f>IF(SUM(I4262:I4268)&gt;J4262,SUM(I4262:I4268),J4262)</f>
        <v>0</v>
      </c>
      <c r="L4262" s="271">
        <f>IF(D4262="o",IF(H4262&lt;15,0,IF(H4262&gt;40,8,H4262/5)),0)</f>
        <v>0</v>
      </c>
      <c r="M4262" s="272" t="e">
        <f>SUM(B4262:B4292)/COUNTA(B4262:B4292)</f>
        <v>#DIV/0!</v>
      </c>
      <c r="N4262" s="272"/>
      <c r="O4262" s="272" t="str">
        <f>IF(E4262="o",IF(B4262&gt;8,8,B4262),"")</f>
        <v/>
      </c>
      <c r="P4262" s="272" t="str">
        <f>IF(E4262="o",IF(B4262&gt;8,B4262-8,0),"")</f>
        <v/>
      </c>
      <c r="Q4262" s="272">
        <f>COUNTA(A4262)*IF(B4262="연차",0,B4262)</f>
        <v>0</v>
      </c>
      <c r="R4262" s="272"/>
    </row>
    <row r="4263" spans="1:21" x14ac:dyDescent="0.3">
      <c r="A4263" s="214">
        <v>2</v>
      </c>
      <c r="B4263" s="200"/>
      <c r="C4263" s="200"/>
      <c r="D4263" s="215"/>
      <c r="E4263" s="200"/>
      <c r="F4263" s="200"/>
      <c r="G4263" s="203"/>
      <c r="H4263" s="273"/>
      <c r="I4263" s="271">
        <f t="shared" si="666"/>
        <v>0</v>
      </c>
      <c r="J4263" s="271"/>
      <c r="K4263" s="271"/>
      <c r="L4263" s="271"/>
      <c r="M4263" s="272"/>
      <c r="N4263" s="272"/>
      <c r="O4263" s="272" t="str">
        <f t="shared" ref="O4263:O4291" si="667">IF(E4263="o",IF(B4263&gt;8,8,B4263),"")</f>
        <v/>
      </c>
      <c r="P4263" s="272" t="str">
        <f t="shared" ref="P4263:P4291" si="668">IF(E4263="o",IF(B4263&gt;8,B4263-8,0),"")</f>
        <v/>
      </c>
      <c r="Q4263" s="272">
        <f t="shared" ref="Q4263:Q4292" si="669">COUNTA(A4263)*IF(B4263="연차",0,B4263)</f>
        <v>0</v>
      </c>
      <c r="R4263" s="272"/>
    </row>
    <row r="4264" spans="1:21" x14ac:dyDescent="0.3">
      <c r="A4264" s="214">
        <v>3</v>
      </c>
      <c r="B4264" s="200"/>
      <c r="C4264" s="200"/>
      <c r="D4264" s="215"/>
      <c r="E4264" s="200"/>
      <c r="F4264" s="200"/>
      <c r="G4264" s="203" t="s">
        <v>275</v>
      </c>
      <c r="H4264" s="273"/>
      <c r="I4264" s="271">
        <f t="shared" si="666"/>
        <v>0</v>
      </c>
      <c r="J4264" s="271"/>
      <c r="K4264" s="271"/>
      <c r="L4264" s="271"/>
      <c r="M4264" s="272"/>
      <c r="N4264" s="272"/>
      <c r="O4264" s="272" t="str">
        <f t="shared" si="667"/>
        <v/>
      </c>
      <c r="P4264" s="272" t="str">
        <f t="shared" si="668"/>
        <v/>
      </c>
      <c r="Q4264" s="272">
        <f t="shared" si="669"/>
        <v>0</v>
      </c>
      <c r="R4264" s="272"/>
    </row>
    <row r="4265" spans="1:21" x14ac:dyDescent="0.3">
      <c r="A4265" s="214">
        <v>4</v>
      </c>
      <c r="B4265" s="200"/>
      <c r="C4265" s="200"/>
      <c r="D4265" s="215"/>
      <c r="E4265" s="200"/>
      <c r="F4265" s="200"/>
      <c r="G4265" s="203"/>
      <c r="H4265" s="273"/>
      <c r="I4265" s="271">
        <f t="shared" si="666"/>
        <v>0</v>
      </c>
      <c r="J4265" s="271"/>
      <c r="K4265" s="271"/>
      <c r="L4265" s="271"/>
      <c r="M4265" s="272"/>
      <c r="N4265" s="272"/>
      <c r="O4265" s="272" t="str">
        <f t="shared" si="667"/>
        <v/>
      </c>
      <c r="P4265" s="272" t="str">
        <f t="shared" si="668"/>
        <v/>
      </c>
      <c r="Q4265" s="272">
        <f t="shared" si="669"/>
        <v>0</v>
      </c>
      <c r="R4265" s="272"/>
    </row>
    <row r="4266" spans="1:21" x14ac:dyDescent="0.3">
      <c r="A4266" s="214">
        <v>5</v>
      </c>
      <c r="B4266" s="200"/>
      <c r="C4266" s="200"/>
      <c r="D4266" s="215"/>
      <c r="E4266" s="200"/>
      <c r="F4266" s="200"/>
      <c r="G4266" s="216"/>
      <c r="H4266" s="273"/>
      <c r="I4266" s="271">
        <f t="shared" si="666"/>
        <v>0</v>
      </c>
      <c r="J4266" s="271"/>
      <c r="K4266" s="271"/>
      <c r="L4266" s="271"/>
      <c r="M4266" s="272"/>
      <c r="N4266" s="272"/>
      <c r="O4266" s="272" t="str">
        <f t="shared" si="667"/>
        <v/>
      </c>
      <c r="P4266" s="272" t="str">
        <f t="shared" si="668"/>
        <v/>
      </c>
      <c r="Q4266" s="272">
        <f t="shared" si="669"/>
        <v>0</v>
      </c>
      <c r="R4266" s="272"/>
    </row>
    <row r="4267" spans="1:21" x14ac:dyDescent="0.3">
      <c r="A4267" s="214">
        <v>6</v>
      </c>
      <c r="B4267" s="200"/>
      <c r="C4267" s="200"/>
      <c r="D4267" s="215"/>
      <c r="E4267" s="200"/>
      <c r="F4267" s="200"/>
      <c r="G4267" s="216"/>
      <c r="H4267" s="273"/>
      <c r="I4267" s="271">
        <f t="shared" si="666"/>
        <v>0</v>
      </c>
      <c r="J4267" s="271"/>
      <c r="K4267" s="271"/>
      <c r="L4267" s="271"/>
      <c r="M4267" s="272"/>
      <c r="N4267" s="272"/>
      <c r="O4267" s="272" t="str">
        <f t="shared" si="667"/>
        <v/>
      </c>
      <c r="P4267" s="272" t="str">
        <f t="shared" si="668"/>
        <v/>
      </c>
      <c r="Q4267" s="272">
        <f t="shared" si="669"/>
        <v>0</v>
      </c>
      <c r="R4267" s="272"/>
    </row>
    <row r="4268" spans="1:21" ht="17.25" thickBot="1" x14ac:dyDescent="0.35">
      <c r="A4268" s="217">
        <v>7</v>
      </c>
      <c r="B4268" s="204"/>
      <c r="C4268" s="204"/>
      <c r="D4268" s="218"/>
      <c r="E4268" s="204"/>
      <c r="F4268" s="204"/>
      <c r="G4268" s="219"/>
      <c r="H4268" s="273"/>
      <c r="I4268" s="271">
        <f t="shared" si="666"/>
        <v>0</v>
      </c>
      <c r="J4268" s="271"/>
      <c r="K4268" s="271"/>
      <c r="L4268" s="271"/>
      <c r="M4268" s="272"/>
      <c r="N4268" s="272"/>
      <c r="O4268" s="272" t="str">
        <f t="shared" si="667"/>
        <v/>
      </c>
      <c r="P4268" s="272" t="str">
        <f t="shared" si="668"/>
        <v/>
      </c>
      <c r="Q4268" s="272">
        <f t="shared" si="669"/>
        <v>0</v>
      </c>
      <c r="R4268" s="272"/>
    </row>
    <row r="4269" spans="1:21" x14ac:dyDescent="0.3">
      <c r="A4269" s="220">
        <v>8</v>
      </c>
      <c r="B4269" s="202"/>
      <c r="C4269" s="202"/>
      <c r="D4269" s="202" t="s">
        <v>271</v>
      </c>
      <c r="E4269" s="202"/>
      <c r="F4269" s="202"/>
      <c r="G4269" s="221"/>
      <c r="H4269" s="273">
        <f>SUM(B4269:B4275)</f>
        <v>0</v>
      </c>
      <c r="I4269" s="271">
        <f t="shared" si="666"/>
        <v>0</v>
      </c>
      <c r="J4269" s="271">
        <f>IF(SUM(H4269-40)&gt;0,H4269-40,0)</f>
        <v>0</v>
      </c>
      <c r="K4269" s="271">
        <f>IF(SUM(I4269:I4275)&gt;J4269,SUM(I4269:I4275),J4269)</f>
        <v>0</v>
      </c>
      <c r="L4269" s="271">
        <f>IF(D4269="o",IF(H4269&lt;15,0,IF(H4269&gt;40,8,H4269/5)),0)</f>
        <v>0</v>
      </c>
      <c r="M4269" s="272"/>
      <c r="N4269" s="272"/>
      <c r="O4269" s="272" t="str">
        <f t="shared" si="667"/>
        <v/>
      </c>
      <c r="P4269" s="272" t="str">
        <f t="shared" si="668"/>
        <v/>
      </c>
      <c r="Q4269" s="272">
        <f t="shared" si="669"/>
        <v>0</v>
      </c>
      <c r="R4269" s="272"/>
    </row>
    <row r="4270" spans="1:21" x14ac:dyDescent="0.3">
      <c r="A4270" s="214">
        <v>9</v>
      </c>
      <c r="B4270" s="200"/>
      <c r="C4270" s="200"/>
      <c r="D4270" s="215"/>
      <c r="E4270" s="200"/>
      <c r="F4270" s="200"/>
      <c r="G4270" s="216"/>
      <c r="H4270" s="273"/>
      <c r="I4270" s="271">
        <f t="shared" si="666"/>
        <v>0</v>
      </c>
      <c r="J4270" s="271"/>
      <c r="K4270" s="271"/>
      <c r="L4270" s="271"/>
      <c r="M4270" s="272"/>
      <c r="N4270" s="272"/>
      <c r="O4270" s="272" t="str">
        <f t="shared" si="667"/>
        <v/>
      </c>
      <c r="P4270" s="272" t="str">
        <f t="shared" si="668"/>
        <v/>
      </c>
      <c r="Q4270" s="272">
        <f t="shared" si="669"/>
        <v>0</v>
      </c>
      <c r="R4270" s="272"/>
    </row>
    <row r="4271" spans="1:21" x14ac:dyDescent="0.3">
      <c r="A4271" s="214">
        <v>10</v>
      </c>
      <c r="B4271" s="200"/>
      <c r="C4271" s="200"/>
      <c r="D4271" s="215"/>
      <c r="E4271" s="200"/>
      <c r="F4271" s="200"/>
      <c r="G4271" s="216"/>
      <c r="H4271" s="273"/>
      <c r="I4271" s="271">
        <f t="shared" si="666"/>
        <v>0</v>
      </c>
      <c r="J4271" s="271"/>
      <c r="K4271" s="271"/>
      <c r="L4271" s="271"/>
      <c r="M4271" s="272"/>
      <c r="N4271" s="272"/>
      <c r="O4271" s="272" t="str">
        <f t="shared" si="667"/>
        <v/>
      </c>
      <c r="P4271" s="272" t="str">
        <f t="shared" si="668"/>
        <v/>
      </c>
      <c r="Q4271" s="272">
        <f t="shared" si="669"/>
        <v>0</v>
      </c>
      <c r="R4271" s="272"/>
    </row>
    <row r="4272" spans="1:21" x14ac:dyDescent="0.3">
      <c r="A4272" s="214">
        <v>11</v>
      </c>
      <c r="B4272" s="200"/>
      <c r="C4272" s="200"/>
      <c r="D4272" s="215"/>
      <c r="E4272" s="200"/>
      <c r="F4272" s="200"/>
      <c r="G4272" s="216"/>
      <c r="H4272" s="273"/>
      <c r="I4272" s="271">
        <f t="shared" si="666"/>
        <v>0</v>
      </c>
      <c r="J4272" s="271"/>
      <c r="K4272" s="271"/>
      <c r="L4272" s="271"/>
      <c r="M4272" s="272"/>
      <c r="N4272" s="272"/>
      <c r="O4272" s="272" t="str">
        <f t="shared" si="667"/>
        <v/>
      </c>
      <c r="P4272" s="272" t="str">
        <f t="shared" si="668"/>
        <v/>
      </c>
      <c r="Q4272" s="272">
        <f t="shared" si="669"/>
        <v>0</v>
      </c>
      <c r="R4272" s="272"/>
    </row>
    <row r="4273" spans="1:18" x14ac:dyDescent="0.3">
      <c r="A4273" s="214">
        <v>12</v>
      </c>
      <c r="B4273" s="200"/>
      <c r="C4273" s="200"/>
      <c r="D4273" s="215"/>
      <c r="E4273" s="200"/>
      <c r="F4273" s="200"/>
      <c r="G4273" s="216"/>
      <c r="H4273" s="273"/>
      <c r="I4273" s="271">
        <f t="shared" si="666"/>
        <v>0</v>
      </c>
      <c r="J4273" s="271"/>
      <c r="K4273" s="271"/>
      <c r="L4273" s="271"/>
      <c r="M4273" s="272"/>
      <c r="N4273" s="272"/>
      <c r="O4273" s="272" t="str">
        <f t="shared" si="667"/>
        <v/>
      </c>
      <c r="P4273" s="272" t="str">
        <f t="shared" si="668"/>
        <v/>
      </c>
      <c r="Q4273" s="272">
        <f t="shared" si="669"/>
        <v>0</v>
      </c>
      <c r="R4273" s="272"/>
    </row>
    <row r="4274" spans="1:18" x14ac:dyDescent="0.3">
      <c r="A4274" s="214">
        <v>13</v>
      </c>
      <c r="B4274" s="200"/>
      <c r="C4274" s="200"/>
      <c r="D4274" s="215"/>
      <c r="E4274" s="200"/>
      <c r="F4274" s="200"/>
      <c r="G4274" s="216"/>
      <c r="H4274" s="273"/>
      <c r="I4274" s="271">
        <f t="shared" si="666"/>
        <v>0</v>
      </c>
      <c r="J4274" s="271"/>
      <c r="K4274" s="271"/>
      <c r="L4274" s="271"/>
      <c r="M4274" s="272"/>
      <c r="N4274" s="272"/>
      <c r="O4274" s="272" t="str">
        <f t="shared" si="667"/>
        <v/>
      </c>
      <c r="P4274" s="272" t="str">
        <f t="shared" si="668"/>
        <v/>
      </c>
      <c r="Q4274" s="272">
        <f t="shared" si="669"/>
        <v>0</v>
      </c>
      <c r="R4274" s="272"/>
    </row>
    <row r="4275" spans="1:18" ht="17.25" thickBot="1" x14ac:dyDescent="0.35">
      <c r="A4275" s="217">
        <v>14</v>
      </c>
      <c r="B4275" s="204"/>
      <c r="C4275" s="204"/>
      <c r="D4275" s="218"/>
      <c r="E4275" s="204"/>
      <c r="F4275" s="204"/>
      <c r="G4275" s="219"/>
      <c r="H4275" s="273"/>
      <c r="I4275" s="271">
        <f t="shared" si="666"/>
        <v>0</v>
      </c>
      <c r="J4275" s="271"/>
      <c r="K4275" s="271"/>
      <c r="L4275" s="271"/>
      <c r="M4275" s="272"/>
      <c r="N4275" s="272"/>
      <c r="O4275" s="272" t="str">
        <f t="shared" si="667"/>
        <v/>
      </c>
      <c r="P4275" s="272" t="str">
        <f t="shared" si="668"/>
        <v/>
      </c>
      <c r="Q4275" s="272">
        <f t="shared" si="669"/>
        <v>0</v>
      </c>
      <c r="R4275" s="272"/>
    </row>
    <row r="4276" spans="1:18" x14ac:dyDescent="0.3">
      <c r="A4276" s="220">
        <v>15</v>
      </c>
      <c r="B4276" s="202"/>
      <c r="C4276" s="202"/>
      <c r="D4276" s="202" t="s">
        <v>271</v>
      </c>
      <c r="E4276" s="202"/>
      <c r="F4276" s="202"/>
      <c r="G4276" s="221"/>
      <c r="H4276" s="273">
        <f>SUM(B4276:B4282)</f>
        <v>0</v>
      </c>
      <c r="I4276" s="271">
        <f t="shared" si="666"/>
        <v>0</v>
      </c>
      <c r="J4276" s="271">
        <f>IF(SUM(H4276-40)&gt;0,H4276-40,0)</f>
        <v>0</v>
      </c>
      <c r="K4276" s="271">
        <f>IF(SUM(I4276:I4282)&gt;J4276,SUM(I4276:I4282),J4276)</f>
        <v>0</v>
      </c>
      <c r="L4276" s="271">
        <f>IF(D4276="o",IF(H4276&lt;15,0,IF(H4276&gt;40,8,H4276/5)),0)</f>
        <v>0</v>
      </c>
      <c r="M4276" s="272"/>
      <c r="N4276" s="272"/>
      <c r="O4276" s="272" t="str">
        <f t="shared" si="667"/>
        <v/>
      </c>
      <c r="P4276" s="272" t="str">
        <f t="shared" si="668"/>
        <v/>
      </c>
      <c r="Q4276" s="272">
        <f t="shared" si="669"/>
        <v>0</v>
      </c>
      <c r="R4276" s="272"/>
    </row>
    <row r="4277" spans="1:18" x14ac:dyDescent="0.3">
      <c r="A4277" s="214">
        <v>16</v>
      </c>
      <c r="B4277" s="200"/>
      <c r="C4277" s="200"/>
      <c r="D4277" s="215"/>
      <c r="E4277" s="200"/>
      <c r="F4277" s="200"/>
      <c r="G4277" s="216"/>
      <c r="H4277" s="273"/>
      <c r="I4277" s="271">
        <f t="shared" si="666"/>
        <v>0</v>
      </c>
      <c r="J4277" s="271"/>
      <c r="K4277" s="271"/>
      <c r="L4277" s="271"/>
      <c r="M4277" s="272"/>
      <c r="N4277" s="272"/>
      <c r="O4277" s="272" t="str">
        <f t="shared" si="667"/>
        <v/>
      </c>
      <c r="P4277" s="272" t="str">
        <f t="shared" si="668"/>
        <v/>
      </c>
      <c r="Q4277" s="272">
        <f t="shared" si="669"/>
        <v>0</v>
      </c>
      <c r="R4277" s="272"/>
    </row>
    <row r="4278" spans="1:18" x14ac:dyDescent="0.3">
      <c r="A4278" s="214">
        <v>17</v>
      </c>
      <c r="B4278" s="200"/>
      <c r="C4278" s="200"/>
      <c r="D4278" s="215"/>
      <c r="E4278" s="200"/>
      <c r="F4278" s="200"/>
      <c r="G4278" s="216"/>
      <c r="H4278" s="273"/>
      <c r="I4278" s="271">
        <f t="shared" si="666"/>
        <v>0</v>
      </c>
      <c r="J4278" s="271"/>
      <c r="K4278" s="271"/>
      <c r="L4278" s="271"/>
      <c r="M4278" s="272"/>
      <c r="N4278" s="272"/>
      <c r="O4278" s="272" t="str">
        <f t="shared" si="667"/>
        <v/>
      </c>
      <c r="P4278" s="272" t="str">
        <f t="shared" si="668"/>
        <v/>
      </c>
      <c r="Q4278" s="272">
        <f t="shared" si="669"/>
        <v>0</v>
      </c>
      <c r="R4278" s="272"/>
    </row>
    <row r="4279" spans="1:18" x14ac:dyDescent="0.3">
      <c r="A4279" s="214">
        <v>18</v>
      </c>
      <c r="B4279" s="200"/>
      <c r="C4279" s="200"/>
      <c r="D4279" s="215"/>
      <c r="E4279" s="200"/>
      <c r="F4279" s="200"/>
      <c r="G4279" s="216"/>
      <c r="H4279" s="273"/>
      <c r="I4279" s="271">
        <f t="shared" si="666"/>
        <v>0</v>
      </c>
      <c r="J4279" s="271"/>
      <c r="K4279" s="271"/>
      <c r="L4279" s="271"/>
      <c r="M4279" s="272"/>
      <c r="N4279" s="272"/>
      <c r="O4279" s="272" t="str">
        <f t="shared" si="667"/>
        <v/>
      </c>
      <c r="P4279" s="272" t="str">
        <f t="shared" si="668"/>
        <v/>
      </c>
      <c r="Q4279" s="272">
        <f t="shared" si="669"/>
        <v>0</v>
      </c>
      <c r="R4279" s="272"/>
    </row>
    <row r="4280" spans="1:18" x14ac:dyDescent="0.3">
      <c r="A4280" s="214">
        <v>19</v>
      </c>
      <c r="B4280" s="200"/>
      <c r="C4280" s="200"/>
      <c r="D4280" s="215"/>
      <c r="E4280" s="200"/>
      <c r="F4280" s="200"/>
      <c r="G4280" s="216"/>
      <c r="H4280" s="273"/>
      <c r="I4280" s="271">
        <f t="shared" si="666"/>
        <v>0</v>
      </c>
      <c r="J4280" s="271"/>
      <c r="K4280" s="271"/>
      <c r="L4280" s="271"/>
      <c r="M4280" s="272"/>
      <c r="N4280" s="272"/>
      <c r="O4280" s="272" t="str">
        <f t="shared" si="667"/>
        <v/>
      </c>
      <c r="P4280" s="272" t="str">
        <f t="shared" si="668"/>
        <v/>
      </c>
      <c r="Q4280" s="272">
        <f t="shared" si="669"/>
        <v>0</v>
      </c>
      <c r="R4280" s="272"/>
    </row>
    <row r="4281" spans="1:18" x14ac:dyDescent="0.3">
      <c r="A4281" s="214">
        <v>20</v>
      </c>
      <c r="B4281" s="200"/>
      <c r="C4281" s="200"/>
      <c r="D4281" s="215"/>
      <c r="E4281" s="200"/>
      <c r="F4281" s="200"/>
      <c r="G4281" s="216"/>
      <c r="H4281" s="273"/>
      <c r="I4281" s="271">
        <f t="shared" si="666"/>
        <v>0</v>
      </c>
      <c r="J4281" s="271"/>
      <c r="K4281" s="271"/>
      <c r="L4281" s="271"/>
      <c r="M4281" s="272"/>
      <c r="N4281" s="272"/>
      <c r="O4281" s="272" t="str">
        <f t="shared" si="667"/>
        <v/>
      </c>
      <c r="P4281" s="272" t="str">
        <f t="shared" si="668"/>
        <v/>
      </c>
      <c r="Q4281" s="272">
        <f t="shared" si="669"/>
        <v>0</v>
      </c>
      <c r="R4281" s="272"/>
    </row>
    <row r="4282" spans="1:18" ht="17.25" thickBot="1" x14ac:dyDescent="0.35">
      <c r="A4282" s="217">
        <v>21</v>
      </c>
      <c r="B4282" s="204"/>
      <c r="C4282" s="204"/>
      <c r="D4282" s="218"/>
      <c r="E4282" s="204"/>
      <c r="F4282" s="204"/>
      <c r="G4282" s="219"/>
      <c r="H4282" s="273"/>
      <c r="I4282" s="271">
        <f t="shared" si="666"/>
        <v>0</v>
      </c>
      <c r="J4282" s="271"/>
      <c r="K4282" s="271"/>
      <c r="L4282" s="271"/>
      <c r="M4282" s="272"/>
      <c r="N4282" s="272"/>
      <c r="O4282" s="272" t="str">
        <f t="shared" si="667"/>
        <v/>
      </c>
      <c r="P4282" s="272" t="str">
        <f t="shared" si="668"/>
        <v/>
      </c>
      <c r="Q4282" s="272">
        <f t="shared" si="669"/>
        <v>0</v>
      </c>
      <c r="R4282" s="272"/>
    </row>
    <row r="4283" spans="1:18" x14ac:dyDescent="0.3">
      <c r="A4283" s="220">
        <v>22</v>
      </c>
      <c r="B4283" s="202"/>
      <c r="C4283" s="202"/>
      <c r="D4283" s="202" t="s">
        <v>271</v>
      </c>
      <c r="E4283" s="202"/>
      <c r="F4283" s="202"/>
      <c r="G4283" s="221"/>
      <c r="H4283" s="273">
        <f>SUM(B4283:B4289)</f>
        <v>0</v>
      </c>
      <c r="I4283" s="271">
        <f t="shared" si="666"/>
        <v>0</v>
      </c>
      <c r="J4283" s="271">
        <f>IF(SUM(H4283-40)&gt;0,H4283-40,0)</f>
        <v>0</v>
      </c>
      <c r="K4283" s="271">
        <f>IF(SUM(I4283:I4289)&gt;J4283,SUM(I4283:I4289),J4283)</f>
        <v>0</v>
      </c>
      <c r="L4283" s="271">
        <f>IF(D4283="o",IF(H4283&lt;15,0,IF(H4283&gt;40,8,H4283/5)),0)</f>
        <v>0</v>
      </c>
      <c r="M4283" s="272"/>
      <c r="N4283" s="272"/>
      <c r="O4283" s="272" t="str">
        <f t="shared" si="667"/>
        <v/>
      </c>
      <c r="P4283" s="272" t="str">
        <f t="shared" si="668"/>
        <v/>
      </c>
      <c r="Q4283" s="272">
        <f t="shared" si="669"/>
        <v>0</v>
      </c>
      <c r="R4283" s="272"/>
    </row>
    <row r="4284" spans="1:18" x14ac:dyDescent="0.3">
      <c r="A4284" s="214">
        <v>23</v>
      </c>
      <c r="B4284" s="200"/>
      <c r="C4284" s="200"/>
      <c r="D4284" s="215"/>
      <c r="E4284" s="200"/>
      <c r="F4284" s="200"/>
      <c r="G4284" s="216"/>
      <c r="H4284" s="273"/>
      <c r="I4284" s="271">
        <f t="shared" si="666"/>
        <v>0</v>
      </c>
      <c r="J4284" s="271"/>
      <c r="K4284" s="271"/>
      <c r="L4284" s="271"/>
      <c r="M4284" s="272"/>
      <c r="N4284" s="272"/>
      <c r="O4284" s="272" t="str">
        <f t="shared" si="667"/>
        <v/>
      </c>
      <c r="P4284" s="272" t="str">
        <f t="shared" si="668"/>
        <v/>
      </c>
      <c r="Q4284" s="272">
        <f t="shared" si="669"/>
        <v>0</v>
      </c>
      <c r="R4284" s="272"/>
    </row>
    <row r="4285" spans="1:18" x14ac:dyDescent="0.3">
      <c r="A4285" s="214">
        <v>24</v>
      </c>
      <c r="B4285" s="200"/>
      <c r="C4285" s="200"/>
      <c r="D4285" s="215"/>
      <c r="E4285" s="200"/>
      <c r="F4285" s="200"/>
      <c r="G4285" s="216"/>
      <c r="H4285" s="273"/>
      <c r="I4285" s="271">
        <f t="shared" si="666"/>
        <v>0</v>
      </c>
      <c r="J4285" s="271"/>
      <c r="K4285" s="271"/>
      <c r="L4285" s="271"/>
      <c r="M4285" s="272"/>
      <c r="N4285" s="272"/>
      <c r="O4285" s="272" t="str">
        <f t="shared" si="667"/>
        <v/>
      </c>
      <c r="P4285" s="272" t="str">
        <f t="shared" si="668"/>
        <v/>
      </c>
      <c r="Q4285" s="272">
        <f t="shared" si="669"/>
        <v>0</v>
      </c>
      <c r="R4285" s="272"/>
    </row>
    <row r="4286" spans="1:18" x14ac:dyDescent="0.3">
      <c r="A4286" s="214">
        <v>25</v>
      </c>
      <c r="B4286" s="200"/>
      <c r="C4286" s="200"/>
      <c r="D4286" s="215"/>
      <c r="E4286" s="200"/>
      <c r="F4286" s="200"/>
      <c r="G4286" s="216"/>
      <c r="H4286" s="273"/>
      <c r="I4286" s="271">
        <f t="shared" si="666"/>
        <v>0</v>
      </c>
      <c r="J4286" s="271"/>
      <c r="K4286" s="271"/>
      <c r="L4286" s="271"/>
      <c r="M4286" s="272"/>
      <c r="N4286" s="272"/>
      <c r="O4286" s="272" t="str">
        <f t="shared" si="667"/>
        <v/>
      </c>
      <c r="P4286" s="272" t="str">
        <f t="shared" si="668"/>
        <v/>
      </c>
      <c r="Q4286" s="272">
        <f t="shared" si="669"/>
        <v>0</v>
      </c>
      <c r="R4286" s="272"/>
    </row>
    <row r="4287" spans="1:18" x14ac:dyDescent="0.3">
      <c r="A4287" s="214">
        <v>26</v>
      </c>
      <c r="B4287" s="200"/>
      <c r="C4287" s="200"/>
      <c r="D4287" s="215"/>
      <c r="E4287" s="200"/>
      <c r="F4287" s="200"/>
      <c r="G4287" s="216"/>
      <c r="H4287" s="273"/>
      <c r="I4287" s="271">
        <f t="shared" si="666"/>
        <v>0</v>
      </c>
      <c r="J4287" s="271"/>
      <c r="K4287" s="271"/>
      <c r="L4287" s="271"/>
      <c r="M4287" s="272"/>
      <c r="N4287" s="272"/>
      <c r="O4287" s="272" t="str">
        <f t="shared" si="667"/>
        <v/>
      </c>
      <c r="P4287" s="272" t="str">
        <f t="shared" si="668"/>
        <v/>
      </c>
      <c r="Q4287" s="272">
        <f t="shared" si="669"/>
        <v>0</v>
      </c>
      <c r="R4287" s="272"/>
    </row>
    <row r="4288" spans="1:18" x14ac:dyDescent="0.3">
      <c r="A4288" s="214">
        <v>27</v>
      </c>
      <c r="B4288" s="200"/>
      <c r="C4288" s="200"/>
      <c r="D4288" s="215"/>
      <c r="E4288" s="200"/>
      <c r="F4288" s="200"/>
      <c r="G4288" s="216"/>
      <c r="H4288" s="273"/>
      <c r="I4288" s="271">
        <f t="shared" si="666"/>
        <v>0</v>
      </c>
      <c r="J4288" s="271"/>
      <c r="K4288" s="271"/>
      <c r="L4288" s="271"/>
      <c r="M4288" s="272"/>
      <c r="N4288" s="272"/>
      <c r="O4288" s="272" t="str">
        <f t="shared" si="667"/>
        <v/>
      </c>
      <c r="P4288" s="272" t="str">
        <f t="shared" si="668"/>
        <v/>
      </c>
      <c r="Q4288" s="272">
        <f t="shared" si="669"/>
        <v>0</v>
      </c>
      <c r="R4288" s="272"/>
    </row>
    <row r="4289" spans="1:21" ht="17.25" thickBot="1" x14ac:dyDescent="0.35">
      <c r="A4289" s="217">
        <v>28</v>
      </c>
      <c r="B4289" s="204"/>
      <c r="C4289" s="204"/>
      <c r="D4289" s="218"/>
      <c r="E4289" s="204"/>
      <c r="F4289" s="204"/>
      <c r="G4289" s="219"/>
      <c r="H4289" s="273"/>
      <c r="I4289" s="271">
        <f t="shared" si="666"/>
        <v>0</v>
      </c>
      <c r="J4289" s="271"/>
      <c r="K4289" s="271"/>
      <c r="L4289" s="271"/>
      <c r="M4289" s="272"/>
      <c r="N4289" s="272"/>
      <c r="O4289" s="272" t="str">
        <f t="shared" si="667"/>
        <v/>
      </c>
      <c r="P4289" s="272" t="str">
        <f t="shared" si="668"/>
        <v/>
      </c>
      <c r="Q4289" s="272">
        <f t="shared" si="669"/>
        <v>0</v>
      </c>
      <c r="R4289" s="272"/>
    </row>
    <row r="4290" spans="1:21" x14ac:dyDescent="0.3">
      <c r="A4290" s="205"/>
      <c r="B4290" s="202"/>
      <c r="C4290" s="202"/>
      <c r="D4290" s="202" t="s">
        <v>271</v>
      </c>
      <c r="E4290" s="202"/>
      <c r="F4290" s="202"/>
      <c r="G4290" s="221"/>
      <c r="H4290" s="273" t="str">
        <f>IF(A4290&lt;&gt;0,SUM(Q4290:Q4292),"")</f>
        <v/>
      </c>
      <c r="I4290" s="271" t="str">
        <f>IF(A4290&lt;&gt;0,IF(IFERROR(B4290-8,0)&lt;0,0,IFERROR(B4290-8,0)),"")</f>
        <v/>
      </c>
      <c r="J4290" s="271" t="str">
        <f>IF(A4290&lt;&gt;0,IF(SUM(H4290-40)&gt;0,H4290-40,0),"")</f>
        <v/>
      </c>
      <c r="K4290" s="271" t="str">
        <f>IF(A4290&lt;&gt;0,IF(SUM(I4290:I4292)&gt;J4290,SUM(I4290:I4292),J4290),"")</f>
        <v/>
      </c>
      <c r="L4290" s="271" t="str">
        <f>IF(A4290&lt;&gt;0,IF(D4262="o",IF(H4290&lt;(15/(7/COUNTA(A4290:A4292))),0,IF(H4290&gt;(COUNTA(A4290:A4292)/5*40),COUNTA(A4290:A4292)/5*8,H4290/5)),""),"")</f>
        <v/>
      </c>
      <c r="M4290" s="272"/>
      <c r="N4290" s="272"/>
      <c r="O4290" s="272" t="str">
        <f t="shared" si="667"/>
        <v/>
      </c>
      <c r="P4290" s="272" t="str">
        <f t="shared" si="668"/>
        <v/>
      </c>
      <c r="Q4290" s="272">
        <f t="shared" si="669"/>
        <v>0</v>
      </c>
      <c r="R4290" s="272"/>
    </row>
    <row r="4291" spans="1:21" x14ac:dyDescent="0.3">
      <c r="A4291" s="206"/>
      <c r="B4291" s="200"/>
      <c r="C4291" s="200"/>
      <c r="D4291" s="215"/>
      <c r="E4291" s="200"/>
      <c r="F4291" s="200"/>
      <c r="G4291" s="216"/>
      <c r="H4291" s="273"/>
      <c r="I4291" s="271" t="str">
        <f>IF(A4291&lt;&gt;0,IF(IFERROR(B4291-8,0)&lt;0,0,IFERROR(B4291-8,0)),"")</f>
        <v/>
      </c>
      <c r="J4291" s="271"/>
      <c r="K4291" s="271"/>
      <c r="L4291" s="271"/>
      <c r="M4291" s="272"/>
      <c r="N4291" s="272"/>
      <c r="O4291" s="272" t="str">
        <f t="shared" si="667"/>
        <v/>
      </c>
      <c r="P4291" s="272" t="str">
        <f t="shared" si="668"/>
        <v/>
      </c>
      <c r="Q4291" s="272">
        <f t="shared" si="669"/>
        <v>0</v>
      </c>
      <c r="R4291" s="272"/>
    </row>
    <row r="4292" spans="1:21" ht="17.25" thickBot="1" x14ac:dyDescent="0.35">
      <c r="A4292" s="207"/>
      <c r="B4292" s="204"/>
      <c r="C4292" s="204"/>
      <c r="D4292" s="218"/>
      <c r="E4292" s="204"/>
      <c r="F4292" s="204"/>
      <c r="G4292" s="219"/>
      <c r="H4292" s="273"/>
      <c r="I4292" s="271" t="str">
        <f>IF(A4292&lt;&gt;0,IF(IFERROR(B4292-8,0)&lt;0,0,IFERROR(B4292-8,0)),"")</f>
        <v/>
      </c>
      <c r="J4292" s="271"/>
      <c r="K4292" s="271"/>
      <c r="L4292" s="271"/>
      <c r="M4292" s="272"/>
      <c r="N4292" s="272"/>
      <c r="O4292" s="272"/>
      <c r="P4292" s="272"/>
      <c r="Q4292" s="272">
        <f t="shared" si="669"/>
        <v>0</v>
      </c>
      <c r="R4292" s="272"/>
    </row>
    <row r="4293" spans="1:21" ht="17.25" thickBot="1" x14ac:dyDescent="0.35">
      <c r="A4293" s="211"/>
      <c r="B4293" s="243"/>
      <c r="C4293" s="243"/>
      <c r="D4293" s="243"/>
      <c r="E4293" s="243"/>
      <c r="F4293" s="243"/>
      <c r="G4293" s="244"/>
      <c r="H4293" s="273">
        <f t="shared" ref="H4293:M4293" si="670">SUM(H4294:H4324)</f>
        <v>0</v>
      </c>
      <c r="I4293" s="271">
        <f t="shared" si="670"/>
        <v>0</v>
      </c>
      <c r="J4293" s="271">
        <f t="shared" si="670"/>
        <v>0</v>
      </c>
      <c r="K4293" s="271">
        <f t="shared" si="670"/>
        <v>0</v>
      </c>
      <c r="L4293" s="274">
        <f t="shared" si="670"/>
        <v>0</v>
      </c>
      <c r="M4293" s="271" t="e">
        <f t="shared" si="670"/>
        <v>#DIV/0!</v>
      </c>
      <c r="N4293" s="275">
        <f>COUNTA(B4294:B4324)-COUNTIF(B4294:B4324,"연차")</f>
        <v>0</v>
      </c>
      <c r="O4293" s="271">
        <f>SUM(O4294:O4324)</f>
        <v>0</v>
      </c>
      <c r="P4293" s="271">
        <f>SUM(P4294:P4324)</f>
        <v>0</v>
      </c>
      <c r="Q4293" s="272">
        <f>SUM(Q4294:Q4324)</f>
        <v>0</v>
      </c>
      <c r="R4293" s="272">
        <f>COUNTA(A4294:A4324)</f>
        <v>28</v>
      </c>
      <c r="S4293" s="276">
        <f>SUM(C4294:C4324)</f>
        <v>0</v>
      </c>
      <c r="T4293" s="276">
        <f>SUM(F4294:F4324)</f>
        <v>0</v>
      </c>
      <c r="U4293" s="251">
        <f>G4295*G4297</f>
        <v>0</v>
      </c>
    </row>
    <row r="4294" spans="1:21" x14ac:dyDescent="0.3">
      <c r="A4294" s="212">
        <v>1</v>
      </c>
      <c r="B4294" s="201"/>
      <c r="C4294" s="201"/>
      <c r="D4294" s="201" t="s">
        <v>271</v>
      </c>
      <c r="E4294" s="201"/>
      <c r="F4294" s="201"/>
      <c r="G4294" s="213" t="s">
        <v>282</v>
      </c>
      <c r="H4294" s="273">
        <f>SUM(B4294:B4300)</f>
        <v>0</v>
      </c>
      <c r="I4294" s="271">
        <f t="shared" ref="I4294:I4321" si="671">IF(IFERROR(B4294-8,0)&lt;0,0,IFERROR(B4294-8,0))</f>
        <v>0</v>
      </c>
      <c r="J4294" s="271">
        <f>IF(SUM(H4294-40)&gt;0,H4294-40,0)</f>
        <v>0</v>
      </c>
      <c r="K4294" s="271">
        <f>IF(SUM(I4294:I4300)&gt;J4294,SUM(I4294:I4300),J4294)</f>
        <v>0</v>
      </c>
      <c r="L4294" s="271">
        <f>IF(D4294="o",IF(H4294&lt;15,0,IF(H4294&gt;40,8,H4294/5)),0)</f>
        <v>0</v>
      </c>
      <c r="M4294" s="272" t="e">
        <f>SUM(B4294:B4324)/COUNTA(B4294:B4324)</f>
        <v>#DIV/0!</v>
      </c>
      <c r="N4294" s="272"/>
      <c r="O4294" s="272" t="str">
        <f>IF(E4294="o",IF(B4294&gt;8,8,B4294),"")</f>
        <v/>
      </c>
      <c r="P4294" s="272" t="str">
        <f>IF(E4294="o",IF(B4294&gt;8,B4294-8,0),"")</f>
        <v/>
      </c>
      <c r="Q4294" s="272">
        <f>COUNTA(A4294)*IF(B4294="연차",0,B4294)</f>
        <v>0</v>
      </c>
      <c r="R4294" s="272"/>
    </row>
    <row r="4295" spans="1:21" x14ac:dyDescent="0.3">
      <c r="A4295" s="214">
        <v>2</v>
      </c>
      <c r="B4295" s="200"/>
      <c r="C4295" s="200"/>
      <c r="D4295" s="215"/>
      <c r="E4295" s="200"/>
      <c r="F4295" s="200"/>
      <c r="G4295" s="203"/>
      <c r="H4295" s="273"/>
      <c r="I4295" s="271">
        <f t="shared" si="671"/>
        <v>0</v>
      </c>
      <c r="J4295" s="271"/>
      <c r="K4295" s="271"/>
      <c r="L4295" s="271"/>
      <c r="M4295" s="272"/>
      <c r="N4295" s="272"/>
      <c r="O4295" s="272" t="str">
        <f t="shared" ref="O4295:O4323" si="672">IF(E4295="o",IF(B4295&gt;8,8,B4295),"")</f>
        <v/>
      </c>
      <c r="P4295" s="272" t="str">
        <f t="shared" ref="P4295:P4323" si="673">IF(E4295="o",IF(B4295&gt;8,B4295-8,0),"")</f>
        <v/>
      </c>
      <c r="Q4295" s="272">
        <f t="shared" ref="Q4295:Q4324" si="674">COUNTA(A4295)*IF(B4295="연차",0,B4295)</f>
        <v>0</v>
      </c>
      <c r="R4295" s="272"/>
    </row>
    <row r="4296" spans="1:21" x14ac:dyDescent="0.3">
      <c r="A4296" s="214">
        <v>3</v>
      </c>
      <c r="B4296" s="200"/>
      <c r="C4296" s="200"/>
      <c r="D4296" s="215"/>
      <c r="E4296" s="200"/>
      <c r="F4296" s="200"/>
      <c r="G4296" s="203" t="s">
        <v>275</v>
      </c>
      <c r="H4296" s="273"/>
      <c r="I4296" s="271">
        <f t="shared" si="671"/>
        <v>0</v>
      </c>
      <c r="J4296" s="271"/>
      <c r="K4296" s="271"/>
      <c r="L4296" s="271"/>
      <c r="M4296" s="272"/>
      <c r="N4296" s="272"/>
      <c r="O4296" s="272" t="str">
        <f t="shared" si="672"/>
        <v/>
      </c>
      <c r="P4296" s="272" t="str">
        <f t="shared" si="673"/>
        <v/>
      </c>
      <c r="Q4296" s="272">
        <f t="shared" si="674"/>
        <v>0</v>
      </c>
      <c r="R4296" s="272"/>
    </row>
    <row r="4297" spans="1:21" x14ac:dyDescent="0.3">
      <c r="A4297" s="214">
        <v>4</v>
      </c>
      <c r="B4297" s="200"/>
      <c r="C4297" s="200"/>
      <c r="D4297" s="215"/>
      <c r="E4297" s="200"/>
      <c r="F4297" s="200"/>
      <c r="G4297" s="203"/>
      <c r="H4297" s="273"/>
      <c r="I4297" s="271">
        <f t="shared" si="671"/>
        <v>0</v>
      </c>
      <c r="J4297" s="271"/>
      <c r="K4297" s="271"/>
      <c r="L4297" s="271"/>
      <c r="M4297" s="272"/>
      <c r="N4297" s="272"/>
      <c r="O4297" s="272" t="str">
        <f t="shared" si="672"/>
        <v/>
      </c>
      <c r="P4297" s="272" t="str">
        <f t="shared" si="673"/>
        <v/>
      </c>
      <c r="Q4297" s="272">
        <f t="shared" si="674"/>
        <v>0</v>
      </c>
      <c r="R4297" s="272"/>
    </row>
    <row r="4298" spans="1:21" x14ac:dyDescent="0.3">
      <c r="A4298" s="214">
        <v>5</v>
      </c>
      <c r="B4298" s="200"/>
      <c r="C4298" s="200"/>
      <c r="D4298" s="215"/>
      <c r="E4298" s="200"/>
      <c r="F4298" s="200"/>
      <c r="G4298" s="216"/>
      <c r="H4298" s="273"/>
      <c r="I4298" s="271">
        <f t="shared" si="671"/>
        <v>0</v>
      </c>
      <c r="J4298" s="271"/>
      <c r="K4298" s="271"/>
      <c r="L4298" s="271"/>
      <c r="M4298" s="272"/>
      <c r="N4298" s="272"/>
      <c r="O4298" s="272" t="str">
        <f t="shared" si="672"/>
        <v/>
      </c>
      <c r="P4298" s="272" t="str">
        <f t="shared" si="673"/>
        <v/>
      </c>
      <c r="Q4298" s="272">
        <f t="shared" si="674"/>
        <v>0</v>
      </c>
      <c r="R4298" s="272"/>
    </row>
    <row r="4299" spans="1:21" x14ac:dyDescent="0.3">
      <c r="A4299" s="214">
        <v>6</v>
      </c>
      <c r="B4299" s="200"/>
      <c r="C4299" s="200"/>
      <c r="D4299" s="215"/>
      <c r="E4299" s="200"/>
      <c r="F4299" s="200"/>
      <c r="G4299" s="216"/>
      <c r="H4299" s="273"/>
      <c r="I4299" s="271">
        <f t="shared" si="671"/>
        <v>0</v>
      </c>
      <c r="J4299" s="271"/>
      <c r="K4299" s="271"/>
      <c r="L4299" s="271"/>
      <c r="M4299" s="272"/>
      <c r="N4299" s="272"/>
      <c r="O4299" s="272" t="str">
        <f t="shared" si="672"/>
        <v/>
      </c>
      <c r="P4299" s="272" t="str">
        <f t="shared" si="673"/>
        <v/>
      </c>
      <c r="Q4299" s="272">
        <f t="shared" si="674"/>
        <v>0</v>
      </c>
      <c r="R4299" s="272"/>
    </row>
    <row r="4300" spans="1:21" ht="17.25" thickBot="1" x14ac:dyDescent="0.35">
      <c r="A4300" s="217">
        <v>7</v>
      </c>
      <c r="B4300" s="204"/>
      <c r="C4300" s="204"/>
      <c r="D4300" s="218"/>
      <c r="E4300" s="204"/>
      <c r="F4300" s="204"/>
      <c r="G4300" s="219"/>
      <c r="H4300" s="273"/>
      <c r="I4300" s="271">
        <f t="shared" si="671"/>
        <v>0</v>
      </c>
      <c r="J4300" s="271"/>
      <c r="K4300" s="271"/>
      <c r="L4300" s="271"/>
      <c r="M4300" s="272"/>
      <c r="N4300" s="272"/>
      <c r="O4300" s="272" t="str">
        <f t="shared" si="672"/>
        <v/>
      </c>
      <c r="P4300" s="272" t="str">
        <f t="shared" si="673"/>
        <v/>
      </c>
      <c r="Q4300" s="272">
        <f t="shared" si="674"/>
        <v>0</v>
      </c>
      <c r="R4300" s="272"/>
    </row>
    <row r="4301" spans="1:21" x14ac:dyDescent="0.3">
      <c r="A4301" s="220">
        <v>8</v>
      </c>
      <c r="B4301" s="202"/>
      <c r="C4301" s="202"/>
      <c r="D4301" s="202" t="s">
        <v>271</v>
      </c>
      <c r="E4301" s="202"/>
      <c r="F4301" s="202"/>
      <c r="G4301" s="221"/>
      <c r="H4301" s="273">
        <f>SUM(B4301:B4307)</f>
        <v>0</v>
      </c>
      <c r="I4301" s="271">
        <f t="shared" si="671"/>
        <v>0</v>
      </c>
      <c r="J4301" s="271">
        <f>IF(SUM(H4301-40)&gt;0,H4301-40,0)</f>
        <v>0</v>
      </c>
      <c r="K4301" s="271">
        <f>IF(SUM(I4301:I4307)&gt;J4301,SUM(I4301:I4307),J4301)</f>
        <v>0</v>
      </c>
      <c r="L4301" s="271">
        <f>IF(D4301="o",IF(H4301&lt;15,0,IF(H4301&gt;40,8,H4301/5)),0)</f>
        <v>0</v>
      </c>
      <c r="M4301" s="272"/>
      <c r="N4301" s="272"/>
      <c r="O4301" s="272" t="str">
        <f t="shared" si="672"/>
        <v/>
      </c>
      <c r="P4301" s="272" t="str">
        <f t="shared" si="673"/>
        <v/>
      </c>
      <c r="Q4301" s="272">
        <f t="shared" si="674"/>
        <v>0</v>
      </c>
      <c r="R4301" s="272"/>
    </row>
    <row r="4302" spans="1:21" x14ac:dyDescent="0.3">
      <c r="A4302" s="214">
        <v>9</v>
      </c>
      <c r="B4302" s="200"/>
      <c r="C4302" s="200"/>
      <c r="D4302" s="215"/>
      <c r="E4302" s="200"/>
      <c r="F4302" s="200"/>
      <c r="G4302" s="216"/>
      <c r="H4302" s="273"/>
      <c r="I4302" s="271">
        <f t="shared" si="671"/>
        <v>0</v>
      </c>
      <c r="J4302" s="271"/>
      <c r="K4302" s="271"/>
      <c r="L4302" s="271"/>
      <c r="M4302" s="272"/>
      <c r="N4302" s="272"/>
      <c r="O4302" s="272" t="str">
        <f t="shared" si="672"/>
        <v/>
      </c>
      <c r="P4302" s="272" t="str">
        <f t="shared" si="673"/>
        <v/>
      </c>
      <c r="Q4302" s="272">
        <f t="shared" si="674"/>
        <v>0</v>
      </c>
      <c r="R4302" s="272"/>
    </row>
    <row r="4303" spans="1:21" x14ac:dyDescent="0.3">
      <c r="A4303" s="214">
        <v>10</v>
      </c>
      <c r="B4303" s="200"/>
      <c r="C4303" s="200"/>
      <c r="D4303" s="215"/>
      <c r="E4303" s="200"/>
      <c r="F4303" s="200"/>
      <c r="G4303" s="216"/>
      <c r="H4303" s="273"/>
      <c r="I4303" s="271">
        <f t="shared" si="671"/>
        <v>0</v>
      </c>
      <c r="J4303" s="271"/>
      <c r="K4303" s="271"/>
      <c r="L4303" s="271"/>
      <c r="M4303" s="272"/>
      <c r="N4303" s="272"/>
      <c r="O4303" s="272" t="str">
        <f t="shared" si="672"/>
        <v/>
      </c>
      <c r="P4303" s="272" t="str">
        <f t="shared" si="673"/>
        <v/>
      </c>
      <c r="Q4303" s="272">
        <f t="shared" si="674"/>
        <v>0</v>
      </c>
      <c r="R4303" s="272"/>
    </row>
    <row r="4304" spans="1:21" x14ac:dyDescent="0.3">
      <c r="A4304" s="214">
        <v>11</v>
      </c>
      <c r="B4304" s="200"/>
      <c r="C4304" s="200"/>
      <c r="D4304" s="215"/>
      <c r="E4304" s="200"/>
      <c r="F4304" s="200"/>
      <c r="G4304" s="216"/>
      <c r="H4304" s="273"/>
      <c r="I4304" s="271">
        <f t="shared" si="671"/>
        <v>0</v>
      </c>
      <c r="J4304" s="271"/>
      <c r="K4304" s="271"/>
      <c r="L4304" s="271"/>
      <c r="M4304" s="272"/>
      <c r="N4304" s="272"/>
      <c r="O4304" s="272" t="str">
        <f t="shared" si="672"/>
        <v/>
      </c>
      <c r="P4304" s="272" t="str">
        <f t="shared" si="673"/>
        <v/>
      </c>
      <c r="Q4304" s="272">
        <f t="shared" si="674"/>
        <v>0</v>
      </c>
      <c r="R4304" s="272"/>
    </row>
    <row r="4305" spans="1:18" x14ac:dyDescent="0.3">
      <c r="A4305" s="214">
        <v>12</v>
      </c>
      <c r="B4305" s="200"/>
      <c r="C4305" s="200"/>
      <c r="D4305" s="215"/>
      <c r="E4305" s="200"/>
      <c r="F4305" s="200"/>
      <c r="G4305" s="216"/>
      <c r="H4305" s="273"/>
      <c r="I4305" s="271">
        <f t="shared" si="671"/>
        <v>0</v>
      </c>
      <c r="J4305" s="271"/>
      <c r="K4305" s="271"/>
      <c r="L4305" s="271"/>
      <c r="M4305" s="272"/>
      <c r="N4305" s="272"/>
      <c r="O4305" s="272" t="str">
        <f t="shared" si="672"/>
        <v/>
      </c>
      <c r="P4305" s="272" t="str">
        <f t="shared" si="673"/>
        <v/>
      </c>
      <c r="Q4305" s="272">
        <f t="shared" si="674"/>
        <v>0</v>
      </c>
      <c r="R4305" s="272"/>
    </row>
    <row r="4306" spans="1:18" x14ac:dyDescent="0.3">
      <c r="A4306" s="214">
        <v>13</v>
      </c>
      <c r="B4306" s="200"/>
      <c r="C4306" s="200"/>
      <c r="D4306" s="215"/>
      <c r="E4306" s="200"/>
      <c r="F4306" s="200"/>
      <c r="G4306" s="216"/>
      <c r="H4306" s="273"/>
      <c r="I4306" s="271">
        <f t="shared" si="671"/>
        <v>0</v>
      </c>
      <c r="J4306" s="271"/>
      <c r="K4306" s="271"/>
      <c r="L4306" s="271"/>
      <c r="M4306" s="272"/>
      <c r="N4306" s="272"/>
      <c r="O4306" s="272" t="str">
        <f t="shared" si="672"/>
        <v/>
      </c>
      <c r="P4306" s="272" t="str">
        <f t="shared" si="673"/>
        <v/>
      </c>
      <c r="Q4306" s="272">
        <f t="shared" si="674"/>
        <v>0</v>
      </c>
      <c r="R4306" s="272"/>
    </row>
    <row r="4307" spans="1:18" ht="17.25" thickBot="1" x14ac:dyDescent="0.35">
      <c r="A4307" s="217">
        <v>14</v>
      </c>
      <c r="B4307" s="204"/>
      <c r="C4307" s="204"/>
      <c r="D4307" s="218"/>
      <c r="E4307" s="204"/>
      <c r="F4307" s="204"/>
      <c r="G4307" s="219"/>
      <c r="H4307" s="273"/>
      <c r="I4307" s="271">
        <f t="shared" si="671"/>
        <v>0</v>
      </c>
      <c r="J4307" s="271"/>
      <c r="K4307" s="271"/>
      <c r="L4307" s="271"/>
      <c r="M4307" s="272"/>
      <c r="N4307" s="272"/>
      <c r="O4307" s="272" t="str">
        <f t="shared" si="672"/>
        <v/>
      </c>
      <c r="P4307" s="272" t="str">
        <f t="shared" si="673"/>
        <v/>
      </c>
      <c r="Q4307" s="272">
        <f t="shared" si="674"/>
        <v>0</v>
      </c>
      <c r="R4307" s="272"/>
    </row>
    <row r="4308" spans="1:18" x14ac:dyDescent="0.3">
      <c r="A4308" s="220">
        <v>15</v>
      </c>
      <c r="B4308" s="202"/>
      <c r="C4308" s="202"/>
      <c r="D4308" s="202" t="s">
        <v>271</v>
      </c>
      <c r="E4308" s="202"/>
      <c r="F4308" s="202"/>
      <c r="G4308" s="221"/>
      <c r="H4308" s="273">
        <f>SUM(B4308:B4314)</f>
        <v>0</v>
      </c>
      <c r="I4308" s="271">
        <f t="shared" si="671"/>
        <v>0</v>
      </c>
      <c r="J4308" s="271">
        <f>IF(SUM(H4308-40)&gt;0,H4308-40,0)</f>
        <v>0</v>
      </c>
      <c r="K4308" s="271">
        <f>IF(SUM(I4308:I4314)&gt;J4308,SUM(I4308:I4314),J4308)</f>
        <v>0</v>
      </c>
      <c r="L4308" s="271">
        <f>IF(D4308="o",IF(H4308&lt;15,0,IF(H4308&gt;40,8,H4308/5)),0)</f>
        <v>0</v>
      </c>
      <c r="M4308" s="272"/>
      <c r="N4308" s="272"/>
      <c r="O4308" s="272" t="str">
        <f t="shared" si="672"/>
        <v/>
      </c>
      <c r="P4308" s="272" t="str">
        <f t="shared" si="673"/>
        <v/>
      </c>
      <c r="Q4308" s="272">
        <f t="shared" si="674"/>
        <v>0</v>
      </c>
      <c r="R4308" s="272"/>
    </row>
    <row r="4309" spans="1:18" x14ac:dyDescent="0.3">
      <c r="A4309" s="214">
        <v>16</v>
      </c>
      <c r="B4309" s="200"/>
      <c r="C4309" s="200"/>
      <c r="D4309" s="215"/>
      <c r="E4309" s="200"/>
      <c r="F4309" s="200"/>
      <c r="G4309" s="216"/>
      <c r="H4309" s="273"/>
      <c r="I4309" s="271">
        <f t="shared" si="671"/>
        <v>0</v>
      </c>
      <c r="J4309" s="271"/>
      <c r="K4309" s="271"/>
      <c r="L4309" s="271"/>
      <c r="M4309" s="272"/>
      <c r="N4309" s="272"/>
      <c r="O4309" s="272" t="str">
        <f t="shared" si="672"/>
        <v/>
      </c>
      <c r="P4309" s="272" t="str">
        <f t="shared" si="673"/>
        <v/>
      </c>
      <c r="Q4309" s="272">
        <f t="shared" si="674"/>
        <v>0</v>
      </c>
      <c r="R4309" s="272"/>
    </row>
    <row r="4310" spans="1:18" x14ac:dyDescent="0.3">
      <c r="A4310" s="214">
        <v>17</v>
      </c>
      <c r="B4310" s="200"/>
      <c r="C4310" s="200"/>
      <c r="D4310" s="215"/>
      <c r="E4310" s="200"/>
      <c r="F4310" s="200"/>
      <c r="G4310" s="216"/>
      <c r="H4310" s="273"/>
      <c r="I4310" s="271">
        <f t="shared" si="671"/>
        <v>0</v>
      </c>
      <c r="J4310" s="271"/>
      <c r="K4310" s="271"/>
      <c r="L4310" s="271"/>
      <c r="M4310" s="272"/>
      <c r="N4310" s="272"/>
      <c r="O4310" s="272" t="str">
        <f t="shared" si="672"/>
        <v/>
      </c>
      <c r="P4310" s="272" t="str">
        <f t="shared" si="673"/>
        <v/>
      </c>
      <c r="Q4310" s="272">
        <f t="shared" si="674"/>
        <v>0</v>
      </c>
      <c r="R4310" s="272"/>
    </row>
    <row r="4311" spans="1:18" x14ac:dyDescent="0.3">
      <c r="A4311" s="214">
        <v>18</v>
      </c>
      <c r="B4311" s="200"/>
      <c r="C4311" s="200"/>
      <c r="D4311" s="215"/>
      <c r="E4311" s="200"/>
      <c r="F4311" s="200"/>
      <c r="G4311" s="216"/>
      <c r="H4311" s="273"/>
      <c r="I4311" s="271">
        <f t="shared" si="671"/>
        <v>0</v>
      </c>
      <c r="J4311" s="271"/>
      <c r="K4311" s="271"/>
      <c r="L4311" s="271"/>
      <c r="M4311" s="272"/>
      <c r="N4311" s="272"/>
      <c r="O4311" s="272" t="str">
        <f t="shared" si="672"/>
        <v/>
      </c>
      <c r="P4311" s="272" t="str">
        <f t="shared" si="673"/>
        <v/>
      </c>
      <c r="Q4311" s="272">
        <f t="shared" si="674"/>
        <v>0</v>
      </c>
      <c r="R4311" s="272"/>
    </row>
    <row r="4312" spans="1:18" x14ac:dyDescent="0.3">
      <c r="A4312" s="214">
        <v>19</v>
      </c>
      <c r="B4312" s="200"/>
      <c r="C4312" s="200"/>
      <c r="D4312" s="215"/>
      <c r="E4312" s="200"/>
      <c r="F4312" s="200"/>
      <c r="G4312" s="216"/>
      <c r="H4312" s="273"/>
      <c r="I4312" s="271">
        <f t="shared" si="671"/>
        <v>0</v>
      </c>
      <c r="J4312" s="271"/>
      <c r="K4312" s="271"/>
      <c r="L4312" s="271"/>
      <c r="M4312" s="272"/>
      <c r="N4312" s="272"/>
      <c r="O4312" s="272" t="str">
        <f t="shared" si="672"/>
        <v/>
      </c>
      <c r="P4312" s="272" t="str">
        <f t="shared" si="673"/>
        <v/>
      </c>
      <c r="Q4312" s="272">
        <f t="shared" si="674"/>
        <v>0</v>
      </c>
      <c r="R4312" s="272"/>
    </row>
    <row r="4313" spans="1:18" x14ac:dyDescent="0.3">
      <c r="A4313" s="214">
        <v>20</v>
      </c>
      <c r="B4313" s="200"/>
      <c r="C4313" s="200"/>
      <c r="D4313" s="215"/>
      <c r="E4313" s="200"/>
      <c r="F4313" s="200"/>
      <c r="G4313" s="216"/>
      <c r="H4313" s="273"/>
      <c r="I4313" s="271">
        <f t="shared" si="671"/>
        <v>0</v>
      </c>
      <c r="J4313" s="271"/>
      <c r="K4313" s="271"/>
      <c r="L4313" s="271"/>
      <c r="M4313" s="272"/>
      <c r="N4313" s="272"/>
      <c r="O4313" s="272" t="str">
        <f t="shared" si="672"/>
        <v/>
      </c>
      <c r="P4313" s="272" t="str">
        <f t="shared" si="673"/>
        <v/>
      </c>
      <c r="Q4313" s="272">
        <f t="shared" si="674"/>
        <v>0</v>
      </c>
      <c r="R4313" s="272"/>
    </row>
    <row r="4314" spans="1:18" ht="17.25" thickBot="1" x14ac:dyDescent="0.35">
      <c r="A4314" s="217">
        <v>21</v>
      </c>
      <c r="B4314" s="204"/>
      <c r="C4314" s="204"/>
      <c r="D4314" s="218"/>
      <c r="E4314" s="204"/>
      <c r="F4314" s="204"/>
      <c r="G4314" s="219"/>
      <c r="H4314" s="273"/>
      <c r="I4314" s="271">
        <f t="shared" si="671"/>
        <v>0</v>
      </c>
      <c r="J4314" s="271"/>
      <c r="K4314" s="271"/>
      <c r="L4314" s="271"/>
      <c r="M4314" s="272"/>
      <c r="N4314" s="272"/>
      <c r="O4314" s="272" t="str">
        <f t="shared" si="672"/>
        <v/>
      </c>
      <c r="P4314" s="272" t="str">
        <f t="shared" si="673"/>
        <v/>
      </c>
      <c r="Q4314" s="272">
        <f t="shared" si="674"/>
        <v>0</v>
      </c>
      <c r="R4314" s="272"/>
    </row>
    <row r="4315" spans="1:18" x14ac:dyDescent="0.3">
      <c r="A4315" s="220">
        <v>22</v>
      </c>
      <c r="B4315" s="202"/>
      <c r="C4315" s="202"/>
      <c r="D4315" s="202" t="s">
        <v>271</v>
      </c>
      <c r="E4315" s="202"/>
      <c r="F4315" s="202"/>
      <c r="G4315" s="221"/>
      <c r="H4315" s="273">
        <f>SUM(B4315:B4321)</f>
        <v>0</v>
      </c>
      <c r="I4315" s="271">
        <f t="shared" si="671"/>
        <v>0</v>
      </c>
      <c r="J4315" s="271">
        <f>IF(SUM(H4315-40)&gt;0,H4315-40,0)</f>
        <v>0</v>
      </c>
      <c r="K4315" s="271">
        <f>IF(SUM(I4315:I4321)&gt;J4315,SUM(I4315:I4321),J4315)</f>
        <v>0</v>
      </c>
      <c r="L4315" s="271">
        <f>IF(D4315="o",IF(H4315&lt;15,0,IF(H4315&gt;40,8,H4315/5)),0)</f>
        <v>0</v>
      </c>
      <c r="M4315" s="272"/>
      <c r="N4315" s="272"/>
      <c r="O4315" s="272" t="str">
        <f t="shared" si="672"/>
        <v/>
      </c>
      <c r="P4315" s="272" t="str">
        <f t="shared" si="673"/>
        <v/>
      </c>
      <c r="Q4315" s="272">
        <f t="shared" si="674"/>
        <v>0</v>
      </c>
      <c r="R4315" s="272"/>
    </row>
    <row r="4316" spans="1:18" x14ac:dyDescent="0.3">
      <c r="A4316" s="214">
        <v>23</v>
      </c>
      <c r="B4316" s="200"/>
      <c r="C4316" s="200"/>
      <c r="D4316" s="215"/>
      <c r="E4316" s="200"/>
      <c r="F4316" s="200"/>
      <c r="G4316" s="216"/>
      <c r="H4316" s="273"/>
      <c r="I4316" s="271">
        <f t="shared" si="671"/>
        <v>0</v>
      </c>
      <c r="J4316" s="271"/>
      <c r="K4316" s="271"/>
      <c r="L4316" s="271"/>
      <c r="M4316" s="272"/>
      <c r="N4316" s="272"/>
      <c r="O4316" s="272" t="str">
        <f t="shared" si="672"/>
        <v/>
      </c>
      <c r="P4316" s="272" t="str">
        <f t="shared" si="673"/>
        <v/>
      </c>
      <c r="Q4316" s="272">
        <f t="shared" si="674"/>
        <v>0</v>
      </c>
      <c r="R4316" s="272"/>
    </row>
    <row r="4317" spans="1:18" x14ac:dyDescent="0.3">
      <c r="A4317" s="214">
        <v>24</v>
      </c>
      <c r="B4317" s="200"/>
      <c r="C4317" s="200"/>
      <c r="D4317" s="215"/>
      <c r="E4317" s="200"/>
      <c r="F4317" s="200"/>
      <c r="G4317" s="216"/>
      <c r="H4317" s="273"/>
      <c r="I4317" s="271">
        <f t="shared" si="671"/>
        <v>0</v>
      </c>
      <c r="J4317" s="271"/>
      <c r="K4317" s="271"/>
      <c r="L4317" s="271"/>
      <c r="M4317" s="272"/>
      <c r="N4317" s="272"/>
      <c r="O4317" s="272" t="str">
        <f t="shared" si="672"/>
        <v/>
      </c>
      <c r="P4317" s="272" t="str">
        <f t="shared" si="673"/>
        <v/>
      </c>
      <c r="Q4317" s="272">
        <f t="shared" si="674"/>
        <v>0</v>
      </c>
      <c r="R4317" s="272"/>
    </row>
    <row r="4318" spans="1:18" x14ac:dyDescent="0.3">
      <c r="A4318" s="214">
        <v>25</v>
      </c>
      <c r="B4318" s="200"/>
      <c r="C4318" s="200"/>
      <c r="D4318" s="215"/>
      <c r="E4318" s="200"/>
      <c r="F4318" s="200"/>
      <c r="G4318" s="216"/>
      <c r="H4318" s="273"/>
      <c r="I4318" s="271">
        <f t="shared" si="671"/>
        <v>0</v>
      </c>
      <c r="J4318" s="271"/>
      <c r="K4318" s="271"/>
      <c r="L4318" s="271"/>
      <c r="M4318" s="272"/>
      <c r="N4318" s="272"/>
      <c r="O4318" s="272" t="str">
        <f t="shared" si="672"/>
        <v/>
      </c>
      <c r="P4318" s="272" t="str">
        <f t="shared" si="673"/>
        <v/>
      </c>
      <c r="Q4318" s="272">
        <f t="shared" si="674"/>
        <v>0</v>
      </c>
      <c r="R4318" s="272"/>
    </row>
    <row r="4319" spans="1:18" x14ac:dyDescent="0.3">
      <c r="A4319" s="214">
        <v>26</v>
      </c>
      <c r="B4319" s="200"/>
      <c r="C4319" s="200"/>
      <c r="D4319" s="215"/>
      <c r="E4319" s="200"/>
      <c r="F4319" s="200"/>
      <c r="G4319" s="216"/>
      <c r="H4319" s="273"/>
      <c r="I4319" s="271">
        <f t="shared" si="671"/>
        <v>0</v>
      </c>
      <c r="J4319" s="271"/>
      <c r="K4319" s="271"/>
      <c r="L4319" s="271"/>
      <c r="M4319" s="272"/>
      <c r="N4319" s="272"/>
      <c r="O4319" s="272" t="str">
        <f t="shared" si="672"/>
        <v/>
      </c>
      <c r="P4319" s="272" t="str">
        <f t="shared" si="673"/>
        <v/>
      </c>
      <c r="Q4319" s="272">
        <f t="shared" si="674"/>
        <v>0</v>
      </c>
      <c r="R4319" s="272"/>
    </row>
    <row r="4320" spans="1:18" x14ac:dyDescent="0.3">
      <c r="A4320" s="214">
        <v>27</v>
      </c>
      <c r="B4320" s="200"/>
      <c r="C4320" s="200"/>
      <c r="D4320" s="215"/>
      <c r="E4320" s="200"/>
      <c r="F4320" s="200"/>
      <c r="G4320" s="216"/>
      <c r="H4320" s="273"/>
      <c r="I4320" s="271">
        <f t="shared" si="671"/>
        <v>0</v>
      </c>
      <c r="J4320" s="271"/>
      <c r="K4320" s="271"/>
      <c r="L4320" s="271"/>
      <c r="M4320" s="272"/>
      <c r="N4320" s="272"/>
      <c r="O4320" s="272" t="str">
        <f t="shared" si="672"/>
        <v/>
      </c>
      <c r="P4320" s="272" t="str">
        <f t="shared" si="673"/>
        <v/>
      </c>
      <c r="Q4320" s="272">
        <f t="shared" si="674"/>
        <v>0</v>
      </c>
      <c r="R4320" s="272"/>
    </row>
    <row r="4321" spans="1:21" ht="17.25" thickBot="1" x14ac:dyDescent="0.35">
      <c r="A4321" s="217">
        <v>28</v>
      </c>
      <c r="B4321" s="204"/>
      <c r="C4321" s="204"/>
      <c r="D4321" s="218"/>
      <c r="E4321" s="204"/>
      <c r="F4321" s="204"/>
      <c r="G4321" s="219"/>
      <c r="H4321" s="273"/>
      <c r="I4321" s="271">
        <f t="shared" si="671"/>
        <v>0</v>
      </c>
      <c r="J4321" s="271"/>
      <c r="K4321" s="271"/>
      <c r="L4321" s="271"/>
      <c r="M4321" s="272"/>
      <c r="N4321" s="272"/>
      <c r="O4321" s="272" t="str">
        <f t="shared" si="672"/>
        <v/>
      </c>
      <c r="P4321" s="272" t="str">
        <f t="shared" si="673"/>
        <v/>
      </c>
      <c r="Q4321" s="272">
        <f t="shared" si="674"/>
        <v>0</v>
      </c>
      <c r="R4321" s="272"/>
    </row>
    <row r="4322" spans="1:21" x14ac:dyDescent="0.3">
      <c r="A4322" s="205"/>
      <c r="B4322" s="202"/>
      <c r="C4322" s="202"/>
      <c r="D4322" s="202" t="s">
        <v>271</v>
      </c>
      <c r="E4322" s="202"/>
      <c r="F4322" s="202"/>
      <c r="G4322" s="221"/>
      <c r="H4322" s="273" t="str">
        <f>IF(A4322&lt;&gt;0,SUM(Q4322:Q4324),"")</f>
        <v/>
      </c>
      <c r="I4322" s="271" t="str">
        <f>IF(A4322&lt;&gt;0,IF(IFERROR(B4322-8,0)&lt;0,0,IFERROR(B4322-8,0)),"")</f>
        <v/>
      </c>
      <c r="J4322" s="271" t="str">
        <f>IF(A4322&lt;&gt;0,IF(SUM(H4322-40)&gt;0,H4322-40,0),"")</f>
        <v/>
      </c>
      <c r="K4322" s="271" t="str">
        <f>IF(A4322&lt;&gt;0,IF(SUM(I4322:I4324)&gt;J4322,SUM(I4322:I4324),J4322),"")</f>
        <v/>
      </c>
      <c r="L4322" s="271" t="str">
        <f>IF(A4322&lt;&gt;0,IF(D4294="o",IF(H4322&lt;(15/(7/COUNTA(A4322:A4324))),0,IF(H4322&gt;(COUNTA(A4322:A4324)/5*40),COUNTA(A4322:A4324)/5*8,H4322/5)),""),"")</f>
        <v/>
      </c>
      <c r="M4322" s="272"/>
      <c r="N4322" s="272"/>
      <c r="O4322" s="272" t="str">
        <f t="shared" si="672"/>
        <v/>
      </c>
      <c r="P4322" s="272" t="str">
        <f t="shared" si="673"/>
        <v/>
      </c>
      <c r="Q4322" s="272">
        <f t="shared" si="674"/>
        <v>0</v>
      </c>
      <c r="R4322" s="272"/>
    </row>
    <row r="4323" spans="1:21" x14ac:dyDescent="0.3">
      <c r="A4323" s="206"/>
      <c r="B4323" s="200"/>
      <c r="C4323" s="200"/>
      <c r="D4323" s="215"/>
      <c r="E4323" s="200"/>
      <c r="F4323" s="200"/>
      <c r="G4323" s="216"/>
      <c r="H4323" s="273"/>
      <c r="I4323" s="271" t="str">
        <f>IF(A4323&lt;&gt;0,IF(IFERROR(B4323-8,0)&lt;0,0,IFERROR(B4323-8,0)),"")</f>
        <v/>
      </c>
      <c r="J4323" s="271"/>
      <c r="K4323" s="271"/>
      <c r="L4323" s="271"/>
      <c r="M4323" s="272"/>
      <c r="N4323" s="272"/>
      <c r="O4323" s="272" t="str">
        <f t="shared" si="672"/>
        <v/>
      </c>
      <c r="P4323" s="272" t="str">
        <f t="shared" si="673"/>
        <v/>
      </c>
      <c r="Q4323" s="272">
        <f t="shared" si="674"/>
        <v>0</v>
      </c>
      <c r="R4323" s="272"/>
    </row>
    <row r="4324" spans="1:21" ht="17.25" thickBot="1" x14ac:dyDescent="0.35">
      <c r="A4324" s="207"/>
      <c r="B4324" s="204"/>
      <c r="C4324" s="204"/>
      <c r="D4324" s="218"/>
      <c r="E4324" s="204"/>
      <c r="F4324" s="204"/>
      <c r="G4324" s="219"/>
      <c r="H4324" s="273"/>
      <c r="I4324" s="271" t="str">
        <f>IF(A4324&lt;&gt;0,IF(IFERROR(B4324-8,0)&lt;0,0,IFERROR(B4324-8,0)),"")</f>
        <v/>
      </c>
      <c r="J4324" s="271"/>
      <c r="K4324" s="271"/>
      <c r="L4324" s="271"/>
      <c r="M4324" s="272"/>
      <c r="N4324" s="272"/>
      <c r="O4324" s="272"/>
      <c r="P4324" s="272"/>
      <c r="Q4324" s="272">
        <f t="shared" si="674"/>
        <v>0</v>
      </c>
      <c r="R4324" s="272"/>
    </row>
    <row r="4325" spans="1:21" ht="17.25" thickBot="1" x14ac:dyDescent="0.35">
      <c r="A4325" s="211"/>
      <c r="B4325" s="243"/>
      <c r="C4325" s="243"/>
      <c r="D4325" s="243"/>
      <c r="E4325" s="243"/>
      <c r="F4325" s="243"/>
      <c r="G4325" s="244"/>
      <c r="H4325" s="273">
        <f t="shared" ref="H4325:M4325" si="675">SUM(H4326:H4356)</f>
        <v>0</v>
      </c>
      <c r="I4325" s="271">
        <f t="shared" si="675"/>
        <v>0</v>
      </c>
      <c r="J4325" s="271">
        <f t="shared" si="675"/>
        <v>0</v>
      </c>
      <c r="K4325" s="271">
        <f t="shared" si="675"/>
        <v>0</v>
      </c>
      <c r="L4325" s="274">
        <f t="shared" si="675"/>
        <v>0</v>
      </c>
      <c r="M4325" s="271" t="e">
        <f t="shared" si="675"/>
        <v>#DIV/0!</v>
      </c>
      <c r="N4325" s="275">
        <f>COUNTA(B4326:B4356)-COUNTIF(B4326:B4356,"연차")</f>
        <v>0</v>
      </c>
      <c r="O4325" s="271">
        <f>SUM(O4326:O4356)</f>
        <v>0</v>
      </c>
      <c r="P4325" s="271">
        <f>SUM(P4326:P4356)</f>
        <v>0</v>
      </c>
      <c r="Q4325" s="272">
        <f>SUM(Q4326:Q4356)</f>
        <v>0</v>
      </c>
      <c r="R4325" s="272">
        <f>COUNTA(A4326:A4356)</f>
        <v>28</v>
      </c>
      <c r="S4325" s="276">
        <f>SUM(C4326:C4356)</f>
        <v>0</v>
      </c>
      <c r="T4325" s="276">
        <f>SUM(F4326:F4356)</f>
        <v>0</v>
      </c>
      <c r="U4325" s="251">
        <f>G4327*G4329</f>
        <v>0</v>
      </c>
    </row>
    <row r="4326" spans="1:21" x14ac:dyDescent="0.3">
      <c r="A4326" s="212">
        <v>1</v>
      </c>
      <c r="B4326" s="201"/>
      <c r="C4326" s="201"/>
      <c r="D4326" s="201" t="s">
        <v>271</v>
      </c>
      <c r="E4326" s="201"/>
      <c r="F4326" s="201"/>
      <c r="G4326" s="213" t="s">
        <v>282</v>
      </c>
      <c r="H4326" s="273">
        <f>SUM(B4326:B4332)</f>
        <v>0</v>
      </c>
      <c r="I4326" s="271">
        <f t="shared" ref="I4326:I4353" si="676">IF(IFERROR(B4326-8,0)&lt;0,0,IFERROR(B4326-8,0))</f>
        <v>0</v>
      </c>
      <c r="J4326" s="271">
        <f>IF(SUM(H4326-40)&gt;0,H4326-40,0)</f>
        <v>0</v>
      </c>
      <c r="K4326" s="271">
        <f>IF(SUM(I4326:I4332)&gt;J4326,SUM(I4326:I4332),J4326)</f>
        <v>0</v>
      </c>
      <c r="L4326" s="271">
        <f>IF(D4326="o",IF(H4326&lt;15,0,IF(H4326&gt;40,8,H4326/5)),0)</f>
        <v>0</v>
      </c>
      <c r="M4326" s="272" t="e">
        <f>SUM(B4326:B4356)/COUNTA(B4326:B4356)</f>
        <v>#DIV/0!</v>
      </c>
      <c r="N4326" s="272"/>
      <c r="O4326" s="272" t="str">
        <f>IF(E4326="o",IF(B4326&gt;8,8,B4326),"")</f>
        <v/>
      </c>
      <c r="P4326" s="272" t="str">
        <f>IF(E4326="o",IF(B4326&gt;8,B4326-8,0),"")</f>
        <v/>
      </c>
      <c r="Q4326" s="272">
        <f>COUNTA(A4326)*IF(B4326="연차",0,B4326)</f>
        <v>0</v>
      </c>
      <c r="R4326" s="272"/>
    </row>
    <row r="4327" spans="1:21" x14ac:dyDescent="0.3">
      <c r="A4327" s="214">
        <v>2</v>
      </c>
      <c r="B4327" s="200"/>
      <c r="C4327" s="200"/>
      <c r="D4327" s="215"/>
      <c r="E4327" s="200"/>
      <c r="F4327" s="200"/>
      <c r="G4327" s="203"/>
      <c r="H4327" s="273"/>
      <c r="I4327" s="271">
        <f t="shared" si="676"/>
        <v>0</v>
      </c>
      <c r="J4327" s="271"/>
      <c r="K4327" s="271"/>
      <c r="L4327" s="271"/>
      <c r="M4327" s="272"/>
      <c r="N4327" s="272"/>
      <c r="O4327" s="272" t="str">
        <f t="shared" ref="O4327:O4355" si="677">IF(E4327="o",IF(B4327&gt;8,8,B4327),"")</f>
        <v/>
      </c>
      <c r="P4327" s="272" t="str">
        <f t="shared" ref="P4327:P4355" si="678">IF(E4327="o",IF(B4327&gt;8,B4327-8,0),"")</f>
        <v/>
      </c>
      <c r="Q4327" s="272">
        <f t="shared" ref="Q4327:Q4356" si="679">COUNTA(A4327)*IF(B4327="연차",0,B4327)</f>
        <v>0</v>
      </c>
      <c r="R4327" s="272"/>
    </row>
    <row r="4328" spans="1:21" x14ac:dyDescent="0.3">
      <c r="A4328" s="214">
        <v>3</v>
      </c>
      <c r="B4328" s="200"/>
      <c r="C4328" s="200"/>
      <c r="D4328" s="215"/>
      <c r="E4328" s="200"/>
      <c r="F4328" s="200"/>
      <c r="G4328" s="203" t="s">
        <v>275</v>
      </c>
      <c r="H4328" s="273"/>
      <c r="I4328" s="271">
        <f t="shared" si="676"/>
        <v>0</v>
      </c>
      <c r="J4328" s="271"/>
      <c r="K4328" s="271"/>
      <c r="L4328" s="271"/>
      <c r="M4328" s="272"/>
      <c r="N4328" s="272"/>
      <c r="O4328" s="272" t="str">
        <f t="shared" si="677"/>
        <v/>
      </c>
      <c r="P4328" s="272" t="str">
        <f t="shared" si="678"/>
        <v/>
      </c>
      <c r="Q4328" s="272">
        <f t="shared" si="679"/>
        <v>0</v>
      </c>
      <c r="R4328" s="272"/>
    </row>
    <row r="4329" spans="1:21" x14ac:dyDescent="0.3">
      <c r="A4329" s="214">
        <v>4</v>
      </c>
      <c r="B4329" s="200"/>
      <c r="C4329" s="200"/>
      <c r="D4329" s="215"/>
      <c r="E4329" s="200"/>
      <c r="F4329" s="200"/>
      <c r="G4329" s="203"/>
      <c r="H4329" s="273"/>
      <c r="I4329" s="271">
        <f t="shared" si="676"/>
        <v>0</v>
      </c>
      <c r="J4329" s="271"/>
      <c r="K4329" s="271"/>
      <c r="L4329" s="271"/>
      <c r="M4329" s="272"/>
      <c r="N4329" s="272"/>
      <c r="O4329" s="272" t="str">
        <f t="shared" si="677"/>
        <v/>
      </c>
      <c r="P4329" s="272" t="str">
        <f t="shared" si="678"/>
        <v/>
      </c>
      <c r="Q4329" s="272">
        <f t="shared" si="679"/>
        <v>0</v>
      </c>
      <c r="R4329" s="272"/>
    </row>
    <row r="4330" spans="1:21" x14ac:dyDescent="0.3">
      <c r="A4330" s="214">
        <v>5</v>
      </c>
      <c r="B4330" s="200"/>
      <c r="C4330" s="200"/>
      <c r="D4330" s="215"/>
      <c r="E4330" s="200"/>
      <c r="F4330" s="200"/>
      <c r="G4330" s="216"/>
      <c r="H4330" s="273"/>
      <c r="I4330" s="271">
        <f t="shared" si="676"/>
        <v>0</v>
      </c>
      <c r="J4330" s="271"/>
      <c r="K4330" s="271"/>
      <c r="L4330" s="271"/>
      <c r="M4330" s="272"/>
      <c r="N4330" s="272"/>
      <c r="O4330" s="272" t="str">
        <f t="shared" si="677"/>
        <v/>
      </c>
      <c r="P4330" s="272" t="str">
        <f t="shared" si="678"/>
        <v/>
      </c>
      <c r="Q4330" s="272">
        <f t="shared" si="679"/>
        <v>0</v>
      </c>
      <c r="R4330" s="272"/>
    </row>
    <row r="4331" spans="1:21" x14ac:dyDescent="0.3">
      <c r="A4331" s="214">
        <v>6</v>
      </c>
      <c r="B4331" s="200"/>
      <c r="C4331" s="200"/>
      <c r="D4331" s="215"/>
      <c r="E4331" s="200"/>
      <c r="F4331" s="200"/>
      <c r="G4331" s="216"/>
      <c r="H4331" s="273"/>
      <c r="I4331" s="271">
        <f t="shared" si="676"/>
        <v>0</v>
      </c>
      <c r="J4331" s="271"/>
      <c r="K4331" s="271"/>
      <c r="L4331" s="271"/>
      <c r="M4331" s="272"/>
      <c r="N4331" s="272"/>
      <c r="O4331" s="272" t="str">
        <f t="shared" si="677"/>
        <v/>
      </c>
      <c r="P4331" s="272" t="str">
        <f t="shared" si="678"/>
        <v/>
      </c>
      <c r="Q4331" s="272">
        <f t="shared" si="679"/>
        <v>0</v>
      </c>
      <c r="R4331" s="272"/>
    </row>
    <row r="4332" spans="1:21" ht="17.25" thickBot="1" x14ac:dyDescent="0.35">
      <c r="A4332" s="217">
        <v>7</v>
      </c>
      <c r="B4332" s="204"/>
      <c r="C4332" s="204"/>
      <c r="D4332" s="218"/>
      <c r="E4332" s="204"/>
      <c r="F4332" s="204"/>
      <c r="G4332" s="219"/>
      <c r="H4332" s="273"/>
      <c r="I4332" s="271">
        <f t="shared" si="676"/>
        <v>0</v>
      </c>
      <c r="J4332" s="271"/>
      <c r="K4332" s="271"/>
      <c r="L4332" s="271"/>
      <c r="M4332" s="272"/>
      <c r="N4332" s="272"/>
      <c r="O4332" s="272" t="str">
        <f t="shared" si="677"/>
        <v/>
      </c>
      <c r="P4332" s="272" t="str">
        <f t="shared" si="678"/>
        <v/>
      </c>
      <c r="Q4332" s="272">
        <f t="shared" si="679"/>
        <v>0</v>
      </c>
      <c r="R4332" s="272"/>
    </row>
    <row r="4333" spans="1:21" x14ac:dyDescent="0.3">
      <c r="A4333" s="220">
        <v>8</v>
      </c>
      <c r="B4333" s="202"/>
      <c r="C4333" s="202"/>
      <c r="D4333" s="202" t="s">
        <v>271</v>
      </c>
      <c r="E4333" s="202"/>
      <c r="F4333" s="202"/>
      <c r="G4333" s="221"/>
      <c r="H4333" s="273">
        <f>SUM(B4333:B4339)</f>
        <v>0</v>
      </c>
      <c r="I4333" s="271">
        <f t="shared" si="676"/>
        <v>0</v>
      </c>
      <c r="J4333" s="271">
        <f>IF(SUM(H4333-40)&gt;0,H4333-40,0)</f>
        <v>0</v>
      </c>
      <c r="K4333" s="271">
        <f>IF(SUM(I4333:I4339)&gt;J4333,SUM(I4333:I4339),J4333)</f>
        <v>0</v>
      </c>
      <c r="L4333" s="271">
        <f>IF(D4333="o",IF(H4333&lt;15,0,IF(H4333&gt;40,8,H4333/5)),0)</f>
        <v>0</v>
      </c>
      <c r="M4333" s="272"/>
      <c r="N4333" s="272"/>
      <c r="O4333" s="272" t="str">
        <f t="shared" si="677"/>
        <v/>
      </c>
      <c r="P4333" s="272" t="str">
        <f t="shared" si="678"/>
        <v/>
      </c>
      <c r="Q4333" s="272">
        <f t="shared" si="679"/>
        <v>0</v>
      </c>
      <c r="R4333" s="272"/>
    </row>
    <row r="4334" spans="1:21" x14ac:dyDescent="0.3">
      <c r="A4334" s="214">
        <v>9</v>
      </c>
      <c r="B4334" s="200"/>
      <c r="C4334" s="200"/>
      <c r="D4334" s="215"/>
      <c r="E4334" s="200"/>
      <c r="F4334" s="200"/>
      <c r="G4334" s="216"/>
      <c r="H4334" s="273"/>
      <c r="I4334" s="271">
        <f t="shared" si="676"/>
        <v>0</v>
      </c>
      <c r="J4334" s="271"/>
      <c r="K4334" s="271"/>
      <c r="L4334" s="271"/>
      <c r="M4334" s="272"/>
      <c r="N4334" s="272"/>
      <c r="O4334" s="272" t="str">
        <f t="shared" si="677"/>
        <v/>
      </c>
      <c r="P4334" s="272" t="str">
        <f t="shared" si="678"/>
        <v/>
      </c>
      <c r="Q4334" s="272">
        <f t="shared" si="679"/>
        <v>0</v>
      </c>
      <c r="R4334" s="272"/>
    </row>
    <row r="4335" spans="1:21" x14ac:dyDescent="0.3">
      <c r="A4335" s="214">
        <v>10</v>
      </c>
      <c r="B4335" s="200"/>
      <c r="C4335" s="200"/>
      <c r="D4335" s="215"/>
      <c r="E4335" s="200"/>
      <c r="F4335" s="200"/>
      <c r="G4335" s="216"/>
      <c r="H4335" s="273"/>
      <c r="I4335" s="271">
        <f t="shared" si="676"/>
        <v>0</v>
      </c>
      <c r="J4335" s="271"/>
      <c r="K4335" s="271"/>
      <c r="L4335" s="271"/>
      <c r="M4335" s="272"/>
      <c r="N4335" s="272"/>
      <c r="O4335" s="272" t="str">
        <f t="shared" si="677"/>
        <v/>
      </c>
      <c r="P4335" s="272" t="str">
        <f t="shared" si="678"/>
        <v/>
      </c>
      <c r="Q4335" s="272">
        <f t="shared" si="679"/>
        <v>0</v>
      </c>
      <c r="R4335" s="272"/>
    </row>
    <row r="4336" spans="1:21" x14ac:dyDescent="0.3">
      <c r="A4336" s="214">
        <v>11</v>
      </c>
      <c r="B4336" s="200"/>
      <c r="C4336" s="200"/>
      <c r="D4336" s="215"/>
      <c r="E4336" s="200"/>
      <c r="F4336" s="200"/>
      <c r="G4336" s="216"/>
      <c r="H4336" s="273"/>
      <c r="I4336" s="271">
        <f t="shared" si="676"/>
        <v>0</v>
      </c>
      <c r="J4336" s="271"/>
      <c r="K4336" s="271"/>
      <c r="L4336" s="271"/>
      <c r="M4336" s="272"/>
      <c r="N4336" s="272"/>
      <c r="O4336" s="272" t="str">
        <f t="shared" si="677"/>
        <v/>
      </c>
      <c r="P4336" s="272" t="str">
        <f t="shared" si="678"/>
        <v/>
      </c>
      <c r="Q4336" s="272">
        <f t="shared" si="679"/>
        <v>0</v>
      </c>
      <c r="R4336" s="272"/>
    </row>
    <row r="4337" spans="1:18" x14ac:dyDescent="0.3">
      <c r="A4337" s="214">
        <v>12</v>
      </c>
      <c r="B4337" s="200"/>
      <c r="C4337" s="200"/>
      <c r="D4337" s="215"/>
      <c r="E4337" s="200"/>
      <c r="F4337" s="200"/>
      <c r="G4337" s="216"/>
      <c r="H4337" s="273"/>
      <c r="I4337" s="271">
        <f t="shared" si="676"/>
        <v>0</v>
      </c>
      <c r="J4337" s="271"/>
      <c r="K4337" s="271"/>
      <c r="L4337" s="271"/>
      <c r="M4337" s="272"/>
      <c r="N4337" s="272"/>
      <c r="O4337" s="272" t="str">
        <f t="shared" si="677"/>
        <v/>
      </c>
      <c r="P4337" s="272" t="str">
        <f t="shared" si="678"/>
        <v/>
      </c>
      <c r="Q4337" s="272">
        <f t="shared" si="679"/>
        <v>0</v>
      </c>
      <c r="R4337" s="272"/>
    </row>
    <row r="4338" spans="1:18" x14ac:dyDescent="0.3">
      <c r="A4338" s="214">
        <v>13</v>
      </c>
      <c r="B4338" s="200"/>
      <c r="C4338" s="200"/>
      <c r="D4338" s="215"/>
      <c r="E4338" s="200"/>
      <c r="F4338" s="200"/>
      <c r="G4338" s="216"/>
      <c r="H4338" s="273"/>
      <c r="I4338" s="271">
        <f t="shared" si="676"/>
        <v>0</v>
      </c>
      <c r="J4338" s="271"/>
      <c r="K4338" s="271"/>
      <c r="L4338" s="271"/>
      <c r="M4338" s="272"/>
      <c r="N4338" s="272"/>
      <c r="O4338" s="272" t="str">
        <f t="shared" si="677"/>
        <v/>
      </c>
      <c r="P4338" s="272" t="str">
        <f t="shared" si="678"/>
        <v/>
      </c>
      <c r="Q4338" s="272">
        <f t="shared" si="679"/>
        <v>0</v>
      </c>
      <c r="R4338" s="272"/>
    </row>
    <row r="4339" spans="1:18" ht="17.25" thickBot="1" x14ac:dyDescent="0.35">
      <c r="A4339" s="217">
        <v>14</v>
      </c>
      <c r="B4339" s="204"/>
      <c r="C4339" s="204"/>
      <c r="D4339" s="218"/>
      <c r="E4339" s="204"/>
      <c r="F4339" s="204"/>
      <c r="G4339" s="219"/>
      <c r="H4339" s="273"/>
      <c r="I4339" s="271">
        <f t="shared" si="676"/>
        <v>0</v>
      </c>
      <c r="J4339" s="271"/>
      <c r="K4339" s="271"/>
      <c r="L4339" s="271"/>
      <c r="M4339" s="272"/>
      <c r="N4339" s="272"/>
      <c r="O4339" s="272" t="str">
        <f t="shared" si="677"/>
        <v/>
      </c>
      <c r="P4339" s="272" t="str">
        <f t="shared" si="678"/>
        <v/>
      </c>
      <c r="Q4339" s="272">
        <f t="shared" si="679"/>
        <v>0</v>
      </c>
      <c r="R4339" s="272"/>
    </row>
    <row r="4340" spans="1:18" x14ac:dyDescent="0.3">
      <c r="A4340" s="220">
        <v>15</v>
      </c>
      <c r="B4340" s="202"/>
      <c r="C4340" s="202"/>
      <c r="D4340" s="202" t="s">
        <v>271</v>
      </c>
      <c r="E4340" s="202"/>
      <c r="F4340" s="202"/>
      <c r="G4340" s="221"/>
      <c r="H4340" s="273">
        <f>SUM(B4340:B4346)</f>
        <v>0</v>
      </c>
      <c r="I4340" s="271">
        <f t="shared" si="676"/>
        <v>0</v>
      </c>
      <c r="J4340" s="271">
        <f>IF(SUM(H4340-40)&gt;0,H4340-40,0)</f>
        <v>0</v>
      </c>
      <c r="K4340" s="271">
        <f>IF(SUM(I4340:I4346)&gt;J4340,SUM(I4340:I4346),J4340)</f>
        <v>0</v>
      </c>
      <c r="L4340" s="271">
        <f>IF(D4340="o",IF(H4340&lt;15,0,IF(H4340&gt;40,8,H4340/5)),0)</f>
        <v>0</v>
      </c>
      <c r="M4340" s="272"/>
      <c r="N4340" s="272"/>
      <c r="O4340" s="272" t="str">
        <f t="shared" si="677"/>
        <v/>
      </c>
      <c r="P4340" s="272" t="str">
        <f t="shared" si="678"/>
        <v/>
      </c>
      <c r="Q4340" s="272">
        <f t="shared" si="679"/>
        <v>0</v>
      </c>
      <c r="R4340" s="272"/>
    </row>
    <row r="4341" spans="1:18" x14ac:dyDescent="0.3">
      <c r="A4341" s="214">
        <v>16</v>
      </c>
      <c r="B4341" s="200"/>
      <c r="C4341" s="200"/>
      <c r="D4341" s="215"/>
      <c r="E4341" s="200"/>
      <c r="F4341" s="200"/>
      <c r="G4341" s="216"/>
      <c r="H4341" s="273"/>
      <c r="I4341" s="271">
        <f t="shared" si="676"/>
        <v>0</v>
      </c>
      <c r="J4341" s="271"/>
      <c r="K4341" s="271"/>
      <c r="L4341" s="271"/>
      <c r="M4341" s="272"/>
      <c r="N4341" s="272"/>
      <c r="O4341" s="272" t="str">
        <f t="shared" si="677"/>
        <v/>
      </c>
      <c r="P4341" s="272" t="str">
        <f t="shared" si="678"/>
        <v/>
      </c>
      <c r="Q4341" s="272">
        <f t="shared" si="679"/>
        <v>0</v>
      </c>
      <c r="R4341" s="272"/>
    </row>
    <row r="4342" spans="1:18" x14ac:dyDescent="0.3">
      <c r="A4342" s="214">
        <v>17</v>
      </c>
      <c r="B4342" s="200"/>
      <c r="C4342" s="200"/>
      <c r="D4342" s="215"/>
      <c r="E4342" s="200"/>
      <c r="F4342" s="200"/>
      <c r="G4342" s="216"/>
      <c r="H4342" s="273"/>
      <c r="I4342" s="271">
        <f t="shared" si="676"/>
        <v>0</v>
      </c>
      <c r="J4342" s="271"/>
      <c r="K4342" s="271"/>
      <c r="L4342" s="271"/>
      <c r="M4342" s="272"/>
      <c r="N4342" s="272"/>
      <c r="O4342" s="272" t="str">
        <f t="shared" si="677"/>
        <v/>
      </c>
      <c r="P4342" s="272" t="str">
        <f t="shared" si="678"/>
        <v/>
      </c>
      <c r="Q4342" s="272">
        <f t="shared" si="679"/>
        <v>0</v>
      </c>
      <c r="R4342" s="272"/>
    </row>
    <row r="4343" spans="1:18" x14ac:dyDescent="0.3">
      <c r="A4343" s="214">
        <v>18</v>
      </c>
      <c r="B4343" s="200"/>
      <c r="C4343" s="200"/>
      <c r="D4343" s="215"/>
      <c r="E4343" s="200"/>
      <c r="F4343" s="200"/>
      <c r="G4343" s="216"/>
      <c r="H4343" s="273"/>
      <c r="I4343" s="271">
        <f t="shared" si="676"/>
        <v>0</v>
      </c>
      <c r="J4343" s="271"/>
      <c r="K4343" s="271"/>
      <c r="L4343" s="271"/>
      <c r="M4343" s="272"/>
      <c r="N4343" s="272"/>
      <c r="O4343" s="272" t="str">
        <f t="shared" si="677"/>
        <v/>
      </c>
      <c r="P4343" s="272" t="str">
        <f t="shared" si="678"/>
        <v/>
      </c>
      <c r="Q4343" s="272">
        <f t="shared" si="679"/>
        <v>0</v>
      </c>
      <c r="R4343" s="272"/>
    </row>
    <row r="4344" spans="1:18" x14ac:dyDescent="0.3">
      <c r="A4344" s="214">
        <v>19</v>
      </c>
      <c r="B4344" s="200"/>
      <c r="C4344" s="200"/>
      <c r="D4344" s="215"/>
      <c r="E4344" s="200"/>
      <c r="F4344" s="200"/>
      <c r="G4344" s="216"/>
      <c r="H4344" s="273"/>
      <c r="I4344" s="271">
        <f t="shared" si="676"/>
        <v>0</v>
      </c>
      <c r="J4344" s="271"/>
      <c r="K4344" s="271"/>
      <c r="L4344" s="271"/>
      <c r="M4344" s="272"/>
      <c r="N4344" s="272"/>
      <c r="O4344" s="272" t="str">
        <f t="shared" si="677"/>
        <v/>
      </c>
      <c r="P4344" s="272" t="str">
        <f t="shared" si="678"/>
        <v/>
      </c>
      <c r="Q4344" s="272">
        <f t="shared" si="679"/>
        <v>0</v>
      </c>
      <c r="R4344" s="272"/>
    </row>
    <row r="4345" spans="1:18" x14ac:dyDescent="0.3">
      <c r="A4345" s="214">
        <v>20</v>
      </c>
      <c r="B4345" s="200"/>
      <c r="C4345" s="200"/>
      <c r="D4345" s="215"/>
      <c r="E4345" s="200"/>
      <c r="F4345" s="200"/>
      <c r="G4345" s="216"/>
      <c r="H4345" s="273"/>
      <c r="I4345" s="271">
        <f t="shared" si="676"/>
        <v>0</v>
      </c>
      <c r="J4345" s="271"/>
      <c r="K4345" s="271"/>
      <c r="L4345" s="271"/>
      <c r="M4345" s="272"/>
      <c r="N4345" s="272"/>
      <c r="O4345" s="272" t="str">
        <f t="shared" si="677"/>
        <v/>
      </c>
      <c r="P4345" s="272" t="str">
        <f t="shared" si="678"/>
        <v/>
      </c>
      <c r="Q4345" s="272">
        <f t="shared" si="679"/>
        <v>0</v>
      </c>
      <c r="R4345" s="272"/>
    </row>
    <row r="4346" spans="1:18" ht="17.25" thickBot="1" x14ac:dyDescent="0.35">
      <c r="A4346" s="217">
        <v>21</v>
      </c>
      <c r="B4346" s="204"/>
      <c r="C4346" s="204"/>
      <c r="D4346" s="218"/>
      <c r="E4346" s="204"/>
      <c r="F4346" s="204"/>
      <c r="G4346" s="219"/>
      <c r="H4346" s="273"/>
      <c r="I4346" s="271">
        <f t="shared" si="676"/>
        <v>0</v>
      </c>
      <c r="J4346" s="271"/>
      <c r="K4346" s="271"/>
      <c r="L4346" s="271"/>
      <c r="M4346" s="272"/>
      <c r="N4346" s="272"/>
      <c r="O4346" s="272" t="str">
        <f t="shared" si="677"/>
        <v/>
      </c>
      <c r="P4346" s="272" t="str">
        <f t="shared" si="678"/>
        <v/>
      </c>
      <c r="Q4346" s="272">
        <f t="shared" si="679"/>
        <v>0</v>
      </c>
      <c r="R4346" s="272"/>
    </row>
    <row r="4347" spans="1:18" x14ac:dyDescent="0.3">
      <c r="A4347" s="220">
        <v>22</v>
      </c>
      <c r="B4347" s="202"/>
      <c r="C4347" s="202"/>
      <c r="D4347" s="202" t="s">
        <v>271</v>
      </c>
      <c r="E4347" s="202"/>
      <c r="F4347" s="202"/>
      <c r="G4347" s="221"/>
      <c r="H4347" s="273">
        <f>SUM(B4347:B4353)</f>
        <v>0</v>
      </c>
      <c r="I4347" s="271">
        <f t="shared" si="676"/>
        <v>0</v>
      </c>
      <c r="J4347" s="271">
        <f>IF(SUM(H4347-40)&gt;0,H4347-40,0)</f>
        <v>0</v>
      </c>
      <c r="K4347" s="271">
        <f>IF(SUM(I4347:I4353)&gt;J4347,SUM(I4347:I4353),J4347)</f>
        <v>0</v>
      </c>
      <c r="L4347" s="271">
        <f>IF(D4347="o",IF(H4347&lt;15,0,IF(H4347&gt;40,8,H4347/5)),0)</f>
        <v>0</v>
      </c>
      <c r="M4347" s="272"/>
      <c r="N4347" s="272"/>
      <c r="O4347" s="272" t="str">
        <f t="shared" si="677"/>
        <v/>
      </c>
      <c r="P4347" s="272" t="str">
        <f t="shared" si="678"/>
        <v/>
      </c>
      <c r="Q4347" s="272">
        <f t="shared" si="679"/>
        <v>0</v>
      </c>
      <c r="R4347" s="272"/>
    </row>
    <row r="4348" spans="1:18" x14ac:dyDescent="0.3">
      <c r="A4348" s="214">
        <v>23</v>
      </c>
      <c r="B4348" s="200"/>
      <c r="C4348" s="200"/>
      <c r="D4348" s="215"/>
      <c r="E4348" s="200"/>
      <c r="F4348" s="200"/>
      <c r="G4348" s="216"/>
      <c r="H4348" s="273"/>
      <c r="I4348" s="271">
        <f t="shared" si="676"/>
        <v>0</v>
      </c>
      <c r="J4348" s="271"/>
      <c r="K4348" s="271"/>
      <c r="L4348" s="271"/>
      <c r="M4348" s="272"/>
      <c r="N4348" s="272"/>
      <c r="O4348" s="272" t="str">
        <f t="shared" si="677"/>
        <v/>
      </c>
      <c r="P4348" s="272" t="str">
        <f t="shared" si="678"/>
        <v/>
      </c>
      <c r="Q4348" s="272">
        <f t="shared" si="679"/>
        <v>0</v>
      </c>
      <c r="R4348" s="272"/>
    </row>
    <row r="4349" spans="1:18" x14ac:dyDescent="0.3">
      <c r="A4349" s="214">
        <v>24</v>
      </c>
      <c r="B4349" s="200"/>
      <c r="C4349" s="200"/>
      <c r="D4349" s="215"/>
      <c r="E4349" s="200"/>
      <c r="F4349" s="200"/>
      <c r="G4349" s="216"/>
      <c r="H4349" s="273"/>
      <c r="I4349" s="271">
        <f t="shared" si="676"/>
        <v>0</v>
      </c>
      <c r="J4349" s="271"/>
      <c r="K4349" s="271"/>
      <c r="L4349" s="271"/>
      <c r="M4349" s="272"/>
      <c r="N4349" s="272"/>
      <c r="O4349" s="272" t="str">
        <f t="shared" si="677"/>
        <v/>
      </c>
      <c r="P4349" s="272" t="str">
        <f t="shared" si="678"/>
        <v/>
      </c>
      <c r="Q4349" s="272">
        <f t="shared" si="679"/>
        <v>0</v>
      </c>
      <c r="R4349" s="272"/>
    </row>
    <row r="4350" spans="1:18" x14ac:dyDescent="0.3">
      <c r="A4350" s="214">
        <v>25</v>
      </c>
      <c r="B4350" s="200"/>
      <c r="C4350" s="200"/>
      <c r="D4350" s="215"/>
      <c r="E4350" s="200"/>
      <c r="F4350" s="200"/>
      <c r="G4350" s="216"/>
      <c r="H4350" s="273"/>
      <c r="I4350" s="271">
        <f t="shared" si="676"/>
        <v>0</v>
      </c>
      <c r="J4350" s="271"/>
      <c r="K4350" s="271"/>
      <c r="L4350" s="271"/>
      <c r="M4350" s="272"/>
      <c r="N4350" s="272"/>
      <c r="O4350" s="272" t="str">
        <f t="shared" si="677"/>
        <v/>
      </c>
      <c r="P4350" s="272" t="str">
        <f t="shared" si="678"/>
        <v/>
      </c>
      <c r="Q4350" s="272">
        <f t="shared" si="679"/>
        <v>0</v>
      </c>
      <c r="R4350" s="272"/>
    </row>
    <row r="4351" spans="1:18" x14ac:dyDescent="0.3">
      <c r="A4351" s="214">
        <v>26</v>
      </c>
      <c r="B4351" s="200"/>
      <c r="C4351" s="200"/>
      <c r="D4351" s="215"/>
      <c r="E4351" s="200"/>
      <c r="F4351" s="200"/>
      <c r="G4351" s="216"/>
      <c r="H4351" s="273"/>
      <c r="I4351" s="271">
        <f t="shared" si="676"/>
        <v>0</v>
      </c>
      <c r="J4351" s="271"/>
      <c r="K4351" s="271"/>
      <c r="L4351" s="271"/>
      <c r="M4351" s="272"/>
      <c r="N4351" s="272"/>
      <c r="O4351" s="272" t="str">
        <f t="shared" si="677"/>
        <v/>
      </c>
      <c r="P4351" s="272" t="str">
        <f t="shared" si="678"/>
        <v/>
      </c>
      <c r="Q4351" s="272">
        <f t="shared" si="679"/>
        <v>0</v>
      </c>
      <c r="R4351" s="272"/>
    </row>
    <row r="4352" spans="1:18" x14ac:dyDescent="0.3">
      <c r="A4352" s="214">
        <v>27</v>
      </c>
      <c r="B4352" s="200"/>
      <c r="C4352" s="200"/>
      <c r="D4352" s="215"/>
      <c r="E4352" s="200"/>
      <c r="F4352" s="200"/>
      <c r="G4352" s="216"/>
      <c r="H4352" s="273"/>
      <c r="I4352" s="271">
        <f t="shared" si="676"/>
        <v>0</v>
      </c>
      <c r="J4352" s="271"/>
      <c r="K4352" s="271"/>
      <c r="L4352" s="271"/>
      <c r="M4352" s="272"/>
      <c r="N4352" s="272"/>
      <c r="O4352" s="272" t="str">
        <f t="shared" si="677"/>
        <v/>
      </c>
      <c r="P4352" s="272" t="str">
        <f t="shared" si="678"/>
        <v/>
      </c>
      <c r="Q4352" s="272">
        <f t="shared" si="679"/>
        <v>0</v>
      </c>
      <c r="R4352" s="272"/>
    </row>
    <row r="4353" spans="1:21" ht="17.25" thickBot="1" x14ac:dyDescent="0.35">
      <c r="A4353" s="217">
        <v>28</v>
      </c>
      <c r="B4353" s="204"/>
      <c r="C4353" s="204"/>
      <c r="D4353" s="218"/>
      <c r="E4353" s="204"/>
      <c r="F4353" s="204"/>
      <c r="G4353" s="219"/>
      <c r="H4353" s="273"/>
      <c r="I4353" s="271">
        <f t="shared" si="676"/>
        <v>0</v>
      </c>
      <c r="J4353" s="271"/>
      <c r="K4353" s="271"/>
      <c r="L4353" s="271"/>
      <c r="M4353" s="272"/>
      <c r="N4353" s="272"/>
      <c r="O4353" s="272" t="str">
        <f t="shared" si="677"/>
        <v/>
      </c>
      <c r="P4353" s="272" t="str">
        <f t="shared" si="678"/>
        <v/>
      </c>
      <c r="Q4353" s="272">
        <f t="shared" si="679"/>
        <v>0</v>
      </c>
      <c r="R4353" s="272"/>
    </row>
    <row r="4354" spans="1:21" x14ac:dyDescent="0.3">
      <c r="A4354" s="205"/>
      <c r="B4354" s="202"/>
      <c r="C4354" s="202"/>
      <c r="D4354" s="202" t="s">
        <v>271</v>
      </c>
      <c r="E4354" s="202"/>
      <c r="F4354" s="202"/>
      <c r="G4354" s="221"/>
      <c r="H4354" s="273" t="str">
        <f>IF(A4354&lt;&gt;0,SUM(Q4354:Q4356),"")</f>
        <v/>
      </c>
      <c r="I4354" s="271" t="str">
        <f>IF(A4354&lt;&gt;0,IF(IFERROR(B4354-8,0)&lt;0,0,IFERROR(B4354-8,0)),"")</f>
        <v/>
      </c>
      <c r="J4354" s="271" t="str">
        <f>IF(A4354&lt;&gt;0,IF(SUM(H4354-40)&gt;0,H4354-40,0),"")</f>
        <v/>
      </c>
      <c r="K4354" s="271" t="str">
        <f>IF(A4354&lt;&gt;0,IF(SUM(I4354:I4356)&gt;J4354,SUM(I4354:I4356),J4354),"")</f>
        <v/>
      </c>
      <c r="L4354" s="271" t="str">
        <f>IF(A4354&lt;&gt;0,IF(D4326="o",IF(H4354&lt;(15/(7/COUNTA(A4354:A4356))),0,IF(H4354&gt;(COUNTA(A4354:A4356)/5*40),COUNTA(A4354:A4356)/5*8,H4354/5)),""),"")</f>
        <v/>
      </c>
      <c r="M4354" s="272"/>
      <c r="N4354" s="272"/>
      <c r="O4354" s="272" t="str">
        <f t="shared" si="677"/>
        <v/>
      </c>
      <c r="P4354" s="272" t="str">
        <f t="shared" si="678"/>
        <v/>
      </c>
      <c r="Q4354" s="272">
        <f t="shared" si="679"/>
        <v>0</v>
      </c>
      <c r="R4354" s="272"/>
    </row>
    <row r="4355" spans="1:21" x14ac:dyDescent="0.3">
      <c r="A4355" s="206"/>
      <c r="B4355" s="200"/>
      <c r="C4355" s="200"/>
      <c r="D4355" s="215"/>
      <c r="E4355" s="200"/>
      <c r="F4355" s="200"/>
      <c r="G4355" s="216"/>
      <c r="H4355" s="273"/>
      <c r="I4355" s="271" t="str">
        <f>IF(A4355&lt;&gt;0,IF(IFERROR(B4355-8,0)&lt;0,0,IFERROR(B4355-8,0)),"")</f>
        <v/>
      </c>
      <c r="J4355" s="271"/>
      <c r="K4355" s="271"/>
      <c r="L4355" s="271"/>
      <c r="M4355" s="272"/>
      <c r="N4355" s="272"/>
      <c r="O4355" s="272" t="str">
        <f t="shared" si="677"/>
        <v/>
      </c>
      <c r="P4355" s="272" t="str">
        <f t="shared" si="678"/>
        <v/>
      </c>
      <c r="Q4355" s="272">
        <f t="shared" si="679"/>
        <v>0</v>
      </c>
      <c r="R4355" s="272"/>
    </row>
    <row r="4356" spans="1:21" ht="17.25" thickBot="1" x14ac:dyDescent="0.35">
      <c r="A4356" s="207"/>
      <c r="B4356" s="204"/>
      <c r="C4356" s="204"/>
      <c r="D4356" s="218"/>
      <c r="E4356" s="204"/>
      <c r="F4356" s="204"/>
      <c r="G4356" s="219"/>
      <c r="H4356" s="273"/>
      <c r="I4356" s="271" t="str">
        <f>IF(A4356&lt;&gt;0,IF(IFERROR(B4356-8,0)&lt;0,0,IFERROR(B4356-8,0)),"")</f>
        <v/>
      </c>
      <c r="J4356" s="271"/>
      <c r="K4356" s="271"/>
      <c r="L4356" s="271"/>
      <c r="M4356" s="272"/>
      <c r="N4356" s="272"/>
      <c r="O4356" s="272"/>
      <c r="P4356" s="272"/>
      <c r="Q4356" s="272">
        <f t="shared" si="679"/>
        <v>0</v>
      </c>
      <c r="R4356" s="272"/>
    </row>
    <row r="4357" spans="1:21" ht="17.25" thickBot="1" x14ac:dyDescent="0.35">
      <c r="A4357" s="211"/>
      <c r="B4357" s="243"/>
      <c r="C4357" s="243"/>
      <c r="D4357" s="243"/>
      <c r="E4357" s="243"/>
      <c r="F4357" s="243"/>
      <c r="G4357" s="244"/>
      <c r="H4357" s="273">
        <f t="shared" ref="H4357:M4357" si="680">SUM(H4358:H4388)</f>
        <v>0</v>
      </c>
      <c r="I4357" s="271">
        <f t="shared" si="680"/>
        <v>0</v>
      </c>
      <c r="J4357" s="271">
        <f t="shared" si="680"/>
        <v>0</v>
      </c>
      <c r="K4357" s="271">
        <f t="shared" si="680"/>
        <v>0</v>
      </c>
      <c r="L4357" s="274">
        <f t="shared" si="680"/>
        <v>0</v>
      </c>
      <c r="M4357" s="271" t="e">
        <f t="shared" si="680"/>
        <v>#DIV/0!</v>
      </c>
      <c r="N4357" s="275">
        <f>COUNTA(B4358:B4388)-COUNTIF(B4358:B4388,"연차")</f>
        <v>0</v>
      </c>
      <c r="O4357" s="271">
        <f>SUM(O4358:O4388)</f>
        <v>0</v>
      </c>
      <c r="P4357" s="271">
        <f>SUM(P4358:P4388)</f>
        <v>0</v>
      </c>
      <c r="Q4357" s="272">
        <f>SUM(Q4358:Q4388)</f>
        <v>0</v>
      </c>
      <c r="R4357" s="272">
        <f>COUNTA(A4358:A4388)</f>
        <v>28</v>
      </c>
      <c r="S4357" s="276">
        <f>SUM(C4358:C4388)</f>
        <v>0</v>
      </c>
      <c r="T4357" s="276">
        <f>SUM(F4358:F4388)</f>
        <v>0</v>
      </c>
      <c r="U4357" s="251">
        <f>G4359*G4361</f>
        <v>0</v>
      </c>
    </row>
    <row r="4358" spans="1:21" x14ac:dyDescent="0.3">
      <c r="A4358" s="212">
        <v>1</v>
      </c>
      <c r="B4358" s="201"/>
      <c r="C4358" s="201"/>
      <c r="D4358" s="201" t="s">
        <v>271</v>
      </c>
      <c r="E4358" s="201"/>
      <c r="F4358" s="201"/>
      <c r="G4358" s="213" t="s">
        <v>282</v>
      </c>
      <c r="H4358" s="273">
        <f>SUM(B4358:B4364)</f>
        <v>0</v>
      </c>
      <c r="I4358" s="271">
        <f t="shared" ref="I4358:I4385" si="681">IF(IFERROR(B4358-8,0)&lt;0,0,IFERROR(B4358-8,0))</f>
        <v>0</v>
      </c>
      <c r="J4358" s="271">
        <f>IF(SUM(H4358-40)&gt;0,H4358-40,0)</f>
        <v>0</v>
      </c>
      <c r="K4358" s="271">
        <f>IF(SUM(I4358:I4364)&gt;J4358,SUM(I4358:I4364),J4358)</f>
        <v>0</v>
      </c>
      <c r="L4358" s="271">
        <f>IF(D4358="o",IF(H4358&lt;15,0,IF(H4358&gt;40,8,H4358/5)),0)</f>
        <v>0</v>
      </c>
      <c r="M4358" s="272" t="e">
        <f>SUM(B4358:B4388)/COUNTA(B4358:B4388)</f>
        <v>#DIV/0!</v>
      </c>
      <c r="N4358" s="272"/>
      <c r="O4358" s="272" t="str">
        <f>IF(E4358="o",IF(B4358&gt;8,8,B4358),"")</f>
        <v/>
      </c>
      <c r="P4358" s="272" t="str">
        <f>IF(E4358="o",IF(B4358&gt;8,B4358-8,0),"")</f>
        <v/>
      </c>
      <c r="Q4358" s="272">
        <f>COUNTA(A4358)*IF(B4358="연차",0,B4358)</f>
        <v>0</v>
      </c>
      <c r="R4358" s="272"/>
    </row>
    <row r="4359" spans="1:21" x14ac:dyDescent="0.3">
      <c r="A4359" s="214">
        <v>2</v>
      </c>
      <c r="B4359" s="200"/>
      <c r="C4359" s="200"/>
      <c r="D4359" s="215"/>
      <c r="E4359" s="200"/>
      <c r="F4359" s="200"/>
      <c r="G4359" s="203"/>
      <c r="H4359" s="273"/>
      <c r="I4359" s="271">
        <f t="shared" si="681"/>
        <v>0</v>
      </c>
      <c r="J4359" s="271"/>
      <c r="K4359" s="271"/>
      <c r="L4359" s="271"/>
      <c r="M4359" s="272"/>
      <c r="N4359" s="272"/>
      <c r="O4359" s="272" t="str">
        <f t="shared" ref="O4359:O4387" si="682">IF(E4359="o",IF(B4359&gt;8,8,B4359),"")</f>
        <v/>
      </c>
      <c r="P4359" s="272" t="str">
        <f t="shared" ref="P4359:P4387" si="683">IF(E4359="o",IF(B4359&gt;8,B4359-8,0),"")</f>
        <v/>
      </c>
      <c r="Q4359" s="272">
        <f t="shared" ref="Q4359:Q4388" si="684">COUNTA(A4359)*IF(B4359="연차",0,B4359)</f>
        <v>0</v>
      </c>
      <c r="R4359" s="272"/>
    </row>
    <row r="4360" spans="1:21" x14ac:dyDescent="0.3">
      <c r="A4360" s="214">
        <v>3</v>
      </c>
      <c r="B4360" s="200"/>
      <c r="C4360" s="200"/>
      <c r="D4360" s="215"/>
      <c r="E4360" s="200"/>
      <c r="F4360" s="200"/>
      <c r="G4360" s="203" t="s">
        <v>275</v>
      </c>
      <c r="H4360" s="273"/>
      <c r="I4360" s="271">
        <f t="shared" si="681"/>
        <v>0</v>
      </c>
      <c r="J4360" s="271"/>
      <c r="K4360" s="271"/>
      <c r="L4360" s="271"/>
      <c r="M4360" s="272"/>
      <c r="N4360" s="272"/>
      <c r="O4360" s="272" t="str">
        <f t="shared" si="682"/>
        <v/>
      </c>
      <c r="P4360" s="272" t="str">
        <f t="shared" si="683"/>
        <v/>
      </c>
      <c r="Q4360" s="272">
        <f t="shared" si="684"/>
        <v>0</v>
      </c>
      <c r="R4360" s="272"/>
    </row>
    <row r="4361" spans="1:21" x14ac:dyDescent="0.3">
      <c r="A4361" s="214">
        <v>4</v>
      </c>
      <c r="B4361" s="200"/>
      <c r="C4361" s="200"/>
      <c r="D4361" s="215"/>
      <c r="E4361" s="200"/>
      <c r="F4361" s="200"/>
      <c r="G4361" s="203"/>
      <c r="H4361" s="273"/>
      <c r="I4361" s="271">
        <f t="shared" si="681"/>
        <v>0</v>
      </c>
      <c r="J4361" s="271"/>
      <c r="K4361" s="271"/>
      <c r="L4361" s="271"/>
      <c r="M4361" s="272"/>
      <c r="N4361" s="272"/>
      <c r="O4361" s="272" t="str">
        <f t="shared" si="682"/>
        <v/>
      </c>
      <c r="P4361" s="272" t="str">
        <f t="shared" si="683"/>
        <v/>
      </c>
      <c r="Q4361" s="272">
        <f t="shared" si="684"/>
        <v>0</v>
      </c>
      <c r="R4361" s="272"/>
    </row>
    <row r="4362" spans="1:21" x14ac:dyDescent="0.3">
      <c r="A4362" s="214">
        <v>5</v>
      </c>
      <c r="B4362" s="200"/>
      <c r="C4362" s="200"/>
      <c r="D4362" s="215"/>
      <c r="E4362" s="200"/>
      <c r="F4362" s="200"/>
      <c r="G4362" s="216"/>
      <c r="H4362" s="273"/>
      <c r="I4362" s="271">
        <f t="shared" si="681"/>
        <v>0</v>
      </c>
      <c r="J4362" s="271"/>
      <c r="K4362" s="271"/>
      <c r="L4362" s="271"/>
      <c r="M4362" s="272"/>
      <c r="N4362" s="272"/>
      <c r="O4362" s="272" t="str">
        <f t="shared" si="682"/>
        <v/>
      </c>
      <c r="P4362" s="272" t="str">
        <f t="shared" si="683"/>
        <v/>
      </c>
      <c r="Q4362" s="272">
        <f t="shared" si="684"/>
        <v>0</v>
      </c>
      <c r="R4362" s="272"/>
    </row>
    <row r="4363" spans="1:21" x14ac:dyDescent="0.3">
      <c r="A4363" s="214">
        <v>6</v>
      </c>
      <c r="B4363" s="200"/>
      <c r="C4363" s="200"/>
      <c r="D4363" s="215"/>
      <c r="E4363" s="200"/>
      <c r="F4363" s="200"/>
      <c r="G4363" s="216"/>
      <c r="H4363" s="273"/>
      <c r="I4363" s="271">
        <f t="shared" si="681"/>
        <v>0</v>
      </c>
      <c r="J4363" s="271"/>
      <c r="K4363" s="271"/>
      <c r="L4363" s="271"/>
      <c r="M4363" s="272"/>
      <c r="N4363" s="272"/>
      <c r="O4363" s="272" t="str">
        <f t="shared" si="682"/>
        <v/>
      </c>
      <c r="P4363" s="272" t="str">
        <f t="shared" si="683"/>
        <v/>
      </c>
      <c r="Q4363" s="272">
        <f t="shared" si="684"/>
        <v>0</v>
      </c>
      <c r="R4363" s="272"/>
    </row>
    <row r="4364" spans="1:21" ht="17.25" thickBot="1" x14ac:dyDescent="0.35">
      <c r="A4364" s="217">
        <v>7</v>
      </c>
      <c r="B4364" s="204"/>
      <c r="C4364" s="204"/>
      <c r="D4364" s="218"/>
      <c r="E4364" s="204"/>
      <c r="F4364" s="204"/>
      <c r="G4364" s="219"/>
      <c r="H4364" s="273"/>
      <c r="I4364" s="271">
        <f t="shared" si="681"/>
        <v>0</v>
      </c>
      <c r="J4364" s="271"/>
      <c r="K4364" s="271"/>
      <c r="L4364" s="271"/>
      <c r="M4364" s="272"/>
      <c r="N4364" s="272"/>
      <c r="O4364" s="272" t="str">
        <f t="shared" si="682"/>
        <v/>
      </c>
      <c r="P4364" s="272" t="str">
        <f t="shared" si="683"/>
        <v/>
      </c>
      <c r="Q4364" s="272">
        <f t="shared" si="684"/>
        <v>0</v>
      </c>
      <c r="R4364" s="272"/>
    </row>
    <row r="4365" spans="1:21" x14ac:dyDescent="0.3">
      <c r="A4365" s="220">
        <v>8</v>
      </c>
      <c r="B4365" s="202"/>
      <c r="C4365" s="202"/>
      <c r="D4365" s="202" t="s">
        <v>271</v>
      </c>
      <c r="E4365" s="202"/>
      <c r="F4365" s="202"/>
      <c r="G4365" s="221"/>
      <c r="H4365" s="273">
        <f>SUM(B4365:B4371)</f>
        <v>0</v>
      </c>
      <c r="I4365" s="271">
        <f t="shared" si="681"/>
        <v>0</v>
      </c>
      <c r="J4365" s="271">
        <f>IF(SUM(H4365-40)&gt;0,H4365-40,0)</f>
        <v>0</v>
      </c>
      <c r="K4365" s="271">
        <f>IF(SUM(I4365:I4371)&gt;J4365,SUM(I4365:I4371),J4365)</f>
        <v>0</v>
      </c>
      <c r="L4365" s="271">
        <f>IF(D4365="o",IF(H4365&lt;15,0,IF(H4365&gt;40,8,H4365/5)),0)</f>
        <v>0</v>
      </c>
      <c r="M4365" s="272"/>
      <c r="N4365" s="272"/>
      <c r="O4365" s="272" t="str">
        <f t="shared" si="682"/>
        <v/>
      </c>
      <c r="P4365" s="272" t="str">
        <f t="shared" si="683"/>
        <v/>
      </c>
      <c r="Q4365" s="272">
        <f t="shared" si="684"/>
        <v>0</v>
      </c>
      <c r="R4365" s="272"/>
    </row>
    <row r="4366" spans="1:21" x14ac:dyDescent="0.3">
      <c r="A4366" s="214">
        <v>9</v>
      </c>
      <c r="B4366" s="200"/>
      <c r="C4366" s="200"/>
      <c r="D4366" s="215"/>
      <c r="E4366" s="200"/>
      <c r="F4366" s="200"/>
      <c r="G4366" s="216"/>
      <c r="H4366" s="273"/>
      <c r="I4366" s="271">
        <f t="shared" si="681"/>
        <v>0</v>
      </c>
      <c r="J4366" s="271"/>
      <c r="K4366" s="271"/>
      <c r="L4366" s="271"/>
      <c r="M4366" s="272"/>
      <c r="N4366" s="272"/>
      <c r="O4366" s="272" t="str">
        <f t="shared" si="682"/>
        <v/>
      </c>
      <c r="P4366" s="272" t="str">
        <f t="shared" si="683"/>
        <v/>
      </c>
      <c r="Q4366" s="272">
        <f t="shared" si="684"/>
        <v>0</v>
      </c>
      <c r="R4366" s="272"/>
    </row>
    <row r="4367" spans="1:21" x14ac:dyDescent="0.3">
      <c r="A4367" s="214">
        <v>10</v>
      </c>
      <c r="B4367" s="200"/>
      <c r="C4367" s="200"/>
      <c r="D4367" s="215"/>
      <c r="E4367" s="200"/>
      <c r="F4367" s="200"/>
      <c r="G4367" s="216"/>
      <c r="H4367" s="273"/>
      <c r="I4367" s="271">
        <f t="shared" si="681"/>
        <v>0</v>
      </c>
      <c r="J4367" s="271"/>
      <c r="K4367" s="271"/>
      <c r="L4367" s="271"/>
      <c r="M4367" s="272"/>
      <c r="N4367" s="272"/>
      <c r="O4367" s="272" t="str">
        <f t="shared" si="682"/>
        <v/>
      </c>
      <c r="P4367" s="272" t="str">
        <f t="shared" si="683"/>
        <v/>
      </c>
      <c r="Q4367" s="272">
        <f t="shared" si="684"/>
        <v>0</v>
      </c>
      <c r="R4367" s="272"/>
    </row>
    <row r="4368" spans="1:21" x14ac:dyDescent="0.3">
      <c r="A4368" s="214">
        <v>11</v>
      </c>
      <c r="B4368" s="200"/>
      <c r="C4368" s="200"/>
      <c r="D4368" s="215"/>
      <c r="E4368" s="200"/>
      <c r="F4368" s="200"/>
      <c r="G4368" s="216"/>
      <c r="H4368" s="273"/>
      <c r="I4368" s="271">
        <f t="shared" si="681"/>
        <v>0</v>
      </c>
      <c r="J4368" s="271"/>
      <c r="K4368" s="271"/>
      <c r="L4368" s="271"/>
      <c r="M4368" s="272"/>
      <c r="N4368" s="272"/>
      <c r="O4368" s="272" t="str">
        <f t="shared" si="682"/>
        <v/>
      </c>
      <c r="P4368" s="272" t="str">
        <f t="shared" si="683"/>
        <v/>
      </c>
      <c r="Q4368" s="272">
        <f t="shared" si="684"/>
        <v>0</v>
      </c>
      <c r="R4368" s="272"/>
    </row>
    <row r="4369" spans="1:18" x14ac:dyDescent="0.3">
      <c r="A4369" s="214">
        <v>12</v>
      </c>
      <c r="B4369" s="200"/>
      <c r="C4369" s="200"/>
      <c r="D4369" s="215"/>
      <c r="E4369" s="200"/>
      <c r="F4369" s="200"/>
      <c r="G4369" s="216"/>
      <c r="H4369" s="273"/>
      <c r="I4369" s="271">
        <f t="shared" si="681"/>
        <v>0</v>
      </c>
      <c r="J4369" s="271"/>
      <c r="K4369" s="271"/>
      <c r="L4369" s="271"/>
      <c r="M4369" s="272"/>
      <c r="N4369" s="272"/>
      <c r="O4369" s="272" t="str">
        <f t="shared" si="682"/>
        <v/>
      </c>
      <c r="P4369" s="272" t="str">
        <f t="shared" si="683"/>
        <v/>
      </c>
      <c r="Q4369" s="272">
        <f t="shared" si="684"/>
        <v>0</v>
      </c>
      <c r="R4369" s="272"/>
    </row>
    <row r="4370" spans="1:18" x14ac:dyDescent="0.3">
      <c r="A4370" s="214">
        <v>13</v>
      </c>
      <c r="B4370" s="200"/>
      <c r="C4370" s="200"/>
      <c r="D4370" s="215"/>
      <c r="E4370" s="200"/>
      <c r="F4370" s="200"/>
      <c r="G4370" s="216"/>
      <c r="H4370" s="273"/>
      <c r="I4370" s="271">
        <f t="shared" si="681"/>
        <v>0</v>
      </c>
      <c r="J4370" s="271"/>
      <c r="K4370" s="271"/>
      <c r="L4370" s="271"/>
      <c r="M4370" s="272"/>
      <c r="N4370" s="272"/>
      <c r="O4370" s="272" t="str">
        <f t="shared" si="682"/>
        <v/>
      </c>
      <c r="P4370" s="272" t="str">
        <f t="shared" si="683"/>
        <v/>
      </c>
      <c r="Q4370" s="272">
        <f t="shared" si="684"/>
        <v>0</v>
      </c>
      <c r="R4370" s="272"/>
    </row>
    <row r="4371" spans="1:18" ht="17.25" thickBot="1" x14ac:dyDescent="0.35">
      <c r="A4371" s="217">
        <v>14</v>
      </c>
      <c r="B4371" s="204"/>
      <c r="C4371" s="204"/>
      <c r="D4371" s="218"/>
      <c r="E4371" s="204"/>
      <c r="F4371" s="204"/>
      <c r="G4371" s="219"/>
      <c r="H4371" s="273"/>
      <c r="I4371" s="271">
        <f t="shared" si="681"/>
        <v>0</v>
      </c>
      <c r="J4371" s="271"/>
      <c r="K4371" s="271"/>
      <c r="L4371" s="271"/>
      <c r="M4371" s="272"/>
      <c r="N4371" s="272"/>
      <c r="O4371" s="272" t="str">
        <f t="shared" si="682"/>
        <v/>
      </c>
      <c r="P4371" s="272" t="str">
        <f t="shared" si="683"/>
        <v/>
      </c>
      <c r="Q4371" s="272">
        <f t="shared" si="684"/>
        <v>0</v>
      </c>
      <c r="R4371" s="272"/>
    </row>
    <row r="4372" spans="1:18" x14ac:dyDescent="0.3">
      <c r="A4372" s="220">
        <v>15</v>
      </c>
      <c r="B4372" s="202"/>
      <c r="C4372" s="202"/>
      <c r="D4372" s="202" t="s">
        <v>271</v>
      </c>
      <c r="E4372" s="202"/>
      <c r="F4372" s="202"/>
      <c r="G4372" s="221"/>
      <c r="H4372" s="273">
        <f>SUM(B4372:B4378)</f>
        <v>0</v>
      </c>
      <c r="I4372" s="271">
        <f t="shared" si="681"/>
        <v>0</v>
      </c>
      <c r="J4372" s="271">
        <f>IF(SUM(H4372-40)&gt;0,H4372-40,0)</f>
        <v>0</v>
      </c>
      <c r="K4372" s="271">
        <f>IF(SUM(I4372:I4378)&gt;J4372,SUM(I4372:I4378),J4372)</f>
        <v>0</v>
      </c>
      <c r="L4372" s="271">
        <f>IF(D4372="o",IF(H4372&lt;15,0,IF(H4372&gt;40,8,H4372/5)),0)</f>
        <v>0</v>
      </c>
      <c r="M4372" s="272"/>
      <c r="N4372" s="272"/>
      <c r="O4372" s="272" t="str">
        <f t="shared" si="682"/>
        <v/>
      </c>
      <c r="P4372" s="272" t="str">
        <f t="shared" si="683"/>
        <v/>
      </c>
      <c r="Q4372" s="272">
        <f t="shared" si="684"/>
        <v>0</v>
      </c>
      <c r="R4372" s="272"/>
    </row>
    <row r="4373" spans="1:18" x14ac:dyDescent="0.3">
      <c r="A4373" s="214">
        <v>16</v>
      </c>
      <c r="B4373" s="200"/>
      <c r="C4373" s="200"/>
      <c r="D4373" s="215"/>
      <c r="E4373" s="200"/>
      <c r="F4373" s="200"/>
      <c r="G4373" s="216"/>
      <c r="H4373" s="273"/>
      <c r="I4373" s="271">
        <f t="shared" si="681"/>
        <v>0</v>
      </c>
      <c r="J4373" s="271"/>
      <c r="K4373" s="271"/>
      <c r="L4373" s="271"/>
      <c r="M4373" s="272"/>
      <c r="N4373" s="272"/>
      <c r="O4373" s="272" t="str">
        <f t="shared" si="682"/>
        <v/>
      </c>
      <c r="P4373" s="272" t="str">
        <f t="shared" si="683"/>
        <v/>
      </c>
      <c r="Q4373" s="272">
        <f t="shared" si="684"/>
        <v>0</v>
      </c>
      <c r="R4373" s="272"/>
    </row>
    <row r="4374" spans="1:18" x14ac:dyDescent="0.3">
      <c r="A4374" s="214">
        <v>17</v>
      </c>
      <c r="B4374" s="200"/>
      <c r="C4374" s="200"/>
      <c r="D4374" s="215"/>
      <c r="E4374" s="200"/>
      <c r="F4374" s="200"/>
      <c r="G4374" s="216"/>
      <c r="H4374" s="273"/>
      <c r="I4374" s="271">
        <f t="shared" si="681"/>
        <v>0</v>
      </c>
      <c r="J4374" s="271"/>
      <c r="K4374" s="271"/>
      <c r="L4374" s="271"/>
      <c r="M4374" s="272"/>
      <c r="N4374" s="272"/>
      <c r="O4374" s="272" t="str">
        <f t="shared" si="682"/>
        <v/>
      </c>
      <c r="P4374" s="272" t="str">
        <f t="shared" si="683"/>
        <v/>
      </c>
      <c r="Q4374" s="272">
        <f t="shared" si="684"/>
        <v>0</v>
      </c>
      <c r="R4374" s="272"/>
    </row>
    <row r="4375" spans="1:18" x14ac:dyDescent="0.3">
      <c r="A4375" s="214">
        <v>18</v>
      </c>
      <c r="B4375" s="200"/>
      <c r="C4375" s="200"/>
      <c r="D4375" s="215"/>
      <c r="E4375" s="200"/>
      <c r="F4375" s="200"/>
      <c r="G4375" s="216"/>
      <c r="H4375" s="273"/>
      <c r="I4375" s="271">
        <f t="shared" si="681"/>
        <v>0</v>
      </c>
      <c r="J4375" s="271"/>
      <c r="K4375" s="271"/>
      <c r="L4375" s="271"/>
      <c r="M4375" s="272"/>
      <c r="N4375" s="272"/>
      <c r="O4375" s="272" t="str">
        <f t="shared" si="682"/>
        <v/>
      </c>
      <c r="P4375" s="272" t="str">
        <f t="shared" si="683"/>
        <v/>
      </c>
      <c r="Q4375" s="272">
        <f t="shared" si="684"/>
        <v>0</v>
      </c>
      <c r="R4375" s="272"/>
    </row>
    <row r="4376" spans="1:18" x14ac:dyDescent="0.3">
      <c r="A4376" s="214">
        <v>19</v>
      </c>
      <c r="B4376" s="200"/>
      <c r="C4376" s="200"/>
      <c r="D4376" s="215"/>
      <c r="E4376" s="200"/>
      <c r="F4376" s="200"/>
      <c r="G4376" s="216"/>
      <c r="H4376" s="273"/>
      <c r="I4376" s="271">
        <f t="shared" si="681"/>
        <v>0</v>
      </c>
      <c r="J4376" s="271"/>
      <c r="K4376" s="271"/>
      <c r="L4376" s="271"/>
      <c r="M4376" s="272"/>
      <c r="N4376" s="272"/>
      <c r="O4376" s="272" t="str">
        <f t="shared" si="682"/>
        <v/>
      </c>
      <c r="P4376" s="272" t="str">
        <f t="shared" si="683"/>
        <v/>
      </c>
      <c r="Q4376" s="272">
        <f t="shared" si="684"/>
        <v>0</v>
      </c>
      <c r="R4376" s="272"/>
    </row>
    <row r="4377" spans="1:18" x14ac:dyDescent="0.3">
      <c r="A4377" s="214">
        <v>20</v>
      </c>
      <c r="B4377" s="200"/>
      <c r="C4377" s="200"/>
      <c r="D4377" s="215"/>
      <c r="E4377" s="200"/>
      <c r="F4377" s="200"/>
      <c r="G4377" s="216"/>
      <c r="H4377" s="273"/>
      <c r="I4377" s="271">
        <f t="shared" si="681"/>
        <v>0</v>
      </c>
      <c r="J4377" s="271"/>
      <c r="K4377" s="271"/>
      <c r="L4377" s="271"/>
      <c r="M4377" s="272"/>
      <c r="N4377" s="272"/>
      <c r="O4377" s="272" t="str">
        <f t="shared" si="682"/>
        <v/>
      </c>
      <c r="P4377" s="272" t="str">
        <f t="shared" si="683"/>
        <v/>
      </c>
      <c r="Q4377" s="272">
        <f t="shared" si="684"/>
        <v>0</v>
      </c>
      <c r="R4377" s="272"/>
    </row>
    <row r="4378" spans="1:18" ht="17.25" thickBot="1" x14ac:dyDescent="0.35">
      <c r="A4378" s="217">
        <v>21</v>
      </c>
      <c r="B4378" s="204"/>
      <c r="C4378" s="204"/>
      <c r="D4378" s="218"/>
      <c r="E4378" s="204"/>
      <c r="F4378" s="204"/>
      <c r="G4378" s="219"/>
      <c r="H4378" s="273"/>
      <c r="I4378" s="271">
        <f t="shared" si="681"/>
        <v>0</v>
      </c>
      <c r="J4378" s="271"/>
      <c r="K4378" s="271"/>
      <c r="L4378" s="271"/>
      <c r="M4378" s="272"/>
      <c r="N4378" s="272"/>
      <c r="O4378" s="272" t="str">
        <f t="shared" si="682"/>
        <v/>
      </c>
      <c r="P4378" s="272" t="str">
        <f t="shared" si="683"/>
        <v/>
      </c>
      <c r="Q4378" s="272">
        <f t="shared" si="684"/>
        <v>0</v>
      </c>
      <c r="R4378" s="272"/>
    </row>
    <row r="4379" spans="1:18" x14ac:dyDescent="0.3">
      <c r="A4379" s="220">
        <v>22</v>
      </c>
      <c r="B4379" s="202"/>
      <c r="C4379" s="202"/>
      <c r="D4379" s="202" t="s">
        <v>271</v>
      </c>
      <c r="E4379" s="202"/>
      <c r="F4379" s="202"/>
      <c r="G4379" s="221"/>
      <c r="H4379" s="273">
        <f>SUM(B4379:B4385)</f>
        <v>0</v>
      </c>
      <c r="I4379" s="271">
        <f t="shared" si="681"/>
        <v>0</v>
      </c>
      <c r="J4379" s="271">
        <f>IF(SUM(H4379-40)&gt;0,H4379-40,0)</f>
        <v>0</v>
      </c>
      <c r="K4379" s="271">
        <f>IF(SUM(I4379:I4385)&gt;J4379,SUM(I4379:I4385),J4379)</f>
        <v>0</v>
      </c>
      <c r="L4379" s="271">
        <f>IF(D4379="o",IF(H4379&lt;15,0,IF(H4379&gt;40,8,H4379/5)),0)</f>
        <v>0</v>
      </c>
      <c r="M4379" s="272"/>
      <c r="N4379" s="272"/>
      <c r="O4379" s="272" t="str">
        <f t="shared" si="682"/>
        <v/>
      </c>
      <c r="P4379" s="272" t="str">
        <f t="shared" si="683"/>
        <v/>
      </c>
      <c r="Q4379" s="272">
        <f t="shared" si="684"/>
        <v>0</v>
      </c>
      <c r="R4379" s="272"/>
    </row>
    <row r="4380" spans="1:18" x14ac:dyDescent="0.3">
      <c r="A4380" s="214">
        <v>23</v>
      </c>
      <c r="B4380" s="200"/>
      <c r="C4380" s="200"/>
      <c r="D4380" s="215"/>
      <c r="E4380" s="200"/>
      <c r="F4380" s="200"/>
      <c r="G4380" s="216"/>
      <c r="H4380" s="273"/>
      <c r="I4380" s="271">
        <f t="shared" si="681"/>
        <v>0</v>
      </c>
      <c r="J4380" s="271"/>
      <c r="K4380" s="271"/>
      <c r="L4380" s="271"/>
      <c r="M4380" s="272"/>
      <c r="N4380" s="272"/>
      <c r="O4380" s="272" t="str">
        <f t="shared" si="682"/>
        <v/>
      </c>
      <c r="P4380" s="272" t="str">
        <f t="shared" si="683"/>
        <v/>
      </c>
      <c r="Q4380" s="272">
        <f t="shared" si="684"/>
        <v>0</v>
      </c>
      <c r="R4380" s="272"/>
    </row>
    <row r="4381" spans="1:18" x14ac:dyDescent="0.3">
      <c r="A4381" s="214">
        <v>24</v>
      </c>
      <c r="B4381" s="200"/>
      <c r="C4381" s="200"/>
      <c r="D4381" s="215"/>
      <c r="E4381" s="200"/>
      <c r="F4381" s="200"/>
      <c r="G4381" s="216"/>
      <c r="H4381" s="273"/>
      <c r="I4381" s="271">
        <f t="shared" si="681"/>
        <v>0</v>
      </c>
      <c r="J4381" s="271"/>
      <c r="K4381" s="271"/>
      <c r="L4381" s="271"/>
      <c r="M4381" s="272"/>
      <c r="N4381" s="272"/>
      <c r="O4381" s="272" t="str">
        <f t="shared" si="682"/>
        <v/>
      </c>
      <c r="P4381" s="272" t="str">
        <f t="shared" si="683"/>
        <v/>
      </c>
      <c r="Q4381" s="272">
        <f t="shared" si="684"/>
        <v>0</v>
      </c>
      <c r="R4381" s="272"/>
    </row>
    <row r="4382" spans="1:18" x14ac:dyDescent="0.3">
      <c r="A4382" s="214">
        <v>25</v>
      </c>
      <c r="B4382" s="200"/>
      <c r="C4382" s="200"/>
      <c r="D4382" s="215"/>
      <c r="E4382" s="200"/>
      <c r="F4382" s="200"/>
      <c r="G4382" s="216"/>
      <c r="H4382" s="273"/>
      <c r="I4382" s="271">
        <f t="shared" si="681"/>
        <v>0</v>
      </c>
      <c r="J4382" s="271"/>
      <c r="K4382" s="271"/>
      <c r="L4382" s="271"/>
      <c r="M4382" s="272"/>
      <c r="N4382" s="272"/>
      <c r="O4382" s="272" t="str">
        <f t="shared" si="682"/>
        <v/>
      </c>
      <c r="P4382" s="272" t="str">
        <f t="shared" si="683"/>
        <v/>
      </c>
      <c r="Q4382" s="272">
        <f t="shared" si="684"/>
        <v>0</v>
      </c>
      <c r="R4382" s="272"/>
    </row>
    <row r="4383" spans="1:18" x14ac:dyDescent="0.3">
      <c r="A4383" s="214">
        <v>26</v>
      </c>
      <c r="B4383" s="200"/>
      <c r="C4383" s="200"/>
      <c r="D4383" s="215"/>
      <c r="E4383" s="200"/>
      <c r="F4383" s="200"/>
      <c r="G4383" s="216"/>
      <c r="H4383" s="273"/>
      <c r="I4383" s="271">
        <f t="shared" si="681"/>
        <v>0</v>
      </c>
      <c r="J4383" s="271"/>
      <c r="K4383" s="271"/>
      <c r="L4383" s="271"/>
      <c r="M4383" s="272"/>
      <c r="N4383" s="272"/>
      <c r="O4383" s="272" t="str">
        <f t="shared" si="682"/>
        <v/>
      </c>
      <c r="P4383" s="272" t="str">
        <f t="shared" si="683"/>
        <v/>
      </c>
      <c r="Q4383" s="272">
        <f t="shared" si="684"/>
        <v>0</v>
      </c>
      <c r="R4383" s="272"/>
    </row>
    <row r="4384" spans="1:18" x14ac:dyDescent="0.3">
      <c r="A4384" s="214">
        <v>27</v>
      </c>
      <c r="B4384" s="200"/>
      <c r="C4384" s="200"/>
      <c r="D4384" s="215"/>
      <c r="E4384" s="200"/>
      <c r="F4384" s="200"/>
      <c r="G4384" s="216"/>
      <c r="H4384" s="273"/>
      <c r="I4384" s="271">
        <f t="shared" si="681"/>
        <v>0</v>
      </c>
      <c r="J4384" s="271"/>
      <c r="K4384" s="271"/>
      <c r="L4384" s="271"/>
      <c r="M4384" s="272"/>
      <c r="N4384" s="272"/>
      <c r="O4384" s="272" t="str">
        <f t="shared" si="682"/>
        <v/>
      </c>
      <c r="P4384" s="272" t="str">
        <f t="shared" si="683"/>
        <v/>
      </c>
      <c r="Q4384" s="272">
        <f t="shared" si="684"/>
        <v>0</v>
      </c>
      <c r="R4384" s="272"/>
    </row>
    <row r="4385" spans="1:21" ht="17.25" thickBot="1" x14ac:dyDescent="0.35">
      <c r="A4385" s="217">
        <v>28</v>
      </c>
      <c r="B4385" s="204"/>
      <c r="C4385" s="204"/>
      <c r="D4385" s="218"/>
      <c r="E4385" s="204"/>
      <c r="F4385" s="204"/>
      <c r="G4385" s="219"/>
      <c r="H4385" s="273"/>
      <c r="I4385" s="271">
        <f t="shared" si="681"/>
        <v>0</v>
      </c>
      <c r="J4385" s="271"/>
      <c r="K4385" s="271"/>
      <c r="L4385" s="271"/>
      <c r="M4385" s="272"/>
      <c r="N4385" s="272"/>
      <c r="O4385" s="272" t="str">
        <f t="shared" si="682"/>
        <v/>
      </c>
      <c r="P4385" s="272" t="str">
        <f t="shared" si="683"/>
        <v/>
      </c>
      <c r="Q4385" s="272">
        <f t="shared" si="684"/>
        <v>0</v>
      </c>
      <c r="R4385" s="272"/>
    </row>
    <row r="4386" spans="1:21" x14ac:dyDescent="0.3">
      <c r="A4386" s="205"/>
      <c r="B4386" s="202"/>
      <c r="C4386" s="202"/>
      <c r="D4386" s="202" t="s">
        <v>271</v>
      </c>
      <c r="E4386" s="202"/>
      <c r="F4386" s="202"/>
      <c r="G4386" s="221"/>
      <c r="H4386" s="273" t="str">
        <f>IF(A4386&lt;&gt;0,SUM(Q4386:Q4388),"")</f>
        <v/>
      </c>
      <c r="I4386" s="271" t="str">
        <f>IF(A4386&lt;&gt;0,IF(IFERROR(B4386-8,0)&lt;0,0,IFERROR(B4386-8,0)),"")</f>
        <v/>
      </c>
      <c r="J4386" s="271" t="str">
        <f>IF(A4386&lt;&gt;0,IF(SUM(H4386-40)&gt;0,H4386-40,0),"")</f>
        <v/>
      </c>
      <c r="K4386" s="271" t="str">
        <f>IF(A4386&lt;&gt;0,IF(SUM(I4386:I4388)&gt;J4386,SUM(I4386:I4388),J4386),"")</f>
        <v/>
      </c>
      <c r="L4386" s="271" t="str">
        <f>IF(A4386&lt;&gt;0,IF(D4358="o",IF(H4386&lt;(15/(7/COUNTA(A4386:A4388))),0,IF(H4386&gt;(COUNTA(A4386:A4388)/5*40),COUNTA(A4386:A4388)/5*8,H4386/5)),""),"")</f>
        <v/>
      </c>
      <c r="M4386" s="272"/>
      <c r="N4386" s="272"/>
      <c r="O4386" s="272" t="str">
        <f t="shared" si="682"/>
        <v/>
      </c>
      <c r="P4386" s="272" t="str">
        <f t="shared" si="683"/>
        <v/>
      </c>
      <c r="Q4386" s="272">
        <f t="shared" si="684"/>
        <v>0</v>
      </c>
      <c r="R4386" s="272"/>
    </row>
    <row r="4387" spans="1:21" x14ac:dyDescent="0.3">
      <c r="A4387" s="206"/>
      <c r="B4387" s="200"/>
      <c r="C4387" s="200"/>
      <c r="D4387" s="215"/>
      <c r="E4387" s="200"/>
      <c r="F4387" s="200"/>
      <c r="G4387" s="216"/>
      <c r="H4387" s="273"/>
      <c r="I4387" s="271" t="str">
        <f>IF(A4387&lt;&gt;0,IF(IFERROR(B4387-8,0)&lt;0,0,IFERROR(B4387-8,0)),"")</f>
        <v/>
      </c>
      <c r="J4387" s="271"/>
      <c r="K4387" s="271"/>
      <c r="L4387" s="271"/>
      <c r="M4387" s="272"/>
      <c r="N4387" s="272"/>
      <c r="O4387" s="272" t="str">
        <f t="shared" si="682"/>
        <v/>
      </c>
      <c r="P4387" s="272" t="str">
        <f t="shared" si="683"/>
        <v/>
      </c>
      <c r="Q4387" s="272">
        <f t="shared" si="684"/>
        <v>0</v>
      </c>
      <c r="R4387" s="272"/>
    </row>
    <row r="4388" spans="1:21" ht="17.25" thickBot="1" x14ac:dyDescent="0.35">
      <c r="A4388" s="207"/>
      <c r="B4388" s="204"/>
      <c r="C4388" s="204"/>
      <c r="D4388" s="218"/>
      <c r="E4388" s="204"/>
      <c r="F4388" s="204"/>
      <c r="G4388" s="219"/>
      <c r="H4388" s="273"/>
      <c r="I4388" s="271" t="str">
        <f>IF(A4388&lt;&gt;0,IF(IFERROR(B4388-8,0)&lt;0,0,IFERROR(B4388-8,0)),"")</f>
        <v/>
      </c>
      <c r="J4388" s="271"/>
      <c r="K4388" s="271"/>
      <c r="L4388" s="271"/>
      <c r="M4388" s="272"/>
      <c r="N4388" s="272"/>
      <c r="O4388" s="272"/>
      <c r="P4388" s="272"/>
      <c r="Q4388" s="272">
        <f t="shared" si="684"/>
        <v>0</v>
      </c>
      <c r="R4388" s="272"/>
    </row>
    <row r="4389" spans="1:21" ht="17.25" thickBot="1" x14ac:dyDescent="0.35">
      <c r="A4389" s="211"/>
      <c r="B4389" s="243"/>
      <c r="C4389" s="243"/>
      <c r="D4389" s="243"/>
      <c r="E4389" s="243"/>
      <c r="F4389" s="243"/>
      <c r="G4389" s="244"/>
      <c r="H4389" s="273">
        <f t="shared" ref="H4389:M4389" si="685">SUM(H4390:H4420)</f>
        <v>0</v>
      </c>
      <c r="I4389" s="271">
        <f t="shared" si="685"/>
        <v>0</v>
      </c>
      <c r="J4389" s="271">
        <f t="shared" si="685"/>
        <v>0</v>
      </c>
      <c r="K4389" s="271">
        <f t="shared" si="685"/>
        <v>0</v>
      </c>
      <c r="L4389" s="274">
        <f t="shared" si="685"/>
        <v>0</v>
      </c>
      <c r="M4389" s="271" t="e">
        <f t="shared" si="685"/>
        <v>#DIV/0!</v>
      </c>
      <c r="N4389" s="275">
        <f>COUNTA(B4390:B4420)-COUNTIF(B4390:B4420,"연차")</f>
        <v>0</v>
      </c>
      <c r="O4389" s="271">
        <f>SUM(O4390:O4420)</f>
        <v>0</v>
      </c>
      <c r="P4389" s="271">
        <f>SUM(P4390:P4420)</f>
        <v>0</v>
      </c>
      <c r="Q4389" s="272">
        <f>SUM(Q4390:Q4420)</f>
        <v>0</v>
      </c>
      <c r="R4389" s="272">
        <f>COUNTA(A4390:A4420)</f>
        <v>28</v>
      </c>
      <c r="S4389" s="276">
        <f>SUM(C4390:C4420)</f>
        <v>0</v>
      </c>
      <c r="T4389" s="276">
        <f>SUM(F4390:F4420)</f>
        <v>0</v>
      </c>
      <c r="U4389" s="251">
        <f>G4391*G4393</f>
        <v>0</v>
      </c>
    </row>
    <row r="4390" spans="1:21" x14ac:dyDescent="0.3">
      <c r="A4390" s="212">
        <v>1</v>
      </c>
      <c r="B4390" s="201"/>
      <c r="C4390" s="201"/>
      <c r="D4390" s="201" t="s">
        <v>271</v>
      </c>
      <c r="E4390" s="201"/>
      <c r="F4390" s="201"/>
      <c r="G4390" s="213" t="s">
        <v>282</v>
      </c>
      <c r="H4390" s="273">
        <f>SUM(B4390:B4396)</f>
        <v>0</v>
      </c>
      <c r="I4390" s="271">
        <f t="shared" ref="I4390:I4417" si="686">IF(IFERROR(B4390-8,0)&lt;0,0,IFERROR(B4390-8,0))</f>
        <v>0</v>
      </c>
      <c r="J4390" s="271">
        <f>IF(SUM(H4390-40)&gt;0,H4390-40,0)</f>
        <v>0</v>
      </c>
      <c r="K4390" s="271">
        <f>IF(SUM(I4390:I4396)&gt;J4390,SUM(I4390:I4396),J4390)</f>
        <v>0</v>
      </c>
      <c r="L4390" s="271">
        <f>IF(D4390="o",IF(H4390&lt;15,0,IF(H4390&gt;40,8,H4390/5)),0)</f>
        <v>0</v>
      </c>
      <c r="M4390" s="272" t="e">
        <f>SUM(B4390:B4420)/COUNTA(B4390:B4420)</f>
        <v>#DIV/0!</v>
      </c>
      <c r="N4390" s="272"/>
      <c r="O4390" s="272" t="str">
        <f>IF(E4390="o",IF(B4390&gt;8,8,B4390),"")</f>
        <v/>
      </c>
      <c r="P4390" s="272" t="str">
        <f>IF(E4390="o",IF(B4390&gt;8,B4390-8,0),"")</f>
        <v/>
      </c>
      <c r="Q4390" s="272">
        <f>COUNTA(A4390)*IF(B4390="연차",0,B4390)</f>
        <v>0</v>
      </c>
      <c r="R4390" s="272"/>
    </row>
    <row r="4391" spans="1:21" x14ac:dyDescent="0.3">
      <c r="A4391" s="214">
        <v>2</v>
      </c>
      <c r="B4391" s="200"/>
      <c r="C4391" s="200"/>
      <c r="D4391" s="215"/>
      <c r="E4391" s="200"/>
      <c r="F4391" s="200"/>
      <c r="G4391" s="203"/>
      <c r="H4391" s="273"/>
      <c r="I4391" s="271">
        <f t="shared" si="686"/>
        <v>0</v>
      </c>
      <c r="J4391" s="271"/>
      <c r="K4391" s="271"/>
      <c r="L4391" s="271"/>
      <c r="M4391" s="272"/>
      <c r="N4391" s="272"/>
      <c r="O4391" s="272" t="str">
        <f t="shared" ref="O4391:O4419" si="687">IF(E4391="o",IF(B4391&gt;8,8,B4391),"")</f>
        <v/>
      </c>
      <c r="P4391" s="272" t="str">
        <f t="shared" ref="P4391:P4419" si="688">IF(E4391="o",IF(B4391&gt;8,B4391-8,0),"")</f>
        <v/>
      </c>
      <c r="Q4391" s="272">
        <f t="shared" ref="Q4391:Q4420" si="689">COUNTA(A4391)*IF(B4391="연차",0,B4391)</f>
        <v>0</v>
      </c>
      <c r="R4391" s="272"/>
    </row>
    <row r="4392" spans="1:21" x14ac:dyDescent="0.3">
      <c r="A4392" s="214">
        <v>3</v>
      </c>
      <c r="B4392" s="200"/>
      <c r="C4392" s="200"/>
      <c r="D4392" s="215"/>
      <c r="E4392" s="200"/>
      <c r="F4392" s="200"/>
      <c r="G4392" s="203" t="s">
        <v>275</v>
      </c>
      <c r="H4392" s="273"/>
      <c r="I4392" s="271">
        <f t="shared" si="686"/>
        <v>0</v>
      </c>
      <c r="J4392" s="271"/>
      <c r="K4392" s="271"/>
      <c r="L4392" s="271"/>
      <c r="M4392" s="272"/>
      <c r="N4392" s="272"/>
      <c r="O4392" s="272" t="str">
        <f t="shared" si="687"/>
        <v/>
      </c>
      <c r="P4392" s="272" t="str">
        <f t="shared" si="688"/>
        <v/>
      </c>
      <c r="Q4392" s="272">
        <f t="shared" si="689"/>
        <v>0</v>
      </c>
      <c r="R4392" s="272"/>
    </row>
    <row r="4393" spans="1:21" x14ac:dyDescent="0.3">
      <c r="A4393" s="214">
        <v>4</v>
      </c>
      <c r="B4393" s="200"/>
      <c r="C4393" s="200"/>
      <c r="D4393" s="215"/>
      <c r="E4393" s="200"/>
      <c r="F4393" s="200"/>
      <c r="G4393" s="203"/>
      <c r="H4393" s="273"/>
      <c r="I4393" s="271">
        <f t="shared" si="686"/>
        <v>0</v>
      </c>
      <c r="J4393" s="271"/>
      <c r="K4393" s="271"/>
      <c r="L4393" s="271"/>
      <c r="M4393" s="272"/>
      <c r="N4393" s="272"/>
      <c r="O4393" s="272" t="str">
        <f t="shared" si="687"/>
        <v/>
      </c>
      <c r="P4393" s="272" t="str">
        <f t="shared" si="688"/>
        <v/>
      </c>
      <c r="Q4393" s="272">
        <f t="shared" si="689"/>
        <v>0</v>
      </c>
      <c r="R4393" s="272"/>
    </row>
    <row r="4394" spans="1:21" x14ac:dyDescent="0.3">
      <c r="A4394" s="214">
        <v>5</v>
      </c>
      <c r="B4394" s="200"/>
      <c r="C4394" s="200"/>
      <c r="D4394" s="215"/>
      <c r="E4394" s="200"/>
      <c r="F4394" s="200"/>
      <c r="G4394" s="216"/>
      <c r="H4394" s="273"/>
      <c r="I4394" s="271">
        <f t="shared" si="686"/>
        <v>0</v>
      </c>
      <c r="J4394" s="271"/>
      <c r="K4394" s="271"/>
      <c r="L4394" s="271"/>
      <c r="M4394" s="272"/>
      <c r="N4394" s="272"/>
      <c r="O4394" s="272" t="str">
        <f t="shared" si="687"/>
        <v/>
      </c>
      <c r="P4394" s="272" t="str">
        <f t="shared" si="688"/>
        <v/>
      </c>
      <c r="Q4394" s="272">
        <f t="shared" si="689"/>
        <v>0</v>
      </c>
      <c r="R4394" s="272"/>
    </row>
    <row r="4395" spans="1:21" x14ac:dyDescent="0.3">
      <c r="A4395" s="214">
        <v>6</v>
      </c>
      <c r="B4395" s="200"/>
      <c r="C4395" s="200"/>
      <c r="D4395" s="215"/>
      <c r="E4395" s="200"/>
      <c r="F4395" s="200"/>
      <c r="G4395" s="216"/>
      <c r="H4395" s="273"/>
      <c r="I4395" s="271">
        <f t="shared" si="686"/>
        <v>0</v>
      </c>
      <c r="J4395" s="271"/>
      <c r="K4395" s="271"/>
      <c r="L4395" s="271"/>
      <c r="M4395" s="272"/>
      <c r="N4395" s="272"/>
      <c r="O4395" s="272" t="str">
        <f t="shared" si="687"/>
        <v/>
      </c>
      <c r="P4395" s="272" t="str">
        <f t="shared" si="688"/>
        <v/>
      </c>
      <c r="Q4395" s="272">
        <f t="shared" si="689"/>
        <v>0</v>
      </c>
      <c r="R4395" s="272"/>
    </row>
    <row r="4396" spans="1:21" ht="17.25" thickBot="1" x14ac:dyDescent="0.35">
      <c r="A4396" s="217">
        <v>7</v>
      </c>
      <c r="B4396" s="204"/>
      <c r="C4396" s="204"/>
      <c r="D4396" s="218"/>
      <c r="E4396" s="204"/>
      <c r="F4396" s="204"/>
      <c r="G4396" s="219"/>
      <c r="H4396" s="273"/>
      <c r="I4396" s="271">
        <f t="shared" si="686"/>
        <v>0</v>
      </c>
      <c r="J4396" s="271"/>
      <c r="K4396" s="271"/>
      <c r="L4396" s="271"/>
      <c r="M4396" s="272"/>
      <c r="N4396" s="272"/>
      <c r="O4396" s="272" t="str">
        <f t="shared" si="687"/>
        <v/>
      </c>
      <c r="P4396" s="272" t="str">
        <f t="shared" si="688"/>
        <v/>
      </c>
      <c r="Q4396" s="272">
        <f t="shared" si="689"/>
        <v>0</v>
      </c>
      <c r="R4396" s="272"/>
    </row>
    <row r="4397" spans="1:21" x14ac:dyDescent="0.3">
      <c r="A4397" s="220">
        <v>8</v>
      </c>
      <c r="B4397" s="202"/>
      <c r="C4397" s="202"/>
      <c r="D4397" s="202" t="s">
        <v>271</v>
      </c>
      <c r="E4397" s="202"/>
      <c r="F4397" s="202"/>
      <c r="G4397" s="221"/>
      <c r="H4397" s="273">
        <f>SUM(B4397:B4403)</f>
        <v>0</v>
      </c>
      <c r="I4397" s="271">
        <f t="shared" si="686"/>
        <v>0</v>
      </c>
      <c r="J4397" s="271">
        <f>IF(SUM(H4397-40)&gt;0,H4397-40,0)</f>
        <v>0</v>
      </c>
      <c r="K4397" s="271">
        <f>IF(SUM(I4397:I4403)&gt;J4397,SUM(I4397:I4403),J4397)</f>
        <v>0</v>
      </c>
      <c r="L4397" s="271">
        <f>IF(D4397="o",IF(H4397&lt;15,0,IF(H4397&gt;40,8,H4397/5)),0)</f>
        <v>0</v>
      </c>
      <c r="M4397" s="272"/>
      <c r="N4397" s="272"/>
      <c r="O4397" s="272" t="str">
        <f t="shared" si="687"/>
        <v/>
      </c>
      <c r="P4397" s="272" t="str">
        <f t="shared" si="688"/>
        <v/>
      </c>
      <c r="Q4397" s="272">
        <f t="shared" si="689"/>
        <v>0</v>
      </c>
      <c r="R4397" s="272"/>
    </row>
    <row r="4398" spans="1:21" x14ac:dyDescent="0.3">
      <c r="A4398" s="214">
        <v>9</v>
      </c>
      <c r="B4398" s="200"/>
      <c r="C4398" s="200"/>
      <c r="D4398" s="215"/>
      <c r="E4398" s="200"/>
      <c r="F4398" s="200"/>
      <c r="G4398" s="216"/>
      <c r="H4398" s="273"/>
      <c r="I4398" s="271">
        <f t="shared" si="686"/>
        <v>0</v>
      </c>
      <c r="J4398" s="271"/>
      <c r="K4398" s="271"/>
      <c r="L4398" s="271"/>
      <c r="M4398" s="272"/>
      <c r="N4398" s="272"/>
      <c r="O4398" s="272" t="str">
        <f t="shared" si="687"/>
        <v/>
      </c>
      <c r="P4398" s="272" t="str">
        <f t="shared" si="688"/>
        <v/>
      </c>
      <c r="Q4398" s="272">
        <f t="shared" si="689"/>
        <v>0</v>
      </c>
      <c r="R4398" s="272"/>
    </row>
    <row r="4399" spans="1:21" x14ac:dyDescent="0.3">
      <c r="A4399" s="214">
        <v>10</v>
      </c>
      <c r="B4399" s="200"/>
      <c r="C4399" s="200"/>
      <c r="D4399" s="215"/>
      <c r="E4399" s="200"/>
      <c r="F4399" s="200"/>
      <c r="G4399" s="216"/>
      <c r="H4399" s="273"/>
      <c r="I4399" s="271">
        <f t="shared" si="686"/>
        <v>0</v>
      </c>
      <c r="J4399" s="271"/>
      <c r="K4399" s="271"/>
      <c r="L4399" s="271"/>
      <c r="M4399" s="272"/>
      <c r="N4399" s="272"/>
      <c r="O4399" s="272" t="str">
        <f t="shared" si="687"/>
        <v/>
      </c>
      <c r="P4399" s="272" t="str">
        <f t="shared" si="688"/>
        <v/>
      </c>
      <c r="Q4399" s="272">
        <f t="shared" si="689"/>
        <v>0</v>
      </c>
      <c r="R4399" s="272"/>
    </row>
    <row r="4400" spans="1:21" x14ac:dyDescent="0.3">
      <c r="A4400" s="214">
        <v>11</v>
      </c>
      <c r="B4400" s="200"/>
      <c r="C4400" s="200"/>
      <c r="D4400" s="215"/>
      <c r="E4400" s="200"/>
      <c r="F4400" s="200"/>
      <c r="G4400" s="216"/>
      <c r="H4400" s="273"/>
      <c r="I4400" s="271">
        <f t="shared" si="686"/>
        <v>0</v>
      </c>
      <c r="J4400" s="271"/>
      <c r="K4400" s="271"/>
      <c r="L4400" s="271"/>
      <c r="M4400" s="272"/>
      <c r="N4400" s="272"/>
      <c r="O4400" s="272" t="str">
        <f t="shared" si="687"/>
        <v/>
      </c>
      <c r="P4400" s="272" t="str">
        <f t="shared" si="688"/>
        <v/>
      </c>
      <c r="Q4400" s="272">
        <f t="shared" si="689"/>
        <v>0</v>
      </c>
      <c r="R4400" s="272"/>
    </row>
    <row r="4401" spans="1:18" x14ac:dyDescent="0.3">
      <c r="A4401" s="214">
        <v>12</v>
      </c>
      <c r="B4401" s="200"/>
      <c r="C4401" s="200"/>
      <c r="D4401" s="215"/>
      <c r="E4401" s="200"/>
      <c r="F4401" s="200"/>
      <c r="G4401" s="216"/>
      <c r="H4401" s="273"/>
      <c r="I4401" s="271">
        <f t="shared" si="686"/>
        <v>0</v>
      </c>
      <c r="J4401" s="271"/>
      <c r="K4401" s="271"/>
      <c r="L4401" s="271"/>
      <c r="M4401" s="272"/>
      <c r="N4401" s="272"/>
      <c r="O4401" s="272" t="str">
        <f t="shared" si="687"/>
        <v/>
      </c>
      <c r="P4401" s="272" t="str">
        <f t="shared" si="688"/>
        <v/>
      </c>
      <c r="Q4401" s="272">
        <f t="shared" si="689"/>
        <v>0</v>
      </c>
      <c r="R4401" s="272"/>
    </row>
    <row r="4402" spans="1:18" x14ac:dyDescent="0.3">
      <c r="A4402" s="214">
        <v>13</v>
      </c>
      <c r="B4402" s="200"/>
      <c r="C4402" s="200"/>
      <c r="D4402" s="215"/>
      <c r="E4402" s="200"/>
      <c r="F4402" s="200"/>
      <c r="G4402" s="216"/>
      <c r="H4402" s="273"/>
      <c r="I4402" s="271">
        <f t="shared" si="686"/>
        <v>0</v>
      </c>
      <c r="J4402" s="271"/>
      <c r="K4402" s="271"/>
      <c r="L4402" s="271"/>
      <c r="M4402" s="272"/>
      <c r="N4402" s="272"/>
      <c r="O4402" s="272" t="str">
        <f t="shared" si="687"/>
        <v/>
      </c>
      <c r="P4402" s="272" t="str">
        <f t="shared" si="688"/>
        <v/>
      </c>
      <c r="Q4402" s="272">
        <f t="shared" si="689"/>
        <v>0</v>
      </c>
      <c r="R4402" s="272"/>
    </row>
    <row r="4403" spans="1:18" ht="17.25" thickBot="1" x14ac:dyDescent="0.35">
      <c r="A4403" s="217">
        <v>14</v>
      </c>
      <c r="B4403" s="204"/>
      <c r="C4403" s="204"/>
      <c r="D4403" s="218"/>
      <c r="E4403" s="204"/>
      <c r="F4403" s="204"/>
      <c r="G4403" s="219"/>
      <c r="H4403" s="273"/>
      <c r="I4403" s="271">
        <f t="shared" si="686"/>
        <v>0</v>
      </c>
      <c r="J4403" s="271"/>
      <c r="K4403" s="271"/>
      <c r="L4403" s="271"/>
      <c r="M4403" s="272"/>
      <c r="N4403" s="272"/>
      <c r="O4403" s="272" t="str">
        <f t="shared" si="687"/>
        <v/>
      </c>
      <c r="P4403" s="272" t="str">
        <f t="shared" si="688"/>
        <v/>
      </c>
      <c r="Q4403" s="272">
        <f t="shared" si="689"/>
        <v>0</v>
      </c>
      <c r="R4403" s="272"/>
    </row>
    <row r="4404" spans="1:18" x14ac:dyDescent="0.3">
      <c r="A4404" s="220">
        <v>15</v>
      </c>
      <c r="B4404" s="202"/>
      <c r="C4404" s="202"/>
      <c r="D4404" s="202" t="s">
        <v>271</v>
      </c>
      <c r="E4404" s="202"/>
      <c r="F4404" s="202"/>
      <c r="G4404" s="221"/>
      <c r="H4404" s="273">
        <f>SUM(B4404:B4410)</f>
        <v>0</v>
      </c>
      <c r="I4404" s="271">
        <f t="shared" si="686"/>
        <v>0</v>
      </c>
      <c r="J4404" s="271">
        <f>IF(SUM(H4404-40)&gt;0,H4404-40,0)</f>
        <v>0</v>
      </c>
      <c r="K4404" s="271">
        <f>IF(SUM(I4404:I4410)&gt;J4404,SUM(I4404:I4410),J4404)</f>
        <v>0</v>
      </c>
      <c r="L4404" s="271">
        <f>IF(D4404="o",IF(H4404&lt;15,0,IF(H4404&gt;40,8,H4404/5)),0)</f>
        <v>0</v>
      </c>
      <c r="M4404" s="272"/>
      <c r="N4404" s="272"/>
      <c r="O4404" s="272" t="str">
        <f t="shared" si="687"/>
        <v/>
      </c>
      <c r="P4404" s="272" t="str">
        <f t="shared" si="688"/>
        <v/>
      </c>
      <c r="Q4404" s="272">
        <f t="shared" si="689"/>
        <v>0</v>
      </c>
      <c r="R4404" s="272"/>
    </row>
    <row r="4405" spans="1:18" x14ac:dyDescent="0.3">
      <c r="A4405" s="214">
        <v>16</v>
      </c>
      <c r="B4405" s="200"/>
      <c r="C4405" s="200"/>
      <c r="D4405" s="215"/>
      <c r="E4405" s="200"/>
      <c r="F4405" s="200"/>
      <c r="G4405" s="216"/>
      <c r="H4405" s="273"/>
      <c r="I4405" s="271">
        <f t="shared" si="686"/>
        <v>0</v>
      </c>
      <c r="J4405" s="271"/>
      <c r="K4405" s="271"/>
      <c r="L4405" s="271"/>
      <c r="M4405" s="272"/>
      <c r="N4405" s="272"/>
      <c r="O4405" s="272" t="str">
        <f t="shared" si="687"/>
        <v/>
      </c>
      <c r="P4405" s="272" t="str">
        <f t="shared" si="688"/>
        <v/>
      </c>
      <c r="Q4405" s="272">
        <f t="shared" si="689"/>
        <v>0</v>
      </c>
      <c r="R4405" s="272"/>
    </row>
    <row r="4406" spans="1:18" x14ac:dyDescent="0.3">
      <c r="A4406" s="214">
        <v>17</v>
      </c>
      <c r="B4406" s="200"/>
      <c r="C4406" s="200"/>
      <c r="D4406" s="215"/>
      <c r="E4406" s="200"/>
      <c r="F4406" s="200"/>
      <c r="G4406" s="216"/>
      <c r="H4406" s="273"/>
      <c r="I4406" s="271">
        <f t="shared" si="686"/>
        <v>0</v>
      </c>
      <c r="J4406" s="271"/>
      <c r="K4406" s="271"/>
      <c r="L4406" s="271"/>
      <c r="M4406" s="272"/>
      <c r="N4406" s="272"/>
      <c r="O4406" s="272" t="str">
        <f t="shared" si="687"/>
        <v/>
      </c>
      <c r="P4406" s="272" t="str">
        <f t="shared" si="688"/>
        <v/>
      </c>
      <c r="Q4406" s="272">
        <f t="shared" si="689"/>
        <v>0</v>
      </c>
      <c r="R4406" s="272"/>
    </row>
    <row r="4407" spans="1:18" x14ac:dyDescent="0.3">
      <c r="A4407" s="214">
        <v>18</v>
      </c>
      <c r="B4407" s="200"/>
      <c r="C4407" s="200"/>
      <c r="D4407" s="215"/>
      <c r="E4407" s="200"/>
      <c r="F4407" s="200"/>
      <c r="G4407" s="216"/>
      <c r="H4407" s="273"/>
      <c r="I4407" s="271">
        <f t="shared" si="686"/>
        <v>0</v>
      </c>
      <c r="J4407" s="271"/>
      <c r="K4407" s="271"/>
      <c r="L4407" s="271"/>
      <c r="M4407" s="272"/>
      <c r="N4407" s="272"/>
      <c r="O4407" s="272" t="str">
        <f t="shared" si="687"/>
        <v/>
      </c>
      <c r="P4407" s="272" t="str">
        <f t="shared" si="688"/>
        <v/>
      </c>
      <c r="Q4407" s="272">
        <f t="shared" si="689"/>
        <v>0</v>
      </c>
      <c r="R4407" s="272"/>
    </row>
    <row r="4408" spans="1:18" x14ac:dyDescent="0.3">
      <c r="A4408" s="214">
        <v>19</v>
      </c>
      <c r="B4408" s="200"/>
      <c r="C4408" s="200"/>
      <c r="D4408" s="215"/>
      <c r="E4408" s="200"/>
      <c r="F4408" s="200"/>
      <c r="G4408" s="216"/>
      <c r="H4408" s="273"/>
      <c r="I4408" s="271">
        <f t="shared" si="686"/>
        <v>0</v>
      </c>
      <c r="J4408" s="271"/>
      <c r="K4408" s="271"/>
      <c r="L4408" s="271"/>
      <c r="M4408" s="272"/>
      <c r="N4408" s="272"/>
      <c r="O4408" s="272" t="str">
        <f t="shared" si="687"/>
        <v/>
      </c>
      <c r="P4408" s="272" t="str">
        <f t="shared" si="688"/>
        <v/>
      </c>
      <c r="Q4408" s="272">
        <f t="shared" si="689"/>
        <v>0</v>
      </c>
      <c r="R4408" s="272"/>
    </row>
    <row r="4409" spans="1:18" x14ac:dyDescent="0.3">
      <c r="A4409" s="214">
        <v>20</v>
      </c>
      <c r="B4409" s="200"/>
      <c r="C4409" s="200"/>
      <c r="D4409" s="215"/>
      <c r="E4409" s="200"/>
      <c r="F4409" s="200"/>
      <c r="G4409" s="216"/>
      <c r="H4409" s="273"/>
      <c r="I4409" s="271">
        <f t="shared" si="686"/>
        <v>0</v>
      </c>
      <c r="J4409" s="271"/>
      <c r="K4409" s="271"/>
      <c r="L4409" s="271"/>
      <c r="M4409" s="272"/>
      <c r="N4409" s="272"/>
      <c r="O4409" s="272" t="str">
        <f t="shared" si="687"/>
        <v/>
      </c>
      <c r="P4409" s="272" t="str">
        <f t="shared" si="688"/>
        <v/>
      </c>
      <c r="Q4409" s="272">
        <f t="shared" si="689"/>
        <v>0</v>
      </c>
      <c r="R4409" s="272"/>
    </row>
    <row r="4410" spans="1:18" ht="17.25" thickBot="1" x14ac:dyDescent="0.35">
      <c r="A4410" s="217">
        <v>21</v>
      </c>
      <c r="B4410" s="204"/>
      <c r="C4410" s="204"/>
      <c r="D4410" s="218"/>
      <c r="E4410" s="204"/>
      <c r="F4410" s="204"/>
      <c r="G4410" s="219"/>
      <c r="H4410" s="273"/>
      <c r="I4410" s="271">
        <f t="shared" si="686"/>
        <v>0</v>
      </c>
      <c r="J4410" s="271"/>
      <c r="K4410" s="271"/>
      <c r="L4410" s="271"/>
      <c r="M4410" s="272"/>
      <c r="N4410" s="272"/>
      <c r="O4410" s="272" t="str">
        <f t="shared" si="687"/>
        <v/>
      </c>
      <c r="P4410" s="272" t="str">
        <f t="shared" si="688"/>
        <v/>
      </c>
      <c r="Q4410" s="272">
        <f t="shared" si="689"/>
        <v>0</v>
      </c>
      <c r="R4410" s="272"/>
    </row>
    <row r="4411" spans="1:18" x14ac:dyDescent="0.3">
      <c r="A4411" s="220">
        <v>22</v>
      </c>
      <c r="B4411" s="202"/>
      <c r="C4411" s="202"/>
      <c r="D4411" s="202" t="s">
        <v>271</v>
      </c>
      <c r="E4411" s="202"/>
      <c r="F4411" s="202"/>
      <c r="G4411" s="221"/>
      <c r="H4411" s="273">
        <f>SUM(B4411:B4417)</f>
        <v>0</v>
      </c>
      <c r="I4411" s="271">
        <f t="shared" si="686"/>
        <v>0</v>
      </c>
      <c r="J4411" s="271">
        <f>IF(SUM(H4411-40)&gt;0,H4411-40,0)</f>
        <v>0</v>
      </c>
      <c r="K4411" s="271">
        <f>IF(SUM(I4411:I4417)&gt;J4411,SUM(I4411:I4417),J4411)</f>
        <v>0</v>
      </c>
      <c r="L4411" s="271">
        <f>IF(D4411="o",IF(H4411&lt;15,0,IF(H4411&gt;40,8,H4411/5)),0)</f>
        <v>0</v>
      </c>
      <c r="M4411" s="272"/>
      <c r="N4411" s="272"/>
      <c r="O4411" s="272" t="str">
        <f t="shared" si="687"/>
        <v/>
      </c>
      <c r="P4411" s="272" t="str">
        <f t="shared" si="688"/>
        <v/>
      </c>
      <c r="Q4411" s="272">
        <f t="shared" si="689"/>
        <v>0</v>
      </c>
      <c r="R4411" s="272"/>
    </row>
    <row r="4412" spans="1:18" x14ac:dyDescent="0.3">
      <c r="A4412" s="214">
        <v>23</v>
      </c>
      <c r="B4412" s="200"/>
      <c r="C4412" s="200"/>
      <c r="D4412" s="215"/>
      <c r="E4412" s="200"/>
      <c r="F4412" s="200"/>
      <c r="G4412" s="216"/>
      <c r="H4412" s="273"/>
      <c r="I4412" s="271">
        <f t="shared" si="686"/>
        <v>0</v>
      </c>
      <c r="J4412" s="271"/>
      <c r="K4412" s="271"/>
      <c r="L4412" s="271"/>
      <c r="M4412" s="272"/>
      <c r="N4412" s="272"/>
      <c r="O4412" s="272" t="str">
        <f t="shared" si="687"/>
        <v/>
      </c>
      <c r="P4412" s="272" t="str">
        <f t="shared" si="688"/>
        <v/>
      </c>
      <c r="Q4412" s="272">
        <f t="shared" si="689"/>
        <v>0</v>
      </c>
      <c r="R4412" s="272"/>
    </row>
    <row r="4413" spans="1:18" x14ac:dyDescent="0.3">
      <c r="A4413" s="214">
        <v>24</v>
      </c>
      <c r="B4413" s="200"/>
      <c r="C4413" s="200"/>
      <c r="D4413" s="215"/>
      <c r="E4413" s="200"/>
      <c r="F4413" s="200"/>
      <c r="G4413" s="216"/>
      <c r="H4413" s="273"/>
      <c r="I4413" s="271">
        <f t="shared" si="686"/>
        <v>0</v>
      </c>
      <c r="J4413" s="271"/>
      <c r="K4413" s="271"/>
      <c r="L4413" s="271"/>
      <c r="M4413" s="272"/>
      <c r="N4413" s="272"/>
      <c r="O4413" s="272" t="str">
        <f t="shared" si="687"/>
        <v/>
      </c>
      <c r="P4413" s="272" t="str">
        <f t="shared" si="688"/>
        <v/>
      </c>
      <c r="Q4413" s="272">
        <f t="shared" si="689"/>
        <v>0</v>
      </c>
      <c r="R4413" s="272"/>
    </row>
    <row r="4414" spans="1:18" x14ac:dyDescent="0.3">
      <c r="A4414" s="214">
        <v>25</v>
      </c>
      <c r="B4414" s="200"/>
      <c r="C4414" s="200"/>
      <c r="D4414" s="215"/>
      <c r="E4414" s="200"/>
      <c r="F4414" s="200"/>
      <c r="G4414" s="216"/>
      <c r="H4414" s="273"/>
      <c r="I4414" s="271">
        <f t="shared" si="686"/>
        <v>0</v>
      </c>
      <c r="J4414" s="271"/>
      <c r="K4414" s="271"/>
      <c r="L4414" s="271"/>
      <c r="M4414" s="272"/>
      <c r="N4414" s="272"/>
      <c r="O4414" s="272" t="str">
        <f t="shared" si="687"/>
        <v/>
      </c>
      <c r="P4414" s="272" t="str">
        <f t="shared" si="688"/>
        <v/>
      </c>
      <c r="Q4414" s="272">
        <f t="shared" si="689"/>
        <v>0</v>
      </c>
      <c r="R4414" s="272"/>
    </row>
    <row r="4415" spans="1:18" x14ac:dyDescent="0.3">
      <c r="A4415" s="214">
        <v>26</v>
      </c>
      <c r="B4415" s="200"/>
      <c r="C4415" s="200"/>
      <c r="D4415" s="215"/>
      <c r="E4415" s="200"/>
      <c r="F4415" s="200"/>
      <c r="G4415" s="216"/>
      <c r="H4415" s="273"/>
      <c r="I4415" s="271">
        <f t="shared" si="686"/>
        <v>0</v>
      </c>
      <c r="J4415" s="271"/>
      <c r="K4415" s="271"/>
      <c r="L4415" s="271"/>
      <c r="M4415" s="272"/>
      <c r="N4415" s="272"/>
      <c r="O4415" s="272" t="str">
        <f t="shared" si="687"/>
        <v/>
      </c>
      <c r="P4415" s="272" t="str">
        <f t="shared" si="688"/>
        <v/>
      </c>
      <c r="Q4415" s="272">
        <f t="shared" si="689"/>
        <v>0</v>
      </c>
      <c r="R4415" s="272"/>
    </row>
    <row r="4416" spans="1:18" x14ac:dyDescent="0.3">
      <c r="A4416" s="214">
        <v>27</v>
      </c>
      <c r="B4416" s="200"/>
      <c r="C4416" s="200"/>
      <c r="D4416" s="215"/>
      <c r="E4416" s="200"/>
      <c r="F4416" s="200"/>
      <c r="G4416" s="216"/>
      <c r="H4416" s="273"/>
      <c r="I4416" s="271">
        <f t="shared" si="686"/>
        <v>0</v>
      </c>
      <c r="J4416" s="271"/>
      <c r="K4416" s="271"/>
      <c r="L4416" s="271"/>
      <c r="M4416" s="272"/>
      <c r="N4416" s="272"/>
      <c r="O4416" s="272" t="str">
        <f t="shared" si="687"/>
        <v/>
      </c>
      <c r="P4416" s="272" t="str">
        <f t="shared" si="688"/>
        <v/>
      </c>
      <c r="Q4416" s="272">
        <f t="shared" si="689"/>
        <v>0</v>
      </c>
      <c r="R4416" s="272"/>
    </row>
    <row r="4417" spans="1:21" ht="17.25" thickBot="1" x14ac:dyDescent="0.35">
      <c r="A4417" s="217">
        <v>28</v>
      </c>
      <c r="B4417" s="204"/>
      <c r="C4417" s="204"/>
      <c r="D4417" s="218"/>
      <c r="E4417" s="204"/>
      <c r="F4417" s="204"/>
      <c r="G4417" s="219"/>
      <c r="H4417" s="273"/>
      <c r="I4417" s="271">
        <f t="shared" si="686"/>
        <v>0</v>
      </c>
      <c r="J4417" s="271"/>
      <c r="K4417" s="271"/>
      <c r="L4417" s="271"/>
      <c r="M4417" s="272"/>
      <c r="N4417" s="272"/>
      <c r="O4417" s="272" t="str">
        <f t="shared" si="687"/>
        <v/>
      </c>
      <c r="P4417" s="272" t="str">
        <f t="shared" si="688"/>
        <v/>
      </c>
      <c r="Q4417" s="272">
        <f t="shared" si="689"/>
        <v>0</v>
      </c>
      <c r="R4417" s="272"/>
    </row>
    <row r="4418" spans="1:21" x14ac:dyDescent="0.3">
      <c r="A4418" s="205"/>
      <c r="B4418" s="202"/>
      <c r="C4418" s="202"/>
      <c r="D4418" s="202" t="s">
        <v>271</v>
      </c>
      <c r="E4418" s="202"/>
      <c r="F4418" s="202"/>
      <c r="G4418" s="221"/>
      <c r="H4418" s="273" t="str">
        <f>IF(A4418&lt;&gt;0,SUM(Q4418:Q4420),"")</f>
        <v/>
      </c>
      <c r="I4418" s="271" t="str">
        <f>IF(A4418&lt;&gt;0,IF(IFERROR(B4418-8,0)&lt;0,0,IFERROR(B4418-8,0)),"")</f>
        <v/>
      </c>
      <c r="J4418" s="271" t="str">
        <f>IF(A4418&lt;&gt;0,IF(SUM(H4418-40)&gt;0,H4418-40,0),"")</f>
        <v/>
      </c>
      <c r="K4418" s="271" t="str">
        <f>IF(A4418&lt;&gt;0,IF(SUM(I4418:I4420)&gt;J4418,SUM(I4418:I4420),J4418),"")</f>
        <v/>
      </c>
      <c r="L4418" s="271" t="str">
        <f>IF(A4418&lt;&gt;0,IF(D4390="o",IF(H4418&lt;(15/(7/COUNTA(A4418:A4420))),0,IF(H4418&gt;(COUNTA(A4418:A4420)/5*40),COUNTA(A4418:A4420)/5*8,H4418/5)),""),"")</f>
        <v/>
      </c>
      <c r="M4418" s="272"/>
      <c r="N4418" s="272"/>
      <c r="O4418" s="272" t="str">
        <f t="shared" si="687"/>
        <v/>
      </c>
      <c r="P4418" s="272" t="str">
        <f t="shared" si="688"/>
        <v/>
      </c>
      <c r="Q4418" s="272">
        <f t="shared" si="689"/>
        <v>0</v>
      </c>
      <c r="R4418" s="272"/>
    </row>
    <row r="4419" spans="1:21" x14ac:dyDescent="0.3">
      <c r="A4419" s="206"/>
      <c r="B4419" s="200"/>
      <c r="C4419" s="200"/>
      <c r="D4419" s="215"/>
      <c r="E4419" s="200"/>
      <c r="F4419" s="200"/>
      <c r="G4419" s="216"/>
      <c r="H4419" s="273"/>
      <c r="I4419" s="271" t="str">
        <f>IF(A4419&lt;&gt;0,IF(IFERROR(B4419-8,0)&lt;0,0,IFERROR(B4419-8,0)),"")</f>
        <v/>
      </c>
      <c r="J4419" s="271"/>
      <c r="K4419" s="271"/>
      <c r="L4419" s="271"/>
      <c r="M4419" s="272"/>
      <c r="N4419" s="272"/>
      <c r="O4419" s="272" t="str">
        <f t="shared" si="687"/>
        <v/>
      </c>
      <c r="P4419" s="272" t="str">
        <f t="shared" si="688"/>
        <v/>
      </c>
      <c r="Q4419" s="272">
        <f t="shared" si="689"/>
        <v>0</v>
      </c>
      <c r="R4419" s="272"/>
    </row>
    <row r="4420" spans="1:21" ht="17.25" thickBot="1" x14ac:dyDescent="0.35">
      <c r="A4420" s="207"/>
      <c r="B4420" s="204"/>
      <c r="C4420" s="204"/>
      <c r="D4420" s="218"/>
      <c r="E4420" s="204"/>
      <c r="F4420" s="204"/>
      <c r="G4420" s="219"/>
      <c r="H4420" s="273"/>
      <c r="I4420" s="271" t="str">
        <f>IF(A4420&lt;&gt;0,IF(IFERROR(B4420-8,0)&lt;0,0,IFERROR(B4420-8,0)),"")</f>
        <v/>
      </c>
      <c r="J4420" s="271"/>
      <c r="K4420" s="271"/>
      <c r="L4420" s="271"/>
      <c r="M4420" s="272"/>
      <c r="N4420" s="272"/>
      <c r="O4420" s="272"/>
      <c r="P4420" s="272"/>
      <c r="Q4420" s="272">
        <f t="shared" si="689"/>
        <v>0</v>
      </c>
      <c r="R4420" s="272"/>
    </row>
    <row r="4421" spans="1:21" ht="17.25" thickBot="1" x14ac:dyDescent="0.35">
      <c r="A4421" s="211"/>
      <c r="B4421" s="243"/>
      <c r="C4421" s="243"/>
      <c r="D4421" s="243"/>
      <c r="E4421" s="243"/>
      <c r="F4421" s="243"/>
      <c r="G4421" s="244"/>
      <c r="H4421" s="273">
        <f t="shared" ref="H4421:M4421" si="690">SUM(H4422:H4452)</f>
        <v>0</v>
      </c>
      <c r="I4421" s="271">
        <f t="shared" si="690"/>
        <v>0</v>
      </c>
      <c r="J4421" s="271">
        <f t="shared" si="690"/>
        <v>0</v>
      </c>
      <c r="K4421" s="271">
        <f t="shared" si="690"/>
        <v>0</v>
      </c>
      <c r="L4421" s="274">
        <f t="shared" si="690"/>
        <v>0</v>
      </c>
      <c r="M4421" s="271" t="e">
        <f t="shared" si="690"/>
        <v>#DIV/0!</v>
      </c>
      <c r="N4421" s="275">
        <f>COUNTA(B4422:B4452)-COUNTIF(B4422:B4452,"연차")</f>
        <v>0</v>
      </c>
      <c r="O4421" s="271">
        <f>SUM(O4422:O4452)</f>
        <v>0</v>
      </c>
      <c r="P4421" s="271">
        <f>SUM(P4422:P4452)</f>
        <v>0</v>
      </c>
      <c r="Q4421" s="272">
        <f>SUM(Q4422:Q4452)</f>
        <v>0</v>
      </c>
      <c r="R4421" s="272">
        <f>COUNTA(A4422:A4452)</f>
        <v>28</v>
      </c>
      <c r="S4421" s="276">
        <f>SUM(C4422:C4452)</f>
        <v>0</v>
      </c>
      <c r="T4421" s="276">
        <f>SUM(F4422:F4452)</f>
        <v>0</v>
      </c>
      <c r="U4421" s="251">
        <f>G4423*G4425</f>
        <v>0</v>
      </c>
    </row>
    <row r="4422" spans="1:21" x14ac:dyDescent="0.3">
      <c r="A4422" s="212">
        <v>1</v>
      </c>
      <c r="B4422" s="201"/>
      <c r="C4422" s="201"/>
      <c r="D4422" s="201" t="s">
        <v>271</v>
      </c>
      <c r="E4422" s="201"/>
      <c r="F4422" s="201"/>
      <c r="G4422" s="213" t="s">
        <v>282</v>
      </c>
      <c r="H4422" s="273">
        <f>SUM(B4422:B4428)</f>
        <v>0</v>
      </c>
      <c r="I4422" s="271">
        <f t="shared" ref="I4422:I4449" si="691">IF(IFERROR(B4422-8,0)&lt;0,0,IFERROR(B4422-8,0))</f>
        <v>0</v>
      </c>
      <c r="J4422" s="271">
        <f>IF(SUM(H4422-40)&gt;0,H4422-40,0)</f>
        <v>0</v>
      </c>
      <c r="K4422" s="271">
        <f>IF(SUM(I4422:I4428)&gt;J4422,SUM(I4422:I4428),J4422)</f>
        <v>0</v>
      </c>
      <c r="L4422" s="271">
        <f>IF(D4422="o",IF(H4422&lt;15,0,IF(H4422&gt;40,8,H4422/5)),0)</f>
        <v>0</v>
      </c>
      <c r="M4422" s="272" t="e">
        <f>SUM(B4422:B4452)/COUNTA(B4422:B4452)</f>
        <v>#DIV/0!</v>
      </c>
      <c r="N4422" s="272"/>
      <c r="O4422" s="272" t="str">
        <f>IF(E4422="o",IF(B4422&gt;8,8,B4422),"")</f>
        <v/>
      </c>
      <c r="P4422" s="272" t="str">
        <f>IF(E4422="o",IF(B4422&gt;8,B4422-8,0),"")</f>
        <v/>
      </c>
      <c r="Q4422" s="272">
        <f>COUNTA(A4422)*IF(B4422="연차",0,B4422)</f>
        <v>0</v>
      </c>
      <c r="R4422" s="272"/>
    </row>
    <row r="4423" spans="1:21" x14ac:dyDescent="0.3">
      <c r="A4423" s="214">
        <v>2</v>
      </c>
      <c r="B4423" s="200"/>
      <c r="C4423" s="200"/>
      <c r="D4423" s="215"/>
      <c r="E4423" s="200"/>
      <c r="F4423" s="200"/>
      <c r="G4423" s="203"/>
      <c r="H4423" s="273"/>
      <c r="I4423" s="271">
        <f t="shared" si="691"/>
        <v>0</v>
      </c>
      <c r="J4423" s="271"/>
      <c r="K4423" s="271"/>
      <c r="L4423" s="271"/>
      <c r="M4423" s="272"/>
      <c r="N4423" s="272"/>
      <c r="O4423" s="272" t="str">
        <f t="shared" ref="O4423:O4451" si="692">IF(E4423="o",IF(B4423&gt;8,8,B4423),"")</f>
        <v/>
      </c>
      <c r="P4423" s="272" t="str">
        <f t="shared" ref="P4423:P4451" si="693">IF(E4423="o",IF(B4423&gt;8,B4423-8,0),"")</f>
        <v/>
      </c>
      <c r="Q4423" s="272">
        <f t="shared" ref="Q4423:Q4452" si="694">COUNTA(A4423)*IF(B4423="연차",0,B4423)</f>
        <v>0</v>
      </c>
      <c r="R4423" s="272"/>
    </row>
    <row r="4424" spans="1:21" x14ac:dyDescent="0.3">
      <c r="A4424" s="214">
        <v>3</v>
      </c>
      <c r="B4424" s="200"/>
      <c r="C4424" s="200"/>
      <c r="D4424" s="215"/>
      <c r="E4424" s="200"/>
      <c r="F4424" s="200"/>
      <c r="G4424" s="203" t="s">
        <v>275</v>
      </c>
      <c r="H4424" s="273"/>
      <c r="I4424" s="271">
        <f t="shared" si="691"/>
        <v>0</v>
      </c>
      <c r="J4424" s="271"/>
      <c r="K4424" s="271"/>
      <c r="L4424" s="271"/>
      <c r="M4424" s="272"/>
      <c r="N4424" s="272"/>
      <c r="O4424" s="272" t="str">
        <f t="shared" si="692"/>
        <v/>
      </c>
      <c r="P4424" s="272" t="str">
        <f t="shared" si="693"/>
        <v/>
      </c>
      <c r="Q4424" s="272">
        <f t="shared" si="694"/>
        <v>0</v>
      </c>
      <c r="R4424" s="272"/>
    </row>
    <row r="4425" spans="1:21" x14ac:dyDescent="0.3">
      <c r="A4425" s="214">
        <v>4</v>
      </c>
      <c r="B4425" s="200"/>
      <c r="C4425" s="200"/>
      <c r="D4425" s="215"/>
      <c r="E4425" s="200"/>
      <c r="F4425" s="200"/>
      <c r="G4425" s="203"/>
      <c r="H4425" s="273"/>
      <c r="I4425" s="271">
        <f t="shared" si="691"/>
        <v>0</v>
      </c>
      <c r="J4425" s="271"/>
      <c r="K4425" s="271"/>
      <c r="L4425" s="271"/>
      <c r="M4425" s="272"/>
      <c r="N4425" s="272"/>
      <c r="O4425" s="272" t="str">
        <f t="shared" si="692"/>
        <v/>
      </c>
      <c r="P4425" s="272" t="str">
        <f t="shared" si="693"/>
        <v/>
      </c>
      <c r="Q4425" s="272">
        <f t="shared" si="694"/>
        <v>0</v>
      </c>
      <c r="R4425" s="272"/>
    </row>
    <row r="4426" spans="1:21" x14ac:dyDescent="0.3">
      <c r="A4426" s="214">
        <v>5</v>
      </c>
      <c r="B4426" s="200"/>
      <c r="C4426" s="200"/>
      <c r="D4426" s="215"/>
      <c r="E4426" s="200"/>
      <c r="F4426" s="200"/>
      <c r="G4426" s="216"/>
      <c r="H4426" s="273"/>
      <c r="I4426" s="271">
        <f t="shared" si="691"/>
        <v>0</v>
      </c>
      <c r="J4426" s="271"/>
      <c r="K4426" s="271"/>
      <c r="L4426" s="271"/>
      <c r="M4426" s="272"/>
      <c r="N4426" s="272"/>
      <c r="O4426" s="272" t="str">
        <f t="shared" si="692"/>
        <v/>
      </c>
      <c r="P4426" s="272" t="str">
        <f t="shared" si="693"/>
        <v/>
      </c>
      <c r="Q4426" s="272">
        <f t="shared" si="694"/>
        <v>0</v>
      </c>
      <c r="R4426" s="272"/>
    </row>
    <row r="4427" spans="1:21" x14ac:dyDescent="0.3">
      <c r="A4427" s="214">
        <v>6</v>
      </c>
      <c r="B4427" s="200"/>
      <c r="C4427" s="200"/>
      <c r="D4427" s="215"/>
      <c r="E4427" s="200"/>
      <c r="F4427" s="200"/>
      <c r="G4427" s="216"/>
      <c r="H4427" s="273"/>
      <c r="I4427" s="271">
        <f t="shared" si="691"/>
        <v>0</v>
      </c>
      <c r="J4427" s="271"/>
      <c r="K4427" s="271"/>
      <c r="L4427" s="271"/>
      <c r="M4427" s="272"/>
      <c r="N4427" s="272"/>
      <c r="O4427" s="272" t="str">
        <f t="shared" si="692"/>
        <v/>
      </c>
      <c r="P4427" s="272" t="str">
        <f t="shared" si="693"/>
        <v/>
      </c>
      <c r="Q4427" s="272">
        <f t="shared" si="694"/>
        <v>0</v>
      </c>
      <c r="R4427" s="272"/>
    </row>
    <row r="4428" spans="1:21" ht="17.25" thickBot="1" x14ac:dyDescent="0.35">
      <c r="A4428" s="217">
        <v>7</v>
      </c>
      <c r="B4428" s="204"/>
      <c r="C4428" s="204"/>
      <c r="D4428" s="218"/>
      <c r="E4428" s="204"/>
      <c r="F4428" s="204"/>
      <c r="G4428" s="219"/>
      <c r="H4428" s="273"/>
      <c r="I4428" s="271">
        <f t="shared" si="691"/>
        <v>0</v>
      </c>
      <c r="J4428" s="271"/>
      <c r="K4428" s="271"/>
      <c r="L4428" s="271"/>
      <c r="M4428" s="272"/>
      <c r="N4428" s="272"/>
      <c r="O4428" s="272" t="str">
        <f t="shared" si="692"/>
        <v/>
      </c>
      <c r="P4428" s="272" t="str">
        <f t="shared" si="693"/>
        <v/>
      </c>
      <c r="Q4428" s="272">
        <f t="shared" si="694"/>
        <v>0</v>
      </c>
      <c r="R4428" s="272"/>
    </row>
    <row r="4429" spans="1:21" x14ac:dyDescent="0.3">
      <c r="A4429" s="220">
        <v>8</v>
      </c>
      <c r="B4429" s="202"/>
      <c r="C4429" s="202"/>
      <c r="D4429" s="202" t="s">
        <v>271</v>
      </c>
      <c r="E4429" s="202"/>
      <c r="F4429" s="202"/>
      <c r="G4429" s="221"/>
      <c r="H4429" s="273">
        <f>SUM(B4429:B4435)</f>
        <v>0</v>
      </c>
      <c r="I4429" s="271">
        <f t="shared" si="691"/>
        <v>0</v>
      </c>
      <c r="J4429" s="271">
        <f>IF(SUM(H4429-40)&gt;0,H4429-40,0)</f>
        <v>0</v>
      </c>
      <c r="K4429" s="271">
        <f>IF(SUM(I4429:I4435)&gt;J4429,SUM(I4429:I4435),J4429)</f>
        <v>0</v>
      </c>
      <c r="L4429" s="271">
        <f>IF(D4429="o",IF(H4429&lt;15,0,IF(H4429&gt;40,8,H4429/5)),0)</f>
        <v>0</v>
      </c>
      <c r="M4429" s="272"/>
      <c r="N4429" s="272"/>
      <c r="O4429" s="272" t="str">
        <f t="shared" si="692"/>
        <v/>
      </c>
      <c r="P4429" s="272" t="str">
        <f t="shared" si="693"/>
        <v/>
      </c>
      <c r="Q4429" s="272">
        <f t="shared" si="694"/>
        <v>0</v>
      </c>
      <c r="R4429" s="272"/>
    </row>
    <row r="4430" spans="1:21" x14ac:dyDescent="0.3">
      <c r="A4430" s="214">
        <v>9</v>
      </c>
      <c r="B4430" s="200"/>
      <c r="C4430" s="200"/>
      <c r="D4430" s="215"/>
      <c r="E4430" s="200"/>
      <c r="F4430" s="200"/>
      <c r="G4430" s="216"/>
      <c r="H4430" s="273"/>
      <c r="I4430" s="271">
        <f t="shared" si="691"/>
        <v>0</v>
      </c>
      <c r="J4430" s="271"/>
      <c r="K4430" s="271"/>
      <c r="L4430" s="271"/>
      <c r="M4430" s="272"/>
      <c r="N4430" s="272"/>
      <c r="O4430" s="272" t="str">
        <f t="shared" si="692"/>
        <v/>
      </c>
      <c r="P4430" s="272" t="str">
        <f t="shared" si="693"/>
        <v/>
      </c>
      <c r="Q4430" s="272">
        <f t="shared" si="694"/>
        <v>0</v>
      </c>
      <c r="R4430" s="272"/>
    </row>
    <row r="4431" spans="1:21" x14ac:dyDescent="0.3">
      <c r="A4431" s="214">
        <v>10</v>
      </c>
      <c r="B4431" s="200"/>
      <c r="C4431" s="200"/>
      <c r="D4431" s="215"/>
      <c r="E4431" s="200"/>
      <c r="F4431" s="200"/>
      <c r="G4431" s="216"/>
      <c r="H4431" s="273"/>
      <c r="I4431" s="271">
        <f t="shared" si="691"/>
        <v>0</v>
      </c>
      <c r="J4431" s="271"/>
      <c r="K4431" s="271"/>
      <c r="L4431" s="271"/>
      <c r="M4431" s="272"/>
      <c r="N4431" s="272"/>
      <c r="O4431" s="272" t="str">
        <f t="shared" si="692"/>
        <v/>
      </c>
      <c r="P4431" s="272" t="str">
        <f t="shared" si="693"/>
        <v/>
      </c>
      <c r="Q4431" s="272">
        <f t="shared" si="694"/>
        <v>0</v>
      </c>
      <c r="R4431" s="272"/>
    </row>
    <row r="4432" spans="1:21" x14ac:dyDescent="0.3">
      <c r="A4432" s="214">
        <v>11</v>
      </c>
      <c r="B4432" s="200"/>
      <c r="C4432" s="200"/>
      <c r="D4432" s="215"/>
      <c r="E4432" s="200"/>
      <c r="F4432" s="200"/>
      <c r="G4432" s="216"/>
      <c r="H4432" s="273"/>
      <c r="I4432" s="271">
        <f t="shared" si="691"/>
        <v>0</v>
      </c>
      <c r="J4432" s="271"/>
      <c r="K4432" s="271"/>
      <c r="L4432" s="271"/>
      <c r="M4432" s="272"/>
      <c r="N4432" s="272"/>
      <c r="O4432" s="272" t="str">
        <f t="shared" si="692"/>
        <v/>
      </c>
      <c r="P4432" s="272" t="str">
        <f t="shared" si="693"/>
        <v/>
      </c>
      <c r="Q4432" s="272">
        <f t="shared" si="694"/>
        <v>0</v>
      </c>
      <c r="R4432" s="272"/>
    </row>
    <row r="4433" spans="1:18" x14ac:dyDescent="0.3">
      <c r="A4433" s="214">
        <v>12</v>
      </c>
      <c r="B4433" s="200"/>
      <c r="C4433" s="200"/>
      <c r="D4433" s="215"/>
      <c r="E4433" s="200"/>
      <c r="F4433" s="200"/>
      <c r="G4433" s="216"/>
      <c r="H4433" s="273"/>
      <c r="I4433" s="271">
        <f t="shared" si="691"/>
        <v>0</v>
      </c>
      <c r="J4433" s="271"/>
      <c r="K4433" s="271"/>
      <c r="L4433" s="271"/>
      <c r="M4433" s="272"/>
      <c r="N4433" s="272"/>
      <c r="O4433" s="272" t="str">
        <f t="shared" si="692"/>
        <v/>
      </c>
      <c r="P4433" s="272" t="str">
        <f t="shared" si="693"/>
        <v/>
      </c>
      <c r="Q4433" s="272">
        <f t="shared" si="694"/>
        <v>0</v>
      </c>
      <c r="R4433" s="272"/>
    </row>
    <row r="4434" spans="1:18" x14ac:dyDescent="0.3">
      <c r="A4434" s="214">
        <v>13</v>
      </c>
      <c r="B4434" s="200"/>
      <c r="C4434" s="200"/>
      <c r="D4434" s="215"/>
      <c r="E4434" s="200"/>
      <c r="F4434" s="200"/>
      <c r="G4434" s="216"/>
      <c r="H4434" s="273"/>
      <c r="I4434" s="271">
        <f t="shared" si="691"/>
        <v>0</v>
      </c>
      <c r="J4434" s="271"/>
      <c r="K4434" s="271"/>
      <c r="L4434" s="271"/>
      <c r="M4434" s="272"/>
      <c r="N4434" s="272"/>
      <c r="O4434" s="272" t="str">
        <f t="shared" si="692"/>
        <v/>
      </c>
      <c r="P4434" s="272" t="str">
        <f t="shared" si="693"/>
        <v/>
      </c>
      <c r="Q4434" s="272">
        <f t="shared" si="694"/>
        <v>0</v>
      </c>
      <c r="R4434" s="272"/>
    </row>
    <row r="4435" spans="1:18" ht="17.25" thickBot="1" x14ac:dyDescent="0.35">
      <c r="A4435" s="217">
        <v>14</v>
      </c>
      <c r="B4435" s="204"/>
      <c r="C4435" s="204"/>
      <c r="D4435" s="218"/>
      <c r="E4435" s="204"/>
      <c r="F4435" s="204"/>
      <c r="G4435" s="219"/>
      <c r="H4435" s="273"/>
      <c r="I4435" s="271">
        <f t="shared" si="691"/>
        <v>0</v>
      </c>
      <c r="J4435" s="271"/>
      <c r="K4435" s="271"/>
      <c r="L4435" s="271"/>
      <c r="M4435" s="272"/>
      <c r="N4435" s="272"/>
      <c r="O4435" s="272" t="str">
        <f t="shared" si="692"/>
        <v/>
      </c>
      <c r="P4435" s="272" t="str">
        <f t="shared" si="693"/>
        <v/>
      </c>
      <c r="Q4435" s="272">
        <f t="shared" si="694"/>
        <v>0</v>
      </c>
      <c r="R4435" s="272"/>
    </row>
    <row r="4436" spans="1:18" x14ac:dyDescent="0.3">
      <c r="A4436" s="220">
        <v>15</v>
      </c>
      <c r="B4436" s="202"/>
      <c r="C4436" s="202"/>
      <c r="D4436" s="202" t="s">
        <v>271</v>
      </c>
      <c r="E4436" s="202"/>
      <c r="F4436" s="202"/>
      <c r="G4436" s="221"/>
      <c r="H4436" s="273">
        <f>SUM(B4436:B4442)</f>
        <v>0</v>
      </c>
      <c r="I4436" s="271">
        <f t="shared" si="691"/>
        <v>0</v>
      </c>
      <c r="J4436" s="271">
        <f>IF(SUM(H4436-40)&gt;0,H4436-40,0)</f>
        <v>0</v>
      </c>
      <c r="K4436" s="271">
        <f>IF(SUM(I4436:I4442)&gt;J4436,SUM(I4436:I4442),J4436)</f>
        <v>0</v>
      </c>
      <c r="L4436" s="271">
        <f>IF(D4436="o",IF(H4436&lt;15,0,IF(H4436&gt;40,8,H4436/5)),0)</f>
        <v>0</v>
      </c>
      <c r="M4436" s="272"/>
      <c r="N4436" s="272"/>
      <c r="O4436" s="272" t="str">
        <f t="shared" si="692"/>
        <v/>
      </c>
      <c r="P4436" s="272" t="str">
        <f t="shared" si="693"/>
        <v/>
      </c>
      <c r="Q4436" s="272">
        <f t="shared" si="694"/>
        <v>0</v>
      </c>
      <c r="R4436" s="272"/>
    </row>
    <row r="4437" spans="1:18" x14ac:dyDescent="0.3">
      <c r="A4437" s="214">
        <v>16</v>
      </c>
      <c r="B4437" s="200"/>
      <c r="C4437" s="200"/>
      <c r="D4437" s="215"/>
      <c r="E4437" s="200"/>
      <c r="F4437" s="200"/>
      <c r="G4437" s="216"/>
      <c r="H4437" s="273"/>
      <c r="I4437" s="271">
        <f t="shared" si="691"/>
        <v>0</v>
      </c>
      <c r="J4437" s="271"/>
      <c r="K4437" s="271"/>
      <c r="L4437" s="271"/>
      <c r="M4437" s="272"/>
      <c r="N4437" s="272"/>
      <c r="O4437" s="272" t="str">
        <f t="shared" si="692"/>
        <v/>
      </c>
      <c r="P4437" s="272" t="str">
        <f t="shared" si="693"/>
        <v/>
      </c>
      <c r="Q4437" s="272">
        <f t="shared" si="694"/>
        <v>0</v>
      </c>
      <c r="R4437" s="272"/>
    </row>
    <row r="4438" spans="1:18" x14ac:dyDescent="0.3">
      <c r="A4438" s="214">
        <v>17</v>
      </c>
      <c r="B4438" s="200"/>
      <c r="C4438" s="200"/>
      <c r="D4438" s="215"/>
      <c r="E4438" s="200"/>
      <c r="F4438" s="200"/>
      <c r="G4438" s="216"/>
      <c r="H4438" s="273"/>
      <c r="I4438" s="271">
        <f t="shared" si="691"/>
        <v>0</v>
      </c>
      <c r="J4438" s="271"/>
      <c r="K4438" s="271"/>
      <c r="L4438" s="271"/>
      <c r="M4438" s="272"/>
      <c r="N4438" s="272"/>
      <c r="O4438" s="272" t="str">
        <f t="shared" si="692"/>
        <v/>
      </c>
      <c r="P4438" s="272" t="str">
        <f t="shared" si="693"/>
        <v/>
      </c>
      <c r="Q4438" s="272">
        <f t="shared" si="694"/>
        <v>0</v>
      </c>
      <c r="R4438" s="272"/>
    </row>
    <row r="4439" spans="1:18" x14ac:dyDescent="0.3">
      <c r="A4439" s="214">
        <v>18</v>
      </c>
      <c r="B4439" s="200"/>
      <c r="C4439" s="200"/>
      <c r="D4439" s="215"/>
      <c r="E4439" s="200"/>
      <c r="F4439" s="200"/>
      <c r="G4439" s="216"/>
      <c r="H4439" s="273"/>
      <c r="I4439" s="271">
        <f t="shared" si="691"/>
        <v>0</v>
      </c>
      <c r="J4439" s="271"/>
      <c r="K4439" s="271"/>
      <c r="L4439" s="271"/>
      <c r="M4439" s="272"/>
      <c r="N4439" s="272"/>
      <c r="O4439" s="272" t="str">
        <f t="shared" si="692"/>
        <v/>
      </c>
      <c r="P4439" s="272" t="str">
        <f t="shared" si="693"/>
        <v/>
      </c>
      <c r="Q4439" s="272">
        <f t="shared" si="694"/>
        <v>0</v>
      </c>
      <c r="R4439" s="272"/>
    </row>
    <row r="4440" spans="1:18" x14ac:dyDescent="0.3">
      <c r="A4440" s="214">
        <v>19</v>
      </c>
      <c r="B4440" s="200"/>
      <c r="C4440" s="200"/>
      <c r="D4440" s="215"/>
      <c r="E4440" s="200"/>
      <c r="F4440" s="200"/>
      <c r="G4440" s="216"/>
      <c r="H4440" s="273"/>
      <c r="I4440" s="271">
        <f t="shared" si="691"/>
        <v>0</v>
      </c>
      <c r="J4440" s="271"/>
      <c r="K4440" s="271"/>
      <c r="L4440" s="271"/>
      <c r="M4440" s="272"/>
      <c r="N4440" s="272"/>
      <c r="O4440" s="272" t="str">
        <f t="shared" si="692"/>
        <v/>
      </c>
      <c r="P4440" s="272" t="str">
        <f t="shared" si="693"/>
        <v/>
      </c>
      <c r="Q4440" s="272">
        <f t="shared" si="694"/>
        <v>0</v>
      </c>
      <c r="R4440" s="272"/>
    </row>
    <row r="4441" spans="1:18" x14ac:dyDescent="0.3">
      <c r="A4441" s="214">
        <v>20</v>
      </c>
      <c r="B4441" s="200"/>
      <c r="C4441" s="200"/>
      <c r="D4441" s="215"/>
      <c r="E4441" s="200"/>
      <c r="F4441" s="200"/>
      <c r="G4441" s="216"/>
      <c r="H4441" s="273"/>
      <c r="I4441" s="271">
        <f t="shared" si="691"/>
        <v>0</v>
      </c>
      <c r="J4441" s="271"/>
      <c r="K4441" s="271"/>
      <c r="L4441" s="271"/>
      <c r="M4441" s="272"/>
      <c r="N4441" s="272"/>
      <c r="O4441" s="272" t="str">
        <f t="shared" si="692"/>
        <v/>
      </c>
      <c r="P4441" s="272" t="str">
        <f t="shared" si="693"/>
        <v/>
      </c>
      <c r="Q4441" s="272">
        <f t="shared" si="694"/>
        <v>0</v>
      </c>
      <c r="R4441" s="272"/>
    </row>
    <row r="4442" spans="1:18" ht="17.25" thickBot="1" x14ac:dyDescent="0.35">
      <c r="A4442" s="217">
        <v>21</v>
      </c>
      <c r="B4442" s="204"/>
      <c r="C4442" s="204"/>
      <c r="D4442" s="218"/>
      <c r="E4442" s="204"/>
      <c r="F4442" s="204"/>
      <c r="G4442" s="219"/>
      <c r="H4442" s="273"/>
      <c r="I4442" s="271">
        <f t="shared" si="691"/>
        <v>0</v>
      </c>
      <c r="J4442" s="271"/>
      <c r="K4442" s="271"/>
      <c r="L4442" s="271"/>
      <c r="M4442" s="272"/>
      <c r="N4442" s="272"/>
      <c r="O4442" s="272" t="str">
        <f t="shared" si="692"/>
        <v/>
      </c>
      <c r="P4442" s="272" t="str">
        <f t="shared" si="693"/>
        <v/>
      </c>
      <c r="Q4442" s="272">
        <f t="shared" si="694"/>
        <v>0</v>
      </c>
      <c r="R4442" s="272"/>
    </row>
    <row r="4443" spans="1:18" x14ac:dyDescent="0.3">
      <c r="A4443" s="220">
        <v>22</v>
      </c>
      <c r="B4443" s="202"/>
      <c r="C4443" s="202"/>
      <c r="D4443" s="202" t="s">
        <v>271</v>
      </c>
      <c r="E4443" s="202"/>
      <c r="F4443" s="202"/>
      <c r="G4443" s="221"/>
      <c r="H4443" s="273">
        <f>SUM(B4443:B4449)</f>
        <v>0</v>
      </c>
      <c r="I4443" s="271">
        <f t="shared" si="691"/>
        <v>0</v>
      </c>
      <c r="J4443" s="271">
        <f>IF(SUM(H4443-40)&gt;0,H4443-40,0)</f>
        <v>0</v>
      </c>
      <c r="K4443" s="271">
        <f>IF(SUM(I4443:I4449)&gt;J4443,SUM(I4443:I4449),J4443)</f>
        <v>0</v>
      </c>
      <c r="L4443" s="271">
        <f>IF(D4443="o",IF(H4443&lt;15,0,IF(H4443&gt;40,8,H4443/5)),0)</f>
        <v>0</v>
      </c>
      <c r="M4443" s="272"/>
      <c r="N4443" s="272"/>
      <c r="O4443" s="272" t="str">
        <f t="shared" si="692"/>
        <v/>
      </c>
      <c r="P4443" s="272" t="str">
        <f t="shared" si="693"/>
        <v/>
      </c>
      <c r="Q4443" s="272">
        <f t="shared" si="694"/>
        <v>0</v>
      </c>
      <c r="R4443" s="272"/>
    </row>
    <row r="4444" spans="1:18" x14ac:dyDescent="0.3">
      <c r="A4444" s="214">
        <v>23</v>
      </c>
      <c r="B4444" s="200"/>
      <c r="C4444" s="200"/>
      <c r="D4444" s="215"/>
      <c r="E4444" s="200"/>
      <c r="F4444" s="200"/>
      <c r="G4444" s="216"/>
      <c r="H4444" s="273"/>
      <c r="I4444" s="271">
        <f t="shared" si="691"/>
        <v>0</v>
      </c>
      <c r="J4444" s="271"/>
      <c r="K4444" s="271"/>
      <c r="L4444" s="271"/>
      <c r="M4444" s="272"/>
      <c r="N4444" s="272"/>
      <c r="O4444" s="272" t="str">
        <f t="shared" si="692"/>
        <v/>
      </c>
      <c r="P4444" s="272" t="str">
        <f t="shared" si="693"/>
        <v/>
      </c>
      <c r="Q4444" s="272">
        <f t="shared" si="694"/>
        <v>0</v>
      </c>
      <c r="R4444" s="272"/>
    </row>
    <row r="4445" spans="1:18" x14ac:dyDescent="0.3">
      <c r="A4445" s="214">
        <v>24</v>
      </c>
      <c r="B4445" s="200"/>
      <c r="C4445" s="200"/>
      <c r="D4445" s="215"/>
      <c r="E4445" s="200"/>
      <c r="F4445" s="200"/>
      <c r="G4445" s="216"/>
      <c r="H4445" s="273"/>
      <c r="I4445" s="271">
        <f t="shared" si="691"/>
        <v>0</v>
      </c>
      <c r="J4445" s="271"/>
      <c r="K4445" s="271"/>
      <c r="L4445" s="271"/>
      <c r="M4445" s="272"/>
      <c r="N4445" s="272"/>
      <c r="O4445" s="272" t="str">
        <f t="shared" si="692"/>
        <v/>
      </c>
      <c r="P4445" s="272" t="str">
        <f t="shared" si="693"/>
        <v/>
      </c>
      <c r="Q4445" s="272">
        <f t="shared" si="694"/>
        <v>0</v>
      </c>
      <c r="R4445" s="272"/>
    </row>
    <row r="4446" spans="1:18" x14ac:dyDescent="0.3">
      <c r="A4446" s="214">
        <v>25</v>
      </c>
      <c r="B4446" s="200"/>
      <c r="C4446" s="200"/>
      <c r="D4446" s="215"/>
      <c r="E4446" s="200"/>
      <c r="F4446" s="200"/>
      <c r="G4446" s="216"/>
      <c r="H4446" s="273"/>
      <c r="I4446" s="271">
        <f t="shared" si="691"/>
        <v>0</v>
      </c>
      <c r="J4446" s="271"/>
      <c r="K4446" s="271"/>
      <c r="L4446" s="271"/>
      <c r="M4446" s="272"/>
      <c r="N4446" s="272"/>
      <c r="O4446" s="272" t="str">
        <f t="shared" si="692"/>
        <v/>
      </c>
      <c r="P4446" s="272" t="str">
        <f t="shared" si="693"/>
        <v/>
      </c>
      <c r="Q4446" s="272">
        <f t="shared" si="694"/>
        <v>0</v>
      </c>
      <c r="R4446" s="272"/>
    </row>
    <row r="4447" spans="1:18" x14ac:dyDescent="0.3">
      <c r="A4447" s="214">
        <v>26</v>
      </c>
      <c r="B4447" s="200"/>
      <c r="C4447" s="200"/>
      <c r="D4447" s="215"/>
      <c r="E4447" s="200"/>
      <c r="F4447" s="200"/>
      <c r="G4447" s="216"/>
      <c r="H4447" s="273"/>
      <c r="I4447" s="271">
        <f t="shared" si="691"/>
        <v>0</v>
      </c>
      <c r="J4447" s="271"/>
      <c r="K4447" s="271"/>
      <c r="L4447" s="271"/>
      <c r="M4447" s="272"/>
      <c r="N4447" s="272"/>
      <c r="O4447" s="272" t="str">
        <f t="shared" si="692"/>
        <v/>
      </c>
      <c r="P4447" s="272" t="str">
        <f t="shared" si="693"/>
        <v/>
      </c>
      <c r="Q4447" s="272">
        <f t="shared" si="694"/>
        <v>0</v>
      </c>
      <c r="R4447" s="272"/>
    </row>
    <row r="4448" spans="1:18" x14ac:dyDescent="0.3">
      <c r="A4448" s="214">
        <v>27</v>
      </c>
      <c r="B4448" s="200"/>
      <c r="C4448" s="200"/>
      <c r="D4448" s="215"/>
      <c r="E4448" s="200"/>
      <c r="F4448" s="200"/>
      <c r="G4448" s="216"/>
      <c r="H4448" s="273"/>
      <c r="I4448" s="271">
        <f t="shared" si="691"/>
        <v>0</v>
      </c>
      <c r="J4448" s="271"/>
      <c r="K4448" s="271"/>
      <c r="L4448" s="271"/>
      <c r="M4448" s="272"/>
      <c r="N4448" s="272"/>
      <c r="O4448" s="272" t="str">
        <f t="shared" si="692"/>
        <v/>
      </c>
      <c r="P4448" s="272" t="str">
        <f t="shared" si="693"/>
        <v/>
      </c>
      <c r="Q4448" s="272">
        <f t="shared" si="694"/>
        <v>0</v>
      </c>
      <c r="R4448" s="272"/>
    </row>
    <row r="4449" spans="1:21" ht="17.25" thickBot="1" x14ac:dyDescent="0.35">
      <c r="A4449" s="217">
        <v>28</v>
      </c>
      <c r="B4449" s="204"/>
      <c r="C4449" s="204"/>
      <c r="D4449" s="218"/>
      <c r="E4449" s="204"/>
      <c r="F4449" s="204"/>
      <c r="G4449" s="219"/>
      <c r="H4449" s="273"/>
      <c r="I4449" s="271">
        <f t="shared" si="691"/>
        <v>0</v>
      </c>
      <c r="J4449" s="271"/>
      <c r="K4449" s="271"/>
      <c r="L4449" s="271"/>
      <c r="M4449" s="272"/>
      <c r="N4449" s="272"/>
      <c r="O4449" s="272" t="str">
        <f t="shared" si="692"/>
        <v/>
      </c>
      <c r="P4449" s="272" t="str">
        <f t="shared" si="693"/>
        <v/>
      </c>
      <c r="Q4449" s="272">
        <f t="shared" si="694"/>
        <v>0</v>
      </c>
      <c r="R4449" s="272"/>
    </row>
    <row r="4450" spans="1:21" x14ac:dyDescent="0.3">
      <c r="A4450" s="205"/>
      <c r="B4450" s="202"/>
      <c r="C4450" s="202"/>
      <c r="D4450" s="202" t="s">
        <v>271</v>
      </c>
      <c r="E4450" s="202"/>
      <c r="F4450" s="202"/>
      <c r="G4450" s="221"/>
      <c r="H4450" s="273" t="str">
        <f>IF(A4450&lt;&gt;0,SUM(Q4450:Q4452),"")</f>
        <v/>
      </c>
      <c r="I4450" s="271" t="str">
        <f>IF(A4450&lt;&gt;0,IF(IFERROR(B4450-8,0)&lt;0,0,IFERROR(B4450-8,0)),"")</f>
        <v/>
      </c>
      <c r="J4450" s="271" t="str">
        <f>IF(A4450&lt;&gt;0,IF(SUM(H4450-40)&gt;0,H4450-40,0),"")</f>
        <v/>
      </c>
      <c r="K4450" s="271" t="str">
        <f>IF(A4450&lt;&gt;0,IF(SUM(I4450:I4452)&gt;J4450,SUM(I4450:I4452),J4450),"")</f>
        <v/>
      </c>
      <c r="L4450" s="271" t="str">
        <f>IF(A4450&lt;&gt;0,IF(D4422="o",IF(H4450&lt;(15/(7/COUNTA(A4450:A4452))),0,IF(H4450&gt;(COUNTA(A4450:A4452)/5*40),COUNTA(A4450:A4452)/5*8,H4450/5)),""),"")</f>
        <v/>
      </c>
      <c r="M4450" s="272"/>
      <c r="N4450" s="272"/>
      <c r="O4450" s="272" t="str">
        <f t="shared" si="692"/>
        <v/>
      </c>
      <c r="P4450" s="272" t="str">
        <f t="shared" si="693"/>
        <v/>
      </c>
      <c r="Q4450" s="272">
        <f t="shared" si="694"/>
        <v>0</v>
      </c>
      <c r="R4450" s="272"/>
    </row>
    <row r="4451" spans="1:21" x14ac:dyDescent="0.3">
      <c r="A4451" s="206"/>
      <c r="B4451" s="200"/>
      <c r="C4451" s="200"/>
      <c r="D4451" s="215"/>
      <c r="E4451" s="200"/>
      <c r="F4451" s="200"/>
      <c r="G4451" s="216"/>
      <c r="H4451" s="273"/>
      <c r="I4451" s="271" t="str">
        <f>IF(A4451&lt;&gt;0,IF(IFERROR(B4451-8,0)&lt;0,0,IFERROR(B4451-8,0)),"")</f>
        <v/>
      </c>
      <c r="J4451" s="271"/>
      <c r="K4451" s="271"/>
      <c r="L4451" s="271"/>
      <c r="M4451" s="272"/>
      <c r="N4451" s="272"/>
      <c r="O4451" s="272" t="str">
        <f t="shared" si="692"/>
        <v/>
      </c>
      <c r="P4451" s="272" t="str">
        <f t="shared" si="693"/>
        <v/>
      </c>
      <c r="Q4451" s="272">
        <f t="shared" si="694"/>
        <v>0</v>
      </c>
      <c r="R4451" s="272"/>
    </row>
    <row r="4452" spans="1:21" ht="17.25" thickBot="1" x14ac:dyDescent="0.35">
      <c r="A4452" s="207"/>
      <c r="B4452" s="204"/>
      <c r="C4452" s="204"/>
      <c r="D4452" s="218"/>
      <c r="E4452" s="204"/>
      <c r="F4452" s="204"/>
      <c r="G4452" s="219"/>
      <c r="H4452" s="273"/>
      <c r="I4452" s="271" t="str">
        <f>IF(A4452&lt;&gt;0,IF(IFERROR(B4452-8,0)&lt;0,0,IFERROR(B4452-8,0)),"")</f>
        <v/>
      </c>
      <c r="J4452" s="271"/>
      <c r="K4452" s="271"/>
      <c r="L4452" s="271"/>
      <c r="M4452" s="272"/>
      <c r="N4452" s="272"/>
      <c r="O4452" s="272"/>
      <c r="P4452" s="272"/>
      <c r="Q4452" s="272">
        <f t="shared" si="694"/>
        <v>0</v>
      </c>
      <c r="R4452" s="272"/>
    </row>
    <row r="4453" spans="1:21" ht="17.25" thickBot="1" x14ac:dyDescent="0.35">
      <c r="A4453" s="211"/>
      <c r="B4453" s="243"/>
      <c r="C4453" s="243"/>
      <c r="D4453" s="243"/>
      <c r="E4453" s="243"/>
      <c r="F4453" s="243"/>
      <c r="G4453" s="244"/>
      <c r="H4453" s="273">
        <f t="shared" ref="H4453:M4453" si="695">SUM(H4454:H4484)</f>
        <v>0</v>
      </c>
      <c r="I4453" s="271">
        <f t="shared" si="695"/>
        <v>0</v>
      </c>
      <c r="J4453" s="271">
        <f t="shared" si="695"/>
        <v>0</v>
      </c>
      <c r="K4453" s="271">
        <f t="shared" si="695"/>
        <v>0</v>
      </c>
      <c r="L4453" s="274">
        <f t="shared" si="695"/>
        <v>0</v>
      </c>
      <c r="M4453" s="271" t="e">
        <f t="shared" si="695"/>
        <v>#DIV/0!</v>
      </c>
      <c r="N4453" s="275">
        <f>COUNTA(B4454:B4484)-COUNTIF(B4454:B4484,"연차")</f>
        <v>0</v>
      </c>
      <c r="O4453" s="271">
        <f>SUM(O4454:O4484)</f>
        <v>0</v>
      </c>
      <c r="P4453" s="271">
        <f>SUM(P4454:P4484)</f>
        <v>0</v>
      </c>
      <c r="Q4453" s="272">
        <f>SUM(Q4454:Q4484)</f>
        <v>0</v>
      </c>
      <c r="R4453" s="272">
        <f>COUNTA(A4454:A4484)</f>
        <v>28</v>
      </c>
      <c r="S4453" s="276">
        <f>SUM(C4454:C4484)</f>
        <v>0</v>
      </c>
      <c r="T4453" s="276">
        <f>SUM(F4454:F4484)</f>
        <v>0</v>
      </c>
      <c r="U4453" s="251">
        <f>G4455*G4457</f>
        <v>0</v>
      </c>
    </row>
    <row r="4454" spans="1:21" x14ac:dyDescent="0.3">
      <c r="A4454" s="212">
        <v>1</v>
      </c>
      <c r="B4454" s="201"/>
      <c r="C4454" s="201"/>
      <c r="D4454" s="201" t="s">
        <v>271</v>
      </c>
      <c r="E4454" s="201"/>
      <c r="F4454" s="201"/>
      <c r="G4454" s="213" t="s">
        <v>282</v>
      </c>
      <c r="H4454" s="273">
        <f>SUM(B4454:B4460)</f>
        <v>0</v>
      </c>
      <c r="I4454" s="271">
        <f t="shared" ref="I4454:I4481" si="696">IF(IFERROR(B4454-8,0)&lt;0,0,IFERROR(B4454-8,0))</f>
        <v>0</v>
      </c>
      <c r="J4454" s="271">
        <f>IF(SUM(H4454-40)&gt;0,H4454-40,0)</f>
        <v>0</v>
      </c>
      <c r="K4454" s="271">
        <f>IF(SUM(I4454:I4460)&gt;J4454,SUM(I4454:I4460),J4454)</f>
        <v>0</v>
      </c>
      <c r="L4454" s="271">
        <f>IF(D4454="o",IF(H4454&lt;15,0,IF(H4454&gt;40,8,H4454/5)),0)</f>
        <v>0</v>
      </c>
      <c r="M4454" s="272" t="e">
        <f>SUM(B4454:B4484)/COUNTA(B4454:B4484)</f>
        <v>#DIV/0!</v>
      </c>
      <c r="N4454" s="272"/>
      <c r="O4454" s="272" t="str">
        <f>IF(E4454="o",IF(B4454&gt;8,8,B4454),"")</f>
        <v/>
      </c>
      <c r="P4454" s="272" t="str">
        <f>IF(E4454="o",IF(B4454&gt;8,B4454-8,0),"")</f>
        <v/>
      </c>
      <c r="Q4454" s="272">
        <f>COUNTA(A4454)*IF(B4454="연차",0,B4454)</f>
        <v>0</v>
      </c>
      <c r="R4454" s="272"/>
    </row>
    <row r="4455" spans="1:21" x14ac:dyDescent="0.3">
      <c r="A4455" s="214">
        <v>2</v>
      </c>
      <c r="B4455" s="200"/>
      <c r="C4455" s="200"/>
      <c r="D4455" s="215"/>
      <c r="E4455" s="200"/>
      <c r="F4455" s="200"/>
      <c r="G4455" s="203"/>
      <c r="H4455" s="273"/>
      <c r="I4455" s="271">
        <f t="shared" si="696"/>
        <v>0</v>
      </c>
      <c r="J4455" s="271"/>
      <c r="K4455" s="271"/>
      <c r="L4455" s="271"/>
      <c r="M4455" s="272"/>
      <c r="N4455" s="272"/>
      <c r="O4455" s="272" t="str">
        <f t="shared" ref="O4455:O4483" si="697">IF(E4455="o",IF(B4455&gt;8,8,B4455),"")</f>
        <v/>
      </c>
      <c r="P4455" s="272" t="str">
        <f t="shared" ref="P4455:P4483" si="698">IF(E4455="o",IF(B4455&gt;8,B4455-8,0),"")</f>
        <v/>
      </c>
      <c r="Q4455" s="272">
        <f t="shared" ref="Q4455:Q4484" si="699">COUNTA(A4455)*IF(B4455="연차",0,B4455)</f>
        <v>0</v>
      </c>
      <c r="R4455" s="272"/>
    </row>
    <row r="4456" spans="1:21" x14ac:dyDescent="0.3">
      <c r="A4456" s="214">
        <v>3</v>
      </c>
      <c r="B4456" s="200"/>
      <c r="C4456" s="200"/>
      <c r="D4456" s="215"/>
      <c r="E4456" s="200"/>
      <c r="F4456" s="200"/>
      <c r="G4456" s="203" t="s">
        <v>275</v>
      </c>
      <c r="H4456" s="273"/>
      <c r="I4456" s="271">
        <f t="shared" si="696"/>
        <v>0</v>
      </c>
      <c r="J4456" s="271"/>
      <c r="K4456" s="271"/>
      <c r="L4456" s="271"/>
      <c r="M4456" s="272"/>
      <c r="N4456" s="272"/>
      <c r="O4456" s="272" t="str">
        <f t="shared" si="697"/>
        <v/>
      </c>
      <c r="P4456" s="272" t="str">
        <f t="shared" si="698"/>
        <v/>
      </c>
      <c r="Q4456" s="272">
        <f t="shared" si="699"/>
        <v>0</v>
      </c>
      <c r="R4456" s="272"/>
    </row>
    <row r="4457" spans="1:21" x14ac:dyDescent="0.3">
      <c r="A4457" s="214">
        <v>4</v>
      </c>
      <c r="B4457" s="200"/>
      <c r="C4457" s="200"/>
      <c r="D4457" s="215"/>
      <c r="E4457" s="200"/>
      <c r="F4457" s="200"/>
      <c r="G4457" s="203"/>
      <c r="H4457" s="273"/>
      <c r="I4457" s="271">
        <f t="shared" si="696"/>
        <v>0</v>
      </c>
      <c r="J4457" s="271"/>
      <c r="K4457" s="271"/>
      <c r="L4457" s="271"/>
      <c r="M4457" s="272"/>
      <c r="N4457" s="272"/>
      <c r="O4457" s="272" t="str">
        <f t="shared" si="697"/>
        <v/>
      </c>
      <c r="P4457" s="272" t="str">
        <f t="shared" si="698"/>
        <v/>
      </c>
      <c r="Q4457" s="272">
        <f t="shared" si="699"/>
        <v>0</v>
      </c>
      <c r="R4457" s="272"/>
    </row>
    <row r="4458" spans="1:21" x14ac:dyDescent="0.3">
      <c r="A4458" s="214">
        <v>5</v>
      </c>
      <c r="B4458" s="200"/>
      <c r="C4458" s="200"/>
      <c r="D4458" s="215"/>
      <c r="E4458" s="200"/>
      <c r="F4458" s="200"/>
      <c r="G4458" s="216"/>
      <c r="H4458" s="273"/>
      <c r="I4458" s="271">
        <f t="shared" si="696"/>
        <v>0</v>
      </c>
      <c r="J4458" s="271"/>
      <c r="K4458" s="271"/>
      <c r="L4458" s="271"/>
      <c r="M4458" s="272"/>
      <c r="N4458" s="272"/>
      <c r="O4458" s="272" t="str">
        <f t="shared" si="697"/>
        <v/>
      </c>
      <c r="P4458" s="272" t="str">
        <f t="shared" si="698"/>
        <v/>
      </c>
      <c r="Q4458" s="272">
        <f t="shared" si="699"/>
        <v>0</v>
      </c>
      <c r="R4458" s="272"/>
    </row>
    <row r="4459" spans="1:21" x14ac:dyDescent="0.3">
      <c r="A4459" s="214">
        <v>6</v>
      </c>
      <c r="B4459" s="200"/>
      <c r="C4459" s="200"/>
      <c r="D4459" s="215"/>
      <c r="E4459" s="200"/>
      <c r="F4459" s="200"/>
      <c r="G4459" s="216"/>
      <c r="H4459" s="273"/>
      <c r="I4459" s="271">
        <f t="shared" si="696"/>
        <v>0</v>
      </c>
      <c r="J4459" s="271"/>
      <c r="K4459" s="271"/>
      <c r="L4459" s="271"/>
      <c r="M4459" s="272"/>
      <c r="N4459" s="272"/>
      <c r="O4459" s="272" t="str">
        <f t="shared" si="697"/>
        <v/>
      </c>
      <c r="P4459" s="272" t="str">
        <f t="shared" si="698"/>
        <v/>
      </c>
      <c r="Q4459" s="272">
        <f t="shared" si="699"/>
        <v>0</v>
      </c>
      <c r="R4459" s="272"/>
    </row>
    <row r="4460" spans="1:21" ht="17.25" thickBot="1" x14ac:dyDescent="0.35">
      <c r="A4460" s="217">
        <v>7</v>
      </c>
      <c r="B4460" s="204"/>
      <c r="C4460" s="204"/>
      <c r="D4460" s="218"/>
      <c r="E4460" s="204"/>
      <c r="F4460" s="204"/>
      <c r="G4460" s="219"/>
      <c r="H4460" s="273"/>
      <c r="I4460" s="271">
        <f t="shared" si="696"/>
        <v>0</v>
      </c>
      <c r="J4460" s="271"/>
      <c r="K4460" s="271"/>
      <c r="L4460" s="271"/>
      <c r="M4460" s="272"/>
      <c r="N4460" s="272"/>
      <c r="O4460" s="272" t="str">
        <f t="shared" si="697"/>
        <v/>
      </c>
      <c r="P4460" s="272" t="str">
        <f t="shared" si="698"/>
        <v/>
      </c>
      <c r="Q4460" s="272">
        <f t="shared" si="699"/>
        <v>0</v>
      </c>
      <c r="R4460" s="272"/>
    </row>
    <row r="4461" spans="1:21" x14ac:dyDescent="0.3">
      <c r="A4461" s="220">
        <v>8</v>
      </c>
      <c r="B4461" s="202"/>
      <c r="C4461" s="202"/>
      <c r="D4461" s="202" t="s">
        <v>271</v>
      </c>
      <c r="E4461" s="202"/>
      <c r="F4461" s="202"/>
      <c r="G4461" s="221"/>
      <c r="H4461" s="273">
        <f>SUM(B4461:B4467)</f>
        <v>0</v>
      </c>
      <c r="I4461" s="271">
        <f t="shared" si="696"/>
        <v>0</v>
      </c>
      <c r="J4461" s="271">
        <f>IF(SUM(H4461-40)&gt;0,H4461-40,0)</f>
        <v>0</v>
      </c>
      <c r="K4461" s="271">
        <f>IF(SUM(I4461:I4467)&gt;J4461,SUM(I4461:I4467),J4461)</f>
        <v>0</v>
      </c>
      <c r="L4461" s="271">
        <f>IF(D4461="o",IF(H4461&lt;15,0,IF(H4461&gt;40,8,H4461/5)),0)</f>
        <v>0</v>
      </c>
      <c r="M4461" s="272"/>
      <c r="N4461" s="272"/>
      <c r="O4461" s="272" t="str">
        <f t="shared" si="697"/>
        <v/>
      </c>
      <c r="P4461" s="272" t="str">
        <f t="shared" si="698"/>
        <v/>
      </c>
      <c r="Q4461" s="272">
        <f t="shared" si="699"/>
        <v>0</v>
      </c>
      <c r="R4461" s="272"/>
    </row>
    <row r="4462" spans="1:21" x14ac:dyDescent="0.3">
      <c r="A4462" s="214">
        <v>9</v>
      </c>
      <c r="B4462" s="200"/>
      <c r="C4462" s="200"/>
      <c r="D4462" s="215"/>
      <c r="E4462" s="200"/>
      <c r="F4462" s="200"/>
      <c r="G4462" s="216"/>
      <c r="H4462" s="273"/>
      <c r="I4462" s="271">
        <f t="shared" si="696"/>
        <v>0</v>
      </c>
      <c r="J4462" s="271"/>
      <c r="K4462" s="271"/>
      <c r="L4462" s="271"/>
      <c r="M4462" s="272"/>
      <c r="N4462" s="272"/>
      <c r="O4462" s="272" t="str">
        <f t="shared" si="697"/>
        <v/>
      </c>
      <c r="P4462" s="272" t="str">
        <f t="shared" si="698"/>
        <v/>
      </c>
      <c r="Q4462" s="272">
        <f t="shared" si="699"/>
        <v>0</v>
      </c>
      <c r="R4462" s="272"/>
    </row>
    <row r="4463" spans="1:21" x14ac:dyDescent="0.3">
      <c r="A4463" s="214">
        <v>10</v>
      </c>
      <c r="B4463" s="200"/>
      <c r="C4463" s="200"/>
      <c r="D4463" s="215"/>
      <c r="E4463" s="200"/>
      <c r="F4463" s="200"/>
      <c r="G4463" s="216"/>
      <c r="H4463" s="273"/>
      <c r="I4463" s="271">
        <f t="shared" si="696"/>
        <v>0</v>
      </c>
      <c r="J4463" s="271"/>
      <c r="K4463" s="271"/>
      <c r="L4463" s="271"/>
      <c r="M4463" s="272"/>
      <c r="N4463" s="272"/>
      <c r="O4463" s="272" t="str">
        <f t="shared" si="697"/>
        <v/>
      </c>
      <c r="P4463" s="272" t="str">
        <f t="shared" si="698"/>
        <v/>
      </c>
      <c r="Q4463" s="272">
        <f t="shared" si="699"/>
        <v>0</v>
      </c>
      <c r="R4463" s="272"/>
    </row>
    <row r="4464" spans="1:21" x14ac:dyDescent="0.3">
      <c r="A4464" s="214">
        <v>11</v>
      </c>
      <c r="B4464" s="200"/>
      <c r="C4464" s="200"/>
      <c r="D4464" s="215"/>
      <c r="E4464" s="200"/>
      <c r="F4464" s="200"/>
      <c r="G4464" s="216"/>
      <c r="H4464" s="273"/>
      <c r="I4464" s="271">
        <f t="shared" si="696"/>
        <v>0</v>
      </c>
      <c r="J4464" s="271"/>
      <c r="K4464" s="271"/>
      <c r="L4464" s="271"/>
      <c r="M4464" s="272"/>
      <c r="N4464" s="272"/>
      <c r="O4464" s="272" t="str">
        <f t="shared" si="697"/>
        <v/>
      </c>
      <c r="P4464" s="272" t="str">
        <f t="shared" si="698"/>
        <v/>
      </c>
      <c r="Q4464" s="272">
        <f t="shared" si="699"/>
        <v>0</v>
      </c>
      <c r="R4464" s="272"/>
    </row>
    <row r="4465" spans="1:18" x14ac:dyDescent="0.3">
      <c r="A4465" s="214">
        <v>12</v>
      </c>
      <c r="B4465" s="200"/>
      <c r="C4465" s="200"/>
      <c r="D4465" s="215"/>
      <c r="E4465" s="200"/>
      <c r="F4465" s="200"/>
      <c r="G4465" s="216"/>
      <c r="H4465" s="273"/>
      <c r="I4465" s="271">
        <f t="shared" si="696"/>
        <v>0</v>
      </c>
      <c r="J4465" s="271"/>
      <c r="K4465" s="271"/>
      <c r="L4465" s="271"/>
      <c r="M4465" s="272"/>
      <c r="N4465" s="272"/>
      <c r="O4465" s="272" t="str">
        <f t="shared" si="697"/>
        <v/>
      </c>
      <c r="P4465" s="272" t="str">
        <f t="shared" si="698"/>
        <v/>
      </c>
      <c r="Q4465" s="272">
        <f t="shared" si="699"/>
        <v>0</v>
      </c>
      <c r="R4465" s="272"/>
    </row>
    <row r="4466" spans="1:18" x14ac:dyDescent="0.3">
      <c r="A4466" s="214">
        <v>13</v>
      </c>
      <c r="B4466" s="200"/>
      <c r="C4466" s="200"/>
      <c r="D4466" s="215"/>
      <c r="E4466" s="200"/>
      <c r="F4466" s="200"/>
      <c r="G4466" s="216"/>
      <c r="H4466" s="273"/>
      <c r="I4466" s="271">
        <f t="shared" si="696"/>
        <v>0</v>
      </c>
      <c r="J4466" s="271"/>
      <c r="K4466" s="271"/>
      <c r="L4466" s="271"/>
      <c r="M4466" s="272"/>
      <c r="N4466" s="272"/>
      <c r="O4466" s="272" t="str">
        <f t="shared" si="697"/>
        <v/>
      </c>
      <c r="P4466" s="272" t="str">
        <f t="shared" si="698"/>
        <v/>
      </c>
      <c r="Q4466" s="272">
        <f t="shared" si="699"/>
        <v>0</v>
      </c>
      <c r="R4466" s="272"/>
    </row>
    <row r="4467" spans="1:18" ht="17.25" thickBot="1" x14ac:dyDescent="0.35">
      <c r="A4467" s="217">
        <v>14</v>
      </c>
      <c r="B4467" s="204"/>
      <c r="C4467" s="204"/>
      <c r="D4467" s="218"/>
      <c r="E4467" s="204"/>
      <c r="F4467" s="204"/>
      <c r="G4467" s="219"/>
      <c r="H4467" s="273"/>
      <c r="I4467" s="271">
        <f t="shared" si="696"/>
        <v>0</v>
      </c>
      <c r="J4467" s="271"/>
      <c r="K4467" s="271"/>
      <c r="L4467" s="271"/>
      <c r="M4467" s="272"/>
      <c r="N4467" s="272"/>
      <c r="O4467" s="272" t="str">
        <f t="shared" si="697"/>
        <v/>
      </c>
      <c r="P4467" s="272" t="str">
        <f t="shared" si="698"/>
        <v/>
      </c>
      <c r="Q4467" s="272">
        <f t="shared" si="699"/>
        <v>0</v>
      </c>
      <c r="R4467" s="272"/>
    </row>
    <row r="4468" spans="1:18" x14ac:dyDescent="0.3">
      <c r="A4468" s="220">
        <v>15</v>
      </c>
      <c r="B4468" s="202"/>
      <c r="C4468" s="202"/>
      <c r="D4468" s="202" t="s">
        <v>271</v>
      </c>
      <c r="E4468" s="202"/>
      <c r="F4468" s="202"/>
      <c r="G4468" s="221"/>
      <c r="H4468" s="273">
        <f>SUM(B4468:B4474)</f>
        <v>0</v>
      </c>
      <c r="I4468" s="271">
        <f t="shared" si="696"/>
        <v>0</v>
      </c>
      <c r="J4468" s="271">
        <f>IF(SUM(H4468-40)&gt;0,H4468-40,0)</f>
        <v>0</v>
      </c>
      <c r="K4468" s="271">
        <f>IF(SUM(I4468:I4474)&gt;J4468,SUM(I4468:I4474),J4468)</f>
        <v>0</v>
      </c>
      <c r="L4468" s="271">
        <f>IF(D4468="o",IF(H4468&lt;15,0,IF(H4468&gt;40,8,H4468/5)),0)</f>
        <v>0</v>
      </c>
      <c r="M4468" s="272"/>
      <c r="N4468" s="272"/>
      <c r="O4468" s="272" t="str">
        <f t="shared" si="697"/>
        <v/>
      </c>
      <c r="P4468" s="272" t="str">
        <f t="shared" si="698"/>
        <v/>
      </c>
      <c r="Q4468" s="272">
        <f t="shared" si="699"/>
        <v>0</v>
      </c>
      <c r="R4468" s="272"/>
    </row>
    <row r="4469" spans="1:18" x14ac:dyDescent="0.3">
      <c r="A4469" s="214">
        <v>16</v>
      </c>
      <c r="B4469" s="200"/>
      <c r="C4469" s="200"/>
      <c r="D4469" s="215"/>
      <c r="E4469" s="200"/>
      <c r="F4469" s="200"/>
      <c r="G4469" s="216"/>
      <c r="H4469" s="273"/>
      <c r="I4469" s="271">
        <f t="shared" si="696"/>
        <v>0</v>
      </c>
      <c r="J4469" s="271"/>
      <c r="K4469" s="271"/>
      <c r="L4469" s="271"/>
      <c r="M4469" s="272"/>
      <c r="N4469" s="272"/>
      <c r="O4469" s="272" t="str">
        <f t="shared" si="697"/>
        <v/>
      </c>
      <c r="P4469" s="272" t="str">
        <f t="shared" si="698"/>
        <v/>
      </c>
      <c r="Q4469" s="272">
        <f t="shared" si="699"/>
        <v>0</v>
      </c>
      <c r="R4469" s="272"/>
    </row>
    <row r="4470" spans="1:18" x14ac:dyDescent="0.3">
      <c r="A4470" s="214">
        <v>17</v>
      </c>
      <c r="B4470" s="200"/>
      <c r="C4470" s="200"/>
      <c r="D4470" s="215"/>
      <c r="E4470" s="200"/>
      <c r="F4470" s="200"/>
      <c r="G4470" s="216"/>
      <c r="H4470" s="273"/>
      <c r="I4470" s="271">
        <f t="shared" si="696"/>
        <v>0</v>
      </c>
      <c r="J4470" s="271"/>
      <c r="K4470" s="271"/>
      <c r="L4470" s="271"/>
      <c r="M4470" s="272"/>
      <c r="N4470" s="272"/>
      <c r="O4470" s="272" t="str">
        <f t="shared" si="697"/>
        <v/>
      </c>
      <c r="P4470" s="272" t="str">
        <f t="shared" si="698"/>
        <v/>
      </c>
      <c r="Q4470" s="272">
        <f t="shared" si="699"/>
        <v>0</v>
      </c>
      <c r="R4470" s="272"/>
    </row>
    <row r="4471" spans="1:18" x14ac:dyDescent="0.3">
      <c r="A4471" s="214">
        <v>18</v>
      </c>
      <c r="B4471" s="200"/>
      <c r="C4471" s="200"/>
      <c r="D4471" s="215"/>
      <c r="E4471" s="200"/>
      <c r="F4471" s="200"/>
      <c r="G4471" s="216"/>
      <c r="H4471" s="273"/>
      <c r="I4471" s="271">
        <f t="shared" si="696"/>
        <v>0</v>
      </c>
      <c r="J4471" s="271"/>
      <c r="K4471" s="271"/>
      <c r="L4471" s="271"/>
      <c r="M4471" s="272"/>
      <c r="N4471" s="272"/>
      <c r="O4471" s="272" t="str">
        <f t="shared" si="697"/>
        <v/>
      </c>
      <c r="P4471" s="272" t="str">
        <f t="shared" si="698"/>
        <v/>
      </c>
      <c r="Q4471" s="272">
        <f t="shared" si="699"/>
        <v>0</v>
      </c>
      <c r="R4471" s="272"/>
    </row>
    <row r="4472" spans="1:18" x14ac:dyDescent="0.3">
      <c r="A4472" s="214">
        <v>19</v>
      </c>
      <c r="B4472" s="200"/>
      <c r="C4472" s="200"/>
      <c r="D4472" s="215"/>
      <c r="E4472" s="200"/>
      <c r="F4472" s="200"/>
      <c r="G4472" s="216"/>
      <c r="H4472" s="273"/>
      <c r="I4472" s="271">
        <f t="shared" si="696"/>
        <v>0</v>
      </c>
      <c r="J4472" s="271"/>
      <c r="K4472" s="271"/>
      <c r="L4472" s="271"/>
      <c r="M4472" s="272"/>
      <c r="N4472" s="272"/>
      <c r="O4472" s="272" t="str">
        <f t="shared" si="697"/>
        <v/>
      </c>
      <c r="P4472" s="272" t="str">
        <f t="shared" si="698"/>
        <v/>
      </c>
      <c r="Q4472" s="272">
        <f t="shared" si="699"/>
        <v>0</v>
      </c>
      <c r="R4472" s="272"/>
    </row>
    <row r="4473" spans="1:18" x14ac:dyDescent="0.3">
      <c r="A4473" s="214">
        <v>20</v>
      </c>
      <c r="B4473" s="200"/>
      <c r="C4473" s="200"/>
      <c r="D4473" s="215"/>
      <c r="E4473" s="200"/>
      <c r="F4473" s="200"/>
      <c r="G4473" s="216"/>
      <c r="H4473" s="273"/>
      <c r="I4473" s="271">
        <f t="shared" si="696"/>
        <v>0</v>
      </c>
      <c r="J4473" s="271"/>
      <c r="K4473" s="271"/>
      <c r="L4473" s="271"/>
      <c r="M4473" s="272"/>
      <c r="N4473" s="272"/>
      <c r="O4473" s="272" t="str">
        <f t="shared" si="697"/>
        <v/>
      </c>
      <c r="P4473" s="272" t="str">
        <f t="shared" si="698"/>
        <v/>
      </c>
      <c r="Q4473" s="272">
        <f t="shared" si="699"/>
        <v>0</v>
      </c>
      <c r="R4473" s="272"/>
    </row>
    <row r="4474" spans="1:18" ht="17.25" thickBot="1" x14ac:dyDescent="0.35">
      <c r="A4474" s="217">
        <v>21</v>
      </c>
      <c r="B4474" s="204"/>
      <c r="C4474" s="204"/>
      <c r="D4474" s="218"/>
      <c r="E4474" s="204"/>
      <c r="F4474" s="204"/>
      <c r="G4474" s="219"/>
      <c r="H4474" s="273"/>
      <c r="I4474" s="271">
        <f t="shared" si="696"/>
        <v>0</v>
      </c>
      <c r="J4474" s="271"/>
      <c r="K4474" s="271"/>
      <c r="L4474" s="271"/>
      <c r="M4474" s="272"/>
      <c r="N4474" s="272"/>
      <c r="O4474" s="272" t="str">
        <f t="shared" si="697"/>
        <v/>
      </c>
      <c r="P4474" s="272" t="str">
        <f t="shared" si="698"/>
        <v/>
      </c>
      <c r="Q4474" s="272">
        <f t="shared" si="699"/>
        <v>0</v>
      </c>
      <c r="R4474" s="272"/>
    </row>
    <row r="4475" spans="1:18" x14ac:dyDescent="0.3">
      <c r="A4475" s="220">
        <v>22</v>
      </c>
      <c r="B4475" s="202"/>
      <c r="C4475" s="202"/>
      <c r="D4475" s="202" t="s">
        <v>271</v>
      </c>
      <c r="E4475" s="202"/>
      <c r="F4475" s="202"/>
      <c r="G4475" s="221"/>
      <c r="H4475" s="273">
        <f>SUM(B4475:B4481)</f>
        <v>0</v>
      </c>
      <c r="I4475" s="271">
        <f t="shared" si="696"/>
        <v>0</v>
      </c>
      <c r="J4475" s="271">
        <f>IF(SUM(H4475-40)&gt;0,H4475-40,0)</f>
        <v>0</v>
      </c>
      <c r="K4475" s="271">
        <f>IF(SUM(I4475:I4481)&gt;J4475,SUM(I4475:I4481),J4475)</f>
        <v>0</v>
      </c>
      <c r="L4475" s="271">
        <f>IF(D4475="o",IF(H4475&lt;15,0,IF(H4475&gt;40,8,H4475/5)),0)</f>
        <v>0</v>
      </c>
      <c r="M4475" s="272"/>
      <c r="N4475" s="272"/>
      <c r="O4475" s="272" t="str">
        <f t="shared" si="697"/>
        <v/>
      </c>
      <c r="P4475" s="272" t="str">
        <f t="shared" si="698"/>
        <v/>
      </c>
      <c r="Q4475" s="272">
        <f t="shared" si="699"/>
        <v>0</v>
      </c>
      <c r="R4475" s="272"/>
    </row>
    <row r="4476" spans="1:18" x14ac:dyDescent="0.3">
      <c r="A4476" s="214">
        <v>23</v>
      </c>
      <c r="B4476" s="200"/>
      <c r="C4476" s="200"/>
      <c r="D4476" s="215"/>
      <c r="E4476" s="200"/>
      <c r="F4476" s="200"/>
      <c r="G4476" s="216"/>
      <c r="H4476" s="273"/>
      <c r="I4476" s="271">
        <f t="shared" si="696"/>
        <v>0</v>
      </c>
      <c r="J4476" s="271"/>
      <c r="K4476" s="271"/>
      <c r="L4476" s="271"/>
      <c r="M4476" s="272"/>
      <c r="N4476" s="272"/>
      <c r="O4476" s="272" t="str">
        <f t="shared" si="697"/>
        <v/>
      </c>
      <c r="P4476" s="272" t="str">
        <f t="shared" si="698"/>
        <v/>
      </c>
      <c r="Q4476" s="272">
        <f t="shared" si="699"/>
        <v>0</v>
      </c>
      <c r="R4476" s="272"/>
    </row>
    <row r="4477" spans="1:18" x14ac:dyDescent="0.3">
      <c r="A4477" s="214">
        <v>24</v>
      </c>
      <c r="B4477" s="200"/>
      <c r="C4477" s="200"/>
      <c r="D4477" s="215"/>
      <c r="E4477" s="200"/>
      <c r="F4477" s="200"/>
      <c r="G4477" s="216"/>
      <c r="H4477" s="273"/>
      <c r="I4477" s="271">
        <f t="shared" si="696"/>
        <v>0</v>
      </c>
      <c r="J4477" s="271"/>
      <c r="K4477" s="271"/>
      <c r="L4477" s="271"/>
      <c r="M4477" s="272"/>
      <c r="N4477" s="272"/>
      <c r="O4477" s="272" t="str">
        <f t="shared" si="697"/>
        <v/>
      </c>
      <c r="P4477" s="272" t="str">
        <f t="shared" si="698"/>
        <v/>
      </c>
      <c r="Q4477" s="272">
        <f t="shared" si="699"/>
        <v>0</v>
      </c>
      <c r="R4477" s="272"/>
    </row>
    <row r="4478" spans="1:18" x14ac:dyDescent="0.3">
      <c r="A4478" s="214">
        <v>25</v>
      </c>
      <c r="B4478" s="200"/>
      <c r="C4478" s="200"/>
      <c r="D4478" s="215"/>
      <c r="E4478" s="200"/>
      <c r="F4478" s="200"/>
      <c r="G4478" s="216"/>
      <c r="H4478" s="273"/>
      <c r="I4478" s="271">
        <f t="shared" si="696"/>
        <v>0</v>
      </c>
      <c r="J4478" s="271"/>
      <c r="K4478" s="271"/>
      <c r="L4478" s="271"/>
      <c r="M4478" s="272"/>
      <c r="N4478" s="272"/>
      <c r="O4478" s="272" t="str">
        <f t="shared" si="697"/>
        <v/>
      </c>
      <c r="P4478" s="272" t="str">
        <f t="shared" si="698"/>
        <v/>
      </c>
      <c r="Q4478" s="272">
        <f t="shared" si="699"/>
        <v>0</v>
      </c>
      <c r="R4478" s="272"/>
    </row>
    <row r="4479" spans="1:18" x14ac:dyDescent="0.3">
      <c r="A4479" s="214">
        <v>26</v>
      </c>
      <c r="B4479" s="200"/>
      <c r="C4479" s="200"/>
      <c r="D4479" s="215"/>
      <c r="E4479" s="200"/>
      <c r="F4479" s="200"/>
      <c r="G4479" s="216"/>
      <c r="H4479" s="273"/>
      <c r="I4479" s="271">
        <f t="shared" si="696"/>
        <v>0</v>
      </c>
      <c r="J4479" s="271"/>
      <c r="K4479" s="271"/>
      <c r="L4479" s="271"/>
      <c r="M4479" s="272"/>
      <c r="N4479" s="272"/>
      <c r="O4479" s="272" t="str">
        <f t="shared" si="697"/>
        <v/>
      </c>
      <c r="P4479" s="272" t="str">
        <f t="shared" si="698"/>
        <v/>
      </c>
      <c r="Q4479" s="272">
        <f t="shared" si="699"/>
        <v>0</v>
      </c>
      <c r="R4479" s="272"/>
    </row>
    <row r="4480" spans="1:18" x14ac:dyDescent="0.3">
      <c r="A4480" s="214">
        <v>27</v>
      </c>
      <c r="B4480" s="200"/>
      <c r="C4480" s="200"/>
      <c r="D4480" s="215"/>
      <c r="E4480" s="200"/>
      <c r="F4480" s="200"/>
      <c r="G4480" s="216"/>
      <c r="H4480" s="273"/>
      <c r="I4480" s="271">
        <f t="shared" si="696"/>
        <v>0</v>
      </c>
      <c r="J4480" s="271"/>
      <c r="K4480" s="271"/>
      <c r="L4480" s="271"/>
      <c r="M4480" s="272"/>
      <c r="N4480" s="272"/>
      <c r="O4480" s="272" t="str">
        <f t="shared" si="697"/>
        <v/>
      </c>
      <c r="P4480" s="272" t="str">
        <f t="shared" si="698"/>
        <v/>
      </c>
      <c r="Q4480" s="272">
        <f t="shared" si="699"/>
        <v>0</v>
      </c>
      <c r="R4480" s="272"/>
    </row>
    <row r="4481" spans="1:21" ht="17.25" thickBot="1" x14ac:dyDescent="0.35">
      <c r="A4481" s="217">
        <v>28</v>
      </c>
      <c r="B4481" s="204"/>
      <c r="C4481" s="204"/>
      <c r="D4481" s="218"/>
      <c r="E4481" s="204"/>
      <c r="F4481" s="204"/>
      <c r="G4481" s="219"/>
      <c r="H4481" s="273"/>
      <c r="I4481" s="271">
        <f t="shared" si="696"/>
        <v>0</v>
      </c>
      <c r="J4481" s="271"/>
      <c r="K4481" s="271"/>
      <c r="L4481" s="271"/>
      <c r="M4481" s="272"/>
      <c r="N4481" s="272"/>
      <c r="O4481" s="272" t="str">
        <f t="shared" si="697"/>
        <v/>
      </c>
      <c r="P4481" s="272" t="str">
        <f t="shared" si="698"/>
        <v/>
      </c>
      <c r="Q4481" s="272">
        <f t="shared" si="699"/>
        <v>0</v>
      </c>
      <c r="R4481" s="272"/>
    </row>
    <row r="4482" spans="1:21" x14ac:dyDescent="0.3">
      <c r="A4482" s="205"/>
      <c r="B4482" s="202"/>
      <c r="C4482" s="202"/>
      <c r="D4482" s="202" t="s">
        <v>271</v>
      </c>
      <c r="E4482" s="202"/>
      <c r="F4482" s="202"/>
      <c r="G4482" s="221"/>
      <c r="H4482" s="273" t="str">
        <f>IF(A4482&lt;&gt;0,SUM(Q4482:Q4484),"")</f>
        <v/>
      </c>
      <c r="I4482" s="271" t="str">
        <f>IF(A4482&lt;&gt;0,IF(IFERROR(B4482-8,0)&lt;0,0,IFERROR(B4482-8,0)),"")</f>
        <v/>
      </c>
      <c r="J4482" s="271" t="str">
        <f>IF(A4482&lt;&gt;0,IF(SUM(H4482-40)&gt;0,H4482-40,0),"")</f>
        <v/>
      </c>
      <c r="K4482" s="271" t="str">
        <f>IF(A4482&lt;&gt;0,IF(SUM(I4482:I4484)&gt;J4482,SUM(I4482:I4484),J4482),"")</f>
        <v/>
      </c>
      <c r="L4482" s="271" t="str">
        <f>IF(A4482&lt;&gt;0,IF(D4454="o",IF(H4482&lt;(15/(7/COUNTA(A4482:A4484))),0,IF(H4482&gt;(COUNTA(A4482:A4484)/5*40),COUNTA(A4482:A4484)/5*8,H4482/5)),""),"")</f>
        <v/>
      </c>
      <c r="M4482" s="272"/>
      <c r="N4482" s="272"/>
      <c r="O4482" s="272" t="str">
        <f t="shared" si="697"/>
        <v/>
      </c>
      <c r="P4482" s="272" t="str">
        <f t="shared" si="698"/>
        <v/>
      </c>
      <c r="Q4482" s="272">
        <f t="shared" si="699"/>
        <v>0</v>
      </c>
      <c r="R4482" s="272"/>
    </row>
    <row r="4483" spans="1:21" x14ac:dyDescent="0.3">
      <c r="A4483" s="206"/>
      <c r="B4483" s="200"/>
      <c r="C4483" s="200"/>
      <c r="D4483" s="215"/>
      <c r="E4483" s="200"/>
      <c r="F4483" s="200"/>
      <c r="G4483" s="216"/>
      <c r="H4483" s="273"/>
      <c r="I4483" s="271" t="str">
        <f>IF(A4483&lt;&gt;0,IF(IFERROR(B4483-8,0)&lt;0,0,IFERROR(B4483-8,0)),"")</f>
        <v/>
      </c>
      <c r="J4483" s="271"/>
      <c r="K4483" s="271"/>
      <c r="L4483" s="271"/>
      <c r="M4483" s="272"/>
      <c r="N4483" s="272"/>
      <c r="O4483" s="272" t="str">
        <f t="shared" si="697"/>
        <v/>
      </c>
      <c r="P4483" s="272" t="str">
        <f t="shared" si="698"/>
        <v/>
      </c>
      <c r="Q4483" s="272">
        <f t="shared" si="699"/>
        <v>0</v>
      </c>
      <c r="R4483" s="272"/>
    </row>
    <row r="4484" spans="1:21" ht="17.25" thickBot="1" x14ac:dyDescent="0.35">
      <c r="A4484" s="207"/>
      <c r="B4484" s="204"/>
      <c r="C4484" s="204"/>
      <c r="D4484" s="218"/>
      <c r="E4484" s="204"/>
      <c r="F4484" s="204"/>
      <c r="G4484" s="219"/>
      <c r="H4484" s="273"/>
      <c r="I4484" s="271" t="str">
        <f>IF(A4484&lt;&gt;0,IF(IFERROR(B4484-8,0)&lt;0,0,IFERROR(B4484-8,0)),"")</f>
        <v/>
      </c>
      <c r="J4484" s="271"/>
      <c r="K4484" s="271"/>
      <c r="L4484" s="271"/>
      <c r="M4484" s="272"/>
      <c r="N4484" s="272"/>
      <c r="O4484" s="272"/>
      <c r="P4484" s="272"/>
      <c r="Q4484" s="272">
        <f t="shared" si="699"/>
        <v>0</v>
      </c>
      <c r="R4484" s="272"/>
    </row>
    <row r="4485" spans="1:21" ht="17.25" thickBot="1" x14ac:dyDescent="0.35">
      <c r="A4485" s="211"/>
      <c r="B4485" s="243"/>
      <c r="C4485" s="243"/>
      <c r="D4485" s="243"/>
      <c r="E4485" s="243"/>
      <c r="F4485" s="243"/>
      <c r="G4485" s="244"/>
      <c r="H4485" s="273">
        <f t="shared" ref="H4485:M4485" si="700">SUM(H4486:H4516)</f>
        <v>0</v>
      </c>
      <c r="I4485" s="271">
        <f t="shared" si="700"/>
        <v>0</v>
      </c>
      <c r="J4485" s="271">
        <f t="shared" si="700"/>
        <v>0</v>
      </c>
      <c r="K4485" s="271">
        <f t="shared" si="700"/>
        <v>0</v>
      </c>
      <c r="L4485" s="274">
        <f t="shared" si="700"/>
        <v>0</v>
      </c>
      <c r="M4485" s="271" t="e">
        <f t="shared" si="700"/>
        <v>#DIV/0!</v>
      </c>
      <c r="N4485" s="275">
        <f>COUNTA(B4486:B4516)-COUNTIF(B4486:B4516,"연차")</f>
        <v>0</v>
      </c>
      <c r="O4485" s="271">
        <f>SUM(O4486:O4516)</f>
        <v>0</v>
      </c>
      <c r="P4485" s="271">
        <f>SUM(P4486:P4516)</f>
        <v>0</v>
      </c>
      <c r="Q4485" s="272">
        <f>SUM(Q4486:Q4516)</f>
        <v>0</v>
      </c>
      <c r="R4485" s="272">
        <f>COUNTA(A4486:A4516)</f>
        <v>28</v>
      </c>
      <c r="S4485" s="276">
        <f>SUM(C4486:C4516)</f>
        <v>0</v>
      </c>
      <c r="T4485" s="276">
        <f>SUM(F4486:F4516)</f>
        <v>0</v>
      </c>
      <c r="U4485" s="251">
        <f>G4487*G4489</f>
        <v>0</v>
      </c>
    </row>
    <row r="4486" spans="1:21" x14ac:dyDescent="0.3">
      <c r="A4486" s="212">
        <v>1</v>
      </c>
      <c r="B4486" s="201"/>
      <c r="C4486" s="201"/>
      <c r="D4486" s="201" t="s">
        <v>271</v>
      </c>
      <c r="E4486" s="201"/>
      <c r="F4486" s="201"/>
      <c r="G4486" s="213" t="s">
        <v>282</v>
      </c>
      <c r="H4486" s="273">
        <f>SUM(B4486:B4492)</f>
        <v>0</v>
      </c>
      <c r="I4486" s="271">
        <f t="shared" ref="I4486:I4513" si="701">IF(IFERROR(B4486-8,0)&lt;0,0,IFERROR(B4486-8,0))</f>
        <v>0</v>
      </c>
      <c r="J4486" s="271">
        <f>IF(SUM(H4486-40)&gt;0,H4486-40,0)</f>
        <v>0</v>
      </c>
      <c r="K4486" s="271">
        <f>IF(SUM(I4486:I4492)&gt;J4486,SUM(I4486:I4492),J4486)</f>
        <v>0</v>
      </c>
      <c r="L4486" s="271">
        <f>IF(D4486="o",IF(H4486&lt;15,0,IF(H4486&gt;40,8,H4486/5)),0)</f>
        <v>0</v>
      </c>
      <c r="M4486" s="272" t="e">
        <f>SUM(B4486:B4516)/COUNTA(B4486:B4516)</f>
        <v>#DIV/0!</v>
      </c>
      <c r="N4486" s="272"/>
      <c r="O4486" s="272" t="str">
        <f>IF(E4486="o",IF(B4486&gt;8,8,B4486),"")</f>
        <v/>
      </c>
      <c r="P4486" s="272" t="str">
        <f>IF(E4486="o",IF(B4486&gt;8,B4486-8,0),"")</f>
        <v/>
      </c>
      <c r="Q4486" s="272">
        <f>COUNTA(A4486)*IF(B4486="연차",0,B4486)</f>
        <v>0</v>
      </c>
      <c r="R4486" s="272"/>
    </row>
    <row r="4487" spans="1:21" x14ac:dyDescent="0.3">
      <c r="A4487" s="214">
        <v>2</v>
      </c>
      <c r="B4487" s="200"/>
      <c r="C4487" s="200"/>
      <c r="D4487" s="215"/>
      <c r="E4487" s="200"/>
      <c r="F4487" s="200"/>
      <c r="G4487" s="203"/>
      <c r="H4487" s="273"/>
      <c r="I4487" s="271">
        <f t="shared" si="701"/>
        <v>0</v>
      </c>
      <c r="J4487" s="271"/>
      <c r="K4487" s="271"/>
      <c r="L4487" s="271"/>
      <c r="M4487" s="272"/>
      <c r="N4487" s="272"/>
      <c r="O4487" s="272" t="str">
        <f t="shared" ref="O4487:O4515" si="702">IF(E4487="o",IF(B4487&gt;8,8,B4487),"")</f>
        <v/>
      </c>
      <c r="P4487" s="272" t="str">
        <f t="shared" ref="P4487:P4515" si="703">IF(E4487="o",IF(B4487&gt;8,B4487-8,0),"")</f>
        <v/>
      </c>
      <c r="Q4487" s="272">
        <f t="shared" ref="Q4487:Q4516" si="704">COUNTA(A4487)*IF(B4487="연차",0,B4487)</f>
        <v>0</v>
      </c>
      <c r="R4487" s="272"/>
    </row>
    <row r="4488" spans="1:21" x14ac:dyDescent="0.3">
      <c r="A4488" s="214">
        <v>3</v>
      </c>
      <c r="B4488" s="200"/>
      <c r="C4488" s="200"/>
      <c r="D4488" s="215"/>
      <c r="E4488" s="200"/>
      <c r="F4488" s="200"/>
      <c r="G4488" s="203" t="s">
        <v>275</v>
      </c>
      <c r="H4488" s="273"/>
      <c r="I4488" s="271">
        <f t="shared" si="701"/>
        <v>0</v>
      </c>
      <c r="J4488" s="271"/>
      <c r="K4488" s="271"/>
      <c r="L4488" s="271"/>
      <c r="M4488" s="272"/>
      <c r="N4488" s="272"/>
      <c r="O4488" s="272" t="str">
        <f t="shared" si="702"/>
        <v/>
      </c>
      <c r="P4488" s="272" t="str">
        <f t="shared" si="703"/>
        <v/>
      </c>
      <c r="Q4488" s="272">
        <f t="shared" si="704"/>
        <v>0</v>
      </c>
      <c r="R4488" s="272"/>
    </row>
    <row r="4489" spans="1:21" x14ac:dyDescent="0.3">
      <c r="A4489" s="214">
        <v>4</v>
      </c>
      <c r="B4489" s="200"/>
      <c r="C4489" s="200"/>
      <c r="D4489" s="215"/>
      <c r="E4489" s="200"/>
      <c r="F4489" s="200"/>
      <c r="G4489" s="203"/>
      <c r="H4489" s="273"/>
      <c r="I4489" s="271">
        <f t="shared" si="701"/>
        <v>0</v>
      </c>
      <c r="J4489" s="271"/>
      <c r="K4489" s="271"/>
      <c r="L4489" s="271"/>
      <c r="M4489" s="272"/>
      <c r="N4489" s="272"/>
      <c r="O4489" s="272" t="str">
        <f t="shared" si="702"/>
        <v/>
      </c>
      <c r="P4489" s="272" t="str">
        <f t="shared" si="703"/>
        <v/>
      </c>
      <c r="Q4489" s="272">
        <f t="shared" si="704"/>
        <v>0</v>
      </c>
      <c r="R4489" s="272"/>
    </row>
    <row r="4490" spans="1:21" x14ac:dyDescent="0.3">
      <c r="A4490" s="214">
        <v>5</v>
      </c>
      <c r="B4490" s="200"/>
      <c r="C4490" s="200"/>
      <c r="D4490" s="215"/>
      <c r="E4490" s="200"/>
      <c r="F4490" s="200"/>
      <c r="G4490" s="216"/>
      <c r="H4490" s="273"/>
      <c r="I4490" s="271">
        <f t="shared" si="701"/>
        <v>0</v>
      </c>
      <c r="J4490" s="271"/>
      <c r="K4490" s="271"/>
      <c r="L4490" s="271"/>
      <c r="M4490" s="272"/>
      <c r="N4490" s="272"/>
      <c r="O4490" s="272" t="str">
        <f t="shared" si="702"/>
        <v/>
      </c>
      <c r="P4490" s="272" t="str">
        <f t="shared" si="703"/>
        <v/>
      </c>
      <c r="Q4490" s="272">
        <f t="shared" si="704"/>
        <v>0</v>
      </c>
      <c r="R4490" s="272"/>
    </row>
    <row r="4491" spans="1:21" x14ac:dyDescent="0.3">
      <c r="A4491" s="214">
        <v>6</v>
      </c>
      <c r="B4491" s="200"/>
      <c r="C4491" s="200"/>
      <c r="D4491" s="215"/>
      <c r="E4491" s="200"/>
      <c r="F4491" s="200"/>
      <c r="G4491" s="216"/>
      <c r="H4491" s="273"/>
      <c r="I4491" s="271">
        <f t="shared" si="701"/>
        <v>0</v>
      </c>
      <c r="J4491" s="271"/>
      <c r="K4491" s="271"/>
      <c r="L4491" s="271"/>
      <c r="M4491" s="272"/>
      <c r="N4491" s="272"/>
      <c r="O4491" s="272" t="str">
        <f t="shared" si="702"/>
        <v/>
      </c>
      <c r="P4491" s="272" t="str">
        <f t="shared" si="703"/>
        <v/>
      </c>
      <c r="Q4491" s="272">
        <f t="shared" si="704"/>
        <v>0</v>
      </c>
      <c r="R4491" s="272"/>
    </row>
    <row r="4492" spans="1:21" ht="17.25" thickBot="1" x14ac:dyDescent="0.35">
      <c r="A4492" s="217">
        <v>7</v>
      </c>
      <c r="B4492" s="204"/>
      <c r="C4492" s="204"/>
      <c r="D4492" s="218"/>
      <c r="E4492" s="204"/>
      <c r="F4492" s="204"/>
      <c r="G4492" s="219"/>
      <c r="H4492" s="273"/>
      <c r="I4492" s="271">
        <f t="shared" si="701"/>
        <v>0</v>
      </c>
      <c r="J4492" s="271"/>
      <c r="K4492" s="271"/>
      <c r="L4492" s="271"/>
      <c r="M4492" s="272"/>
      <c r="N4492" s="272"/>
      <c r="O4492" s="272" t="str">
        <f t="shared" si="702"/>
        <v/>
      </c>
      <c r="P4492" s="272" t="str">
        <f t="shared" si="703"/>
        <v/>
      </c>
      <c r="Q4492" s="272">
        <f t="shared" si="704"/>
        <v>0</v>
      </c>
      <c r="R4492" s="272"/>
    </row>
    <row r="4493" spans="1:21" x14ac:dyDescent="0.3">
      <c r="A4493" s="220">
        <v>8</v>
      </c>
      <c r="B4493" s="202"/>
      <c r="C4493" s="202"/>
      <c r="D4493" s="202" t="s">
        <v>271</v>
      </c>
      <c r="E4493" s="202"/>
      <c r="F4493" s="202"/>
      <c r="G4493" s="221"/>
      <c r="H4493" s="273">
        <f>SUM(B4493:B4499)</f>
        <v>0</v>
      </c>
      <c r="I4493" s="271">
        <f t="shared" si="701"/>
        <v>0</v>
      </c>
      <c r="J4493" s="271">
        <f>IF(SUM(H4493-40)&gt;0,H4493-40,0)</f>
        <v>0</v>
      </c>
      <c r="K4493" s="271">
        <f>IF(SUM(I4493:I4499)&gt;J4493,SUM(I4493:I4499),J4493)</f>
        <v>0</v>
      </c>
      <c r="L4493" s="271">
        <f>IF(D4493="o",IF(H4493&lt;15,0,IF(H4493&gt;40,8,H4493/5)),0)</f>
        <v>0</v>
      </c>
      <c r="M4493" s="272"/>
      <c r="N4493" s="272"/>
      <c r="O4493" s="272" t="str">
        <f t="shared" si="702"/>
        <v/>
      </c>
      <c r="P4493" s="272" t="str">
        <f t="shared" si="703"/>
        <v/>
      </c>
      <c r="Q4493" s="272">
        <f t="shared" si="704"/>
        <v>0</v>
      </c>
      <c r="R4493" s="272"/>
    </row>
    <row r="4494" spans="1:21" x14ac:dyDescent="0.3">
      <c r="A4494" s="214">
        <v>9</v>
      </c>
      <c r="B4494" s="200"/>
      <c r="C4494" s="200"/>
      <c r="D4494" s="215"/>
      <c r="E4494" s="200"/>
      <c r="F4494" s="200"/>
      <c r="G4494" s="216"/>
      <c r="H4494" s="273"/>
      <c r="I4494" s="271">
        <f t="shared" si="701"/>
        <v>0</v>
      </c>
      <c r="J4494" s="271"/>
      <c r="K4494" s="271"/>
      <c r="L4494" s="271"/>
      <c r="M4494" s="272"/>
      <c r="N4494" s="272"/>
      <c r="O4494" s="272" t="str">
        <f t="shared" si="702"/>
        <v/>
      </c>
      <c r="P4494" s="272" t="str">
        <f t="shared" si="703"/>
        <v/>
      </c>
      <c r="Q4494" s="272">
        <f t="shared" si="704"/>
        <v>0</v>
      </c>
      <c r="R4494" s="272"/>
    </row>
    <row r="4495" spans="1:21" x14ac:dyDescent="0.3">
      <c r="A4495" s="214">
        <v>10</v>
      </c>
      <c r="B4495" s="200"/>
      <c r="C4495" s="200"/>
      <c r="D4495" s="215"/>
      <c r="E4495" s="200"/>
      <c r="F4495" s="200"/>
      <c r="G4495" s="216"/>
      <c r="H4495" s="273"/>
      <c r="I4495" s="271">
        <f t="shared" si="701"/>
        <v>0</v>
      </c>
      <c r="J4495" s="271"/>
      <c r="K4495" s="271"/>
      <c r="L4495" s="271"/>
      <c r="M4495" s="272"/>
      <c r="N4495" s="272"/>
      <c r="O4495" s="272" t="str">
        <f t="shared" si="702"/>
        <v/>
      </c>
      <c r="P4495" s="272" t="str">
        <f t="shared" si="703"/>
        <v/>
      </c>
      <c r="Q4495" s="272">
        <f t="shared" si="704"/>
        <v>0</v>
      </c>
      <c r="R4495" s="272"/>
    </row>
    <row r="4496" spans="1:21" x14ac:dyDescent="0.3">
      <c r="A4496" s="214">
        <v>11</v>
      </c>
      <c r="B4496" s="200"/>
      <c r="C4496" s="200"/>
      <c r="D4496" s="215"/>
      <c r="E4496" s="200"/>
      <c r="F4496" s="200"/>
      <c r="G4496" s="216"/>
      <c r="H4496" s="273"/>
      <c r="I4496" s="271">
        <f t="shared" si="701"/>
        <v>0</v>
      </c>
      <c r="J4496" s="271"/>
      <c r="K4496" s="271"/>
      <c r="L4496" s="271"/>
      <c r="M4496" s="272"/>
      <c r="N4496" s="272"/>
      <c r="O4496" s="272" t="str">
        <f t="shared" si="702"/>
        <v/>
      </c>
      <c r="P4496" s="272" t="str">
        <f t="shared" si="703"/>
        <v/>
      </c>
      <c r="Q4496" s="272">
        <f t="shared" si="704"/>
        <v>0</v>
      </c>
      <c r="R4496" s="272"/>
    </row>
    <row r="4497" spans="1:18" x14ac:dyDescent="0.3">
      <c r="A4497" s="214">
        <v>12</v>
      </c>
      <c r="B4497" s="200"/>
      <c r="C4497" s="200"/>
      <c r="D4497" s="215"/>
      <c r="E4497" s="200"/>
      <c r="F4497" s="200"/>
      <c r="G4497" s="216"/>
      <c r="H4497" s="273"/>
      <c r="I4497" s="271">
        <f t="shared" si="701"/>
        <v>0</v>
      </c>
      <c r="J4497" s="271"/>
      <c r="K4497" s="271"/>
      <c r="L4497" s="271"/>
      <c r="M4497" s="272"/>
      <c r="N4497" s="272"/>
      <c r="O4497" s="272" t="str">
        <f t="shared" si="702"/>
        <v/>
      </c>
      <c r="P4497" s="272" t="str">
        <f t="shared" si="703"/>
        <v/>
      </c>
      <c r="Q4497" s="272">
        <f t="shared" si="704"/>
        <v>0</v>
      </c>
      <c r="R4497" s="272"/>
    </row>
    <row r="4498" spans="1:18" x14ac:dyDescent="0.3">
      <c r="A4498" s="214">
        <v>13</v>
      </c>
      <c r="B4498" s="200"/>
      <c r="C4498" s="200"/>
      <c r="D4498" s="215"/>
      <c r="E4498" s="200"/>
      <c r="F4498" s="200"/>
      <c r="G4498" s="216"/>
      <c r="H4498" s="273"/>
      <c r="I4498" s="271">
        <f t="shared" si="701"/>
        <v>0</v>
      </c>
      <c r="J4498" s="271"/>
      <c r="K4498" s="271"/>
      <c r="L4498" s="271"/>
      <c r="M4498" s="272"/>
      <c r="N4498" s="272"/>
      <c r="O4498" s="272" t="str">
        <f t="shared" si="702"/>
        <v/>
      </c>
      <c r="P4498" s="272" t="str">
        <f t="shared" si="703"/>
        <v/>
      </c>
      <c r="Q4498" s="272">
        <f t="shared" si="704"/>
        <v>0</v>
      </c>
      <c r="R4498" s="272"/>
    </row>
    <row r="4499" spans="1:18" ht="17.25" thickBot="1" x14ac:dyDescent="0.35">
      <c r="A4499" s="217">
        <v>14</v>
      </c>
      <c r="B4499" s="204"/>
      <c r="C4499" s="204"/>
      <c r="D4499" s="218"/>
      <c r="E4499" s="204"/>
      <c r="F4499" s="204"/>
      <c r="G4499" s="219"/>
      <c r="H4499" s="273"/>
      <c r="I4499" s="271">
        <f t="shared" si="701"/>
        <v>0</v>
      </c>
      <c r="J4499" s="271"/>
      <c r="K4499" s="271"/>
      <c r="L4499" s="271"/>
      <c r="M4499" s="272"/>
      <c r="N4499" s="272"/>
      <c r="O4499" s="272" t="str">
        <f t="shared" si="702"/>
        <v/>
      </c>
      <c r="P4499" s="272" t="str">
        <f t="shared" si="703"/>
        <v/>
      </c>
      <c r="Q4499" s="272">
        <f t="shared" si="704"/>
        <v>0</v>
      </c>
      <c r="R4499" s="272"/>
    </row>
    <row r="4500" spans="1:18" x14ac:dyDescent="0.3">
      <c r="A4500" s="220">
        <v>15</v>
      </c>
      <c r="B4500" s="202"/>
      <c r="C4500" s="202"/>
      <c r="D4500" s="202" t="s">
        <v>271</v>
      </c>
      <c r="E4500" s="202"/>
      <c r="F4500" s="202"/>
      <c r="G4500" s="221"/>
      <c r="H4500" s="273">
        <f>SUM(B4500:B4506)</f>
        <v>0</v>
      </c>
      <c r="I4500" s="271">
        <f t="shared" si="701"/>
        <v>0</v>
      </c>
      <c r="J4500" s="271">
        <f>IF(SUM(H4500-40)&gt;0,H4500-40,0)</f>
        <v>0</v>
      </c>
      <c r="K4500" s="271">
        <f>IF(SUM(I4500:I4506)&gt;J4500,SUM(I4500:I4506),J4500)</f>
        <v>0</v>
      </c>
      <c r="L4500" s="271">
        <f>IF(D4500="o",IF(H4500&lt;15,0,IF(H4500&gt;40,8,H4500/5)),0)</f>
        <v>0</v>
      </c>
      <c r="M4500" s="272"/>
      <c r="N4500" s="272"/>
      <c r="O4500" s="272" t="str">
        <f t="shared" si="702"/>
        <v/>
      </c>
      <c r="P4500" s="272" t="str">
        <f t="shared" si="703"/>
        <v/>
      </c>
      <c r="Q4500" s="272">
        <f t="shared" si="704"/>
        <v>0</v>
      </c>
      <c r="R4500" s="272"/>
    </row>
    <row r="4501" spans="1:18" x14ac:dyDescent="0.3">
      <c r="A4501" s="214">
        <v>16</v>
      </c>
      <c r="B4501" s="200"/>
      <c r="C4501" s="200"/>
      <c r="D4501" s="215"/>
      <c r="E4501" s="200"/>
      <c r="F4501" s="200"/>
      <c r="G4501" s="216"/>
      <c r="H4501" s="273"/>
      <c r="I4501" s="271">
        <f t="shared" si="701"/>
        <v>0</v>
      </c>
      <c r="J4501" s="271"/>
      <c r="K4501" s="271"/>
      <c r="L4501" s="271"/>
      <c r="M4501" s="272"/>
      <c r="N4501" s="272"/>
      <c r="O4501" s="272" t="str">
        <f t="shared" si="702"/>
        <v/>
      </c>
      <c r="P4501" s="272" t="str">
        <f t="shared" si="703"/>
        <v/>
      </c>
      <c r="Q4501" s="272">
        <f t="shared" si="704"/>
        <v>0</v>
      </c>
      <c r="R4501" s="272"/>
    </row>
    <row r="4502" spans="1:18" x14ac:dyDescent="0.3">
      <c r="A4502" s="214">
        <v>17</v>
      </c>
      <c r="B4502" s="200"/>
      <c r="C4502" s="200"/>
      <c r="D4502" s="215"/>
      <c r="E4502" s="200"/>
      <c r="F4502" s="200"/>
      <c r="G4502" s="216"/>
      <c r="H4502" s="273"/>
      <c r="I4502" s="271">
        <f t="shared" si="701"/>
        <v>0</v>
      </c>
      <c r="J4502" s="271"/>
      <c r="K4502" s="271"/>
      <c r="L4502" s="271"/>
      <c r="M4502" s="272"/>
      <c r="N4502" s="272"/>
      <c r="O4502" s="272" t="str">
        <f t="shared" si="702"/>
        <v/>
      </c>
      <c r="P4502" s="272" t="str">
        <f t="shared" si="703"/>
        <v/>
      </c>
      <c r="Q4502" s="272">
        <f t="shared" si="704"/>
        <v>0</v>
      </c>
      <c r="R4502" s="272"/>
    </row>
    <row r="4503" spans="1:18" x14ac:dyDescent="0.3">
      <c r="A4503" s="214">
        <v>18</v>
      </c>
      <c r="B4503" s="200"/>
      <c r="C4503" s="200"/>
      <c r="D4503" s="215"/>
      <c r="E4503" s="200"/>
      <c r="F4503" s="200"/>
      <c r="G4503" s="216"/>
      <c r="H4503" s="273"/>
      <c r="I4503" s="271">
        <f t="shared" si="701"/>
        <v>0</v>
      </c>
      <c r="J4503" s="271"/>
      <c r="K4503" s="271"/>
      <c r="L4503" s="271"/>
      <c r="M4503" s="272"/>
      <c r="N4503" s="272"/>
      <c r="O4503" s="272" t="str">
        <f t="shared" si="702"/>
        <v/>
      </c>
      <c r="P4503" s="272" t="str">
        <f t="shared" si="703"/>
        <v/>
      </c>
      <c r="Q4503" s="272">
        <f t="shared" si="704"/>
        <v>0</v>
      </c>
      <c r="R4503" s="272"/>
    </row>
    <row r="4504" spans="1:18" x14ac:dyDescent="0.3">
      <c r="A4504" s="214">
        <v>19</v>
      </c>
      <c r="B4504" s="200"/>
      <c r="C4504" s="200"/>
      <c r="D4504" s="215"/>
      <c r="E4504" s="200"/>
      <c r="F4504" s="200"/>
      <c r="G4504" s="216"/>
      <c r="H4504" s="273"/>
      <c r="I4504" s="271">
        <f t="shared" si="701"/>
        <v>0</v>
      </c>
      <c r="J4504" s="271"/>
      <c r="K4504" s="271"/>
      <c r="L4504" s="271"/>
      <c r="M4504" s="272"/>
      <c r="N4504" s="272"/>
      <c r="O4504" s="272" t="str">
        <f t="shared" si="702"/>
        <v/>
      </c>
      <c r="P4504" s="272" t="str">
        <f t="shared" si="703"/>
        <v/>
      </c>
      <c r="Q4504" s="272">
        <f t="shared" si="704"/>
        <v>0</v>
      </c>
      <c r="R4504" s="272"/>
    </row>
    <row r="4505" spans="1:18" x14ac:dyDescent="0.3">
      <c r="A4505" s="214">
        <v>20</v>
      </c>
      <c r="B4505" s="200"/>
      <c r="C4505" s="200"/>
      <c r="D4505" s="215"/>
      <c r="E4505" s="200"/>
      <c r="F4505" s="200"/>
      <c r="G4505" s="216"/>
      <c r="H4505" s="273"/>
      <c r="I4505" s="271">
        <f t="shared" si="701"/>
        <v>0</v>
      </c>
      <c r="J4505" s="271"/>
      <c r="K4505" s="271"/>
      <c r="L4505" s="271"/>
      <c r="M4505" s="272"/>
      <c r="N4505" s="272"/>
      <c r="O4505" s="272" t="str">
        <f t="shared" si="702"/>
        <v/>
      </c>
      <c r="P4505" s="272" t="str">
        <f t="shared" si="703"/>
        <v/>
      </c>
      <c r="Q4505" s="272">
        <f t="shared" si="704"/>
        <v>0</v>
      </c>
      <c r="R4505" s="272"/>
    </row>
    <row r="4506" spans="1:18" ht="17.25" thickBot="1" x14ac:dyDescent="0.35">
      <c r="A4506" s="217">
        <v>21</v>
      </c>
      <c r="B4506" s="204"/>
      <c r="C4506" s="204"/>
      <c r="D4506" s="218"/>
      <c r="E4506" s="204"/>
      <c r="F4506" s="204"/>
      <c r="G4506" s="219"/>
      <c r="H4506" s="273"/>
      <c r="I4506" s="271">
        <f t="shared" si="701"/>
        <v>0</v>
      </c>
      <c r="J4506" s="271"/>
      <c r="K4506" s="271"/>
      <c r="L4506" s="271"/>
      <c r="M4506" s="272"/>
      <c r="N4506" s="272"/>
      <c r="O4506" s="272" t="str">
        <f t="shared" si="702"/>
        <v/>
      </c>
      <c r="P4506" s="272" t="str">
        <f t="shared" si="703"/>
        <v/>
      </c>
      <c r="Q4506" s="272">
        <f t="shared" si="704"/>
        <v>0</v>
      </c>
      <c r="R4506" s="272"/>
    </row>
    <row r="4507" spans="1:18" x14ac:dyDescent="0.3">
      <c r="A4507" s="220">
        <v>22</v>
      </c>
      <c r="B4507" s="202"/>
      <c r="C4507" s="202"/>
      <c r="D4507" s="202" t="s">
        <v>271</v>
      </c>
      <c r="E4507" s="202"/>
      <c r="F4507" s="202"/>
      <c r="G4507" s="221"/>
      <c r="H4507" s="273">
        <f>SUM(B4507:B4513)</f>
        <v>0</v>
      </c>
      <c r="I4507" s="271">
        <f t="shared" si="701"/>
        <v>0</v>
      </c>
      <c r="J4507" s="271">
        <f>IF(SUM(H4507-40)&gt;0,H4507-40,0)</f>
        <v>0</v>
      </c>
      <c r="K4507" s="271">
        <f>IF(SUM(I4507:I4513)&gt;J4507,SUM(I4507:I4513),J4507)</f>
        <v>0</v>
      </c>
      <c r="L4507" s="271">
        <f>IF(D4507="o",IF(H4507&lt;15,0,IF(H4507&gt;40,8,H4507/5)),0)</f>
        <v>0</v>
      </c>
      <c r="M4507" s="272"/>
      <c r="N4507" s="272"/>
      <c r="O4507" s="272" t="str">
        <f t="shared" si="702"/>
        <v/>
      </c>
      <c r="P4507" s="272" t="str">
        <f t="shared" si="703"/>
        <v/>
      </c>
      <c r="Q4507" s="272">
        <f t="shared" si="704"/>
        <v>0</v>
      </c>
      <c r="R4507" s="272"/>
    </row>
    <row r="4508" spans="1:18" x14ac:dyDescent="0.3">
      <c r="A4508" s="214">
        <v>23</v>
      </c>
      <c r="B4508" s="200"/>
      <c r="C4508" s="200"/>
      <c r="D4508" s="215"/>
      <c r="E4508" s="200"/>
      <c r="F4508" s="200"/>
      <c r="G4508" s="216"/>
      <c r="H4508" s="273"/>
      <c r="I4508" s="271">
        <f t="shared" si="701"/>
        <v>0</v>
      </c>
      <c r="J4508" s="271"/>
      <c r="K4508" s="271"/>
      <c r="L4508" s="271"/>
      <c r="M4508" s="272"/>
      <c r="N4508" s="272"/>
      <c r="O4508" s="272" t="str">
        <f t="shared" si="702"/>
        <v/>
      </c>
      <c r="P4508" s="272" t="str">
        <f t="shared" si="703"/>
        <v/>
      </c>
      <c r="Q4508" s="272">
        <f t="shared" si="704"/>
        <v>0</v>
      </c>
      <c r="R4508" s="272"/>
    </row>
    <row r="4509" spans="1:18" x14ac:dyDescent="0.3">
      <c r="A4509" s="214">
        <v>24</v>
      </c>
      <c r="B4509" s="200"/>
      <c r="C4509" s="200"/>
      <c r="D4509" s="215"/>
      <c r="E4509" s="200"/>
      <c r="F4509" s="200"/>
      <c r="G4509" s="216"/>
      <c r="H4509" s="273"/>
      <c r="I4509" s="271">
        <f t="shared" si="701"/>
        <v>0</v>
      </c>
      <c r="J4509" s="271"/>
      <c r="K4509" s="271"/>
      <c r="L4509" s="271"/>
      <c r="M4509" s="272"/>
      <c r="N4509" s="272"/>
      <c r="O4509" s="272" t="str">
        <f t="shared" si="702"/>
        <v/>
      </c>
      <c r="P4509" s="272" t="str">
        <f t="shared" si="703"/>
        <v/>
      </c>
      <c r="Q4509" s="272">
        <f t="shared" si="704"/>
        <v>0</v>
      </c>
      <c r="R4509" s="272"/>
    </row>
    <row r="4510" spans="1:18" x14ac:dyDescent="0.3">
      <c r="A4510" s="214">
        <v>25</v>
      </c>
      <c r="B4510" s="200"/>
      <c r="C4510" s="200"/>
      <c r="D4510" s="215"/>
      <c r="E4510" s="200"/>
      <c r="F4510" s="200"/>
      <c r="G4510" s="216"/>
      <c r="H4510" s="273"/>
      <c r="I4510" s="271">
        <f t="shared" si="701"/>
        <v>0</v>
      </c>
      <c r="J4510" s="271"/>
      <c r="K4510" s="271"/>
      <c r="L4510" s="271"/>
      <c r="M4510" s="272"/>
      <c r="N4510" s="272"/>
      <c r="O4510" s="272" t="str">
        <f t="shared" si="702"/>
        <v/>
      </c>
      <c r="P4510" s="272" t="str">
        <f t="shared" si="703"/>
        <v/>
      </c>
      <c r="Q4510" s="272">
        <f t="shared" si="704"/>
        <v>0</v>
      </c>
      <c r="R4510" s="272"/>
    </row>
    <row r="4511" spans="1:18" x14ac:dyDescent="0.3">
      <c r="A4511" s="214">
        <v>26</v>
      </c>
      <c r="B4511" s="200"/>
      <c r="C4511" s="200"/>
      <c r="D4511" s="215"/>
      <c r="E4511" s="200"/>
      <c r="F4511" s="200"/>
      <c r="G4511" s="216"/>
      <c r="H4511" s="273"/>
      <c r="I4511" s="271">
        <f t="shared" si="701"/>
        <v>0</v>
      </c>
      <c r="J4511" s="271"/>
      <c r="K4511" s="271"/>
      <c r="L4511" s="271"/>
      <c r="M4511" s="272"/>
      <c r="N4511" s="272"/>
      <c r="O4511" s="272" t="str">
        <f t="shared" si="702"/>
        <v/>
      </c>
      <c r="P4511" s="272" t="str">
        <f t="shared" si="703"/>
        <v/>
      </c>
      <c r="Q4511" s="272">
        <f t="shared" si="704"/>
        <v>0</v>
      </c>
      <c r="R4511" s="272"/>
    </row>
    <row r="4512" spans="1:18" x14ac:dyDescent="0.3">
      <c r="A4512" s="214">
        <v>27</v>
      </c>
      <c r="B4512" s="200"/>
      <c r="C4512" s="200"/>
      <c r="D4512" s="215"/>
      <c r="E4512" s="200"/>
      <c r="F4512" s="200"/>
      <c r="G4512" s="216"/>
      <c r="H4512" s="273"/>
      <c r="I4512" s="271">
        <f t="shared" si="701"/>
        <v>0</v>
      </c>
      <c r="J4512" s="271"/>
      <c r="K4512" s="271"/>
      <c r="L4512" s="271"/>
      <c r="M4512" s="272"/>
      <c r="N4512" s="272"/>
      <c r="O4512" s="272" t="str">
        <f t="shared" si="702"/>
        <v/>
      </c>
      <c r="P4512" s="272" t="str">
        <f t="shared" si="703"/>
        <v/>
      </c>
      <c r="Q4512" s="272">
        <f t="shared" si="704"/>
        <v>0</v>
      </c>
      <c r="R4512" s="272"/>
    </row>
    <row r="4513" spans="1:21" ht="17.25" thickBot="1" x14ac:dyDescent="0.35">
      <c r="A4513" s="217">
        <v>28</v>
      </c>
      <c r="B4513" s="204"/>
      <c r="C4513" s="204"/>
      <c r="D4513" s="218"/>
      <c r="E4513" s="204"/>
      <c r="F4513" s="204"/>
      <c r="G4513" s="219"/>
      <c r="H4513" s="273"/>
      <c r="I4513" s="271">
        <f t="shared" si="701"/>
        <v>0</v>
      </c>
      <c r="J4513" s="271"/>
      <c r="K4513" s="271"/>
      <c r="L4513" s="271"/>
      <c r="M4513" s="272"/>
      <c r="N4513" s="272"/>
      <c r="O4513" s="272" t="str">
        <f t="shared" si="702"/>
        <v/>
      </c>
      <c r="P4513" s="272" t="str">
        <f t="shared" si="703"/>
        <v/>
      </c>
      <c r="Q4513" s="272">
        <f t="shared" si="704"/>
        <v>0</v>
      </c>
      <c r="R4513" s="272"/>
    </row>
    <row r="4514" spans="1:21" x14ac:dyDescent="0.3">
      <c r="A4514" s="205"/>
      <c r="B4514" s="202"/>
      <c r="C4514" s="202"/>
      <c r="D4514" s="202" t="s">
        <v>271</v>
      </c>
      <c r="E4514" s="202"/>
      <c r="F4514" s="202"/>
      <c r="G4514" s="221"/>
      <c r="H4514" s="273" t="str">
        <f>IF(A4514&lt;&gt;0,SUM(Q4514:Q4516),"")</f>
        <v/>
      </c>
      <c r="I4514" s="271" t="str">
        <f>IF(A4514&lt;&gt;0,IF(IFERROR(B4514-8,0)&lt;0,0,IFERROR(B4514-8,0)),"")</f>
        <v/>
      </c>
      <c r="J4514" s="271" t="str">
        <f>IF(A4514&lt;&gt;0,IF(SUM(H4514-40)&gt;0,H4514-40,0),"")</f>
        <v/>
      </c>
      <c r="K4514" s="271" t="str">
        <f>IF(A4514&lt;&gt;0,IF(SUM(I4514:I4516)&gt;J4514,SUM(I4514:I4516),J4514),"")</f>
        <v/>
      </c>
      <c r="L4514" s="271" t="str">
        <f>IF(A4514&lt;&gt;0,IF(D4486="o",IF(H4514&lt;(15/(7/COUNTA(A4514:A4516))),0,IF(H4514&gt;(COUNTA(A4514:A4516)/5*40),COUNTA(A4514:A4516)/5*8,H4514/5)),""),"")</f>
        <v/>
      </c>
      <c r="M4514" s="272"/>
      <c r="N4514" s="272"/>
      <c r="O4514" s="272" t="str">
        <f t="shared" si="702"/>
        <v/>
      </c>
      <c r="P4514" s="272" t="str">
        <f t="shared" si="703"/>
        <v/>
      </c>
      <c r="Q4514" s="272">
        <f t="shared" si="704"/>
        <v>0</v>
      </c>
      <c r="R4514" s="272"/>
    </row>
    <row r="4515" spans="1:21" x14ac:dyDescent="0.3">
      <c r="A4515" s="206"/>
      <c r="B4515" s="200"/>
      <c r="C4515" s="200"/>
      <c r="D4515" s="215"/>
      <c r="E4515" s="200"/>
      <c r="F4515" s="200"/>
      <c r="G4515" s="216"/>
      <c r="H4515" s="273"/>
      <c r="I4515" s="271" t="str">
        <f>IF(A4515&lt;&gt;0,IF(IFERROR(B4515-8,0)&lt;0,0,IFERROR(B4515-8,0)),"")</f>
        <v/>
      </c>
      <c r="J4515" s="271"/>
      <c r="K4515" s="271"/>
      <c r="L4515" s="271"/>
      <c r="M4515" s="272"/>
      <c r="N4515" s="272"/>
      <c r="O4515" s="272" t="str">
        <f t="shared" si="702"/>
        <v/>
      </c>
      <c r="P4515" s="272" t="str">
        <f t="shared" si="703"/>
        <v/>
      </c>
      <c r="Q4515" s="272">
        <f t="shared" si="704"/>
        <v>0</v>
      </c>
      <c r="R4515" s="272"/>
    </row>
    <row r="4516" spans="1:21" ht="17.25" thickBot="1" x14ac:dyDescent="0.35">
      <c r="A4516" s="207"/>
      <c r="B4516" s="204"/>
      <c r="C4516" s="204"/>
      <c r="D4516" s="218"/>
      <c r="E4516" s="204"/>
      <c r="F4516" s="204"/>
      <c r="G4516" s="219"/>
      <c r="H4516" s="273"/>
      <c r="I4516" s="271" t="str">
        <f>IF(A4516&lt;&gt;0,IF(IFERROR(B4516-8,0)&lt;0,0,IFERROR(B4516-8,0)),"")</f>
        <v/>
      </c>
      <c r="J4516" s="271"/>
      <c r="K4516" s="271"/>
      <c r="L4516" s="271"/>
      <c r="M4516" s="272"/>
      <c r="N4516" s="272"/>
      <c r="O4516" s="272"/>
      <c r="P4516" s="272"/>
      <c r="Q4516" s="272">
        <f t="shared" si="704"/>
        <v>0</v>
      </c>
      <c r="R4516" s="272"/>
    </row>
    <row r="4517" spans="1:21" ht="17.25" thickBot="1" x14ac:dyDescent="0.35">
      <c r="A4517" s="211"/>
      <c r="B4517" s="243"/>
      <c r="C4517" s="243"/>
      <c r="D4517" s="243"/>
      <c r="E4517" s="243"/>
      <c r="F4517" s="243"/>
      <c r="G4517" s="244"/>
      <c r="H4517" s="273">
        <f t="shared" ref="H4517:M4517" si="705">SUM(H4518:H4548)</f>
        <v>0</v>
      </c>
      <c r="I4517" s="271">
        <f t="shared" si="705"/>
        <v>0</v>
      </c>
      <c r="J4517" s="271">
        <f t="shared" si="705"/>
        <v>0</v>
      </c>
      <c r="K4517" s="271">
        <f t="shared" si="705"/>
        <v>0</v>
      </c>
      <c r="L4517" s="274">
        <f t="shared" si="705"/>
        <v>0</v>
      </c>
      <c r="M4517" s="271" t="e">
        <f t="shared" si="705"/>
        <v>#DIV/0!</v>
      </c>
      <c r="N4517" s="275">
        <f>COUNTA(B4518:B4548)-COUNTIF(B4518:B4548,"연차")</f>
        <v>0</v>
      </c>
      <c r="O4517" s="271">
        <f>SUM(O4518:O4548)</f>
        <v>0</v>
      </c>
      <c r="P4517" s="271">
        <f>SUM(P4518:P4548)</f>
        <v>0</v>
      </c>
      <c r="Q4517" s="272">
        <f>SUM(Q4518:Q4548)</f>
        <v>0</v>
      </c>
      <c r="R4517" s="272">
        <f>COUNTA(A4518:A4548)</f>
        <v>28</v>
      </c>
      <c r="S4517" s="276">
        <f>SUM(C4518:C4548)</f>
        <v>0</v>
      </c>
      <c r="T4517" s="276">
        <f>SUM(F4518:F4548)</f>
        <v>0</v>
      </c>
      <c r="U4517" s="251">
        <f>G4519*G4521</f>
        <v>0</v>
      </c>
    </row>
    <row r="4518" spans="1:21" x14ac:dyDescent="0.3">
      <c r="A4518" s="212">
        <v>1</v>
      </c>
      <c r="B4518" s="201"/>
      <c r="C4518" s="201"/>
      <c r="D4518" s="201" t="s">
        <v>271</v>
      </c>
      <c r="E4518" s="201"/>
      <c r="F4518" s="201"/>
      <c r="G4518" s="213" t="s">
        <v>282</v>
      </c>
      <c r="H4518" s="273">
        <f>SUM(B4518:B4524)</f>
        <v>0</v>
      </c>
      <c r="I4518" s="271">
        <f t="shared" ref="I4518:I4545" si="706">IF(IFERROR(B4518-8,0)&lt;0,0,IFERROR(B4518-8,0))</f>
        <v>0</v>
      </c>
      <c r="J4518" s="271">
        <f>IF(SUM(H4518-40)&gt;0,H4518-40,0)</f>
        <v>0</v>
      </c>
      <c r="K4518" s="271">
        <f>IF(SUM(I4518:I4524)&gt;J4518,SUM(I4518:I4524),J4518)</f>
        <v>0</v>
      </c>
      <c r="L4518" s="271">
        <f>IF(D4518="o",IF(H4518&lt;15,0,IF(H4518&gt;40,8,H4518/5)),0)</f>
        <v>0</v>
      </c>
      <c r="M4518" s="272" t="e">
        <f>SUM(B4518:B4548)/COUNTA(B4518:B4548)</f>
        <v>#DIV/0!</v>
      </c>
      <c r="N4518" s="272"/>
      <c r="O4518" s="272" t="str">
        <f>IF(E4518="o",IF(B4518&gt;8,8,B4518),"")</f>
        <v/>
      </c>
      <c r="P4518" s="272" t="str">
        <f>IF(E4518="o",IF(B4518&gt;8,B4518-8,0),"")</f>
        <v/>
      </c>
      <c r="Q4518" s="272">
        <f>COUNTA(A4518)*IF(B4518="연차",0,B4518)</f>
        <v>0</v>
      </c>
      <c r="R4518" s="272"/>
    </row>
    <row r="4519" spans="1:21" x14ac:dyDescent="0.3">
      <c r="A4519" s="214">
        <v>2</v>
      </c>
      <c r="B4519" s="200"/>
      <c r="C4519" s="200"/>
      <c r="D4519" s="215"/>
      <c r="E4519" s="200"/>
      <c r="F4519" s="200"/>
      <c r="G4519" s="203"/>
      <c r="H4519" s="273"/>
      <c r="I4519" s="271">
        <f t="shared" si="706"/>
        <v>0</v>
      </c>
      <c r="J4519" s="271"/>
      <c r="K4519" s="271"/>
      <c r="L4519" s="271"/>
      <c r="M4519" s="272"/>
      <c r="N4519" s="272"/>
      <c r="O4519" s="272" t="str">
        <f t="shared" ref="O4519:O4547" si="707">IF(E4519="o",IF(B4519&gt;8,8,B4519),"")</f>
        <v/>
      </c>
      <c r="P4519" s="272" t="str">
        <f t="shared" ref="P4519:P4547" si="708">IF(E4519="o",IF(B4519&gt;8,B4519-8,0),"")</f>
        <v/>
      </c>
      <c r="Q4519" s="272">
        <f t="shared" ref="Q4519:Q4548" si="709">COUNTA(A4519)*IF(B4519="연차",0,B4519)</f>
        <v>0</v>
      </c>
      <c r="R4519" s="272"/>
    </row>
    <row r="4520" spans="1:21" x14ac:dyDescent="0.3">
      <c r="A4520" s="214">
        <v>3</v>
      </c>
      <c r="B4520" s="200"/>
      <c r="C4520" s="200"/>
      <c r="D4520" s="215"/>
      <c r="E4520" s="200"/>
      <c r="F4520" s="200"/>
      <c r="G4520" s="203" t="s">
        <v>275</v>
      </c>
      <c r="H4520" s="273"/>
      <c r="I4520" s="271">
        <f t="shared" si="706"/>
        <v>0</v>
      </c>
      <c r="J4520" s="271"/>
      <c r="K4520" s="271"/>
      <c r="L4520" s="271"/>
      <c r="M4520" s="272"/>
      <c r="N4520" s="272"/>
      <c r="O4520" s="272" t="str">
        <f t="shared" si="707"/>
        <v/>
      </c>
      <c r="P4520" s="272" t="str">
        <f t="shared" si="708"/>
        <v/>
      </c>
      <c r="Q4520" s="272">
        <f t="shared" si="709"/>
        <v>0</v>
      </c>
      <c r="R4520" s="272"/>
    </row>
    <row r="4521" spans="1:21" x14ac:dyDescent="0.3">
      <c r="A4521" s="214">
        <v>4</v>
      </c>
      <c r="B4521" s="200"/>
      <c r="C4521" s="200"/>
      <c r="D4521" s="215"/>
      <c r="E4521" s="200"/>
      <c r="F4521" s="200"/>
      <c r="G4521" s="203"/>
      <c r="H4521" s="273"/>
      <c r="I4521" s="271">
        <f t="shared" si="706"/>
        <v>0</v>
      </c>
      <c r="J4521" s="271"/>
      <c r="K4521" s="271"/>
      <c r="L4521" s="271"/>
      <c r="M4521" s="272"/>
      <c r="N4521" s="272"/>
      <c r="O4521" s="272" t="str">
        <f t="shared" si="707"/>
        <v/>
      </c>
      <c r="P4521" s="272" t="str">
        <f t="shared" si="708"/>
        <v/>
      </c>
      <c r="Q4521" s="272">
        <f t="shared" si="709"/>
        <v>0</v>
      </c>
      <c r="R4521" s="272"/>
    </row>
    <row r="4522" spans="1:21" x14ac:dyDescent="0.3">
      <c r="A4522" s="214">
        <v>5</v>
      </c>
      <c r="B4522" s="200"/>
      <c r="C4522" s="200"/>
      <c r="D4522" s="215"/>
      <c r="E4522" s="200"/>
      <c r="F4522" s="200"/>
      <c r="G4522" s="216"/>
      <c r="H4522" s="273"/>
      <c r="I4522" s="271">
        <f t="shared" si="706"/>
        <v>0</v>
      </c>
      <c r="J4522" s="271"/>
      <c r="K4522" s="271"/>
      <c r="L4522" s="271"/>
      <c r="M4522" s="272"/>
      <c r="N4522" s="272"/>
      <c r="O4522" s="272" t="str">
        <f t="shared" si="707"/>
        <v/>
      </c>
      <c r="P4522" s="272" t="str">
        <f t="shared" si="708"/>
        <v/>
      </c>
      <c r="Q4522" s="272">
        <f t="shared" si="709"/>
        <v>0</v>
      </c>
      <c r="R4522" s="272"/>
    </row>
    <row r="4523" spans="1:21" x14ac:dyDescent="0.3">
      <c r="A4523" s="214">
        <v>6</v>
      </c>
      <c r="B4523" s="200"/>
      <c r="C4523" s="200"/>
      <c r="D4523" s="215"/>
      <c r="E4523" s="200"/>
      <c r="F4523" s="200"/>
      <c r="G4523" s="216"/>
      <c r="H4523" s="273"/>
      <c r="I4523" s="271">
        <f t="shared" si="706"/>
        <v>0</v>
      </c>
      <c r="J4523" s="271"/>
      <c r="K4523" s="271"/>
      <c r="L4523" s="271"/>
      <c r="M4523" s="272"/>
      <c r="N4523" s="272"/>
      <c r="O4523" s="272" t="str">
        <f t="shared" si="707"/>
        <v/>
      </c>
      <c r="P4523" s="272" t="str">
        <f t="shared" si="708"/>
        <v/>
      </c>
      <c r="Q4523" s="272">
        <f t="shared" si="709"/>
        <v>0</v>
      </c>
      <c r="R4523" s="272"/>
    </row>
    <row r="4524" spans="1:21" ht="17.25" thickBot="1" x14ac:dyDescent="0.35">
      <c r="A4524" s="217">
        <v>7</v>
      </c>
      <c r="B4524" s="204"/>
      <c r="C4524" s="204"/>
      <c r="D4524" s="218"/>
      <c r="E4524" s="204"/>
      <c r="F4524" s="204"/>
      <c r="G4524" s="219"/>
      <c r="H4524" s="273"/>
      <c r="I4524" s="271">
        <f t="shared" si="706"/>
        <v>0</v>
      </c>
      <c r="J4524" s="271"/>
      <c r="K4524" s="271"/>
      <c r="L4524" s="271"/>
      <c r="M4524" s="272"/>
      <c r="N4524" s="272"/>
      <c r="O4524" s="272" t="str">
        <f t="shared" si="707"/>
        <v/>
      </c>
      <c r="P4524" s="272" t="str">
        <f t="shared" si="708"/>
        <v/>
      </c>
      <c r="Q4524" s="272">
        <f t="shared" si="709"/>
        <v>0</v>
      </c>
      <c r="R4524" s="272"/>
    </row>
    <row r="4525" spans="1:21" x14ac:dyDescent="0.3">
      <c r="A4525" s="220">
        <v>8</v>
      </c>
      <c r="B4525" s="202"/>
      <c r="C4525" s="202"/>
      <c r="D4525" s="202" t="s">
        <v>271</v>
      </c>
      <c r="E4525" s="202"/>
      <c r="F4525" s="202"/>
      <c r="G4525" s="221"/>
      <c r="H4525" s="273">
        <f>SUM(B4525:B4531)</f>
        <v>0</v>
      </c>
      <c r="I4525" s="271">
        <f t="shared" si="706"/>
        <v>0</v>
      </c>
      <c r="J4525" s="271">
        <f>IF(SUM(H4525-40)&gt;0,H4525-40,0)</f>
        <v>0</v>
      </c>
      <c r="K4525" s="271">
        <f>IF(SUM(I4525:I4531)&gt;J4525,SUM(I4525:I4531),J4525)</f>
        <v>0</v>
      </c>
      <c r="L4525" s="271">
        <f>IF(D4525="o",IF(H4525&lt;15,0,IF(H4525&gt;40,8,H4525/5)),0)</f>
        <v>0</v>
      </c>
      <c r="M4525" s="272"/>
      <c r="N4525" s="272"/>
      <c r="O4525" s="272" t="str">
        <f t="shared" si="707"/>
        <v/>
      </c>
      <c r="P4525" s="272" t="str">
        <f t="shared" si="708"/>
        <v/>
      </c>
      <c r="Q4525" s="272">
        <f t="shared" si="709"/>
        <v>0</v>
      </c>
      <c r="R4525" s="272"/>
    </row>
    <row r="4526" spans="1:21" x14ac:dyDescent="0.3">
      <c r="A4526" s="214">
        <v>9</v>
      </c>
      <c r="B4526" s="200"/>
      <c r="C4526" s="200"/>
      <c r="D4526" s="215"/>
      <c r="E4526" s="200"/>
      <c r="F4526" s="200"/>
      <c r="G4526" s="216"/>
      <c r="H4526" s="273"/>
      <c r="I4526" s="271">
        <f t="shared" si="706"/>
        <v>0</v>
      </c>
      <c r="J4526" s="271"/>
      <c r="K4526" s="271"/>
      <c r="L4526" s="271"/>
      <c r="M4526" s="272"/>
      <c r="N4526" s="272"/>
      <c r="O4526" s="272" t="str">
        <f t="shared" si="707"/>
        <v/>
      </c>
      <c r="P4526" s="272" t="str">
        <f t="shared" si="708"/>
        <v/>
      </c>
      <c r="Q4526" s="272">
        <f t="shared" si="709"/>
        <v>0</v>
      </c>
      <c r="R4526" s="272"/>
    </row>
    <row r="4527" spans="1:21" x14ac:dyDescent="0.3">
      <c r="A4527" s="214">
        <v>10</v>
      </c>
      <c r="B4527" s="200"/>
      <c r="C4527" s="200"/>
      <c r="D4527" s="215"/>
      <c r="E4527" s="200"/>
      <c r="F4527" s="200"/>
      <c r="G4527" s="216"/>
      <c r="H4527" s="273"/>
      <c r="I4527" s="271">
        <f t="shared" si="706"/>
        <v>0</v>
      </c>
      <c r="J4527" s="271"/>
      <c r="K4527" s="271"/>
      <c r="L4527" s="271"/>
      <c r="M4527" s="272"/>
      <c r="N4527" s="272"/>
      <c r="O4527" s="272" t="str">
        <f t="shared" si="707"/>
        <v/>
      </c>
      <c r="P4527" s="272" t="str">
        <f t="shared" si="708"/>
        <v/>
      </c>
      <c r="Q4527" s="272">
        <f t="shared" si="709"/>
        <v>0</v>
      </c>
      <c r="R4527" s="272"/>
    </row>
    <row r="4528" spans="1:21" x14ac:dyDescent="0.3">
      <c r="A4528" s="214">
        <v>11</v>
      </c>
      <c r="B4528" s="200"/>
      <c r="C4528" s="200"/>
      <c r="D4528" s="215"/>
      <c r="E4528" s="200"/>
      <c r="F4528" s="200"/>
      <c r="G4528" s="216"/>
      <c r="H4528" s="273"/>
      <c r="I4528" s="271">
        <f t="shared" si="706"/>
        <v>0</v>
      </c>
      <c r="J4528" s="271"/>
      <c r="K4528" s="271"/>
      <c r="L4528" s="271"/>
      <c r="M4528" s="272"/>
      <c r="N4528" s="272"/>
      <c r="O4528" s="272" t="str">
        <f t="shared" si="707"/>
        <v/>
      </c>
      <c r="P4528" s="272" t="str">
        <f t="shared" si="708"/>
        <v/>
      </c>
      <c r="Q4528" s="272">
        <f t="shared" si="709"/>
        <v>0</v>
      </c>
      <c r="R4528" s="272"/>
    </row>
    <row r="4529" spans="1:18" x14ac:dyDescent="0.3">
      <c r="A4529" s="214">
        <v>12</v>
      </c>
      <c r="B4529" s="200"/>
      <c r="C4529" s="200"/>
      <c r="D4529" s="215"/>
      <c r="E4529" s="200"/>
      <c r="F4529" s="200"/>
      <c r="G4529" s="216"/>
      <c r="H4529" s="273"/>
      <c r="I4529" s="271">
        <f t="shared" si="706"/>
        <v>0</v>
      </c>
      <c r="J4529" s="271"/>
      <c r="K4529" s="271"/>
      <c r="L4529" s="271"/>
      <c r="M4529" s="272"/>
      <c r="N4529" s="272"/>
      <c r="O4529" s="272" t="str">
        <f t="shared" si="707"/>
        <v/>
      </c>
      <c r="P4529" s="272" t="str">
        <f t="shared" si="708"/>
        <v/>
      </c>
      <c r="Q4529" s="272">
        <f t="shared" si="709"/>
        <v>0</v>
      </c>
      <c r="R4529" s="272"/>
    </row>
    <row r="4530" spans="1:18" x14ac:dyDescent="0.3">
      <c r="A4530" s="214">
        <v>13</v>
      </c>
      <c r="B4530" s="200"/>
      <c r="C4530" s="200"/>
      <c r="D4530" s="215"/>
      <c r="E4530" s="200"/>
      <c r="F4530" s="200"/>
      <c r="G4530" s="216"/>
      <c r="H4530" s="273"/>
      <c r="I4530" s="271">
        <f t="shared" si="706"/>
        <v>0</v>
      </c>
      <c r="J4530" s="271"/>
      <c r="K4530" s="271"/>
      <c r="L4530" s="271"/>
      <c r="M4530" s="272"/>
      <c r="N4530" s="272"/>
      <c r="O4530" s="272" t="str">
        <f t="shared" si="707"/>
        <v/>
      </c>
      <c r="P4530" s="272" t="str">
        <f t="shared" si="708"/>
        <v/>
      </c>
      <c r="Q4530" s="272">
        <f t="shared" si="709"/>
        <v>0</v>
      </c>
      <c r="R4530" s="272"/>
    </row>
    <row r="4531" spans="1:18" ht="17.25" thickBot="1" x14ac:dyDescent="0.35">
      <c r="A4531" s="217">
        <v>14</v>
      </c>
      <c r="B4531" s="204"/>
      <c r="C4531" s="204"/>
      <c r="D4531" s="218"/>
      <c r="E4531" s="204"/>
      <c r="F4531" s="204"/>
      <c r="G4531" s="219"/>
      <c r="H4531" s="273"/>
      <c r="I4531" s="271">
        <f t="shared" si="706"/>
        <v>0</v>
      </c>
      <c r="J4531" s="271"/>
      <c r="K4531" s="271"/>
      <c r="L4531" s="271"/>
      <c r="M4531" s="272"/>
      <c r="N4531" s="272"/>
      <c r="O4531" s="272" t="str">
        <f t="shared" si="707"/>
        <v/>
      </c>
      <c r="P4531" s="272" t="str">
        <f t="shared" si="708"/>
        <v/>
      </c>
      <c r="Q4531" s="272">
        <f t="shared" si="709"/>
        <v>0</v>
      </c>
      <c r="R4531" s="272"/>
    </row>
    <row r="4532" spans="1:18" x14ac:dyDescent="0.3">
      <c r="A4532" s="220">
        <v>15</v>
      </c>
      <c r="B4532" s="202"/>
      <c r="C4532" s="202"/>
      <c r="D4532" s="202" t="s">
        <v>271</v>
      </c>
      <c r="E4532" s="202"/>
      <c r="F4532" s="202"/>
      <c r="G4532" s="221"/>
      <c r="H4532" s="273">
        <f>SUM(B4532:B4538)</f>
        <v>0</v>
      </c>
      <c r="I4532" s="271">
        <f t="shared" si="706"/>
        <v>0</v>
      </c>
      <c r="J4532" s="271">
        <f>IF(SUM(H4532-40)&gt;0,H4532-40,0)</f>
        <v>0</v>
      </c>
      <c r="K4532" s="271">
        <f>IF(SUM(I4532:I4538)&gt;J4532,SUM(I4532:I4538),J4532)</f>
        <v>0</v>
      </c>
      <c r="L4532" s="271">
        <f>IF(D4532="o",IF(H4532&lt;15,0,IF(H4532&gt;40,8,H4532/5)),0)</f>
        <v>0</v>
      </c>
      <c r="M4532" s="272"/>
      <c r="N4532" s="272"/>
      <c r="O4532" s="272" t="str">
        <f t="shared" si="707"/>
        <v/>
      </c>
      <c r="P4532" s="272" t="str">
        <f t="shared" si="708"/>
        <v/>
      </c>
      <c r="Q4532" s="272">
        <f t="shared" si="709"/>
        <v>0</v>
      </c>
      <c r="R4532" s="272"/>
    </row>
    <row r="4533" spans="1:18" x14ac:dyDescent="0.3">
      <c r="A4533" s="214">
        <v>16</v>
      </c>
      <c r="B4533" s="200"/>
      <c r="C4533" s="200"/>
      <c r="D4533" s="215"/>
      <c r="E4533" s="200"/>
      <c r="F4533" s="200"/>
      <c r="G4533" s="216"/>
      <c r="H4533" s="273"/>
      <c r="I4533" s="271">
        <f t="shared" si="706"/>
        <v>0</v>
      </c>
      <c r="J4533" s="271"/>
      <c r="K4533" s="271"/>
      <c r="L4533" s="271"/>
      <c r="M4533" s="272"/>
      <c r="N4533" s="272"/>
      <c r="O4533" s="272" t="str">
        <f t="shared" si="707"/>
        <v/>
      </c>
      <c r="P4533" s="272" t="str">
        <f t="shared" si="708"/>
        <v/>
      </c>
      <c r="Q4533" s="272">
        <f t="shared" si="709"/>
        <v>0</v>
      </c>
      <c r="R4533" s="272"/>
    </row>
    <row r="4534" spans="1:18" x14ac:dyDescent="0.3">
      <c r="A4534" s="214">
        <v>17</v>
      </c>
      <c r="B4534" s="200"/>
      <c r="C4534" s="200"/>
      <c r="D4534" s="215"/>
      <c r="E4534" s="200"/>
      <c r="F4534" s="200"/>
      <c r="G4534" s="216"/>
      <c r="H4534" s="273"/>
      <c r="I4534" s="271">
        <f t="shared" si="706"/>
        <v>0</v>
      </c>
      <c r="J4534" s="271"/>
      <c r="K4534" s="271"/>
      <c r="L4534" s="271"/>
      <c r="M4534" s="272"/>
      <c r="N4534" s="272"/>
      <c r="O4534" s="272" t="str">
        <f t="shared" si="707"/>
        <v/>
      </c>
      <c r="P4534" s="272" t="str">
        <f t="shared" si="708"/>
        <v/>
      </c>
      <c r="Q4534" s="272">
        <f t="shared" si="709"/>
        <v>0</v>
      </c>
      <c r="R4534" s="272"/>
    </row>
    <row r="4535" spans="1:18" x14ac:dyDescent="0.3">
      <c r="A4535" s="214">
        <v>18</v>
      </c>
      <c r="B4535" s="200"/>
      <c r="C4535" s="200"/>
      <c r="D4535" s="215"/>
      <c r="E4535" s="200"/>
      <c r="F4535" s="200"/>
      <c r="G4535" s="216"/>
      <c r="H4535" s="273"/>
      <c r="I4535" s="271">
        <f t="shared" si="706"/>
        <v>0</v>
      </c>
      <c r="J4535" s="271"/>
      <c r="K4535" s="271"/>
      <c r="L4535" s="271"/>
      <c r="M4535" s="272"/>
      <c r="N4535" s="272"/>
      <c r="O4535" s="272" t="str">
        <f t="shared" si="707"/>
        <v/>
      </c>
      <c r="P4535" s="272" t="str">
        <f t="shared" si="708"/>
        <v/>
      </c>
      <c r="Q4535" s="272">
        <f t="shared" si="709"/>
        <v>0</v>
      </c>
      <c r="R4535" s="272"/>
    </row>
    <row r="4536" spans="1:18" x14ac:dyDescent="0.3">
      <c r="A4536" s="214">
        <v>19</v>
      </c>
      <c r="B4536" s="200"/>
      <c r="C4536" s="200"/>
      <c r="D4536" s="215"/>
      <c r="E4536" s="200"/>
      <c r="F4536" s="200"/>
      <c r="G4536" s="216"/>
      <c r="H4536" s="273"/>
      <c r="I4536" s="271">
        <f t="shared" si="706"/>
        <v>0</v>
      </c>
      <c r="J4536" s="271"/>
      <c r="K4536" s="271"/>
      <c r="L4536" s="271"/>
      <c r="M4536" s="272"/>
      <c r="N4536" s="272"/>
      <c r="O4536" s="272" t="str">
        <f t="shared" si="707"/>
        <v/>
      </c>
      <c r="P4536" s="272" t="str">
        <f t="shared" si="708"/>
        <v/>
      </c>
      <c r="Q4536" s="272">
        <f t="shared" si="709"/>
        <v>0</v>
      </c>
      <c r="R4536" s="272"/>
    </row>
    <row r="4537" spans="1:18" x14ac:dyDescent="0.3">
      <c r="A4537" s="214">
        <v>20</v>
      </c>
      <c r="B4537" s="200"/>
      <c r="C4537" s="200"/>
      <c r="D4537" s="215"/>
      <c r="E4537" s="200"/>
      <c r="F4537" s="200"/>
      <c r="G4537" s="216"/>
      <c r="H4537" s="273"/>
      <c r="I4537" s="271">
        <f t="shared" si="706"/>
        <v>0</v>
      </c>
      <c r="J4537" s="271"/>
      <c r="K4537" s="271"/>
      <c r="L4537" s="271"/>
      <c r="M4537" s="272"/>
      <c r="N4537" s="272"/>
      <c r="O4537" s="272" t="str">
        <f t="shared" si="707"/>
        <v/>
      </c>
      <c r="P4537" s="272" t="str">
        <f t="shared" si="708"/>
        <v/>
      </c>
      <c r="Q4537" s="272">
        <f t="shared" si="709"/>
        <v>0</v>
      </c>
      <c r="R4537" s="272"/>
    </row>
    <row r="4538" spans="1:18" ht="17.25" thickBot="1" x14ac:dyDescent="0.35">
      <c r="A4538" s="217">
        <v>21</v>
      </c>
      <c r="B4538" s="204"/>
      <c r="C4538" s="204"/>
      <c r="D4538" s="218"/>
      <c r="E4538" s="204"/>
      <c r="F4538" s="204"/>
      <c r="G4538" s="219"/>
      <c r="H4538" s="273"/>
      <c r="I4538" s="271">
        <f t="shared" si="706"/>
        <v>0</v>
      </c>
      <c r="J4538" s="271"/>
      <c r="K4538" s="271"/>
      <c r="L4538" s="271"/>
      <c r="M4538" s="272"/>
      <c r="N4538" s="272"/>
      <c r="O4538" s="272" t="str">
        <f t="shared" si="707"/>
        <v/>
      </c>
      <c r="P4538" s="272" t="str">
        <f t="shared" si="708"/>
        <v/>
      </c>
      <c r="Q4538" s="272">
        <f t="shared" si="709"/>
        <v>0</v>
      </c>
      <c r="R4538" s="272"/>
    </row>
    <row r="4539" spans="1:18" x14ac:dyDescent="0.3">
      <c r="A4539" s="220">
        <v>22</v>
      </c>
      <c r="B4539" s="202"/>
      <c r="C4539" s="202"/>
      <c r="D4539" s="202" t="s">
        <v>271</v>
      </c>
      <c r="E4539" s="202"/>
      <c r="F4539" s="202"/>
      <c r="G4539" s="221"/>
      <c r="H4539" s="273">
        <f>SUM(B4539:B4545)</f>
        <v>0</v>
      </c>
      <c r="I4539" s="271">
        <f t="shared" si="706"/>
        <v>0</v>
      </c>
      <c r="J4539" s="271">
        <f>IF(SUM(H4539-40)&gt;0,H4539-40,0)</f>
        <v>0</v>
      </c>
      <c r="K4539" s="271">
        <f>IF(SUM(I4539:I4545)&gt;J4539,SUM(I4539:I4545),J4539)</f>
        <v>0</v>
      </c>
      <c r="L4539" s="271">
        <f>IF(D4539="o",IF(H4539&lt;15,0,IF(H4539&gt;40,8,H4539/5)),0)</f>
        <v>0</v>
      </c>
      <c r="M4539" s="272"/>
      <c r="N4539" s="272"/>
      <c r="O4539" s="272" t="str">
        <f t="shared" si="707"/>
        <v/>
      </c>
      <c r="P4539" s="272" t="str">
        <f t="shared" si="708"/>
        <v/>
      </c>
      <c r="Q4539" s="272">
        <f t="shared" si="709"/>
        <v>0</v>
      </c>
      <c r="R4539" s="272"/>
    </row>
    <row r="4540" spans="1:18" x14ac:dyDescent="0.3">
      <c r="A4540" s="214">
        <v>23</v>
      </c>
      <c r="B4540" s="200"/>
      <c r="C4540" s="200"/>
      <c r="D4540" s="215"/>
      <c r="E4540" s="200"/>
      <c r="F4540" s="200"/>
      <c r="G4540" s="216"/>
      <c r="H4540" s="273"/>
      <c r="I4540" s="271">
        <f t="shared" si="706"/>
        <v>0</v>
      </c>
      <c r="J4540" s="271"/>
      <c r="K4540" s="271"/>
      <c r="L4540" s="271"/>
      <c r="M4540" s="272"/>
      <c r="N4540" s="272"/>
      <c r="O4540" s="272" t="str">
        <f t="shared" si="707"/>
        <v/>
      </c>
      <c r="P4540" s="272" t="str">
        <f t="shared" si="708"/>
        <v/>
      </c>
      <c r="Q4540" s="272">
        <f t="shared" si="709"/>
        <v>0</v>
      </c>
      <c r="R4540" s="272"/>
    </row>
    <row r="4541" spans="1:18" x14ac:dyDescent="0.3">
      <c r="A4541" s="214">
        <v>24</v>
      </c>
      <c r="B4541" s="200"/>
      <c r="C4541" s="200"/>
      <c r="D4541" s="215"/>
      <c r="E4541" s="200"/>
      <c r="F4541" s="200"/>
      <c r="G4541" s="216"/>
      <c r="H4541" s="273"/>
      <c r="I4541" s="271">
        <f t="shared" si="706"/>
        <v>0</v>
      </c>
      <c r="J4541" s="271"/>
      <c r="K4541" s="271"/>
      <c r="L4541" s="271"/>
      <c r="M4541" s="272"/>
      <c r="N4541" s="272"/>
      <c r="O4541" s="272" t="str">
        <f t="shared" si="707"/>
        <v/>
      </c>
      <c r="P4541" s="272" t="str">
        <f t="shared" si="708"/>
        <v/>
      </c>
      <c r="Q4541" s="272">
        <f t="shared" si="709"/>
        <v>0</v>
      </c>
      <c r="R4541" s="272"/>
    </row>
    <row r="4542" spans="1:18" x14ac:dyDescent="0.3">
      <c r="A4542" s="214">
        <v>25</v>
      </c>
      <c r="B4542" s="200"/>
      <c r="C4542" s="200"/>
      <c r="D4542" s="215"/>
      <c r="E4542" s="200"/>
      <c r="F4542" s="200"/>
      <c r="G4542" s="216"/>
      <c r="H4542" s="273"/>
      <c r="I4542" s="271">
        <f t="shared" si="706"/>
        <v>0</v>
      </c>
      <c r="J4542" s="271"/>
      <c r="K4542" s="271"/>
      <c r="L4542" s="271"/>
      <c r="M4542" s="272"/>
      <c r="N4542" s="272"/>
      <c r="O4542" s="272" t="str">
        <f t="shared" si="707"/>
        <v/>
      </c>
      <c r="P4542" s="272" t="str">
        <f t="shared" si="708"/>
        <v/>
      </c>
      <c r="Q4542" s="272">
        <f t="shared" si="709"/>
        <v>0</v>
      </c>
      <c r="R4542" s="272"/>
    </row>
    <row r="4543" spans="1:18" x14ac:dyDescent="0.3">
      <c r="A4543" s="214">
        <v>26</v>
      </c>
      <c r="B4543" s="200"/>
      <c r="C4543" s="200"/>
      <c r="D4543" s="215"/>
      <c r="E4543" s="200"/>
      <c r="F4543" s="200"/>
      <c r="G4543" s="216"/>
      <c r="H4543" s="273"/>
      <c r="I4543" s="271">
        <f t="shared" si="706"/>
        <v>0</v>
      </c>
      <c r="J4543" s="271"/>
      <c r="K4543" s="271"/>
      <c r="L4543" s="271"/>
      <c r="M4543" s="272"/>
      <c r="N4543" s="272"/>
      <c r="O4543" s="272" t="str">
        <f t="shared" si="707"/>
        <v/>
      </c>
      <c r="P4543" s="272" t="str">
        <f t="shared" si="708"/>
        <v/>
      </c>
      <c r="Q4543" s="272">
        <f t="shared" si="709"/>
        <v>0</v>
      </c>
      <c r="R4543" s="272"/>
    </row>
    <row r="4544" spans="1:18" x14ac:dyDescent="0.3">
      <c r="A4544" s="214">
        <v>27</v>
      </c>
      <c r="B4544" s="200"/>
      <c r="C4544" s="200"/>
      <c r="D4544" s="215"/>
      <c r="E4544" s="200"/>
      <c r="F4544" s="200"/>
      <c r="G4544" s="216"/>
      <c r="H4544" s="273"/>
      <c r="I4544" s="271">
        <f t="shared" si="706"/>
        <v>0</v>
      </c>
      <c r="J4544" s="271"/>
      <c r="K4544" s="271"/>
      <c r="L4544" s="271"/>
      <c r="M4544" s="272"/>
      <c r="N4544" s="272"/>
      <c r="O4544" s="272" t="str">
        <f t="shared" si="707"/>
        <v/>
      </c>
      <c r="P4544" s="272" t="str">
        <f t="shared" si="708"/>
        <v/>
      </c>
      <c r="Q4544" s="272">
        <f t="shared" si="709"/>
        <v>0</v>
      </c>
      <c r="R4544" s="272"/>
    </row>
    <row r="4545" spans="1:21" ht="17.25" thickBot="1" x14ac:dyDescent="0.35">
      <c r="A4545" s="217">
        <v>28</v>
      </c>
      <c r="B4545" s="204"/>
      <c r="C4545" s="204"/>
      <c r="D4545" s="218"/>
      <c r="E4545" s="204"/>
      <c r="F4545" s="204"/>
      <c r="G4545" s="219"/>
      <c r="H4545" s="273"/>
      <c r="I4545" s="271">
        <f t="shared" si="706"/>
        <v>0</v>
      </c>
      <c r="J4545" s="271"/>
      <c r="K4545" s="271"/>
      <c r="L4545" s="271"/>
      <c r="M4545" s="272"/>
      <c r="N4545" s="272"/>
      <c r="O4545" s="272" t="str">
        <f t="shared" si="707"/>
        <v/>
      </c>
      <c r="P4545" s="272" t="str">
        <f t="shared" si="708"/>
        <v/>
      </c>
      <c r="Q4545" s="272">
        <f t="shared" si="709"/>
        <v>0</v>
      </c>
      <c r="R4545" s="272"/>
    </row>
    <row r="4546" spans="1:21" x14ac:dyDescent="0.3">
      <c r="A4546" s="205"/>
      <c r="B4546" s="202"/>
      <c r="C4546" s="202"/>
      <c r="D4546" s="202" t="s">
        <v>271</v>
      </c>
      <c r="E4546" s="202"/>
      <c r="F4546" s="202"/>
      <c r="G4546" s="221"/>
      <c r="H4546" s="273" t="str">
        <f>IF(A4546&lt;&gt;0,SUM(Q4546:Q4548),"")</f>
        <v/>
      </c>
      <c r="I4546" s="271" t="str">
        <f>IF(A4546&lt;&gt;0,IF(IFERROR(B4546-8,0)&lt;0,0,IFERROR(B4546-8,0)),"")</f>
        <v/>
      </c>
      <c r="J4546" s="271" t="str">
        <f>IF(A4546&lt;&gt;0,IF(SUM(H4546-40)&gt;0,H4546-40,0),"")</f>
        <v/>
      </c>
      <c r="K4546" s="271" t="str">
        <f>IF(A4546&lt;&gt;0,IF(SUM(I4546:I4548)&gt;J4546,SUM(I4546:I4548),J4546),"")</f>
        <v/>
      </c>
      <c r="L4546" s="271" t="str">
        <f>IF(A4546&lt;&gt;0,IF(D4518="o",IF(H4546&lt;(15/(7/COUNTA(A4546:A4548))),0,IF(H4546&gt;(COUNTA(A4546:A4548)/5*40),COUNTA(A4546:A4548)/5*8,H4546/5)),""),"")</f>
        <v/>
      </c>
      <c r="M4546" s="272"/>
      <c r="N4546" s="272"/>
      <c r="O4546" s="272" t="str">
        <f t="shared" si="707"/>
        <v/>
      </c>
      <c r="P4546" s="272" t="str">
        <f t="shared" si="708"/>
        <v/>
      </c>
      <c r="Q4546" s="272">
        <f t="shared" si="709"/>
        <v>0</v>
      </c>
      <c r="R4546" s="272"/>
    </row>
    <row r="4547" spans="1:21" x14ac:dyDescent="0.3">
      <c r="A4547" s="206"/>
      <c r="B4547" s="200"/>
      <c r="C4547" s="200"/>
      <c r="D4547" s="215"/>
      <c r="E4547" s="200"/>
      <c r="F4547" s="200"/>
      <c r="G4547" s="216"/>
      <c r="H4547" s="273"/>
      <c r="I4547" s="271" t="str">
        <f>IF(A4547&lt;&gt;0,IF(IFERROR(B4547-8,0)&lt;0,0,IFERROR(B4547-8,0)),"")</f>
        <v/>
      </c>
      <c r="J4547" s="271"/>
      <c r="K4547" s="271"/>
      <c r="L4547" s="271"/>
      <c r="M4547" s="272"/>
      <c r="N4547" s="272"/>
      <c r="O4547" s="272" t="str">
        <f t="shared" si="707"/>
        <v/>
      </c>
      <c r="P4547" s="272" t="str">
        <f t="shared" si="708"/>
        <v/>
      </c>
      <c r="Q4547" s="272">
        <f t="shared" si="709"/>
        <v>0</v>
      </c>
      <c r="R4547" s="272"/>
    </row>
    <row r="4548" spans="1:21" ht="17.25" thickBot="1" x14ac:dyDescent="0.35">
      <c r="A4548" s="207"/>
      <c r="B4548" s="204"/>
      <c r="C4548" s="204"/>
      <c r="D4548" s="218"/>
      <c r="E4548" s="204"/>
      <c r="F4548" s="204"/>
      <c r="G4548" s="219"/>
      <c r="H4548" s="273"/>
      <c r="I4548" s="271" t="str">
        <f>IF(A4548&lt;&gt;0,IF(IFERROR(B4548-8,0)&lt;0,0,IFERROR(B4548-8,0)),"")</f>
        <v/>
      </c>
      <c r="J4548" s="271"/>
      <c r="K4548" s="271"/>
      <c r="L4548" s="271"/>
      <c r="M4548" s="272"/>
      <c r="N4548" s="272"/>
      <c r="O4548" s="272"/>
      <c r="P4548" s="272"/>
      <c r="Q4548" s="272">
        <f t="shared" si="709"/>
        <v>0</v>
      </c>
      <c r="R4548" s="272"/>
    </row>
    <row r="4549" spans="1:21" ht="17.25" thickBot="1" x14ac:dyDescent="0.35">
      <c r="A4549" s="211"/>
      <c r="B4549" s="243"/>
      <c r="C4549" s="243"/>
      <c r="D4549" s="243"/>
      <c r="E4549" s="243"/>
      <c r="F4549" s="243"/>
      <c r="G4549" s="244"/>
      <c r="H4549" s="273">
        <f t="shared" ref="H4549:M4549" si="710">SUM(H4550:H4580)</f>
        <v>0</v>
      </c>
      <c r="I4549" s="271">
        <f t="shared" si="710"/>
        <v>0</v>
      </c>
      <c r="J4549" s="271">
        <f t="shared" si="710"/>
        <v>0</v>
      </c>
      <c r="K4549" s="271">
        <f t="shared" si="710"/>
        <v>0</v>
      </c>
      <c r="L4549" s="274">
        <f t="shared" si="710"/>
        <v>0</v>
      </c>
      <c r="M4549" s="271" t="e">
        <f t="shared" si="710"/>
        <v>#DIV/0!</v>
      </c>
      <c r="N4549" s="275">
        <f>COUNTA(B4550:B4580)-COUNTIF(B4550:B4580,"연차")</f>
        <v>0</v>
      </c>
      <c r="O4549" s="271">
        <f>SUM(O4550:O4580)</f>
        <v>0</v>
      </c>
      <c r="P4549" s="271">
        <f>SUM(P4550:P4580)</f>
        <v>0</v>
      </c>
      <c r="Q4549" s="272">
        <f>SUM(Q4550:Q4580)</f>
        <v>0</v>
      </c>
      <c r="R4549" s="272">
        <f>COUNTA(A4550:A4580)</f>
        <v>28</v>
      </c>
      <c r="S4549" s="276">
        <f>SUM(C4550:C4580)</f>
        <v>0</v>
      </c>
      <c r="T4549" s="276">
        <f>SUM(F4550:F4580)</f>
        <v>0</v>
      </c>
      <c r="U4549" s="251">
        <f>G4551*G4553</f>
        <v>0</v>
      </c>
    </row>
    <row r="4550" spans="1:21" x14ac:dyDescent="0.3">
      <c r="A4550" s="212">
        <v>1</v>
      </c>
      <c r="B4550" s="201"/>
      <c r="C4550" s="201"/>
      <c r="D4550" s="201" t="s">
        <v>271</v>
      </c>
      <c r="E4550" s="201"/>
      <c r="F4550" s="201"/>
      <c r="G4550" s="213" t="s">
        <v>282</v>
      </c>
      <c r="H4550" s="273">
        <f>SUM(B4550:B4556)</f>
        <v>0</v>
      </c>
      <c r="I4550" s="271">
        <f t="shared" ref="I4550:I4577" si="711">IF(IFERROR(B4550-8,0)&lt;0,0,IFERROR(B4550-8,0))</f>
        <v>0</v>
      </c>
      <c r="J4550" s="271">
        <f>IF(SUM(H4550-40)&gt;0,H4550-40,0)</f>
        <v>0</v>
      </c>
      <c r="K4550" s="271">
        <f>IF(SUM(I4550:I4556)&gt;J4550,SUM(I4550:I4556),J4550)</f>
        <v>0</v>
      </c>
      <c r="L4550" s="271">
        <f>IF(D4550="o",IF(H4550&lt;15,0,IF(H4550&gt;40,8,H4550/5)),0)</f>
        <v>0</v>
      </c>
      <c r="M4550" s="272" t="e">
        <f>SUM(B4550:B4580)/COUNTA(B4550:B4580)</f>
        <v>#DIV/0!</v>
      </c>
      <c r="N4550" s="272"/>
      <c r="O4550" s="272" t="str">
        <f>IF(E4550="o",IF(B4550&gt;8,8,B4550),"")</f>
        <v/>
      </c>
      <c r="P4550" s="272" t="str">
        <f>IF(E4550="o",IF(B4550&gt;8,B4550-8,0),"")</f>
        <v/>
      </c>
      <c r="Q4550" s="272">
        <f>COUNTA(A4550)*IF(B4550="연차",0,B4550)</f>
        <v>0</v>
      </c>
      <c r="R4550" s="272"/>
    </row>
    <row r="4551" spans="1:21" x14ac:dyDescent="0.3">
      <c r="A4551" s="214">
        <v>2</v>
      </c>
      <c r="B4551" s="200"/>
      <c r="C4551" s="200"/>
      <c r="D4551" s="215"/>
      <c r="E4551" s="200"/>
      <c r="F4551" s="200"/>
      <c r="G4551" s="203"/>
      <c r="H4551" s="273"/>
      <c r="I4551" s="271">
        <f t="shared" si="711"/>
        <v>0</v>
      </c>
      <c r="J4551" s="271"/>
      <c r="K4551" s="271"/>
      <c r="L4551" s="271"/>
      <c r="M4551" s="272"/>
      <c r="N4551" s="272"/>
      <c r="O4551" s="272" t="str">
        <f t="shared" ref="O4551:O4579" si="712">IF(E4551="o",IF(B4551&gt;8,8,B4551),"")</f>
        <v/>
      </c>
      <c r="P4551" s="272" t="str">
        <f t="shared" ref="P4551:P4579" si="713">IF(E4551="o",IF(B4551&gt;8,B4551-8,0),"")</f>
        <v/>
      </c>
      <c r="Q4551" s="272">
        <f t="shared" ref="Q4551:Q4580" si="714">COUNTA(A4551)*IF(B4551="연차",0,B4551)</f>
        <v>0</v>
      </c>
      <c r="R4551" s="272"/>
    </row>
    <row r="4552" spans="1:21" x14ac:dyDescent="0.3">
      <c r="A4552" s="214">
        <v>3</v>
      </c>
      <c r="B4552" s="200"/>
      <c r="C4552" s="200"/>
      <c r="D4552" s="215"/>
      <c r="E4552" s="200"/>
      <c r="F4552" s="200"/>
      <c r="G4552" s="203" t="s">
        <v>275</v>
      </c>
      <c r="H4552" s="273"/>
      <c r="I4552" s="271">
        <f t="shared" si="711"/>
        <v>0</v>
      </c>
      <c r="J4552" s="271"/>
      <c r="K4552" s="271"/>
      <c r="L4552" s="271"/>
      <c r="M4552" s="272"/>
      <c r="N4552" s="272"/>
      <c r="O4552" s="272" t="str">
        <f t="shared" si="712"/>
        <v/>
      </c>
      <c r="P4552" s="272" t="str">
        <f t="shared" si="713"/>
        <v/>
      </c>
      <c r="Q4552" s="272">
        <f t="shared" si="714"/>
        <v>0</v>
      </c>
      <c r="R4552" s="272"/>
    </row>
    <row r="4553" spans="1:21" x14ac:dyDescent="0.3">
      <c r="A4553" s="214">
        <v>4</v>
      </c>
      <c r="B4553" s="200"/>
      <c r="C4553" s="200"/>
      <c r="D4553" s="215"/>
      <c r="E4553" s="200"/>
      <c r="F4553" s="200"/>
      <c r="G4553" s="203"/>
      <c r="H4553" s="273"/>
      <c r="I4553" s="271">
        <f t="shared" si="711"/>
        <v>0</v>
      </c>
      <c r="J4553" s="271"/>
      <c r="K4553" s="271"/>
      <c r="L4553" s="271"/>
      <c r="M4553" s="272"/>
      <c r="N4553" s="272"/>
      <c r="O4553" s="272" t="str">
        <f t="shared" si="712"/>
        <v/>
      </c>
      <c r="P4553" s="272" t="str">
        <f t="shared" si="713"/>
        <v/>
      </c>
      <c r="Q4553" s="272">
        <f t="shared" si="714"/>
        <v>0</v>
      </c>
      <c r="R4553" s="272"/>
    </row>
    <row r="4554" spans="1:21" x14ac:dyDescent="0.3">
      <c r="A4554" s="214">
        <v>5</v>
      </c>
      <c r="B4554" s="200"/>
      <c r="C4554" s="200"/>
      <c r="D4554" s="215"/>
      <c r="E4554" s="200"/>
      <c r="F4554" s="200"/>
      <c r="G4554" s="216"/>
      <c r="H4554" s="273"/>
      <c r="I4554" s="271">
        <f t="shared" si="711"/>
        <v>0</v>
      </c>
      <c r="J4554" s="271"/>
      <c r="K4554" s="271"/>
      <c r="L4554" s="271"/>
      <c r="M4554" s="272"/>
      <c r="N4554" s="272"/>
      <c r="O4554" s="272" t="str">
        <f t="shared" si="712"/>
        <v/>
      </c>
      <c r="P4554" s="272" t="str">
        <f t="shared" si="713"/>
        <v/>
      </c>
      <c r="Q4554" s="272">
        <f t="shared" si="714"/>
        <v>0</v>
      </c>
      <c r="R4554" s="272"/>
    </row>
    <row r="4555" spans="1:21" x14ac:dyDescent="0.3">
      <c r="A4555" s="214">
        <v>6</v>
      </c>
      <c r="B4555" s="200"/>
      <c r="C4555" s="200"/>
      <c r="D4555" s="215"/>
      <c r="E4555" s="200"/>
      <c r="F4555" s="200"/>
      <c r="G4555" s="216"/>
      <c r="H4555" s="273"/>
      <c r="I4555" s="271">
        <f t="shared" si="711"/>
        <v>0</v>
      </c>
      <c r="J4555" s="271"/>
      <c r="K4555" s="271"/>
      <c r="L4555" s="271"/>
      <c r="M4555" s="272"/>
      <c r="N4555" s="272"/>
      <c r="O4555" s="272" t="str">
        <f t="shared" si="712"/>
        <v/>
      </c>
      <c r="P4555" s="272" t="str">
        <f t="shared" si="713"/>
        <v/>
      </c>
      <c r="Q4555" s="272">
        <f t="shared" si="714"/>
        <v>0</v>
      </c>
      <c r="R4555" s="272"/>
    </row>
    <row r="4556" spans="1:21" ht="17.25" thickBot="1" x14ac:dyDescent="0.35">
      <c r="A4556" s="217">
        <v>7</v>
      </c>
      <c r="B4556" s="204"/>
      <c r="C4556" s="204"/>
      <c r="D4556" s="218"/>
      <c r="E4556" s="204"/>
      <c r="F4556" s="204"/>
      <c r="G4556" s="219"/>
      <c r="H4556" s="273"/>
      <c r="I4556" s="271">
        <f t="shared" si="711"/>
        <v>0</v>
      </c>
      <c r="J4556" s="271"/>
      <c r="K4556" s="271"/>
      <c r="L4556" s="271"/>
      <c r="M4556" s="272"/>
      <c r="N4556" s="272"/>
      <c r="O4556" s="272" t="str">
        <f t="shared" si="712"/>
        <v/>
      </c>
      <c r="P4556" s="272" t="str">
        <f t="shared" si="713"/>
        <v/>
      </c>
      <c r="Q4556" s="272">
        <f t="shared" si="714"/>
        <v>0</v>
      </c>
      <c r="R4556" s="272"/>
    </row>
    <row r="4557" spans="1:21" x14ac:dyDescent="0.3">
      <c r="A4557" s="220">
        <v>8</v>
      </c>
      <c r="B4557" s="202"/>
      <c r="C4557" s="202"/>
      <c r="D4557" s="202" t="s">
        <v>271</v>
      </c>
      <c r="E4557" s="202"/>
      <c r="F4557" s="202"/>
      <c r="G4557" s="221"/>
      <c r="H4557" s="273">
        <f>SUM(B4557:B4563)</f>
        <v>0</v>
      </c>
      <c r="I4557" s="271">
        <f t="shared" si="711"/>
        <v>0</v>
      </c>
      <c r="J4557" s="271">
        <f>IF(SUM(H4557-40)&gt;0,H4557-40,0)</f>
        <v>0</v>
      </c>
      <c r="K4557" s="271">
        <f>IF(SUM(I4557:I4563)&gt;J4557,SUM(I4557:I4563),J4557)</f>
        <v>0</v>
      </c>
      <c r="L4557" s="271">
        <f>IF(D4557="o",IF(H4557&lt;15,0,IF(H4557&gt;40,8,H4557/5)),0)</f>
        <v>0</v>
      </c>
      <c r="M4557" s="272"/>
      <c r="N4557" s="272"/>
      <c r="O4557" s="272" t="str">
        <f t="shared" si="712"/>
        <v/>
      </c>
      <c r="P4557" s="272" t="str">
        <f t="shared" si="713"/>
        <v/>
      </c>
      <c r="Q4557" s="272">
        <f t="shared" si="714"/>
        <v>0</v>
      </c>
      <c r="R4557" s="272"/>
    </row>
    <row r="4558" spans="1:21" x14ac:dyDescent="0.3">
      <c r="A4558" s="214">
        <v>9</v>
      </c>
      <c r="B4558" s="200"/>
      <c r="C4558" s="200"/>
      <c r="D4558" s="215"/>
      <c r="E4558" s="200"/>
      <c r="F4558" s="200"/>
      <c r="G4558" s="216"/>
      <c r="H4558" s="273"/>
      <c r="I4558" s="271">
        <f t="shared" si="711"/>
        <v>0</v>
      </c>
      <c r="J4558" s="271"/>
      <c r="K4558" s="271"/>
      <c r="L4558" s="271"/>
      <c r="M4558" s="272"/>
      <c r="N4558" s="272"/>
      <c r="O4558" s="272" t="str">
        <f t="shared" si="712"/>
        <v/>
      </c>
      <c r="P4558" s="272" t="str">
        <f t="shared" si="713"/>
        <v/>
      </c>
      <c r="Q4558" s="272">
        <f t="shared" si="714"/>
        <v>0</v>
      </c>
      <c r="R4558" s="272"/>
    </row>
    <row r="4559" spans="1:21" x14ac:dyDescent="0.3">
      <c r="A4559" s="214">
        <v>10</v>
      </c>
      <c r="B4559" s="200"/>
      <c r="C4559" s="200"/>
      <c r="D4559" s="215"/>
      <c r="E4559" s="200"/>
      <c r="F4559" s="200"/>
      <c r="G4559" s="216"/>
      <c r="H4559" s="273"/>
      <c r="I4559" s="271">
        <f t="shared" si="711"/>
        <v>0</v>
      </c>
      <c r="J4559" s="271"/>
      <c r="K4559" s="271"/>
      <c r="L4559" s="271"/>
      <c r="M4559" s="272"/>
      <c r="N4559" s="272"/>
      <c r="O4559" s="272" t="str">
        <f t="shared" si="712"/>
        <v/>
      </c>
      <c r="P4559" s="272" t="str">
        <f t="shared" si="713"/>
        <v/>
      </c>
      <c r="Q4559" s="272">
        <f t="shared" si="714"/>
        <v>0</v>
      </c>
      <c r="R4559" s="272"/>
    </row>
    <row r="4560" spans="1:21" x14ac:dyDescent="0.3">
      <c r="A4560" s="214">
        <v>11</v>
      </c>
      <c r="B4560" s="200"/>
      <c r="C4560" s="200"/>
      <c r="D4560" s="215"/>
      <c r="E4560" s="200"/>
      <c r="F4560" s="200"/>
      <c r="G4560" s="216"/>
      <c r="H4560" s="273"/>
      <c r="I4560" s="271">
        <f t="shared" si="711"/>
        <v>0</v>
      </c>
      <c r="J4560" s="271"/>
      <c r="K4560" s="271"/>
      <c r="L4560" s="271"/>
      <c r="M4560" s="272"/>
      <c r="N4560" s="272"/>
      <c r="O4560" s="272" t="str">
        <f t="shared" si="712"/>
        <v/>
      </c>
      <c r="P4560" s="272" t="str">
        <f t="shared" si="713"/>
        <v/>
      </c>
      <c r="Q4560" s="272">
        <f t="shared" si="714"/>
        <v>0</v>
      </c>
      <c r="R4560" s="272"/>
    </row>
    <row r="4561" spans="1:18" x14ac:dyDescent="0.3">
      <c r="A4561" s="214">
        <v>12</v>
      </c>
      <c r="B4561" s="200"/>
      <c r="C4561" s="200"/>
      <c r="D4561" s="215"/>
      <c r="E4561" s="200"/>
      <c r="F4561" s="200"/>
      <c r="G4561" s="216"/>
      <c r="H4561" s="273"/>
      <c r="I4561" s="271">
        <f t="shared" si="711"/>
        <v>0</v>
      </c>
      <c r="J4561" s="271"/>
      <c r="K4561" s="271"/>
      <c r="L4561" s="271"/>
      <c r="M4561" s="272"/>
      <c r="N4561" s="272"/>
      <c r="O4561" s="272" t="str">
        <f t="shared" si="712"/>
        <v/>
      </c>
      <c r="P4561" s="272" t="str">
        <f t="shared" si="713"/>
        <v/>
      </c>
      <c r="Q4561" s="272">
        <f t="shared" si="714"/>
        <v>0</v>
      </c>
      <c r="R4561" s="272"/>
    </row>
    <row r="4562" spans="1:18" x14ac:dyDescent="0.3">
      <c r="A4562" s="214">
        <v>13</v>
      </c>
      <c r="B4562" s="200"/>
      <c r="C4562" s="200"/>
      <c r="D4562" s="215"/>
      <c r="E4562" s="200"/>
      <c r="F4562" s="200"/>
      <c r="G4562" s="216"/>
      <c r="H4562" s="273"/>
      <c r="I4562" s="271">
        <f t="shared" si="711"/>
        <v>0</v>
      </c>
      <c r="J4562" s="271"/>
      <c r="K4562" s="271"/>
      <c r="L4562" s="271"/>
      <c r="M4562" s="272"/>
      <c r="N4562" s="272"/>
      <c r="O4562" s="272" t="str">
        <f t="shared" si="712"/>
        <v/>
      </c>
      <c r="P4562" s="272" t="str">
        <f t="shared" si="713"/>
        <v/>
      </c>
      <c r="Q4562" s="272">
        <f t="shared" si="714"/>
        <v>0</v>
      </c>
      <c r="R4562" s="272"/>
    </row>
    <row r="4563" spans="1:18" ht="17.25" thickBot="1" x14ac:dyDescent="0.35">
      <c r="A4563" s="217">
        <v>14</v>
      </c>
      <c r="B4563" s="204"/>
      <c r="C4563" s="204"/>
      <c r="D4563" s="218"/>
      <c r="E4563" s="204"/>
      <c r="F4563" s="204"/>
      <c r="G4563" s="219"/>
      <c r="H4563" s="273"/>
      <c r="I4563" s="271">
        <f t="shared" si="711"/>
        <v>0</v>
      </c>
      <c r="J4563" s="271"/>
      <c r="K4563" s="271"/>
      <c r="L4563" s="271"/>
      <c r="M4563" s="272"/>
      <c r="N4563" s="272"/>
      <c r="O4563" s="272" t="str">
        <f t="shared" si="712"/>
        <v/>
      </c>
      <c r="P4563" s="272" t="str">
        <f t="shared" si="713"/>
        <v/>
      </c>
      <c r="Q4563" s="272">
        <f t="shared" si="714"/>
        <v>0</v>
      </c>
      <c r="R4563" s="272"/>
    </row>
    <row r="4564" spans="1:18" x14ac:dyDescent="0.3">
      <c r="A4564" s="220">
        <v>15</v>
      </c>
      <c r="B4564" s="202"/>
      <c r="C4564" s="202"/>
      <c r="D4564" s="202" t="s">
        <v>271</v>
      </c>
      <c r="E4564" s="202"/>
      <c r="F4564" s="202"/>
      <c r="G4564" s="221"/>
      <c r="H4564" s="273">
        <f>SUM(B4564:B4570)</f>
        <v>0</v>
      </c>
      <c r="I4564" s="271">
        <f t="shared" si="711"/>
        <v>0</v>
      </c>
      <c r="J4564" s="271">
        <f>IF(SUM(H4564-40)&gt;0,H4564-40,0)</f>
        <v>0</v>
      </c>
      <c r="K4564" s="271">
        <f>IF(SUM(I4564:I4570)&gt;J4564,SUM(I4564:I4570),J4564)</f>
        <v>0</v>
      </c>
      <c r="L4564" s="271">
        <f>IF(D4564="o",IF(H4564&lt;15,0,IF(H4564&gt;40,8,H4564/5)),0)</f>
        <v>0</v>
      </c>
      <c r="M4564" s="272"/>
      <c r="N4564" s="272"/>
      <c r="O4564" s="272" t="str">
        <f t="shared" si="712"/>
        <v/>
      </c>
      <c r="P4564" s="272" t="str">
        <f t="shared" si="713"/>
        <v/>
      </c>
      <c r="Q4564" s="272">
        <f t="shared" si="714"/>
        <v>0</v>
      </c>
      <c r="R4564" s="272"/>
    </row>
    <row r="4565" spans="1:18" x14ac:dyDescent="0.3">
      <c r="A4565" s="214">
        <v>16</v>
      </c>
      <c r="B4565" s="200"/>
      <c r="C4565" s="200"/>
      <c r="D4565" s="215"/>
      <c r="E4565" s="200"/>
      <c r="F4565" s="200"/>
      <c r="G4565" s="216"/>
      <c r="H4565" s="273"/>
      <c r="I4565" s="271">
        <f t="shared" si="711"/>
        <v>0</v>
      </c>
      <c r="J4565" s="271"/>
      <c r="K4565" s="271"/>
      <c r="L4565" s="271"/>
      <c r="M4565" s="272"/>
      <c r="N4565" s="272"/>
      <c r="O4565" s="272" t="str">
        <f t="shared" si="712"/>
        <v/>
      </c>
      <c r="P4565" s="272" t="str">
        <f t="shared" si="713"/>
        <v/>
      </c>
      <c r="Q4565" s="272">
        <f t="shared" si="714"/>
        <v>0</v>
      </c>
      <c r="R4565" s="272"/>
    </row>
    <row r="4566" spans="1:18" x14ac:dyDescent="0.3">
      <c r="A4566" s="214">
        <v>17</v>
      </c>
      <c r="B4566" s="200"/>
      <c r="C4566" s="200"/>
      <c r="D4566" s="215"/>
      <c r="E4566" s="200"/>
      <c r="F4566" s="200"/>
      <c r="G4566" s="216"/>
      <c r="H4566" s="273"/>
      <c r="I4566" s="271">
        <f t="shared" si="711"/>
        <v>0</v>
      </c>
      <c r="J4566" s="271"/>
      <c r="K4566" s="271"/>
      <c r="L4566" s="271"/>
      <c r="M4566" s="272"/>
      <c r="N4566" s="272"/>
      <c r="O4566" s="272" t="str">
        <f t="shared" si="712"/>
        <v/>
      </c>
      <c r="P4566" s="272" t="str">
        <f t="shared" si="713"/>
        <v/>
      </c>
      <c r="Q4566" s="272">
        <f t="shared" si="714"/>
        <v>0</v>
      </c>
      <c r="R4566" s="272"/>
    </row>
    <row r="4567" spans="1:18" x14ac:dyDescent="0.3">
      <c r="A4567" s="214">
        <v>18</v>
      </c>
      <c r="B4567" s="200"/>
      <c r="C4567" s="200"/>
      <c r="D4567" s="215"/>
      <c r="E4567" s="200"/>
      <c r="F4567" s="200"/>
      <c r="G4567" s="216"/>
      <c r="H4567" s="273"/>
      <c r="I4567" s="271">
        <f t="shared" si="711"/>
        <v>0</v>
      </c>
      <c r="J4567" s="271"/>
      <c r="K4567" s="271"/>
      <c r="L4567" s="271"/>
      <c r="M4567" s="272"/>
      <c r="N4567" s="272"/>
      <c r="O4567" s="272" t="str">
        <f t="shared" si="712"/>
        <v/>
      </c>
      <c r="P4567" s="272" t="str">
        <f t="shared" si="713"/>
        <v/>
      </c>
      <c r="Q4567" s="272">
        <f t="shared" si="714"/>
        <v>0</v>
      </c>
      <c r="R4567" s="272"/>
    </row>
    <row r="4568" spans="1:18" x14ac:dyDescent="0.3">
      <c r="A4568" s="214">
        <v>19</v>
      </c>
      <c r="B4568" s="200"/>
      <c r="C4568" s="200"/>
      <c r="D4568" s="215"/>
      <c r="E4568" s="200"/>
      <c r="F4568" s="200"/>
      <c r="G4568" s="216"/>
      <c r="H4568" s="273"/>
      <c r="I4568" s="271">
        <f t="shared" si="711"/>
        <v>0</v>
      </c>
      <c r="J4568" s="271"/>
      <c r="K4568" s="271"/>
      <c r="L4568" s="271"/>
      <c r="M4568" s="272"/>
      <c r="N4568" s="272"/>
      <c r="O4568" s="272" t="str">
        <f t="shared" si="712"/>
        <v/>
      </c>
      <c r="P4568" s="272" t="str">
        <f t="shared" si="713"/>
        <v/>
      </c>
      <c r="Q4568" s="272">
        <f t="shared" si="714"/>
        <v>0</v>
      </c>
      <c r="R4568" s="272"/>
    </row>
    <row r="4569" spans="1:18" x14ac:dyDescent="0.3">
      <c r="A4569" s="214">
        <v>20</v>
      </c>
      <c r="B4569" s="200"/>
      <c r="C4569" s="200"/>
      <c r="D4569" s="215"/>
      <c r="E4569" s="200"/>
      <c r="F4569" s="200"/>
      <c r="G4569" s="216"/>
      <c r="H4569" s="273"/>
      <c r="I4569" s="271">
        <f t="shared" si="711"/>
        <v>0</v>
      </c>
      <c r="J4569" s="271"/>
      <c r="K4569" s="271"/>
      <c r="L4569" s="271"/>
      <c r="M4569" s="272"/>
      <c r="N4569" s="272"/>
      <c r="O4569" s="272" t="str">
        <f t="shared" si="712"/>
        <v/>
      </c>
      <c r="P4569" s="272" t="str">
        <f t="shared" si="713"/>
        <v/>
      </c>
      <c r="Q4569" s="272">
        <f t="shared" si="714"/>
        <v>0</v>
      </c>
      <c r="R4569" s="272"/>
    </row>
    <row r="4570" spans="1:18" ht="17.25" thickBot="1" x14ac:dyDescent="0.35">
      <c r="A4570" s="217">
        <v>21</v>
      </c>
      <c r="B4570" s="204"/>
      <c r="C4570" s="204"/>
      <c r="D4570" s="218"/>
      <c r="E4570" s="204"/>
      <c r="F4570" s="204"/>
      <c r="G4570" s="219"/>
      <c r="H4570" s="273"/>
      <c r="I4570" s="271">
        <f t="shared" si="711"/>
        <v>0</v>
      </c>
      <c r="J4570" s="271"/>
      <c r="K4570" s="271"/>
      <c r="L4570" s="271"/>
      <c r="M4570" s="272"/>
      <c r="N4570" s="272"/>
      <c r="O4570" s="272" t="str">
        <f t="shared" si="712"/>
        <v/>
      </c>
      <c r="P4570" s="272" t="str">
        <f t="shared" si="713"/>
        <v/>
      </c>
      <c r="Q4570" s="272">
        <f t="shared" si="714"/>
        <v>0</v>
      </c>
      <c r="R4570" s="272"/>
    </row>
    <row r="4571" spans="1:18" x14ac:dyDescent="0.3">
      <c r="A4571" s="220">
        <v>22</v>
      </c>
      <c r="B4571" s="202"/>
      <c r="C4571" s="202"/>
      <c r="D4571" s="202" t="s">
        <v>271</v>
      </c>
      <c r="E4571" s="202"/>
      <c r="F4571" s="202"/>
      <c r="G4571" s="221"/>
      <c r="H4571" s="273">
        <f>SUM(B4571:B4577)</f>
        <v>0</v>
      </c>
      <c r="I4571" s="271">
        <f t="shared" si="711"/>
        <v>0</v>
      </c>
      <c r="J4571" s="271">
        <f>IF(SUM(H4571-40)&gt;0,H4571-40,0)</f>
        <v>0</v>
      </c>
      <c r="K4571" s="271">
        <f>IF(SUM(I4571:I4577)&gt;J4571,SUM(I4571:I4577),J4571)</f>
        <v>0</v>
      </c>
      <c r="L4571" s="271">
        <f>IF(D4571="o",IF(H4571&lt;15,0,IF(H4571&gt;40,8,H4571/5)),0)</f>
        <v>0</v>
      </c>
      <c r="M4571" s="272"/>
      <c r="N4571" s="272"/>
      <c r="O4571" s="272" t="str">
        <f t="shared" si="712"/>
        <v/>
      </c>
      <c r="P4571" s="272" t="str">
        <f t="shared" si="713"/>
        <v/>
      </c>
      <c r="Q4571" s="272">
        <f t="shared" si="714"/>
        <v>0</v>
      </c>
      <c r="R4571" s="272"/>
    </row>
    <row r="4572" spans="1:18" x14ac:dyDescent="0.3">
      <c r="A4572" s="214">
        <v>23</v>
      </c>
      <c r="B4572" s="200"/>
      <c r="C4572" s="200"/>
      <c r="D4572" s="215"/>
      <c r="E4572" s="200"/>
      <c r="F4572" s="200"/>
      <c r="G4572" s="216"/>
      <c r="H4572" s="273"/>
      <c r="I4572" s="271">
        <f t="shared" si="711"/>
        <v>0</v>
      </c>
      <c r="J4572" s="271"/>
      <c r="K4572" s="271"/>
      <c r="L4572" s="271"/>
      <c r="M4572" s="272"/>
      <c r="N4572" s="272"/>
      <c r="O4572" s="272" t="str">
        <f t="shared" si="712"/>
        <v/>
      </c>
      <c r="P4572" s="272" t="str">
        <f t="shared" si="713"/>
        <v/>
      </c>
      <c r="Q4572" s="272">
        <f t="shared" si="714"/>
        <v>0</v>
      </c>
      <c r="R4572" s="272"/>
    </row>
    <row r="4573" spans="1:18" x14ac:dyDescent="0.3">
      <c r="A4573" s="214">
        <v>24</v>
      </c>
      <c r="B4573" s="200"/>
      <c r="C4573" s="200"/>
      <c r="D4573" s="215"/>
      <c r="E4573" s="200"/>
      <c r="F4573" s="200"/>
      <c r="G4573" s="216"/>
      <c r="H4573" s="273"/>
      <c r="I4573" s="271">
        <f t="shared" si="711"/>
        <v>0</v>
      </c>
      <c r="J4573" s="271"/>
      <c r="K4573" s="271"/>
      <c r="L4573" s="271"/>
      <c r="M4573" s="272"/>
      <c r="N4573" s="272"/>
      <c r="O4573" s="272" t="str">
        <f t="shared" si="712"/>
        <v/>
      </c>
      <c r="P4573" s="272" t="str">
        <f t="shared" si="713"/>
        <v/>
      </c>
      <c r="Q4573" s="272">
        <f t="shared" si="714"/>
        <v>0</v>
      </c>
      <c r="R4573" s="272"/>
    </row>
    <row r="4574" spans="1:18" x14ac:dyDescent="0.3">
      <c r="A4574" s="214">
        <v>25</v>
      </c>
      <c r="B4574" s="200"/>
      <c r="C4574" s="200"/>
      <c r="D4574" s="215"/>
      <c r="E4574" s="200"/>
      <c r="F4574" s="200"/>
      <c r="G4574" s="216"/>
      <c r="H4574" s="273"/>
      <c r="I4574" s="271">
        <f t="shared" si="711"/>
        <v>0</v>
      </c>
      <c r="J4574" s="271"/>
      <c r="K4574" s="271"/>
      <c r="L4574" s="271"/>
      <c r="M4574" s="272"/>
      <c r="N4574" s="272"/>
      <c r="O4574" s="272" t="str">
        <f t="shared" si="712"/>
        <v/>
      </c>
      <c r="P4574" s="272" t="str">
        <f t="shared" si="713"/>
        <v/>
      </c>
      <c r="Q4574" s="272">
        <f t="shared" si="714"/>
        <v>0</v>
      </c>
      <c r="R4574" s="272"/>
    </row>
    <row r="4575" spans="1:18" x14ac:dyDescent="0.3">
      <c r="A4575" s="214">
        <v>26</v>
      </c>
      <c r="B4575" s="200"/>
      <c r="C4575" s="200"/>
      <c r="D4575" s="215"/>
      <c r="E4575" s="200"/>
      <c r="F4575" s="200"/>
      <c r="G4575" s="216"/>
      <c r="H4575" s="273"/>
      <c r="I4575" s="271">
        <f t="shared" si="711"/>
        <v>0</v>
      </c>
      <c r="J4575" s="271"/>
      <c r="K4575" s="271"/>
      <c r="L4575" s="271"/>
      <c r="M4575" s="272"/>
      <c r="N4575" s="272"/>
      <c r="O4575" s="272" t="str">
        <f t="shared" si="712"/>
        <v/>
      </c>
      <c r="P4575" s="272" t="str">
        <f t="shared" si="713"/>
        <v/>
      </c>
      <c r="Q4575" s="272">
        <f t="shared" si="714"/>
        <v>0</v>
      </c>
      <c r="R4575" s="272"/>
    </row>
    <row r="4576" spans="1:18" x14ac:dyDescent="0.3">
      <c r="A4576" s="214">
        <v>27</v>
      </c>
      <c r="B4576" s="200"/>
      <c r="C4576" s="200"/>
      <c r="D4576" s="215"/>
      <c r="E4576" s="200"/>
      <c r="F4576" s="200"/>
      <c r="G4576" s="216"/>
      <c r="H4576" s="273"/>
      <c r="I4576" s="271">
        <f t="shared" si="711"/>
        <v>0</v>
      </c>
      <c r="J4576" s="271"/>
      <c r="K4576" s="271"/>
      <c r="L4576" s="271"/>
      <c r="M4576" s="272"/>
      <c r="N4576" s="272"/>
      <c r="O4576" s="272" t="str">
        <f t="shared" si="712"/>
        <v/>
      </c>
      <c r="P4576" s="272" t="str">
        <f t="shared" si="713"/>
        <v/>
      </c>
      <c r="Q4576" s="272">
        <f t="shared" si="714"/>
        <v>0</v>
      </c>
      <c r="R4576" s="272"/>
    </row>
    <row r="4577" spans="1:21" ht="17.25" thickBot="1" x14ac:dyDescent="0.35">
      <c r="A4577" s="217">
        <v>28</v>
      </c>
      <c r="B4577" s="204"/>
      <c r="C4577" s="204"/>
      <c r="D4577" s="218"/>
      <c r="E4577" s="204"/>
      <c r="F4577" s="204"/>
      <c r="G4577" s="219"/>
      <c r="H4577" s="273"/>
      <c r="I4577" s="271">
        <f t="shared" si="711"/>
        <v>0</v>
      </c>
      <c r="J4577" s="271"/>
      <c r="K4577" s="271"/>
      <c r="L4577" s="271"/>
      <c r="M4577" s="272"/>
      <c r="N4577" s="272"/>
      <c r="O4577" s="272" t="str">
        <f t="shared" si="712"/>
        <v/>
      </c>
      <c r="P4577" s="272" t="str">
        <f t="shared" si="713"/>
        <v/>
      </c>
      <c r="Q4577" s="272">
        <f t="shared" si="714"/>
        <v>0</v>
      </c>
      <c r="R4577" s="272"/>
    </row>
    <row r="4578" spans="1:21" x14ac:dyDescent="0.3">
      <c r="A4578" s="205"/>
      <c r="B4578" s="202"/>
      <c r="C4578" s="202"/>
      <c r="D4578" s="202" t="s">
        <v>271</v>
      </c>
      <c r="E4578" s="202"/>
      <c r="F4578" s="202"/>
      <c r="G4578" s="221"/>
      <c r="H4578" s="273" t="str">
        <f>IF(A4578&lt;&gt;0,SUM(Q4578:Q4580),"")</f>
        <v/>
      </c>
      <c r="I4578" s="271" t="str">
        <f>IF(A4578&lt;&gt;0,IF(IFERROR(B4578-8,0)&lt;0,0,IFERROR(B4578-8,0)),"")</f>
        <v/>
      </c>
      <c r="J4578" s="271" t="str">
        <f>IF(A4578&lt;&gt;0,IF(SUM(H4578-40)&gt;0,H4578-40,0),"")</f>
        <v/>
      </c>
      <c r="K4578" s="271" t="str">
        <f>IF(A4578&lt;&gt;0,IF(SUM(I4578:I4580)&gt;J4578,SUM(I4578:I4580),J4578),"")</f>
        <v/>
      </c>
      <c r="L4578" s="271" t="str">
        <f>IF(A4578&lt;&gt;0,IF(D4550="o",IF(H4578&lt;(15/(7/COUNTA(A4578:A4580))),0,IF(H4578&gt;(COUNTA(A4578:A4580)/5*40),COUNTA(A4578:A4580)/5*8,H4578/5)),""),"")</f>
        <v/>
      </c>
      <c r="M4578" s="272"/>
      <c r="N4578" s="272"/>
      <c r="O4578" s="272" t="str">
        <f t="shared" si="712"/>
        <v/>
      </c>
      <c r="P4578" s="272" t="str">
        <f t="shared" si="713"/>
        <v/>
      </c>
      <c r="Q4578" s="272">
        <f t="shared" si="714"/>
        <v>0</v>
      </c>
      <c r="R4578" s="272"/>
    </row>
    <row r="4579" spans="1:21" x14ac:dyDescent="0.3">
      <c r="A4579" s="206"/>
      <c r="B4579" s="200"/>
      <c r="C4579" s="200"/>
      <c r="D4579" s="215"/>
      <c r="E4579" s="200"/>
      <c r="F4579" s="200"/>
      <c r="G4579" s="216"/>
      <c r="H4579" s="273"/>
      <c r="I4579" s="271" t="str">
        <f>IF(A4579&lt;&gt;0,IF(IFERROR(B4579-8,0)&lt;0,0,IFERROR(B4579-8,0)),"")</f>
        <v/>
      </c>
      <c r="J4579" s="271"/>
      <c r="K4579" s="271"/>
      <c r="L4579" s="271"/>
      <c r="M4579" s="272"/>
      <c r="N4579" s="272"/>
      <c r="O4579" s="272" t="str">
        <f t="shared" si="712"/>
        <v/>
      </c>
      <c r="P4579" s="272" t="str">
        <f t="shared" si="713"/>
        <v/>
      </c>
      <c r="Q4579" s="272">
        <f t="shared" si="714"/>
        <v>0</v>
      </c>
      <c r="R4579" s="272"/>
    </row>
    <row r="4580" spans="1:21" ht="17.25" thickBot="1" x14ac:dyDescent="0.35">
      <c r="A4580" s="207"/>
      <c r="B4580" s="204"/>
      <c r="C4580" s="204"/>
      <c r="D4580" s="218"/>
      <c r="E4580" s="204"/>
      <c r="F4580" s="204"/>
      <c r="G4580" s="219"/>
      <c r="H4580" s="273"/>
      <c r="I4580" s="271" t="str">
        <f>IF(A4580&lt;&gt;0,IF(IFERROR(B4580-8,0)&lt;0,0,IFERROR(B4580-8,0)),"")</f>
        <v/>
      </c>
      <c r="J4580" s="271"/>
      <c r="K4580" s="271"/>
      <c r="L4580" s="271"/>
      <c r="M4580" s="272"/>
      <c r="N4580" s="272"/>
      <c r="O4580" s="272"/>
      <c r="P4580" s="272"/>
      <c r="Q4580" s="272">
        <f t="shared" si="714"/>
        <v>0</v>
      </c>
      <c r="R4580" s="272"/>
    </row>
    <row r="4581" spans="1:21" ht="17.25" thickBot="1" x14ac:dyDescent="0.35">
      <c r="A4581" s="211"/>
      <c r="B4581" s="243"/>
      <c r="C4581" s="243"/>
      <c r="D4581" s="243"/>
      <c r="E4581" s="243"/>
      <c r="F4581" s="243"/>
      <c r="G4581" s="244"/>
      <c r="H4581" s="273">
        <f t="shared" ref="H4581:M4581" si="715">SUM(H4582:H4612)</f>
        <v>0</v>
      </c>
      <c r="I4581" s="271">
        <f t="shared" si="715"/>
        <v>0</v>
      </c>
      <c r="J4581" s="271">
        <f t="shared" si="715"/>
        <v>0</v>
      </c>
      <c r="K4581" s="271">
        <f t="shared" si="715"/>
        <v>0</v>
      </c>
      <c r="L4581" s="274">
        <f t="shared" si="715"/>
        <v>0</v>
      </c>
      <c r="M4581" s="271" t="e">
        <f t="shared" si="715"/>
        <v>#DIV/0!</v>
      </c>
      <c r="N4581" s="275">
        <f>COUNTA(B4582:B4612)-COUNTIF(B4582:B4612,"연차")</f>
        <v>0</v>
      </c>
      <c r="O4581" s="271">
        <f>SUM(O4582:O4612)</f>
        <v>0</v>
      </c>
      <c r="P4581" s="271">
        <f>SUM(P4582:P4612)</f>
        <v>0</v>
      </c>
      <c r="Q4581" s="272">
        <f>SUM(Q4582:Q4612)</f>
        <v>0</v>
      </c>
      <c r="R4581" s="272">
        <f>COUNTA(A4582:A4612)</f>
        <v>28</v>
      </c>
      <c r="S4581" s="276">
        <f>SUM(C4582:C4612)</f>
        <v>0</v>
      </c>
      <c r="T4581" s="276">
        <f>SUM(F4582:F4612)</f>
        <v>0</v>
      </c>
      <c r="U4581" s="251">
        <f>G4583*G4585</f>
        <v>0</v>
      </c>
    </row>
    <row r="4582" spans="1:21" x14ac:dyDescent="0.3">
      <c r="A4582" s="212">
        <v>1</v>
      </c>
      <c r="B4582" s="201"/>
      <c r="C4582" s="201"/>
      <c r="D4582" s="201" t="s">
        <v>271</v>
      </c>
      <c r="E4582" s="201"/>
      <c r="F4582" s="201"/>
      <c r="G4582" s="213" t="s">
        <v>282</v>
      </c>
      <c r="H4582" s="273">
        <f>SUM(B4582:B4588)</f>
        <v>0</v>
      </c>
      <c r="I4582" s="271">
        <f t="shared" ref="I4582:I4609" si="716">IF(IFERROR(B4582-8,0)&lt;0,0,IFERROR(B4582-8,0))</f>
        <v>0</v>
      </c>
      <c r="J4582" s="271">
        <f>IF(SUM(H4582-40)&gt;0,H4582-40,0)</f>
        <v>0</v>
      </c>
      <c r="K4582" s="271">
        <f>IF(SUM(I4582:I4588)&gt;J4582,SUM(I4582:I4588),J4582)</f>
        <v>0</v>
      </c>
      <c r="L4582" s="271">
        <f>IF(D4582="o",IF(H4582&lt;15,0,IF(H4582&gt;40,8,H4582/5)),0)</f>
        <v>0</v>
      </c>
      <c r="M4582" s="272" t="e">
        <f>SUM(B4582:B4612)/COUNTA(B4582:B4612)</f>
        <v>#DIV/0!</v>
      </c>
      <c r="N4582" s="272"/>
      <c r="O4582" s="272" t="str">
        <f>IF(E4582="o",IF(B4582&gt;8,8,B4582),"")</f>
        <v/>
      </c>
      <c r="P4582" s="272" t="str">
        <f>IF(E4582="o",IF(B4582&gt;8,B4582-8,0),"")</f>
        <v/>
      </c>
      <c r="Q4582" s="272">
        <f>COUNTA(A4582)*IF(B4582="연차",0,B4582)</f>
        <v>0</v>
      </c>
      <c r="R4582" s="272"/>
    </row>
    <row r="4583" spans="1:21" x14ac:dyDescent="0.3">
      <c r="A4583" s="214">
        <v>2</v>
      </c>
      <c r="B4583" s="200"/>
      <c r="C4583" s="200"/>
      <c r="D4583" s="215"/>
      <c r="E4583" s="200"/>
      <c r="F4583" s="200"/>
      <c r="G4583" s="203"/>
      <c r="H4583" s="273"/>
      <c r="I4583" s="271">
        <f t="shared" si="716"/>
        <v>0</v>
      </c>
      <c r="J4583" s="271"/>
      <c r="K4583" s="271"/>
      <c r="L4583" s="271"/>
      <c r="M4583" s="272"/>
      <c r="N4583" s="272"/>
      <c r="O4583" s="272" t="str">
        <f t="shared" ref="O4583:O4611" si="717">IF(E4583="o",IF(B4583&gt;8,8,B4583),"")</f>
        <v/>
      </c>
      <c r="P4583" s="272" t="str">
        <f t="shared" ref="P4583:P4611" si="718">IF(E4583="o",IF(B4583&gt;8,B4583-8,0),"")</f>
        <v/>
      </c>
      <c r="Q4583" s="272">
        <f t="shared" ref="Q4583:Q4612" si="719">COUNTA(A4583)*IF(B4583="연차",0,B4583)</f>
        <v>0</v>
      </c>
      <c r="R4583" s="272"/>
    </row>
    <row r="4584" spans="1:21" x14ac:dyDescent="0.3">
      <c r="A4584" s="214">
        <v>3</v>
      </c>
      <c r="B4584" s="200"/>
      <c r="C4584" s="200"/>
      <c r="D4584" s="215"/>
      <c r="E4584" s="200"/>
      <c r="F4584" s="200"/>
      <c r="G4584" s="203" t="s">
        <v>275</v>
      </c>
      <c r="H4584" s="273"/>
      <c r="I4584" s="271">
        <f t="shared" si="716"/>
        <v>0</v>
      </c>
      <c r="J4584" s="271"/>
      <c r="K4584" s="271"/>
      <c r="L4584" s="271"/>
      <c r="M4584" s="272"/>
      <c r="N4584" s="272"/>
      <c r="O4584" s="272" t="str">
        <f t="shared" si="717"/>
        <v/>
      </c>
      <c r="P4584" s="272" t="str">
        <f t="shared" si="718"/>
        <v/>
      </c>
      <c r="Q4584" s="272">
        <f t="shared" si="719"/>
        <v>0</v>
      </c>
      <c r="R4584" s="272"/>
    </row>
    <row r="4585" spans="1:21" x14ac:dyDescent="0.3">
      <c r="A4585" s="214">
        <v>4</v>
      </c>
      <c r="B4585" s="200"/>
      <c r="C4585" s="200"/>
      <c r="D4585" s="215"/>
      <c r="E4585" s="200"/>
      <c r="F4585" s="200"/>
      <c r="G4585" s="203"/>
      <c r="H4585" s="273"/>
      <c r="I4585" s="271">
        <f t="shared" si="716"/>
        <v>0</v>
      </c>
      <c r="J4585" s="271"/>
      <c r="K4585" s="271"/>
      <c r="L4585" s="271"/>
      <c r="M4585" s="272"/>
      <c r="N4585" s="272"/>
      <c r="O4585" s="272" t="str">
        <f t="shared" si="717"/>
        <v/>
      </c>
      <c r="P4585" s="272" t="str">
        <f t="shared" si="718"/>
        <v/>
      </c>
      <c r="Q4585" s="272">
        <f t="shared" si="719"/>
        <v>0</v>
      </c>
      <c r="R4585" s="272"/>
    </row>
    <row r="4586" spans="1:21" x14ac:dyDescent="0.3">
      <c r="A4586" s="214">
        <v>5</v>
      </c>
      <c r="B4586" s="200"/>
      <c r="C4586" s="200"/>
      <c r="D4586" s="215"/>
      <c r="E4586" s="200"/>
      <c r="F4586" s="200"/>
      <c r="G4586" s="216"/>
      <c r="H4586" s="273"/>
      <c r="I4586" s="271">
        <f t="shared" si="716"/>
        <v>0</v>
      </c>
      <c r="J4586" s="271"/>
      <c r="K4586" s="271"/>
      <c r="L4586" s="271"/>
      <c r="M4586" s="272"/>
      <c r="N4586" s="272"/>
      <c r="O4586" s="272" t="str">
        <f t="shared" si="717"/>
        <v/>
      </c>
      <c r="P4586" s="272" t="str">
        <f t="shared" si="718"/>
        <v/>
      </c>
      <c r="Q4586" s="272">
        <f t="shared" si="719"/>
        <v>0</v>
      </c>
      <c r="R4586" s="272"/>
    </row>
    <row r="4587" spans="1:21" x14ac:dyDescent="0.3">
      <c r="A4587" s="214">
        <v>6</v>
      </c>
      <c r="B4587" s="200"/>
      <c r="C4587" s="200"/>
      <c r="D4587" s="215"/>
      <c r="E4587" s="200"/>
      <c r="F4587" s="200"/>
      <c r="G4587" s="216"/>
      <c r="H4587" s="273"/>
      <c r="I4587" s="271">
        <f t="shared" si="716"/>
        <v>0</v>
      </c>
      <c r="J4587" s="271"/>
      <c r="K4587" s="271"/>
      <c r="L4587" s="271"/>
      <c r="M4587" s="272"/>
      <c r="N4587" s="272"/>
      <c r="O4587" s="272" t="str">
        <f t="shared" si="717"/>
        <v/>
      </c>
      <c r="P4587" s="272" t="str">
        <f t="shared" si="718"/>
        <v/>
      </c>
      <c r="Q4587" s="272">
        <f t="shared" si="719"/>
        <v>0</v>
      </c>
      <c r="R4587" s="272"/>
    </row>
    <row r="4588" spans="1:21" ht="17.25" thickBot="1" x14ac:dyDescent="0.35">
      <c r="A4588" s="217">
        <v>7</v>
      </c>
      <c r="B4588" s="204"/>
      <c r="C4588" s="204"/>
      <c r="D4588" s="218"/>
      <c r="E4588" s="204"/>
      <c r="F4588" s="204"/>
      <c r="G4588" s="219"/>
      <c r="H4588" s="273"/>
      <c r="I4588" s="271">
        <f t="shared" si="716"/>
        <v>0</v>
      </c>
      <c r="J4588" s="271"/>
      <c r="K4588" s="271"/>
      <c r="L4588" s="271"/>
      <c r="M4588" s="272"/>
      <c r="N4588" s="272"/>
      <c r="O4588" s="272" t="str">
        <f t="shared" si="717"/>
        <v/>
      </c>
      <c r="P4588" s="272" t="str">
        <f t="shared" si="718"/>
        <v/>
      </c>
      <c r="Q4588" s="272">
        <f t="shared" si="719"/>
        <v>0</v>
      </c>
      <c r="R4588" s="272"/>
    </row>
    <row r="4589" spans="1:21" x14ac:dyDescent="0.3">
      <c r="A4589" s="220">
        <v>8</v>
      </c>
      <c r="B4589" s="202"/>
      <c r="C4589" s="202"/>
      <c r="D4589" s="202" t="s">
        <v>271</v>
      </c>
      <c r="E4589" s="202"/>
      <c r="F4589" s="202"/>
      <c r="G4589" s="221"/>
      <c r="H4589" s="273">
        <f>SUM(B4589:B4595)</f>
        <v>0</v>
      </c>
      <c r="I4589" s="271">
        <f t="shared" si="716"/>
        <v>0</v>
      </c>
      <c r="J4589" s="271">
        <f>IF(SUM(H4589-40)&gt;0,H4589-40,0)</f>
        <v>0</v>
      </c>
      <c r="K4589" s="271">
        <f>IF(SUM(I4589:I4595)&gt;J4589,SUM(I4589:I4595),J4589)</f>
        <v>0</v>
      </c>
      <c r="L4589" s="271">
        <f>IF(D4589="o",IF(H4589&lt;15,0,IF(H4589&gt;40,8,H4589/5)),0)</f>
        <v>0</v>
      </c>
      <c r="M4589" s="272"/>
      <c r="N4589" s="272"/>
      <c r="O4589" s="272" t="str">
        <f t="shared" si="717"/>
        <v/>
      </c>
      <c r="P4589" s="272" t="str">
        <f t="shared" si="718"/>
        <v/>
      </c>
      <c r="Q4589" s="272">
        <f t="shared" si="719"/>
        <v>0</v>
      </c>
      <c r="R4589" s="272"/>
    </row>
    <row r="4590" spans="1:21" x14ac:dyDescent="0.3">
      <c r="A4590" s="214">
        <v>9</v>
      </c>
      <c r="B4590" s="200"/>
      <c r="C4590" s="200"/>
      <c r="D4590" s="215"/>
      <c r="E4590" s="200"/>
      <c r="F4590" s="200"/>
      <c r="G4590" s="216"/>
      <c r="H4590" s="273"/>
      <c r="I4590" s="271">
        <f t="shared" si="716"/>
        <v>0</v>
      </c>
      <c r="J4590" s="271"/>
      <c r="K4590" s="271"/>
      <c r="L4590" s="271"/>
      <c r="M4590" s="272"/>
      <c r="N4590" s="272"/>
      <c r="O4590" s="272" t="str">
        <f t="shared" si="717"/>
        <v/>
      </c>
      <c r="P4590" s="272" t="str">
        <f t="shared" si="718"/>
        <v/>
      </c>
      <c r="Q4590" s="272">
        <f t="shared" si="719"/>
        <v>0</v>
      </c>
      <c r="R4590" s="272"/>
    </row>
    <row r="4591" spans="1:21" x14ac:dyDescent="0.3">
      <c r="A4591" s="214">
        <v>10</v>
      </c>
      <c r="B4591" s="200"/>
      <c r="C4591" s="200"/>
      <c r="D4591" s="215"/>
      <c r="E4591" s="200"/>
      <c r="F4591" s="200"/>
      <c r="G4591" s="216"/>
      <c r="H4591" s="273"/>
      <c r="I4591" s="271">
        <f t="shared" si="716"/>
        <v>0</v>
      </c>
      <c r="J4591" s="271"/>
      <c r="K4591" s="271"/>
      <c r="L4591" s="271"/>
      <c r="M4591" s="272"/>
      <c r="N4591" s="272"/>
      <c r="O4591" s="272" t="str">
        <f t="shared" si="717"/>
        <v/>
      </c>
      <c r="P4591" s="272" t="str">
        <f t="shared" si="718"/>
        <v/>
      </c>
      <c r="Q4591" s="272">
        <f t="shared" si="719"/>
        <v>0</v>
      </c>
      <c r="R4591" s="272"/>
    </row>
    <row r="4592" spans="1:21" x14ac:dyDescent="0.3">
      <c r="A4592" s="214">
        <v>11</v>
      </c>
      <c r="B4592" s="200"/>
      <c r="C4592" s="200"/>
      <c r="D4592" s="215"/>
      <c r="E4592" s="200"/>
      <c r="F4592" s="200"/>
      <c r="G4592" s="216"/>
      <c r="H4592" s="273"/>
      <c r="I4592" s="271">
        <f t="shared" si="716"/>
        <v>0</v>
      </c>
      <c r="J4592" s="271"/>
      <c r="K4592" s="271"/>
      <c r="L4592" s="271"/>
      <c r="M4592" s="272"/>
      <c r="N4592" s="272"/>
      <c r="O4592" s="272" t="str">
        <f t="shared" si="717"/>
        <v/>
      </c>
      <c r="P4592" s="272" t="str">
        <f t="shared" si="718"/>
        <v/>
      </c>
      <c r="Q4592" s="272">
        <f t="shared" si="719"/>
        <v>0</v>
      </c>
      <c r="R4592" s="272"/>
    </row>
    <row r="4593" spans="1:18" x14ac:dyDescent="0.3">
      <c r="A4593" s="214">
        <v>12</v>
      </c>
      <c r="B4593" s="200"/>
      <c r="C4593" s="200"/>
      <c r="D4593" s="215"/>
      <c r="E4593" s="200"/>
      <c r="F4593" s="200"/>
      <c r="G4593" s="216"/>
      <c r="H4593" s="273"/>
      <c r="I4593" s="271">
        <f t="shared" si="716"/>
        <v>0</v>
      </c>
      <c r="J4593" s="271"/>
      <c r="K4593" s="271"/>
      <c r="L4593" s="271"/>
      <c r="M4593" s="272"/>
      <c r="N4593" s="272"/>
      <c r="O4593" s="272" t="str">
        <f t="shared" si="717"/>
        <v/>
      </c>
      <c r="P4593" s="272" t="str">
        <f t="shared" si="718"/>
        <v/>
      </c>
      <c r="Q4593" s="272">
        <f t="shared" si="719"/>
        <v>0</v>
      </c>
      <c r="R4593" s="272"/>
    </row>
    <row r="4594" spans="1:18" x14ac:dyDescent="0.3">
      <c r="A4594" s="214">
        <v>13</v>
      </c>
      <c r="B4594" s="200"/>
      <c r="C4594" s="200"/>
      <c r="D4594" s="215"/>
      <c r="E4594" s="200"/>
      <c r="F4594" s="200"/>
      <c r="G4594" s="216"/>
      <c r="H4594" s="273"/>
      <c r="I4594" s="271">
        <f t="shared" si="716"/>
        <v>0</v>
      </c>
      <c r="J4594" s="271"/>
      <c r="K4594" s="271"/>
      <c r="L4594" s="271"/>
      <c r="M4594" s="272"/>
      <c r="N4594" s="272"/>
      <c r="O4594" s="272" t="str">
        <f t="shared" si="717"/>
        <v/>
      </c>
      <c r="P4594" s="272" t="str">
        <f t="shared" si="718"/>
        <v/>
      </c>
      <c r="Q4594" s="272">
        <f t="shared" si="719"/>
        <v>0</v>
      </c>
      <c r="R4594" s="272"/>
    </row>
    <row r="4595" spans="1:18" ht="17.25" thickBot="1" x14ac:dyDescent="0.35">
      <c r="A4595" s="217">
        <v>14</v>
      </c>
      <c r="B4595" s="204"/>
      <c r="C4595" s="204"/>
      <c r="D4595" s="218"/>
      <c r="E4595" s="204"/>
      <c r="F4595" s="204"/>
      <c r="G4595" s="219"/>
      <c r="H4595" s="273"/>
      <c r="I4595" s="271">
        <f t="shared" si="716"/>
        <v>0</v>
      </c>
      <c r="J4595" s="271"/>
      <c r="K4595" s="271"/>
      <c r="L4595" s="271"/>
      <c r="M4595" s="272"/>
      <c r="N4595" s="272"/>
      <c r="O4595" s="272" t="str">
        <f t="shared" si="717"/>
        <v/>
      </c>
      <c r="P4595" s="272" t="str">
        <f t="shared" si="718"/>
        <v/>
      </c>
      <c r="Q4595" s="272">
        <f t="shared" si="719"/>
        <v>0</v>
      </c>
      <c r="R4595" s="272"/>
    </row>
    <row r="4596" spans="1:18" x14ac:dyDescent="0.3">
      <c r="A4596" s="220">
        <v>15</v>
      </c>
      <c r="B4596" s="202"/>
      <c r="C4596" s="202"/>
      <c r="D4596" s="202" t="s">
        <v>271</v>
      </c>
      <c r="E4596" s="202"/>
      <c r="F4596" s="202"/>
      <c r="G4596" s="221"/>
      <c r="H4596" s="273">
        <f>SUM(B4596:B4602)</f>
        <v>0</v>
      </c>
      <c r="I4596" s="271">
        <f t="shared" si="716"/>
        <v>0</v>
      </c>
      <c r="J4596" s="271">
        <f>IF(SUM(H4596-40)&gt;0,H4596-40,0)</f>
        <v>0</v>
      </c>
      <c r="K4596" s="271">
        <f>IF(SUM(I4596:I4602)&gt;J4596,SUM(I4596:I4602),J4596)</f>
        <v>0</v>
      </c>
      <c r="L4596" s="271">
        <f>IF(D4596="o",IF(H4596&lt;15,0,IF(H4596&gt;40,8,H4596/5)),0)</f>
        <v>0</v>
      </c>
      <c r="M4596" s="272"/>
      <c r="N4596" s="272"/>
      <c r="O4596" s="272" t="str">
        <f t="shared" si="717"/>
        <v/>
      </c>
      <c r="P4596" s="272" t="str">
        <f t="shared" si="718"/>
        <v/>
      </c>
      <c r="Q4596" s="272">
        <f t="shared" si="719"/>
        <v>0</v>
      </c>
      <c r="R4596" s="272"/>
    </row>
    <row r="4597" spans="1:18" x14ac:dyDescent="0.3">
      <c r="A4597" s="214">
        <v>16</v>
      </c>
      <c r="B4597" s="200"/>
      <c r="C4597" s="200"/>
      <c r="D4597" s="215"/>
      <c r="E4597" s="200"/>
      <c r="F4597" s="200"/>
      <c r="G4597" s="216"/>
      <c r="H4597" s="273"/>
      <c r="I4597" s="271">
        <f t="shared" si="716"/>
        <v>0</v>
      </c>
      <c r="J4597" s="271"/>
      <c r="K4597" s="271"/>
      <c r="L4597" s="271"/>
      <c r="M4597" s="272"/>
      <c r="N4597" s="272"/>
      <c r="O4597" s="272" t="str">
        <f t="shared" si="717"/>
        <v/>
      </c>
      <c r="P4597" s="272" t="str">
        <f t="shared" si="718"/>
        <v/>
      </c>
      <c r="Q4597" s="272">
        <f t="shared" si="719"/>
        <v>0</v>
      </c>
      <c r="R4597" s="272"/>
    </row>
    <row r="4598" spans="1:18" x14ac:dyDescent="0.3">
      <c r="A4598" s="214">
        <v>17</v>
      </c>
      <c r="B4598" s="200"/>
      <c r="C4598" s="200"/>
      <c r="D4598" s="215"/>
      <c r="E4598" s="200"/>
      <c r="F4598" s="200"/>
      <c r="G4598" s="216"/>
      <c r="H4598" s="273"/>
      <c r="I4598" s="271">
        <f t="shared" si="716"/>
        <v>0</v>
      </c>
      <c r="J4598" s="271"/>
      <c r="K4598" s="271"/>
      <c r="L4598" s="271"/>
      <c r="M4598" s="272"/>
      <c r="N4598" s="272"/>
      <c r="O4598" s="272" t="str">
        <f t="shared" si="717"/>
        <v/>
      </c>
      <c r="P4598" s="272" t="str">
        <f t="shared" si="718"/>
        <v/>
      </c>
      <c r="Q4598" s="272">
        <f t="shared" si="719"/>
        <v>0</v>
      </c>
      <c r="R4598" s="272"/>
    </row>
    <row r="4599" spans="1:18" x14ac:dyDescent="0.3">
      <c r="A4599" s="214">
        <v>18</v>
      </c>
      <c r="B4599" s="200"/>
      <c r="C4599" s="200"/>
      <c r="D4599" s="215"/>
      <c r="E4599" s="200"/>
      <c r="F4599" s="200"/>
      <c r="G4599" s="216"/>
      <c r="H4599" s="273"/>
      <c r="I4599" s="271">
        <f t="shared" si="716"/>
        <v>0</v>
      </c>
      <c r="J4599" s="271"/>
      <c r="K4599" s="271"/>
      <c r="L4599" s="271"/>
      <c r="M4599" s="272"/>
      <c r="N4599" s="272"/>
      <c r="O4599" s="272" t="str">
        <f t="shared" si="717"/>
        <v/>
      </c>
      <c r="P4599" s="272" t="str">
        <f t="shared" si="718"/>
        <v/>
      </c>
      <c r="Q4599" s="272">
        <f t="shared" si="719"/>
        <v>0</v>
      </c>
      <c r="R4599" s="272"/>
    </row>
    <row r="4600" spans="1:18" x14ac:dyDescent="0.3">
      <c r="A4600" s="214">
        <v>19</v>
      </c>
      <c r="B4600" s="200"/>
      <c r="C4600" s="200"/>
      <c r="D4600" s="215"/>
      <c r="E4600" s="200"/>
      <c r="F4600" s="200"/>
      <c r="G4600" s="216"/>
      <c r="H4600" s="273"/>
      <c r="I4600" s="271">
        <f t="shared" si="716"/>
        <v>0</v>
      </c>
      <c r="J4600" s="271"/>
      <c r="K4600" s="271"/>
      <c r="L4600" s="271"/>
      <c r="M4600" s="272"/>
      <c r="N4600" s="272"/>
      <c r="O4600" s="272" t="str">
        <f t="shared" si="717"/>
        <v/>
      </c>
      <c r="P4600" s="272" t="str">
        <f t="shared" si="718"/>
        <v/>
      </c>
      <c r="Q4600" s="272">
        <f t="shared" si="719"/>
        <v>0</v>
      </c>
      <c r="R4600" s="272"/>
    </row>
    <row r="4601" spans="1:18" x14ac:dyDescent="0.3">
      <c r="A4601" s="214">
        <v>20</v>
      </c>
      <c r="B4601" s="200"/>
      <c r="C4601" s="200"/>
      <c r="D4601" s="215"/>
      <c r="E4601" s="200"/>
      <c r="F4601" s="200"/>
      <c r="G4601" s="216"/>
      <c r="H4601" s="273"/>
      <c r="I4601" s="271">
        <f t="shared" si="716"/>
        <v>0</v>
      </c>
      <c r="J4601" s="271"/>
      <c r="K4601" s="271"/>
      <c r="L4601" s="271"/>
      <c r="M4601" s="272"/>
      <c r="N4601" s="272"/>
      <c r="O4601" s="272" t="str">
        <f t="shared" si="717"/>
        <v/>
      </c>
      <c r="P4601" s="272" t="str">
        <f t="shared" si="718"/>
        <v/>
      </c>
      <c r="Q4601" s="272">
        <f t="shared" si="719"/>
        <v>0</v>
      </c>
      <c r="R4601" s="272"/>
    </row>
    <row r="4602" spans="1:18" ht="17.25" thickBot="1" x14ac:dyDescent="0.35">
      <c r="A4602" s="217">
        <v>21</v>
      </c>
      <c r="B4602" s="204"/>
      <c r="C4602" s="204"/>
      <c r="D4602" s="218"/>
      <c r="E4602" s="204"/>
      <c r="F4602" s="204"/>
      <c r="G4602" s="219"/>
      <c r="H4602" s="273"/>
      <c r="I4602" s="271">
        <f t="shared" si="716"/>
        <v>0</v>
      </c>
      <c r="J4602" s="271"/>
      <c r="K4602" s="271"/>
      <c r="L4602" s="271"/>
      <c r="M4602" s="272"/>
      <c r="N4602" s="272"/>
      <c r="O4602" s="272" t="str">
        <f t="shared" si="717"/>
        <v/>
      </c>
      <c r="P4602" s="272" t="str">
        <f t="shared" si="718"/>
        <v/>
      </c>
      <c r="Q4602" s="272">
        <f t="shared" si="719"/>
        <v>0</v>
      </c>
      <c r="R4602" s="272"/>
    </row>
    <row r="4603" spans="1:18" x14ac:dyDescent="0.3">
      <c r="A4603" s="220">
        <v>22</v>
      </c>
      <c r="B4603" s="202"/>
      <c r="C4603" s="202"/>
      <c r="D4603" s="202" t="s">
        <v>271</v>
      </c>
      <c r="E4603" s="202"/>
      <c r="F4603" s="202"/>
      <c r="G4603" s="221"/>
      <c r="H4603" s="273">
        <f>SUM(B4603:B4609)</f>
        <v>0</v>
      </c>
      <c r="I4603" s="271">
        <f t="shared" si="716"/>
        <v>0</v>
      </c>
      <c r="J4603" s="271">
        <f>IF(SUM(H4603-40)&gt;0,H4603-40,0)</f>
        <v>0</v>
      </c>
      <c r="K4603" s="271">
        <f>IF(SUM(I4603:I4609)&gt;J4603,SUM(I4603:I4609),J4603)</f>
        <v>0</v>
      </c>
      <c r="L4603" s="271">
        <f>IF(D4603="o",IF(H4603&lt;15,0,IF(H4603&gt;40,8,H4603/5)),0)</f>
        <v>0</v>
      </c>
      <c r="M4603" s="272"/>
      <c r="N4603" s="272"/>
      <c r="O4603" s="272" t="str">
        <f t="shared" si="717"/>
        <v/>
      </c>
      <c r="P4603" s="272" t="str">
        <f t="shared" si="718"/>
        <v/>
      </c>
      <c r="Q4603" s="272">
        <f t="shared" si="719"/>
        <v>0</v>
      </c>
      <c r="R4603" s="272"/>
    </row>
    <row r="4604" spans="1:18" x14ac:dyDescent="0.3">
      <c r="A4604" s="214">
        <v>23</v>
      </c>
      <c r="B4604" s="200"/>
      <c r="C4604" s="200"/>
      <c r="D4604" s="215"/>
      <c r="E4604" s="200"/>
      <c r="F4604" s="200"/>
      <c r="G4604" s="216"/>
      <c r="H4604" s="273"/>
      <c r="I4604" s="271">
        <f t="shared" si="716"/>
        <v>0</v>
      </c>
      <c r="J4604" s="271"/>
      <c r="K4604" s="271"/>
      <c r="L4604" s="271"/>
      <c r="M4604" s="272"/>
      <c r="N4604" s="272"/>
      <c r="O4604" s="272" t="str">
        <f t="shared" si="717"/>
        <v/>
      </c>
      <c r="P4604" s="272" t="str">
        <f t="shared" si="718"/>
        <v/>
      </c>
      <c r="Q4604" s="272">
        <f t="shared" si="719"/>
        <v>0</v>
      </c>
      <c r="R4604" s="272"/>
    </row>
    <row r="4605" spans="1:18" x14ac:dyDescent="0.3">
      <c r="A4605" s="214">
        <v>24</v>
      </c>
      <c r="B4605" s="200"/>
      <c r="C4605" s="200"/>
      <c r="D4605" s="215"/>
      <c r="E4605" s="200"/>
      <c r="F4605" s="200"/>
      <c r="G4605" s="216"/>
      <c r="H4605" s="273"/>
      <c r="I4605" s="271">
        <f t="shared" si="716"/>
        <v>0</v>
      </c>
      <c r="J4605" s="271"/>
      <c r="K4605" s="271"/>
      <c r="L4605" s="271"/>
      <c r="M4605" s="272"/>
      <c r="N4605" s="272"/>
      <c r="O4605" s="272" t="str">
        <f t="shared" si="717"/>
        <v/>
      </c>
      <c r="P4605" s="272" t="str">
        <f t="shared" si="718"/>
        <v/>
      </c>
      <c r="Q4605" s="272">
        <f t="shared" si="719"/>
        <v>0</v>
      </c>
      <c r="R4605" s="272"/>
    </row>
    <row r="4606" spans="1:18" x14ac:dyDescent="0.3">
      <c r="A4606" s="214">
        <v>25</v>
      </c>
      <c r="B4606" s="200"/>
      <c r="C4606" s="200"/>
      <c r="D4606" s="215"/>
      <c r="E4606" s="200"/>
      <c r="F4606" s="200"/>
      <c r="G4606" s="216"/>
      <c r="H4606" s="273"/>
      <c r="I4606" s="271">
        <f t="shared" si="716"/>
        <v>0</v>
      </c>
      <c r="J4606" s="271"/>
      <c r="K4606" s="271"/>
      <c r="L4606" s="271"/>
      <c r="M4606" s="272"/>
      <c r="N4606" s="272"/>
      <c r="O4606" s="272" t="str">
        <f t="shared" si="717"/>
        <v/>
      </c>
      <c r="P4606" s="272" t="str">
        <f t="shared" si="718"/>
        <v/>
      </c>
      <c r="Q4606" s="272">
        <f t="shared" si="719"/>
        <v>0</v>
      </c>
      <c r="R4606" s="272"/>
    </row>
    <row r="4607" spans="1:18" x14ac:dyDescent="0.3">
      <c r="A4607" s="214">
        <v>26</v>
      </c>
      <c r="B4607" s="200"/>
      <c r="C4607" s="200"/>
      <c r="D4607" s="215"/>
      <c r="E4607" s="200"/>
      <c r="F4607" s="200"/>
      <c r="G4607" s="216"/>
      <c r="H4607" s="273"/>
      <c r="I4607" s="271">
        <f t="shared" si="716"/>
        <v>0</v>
      </c>
      <c r="J4607" s="271"/>
      <c r="K4607" s="271"/>
      <c r="L4607" s="271"/>
      <c r="M4607" s="272"/>
      <c r="N4607" s="272"/>
      <c r="O4607" s="272" t="str">
        <f t="shared" si="717"/>
        <v/>
      </c>
      <c r="P4607" s="272" t="str">
        <f t="shared" si="718"/>
        <v/>
      </c>
      <c r="Q4607" s="272">
        <f t="shared" si="719"/>
        <v>0</v>
      </c>
      <c r="R4607" s="272"/>
    </row>
    <row r="4608" spans="1:18" x14ac:dyDescent="0.3">
      <c r="A4608" s="214">
        <v>27</v>
      </c>
      <c r="B4608" s="200"/>
      <c r="C4608" s="200"/>
      <c r="D4608" s="215"/>
      <c r="E4608" s="200"/>
      <c r="F4608" s="200"/>
      <c r="G4608" s="216"/>
      <c r="H4608" s="273"/>
      <c r="I4608" s="271">
        <f t="shared" si="716"/>
        <v>0</v>
      </c>
      <c r="J4608" s="271"/>
      <c r="K4608" s="271"/>
      <c r="L4608" s="271"/>
      <c r="M4608" s="272"/>
      <c r="N4608" s="272"/>
      <c r="O4608" s="272" t="str">
        <f t="shared" si="717"/>
        <v/>
      </c>
      <c r="P4608" s="272" t="str">
        <f t="shared" si="718"/>
        <v/>
      </c>
      <c r="Q4608" s="272">
        <f t="shared" si="719"/>
        <v>0</v>
      </c>
      <c r="R4608" s="272"/>
    </row>
    <row r="4609" spans="1:21" ht="17.25" thickBot="1" x14ac:dyDescent="0.35">
      <c r="A4609" s="217">
        <v>28</v>
      </c>
      <c r="B4609" s="204"/>
      <c r="C4609" s="204"/>
      <c r="D4609" s="218"/>
      <c r="E4609" s="204"/>
      <c r="F4609" s="204"/>
      <c r="G4609" s="219"/>
      <c r="H4609" s="273"/>
      <c r="I4609" s="271">
        <f t="shared" si="716"/>
        <v>0</v>
      </c>
      <c r="J4609" s="271"/>
      <c r="K4609" s="271"/>
      <c r="L4609" s="271"/>
      <c r="M4609" s="272"/>
      <c r="N4609" s="272"/>
      <c r="O4609" s="272" t="str">
        <f t="shared" si="717"/>
        <v/>
      </c>
      <c r="P4609" s="272" t="str">
        <f t="shared" si="718"/>
        <v/>
      </c>
      <c r="Q4609" s="272">
        <f t="shared" si="719"/>
        <v>0</v>
      </c>
      <c r="R4609" s="272"/>
    </row>
    <row r="4610" spans="1:21" x14ac:dyDescent="0.3">
      <c r="A4610" s="205"/>
      <c r="B4610" s="202"/>
      <c r="C4610" s="202"/>
      <c r="D4610" s="202" t="s">
        <v>271</v>
      </c>
      <c r="E4610" s="202"/>
      <c r="F4610" s="202"/>
      <c r="G4610" s="221"/>
      <c r="H4610" s="273" t="str">
        <f>IF(A4610&lt;&gt;0,SUM(Q4610:Q4612),"")</f>
        <v/>
      </c>
      <c r="I4610" s="271" t="str">
        <f>IF(A4610&lt;&gt;0,IF(IFERROR(B4610-8,0)&lt;0,0,IFERROR(B4610-8,0)),"")</f>
        <v/>
      </c>
      <c r="J4610" s="271" t="str">
        <f>IF(A4610&lt;&gt;0,IF(SUM(H4610-40)&gt;0,H4610-40,0),"")</f>
        <v/>
      </c>
      <c r="K4610" s="271" t="str">
        <f>IF(A4610&lt;&gt;0,IF(SUM(I4610:I4612)&gt;J4610,SUM(I4610:I4612),J4610),"")</f>
        <v/>
      </c>
      <c r="L4610" s="271" t="str">
        <f>IF(A4610&lt;&gt;0,IF(D4582="o",IF(H4610&lt;(15/(7/COUNTA(A4610:A4612))),0,IF(H4610&gt;(COUNTA(A4610:A4612)/5*40),COUNTA(A4610:A4612)/5*8,H4610/5)),""),"")</f>
        <v/>
      </c>
      <c r="M4610" s="272"/>
      <c r="N4610" s="272"/>
      <c r="O4610" s="272" t="str">
        <f t="shared" si="717"/>
        <v/>
      </c>
      <c r="P4610" s="272" t="str">
        <f t="shared" si="718"/>
        <v/>
      </c>
      <c r="Q4610" s="272">
        <f t="shared" si="719"/>
        <v>0</v>
      </c>
      <c r="R4610" s="272"/>
    </row>
    <row r="4611" spans="1:21" x14ac:dyDescent="0.3">
      <c r="A4611" s="206"/>
      <c r="B4611" s="200"/>
      <c r="C4611" s="200"/>
      <c r="D4611" s="215"/>
      <c r="E4611" s="200"/>
      <c r="F4611" s="200"/>
      <c r="G4611" s="216"/>
      <c r="H4611" s="273"/>
      <c r="I4611" s="271" t="str">
        <f>IF(A4611&lt;&gt;0,IF(IFERROR(B4611-8,0)&lt;0,0,IFERROR(B4611-8,0)),"")</f>
        <v/>
      </c>
      <c r="J4611" s="271"/>
      <c r="K4611" s="271"/>
      <c r="L4611" s="271"/>
      <c r="M4611" s="272"/>
      <c r="N4611" s="272"/>
      <c r="O4611" s="272" t="str">
        <f t="shared" si="717"/>
        <v/>
      </c>
      <c r="P4611" s="272" t="str">
        <f t="shared" si="718"/>
        <v/>
      </c>
      <c r="Q4611" s="272">
        <f t="shared" si="719"/>
        <v>0</v>
      </c>
      <c r="R4611" s="272"/>
    </row>
    <row r="4612" spans="1:21" ht="17.25" thickBot="1" x14ac:dyDescent="0.35">
      <c r="A4612" s="207"/>
      <c r="B4612" s="204"/>
      <c r="C4612" s="204"/>
      <c r="D4612" s="218"/>
      <c r="E4612" s="204"/>
      <c r="F4612" s="204"/>
      <c r="G4612" s="219"/>
      <c r="H4612" s="273"/>
      <c r="I4612" s="271" t="str">
        <f>IF(A4612&lt;&gt;0,IF(IFERROR(B4612-8,0)&lt;0,0,IFERROR(B4612-8,0)),"")</f>
        <v/>
      </c>
      <c r="J4612" s="271"/>
      <c r="K4612" s="271"/>
      <c r="L4612" s="271"/>
      <c r="M4612" s="272"/>
      <c r="N4612" s="272"/>
      <c r="O4612" s="272"/>
      <c r="P4612" s="272"/>
      <c r="Q4612" s="272">
        <f t="shared" si="719"/>
        <v>0</v>
      </c>
      <c r="R4612" s="272"/>
    </row>
    <row r="4613" spans="1:21" ht="17.25" thickBot="1" x14ac:dyDescent="0.35">
      <c r="A4613" s="211"/>
      <c r="B4613" s="243"/>
      <c r="C4613" s="243"/>
      <c r="D4613" s="243"/>
      <c r="E4613" s="243"/>
      <c r="F4613" s="243"/>
      <c r="G4613" s="244"/>
      <c r="H4613" s="273">
        <f t="shared" ref="H4613:M4613" si="720">SUM(H4614:H4644)</f>
        <v>0</v>
      </c>
      <c r="I4613" s="271">
        <f t="shared" si="720"/>
        <v>0</v>
      </c>
      <c r="J4613" s="271">
        <f t="shared" si="720"/>
        <v>0</v>
      </c>
      <c r="K4613" s="271">
        <f t="shared" si="720"/>
        <v>0</v>
      </c>
      <c r="L4613" s="274">
        <f t="shared" si="720"/>
        <v>0</v>
      </c>
      <c r="M4613" s="271" t="e">
        <f t="shared" si="720"/>
        <v>#DIV/0!</v>
      </c>
      <c r="N4613" s="275">
        <f>COUNTA(B4614:B4644)-COUNTIF(B4614:B4644,"연차")</f>
        <v>0</v>
      </c>
      <c r="O4613" s="271">
        <f>SUM(O4614:O4644)</f>
        <v>0</v>
      </c>
      <c r="P4613" s="271">
        <f>SUM(P4614:P4644)</f>
        <v>0</v>
      </c>
      <c r="Q4613" s="272">
        <f>SUM(Q4614:Q4644)</f>
        <v>0</v>
      </c>
      <c r="R4613" s="272">
        <f>COUNTA(A4614:A4644)</f>
        <v>28</v>
      </c>
      <c r="S4613" s="276">
        <f>SUM(C4614:C4644)</f>
        <v>0</v>
      </c>
      <c r="T4613" s="276">
        <f>SUM(F4614:F4644)</f>
        <v>0</v>
      </c>
      <c r="U4613" s="251">
        <f>G4615*G4617</f>
        <v>0</v>
      </c>
    </row>
    <row r="4614" spans="1:21" x14ac:dyDescent="0.3">
      <c r="A4614" s="212">
        <v>1</v>
      </c>
      <c r="B4614" s="201"/>
      <c r="C4614" s="201"/>
      <c r="D4614" s="201" t="s">
        <v>271</v>
      </c>
      <c r="E4614" s="201"/>
      <c r="F4614" s="201"/>
      <c r="G4614" s="213" t="s">
        <v>282</v>
      </c>
      <c r="H4614" s="273">
        <f>SUM(B4614:B4620)</f>
        <v>0</v>
      </c>
      <c r="I4614" s="271">
        <f t="shared" ref="I4614:I4641" si="721">IF(IFERROR(B4614-8,0)&lt;0,0,IFERROR(B4614-8,0))</f>
        <v>0</v>
      </c>
      <c r="J4614" s="271">
        <f>IF(SUM(H4614-40)&gt;0,H4614-40,0)</f>
        <v>0</v>
      </c>
      <c r="K4614" s="271">
        <f>IF(SUM(I4614:I4620)&gt;J4614,SUM(I4614:I4620),J4614)</f>
        <v>0</v>
      </c>
      <c r="L4614" s="271">
        <f>IF(D4614="o",IF(H4614&lt;15,0,IF(H4614&gt;40,8,H4614/5)),0)</f>
        <v>0</v>
      </c>
      <c r="M4614" s="272" t="e">
        <f>SUM(B4614:B4644)/COUNTA(B4614:B4644)</f>
        <v>#DIV/0!</v>
      </c>
      <c r="N4614" s="272"/>
      <c r="O4614" s="272" t="str">
        <f>IF(E4614="o",IF(B4614&gt;8,8,B4614),"")</f>
        <v/>
      </c>
      <c r="P4614" s="272" t="str">
        <f>IF(E4614="o",IF(B4614&gt;8,B4614-8,0),"")</f>
        <v/>
      </c>
      <c r="Q4614" s="272">
        <f>COUNTA(A4614)*IF(B4614="연차",0,B4614)</f>
        <v>0</v>
      </c>
      <c r="R4614" s="272"/>
    </row>
    <row r="4615" spans="1:21" x14ac:dyDescent="0.3">
      <c r="A4615" s="214">
        <v>2</v>
      </c>
      <c r="B4615" s="200"/>
      <c r="C4615" s="200"/>
      <c r="D4615" s="215"/>
      <c r="E4615" s="200"/>
      <c r="F4615" s="200"/>
      <c r="G4615" s="203"/>
      <c r="H4615" s="273"/>
      <c r="I4615" s="271">
        <f t="shared" si="721"/>
        <v>0</v>
      </c>
      <c r="J4615" s="271"/>
      <c r="K4615" s="271"/>
      <c r="L4615" s="271"/>
      <c r="M4615" s="272"/>
      <c r="N4615" s="272"/>
      <c r="O4615" s="272" t="str">
        <f t="shared" ref="O4615:O4643" si="722">IF(E4615="o",IF(B4615&gt;8,8,B4615),"")</f>
        <v/>
      </c>
      <c r="P4615" s="272" t="str">
        <f t="shared" ref="P4615:P4643" si="723">IF(E4615="o",IF(B4615&gt;8,B4615-8,0),"")</f>
        <v/>
      </c>
      <c r="Q4615" s="272">
        <f t="shared" ref="Q4615:Q4644" si="724">COUNTA(A4615)*IF(B4615="연차",0,B4615)</f>
        <v>0</v>
      </c>
      <c r="R4615" s="272"/>
    </row>
    <row r="4616" spans="1:21" x14ac:dyDescent="0.3">
      <c r="A4616" s="214">
        <v>3</v>
      </c>
      <c r="B4616" s="200"/>
      <c r="C4616" s="200"/>
      <c r="D4616" s="215"/>
      <c r="E4616" s="200"/>
      <c r="F4616" s="200"/>
      <c r="G4616" s="203" t="s">
        <v>275</v>
      </c>
      <c r="H4616" s="273"/>
      <c r="I4616" s="271">
        <f t="shared" si="721"/>
        <v>0</v>
      </c>
      <c r="J4616" s="271"/>
      <c r="K4616" s="271"/>
      <c r="L4616" s="271"/>
      <c r="M4616" s="272"/>
      <c r="N4616" s="272"/>
      <c r="O4616" s="272" t="str">
        <f t="shared" si="722"/>
        <v/>
      </c>
      <c r="P4616" s="272" t="str">
        <f t="shared" si="723"/>
        <v/>
      </c>
      <c r="Q4616" s="272">
        <f t="shared" si="724"/>
        <v>0</v>
      </c>
      <c r="R4616" s="272"/>
    </row>
    <row r="4617" spans="1:21" x14ac:dyDescent="0.3">
      <c r="A4617" s="214">
        <v>4</v>
      </c>
      <c r="B4617" s="200"/>
      <c r="C4617" s="200"/>
      <c r="D4617" s="215"/>
      <c r="E4617" s="200"/>
      <c r="F4617" s="200"/>
      <c r="G4617" s="203"/>
      <c r="H4617" s="273"/>
      <c r="I4617" s="271">
        <f t="shared" si="721"/>
        <v>0</v>
      </c>
      <c r="J4617" s="271"/>
      <c r="K4617" s="271"/>
      <c r="L4617" s="271"/>
      <c r="M4617" s="272"/>
      <c r="N4617" s="272"/>
      <c r="O4617" s="272" t="str">
        <f t="shared" si="722"/>
        <v/>
      </c>
      <c r="P4617" s="272" t="str">
        <f t="shared" si="723"/>
        <v/>
      </c>
      <c r="Q4617" s="272">
        <f t="shared" si="724"/>
        <v>0</v>
      </c>
      <c r="R4617" s="272"/>
    </row>
    <row r="4618" spans="1:21" x14ac:dyDescent="0.3">
      <c r="A4618" s="214">
        <v>5</v>
      </c>
      <c r="B4618" s="200"/>
      <c r="C4618" s="200"/>
      <c r="D4618" s="215"/>
      <c r="E4618" s="200"/>
      <c r="F4618" s="200"/>
      <c r="G4618" s="216"/>
      <c r="H4618" s="273"/>
      <c r="I4618" s="271">
        <f t="shared" si="721"/>
        <v>0</v>
      </c>
      <c r="J4618" s="271"/>
      <c r="K4618" s="271"/>
      <c r="L4618" s="271"/>
      <c r="M4618" s="272"/>
      <c r="N4618" s="272"/>
      <c r="O4618" s="272" t="str">
        <f t="shared" si="722"/>
        <v/>
      </c>
      <c r="P4618" s="272" t="str">
        <f t="shared" si="723"/>
        <v/>
      </c>
      <c r="Q4618" s="272">
        <f t="shared" si="724"/>
        <v>0</v>
      </c>
      <c r="R4618" s="272"/>
    </row>
    <row r="4619" spans="1:21" x14ac:dyDescent="0.3">
      <c r="A4619" s="214">
        <v>6</v>
      </c>
      <c r="B4619" s="200"/>
      <c r="C4619" s="200"/>
      <c r="D4619" s="215"/>
      <c r="E4619" s="200"/>
      <c r="F4619" s="200"/>
      <c r="G4619" s="216"/>
      <c r="H4619" s="273"/>
      <c r="I4619" s="271">
        <f t="shared" si="721"/>
        <v>0</v>
      </c>
      <c r="J4619" s="271"/>
      <c r="K4619" s="271"/>
      <c r="L4619" s="271"/>
      <c r="M4619" s="272"/>
      <c r="N4619" s="272"/>
      <c r="O4619" s="272" t="str">
        <f t="shared" si="722"/>
        <v/>
      </c>
      <c r="P4619" s="272" t="str">
        <f t="shared" si="723"/>
        <v/>
      </c>
      <c r="Q4619" s="272">
        <f t="shared" si="724"/>
        <v>0</v>
      </c>
      <c r="R4619" s="272"/>
    </row>
    <row r="4620" spans="1:21" ht="17.25" thickBot="1" x14ac:dyDescent="0.35">
      <c r="A4620" s="217">
        <v>7</v>
      </c>
      <c r="B4620" s="204"/>
      <c r="C4620" s="204"/>
      <c r="D4620" s="218"/>
      <c r="E4620" s="204"/>
      <c r="F4620" s="204"/>
      <c r="G4620" s="219"/>
      <c r="H4620" s="273"/>
      <c r="I4620" s="271">
        <f t="shared" si="721"/>
        <v>0</v>
      </c>
      <c r="J4620" s="271"/>
      <c r="K4620" s="271"/>
      <c r="L4620" s="271"/>
      <c r="M4620" s="272"/>
      <c r="N4620" s="272"/>
      <c r="O4620" s="272" t="str">
        <f t="shared" si="722"/>
        <v/>
      </c>
      <c r="P4620" s="272" t="str">
        <f t="shared" si="723"/>
        <v/>
      </c>
      <c r="Q4620" s="272">
        <f t="shared" si="724"/>
        <v>0</v>
      </c>
      <c r="R4620" s="272"/>
    </row>
    <row r="4621" spans="1:21" x14ac:dyDescent="0.3">
      <c r="A4621" s="220">
        <v>8</v>
      </c>
      <c r="B4621" s="202"/>
      <c r="C4621" s="202"/>
      <c r="D4621" s="202" t="s">
        <v>271</v>
      </c>
      <c r="E4621" s="202"/>
      <c r="F4621" s="202"/>
      <c r="G4621" s="221"/>
      <c r="H4621" s="273">
        <f>SUM(B4621:B4627)</f>
        <v>0</v>
      </c>
      <c r="I4621" s="271">
        <f t="shared" si="721"/>
        <v>0</v>
      </c>
      <c r="J4621" s="271">
        <f>IF(SUM(H4621-40)&gt;0,H4621-40,0)</f>
        <v>0</v>
      </c>
      <c r="K4621" s="271">
        <f>IF(SUM(I4621:I4627)&gt;J4621,SUM(I4621:I4627),J4621)</f>
        <v>0</v>
      </c>
      <c r="L4621" s="271">
        <f>IF(D4621="o",IF(H4621&lt;15,0,IF(H4621&gt;40,8,H4621/5)),0)</f>
        <v>0</v>
      </c>
      <c r="M4621" s="272"/>
      <c r="N4621" s="272"/>
      <c r="O4621" s="272" t="str">
        <f t="shared" si="722"/>
        <v/>
      </c>
      <c r="P4621" s="272" t="str">
        <f t="shared" si="723"/>
        <v/>
      </c>
      <c r="Q4621" s="272">
        <f t="shared" si="724"/>
        <v>0</v>
      </c>
      <c r="R4621" s="272"/>
    </row>
    <row r="4622" spans="1:21" x14ac:dyDescent="0.3">
      <c r="A4622" s="214">
        <v>9</v>
      </c>
      <c r="B4622" s="200"/>
      <c r="C4622" s="200"/>
      <c r="D4622" s="215"/>
      <c r="E4622" s="200"/>
      <c r="F4622" s="200"/>
      <c r="G4622" s="216"/>
      <c r="H4622" s="273"/>
      <c r="I4622" s="271">
        <f t="shared" si="721"/>
        <v>0</v>
      </c>
      <c r="J4622" s="271"/>
      <c r="K4622" s="271"/>
      <c r="L4622" s="271"/>
      <c r="M4622" s="272"/>
      <c r="N4622" s="272"/>
      <c r="O4622" s="272" t="str">
        <f t="shared" si="722"/>
        <v/>
      </c>
      <c r="P4622" s="272" t="str">
        <f t="shared" si="723"/>
        <v/>
      </c>
      <c r="Q4622" s="272">
        <f t="shared" si="724"/>
        <v>0</v>
      </c>
      <c r="R4622" s="272"/>
    </row>
    <row r="4623" spans="1:21" x14ac:dyDescent="0.3">
      <c r="A4623" s="214">
        <v>10</v>
      </c>
      <c r="B4623" s="200"/>
      <c r="C4623" s="200"/>
      <c r="D4623" s="215"/>
      <c r="E4623" s="200"/>
      <c r="F4623" s="200"/>
      <c r="G4623" s="216"/>
      <c r="H4623" s="273"/>
      <c r="I4623" s="271">
        <f t="shared" si="721"/>
        <v>0</v>
      </c>
      <c r="J4623" s="271"/>
      <c r="K4623" s="271"/>
      <c r="L4623" s="271"/>
      <c r="M4623" s="272"/>
      <c r="N4623" s="272"/>
      <c r="O4623" s="272" t="str">
        <f t="shared" si="722"/>
        <v/>
      </c>
      <c r="P4623" s="272" t="str">
        <f t="shared" si="723"/>
        <v/>
      </c>
      <c r="Q4623" s="272">
        <f t="shared" si="724"/>
        <v>0</v>
      </c>
      <c r="R4623" s="272"/>
    </row>
    <row r="4624" spans="1:21" x14ac:dyDescent="0.3">
      <c r="A4624" s="214">
        <v>11</v>
      </c>
      <c r="B4624" s="200"/>
      <c r="C4624" s="200"/>
      <c r="D4624" s="215"/>
      <c r="E4624" s="200"/>
      <c r="F4624" s="200"/>
      <c r="G4624" s="216"/>
      <c r="H4624" s="273"/>
      <c r="I4624" s="271">
        <f t="shared" si="721"/>
        <v>0</v>
      </c>
      <c r="J4624" s="271"/>
      <c r="K4624" s="271"/>
      <c r="L4624" s="271"/>
      <c r="M4624" s="272"/>
      <c r="N4624" s="272"/>
      <c r="O4624" s="272" t="str">
        <f t="shared" si="722"/>
        <v/>
      </c>
      <c r="P4624" s="272" t="str">
        <f t="shared" si="723"/>
        <v/>
      </c>
      <c r="Q4624" s="272">
        <f t="shared" si="724"/>
        <v>0</v>
      </c>
      <c r="R4624" s="272"/>
    </row>
    <row r="4625" spans="1:18" x14ac:dyDescent="0.3">
      <c r="A4625" s="214">
        <v>12</v>
      </c>
      <c r="B4625" s="200"/>
      <c r="C4625" s="200"/>
      <c r="D4625" s="215"/>
      <c r="E4625" s="200"/>
      <c r="F4625" s="200"/>
      <c r="G4625" s="216"/>
      <c r="H4625" s="273"/>
      <c r="I4625" s="271">
        <f t="shared" si="721"/>
        <v>0</v>
      </c>
      <c r="J4625" s="271"/>
      <c r="K4625" s="271"/>
      <c r="L4625" s="271"/>
      <c r="M4625" s="272"/>
      <c r="N4625" s="272"/>
      <c r="O4625" s="272" t="str">
        <f t="shared" si="722"/>
        <v/>
      </c>
      <c r="P4625" s="272" t="str">
        <f t="shared" si="723"/>
        <v/>
      </c>
      <c r="Q4625" s="272">
        <f t="shared" si="724"/>
        <v>0</v>
      </c>
      <c r="R4625" s="272"/>
    </row>
    <row r="4626" spans="1:18" x14ac:dyDescent="0.3">
      <c r="A4626" s="214">
        <v>13</v>
      </c>
      <c r="B4626" s="200"/>
      <c r="C4626" s="200"/>
      <c r="D4626" s="215"/>
      <c r="E4626" s="200"/>
      <c r="F4626" s="200"/>
      <c r="G4626" s="216"/>
      <c r="H4626" s="273"/>
      <c r="I4626" s="271">
        <f t="shared" si="721"/>
        <v>0</v>
      </c>
      <c r="J4626" s="271"/>
      <c r="K4626" s="271"/>
      <c r="L4626" s="271"/>
      <c r="M4626" s="272"/>
      <c r="N4626" s="272"/>
      <c r="O4626" s="272" t="str">
        <f t="shared" si="722"/>
        <v/>
      </c>
      <c r="P4626" s="272" t="str">
        <f t="shared" si="723"/>
        <v/>
      </c>
      <c r="Q4626" s="272">
        <f t="shared" si="724"/>
        <v>0</v>
      </c>
      <c r="R4626" s="272"/>
    </row>
    <row r="4627" spans="1:18" ht="17.25" thickBot="1" x14ac:dyDescent="0.35">
      <c r="A4627" s="217">
        <v>14</v>
      </c>
      <c r="B4627" s="204"/>
      <c r="C4627" s="204"/>
      <c r="D4627" s="218"/>
      <c r="E4627" s="204"/>
      <c r="F4627" s="204"/>
      <c r="G4627" s="219"/>
      <c r="H4627" s="273"/>
      <c r="I4627" s="271">
        <f t="shared" si="721"/>
        <v>0</v>
      </c>
      <c r="J4627" s="271"/>
      <c r="K4627" s="271"/>
      <c r="L4627" s="271"/>
      <c r="M4627" s="272"/>
      <c r="N4627" s="272"/>
      <c r="O4627" s="272" t="str">
        <f t="shared" si="722"/>
        <v/>
      </c>
      <c r="P4627" s="272" t="str">
        <f t="shared" si="723"/>
        <v/>
      </c>
      <c r="Q4627" s="272">
        <f t="shared" si="724"/>
        <v>0</v>
      </c>
      <c r="R4627" s="272"/>
    </row>
    <row r="4628" spans="1:18" x14ac:dyDescent="0.3">
      <c r="A4628" s="220">
        <v>15</v>
      </c>
      <c r="B4628" s="202"/>
      <c r="C4628" s="202"/>
      <c r="D4628" s="202" t="s">
        <v>271</v>
      </c>
      <c r="E4628" s="202"/>
      <c r="F4628" s="202"/>
      <c r="G4628" s="221"/>
      <c r="H4628" s="273">
        <f>SUM(B4628:B4634)</f>
        <v>0</v>
      </c>
      <c r="I4628" s="271">
        <f t="shared" si="721"/>
        <v>0</v>
      </c>
      <c r="J4628" s="271">
        <f>IF(SUM(H4628-40)&gt;0,H4628-40,0)</f>
        <v>0</v>
      </c>
      <c r="K4628" s="271">
        <f>IF(SUM(I4628:I4634)&gt;J4628,SUM(I4628:I4634),J4628)</f>
        <v>0</v>
      </c>
      <c r="L4628" s="271">
        <f>IF(D4628="o",IF(H4628&lt;15,0,IF(H4628&gt;40,8,H4628/5)),0)</f>
        <v>0</v>
      </c>
      <c r="M4628" s="272"/>
      <c r="N4628" s="272"/>
      <c r="O4628" s="272" t="str">
        <f t="shared" si="722"/>
        <v/>
      </c>
      <c r="P4628" s="272" t="str">
        <f t="shared" si="723"/>
        <v/>
      </c>
      <c r="Q4628" s="272">
        <f t="shared" si="724"/>
        <v>0</v>
      </c>
      <c r="R4628" s="272"/>
    </row>
    <row r="4629" spans="1:18" x14ac:dyDescent="0.3">
      <c r="A4629" s="214">
        <v>16</v>
      </c>
      <c r="B4629" s="200"/>
      <c r="C4629" s="200"/>
      <c r="D4629" s="215"/>
      <c r="E4629" s="200"/>
      <c r="F4629" s="200"/>
      <c r="G4629" s="216"/>
      <c r="H4629" s="273"/>
      <c r="I4629" s="271">
        <f t="shared" si="721"/>
        <v>0</v>
      </c>
      <c r="J4629" s="271"/>
      <c r="K4629" s="271"/>
      <c r="L4629" s="271"/>
      <c r="M4629" s="272"/>
      <c r="N4629" s="272"/>
      <c r="O4629" s="272" t="str">
        <f t="shared" si="722"/>
        <v/>
      </c>
      <c r="P4629" s="272" t="str">
        <f t="shared" si="723"/>
        <v/>
      </c>
      <c r="Q4629" s="272">
        <f t="shared" si="724"/>
        <v>0</v>
      </c>
      <c r="R4629" s="272"/>
    </row>
    <row r="4630" spans="1:18" x14ac:dyDescent="0.3">
      <c r="A4630" s="214">
        <v>17</v>
      </c>
      <c r="B4630" s="200"/>
      <c r="C4630" s="200"/>
      <c r="D4630" s="215"/>
      <c r="E4630" s="200"/>
      <c r="F4630" s="200"/>
      <c r="G4630" s="216"/>
      <c r="H4630" s="273"/>
      <c r="I4630" s="271">
        <f t="shared" si="721"/>
        <v>0</v>
      </c>
      <c r="J4630" s="271"/>
      <c r="K4630" s="271"/>
      <c r="L4630" s="271"/>
      <c r="M4630" s="272"/>
      <c r="N4630" s="272"/>
      <c r="O4630" s="272" t="str">
        <f t="shared" si="722"/>
        <v/>
      </c>
      <c r="P4630" s="272" t="str">
        <f t="shared" si="723"/>
        <v/>
      </c>
      <c r="Q4630" s="272">
        <f t="shared" si="724"/>
        <v>0</v>
      </c>
      <c r="R4630" s="272"/>
    </row>
    <row r="4631" spans="1:18" x14ac:dyDescent="0.3">
      <c r="A4631" s="214">
        <v>18</v>
      </c>
      <c r="B4631" s="200"/>
      <c r="C4631" s="200"/>
      <c r="D4631" s="215"/>
      <c r="E4631" s="200"/>
      <c r="F4631" s="200"/>
      <c r="G4631" s="216"/>
      <c r="H4631" s="273"/>
      <c r="I4631" s="271">
        <f t="shared" si="721"/>
        <v>0</v>
      </c>
      <c r="J4631" s="271"/>
      <c r="K4631" s="271"/>
      <c r="L4631" s="271"/>
      <c r="M4631" s="272"/>
      <c r="N4631" s="272"/>
      <c r="O4631" s="272" t="str">
        <f t="shared" si="722"/>
        <v/>
      </c>
      <c r="P4631" s="272" t="str">
        <f t="shared" si="723"/>
        <v/>
      </c>
      <c r="Q4631" s="272">
        <f t="shared" si="724"/>
        <v>0</v>
      </c>
      <c r="R4631" s="272"/>
    </row>
    <row r="4632" spans="1:18" x14ac:dyDescent="0.3">
      <c r="A4632" s="214">
        <v>19</v>
      </c>
      <c r="B4632" s="200"/>
      <c r="C4632" s="200"/>
      <c r="D4632" s="215"/>
      <c r="E4632" s="200"/>
      <c r="F4632" s="200"/>
      <c r="G4632" s="216"/>
      <c r="H4632" s="273"/>
      <c r="I4632" s="271">
        <f t="shared" si="721"/>
        <v>0</v>
      </c>
      <c r="J4632" s="271"/>
      <c r="K4632" s="271"/>
      <c r="L4632" s="271"/>
      <c r="M4632" s="272"/>
      <c r="N4632" s="272"/>
      <c r="O4632" s="272" t="str">
        <f t="shared" si="722"/>
        <v/>
      </c>
      <c r="P4632" s="272" t="str">
        <f t="shared" si="723"/>
        <v/>
      </c>
      <c r="Q4632" s="272">
        <f t="shared" si="724"/>
        <v>0</v>
      </c>
      <c r="R4632" s="272"/>
    </row>
    <row r="4633" spans="1:18" x14ac:dyDescent="0.3">
      <c r="A4633" s="214">
        <v>20</v>
      </c>
      <c r="B4633" s="200"/>
      <c r="C4633" s="200"/>
      <c r="D4633" s="215"/>
      <c r="E4633" s="200"/>
      <c r="F4633" s="200"/>
      <c r="G4633" s="216"/>
      <c r="H4633" s="273"/>
      <c r="I4633" s="271">
        <f t="shared" si="721"/>
        <v>0</v>
      </c>
      <c r="J4633" s="271"/>
      <c r="K4633" s="271"/>
      <c r="L4633" s="271"/>
      <c r="M4633" s="272"/>
      <c r="N4633" s="272"/>
      <c r="O4633" s="272" t="str">
        <f t="shared" si="722"/>
        <v/>
      </c>
      <c r="P4633" s="272" t="str">
        <f t="shared" si="723"/>
        <v/>
      </c>
      <c r="Q4633" s="272">
        <f t="shared" si="724"/>
        <v>0</v>
      </c>
      <c r="R4633" s="272"/>
    </row>
    <row r="4634" spans="1:18" ht="17.25" thickBot="1" x14ac:dyDescent="0.35">
      <c r="A4634" s="217">
        <v>21</v>
      </c>
      <c r="B4634" s="204"/>
      <c r="C4634" s="204"/>
      <c r="D4634" s="218"/>
      <c r="E4634" s="204"/>
      <c r="F4634" s="204"/>
      <c r="G4634" s="219"/>
      <c r="H4634" s="273"/>
      <c r="I4634" s="271">
        <f t="shared" si="721"/>
        <v>0</v>
      </c>
      <c r="J4634" s="271"/>
      <c r="K4634" s="271"/>
      <c r="L4634" s="271"/>
      <c r="M4634" s="272"/>
      <c r="N4634" s="272"/>
      <c r="O4634" s="272" t="str">
        <f t="shared" si="722"/>
        <v/>
      </c>
      <c r="P4634" s="272" t="str">
        <f t="shared" si="723"/>
        <v/>
      </c>
      <c r="Q4634" s="272">
        <f t="shared" si="724"/>
        <v>0</v>
      </c>
      <c r="R4634" s="272"/>
    </row>
    <row r="4635" spans="1:18" x14ac:dyDescent="0.3">
      <c r="A4635" s="220">
        <v>22</v>
      </c>
      <c r="B4635" s="202"/>
      <c r="C4635" s="202"/>
      <c r="D4635" s="202" t="s">
        <v>271</v>
      </c>
      <c r="E4635" s="202"/>
      <c r="F4635" s="202"/>
      <c r="G4635" s="221"/>
      <c r="H4635" s="273">
        <f>SUM(B4635:B4641)</f>
        <v>0</v>
      </c>
      <c r="I4635" s="271">
        <f t="shared" si="721"/>
        <v>0</v>
      </c>
      <c r="J4635" s="271">
        <f>IF(SUM(H4635-40)&gt;0,H4635-40,0)</f>
        <v>0</v>
      </c>
      <c r="K4635" s="271">
        <f>IF(SUM(I4635:I4641)&gt;J4635,SUM(I4635:I4641),J4635)</f>
        <v>0</v>
      </c>
      <c r="L4635" s="271">
        <f>IF(D4635="o",IF(H4635&lt;15,0,IF(H4635&gt;40,8,H4635/5)),0)</f>
        <v>0</v>
      </c>
      <c r="M4635" s="272"/>
      <c r="N4635" s="272"/>
      <c r="O4635" s="272" t="str">
        <f t="shared" si="722"/>
        <v/>
      </c>
      <c r="P4635" s="272" t="str">
        <f t="shared" si="723"/>
        <v/>
      </c>
      <c r="Q4635" s="272">
        <f t="shared" si="724"/>
        <v>0</v>
      </c>
      <c r="R4635" s="272"/>
    </row>
    <row r="4636" spans="1:18" x14ac:dyDescent="0.3">
      <c r="A4636" s="214">
        <v>23</v>
      </c>
      <c r="B4636" s="200"/>
      <c r="C4636" s="200"/>
      <c r="D4636" s="215"/>
      <c r="E4636" s="200"/>
      <c r="F4636" s="200"/>
      <c r="G4636" s="216"/>
      <c r="H4636" s="273"/>
      <c r="I4636" s="271">
        <f t="shared" si="721"/>
        <v>0</v>
      </c>
      <c r="J4636" s="271"/>
      <c r="K4636" s="271"/>
      <c r="L4636" s="271"/>
      <c r="M4636" s="272"/>
      <c r="N4636" s="272"/>
      <c r="O4636" s="272" t="str">
        <f t="shared" si="722"/>
        <v/>
      </c>
      <c r="P4636" s="272" t="str">
        <f t="shared" si="723"/>
        <v/>
      </c>
      <c r="Q4636" s="272">
        <f t="shared" si="724"/>
        <v>0</v>
      </c>
      <c r="R4636" s="272"/>
    </row>
    <row r="4637" spans="1:18" x14ac:dyDescent="0.3">
      <c r="A4637" s="214">
        <v>24</v>
      </c>
      <c r="B4637" s="200"/>
      <c r="C4637" s="200"/>
      <c r="D4637" s="215"/>
      <c r="E4637" s="200"/>
      <c r="F4637" s="200"/>
      <c r="G4637" s="216"/>
      <c r="H4637" s="273"/>
      <c r="I4637" s="271">
        <f t="shared" si="721"/>
        <v>0</v>
      </c>
      <c r="J4637" s="271"/>
      <c r="K4637" s="271"/>
      <c r="L4637" s="271"/>
      <c r="M4637" s="272"/>
      <c r="N4637" s="272"/>
      <c r="O4637" s="272" t="str">
        <f t="shared" si="722"/>
        <v/>
      </c>
      <c r="P4637" s="272" t="str">
        <f t="shared" si="723"/>
        <v/>
      </c>
      <c r="Q4637" s="272">
        <f t="shared" si="724"/>
        <v>0</v>
      </c>
      <c r="R4637" s="272"/>
    </row>
    <row r="4638" spans="1:18" x14ac:dyDescent="0.3">
      <c r="A4638" s="214">
        <v>25</v>
      </c>
      <c r="B4638" s="200"/>
      <c r="C4638" s="200"/>
      <c r="D4638" s="215"/>
      <c r="E4638" s="200"/>
      <c r="F4638" s="200"/>
      <c r="G4638" s="216"/>
      <c r="H4638" s="273"/>
      <c r="I4638" s="271">
        <f t="shared" si="721"/>
        <v>0</v>
      </c>
      <c r="J4638" s="271"/>
      <c r="K4638" s="271"/>
      <c r="L4638" s="271"/>
      <c r="M4638" s="272"/>
      <c r="N4638" s="272"/>
      <c r="O4638" s="272" t="str">
        <f t="shared" si="722"/>
        <v/>
      </c>
      <c r="P4638" s="272" t="str">
        <f t="shared" si="723"/>
        <v/>
      </c>
      <c r="Q4638" s="272">
        <f t="shared" si="724"/>
        <v>0</v>
      </c>
      <c r="R4638" s="272"/>
    </row>
    <row r="4639" spans="1:18" x14ac:dyDescent="0.3">
      <c r="A4639" s="214">
        <v>26</v>
      </c>
      <c r="B4639" s="200"/>
      <c r="C4639" s="200"/>
      <c r="D4639" s="215"/>
      <c r="E4639" s="200"/>
      <c r="F4639" s="200"/>
      <c r="G4639" s="216"/>
      <c r="H4639" s="273"/>
      <c r="I4639" s="271">
        <f t="shared" si="721"/>
        <v>0</v>
      </c>
      <c r="J4639" s="271"/>
      <c r="K4639" s="271"/>
      <c r="L4639" s="271"/>
      <c r="M4639" s="272"/>
      <c r="N4639" s="272"/>
      <c r="O4639" s="272" t="str">
        <f t="shared" si="722"/>
        <v/>
      </c>
      <c r="P4639" s="272" t="str">
        <f t="shared" si="723"/>
        <v/>
      </c>
      <c r="Q4639" s="272">
        <f t="shared" si="724"/>
        <v>0</v>
      </c>
      <c r="R4639" s="272"/>
    </row>
    <row r="4640" spans="1:18" x14ac:dyDescent="0.3">
      <c r="A4640" s="214">
        <v>27</v>
      </c>
      <c r="B4640" s="200"/>
      <c r="C4640" s="200"/>
      <c r="D4640" s="215"/>
      <c r="E4640" s="200"/>
      <c r="F4640" s="200"/>
      <c r="G4640" s="216"/>
      <c r="H4640" s="273"/>
      <c r="I4640" s="271">
        <f t="shared" si="721"/>
        <v>0</v>
      </c>
      <c r="J4640" s="271"/>
      <c r="K4640" s="271"/>
      <c r="L4640" s="271"/>
      <c r="M4640" s="272"/>
      <c r="N4640" s="272"/>
      <c r="O4640" s="272" t="str">
        <f t="shared" si="722"/>
        <v/>
      </c>
      <c r="P4640" s="272" t="str">
        <f t="shared" si="723"/>
        <v/>
      </c>
      <c r="Q4640" s="272">
        <f t="shared" si="724"/>
        <v>0</v>
      </c>
      <c r="R4640" s="272"/>
    </row>
    <row r="4641" spans="1:21" ht="17.25" thickBot="1" x14ac:dyDescent="0.35">
      <c r="A4641" s="217">
        <v>28</v>
      </c>
      <c r="B4641" s="204"/>
      <c r="C4641" s="204"/>
      <c r="D4641" s="218"/>
      <c r="E4641" s="204"/>
      <c r="F4641" s="204"/>
      <c r="G4641" s="219"/>
      <c r="H4641" s="273"/>
      <c r="I4641" s="271">
        <f t="shared" si="721"/>
        <v>0</v>
      </c>
      <c r="J4641" s="271"/>
      <c r="K4641" s="271"/>
      <c r="L4641" s="271"/>
      <c r="M4641" s="272"/>
      <c r="N4641" s="272"/>
      <c r="O4641" s="272" t="str">
        <f t="shared" si="722"/>
        <v/>
      </c>
      <c r="P4641" s="272" t="str">
        <f t="shared" si="723"/>
        <v/>
      </c>
      <c r="Q4641" s="272">
        <f t="shared" si="724"/>
        <v>0</v>
      </c>
      <c r="R4641" s="272"/>
    </row>
    <row r="4642" spans="1:21" x14ac:dyDescent="0.3">
      <c r="A4642" s="205"/>
      <c r="B4642" s="202"/>
      <c r="C4642" s="202"/>
      <c r="D4642" s="202" t="s">
        <v>271</v>
      </c>
      <c r="E4642" s="202"/>
      <c r="F4642" s="202"/>
      <c r="G4642" s="221"/>
      <c r="H4642" s="273" t="str">
        <f>IF(A4642&lt;&gt;0,SUM(Q4642:Q4644),"")</f>
        <v/>
      </c>
      <c r="I4642" s="271" t="str">
        <f>IF(A4642&lt;&gt;0,IF(IFERROR(B4642-8,0)&lt;0,0,IFERROR(B4642-8,0)),"")</f>
        <v/>
      </c>
      <c r="J4642" s="271" t="str">
        <f>IF(A4642&lt;&gt;0,IF(SUM(H4642-40)&gt;0,H4642-40,0),"")</f>
        <v/>
      </c>
      <c r="K4642" s="271" t="str">
        <f>IF(A4642&lt;&gt;0,IF(SUM(I4642:I4644)&gt;J4642,SUM(I4642:I4644),J4642),"")</f>
        <v/>
      </c>
      <c r="L4642" s="271" t="str">
        <f>IF(A4642&lt;&gt;0,IF(D4614="o",IF(H4642&lt;(15/(7/COUNTA(A4642:A4644))),0,IF(H4642&gt;(COUNTA(A4642:A4644)/5*40),COUNTA(A4642:A4644)/5*8,H4642/5)),""),"")</f>
        <v/>
      </c>
      <c r="M4642" s="272"/>
      <c r="N4642" s="272"/>
      <c r="O4642" s="272" t="str">
        <f t="shared" si="722"/>
        <v/>
      </c>
      <c r="P4642" s="272" t="str">
        <f t="shared" si="723"/>
        <v/>
      </c>
      <c r="Q4642" s="272">
        <f t="shared" si="724"/>
        <v>0</v>
      </c>
      <c r="R4642" s="272"/>
    </row>
    <row r="4643" spans="1:21" x14ac:dyDescent="0.3">
      <c r="A4643" s="206"/>
      <c r="B4643" s="200"/>
      <c r="C4643" s="200"/>
      <c r="D4643" s="215"/>
      <c r="E4643" s="200"/>
      <c r="F4643" s="200"/>
      <c r="G4643" s="216"/>
      <c r="H4643" s="273"/>
      <c r="I4643" s="271" t="str">
        <f>IF(A4643&lt;&gt;0,IF(IFERROR(B4643-8,0)&lt;0,0,IFERROR(B4643-8,0)),"")</f>
        <v/>
      </c>
      <c r="J4643" s="271"/>
      <c r="K4643" s="271"/>
      <c r="L4643" s="271"/>
      <c r="M4643" s="272"/>
      <c r="N4643" s="272"/>
      <c r="O4643" s="272" t="str">
        <f t="shared" si="722"/>
        <v/>
      </c>
      <c r="P4643" s="272" t="str">
        <f t="shared" si="723"/>
        <v/>
      </c>
      <c r="Q4643" s="272">
        <f t="shared" si="724"/>
        <v>0</v>
      </c>
      <c r="R4643" s="272"/>
    </row>
    <row r="4644" spans="1:21" ht="17.25" thickBot="1" x14ac:dyDescent="0.35">
      <c r="A4644" s="207"/>
      <c r="B4644" s="204"/>
      <c r="C4644" s="204"/>
      <c r="D4644" s="218"/>
      <c r="E4644" s="204"/>
      <c r="F4644" s="204"/>
      <c r="G4644" s="219"/>
      <c r="H4644" s="273"/>
      <c r="I4644" s="271" t="str">
        <f>IF(A4644&lt;&gt;0,IF(IFERROR(B4644-8,0)&lt;0,0,IFERROR(B4644-8,0)),"")</f>
        <v/>
      </c>
      <c r="J4644" s="271"/>
      <c r="K4644" s="271"/>
      <c r="L4644" s="271"/>
      <c r="M4644" s="272"/>
      <c r="N4644" s="272"/>
      <c r="O4644" s="272"/>
      <c r="P4644" s="272"/>
      <c r="Q4644" s="272">
        <f t="shared" si="724"/>
        <v>0</v>
      </c>
      <c r="R4644" s="272"/>
    </row>
    <row r="4645" spans="1:21" ht="17.25" thickBot="1" x14ac:dyDescent="0.35">
      <c r="A4645" s="211"/>
      <c r="B4645" s="243"/>
      <c r="C4645" s="243"/>
      <c r="D4645" s="243"/>
      <c r="E4645" s="243"/>
      <c r="F4645" s="243"/>
      <c r="G4645" s="244"/>
      <c r="H4645" s="273">
        <f t="shared" ref="H4645:M4645" si="725">SUM(H4646:H4676)</f>
        <v>0</v>
      </c>
      <c r="I4645" s="271">
        <f t="shared" si="725"/>
        <v>0</v>
      </c>
      <c r="J4645" s="271">
        <f t="shared" si="725"/>
        <v>0</v>
      </c>
      <c r="K4645" s="271">
        <f t="shared" si="725"/>
        <v>0</v>
      </c>
      <c r="L4645" s="274">
        <f t="shared" si="725"/>
        <v>0</v>
      </c>
      <c r="M4645" s="271" t="e">
        <f t="shared" si="725"/>
        <v>#DIV/0!</v>
      </c>
      <c r="N4645" s="275">
        <f>COUNTA(B4646:B4676)-COUNTIF(B4646:B4676,"연차")</f>
        <v>0</v>
      </c>
      <c r="O4645" s="271">
        <f>SUM(O4646:O4676)</f>
        <v>0</v>
      </c>
      <c r="P4645" s="271">
        <f>SUM(P4646:P4676)</f>
        <v>0</v>
      </c>
      <c r="Q4645" s="272">
        <f>SUM(Q4646:Q4676)</f>
        <v>0</v>
      </c>
      <c r="R4645" s="272">
        <f>COUNTA(A4646:A4676)</f>
        <v>28</v>
      </c>
      <c r="S4645" s="276">
        <f>SUM(C4646:C4676)</f>
        <v>0</v>
      </c>
      <c r="T4645" s="276">
        <f>SUM(F4646:F4676)</f>
        <v>0</v>
      </c>
      <c r="U4645" s="251">
        <f>G4647*G4649</f>
        <v>0</v>
      </c>
    </row>
    <row r="4646" spans="1:21" x14ac:dyDescent="0.3">
      <c r="A4646" s="212">
        <v>1</v>
      </c>
      <c r="B4646" s="201"/>
      <c r="C4646" s="201"/>
      <c r="D4646" s="201" t="s">
        <v>271</v>
      </c>
      <c r="E4646" s="201"/>
      <c r="F4646" s="201"/>
      <c r="G4646" s="213" t="s">
        <v>282</v>
      </c>
      <c r="H4646" s="273">
        <f>SUM(B4646:B4652)</f>
        <v>0</v>
      </c>
      <c r="I4646" s="271">
        <f t="shared" ref="I4646:I4673" si="726">IF(IFERROR(B4646-8,0)&lt;0,0,IFERROR(B4646-8,0))</f>
        <v>0</v>
      </c>
      <c r="J4646" s="271">
        <f>IF(SUM(H4646-40)&gt;0,H4646-40,0)</f>
        <v>0</v>
      </c>
      <c r="K4646" s="271">
        <f>IF(SUM(I4646:I4652)&gt;J4646,SUM(I4646:I4652),J4646)</f>
        <v>0</v>
      </c>
      <c r="L4646" s="271">
        <f>IF(D4646="o",IF(H4646&lt;15,0,IF(H4646&gt;40,8,H4646/5)),0)</f>
        <v>0</v>
      </c>
      <c r="M4646" s="272" t="e">
        <f>SUM(B4646:B4676)/COUNTA(B4646:B4676)</f>
        <v>#DIV/0!</v>
      </c>
      <c r="N4646" s="272"/>
      <c r="O4646" s="272" t="str">
        <f>IF(E4646="o",IF(B4646&gt;8,8,B4646),"")</f>
        <v/>
      </c>
      <c r="P4646" s="272" t="str">
        <f>IF(E4646="o",IF(B4646&gt;8,B4646-8,0),"")</f>
        <v/>
      </c>
      <c r="Q4646" s="272">
        <f>COUNTA(A4646)*IF(B4646="연차",0,B4646)</f>
        <v>0</v>
      </c>
      <c r="R4646" s="272"/>
    </row>
    <row r="4647" spans="1:21" x14ac:dyDescent="0.3">
      <c r="A4647" s="214">
        <v>2</v>
      </c>
      <c r="B4647" s="200"/>
      <c r="C4647" s="200"/>
      <c r="D4647" s="215"/>
      <c r="E4647" s="200"/>
      <c r="F4647" s="200"/>
      <c r="G4647" s="203"/>
      <c r="H4647" s="273"/>
      <c r="I4647" s="271">
        <f t="shared" si="726"/>
        <v>0</v>
      </c>
      <c r="J4647" s="271"/>
      <c r="K4647" s="271"/>
      <c r="L4647" s="271"/>
      <c r="M4647" s="272"/>
      <c r="N4647" s="272"/>
      <c r="O4647" s="272" t="str">
        <f t="shared" ref="O4647:O4675" si="727">IF(E4647="o",IF(B4647&gt;8,8,B4647),"")</f>
        <v/>
      </c>
      <c r="P4647" s="272" t="str">
        <f t="shared" ref="P4647:P4675" si="728">IF(E4647="o",IF(B4647&gt;8,B4647-8,0),"")</f>
        <v/>
      </c>
      <c r="Q4647" s="272">
        <f t="shared" ref="Q4647:Q4676" si="729">COUNTA(A4647)*IF(B4647="연차",0,B4647)</f>
        <v>0</v>
      </c>
      <c r="R4647" s="272"/>
    </row>
    <row r="4648" spans="1:21" x14ac:dyDescent="0.3">
      <c r="A4648" s="214">
        <v>3</v>
      </c>
      <c r="B4648" s="200"/>
      <c r="C4648" s="200"/>
      <c r="D4648" s="215"/>
      <c r="E4648" s="200"/>
      <c r="F4648" s="200"/>
      <c r="G4648" s="203" t="s">
        <v>275</v>
      </c>
      <c r="H4648" s="273"/>
      <c r="I4648" s="271">
        <f t="shared" si="726"/>
        <v>0</v>
      </c>
      <c r="J4648" s="271"/>
      <c r="K4648" s="271"/>
      <c r="L4648" s="271"/>
      <c r="M4648" s="272"/>
      <c r="N4648" s="272"/>
      <c r="O4648" s="272" t="str">
        <f t="shared" si="727"/>
        <v/>
      </c>
      <c r="P4648" s="272" t="str">
        <f t="shared" si="728"/>
        <v/>
      </c>
      <c r="Q4648" s="272">
        <f t="shared" si="729"/>
        <v>0</v>
      </c>
      <c r="R4648" s="272"/>
    </row>
    <row r="4649" spans="1:21" x14ac:dyDescent="0.3">
      <c r="A4649" s="214">
        <v>4</v>
      </c>
      <c r="B4649" s="200"/>
      <c r="C4649" s="200"/>
      <c r="D4649" s="215"/>
      <c r="E4649" s="200"/>
      <c r="F4649" s="200"/>
      <c r="G4649" s="203"/>
      <c r="H4649" s="273"/>
      <c r="I4649" s="271">
        <f t="shared" si="726"/>
        <v>0</v>
      </c>
      <c r="J4649" s="271"/>
      <c r="K4649" s="271"/>
      <c r="L4649" s="271"/>
      <c r="M4649" s="272"/>
      <c r="N4649" s="272"/>
      <c r="O4649" s="272" t="str">
        <f t="shared" si="727"/>
        <v/>
      </c>
      <c r="P4649" s="272" t="str">
        <f t="shared" si="728"/>
        <v/>
      </c>
      <c r="Q4649" s="272">
        <f t="shared" si="729"/>
        <v>0</v>
      </c>
      <c r="R4649" s="272"/>
    </row>
    <row r="4650" spans="1:21" x14ac:dyDescent="0.3">
      <c r="A4650" s="214">
        <v>5</v>
      </c>
      <c r="B4650" s="200"/>
      <c r="C4650" s="200"/>
      <c r="D4650" s="215"/>
      <c r="E4650" s="200"/>
      <c r="F4650" s="200"/>
      <c r="G4650" s="216"/>
      <c r="H4650" s="273"/>
      <c r="I4650" s="271">
        <f t="shared" si="726"/>
        <v>0</v>
      </c>
      <c r="J4650" s="271"/>
      <c r="K4650" s="271"/>
      <c r="L4650" s="271"/>
      <c r="M4650" s="272"/>
      <c r="N4650" s="272"/>
      <c r="O4650" s="272" t="str">
        <f t="shared" si="727"/>
        <v/>
      </c>
      <c r="P4650" s="272" t="str">
        <f t="shared" si="728"/>
        <v/>
      </c>
      <c r="Q4650" s="272">
        <f t="shared" si="729"/>
        <v>0</v>
      </c>
      <c r="R4650" s="272"/>
    </row>
    <row r="4651" spans="1:21" x14ac:dyDescent="0.3">
      <c r="A4651" s="214">
        <v>6</v>
      </c>
      <c r="B4651" s="200"/>
      <c r="C4651" s="200"/>
      <c r="D4651" s="215"/>
      <c r="E4651" s="200"/>
      <c r="F4651" s="200"/>
      <c r="G4651" s="216"/>
      <c r="H4651" s="273"/>
      <c r="I4651" s="271">
        <f t="shared" si="726"/>
        <v>0</v>
      </c>
      <c r="J4651" s="271"/>
      <c r="K4651" s="271"/>
      <c r="L4651" s="271"/>
      <c r="M4651" s="272"/>
      <c r="N4651" s="272"/>
      <c r="O4651" s="272" t="str">
        <f t="shared" si="727"/>
        <v/>
      </c>
      <c r="P4651" s="272" t="str">
        <f t="shared" si="728"/>
        <v/>
      </c>
      <c r="Q4651" s="272">
        <f t="shared" si="729"/>
        <v>0</v>
      </c>
      <c r="R4651" s="272"/>
    </row>
    <row r="4652" spans="1:21" ht="17.25" thickBot="1" x14ac:dyDescent="0.35">
      <c r="A4652" s="217">
        <v>7</v>
      </c>
      <c r="B4652" s="204"/>
      <c r="C4652" s="204"/>
      <c r="D4652" s="218"/>
      <c r="E4652" s="204"/>
      <c r="F4652" s="204"/>
      <c r="G4652" s="219"/>
      <c r="H4652" s="273"/>
      <c r="I4652" s="271">
        <f t="shared" si="726"/>
        <v>0</v>
      </c>
      <c r="J4652" s="271"/>
      <c r="K4652" s="271"/>
      <c r="L4652" s="271"/>
      <c r="M4652" s="272"/>
      <c r="N4652" s="272"/>
      <c r="O4652" s="272" t="str">
        <f t="shared" si="727"/>
        <v/>
      </c>
      <c r="P4652" s="272" t="str">
        <f t="shared" si="728"/>
        <v/>
      </c>
      <c r="Q4652" s="272">
        <f t="shared" si="729"/>
        <v>0</v>
      </c>
      <c r="R4652" s="272"/>
    </row>
    <row r="4653" spans="1:21" x14ac:dyDescent="0.3">
      <c r="A4653" s="220">
        <v>8</v>
      </c>
      <c r="B4653" s="202"/>
      <c r="C4653" s="202"/>
      <c r="D4653" s="202" t="s">
        <v>271</v>
      </c>
      <c r="E4653" s="202"/>
      <c r="F4653" s="202"/>
      <c r="G4653" s="221"/>
      <c r="H4653" s="273">
        <f>SUM(B4653:B4659)</f>
        <v>0</v>
      </c>
      <c r="I4653" s="271">
        <f t="shared" si="726"/>
        <v>0</v>
      </c>
      <c r="J4653" s="271">
        <f>IF(SUM(H4653-40)&gt;0,H4653-40,0)</f>
        <v>0</v>
      </c>
      <c r="K4653" s="271">
        <f>IF(SUM(I4653:I4659)&gt;J4653,SUM(I4653:I4659),J4653)</f>
        <v>0</v>
      </c>
      <c r="L4653" s="271">
        <f>IF(D4653="o",IF(H4653&lt;15,0,IF(H4653&gt;40,8,H4653/5)),0)</f>
        <v>0</v>
      </c>
      <c r="M4653" s="272"/>
      <c r="N4653" s="272"/>
      <c r="O4653" s="272" t="str">
        <f t="shared" si="727"/>
        <v/>
      </c>
      <c r="P4653" s="272" t="str">
        <f t="shared" si="728"/>
        <v/>
      </c>
      <c r="Q4653" s="272">
        <f t="shared" si="729"/>
        <v>0</v>
      </c>
      <c r="R4653" s="272"/>
    </row>
    <row r="4654" spans="1:21" x14ac:dyDescent="0.3">
      <c r="A4654" s="214">
        <v>9</v>
      </c>
      <c r="B4654" s="200"/>
      <c r="C4654" s="200"/>
      <c r="D4654" s="215"/>
      <c r="E4654" s="200"/>
      <c r="F4654" s="200"/>
      <c r="G4654" s="216"/>
      <c r="H4654" s="273"/>
      <c r="I4654" s="271">
        <f t="shared" si="726"/>
        <v>0</v>
      </c>
      <c r="J4654" s="271"/>
      <c r="K4654" s="271"/>
      <c r="L4654" s="271"/>
      <c r="M4654" s="272"/>
      <c r="N4654" s="272"/>
      <c r="O4654" s="272" t="str">
        <f t="shared" si="727"/>
        <v/>
      </c>
      <c r="P4654" s="272" t="str">
        <f t="shared" si="728"/>
        <v/>
      </c>
      <c r="Q4654" s="272">
        <f t="shared" si="729"/>
        <v>0</v>
      </c>
      <c r="R4654" s="272"/>
    </row>
    <row r="4655" spans="1:21" x14ac:dyDescent="0.3">
      <c r="A4655" s="214">
        <v>10</v>
      </c>
      <c r="B4655" s="200"/>
      <c r="C4655" s="200"/>
      <c r="D4655" s="215"/>
      <c r="E4655" s="200"/>
      <c r="F4655" s="200"/>
      <c r="G4655" s="216"/>
      <c r="H4655" s="273"/>
      <c r="I4655" s="271">
        <f t="shared" si="726"/>
        <v>0</v>
      </c>
      <c r="J4655" s="271"/>
      <c r="K4655" s="271"/>
      <c r="L4655" s="271"/>
      <c r="M4655" s="272"/>
      <c r="N4655" s="272"/>
      <c r="O4655" s="272" t="str">
        <f t="shared" si="727"/>
        <v/>
      </c>
      <c r="P4655" s="272" t="str">
        <f t="shared" si="728"/>
        <v/>
      </c>
      <c r="Q4655" s="272">
        <f t="shared" si="729"/>
        <v>0</v>
      </c>
      <c r="R4655" s="272"/>
    </row>
    <row r="4656" spans="1:21" x14ac:dyDescent="0.3">
      <c r="A4656" s="214">
        <v>11</v>
      </c>
      <c r="B4656" s="200"/>
      <c r="C4656" s="200"/>
      <c r="D4656" s="215"/>
      <c r="E4656" s="200"/>
      <c r="F4656" s="200"/>
      <c r="G4656" s="216"/>
      <c r="H4656" s="273"/>
      <c r="I4656" s="271">
        <f t="shared" si="726"/>
        <v>0</v>
      </c>
      <c r="J4656" s="271"/>
      <c r="K4656" s="271"/>
      <c r="L4656" s="271"/>
      <c r="M4656" s="272"/>
      <c r="N4656" s="272"/>
      <c r="O4656" s="272" t="str">
        <f t="shared" si="727"/>
        <v/>
      </c>
      <c r="P4656" s="272" t="str">
        <f t="shared" si="728"/>
        <v/>
      </c>
      <c r="Q4656" s="272">
        <f t="shared" si="729"/>
        <v>0</v>
      </c>
      <c r="R4656" s="272"/>
    </row>
    <row r="4657" spans="1:18" x14ac:dyDescent="0.3">
      <c r="A4657" s="214">
        <v>12</v>
      </c>
      <c r="B4657" s="200"/>
      <c r="C4657" s="200"/>
      <c r="D4657" s="215"/>
      <c r="E4657" s="200"/>
      <c r="F4657" s="200"/>
      <c r="G4657" s="216"/>
      <c r="H4657" s="273"/>
      <c r="I4657" s="271">
        <f t="shared" si="726"/>
        <v>0</v>
      </c>
      <c r="J4657" s="271"/>
      <c r="K4657" s="271"/>
      <c r="L4657" s="271"/>
      <c r="M4657" s="272"/>
      <c r="N4657" s="272"/>
      <c r="O4657" s="272" t="str">
        <f t="shared" si="727"/>
        <v/>
      </c>
      <c r="P4657" s="272" t="str">
        <f t="shared" si="728"/>
        <v/>
      </c>
      <c r="Q4657" s="272">
        <f t="shared" si="729"/>
        <v>0</v>
      </c>
      <c r="R4657" s="272"/>
    </row>
    <row r="4658" spans="1:18" x14ac:dyDescent="0.3">
      <c r="A4658" s="214">
        <v>13</v>
      </c>
      <c r="B4658" s="200"/>
      <c r="C4658" s="200"/>
      <c r="D4658" s="215"/>
      <c r="E4658" s="200"/>
      <c r="F4658" s="200"/>
      <c r="G4658" s="216"/>
      <c r="H4658" s="273"/>
      <c r="I4658" s="271">
        <f t="shared" si="726"/>
        <v>0</v>
      </c>
      <c r="J4658" s="271"/>
      <c r="K4658" s="271"/>
      <c r="L4658" s="271"/>
      <c r="M4658" s="272"/>
      <c r="N4658" s="272"/>
      <c r="O4658" s="272" t="str">
        <f t="shared" si="727"/>
        <v/>
      </c>
      <c r="P4658" s="272" t="str">
        <f t="shared" si="728"/>
        <v/>
      </c>
      <c r="Q4658" s="272">
        <f t="shared" si="729"/>
        <v>0</v>
      </c>
      <c r="R4658" s="272"/>
    </row>
    <row r="4659" spans="1:18" ht="17.25" thickBot="1" x14ac:dyDescent="0.35">
      <c r="A4659" s="217">
        <v>14</v>
      </c>
      <c r="B4659" s="204"/>
      <c r="C4659" s="204"/>
      <c r="D4659" s="218"/>
      <c r="E4659" s="204"/>
      <c r="F4659" s="204"/>
      <c r="G4659" s="219"/>
      <c r="H4659" s="273"/>
      <c r="I4659" s="271">
        <f t="shared" si="726"/>
        <v>0</v>
      </c>
      <c r="J4659" s="271"/>
      <c r="K4659" s="271"/>
      <c r="L4659" s="271"/>
      <c r="M4659" s="272"/>
      <c r="N4659" s="272"/>
      <c r="O4659" s="272" t="str">
        <f t="shared" si="727"/>
        <v/>
      </c>
      <c r="P4659" s="272" t="str">
        <f t="shared" si="728"/>
        <v/>
      </c>
      <c r="Q4659" s="272">
        <f t="shared" si="729"/>
        <v>0</v>
      </c>
      <c r="R4659" s="272"/>
    </row>
    <row r="4660" spans="1:18" x14ac:dyDescent="0.3">
      <c r="A4660" s="220">
        <v>15</v>
      </c>
      <c r="B4660" s="202"/>
      <c r="C4660" s="202"/>
      <c r="D4660" s="202" t="s">
        <v>271</v>
      </c>
      <c r="E4660" s="202"/>
      <c r="F4660" s="202"/>
      <c r="G4660" s="221"/>
      <c r="H4660" s="273">
        <f>SUM(B4660:B4666)</f>
        <v>0</v>
      </c>
      <c r="I4660" s="271">
        <f t="shared" si="726"/>
        <v>0</v>
      </c>
      <c r="J4660" s="271">
        <f>IF(SUM(H4660-40)&gt;0,H4660-40,0)</f>
        <v>0</v>
      </c>
      <c r="K4660" s="271">
        <f>IF(SUM(I4660:I4666)&gt;J4660,SUM(I4660:I4666),J4660)</f>
        <v>0</v>
      </c>
      <c r="L4660" s="271">
        <f>IF(D4660="o",IF(H4660&lt;15,0,IF(H4660&gt;40,8,H4660/5)),0)</f>
        <v>0</v>
      </c>
      <c r="M4660" s="272"/>
      <c r="N4660" s="272"/>
      <c r="O4660" s="272" t="str">
        <f t="shared" si="727"/>
        <v/>
      </c>
      <c r="P4660" s="272" t="str">
        <f t="shared" si="728"/>
        <v/>
      </c>
      <c r="Q4660" s="272">
        <f t="shared" si="729"/>
        <v>0</v>
      </c>
      <c r="R4660" s="272"/>
    </row>
    <row r="4661" spans="1:18" x14ac:dyDescent="0.3">
      <c r="A4661" s="214">
        <v>16</v>
      </c>
      <c r="B4661" s="200"/>
      <c r="C4661" s="200"/>
      <c r="D4661" s="215"/>
      <c r="E4661" s="200"/>
      <c r="F4661" s="200"/>
      <c r="G4661" s="216"/>
      <c r="H4661" s="273"/>
      <c r="I4661" s="271">
        <f t="shared" si="726"/>
        <v>0</v>
      </c>
      <c r="J4661" s="271"/>
      <c r="K4661" s="271"/>
      <c r="L4661" s="271"/>
      <c r="M4661" s="272"/>
      <c r="N4661" s="272"/>
      <c r="O4661" s="272" t="str">
        <f t="shared" si="727"/>
        <v/>
      </c>
      <c r="P4661" s="272" t="str">
        <f t="shared" si="728"/>
        <v/>
      </c>
      <c r="Q4661" s="272">
        <f t="shared" si="729"/>
        <v>0</v>
      </c>
      <c r="R4661" s="272"/>
    </row>
    <row r="4662" spans="1:18" x14ac:dyDescent="0.3">
      <c r="A4662" s="214">
        <v>17</v>
      </c>
      <c r="B4662" s="200"/>
      <c r="C4662" s="200"/>
      <c r="D4662" s="215"/>
      <c r="E4662" s="200"/>
      <c r="F4662" s="200"/>
      <c r="G4662" s="216"/>
      <c r="H4662" s="273"/>
      <c r="I4662" s="271">
        <f t="shared" si="726"/>
        <v>0</v>
      </c>
      <c r="J4662" s="271"/>
      <c r="K4662" s="271"/>
      <c r="L4662" s="271"/>
      <c r="M4662" s="272"/>
      <c r="N4662" s="272"/>
      <c r="O4662" s="272" t="str">
        <f t="shared" si="727"/>
        <v/>
      </c>
      <c r="P4662" s="272" t="str">
        <f t="shared" si="728"/>
        <v/>
      </c>
      <c r="Q4662" s="272">
        <f t="shared" si="729"/>
        <v>0</v>
      </c>
      <c r="R4662" s="272"/>
    </row>
    <row r="4663" spans="1:18" x14ac:dyDescent="0.3">
      <c r="A4663" s="214">
        <v>18</v>
      </c>
      <c r="B4663" s="200"/>
      <c r="C4663" s="200"/>
      <c r="D4663" s="215"/>
      <c r="E4663" s="200"/>
      <c r="F4663" s="200"/>
      <c r="G4663" s="216"/>
      <c r="H4663" s="273"/>
      <c r="I4663" s="271">
        <f t="shared" si="726"/>
        <v>0</v>
      </c>
      <c r="J4663" s="271"/>
      <c r="K4663" s="271"/>
      <c r="L4663" s="271"/>
      <c r="M4663" s="272"/>
      <c r="N4663" s="272"/>
      <c r="O4663" s="272" t="str">
        <f t="shared" si="727"/>
        <v/>
      </c>
      <c r="P4663" s="272" t="str">
        <f t="shared" si="728"/>
        <v/>
      </c>
      <c r="Q4663" s="272">
        <f t="shared" si="729"/>
        <v>0</v>
      </c>
      <c r="R4663" s="272"/>
    </row>
    <row r="4664" spans="1:18" x14ac:dyDescent="0.3">
      <c r="A4664" s="214">
        <v>19</v>
      </c>
      <c r="B4664" s="200"/>
      <c r="C4664" s="200"/>
      <c r="D4664" s="215"/>
      <c r="E4664" s="200"/>
      <c r="F4664" s="200"/>
      <c r="G4664" s="216"/>
      <c r="H4664" s="273"/>
      <c r="I4664" s="271">
        <f t="shared" si="726"/>
        <v>0</v>
      </c>
      <c r="J4664" s="271"/>
      <c r="K4664" s="271"/>
      <c r="L4664" s="271"/>
      <c r="M4664" s="272"/>
      <c r="N4664" s="272"/>
      <c r="O4664" s="272" t="str">
        <f t="shared" si="727"/>
        <v/>
      </c>
      <c r="P4664" s="272" t="str">
        <f t="shared" si="728"/>
        <v/>
      </c>
      <c r="Q4664" s="272">
        <f t="shared" si="729"/>
        <v>0</v>
      </c>
      <c r="R4664" s="272"/>
    </row>
    <row r="4665" spans="1:18" x14ac:dyDescent="0.3">
      <c r="A4665" s="214">
        <v>20</v>
      </c>
      <c r="B4665" s="200"/>
      <c r="C4665" s="200"/>
      <c r="D4665" s="215"/>
      <c r="E4665" s="200"/>
      <c r="F4665" s="200"/>
      <c r="G4665" s="216"/>
      <c r="H4665" s="273"/>
      <c r="I4665" s="271">
        <f t="shared" si="726"/>
        <v>0</v>
      </c>
      <c r="J4665" s="271"/>
      <c r="K4665" s="271"/>
      <c r="L4665" s="271"/>
      <c r="M4665" s="272"/>
      <c r="N4665" s="272"/>
      <c r="O4665" s="272" t="str">
        <f t="shared" si="727"/>
        <v/>
      </c>
      <c r="P4665" s="272" t="str">
        <f t="shared" si="728"/>
        <v/>
      </c>
      <c r="Q4665" s="272">
        <f t="shared" si="729"/>
        <v>0</v>
      </c>
      <c r="R4665" s="272"/>
    </row>
    <row r="4666" spans="1:18" ht="17.25" thickBot="1" x14ac:dyDescent="0.35">
      <c r="A4666" s="217">
        <v>21</v>
      </c>
      <c r="B4666" s="204"/>
      <c r="C4666" s="204"/>
      <c r="D4666" s="218"/>
      <c r="E4666" s="204"/>
      <c r="F4666" s="204"/>
      <c r="G4666" s="219"/>
      <c r="H4666" s="273"/>
      <c r="I4666" s="271">
        <f t="shared" si="726"/>
        <v>0</v>
      </c>
      <c r="J4666" s="271"/>
      <c r="K4666" s="271"/>
      <c r="L4666" s="271"/>
      <c r="M4666" s="272"/>
      <c r="N4666" s="272"/>
      <c r="O4666" s="272" t="str">
        <f t="shared" si="727"/>
        <v/>
      </c>
      <c r="P4666" s="272" t="str">
        <f t="shared" si="728"/>
        <v/>
      </c>
      <c r="Q4666" s="272">
        <f t="shared" si="729"/>
        <v>0</v>
      </c>
      <c r="R4666" s="272"/>
    </row>
    <row r="4667" spans="1:18" x14ac:dyDescent="0.3">
      <c r="A4667" s="220">
        <v>22</v>
      </c>
      <c r="B4667" s="202"/>
      <c r="C4667" s="202"/>
      <c r="D4667" s="202" t="s">
        <v>271</v>
      </c>
      <c r="E4667" s="202"/>
      <c r="F4667" s="202"/>
      <c r="G4667" s="221"/>
      <c r="H4667" s="273">
        <f>SUM(B4667:B4673)</f>
        <v>0</v>
      </c>
      <c r="I4667" s="271">
        <f t="shared" si="726"/>
        <v>0</v>
      </c>
      <c r="J4667" s="271">
        <f>IF(SUM(H4667-40)&gt;0,H4667-40,0)</f>
        <v>0</v>
      </c>
      <c r="K4667" s="271">
        <f>IF(SUM(I4667:I4673)&gt;J4667,SUM(I4667:I4673),J4667)</f>
        <v>0</v>
      </c>
      <c r="L4667" s="271">
        <f>IF(D4667="o",IF(H4667&lt;15,0,IF(H4667&gt;40,8,H4667/5)),0)</f>
        <v>0</v>
      </c>
      <c r="M4667" s="272"/>
      <c r="N4667" s="272"/>
      <c r="O4667" s="272" t="str">
        <f t="shared" si="727"/>
        <v/>
      </c>
      <c r="P4667" s="272" t="str">
        <f t="shared" si="728"/>
        <v/>
      </c>
      <c r="Q4667" s="272">
        <f t="shared" si="729"/>
        <v>0</v>
      </c>
      <c r="R4667" s="272"/>
    </row>
    <row r="4668" spans="1:18" x14ac:dyDescent="0.3">
      <c r="A4668" s="214">
        <v>23</v>
      </c>
      <c r="B4668" s="200"/>
      <c r="C4668" s="200"/>
      <c r="D4668" s="215"/>
      <c r="E4668" s="200"/>
      <c r="F4668" s="200"/>
      <c r="G4668" s="216"/>
      <c r="H4668" s="273"/>
      <c r="I4668" s="271">
        <f t="shared" si="726"/>
        <v>0</v>
      </c>
      <c r="J4668" s="271"/>
      <c r="K4668" s="271"/>
      <c r="L4668" s="271"/>
      <c r="M4668" s="272"/>
      <c r="N4668" s="272"/>
      <c r="O4668" s="272" t="str">
        <f t="shared" si="727"/>
        <v/>
      </c>
      <c r="P4668" s="272" t="str">
        <f t="shared" si="728"/>
        <v/>
      </c>
      <c r="Q4668" s="272">
        <f t="shared" si="729"/>
        <v>0</v>
      </c>
      <c r="R4668" s="272"/>
    </row>
    <row r="4669" spans="1:18" x14ac:dyDescent="0.3">
      <c r="A4669" s="214">
        <v>24</v>
      </c>
      <c r="B4669" s="200"/>
      <c r="C4669" s="200"/>
      <c r="D4669" s="215"/>
      <c r="E4669" s="200"/>
      <c r="F4669" s="200"/>
      <c r="G4669" s="216"/>
      <c r="H4669" s="273"/>
      <c r="I4669" s="271">
        <f t="shared" si="726"/>
        <v>0</v>
      </c>
      <c r="J4669" s="271"/>
      <c r="K4669" s="271"/>
      <c r="L4669" s="271"/>
      <c r="M4669" s="272"/>
      <c r="N4669" s="272"/>
      <c r="O4669" s="272" t="str">
        <f t="shared" si="727"/>
        <v/>
      </c>
      <c r="P4669" s="272" t="str">
        <f t="shared" si="728"/>
        <v/>
      </c>
      <c r="Q4669" s="272">
        <f t="shared" si="729"/>
        <v>0</v>
      </c>
      <c r="R4669" s="272"/>
    </row>
    <row r="4670" spans="1:18" x14ac:dyDescent="0.3">
      <c r="A4670" s="214">
        <v>25</v>
      </c>
      <c r="B4670" s="200"/>
      <c r="C4670" s="200"/>
      <c r="D4670" s="215"/>
      <c r="E4670" s="200"/>
      <c r="F4670" s="200"/>
      <c r="G4670" s="216"/>
      <c r="H4670" s="273"/>
      <c r="I4670" s="271">
        <f t="shared" si="726"/>
        <v>0</v>
      </c>
      <c r="J4670" s="271"/>
      <c r="K4670" s="271"/>
      <c r="L4670" s="271"/>
      <c r="M4670" s="272"/>
      <c r="N4670" s="272"/>
      <c r="O4670" s="272" t="str">
        <f t="shared" si="727"/>
        <v/>
      </c>
      <c r="P4670" s="272" t="str">
        <f t="shared" si="728"/>
        <v/>
      </c>
      <c r="Q4670" s="272">
        <f t="shared" si="729"/>
        <v>0</v>
      </c>
      <c r="R4670" s="272"/>
    </row>
    <row r="4671" spans="1:18" x14ac:dyDescent="0.3">
      <c r="A4671" s="214">
        <v>26</v>
      </c>
      <c r="B4671" s="200"/>
      <c r="C4671" s="200"/>
      <c r="D4671" s="215"/>
      <c r="E4671" s="200"/>
      <c r="F4671" s="200"/>
      <c r="G4671" s="216"/>
      <c r="H4671" s="273"/>
      <c r="I4671" s="271">
        <f t="shared" si="726"/>
        <v>0</v>
      </c>
      <c r="J4671" s="271"/>
      <c r="K4671" s="271"/>
      <c r="L4671" s="271"/>
      <c r="M4671" s="272"/>
      <c r="N4671" s="272"/>
      <c r="O4671" s="272" t="str">
        <f t="shared" si="727"/>
        <v/>
      </c>
      <c r="P4671" s="272" t="str">
        <f t="shared" si="728"/>
        <v/>
      </c>
      <c r="Q4671" s="272">
        <f t="shared" si="729"/>
        <v>0</v>
      </c>
      <c r="R4671" s="272"/>
    </row>
    <row r="4672" spans="1:18" x14ac:dyDescent="0.3">
      <c r="A4672" s="214">
        <v>27</v>
      </c>
      <c r="B4672" s="200"/>
      <c r="C4672" s="200"/>
      <c r="D4672" s="215"/>
      <c r="E4672" s="200"/>
      <c r="F4672" s="200"/>
      <c r="G4672" s="216"/>
      <c r="H4672" s="273"/>
      <c r="I4672" s="271">
        <f t="shared" si="726"/>
        <v>0</v>
      </c>
      <c r="J4672" s="271"/>
      <c r="K4672" s="271"/>
      <c r="L4672" s="271"/>
      <c r="M4672" s="272"/>
      <c r="N4672" s="272"/>
      <c r="O4672" s="272" t="str">
        <f t="shared" si="727"/>
        <v/>
      </c>
      <c r="P4672" s="272" t="str">
        <f t="shared" si="728"/>
        <v/>
      </c>
      <c r="Q4672" s="272">
        <f t="shared" si="729"/>
        <v>0</v>
      </c>
      <c r="R4672" s="272"/>
    </row>
    <row r="4673" spans="1:21" ht="17.25" thickBot="1" x14ac:dyDescent="0.35">
      <c r="A4673" s="217">
        <v>28</v>
      </c>
      <c r="B4673" s="204"/>
      <c r="C4673" s="204"/>
      <c r="D4673" s="218"/>
      <c r="E4673" s="204"/>
      <c r="F4673" s="204"/>
      <c r="G4673" s="219"/>
      <c r="H4673" s="273"/>
      <c r="I4673" s="271">
        <f t="shared" si="726"/>
        <v>0</v>
      </c>
      <c r="J4673" s="271"/>
      <c r="K4673" s="271"/>
      <c r="L4673" s="271"/>
      <c r="M4673" s="272"/>
      <c r="N4673" s="272"/>
      <c r="O4673" s="272" t="str">
        <f t="shared" si="727"/>
        <v/>
      </c>
      <c r="P4673" s="272" t="str">
        <f t="shared" si="728"/>
        <v/>
      </c>
      <c r="Q4673" s="272">
        <f t="shared" si="729"/>
        <v>0</v>
      </c>
      <c r="R4673" s="272"/>
    </row>
    <row r="4674" spans="1:21" x14ac:dyDescent="0.3">
      <c r="A4674" s="205"/>
      <c r="B4674" s="202"/>
      <c r="C4674" s="202"/>
      <c r="D4674" s="202" t="s">
        <v>271</v>
      </c>
      <c r="E4674" s="202"/>
      <c r="F4674" s="202"/>
      <c r="G4674" s="221"/>
      <c r="H4674" s="273" t="str">
        <f>IF(A4674&lt;&gt;0,SUM(Q4674:Q4676),"")</f>
        <v/>
      </c>
      <c r="I4674" s="271" t="str">
        <f>IF(A4674&lt;&gt;0,IF(IFERROR(B4674-8,0)&lt;0,0,IFERROR(B4674-8,0)),"")</f>
        <v/>
      </c>
      <c r="J4674" s="271" t="str">
        <f>IF(A4674&lt;&gt;0,IF(SUM(H4674-40)&gt;0,H4674-40,0),"")</f>
        <v/>
      </c>
      <c r="K4674" s="271" t="str">
        <f>IF(A4674&lt;&gt;0,IF(SUM(I4674:I4676)&gt;J4674,SUM(I4674:I4676),J4674),"")</f>
        <v/>
      </c>
      <c r="L4674" s="271" t="str">
        <f>IF(A4674&lt;&gt;0,IF(D4646="o",IF(H4674&lt;(15/(7/COUNTA(A4674:A4676))),0,IF(H4674&gt;(COUNTA(A4674:A4676)/5*40),COUNTA(A4674:A4676)/5*8,H4674/5)),""),"")</f>
        <v/>
      </c>
      <c r="M4674" s="272"/>
      <c r="N4674" s="272"/>
      <c r="O4674" s="272" t="str">
        <f t="shared" si="727"/>
        <v/>
      </c>
      <c r="P4674" s="272" t="str">
        <f t="shared" si="728"/>
        <v/>
      </c>
      <c r="Q4674" s="272">
        <f t="shared" si="729"/>
        <v>0</v>
      </c>
      <c r="R4674" s="272"/>
    </row>
    <row r="4675" spans="1:21" x14ac:dyDescent="0.3">
      <c r="A4675" s="206"/>
      <c r="B4675" s="200"/>
      <c r="C4675" s="200"/>
      <c r="D4675" s="215"/>
      <c r="E4675" s="200"/>
      <c r="F4675" s="200"/>
      <c r="G4675" s="216"/>
      <c r="H4675" s="273"/>
      <c r="I4675" s="271" t="str">
        <f>IF(A4675&lt;&gt;0,IF(IFERROR(B4675-8,0)&lt;0,0,IFERROR(B4675-8,0)),"")</f>
        <v/>
      </c>
      <c r="J4675" s="271"/>
      <c r="K4675" s="271"/>
      <c r="L4675" s="271"/>
      <c r="M4675" s="272"/>
      <c r="N4675" s="272"/>
      <c r="O4675" s="272" t="str">
        <f t="shared" si="727"/>
        <v/>
      </c>
      <c r="P4675" s="272" t="str">
        <f t="shared" si="728"/>
        <v/>
      </c>
      <c r="Q4675" s="272">
        <f t="shared" si="729"/>
        <v>0</v>
      </c>
      <c r="R4675" s="272"/>
    </row>
    <row r="4676" spans="1:21" ht="17.25" thickBot="1" x14ac:dyDescent="0.35">
      <c r="A4676" s="207"/>
      <c r="B4676" s="204"/>
      <c r="C4676" s="204"/>
      <c r="D4676" s="218"/>
      <c r="E4676" s="204"/>
      <c r="F4676" s="204"/>
      <c r="G4676" s="219"/>
      <c r="H4676" s="273"/>
      <c r="I4676" s="271" t="str">
        <f>IF(A4676&lt;&gt;0,IF(IFERROR(B4676-8,0)&lt;0,0,IFERROR(B4676-8,0)),"")</f>
        <v/>
      </c>
      <c r="J4676" s="271"/>
      <c r="K4676" s="271"/>
      <c r="L4676" s="271"/>
      <c r="M4676" s="272"/>
      <c r="N4676" s="272"/>
      <c r="O4676" s="272"/>
      <c r="P4676" s="272"/>
      <c r="Q4676" s="272">
        <f t="shared" si="729"/>
        <v>0</v>
      </c>
      <c r="R4676" s="272"/>
    </row>
    <row r="4677" spans="1:21" ht="17.25" thickBot="1" x14ac:dyDescent="0.35">
      <c r="A4677" s="211"/>
      <c r="B4677" s="243"/>
      <c r="C4677" s="243"/>
      <c r="D4677" s="243"/>
      <c r="E4677" s="243"/>
      <c r="F4677" s="243"/>
      <c r="G4677" s="244"/>
      <c r="H4677" s="273">
        <f t="shared" ref="H4677:M4677" si="730">SUM(H4678:H4708)</f>
        <v>0</v>
      </c>
      <c r="I4677" s="271">
        <f t="shared" si="730"/>
        <v>0</v>
      </c>
      <c r="J4677" s="271">
        <f t="shared" si="730"/>
        <v>0</v>
      </c>
      <c r="K4677" s="271">
        <f t="shared" si="730"/>
        <v>0</v>
      </c>
      <c r="L4677" s="274">
        <f t="shared" si="730"/>
        <v>0</v>
      </c>
      <c r="M4677" s="271" t="e">
        <f t="shared" si="730"/>
        <v>#DIV/0!</v>
      </c>
      <c r="N4677" s="275">
        <f>COUNTA(B4678:B4708)-COUNTIF(B4678:B4708,"연차")</f>
        <v>0</v>
      </c>
      <c r="O4677" s="271">
        <f>SUM(O4678:O4708)</f>
        <v>0</v>
      </c>
      <c r="P4677" s="271">
        <f>SUM(P4678:P4708)</f>
        <v>0</v>
      </c>
      <c r="Q4677" s="272">
        <f>SUM(Q4678:Q4708)</f>
        <v>0</v>
      </c>
      <c r="R4677" s="272">
        <f>COUNTA(A4678:A4708)</f>
        <v>28</v>
      </c>
      <c r="S4677" s="276">
        <f>SUM(C4678:C4708)</f>
        <v>0</v>
      </c>
      <c r="T4677" s="276">
        <f>SUM(F4678:F4708)</f>
        <v>0</v>
      </c>
      <c r="U4677" s="251">
        <f>G4679*G4681</f>
        <v>0</v>
      </c>
    </row>
    <row r="4678" spans="1:21" x14ac:dyDescent="0.3">
      <c r="A4678" s="212">
        <v>1</v>
      </c>
      <c r="B4678" s="201"/>
      <c r="C4678" s="201"/>
      <c r="D4678" s="201" t="s">
        <v>271</v>
      </c>
      <c r="E4678" s="201"/>
      <c r="F4678" s="201"/>
      <c r="G4678" s="213" t="s">
        <v>282</v>
      </c>
      <c r="H4678" s="273">
        <f>SUM(B4678:B4684)</f>
        <v>0</v>
      </c>
      <c r="I4678" s="271">
        <f t="shared" ref="I4678:I4705" si="731">IF(IFERROR(B4678-8,0)&lt;0,0,IFERROR(B4678-8,0))</f>
        <v>0</v>
      </c>
      <c r="J4678" s="271">
        <f>IF(SUM(H4678-40)&gt;0,H4678-40,0)</f>
        <v>0</v>
      </c>
      <c r="K4678" s="271">
        <f>IF(SUM(I4678:I4684)&gt;J4678,SUM(I4678:I4684),J4678)</f>
        <v>0</v>
      </c>
      <c r="L4678" s="271">
        <f>IF(D4678="o",IF(H4678&lt;15,0,IF(H4678&gt;40,8,H4678/5)),0)</f>
        <v>0</v>
      </c>
      <c r="M4678" s="272" t="e">
        <f>SUM(B4678:B4708)/COUNTA(B4678:B4708)</f>
        <v>#DIV/0!</v>
      </c>
      <c r="N4678" s="272"/>
      <c r="O4678" s="272" t="str">
        <f>IF(E4678="o",IF(B4678&gt;8,8,B4678),"")</f>
        <v/>
      </c>
      <c r="P4678" s="272" t="str">
        <f>IF(E4678="o",IF(B4678&gt;8,B4678-8,0),"")</f>
        <v/>
      </c>
      <c r="Q4678" s="272">
        <f>COUNTA(A4678)*IF(B4678="연차",0,B4678)</f>
        <v>0</v>
      </c>
      <c r="R4678" s="272"/>
    </row>
    <row r="4679" spans="1:21" x14ac:dyDescent="0.3">
      <c r="A4679" s="214">
        <v>2</v>
      </c>
      <c r="B4679" s="200"/>
      <c r="C4679" s="200"/>
      <c r="D4679" s="215"/>
      <c r="E4679" s="200"/>
      <c r="F4679" s="200"/>
      <c r="G4679" s="203"/>
      <c r="H4679" s="273"/>
      <c r="I4679" s="271">
        <f t="shared" si="731"/>
        <v>0</v>
      </c>
      <c r="J4679" s="271"/>
      <c r="K4679" s="271"/>
      <c r="L4679" s="271"/>
      <c r="M4679" s="272"/>
      <c r="N4679" s="272"/>
      <c r="O4679" s="272" t="str">
        <f t="shared" ref="O4679:O4707" si="732">IF(E4679="o",IF(B4679&gt;8,8,B4679),"")</f>
        <v/>
      </c>
      <c r="P4679" s="272" t="str">
        <f t="shared" ref="P4679:P4707" si="733">IF(E4679="o",IF(B4679&gt;8,B4679-8,0),"")</f>
        <v/>
      </c>
      <c r="Q4679" s="272">
        <f t="shared" ref="Q4679:Q4708" si="734">COUNTA(A4679)*IF(B4679="연차",0,B4679)</f>
        <v>0</v>
      </c>
      <c r="R4679" s="272"/>
    </row>
    <row r="4680" spans="1:21" x14ac:dyDescent="0.3">
      <c r="A4680" s="214">
        <v>3</v>
      </c>
      <c r="B4680" s="200"/>
      <c r="C4680" s="200"/>
      <c r="D4680" s="215"/>
      <c r="E4680" s="200"/>
      <c r="F4680" s="200"/>
      <c r="G4680" s="203" t="s">
        <v>275</v>
      </c>
      <c r="H4680" s="273"/>
      <c r="I4680" s="271">
        <f t="shared" si="731"/>
        <v>0</v>
      </c>
      <c r="J4680" s="271"/>
      <c r="K4680" s="271"/>
      <c r="L4680" s="271"/>
      <c r="M4680" s="272"/>
      <c r="N4680" s="272"/>
      <c r="O4680" s="272" t="str">
        <f t="shared" si="732"/>
        <v/>
      </c>
      <c r="P4680" s="272" t="str">
        <f t="shared" si="733"/>
        <v/>
      </c>
      <c r="Q4680" s="272">
        <f t="shared" si="734"/>
        <v>0</v>
      </c>
      <c r="R4680" s="272"/>
    </row>
    <row r="4681" spans="1:21" x14ac:dyDescent="0.3">
      <c r="A4681" s="214">
        <v>4</v>
      </c>
      <c r="B4681" s="200"/>
      <c r="C4681" s="200"/>
      <c r="D4681" s="215"/>
      <c r="E4681" s="200"/>
      <c r="F4681" s="200"/>
      <c r="G4681" s="203"/>
      <c r="H4681" s="273"/>
      <c r="I4681" s="271">
        <f t="shared" si="731"/>
        <v>0</v>
      </c>
      <c r="J4681" s="271"/>
      <c r="K4681" s="271"/>
      <c r="L4681" s="271"/>
      <c r="M4681" s="272"/>
      <c r="N4681" s="272"/>
      <c r="O4681" s="272" t="str">
        <f t="shared" si="732"/>
        <v/>
      </c>
      <c r="P4681" s="272" t="str">
        <f t="shared" si="733"/>
        <v/>
      </c>
      <c r="Q4681" s="272">
        <f t="shared" si="734"/>
        <v>0</v>
      </c>
      <c r="R4681" s="272"/>
    </row>
    <row r="4682" spans="1:21" x14ac:dyDescent="0.3">
      <c r="A4682" s="214">
        <v>5</v>
      </c>
      <c r="B4682" s="200"/>
      <c r="C4682" s="200"/>
      <c r="D4682" s="215"/>
      <c r="E4682" s="200"/>
      <c r="F4682" s="200"/>
      <c r="G4682" s="216"/>
      <c r="H4682" s="273"/>
      <c r="I4682" s="271">
        <f t="shared" si="731"/>
        <v>0</v>
      </c>
      <c r="J4682" s="271"/>
      <c r="K4682" s="271"/>
      <c r="L4682" s="271"/>
      <c r="M4682" s="272"/>
      <c r="N4682" s="272"/>
      <c r="O4682" s="272" t="str">
        <f t="shared" si="732"/>
        <v/>
      </c>
      <c r="P4682" s="272" t="str">
        <f t="shared" si="733"/>
        <v/>
      </c>
      <c r="Q4682" s="272">
        <f t="shared" si="734"/>
        <v>0</v>
      </c>
      <c r="R4682" s="272"/>
    </row>
    <row r="4683" spans="1:21" x14ac:dyDescent="0.3">
      <c r="A4683" s="214">
        <v>6</v>
      </c>
      <c r="B4683" s="200"/>
      <c r="C4683" s="200"/>
      <c r="D4683" s="215"/>
      <c r="E4683" s="200"/>
      <c r="F4683" s="200"/>
      <c r="G4683" s="216"/>
      <c r="H4683" s="273"/>
      <c r="I4683" s="271">
        <f t="shared" si="731"/>
        <v>0</v>
      </c>
      <c r="J4683" s="271"/>
      <c r="K4683" s="271"/>
      <c r="L4683" s="271"/>
      <c r="M4683" s="272"/>
      <c r="N4683" s="272"/>
      <c r="O4683" s="272" t="str">
        <f t="shared" si="732"/>
        <v/>
      </c>
      <c r="P4683" s="272" t="str">
        <f t="shared" si="733"/>
        <v/>
      </c>
      <c r="Q4683" s="272">
        <f t="shared" si="734"/>
        <v>0</v>
      </c>
      <c r="R4683" s="272"/>
    </row>
    <row r="4684" spans="1:21" ht="17.25" thickBot="1" x14ac:dyDescent="0.35">
      <c r="A4684" s="217">
        <v>7</v>
      </c>
      <c r="B4684" s="204"/>
      <c r="C4684" s="204"/>
      <c r="D4684" s="218"/>
      <c r="E4684" s="204"/>
      <c r="F4684" s="204"/>
      <c r="G4684" s="219"/>
      <c r="H4684" s="273"/>
      <c r="I4684" s="271">
        <f t="shared" si="731"/>
        <v>0</v>
      </c>
      <c r="J4684" s="271"/>
      <c r="K4684" s="271"/>
      <c r="L4684" s="271"/>
      <c r="M4684" s="272"/>
      <c r="N4684" s="272"/>
      <c r="O4684" s="272" t="str">
        <f t="shared" si="732"/>
        <v/>
      </c>
      <c r="P4684" s="272" t="str">
        <f t="shared" si="733"/>
        <v/>
      </c>
      <c r="Q4684" s="272">
        <f t="shared" si="734"/>
        <v>0</v>
      </c>
      <c r="R4684" s="272"/>
    </row>
    <row r="4685" spans="1:21" x14ac:dyDescent="0.3">
      <c r="A4685" s="220">
        <v>8</v>
      </c>
      <c r="B4685" s="202"/>
      <c r="C4685" s="202"/>
      <c r="D4685" s="202" t="s">
        <v>271</v>
      </c>
      <c r="E4685" s="202"/>
      <c r="F4685" s="202"/>
      <c r="G4685" s="221"/>
      <c r="H4685" s="273">
        <f>SUM(B4685:B4691)</f>
        <v>0</v>
      </c>
      <c r="I4685" s="271">
        <f t="shared" si="731"/>
        <v>0</v>
      </c>
      <c r="J4685" s="271">
        <f>IF(SUM(H4685-40)&gt;0,H4685-40,0)</f>
        <v>0</v>
      </c>
      <c r="K4685" s="271">
        <f>IF(SUM(I4685:I4691)&gt;J4685,SUM(I4685:I4691),J4685)</f>
        <v>0</v>
      </c>
      <c r="L4685" s="271">
        <f>IF(D4685="o",IF(H4685&lt;15,0,IF(H4685&gt;40,8,H4685/5)),0)</f>
        <v>0</v>
      </c>
      <c r="M4685" s="272"/>
      <c r="N4685" s="272"/>
      <c r="O4685" s="272" t="str">
        <f t="shared" si="732"/>
        <v/>
      </c>
      <c r="P4685" s="272" t="str">
        <f t="shared" si="733"/>
        <v/>
      </c>
      <c r="Q4685" s="272">
        <f t="shared" si="734"/>
        <v>0</v>
      </c>
      <c r="R4685" s="272"/>
    </row>
    <row r="4686" spans="1:21" x14ac:dyDescent="0.3">
      <c r="A4686" s="214">
        <v>9</v>
      </c>
      <c r="B4686" s="200"/>
      <c r="C4686" s="200"/>
      <c r="D4686" s="215"/>
      <c r="E4686" s="200"/>
      <c r="F4686" s="200"/>
      <c r="G4686" s="216"/>
      <c r="H4686" s="273"/>
      <c r="I4686" s="271">
        <f t="shared" si="731"/>
        <v>0</v>
      </c>
      <c r="J4686" s="271"/>
      <c r="K4686" s="271"/>
      <c r="L4686" s="271"/>
      <c r="M4686" s="272"/>
      <c r="N4686" s="272"/>
      <c r="O4686" s="272" t="str">
        <f t="shared" si="732"/>
        <v/>
      </c>
      <c r="P4686" s="272" t="str">
        <f t="shared" si="733"/>
        <v/>
      </c>
      <c r="Q4686" s="272">
        <f t="shared" si="734"/>
        <v>0</v>
      </c>
      <c r="R4686" s="272"/>
    </row>
    <row r="4687" spans="1:21" x14ac:dyDescent="0.3">
      <c r="A4687" s="214">
        <v>10</v>
      </c>
      <c r="B4687" s="200"/>
      <c r="C4687" s="200"/>
      <c r="D4687" s="215"/>
      <c r="E4687" s="200"/>
      <c r="F4687" s="200"/>
      <c r="G4687" s="216"/>
      <c r="H4687" s="273"/>
      <c r="I4687" s="271">
        <f t="shared" si="731"/>
        <v>0</v>
      </c>
      <c r="J4687" s="271"/>
      <c r="K4687" s="271"/>
      <c r="L4687" s="271"/>
      <c r="M4687" s="272"/>
      <c r="N4687" s="272"/>
      <c r="O4687" s="272" t="str">
        <f t="shared" si="732"/>
        <v/>
      </c>
      <c r="P4687" s="272" t="str">
        <f t="shared" si="733"/>
        <v/>
      </c>
      <c r="Q4687" s="272">
        <f t="shared" si="734"/>
        <v>0</v>
      </c>
      <c r="R4687" s="272"/>
    </row>
    <row r="4688" spans="1:21" x14ac:dyDescent="0.3">
      <c r="A4688" s="214">
        <v>11</v>
      </c>
      <c r="B4688" s="200"/>
      <c r="C4688" s="200"/>
      <c r="D4688" s="215"/>
      <c r="E4688" s="200"/>
      <c r="F4688" s="200"/>
      <c r="G4688" s="216"/>
      <c r="H4688" s="273"/>
      <c r="I4688" s="271">
        <f t="shared" si="731"/>
        <v>0</v>
      </c>
      <c r="J4688" s="271"/>
      <c r="K4688" s="271"/>
      <c r="L4688" s="271"/>
      <c r="M4688" s="272"/>
      <c r="N4688" s="272"/>
      <c r="O4688" s="272" t="str">
        <f t="shared" si="732"/>
        <v/>
      </c>
      <c r="P4688" s="272" t="str">
        <f t="shared" si="733"/>
        <v/>
      </c>
      <c r="Q4688" s="272">
        <f t="shared" si="734"/>
        <v>0</v>
      </c>
      <c r="R4688" s="272"/>
    </row>
    <row r="4689" spans="1:18" x14ac:dyDescent="0.3">
      <c r="A4689" s="214">
        <v>12</v>
      </c>
      <c r="B4689" s="200"/>
      <c r="C4689" s="200"/>
      <c r="D4689" s="215"/>
      <c r="E4689" s="200"/>
      <c r="F4689" s="200"/>
      <c r="G4689" s="216"/>
      <c r="H4689" s="273"/>
      <c r="I4689" s="271">
        <f t="shared" si="731"/>
        <v>0</v>
      </c>
      <c r="J4689" s="271"/>
      <c r="K4689" s="271"/>
      <c r="L4689" s="271"/>
      <c r="M4689" s="272"/>
      <c r="N4689" s="272"/>
      <c r="O4689" s="272" t="str">
        <f t="shared" si="732"/>
        <v/>
      </c>
      <c r="P4689" s="272" t="str">
        <f t="shared" si="733"/>
        <v/>
      </c>
      <c r="Q4689" s="272">
        <f t="shared" si="734"/>
        <v>0</v>
      </c>
      <c r="R4689" s="272"/>
    </row>
    <row r="4690" spans="1:18" x14ac:dyDescent="0.3">
      <c r="A4690" s="214">
        <v>13</v>
      </c>
      <c r="B4690" s="200"/>
      <c r="C4690" s="200"/>
      <c r="D4690" s="215"/>
      <c r="E4690" s="200"/>
      <c r="F4690" s="200"/>
      <c r="G4690" s="216"/>
      <c r="H4690" s="273"/>
      <c r="I4690" s="271">
        <f t="shared" si="731"/>
        <v>0</v>
      </c>
      <c r="J4690" s="271"/>
      <c r="K4690" s="271"/>
      <c r="L4690" s="271"/>
      <c r="M4690" s="272"/>
      <c r="N4690" s="272"/>
      <c r="O4690" s="272" t="str">
        <f t="shared" si="732"/>
        <v/>
      </c>
      <c r="P4690" s="272" t="str">
        <f t="shared" si="733"/>
        <v/>
      </c>
      <c r="Q4690" s="272">
        <f t="shared" si="734"/>
        <v>0</v>
      </c>
      <c r="R4690" s="272"/>
    </row>
    <row r="4691" spans="1:18" ht="17.25" thickBot="1" x14ac:dyDescent="0.35">
      <c r="A4691" s="217">
        <v>14</v>
      </c>
      <c r="B4691" s="204"/>
      <c r="C4691" s="204"/>
      <c r="D4691" s="218"/>
      <c r="E4691" s="204"/>
      <c r="F4691" s="204"/>
      <c r="G4691" s="219"/>
      <c r="H4691" s="273"/>
      <c r="I4691" s="271">
        <f t="shared" si="731"/>
        <v>0</v>
      </c>
      <c r="J4691" s="271"/>
      <c r="K4691" s="271"/>
      <c r="L4691" s="271"/>
      <c r="M4691" s="272"/>
      <c r="N4691" s="272"/>
      <c r="O4691" s="272" t="str">
        <f t="shared" si="732"/>
        <v/>
      </c>
      <c r="P4691" s="272" t="str">
        <f t="shared" si="733"/>
        <v/>
      </c>
      <c r="Q4691" s="272">
        <f t="shared" si="734"/>
        <v>0</v>
      </c>
      <c r="R4691" s="272"/>
    </row>
    <row r="4692" spans="1:18" x14ac:dyDescent="0.3">
      <c r="A4692" s="220">
        <v>15</v>
      </c>
      <c r="B4692" s="202"/>
      <c r="C4692" s="202"/>
      <c r="D4692" s="202" t="s">
        <v>271</v>
      </c>
      <c r="E4692" s="202"/>
      <c r="F4692" s="202"/>
      <c r="G4692" s="221"/>
      <c r="H4692" s="273">
        <f>SUM(B4692:B4698)</f>
        <v>0</v>
      </c>
      <c r="I4692" s="271">
        <f t="shared" si="731"/>
        <v>0</v>
      </c>
      <c r="J4692" s="271">
        <f>IF(SUM(H4692-40)&gt;0,H4692-40,0)</f>
        <v>0</v>
      </c>
      <c r="K4692" s="271">
        <f>IF(SUM(I4692:I4698)&gt;J4692,SUM(I4692:I4698),J4692)</f>
        <v>0</v>
      </c>
      <c r="L4692" s="271">
        <f>IF(D4692="o",IF(H4692&lt;15,0,IF(H4692&gt;40,8,H4692/5)),0)</f>
        <v>0</v>
      </c>
      <c r="M4692" s="272"/>
      <c r="N4692" s="272"/>
      <c r="O4692" s="272" t="str">
        <f t="shared" si="732"/>
        <v/>
      </c>
      <c r="P4692" s="272" t="str">
        <f t="shared" si="733"/>
        <v/>
      </c>
      <c r="Q4692" s="272">
        <f t="shared" si="734"/>
        <v>0</v>
      </c>
      <c r="R4692" s="272"/>
    </row>
    <row r="4693" spans="1:18" x14ac:dyDescent="0.3">
      <c r="A4693" s="214">
        <v>16</v>
      </c>
      <c r="B4693" s="200"/>
      <c r="C4693" s="200"/>
      <c r="D4693" s="215"/>
      <c r="E4693" s="200"/>
      <c r="F4693" s="200"/>
      <c r="G4693" s="216"/>
      <c r="H4693" s="273"/>
      <c r="I4693" s="271">
        <f t="shared" si="731"/>
        <v>0</v>
      </c>
      <c r="J4693" s="271"/>
      <c r="K4693" s="271"/>
      <c r="L4693" s="271"/>
      <c r="M4693" s="272"/>
      <c r="N4693" s="272"/>
      <c r="O4693" s="272" t="str">
        <f t="shared" si="732"/>
        <v/>
      </c>
      <c r="P4693" s="272" t="str">
        <f t="shared" si="733"/>
        <v/>
      </c>
      <c r="Q4693" s="272">
        <f t="shared" si="734"/>
        <v>0</v>
      </c>
      <c r="R4693" s="272"/>
    </row>
    <row r="4694" spans="1:18" x14ac:dyDescent="0.3">
      <c r="A4694" s="214">
        <v>17</v>
      </c>
      <c r="B4694" s="200"/>
      <c r="C4694" s="200"/>
      <c r="D4694" s="215"/>
      <c r="E4694" s="200"/>
      <c r="F4694" s="200"/>
      <c r="G4694" s="216"/>
      <c r="H4694" s="273"/>
      <c r="I4694" s="271">
        <f t="shared" si="731"/>
        <v>0</v>
      </c>
      <c r="J4694" s="271"/>
      <c r="K4694" s="271"/>
      <c r="L4694" s="271"/>
      <c r="M4694" s="272"/>
      <c r="N4694" s="272"/>
      <c r="O4694" s="272" t="str">
        <f t="shared" si="732"/>
        <v/>
      </c>
      <c r="P4694" s="272" t="str">
        <f t="shared" si="733"/>
        <v/>
      </c>
      <c r="Q4694" s="272">
        <f t="shared" si="734"/>
        <v>0</v>
      </c>
      <c r="R4694" s="272"/>
    </row>
    <row r="4695" spans="1:18" x14ac:dyDescent="0.3">
      <c r="A4695" s="214">
        <v>18</v>
      </c>
      <c r="B4695" s="200"/>
      <c r="C4695" s="200"/>
      <c r="D4695" s="215"/>
      <c r="E4695" s="200"/>
      <c r="F4695" s="200"/>
      <c r="G4695" s="216"/>
      <c r="H4695" s="273"/>
      <c r="I4695" s="271">
        <f t="shared" si="731"/>
        <v>0</v>
      </c>
      <c r="J4695" s="271"/>
      <c r="K4695" s="271"/>
      <c r="L4695" s="271"/>
      <c r="M4695" s="272"/>
      <c r="N4695" s="272"/>
      <c r="O4695" s="272" t="str">
        <f t="shared" si="732"/>
        <v/>
      </c>
      <c r="P4695" s="272" t="str">
        <f t="shared" si="733"/>
        <v/>
      </c>
      <c r="Q4695" s="272">
        <f t="shared" si="734"/>
        <v>0</v>
      </c>
      <c r="R4695" s="272"/>
    </row>
    <row r="4696" spans="1:18" x14ac:dyDescent="0.3">
      <c r="A4696" s="214">
        <v>19</v>
      </c>
      <c r="B4696" s="200"/>
      <c r="C4696" s="200"/>
      <c r="D4696" s="215"/>
      <c r="E4696" s="200"/>
      <c r="F4696" s="200"/>
      <c r="G4696" s="216"/>
      <c r="H4696" s="273"/>
      <c r="I4696" s="271">
        <f t="shared" si="731"/>
        <v>0</v>
      </c>
      <c r="J4696" s="271"/>
      <c r="K4696" s="271"/>
      <c r="L4696" s="271"/>
      <c r="M4696" s="272"/>
      <c r="N4696" s="272"/>
      <c r="O4696" s="272" t="str">
        <f t="shared" si="732"/>
        <v/>
      </c>
      <c r="P4696" s="272" t="str">
        <f t="shared" si="733"/>
        <v/>
      </c>
      <c r="Q4696" s="272">
        <f t="shared" si="734"/>
        <v>0</v>
      </c>
      <c r="R4696" s="272"/>
    </row>
    <row r="4697" spans="1:18" x14ac:dyDescent="0.3">
      <c r="A4697" s="214">
        <v>20</v>
      </c>
      <c r="B4697" s="200"/>
      <c r="C4697" s="200"/>
      <c r="D4697" s="215"/>
      <c r="E4697" s="200"/>
      <c r="F4697" s="200"/>
      <c r="G4697" s="216"/>
      <c r="H4697" s="273"/>
      <c r="I4697" s="271">
        <f t="shared" si="731"/>
        <v>0</v>
      </c>
      <c r="J4697" s="271"/>
      <c r="K4697" s="271"/>
      <c r="L4697" s="271"/>
      <c r="M4697" s="272"/>
      <c r="N4697" s="272"/>
      <c r="O4697" s="272" t="str">
        <f t="shared" si="732"/>
        <v/>
      </c>
      <c r="P4697" s="272" t="str">
        <f t="shared" si="733"/>
        <v/>
      </c>
      <c r="Q4697" s="272">
        <f t="shared" si="734"/>
        <v>0</v>
      </c>
      <c r="R4697" s="272"/>
    </row>
    <row r="4698" spans="1:18" ht="17.25" thickBot="1" x14ac:dyDescent="0.35">
      <c r="A4698" s="217">
        <v>21</v>
      </c>
      <c r="B4698" s="204"/>
      <c r="C4698" s="204"/>
      <c r="D4698" s="218"/>
      <c r="E4698" s="204"/>
      <c r="F4698" s="204"/>
      <c r="G4698" s="219"/>
      <c r="H4698" s="273"/>
      <c r="I4698" s="271">
        <f t="shared" si="731"/>
        <v>0</v>
      </c>
      <c r="J4698" s="271"/>
      <c r="K4698" s="271"/>
      <c r="L4698" s="271"/>
      <c r="M4698" s="272"/>
      <c r="N4698" s="272"/>
      <c r="O4698" s="272" t="str">
        <f t="shared" si="732"/>
        <v/>
      </c>
      <c r="P4698" s="272" t="str">
        <f t="shared" si="733"/>
        <v/>
      </c>
      <c r="Q4698" s="272">
        <f t="shared" si="734"/>
        <v>0</v>
      </c>
      <c r="R4698" s="272"/>
    </row>
    <row r="4699" spans="1:18" x14ac:dyDescent="0.3">
      <c r="A4699" s="220">
        <v>22</v>
      </c>
      <c r="B4699" s="202"/>
      <c r="C4699" s="202"/>
      <c r="D4699" s="202" t="s">
        <v>271</v>
      </c>
      <c r="E4699" s="202"/>
      <c r="F4699" s="202"/>
      <c r="G4699" s="221"/>
      <c r="H4699" s="273">
        <f>SUM(B4699:B4705)</f>
        <v>0</v>
      </c>
      <c r="I4699" s="271">
        <f t="shared" si="731"/>
        <v>0</v>
      </c>
      <c r="J4699" s="271">
        <f>IF(SUM(H4699-40)&gt;0,H4699-40,0)</f>
        <v>0</v>
      </c>
      <c r="K4699" s="271">
        <f>IF(SUM(I4699:I4705)&gt;J4699,SUM(I4699:I4705),J4699)</f>
        <v>0</v>
      </c>
      <c r="L4699" s="271">
        <f>IF(D4699="o",IF(H4699&lt;15,0,IF(H4699&gt;40,8,H4699/5)),0)</f>
        <v>0</v>
      </c>
      <c r="M4699" s="272"/>
      <c r="N4699" s="272"/>
      <c r="O4699" s="272" t="str">
        <f t="shared" si="732"/>
        <v/>
      </c>
      <c r="P4699" s="272" t="str">
        <f t="shared" si="733"/>
        <v/>
      </c>
      <c r="Q4699" s="272">
        <f t="shared" si="734"/>
        <v>0</v>
      </c>
      <c r="R4699" s="272"/>
    </row>
    <row r="4700" spans="1:18" x14ac:dyDescent="0.3">
      <c r="A4700" s="214">
        <v>23</v>
      </c>
      <c r="B4700" s="200"/>
      <c r="C4700" s="200"/>
      <c r="D4700" s="215"/>
      <c r="E4700" s="200"/>
      <c r="F4700" s="200"/>
      <c r="G4700" s="216"/>
      <c r="H4700" s="273"/>
      <c r="I4700" s="271">
        <f t="shared" si="731"/>
        <v>0</v>
      </c>
      <c r="J4700" s="271"/>
      <c r="K4700" s="271"/>
      <c r="L4700" s="271"/>
      <c r="M4700" s="272"/>
      <c r="N4700" s="272"/>
      <c r="O4700" s="272" t="str">
        <f t="shared" si="732"/>
        <v/>
      </c>
      <c r="P4700" s="272" t="str">
        <f t="shared" si="733"/>
        <v/>
      </c>
      <c r="Q4700" s="272">
        <f t="shared" si="734"/>
        <v>0</v>
      </c>
      <c r="R4700" s="272"/>
    </row>
    <row r="4701" spans="1:18" x14ac:dyDescent="0.3">
      <c r="A4701" s="214">
        <v>24</v>
      </c>
      <c r="B4701" s="200"/>
      <c r="C4701" s="200"/>
      <c r="D4701" s="215"/>
      <c r="E4701" s="200"/>
      <c r="F4701" s="200"/>
      <c r="G4701" s="216"/>
      <c r="H4701" s="273"/>
      <c r="I4701" s="271">
        <f t="shared" si="731"/>
        <v>0</v>
      </c>
      <c r="J4701" s="271"/>
      <c r="K4701" s="271"/>
      <c r="L4701" s="271"/>
      <c r="M4701" s="272"/>
      <c r="N4701" s="272"/>
      <c r="O4701" s="272" t="str">
        <f t="shared" si="732"/>
        <v/>
      </c>
      <c r="P4701" s="272" t="str">
        <f t="shared" si="733"/>
        <v/>
      </c>
      <c r="Q4701" s="272">
        <f t="shared" si="734"/>
        <v>0</v>
      </c>
      <c r="R4701" s="272"/>
    </row>
    <row r="4702" spans="1:18" x14ac:dyDescent="0.3">
      <c r="A4702" s="214">
        <v>25</v>
      </c>
      <c r="B4702" s="200"/>
      <c r="C4702" s="200"/>
      <c r="D4702" s="215"/>
      <c r="E4702" s="200"/>
      <c r="F4702" s="200"/>
      <c r="G4702" s="216"/>
      <c r="H4702" s="273"/>
      <c r="I4702" s="271">
        <f t="shared" si="731"/>
        <v>0</v>
      </c>
      <c r="J4702" s="271"/>
      <c r="K4702" s="271"/>
      <c r="L4702" s="271"/>
      <c r="M4702" s="272"/>
      <c r="N4702" s="272"/>
      <c r="O4702" s="272" t="str">
        <f t="shared" si="732"/>
        <v/>
      </c>
      <c r="P4702" s="272" t="str">
        <f t="shared" si="733"/>
        <v/>
      </c>
      <c r="Q4702" s="272">
        <f t="shared" si="734"/>
        <v>0</v>
      </c>
      <c r="R4702" s="272"/>
    </row>
    <row r="4703" spans="1:18" x14ac:dyDescent="0.3">
      <c r="A4703" s="214">
        <v>26</v>
      </c>
      <c r="B4703" s="200"/>
      <c r="C4703" s="200"/>
      <c r="D4703" s="215"/>
      <c r="E4703" s="200"/>
      <c r="F4703" s="200"/>
      <c r="G4703" s="216"/>
      <c r="H4703" s="273"/>
      <c r="I4703" s="271">
        <f t="shared" si="731"/>
        <v>0</v>
      </c>
      <c r="J4703" s="271"/>
      <c r="K4703" s="271"/>
      <c r="L4703" s="271"/>
      <c r="M4703" s="272"/>
      <c r="N4703" s="272"/>
      <c r="O4703" s="272" t="str">
        <f t="shared" si="732"/>
        <v/>
      </c>
      <c r="P4703" s="272" t="str">
        <f t="shared" si="733"/>
        <v/>
      </c>
      <c r="Q4703" s="272">
        <f t="shared" si="734"/>
        <v>0</v>
      </c>
      <c r="R4703" s="272"/>
    </row>
    <row r="4704" spans="1:18" x14ac:dyDescent="0.3">
      <c r="A4704" s="214">
        <v>27</v>
      </c>
      <c r="B4704" s="200"/>
      <c r="C4704" s="200"/>
      <c r="D4704" s="215"/>
      <c r="E4704" s="200"/>
      <c r="F4704" s="200"/>
      <c r="G4704" s="216"/>
      <c r="H4704" s="273"/>
      <c r="I4704" s="271">
        <f t="shared" si="731"/>
        <v>0</v>
      </c>
      <c r="J4704" s="271"/>
      <c r="K4704" s="271"/>
      <c r="L4704" s="271"/>
      <c r="M4704" s="272"/>
      <c r="N4704" s="272"/>
      <c r="O4704" s="272" t="str">
        <f t="shared" si="732"/>
        <v/>
      </c>
      <c r="P4704" s="272" t="str">
        <f t="shared" si="733"/>
        <v/>
      </c>
      <c r="Q4704" s="272">
        <f t="shared" si="734"/>
        <v>0</v>
      </c>
      <c r="R4704" s="272"/>
    </row>
    <row r="4705" spans="1:21" ht="17.25" thickBot="1" x14ac:dyDescent="0.35">
      <c r="A4705" s="217">
        <v>28</v>
      </c>
      <c r="B4705" s="204"/>
      <c r="C4705" s="204"/>
      <c r="D4705" s="218"/>
      <c r="E4705" s="204"/>
      <c r="F4705" s="204"/>
      <c r="G4705" s="219"/>
      <c r="H4705" s="273"/>
      <c r="I4705" s="271">
        <f t="shared" si="731"/>
        <v>0</v>
      </c>
      <c r="J4705" s="271"/>
      <c r="K4705" s="271"/>
      <c r="L4705" s="271"/>
      <c r="M4705" s="272"/>
      <c r="N4705" s="272"/>
      <c r="O4705" s="272" t="str">
        <f t="shared" si="732"/>
        <v/>
      </c>
      <c r="P4705" s="272" t="str">
        <f t="shared" si="733"/>
        <v/>
      </c>
      <c r="Q4705" s="272">
        <f t="shared" si="734"/>
        <v>0</v>
      </c>
      <c r="R4705" s="272"/>
    </row>
    <row r="4706" spans="1:21" x14ac:dyDescent="0.3">
      <c r="A4706" s="205"/>
      <c r="B4706" s="202"/>
      <c r="C4706" s="202"/>
      <c r="D4706" s="202" t="s">
        <v>271</v>
      </c>
      <c r="E4706" s="202"/>
      <c r="F4706" s="202"/>
      <c r="G4706" s="221"/>
      <c r="H4706" s="273" t="str">
        <f>IF(A4706&lt;&gt;0,SUM(Q4706:Q4708),"")</f>
        <v/>
      </c>
      <c r="I4706" s="271" t="str">
        <f>IF(A4706&lt;&gt;0,IF(IFERROR(B4706-8,0)&lt;0,0,IFERROR(B4706-8,0)),"")</f>
        <v/>
      </c>
      <c r="J4706" s="271" t="str">
        <f>IF(A4706&lt;&gt;0,IF(SUM(H4706-40)&gt;0,H4706-40,0),"")</f>
        <v/>
      </c>
      <c r="K4706" s="271" t="str">
        <f>IF(A4706&lt;&gt;0,IF(SUM(I4706:I4708)&gt;J4706,SUM(I4706:I4708),J4706),"")</f>
        <v/>
      </c>
      <c r="L4706" s="271" t="str">
        <f>IF(A4706&lt;&gt;0,IF(D4678="o",IF(H4706&lt;(15/(7/COUNTA(A4706:A4708))),0,IF(H4706&gt;(COUNTA(A4706:A4708)/5*40),COUNTA(A4706:A4708)/5*8,H4706/5)),""),"")</f>
        <v/>
      </c>
      <c r="M4706" s="272"/>
      <c r="N4706" s="272"/>
      <c r="O4706" s="272" t="str">
        <f t="shared" si="732"/>
        <v/>
      </c>
      <c r="P4706" s="272" t="str">
        <f t="shared" si="733"/>
        <v/>
      </c>
      <c r="Q4706" s="272">
        <f t="shared" si="734"/>
        <v>0</v>
      </c>
      <c r="R4706" s="272"/>
    </row>
    <row r="4707" spans="1:21" x14ac:dyDescent="0.3">
      <c r="A4707" s="206"/>
      <c r="B4707" s="200"/>
      <c r="C4707" s="200"/>
      <c r="D4707" s="215"/>
      <c r="E4707" s="200"/>
      <c r="F4707" s="200"/>
      <c r="G4707" s="216"/>
      <c r="H4707" s="273"/>
      <c r="I4707" s="271" t="str">
        <f>IF(A4707&lt;&gt;0,IF(IFERROR(B4707-8,0)&lt;0,0,IFERROR(B4707-8,0)),"")</f>
        <v/>
      </c>
      <c r="J4707" s="271"/>
      <c r="K4707" s="271"/>
      <c r="L4707" s="271"/>
      <c r="M4707" s="272"/>
      <c r="N4707" s="272"/>
      <c r="O4707" s="272" t="str">
        <f t="shared" si="732"/>
        <v/>
      </c>
      <c r="P4707" s="272" t="str">
        <f t="shared" si="733"/>
        <v/>
      </c>
      <c r="Q4707" s="272">
        <f t="shared" si="734"/>
        <v>0</v>
      </c>
      <c r="R4707" s="272"/>
    </row>
    <row r="4708" spans="1:21" ht="17.25" thickBot="1" x14ac:dyDescent="0.35">
      <c r="A4708" s="207"/>
      <c r="B4708" s="204"/>
      <c r="C4708" s="204"/>
      <c r="D4708" s="218"/>
      <c r="E4708" s="204"/>
      <c r="F4708" s="204"/>
      <c r="G4708" s="219"/>
      <c r="H4708" s="273"/>
      <c r="I4708" s="271" t="str">
        <f>IF(A4708&lt;&gt;0,IF(IFERROR(B4708-8,0)&lt;0,0,IFERROR(B4708-8,0)),"")</f>
        <v/>
      </c>
      <c r="J4708" s="271"/>
      <c r="K4708" s="271"/>
      <c r="L4708" s="271"/>
      <c r="M4708" s="272"/>
      <c r="N4708" s="272"/>
      <c r="O4708" s="272"/>
      <c r="P4708" s="272"/>
      <c r="Q4708" s="272">
        <f t="shared" si="734"/>
        <v>0</v>
      </c>
      <c r="R4708" s="272"/>
    </row>
    <row r="4709" spans="1:21" ht="17.25" thickBot="1" x14ac:dyDescent="0.35">
      <c r="A4709" s="211"/>
      <c r="B4709" s="243"/>
      <c r="C4709" s="243"/>
      <c r="D4709" s="243"/>
      <c r="E4709" s="243"/>
      <c r="F4709" s="243"/>
      <c r="G4709" s="244"/>
      <c r="H4709" s="273">
        <f t="shared" ref="H4709:M4709" si="735">SUM(H4710:H4740)</f>
        <v>0</v>
      </c>
      <c r="I4709" s="271">
        <f t="shared" si="735"/>
        <v>0</v>
      </c>
      <c r="J4709" s="271">
        <f t="shared" si="735"/>
        <v>0</v>
      </c>
      <c r="K4709" s="271">
        <f t="shared" si="735"/>
        <v>0</v>
      </c>
      <c r="L4709" s="274">
        <f t="shared" si="735"/>
        <v>0</v>
      </c>
      <c r="M4709" s="271" t="e">
        <f t="shared" si="735"/>
        <v>#DIV/0!</v>
      </c>
      <c r="N4709" s="275">
        <f>COUNTA(B4710:B4740)-COUNTIF(B4710:B4740,"연차")</f>
        <v>0</v>
      </c>
      <c r="O4709" s="271">
        <f>SUM(O4710:O4740)</f>
        <v>0</v>
      </c>
      <c r="P4709" s="271">
        <f>SUM(P4710:P4740)</f>
        <v>0</v>
      </c>
      <c r="Q4709" s="272">
        <f>SUM(Q4710:Q4740)</f>
        <v>0</v>
      </c>
      <c r="R4709" s="272">
        <f>COUNTA(A4710:A4740)</f>
        <v>28</v>
      </c>
      <c r="S4709" s="276">
        <f>SUM(C4710:C4740)</f>
        <v>0</v>
      </c>
      <c r="T4709" s="276">
        <f>SUM(F4710:F4740)</f>
        <v>0</v>
      </c>
      <c r="U4709" s="251">
        <f>G4711*G4713</f>
        <v>0</v>
      </c>
    </row>
    <row r="4710" spans="1:21" x14ac:dyDescent="0.3">
      <c r="A4710" s="212">
        <v>1</v>
      </c>
      <c r="B4710" s="201"/>
      <c r="C4710" s="201"/>
      <c r="D4710" s="201" t="s">
        <v>271</v>
      </c>
      <c r="E4710" s="201"/>
      <c r="F4710" s="201"/>
      <c r="G4710" s="213" t="s">
        <v>282</v>
      </c>
      <c r="H4710" s="273">
        <f>SUM(B4710:B4716)</f>
        <v>0</v>
      </c>
      <c r="I4710" s="271">
        <f t="shared" ref="I4710:I4737" si="736">IF(IFERROR(B4710-8,0)&lt;0,0,IFERROR(B4710-8,0))</f>
        <v>0</v>
      </c>
      <c r="J4710" s="271">
        <f>IF(SUM(H4710-40)&gt;0,H4710-40,0)</f>
        <v>0</v>
      </c>
      <c r="K4710" s="271">
        <f>IF(SUM(I4710:I4716)&gt;J4710,SUM(I4710:I4716),J4710)</f>
        <v>0</v>
      </c>
      <c r="L4710" s="271">
        <f>IF(D4710="o",IF(H4710&lt;15,0,IF(H4710&gt;40,8,H4710/5)),0)</f>
        <v>0</v>
      </c>
      <c r="M4710" s="272" t="e">
        <f>SUM(B4710:B4740)/COUNTA(B4710:B4740)</f>
        <v>#DIV/0!</v>
      </c>
      <c r="N4710" s="272"/>
      <c r="O4710" s="272" t="str">
        <f>IF(E4710="o",IF(B4710&gt;8,8,B4710),"")</f>
        <v/>
      </c>
      <c r="P4710" s="272" t="str">
        <f>IF(E4710="o",IF(B4710&gt;8,B4710-8,0),"")</f>
        <v/>
      </c>
      <c r="Q4710" s="272">
        <f>COUNTA(A4710)*IF(B4710="연차",0,B4710)</f>
        <v>0</v>
      </c>
      <c r="R4710" s="272"/>
    </row>
    <row r="4711" spans="1:21" x14ac:dyDescent="0.3">
      <c r="A4711" s="214">
        <v>2</v>
      </c>
      <c r="B4711" s="200"/>
      <c r="C4711" s="200"/>
      <c r="D4711" s="215"/>
      <c r="E4711" s="200"/>
      <c r="F4711" s="200"/>
      <c r="G4711" s="203"/>
      <c r="H4711" s="273"/>
      <c r="I4711" s="271">
        <f t="shared" si="736"/>
        <v>0</v>
      </c>
      <c r="J4711" s="271"/>
      <c r="K4711" s="271"/>
      <c r="L4711" s="271"/>
      <c r="M4711" s="272"/>
      <c r="N4711" s="272"/>
      <c r="O4711" s="272" t="str">
        <f t="shared" ref="O4711:O4739" si="737">IF(E4711="o",IF(B4711&gt;8,8,B4711),"")</f>
        <v/>
      </c>
      <c r="P4711" s="272" t="str">
        <f t="shared" ref="P4711:P4739" si="738">IF(E4711="o",IF(B4711&gt;8,B4711-8,0),"")</f>
        <v/>
      </c>
      <c r="Q4711" s="272">
        <f t="shared" ref="Q4711:Q4740" si="739">COUNTA(A4711)*IF(B4711="연차",0,B4711)</f>
        <v>0</v>
      </c>
      <c r="R4711" s="272"/>
    </row>
    <row r="4712" spans="1:21" x14ac:dyDescent="0.3">
      <c r="A4712" s="214">
        <v>3</v>
      </c>
      <c r="B4712" s="200"/>
      <c r="C4712" s="200"/>
      <c r="D4712" s="215"/>
      <c r="E4712" s="200"/>
      <c r="F4712" s="200"/>
      <c r="G4712" s="203" t="s">
        <v>275</v>
      </c>
      <c r="H4712" s="273"/>
      <c r="I4712" s="271">
        <f t="shared" si="736"/>
        <v>0</v>
      </c>
      <c r="J4712" s="271"/>
      <c r="K4712" s="271"/>
      <c r="L4712" s="271"/>
      <c r="M4712" s="272"/>
      <c r="N4712" s="272"/>
      <c r="O4712" s="272" t="str">
        <f t="shared" si="737"/>
        <v/>
      </c>
      <c r="P4712" s="272" t="str">
        <f t="shared" si="738"/>
        <v/>
      </c>
      <c r="Q4712" s="272">
        <f t="shared" si="739"/>
        <v>0</v>
      </c>
      <c r="R4712" s="272"/>
    </row>
    <row r="4713" spans="1:21" x14ac:dyDescent="0.3">
      <c r="A4713" s="214">
        <v>4</v>
      </c>
      <c r="B4713" s="200"/>
      <c r="C4713" s="200"/>
      <c r="D4713" s="215"/>
      <c r="E4713" s="200"/>
      <c r="F4713" s="200"/>
      <c r="G4713" s="203"/>
      <c r="H4713" s="273"/>
      <c r="I4713" s="271">
        <f t="shared" si="736"/>
        <v>0</v>
      </c>
      <c r="J4713" s="271"/>
      <c r="K4713" s="271"/>
      <c r="L4713" s="271"/>
      <c r="M4713" s="272"/>
      <c r="N4713" s="272"/>
      <c r="O4713" s="272" t="str">
        <f t="shared" si="737"/>
        <v/>
      </c>
      <c r="P4713" s="272" t="str">
        <f t="shared" si="738"/>
        <v/>
      </c>
      <c r="Q4713" s="272">
        <f t="shared" si="739"/>
        <v>0</v>
      </c>
      <c r="R4713" s="272"/>
    </row>
    <row r="4714" spans="1:21" x14ac:dyDescent="0.3">
      <c r="A4714" s="214">
        <v>5</v>
      </c>
      <c r="B4714" s="200"/>
      <c r="C4714" s="200"/>
      <c r="D4714" s="215"/>
      <c r="E4714" s="200"/>
      <c r="F4714" s="200"/>
      <c r="G4714" s="216"/>
      <c r="H4714" s="273"/>
      <c r="I4714" s="271">
        <f t="shared" si="736"/>
        <v>0</v>
      </c>
      <c r="J4714" s="271"/>
      <c r="K4714" s="271"/>
      <c r="L4714" s="271"/>
      <c r="M4714" s="272"/>
      <c r="N4714" s="272"/>
      <c r="O4714" s="272" t="str">
        <f t="shared" si="737"/>
        <v/>
      </c>
      <c r="P4714" s="272" t="str">
        <f t="shared" si="738"/>
        <v/>
      </c>
      <c r="Q4714" s="272">
        <f t="shared" si="739"/>
        <v>0</v>
      </c>
      <c r="R4714" s="272"/>
    </row>
    <row r="4715" spans="1:21" x14ac:dyDescent="0.3">
      <c r="A4715" s="214">
        <v>6</v>
      </c>
      <c r="B4715" s="200"/>
      <c r="C4715" s="200"/>
      <c r="D4715" s="215"/>
      <c r="E4715" s="200"/>
      <c r="F4715" s="200"/>
      <c r="G4715" s="216"/>
      <c r="H4715" s="273"/>
      <c r="I4715" s="271">
        <f t="shared" si="736"/>
        <v>0</v>
      </c>
      <c r="J4715" s="271"/>
      <c r="K4715" s="271"/>
      <c r="L4715" s="271"/>
      <c r="M4715" s="272"/>
      <c r="N4715" s="272"/>
      <c r="O4715" s="272" t="str">
        <f t="shared" si="737"/>
        <v/>
      </c>
      <c r="P4715" s="272" t="str">
        <f t="shared" si="738"/>
        <v/>
      </c>
      <c r="Q4715" s="272">
        <f t="shared" si="739"/>
        <v>0</v>
      </c>
      <c r="R4715" s="272"/>
    </row>
    <row r="4716" spans="1:21" ht="17.25" thickBot="1" x14ac:dyDescent="0.35">
      <c r="A4716" s="217">
        <v>7</v>
      </c>
      <c r="B4716" s="204"/>
      <c r="C4716" s="204"/>
      <c r="D4716" s="218"/>
      <c r="E4716" s="204"/>
      <c r="F4716" s="204"/>
      <c r="G4716" s="219"/>
      <c r="H4716" s="273"/>
      <c r="I4716" s="271">
        <f t="shared" si="736"/>
        <v>0</v>
      </c>
      <c r="J4716" s="271"/>
      <c r="K4716" s="271"/>
      <c r="L4716" s="271"/>
      <c r="M4716" s="272"/>
      <c r="N4716" s="272"/>
      <c r="O4716" s="272" t="str">
        <f t="shared" si="737"/>
        <v/>
      </c>
      <c r="P4716" s="272" t="str">
        <f t="shared" si="738"/>
        <v/>
      </c>
      <c r="Q4716" s="272">
        <f t="shared" si="739"/>
        <v>0</v>
      </c>
      <c r="R4716" s="272"/>
    </row>
    <row r="4717" spans="1:21" x14ac:dyDescent="0.3">
      <c r="A4717" s="220">
        <v>8</v>
      </c>
      <c r="B4717" s="202"/>
      <c r="C4717" s="202"/>
      <c r="D4717" s="202" t="s">
        <v>271</v>
      </c>
      <c r="E4717" s="202"/>
      <c r="F4717" s="202"/>
      <c r="G4717" s="221"/>
      <c r="H4717" s="273">
        <f>SUM(B4717:B4723)</f>
        <v>0</v>
      </c>
      <c r="I4717" s="271">
        <f t="shared" si="736"/>
        <v>0</v>
      </c>
      <c r="J4717" s="271">
        <f>IF(SUM(H4717-40)&gt;0,H4717-40,0)</f>
        <v>0</v>
      </c>
      <c r="K4717" s="271">
        <f>IF(SUM(I4717:I4723)&gt;J4717,SUM(I4717:I4723),J4717)</f>
        <v>0</v>
      </c>
      <c r="L4717" s="271">
        <f>IF(D4717="o",IF(H4717&lt;15,0,IF(H4717&gt;40,8,H4717/5)),0)</f>
        <v>0</v>
      </c>
      <c r="M4717" s="272"/>
      <c r="N4717" s="272"/>
      <c r="O4717" s="272" t="str">
        <f t="shared" si="737"/>
        <v/>
      </c>
      <c r="P4717" s="272" t="str">
        <f t="shared" si="738"/>
        <v/>
      </c>
      <c r="Q4717" s="272">
        <f t="shared" si="739"/>
        <v>0</v>
      </c>
      <c r="R4717" s="272"/>
    </row>
    <row r="4718" spans="1:21" x14ac:dyDescent="0.3">
      <c r="A4718" s="214">
        <v>9</v>
      </c>
      <c r="B4718" s="200"/>
      <c r="C4718" s="200"/>
      <c r="D4718" s="215"/>
      <c r="E4718" s="200"/>
      <c r="F4718" s="200"/>
      <c r="G4718" s="216"/>
      <c r="H4718" s="273"/>
      <c r="I4718" s="271">
        <f t="shared" si="736"/>
        <v>0</v>
      </c>
      <c r="J4718" s="271"/>
      <c r="K4718" s="271"/>
      <c r="L4718" s="271"/>
      <c r="M4718" s="272"/>
      <c r="N4718" s="272"/>
      <c r="O4718" s="272" t="str">
        <f t="shared" si="737"/>
        <v/>
      </c>
      <c r="P4718" s="272" t="str">
        <f t="shared" si="738"/>
        <v/>
      </c>
      <c r="Q4718" s="272">
        <f t="shared" si="739"/>
        <v>0</v>
      </c>
      <c r="R4718" s="272"/>
    </row>
    <row r="4719" spans="1:21" x14ac:dyDescent="0.3">
      <c r="A4719" s="214">
        <v>10</v>
      </c>
      <c r="B4719" s="200"/>
      <c r="C4719" s="200"/>
      <c r="D4719" s="215"/>
      <c r="E4719" s="200"/>
      <c r="F4719" s="200"/>
      <c r="G4719" s="216"/>
      <c r="H4719" s="273"/>
      <c r="I4719" s="271">
        <f t="shared" si="736"/>
        <v>0</v>
      </c>
      <c r="J4719" s="271"/>
      <c r="K4719" s="271"/>
      <c r="L4719" s="271"/>
      <c r="M4719" s="272"/>
      <c r="N4719" s="272"/>
      <c r="O4719" s="272" t="str">
        <f t="shared" si="737"/>
        <v/>
      </c>
      <c r="P4719" s="272" t="str">
        <f t="shared" si="738"/>
        <v/>
      </c>
      <c r="Q4719" s="272">
        <f t="shared" si="739"/>
        <v>0</v>
      </c>
      <c r="R4719" s="272"/>
    </row>
    <row r="4720" spans="1:21" x14ac:dyDescent="0.3">
      <c r="A4720" s="214">
        <v>11</v>
      </c>
      <c r="B4720" s="200"/>
      <c r="C4720" s="200"/>
      <c r="D4720" s="215"/>
      <c r="E4720" s="200"/>
      <c r="F4720" s="200"/>
      <c r="G4720" s="216"/>
      <c r="H4720" s="273"/>
      <c r="I4720" s="271">
        <f t="shared" si="736"/>
        <v>0</v>
      </c>
      <c r="J4720" s="271"/>
      <c r="K4720" s="271"/>
      <c r="L4720" s="271"/>
      <c r="M4720" s="272"/>
      <c r="N4720" s="272"/>
      <c r="O4720" s="272" t="str">
        <f t="shared" si="737"/>
        <v/>
      </c>
      <c r="P4720" s="272" t="str">
        <f t="shared" si="738"/>
        <v/>
      </c>
      <c r="Q4720" s="272">
        <f t="shared" si="739"/>
        <v>0</v>
      </c>
      <c r="R4720" s="272"/>
    </row>
    <row r="4721" spans="1:18" x14ac:dyDescent="0.3">
      <c r="A4721" s="214">
        <v>12</v>
      </c>
      <c r="B4721" s="200"/>
      <c r="C4721" s="200"/>
      <c r="D4721" s="215"/>
      <c r="E4721" s="200"/>
      <c r="F4721" s="200"/>
      <c r="G4721" s="216"/>
      <c r="H4721" s="273"/>
      <c r="I4721" s="271">
        <f t="shared" si="736"/>
        <v>0</v>
      </c>
      <c r="J4721" s="271"/>
      <c r="K4721" s="271"/>
      <c r="L4721" s="271"/>
      <c r="M4721" s="272"/>
      <c r="N4721" s="272"/>
      <c r="O4721" s="272" t="str">
        <f t="shared" si="737"/>
        <v/>
      </c>
      <c r="P4721" s="272" t="str">
        <f t="shared" si="738"/>
        <v/>
      </c>
      <c r="Q4721" s="272">
        <f t="shared" si="739"/>
        <v>0</v>
      </c>
      <c r="R4721" s="272"/>
    </row>
    <row r="4722" spans="1:18" x14ac:dyDescent="0.3">
      <c r="A4722" s="214">
        <v>13</v>
      </c>
      <c r="B4722" s="200"/>
      <c r="C4722" s="200"/>
      <c r="D4722" s="215"/>
      <c r="E4722" s="200"/>
      <c r="F4722" s="200"/>
      <c r="G4722" s="216"/>
      <c r="H4722" s="273"/>
      <c r="I4722" s="271">
        <f t="shared" si="736"/>
        <v>0</v>
      </c>
      <c r="J4722" s="271"/>
      <c r="K4722" s="271"/>
      <c r="L4722" s="271"/>
      <c r="M4722" s="272"/>
      <c r="N4722" s="272"/>
      <c r="O4722" s="272" t="str">
        <f t="shared" si="737"/>
        <v/>
      </c>
      <c r="P4722" s="272" t="str">
        <f t="shared" si="738"/>
        <v/>
      </c>
      <c r="Q4722" s="272">
        <f t="shared" si="739"/>
        <v>0</v>
      </c>
      <c r="R4722" s="272"/>
    </row>
    <row r="4723" spans="1:18" ht="17.25" thickBot="1" x14ac:dyDescent="0.35">
      <c r="A4723" s="217">
        <v>14</v>
      </c>
      <c r="B4723" s="204"/>
      <c r="C4723" s="204"/>
      <c r="D4723" s="218"/>
      <c r="E4723" s="204"/>
      <c r="F4723" s="204"/>
      <c r="G4723" s="219"/>
      <c r="H4723" s="273"/>
      <c r="I4723" s="271">
        <f t="shared" si="736"/>
        <v>0</v>
      </c>
      <c r="J4723" s="271"/>
      <c r="K4723" s="271"/>
      <c r="L4723" s="271"/>
      <c r="M4723" s="272"/>
      <c r="N4723" s="272"/>
      <c r="O4723" s="272" t="str">
        <f t="shared" si="737"/>
        <v/>
      </c>
      <c r="P4723" s="272" t="str">
        <f t="shared" si="738"/>
        <v/>
      </c>
      <c r="Q4723" s="272">
        <f t="shared" si="739"/>
        <v>0</v>
      </c>
      <c r="R4723" s="272"/>
    </row>
    <row r="4724" spans="1:18" x14ac:dyDescent="0.3">
      <c r="A4724" s="220">
        <v>15</v>
      </c>
      <c r="B4724" s="202"/>
      <c r="C4724" s="202"/>
      <c r="D4724" s="202" t="s">
        <v>271</v>
      </c>
      <c r="E4724" s="202"/>
      <c r="F4724" s="202"/>
      <c r="G4724" s="221"/>
      <c r="H4724" s="273">
        <f>SUM(B4724:B4730)</f>
        <v>0</v>
      </c>
      <c r="I4724" s="271">
        <f t="shared" si="736"/>
        <v>0</v>
      </c>
      <c r="J4724" s="271">
        <f>IF(SUM(H4724-40)&gt;0,H4724-40,0)</f>
        <v>0</v>
      </c>
      <c r="K4724" s="271">
        <f>IF(SUM(I4724:I4730)&gt;J4724,SUM(I4724:I4730),J4724)</f>
        <v>0</v>
      </c>
      <c r="L4724" s="271">
        <f>IF(D4724="o",IF(H4724&lt;15,0,IF(H4724&gt;40,8,H4724/5)),0)</f>
        <v>0</v>
      </c>
      <c r="M4724" s="272"/>
      <c r="N4724" s="272"/>
      <c r="O4724" s="272" t="str">
        <f t="shared" si="737"/>
        <v/>
      </c>
      <c r="P4724" s="272" t="str">
        <f t="shared" si="738"/>
        <v/>
      </c>
      <c r="Q4724" s="272">
        <f t="shared" si="739"/>
        <v>0</v>
      </c>
      <c r="R4724" s="272"/>
    </row>
    <row r="4725" spans="1:18" x14ac:dyDescent="0.3">
      <c r="A4725" s="214">
        <v>16</v>
      </c>
      <c r="B4725" s="200"/>
      <c r="C4725" s="200"/>
      <c r="D4725" s="215"/>
      <c r="E4725" s="200"/>
      <c r="F4725" s="200"/>
      <c r="G4725" s="216"/>
      <c r="H4725" s="273"/>
      <c r="I4725" s="271">
        <f t="shared" si="736"/>
        <v>0</v>
      </c>
      <c r="J4725" s="271"/>
      <c r="K4725" s="271"/>
      <c r="L4725" s="271"/>
      <c r="M4725" s="272"/>
      <c r="N4725" s="272"/>
      <c r="O4725" s="272" t="str">
        <f t="shared" si="737"/>
        <v/>
      </c>
      <c r="P4725" s="272" t="str">
        <f t="shared" si="738"/>
        <v/>
      </c>
      <c r="Q4725" s="272">
        <f t="shared" si="739"/>
        <v>0</v>
      </c>
      <c r="R4725" s="272"/>
    </row>
    <row r="4726" spans="1:18" x14ac:dyDescent="0.3">
      <c r="A4726" s="214">
        <v>17</v>
      </c>
      <c r="B4726" s="200"/>
      <c r="C4726" s="200"/>
      <c r="D4726" s="215"/>
      <c r="E4726" s="200"/>
      <c r="F4726" s="200"/>
      <c r="G4726" s="216"/>
      <c r="H4726" s="273"/>
      <c r="I4726" s="271">
        <f t="shared" si="736"/>
        <v>0</v>
      </c>
      <c r="J4726" s="271"/>
      <c r="K4726" s="271"/>
      <c r="L4726" s="271"/>
      <c r="M4726" s="272"/>
      <c r="N4726" s="272"/>
      <c r="O4726" s="272" t="str">
        <f t="shared" si="737"/>
        <v/>
      </c>
      <c r="P4726" s="272" t="str">
        <f t="shared" si="738"/>
        <v/>
      </c>
      <c r="Q4726" s="272">
        <f t="shared" si="739"/>
        <v>0</v>
      </c>
      <c r="R4726" s="272"/>
    </row>
    <row r="4727" spans="1:18" x14ac:dyDescent="0.3">
      <c r="A4727" s="214">
        <v>18</v>
      </c>
      <c r="B4727" s="200"/>
      <c r="C4727" s="200"/>
      <c r="D4727" s="215"/>
      <c r="E4727" s="200"/>
      <c r="F4727" s="200"/>
      <c r="G4727" s="216"/>
      <c r="H4727" s="273"/>
      <c r="I4727" s="271">
        <f t="shared" si="736"/>
        <v>0</v>
      </c>
      <c r="J4727" s="271"/>
      <c r="K4727" s="271"/>
      <c r="L4727" s="271"/>
      <c r="M4727" s="272"/>
      <c r="N4727" s="272"/>
      <c r="O4727" s="272" t="str">
        <f t="shared" si="737"/>
        <v/>
      </c>
      <c r="P4727" s="272" t="str">
        <f t="shared" si="738"/>
        <v/>
      </c>
      <c r="Q4727" s="272">
        <f t="shared" si="739"/>
        <v>0</v>
      </c>
      <c r="R4727" s="272"/>
    </row>
    <row r="4728" spans="1:18" x14ac:dyDescent="0.3">
      <c r="A4728" s="214">
        <v>19</v>
      </c>
      <c r="B4728" s="200"/>
      <c r="C4728" s="200"/>
      <c r="D4728" s="215"/>
      <c r="E4728" s="200"/>
      <c r="F4728" s="200"/>
      <c r="G4728" s="216"/>
      <c r="H4728" s="273"/>
      <c r="I4728" s="271">
        <f t="shared" si="736"/>
        <v>0</v>
      </c>
      <c r="J4728" s="271"/>
      <c r="K4728" s="271"/>
      <c r="L4728" s="271"/>
      <c r="M4728" s="272"/>
      <c r="N4728" s="272"/>
      <c r="O4728" s="272" t="str">
        <f t="shared" si="737"/>
        <v/>
      </c>
      <c r="P4728" s="272" t="str">
        <f t="shared" si="738"/>
        <v/>
      </c>
      <c r="Q4728" s="272">
        <f t="shared" si="739"/>
        <v>0</v>
      </c>
      <c r="R4728" s="272"/>
    </row>
    <row r="4729" spans="1:18" x14ac:dyDescent="0.3">
      <c r="A4729" s="214">
        <v>20</v>
      </c>
      <c r="B4729" s="200"/>
      <c r="C4729" s="200"/>
      <c r="D4729" s="215"/>
      <c r="E4729" s="200"/>
      <c r="F4729" s="200"/>
      <c r="G4729" s="216"/>
      <c r="H4729" s="273"/>
      <c r="I4729" s="271">
        <f t="shared" si="736"/>
        <v>0</v>
      </c>
      <c r="J4729" s="271"/>
      <c r="K4729" s="271"/>
      <c r="L4729" s="271"/>
      <c r="M4729" s="272"/>
      <c r="N4729" s="272"/>
      <c r="O4729" s="272" t="str">
        <f t="shared" si="737"/>
        <v/>
      </c>
      <c r="P4729" s="272" t="str">
        <f t="shared" si="738"/>
        <v/>
      </c>
      <c r="Q4729" s="272">
        <f t="shared" si="739"/>
        <v>0</v>
      </c>
      <c r="R4729" s="272"/>
    </row>
    <row r="4730" spans="1:18" ht="17.25" thickBot="1" x14ac:dyDescent="0.35">
      <c r="A4730" s="217">
        <v>21</v>
      </c>
      <c r="B4730" s="204"/>
      <c r="C4730" s="204"/>
      <c r="D4730" s="218"/>
      <c r="E4730" s="204"/>
      <c r="F4730" s="204"/>
      <c r="G4730" s="219"/>
      <c r="H4730" s="273"/>
      <c r="I4730" s="271">
        <f t="shared" si="736"/>
        <v>0</v>
      </c>
      <c r="J4730" s="271"/>
      <c r="K4730" s="271"/>
      <c r="L4730" s="271"/>
      <c r="M4730" s="272"/>
      <c r="N4730" s="272"/>
      <c r="O4730" s="272" t="str">
        <f t="shared" si="737"/>
        <v/>
      </c>
      <c r="P4730" s="272" t="str">
        <f t="shared" si="738"/>
        <v/>
      </c>
      <c r="Q4730" s="272">
        <f t="shared" si="739"/>
        <v>0</v>
      </c>
      <c r="R4730" s="272"/>
    </row>
    <row r="4731" spans="1:18" x14ac:dyDescent="0.3">
      <c r="A4731" s="220">
        <v>22</v>
      </c>
      <c r="B4731" s="202"/>
      <c r="C4731" s="202"/>
      <c r="D4731" s="202" t="s">
        <v>271</v>
      </c>
      <c r="E4731" s="202"/>
      <c r="F4731" s="202"/>
      <c r="G4731" s="221"/>
      <c r="H4731" s="273">
        <f>SUM(B4731:B4737)</f>
        <v>0</v>
      </c>
      <c r="I4731" s="271">
        <f t="shared" si="736"/>
        <v>0</v>
      </c>
      <c r="J4731" s="271">
        <f>IF(SUM(H4731-40)&gt;0,H4731-40,0)</f>
        <v>0</v>
      </c>
      <c r="K4731" s="271">
        <f>IF(SUM(I4731:I4737)&gt;J4731,SUM(I4731:I4737),J4731)</f>
        <v>0</v>
      </c>
      <c r="L4731" s="271">
        <f>IF(D4731="o",IF(H4731&lt;15,0,IF(H4731&gt;40,8,H4731/5)),0)</f>
        <v>0</v>
      </c>
      <c r="M4731" s="272"/>
      <c r="N4731" s="272"/>
      <c r="O4731" s="272" t="str">
        <f t="shared" si="737"/>
        <v/>
      </c>
      <c r="P4731" s="272" t="str">
        <f t="shared" si="738"/>
        <v/>
      </c>
      <c r="Q4731" s="272">
        <f t="shared" si="739"/>
        <v>0</v>
      </c>
      <c r="R4731" s="272"/>
    </row>
    <row r="4732" spans="1:18" x14ac:dyDescent="0.3">
      <c r="A4732" s="214">
        <v>23</v>
      </c>
      <c r="B4732" s="200"/>
      <c r="C4732" s="200"/>
      <c r="D4732" s="215"/>
      <c r="E4732" s="200"/>
      <c r="F4732" s="200"/>
      <c r="G4732" s="216"/>
      <c r="H4732" s="273"/>
      <c r="I4732" s="271">
        <f t="shared" si="736"/>
        <v>0</v>
      </c>
      <c r="J4732" s="271"/>
      <c r="K4732" s="271"/>
      <c r="L4732" s="271"/>
      <c r="M4732" s="272"/>
      <c r="N4732" s="272"/>
      <c r="O4732" s="272" t="str">
        <f t="shared" si="737"/>
        <v/>
      </c>
      <c r="P4732" s="272" t="str">
        <f t="shared" si="738"/>
        <v/>
      </c>
      <c r="Q4732" s="272">
        <f t="shared" si="739"/>
        <v>0</v>
      </c>
      <c r="R4732" s="272"/>
    </row>
    <row r="4733" spans="1:18" x14ac:dyDescent="0.3">
      <c r="A4733" s="214">
        <v>24</v>
      </c>
      <c r="B4733" s="200"/>
      <c r="C4733" s="200"/>
      <c r="D4733" s="215"/>
      <c r="E4733" s="200"/>
      <c r="F4733" s="200"/>
      <c r="G4733" s="216"/>
      <c r="H4733" s="273"/>
      <c r="I4733" s="271">
        <f t="shared" si="736"/>
        <v>0</v>
      </c>
      <c r="J4733" s="271"/>
      <c r="K4733" s="271"/>
      <c r="L4733" s="271"/>
      <c r="M4733" s="272"/>
      <c r="N4733" s="272"/>
      <c r="O4733" s="272" t="str">
        <f t="shared" si="737"/>
        <v/>
      </c>
      <c r="P4733" s="272" t="str">
        <f t="shared" si="738"/>
        <v/>
      </c>
      <c r="Q4733" s="272">
        <f t="shared" si="739"/>
        <v>0</v>
      </c>
      <c r="R4733" s="272"/>
    </row>
    <row r="4734" spans="1:18" x14ac:dyDescent="0.3">
      <c r="A4734" s="214">
        <v>25</v>
      </c>
      <c r="B4734" s="200"/>
      <c r="C4734" s="200"/>
      <c r="D4734" s="215"/>
      <c r="E4734" s="200"/>
      <c r="F4734" s="200"/>
      <c r="G4734" s="216"/>
      <c r="H4734" s="273"/>
      <c r="I4734" s="271">
        <f t="shared" si="736"/>
        <v>0</v>
      </c>
      <c r="J4734" s="271"/>
      <c r="K4734" s="271"/>
      <c r="L4734" s="271"/>
      <c r="M4734" s="272"/>
      <c r="N4734" s="272"/>
      <c r="O4734" s="272" t="str">
        <f t="shared" si="737"/>
        <v/>
      </c>
      <c r="P4734" s="272" t="str">
        <f t="shared" si="738"/>
        <v/>
      </c>
      <c r="Q4734" s="272">
        <f t="shared" si="739"/>
        <v>0</v>
      </c>
      <c r="R4734" s="272"/>
    </row>
    <row r="4735" spans="1:18" x14ac:dyDescent="0.3">
      <c r="A4735" s="214">
        <v>26</v>
      </c>
      <c r="B4735" s="200"/>
      <c r="C4735" s="200"/>
      <c r="D4735" s="215"/>
      <c r="E4735" s="200"/>
      <c r="F4735" s="200"/>
      <c r="G4735" s="216"/>
      <c r="H4735" s="273"/>
      <c r="I4735" s="271">
        <f t="shared" si="736"/>
        <v>0</v>
      </c>
      <c r="J4735" s="271"/>
      <c r="K4735" s="271"/>
      <c r="L4735" s="271"/>
      <c r="M4735" s="272"/>
      <c r="N4735" s="272"/>
      <c r="O4735" s="272" t="str">
        <f t="shared" si="737"/>
        <v/>
      </c>
      <c r="P4735" s="272" t="str">
        <f t="shared" si="738"/>
        <v/>
      </c>
      <c r="Q4735" s="272">
        <f t="shared" si="739"/>
        <v>0</v>
      </c>
      <c r="R4735" s="272"/>
    </row>
    <row r="4736" spans="1:18" x14ac:dyDescent="0.3">
      <c r="A4736" s="214">
        <v>27</v>
      </c>
      <c r="B4736" s="200"/>
      <c r="C4736" s="200"/>
      <c r="D4736" s="215"/>
      <c r="E4736" s="200"/>
      <c r="F4736" s="200"/>
      <c r="G4736" s="216"/>
      <c r="H4736" s="273"/>
      <c r="I4736" s="271">
        <f t="shared" si="736"/>
        <v>0</v>
      </c>
      <c r="J4736" s="271"/>
      <c r="K4736" s="271"/>
      <c r="L4736" s="271"/>
      <c r="M4736" s="272"/>
      <c r="N4736" s="272"/>
      <c r="O4736" s="272" t="str">
        <f t="shared" si="737"/>
        <v/>
      </c>
      <c r="P4736" s="272" t="str">
        <f t="shared" si="738"/>
        <v/>
      </c>
      <c r="Q4736" s="272">
        <f t="shared" si="739"/>
        <v>0</v>
      </c>
      <c r="R4736" s="272"/>
    </row>
    <row r="4737" spans="1:21" ht="17.25" thickBot="1" x14ac:dyDescent="0.35">
      <c r="A4737" s="217">
        <v>28</v>
      </c>
      <c r="B4737" s="204"/>
      <c r="C4737" s="204"/>
      <c r="D4737" s="218"/>
      <c r="E4737" s="204"/>
      <c r="F4737" s="204"/>
      <c r="G4737" s="219"/>
      <c r="H4737" s="273"/>
      <c r="I4737" s="271">
        <f t="shared" si="736"/>
        <v>0</v>
      </c>
      <c r="J4737" s="271"/>
      <c r="K4737" s="271"/>
      <c r="L4737" s="271"/>
      <c r="M4737" s="272"/>
      <c r="N4737" s="272"/>
      <c r="O4737" s="272" t="str">
        <f t="shared" si="737"/>
        <v/>
      </c>
      <c r="P4737" s="272" t="str">
        <f t="shared" si="738"/>
        <v/>
      </c>
      <c r="Q4737" s="272">
        <f t="shared" si="739"/>
        <v>0</v>
      </c>
      <c r="R4737" s="272"/>
    </row>
    <row r="4738" spans="1:21" x14ac:dyDescent="0.3">
      <c r="A4738" s="205"/>
      <c r="B4738" s="202"/>
      <c r="C4738" s="202"/>
      <c r="D4738" s="202" t="s">
        <v>271</v>
      </c>
      <c r="E4738" s="202"/>
      <c r="F4738" s="202"/>
      <c r="G4738" s="221"/>
      <c r="H4738" s="273" t="str">
        <f>IF(A4738&lt;&gt;0,SUM(Q4738:Q4740),"")</f>
        <v/>
      </c>
      <c r="I4738" s="271" t="str">
        <f>IF(A4738&lt;&gt;0,IF(IFERROR(B4738-8,0)&lt;0,0,IFERROR(B4738-8,0)),"")</f>
        <v/>
      </c>
      <c r="J4738" s="271" t="str">
        <f>IF(A4738&lt;&gt;0,IF(SUM(H4738-40)&gt;0,H4738-40,0),"")</f>
        <v/>
      </c>
      <c r="K4738" s="271" t="str">
        <f>IF(A4738&lt;&gt;0,IF(SUM(I4738:I4740)&gt;J4738,SUM(I4738:I4740),J4738),"")</f>
        <v/>
      </c>
      <c r="L4738" s="271" t="str">
        <f>IF(A4738&lt;&gt;0,IF(D4710="o",IF(H4738&lt;(15/(7/COUNTA(A4738:A4740))),0,IF(H4738&gt;(COUNTA(A4738:A4740)/5*40),COUNTA(A4738:A4740)/5*8,H4738/5)),""),"")</f>
        <v/>
      </c>
      <c r="M4738" s="272"/>
      <c r="N4738" s="272"/>
      <c r="O4738" s="272" t="str">
        <f t="shared" si="737"/>
        <v/>
      </c>
      <c r="P4738" s="272" t="str">
        <f t="shared" si="738"/>
        <v/>
      </c>
      <c r="Q4738" s="272">
        <f t="shared" si="739"/>
        <v>0</v>
      </c>
      <c r="R4738" s="272"/>
    </row>
    <row r="4739" spans="1:21" x14ac:dyDescent="0.3">
      <c r="A4739" s="206"/>
      <c r="B4739" s="200"/>
      <c r="C4739" s="200"/>
      <c r="D4739" s="215"/>
      <c r="E4739" s="200"/>
      <c r="F4739" s="200"/>
      <c r="G4739" s="216"/>
      <c r="H4739" s="273"/>
      <c r="I4739" s="271" t="str">
        <f>IF(A4739&lt;&gt;0,IF(IFERROR(B4739-8,0)&lt;0,0,IFERROR(B4739-8,0)),"")</f>
        <v/>
      </c>
      <c r="J4739" s="271"/>
      <c r="K4739" s="271"/>
      <c r="L4739" s="271"/>
      <c r="M4739" s="272"/>
      <c r="N4739" s="272"/>
      <c r="O4739" s="272" t="str">
        <f t="shared" si="737"/>
        <v/>
      </c>
      <c r="P4739" s="272" t="str">
        <f t="shared" si="738"/>
        <v/>
      </c>
      <c r="Q4739" s="272">
        <f t="shared" si="739"/>
        <v>0</v>
      </c>
      <c r="R4739" s="272"/>
    </row>
    <row r="4740" spans="1:21" ht="17.25" thickBot="1" x14ac:dyDescent="0.35">
      <c r="A4740" s="207"/>
      <c r="B4740" s="204"/>
      <c r="C4740" s="204"/>
      <c r="D4740" s="218"/>
      <c r="E4740" s="204"/>
      <c r="F4740" s="204"/>
      <c r="G4740" s="219"/>
      <c r="H4740" s="273"/>
      <c r="I4740" s="271" t="str">
        <f>IF(A4740&lt;&gt;0,IF(IFERROR(B4740-8,0)&lt;0,0,IFERROR(B4740-8,0)),"")</f>
        <v/>
      </c>
      <c r="J4740" s="271"/>
      <c r="K4740" s="271"/>
      <c r="L4740" s="271"/>
      <c r="M4740" s="272"/>
      <c r="N4740" s="272"/>
      <c r="O4740" s="272"/>
      <c r="P4740" s="272"/>
      <c r="Q4740" s="272">
        <f t="shared" si="739"/>
        <v>0</v>
      </c>
      <c r="R4740" s="272"/>
    </row>
    <row r="4741" spans="1:21" ht="17.25" thickBot="1" x14ac:dyDescent="0.35">
      <c r="A4741" s="211"/>
      <c r="B4741" s="243"/>
      <c r="C4741" s="243"/>
      <c r="D4741" s="243"/>
      <c r="E4741" s="243"/>
      <c r="F4741" s="243"/>
      <c r="G4741" s="244"/>
      <c r="H4741" s="273">
        <f t="shared" ref="H4741:M4741" si="740">SUM(H4742:H4772)</f>
        <v>0</v>
      </c>
      <c r="I4741" s="271">
        <f t="shared" si="740"/>
        <v>0</v>
      </c>
      <c r="J4741" s="271">
        <f t="shared" si="740"/>
        <v>0</v>
      </c>
      <c r="K4741" s="271">
        <f t="shared" si="740"/>
        <v>0</v>
      </c>
      <c r="L4741" s="274">
        <f t="shared" si="740"/>
        <v>0</v>
      </c>
      <c r="M4741" s="271" t="e">
        <f t="shared" si="740"/>
        <v>#DIV/0!</v>
      </c>
      <c r="N4741" s="275">
        <f>COUNTA(B4742:B4772)-COUNTIF(B4742:B4772,"연차")</f>
        <v>0</v>
      </c>
      <c r="O4741" s="271">
        <f>SUM(O4742:O4772)</f>
        <v>0</v>
      </c>
      <c r="P4741" s="271">
        <f>SUM(P4742:P4772)</f>
        <v>0</v>
      </c>
      <c r="Q4741" s="272">
        <f>SUM(Q4742:Q4772)</f>
        <v>0</v>
      </c>
      <c r="R4741" s="272">
        <f>COUNTA(A4742:A4772)</f>
        <v>28</v>
      </c>
      <c r="S4741" s="276">
        <f>SUM(C4742:C4772)</f>
        <v>0</v>
      </c>
      <c r="T4741" s="276">
        <f>SUM(F4742:F4772)</f>
        <v>0</v>
      </c>
      <c r="U4741" s="251">
        <f>G4743*G4745</f>
        <v>0</v>
      </c>
    </row>
    <row r="4742" spans="1:21" x14ac:dyDescent="0.3">
      <c r="A4742" s="212">
        <v>1</v>
      </c>
      <c r="B4742" s="201"/>
      <c r="C4742" s="201"/>
      <c r="D4742" s="201" t="s">
        <v>271</v>
      </c>
      <c r="E4742" s="201"/>
      <c r="F4742" s="201"/>
      <c r="G4742" s="213" t="s">
        <v>282</v>
      </c>
      <c r="H4742" s="273">
        <f>SUM(B4742:B4748)</f>
        <v>0</v>
      </c>
      <c r="I4742" s="271">
        <f t="shared" ref="I4742:I4769" si="741">IF(IFERROR(B4742-8,0)&lt;0,0,IFERROR(B4742-8,0))</f>
        <v>0</v>
      </c>
      <c r="J4742" s="271">
        <f>IF(SUM(H4742-40)&gt;0,H4742-40,0)</f>
        <v>0</v>
      </c>
      <c r="K4742" s="271">
        <f>IF(SUM(I4742:I4748)&gt;J4742,SUM(I4742:I4748),J4742)</f>
        <v>0</v>
      </c>
      <c r="L4742" s="271">
        <f>IF(D4742="o",IF(H4742&lt;15,0,IF(H4742&gt;40,8,H4742/5)),0)</f>
        <v>0</v>
      </c>
      <c r="M4742" s="272" t="e">
        <f>SUM(B4742:B4772)/COUNTA(B4742:B4772)</f>
        <v>#DIV/0!</v>
      </c>
      <c r="N4742" s="272"/>
      <c r="O4742" s="272" t="str">
        <f>IF(E4742="o",IF(B4742&gt;8,8,B4742),"")</f>
        <v/>
      </c>
      <c r="P4742" s="272" t="str">
        <f>IF(E4742="o",IF(B4742&gt;8,B4742-8,0),"")</f>
        <v/>
      </c>
      <c r="Q4742" s="272">
        <f>COUNTA(A4742)*IF(B4742="연차",0,B4742)</f>
        <v>0</v>
      </c>
      <c r="R4742" s="272"/>
    </row>
    <row r="4743" spans="1:21" x14ac:dyDescent="0.3">
      <c r="A4743" s="214">
        <v>2</v>
      </c>
      <c r="B4743" s="200"/>
      <c r="C4743" s="200"/>
      <c r="D4743" s="215"/>
      <c r="E4743" s="200"/>
      <c r="F4743" s="200"/>
      <c r="G4743" s="203"/>
      <c r="H4743" s="273"/>
      <c r="I4743" s="271">
        <f t="shared" si="741"/>
        <v>0</v>
      </c>
      <c r="J4743" s="271"/>
      <c r="K4743" s="271"/>
      <c r="L4743" s="271"/>
      <c r="M4743" s="272"/>
      <c r="N4743" s="272"/>
      <c r="O4743" s="272" t="str">
        <f t="shared" ref="O4743:O4771" si="742">IF(E4743="o",IF(B4743&gt;8,8,B4743),"")</f>
        <v/>
      </c>
      <c r="P4743" s="272" t="str">
        <f t="shared" ref="P4743:P4771" si="743">IF(E4743="o",IF(B4743&gt;8,B4743-8,0),"")</f>
        <v/>
      </c>
      <c r="Q4743" s="272">
        <f t="shared" ref="Q4743:Q4772" si="744">COUNTA(A4743)*IF(B4743="연차",0,B4743)</f>
        <v>0</v>
      </c>
      <c r="R4743" s="272"/>
    </row>
    <row r="4744" spans="1:21" x14ac:dyDescent="0.3">
      <c r="A4744" s="214">
        <v>3</v>
      </c>
      <c r="B4744" s="200"/>
      <c r="C4744" s="200"/>
      <c r="D4744" s="215"/>
      <c r="E4744" s="200"/>
      <c r="F4744" s="200"/>
      <c r="G4744" s="203" t="s">
        <v>275</v>
      </c>
      <c r="H4744" s="273"/>
      <c r="I4744" s="271">
        <f t="shared" si="741"/>
        <v>0</v>
      </c>
      <c r="J4744" s="271"/>
      <c r="K4744" s="271"/>
      <c r="L4744" s="271"/>
      <c r="M4744" s="272"/>
      <c r="N4744" s="272"/>
      <c r="O4744" s="272" t="str">
        <f t="shared" si="742"/>
        <v/>
      </c>
      <c r="P4744" s="272" t="str">
        <f t="shared" si="743"/>
        <v/>
      </c>
      <c r="Q4744" s="272">
        <f t="shared" si="744"/>
        <v>0</v>
      </c>
      <c r="R4744" s="272"/>
    </row>
    <row r="4745" spans="1:21" x14ac:dyDescent="0.3">
      <c r="A4745" s="214">
        <v>4</v>
      </c>
      <c r="B4745" s="200"/>
      <c r="C4745" s="200"/>
      <c r="D4745" s="215"/>
      <c r="E4745" s="200"/>
      <c r="F4745" s="200"/>
      <c r="G4745" s="203"/>
      <c r="H4745" s="273"/>
      <c r="I4745" s="271">
        <f t="shared" si="741"/>
        <v>0</v>
      </c>
      <c r="J4745" s="271"/>
      <c r="K4745" s="271"/>
      <c r="L4745" s="271"/>
      <c r="M4745" s="272"/>
      <c r="N4745" s="272"/>
      <c r="O4745" s="272" t="str">
        <f t="shared" si="742"/>
        <v/>
      </c>
      <c r="P4745" s="272" t="str">
        <f t="shared" si="743"/>
        <v/>
      </c>
      <c r="Q4745" s="272">
        <f t="shared" si="744"/>
        <v>0</v>
      </c>
      <c r="R4745" s="272"/>
    </row>
    <row r="4746" spans="1:21" x14ac:dyDescent="0.3">
      <c r="A4746" s="214">
        <v>5</v>
      </c>
      <c r="B4746" s="200"/>
      <c r="C4746" s="200"/>
      <c r="D4746" s="215"/>
      <c r="E4746" s="200"/>
      <c r="F4746" s="200"/>
      <c r="G4746" s="216"/>
      <c r="H4746" s="273"/>
      <c r="I4746" s="271">
        <f t="shared" si="741"/>
        <v>0</v>
      </c>
      <c r="J4746" s="271"/>
      <c r="K4746" s="271"/>
      <c r="L4746" s="271"/>
      <c r="M4746" s="272"/>
      <c r="N4746" s="272"/>
      <c r="O4746" s="272" t="str">
        <f t="shared" si="742"/>
        <v/>
      </c>
      <c r="P4746" s="272" t="str">
        <f t="shared" si="743"/>
        <v/>
      </c>
      <c r="Q4746" s="272">
        <f t="shared" si="744"/>
        <v>0</v>
      </c>
      <c r="R4746" s="272"/>
    </row>
    <row r="4747" spans="1:21" x14ac:dyDescent="0.3">
      <c r="A4747" s="214">
        <v>6</v>
      </c>
      <c r="B4747" s="200"/>
      <c r="C4747" s="200"/>
      <c r="D4747" s="215"/>
      <c r="E4747" s="200"/>
      <c r="F4747" s="200"/>
      <c r="G4747" s="216"/>
      <c r="H4747" s="273"/>
      <c r="I4747" s="271">
        <f t="shared" si="741"/>
        <v>0</v>
      </c>
      <c r="J4747" s="271"/>
      <c r="K4747" s="271"/>
      <c r="L4747" s="271"/>
      <c r="M4747" s="272"/>
      <c r="N4747" s="272"/>
      <c r="O4747" s="272" t="str">
        <f t="shared" si="742"/>
        <v/>
      </c>
      <c r="P4747" s="272" t="str">
        <f t="shared" si="743"/>
        <v/>
      </c>
      <c r="Q4747" s="272">
        <f t="shared" si="744"/>
        <v>0</v>
      </c>
      <c r="R4747" s="272"/>
    </row>
    <row r="4748" spans="1:21" ht="17.25" thickBot="1" x14ac:dyDescent="0.35">
      <c r="A4748" s="217">
        <v>7</v>
      </c>
      <c r="B4748" s="204"/>
      <c r="C4748" s="204"/>
      <c r="D4748" s="218"/>
      <c r="E4748" s="204"/>
      <c r="F4748" s="204"/>
      <c r="G4748" s="219"/>
      <c r="H4748" s="273"/>
      <c r="I4748" s="271">
        <f t="shared" si="741"/>
        <v>0</v>
      </c>
      <c r="J4748" s="271"/>
      <c r="K4748" s="271"/>
      <c r="L4748" s="271"/>
      <c r="M4748" s="272"/>
      <c r="N4748" s="272"/>
      <c r="O4748" s="272" t="str">
        <f t="shared" si="742"/>
        <v/>
      </c>
      <c r="P4748" s="272" t="str">
        <f t="shared" si="743"/>
        <v/>
      </c>
      <c r="Q4748" s="272">
        <f t="shared" si="744"/>
        <v>0</v>
      </c>
      <c r="R4748" s="272"/>
    </row>
    <row r="4749" spans="1:21" x14ac:dyDescent="0.3">
      <c r="A4749" s="220">
        <v>8</v>
      </c>
      <c r="B4749" s="202"/>
      <c r="C4749" s="202"/>
      <c r="D4749" s="202" t="s">
        <v>271</v>
      </c>
      <c r="E4749" s="202"/>
      <c r="F4749" s="202"/>
      <c r="G4749" s="221"/>
      <c r="H4749" s="273">
        <f>SUM(B4749:B4755)</f>
        <v>0</v>
      </c>
      <c r="I4749" s="271">
        <f t="shared" si="741"/>
        <v>0</v>
      </c>
      <c r="J4749" s="271">
        <f>IF(SUM(H4749-40)&gt;0,H4749-40,0)</f>
        <v>0</v>
      </c>
      <c r="K4749" s="271">
        <f>IF(SUM(I4749:I4755)&gt;J4749,SUM(I4749:I4755),J4749)</f>
        <v>0</v>
      </c>
      <c r="L4749" s="271">
        <f>IF(D4749="o",IF(H4749&lt;15,0,IF(H4749&gt;40,8,H4749/5)),0)</f>
        <v>0</v>
      </c>
      <c r="M4749" s="272"/>
      <c r="N4749" s="272"/>
      <c r="O4749" s="272" t="str">
        <f t="shared" si="742"/>
        <v/>
      </c>
      <c r="P4749" s="272" t="str">
        <f t="shared" si="743"/>
        <v/>
      </c>
      <c r="Q4749" s="272">
        <f t="shared" si="744"/>
        <v>0</v>
      </c>
      <c r="R4749" s="272"/>
    </row>
    <row r="4750" spans="1:21" x14ac:dyDescent="0.3">
      <c r="A4750" s="214">
        <v>9</v>
      </c>
      <c r="B4750" s="200"/>
      <c r="C4750" s="200"/>
      <c r="D4750" s="215"/>
      <c r="E4750" s="200"/>
      <c r="F4750" s="200"/>
      <c r="G4750" s="216"/>
      <c r="H4750" s="273"/>
      <c r="I4750" s="271">
        <f t="shared" si="741"/>
        <v>0</v>
      </c>
      <c r="J4750" s="271"/>
      <c r="K4750" s="271"/>
      <c r="L4750" s="271"/>
      <c r="M4750" s="272"/>
      <c r="N4750" s="272"/>
      <c r="O4750" s="272" t="str">
        <f t="shared" si="742"/>
        <v/>
      </c>
      <c r="P4750" s="272" t="str">
        <f t="shared" si="743"/>
        <v/>
      </c>
      <c r="Q4750" s="272">
        <f t="shared" si="744"/>
        <v>0</v>
      </c>
      <c r="R4750" s="272"/>
    </row>
    <row r="4751" spans="1:21" x14ac:dyDescent="0.3">
      <c r="A4751" s="214">
        <v>10</v>
      </c>
      <c r="B4751" s="200"/>
      <c r="C4751" s="200"/>
      <c r="D4751" s="215"/>
      <c r="E4751" s="200"/>
      <c r="F4751" s="200"/>
      <c r="G4751" s="216"/>
      <c r="H4751" s="273"/>
      <c r="I4751" s="271">
        <f t="shared" si="741"/>
        <v>0</v>
      </c>
      <c r="J4751" s="271"/>
      <c r="K4751" s="271"/>
      <c r="L4751" s="271"/>
      <c r="M4751" s="272"/>
      <c r="N4751" s="272"/>
      <c r="O4751" s="272" t="str">
        <f t="shared" si="742"/>
        <v/>
      </c>
      <c r="P4751" s="272" t="str">
        <f t="shared" si="743"/>
        <v/>
      </c>
      <c r="Q4751" s="272">
        <f t="shared" si="744"/>
        <v>0</v>
      </c>
      <c r="R4751" s="272"/>
    </row>
    <row r="4752" spans="1:21" x14ac:dyDescent="0.3">
      <c r="A4752" s="214">
        <v>11</v>
      </c>
      <c r="B4752" s="200"/>
      <c r="C4752" s="200"/>
      <c r="D4752" s="215"/>
      <c r="E4752" s="200"/>
      <c r="F4752" s="200"/>
      <c r="G4752" s="216"/>
      <c r="H4752" s="273"/>
      <c r="I4752" s="271">
        <f t="shared" si="741"/>
        <v>0</v>
      </c>
      <c r="J4752" s="271"/>
      <c r="K4752" s="271"/>
      <c r="L4752" s="271"/>
      <c r="M4752" s="272"/>
      <c r="N4752" s="272"/>
      <c r="O4752" s="272" t="str">
        <f t="shared" si="742"/>
        <v/>
      </c>
      <c r="P4752" s="272" t="str">
        <f t="shared" si="743"/>
        <v/>
      </c>
      <c r="Q4752" s="272">
        <f t="shared" si="744"/>
        <v>0</v>
      </c>
      <c r="R4752" s="272"/>
    </row>
    <row r="4753" spans="1:18" x14ac:dyDescent="0.3">
      <c r="A4753" s="214">
        <v>12</v>
      </c>
      <c r="B4753" s="200"/>
      <c r="C4753" s="200"/>
      <c r="D4753" s="215"/>
      <c r="E4753" s="200"/>
      <c r="F4753" s="200"/>
      <c r="G4753" s="216"/>
      <c r="H4753" s="273"/>
      <c r="I4753" s="271">
        <f t="shared" si="741"/>
        <v>0</v>
      </c>
      <c r="J4753" s="271"/>
      <c r="K4753" s="271"/>
      <c r="L4753" s="271"/>
      <c r="M4753" s="272"/>
      <c r="N4753" s="272"/>
      <c r="O4753" s="272" t="str">
        <f t="shared" si="742"/>
        <v/>
      </c>
      <c r="P4753" s="272" t="str">
        <f t="shared" si="743"/>
        <v/>
      </c>
      <c r="Q4753" s="272">
        <f t="shared" si="744"/>
        <v>0</v>
      </c>
      <c r="R4753" s="272"/>
    </row>
    <row r="4754" spans="1:18" x14ac:dyDescent="0.3">
      <c r="A4754" s="214">
        <v>13</v>
      </c>
      <c r="B4754" s="200"/>
      <c r="C4754" s="200"/>
      <c r="D4754" s="215"/>
      <c r="E4754" s="200"/>
      <c r="F4754" s="200"/>
      <c r="G4754" s="216"/>
      <c r="H4754" s="273"/>
      <c r="I4754" s="271">
        <f t="shared" si="741"/>
        <v>0</v>
      </c>
      <c r="J4754" s="271"/>
      <c r="K4754" s="271"/>
      <c r="L4754" s="271"/>
      <c r="M4754" s="272"/>
      <c r="N4754" s="272"/>
      <c r="O4754" s="272" t="str">
        <f t="shared" si="742"/>
        <v/>
      </c>
      <c r="P4754" s="272" t="str">
        <f t="shared" si="743"/>
        <v/>
      </c>
      <c r="Q4754" s="272">
        <f t="shared" si="744"/>
        <v>0</v>
      </c>
      <c r="R4754" s="272"/>
    </row>
    <row r="4755" spans="1:18" ht="17.25" thickBot="1" x14ac:dyDescent="0.35">
      <c r="A4755" s="217">
        <v>14</v>
      </c>
      <c r="B4755" s="204"/>
      <c r="C4755" s="204"/>
      <c r="D4755" s="218"/>
      <c r="E4755" s="204"/>
      <c r="F4755" s="204"/>
      <c r="G4755" s="219"/>
      <c r="H4755" s="273"/>
      <c r="I4755" s="271">
        <f t="shared" si="741"/>
        <v>0</v>
      </c>
      <c r="J4755" s="271"/>
      <c r="K4755" s="271"/>
      <c r="L4755" s="271"/>
      <c r="M4755" s="272"/>
      <c r="N4755" s="272"/>
      <c r="O4755" s="272" t="str">
        <f t="shared" si="742"/>
        <v/>
      </c>
      <c r="P4755" s="272" t="str">
        <f t="shared" si="743"/>
        <v/>
      </c>
      <c r="Q4755" s="272">
        <f t="shared" si="744"/>
        <v>0</v>
      </c>
      <c r="R4755" s="272"/>
    </row>
    <row r="4756" spans="1:18" x14ac:dyDescent="0.3">
      <c r="A4756" s="220">
        <v>15</v>
      </c>
      <c r="B4756" s="202"/>
      <c r="C4756" s="202"/>
      <c r="D4756" s="202" t="s">
        <v>271</v>
      </c>
      <c r="E4756" s="202"/>
      <c r="F4756" s="202"/>
      <c r="G4756" s="221"/>
      <c r="H4756" s="273">
        <f>SUM(B4756:B4762)</f>
        <v>0</v>
      </c>
      <c r="I4756" s="271">
        <f t="shared" si="741"/>
        <v>0</v>
      </c>
      <c r="J4756" s="271">
        <f>IF(SUM(H4756-40)&gt;0,H4756-40,0)</f>
        <v>0</v>
      </c>
      <c r="K4756" s="271">
        <f>IF(SUM(I4756:I4762)&gt;J4756,SUM(I4756:I4762),J4756)</f>
        <v>0</v>
      </c>
      <c r="L4756" s="271">
        <f>IF(D4756="o",IF(H4756&lt;15,0,IF(H4756&gt;40,8,H4756/5)),0)</f>
        <v>0</v>
      </c>
      <c r="M4756" s="272"/>
      <c r="N4756" s="272"/>
      <c r="O4756" s="272" t="str">
        <f t="shared" si="742"/>
        <v/>
      </c>
      <c r="P4756" s="272" t="str">
        <f t="shared" si="743"/>
        <v/>
      </c>
      <c r="Q4756" s="272">
        <f t="shared" si="744"/>
        <v>0</v>
      </c>
      <c r="R4756" s="272"/>
    </row>
    <row r="4757" spans="1:18" x14ac:dyDescent="0.3">
      <c r="A4757" s="214">
        <v>16</v>
      </c>
      <c r="B4757" s="200"/>
      <c r="C4757" s="200"/>
      <c r="D4757" s="215"/>
      <c r="E4757" s="200"/>
      <c r="F4757" s="200"/>
      <c r="G4757" s="216"/>
      <c r="H4757" s="273"/>
      <c r="I4757" s="271">
        <f t="shared" si="741"/>
        <v>0</v>
      </c>
      <c r="J4757" s="271"/>
      <c r="K4757" s="271"/>
      <c r="L4757" s="271"/>
      <c r="M4757" s="272"/>
      <c r="N4757" s="272"/>
      <c r="O4757" s="272" t="str">
        <f t="shared" si="742"/>
        <v/>
      </c>
      <c r="P4757" s="272" t="str">
        <f t="shared" si="743"/>
        <v/>
      </c>
      <c r="Q4757" s="272">
        <f t="shared" si="744"/>
        <v>0</v>
      </c>
      <c r="R4757" s="272"/>
    </row>
    <row r="4758" spans="1:18" x14ac:dyDescent="0.3">
      <c r="A4758" s="214">
        <v>17</v>
      </c>
      <c r="B4758" s="200"/>
      <c r="C4758" s="200"/>
      <c r="D4758" s="215"/>
      <c r="E4758" s="200"/>
      <c r="F4758" s="200"/>
      <c r="G4758" s="216"/>
      <c r="H4758" s="273"/>
      <c r="I4758" s="271">
        <f t="shared" si="741"/>
        <v>0</v>
      </c>
      <c r="J4758" s="271"/>
      <c r="K4758" s="271"/>
      <c r="L4758" s="271"/>
      <c r="M4758" s="272"/>
      <c r="N4758" s="272"/>
      <c r="O4758" s="272" t="str">
        <f t="shared" si="742"/>
        <v/>
      </c>
      <c r="P4758" s="272" t="str">
        <f t="shared" si="743"/>
        <v/>
      </c>
      <c r="Q4758" s="272">
        <f t="shared" si="744"/>
        <v>0</v>
      </c>
      <c r="R4758" s="272"/>
    </row>
    <row r="4759" spans="1:18" x14ac:dyDescent="0.3">
      <c r="A4759" s="214">
        <v>18</v>
      </c>
      <c r="B4759" s="200"/>
      <c r="C4759" s="200"/>
      <c r="D4759" s="215"/>
      <c r="E4759" s="200"/>
      <c r="F4759" s="200"/>
      <c r="G4759" s="216"/>
      <c r="H4759" s="273"/>
      <c r="I4759" s="271">
        <f t="shared" si="741"/>
        <v>0</v>
      </c>
      <c r="J4759" s="271"/>
      <c r="K4759" s="271"/>
      <c r="L4759" s="271"/>
      <c r="M4759" s="272"/>
      <c r="N4759" s="272"/>
      <c r="O4759" s="272" t="str">
        <f t="shared" si="742"/>
        <v/>
      </c>
      <c r="P4759" s="272" t="str">
        <f t="shared" si="743"/>
        <v/>
      </c>
      <c r="Q4759" s="272">
        <f t="shared" si="744"/>
        <v>0</v>
      </c>
      <c r="R4759" s="272"/>
    </row>
    <row r="4760" spans="1:18" x14ac:dyDescent="0.3">
      <c r="A4760" s="214">
        <v>19</v>
      </c>
      <c r="B4760" s="200"/>
      <c r="C4760" s="200"/>
      <c r="D4760" s="215"/>
      <c r="E4760" s="200"/>
      <c r="F4760" s="200"/>
      <c r="G4760" s="216"/>
      <c r="H4760" s="273"/>
      <c r="I4760" s="271">
        <f t="shared" si="741"/>
        <v>0</v>
      </c>
      <c r="J4760" s="271"/>
      <c r="K4760" s="271"/>
      <c r="L4760" s="271"/>
      <c r="M4760" s="272"/>
      <c r="N4760" s="272"/>
      <c r="O4760" s="272" t="str">
        <f t="shared" si="742"/>
        <v/>
      </c>
      <c r="P4760" s="272" t="str">
        <f t="shared" si="743"/>
        <v/>
      </c>
      <c r="Q4760" s="272">
        <f t="shared" si="744"/>
        <v>0</v>
      </c>
      <c r="R4760" s="272"/>
    </row>
    <row r="4761" spans="1:18" x14ac:dyDescent="0.3">
      <c r="A4761" s="214">
        <v>20</v>
      </c>
      <c r="B4761" s="200"/>
      <c r="C4761" s="200"/>
      <c r="D4761" s="215"/>
      <c r="E4761" s="200"/>
      <c r="F4761" s="200"/>
      <c r="G4761" s="216"/>
      <c r="H4761" s="273"/>
      <c r="I4761" s="271">
        <f t="shared" si="741"/>
        <v>0</v>
      </c>
      <c r="J4761" s="271"/>
      <c r="K4761" s="271"/>
      <c r="L4761" s="271"/>
      <c r="M4761" s="272"/>
      <c r="N4761" s="272"/>
      <c r="O4761" s="272" t="str">
        <f t="shared" si="742"/>
        <v/>
      </c>
      <c r="P4761" s="272" t="str">
        <f t="shared" si="743"/>
        <v/>
      </c>
      <c r="Q4761" s="272">
        <f t="shared" si="744"/>
        <v>0</v>
      </c>
      <c r="R4761" s="272"/>
    </row>
    <row r="4762" spans="1:18" ht="17.25" thickBot="1" x14ac:dyDescent="0.35">
      <c r="A4762" s="217">
        <v>21</v>
      </c>
      <c r="B4762" s="204"/>
      <c r="C4762" s="204"/>
      <c r="D4762" s="218"/>
      <c r="E4762" s="204"/>
      <c r="F4762" s="204"/>
      <c r="G4762" s="219"/>
      <c r="H4762" s="273"/>
      <c r="I4762" s="271">
        <f t="shared" si="741"/>
        <v>0</v>
      </c>
      <c r="J4762" s="271"/>
      <c r="K4762" s="271"/>
      <c r="L4762" s="271"/>
      <c r="M4762" s="272"/>
      <c r="N4762" s="272"/>
      <c r="O4762" s="272" t="str">
        <f t="shared" si="742"/>
        <v/>
      </c>
      <c r="P4762" s="272" t="str">
        <f t="shared" si="743"/>
        <v/>
      </c>
      <c r="Q4762" s="272">
        <f t="shared" si="744"/>
        <v>0</v>
      </c>
      <c r="R4762" s="272"/>
    </row>
    <row r="4763" spans="1:18" x14ac:dyDescent="0.3">
      <c r="A4763" s="220">
        <v>22</v>
      </c>
      <c r="B4763" s="202"/>
      <c r="C4763" s="202"/>
      <c r="D4763" s="202" t="s">
        <v>271</v>
      </c>
      <c r="E4763" s="202"/>
      <c r="F4763" s="202"/>
      <c r="G4763" s="221"/>
      <c r="H4763" s="273">
        <f>SUM(B4763:B4769)</f>
        <v>0</v>
      </c>
      <c r="I4763" s="271">
        <f t="shared" si="741"/>
        <v>0</v>
      </c>
      <c r="J4763" s="271">
        <f>IF(SUM(H4763-40)&gt;0,H4763-40,0)</f>
        <v>0</v>
      </c>
      <c r="K4763" s="271">
        <f>IF(SUM(I4763:I4769)&gt;J4763,SUM(I4763:I4769),J4763)</f>
        <v>0</v>
      </c>
      <c r="L4763" s="271">
        <f>IF(D4763="o",IF(H4763&lt;15,0,IF(H4763&gt;40,8,H4763/5)),0)</f>
        <v>0</v>
      </c>
      <c r="M4763" s="272"/>
      <c r="N4763" s="272"/>
      <c r="O4763" s="272" t="str">
        <f t="shared" si="742"/>
        <v/>
      </c>
      <c r="P4763" s="272" t="str">
        <f t="shared" si="743"/>
        <v/>
      </c>
      <c r="Q4763" s="272">
        <f t="shared" si="744"/>
        <v>0</v>
      </c>
      <c r="R4763" s="272"/>
    </row>
    <row r="4764" spans="1:18" x14ac:dyDescent="0.3">
      <c r="A4764" s="214">
        <v>23</v>
      </c>
      <c r="B4764" s="200"/>
      <c r="C4764" s="200"/>
      <c r="D4764" s="215"/>
      <c r="E4764" s="200"/>
      <c r="F4764" s="200"/>
      <c r="G4764" s="216"/>
      <c r="H4764" s="273"/>
      <c r="I4764" s="271">
        <f t="shared" si="741"/>
        <v>0</v>
      </c>
      <c r="J4764" s="271"/>
      <c r="K4764" s="271"/>
      <c r="L4764" s="271"/>
      <c r="M4764" s="272"/>
      <c r="N4764" s="272"/>
      <c r="O4764" s="272" t="str">
        <f t="shared" si="742"/>
        <v/>
      </c>
      <c r="P4764" s="272" t="str">
        <f t="shared" si="743"/>
        <v/>
      </c>
      <c r="Q4764" s="272">
        <f t="shared" si="744"/>
        <v>0</v>
      </c>
      <c r="R4764" s="272"/>
    </row>
    <row r="4765" spans="1:18" x14ac:dyDescent="0.3">
      <c r="A4765" s="214">
        <v>24</v>
      </c>
      <c r="B4765" s="200"/>
      <c r="C4765" s="200"/>
      <c r="D4765" s="215"/>
      <c r="E4765" s="200"/>
      <c r="F4765" s="200"/>
      <c r="G4765" s="216"/>
      <c r="H4765" s="273"/>
      <c r="I4765" s="271">
        <f t="shared" si="741"/>
        <v>0</v>
      </c>
      <c r="J4765" s="271"/>
      <c r="K4765" s="271"/>
      <c r="L4765" s="271"/>
      <c r="M4765" s="272"/>
      <c r="N4765" s="272"/>
      <c r="O4765" s="272" t="str">
        <f t="shared" si="742"/>
        <v/>
      </c>
      <c r="P4765" s="272" t="str">
        <f t="shared" si="743"/>
        <v/>
      </c>
      <c r="Q4765" s="272">
        <f t="shared" si="744"/>
        <v>0</v>
      </c>
      <c r="R4765" s="272"/>
    </row>
    <row r="4766" spans="1:18" x14ac:dyDescent="0.3">
      <c r="A4766" s="214">
        <v>25</v>
      </c>
      <c r="B4766" s="200"/>
      <c r="C4766" s="200"/>
      <c r="D4766" s="215"/>
      <c r="E4766" s="200"/>
      <c r="F4766" s="200"/>
      <c r="G4766" s="216"/>
      <c r="H4766" s="273"/>
      <c r="I4766" s="271">
        <f t="shared" si="741"/>
        <v>0</v>
      </c>
      <c r="J4766" s="271"/>
      <c r="K4766" s="271"/>
      <c r="L4766" s="271"/>
      <c r="M4766" s="272"/>
      <c r="N4766" s="272"/>
      <c r="O4766" s="272" t="str">
        <f t="shared" si="742"/>
        <v/>
      </c>
      <c r="P4766" s="272" t="str">
        <f t="shared" si="743"/>
        <v/>
      </c>
      <c r="Q4766" s="272">
        <f t="shared" si="744"/>
        <v>0</v>
      </c>
      <c r="R4766" s="272"/>
    </row>
    <row r="4767" spans="1:18" x14ac:dyDescent="0.3">
      <c r="A4767" s="214">
        <v>26</v>
      </c>
      <c r="B4767" s="200"/>
      <c r="C4767" s="200"/>
      <c r="D4767" s="215"/>
      <c r="E4767" s="200"/>
      <c r="F4767" s="200"/>
      <c r="G4767" s="216"/>
      <c r="H4767" s="273"/>
      <c r="I4767" s="271">
        <f t="shared" si="741"/>
        <v>0</v>
      </c>
      <c r="J4767" s="271"/>
      <c r="K4767" s="271"/>
      <c r="L4767" s="271"/>
      <c r="M4767" s="272"/>
      <c r="N4767" s="272"/>
      <c r="O4767" s="272" t="str">
        <f t="shared" si="742"/>
        <v/>
      </c>
      <c r="P4767" s="272" t="str">
        <f t="shared" si="743"/>
        <v/>
      </c>
      <c r="Q4767" s="272">
        <f t="shared" si="744"/>
        <v>0</v>
      </c>
      <c r="R4767" s="272"/>
    </row>
    <row r="4768" spans="1:18" x14ac:dyDescent="0.3">
      <c r="A4768" s="214">
        <v>27</v>
      </c>
      <c r="B4768" s="200"/>
      <c r="C4768" s="200"/>
      <c r="D4768" s="215"/>
      <c r="E4768" s="200"/>
      <c r="F4768" s="200"/>
      <c r="G4768" s="216"/>
      <c r="H4768" s="273"/>
      <c r="I4768" s="271">
        <f t="shared" si="741"/>
        <v>0</v>
      </c>
      <c r="J4768" s="271"/>
      <c r="K4768" s="271"/>
      <c r="L4768" s="271"/>
      <c r="M4768" s="272"/>
      <c r="N4768" s="272"/>
      <c r="O4768" s="272" t="str">
        <f t="shared" si="742"/>
        <v/>
      </c>
      <c r="P4768" s="272" t="str">
        <f t="shared" si="743"/>
        <v/>
      </c>
      <c r="Q4768" s="272">
        <f t="shared" si="744"/>
        <v>0</v>
      </c>
      <c r="R4768" s="272"/>
    </row>
    <row r="4769" spans="1:21" ht="17.25" thickBot="1" x14ac:dyDescent="0.35">
      <c r="A4769" s="217">
        <v>28</v>
      </c>
      <c r="B4769" s="204"/>
      <c r="C4769" s="204"/>
      <c r="D4769" s="218"/>
      <c r="E4769" s="204"/>
      <c r="F4769" s="204"/>
      <c r="G4769" s="219"/>
      <c r="H4769" s="273"/>
      <c r="I4769" s="271">
        <f t="shared" si="741"/>
        <v>0</v>
      </c>
      <c r="J4769" s="271"/>
      <c r="K4769" s="271"/>
      <c r="L4769" s="271"/>
      <c r="M4769" s="272"/>
      <c r="N4769" s="272"/>
      <c r="O4769" s="272" t="str">
        <f t="shared" si="742"/>
        <v/>
      </c>
      <c r="P4769" s="272" t="str">
        <f t="shared" si="743"/>
        <v/>
      </c>
      <c r="Q4769" s="272">
        <f t="shared" si="744"/>
        <v>0</v>
      </c>
      <c r="R4769" s="272"/>
    </row>
    <row r="4770" spans="1:21" x14ac:dyDescent="0.3">
      <c r="A4770" s="205"/>
      <c r="B4770" s="202"/>
      <c r="C4770" s="202"/>
      <c r="D4770" s="202" t="s">
        <v>271</v>
      </c>
      <c r="E4770" s="202"/>
      <c r="F4770" s="202"/>
      <c r="G4770" s="221"/>
      <c r="H4770" s="273" t="str">
        <f>IF(A4770&lt;&gt;0,SUM(Q4770:Q4772),"")</f>
        <v/>
      </c>
      <c r="I4770" s="271" t="str">
        <f>IF(A4770&lt;&gt;0,IF(IFERROR(B4770-8,0)&lt;0,0,IFERROR(B4770-8,0)),"")</f>
        <v/>
      </c>
      <c r="J4770" s="271" t="str">
        <f>IF(A4770&lt;&gt;0,IF(SUM(H4770-40)&gt;0,H4770-40,0),"")</f>
        <v/>
      </c>
      <c r="K4770" s="271" t="str">
        <f>IF(A4770&lt;&gt;0,IF(SUM(I4770:I4772)&gt;J4770,SUM(I4770:I4772),J4770),"")</f>
        <v/>
      </c>
      <c r="L4770" s="271" t="str">
        <f>IF(A4770&lt;&gt;0,IF(D4742="o",IF(H4770&lt;(15/(7/COUNTA(A4770:A4772))),0,IF(H4770&gt;(COUNTA(A4770:A4772)/5*40),COUNTA(A4770:A4772)/5*8,H4770/5)),""),"")</f>
        <v/>
      </c>
      <c r="M4770" s="272"/>
      <c r="N4770" s="272"/>
      <c r="O4770" s="272" t="str">
        <f t="shared" si="742"/>
        <v/>
      </c>
      <c r="P4770" s="272" t="str">
        <f t="shared" si="743"/>
        <v/>
      </c>
      <c r="Q4770" s="272">
        <f t="shared" si="744"/>
        <v>0</v>
      </c>
      <c r="R4770" s="272"/>
    </row>
    <row r="4771" spans="1:21" x14ac:dyDescent="0.3">
      <c r="A4771" s="206"/>
      <c r="B4771" s="200"/>
      <c r="C4771" s="200"/>
      <c r="D4771" s="215"/>
      <c r="E4771" s="200"/>
      <c r="F4771" s="200"/>
      <c r="G4771" s="216"/>
      <c r="H4771" s="273"/>
      <c r="I4771" s="271" t="str">
        <f>IF(A4771&lt;&gt;0,IF(IFERROR(B4771-8,0)&lt;0,0,IFERROR(B4771-8,0)),"")</f>
        <v/>
      </c>
      <c r="J4771" s="271"/>
      <c r="K4771" s="271"/>
      <c r="L4771" s="271"/>
      <c r="M4771" s="272"/>
      <c r="N4771" s="272"/>
      <c r="O4771" s="272" t="str">
        <f t="shared" si="742"/>
        <v/>
      </c>
      <c r="P4771" s="272" t="str">
        <f t="shared" si="743"/>
        <v/>
      </c>
      <c r="Q4771" s="272">
        <f t="shared" si="744"/>
        <v>0</v>
      </c>
      <c r="R4771" s="272"/>
    </row>
    <row r="4772" spans="1:21" ht="17.25" thickBot="1" x14ac:dyDescent="0.35">
      <c r="A4772" s="207"/>
      <c r="B4772" s="204"/>
      <c r="C4772" s="204"/>
      <c r="D4772" s="218"/>
      <c r="E4772" s="204"/>
      <c r="F4772" s="204"/>
      <c r="G4772" s="219"/>
      <c r="H4772" s="273"/>
      <c r="I4772" s="271" t="str">
        <f>IF(A4772&lt;&gt;0,IF(IFERROR(B4772-8,0)&lt;0,0,IFERROR(B4772-8,0)),"")</f>
        <v/>
      </c>
      <c r="J4772" s="271"/>
      <c r="K4772" s="271"/>
      <c r="L4772" s="271"/>
      <c r="M4772" s="272"/>
      <c r="N4772" s="272"/>
      <c r="O4772" s="272"/>
      <c r="P4772" s="272"/>
      <c r="Q4772" s="272">
        <f t="shared" si="744"/>
        <v>0</v>
      </c>
      <c r="R4772" s="272"/>
    </row>
    <row r="4773" spans="1:21" ht="17.25" thickBot="1" x14ac:dyDescent="0.35">
      <c r="A4773" s="211"/>
      <c r="B4773" s="243"/>
      <c r="C4773" s="243"/>
      <c r="D4773" s="243"/>
      <c r="E4773" s="243"/>
      <c r="F4773" s="243"/>
      <c r="G4773" s="244"/>
      <c r="H4773" s="273">
        <f t="shared" ref="H4773:M4773" si="745">SUM(H4774:H4804)</f>
        <v>0</v>
      </c>
      <c r="I4773" s="271">
        <f t="shared" si="745"/>
        <v>0</v>
      </c>
      <c r="J4773" s="271">
        <f t="shared" si="745"/>
        <v>0</v>
      </c>
      <c r="K4773" s="271">
        <f t="shared" si="745"/>
        <v>0</v>
      </c>
      <c r="L4773" s="274">
        <f t="shared" si="745"/>
        <v>0</v>
      </c>
      <c r="M4773" s="271" t="e">
        <f t="shared" si="745"/>
        <v>#DIV/0!</v>
      </c>
      <c r="N4773" s="275">
        <f>COUNTA(B4774:B4804)-COUNTIF(B4774:B4804,"연차")</f>
        <v>0</v>
      </c>
      <c r="O4773" s="271">
        <f>SUM(O4774:O4804)</f>
        <v>0</v>
      </c>
      <c r="P4773" s="271">
        <f>SUM(P4774:P4804)</f>
        <v>0</v>
      </c>
      <c r="Q4773" s="272">
        <f>SUM(Q4774:Q4804)</f>
        <v>0</v>
      </c>
      <c r="R4773" s="272">
        <f>COUNTA(A4774:A4804)</f>
        <v>28</v>
      </c>
      <c r="S4773" s="276">
        <f>SUM(C4774:C4804)</f>
        <v>0</v>
      </c>
      <c r="T4773" s="276">
        <f>SUM(F4774:F4804)</f>
        <v>0</v>
      </c>
      <c r="U4773" s="251">
        <f>G4775*G4777</f>
        <v>0</v>
      </c>
    </row>
    <row r="4774" spans="1:21" x14ac:dyDescent="0.3">
      <c r="A4774" s="212">
        <v>1</v>
      </c>
      <c r="B4774" s="201"/>
      <c r="C4774" s="201"/>
      <c r="D4774" s="201" t="s">
        <v>271</v>
      </c>
      <c r="E4774" s="201"/>
      <c r="F4774" s="201"/>
      <c r="G4774" s="213" t="s">
        <v>282</v>
      </c>
      <c r="H4774" s="273">
        <f>SUM(B4774:B4780)</f>
        <v>0</v>
      </c>
      <c r="I4774" s="271">
        <f t="shared" ref="I4774:I4801" si="746">IF(IFERROR(B4774-8,0)&lt;0,0,IFERROR(B4774-8,0))</f>
        <v>0</v>
      </c>
      <c r="J4774" s="271">
        <f>IF(SUM(H4774-40)&gt;0,H4774-40,0)</f>
        <v>0</v>
      </c>
      <c r="K4774" s="271">
        <f>IF(SUM(I4774:I4780)&gt;J4774,SUM(I4774:I4780),J4774)</f>
        <v>0</v>
      </c>
      <c r="L4774" s="271">
        <f>IF(D4774="o",IF(H4774&lt;15,0,IF(H4774&gt;40,8,H4774/5)),0)</f>
        <v>0</v>
      </c>
      <c r="M4774" s="272" t="e">
        <f>SUM(B4774:B4804)/COUNTA(B4774:B4804)</f>
        <v>#DIV/0!</v>
      </c>
      <c r="N4774" s="272"/>
      <c r="O4774" s="272" t="str">
        <f>IF(E4774="o",IF(B4774&gt;8,8,B4774),"")</f>
        <v/>
      </c>
      <c r="P4774" s="272" t="str">
        <f>IF(E4774="o",IF(B4774&gt;8,B4774-8,0),"")</f>
        <v/>
      </c>
      <c r="Q4774" s="272">
        <f>COUNTA(A4774)*IF(B4774="연차",0,B4774)</f>
        <v>0</v>
      </c>
      <c r="R4774" s="272"/>
    </row>
    <row r="4775" spans="1:21" x14ac:dyDescent="0.3">
      <c r="A4775" s="214">
        <v>2</v>
      </c>
      <c r="B4775" s="200"/>
      <c r="C4775" s="200"/>
      <c r="D4775" s="215"/>
      <c r="E4775" s="200"/>
      <c r="F4775" s="200"/>
      <c r="G4775" s="203"/>
      <c r="H4775" s="273"/>
      <c r="I4775" s="271">
        <f t="shared" si="746"/>
        <v>0</v>
      </c>
      <c r="J4775" s="271"/>
      <c r="K4775" s="271"/>
      <c r="L4775" s="271"/>
      <c r="M4775" s="272"/>
      <c r="N4775" s="272"/>
      <c r="O4775" s="272" t="str">
        <f t="shared" ref="O4775:O4803" si="747">IF(E4775="o",IF(B4775&gt;8,8,B4775),"")</f>
        <v/>
      </c>
      <c r="P4775" s="272" t="str">
        <f t="shared" ref="P4775:P4803" si="748">IF(E4775="o",IF(B4775&gt;8,B4775-8,0),"")</f>
        <v/>
      </c>
      <c r="Q4775" s="272">
        <f t="shared" ref="Q4775:Q4804" si="749">COUNTA(A4775)*IF(B4775="연차",0,B4775)</f>
        <v>0</v>
      </c>
      <c r="R4775" s="272"/>
    </row>
    <row r="4776" spans="1:21" x14ac:dyDescent="0.3">
      <c r="A4776" s="214">
        <v>3</v>
      </c>
      <c r="B4776" s="200"/>
      <c r="C4776" s="200"/>
      <c r="D4776" s="215"/>
      <c r="E4776" s="200"/>
      <c r="F4776" s="200"/>
      <c r="G4776" s="203" t="s">
        <v>275</v>
      </c>
      <c r="H4776" s="273"/>
      <c r="I4776" s="271">
        <f t="shared" si="746"/>
        <v>0</v>
      </c>
      <c r="J4776" s="271"/>
      <c r="K4776" s="271"/>
      <c r="L4776" s="271"/>
      <c r="M4776" s="272"/>
      <c r="N4776" s="272"/>
      <c r="O4776" s="272" t="str">
        <f t="shared" si="747"/>
        <v/>
      </c>
      <c r="P4776" s="272" t="str">
        <f t="shared" si="748"/>
        <v/>
      </c>
      <c r="Q4776" s="272">
        <f t="shared" si="749"/>
        <v>0</v>
      </c>
      <c r="R4776" s="272"/>
    </row>
    <row r="4777" spans="1:21" x14ac:dyDescent="0.3">
      <c r="A4777" s="214">
        <v>4</v>
      </c>
      <c r="B4777" s="200"/>
      <c r="C4777" s="200"/>
      <c r="D4777" s="215"/>
      <c r="E4777" s="200"/>
      <c r="F4777" s="200"/>
      <c r="G4777" s="203"/>
      <c r="H4777" s="273"/>
      <c r="I4777" s="271">
        <f t="shared" si="746"/>
        <v>0</v>
      </c>
      <c r="J4777" s="271"/>
      <c r="K4777" s="271"/>
      <c r="L4777" s="271"/>
      <c r="M4777" s="272"/>
      <c r="N4777" s="272"/>
      <c r="O4777" s="272" t="str">
        <f t="shared" si="747"/>
        <v/>
      </c>
      <c r="P4777" s="272" t="str">
        <f t="shared" si="748"/>
        <v/>
      </c>
      <c r="Q4777" s="272">
        <f t="shared" si="749"/>
        <v>0</v>
      </c>
      <c r="R4777" s="272"/>
    </row>
    <row r="4778" spans="1:21" x14ac:dyDescent="0.3">
      <c r="A4778" s="214">
        <v>5</v>
      </c>
      <c r="B4778" s="200"/>
      <c r="C4778" s="200"/>
      <c r="D4778" s="215"/>
      <c r="E4778" s="200"/>
      <c r="F4778" s="200"/>
      <c r="G4778" s="216"/>
      <c r="H4778" s="273"/>
      <c r="I4778" s="271">
        <f t="shared" si="746"/>
        <v>0</v>
      </c>
      <c r="J4778" s="271"/>
      <c r="K4778" s="271"/>
      <c r="L4778" s="271"/>
      <c r="M4778" s="272"/>
      <c r="N4778" s="272"/>
      <c r="O4778" s="272" t="str">
        <f t="shared" si="747"/>
        <v/>
      </c>
      <c r="P4778" s="272" t="str">
        <f t="shared" si="748"/>
        <v/>
      </c>
      <c r="Q4778" s="272">
        <f t="shared" si="749"/>
        <v>0</v>
      </c>
      <c r="R4778" s="272"/>
    </row>
    <row r="4779" spans="1:21" x14ac:dyDescent="0.3">
      <c r="A4779" s="214">
        <v>6</v>
      </c>
      <c r="B4779" s="200"/>
      <c r="C4779" s="200"/>
      <c r="D4779" s="215"/>
      <c r="E4779" s="200"/>
      <c r="F4779" s="200"/>
      <c r="G4779" s="216"/>
      <c r="H4779" s="273"/>
      <c r="I4779" s="271">
        <f t="shared" si="746"/>
        <v>0</v>
      </c>
      <c r="J4779" s="271"/>
      <c r="K4779" s="271"/>
      <c r="L4779" s="271"/>
      <c r="M4779" s="272"/>
      <c r="N4779" s="272"/>
      <c r="O4779" s="272" t="str">
        <f t="shared" si="747"/>
        <v/>
      </c>
      <c r="P4779" s="272" t="str">
        <f t="shared" si="748"/>
        <v/>
      </c>
      <c r="Q4779" s="272">
        <f t="shared" si="749"/>
        <v>0</v>
      </c>
      <c r="R4779" s="272"/>
    </row>
    <row r="4780" spans="1:21" ht="17.25" thickBot="1" x14ac:dyDescent="0.35">
      <c r="A4780" s="217">
        <v>7</v>
      </c>
      <c r="B4780" s="204"/>
      <c r="C4780" s="204"/>
      <c r="D4780" s="218"/>
      <c r="E4780" s="204"/>
      <c r="F4780" s="204"/>
      <c r="G4780" s="219"/>
      <c r="H4780" s="273"/>
      <c r="I4780" s="271">
        <f t="shared" si="746"/>
        <v>0</v>
      </c>
      <c r="J4780" s="271"/>
      <c r="K4780" s="271"/>
      <c r="L4780" s="271"/>
      <c r="M4780" s="272"/>
      <c r="N4780" s="272"/>
      <c r="O4780" s="272" t="str">
        <f t="shared" si="747"/>
        <v/>
      </c>
      <c r="P4780" s="272" t="str">
        <f t="shared" si="748"/>
        <v/>
      </c>
      <c r="Q4780" s="272">
        <f t="shared" si="749"/>
        <v>0</v>
      </c>
      <c r="R4780" s="272"/>
    </row>
    <row r="4781" spans="1:21" x14ac:dyDescent="0.3">
      <c r="A4781" s="220">
        <v>8</v>
      </c>
      <c r="B4781" s="202"/>
      <c r="C4781" s="202"/>
      <c r="D4781" s="202" t="s">
        <v>271</v>
      </c>
      <c r="E4781" s="202"/>
      <c r="F4781" s="202"/>
      <c r="G4781" s="221"/>
      <c r="H4781" s="273">
        <f>SUM(B4781:B4787)</f>
        <v>0</v>
      </c>
      <c r="I4781" s="271">
        <f t="shared" si="746"/>
        <v>0</v>
      </c>
      <c r="J4781" s="271">
        <f>IF(SUM(H4781-40)&gt;0,H4781-40,0)</f>
        <v>0</v>
      </c>
      <c r="K4781" s="271">
        <f>IF(SUM(I4781:I4787)&gt;J4781,SUM(I4781:I4787),J4781)</f>
        <v>0</v>
      </c>
      <c r="L4781" s="271">
        <f>IF(D4781="o",IF(H4781&lt;15,0,IF(H4781&gt;40,8,H4781/5)),0)</f>
        <v>0</v>
      </c>
      <c r="M4781" s="272"/>
      <c r="N4781" s="272"/>
      <c r="O4781" s="272" t="str">
        <f t="shared" si="747"/>
        <v/>
      </c>
      <c r="P4781" s="272" t="str">
        <f t="shared" si="748"/>
        <v/>
      </c>
      <c r="Q4781" s="272">
        <f t="shared" si="749"/>
        <v>0</v>
      </c>
      <c r="R4781" s="272"/>
    </row>
    <row r="4782" spans="1:21" x14ac:dyDescent="0.3">
      <c r="A4782" s="214">
        <v>9</v>
      </c>
      <c r="B4782" s="200"/>
      <c r="C4782" s="200"/>
      <c r="D4782" s="215"/>
      <c r="E4782" s="200"/>
      <c r="F4782" s="200"/>
      <c r="G4782" s="216"/>
      <c r="H4782" s="273"/>
      <c r="I4782" s="271">
        <f t="shared" si="746"/>
        <v>0</v>
      </c>
      <c r="J4782" s="271"/>
      <c r="K4782" s="271"/>
      <c r="L4782" s="271"/>
      <c r="M4782" s="272"/>
      <c r="N4782" s="272"/>
      <c r="O4782" s="272" t="str">
        <f t="shared" si="747"/>
        <v/>
      </c>
      <c r="P4782" s="272" t="str">
        <f t="shared" si="748"/>
        <v/>
      </c>
      <c r="Q4782" s="272">
        <f t="shared" si="749"/>
        <v>0</v>
      </c>
      <c r="R4782" s="272"/>
    </row>
    <row r="4783" spans="1:21" x14ac:dyDescent="0.3">
      <c r="A4783" s="214">
        <v>10</v>
      </c>
      <c r="B4783" s="200"/>
      <c r="C4783" s="200"/>
      <c r="D4783" s="215"/>
      <c r="E4783" s="200"/>
      <c r="F4783" s="200"/>
      <c r="G4783" s="216"/>
      <c r="H4783" s="273"/>
      <c r="I4783" s="271">
        <f t="shared" si="746"/>
        <v>0</v>
      </c>
      <c r="J4783" s="271"/>
      <c r="K4783" s="271"/>
      <c r="L4783" s="271"/>
      <c r="M4783" s="272"/>
      <c r="N4783" s="272"/>
      <c r="O4783" s="272" t="str">
        <f t="shared" si="747"/>
        <v/>
      </c>
      <c r="P4783" s="272" t="str">
        <f t="shared" si="748"/>
        <v/>
      </c>
      <c r="Q4783" s="272">
        <f t="shared" si="749"/>
        <v>0</v>
      </c>
      <c r="R4783" s="272"/>
    </row>
    <row r="4784" spans="1:21" x14ac:dyDescent="0.3">
      <c r="A4784" s="214">
        <v>11</v>
      </c>
      <c r="B4784" s="200"/>
      <c r="C4784" s="200"/>
      <c r="D4784" s="215"/>
      <c r="E4784" s="200"/>
      <c r="F4784" s="200"/>
      <c r="G4784" s="216"/>
      <c r="H4784" s="273"/>
      <c r="I4784" s="271">
        <f t="shared" si="746"/>
        <v>0</v>
      </c>
      <c r="J4784" s="271"/>
      <c r="K4784" s="271"/>
      <c r="L4784" s="271"/>
      <c r="M4784" s="272"/>
      <c r="N4784" s="272"/>
      <c r="O4784" s="272" t="str">
        <f t="shared" si="747"/>
        <v/>
      </c>
      <c r="P4784" s="272" t="str">
        <f t="shared" si="748"/>
        <v/>
      </c>
      <c r="Q4784" s="272">
        <f t="shared" si="749"/>
        <v>0</v>
      </c>
      <c r="R4784" s="272"/>
    </row>
    <row r="4785" spans="1:18" x14ac:dyDescent="0.3">
      <c r="A4785" s="214">
        <v>12</v>
      </c>
      <c r="B4785" s="200"/>
      <c r="C4785" s="200"/>
      <c r="D4785" s="215"/>
      <c r="E4785" s="200"/>
      <c r="F4785" s="200"/>
      <c r="G4785" s="216"/>
      <c r="H4785" s="273"/>
      <c r="I4785" s="271">
        <f t="shared" si="746"/>
        <v>0</v>
      </c>
      <c r="J4785" s="271"/>
      <c r="K4785" s="271"/>
      <c r="L4785" s="271"/>
      <c r="M4785" s="272"/>
      <c r="N4785" s="272"/>
      <c r="O4785" s="272" t="str">
        <f t="shared" si="747"/>
        <v/>
      </c>
      <c r="P4785" s="272" t="str">
        <f t="shared" si="748"/>
        <v/>
      </c>
      <c r="Q4785" s="272">
        <f t="shared" si="749"/>
        <v>0</v>
      </c>
      <c r="R4785" s="272"/>
    </row>
    <row r="4786" spans="1:18" x14ac:dyDescent="0.3">
      <c r="A4786" s="214">
        <v>13</v>
      </c>
      <c r="B4786" s="200"/>
      <c r="C4786" s="200"/>
      <c r="D4786" s="215"/>
      <c r="E4786" s="200"/>
      <c r="F4786" s="200"/>
      <c r="G4786" s="216"/>
      <c r="H4786" s="273"/>
      <c r="I4786" s="271">
        <f t="shared" si="746"/>
        <v>0</v>
      </c>
      <c r="J4786" s="271"/>
      <c r="K4786" s="271"/>
      <c r="L4786" s="271"/>
      <c r="M4786" s="272"/>
      <c r="N4786" s="272"/>
      <c r="O4786" s="272" t="str">
        <f t="shared" si="747"/>
        <v/>
      </c>
      <c r="P4786" s="272" t="str">
        <f t="shared" si="748"/>
        <v/>
      </c>
      <c r="Q4786" s="272">
        <f t="shared" si="749"/>
        <v>0</v>
      </c>
      <c r="R4786" s="272"/>
    </row>
    <row r="4787" spans="1:18" ht="17.25" thickBot="1" x14ac:dyDescent="0.35">
      <c r="A4787" s="217">
        <v>14</v>
      </c>
      <c r="B4787" s="204"/>
      <c r="C4787" s="204"/>
      <c r="D4787" s="218"/>
      <c r="E4787" s="204"/>
      <c r="F4787" s="204"/>
      <c r="G4787" s="219"/>
      <c r="H4787" s="273"/>
      <c r="I4787" s="271">
        <f t="shared" si="746"/>
        <v>0</v>
      </c>
      <c r="J4787" s="271"/>
      <c r="K4787" s="271"/>
      <c r="L4787" s="271"/>
      <c r="M4787" s="272"/>
      <c r="N4787" s="272"/>
      <c r="O4787" s="272" t="str">
        <f t="shared" si="747"/>
        <v/>
      </c>
      <c r="P4787" s="272" t="str">
        <f t="shared" si="748"/>
        <v/>
      </c>
      <c r="Q4787" s="272">
        <f t="shared" si="749"/>
        <v>0</v>
      </c>
      <c r="R4787" s="272"/>
    </row>
    <row r="4788" spans="1:18" x14ac:dyDescent="0.3">
      <c r="A4788" s="220">
        <v>15</v>
      </c>
      <c r="B4788" s="202"/>
      <c r="C4788" s="202"/>
      <c r="D4788" s="202" t="s">
        <v>271</v>
      </c>
      <c r="E4788" s="202"/>
      <c r="F4788" s="202"/>
      <c r="G4788" s="221"/>
      <c r="H4788" s="273">
        <f>SUM(B4788:B4794)</f>
        <v>0</v>
      </c>
      <c r="I4788" s="271">
        <f t="shared" si="746"/>
        <v>0</v>
      </c>
      <c r="J4788" s="271">
        <f>IF(SUM(H4788-40)&gt;0,H4788-40,0)</f>
        <v>0</v>
      </c>
      <c r="K4788" s="271">
        <f>IF(SUM(I4788:I4794)&gt;J4788,SUM(I4788:I4794),J4788)</f>
        <v>0</v>
      </c>
      <c r="L4788" s="271">
        <f>IF(D4788="o",IF(H4788&lt;15,0,IF(H4788&gt;40,8,H4788/5)),0)</f>
        <v>0</v>
      </c>
      <c r="M4788" s="272"/>
      <c r="N4788" s="272"/>
      <c r="O4788" s="272" t="str">
        <f t="shared" si="747"/>
        <v/>
      </c>
      <c r="P4788" s="272" t="str">
        <f t="shared" si="748"/>
        <v/>
      </c>
      <c r="Q4788" s="272">
        <f t="shared" si="749"/>
        <v>0</v>
      </c>
      <c r="R4788" s="272"/>
    </row>
    <row r="4789" spans="1:18" x14ac:dyDescent="0.3">
      <c r="A4789" s="214">
        <v>16</v>
      </c>
      <c r="B4789" s="200"/>
      <c r="C4789" s="200"/>
      <c r="D4789" s="215"/>
      <c r="E4789" s="200"/>
      <c r="F4789" s="200"/>
      <c r="G4789" s="216"/>
      <c r="H4789" s="273"/>
      <c r="I4789" s="271">
        <f t="shared" si="746"/>
        <v>0</v>
      </c>
      <c r="J4789" s="271"/>
      <c r="K4789" s="271"/>
      <c r="L4789" s="271"/>
      <c r="M4789" s="272"/>
      <c r="N4789" s="272"/>
      <c r="O4789" s="272" t="str">
        <f t="shared" si="747"/>
        <v/>
      </c>
      <c r="P4789" s="272" t="str">
        <f t="shared" si="748"/>
        <v/>
      </c>
      <c r="Q4789" s="272">
        <f t="shared" si="749"/>
        <v>0</v>
      </c>
      <c r="R4789" s="272"/>
    </row>
    <row r="4790" spans="1:18" x14ac:dyDescent="0.3">
      <c r="A4790" s="214">
        <v>17</v>
      </c>
      <c r="B4790" s="200"/>
      <c r="C4790" s="200"/>
      <c r="D4790" s="215"/>
      <c r="E4790" s="200"/>
      <c r="F4790" s="200"/>
      <c r="G4790" s="216"/>
      <c r="H4790" s="273"/>
      <c r="I4790" s="271">
        <f t="shared" si="746"/>
        <v>0</v>
      </c>
      <c r="J4790" s="271"/>
      <c r="K4790" s="271"/>
      <c r="L4790" s="271"/>
      <c r="M4790" s="272"/>
      <c r="N4790" s="272"/>
      <c r="O4790" s="272" t="str">
        <f t="shared" si="747"/>
        <v/>
      </c>
      <c r="P4790" s="272" t="str">
        <f t="shared" si="748"/>
        <v/>
      </c>
      <c r="Q4790" s="272">
        <f t="shared" si="749"/>
        <v>0</v>
      </c>
      <c r="R4790" s="272"/>
    </row>
    <row r="4791" spans="1:18" x14ac:dyDescent="0.3">
      <c r="A4791" s="214">
        <v>18</v>
      </c>
      <c r="B4791" s="200"/>
      <c r="C4791" s="200"/>
      <c r="D4791" s="215"/>
      <c r="E4791" s="200"/>
      <c r="F4791" s="200"/>
      <c r="G4791" s="216"/>
      <c r="H4791" s="273"/>
      <c r="I4791" s="271">
        <f t="shared" si="746"/>
        <v>0</v>
      </c>
      <c r="J4791" s="271"/>
      <c r="K4791" s="271"/>
      <c r="L4791" s="271"/>
      <c r="M4791" s="272"/>
      <c r="N4791" s="272"/>
      <c r="O4791" s="272" t="str">
        <f t="shared" si="747"/>
        <v/>
      </c>
      <c r="P4791" s="272" t="str">
        <f t="shared" si="748"/>
        <v/>
      </c>
      <c r="Q4791" s="272">
        <f t="shared" si="749"/>
        <v>0</v>
      </c>
      <c r="R4791" s="272"/>
    </row>
    <row r="4792" spans="1:18" x14ac:dyDescent="0.3">
      <c r="A4792" s="214">
        <v>19</v>
      </c>
      <c r="B4792" s="200"/>
      <c r="C4792" s="200"/>
      <c r="D4792" s="215"/>
      <c r="E4792" s="200"/>
      <c r="F4792" s="200"/>
      <c r="G4792" s="216"/>
      <c r="H4792" s="273"/>
      <c r="I4792" s="271">
        <f t="shared" si="746"/>
        <v>0</v>
      </c>
      <c r="J4792" s="271"/>
      <c r="K4792" s="271"/>
      <c r="L4792" s="271"/>
      <c r="M4792" s="272"/>
      <c r="N4792" s="272"/>
      <c r="O4792" s="272" t="str">
        <f t="shared" si="747"/>
        <v/>
      </c>
      <c r="P4792" s="272" t="str">
        <f t="shared" si="748"/>
        <v/>
      </c>
      <c r="Q4792" s="272">
        <f t="shared" si="749"/>
        <v>0</v>
      </c>
      <c r="R4792" s="272"/>
    </row>
    <row r="4793" spans="1:18" x14ac:dyDescent="0.3">
      <c r="A4793" s="214">
        <v>20</v>
      </c>
      <c r="B4793" s="200"/>
      <c r="C4793" s="200"/>
      <c r="D4793" s="215"/>
      <c r="E4793" s="200"/>
      <c r="F4793" s="200"/>
      <c r="G4793" s="216"/>
      <c r="H4793" s="273"/>
      <c r="I4793" s="271">
        <f t="shared" si="746"/>
        <v>0</v>
      </c>
      <c r="J4793" s="271"/>
      <c r="K4793" s="271"/>
      <c r="L4793" s="271"/>
      <c r="M4793" s="272"/>
      <c r="N4793" s="272"/>
      <c r="O4793" s="272" t="str">
        <f t="shared" si="747"/>
        <v/>
      </c>
      <c r="P4793" s="272" t="str">
        <f t="shared" si="748"/>
        <v/>
      </c>
      <c r="Q4793" s="272">
        <f t="shared" si="749"/>
        <v>0</v>
      </c>
      <c r="R4793" s="272"/>
    </row>
    <row r="4794" spans="1:18" ht="17.25" thickBot="1" x14ac:dyDescent="0.35">
      <c r="A4794" s="217">
        <v>21</v>
      </c>
      <c r="B4794" s="204"/>
      <c r="C4794" s="204"/>
      <c r="D4794" s="218"/>
      <c r="E4794" s="204"/>
      <c r="F4794" s="204"/>
      <c r="G4794" s="219"/>
      <c r="H4794" s="273"/>
      <c r="I4794" s="271">
        <f t="shared" si="746"/>
        <v>0</v>
      </c>
      <c r="J4794" s="271"/>
      <c r="K4794" s="271"/>
      <c r="L4794" s="271"/>
      <c r="M4794" s="272"/>
      <c r="N4794" s="272"/>
      <c r="O4794" s="272" t="str">
        <f t="shared" si="747"/>
        <v/>
      </c>
      <c r="P4794" s="272" t="str">
        <f t="shared" si="748"/>
        <v/>
      </c>
      <c r="Q4794" s="272">
        <f t="shared" si="749"/>
        <v>0</v>
      </c>
      <c r="R4794" s="272"/>
    </row>
    <row r="4795" spans="1:18" x14ac:dyDescent="0.3">
      <c r="A4795" s="220">
        <v>22</v>
      </c>
      <c r="B4795" s="202"/>
      <c r="C4795" s="202"/>
      <c r="D4795" s="202" t="s">
        <v>271</v>
      </c>
      <c r="E4795" s="202"/>
      <c r="F4795" s="202"/>
      <c r="G4795" s="221"/>
      <c r="H4795" s="273">
        <f>SUM(B4795:B4801)</f>
        <v>0</v>
      </c>
      <c r="I4795" s="271">
        <f t="shared" si="746"/>
        <v>0</v>
      </c>
      <c r="J4795" s="271">
        <f>IF(SUM(H4795-40)&gt;0,H4795-40,0)</f>
        <v>0</v>
      </c>
      <c r="K4795" s="271">
        <f>IF(SUM(I4795:I4801)&gt;J4795,SUM(I4795:I4801),J4795)</f>
        <v>0</v>
      </c>
      <c r="L4795" s="271">
        <f>IF(D4795="o",IF(H4795&lt;15,0,IF(H4795&gt;40,8,H4795/5)),0)</f>
        <v>0</v>
      </c>
      <c r="M4795" s="272"/>
      <c r="N4795" s="272"/>
      <c r="O4795" s="272" t="str">
        <f t="shared" si="747"/>
        <v/>
      </c>
      <c r="P4795" s="272" t="str">
        <f t="shared" si="748"/>
        <v/>
      </c>
      <c r="Q4795" s="272">
        <f t="shared" si="749"/>
        <v>0</v>
      </c>
      <c r="R4795" s="272"/>
    </row>
    <row r="4796" spans="1:18" x14ac:dyDescent="0.3">
      <c r="A4796" s="214">
        <v>23</v>
      </c>
      <c r="B4796" s="200"/>
      <c r="C4796" s="200"/>
      <c r="D4796" s="215"/>
      <c r="E4796" s="200"/>
      <c r="F4796" s="200"/>
      <c r="G4796" s="216"/>
      <c r="H4796" s="273"/>
      <c r="I4796" s="271">
        <f t="shared" si="746"/>
        <v>0</v>
      </c>
      <c r="J4796" s="271"/>
      <c r="K4796" s="271"/>
      <c r="L4796" s="271"/>
      <c r="M4796" s="272"/>
      <c r="N4796" s="272"/>
      <c r="O4796" s="272" t="str">
        <f t="shared" si="747"/>
        <v/>
      </c>
      <c r="P4796" s="272" t="str">
        <f t="shared" si="748"/>
        <v/>
      </c>
      <c r="Q4796" s="272">
        <f t="shared" si="749"/>
        <v>0</v>
      </c>
      <c r="R4796" s="272"/>
    </row>
    <row r="4797" spans="1:18" x14ac:dyDescent="0.3">
      <c r="A4797" s="214">
        <v>24</v>
      </c>
      <c r="B4797" s="200"/>
      <c r="C4797" s="200"/>
      <c r="D4797" s="215"/>
      <c r="E4797" s="200"/>
      <c r="F4797" s="200"/>
      <c r="G4797" s="216"/>
      <c r="H4797" s="273"/>
      <c r="I4797" s="271">
        <f t="shared" si="746"/>
        <v>0</v>
      </c>
      <c r="J4797" s="271"/>
      <c r="K4797" s="271"/>
      <c r="L4797" s="271"/>
      <c r="M4797" s="272"/>
      <c r="N4797" s="272"/>
      <c r="O4797" s="272" t="str">
        <f t="shared" si="747"/>
        <v/>
      </c>
      <c r="P4797" s="272" t="str">
        <f t="shared" si="748"/>
        <v/>
      </c>
      <c r="Q4797" s="272">
        <f t="shared" si="749"/>
        <v>0</v>
      </c>
      <c r="R4797" s="272"/>
    </row>
    <row r="4798" spans="1:18" x14ac:dyDescent="0.3">
      <c r="A4798" s="214">
        <v>25</v>
      </c>
      <c r="B4798" s="200"/>
      <c r="C4798" s="200"/>
      <c r="D4798" s="215"/>
      <c r="E4798" s="200"/>
      <c r="F4798" s="200"/>
      <c r="G4798" s="216"/>
      <c r="H4798" s="273"/>
      <c r="I4798" s="271">
        <f t="shared" si="746"/>
        <v>0</v>
      </c>
      <c r="J4798" s="271"/>
      <c r="K4798" s="271"/>
      <c r="L4798" s="271"/>
      <c r="M4798" s="272"/>
      <c r="N4798" s="272"/>
      <c r="O4798" s="272" t="str">
        <f t="shared" si="747"/>
        <v/>
      </c>
      <c r="P4798" s="272" t="str">
        <f t="shared" si="748"/>
        <v/>
      </c>
      <c r="Q4798" s="272">
        <f t="shared" si="749"/>
        <v>0</v>
      </c>
      <c r="R4798" s="272"/>
    </row>
    <row r="4799" spans="1:18" x14ac:dyDescent="0.3">
      <c r="A4799" s="214">
        <v>26</v>
      </c>
      <c r="B4799" s="200"/>
      <c r="C4799" s="200"/>
      <c r="D4799" s="215"/>
      <c r="E4799" s="200"/>
      <c r="F4799" s="200"/>
      <c r="G4799" s="216"/>
      <c r="H4799" s="273"/>
      <c r="I4799" s="271">
        <f t="shared" si="746"/>
        <v>0</v>
      </c>
      <c r="J4799" s="271"/>
      <c r="K4799" s="271"/>
      <c r="L4799" s="271"/>
      <c r="M4799" s="272"/>
      <c r="N4799" s="272"/>
      <c r="O4799" s="272" t="str">
        <f t="shared" si="747"/>
        <v/>
      </c>
      <c r="P4799" s="272" t="str">
        <f t="shared" si="748"/>
        <v/>
      </c>
      <c r="Q4799" s="272">
        <f t="shared" si="749"/>
        <v>0</v>
      </c>
      <c r="R4799" s="272"/>
    </row>
    <row r="4800" spans="1:18" x14ac:dyDescent="0.3">
      <c r="A4800" s="214">
        <v>27</v>
      </c>
      <c r="B4800" s="200"/>
      <c r="C4800" s="200"/>
      <c r="D4800" s="215"/>
      <c r="E4800" s="200"/>
      <c r="F4800" s="200"/>
      <c r="G4800" s="216"/>
      <c r="H4800" s="273"/>
      <c r="I4800" s="271">
        <f t="shared" si="746"/>
        <v>0</v>
      </c>
      <c r="J4800" s="271"/>
      <c r="K4800" s="271"/>
      <c r="L4800" s="271"/>
      <c r="M4800" s="272"/>
      <c r="N4800" s="272"/>
      <c r="O4800" s="272" t="str">
        <f t="shared" si="747"/>
        <v/>
      </c>
      <c r="P4800" s="272" t="str">
        <f t="shared" si="748"/>
        <v/>
      </c>
      <c r="Q4800" s="272">
        <f t="shared" si="749"/>
        <v>0</v>
      </c>
      <c r="R4800" s="272"/>
    </row>
    <row r="4801" spans="1:21" ht="17.25" thickBot="1" x14ac:dyDescent="0.35">
      <c r="A4801" s="217">
        <v>28</v>
      </c>
      <c r="B4801" s="204"/>
      <c r="C4801" s="204"/>
      <c r="D4801" s="218"/>
      <c r="E4801" s="204"/>
      <c r="F4801" s="204"/>
      <c r="G4801" s="219"/>
      <c r="H4801" s="273"/>
      <c r="I4801" s="271">
        <f t="shared" si="746"/>
        <v>0</v>
      </c>
      <c r="J4801" s="271"/>
      <c r="K4801" s="271"/>
      <c r="L4801" s="271"/>
      <c r="M4801" s="272"/>
      <c r="N4801" s="272"/>
      <c r="O4801" s="272" t="str">
        <f t="shared" si="747"/>
        <v/>
      </c>
      <c r="P4801" s="272" t="str">
        <f t="shared" si="748"/>
        <v/>
      </c>
      <c r="Q4801" s="272">
        <f t="shared" si="749"/>
        <v>0</v>
      </c>
      <c r="R4801" s="272"/>
    </row>
    <row r="4802" spans="1:21" x14ac:dyDescent="0.3">
      <c r="A4802" s="205"/>
      <c r="B4802" s="202"/>
      <c r="C4802" s="202"/>
      <c r="D4802" s="202" t="s">
        <v>271</v>
      </c>
      <c r="E4802" s="202"/>
      <c r="F4802" s="202"/>
      <c r="G4802" s="221"/>
      <c r="H4802" s="273" t="str">
        <f>IF(A4802&lt;&gt;0,SUM(Q4802:Q4804),"")</f>
        <v/>
      </c>
      <c r="I4802" s="271" t="str">
        <f>IF(A4802&lt;&gt;0,IF(IFERROR(B4802-8,0)&lt;0,0,IFERROR(B4802-8,0)),"")</f>
        <v/>
      </c>
      <c r="J4802" s="271" t="str">
        <f>IF(A4802&lt;&gt;0,IF(SUM(H4802-40)&gt;0,H4802-40,0),"")</f>
        <v/>
      </c>
      <c r="K4802" s="271" t="str">
        <f>IF(A4802&lt;&gt;0,IF(SUM(I4802:I4804)&gt;J4802,SUM(I4802:I4804),J4802),"")</f>
        <v/>
      </c>
      <c r="L4802" s="271" t="str">
        <f>IF(A4802&lt;&gt;0,IF(D4774="o",IF(H4802&lt;(15/(7/COUNTA(A4802:A4804))),0,IF(H4802&gt;(COUNTA(A4802:A4804)/5*40),COUNTA(A4802:A4804)/5*8,H4802/5)),""),"")</f>
        <v/>
      </c>
      <c r="M4802" s="272"/>
      <c r="N4802" s="272"/>
      <c r="O4802" s="272" t="str">
        <f t="shared" si="747"/>
        <v/>
      </c>
      <c r="P4802" s="272" t="str">
        <f t="shared" si="748"/>
        <v/>
      </c>
      <c r="Q4802" s="272">
        <f t="shared" si="749"/>
        <v>0</v>
      </c>
      <c r="R4802" s="272"/>
    </row>
    <row r="4803" spans="1:21" x14ac:dyDescent="0.3">
      <c r="A4803" s="206"/>
      <c r="B4803" s="200"/>
      <c r="C4803" s="200"/>
      <c r="D4803" s="215"/>
      <c r="E4803" s="200"/>
      <c r="F4803" s="200"/>
      <c r="G4803" s="216"/>
      <c r="H4803" s="273"/>
      <c r="I4803" s="271" t="str">
        <f>IF(A4803&lt;&gt;0,IF(IFERROR(B4803-8,0)&lt;0,0,IFERROR(B4803-8,0)),"")</f>
        <v/>
      </c>
      <c r="J4803" s="271"/>
      <c r="K4803" s="271"/>
      <c r="L4803" s="271"/>
      <c r="M4803" s="272"/>
      <c r="N4803" s="272"/>
      <c r="O4803" s="272" t="str">
        <f t="shared" si="747"/>
        <v/>
      </c>
      <c r="P4803" s="272" t="str">
        <f t="shared" si="748"/>
        <v/>
      </c>
      <c r="Q4803" s="272">
        <f t="shared" si="749"/>
        <v>0</v>
      </c>
      <c r="R4803" s="272"/>
    </row>
    <row r="4804" spans="1:21" ht="17.25" thickBot="1" x14ac:dyDescent="0.35">
      <c r="A4804" s="207"/>
      <c r="B4804" s="204"/>
      <c r="C4804" s="204"/>
      <c r="D4804" s="218"/>
      <c r="E4804" s="204"/>
      <c r="F4804" s="204"/>
      <c r="G4804" s="219"/>
      <c r="H4804" s="273"/>
      <c r="I4804" s="271" t="str">
        <f>IF(A4804&lt;&gt;0,IF(IFERROR(B4804-8,0)&lt;0,0,IFERROR(B4804-8,0)),"")</f>
        <v/>
      </c>
      <c r="J4804" s="271"/>
      <c r="K4804" s="271"/>
      <c r="L4804" s="271"/>
      <c r="M4804" s="272"/>
      <c r="N4804" s="272"/>
      <c r="O4804" s="272"/>
      <c r="P4804" s="272"/>
      <c r="Q4804" s="272">
        <f t="shared" si="749"/>
        <v>0</v>
      </c>
      <c r="R4804" s="272"/>
    </row>
    <row r="4805" spans="1:21" ht="17.25" thickBot="1" x14ac:dyDescent="0.35">
      <c r="A4805" s="211"/>
      <c r="B4805" s="243"/>
      <c r="C4805" s="243"/>
      <c r="D4805" s="243"/>
      <c r="E4805" s="243"/>
      <c r="F4805" s="243"/>
      <c r="G4805" s="244"/>
      <c r="H4805" s="273">
        <f t="shared" ref="H4805:M4805" si="750">SUM(H4806:H4836)</f>
        <v>0</v>
      </c>
      <c r="I4805" s="271">
        <f t="shared" si="750"/>
        <v>0</v>
      </c>
      <c r="J4805" s="271">
        <f t="shared" si="750"/>
        <v>0</v>
      </c>
      <c r="K4805" s="271">
        <f t="shared" si="750"/>
        <v>0</v>
      </c>
      <c r="L4805" s="274">
        <f t="shared" si="750"/>
        <v>0</v>
      </c>
      <c r="M4805" s="271" t="e">
        <f t="shared" si="750"/>
        <v>#DIV/0!</v>
      </c>
      <c r="N4805" s="275">
        <f>COUNTA(B4806:B4836)-COUNTIF(B4806:B4836,"연차")</f>
        <v>0</v>
      </c>
      <c r="O4805" s="271">
        <f>SUM(O4806:O4836)</f>
        <v>0</v>
      </c>
      <c r="P4805" s="271">
        <f>SUM(P4806:P4836)</f>
        <v>0</v>
      </c>
      <c r="Q4805" s="272">
        <f>SUM(Q4806:Q4836)</f>
        <v>0</v>
      </c>
      <c r="R4805" s="272">
        <f>COUNTA(A4806:A4836)</f>
        <v>28</v>
      </c>
      <c r="S4805" s="276">
        <f>SUM(C4806:C4836)</f>
        <v>0</v>
      </c>
      <c r="T4805" s="276">
        <f>SUM(F4806:F4836)</f>
        <v>0</v>
      </c>
      <c r="U4805" s="251">
        <f>G4807*G4809</f>
        <v>0</v>
      </c>
    </row>
    <row r="4806" spans="1:21" x14ac:dyDescent="0.3">
      <c r="A4806" s="212">
        <v>1</v>
      </c>
      <c r="B4806" s="201"/>
      <c r="C4806" s="201"/>
      <c r="D4806" s="201" t="s">
        <v>271</v>
      </c>
      <c r="E4806" s="201"/>
      <c r="F4806" s="201"/>
      <c r="G4806" s="213" t="s">
        <v>282</v>
      </c>
      <c r="H4806" s="273">
        <f>SUM(B4806:B4812)</f>
        <v>0</v>
      </c>
      <c r="I4806" s="271">
        <f t="shared" ref="I4806:I4833" si="751">IF(IFERROR(B4806-8,0)&lt;0,0,IFERROR(B4806-8,0))</f>
        <v>0</v>
      </c>
      <c r="J4806" s="271">
        <f>IF(SUM(H4806-40)&gt;0,H4806-40,0)</f>
        <v>0</v>
      </c>
      <c r="K4806" s="271">
        <f>IF(SUM(I4806:I4812)&gt;J4806,SUM(I4806:I4812),J4806)</f>
        <v>0</v>
      </c>
      <c r="L4806" s="271">
        <f>IF(D4806="o",IF(H4806&lt;15,0,IF(H4806&gt;40,8,H4806/5)),0)</f>
        <v>0</v>
      </c>
      <c r="M4806" s="272" t="e">
        <f>SUM(B4806:B4836)/COUNTA(B4806:B4836)</f>
        <v>#DIV/0!</v>
      </c>
      <c r="N4806" s="272"/>
      <c r="O4806" s="272" t="str">
        <f>IF(E4806="o",IF(B4806&gt;8,8,B4806),"")</f>
        <v/>
      </c>
      <c r="P4806" s="272" t="str">
        <f>IF(E4806="o",IF(B4806&gt;8,B4806-8,0),"")</f>
        <v/>
      </c>
      <c r="Q4806" s="272">
        <f>COUNTA(A4806)*IF(B4806="연차",0,B4806)</f>
        <v>0</v>
      </c>
      <c r="R4806" s="272"/>
    </row>
    <row r="4807" spans="1:21" x14ac:dyDescent="0.3">
      <c r="A4807" s="214">
        <v>2</v>
      </c>
      <c r="B4807" s="200"/>
      <c r="C4807" s="200"/>
      <c r="D4807" s="215"/>
      <c r="E4807" s="200"/>
      <c r="F4807" s="200"/>
      <c r="G4807" s="203"/>
      <c r="H4807" s="273"/>
      <c r="I4807" s="271">
        <f t="shared" si="751"/>
        <v>0</v>
      </c>
      <c r="J4807" s="271"/>
      <c r="K4807" s="271"/>
      <c r="L4807" s="271"/>
      <c r="M4807" s="272"/>
      <c r="N4807" s="272"/>
      <c r="O4807" s="272" t="str">
        <f t="shared" ref="O4807:O4835" si="752">IF(E4807="o",IF(B4807&gt;8,8,B4807),"")</f>
        <v/>
      </c>
      <c r="P4807" s="272" t="str">
        <f t="shared" ref="P4807:P4835" si="753">IF(E4807="o",IF(B4807&gt;8,B4807-8,0),"")</f>
        <v/>
      </c>
      <c r="Q4807" s="272">
        <f t="shared" ref="Q4807:Q4836" si="754">COUNTA(A4807)*IF(B4807="연차",0,B4807)</f>
        <v>0</v>
      </c>
      <c r="R4807" s="272"/>
    </row>
    <row r="4808" spans="1:21" x14ac:dyDescent="0.3">
      <c r="A4808" s="214">
        <v>3</v>
      </c>
      <c r="B4808" s="200"/>
      <c r="C4808" s="200"/>
      <c r="D4808" s="215"/>
      <c r="E4808" s="200"/>
      <c r="F4808" s="200"/>
      <c r="G4808" s="203" t="s">
        <v>275</v>
      </c>
      <c r="H4808" s="273"/>
      <c r="I4808" s="271">
        <f t="shared" si="751"/>
        <v>0</v>
      </c>
      <c r="J4808" s="271"/>
      <c r="K4808" s="271"/>
      <c r="L4808" s="271"/>
      <c r="M4808" s="272"/>
      <c r="N4808" s="272"/>
      <c r="O4808" s="272" t="str">
        <f t="shared" si="752"/>
        <v/>
      </c>
      <c r="P4808" s="272" t="str">
        <f t="shared" si="753"/>
        <v/>
      </c>
      <c r="Q4808" s="272">
        <f t="shared" si="754"/>
        <v>0</v>
      </c>
      <c r="R4808" s="272"/>
    </row>
    <row r="4809" spans="1:21" x14ac:dyDescent="0.3">
      <c r="A4809" s="214">
        <v>4</v>
      </c>
      <c r="B4809" s="200"/>
      <c r="C4809" s="200"/>
      <c r="D4809" s="215"/>
      <c r="E4809" s="200"/>
      <c r="F4809" s="200"/>
      <c r="G4809" s="203"/>
      <c r="H4809" s="273"/>
      <c r="I4809" s="271">
        <f t="shared" si="751"/>
        <v>0</v>
      </c>
      <c r="J4809" s="271"/>
      <c r="K4809" s="271"/>
      <c r="L4809" s="271"/>
      <c r="M4809" s="272"/>
      <c r="N4809" s="272"/>
      <c r="O4809" s="272" t="str">
        <f t="shared" si="752"/>
        <v/>
      </c>
      <c r="P4809" s="272" t="str">
        <f t="shared" si="753"/>
        <v/>
      </c>
      <c r="Q4809" s="272">
        <f t="shared" si="754"/>
        <v>0</v>
      </c>
      <c r="R4809" s="272"/>
    </row>
    <row r="4810" spans="1:21" x14ac:dyDescent="0.3">
      <c r="A4810" s="214">
        <v>5</v>
      </c>
      <c r="B4810" s="200"/>
      <c r="C4810" s="200"/>
      <c r="D4810" s="215"/>
      <c r="E4810" s="200"/>
      <c r="F4810" s="200"/>
      <c r="G4810" s="216"/>
      <c r="H4810" s="273"/>
      <c r="I4810" s="271">
        <f t="shared" si="751"/>
        <v>0</v>
      </c>
      <c r="J4810" s="271"/>
      <c r="K4810" s="271"/>
      <c r="L4810" s="271"/>
      <c r="M4810" s="272"/>
      <c r="N4810" s="272"/>
      <c r="O4810" s="272" t="str">
        <f t="shared" si="752"/>
        <v/>
      </c>
      <c r="P4810" s="272" t="str">
        <f t="shared" si="753"/>
        <v/>
      </c>
      <c r="Q4810" s="272">
        <f t="shared" si="754"/>
        <v>0</v>
      </c>
      <c r="R4810" s="272"/>
    </row>
    <row r="4811" spans="1:21" x14ac:dyDescent="0.3">
      <c r="A4811" s="214">
        <v>6</v>
      </c>
      <c r="B4811" s="200"/>
      <c r="C4811" s="200"/>
      <c r="D4811" s="215"/>
      <c r="E4811" s="200"/>
      <c r="F4811" s="200"/>
      <c r="G4811" s="216"/>
      <c r="H4811" s="273"/>
      <c r="I4811" s="271">
        <f t="shared" si="751"/>
        <v>0</v>
      </c>
      <c r="J4811" s="271"/>
      <c r="K4811" s="271"/>
      <c r="L4811" s="271"/>
      <c r="M4811" s="272"/>
      <c r="N4811" s="272"/>
      <c r="O4811" s="272" t="str">
        <f t="shared" si="752"/>
        <v/>
      </c>
      <c r="P4811" s="272" t="str">
        <f t="shared" si="753"/>
        <v/>
      </c>
      <c r="Q4811" s="272">
        <f t="shared" si="754"/>
        <v>0</v>
      </c>
      <c r="R4811" s="272"/>
    </row>
    <row r="4812" spans="1:21" ht="17.25" thickBot="1" x14ac:dyDescent="0.35">
      <c r="A4812" s="217">
        <v>7</v>
      </c>
      <c r="B4812" s="204"/>
      <c r="C4812" s="204"/>
      <c r="D4812" s="218"/>
      <c r="E4812" s="204"/>
      <c r="F4812" s="204"/>
      <c r="G4812" s="219"/>
      <c r="H4812" s="273"/>
      <c r="I4812" s="271">
        <f t="shared" si="751"/>
        <v>0</v>
      </c>
      <c r="J4812" s="271"/>
      <c r="K4812" s="271"/>
      <c r="L4812" s="271"/>
      <c r="M4812" s="272"/>
      <c r="N4812" s="272"/>
      <c r="O4812" s="272" t="str">
        <f t="shared" si="752"/>
        <v/>
      </c>
      <c r="P4812" s="272" t="str">
        <f t="shared" si="753"/>
        <v/>
      </c>
      <c r="Q4812" s="272">
        <f t="shared" si="754"/>
        <v>0</v>
      </c>
      <c r="R4812" s="272"/>
    </row>
    <row r="4813" spans="1:21" x14ac:dyDescent="0.3">
      <c r="A4813" s="220">
        <v>8</v>
      </c>
      <c r="B4813" s="202"/>
      <c r="C4813" s="202"/>
      <c r="D4813" s="202" t="s">
        <v>271</v>
      </c>
      <c r="E4813" s="202"/>
      <c r="F4813" s="202"/>
      <c r="G4813" s="221"/>
      <c r="H4813" s="273">
        <f>SUM(B4813:B4819)</f>
        <v>0</v>
      </c>
      <c r="I4813" s="271">
        <f t="shared" si="751"/>
        <v>0</v>
      </c>
      <c r="J4813" s="271">
        <f>IF(SUM(H4813-40)&gt;0,H4813-40,0)</f>
        <v>0</v>
      </c>
      <c r="K4813" s="271">
        <f>IF(SUM(I4813:I4819)&gt;J4813,SUM(I4813:I4819),J4813)</f>
        <v>0</v>
      </c>
      <c r="L4813" s="271">
        <f>IF(D4813="o",IF(H4813&lt;15,0,IF(H4813&gt;40,8,H4813/5)),0)</f>
        <v>0</v>
      </c>
      <c r="M4813" s="272"/>
      <c r="N4813" s="272"/>
      <c r="O4813" s="272" t="str">
        <f t="shared" si="752"/>
        <v/>
      </c>
      <c r="P4813" s="272" t="str">
        <f t="shared" si="753"/>
        <v/>
      </c>
      <c r="Q4813" s="272">
        <f t="shared" si="754"/>
        <v>0</v>
      </c>
      <c r="R4813" s="272"/>
    </row>
    <row r="4814" spans="1:21" x14ac:dyDescent="0.3">
      <c r="A4814" s="214">
        <v>9</v>
      </c>
      <c r="B4814" s="200"/>
      <c r="C4814" s="200"/>
      <c r="D4814" s="215"/>
      <c r="E4814" s="200"/>
      <c r="F4814" s="200"/>
      <c r="G4814" s="216"/>
      <c r="H4814" s="273"/>
      <c r="I4814" s="271">
        <f t="shared" si="751"/>
        <v>0</v>
      </c>
      <c r="J4814" s="271"/>
      <c r="K4814" s="271"/>
      <c r="L4814" s="271"/>
      <c r="M4814" s="272"/>
      <c r="N4814" s="272"/>
      <c r="O4814" s="272" t="str">
        <f t="shared" si="752"/>
        <v/>
      </c>
      <c r="P4814" s="272" t="str">
        <f t="shared" si="753"/>
        <v/>
      </c>
      <c r="Q4814" s="272">
        <f t="shared" si="754"/>
        <v>0</v>
      </c>
      <c r="R4814" s="272"/>
    </row>
    <row r="4815" spans="1:21" x14ac:dyDescent="0.3">
      <c r="A4815" s="214">
        <v>10</v>
      </c>
      <c r="B4815" s="200"/>
      <c r="C4815" s="200"/>
      <c r="D4815" s="215"/>
      <c r="E4815" s="200"/>
      <c r="F4815" s="200"/>
      <c r="G4815" s="216"/>
      <c r="H4815" s="273"/>
      <c r="I4815" s="271">
        <f t="shared" si="751"/>
        <v>0</v>
      </c>
      <c r="J4815" s="271"/>
      <c r="K4815" s="271"/>
      <c r="L4815" s="271"/>
      <c r="M4815" s="272"/>
      <c r="N4815" s="272"/>
      <c r="O4815" s="272" t="str">
        <f t="shared" si="752"/>
        <v/>
      </c>
      <c r="P4815" s="272" t="str">
        <f t="shared" si="753"/>
        <v/>
      </c>
      <c r="Q4815" s="272">
        <f t="shared" si="754"/>
        <v>0</v>
      </c>
      <c r="R4815" s="272"/>
    </row>
    <row r="4816" spans="1:21" x14ac:dyDescent="0.3">
      <c r="A4816" s="214">
        <v>11</v>
      </c>
      <c r="B4816" s="200"/>
      <c r="C4816" s="200"/>
      <c r="D4816" s="215"/>
      <c r="E4816" s="200"/>
      <c r="F4816" s="200"/>
      <c r="G4816" s="216"/>
      <c r="H4816" s="273"/>
      <c r="I4816" s="271">
        <f t="shared" si="751"/>
        <v>0</v>
      </c>
      <c r="J4816" s="271"/>
      <c r="K4816" s="271"/>
      <c r="L4816" s="271"/>
      <c r="M4816" s="272"/>
      <c r="N4816" s="272"/>
      <c r="O4816" s="272" t="str">
        <f t="shared" si="752"/>
        <v/>
      </c>
      <c r="P4816" s="272" t="str">
        <f t="shared" si="753"/>
        <v/>
      </c>
      <c r="Q4816" s="272">
        <f t="shared" si="754"/>
        <v>0</v>
      </c>
      <c r="R4816" s="272"/>
    </row>
    <row r="4817" spans="1:18" x14ac:dyDescent="0.3">
      <c r="A4817" s="214">
        <v>12</v>
      </c>
      <c r="B4817" s="200"/>
      <c r="C4817" s="200"/>
      <c r="D4817" s="215"/>
      <c r="E4817" s="200"/>
      <c r="F4817" s="200"/>
      <c r="G4817" s="216"/>
      <c r="H4817" s="273"/>
      <c r="I4817" s="271">
        <f t="shared" si="751"/>
        <v>0</v>
      </c>
      <c r="J4817" s="271"/>
      <c r="K4817" s="271"/>
      <c r="L4817" s="271"/>
      <c r="M4817" s="272"/>
      <c r="N4817" s="272"/>
      <c r="O4817" s="272" t="str">
        <f t="shared" si="752"/>
        <v/>
      </c>
      <c r="P4817" s="272" t="str">
        <f t="shared" si="753"/>
        <v/>
      </c>
      <c r="Q4817" s="272">
        <f t="shared" si="754"/>
        <v>0</v>
      </c>
      <c r="R4817" s="272"/>
    </row>
    <row r="4818" spans="1:18" x14ac:dyDescent="0.3">
      <c r="A4818" s="214">
        <v>13</v>
      </c>
      <c r="B4818" s="200"/>
      <c r="C4818" s="200"/>
      <c r="D4818" s="215"/>
      <c r="E4818" s="200"/>
      <c r="F4818" s="200"/>
      <c r="G4818" s="216"/>
      <c r="H4818" s="273"/>
      <c r="I4818" s="271">
        <f t="shared" si="751"/>
        <v>0</v>
      </c>
      <c r="J4818" s="271"/>
      <c r="K4818" s="271"/>
      <c r="L4818" s="271"/>
      <c r="M4818" s="272"/>
      <c r="N4818" s="272"/>
      <c r="O4818" s="272" t="str">
        <f t="shared" si="752"/>
        <v/>
      </c>
      <c r="P4818" s="272" t="str">
        <f t="shared" si="753"/>
        <v/>
      </c>
      <c r="Q4818" s="272">
        <f t="shared" si="754"/>
        <v>0</v>
      </c>
      <c r="R4818" s="272"/>
    </row>
    <row r="4819" spans="1:18" ht="17.25" thickBot="1" x14ac:dyDescent="0.35">
      <c r="A4819" s="217">
        <v>14</v>
      </c>
      <c r="B4819" s="204"/>
      <c r="C4819" s="204"/>
      <c r="D4819" s="218"/>
      <c r="E4819" s="204"/>
      <c r="F4819" s="204"/>
      <c r="G4819" s="219"/>
      <c r="H4819" s="273"/>
      <c r="I4819" s="271">
        <f t="shared" si="751"/>
        <v>0</v>
      </c>
      <c r="J4819" s="271"/>
      <c r="K4819" s="271"/>
      <c r="L4819" s="271"/>
      <c r="M4819" s="272"/>
      <c r="N4819" s="272"/>
      <c r="O4819" s="272" t="str">
        <f t="shared" si="752"/>
        <v/>
      </c>
      <c r="P4819" s="272" t="str">
        <f t="shared" si="753"/>
        <v/>
      </c>
      <c r="Q4819" s="272">
        <f t="shared" si="754"/>
        <v>0</v>
      </c>
      <c r="R4819" s="272"/>
    </row>
    <row r="4820" spans="1:18" x14ac:dyDescent="0.3">
      <c r="A4820" s="220">
        <v>15</v>
      </c>
      <c r="B4820" s="202"/>
      <c r="C4820" s="202"/>
      <c r="D4820" s="202" t="s">
        <v>271</v>
      </c>
      <c r="E4820" s="202"/>
      <c r="F4820" s="202"/>
      <c r="G4820" s="221"/>
      <c r="H4820" s="273">
        <f>SUM(B4820:B4826)</f>
        <v>0</v>
      </c>
      <c r="I4820" s="271">
        <f t="shared" si="751"/>
        <v>0</v>
      </c>
      <c r="J4820" s="271">
        <f>IF(SUM(H4820-40)&gt;0,H4820-40,0)</f>
        <v>0</v>
      </c>
      <c r="K4820" s="271">
        <f>IF(SUM(I4820:I4826)&gt;J4820,SUM(I4820:I4826),J4820)</f>
        <v>0</v>
      </c>
      <c r="L4820" s="271">
        <f>IF(D4820="o",IF(H4820&lt;15,0,IF(H4820&gt;40,8,H4820/5)),0)</f>
        <v>0</v>
      </c>
      <c r="M4820" s="272"/>
      <c r="N4820" s="272"/>
      <c r="O4820" s="272" t="str">
        <f t="shared" si="752"/>
        <v/>
      </c>
      <c r="P4820" s="272" t="str">
        <f t="shared" si="753"/>
        <v/>
      </c>
      <c r="Q4820" s="272">
        <f t="shared" si="754"/>
        <v>0</v>
      </c>
      <c r="R4820" s="272"/>
    </row>
    <row r="4821" spans="1:18" x14ac:dyDescent="0.3">
      <c r="A4821" s="214">
        <v>16</v>
      </c>
      <c r="B4821" s="200"/>
      <c r="C4821" s="200"/>
      <c r="D4821" s="215"/>
      <c r="E4821" s="200"/>
      <c r="F4821" s="200"/>
      <c r="G4821" s="216"/>
      <c r="H4821" s="273"/>
      <c r="I4821" s="271">
        <f t="shared" si="751"/>
        <v>0</v>
      </c>
      <c r="J4821" s="271"/>
      <c r="K4821" s="271"/>
      <c r="L4821" s="271"/>
      <c r="M4821" s="272"/>
      <c r="N4821" s="272"/>
      <c r="O4821" s="272" t="str">
        <f t="shared" si="752"/>
        <v/>
      </c>
      <c r="P4821" s="272" t="str">
        <f t="shared" si="753"/>
        <v/>
      </c>
      <c r="Q4821" s="272">
        <f t="shared" si="754"/>
        <v>0</v>
      </c>
      <c r="R4821" s="272"/>
    </row>
    <row r="4822" spans="1:18" x14ac:dyDescent="0.3">
      <c r="A4822" s="214">
        <v>17</v>
      </c>
      <c r="B4822" s="200"/>
      <c r="C4822" s="200"/>
      <c r="D4822" s="215"/>
      <c r="E4822" s="200"/>
      <c r="F4822" s="200"/>
      <c r="G4822" s="216"/>
      <c r="H4822" s="273"/>
      <c r="I4822" s="271">
        <f t="shared" si="751"/>
        <v>0</v>
      </c>
      <c r="J4822" s="271"/>
      <c r="K4822" s="271"/>
      <c r="L4822" s="271"/>
      <c r="M4822" s="272"/>
      <c r="N4822" s="272"/>
      <c r="O4822" s="272" t="str">
        <f t="shared" si="752"/>
        <v/>
      </c>
      <c r="P4822" s="272" t="str">
        <f t="shared" si="753"/>
        <v/>
      </c>
      <c r="Q4822" s="272">
        <f t="shared" si="754"/>
        <v>0</v>
      </c>
      <c r="R4822" s="272"/>
    </row>
    <row r="4823" spans="1:18" x14ac:dyDescent="0.3">
      <c r="A4823" s="214">
        <v>18</v>
      </c>
      <c r="B4823" s="200"/>
      <c r="C4823" s="200"/>
      <c r="D4823" s="215"/>
      <c r="E4823" s="200"/>
      <c r="F4823" s="200"/>
      <c r="G4823" s="216"/>
      <c r="H4823" s="273"/>
      <c r="I4823" s="271">
        <f t="shared" si="751"/>
        <v>0</v>
      </c>
      <c r="J4823" s="271"/>
      <c r="K4823" s="271"/>
      <c r="L4823" s="271"/>
      <c r="M4823" s="272"/>
      <c r="N4823" s="272"/>
      <c r="O4823" s="272" t="str">
        <f t="shared" si="752"/>
        <v/>
      </c>
      <c r="P4823" s="272" t="str">
        <f t="shared" si="753"/>
        <v/>
      </c>
      <c r="Q4823" s="272">
        <f t="shared" si="754"/>
        <v>0</v>
      </c>
      <c r="R4823" s="272"/>
    </row>
    <row r="4824" spans="1:18" x14ac:dyDescent="0.3">
      <c r="A4824" s="214">
        <v>19</v>
      </c>
      <c r="B4824" s="200"/>
      <c r="C4824" s="200"/>
      <c r="D4824" s="215"/>
      <c r="E4824" s="200"/>
      <c r="F4824" s="200"/>
      <c r="G4824" s="216"/>
      <c r="H4824" s="273"/>
      <c r="I4824" s="271">
        <f t="shared" si="751"/>
        <v>0</v>
      </c>
      <c r="J4824" s="271"/>
      <c r="K4824" s="271"/>
      <c r="L4824" s="271"/>
      <c r="M4824" s="272"/>
      <c r="N4824" s="272"/>
      <c r="O4824" s="272" t="str">
        <f t="shared" si="752"/>
        <v/>
      </c>
      <c r="P4824" s="272" t="str">
        <f t="shared" si="753"/>
        <v/>
      </c>
      <c r="Q4824" s="272">
        <f t="shared" si="754"/>
        <v>0</v>
      </c>
      <c r="R4824" s="272"/>
    </row>
    <row r="4825" spans="1:18" x14ac:dyDescent="0.3">
      <c r="A4825" s="214">
        <v>20</v>
      </c>
      <c r="B4825" s="200"/>
      <c r="C4825" s="200"/>
      <c r="D4825" s="215"/>
      <c r="E4825" s="200"/>
      <c r="F4825" s="200"/>
      <c r="G4825" s="216"/>
      <c r="H4825" s="273"/>
      <c r="I4825" s="271">
        <f t="shared" si="751"/>
        <v>0</v>
      </c>
      <c r="J4825" s="271"/>
      <c r="K4825" s="271"/>
      <c r="L4825" s="271"/>
      <c r="M4825" s="272"/>
      <c r="N4825" s="272"/>
      <c r="O4825" s="272" t="str">
        <f t="shared" si="752"/>
        <v/>
      </c>
      <c r="P4825" s="272" t="str">
        <f t="shared" si="753"/>
        <v/>
      </c>
      <c r="Q4825" s="272">
        <f t="shared" si="754"/>
        <v>0</v>
      </c>
      <c r="R4825" s="272"/>
    </row>
    <row r="4826" spans="1:18" ht="17.25" thickBot="1" x14ac:dyDescent="0.35">
      <c r="A4826" s="217">
        <v>21</v>
      </c>
      <c r="B4826" s="204"/>
      <c r="C4826" s="204"/>
      <c r="D4826" s="218"/>
      <c r="E4826" s="204"/>
      <c r="F4826" s="204"/>
      <c r="G4826" s="219"/>
      <c r="H4826" s="273"/>
      <c r="I4826" s="271">
        <f t="shared" si="751"/>
        <v>0</v>
      </c>
      <c r="J4826" s="271"/>
      <c r="K4826" s="271"/>
      <c r="L4826" s="271"/>
      <c r="M4826" s="272"/>
      <c r="N4826" s="272"/>
      <c r="O4826" s="272" t="str">
        <f t="shared" si="752"/>
        <v/>
      </c>
      <c r="P4826" s="272" t="str">
        <f t="shared" si="753"/>
        <v/>
      </c>
      <c r="Q4826" s="272">
        <f t="shared" si="754"/>
        <v>0</v>
      </c>
      <c r="R4826" s="272"/>
    </row>
    <row r="4827" spans="1:18" x14ac:dyDescent="0.3">
      <c r="A4827" s="220">
        <v>22</v>
      </c>
      <c r="B4827" s="202"/>
      <c r="C4827" s="202"/>
      <c r="D4827" s="202" t="s">
        <v>271</v>
      </c>
      <c r="E4827" s="202"/>
      <c r="F4827" s="202"/>
      <c r="G4827" s="221"/>
      <c r="H4827" s="273">
        <f>SUM(B4827:B4833)</f>
        <v>0</v>
      </c>
      <c r="I4827" s="271">
        <f t="shared" si="751"/>
        <v>0</v>
      </c>
      <c r="J4827" s="271">
        <f>IF(SUM(H4827-40)&gt;0,H4827-40,0)</f>
        <v>0</v>
      </c>
      <c r="K4827" s="271">
        <f>IF(SUM(I4827:I4833)&gt;J4827,SUM(I4827:I4833),J4827)</f>
        <v>0</v>
      </c>
      <c r="L4827" s="271">
        <f>IF(D4827="o",IF(H4827&lt;15,0,IF(H4827&gt;40,8,H4827/5)),0)</f>
        <v>0</v>
      </c>
      <c r="M4827" s="272"/>
      <c r="N4827" s="272"/>
      <c r="O4827" s="272" t="str">
        <f t="shared" si="752"/>
        <v/>
      </c>
      <c r="P4827" s="272" t="str">
        <f t="shared" si="753"/>
        <v/>
      </c>
      <c r="Q4827" s="272">
        <f t="shared" si="754"/>
        <v>0</v>
      </c>
      <c r="R4827" s="272"/>
    </row>
    <row r="4828" spans="1:18" x14ac:dyDescent="0.3">
      <c r="A4828" s="214">
        <v>23</v>
      </c>
      <c r="B4828" s="200"/>
      <c r="C4828" s="200"/>
      <c r="D4828" s="215"/>
      <c r="E4828" s="200"/>
      <c r="F4828" s="200"/>
      <c r="G4828" s="216"/>
      <c r="H4828" s="273"/>
      <c r="I4828" s="271">
        <f t="shared" si="751"/>
        <v>0</v>
      </c>
      <c r="J4828" s="271"/>
      <c r="K4828" s="271"/>
      <c r="L4828" s="271"/>
      <c r="M4828" s="272"/>
      <c r="N4828" s="272"/>
      <c r="O4828" s="272" t="str">
        <f t="shared" si="752"/>
        <v/>
      </c>
      <c r="P4828" s="272" t="str">
        <f t="shared" si="753"/>
        <v/>
      </c>
      <c r="Q4828" s="272">
        <f t="shared" si="754"/>
        <v>0</v>
      </c>
      <c r="R4828" s="272"/>
    </row>
    <row r="4829" spans="1:18" x14ac:dyDescent="0.3">
      <c r="A4829" s="214">
        <v>24</v>
      </c>
      <c r="B4829" s="200"/>
      <c r="C4829" s="200"/>
      <c r="D4829" s="215"/>
      <c r="E4829" s="200"/>
      <c r="F4829" s="200"/>
      <c r="G4829" s="216"/>
      <c r="H4829" s="273"/>
      <c r="I4829" s="271">
        <f t="shared" si="751"/>
        <v>0</v>
      </c>
      <c r="J4829" s="271"/>
      <c r="K4829" s="271"/>
      <c r="L4829" s="271"/>
      <c r="M4829" s="272"/>
      <c r="N4829" s="272"/>
      <c r="O4829" s="272" t="str">
        <f t="shared" si="752"/>
        <v/>
      </c>
      <c r="P4829" s="272" t="str">
        <f t="shared" si="753"/>
        <v/>
      </c>
      <c r="Q4829" s="272">
        <f t="shared" si="754"/>
        <v>0</v>
      </c>
      <c r="R4829" s="272"/>
    </row>
    <row r="4830" spans="1:18" x14ac:dyDescent="0.3">
      <c r="A4830" s="214">
        <v>25</v>
      </c>
      <c r="B4830" s="200"/>
      <c r="C4830" s="200"/>
      <c r="D4830" s="215"/>
      <c r="E4830" s="200"/>
      <c r="F4830" s="200"/>
      <c r="G4830" s="216"/>
      <c r="H4830" s="273"/>
      <c r="I4830" s="271">
        <f t="shared" si="751"/>
        <v>0</v>
      </c>
      <c r="J4830" s="271"/>
      <c r="K4830" s="271"/>
      <c r="L4830" s="271"/>
      <c r="M4830" s="272"/>
      <c r="N4830" s="272"/>
      <c r="O4830" s="272" t="str">
        <f t="shared" si="752"/>
        <v/>
      </c>
      <c r="P4830" s="272" t="str">
        <f t="shared" si="753"/>
        <v/>
      </c>
      <c r="Q4830" s="272">
        <f t="shared" si="754"/>
        <v>0</v>
      </c>
      <c r="R4830" s="272"/>
    </row>
    <row r="4831" spans="1:18" x14ac:dyDescent="0.3">
      <c r="A4831" s="214">
        <v>26</v>
      </c>
      <c r="B4831" s="200"/>
      <c r="C4831" s="200"/>
      <c r="D4831" s="215"/>
      <c r="E4831" s="200"/>
      <c r="F4831" s="200"/>
      <c r="G4831" s="216"/>
      <c r="H4831" s="273"/>
      <c r="I4831" s="271">
        <f t="shared" si="751"/>
        <v>0</v>
      </c>
      <c r="J4831" s="271"/>
      <c r="K4831" s="271"/>
      <c r="L4831" s="271"/>
      <c r="M4831" s="272"/>
      <c r="N4831" s="272"/>
      <c r="O4831" s="272" t="str">
        <f t="shared" si="752"/>
        <v/>
      </c>
      <c r="P4831" s="272" t="str">
        <f t="shared" si="753"/>
        <v/>
      </c>
      <c r="Q4831" s="272">
        <f t="shared" si="754"/>
        <v>0</v>
      </c>
      <c r="R4831" s="272"/>
    </row>
    <row r="4832" spans="1:18" x14ac:dyDescent="0.3">
      <c r="A4832" s="214">
        <v>27</v>
      </c>
      <c r="B4832" s="200"/>
      <c r="C4832" s="200"/>
      <c r="D4832" s="215"/>
      <c r="E4832" s="200"/>
      <c r="F4832" s="200"/>
      <c r="G4832" s="216"/>
      <c r="H4832" s="273"/>
      <c r="I4832" s="271">
        <f t="shared" si="751"/>
        <v>0</v>
      </c>
      <c r="J4832" s="271"/>
      <c r="K4832" s="271"/>
      <c r="L4832" s="271"/>
      <c r="M4832" s="272"/>
      <c r="N4832" s="272"/>
      <c r="O4832" s="272" t="str">
        <f t="shared" si="752"/>
        <v/>
      </c>
      <c r="P4832" s="272" t="str">
        <f t="shared" si="753"/>
        <v/>
      </c>
      <c r="Q4832" s="272">
        <f t="shared" si="754"/>
        <v>0</v>
      </c>
      <c r="R4832" s="272"/>
    </row>
    <row r="4833" spans="1:21" ht="17.25" thickBot="1" x14ac:dyDescent="0.35">
      <c r="A4833" s="217">
        <v>28</v>
      </c>
      <c r="B4833" s="204"/>
      <c r="C4833" s="204"/>
      <c r="D4833" s="218"/>
      <c r="E4833" s="204"/>
      <c r="F4833" s="204"/>
      <c r="G4833" s="219"/>
      <c r="H4833" s="273"/>
      <c r="I4833" s="271">
        <f t="shared" si="751"/>
        <v>0</v>
      </c>
      <c r="J4833" s="271"/>
      <c r="K4833" s="271"/>
      <c r="L4833" s="271"/>
      <c r="M4833" s="272"/>
      <c r="N4833" s="272"/>
      <c r="O4833" s="272" t="str">
        <f t="shared" si="752"/>
        <v/>
      </c>
      <c r="P4833" s="272" t="str">
        <f t="shared" si="753"/>
        <v/>
      </c>
      <c r="Q4833" s="272">
        <f t="shared" si="754"/>
        <v>0</v>
      </c>
      <c r="R4833" s="272"/>
    </row>
    <row r="4834" spans="1:21" x14ac:dyDescent="0.3">
      <c r="A4834" s="205"/>
      <c r="B4834" s="202"/>
      <c r="C4834" s="202"/>
      <c r="D4834" s="202" t="s">
        <v>271</v>
      </c>
      <c r="E4834" s="202"/>
      <c r="F4834" s="202"/>
      <c r="G4834" s="221"/>
      <c r="H4834" s="273" t="str">
        <f>IF(A4834&lt;&gt;0,SUM(Q4834:Q4836),"")</f>
        <v/>
      </c>
      <c r="I4834" s="271" t="str">
        <f>IF(A4834&lt;&gt;0,IF(IFERROR(B4834-8,0)&lt;0,0,IFERROR(B4834-8,0)),"")</f>
        <v/>
      </c>
      <c r="J4834" s="271" t="str">
        <f>IF(A4834&lt;&gt;0,IF(SUM(H4834-40)&gt;0,H4834-40,0),"")</f>
        <v/>
      </c>
      <c r="K4834" s="271" t="str">
        <f>IF(A4834&lt;&gt;0,IF(SUM(I4834:I4836)&gt;J4834,SUM(I4834:I4836),J4834),"")</f>
        <v/>
      </c>
      <c r="L4834" s="271" t="str">
        <f>IF(A4834&lt;&gt;0,IF(D4806="o",IF(H4834&lt;(15/(7/COUNTA(A4834:A4836))),0,IF(H4834&gt;(COUNTA(A4834:A4836)/5*40),COUNTA(A4834:A4836)/5*8,H4834/5)),""),"")</f>
        <v/>
      </c>
      <c r="M4834" s="272"/>
      <c r="N4834" s="272"/>
      <c r="O4834" s="272" t="str">
        <f t="shared" si="752"/>
        <v/>
      </c>
      <c r="P4834" s="272" t="str">
        <f t="shared" si="753"/>
        <v/>
      </c>
      <c r="Q4834" s="272">
        <f t="shared" si="754"/>
        <v>0</v>
      </c>
      <c r="R4834" s="272"/>
    </row>
    <row r="4835" spans="1:21" x14ac:dyDescent="0.3">
      <c r="A4835" s="206"/>
      <c r="B4835" s="200"/>
      <c r="C4835" s="200"/>
      <c r="D4835" s="215"/>
      <c r="E4835" s="200"/>
      <c r="F4835" s="200"/>
      <c r="G4835" s="216"/>
      <c r="H4835" s="273"/>
      <c r="I4835" s="271" t="str">
        <f>IF(A4835&lt;&gt;0,IF(IFERROR(B4835-8,0)&lt;0,0,IFERROR(B4835-8,0)),"")</f>
        <v/>
      </c>
      <c r="J4835" s="271"/>
      <c r="K4835" s="271"/>
      <c r="L4835" s="271"/>
      <c r="M4835" s="272"/>
      <c r="N4835" s="272"/>
      <c r="O4835" s="272" t="str">
        <f t="shared" si="752"/>
        <v/>
      </c>
      <c r="P4835" s="272" t="str">
        <f t="shared" si="753"/>
        <v/>
      </c>
      <c r="Q4835" s="272">
        <f t="shared" si="754"/>
        <v>0</v>
      </c>
      <c r="R4835" s="272"/>
    </row>
    <row r="4836" spans="1:21" ht="17.25" thickBot="1" x14ac:dyDescent="0.35">
      <c r="A4836" s="207"/>
      <c r="B4836" s="204"/>
      <c r="C4836" s="204"/>
      <c r="D4836" s="218"/>
      <c r="E4836" s="204"/>
      <c r="F4836" s="204"/>
      <c r="G4836" s="219"/>
      <c r="H4836" s="273"/>
      <c r="I4836" s="271" t="str">
        <f>IF(A4836&lt;&gt;0,IF(IFERROR(B4836-8,0)&lt;0,0,IFERROR(B4836-8,0)),"")</f>
        <v/>
      </c>
      <c r="J4836" s="271"/>
      <c r="K4836" s="271"/>
      <c r="L4836" s="271"/>
      <c r="M4836" s="272"/>
      <c r="N4836" s="272"/>
      <c r="O4836" s="272"/>
      <c r="P4836" s="272"/>
      <c r="Q4836" s="272">
        <f t="shared" si="754"/>
        <v>0</v>
      </c>
      <c r="R4836" s="272"/>
    </row>
    <row r="4837" spans="1:21" ht="17.25" thickBot="1" x14ac:dyDescent="0.35">
      <c r="A4837" s="211"/>
      <c r="B4837" s="243"/>
      <c r="C4837" s="243"/>
      <c r="D4837" s="243"/>
      <c r="E4837" s="243"/>
      <c r="F4837" s="243"/>
      <c r="G4837" s="244"/>
      <c r="H4837" s="273">
        <f t="shared" ref="H4837:M4837" si="755">SUM(H4838:H4868)</f>
        <v>0</v>
      </c>
      <c r="I4837" s="271">
        <f t="shared" si="755"/>
        <v>0</v>
      </c>
      <c r="J4837" s="271">
        <f t="shared" si="755"/>
        <v>0</v>
      </c>
      <c r="K4837" s="271">
        <f t="shared" si="755"/>
        <v>0</v>
      </c>
      <c r="L4837" s="274">
        <f t="shared" si="755"/>
        <v>0</v>
      </c>
      <c r="M4837" s="271" t="e">
        <f t="shared" si="755"/>
        <v>#DIV/0!</v>
      </c>
      <c r="N4837" s="275">
        <f>COUNTA(B4838:B4868)-COUNTIF(B4838:B4868,"연차")</f>
        <v>0</v>
      </c>
      <c r="O4837" s="271">
        <f>SUM(O4838:O4868)</f>
        <v>0</v>
      </c>
      <c r="P4837" s="271">
        <f>SUM(P4838:P4868)</f>
        <v>0</v>
      </c>
      <c r="Q4837" s="272">
        <f>SUM(Q4838:Q4868)</f>
        <v>0</v>
      </c>
      <c r="R4837" s="272">
        <f>COUNTA(A4838:A4868)</f>
        <v>28</v>
      </c>
      <c r="S4837" s="276">
        <f>SUM(C4838:C4868)</f>
        <v>0</v>
      </c>
      <c r="T4837" s="276">
        <f>SUM(F4838:F4868)</f>
        <v>0</v>
      </c>
      <c r="U4837" s="251">
        <f>G4839*G4841</f>
        <v>0</v>
      </c>
    </row>
    <row r="4838" spans="1:21" x14ac:dyDescent="0.3">
      <c r="A4838" s="212">
        <v>1</v>
      </c>
      <c r="B4838" s="201"/>
      <c r="C4838" s="201"/>
      <c r="D4838" s="201" t="s">
        <v>271</v>
      </c>
      <c r="E4838" s="201"/>
      <c r="F4838" s="201"/>
      <c r="G4838" s="213" t="s">
        <v>282</v>
      </c>
      <c r="H4838" s="273">
        <f>SUM(B4838:B4844)</f>
        <v>0</v>
      </c>
      <c r="I4838" s="271">
        <f t="shared" ref="I4838:I4865" si="756">IF(IFERROR(B4838-8,0)&lt;0,0,IFERROR(B4838-8,0))</f>
        <v>0</v>
      </c>
      <c r="J4838" s="271">
        <f>IF(SUM(H4838-40)&gt;0,H4838-40,0)</f>
        <v>0</v>
      </c>
      <c r="K4838" s="271">
        <f>IF(SUM(I4838:I4844)&gt;J4838,SUM(I4838:I4844),J4838)</f>
        <v>0</v>
      </c>
      <c r="L4838" s="271">
        <f>IF(D4838="o",IF(H4838&lt;15,0,IF(H4838&gt;40,8,H4838/5)),0)</f>
        <v>0</v>
      </c>
      <c r="M4838" s="272" t="e">
        <f>SUM(B4838:B4868)/COUNTA(B4838:B4868)</f>
        <v>#DIV/0!</v>
      </c>
      <c r="N4838" s="272"/>
      <c r="O4838" s="272" t="str">
        <f>IF(E4838="o",IF(B4838&gt;8,8,B4838),"")</f>
        <v/>
      </c>
      <c r="P4838" s="272" t="str">
        <f>IF(E4838="o",IF(B4838&gt;8,B4838-8,0),"")</f>
        <v/>
      </c>
      <c r="Q4838" s="272">
        <f>COUNTA(A4838)*IF(B4838="연차",0,B4838)</f>
        <v>0</v>
      </c>
      <c r="R4838" s="272"/>
    </row>
    <row r="4839" spans="1:21" x14ac:dyDescent="0.3">
      <c r="A4839" s="214">
        <v>2</v>
      </c>
      <c r="B4839" s="200"/>
      <c r="C4839" s="200"/>
      <c r="D4839" s="215"/>
      <c r="E4839" s="200"/>
      <c r="F4839" s="200"/>
      <c r="G4839" s="203"/>
      <c r="H4839" s="273"/>
      <c r="I4839" s="271">
        <f t="shared" si="756"/>
        <v>0</v>
      </c>
      <c r="J4839" s="271"/>
      <c r="K4839" s="271"/>
      <c r="L4839" s="271"/>
      <c r="M4839" s="272"/>
      <c r="N4839" s="272"/>
      <c r="O4839" s="272" t="str">
        <f t="shared" ref="O4839:O4867" si="757">IF(E4839="o",IF(B4839&gt;8,8,B4839),"")</f>
        <v/>
      </c>
      <c r="P4839" s="272" t="str">
        <f t="shared" ref="P4839:P4867" si="758">IF(E4839="o",IF(B4839&gt;8,B4839-8,0),"")</f>
        <v/>
      </c>
      <c r="Q4839" s="272">
        <f t="shared" ref="Q4839:Q4868" si="759">COUNTA(A4839)*IF(B4839="연차",0,B4839)</f>
        <v>0</v>
      </c>
      <c r="R4839" s="272"/>
    </row>
    <row r="4840" spans="1:21" x14ac:dyDescent="0.3">
      <c r="A4840" s="214">
        <v>3</v>
      </c>
      <c r="B4840" s="200"/>
      <c r="C4840" s="200"/>
      <c r="D4840" s="215"/>
      <c r="E4840" s="200"/>
      <c r="F4840" s="200"/>
      <c r="G4840" s="203" t="s">
        <v>275</v>
      </c>
      <c r="H4840" s="273"/>
      <c r="I4840" s="271">
        <f t="shared" si="756"/>
        <v>0</v>
      </c>
      <c r="J4840" s="271"/>
      <c r="K4840" s="271"/>
      <c r="L4840" s="271"/>
      <c r="M4840" s="272"/>
      <c r="N4840" s="272"/>
      <c r="O4840" s="272" t="str">
        <f t="shared" si="757"/>
        <v/>
      </c>
      <c r="P4840" s="272" t="str">
        <f t="shared" si="758"/>
        <v/>
      </c>
      <c r="Q4840" s="272">
        <f t="shared" si="759"/>
        <v>0</v>
      </c>
      <c r="R4840" s="272"/>
    </row>
    <row r="4841" spans="1:21" x14ac:dyDescent="0.3">
      <c r="A4841" s="214">
        <v>4</v>
      </c>
      <c r="B4841" s="200"/>
      <c r="C4841" s="200"/>
      <c r="D4841" s="215"/>
      <c r="E4841" s="200"/>
      <c r="F4841" s="200"/>
      <c r="G4841" s="203"/>
      <c r="H4841" s="273"/>
      <c r="I4841" s="271">
        <f t="shared" si="756"/>
        <v>0</v>
      </c>
      <c r="J4841" s="271"/>
      <c r="K4841" s="271"/>
      <c r="L4841" s="271"/>
      <c r="M4841" s="272"/>
      <c r="N4841" s="272"/>
      <c r="O4841" s="272" t="str">
        <f t="shared" si="757"/>
        <v/>
      </c>
      <c r="P4841" s="272" t="str">
        <f t="shared" si="758"/>
        <v/>
      </c>
      <c r="Q4841" s="272">
        <f t="shared" si="759"/>
        <v>0</v>
      </c>
      <c r="R4841" s="272"/>
    </row>
    <row r="4842" spans="1:21" x14ac:dyDescent="0.3">
      <c r="A4842" s="214">
        <v>5</v>
      </c>
      <c r="B4842" s="200"/>
      <c r="C4842" s="200"/>
      <c r="D4842" s="215"/>
      <c r="E4842" s="200"/>
      <c r="F4842" s="200"/>
      <c r="G4842" s="216"/>
      <c r="H4842" s="273"/>
      <c r="I4842" s="271">
        <f t="shared" si="756"/>
        <v>0</v>
      </c>
      <c r="J4842" s="271"/>
      <c r="K4842" s="271"/>
      <c r="L4842" s="271"/>
      <c r="M4842" s="272"/>
      <c r="N4842" s="272"/>
      <c r="O4842" s="272" t="str">
        <f t="shared" si="757"/>
        <v/>
      </c>
      <c r="P4842" s="272" t="str">
        <f t="shared" si="758"/>
        <v/>
      </c>
      <c r="Q4842" s="272">
        <f t="shared" si="759"/>
        <v>0</v>
      </c>
      <c r="R4842" s="272"/>
    </row>
    <row r="4843" spans="1:21" x14ac:dyDescent="0.3">
      <c r="A4843" s="214">
        <v>6</v>
      </c>
      <c r="B4843" s="200"/>
      <c r="C4843" s="200"/>
      <c r="D4843" s="215"/>
      <c r="E4843" s="200"/>
      <c r="F4843" s="200"/>
      <c r="G4843" s="216"/>
      <c r="H4843" s="273"/>
      <c r="I4843" s="271">
        <f t="shared" si="756"/>
        <v>0</v>
      </c>
      <c r="J4843" s="271"/>
      <c r="K4843" s="271"/>
      <c r="L4843" s="271"/>
      <c r="M4843" s="272"/>
      <c r="N4843" s="272"/>
      <c r="O4843" s="272" t="str">
        <f t="shared" si="757"/>
        <v/>
      </c>
      <c r="P4843" s="272" t="str">
        <f t="shared" si="758"/>
        <v/>
      </c>
      <c r="Q4843" s="272">
        <f t="shared" si="759"/>
        <v>0</v>
      </c>
      <c r="R4843" s="272"/>
    </row>
    <row r="4844" spans="1:21" ht="17.25" thickBot="1" x14ac:dyDescent="0.35">
      <c r="A4844" s="217">
        <v>7</v>
      </c>
      <c r="B4844" s="204"/>
      <c r="C4844" s="204"/>
      <c r="D4844" s="218"/>
      <c r="E4844" s="204"/>
      <c r="F4844" s="204"/>
      <c r="G4844" s="219"/>
      <c r="H4844" s="273"/>
      <c r="I4844" s="271">
        <f t="shared" si="756"/>
        <v>0</v>
      </c>
      <c r="J4844" s="271"/>
      <c r="K4844" s="271"/>
      <c r="L4844" s="271"/>
      <c r="M4844" s="272"/>
      <c r="N4844" s="272"/>
      <c r="O4844" s="272" t="str">
        <f t="shared" si="757"/>
        <v/>
      </c>
      <c r="P4844" s="272" t="str">
        <f t="shared" si="758"/>
        <v/>
      </c>
      <c r="Q4844" s="272">
        <f t="shared" si="759"/>
        <v>0</v>
      </c>
      <c r="R4844" s="272"/>
    </row>
    <row r="4845" spans="1:21" x14ac:dyDescent="0.3">
      <c r="A4845" s="220">
        <v>8</v>
      </c>
      <c r="B4845" s="202"/>
      <c r="C4845" s="202"/>
      <c r="D4845" s="202" t="s">
        <v>271</v>
      </c>
      <c r="E4845" s="202"/>
      <c r="F4845" s="202"/>
      <c r="G4845" s="221"/>
      <c r="H4845" s="273">
        <f>SUM(B4845:B4851)</f>
        <v>0</v>
      </c>
      <c r="I4845" s="271">
        <f t="shared" si="756"/>
        <v>0</v>
      </c>
      <c r="J4845" s="271">
        <f>IF(SUM(H4845-40)&gt;0,H4845-40,0)</f>
        <v>0</v>
      </c>
      <c r="K4845" s="271">
        <f>IF(SUM(I4845:I4851)&gt;J4845,SUM(I4845:I4851),J4845)</f>
        <v>0</v>
      </c>
      <c r="L4845" s="271">
        <f>IF(D4845="o",IF(H4845&lt;15,0,IF(H4845&gt;40,8,H4845/5)),0)</f>
        <v>0</v>
      </c>
      <c r="M4845" s="272"/>
      <c r="N4845" s="272"/>
      <c r="O4845" s="272" t="str">
        <f t="shared" si="757"/>
        <v/>
      </c>
      <c r="P4845" s="272" t="str">
        <f t="shared" si="758"/>
        <v/>
      </c>
      <c r="Q4845" s="272">
        <f t="shared" si="759"/>
        <v>0</v>
      </c>
      <c r="R4845" s="272"/>
    </row>
    <row r="4846" spans="1:21" x14ac:dyDescent="0.3">
      <c r="A4846" s="214">
        <v>9</v>
      </c>
      <c r="B4846" s="200"/>
      <c r="C4846" s="200"/>
      <c r="D4846" s="215"/>
      <c r="E4846" s="200"/>
      <c r="F4846" s="200"/>
      <c r="G4846" s="216"/>
      <c r="H4846" s="273"/>
      <c r="I4846" s="271">
        <f t="shared" si="756"/>
        <v>0</v>
      </c>
      <c r="J4846" s="271"/>
      <c r="K4846" s="271"/>
      <c r="L4846" s="271"/>
      <c r="M4846" s="272"/>
      <c r="N4846" s="272"/>
      <c r="O4846" s="272" t="str">
        <f t="shared" si="757"/>
        <v/>
      </c>
      <c r="P4846" s="272" t="str">
        <f t="shared" si="758"/>
        <v/>
      </c>
      <c r="Q4846" s="272">
        <f t="shared" si="759"/>
        <v>0</v>
      </c>
      <c r="R4846" s="272"/>
    </row>
    <row r="4847" spans="1:21" x14ac:dyDescent="0.3">
      <c r="A4847" s="214">
        <v>10</v>
      </c>
      <c r="B4847" s="200"/>
      <c r="C4847" s="200"/>
      <c r="D4847" s="215"/>
      <c r="E4847" s="200"/>
      <c r="F4847" s="200"/>
      <c r="G4847" s="216"/>
      <c r="H4847" s="273"/>
      <c r="I4847" s="271">
        <f t="shared" si="756"/>
        <v>0</v>
      </c>
      <c r="J4847" s="271"/>
      <c r="K4847" s="271"/>
      <c r="L4847" s="271"/>
      <c r="M4847" s="272"/>
      <c r="N4847" s="272"/>
      <c r="O4847" s="272" t="str">
        <f t="shared" si="757"/>
        <v/>
      </c>
      <c r="P4847" s="272" t="str">
        <f t="shared" si="758"/>
        <v/>
      </c>
      <c r="Q4847" s="272">
        <f t="shared" si="759"/>
        <v>0</v>
      </c>
      <c r="R4847" s="272"/>
    </row>
    <row r="4848" spans="1:21" x14ac:dyDescent="0.3">
      <c r="A4848" s="214">
        <v>11</v>
      </c>
      <c r="B4848" s="200"/>
      <c r="C4848" s="200"/>
      <c r="D4848" s="215"/>
      <c r="E4848" s="200"/>
      <c r="F4848" s="200"/>
      <c r="G4848" s="216"/>
      <c r="H4848" s="273"/>
      <c r="I4848" s="271">
        <f t="shared" si="756"/>
        <v>0</v>
      </c>
      <c r="J4848" s="271"/>
      <c r="K4848" s="271"/>
      <c r="L4848" s="271"/>
      <c r="M4848" s="272"/>
      <c r="N4848" s="272"/>
      <c r="O4848" s="272" t="str">
        <f t="shared" si="757"/>
        <v/>
      </c>
      <c r="P4848" s="272" t="str">
        <f t="shared" si="758"/>
        <v/>
      </c>
      <c r="Q4848" s="272">
        <f t="shared" si="759"/>
        <v>0</v>
      </c>
      <c r="R4848" s="272"/>
    </row>
    <row r="4849" spans="1:18" x14ac:dyDescent="0.3">
      <c r="A4849" s="214">
        <v>12</v>
      </c>
      <c r="B4849" s="200"/>
      <c r="C4849" s="200"/>
      <c r="D4849" s="215"/>
      <c r="E4849" s="200"/>
      <c r="F4849" s="200"/>
      <c r="G4849" s="216"/>
      <c r="H4849" s="273"/>
      <c r="I4849" s="271">
        <f t="shared" si="756"/>
        <v>0</v>
      </c>
      <c r="J4849" s="271"/>
      <c r="K4849" s="271"/>
      <c r="L4849" s="271"/>
      <c r="M4849" s="272"/>
      <c r="N4849" s="272"/>
      <c r="O4849" s="272" t="str">
        <f t="shared" si="757"/>
        <v/>
      </c>
      <c r="P4849" s="272" t="str">
        <f t="shared" si="758"/>
        <v/>
      </c>
      <c r="Q4849" s="272">
        <f t="shared" si="759"/>
        <v>0</v>
      </c>
      <c r="R4849" s="272"/>
    </row>
    <row r="4850" spans="1:18" x14ac:dyDescent="0.3">
      <c r="A4850" s="214">
        <v>13</v>
      </c>
      <c r="B4850" s="200"/>
      <c r="C4850" s="200"/>
      <c r="D4850" s="215"/>
      <c r="E4850" s="200"/>
      <c r="F4850" s="200"/>
      <c r="G4850" s="216"/>
      <c r="H4850" s="273"/>
      <c r="I4850" s="271">
        <f t="shared" si="756"/>
        <v>0</v>
      </c>
      <c r="J4850" s="271"/>
      <c r="K4850" s="271"/>
      <c r="L4850" s="271"/>
      <c r="M4850" s="272"/>
      <c r="N4850" s="272"/>
      <c r="O4850" s="272" t="str">
        <f t="shared" si="757"/>
        <v/>
      </c>
      <c r="P4850" s="272" t="str">
        <f t="shared" si="758"/>
        <v/>
      </c>
      <c r="Q4850" s="272">
        <f t="shared" si="759"/>
        <v>0</v>
      </c>
      <c r="R4850" s="272"/>
    </row>
    <row r="4851" spans="1:18" ht="17.25" thickBot="1" x14ac:dyDescent="0.35">
      <c r="A4851" s="217">
        <v>14</v>
      </c>
      <c r="B4851" s="204"/>
      <c r="C4851" s="204"/>
      <c r="D4851" s="218"/>
      <c r="E4851" s="204"/>
      <c r="F4851" s="204"/>
      <c r="G4851" s="219"/>
      <c r="H4851" s="273"/>
      <c r="I4851" s="271">
        <f t="shared" si="756"/>
        <v>0</v>
      </c>
      <c r="J4851" s="271"/>
      <c r="K4851" s="271"/>
      <c r="L4851" s="271"/>
      <c r="M4851" s="272"/>
      <c r="N4851" s="272"/>
      <c r="O4851" s="272" t="str">
        <f t="shared" si="757"/>
        <v/>
      </c>
      <c r="P4851" s="272" t="str">
        <f t="shared" si="758"/>
        <v/>
      </c>
      <c r="Q4851" s="272">
        <f t="shared" si="759"/>
        <v>0</v>
      </c>
      <c r="R4851" s="272"/>
    </row>
    <row r="4852" spans="1:18" x14ac:dyDescent="0.3">
      <c r="A4852" s="220">
        <v>15</v>
      </c>
      <c r="B4852" s="202"/>
      <c r="C4852" s="202"/>
      <c r="D4852" s="202" t="s">
        <v>271</v>
      </c>
      <c r="E4852" s="202"/>
      <c r="F4852" s="202"/>
      <c r="G4852" s="221"/>
      <c r="H4852" s="273">
        <f>SUM(B4852:B4858)</f>
        <v>0</v>
      </c>
      <c r="I4852" s="271">
        <f t="shared" si="756"/>
        <v>0</v>
      </c>
      <c r="J4852" s="271">
        <f>IF(SUM(H4852-40)&gt;0,H4852-40,0)</f>
        <v>0</v>
      </c>
      <c r="K4852" s="271">
        <f>IF(SUM(I4852:I4858)&gt;J4852,SUM(I4852:I4858),J4852)</f>
        <v>0</v>
      </c>
      <c r="L4852" s="271">
        <f>IF(D4852="o",IF(H4852&lt;15,0,IF(H4852&gt;40,8,H4852/5)),0)</f>
        <v>0</v>
      </c>
      <c r="M4852" s="272"/>
      <c r="N4852" s="272"/>
      <c r="O4852" s="272" t="str">
        <f t="shared" si="757"/>
        <v/>
      </c>
      <c r="P4852" s="272" t="str">
        <f t="shared" si="758"/>
        <v/>
      </c>
      <c r="Q4852" s="272">
        <f t="shared" si="759"/>
        <v>0</v>
      </c>
      <c r="R4852" s="272"/>
    </row>
    <row r="4853" spans="1:18" x14ac:dyDescent="0.3">
      <c r="A4853" s="214">
        <v>16</v>
      </c>
      <c r="B4853" s="200"/>
      <c r="C4853" s="200"/>
      <c r="D4853" s="215"/>
      <c r="E4853" s="200"/>
      <c r="F4853" s="200"/>
      <c r="G4853" s="216"/>
      <c r="H4853" s="273"/>
      <c r="I4853" s="271">
        <f t="shared" si="756"/>
        <v>0</v>
      </c>
      <c r="J4853" s="271"/>
      <c r="K4853" s="271"/>
      <c r="L4853" s="271"/>
      <c r="M4853" s="272"/>
      <c r="N4853" s="272"/>
      <c r="O4853" s="272" t="str">
        <f t="shared" si="757"/>
        <v/>
      </c>
      <c r="P4853" s="272" t="str">
        <f t="shared" si="758"/>
        <v/>
      </c>
      <c r="Q4853" s="272">
        <f t="shared" si="759"/>
        <v>0</v>
      </c>
      <c r="R4853" s="272"/>
    </row>
    <row r="4854" spans="1:18" x14ac:dyDescent="0.3">
      <c r="A4854" s="214">
        <v>17</v>
      </c>
      <c r="B4854" s="200"/>
      <c r="C4854" s="200"/>
      <c r="D4854" s="215"/>
      <c r="E4854" s="200"/>
      <c r="F4854" s="200"/>
      <c r="G4854" s="216"/>
      <c r="H4854" s="273"/>
      <c r="I4854" s="271">
        <f t="shared" si="756"/>
        <v>0</v>
      </c>
      <c r="J4854" s="271"/>
      <c r="K4854" s="271"/>
      <c r="L4854" s="271"/>
      <c r="M4854" s="272"/>
      <c r="N4854" s="272"/>
      <c r="O4854" s="272" t="str">
        <f t="shared" si="757"/>
        <v/>
      </c>
      <c r="P4854" s="272" t="str">
        <f t="shared" si="758"/>
        <v/>
      </c>
      <c r="Q4854" s="272">
        <f t="shared" si="759"/>
        <v>0</v>
      </c>
      <c r="R4854" s="272"/>
    </row>
    <row r="4855" spans="1:18" x14ac:dyDescent="0.3">
      <c r="A4855" s="214">
        <v>18</v>
      </c>
      <c r="B4855" s="200"/>
      <c r="C4855" s="200"/>
      <c r="D4855" s="215"/>
      <c r="E4855" s="200"/>
      <c r="F4855" s="200"/>
      <c r="G4855" s="216"/>
      <c r="H4855" s="273"/>
      <c r="I4855" s="271">
        <f t="shared" si="756"/>
        <v>0</v>
      </c>
      <c r="J4855" s="271"/>
      <c r="K4855" s="271"/>
      <c r="L4855" s="271"/>
      <c r="M4855" s="272"/>
      <c r="N4855" s="272"/>
      <c r="O4855" s="272" t="str">
        <f t="shared" si="757"/>
        <v/>
      </c>
      <c r="P4855" s="272" t="str">
        <f t="shared" si="758"/>
        <v/>
      </c>
      <c r="Q4855" s="272">
        <f t="shared" si="759"/>
        <v>0</v>
      </c>
      <c r="R4855" s="272"/>
    </row>
    <row r="4856" spans="1:18" x14ac:dyDescent="0.3">
      <c r="A4856" s="214">
        <v>19</v>
      </c>
      <c r="B4856" s="200"/>
      <c r="C4856" s="200"/>
      <c r="D4856" s="215"/>
      <c r="E4856" s="200"/>
      <c r="F4856" s="200"/>
      <c r="G4856" s="216"/>
      <c r="H4856" s="273"/>
      <c r="I4856" s="271">
        <f t="shared" si="756"/>
        <v>0</v>
      </c>
      <c r="J4856" s="271"/>
      <c r="K4856" s="271"/>
      <c r="L4856" s="271"/>
      <c r="M4856" s="272"/>
      <c r="N4856" s="272"/>
      <c r="O4856" s="272" t="str">
        <f t="shared" si="757"/>
        <v/>
      </c>
      <c r="P4856" s="272" t="str">
        <f t="shared" si="758"/>
        <v/>
      </c>
      <c r="Q4856" s="272">
        <f t="shared" si="759"/>
        <v>0</v>
      </c>
      <c r="R4856" s="272"/>
    </row>
    <row r="4857" spans="1:18" x14ac:dyDescent="0.3">
      <c r="A4857" s="214">
        <v>20</v>
      </c>
      <c r="B4857" s="200"/>
      <c r="C4857" s="200"/>
      <c r="D4857" s="215"/>
      <c r="E4857" s="200"/>
      <c r="F4857" s="200"/>
      <c r="G4857" s="216"/>
      <c r="H4857" s="273"/>
      <c r="I4857" s="271">
        <f t="shared" si="756"/>
        <v>0</v>
      </c>
      <c r="J4857" s="271"/>
      <c r="K4857" s="271"/>
      <c r="L4857" s="271"/>
      <c r="M4857" s="272"/>
      <c r="N4857" s="272"/>
      <c r="O4857" s="272" t="str">
        <f t="shared" si="757"/>
        <v/>
      </c>
      <c r="P4857" s="272" t="str">
        <f t="shared" si="758"/>
        <v/>
      </c>
      <c r="Q4857" s="272">
        <f t="shared" si="759"/>
        <v>0</v>
      </c>
      <c r="R4857" s="272"/>
    </row>
    <row r="4858" spans="1:18" ht="17.25" thickBot="1" x14ac:dyDescent="0.35">
      <c r="A4858" s="217">
        <v>21</v>
      </c>
      <c r="B4858" s="204"/>
      <c r="C4858" s="204"/>
      <c r="D4858" s="218"/>
      <c r="E4858" s="204"/>
      <c r="F4858" s="204"/>
      <c r="G4858" s="219"/>
      <c r="H4858" s="273"/>
      <c r="I4858" s="271">
        <f t="shared" si="756"/>
        <v>0</v>
      </c>
      <c r="J4858" s="271"/>
      <c r="K4858" s="271"/>
      <c r="L4858" s="271"/>
      <c r="M4858" s="272"/>
      <c r="N4858" s="272"/>
      <c r="O4858" s="272" t="str">
        <f t="shared" si="757"/>
        <v/>
      </c>
      <c r="P4858" s="272" t="str">
        <f t="shared" si="758"/>
        <v/>
      </c>
      <c r="Q4858" s="272">
        <f t="shared" si="759"/>
        <v>0</v>
      </c>
      <c r="R4858" s="272"/>
    </row>
    <row r="4859" spans="1:18" x14ac:dyDescent="0.3">
      <c r="A4859" s="220">
        <v>22</v>
      </c>
      <c r="B4859" s="202"/>
      <c r="C4859" s="202"/>
      <c r="D4859" s="202" t="s">
        <v>271</v>
      </c>
      <c r="E4859" s="202"/>
      <c r="F4859" s="202"/>
      <c r="G4859" s="221"/>
      <c r="H4859" s="273">
        <f>SUM(B4859:B4865)</f>
        <v>0</v>
      </c>
      <c r="I4859" s="271">
        <f t="shared" si="756"/>
        <v>0</v>
      </c>
      <c r="J4859" s="271">
        <f>IF(SUM(H4859-40)&gt;0,H4859-40,0)</f>
        <v>0</v>
      </c>
      <c r="K4859" s="271">
        <f>IF(SUM(I4859:I4865)&gt;J4859,SUM(I4859:I4865),J4859)</f>
        <v>0</v>
      </c>
      <c r="L4859" s="271">
        <f>IF(D4859="o",IF(H4859&lt;15,0,IF(H4859&gt;40,8,H4859/5)),0)</f>
        <v>0</v>
      </c>
      <c r="M4859" s="272"/>
      <c r="N4859" s="272"/>
      <c r="O4859" s="272" t="str">
        <f t="shared" si="757"/>
        <v/>
      </c>
      <c r="P4859" s="272" t="str">
        <f t="shared" si="758"/>
        <v/>
      </c>
      <c r="Q4859" s="272">
        <f t="shared" si="759"/>
        <v>0</v>
      </c>
      <c r="R4859" s="272"/>
    </row>
    <row r="4860" spans="1:18" x14ac:dyDescent="0.3">
      <c r="A4860" s="214">
        <v>23</v>
      </c>
      <c r="B4860" s="200"/>
      <c r="C4860" s="200"/>
      <c r="D4860" s="215"/>
      <c r="E4860" s="200"/>
      <c r="F4860" s="200"/>
      <c r="G4860" s="216"/>
      <c r="H4860" s="273"/>
      <c r="I4860" s="271">
        <f t="shared" si="756"/>
        <v>0</v>
      </c>
      <c r="J4860" s="271"/>
      <c r="K4860" s="271"/>
      <c r="L4860" s="271"/>
      <c r="M4860" s="272"/>
      <c r="N4860" s="272"/>
      <c r="O4860" s="272" t="str">
        <f t="shared" si="757"/>
        <v/>
      </c>
      <c r="P4860" s="272" t="str">
        <f t="shared" si="758"/>
        <v/>
      </c>
      <c r="Q4860" s="272">
        <f t="shared" si="759"/>
        <v>0</v>
      </c>
      <c r="R4860" s="272"/>
    </row>
    <row r="4861" spans="1:18" x14ac:dyDescent="0.3">
      <c r="A4861" s="214">
        <v>24</v>
      </c>
      <c r="B4861" s="200"/>
      <c r="C4861" s="200"/>
      <c r="D4861" s="215"/>
      <c r="E4861" s="200"/>
      <c r="F4861" s="200"/>
      <c r="G4861" s="216"/>
      <c r="H4861" s="273"/>
      <c r="I4861" s="271">
        <f t="shared" si="756"/>
        <v>0</v>
      </c>
      <c r="J4861" s="271"/>
      <c r="K4861" s="271"/>
      <c r="L4861" s="271"/>
      <c r="M4861" s="272"/>
      <c r="N4861" s="272"/>
      <c r="O4861" s="272" t="str">
        <f t="shared" si="757"/>
        <v/>
      </c>
      <c r="P4861" s="272" t="str">
        <f t="shared" si="758"/>
        <v/>
      </c>
      <c r="Q4861" s="272">
        <f t="shared" si="759"/>
        <v>0</v>
      </c>
      <c r="R4861" s="272"/>
    </row>
    <row r="4862" spans="1:18" x14ac:dyDescent="0.3">
      <c r="A4862" s="214">
        <v>25</v>
      </c>
      <c r="B4862" s="200"/>
      <c r="C4862" s="200"/>
      <c r="D4862" s="215"/>
      <c r="E4862" s="200"/>
      <c r="F4862" s="200"/>
      <c r="G4862" s="216"/>
      <c r="H4862" s="273"/>
      <c r="I4862" s="271">
        <f t="shared" si="756"/>
        <v>0</v>
      </c>
      <c r="J4862" s="271"/>
      <c r="K4862" s="271"/>
      <c r="L4862" s="271"/>
      <c r="M4862" s="272"/>
      <c r="N4862" s="272"/>
      <c r="O4862" s="272" t="str">
        <f t="shared" si="757"/>
        <v/>
      </c>
      <c r="P4862" s="272" t="str">
        <f t="shared" si="758"/>
        <v/>
      </c>
      <c r="Q4862" s="272">
        <f t="shared" si="759"/>
        <v>0</v>
      </c>
      <c r="R4862" s="272"/>
    </row>
    <row r="4863" spans="1:18" x14ac:dyDescent="0.3">
      <c r="A4863" s="214">
        <v>26</v>
      </c>
      <c r="B4863" s="200"/>
      <c r="C4863" s="200"/>
      <c r="D4863" s="215"/>
      <c r="E4863" s="200"/>
      <c r="F4863" s="200"/>
      <c r="G4863" s="216"/>
      <c r="H4863" s="273"/>
      <c r="I4863" s="271">
        <f t="shared" si="756"/>
        <v>0</v>
      </c>
      <c r="J4863" s="271"/>
      <c r="K4863" s="271"/>
      <c r="L4863" s="271"/>
      <c r="M4863" s="272"/>
      <c r="N4863" s="272"/>
      <c r="O4863" s="272" t="str">
        <f t="shared" si="757"/>
        <v/>
      </c>
      <c r="P4863" s="272" t="str">
        <f t="shared" si="758"/>
        <v/>
      </c>
      <c r="Q4863" s="272">
        <f t="shared" si="759"/>
        <v>0</v>
      </c>
      <c r="R4863" s="272"/>
    </row>
    <row r="4864" spans="1:18" x14ac:dyDescent="0.3">
      <c r="A4864" s="214">
        <v>27</v>
      </c>
      <c r="B4864" s="200"/>
      <c r="C4864" s="200"/>
      <c r="D4864" s="215"/>
      <c r="E4864" s="200"/>
      <c r="F4864" s="200"/>
      <c r="G4864" s="216"/>
      <c r="H4864" s="273"/>
      <c r="I4864" s="271">
        <f t="shared" si="756"/>
        <v>0</v>
      </c>
      <c r="J4864" s="271"/>
      <c r="K4864" s="271"/>
      <c r="L4864" s="271"/>
      <c r="M4864" s="272"/>
      <c r="N4864" s="272"/>
      <c r="O4864" s="272" t="str">
        <f t="shared" si="757"/>
        <v/>
      </c>
      <c r="P4864" s="272" t="str">
        <f t="shared" si="758"/>
        <v/>
      </c>
      <c r="Q4864" s="272">
        <f t="shared" si="759"/>
        <v>0</v>
      </c>
      <c r="R4864" s="272"/>
    </row>
    <row r="4865" spans="1:21" ht="17.25" thickBot="1" x14ac:dyDescent="0.35">
      <c r="A4865" s="217">
        <v>28</v>
      </c>
      <c r="B4865" s="204"/>
      <c r="C4865" s="204"/>
      <c r="D4865" s="218"/>
      <c r="E4865" s="204"/>
      <c r="F4865" s="204"/>
      <c r="G4865" s="219"/>
      <c r="H4865" s="273"/>
      <c r="I4865" s="271">
        <f t="shared" si="756"/>
        <v>0</v>
      </c>
      <c r="J4865" s="271"/>
      <c r="K4865" s="271"/>
      <c r="L4865" s="271"/>
      <c r="M4865" s="272"/>
      <c r="N4865" s="272"/>
      <c r="O4865" s="272" t="str">
        <f t="shared" si="757"/>
        <v/>
      </c>
      <c r="P4865" s="272" t="str">
        <f t="shared" si="758"/>
        <v/>
      </c>
      <c r="Q4865" s="272">
        <f t="shared" si="759"/>
        <v>0</v>
      </c>
      <c r="R4865" s="272"/>
    </row>
    <row r="4866" spans="1:21" x14ac:dyDescent="0.3">
      <c r="A4866" s="205"/>
      <c r="B4866" s="202"/>
      <c r="C4866" s="202"/>
      <c r="D4866" s="202" t="s">
        <v>271</v>
      </c>
      <c r="E4866" s="202"/>
      <c r="F4866" s="202"/>
      <c r="G4866" s="221"/>
      <c r="H4866" s="273" t="str">
        <f>IF(A4866&lt;&gt;0,SUM(Q4866:Q4868),"")</f>
        <v/>
      </c>
      <c r="I4866" s="271" t="str">
        <f>IF(A4866&lt;&gt;0,IF(IFERROR(B4866-8,0)&lt;0,0,IFERROR(B4866-8,0)),"")</f>
        <v/>
      </c>
      <c r="J4866" s="271" t="str">
        <f>IF(A4866&lt;&gt;0,IF(SUM(H4866-40)&gt;0,H4866-40,0),"")</f>
        <v/>
      </c>
      <c r="K4866" s="271" t="str">
        <f>IF(A4866&lt;&gt;0,IF(SUM(I4866:I4868)&gt;J4866,SUM(I4866:I4868),J4866),"")</f>
        <v/>
      </c>
      <c r="L4866" s="271" t="str">
        <f>IF(A4866&lt;&gt;0,IF(D4838="o",IF(H4866&lt;(15/(7/COUNTA(A4866:A4868))),0,IF(H4866&gt;(COUNTA(A4866:A4868)/5*40),COUNTA(A4866:A4868)/5*8,H4866/5)),""),"")</f>
        <v/>
      </c>
      <c r="M4866" s="272"/>
      <c r="N4866" s="272"/>
      <c r="O4866" s="272" t="str">
        <f t="shared" si="757"/>
        <v/>
      </c>
      <c r="P4866" s="272" t="str">
        <f t="shared" si="758"/>
        <v/>
      </c>
      <c r="Q4866" s="272">
        <f t="shared" si="759"/>
        <v>0</v>
      </c>
      <c r="R4866" s="272"/>
    </row>
    <row r="4867" spans="1:21" x14ac:dyDescent="0.3">
      <c r="A4867" s="206"/>
      <c r="B4867" s="200"/>
      <c r="C4867" s="200"/>
      <c r="D4867" s="215"/>
      <c r="E4867" s="200"/>
      <c r="F4867" s="200"/>
      <c r="G4867" s="216"/>
      <c r="H4867" s="273"/>
      <c r="I4867" s="271" t="str">
        <f>IF(A4867&lt;&gt;0,IF(IFERROR(B4867-8,0)&lt;0,0,IFERROR(B4867-8,0)),"")</f>
        <v/>
      </c>
      <c r="J4867" s="271"/>
      <c r="K4867" s="271"/>
      <c r="L4867" s="271"/>
      <c r="M4867" s="272"/>
      <c r="N4867" s="272"/>
      <c r="O4867" s="272" t="str">
        <f t="shared" si="757"/>
        <v/>
      </c>
      <c r="P4867" s="272" t="str">
        <f t="shared" si="758"/>
        <v/>
      </c>
      <c r="Q4867" s="272">
        <f t="shared" si="759"/>
        <v>0</v>
      </c>
      <c r="R4867" s="272"/>
    </row>
    <row r="4868" spans="1:21" ht="17.25" thickBot="1" x14ac:dyDescent="0.35">
      <c r="A4868" s="207"/>
      <c r="B4868" s="204"/>
      <c r="C4868" s="204"/>
      <c r="D4868" s="218"/>
      <c r="E4868" s="204"/>
      <c r="F4868" s="204"/>
      <c r="G4868" s="219"/>
      <c r="H4868" s="273"/>
      <c r="I4868" s="271" t="str">
        <f>IF(A4868&lt;&gt;0,IF(IFERROR(B4868-8,0)&lt;0,0,IFERROR(B4868-8,0)),"")</f>
        <v/>
      </c>
      <c r="J4868" s="271"/>
      <c r="K4868" s="271"/>
      <c r="L4868" s="271"/>
      <c r="M4868" s="272"/>
      <c r="N4868" s="272"/>
      <c r="O4868" s="272"/>
      <c r="P4868" s="272"/>
      <c r="Q4868" s="272">
        <f t="shared" si="759"/>
        <v>0</v>
      </c>
      <c r="R4868" s="272"/>
    </row>
    <row r="4869" spans="1:21" ht="17.25" thickBot="1" x14ac:dyDescent="0.35">
      <c r="A4869" s="211"/>
      <c r="B4869" s="243"/>
      <c r="C4869" s="243"/>
      <c r="D4869" s="243"/>
      <c r="E4869" s="243"/>
      <c r="F4869" s="243"/>
      <c r="G4869" s="244"/>
      <c r="H4869" s="273">
        <f t="shared" ref="H4869:M4869" si="760">SUM(H4870:H4900)</f>
        <v>0</v>
      </c>
      <c r="I4869" s="271">
        <f t="shared" si="760"/>
        <v>0</v>
      </c>
      <c r="J4869" s="271">
        <f t="shared" si="760"/>
        <v>0</v>
      </c>
      <c r="K4869" s="271">
        <f t="shared" si="760"/>
        <v>0</v>
      </c>
      <c r="L4869" s="274">
        <f t="shared" si="760"/>
        <v>0</v>
      </c>
      <c r="M4869" s="271" t="e">
        <f t="shared" si="760"/>
        <v>#DIV/0!</v>
      </c>
      <c r="N4869" s="275">
        <f>COUNTA(B4870:B4900)-COUNTIF(B4870:B4900,"연차")</f>
        <v>0</v>
      </c>
      <c r="O4869" s="271">
        <f>SUM(O4870:O4900)</f>
        <v>0</v>
      </c>
      <c r="P4869" s="271">
        <f>SUM(P4870:P4900)</f>
        <v>0</v>
      </c>
      <c r="Q4869" s="272">
        <f>SUM(Q4870:Q4900)</f>
        <v>0</v>
      </c>
      <c r="R4869" s="272">
        <f>COUNTA(A4870:A4900)</f>
        <v>28</v>
      </c>
      <c r="S4869" s="276">
        <f>SUM(C4870:C4900)</f>
        <v>0</v>
      </c>
      <c r="T4869" s="276">
        <f>SUM(F4870:F4900)</f>
        <v>0</v>
      </c>
      <c r="U4869" s="251">
        <f>G4871*G4873</f>
        <v>0</v>
      </c>
    </row>
    <row r="4870" spans="1:21" x14ac:dyDescent="0.3">
      <c r="A4870" s="212">
        <v>1</v>
      </c>
      <c r="B4870" s="201"/>
      <c r="C4870" s="201"/>
      <c r="D4870" s="201" t="s">
        <v>271</v>
      </c>
      <c r="E4870" s="201"/>
      <c r="F4870" s="201"/>
      <c r="G4870" s="213" t="s">
        <v>282</v>
      </c>
      <c r="H4870" s="273">
        <f>SUM(B4870:B4876)</f>
        <v>0</v>
      </c>
      <c r="I4870" s="271">
        <f t="shared" ref="I4870:I4897" si="761">IF(IFERROR(B4870-8,0)&lt;0,0,IFERROR(B4870-8,0))</f>
        <v>0</v>
      </c>
      <c r="J4870" s="271">
        <f>IF(SUM(H4870-40)&gt;0,H4870-40,0)</f>
        <v>0</v>
      </c>
      <c r="K4870" s="271">
        <f>IF(SUM(I4870:I4876)&gt;J4870,SUM(I4870:I4876),J4870)</f>
        <v>0</v>
      </c>
      <c r="L4870" s="271">
        <f>IF(D4870="o",IF(H4870&lt;15,0,IF(H4870&gt;40,8,H4870/5)),0)</f>
        <v>0</v>
      </c>
      <c r="M4870" s="272" t="e">
        <f>SUM(B4870:B4900)/COUNTA(B4870:B4900)</f>
        <v>#DIV/0!</v>
      </c>
      <c r="N4870" s="272"/>
      <c r="O4870" s="272" t="str">
        <f>IF(E4870="o",IF(B4870&gt;8,8,B4870),"")</f>
        <v/>
      </c>
      <c r="P4870" s="272" t="str">
        <f>IF(E4870="o",IF(B4870&gt;8,B4870-8,0),"")</f>
        <v/>
      </c>
      <c r="Q4870" s="272">
        <f>COUNTA(A4870)*IF(B4870="연차",0,B4870)</f>
        <v>0</v>
      </c>
      <c r="R4870" s="272"/>
    </row>
    <row r="4871" spans="1:21" x14ac:dyDescent="0.3">
      <c r="A4871" s="214">
        <v>2</v>
      </c>
      <c r="B4871" s="200"/>
      <c r="C4871" s="200"/>
      <c r="D4871" s="215"/>
      <c r="E4871" s="200"/>
      <c r="F4871" s="200"/>
      <c r="G4871" s="203"/>
      <c r="H4871" s="273"/>
      <c r="I4871" s="271">
        <f t="shared" si="761"/>
        <v>0</v>
      </c>
      <c r="J4871" s="271"/>
      <c r="K4871" s="271"/>
      <c r="L4871" s="271"/>
      <c r="M4871" s="272"/>
      <c r="N4871" s="272"/>
      <c r="O4871" s="272" t="str">
        <f t="shared" ref="O4871:O4899" si="762">IF(E4871="o",IF(B4871&gt;8,8,B4871),"")</f>
        <v/>
      </c>
      <c r="P4871" s="272" t="str">
        <f t="shared" ref="P4871:P4899" si="763">IF(E4871="o",IF(B4871&gt;8,B4871-8,0),"")</f>
        <v/>
      </c>
      <c r="Q4871" s="272">
        <f t="shared" ref="Q4871:Q4900" si="764">COUNTA(A4871)*IF(B4871="연차",0,B4871)</f>
        <v>0</v>
      </c>
      <c r="R4871" s="272"/>
    </row>
    <row r="4872" spans="1:21" x14ac:dyDescent="0.3">
      <c r="A4872" s="214">
        <v>3</v>
      </c>
      <c r="B4872" s="200"/>
      <c r="C4872" s="200"/>
      <c r="D4872" s="215"/>
      <c r="E4872" s="200"/>
      <c r="F4872" s="200"/>
      <c r="G4872" s="203" t="s">
        <v>275</v>
      </c>
      <c r="H4872" s="273"/>
      <c r="I4872" s="271">
        <f t="shared" si="761"/>
        <v>0</v>
      </c>
      <c r="J4872" s="271"/>
      <c r="K4872" s="271"/>
      <c r="L4872" s="271"/>
      <c r="M4872" s="272"/>
      <c r="N4872" s="272"/>
      <c r="O4872" s="272" t="str">
        <f t="shared" si="762"/>
        <v/>
      </c>
      <c r="P4872" s="272" t="str">
        <f t="shared" si="763"/>
        <v/>
      </c>
      <c r="Q4872" s="272">
        <f t="shared" si="764"/>
        <v>0</v>
      </c>
      <c r="R4872" s="272"/>
    </row>
    <row r="4873" spans="1:21" x14ac:dyDescent="0.3">
      <c r="A4873" s="214">
        <v>4</v>
      </c>
      <c r="B4873" s="200"/>
      <c r="C4873" s="200"/>
      <c r="D4873" s="215"/>
      <c r="E4873" s="200"/>
      <c r="F4873" s="200"/>
      <c r="G4873" s="203"/>
      <c r="H4873" s="273"/>
      <c r="I4873" s="271">
        <f t="shared" si="761"/>
        <v>0</v>
      </c>
      <c r="J4873" s="271"/>
      <c r="K4873" s="271"/>
      <c r="L4873" s="271"/>
      <c r="M4873" s="272"/>
      <c r="N4873" s="272"/>
      <c r="O4873" s="272" t="str">
        <f t="shared" si="762"/>
        <v/>
      </c>
      <c r="P4873" s="272" t="str">
        <f t="shared" si="763"/>
        <v/>
      </c>
      <c r="Q4873" s="272">
        <f t="shared" si="764"/>
        <v>0</v>
      </c>
      <c r="R4873" s="272"/>
    </row>
    <row r="4874" spans="1:21" x14ac:dyDescent="0.3">
      <c r="A4874" s="214">
        <v>5</v>
      </c>
      <c r="B4874" s="200"/>
      <c r="C4874" s="200"/>
      <c r="D4874" s="215"/>
      <c r="E4874" s="200"/>
      <c r="F4874" s="200"/>
      <c r="G4874" s="216"/>
      <c r="H4874" s="273"/>
      <c r="I4874" s="271">
        <f t="shared" si="761"/>
        <v>0</v>
      </c>
      <c r="J4874" s="271"/>
      <c r="K4874" s="271"/>
      <c r="L4874" s="271"/>
      <c r="M4874" s="272"/>
      <c r="N4874" s="272"/>
      <c r="O4874" s="272" t="str">
        <f t="shared" si="762"/>
        <v/>
      </c>
      <c r="P4874" s="272" t="str">
        <f t="shared" si="763"/>
        <v/>
      </c>
      <c r="Q4874" s="272">
        <f t="shared" si="764"/>
        <v>0</v>
      </c>
      <c r="R4874" s="272"/>
    </row>
    <row r="4875" spans="1:21" x14ac:dyDescent="0.3">
      <c r="A4875" s="214">
        <v>6</v>
      </c>
      <c r="B4875" s="200"/>
      <c r="C4875" s="200"/>
      <c r="D4875" s="215"/>
      <c r="E4875" s="200"/>
      <c r="F4875" s="200"/>
      <c r="G4875" s="216"/>
      <c r="H4875" s="273"/>
      <c r="I4875" s="271">
        <f t="shared" si="761"/>
        <v>0</v>
      </c>
      <c r="J4875" s="271"/>
      <c r="K4875" s="271"/>
      <c r="L4875" s="271"/>
      <c r="M4875" s="272"/>
      <c r="N4875" s="272"/>
      <c r="O4875" s="272" t="str">
        <f t="shared" si="762"/>
        <v/>
      </c>
      <c r="P4875" s="272" t="str">
        <f t="shared" si="763"/>
        <v/>
      </c>
      <c r="Q4875" s="272">
        <f t="shared" si="764"/>
        <v>0</v>
      </c>
      <c r="R4875" s="272"/>
    </row>
    <row r="4876" spans="1:21" ht="17.25" thickBot="1" x14ac:dyDescent="0.35">
      <c r="A4876" s="217">
        <v>7</v>
      </c>
      <c r="B4876" s="204"/>
      <c r="C4876" s="204"/>
      <c r="D4876" s="218"/>
      <c r="E4876" s="204"/>
      <c r="F4876" s="204"/>
      <c r="G4876" s="219"/>
      <c r="H4876" s="273"/>
      <c r="I4876" s="271">
        <f t="shared" si="761"/>
        <v>0</v>
      </c>
      <c r="J4876" s="271"/>
      <c r="K4876" s="271"/>
      <c r="L4876" s="271"/>
      <c r="M4876" s="272"/>
      <c r="N4876" s="272"/>
      <c r="O4876" s="272" t="str">
        <f t="shared" si="762"/>
        <v/>
      </c>
      <c r="P4876" s="272" t="str">
        <f t="shared" si="763"/>
        <v/>
      </c>
      <c r="Q4876" s="272">
        <f t="shared" si="764"/>
        <v>0</v>
      </c>
      <c r="R4876" s="272"/>
    </row>
    <row r="4877" spans="1:21" x14ac:dyDescent="0.3">
      <c r="A4877" s="220">
        <v>8</v>
      </c>
      <c r="B4877" s="202"/>
      <c r="C4877" s="202"/>
      <c r="D4877" s="202" t="s">
        <v>271</v>
      </c>
      <c r="E4877" s="202"/>
      <c r="F4877" s="202"/>
      <c r="G4877" s="221"/>
      <c r="H4877" s="273">
        <f>SUM(B4877:B4883)</f>
        <v>0</v>
      </c>
      <c r="I4877" s="271">
        <f t="shared" si="761"/>
        <v>0</v>
      </c>
      <c r="J4877" s="271">
        <f>IF(SUM(H4877-40)&gt;0,H4877-40,0)</f>
        <v>0</v>
      </c>
      <c r="K4877" s="271">
        <f>IF(SUM(I4877:I4883)&gt;J4877,SUM(I4877:I4883),J4877)</f>
        <v>0</v>
      </c>
      <c r="L4877" s="271">
        <f>IF(D4877="o",IF(H4877&lt;15,0,IF(H4877&gt;40,8,H4877/5)),0)</f>
        <v>0</v>
      </c>
      <c r="M4877" s="272"/>
      <c r="N4877" s="272"/>
      <c r="O4877" s="272" t="str">
        <f t="shared" si="762"/>
        <v/>
      </c>
      <c r="P4877" s="272" t="str">
        <f t="shared" si="763"/>
        <v/>
      </c>
      <c r="Q4877" s="272">
        <f t="shared" si="764"/>
        <v>0</v>
      </c>
      <c r="R4877" s="272"/>
    </row>
    <row r="4878" spans="1:21" x14ac:dyDescent="0.3">
      <c r="A4878" s="214">
        <v>9</v>
      </c>
      <c r="B4878" s="200"/>
      <c r="C4878" s="200"/>
      <c r="D4878" s="215"/>
      <c r="E4878" s="200"/>
      <c r="F4878" s="200"/>
      <c r="G4878" s="216"/>
      <c r="H4878" s="273"/>
      <c r="I4878" s="271">
        <f t="shared" si="761"/>
        <v>0</v>
      </c>
      <c r="J4878" s="271"/>
      <c r="K4878" s="271"/>
      <c r="L4878" s="271"/>
      <c r="M4878" s="272"/>
      <c r="N4878" s="272"/>
      <c r="O4878" s="272" t="str">
        <f t="shared" si="762"/>
        <v/>
      </c>
      <c r="P4878" s="272" t="str">
        <f t="shared" si="763"/>
        <v/>
      </c>
      <c r="Q4878" s="272">
        <f t="shared" si="764"/>
        <v>0</v>
      </c>
      <c r="R4878" s="272"/>
    </row>
    <row r="4879" spans="1:21" x14ac:dyDescent="0.3">
      <c r="A4879" s="214">
        <v>10</v>
      </c>
      <c r="B4879" s="200"/>
      <c r="C4879" s="200"/>
      <c r="D4879" s="215"/>
      <c r="E4879" s="200"/>
      <c r="F4879" s="200"/>
      <c r="G4879" s="216"/>
      <c r="H4879" s="273"/>
      <c r="I4879" s="271">
        <f t="shared" si="761"/>
        <v>0</v>
      </c>
      <c r="J4879" s="271"/>
      <c r="K4879" s="271"/>
      <c r="L4879" s="271"/>
      <c r="M4879" s="272"/>
      <c r="N4879" s="272"/>
      <c r="O4879" s="272" t="str">
        <f t="shared" si="762"/>
        <v/>
      </c>
      <c r="P4879" s="272" t="str">
        <f t="shared" si="763"/>
        <v/>
      </c>
      <c r="Q4879" s="272">
        <f t="shared" si="764"/>
        <v>0</v>
      </c>
      <c r="R4879" s="272"/>
    </row>
    <row r="4880" spans="1:21" x14ac:dyDescent="0.3">
      <c r="A4880" s="214">
        <v>11</v>
      </c>
      <c r="B4880" s="200"/>
      <c r="C4880" s="200"/>
      <c r="D4880" s="215"/>
      <c r="E4880" s="200"/>
      <c r="F4880" s="200"/>
      <c r="G4880" s="216"/>
      <c r="H4880" s="273"/>
      <c r="I4880" s="271">
        <f t="shared" si="761"/>
        <v>0</v>
      </c>
      <c r="J4880" s="271"/>
      <c r="K4880" s="271"/>
      <c r="L4880" s="271"/>
      <c r="M4880" s="272"/>
      <c r="N4880" s="272"/>
      <c r="O4880" s="272" t="str">
        <f t="shared" si="762"/>
        <v/>
      </c>
      <c r="P4880" s="272" t="str">
        <f t="shared" si="763"/>
        <v/>
      </c>
      <c r="Q4880" s="272">
        <f t="shared" si="764"/>
        <v>0</v>
      </c>
      <c r="R4880" s="272"/>
    </row>
    <row r="4881" spans="1:18" x14ac:dyDescent="0.3">
      <c r="A4881" s="214">
        <v>12</v>
      </c>
      <c r="B4881" s="200"/>
      <c r="C4881" s="200"/>
      <c r="D4881" s="215"/>
      <c r="E4881" s="200"/>
      <c r="F4881" s="200"/>
      <c r="G4881" s="216"/>
      <c r="H4881" s="273"/>
      <c r="I4881" s="271">
        <f t="shared" si="761"/>
        <v>0</v>
      </c>
      <c r="J4881" s="271"/>
      <c r="K4881" s="271"/>
      <c r="L4881" s="271"/>
      <c r="M4881" s="272"/>
      <c r="N4881" s="272"/>
      <c r="O4881" s="272" t="str">
        <f t="shared" si="762"/>
        <v/>
      </c>
      <c r="P4881" s="272" t="str">
        <f t="shared" si="763"/>
        <v/>
      </c>
      <c r="Q4881" s="272">
        <f t="shared" si="764"/>
        <v>0</v>
      </c>
      <c r="R4881" s="272"/>
    </row>
    <row r="4882" spans="1:18" x14ac:dyDescent="0.3">
      <c r="A4882" s="214">
        <v>13</v>
      </c>
      <c r="B4882" s="200"/>
      <c r="C4882" s="200"/>
      <c r="D4882" s="215"/>
      <c r="E4882" s="200"/>
      <c r="F4882" s="200"/>
      <c r="G4882" s="216"/>
      <c r="H4882" s="273"/>
      <c r="I4882" s="271">
        <f t="shared" si="761"/>
        <v>0</v>
      </c>
      <c r="J4882" s="271"/>
      <c r="K4882" s="271"/>
      <c r="L4882" s="271"/>
      <c r="M4882" s="272"/>
      <c r="N4882" s="272"/>
      <c r="O4882" s="272" t="str">
        <f t="shared" si="762"/>
        <v/>
      </c>
      <c r="P4882" s="272" t="str">
        <f t="shared" si="763"/>
        <v/>
      </c>
      <c r="Q4882" s="272">
        <f t="shared" si="764"/>
        <v>0</v>
      </c>
      <c r="R4882" s="272"/>
    </row>
    <row r="4883" spans="1:18" ht="17.25" thickBot="1" x14ac:dyDescent="0.35">
      <c r="A4883" s="217">
        <v>14</v>
      </c>
      <c r="B4883" s="204"/>
      <c r="C4883" s="204"/>
      <c r="D4883" s="218"/>
      <c r="E4883" s="204"/>
      <c r="F4883" s="204"/>
      <c r="G4883" s="219"/>
      <c r="H4883" s="273"/>
      <c r="I4883" s="271">
        <f t="shared" si="761"/>
        <v>0</v>
      </c>
      <c r="J4883" s="271"/>
      <c r="K4883" s="271"/>
      <c r="L4883" s="271"/>
      <c r="M4883" s="272"/>
      <c r="N4883" s="272"/>
      <c r="O4883" s="272" t="str">
        <f t="shared" si="762"/>
        <v/>
      </c>
      <c r="P4883" s="272" t="str">
        <f t="shared" si="763"/>
        <v/>
      </c>
      <c r="Q4883" s="272">
        <f t="shared" si="764"/>
        <v>0</v>
      </c>
      <c r="R4883" s="272"/>
    </row>
    <row r="4884" spans="1:18" x14ac:dyDescent="0.3">
      <c r="A4884" s="220">
        <v>15</v>
      </c>
      <c r="B4884" s="202"/>
      <c r="C4884" s="202"/>
      <c r="D4884" s="202" t="s">
        <v>271</v>
      </c>
      <c r="E4884" s="202"/>
      <c r="F4884" s="202"/>
      <c r="G4884" s="221"/>
      <c r="H4884" s="273">
        <f>SUM(B4884:B4890)</f>
        <v>0</v>
      </c>
      <c r="I4884" s="271">
        <f t="shared" si="761"/>
        <v>0</v>
      </c>
      <c r="J4884" s="271">
        <f>IF(SUM(H4884-40)&gt;0,H4884-40,0)</f>
        <v>0</v>
      </c>
      <c r="K4884" s="271">
        <f>IF(SUM(I4884:I4890)&gt;J4884,SUM(I4884:I4890),J4884)</f>
        <v>0</v>
      </c>
      <c r="L4884" s="271">
        <f>IF(D4884="o",IF(H4884&lt;15,0,IF(H4884&gt;40,8,H4884/5)),0)</f>
        <v>0</v>
      </c>
      <c r="M4884" s="272"/>
      <c r="N4884" s="272"/>
      <c r="O4884" s="272" t="str">
        <f t="shared" si="762"/>
        <v/>
      </c>
      <c r="P4884" s="272" t="str">
        <f t="shared" si="763"/>
        <v/>
      </c>
      <c r="Q4884" s="272">
        <f t="shared" si="764"/>
        <v>0</v>
      </c>
      <c r="R4884" s="272"/>
    </row>
    <row r="4885" spans="1:18" x14ac:dyDescent="0.3">
      <c r="A4885" s="214">
        <v>16</v>
      </c>
      <c r="B4885" s="200"/>
      <c r="C4885" s="200"/>
      <c r="D4885" s="215"/>
      <c r="E4885" s="200"/>
      <c r="F4885" s="200"/>
      <c r="G4885" s="216"/>
      <c r="H4885" s="273"/>
      <c r="I4885" s="271">
        <f t="shared" si="761"/>
        <v>0</v>
      </c>
      <c r="J4885" s="271"/>
      <c r="K4885" s="271"/>
      <c r="L4885" s="271"/>
      <c r="M4885" s="272"/>
      <c r="N4885" s="272"/>
      <c r="O4885" s="272" t="str">
        <f t="shared" si="762"/>
        <v/>
      </c>
      <c r="P4885" s="272" t="str">
        <f t="shared" si="763"/>
        <v/>
      </c>
      <c r="Q4885" s="272">
        <f t="shared" si="764"/>
        <v>0</v>
      </c>
      <c r="R4885" s="272"/>
    </row>
    <row r="4886" spans="1:18" x14ac:dyDescent="0.3">
      <c r="A4886" s="214">
        <v>17</v>
      </c>
      <c r="B4886" s="200"/>
      <c r="C4886" s="200"/>
      <c r="D4886" s="215"/>
      <c r="E4886" s="200"/>
      <c r="F4886" s="200"/>
      <c r="G4886" s="216"/>
      <c r="H4886" s="273"/>
      <c r="I4886" s="271">
        <f t="shared" si="761"/>
        <v>0</v>
      </c>
      <c r="J4886" s="271"/>
      <c r="K4886" s="271"/>
      <c r="L4886" s="271"/>
      <c r="M4886" s="272"/>
      <c r="N4886" s="272"/>
      <c r="O4886" s="272" t="str">
        <f t="shared" si="762"/>
        <v/>
      </c>
      <c r="P4886" s="272" t="str">
        <f t="shared" si="763"/>
        <v/>
      </c>
      <c r="Q4886" s="272">
        <f t="shared" si="764"/>
        <v>0</v>
      </c>
      <c r="R4886" s="272"/>
    </row>
    <row r="4887" spans="1:18" x14ac:dyDescent="0.3">
      <c r="A4887" s="214">
        <v>18</v>
      </c>
      <c r="B4887" s="200"/>
      <c r="C4887" s="200"/>
      <c r="D4887" s="215"/>
      <c r="E4887" s="200"/>
      <c r="F4887" s="200"/>
      <c r="G4887" s="216"/>
      <c r="H4887" s="273"/>
      <c r="I4887" s="271">
        <f t="shared" si="761"/>
        <v>0</v>
      </c>
      <c r="J4887" s="271"/>
      <c r="K4887" s="271"/>
      <c r="L4887" s="271"/>
      <c r="M4887" s="272"/>
      <c r="N4887" s="272"/>
      <c r="O4887" s="272" t="str">
        <f t="shared" si="762"/>
        <v/>
      </c>
      <c r="P4887" s="272" t="str">
        <f t="shared" si="763"/>
        <v/>
      </c>
      <c r="Q4887" s="272">
        <f t="shared" si="764"/>
        <v>0</v>
      </c>
      <c r="R4887" s="272"/>
    </row>
    <row r="4888" spans="1:18" x14ac:dyDescent="0.3">
      <c r="A4888" s="214">
        <v>19</v>
      </c>
      <c r="B4888" s="200"/>
      <c r="C4888" s="200"/>
      <c r="D4888" s="215"/>
      <c r="E4888" s="200"/>
      <c r="F4888" s="200"/>
      <c r="G4888" s="216"/>
      <c r="H4888" s="273"/>
      <c r="I4888" s="271">
        <f t="shared" si="761"/>
        <v>0</v>
      </c>
      <c r="J4888" s="271"/>
      <c r="K4888" s="271"/>
      <c r="L4888" s="271"/>
      <c r="M4888" s="272"/>
      <c r="N4888" s="272"/>
      <c r="O4888" s="272" t="str">
        <f t="shared" si="762"/>
        <v/>
      </c>
      <c r="P4888" s="272" t="str">
        <f t="shared" si="763"/>
        <v/>
      </c>
      <c r="Q4888" s="272">
        <f t="shared" si="764"/>
        <v>0</v>
      </c>
      <c r="R4888" s="272"/>
    </row>
    <row r="4889" spans="1:18" x14ac:dyDescent="0.3">
      <c r="A4889" s="214">
        <v>20</v>
      </c>
      <c r="B4889" s="200"/>
      <c r="C4889" s="200"/>
      <c r="D4889" s="215"/>
      <c r="E4889" s="200"/>
      <c r="F4889" s="200"/>
      <c r="G4889" s="216"/>
      <c r="H4889" s="273"/>
      <c r="I4889" s="271">
        <f t="shared" si="761"/>
        <v>0</v>
      </c>
      <c r="J4889" s="271"/>
      <c r="K4889" s="271"/>
      <c r="L4889" s="271"/>
      <c r="M4889" s="272"/>
      <c r="N4889" s="272"/>
      <c r="O4889" s="272" t="str">
        <f t="shared" si="762"/>
        <v/>
      </c>
      <c r="P4889" s="272" t="str">
        <f t="shared" si="763"/>
        <v/>
      </c>
      <c r="Q4889" s="272">
        <f t="shared" si="764"/>
        <v>0</v>
      </c>
      <c r="R4889" s="272"/>
    </row>
    <row r="4890" spans="1:18" ht="17.25" thickBot="1" x14ac:dyDescent="0.35">
      <c r="A4890" s="217">
        <v>21</v>
      </c>
      <c r="B4890" s="204"/>
      <c r="C4890" s="204"/>
      <c r="D4890" s="218"/>
      <c r="E4890" s="204"/>
      <c r="F4890" s="204"/>
      <c r="G4890" s="219"/>
      <c r="H4890" s="273"/>
      <c r="I4890" s="271">
        <f t="shared" si="761"/>
        <v>0</v>
      </c>
      <c r="J4890" s="271"/>
      <c r="K4890" s="271"/>
      <c r="L4890" s="271"/>
      <c r="M4890" s="272"/>
      <c r="N4890" s="272"/>
      <c r="O4890" s="272" t="str">
        <f t="shared" si="762"/>
        <v/>
      </c>
      <c r="P4890" s="272" t="str">
        <f t="shared" si="763"/>
        <v/>
      </c>
      <c r="Q4890" s="272">
        <f t="shared" si="764"/>
        <v>0</v>
      </c>
      <c r="R4890" s="272"/>
    </row>
    <row r="4891" spans="1:18" x14ac:dyDescent="0.3">
      <c r="A4891" s="220">
        <v>22</v>
      </c>
      <c r="B4891" s="202"/>
      <c r="C4891" s="202"/>
      <c r="D4891" s="202" t="s">
        <v>271</v>
      </c>
      <c r="E4891" s="202"/>
      <c r="F4891" s="202"/>
      <c r="G4891" s="221"/>
      <c r="H4891" s="273">
        <f>SUM(B4891:B4897)</f>
        <v>0</v>
      </c>
      <c r="I4891" s="271">
        <f t="shared" si="761"/>
        <v>0</v>
      </c>
      <c r="J4891" s="271">
        <f>IF(SUM(H4891-40)&gt;0,H4891-40,0)</f>
        <v>0</v>
      </c>
      <c r="K4891" s="271">
        <f>IF(SUM(I4891:I4897)&gt;J4891,SUM(I4891:I4897),J4891)</f>
        <v>0</v>
      </c>
      <c r="L4891" s="271">
        <f>IF(D4891="o",IF(H4891&lt;15,0,IF(H4891&gt;40,8,H4891/5)),0)</f>
        <v>0</v>
      </c>
      <c r="M4891" s="272"/>
      <c r="N4891" s="272"/>
      <c r="O4891" s="272" t="str">
        <f t="shared" si="762"/>
        <v/>
      </c>
      <c r="P4891" s="272" t="str">
        <f t="shared" si="763"/>
        <v/>
      </c>
      <c r="Q4891" s="272">
        <f t="shared" si="764"/>
        <v>0</v>
      </c>
      <c r="R4891" s="272"/>
    </row>
    <row r="4892" spans="1:18" x14ac:dyDescent="0.3">
      <c r="A4892" s="214">
        <v>23</v>
      </c>
      <c r="B4892" s="200"/>
      <c r="C4892" s="200"/>
      <c r="D4892" s="215"/>
      <c r="E4892" s="200"/>
      <c r="F4892" s="200"/>
      <c r="G4892" s="216"/>
      <c r="H4892" s="273"/>
      <c r="I4892" s="271">
        <f t="shared" si="761"/>
        <v>0</v>
      </c>
      <c r="J4892" s="271"/>
      <c r="K4892" s="271"/>
      <c r="L4892" s="271"/>
      <c r="M4892" s="272"/>
      <c r="N4892" s="272"/>
      <c r="O4892" s="272" t="str">
        <f t="shared" si="762"/>
        <v/>
      </c>
      <c r="P4892" s="272" t="str">
        <f t="shared" si="763"/>
        <v/>
      </c>
      <c r="Q4892" s="272">
        <f t="shared" si="764"/>
        <v>0</v>
      </c>
      <c r="R4892" s="272"/>
    </row>
    <row r="4893" spans="1:18" x14ac:dyDescent="0.3">
      <c r="A4893" s="214">
        <v>24</v>
      </c>
      <c r="B4893" s="200"/>
      <c r="C4893" s="200"/>
      <c r="D4893" s="215"/>
      <c r="E4893" s="200"/>
      <c r="F4893" s="200"/>
      <c r="G4893" s="216"/>
      <c r="H4893" s="273"/>
      <c r="I4893" s="271">
        <f t="shared" si="761"/>
        <v>0</v>
      </c>
      <c r="J4893" s="271"/>
      <c r="K4893" s="271"/>
      <c r="L4893" s="271"/>
      <c r="M4893" s="272"/>
      <c r="N4893" s="272"/>
      <c r="O4893" s="272" t="str">
        <f t="shared" si="762"/>
        <v/>
      </c>
      <c r="P4893" s="272" t="str">
        <f t="shared" si="763"/>
        <v/>
      </c>
      <c r="Q4893" s="272">
        <f t="shared" si="764"/>
        <v>0</v>
      </c>
      <c r="R4893" s="272"/>
    </row>
    <row r="4894" spans="1:18" x14ac:dyDescent="0.3">
      <c r="A4894" s="214">
        <v>25</v>
      </c>
      <c r="B4894" s="200"/>
      <c r="C4894" s="200"/>
      <c r="D4894" s="215"/>
      <c r="E4894" s="200"/>
      <c r="F4894" s="200"/>
      <c r="G4894" s="216"/>
      <c r="H4894" s="273"/>
      <c r="I4894" s="271">
        <f t="shared" si="761"/>
        <v>0</v>
      </c>
      <c r="J4894" s="271"/>
      <c r="K4894" s="271"/>
      <c r="L4894" s="271"/>
      <c r="M4894" s="272"/>
      <c r="N4894" s="272"/>
      <c r="O4894" s="272" t="str">
        <f t="shared" si="762"/>
        <v/>
      </c>
      <c r="P4894" s="272" t="str">
        <f t="shared" si="763"/>
        <v/>
      </c>
      <c r="Q4894" s="272">
        <f t="shared" si="764"/>
        <v>0</v>
      </c>
      <c r="R4894" s="272"/>
    </row>
    <row r="4895" spans="1:18" x14ac:dyDescent="0.3">
      <c r="A4895" s="214">
        <v>26</v>
      </c>
      <c r="B4895" s="200"/>
      <c r="C4895" s="200"/>
      <c r="D4895" s="215"/>
      <c r="E4895" s="200"/>
      <c r="F4895" s="200"/>
      <c r="G4895" s="216"/>
      <c r="H4895" s="273"/>
      <c r="I4895" s="271">
        <f t="shared" si="761"/>
        <v>0</v>
      </c>
      <c r="J4895" s="271"/>
      <c r="K4895" s="271"/>
      <c r="L4895" s="271"/>
      <c r="M4895" s="272"/>
      <c r="N4895" s="272"/>
      <c r="O4895" s="272" t="str">
        <f t="shared" si="762"/>
        <v/>
      </c>
      <c r="P4895" s="272" t="str">
        <f t="shared" si="763"/>
        <v/>
      </c>
      <c r="Q4895" s="272">
        <f t="shared" si="764"/>
        <v>0</v>
      </c>
      <c r="R4895" s="272"/>
    </row>
    <row r="4896" spans="1:18" x14ac:dyDescent="0.3">
      <c r="A4896" s="214">
        <v>27</v>
      </c>
      <c r="B4896" s="200"/>
      <c r="C4896" s="200"/>
      <c r="D4896" s="215"/>
      <c r="E4896" s="200"/>
      <c r="F4896" s="200"/>
      <c r="G4896" s="216"/>
      <c r="H4896" s="273"/>
      <c r="I4896" s="271">
        <f t="shared" si="761"/>
        <v>0</v>
      </c>
      <c r="J4896" s="271"/>
      <c r="K4896" s="271"/>
      <c r="L4896" s="271"/>
      <c r="M4896" s="272"/>
      <c r="N4896" s="272"/>
      <c r="O4896" s="272" t="str">
        <f t="shared" si="762"/>
        <v/>
      </c>
      <c r="P4896" s="272" t="str">
        <f t="shared" si="763"/>
        <v/>
      </c>
      <c r="Q4896" s="272">
        <f t="shared" si="764"/>
        <v>0</v>
      </c>
      <c r="R4896" s="272"/>
    </row>
    <row r="4897" spans="1:21" ht="17.25" thickBot="1" x14ac:dyDescent="0.35">
      <c r="A4897" s="217">
        <v>28</v>
      </c>
      <c r="B4897" s="204"/>
      <c r="C4897" s="204"/>
      <c r="D4897" s="218"/>
      <c r="E4897" s="204"/>
      <c r="F4897" s="204"/>
      <c r="G4897" s="219"/>
      <c r="H4897" s="273"/>
      <c r="I4897" s="271">
        <f t="shared" si="761"/>
        <v>0</v>
      </c>
      <c r="J4897" s="271"/>
      <c r="K4897" s="271"/>
      <c r="L4897" s="271"/>
      <c r="M4897" s="272"/>
      <c r="N4897" s="272"/>
      <c r="O4897" s="272" t="str">
        <f t="shared" si="762"/>
        <v/>
      </c>
      <c r="P4897" s="272" t="str">
        <f t="shared" si="763"/>
        <v/>
      </c>
      <c r="Q4897" s="272">
        <f t="shared" si="764"/>
        <v>0</v>
      </c>
      <c r="R4897" s="272"/>
    </row>
    <row r="4898" spans="1:21" x14ac:dyDescent="0.3">
      <c r="A4898" s="205"/>
      <c r="B4898" s="202"/>
      <c r="C4898" s="202"/>
      <c r="D4898" s="202" t="s">
        <v>271</v>
      </c>
      <c r="E4898" s="202"/>
      <c r="F4898" s="202"/>
      <c r="G4898" s="221"/>
      <c r="H4898" s="273" t="str">
        <f>IF(A4898&lt;&gt;0,SUM(Q4898:Q4900),"")</f>
        <v/>
      </c>
      <c r="I4898" s="271" t="str">
        <f>IF(A4898&lt;&gt;0,IF(IFERROR(B4898-8,0)&lt;0,0,IFERROR(B4898-8,0)),"")</f>
        <v/>
      </c>
      <c r="J4898" s="271" t="str">
        <f>IF(A4898&lt;&gt;0,IF(SUM(H4898-40)&gt;0,H4898-40,0),"")</f>
        <v/>
      </c>
      <c r="K4898" s="271" t="str">
        <f>IF(A4898&lt;&gt;0,IF(SUM(I4898:I4900)&gt;J4898,SUM(I4898:I4900),J4898),"")</f>
        <v/>
      </c>
      <c r="L4898" s="271" t="str">
        <f>IF(A4898&lt;&gt;0,IF(D4870="o",IF(H4898&lt;(15/(7/COUNTA(A4898:A4900))),0,IF(H4898&gt;(COUNTA(A4898:A4900)/5*40),COUNTA(A4898:A4900)/5*8,H4898/5)),""),"")</f>
        <v/>
      </c>
      <c r="M4898" s="272"/>
      <c r="N4898" s="272"/>
      <c r="O4898" s="272" t="str">
        <f t="shared" si="762"/>
        <v/>
      </c>
      <c r="P4898" s="272" t="str">
        <f t="shared" si="763"/>
        <v/>
      </c>
      <c r="Q4898" s="272">
        <f t="shared" si="764"/>
        <v>0</v>
      </c>
      <c r="R4898" s="272"/>
    </row>
    <row r="4899" spans="1:21" x14ac:dyDescent="0.3">
      <c r="A4899" s="206"/>
      <c r="B4899" s="200"/>
      <c r="C4899" s="200"/>
      <c r="D4899" s="215"/>
      <c r="E4899" s="200"/>
      <c r="F4899" s="200"/>
      <c r="G4899" s="216"/>
      <c r="H4899" s="273"/>
      <c r="I4899" s="271" t="str">
        <f>IF(A4899&lt;&gt;0,IF(IFERROR(B4899-8,0)&lt;0,0,IFERROR(B4899-8,0)),"")</f>
        <v/>
      </c>
      <c r="J4899" s="271"/>
      <c r="K4899" s="271"/>
      <c r="L4899" s="271"/>
      <c r="M4899" s="272"/>
      <c r="N4899" s="272"/>
      <c r="O4899" s="272" t="str">
        <f t="shared" si="762"/>
        <v/>
      </c>
      <c r="P4899" s="272" t="str">
        <f t="shared" si="763"/>
        <v/>
      </c>
      <c r="Q4899" s="272">
        <f t="shared" si="764"/>
        <v>0</v>
      </c>
      <c r="R4899" s="272"/>
    </row>
    <row r="4900" spans="1:21" ht="17.25" thickBot="1" x14ac:dyDescent="0.35">
      <c r="A4900" s="207"/>
      <c r="B4900" s="204"/>
      <c r="C4900" s="204"/>
      <c r="D4900" s="218"/>
      <c r="E4900" s="204"/>
      <c r="F4900" s="204"/>
      <c r="G4900" s="219"/>
      <c r="H4900" s="273"/>
      <c r="I4900" s="271" t="str">
        <f>IF(A4900&lt;&gt;0,IF(IFERROR(B4900-8,0)&lt;0,0,IFERROR(B4900-8,0)),"")</f>
        <v/>
      </c>
      <c r="J4900" s="271"/>
      <c r="K4900" s="271"/>
      <c r="L4900" s="271"/>
      <c r="M4900" s="272"/>
      <c r="N4900" s="272"/>
      <c r="O4900" s="272"/>
      <c r="P4900" s="272"/>
      <c r="Q4900" s="272">
        <f t="shared" si="764"/>
        <v>0</v>
      </c>
      <c r="R4900" s="272"/>
    </row>
    <row r="4901" spans="1:21" ht="17.25" thickBot="1" x14ac:dyDescent="0.35">
      <c r="A4901" s="211"/>
      <c r="B4901" s="243"/>
      <c r="C4901" s="243"/>
      <c r="D4901" s="243"/>
      <c r="E4901" s="243"/>
      <c r="F4901" s="243"/>
      <c r="G4901" s="244"/>
      <c r="H4901" s="273">
        <f t="shared" ref="H4901:M4901" si="765">SUM(H4902:H4932)</f>
        <v>0</v>
      </c>
      <c r="I4901" s="271">
        <f t="shared" si="765"/>
        <v>0</v>
      </c>
      <c r="J4901" s="271">
        <f t="shared" si="765"/>
        <v>0</v>
      </c>
      <c r="K4901" s="271">
        <f t="shared" si="765"/>
        <v>0</v>
      </c>
      <c r="L4901" s="274">
        <f t="shared" si="765"/>
        <v>0</v>
      </c>
      <c r="M4901" s="271" t="e">
        <f t="shared" si="765"/>
        <v>#DIV/0!</v>
      </c>
      <c r="N4901" s="275">
        <f>COUNTA(B4902:B4932)-COUNTIF(B4902:B4932,"연차")</f>
        <v>0</v>
      </c>
      <c r="O4901" s="271">
        <f>SUM(O4902:O4932)</f>
        <v>0</v>
      </c>
      <c r="P4901" s="271">
        <f>SUM(P4902:P4932)</f>
        <v>0</v>
      </c>
      <c r="Q4901" s="272">
        <f>SUM(Q4902:Q4932)</f>
        <v>0</v>
      </c>
      <c r="R4901" s="272">
        <f>COUNTA(A4902:A4932)</f>
        <v>28</v>
      </c>
      <c r="S4901" s="276">
        <f>SUM(C4902:C4932)</f>
        <v>0</v>
      </c>
      <c r="T4901" s="276">
        <f>SUM(F4902:F4932)</f>
        <v>0</v>
      </c>
      <c r="U4901" s="251">
        <f>G4903*G4905</f>
        <v>0</v>
      </c>
    </row>
    <row r="4902" spans="1:21" x14ac:dyDescent="0.3">
      <c r="A4902" s="212">
        <v>1</v>
      </c>
      <c r="B4902" s="201"/>
      <c r="C4902" s="201"/>
      <c r="D4902" s="201" t="s">
        <v>271</v>
      </c>
      <c r="E4902" s="201"/>
      <c r="F4902" s="201"/>
      <c r="G4902" s="213" t="s">
        <v>282</v>
      </c>
      <c r="H4902" s="273">
        <f>SUM(B4902:B4908)</f>
        <v>0</v>
      </c>
      <c r="I4902" s="271">
        <f t="shared" ref="I4902:I4929" si="766">IF(IFERROR(B4902-8,0)&lt;0,0,IFERROR(B4902-8,0))</f>
        <v>0</v>
      </c>
      <c r="J4902" s="271">
        <f>IF(SUM(H4902-40)&gt;0,H4902-40,0)</f>
        <v>0</v>
      </c>
      <c r="K4902" s="271">
        <f>IF(SUM(I4902:I4908)&gt;J4902,SUM(I4902:I4908),J4902)</f>
        <v>0</v>
      </c>
      <c r="L4902" s="271">
        <f>IF(D4902="o",IF(H4902&lt;15,0,IF(H4902&gt;40,8,H4902/5)),0)</f>
        <v>0</v>
      </c>
      <c r="M4902" s="272" t="e">
        <f>SUM(B4902:B4932)/COUNTA(B4902:B4932)</f>
        <v>#DIV/0!</v>
      </c>
      <c r="N4902" s="272"/>
      <c r="O4902" s="272" t="str">
        <f>IF(E4902="o",IF(B4902&gt;8,8,B4902),"")</f>
        <v/>
      </c>
      <c r="P4902" s="272" t="str">
        <f>IF(E4902="o",IF(B4902&gt;8,B4902-8,0),"")</f>
        <v/>
      </c>
      <c r="Q4902" s="272">
        <f>COUNTA(A4902)*IF(B4902="연차",0,B4902)</f>
        <v>0</v>
      </c>
      <c r="R4902" s="272"/>
    </row>
    <row r="4903" spans="1:21" x14ac:dyDescent="0.3">
      <c r="A4903" s="214">
        <v>2</v>
      </c>
      <c r="B4903" s="200"/>
      <c r="C4903" s="200"/>
      <c r="D4903" s="215"/>
      <c r="E4903" s="200"/>
      <c r="F4903" s="200"/>
      <c r="G4903" s="203"/>
      <c r="H4903" s="273"/>
      <c r="I4903" s="271">
        <f t="shared" si="766"/>
        <v>0</v>
      </c>
      <c r="J4903" s="271"/>
      <c r="K4903" s="271"/>
      <c r="L4903" s="271"/>
      <c r="M4903" s="272"/>
      <c r="N4903" s="272"/>
      <c r="O4903" s="272" t="str">
        <f t="shared" ref="O4903:O4931" si="767">IF(E4903="o",IF(B4903&gt;8,8,B4903),"")</f>
        <v/>
      </c>
      <c r="P4903" s="272" t="str">
        <f t="shared" ref="P4903:P4931" si="768">IF(E4903="o",IF(B4903&gt;8,B4903-8,0),"")</f>
        <v/>
      </c>
      <c r="Q4903" s="272">
        <f t="shared" ref="Q4903:Q4932" si="769">COUNTA(A4903)*IF(B4903="연차",0,B4903)</f>
        <v>0</v>
      </c>
      <c r="R4903" s="272"/>
    </row>
    <row r="4904" spans="1:21" x14ac:dyDescent="0.3">
      <c r="A4904" s="214">
        <v>3</v>
      </c>
      <c r="B4904" s="200"/>
      <c r="C4904" s="200"/>
      <c r="D4904" s="215"/>
      <c r="E4904" s="200"/>
      <c r="F4904" s="200"/>
      <c r="G4904" s="203" t="s">
        <v>275</v>
      </c>
      <c r="H4904" s="273"/>
      <c r="I4904" s="271">
        <f t="shared" si="766"/>
        <v>0</v>
      </c>
      <c r="J4904" s="271"/>
      <c r="K4904" s="271"/>
      <c r="L4904" s="271"/>
      <c r="M4904" s="272"/>
      <c r="N4904" s="272"/>
      <c r="O4904" s="272" t="str">
        <f t="shared" si="767"/>
        <v/>
      </c>
      <c r="P4904" s="272" t="str">
        <f t="shared" si="768"/>
        <v/>
      </c>
      <c r="Q4904" s="272">
        <f t="shared" si="769"/>
        <v>0</v>
      </c>
      <c r="R4904" s="272"/>
    </row>
    <row r="4905" spans="1:21" x14ac:dyDescent="0.3">
      <c r="A4905" s="214">
        <v>4</v>
      </c>
      <c r="B4905" s="200"/>
      <c r="C4905" s="200"/>
      <c r="D4905" s="215"/>
      <c r="E4905" s="200"/>
      <c r="F4905" s="200"/>
      <c r="G4905" s="203"/>
      <c r="H4905" s="273"/>
      <c r="I4905" s="271">
        <f t="shared" si="766"/>
        <v>0</v>
      </c>
      <c r="J4905" s="271"/>
      <c r="K4905" s="271"/>
      <c r="L4905" s="271"/>
      <c r="M4905" s="272"/>
      <c r="N4905" s="272"/>
      <c r="O4905" s="272" t="str">
        <f t="shared" si="767"/>
        <v/>
      </c>
      <c r="P4905" s="272" t="str">
        <f t="shared" si="768"/>
        <v/>
      </c>
      <c r="Q4905" s="272">
        <f t="shared" si="769"/>
        <v>0</v>
      </c>
      <c r="R4905" s="272"/>
    </row>
    <row r="4906" spans="1:21" x14ac:dyDescent="0.3">
      <c r="A4906" s="214">
        <v>5</v>
      </c>
      <c r="B4906" s="200"/>
      <c r="C4906" s="200"/>
      <c r="D4906" s="215"/>
      <c r="E4906" s="200"/>
      <c r="F4906" s="200"/>
      <c r="G4906" s="216"/>
      <c r="H4906" s="273"/>
      <c r="I4906" s="271">
        <f t="shared" si="766"/>
        <v>0</v>
      </c>
      <c r="J4906" s="271"/>
      <c r="K4906" s="271"/>
      <c r="L4906" s="271"/>
      <c r="M4906" s="272"/>
      <c r="N4906" s="272"/>
      <c r="O4906" s="272" t="str">
        <f t="shared" si="767"/>
        <v/>
      </c>
      <c r="P4906" s="272" t="str">
        <f t="shared" si="768"/>
        <v/>
      </c>
      <c r="Q4906" s="272">
        <f t="shared" si="769"/>
        <v>0</v>
      </c>
      <c r="R4906" s="272"/>
    </row>
    <row r="4907" spans="1:21" x14ac:dyDescent="0.3">
      <c r="A4907" s="214">
        <v>6</v>
      </c>
      <c r="B4907" s="200"/>
      <c r="C4907" s="200"/>
      <c r="D4907" s="215"/>
      <c r="E4907" s="200"/>
      <c r="F4907" s="200"/>
      <c r="G4907" s="216"/>
      <c r="H4907" s="273"/>
      <c r="I4907" s="271">
        <f t="shared" si="766"/>
        <v>0</v>
      </c>
      <c r="J4907" s="271"/>
      <c r="K4907" s="271"/>
      <c r="L4907" s="271"/>
      <c r="M4907" s="272"/>
      <c r="N4907" s="272"/>
      <c r="O4907" s="272" t="str">
        <f t="shared" si="767"/>
        <v/>
      </c>
      <c r="P4907" s="272" t="str">
        <f t="shared" si="768"/>
        <v/>
      </c>
      <c r="Q4907" s="272">
        <f t="shared" si="769"/>
        <v>0</v>
      </c>
      <c r="R4907" s="272"/>
    </row>
    <row r="4908" spans="1:21" ht="17.25" thickBot="1" x14ac:dyDescent="0.35">
      <c r="A4908" s="217">
        <v>7</v>
      </c>
      <c r="B4908" s="204"/>
      <c r="C4908" s="204"/>
      <c r="D4908" s="218"/>
      <c r="E4908" s="204"/>
      <c r="F4908" s="204"/>
      <c r="G4908" s="219"/>
      <c r="H4908" s="273"/>
      <c r="I4908" s="271">
        <f t="shared" si="766"/>
        <v>0</v>
      </c>
      <c r="J4908" s="271"/>
      <c r="K4908" s="271"/>
      <c r="L4908" s="271"/>
      <c r="M4908" s="272"/>
      <c r="N4908" s="272"/>
      <c r="O4908" s="272" t="str">
        <f t="shared" si="767"/>
        <v/>
      </c>
      <c r="P4908" s="272" t="str">
        <f t="shared" si="768"/>
        <v/>
      </c>
      <c r="Q4908" s="272">
        <f t="shared" si="769"/>
        <v>0</v>
      </c>
      <c r="R4908" s="272"/>
    </row>
    <row r="4909" spans="1:21" x14ac:dyDescent="0.3">
      <c r="A4909" s="220">
        <v>8</v>
      </c>
      <c r="B4909" s="202"/>
      <c r="C4909" s="202"/>
      <c r="D4909" s="202" t="s">
        <v>271</v>
      </c>
      <c r="E4909" s="202"/>
      <c r="F4909" s="202"/>
      <c r="G4909" s="221"/>
      <c r="H4909" s="273">
        <f>SUM(B4909:B4915)</f>
        <v>0</v>
      </c>
      <c r="I4909" s="271">
        <f t="shared" si="766"/>
        <v>0</v>
      </c>
      <c r="J4909" s="271">
        <f>IF(SUM(H4909-40)&gt;0,H4909-40,0)</f>
        <v>0</v>
      </c>
      <c r="K4909" s="271">
        <f>IF(SUM(I4909:I4915)&gt;J4909,SUM(I4909:I4915),J4909)</f>
        <v>0</v>
      </c>
      <c r="L4909" s="271">
        <f>IF(D4909="o",IF(H4909&lt;15,0,IF(H4909&gt;40,8,H4909/5)),0)</f>
        <v>0</v>
      </c>
      <c r="M4909" s="272"/>
      <c r="N4909" s="272"/>
      <c r="O4909" s="272" t="str">
        <f t="shared" si="767"/>
        <v/>
      </c>
      <c r="P4909" s="272" t="str">
        <f t="shared" si="768"/>
        <v/>
      </c>
      <c r="Q4909" s="272">
        <f t="shared" si="769"/>
        <v>0</v>
      </c>
      <c r="R4909" s="272"/>
    </row>
    <row r="4910" spans="1:21" x14ac:dyDescent="0.3">
      <c r="A4910" s="214">
        <v>9</v>
      </c>
      <c r="B4910" s="200"/>
      <c r="C4910" s="200"/>
      <c r="D4910" s="215"/>
      <c r="E4910" s="200"/>
      <c r="F4910" s="200"/>
      <c r="G4910" s="216"/>
      <c r="H4910" s="273"/>
      <c r="I4910" s="271">
        <f t="shared" si="766"/>
        <v>0</v>
      </c>
      <c r="J4910" s="271"/>
      <c r="K4910" s="271"/>
      <c r="L4910" s="271"/>
      <c r="M4910" s="272"/>
      <c r="N4910" s="272"/>
      <c r="O4910" s="272" t="str">
        <f t="shared" si="767"/>
        <v/>
      </c>
      <c r="P4910" s="272" t="str">
        <f t="shared" si="768"/>
        <v/>
      </c>
      <c r="Q4910" s="272">
        <f t="shared" si="769"/>
        <v>0</v>
      </c>
      <c r="R4910" s="272"/>
    </row>
    <row r="4911" spans="1:21" x14ac:dyDescent="0.3">
      <c r="A4911" s="214">
        <v>10</v>
      </c>
      <c r="B4911" s="200"/>
      <c r="C4911" s="200"/>
      <c r="D4911" s="215"/>
      <c r="E4911" s="200"/>
      <c r="F4911" s="200"/>
      <c r="G4911" s="216"/>
      <c r="H4911" s="273"/>
      <c r="I4911" s="271">
        <f t="shared" si="766"/>
        <v>0</v>
      </c>
      <c r="J4911" s="271"/>
      <c r="K4911" s="271"/>
      <c r="L4911" s="271"/>
      <c r="M4911" s="272"/>
      <c r="N4911" s="272"/>
      <c r="O4911" s="272" t="str">
        <f t="shared" si="767"/>
        <v/>
      </c>
      <c r="P4911" s="272" t="str">
        <f t="shared" si="768"/>
        <v/>
      </c>
      <c r="Q4911" s="272">
        <f t="shared" si="769"/>
        <v>0</v>
      </c>
      <c r="R4911" s="272"/>
    </row>
    <row r="4912" spans="1:21" x14ac:dyDescent="0.3">
      <c r="A4912" s="214">
        <v>11</v>
      </c>
      <c r="B4912" s="200"/>
      <c r="C4912" s="200"/>
      <c r="D4912" s="215"/>
      <c r="E4912" s="200"/>
      <c r="F4912" s="200"/>
      <c r="G4912" s="216"/>
      <c r="H4912" s="273"/>
      <c r="I4912" s="271">
        <f t="shared" si="766"/>
        <v>0</v>
      </c>
      <c r="J4912" s="271"/>
      <c r="K4912" s="271"/>
      <c r="L4912" s="271"/>
      <c r="M4912" s="272"/>
      <c r="N4912" s="272"/>
      <c r="O4912" s="272" t="str">
        <f t="shared" si="767"/>
        <v/>
      </c>
      <c r="P4912" s="272" t="str">
        <f t="shared" si="768"/>
        <v/>
      </c>
      <c r="Q4912" s="272">
        <f t="shared" si="769"/>
        <v>0</v>
      </c>
      <c r="R4912" s="272"/>
    </row>
    <row r="4913" spans="1:18" x14ac:dyDescent="0.3">
      <c r="A4913" s="214">
        <v>12</v>
      </c>
      <c r="B4913" s="200"/>
      <c r="C4913" s="200"/>
      <c r="D4913" s="215"/>
      <c r="E4913" s="200"/>
      <c r="F4913" s="200"/>
      <c r="G4913" s="216"/>
      <c r="H4913" s="273"/>
      <c r="I4913" s="271">
        <f t="shared" si="766"/>
        <v>0</v>
      </c>
      <c r="J4913" s="271"/>
      <c r="K4913" s="271"/>
      <c r="L4913" s="271"/>
      <c r="M4913" s="272"/>
      <c r="N4913" s="272"/>
      <c r="O4913" s="272" t="str">
        <f t="shared" si="767"/>
        <v/>
      </c>
      <c r="P4913" s="272" t="str">
        <f t="shared" si="768"/>
        <v/>
      </c>
      <c r="Q4913" s="272">
        <f t="shared" si="769"/>
        <v>0</v>
      </c>
      <c r="R4913" s="272"/>
    </row>
    <row r="4914" spans="1:18" x14ac:dyDescent="0.3">
      <c r="A4914" s="214">
        <v>13</v>
      </c>
      <c r="B4914" s="200"/>
      <c r="C4914" s="200"/>
      <c r="D4914" s="215"/>
      <c r="E4914" s="200"/>
      <c r="F4914" s="200"/>
      <c r="G4914" s="216"/>
      <c r="H4914" s="273"/>
      <c r="I4914" s="271">
        <f t="shared" si="766"/>
        <v>0</v>
      </c>
      <c r="J4914" s="271"/>
      <c r="K4914" s="271"/>
      <c r="L4914" s="271"/>
      <c r="M4914" s="272"/>
      <c r="N4914" s="272"/>
      <c r="O4914" s="272" t="str">
        <f t="shared" si="767"/>
        <v/>
      </c>
      <c r="P4914" s="272" t="str">
        <f t="shared" si="768"/>
        <v/>
      </c>
      <c r="Q4914" s="272">
        <f t="shared" si="769"/>
        <v>0</v>
      </c>
      <c r="R4914" s="272"/>
    </row>
    <row r="4915" spans="1:18" ht="17.25" thickBot="1" x14ac:dyDescent="0.35">
      <c r="A4915" s="217">
        <v>14</v>
      </c>
      <c r="B4915" s="204"/>
      <c r="C4915" s="204"/>
      <c r="D4915" s="218"/>
      <c r="E4915" s="204"/>
      <c r="F4915" s="204"/>
      <c r="G4915" s="219"/>
      <c r="H4915" s="273"/>
      <c r="I4915" s="271">
        <f t="shared" si="766"/>
        <v>0</v>
      </c>
      <c r="J4915" s="271"/>
      <c r="K4915" s="271"/>
      <c r="L4915" s="271"/>
      <c r="M4915" s="272"/>
      <c r="N4915" s="272"/>
      <c r="O4915" s="272" t="str">
        <f t="shared" si="767"/>
        <v/>
      </c>
      <c r="P4915" s="272" t="str">
        <f t="shared" si="768"/>
        <v/>
      </c>
      <c r="Q4915" s="272">
        <f t="shared" si="769"/>
        <v>0</v>
      </c>
      <c r="R4915" s="272"/>
    </row>
    <row r="4916" spans="1:18" x14ac:dyDescent="0.3">
      <c r="A4916" s="220">
        <v>15</v>
      </c>
      <c r="B4916" s="202"/>
      <c r="C4916" s="202"/>
      <c r="D4916" s="202" t="s">
        <v>271</v>
      </c>
      <c r="E4916" s="202"/>
      <c r="F4916" s="202"/>
      <c r="G4916" s="221"/>
      <c r="H4916" s="273">
        <f>SUM(B4916:B4922)</f>
        <v>0</v>
      </c>
      <c r="I4916" s="271">
        <f t="shared" si="766"/>
        <v>0</v>
      </c>
      <c r="J4916" s="271">
        <f>IF(SUM(H4916-40)&gt;0,H4916-40,0)</f>
        <v>0</v>
      </c>
      <c r="K4916" s="271">
        <f>IF(SUM(I4916:I4922)&gt;J4916,SUM(I4916:I4922),J4916)</f>
        <v>0</v>
      </c>
      <c r="L4916" s="271">
        <f>IF(D4916="o",IF(H4916&lt;15,0,IF(H4916&gt;40,8,H4916/5)),0)</f>
        <v>0</v>
      </c>
      <c r="M4916" s="272"/>
      <c r="N4916" s="272"/>
      <c r="O4916" s="272" t="str">
        <f t="shared" si="767"/>
        <v/>
      </c>
      <c r="P4916" s="272" t="str">
        <f t="shared" si="768"/>
        <v/>
      </c>
      <c r="Q4916" s="272">
        <f t="shared" si="769"/>
        <v>0</v>
      </c>
      <c r="R4916" s="272"/>
    </row>
    <row r="4917" spans="1:18" x14ac:dyDescent="0.3">
      <c r="A4917" s="214">
        <v>16</v>
      </c>
      <c r="B4917" s="200"/>
      <c r="C4917" s="200"/>
      <c r="D4917" s="215"/>
      <c r="E4917" s="200"/>
      <c r="F4917" s="200"/>
      <c r="G4917" s="216"/>
      <c r="H4917" s="273"/>
      <c r="I4917" s="271">
        <f t="shared" si="766"/>
        <v>0</v>
      </c>
      <c r="J4917" s="271"/>
      <c r="K4917" s="271"/>
      <c r="L4917" s="271"/>
      <c r="M4917" s="272"/>
      <c r="N4917" s="272"/>
      <c r="O4917" s="272" t="str">
        <f t="shared" si="767"/>
        <v/>
      </c>
      <c r="P4917" s="272" t="str">
        <f t="shared" si="768"/>
        <v/>
      </c>
      <c r="Q4917" s="272">
        <f t="shared" si="769"/>
        <v>0</v>
      </c>
      <c r="R4917" s="272"/>
    </row>
    <row r="4918" spans="1:18" x14ac:dyDescent="0.3">
      <c r="A4918" s="214">
        <v>17</v>
      </c>
      <c r="B4918" s="200"/>
      <c r="C4918" s="200"/>
      <c r="D4918" s="215"/>
      <c r="E4918" s="200"/>
      <c r="F4918" s="200"/>
      <c r="G4918" s="216"/>
      <c r="H4918" s="273"/>
      <c r="I4918" s="271">
        <f t="shared" si="766"/>
        <v>0</v>
      </c>
      <c r="J4918" s="271"/>
      <c r="K4918" s="271"/>
      <c r="L4918" s="271"/>
      <c r="M4918" s="272"/>
      <c r="N4918" s="272"/>
      <c r="O4918" s="272" t="str">
        <f t="shared" si="767"/>
        <v/>
      </c>
      <c r="P4918" s="272" t="str">
        <f t="shared" si="768"/>
        <v/>
      </c>
      <c r="Q4918" s="272">
        <f t="shared" si="769"/>
        <v>0</v>
      </c>
      <c r="R4918" s="272"/>
    </row>
    <row r="4919" spans="1:18" x14ac:dyDescent="0.3">
      <c r="A4919" s="214">
        <v>18</v>
      </c>
      <c r="B4919" s="200"/>
      <c r="C4919" s="200"/>
      <c r="D4919" s="215"/>
      <c r="E4919" s="200"/>
      <c r="F4919" s="200"/>
      <c r="G4919" s="216"/>
      <c r="H4919" s="273"/>
      <c r="I4919" s="271">
        <f t="shared" si="766"/>
        <v>0</v>
      </c>
      <c r="J4919" s="271"/>
      <c r="K4919" s="271"/>
      <c r="L4919" s="271"/>
      <c r="M4919" s="272"/>
      <c r="N4919" s="272"/>
      <c r="O4919" s="272" t="str">
        <f t="shared" si="767"/>
        <v/>
      </c>
      <c r="P4919" s="272" t="str">
        <f t="shared" si="768"/>
        <v/>
      </c>
      <c r="Q4919" s="272">
        <f t="shared" si="769"/>
        <v>0</v>
      </c>
      <c r="R4919" s="272"/>
    </row>
    <row r="4920" spans="1:18" x14ac:dyDescent="0.3">
      <c r="A4920" s="214">
        <v>19</v>
      </c>
      <c r="B4920" s="200"/>
      <c r="C4920" s="200"/>
      <c r="D4920" s="215"/>
      <c r="E4920" s="200"/>
      <c r="F4920" s="200"/>
      <c r="G4920" s="216"/>
      <c r="H4920" s="273"/>
      <c r="I4920" s="271">
        <f t="shared" si="766"/>
        <v>0</v>
      </c>
      <c r="J4920" s="271"/>
      <c r="K4920" s="271"/>
      <c r="L4920" s="271"/>
      <c r="M4920" s="272"/>
      <c r="N4920" s="272"/>
      <c r="O4920" s="272" t="str">
        <f t="shared" si="767"/>
        <v/>
      </c>
      <c r="P4920" s="272" t="str">
        <f t="shared" si="768"/>
        <v/>
      </c>
      <c r="Q4920" s="272">
        <f t="shared" si="769"/>
        <v>0</v>
      </c>
      <c r="R4920" s="272"/>
    </row>
    <row r="4921" spans="1:18" x14ac:dyDescent="0.3">
      <c r="A4921" s="214">
        <v>20</v>
      </c>
      <c r="B4921" s="200"/>
      <c r="C4921" s="200"/>
      <c r="D4921" s="215"/>
      <c r="E4921" s="200"/>
      <c r="F4921" s="200"/>
      <c r="G4921" s="216"/>
      <c r="H4921" s="273"/>
      <c r="I4921" s="271">
        <f t="shared" si="766"/>
        <v>0</v>
      </c>
      <c r="J4921" s="271"/>
      <c r="K4921" s="271"/>
      <c r="L4921" s="271"/>
      <c r="M4921" s="272"/>
      <c r="N4921" s="272"/>
      <c r="O4921" s="272" t="str">
        <f t="shared" si="767"/>
        <v/>
      </c>
      <c r="P4921" s="272" t="str">
        <f t="shared" si="768"/>
        <v/>
      </c>
      <c r="Q4921" s="272">
        <f t="shared" si="769"/>
        <v>0</v>
      </c>
      <c r="R4921" s="272"/>
    </row>
    <row r="4922" spans="1:18" ht="17.25" thickBot="1" x14ac:dyDescent="0.35">
      <c r="A4922" s="217">
        <v>21</v>
      </c>
      <c r="B4922" s="204"/>
      <c r="C4922" s="204"/>
      <c r="D4922" s="218"/>
      <c r="E4922" s="204"/>
      <c r="F4922" s="204"/>
      <c r="G4922" s="219"/>
      <c r="H4922" s="273"/>
      <c r="I4922" s="271">
        <f t="shared" si="766"/>
        <v>0</v>
      </c>
      <c r="J4922" s="271"/>
      <c r="K4922" s="271"/>
      <c r="L4922" s="271"/>
      <c r="M4922" s="272"/>
      <c r="N4922" s="272"/>
      <c r="O4922" s="272" t="str">
        <f t="shared" si="767"/>
        <v/>
      </c>
      <c r="P4922" s="272" t="str">
        <f t="shared" si="768"/>
        <v/>
      </c>
      <c r="Q4922" s="272">
        <f t="shared" si="769"/>
        <v>0</v>
      </c>
      <c r="R4922" s="272"/>
    </row>
    <row r="4923" spans="1:18" x14ac:dyDescent="0.3">
      <c r="A4923" s="220">
        <v>22</v>
      </c>
      <c r="B4923" s="202"/>
      <c r="C4923" s="202"/>
      <c r="D4923" s="202" t="s">
        <v>271</v>
      </c>
      <c r="E4923" s="202"/>
      <c r="F4923" s="202"/>
      <c r="G4923" s="221"/>
      <c r="H4923" s="273">
        <f>SUM(B4923:B4929)</f>
        <v>0</v>
      </c>
      <c r="I4923" s="271">
        <f t="shared" si="766"/>
        <v>0</v>
      </c>
      <c r="J4923" s="271">
        <f>IF(SUM(H4923-40)&gt;0,H4923-40,0)</f>
        <v>0</v>
      </c>
      <c r="K4923" s="271">
        <f>IF(SUM(I4923:I4929)&gt;J4923,SUM(I4923:I4929),J4923)</f>
        <v>0</v>
      </c>
      <c r="L4923" s="271">
        <f>IF(D4923="o",IF(H4923&lt;15,0,IF(H4923&gt;40,8,H4923/5)),0)</f>
        <v>0</v>
      </c>
      <c r="M4923" s="272"/>
      <c r="N4923" s="272"/>
      <c r="O4923" s="272" t="str">
        <f t="shared" si="767"/>
        <v/>
      </c>
      <c r="P4923" s="272" t="str">
        <f t="shared" si="768"/>
        <v/>
      </c>
      <c r="Q4923" s="272">
        <f t="shared" si="769"/>
        <v>0</v>
      </c>
      <c r="R4923" s="272"/>
    </row>
    <row r="4924" spans="1:18" x14ac:dyDescent="0.3">
      <c r="A4924" s="214">
        <v>23</v>
      </c>
      <c r="B4924" s="200"/>
      <c r="C4924" s="200"/>
      <c r="D4924" s="215"/>
      <c r="E4924" s="200"/>
      <c r="F4924" s="200"/>
      <c r="G4924" s="216"/>
      <c r="H4924" s="273"/>
      <c r="I4924" s="271">
        <f t="shared" si="766"/>
        <v>0</v>
      </c>
      <c r="J4924" s="271"/>
      <c r="K4924" s="271"/>
      <c r="L4924" s="271"/>
      <c r="M4924" s="272"/>
      <c r="N4924" s="272"/>
      <c r="O4924" s="272" t="str">
        <f t="shared" si="767"/>
        <v/>
      </c>
      <c r="P4924" s="272" t="str">
        <f t="shared" si="768"/>
        <v/>
      </c>
      <c r="Q4924" s="272">
        <f t="shared" si="769"/>
        <v>0</v>
      </c>
      <c r="R4924" s="272"/>
    </row>
    <row r="4925" spans="1:18" x14ac:dyDescent="0.3">
      <c r="A4925" s="214">
        <v>24</v>
      </c>
      <c r="B4925" s="200"/>
      <c r="C4925" s="200"/>
      <c r="D4925" s="215"/>
      <c r="E4925" s="200"/>
      <c r="F4925" s="200"/>
      <c r="G4925" s="216"/>
      <c r="H4925" s="273"/>
      <c r="I4925" s="271">
        <f t="shared" si="766"/>
        <v>0</v>
      </c>
      <c r="J4925" s="271"/>
      <c r="K4925" s="271"/>
      <c r="L4925" s="271"/>
      <c r="M4925" s="272"/>
      <c r="N4925" s="272"/>
      <c r="O4925" s="272" t="str">
        <f t="shared" si="767"/>
        <v/>
      </c>
      <c r="P4925" s="272" t="str">
        <f t="shared" si="768"/>
        <v/>
      </c>
      <c r="Q4925" s="272">
        <f t="shared" si="769"/>
        <v>0</v>
      </c>
      <c r="R4925" s="272"/>
    </row>
    <row r="4926" spans="1:18" x14ac:dyDescent="0.3">
      <c r="A4926" s="214">
        <v>25</v>
      </c>
      <c r="B4926" s="200"/>
      <c r="C4926" s="200"/>
      <c r="D4926" s="215"/>
      <c r="E4926" s="200"/>
      <c r="F4926" s="200"/>
      <c r="G4926" s="216"/>
      <c r="H4926" s="273"/>
      <c r="I4926" s="271">
        <f t="shared" si="766"/>
        <v>0</v>
      </c>
      <c r="J4926" s="271"/>
      <c r="K4926" s="271"/>
      <c r="L4926" s="271"/>
      <c r="M4926" s="272"/>
      <c r="N4926" s="272"/>
      <c r="O4926" s="272" t="str">
        <f t="shared" si="767"/>
        <v/>
      </c>
      <c r="P4926" s="272" t="str">
        <f t="shared" si="768"/>
        <v/>
      </c>
      <c r="Q4926" s="272">
        <f t="shared" si="769"/>
        <v>0</v>
      </c>
      <c r="R4926" s="272"/>
    </row>
    <row r="4927" spans="1:18" x14ac:dyDescent="0.3">
      <c r="A4927" s="214">
        <v>26</v>
      </c>
      <c r="B4927" s="200"/>
      <c r="C4927" s="200"/>
      <c r="D4927" s="215"/>
      <c r="E4927" s="200"/>
      <c r="F4927" s="200"/>
      <c r="G4927" s="216"/>
      <c r="H4927" s="273"/>
      <c r="I4927" s="271">
        <f t="shared" si="766"/>
        <v>0</v>
      </c>
      <c r="J4927" s="271"/>
      <c r="K4927" s="271"/>
      <c r="L4927" s="271"/>
      <c r="M4927" s="272"/>
      <c r="N4927" s="272"/>
      <c r="O4927" s="272" t="str">
        <f t="shared" si="767"/>
        <v/>
      </c>
      <c r="P4927" s="272" t="str">
        <f t="shared" si="768"/>
        <v/>
      </c>
      <c r="Q4927" s="272">
        <f t="shared" si="769"/>
        <v>0</v>
      </c>
      <c r="R4927" s="272"/>
    </row>
    <row r="4928" spans="1:18" x14ac:dyDescent="0.3">
      <c r="A4928" s="214">
        <v>27</v>
      </c>
      <c r="B4928" s="200"/>
      <c r="C4928" s="200"/>
      <c r="D4928" s="215"/>
      <c r="E4928" s="200"/>
      <c r="F4928" s="200"/>
      <c r="G4928" s="216"/>
      <c r="H4928" s="273"/>
      <c r="I4928" s="271">
        <f t="shared" si="766"/>
        <v>0</v>
      </c>
      <c r="J4928" s="271"/>
      <c r="K4928" s="271"/>
      <c r="L4928" s="271"/>
      <c r="M4928" s="272"/>
      <c r="N4928" s="272"/>
      <c r="O4928" s="272" t="str">
        <f t="shared" si="767"/>
        <v/>
      </c>
      <c r="P4928" s="272" t="str">
        <f t="shared" si="768"/>
        <v/>
      </c>
      <c r="Q4928" s="272">
        <f t="shared" si="769"/>
        <v>0</v>
      </c>
      <c r="R4928" s="272"/>
    </row>
    <row r="4929" spans="1:21" ht="17.25" thickBot="1" x14ac:dyDescent="0.35">
      <c r="A4929" s="217">
        <v>28</v>
      </c>
      <c r="B4929" s="204"/>
      <c r="C4929" s="204"/>
      <c r="D4929" s="218"/>
      <c r="E4929" s="204"/>
      <c r="F4929" s="204"/>
      <c r="G4929" s="219"/>
      <c r="H4929" s="273"/>
      <c r="I4929" s="271">
        <f t="shared" si="766"/>
        <v>0</v>
      </c>
      <c r="J4929" s="271"/>
      <c r="K4929" s="271"/>
      <c r="L4929" s="271"/>
      <c r="M4929" s="272"/>
      <c r="N4929" s="272"/>
      <c r="O4929" s="272" t="str">
        <f t="shared" si="767"/>
        <v/>
      </c>
      <c r="P4929" s="272" t="str">
        <f t="shared" si="768"/>
        <v/>
      </c>
      <c r="Q4929" s="272">
        <f t="shared" si="769"/>
        <v>0</v>
      </c>
      <c r="R4929" s="272"/>
    </row>
    <row r="4930" spans="1:21" x14ac:dyDescent="0.3">
      <c r="A4930" s="205"/>
      <c r="B4930" s="202"/>
      <c r="C4930" s="202"/>
      <c r="D4930" s="202" t="s">
        <v>271</v>
      </c>
      <c r="E4930" s="202"/>
      <c r="F4930" s="202"/>
      <c r="G4930" s="221"/>
      <c r="H4930" s="273" t="str">
        <f>IF(A4930&lt;&gt;0,SUM(Q4930:Q4932),"")</f>
        <v/>
      </c>
      <c r="I4930" s="271" t="str">
        <f>IF(A4930&lt;&gt;0,IF(IFERROR(B4930-8,0)&lt;0,0,IFERROR(B4930-8,0)),"")</f>
        <v/>
      </c>
      <c r="J4930" s="271" t="str">
        <f>IF(A4930&lt;&gt;0,IF(SUM(H4930-40)&gt;0,H4930-40,0),"")</f>
        <v/>
      </c>
      <c r="K4930" s="271" t="str">
        <f>IF(A4930&lt;&gt;0,IF(SUM(I4930:I4932)&gt;J4930,SUM(I4930:I4932),J4930),"")</f>
        <v/>
      </c>
      <c r="L4930" s="271" t="str">
        <f>IF(A4930&lt;&gt;0,IF(D4902="o",IF(H4930&lt;(15/(7/COUNTA(A4930:A4932))),0,IF(H4930&gt;(COUNTA(A4930:A4932)/5*40),COUNTA(A4930:A4932)/5*8,H4930/5)),""),"")</f>
        <v/>
      </c>
      <c r="M4930" s="272"/>
      <c r="N4930" s="272"/>
      <c r="O4930" s="272" t="str">
        <f t="shared" si="767"/>
        <v/>
      </c>
      <c r="P4930" s="272" t="str">
        <f t="shared" si="768"/>
        <v/>
      </c>
      <c r="Q4930" s="272">
        <f t="shared" si="769"/>
        <v>0</v>
      </c>
      <c r="R4930" s="272"/>
    </row>
    <row r="4931" spans="1:21" x14ac:dyDescent="0.3">
      <c r="A4931" s="206"/>
      <c r="B4931" s="200"/>
      <c r="C4931" s="200"/>
      <c r="D4931" s="215"/>
      <c r="E4931" s="200"/>
      <c r="F4931" s="200"/>
      <c r="G4931" s="216"/>
      <c r="H4931" s="273"/>
      <c r="I4931" s="271" t="str">
        <f>IF(A4931&lt;&gt;0,IF(IFERROR(B4931-8,0)&lt;0,0,IFERROR(B4931-8,0)),"")</f>
        <v/>
      </c>
      <c r="J4931" s="271"/>
      <c r="K4931" s="271"/>
      <c r="L4931" s="271"/>
      <c r="M4931" s="272"/>
      <c r="N4931" s="272"/>
      <c r="O4931" s="272" t="str">
        <f t="shared" si="767"/>
        <v/>
      </c>
      <c r="P4931" s="272" t="str">
        <f t="shared" si="768"/>
        <v/>
      </c>
      <c r="Q4931" s="272">
        <f t="shared" si="769"/>
        <v>0</v>
      </c>
      <c r="R4931" s="272"/>
    </row>
    <row r="4932" spans="1:21" ht="17.25" thickBot="1" x14ac:dyDescent="0.35">
      <c r="A4932" s="207"/>
      <c r="B4932" s="204"/>
      <c r="C4932" s="204"/>
      <c r="D4932" s="218"/>
      <c r="E4932" s="204"/>
      <c r="F4932" s="204"/>
      <c r="G4932" s="219"/>
      <c r="H4932" s="273"/>
      <c r="I4932" s="271" t="str">
        <f>IF(A4932&lt;&gt;0,IF(IFERROR(B4932-8,0)&lt;0,0,IFERROR(B4932-8,0)),"")</f>
        <v/>
      </c>
      <c r="J4932" s="271"/>
      <c r="K4932" s="271"/>
      <c r="L4932" s="271"/>
      <c r="M4932" s="272"/>
      <c r="N4932" s="272"/>
      <c r="O4932" s="272"/>
      <c r="P4932" s="272"/>
      <c r="Q4932" s="272">
        <f t="shared" si="769"/>
        <v>0</v>
      </c>
      <c r="R4932" s="272"/>
    </row>
    <row r="4933" spans="1:21" ht="17.25" thickBot="1" x14ac:dyDescent="0.35">
      <c r="A4933" s="211"/>
      <c r="B4933" s="243"/>
      <c r="C4933" s="243"/>
      <c r="D4933" s="243"/>
      <c r="E4933" s="243"/>
      <c r="F4933" s="243"/>
      <c r="G4933" s="244"/>
      <c r="H4933" s="273">
        <f t="shared" ref="H4933:M4933" si="770">SUM(H4934:H4964)</f>
        <v>0</v>
      </c>
      <c r="I4933" s="271">
        <f t="shared" si="770"/>
        <v>0</v>
      </c>
      <c r="J4933" s="271">
        <f t="shared" si="770"/>
        <v>0</v>
      </c>
      <c r="K4933" s="271">
        <f t="shared" si="770"/>
        <v>0</v>
      </c>
      <c r="L4933" s="274">
        <f t="shared" si="770"/>
        <v>0</v>
      </c>
      <c r="M4933" s="271" t="e">
        <f t="shared" si="770"/>
        <v>#DIV/0!</v>
      </c>
      <c r="N4933" s="275">
        <f>COUNTA(B4934:B4964)-COUNTIF(B4934:B4964,"연차")</f>
        <v>0</v>
      </c>
      <c r="O4933" s="271">
        <f>SUM(O4934:O4964)</f>
        <v>0</v>
      </c>
      <c r="P4933" s="271">
        <f>SUM(P4934:P4964)</f>
        <v>0</v>
      </c>
      <c r="Q4933" s="272">
        <f>SUM(Q4934:Q4964)</f>
        <v>0</v>
      </c>
      <c r="R4933" s="272">
        <f>COUNTA(A4934:A4964)</f>
        <v>28</v>
      </c>
      <c r="S4933" s="276">
        <f>SUM(C4934:C4964)</f>
        <v>0</v>
      </c>
      <c r="T4933" s="276">
        <f>SUM(F4934:F4964)</f>
        <v>0</v>
      </c>
      <c r="U4933" s="251">
        <f>G4935*G4937</f>
        <v>0</v>
      </c>
    </row>
    <row r="4934" spans="1:21" x14ac:dyDescent="0.3">
      <c r="A4934" s="212">
        <v>1</v>
      </c>
      <c r="B4934" s="201"/>
      <c r="C4934" s="201"/>
      <c r="D4934" s="201" t="s">
        <v>271</v>
      </c>
      <c r="E4934" s="201"/>
      <c r="F4934" s="201"/>
      <c r="G4934" s="213" t="s">
        <v>282</v>
      </c>
      <c r="H4934" s="273">
        <f>SUM(B4934:B4940)</f>
        <v>0</v>
      </c>
      <c r="I4934" s="271">
        <f t="shared" ref="I4934:I4961" si="771">IF(IFERROR(B4934-8,0)&lt;0,0,IFERROR(B4934-8,0))</f>
        <v>0</v>
      </c>
      <c r="J4934" s="271">
        <f>IF(SUM(H4934-40)&gt;0,H4934-40,0)</f>
        <v>0</v>
      </c>
      <c r="K4934" s="271">
        <f>IF(SUM(I4934:I4940)&gt;J4934,SUM(I4934:I4940),J4934)</f>
        <v>0</v>
      </c>
      <c r="L4934" s="271">
        <f>IF(D4934="o",IF(H4934&lt;15,0,IF(H4934&gt;40,8,H4934/5)),0)</f>
        <v>0</v>
      </c>
      <c r="M4934" s="272" t="e">
        <f>SUM(B4934:B4964)/COUNTA(B4934:B4964)</f>
        <v>#DIV/0!</v>
      </c>
      <c r="N4934" s="272"/>
      <c r="O4934" s="272" t="str">
        <f>IF(E4934="o",IF(B4934&gt;8,8,B4934),"")</f>
        <v/>
      </c>
      <c r="P4934" s="272" t="str">
        <f>IF(E4934="o",IF(B4934&gt;8,B4934-8,0),"")</f>
        <v/>
      </c>
      <c r="Q4934" s="272">
        <f>COUNTA(A4934)*IF(B4934="연차",0,B4934)</f>
        <v>0</v>
      </c>
      <c r="R4934" s="272"/>
    </row>
    <row r="4935" spans="1:21" x14ac:dyDescent="0.3">
      <c r="A4935" s="214">
        <v>2</v>
      </c>
      <c r="B4935" s="200"/>
      <c r="C4935" s="200"/>
      <c r="D4935" s="215"/>
      <c r="E4935" s="200"/>
      <c r="F4935" s="200"/>
      <c r="G4935" s="203"/>
      <c r="H4935" s="273"/>
      <c r="I4935" s="271">
        <f t="shared" si="771"/>
        <v>0</v>
      </c>
      <c r="J4935" s="271"/>
      <c r="K4935" s="271"/>
      <c r="L4935" s="271"/>
      <c r="M4935" s="272"/>
      <c r="N4935" s="272"/>
      <c r="O4935" s="272" t="str">
        <f t="shared" ref="O4935:O4963" si="772">IF(E4935="o",IF(B4935&gt;8,8,B4935),"")</f>
        <v/>
      </c>
      <c r="P4935" s="272" t="str">
        <f t="shared" ref="P4935:P4963" si="773">IF(E4935="o",IF(B4935&gt;8,B4935-8,0),"")</f>
        <v/>
      </c>
      <c r="Q4935" s="272">
        <f t="shared" ref="Q4935:Q4964" si="774">COUNTA(A4935)*IF(B4935="연차",0,B4935)</f>
        <v>0</v>
      </c>
      <c r="R4935" s="272"/>
    </row>
    <row r="4936" spans="1:21" x14ac:dyDescent="0.3">
      <c r="A4936" s="214">
        <v>3</v>
      </c>
      <c r="B4936" s="200"/>
      <c r="C4936" s="200"/>
      <c r="D4936" s="215"/>
      <c r="E4936" s="200"/>
      <c r="F4936" s="200"/>
      <c r="G4936" s="203" t="s">
        <v>275</v>
      </c>
      <c r="H4936" s="273"/>
      <c r="I4936" s="271">
        <f t="shared" si="771"/>
        <v>0</v>
      </c>
      <c r="J4936" s="271"/>
      <c r="K4936" s="271"/>
      <c r="L4936" s="271"/>
      <c r="M4936" s="272"/>
      <c r="N4936" s="272"/>
      <c r="O4936" s="272" t="str">
        <f t="shared" si="772"/>
        <v/>
      </c>
      <c r="P4936" s="272" t="str">
        <f t="shared" si="773"/>
        <v/>
      </c>
      <c r="Q4936" s="272">
        <f t="shared" si="774"/>
        <v>0</v>
      </c>
      <c r="R4936" s="272"/>
    </row>
    <row r="4937" spans="1:21" x14ac:dyDescent="0.3">
      <c r="A4937" s="214">
        <v>4</v>
      </c>
      <c r="B4937" s="200"/>
      <c r="C4937" s="200"/>
      <c r="D4937" s="215"/>
      <c r="E4937" s="200"/>
      <c r="F4937" s="200"/>
      <c r="G4937" s="203"/>
      <c r="H4937" s="273"/>
      <c r="I4937" s="271">
        <f t="shared" si="771"/>
        <v>0</v>
      </c>
      <c r="J4937" s="271"/>
      <c r="K4937" s="271"/>
      <c r="L4937" s="271"/>
      <c r="M4937" s="272"/>
      <c r="N4937" s="272"/>
      <c r="O4937" s="272" t="str">
        <f t="shared" si="772"/>
        <v/>
      </c>
      <c r="P4937" s="272" t="str">
        <f t="shared" si="773"/>
        <v/>
      </c>
      <c r="Q4937" s="272">
        <f t="shared" si="774"/>
        <v>0</v>
      </c>
      <c r="R4937" s="272"/>
    </row>
    <row r="4938" spans="1:21" x14ac:dyDescent="0.3">
      <c r="A4938" s="214">
        <v>5</v>
      </c>
      <c r="B4938" s="200"/>
      <c r="C4938" s="200"/>
      <c r="D4938" s="215"/>
      <c r="E4938" s="200"/>
      <c r="F4938" s="200"/>
      <c r="G4938" s="216"/>
      <c r="H4938" s="273"/>
      <c r="I4938" s="271">
        <f t="shared" si="771"/>
        <v>0</v>
      </c>
      <c r="J4938" s="271"/>
      <c r="K4938" s="271"/>
      <c r="L4938" s="271"/>
      <c r="M4938" s="272"/>
      <c r="N4938" s="272"/>
      <c r="O4938" s="272" t="str">
        <f t="shared" si="772"/>
        <v/>
      </c>
      <c r="P4938" s="272" t="str">
        <f t="shared" si="773"/>
        <v/>
      </c>
      <c r="Q4938" s="272">
        <f t="shared" si="774"/>
        <v>0</v>
      </c>
      <c r="R4938" s="272"/>
    </row>
    <row r="4939" spans="1:21" x14ac:dyDescent="0.3">
      <c r="A4939" s="214">
        <v>6</v>
      </c>
      <c r="B4939" s="200"/>
      <c r="C4939" s="200"/>
      <c r="D4939" s="215"/>
      <c r="E4939" s="200"/>
      <c r="F4939" s="200"/>
      <c r="G4939" s="216"/>
      <c r="H4939" s="273"/>
      <c r="I4939" s="271">
        <f t="shared" si="771"/>
        <v>0</v>
      </c>
      <c r="J4939" s="271"/>
      <c r="K4939" s="271"/>
      <c r="L4939" s="271"/>
      <c r="M4939" s="272"/>
      <c r="N4939" s="272"/>
      <c r="O4939" s="272" t="str">
        <f t="shared" si="772"/>
        <v/>
      </c>
      <c r="P4939" s="272" t="str">
        <f t="shared" si="773"/>
        <v/>
      </c>
      <c r="Q4939" s="272">
        <f t="shared" si="774"/>
        <v>0</v>
      </c>
      <c r="R4939" s="272"/>
    </row>
    <row r="4940" spans="1:21" ht="17.25" thickBot="1" x14ac:dyDescent="0.35">
      <c r="A4940" s="217">
        <v>7</v>
      </c>
      <c r="B4940" s="204"/>
      <c r="C4940" s="204"/>
      <c r="D4940" s="218"/>
      <c r="E4940" s="204"/>
      <c r="F4940" s="204"/>
      <c r="G4940" s="219"/>
      <c r="H4940" s="273"/>
      <c r="I4940" s="271">
        <f t="shared" si="771"/>
        <v>0</v>
      </c>
      <c r="J4940" s="271"/>
      <c r="K4940" s="271"/>
      <c r="L4940" s="271"/>
      <c r="M4940" s="272"/>
      <c r="N4940" s="272"/>
      <c r="O4940" s="272" t="str">
        <f t="shared" si="772"/>
        <v/>
      </c>
      <c r="P4940" s="272" t="str">
        <f t="shared" si="773"/>
        <v/>
      </c>
      <c r="Q4940" s="272">
        <f t="shared" si="774"/>
        <v>0</v>
      </c>
      <c r="R4940" s="272"/>
    </row>
    <row r="4941" spans="1:21" x14ac:dyDescent="0.3">
      <c r="A4941" s="220">
        <v>8</v>
      </c>
      <c r="B4941" s="202"/>
      <c r="C4941" s="202"/>
      <c r="D4941" s="202" t="s">
        <v>271</v>
      </c>
      <c r="E4941" s="202"/>
      <c r="F4941" s="202"/>
      <c r="G4941" s="221"/>
      <c r="H4941" s="273">
        <f>SUM(B4941:B4947)</f>
        <v>0</v>
      </c>
      <c r="I4941" s="271">
        <f t="shared" si="771"/>
        <v>0</v>
      </c>
      <c r="J4941" s="271">
        <f>IF(SUM(H4941-40)&gt;0,H4941-40,0)</f>
        <v>0</v>
      </c>
      <c r="K4941" s="271">
        <f>IF(SUM(I4941:I4947)&gt;J4941,SUM(I4941:I4947),J4941)</f>
        <v>0</v>
      </c>
      <c r="L4941" s="271">
        <f>IF(D4941="o",IF(H4941&lt;15,0,IF(H4941&gt;40,8,H4941/5)),0)</f>
        <v>0</v>
      </c>
      <c r="M4941" s="272"/>
      <c r="N4941" s="272"/>
      <c r="O4941" s="272" t="str">
        <f t="shared" si="772"/>
        <v/>
      </c>
      <c r="P4941" s="272" t="str">
        <f t="shared" si="773"/>
        <v/>
      </c>
      <c r="Q4941" s="272">
        <f t="shared" si="774"/>
        <v>0</v>
      </c>
      <c r="R4941" s="272"/>
    </row>
    <row r="4942" spans="1:21" x14ac:dyDescent="0.3">
      <c r="A4942" s="214">
        <v>9</v>
      </c>
      <c r="B4942" s="200"/>
      <c r="C4942" s="200"/>
      <c r="D4942" s="215"/>
      <c r="E4942" s="200"/>
      <c r="F4942" s="200"/>
      <c r="G4942" s="216"/>
      <c r="H4942" s="273"/>
      <c r="I4942" s="271">
        <f t="shared" si="771"/>
        <v>0</v>
      </c>
      <c r="J4942" s="271"/>
      <c r="K4942" s="271"/>
      <c r="L4942" s="271"/>
      <c r="M4942" s="272"/>
      <c r="N4942" s="272"/>
      <c r="O4942" s="272" t="str">
        <f t="shared" si="772"/>
        <v/>
      </c>
      <c r="P4942" s="272" t="str">
        <f t="shared" si="773"/>
        <v/>
      </c>
      <c r="Q4942" s="272">
        <f t="shared" si="774"/>
        <v>0</v>
      </c>
      <c r="R4942" s="272"/>
    </row>
    <row r="4943" spans="1:21" x14ac:dyDescent="0.3">
      <c r="A4943" s="214">
        <v>10</v>
      </c>
      <c r="B4943" s="200"/>
      <c r="C4943" s="200"/>
      <c r="D4943" s="215"/>
      <c r="E4943" s="200"/>
      <c r="F4943" s="200"/>
      <c r="G4943" s="216"/>
      <c r="H4943" s="273"/>
      <c r="I4943" s="271">
        <f t="shared" si="771"/>
        <v>0</v>
      </c>
      <c r="J4943" s="271"/>
      <c r="K4943" s="271"/>
      <c r="L4943" s="271"/>
      <c r="M4943" s="272"/>
      <c r="N4943" s="272"/>
      <c r="O4943" s="272" t="str">
        <f t="shared" si="772"/>
        <v/>
      </c>
      <c r="P4943" s="272" t="str">
        <f t="shared" si="773"/>
        <v/>
      </c>
      <c r="Q4943" s="272">
        <f t="shared" si="774"/>
        <v>0</v>
      </c>
      <c r="R4943" s="272"/>
    </row>
    <row r="4944" spans="1:21" x14ac:dyDescent="0.3">
      <c r="A4944" s="214">
        <v>11</v>
      </c>
      <c r="B4944" s="200"/>
      <c r="C4944" s="200"/>
      <c r="D4944" s="215"/>
      <c r="E4944" s="200"/>
      <c r="F4944" s="200"/>
      <c r="G4944" s="216"/>
      <c r="H4944" s="273"/>
      <c r="I4944" s="271">
        <f t="shared" si="771"/>
        <v>0</v>
      </c>
      <c r="J4944" s="271"/>
      <c r="K4944" s="271"/>
      <c r="L4944" s="271"/>
      <c r="M4944" s="272"/>
      <c r="N4944" s="272"/>
      <c r="O4944" s="272" t="str">
        <f t="shared" si="772"/>
        <v/>
      </c>
      <c r="P4944" s="272" t="str">
        <f t="shared" si="773"/>
        <v/>
      </c>
      <c r="Q4944" s="272">
        <f t="shared" si="774"/>
        <v>0</v>
      </c>
      <c r="R4944" s="272"/>
    </row>
    <row r="4945" spans="1:18" x14ac:dyDescent="0.3">
      <c r="A4945" s="214">
        <v>12</v>
      </c>
      <c r="B4945" s="200"/>
      <c r="C4945" s="200"/>
      <c r="D4945" s="215"/>
      <c r="E4945" s="200"/>
      <c r="F4945" s="200"/>
      <c r="G4945" s="216"/>
      <c r="H4945" s="273"/>
      <c r="I4945" s="271">
        <f t="shared" si="771"/>
        <v>0</v>
      </c>
      <c r="J4945" s="271"/>
      <c r="K4945" s="271"/>
      <c r="L4945" s="271"/>
      <c r="M4945" s="272"/>
      <c r="N4945" s="272"/>
      <c r="O4945" s="272" t="str">
        <f t="shared" si="772"/>
        <v/>
      </c>
      <c r="P4945" s="272" t="str">
        <f t="shared" si="773"/>
        <v/>
      </c>
      <c r="Q4945" s="272">
        <f t="shared" si="774"/>
        <v>0</v>
      </c>
      <c r="R4945" s="272"/>
    </row>
    <row r="4946" spans="1:18" x14ac:dyDescent="0.3">
      <c r="A4946" s="214">
        <v>13</v>
      </c>
      <c r="B4946" s="200"/>
      <c r="C4946" s="200"/>
      <c r="D4946" s="215"/>
      <c r="E4946" s="200"/>
      <c r="F4946" s="200"/>
      <c r="G4946" s="216"/>
      <c r="H4946" s="273"/>
      <c r="I4946" s="271">
        <f t="shared" si="771"/>
        <v>0</v>
      </c>
      <c r="J4946" s="271"/>
      <c r="K4946" s="271"/>
      <c r="L4946" s="271"/>
      <c r="M4946" s="272"/>
      <c r="N4946" s="272"/>
      <c r="O4946" s="272" t="str">
        <f t="shared" si="772"/>
        <v/>
      </c>
      <c r="P4946" s="272" t="str">
        <f t="shared" si="773"/>
        <v/>
      </c>
      <c r="Q4946" s="272">
        <f t="shared" si="774"/>
        <v>0</v>
      </c>
      <c r="R4946" s="272"/>
    </row>
    <row r="4947" spans="1:18" ht="17.25" thickBot="1" x14ac:dyDescent="0.35">
      <c r="A4947" s="217">
        <v>14</v>
      </c>
      <c r="B4947" s="204"/>
      <c r="C4947" s="204"/>
      <c r="D4947" s="218"/>
      <c r="E4947" s="204"/>
      <c r="F4947" s="204"/>
      <c r="G4947" s="219"/>
      <c r="H4947" s="273"/>
      <c r="I4947" s="271">
        <f t="shared" si="771"/>
        <v>0</v>
      </c>
      <c r="J4947" s="271"/>
      <c r="K4947" s="271"/>
      <c r="L4947" s="271"/>
      <c r="M4947" s="272"/>
      <c r="N4947" s="272"/>
      <c r="O4947" s="272" t="str">
        <f t="shared" si="772"/>
        <v/>
      </c>
      <c r="P4947" s="272" t="str">
        <f t="shared" si="773"/>
        <v/>
      </c>
      <c r="Q4947" s="272">
        <f t="shared" si="774"/>
        <v>0</v>
      </c>
      <c r="R4947" s="272"/>
    </row>
    <row r="4948" spans="1:18" x14ac:dyDescent="0.3">
      <c r="A4948" s="220">
        <v>15</v>
      </c>
      <c r="B4948" s="202"/>
      <c r="C4948" s="202"/>
      <c r="D4948" s="202" t="s">
        <v>271</v>
      </c>
      <c r="E4948" s="202"/>
      <c r="F4948" s="202"/>
      <c r="G4948" s="221"/>
      <c r="H4948" s="273">
        <f>SUM(B4948:B4954)</f>
        <v>0</v>
      </c>
      <c r="I4948" s="271">
        <f t="shared" si="771"/>
        <v>0</v>
      </c>
      <c r="J4948" s="271">
        <f>IF(SUM(H4948-40)&gt;0,H4948-40,0)</f>
        <v>0</v>
      </c>
      <c r="K4948" s="271">
        <f>IF(SUM(I4948:I4954)&gt;J4948,SUM(I4948:I4954),J4948)</f>
        <v>0</v>
      </c>
      <c r="L4948" s="271">
        <f>IF(D4948="o",IF(H4948&lt;15,0,IF(H4948&gt;40,8,H4948/5)),0)</f>
        <v>0</v>
      </c>
      <c r="M4948" s="272"/>
      <c r="N4948" s="272"/>
      <c r="O4948" s="272" t="str">
        <f t="shared" si="772"/>
        <v/>
      </c>
      <c r="P4948" s="272" t="str">
        <f t="shared" si="773"/>
        <v/>
      </c>
      <c r="Q4948" s="272">
        <f t="shared" si="774"/>
        <v>0</v>
      </c>
      <c r="R4948" s="272"/>
    </row>
    <row r="4949" spans="1:18" x14ac:dyDescent="0.3">
      <c r="A4949" s="214">
        <v>16</v>
      </c>
      <c r="B4949" s="200"/>
      <c r="C4949" s="200"/>
      <c r="D4949" s="215"/>
      <c r="E4949" s="200"/>
      <c r="F4949" s="200"/>
      <c r="G4949" s="216"/>
      <c r="H4949" s="273"/>
      <c r="I4949" s="271">
        <f t="shared" si="771"/>
        <v>0</v>
      </c>
      <c r="J4949" s="271"/>
      <c r="K4949" s="271"/>
      <c r="L4949" s="271"/>
      <c r="M4949" s="272"/>
      <c r="N4949" s="272"/>
      <c r="O4949" s="272" t="str">
        <f t="shared" si="772"/>
        <v/>
      </c>
      <c r="P4949" s="272" t="str">
        <f t="shared" si="773"/>
        <v/>
      </c>
      <c r="Q4949" s="272">
        <f t="shared" si="774"/>
        <v>0</v>
      </c>
      <c r="R4949" s="272"/>
    </row>
    <row r="4950" spans="1:18" x14ac:dyDescent="0.3">
      <c r="A4950" s="214">
        <v>17</v>
      </c>
      <c r="B4950" s="200"/>
      <c r="C4950" s="200"/>
      <c r="D4950" s="215"/>
      <c r="E4950" s="200"/>
      <c r="F4950" s="200"/>
      <c r="G4950" s="216"/>
      <c r="H4950" s="273"/>
      <c r="I4950" s="271">
        <f t="shared" si="771"/>
        <v>0</v>
      </c>
      <c r="J4950" s="271"/>
      <c r="K4950" s="271"/>
      <c r="L4950" s="271"/>
      <c r="M4950" s="272"/>
      <c r="N4950" s="272"/>
      <c r="O4950" s="272" t="str">
        <f t="shared" si="772"/>
        <v/>
      </c>
      <c r="P4950" s="272" t="str">
        <f t="shared" si="773"/>
        <v/>
      </c>
      <c r="Q4950" s="272">
        <f t="shared" si="774"/>
        <v>0</v>
      </c>
      <c r="R4950" s="272"/>
    </row>
    <row r="4951" spans="1:18" x14ac:dyDescent="0.3">
      <c r="A4951" s="214">
        <v>18</v>
      </c>
      <c r="B4951" s="200"/>
      <c r="C4951" s="200"/>
      <c r="D4951" s="215"/>
      <c r="E4951" s="200"/>
      <c r="F4951" s="200"/>
      <c r="G4951" s="216"/>
      <c r="H4951" s="273"/>
      <c r="I4951" s="271">
        <f t="shared" si="771"/>
        <v>0</v>
      </c>
      <c r="J4951" s="271"/>
      <c r="K4951" s="271"/>
      <c r="L4951" s="271"/>
      <c r="M4951" s="272"/>
      <c r="N4951" s="272"/>
      <c r="O4951" s="272" t="str">
        <f t="shared" si="772"/>
        <v/>
      </c>
      <c r="P4951" s="272" t="str">
        <f t="shared" si="773"/>
        <v/>
      </c>
      <c r="Q4951" s="272">
        <f t="shared" si="774"/>
        <v>0</v>
      </c>
      <c r="R4951" s="272"/>
    </row>
    <row r="4952" spans="1:18" x14ac:dyDescent="0.3">
      <c r="A4952" s="214">
        <v>19</v>
      </c>
      <c r="B4952" s="200"/>
      <c r="C4952" s="200"/>
      <c r="D4952" s="215"/>
      <c r="E4952" s="200"/>
      <c r="F4952" s="200"/>
      <c r="G4952" s="216"/>
      <c r="H4952" s="273"/>
      <c r="I4952" s="271">
        <f t="shared" si="771"/>
        <v>0</v>
      </c>
      <c r="J4952" s="271"/>
      <c r="K4952" s="271"/>
      <c r="L4952" s="271"/>
      <c r="M4952" s="272"/>
      <c r="N4952" s="272"/>
      <c r="O4952" s="272" t="str">
        <f t="shared" si="772"/>
        <v/>
      </c>
      <c r="P4952" s="272" t="str">
        <f t="shared" si="773"/>
        <v/>
      </c>
      <c r="Q4952" s="272">
        <f t="shared" si="774"/>
        <v>0</v>
      </c>
      <c r="R4952" s="272"/>
    </row>
    <row r="4953" spans="1:18" x14ac:dyDescent="0.3">
      <c r="A4953" s="214">
        <v>20</v>
      </c>
      <c r="B4953" s="200"/>
      <c r="C4953" s="200"/>
      <c r="D4953" s="215"/>
      <c r="E4953" s="200"/>
      <c r="F4953" s="200"/>
      <c r="G4953" s="216"/>
      <c r="H4953" s="273"/>
      <c r="I4953" s="271">
        <f t="shared" si="771"/>
        <v>0</v>
      </c>
      <c r="J4953" s="271"/>
      <c r="K4953" s="271"/>
      <c r="L4953" s="271"/>
      <c r="M4953" s="272"/>
      <c r="N4953" s="272"/>
      <c r="O4953" s="272" t="str">
        <f t="shared" si="772"/>
        <v/>
      </c>
      <c r="P4953" s="272" t="str">
        <f t="shared" si="773"/>
        <v/>
      </c>
      <c r="Q4953" s="272">
        <f t="shared" si="774"/>
        <v>0</v>
      </c>
      <c r="R4953" s="272"/>
    </row>
    <row r="4954" spans="1:18" ht="17.25" thickBot="1" x14ac:dyDescent="0.35">
      <c r="A4954" s="217">
        <v>21</v>
      </c>
      <c r="B4954" s="204"/>
      <c r="C4954" s="204"/>
      <c r="D4954" s="218"/>
      <c r="E4954" s="204"/>
      <c r="F4954" s="204"/>
      <c r="G4954" s="219"/>
      <c r="H4954" s="273"/>
      <c r="I4954" s="271">
        <f t="shared" si="771"/>
        <v>0</v>
      </c>
      <c r="J4954" s="271"/>
      <c r="K4954" s="271"/>
      <c r="L4954" s="271"/>
      <c r="M4954" s="272"/>
      <c r="N4954" s="272"/>
      <c r="O4954" s="272" t="str">
        <f t="shared" si="772"/>
        <v/>
      </c>
      <c r="P4954" s="272" t="str">
        <f t="shared" si="773"/>
        <v/>
      </c>
      <c r="Q4954" s="272">
        <f t="shared" si="774"/>
        <v>0</v>
      </c>
      <c r="R4954" s="272"/>
    </row>
    <row r="4955" spans="1:18" x14ac:dyDescent="0.3">
      <c r="A4955" s="220">
        <v>22</v>
      </c>
      <c r="B4955" s="202"/>
      <c r="C4955" s="202"/>
      <c r="D4955" s="202" t="s">
        <v>271</v>
      </c>
      <c r="E4955" s="202"/>
      <c r="F4955" s="202"/>
      <c r="G4955" s="221"/>
      <c r="H4955" s="273">
        <f>SUM(B4955:B4961)</f>
        <v>0</v>
      </c>
      <c r="I4955" s="271">
        <f t="shared" si="771"/>
        <v>0</v>
      </c>
      <c r="J4955" s="271">
        <f>IF(SUM(H4955-40)&gt;0,H4955-40,0)</f>
        <v>0</v>
      </c>
      <c r="K4955" s="271">
        <f>IF(SUM(I4955:I4961)&gt;J4955,SUM(I4955:I4961),J4955)</f>
        <v>0</v>
      </c>
      <c r="L4955" s="271">
        <f>IF(D4955="o",IF(H4955&lt;15,0,IF(H4955&gt;40,8,H4955/5)),0)</f>
        <v>0</v>
      </c>
      <c r="M4955" s="272"/>
      <c r="N4955" s="272"/>
      <c r="O4955" s="272" t="str">
        <f t="shared" si="772"/>
        <v/>
      </c>
      <c r="P4955" s="272" t="str">
        <f t="shared" si="773"/>
        <v/>
      </c>
      <c r="Q4955" s="272">
        <f t="shared" si="774"/>
        <v>0</v>
      </c>
      <c r="R4955" s="272"/>
    </row>
    <row r="4956" spans="1:18" x14ac:dyDescent="0.3">
      <c r="A4956" s="214">
        <v>23</v>
      </c>
      <c r="B4956" s="200"/>
      <c r="C4956" s="200"/>
      <c r="D4956" s="215"/>
      <c r="E4956" s="200"/>
      <c r="F4956" s="200"/>
      <c r="G4956" s="216"/>
      <c r="H4956" s="273"/>
      <c r="I4956" s="271">
        <f t="shared" si="771"/>
        <v>0</v>
      </c>
      <c r="J4956" s="271"/>
      <c r="K4956" s="271"/>
      <c r="L4956" s="271"/>
      <c r="M4956" s="272"/>
      <c r="N4956" s="272"/>
      <c r="O4956" s="272" t="str">
        <f t="shared" si="772"/>
        <v/>
      </c>
      <c r="P4956" s="272" t="str">
        <f t="shared" si="773"/>
        <v/>
      </c>
      <c r="Q4956" s="272">
        <f t="shared" si="774"/>
        <v>0</v>
      </c>
      <c r="R4956" s="272"/>
    </row>
    <row r="4957" spans="1:18" x14ac:dyDescent="0.3">
      <c r="A4957" s="214">
        <v>24</v>
      </c>
      <c r="B4957" s="200"/>
      <c r="C4957" s="200"/>
      <c r="D4957" s="215"/>
      <c r="E4957" s="200"/>
      <c r="F4957" s="200"/>
      <c r="G4957" s="216"/>
      <c r="H4957" s="273"/>
      <c r="I4957" s="271">
        <f t="shared" si="771"/>
        <v>0</v>
      </c>
      <c r="J4957" s="271"/>
      <c r="K4957" s="271"/>
      <c r="L4957" s="271"/>
      <c r="M4957" s="272"/>
      <c r="N4957" s="272"/>
      <c r="O4957" s="272" t="str">
        <f t="shared" si="772"/>
        <v/>
      </c>
      <c r="P4957" s="272" t="str">
        <f t="shared" si="773"/>
        <v/>
      </c>
      <c r="Q4957" s="272">
        <f t="shared" si="774"/>
        <v>0</v>
      </c>
      <c r="R4957" s="272"/>
    </row>
    <row r="4958" spans="1:18" x14ac:dyDescent="0.3">
      <c r="A4958" s="214">
        <v>25</v>
      </c>
      <c r="B4958" s="200"/>
      <c r="C4958" s="200"/>
      <c r="D4958" s="215"/>
      <c r="E4958" s="200"/>
      <c r="F4958" s="200"/>
      <c r="G4958" s="216"/>
      <c r="H4958" s="273"/>
      <c r="I4958" s="271">
        <f t="shared" si="771"/>
        <v>0</v>
      </c>
      <c r="J4958" s="271"/>
      <c r="K4958" s="271"/>
      <c r="L4958" s="271"/>
      <c r="M4958" s="272"/>
      <c r="N4958" s="272"/>
      <c r="O4958" s="272" t="str">
        <f t="shared" si="772"/>
        <v/>
      </c>
      <c r="P4958" s="272" t="str">
        <f t="shared" si="773"/>
        <v/>
      </c>
      <c r="Q4958" s="272">
        <f t="shared" si="774"/>
        <v>0</v>
      </c>
      <c r="R4958" s="272"/>
    </row>
    <row r="4959" spans="1:18" x14ac:dyDescent="0.3">
      <c r="A4959" s="214">
        <v>26</v>
      </c>
      <c r="B4959" s="200"/>
      <c r="C4959" s="200"/>
      <c r="D4959" s="215"/>
      <c r="E4959" s="200"/>
      <c r="F4959" s="200"/>
      <c r="G4959" s="216"/>
      <c r="H4959" s="273"/>
      <c r="I4959" s="271">
        <f t="shared" si="771"/>
        <v>0</v>
      </c>
      <c r="J4959" s="271"/>
      <c r="K4959" s="271"/>
      <c r="L4959" s="271"/>
      <c r="M4959" s="272"/>
      <c r="N4959" s="272"/>
      <c r="O4959" s="272" t="str">
        <f t="shared" si="772"/>
        <v/>
      </c>
      <c r="P4959" s="272" t="str">
        <f t="shared" si="773"/>
        <v/>
      </c>
      <c r="Q4959" s="272">
        <f t="shared" si="774"/>
        <v>0</v>
      </c>
      <c r="R4959" s="272"/>
    </row>
    <row r="4960" spans="1:18" x14ac:dyDescent="0.3">
      <c r="A4960" s="214">
        <v>27</v>
      </c>
      <c r="B4960" s="200"/>
      <c r="C4960" s="200"/>
      <c r="D4960" s="215"/>
      <c r="E4960" s="200"/>
      <c r="F4960" s="200"/>
      <c r="G4960" s="216"/>
      <c r="H4960" s="273"/>
      <c r="I4960" s="271">
        <f t="shared" si="771"/>
        <v>0</v>
      </c>
      <c r="J4960" s="271"/>
      <c r="K4960" s="271"/>
      <c r="L4960" s="271"/>
      <c r="M4960" s="272"/>
      <c r="N4960" s="272"/>
      <c r="O4960" s="272" t="str">
        <f t="shared" si="772"/>
        <v/>
      </c>
      <c r="P4960" s="272" t="str">
        <f t="shared" si="773"/>
        <v/>
      </c>
      <c r="Q4960" s="272">
        <f t="shared" si="774"/>
        <v>0</v>
      </c>
      <c r="R4960" s="272"/>
    </row>
    <row r="4961" spans="1:21" ht="17.25" thickBot="1" x14ac:dyDescent="0.35">
      <c r="A4961" s="217">
        <v>28</v>
      </c>
      <c r="B4961" s="204"/>
      <c r="C4961" s="204"/>
      <c r="D4961" s="218"/>
      <c r="E4961" s="204"/>
      <c r="F4961" s="204"/>
      <c r="G4961" s="219"/>
      <c r="H4961" s="273"/>
      <c r="I4961" s="271">
        <f t="shared" si="771"/>
        <v>0</v>
      </c>
      <c r="J4961" s="271"/>
      <c r="K4961" s="271"/>
      <c r="L4961" s="271"/>
      <c r="M4961" s="272"/>
      <c r="N4961" s="272"/>
      <c r="O4961" s="272" t="str">
        <f t="shared" si="772"/>
        <v/>
      </c>
      <c r="P4961" s="272" t="str">
        <f t="shared" si="773"/>
        <v/>
      </c>
      <c r="Q4961" s="272">
        <f t="shared" si="774"/>
        <v>0</v>
      </c>
      <c r="R4961" s="272"/>
    </row>
    <row r="4962" spans="1:21" x14ac:dyDescent="0.3">
      <c r="A4962" s="205"/>
      <c r="B4962" s="202"/>
      <c r="C4962" s="202"/>
      <c r="D4962" s="202" t="s">
        <v>271</v>
      </c>
      <c r="E4962" s="202"/>
      <c r="F4962" s="202"/>
      <c r="G4962" s="221"/>
      <c r="H4962" s="273" t="str">
        <f>IF(A4962&lt;&gt;0,SUM(Q4962:Q4964),"")</f>
        <v/>
      </c>
      <c r="I4962" s="271" t="str">
        <f>IF(A4962&lt;&gt;0,IF(IFERROR(B4962-8,0)&lt;0,0,IFERROR(B4962-8,0)),"")</f>
        <v/>
      </c>
      <c r="J4962" s="271" t="str">
        <f>IF(A4962&lt;&gt;0,IF(SUM(H4962-40)&gt;0,H4962-40,0),"")</f>
        <v/>
      </c>
      <c r="K4962" s="271" t="str">
        <f>IF(A4962&lt;&gt;0,IF(SUM(I4962:I4964)&gt;J4962,SUM(I4962:I4964),J4962),"")</f>
        <v/>
      </c>
      <c r="L4962" s="271" t="str">
        <f>IF(A4962&lt;&gt;0,IF(D4934="o",IF(H4962&lt;(15/(7/COUNTA(A4962:A4964))),0,IF(H4962&gt;(COUNTA(A4962:A4964)/5*40),COUNTA(A4962:A4964)/5*8,H4962/5)),""),"")</f>
        <v/>
      </c>
      <c r="M4962" s="272"/>
      <c r="N4962" s="272"/>
      <c r="O4962" s="272" t="str">
        <f t="shared" si="772"/>
        <v/>
      </c>
      <c r="P4962" s="272" t="str">
        <f t="shared" si="773"/>
        <v/>
      </c>
      <c r="Q4962" s="272">
        <f t="shared" si="774"/>
        <v>0</v>
      </c>
      <c r="R4962" s="272"/>
    </row>
    <row r="4963" spans="1:21" x14ac:dyDescent="0.3">
      <c r="A4963" s="206"/>
      <c r="B4963" s="200"/>
      <c r="C4963" s="200"/>
      <c r="D4963" s="215"/>
      <c r="E4963" s="200"/>
      <c r="F4963" s="200"/>
      <c r="G4963" s="216"/>
      <c r="H4963" s="273"/>
      <c r="I4963" s="271" t="str">
        <f>IF(A4963&lt;&gt;0,IF(IFERROR(B4963-8,0)&lt;0,0,IFERROR(B4963-8,0)),"")</f>
        <v/>
      </c>
      <c r="J4963" s="271"/>
      <c r="K4963" s="271"/>
      <c r="L4963" s="271"/>
      <c r="M4963" s="272"/>
      <c r="N4963" s="272"/>
      <c r="O4963" s="272" t="str">
        <f t="shared" si="772"/>
        <v/>
      </c>
      <c r="P4963" s="272" t="str">
        <f t="shared" si="773"/>
        <v/>
      </c>
      <c r="Q4963" s="272">
        <f t="shared" si="774"/>
        <v>0</v>
      </c>
      <c r="R4963" s="272"/>
    </row>
    <row r="4964" spans="1:21" ht="17.25" thickBot="1" x14ac:dyDescent="0.35">
      <c r="A4964" s="207"/>
      <c r="B4964" s="204"/>
      <c r="C4964" s="204"/>
      <c r="D4964" s="218"/>
      <c r="E4964" s="204"/>
      <c r="F4964" s="204"/>
      <c r="G4964" s="219"/>
      <c r="H4964" s="273"/>
      <c r="I4964" s="271" t="str">
        <f>IF(A4964&lt;&gt;0,IF(IFERROR(B4964-8,0)&lt;0,0,IFERROR(B4964-8,0)),"")</f>
        <v/>
      </c>
      <c r="J4964" s="271"/>
      <c r="K4964" s="271"/>
      <c r="L4964" s="271"/>
      <c r="M4964" s="272"/>
      <c r="N4964" s="272"/>
      <c r="O4964" s="272"/>
      <c r="P4964" s="272"/>
      <c r="Q4964" s="272">
        <f t="shared" si="774"/>
        <v>0</v>
      </c>
      <c r="R4964" s="272"/>
    </row>
    <row r="4965" spans="1:21" ht="17.25" thickBot="1" x14ac:dyDescent="0.35">
      <c r="A4965" s="211"/>
      <c r="B4965" s="243"/>
      <c r="C4965" s="243"/>
      <c r="D4965" s="243"/>
      <c r="E4965" s="243"/>
      <c r="F4965" s="243"/>
      <c r="G4965" s="244"/>
      <c r="H4965" s="273">
        <f t="shared" ref="H4965:M4965" si="775">SUM(H4966:H4996)</f>
        <v>0</v>
      </c>
      <c r="I4965" s="271">
        <f t="shared" si="775"/>
        <v>0</v>
      </c>
      <c r="J4965" s="271">
        <f t="shared" si="775"/>
        <v>0</v>
      </c>
      <c r="K4965" s="271">
        <f t="shared" si="775"/>
        <v>0</v>
      </c>
      <c r="L4965" s="274">
        <f t="shared" si="775"/>
        <v>0</v>
      </c>
      <c r="M4965" s="271" t="e">
        <f t="shared" si="775"/>
        <v>#DIV/0!</v>
      </c>
      <c r="N4965" s="275">
        <f>COUNTA(B4966:B4996)-COUNTIF(B4966:B4996,"연차")</f>
        <v>0</v>
      </c>
      <c r="O4965" s="271">
        <f>SUM(O4966:O4996)</f>
        <v>0</v>
      </c>
      <c r="P4965" s="271">
        <f>SUM(P4966:P4996)</f>
        <v>0</v>
      </c>
      <c r="Q4965" s="272">
        <f>SUM(Q4966:Q4996)</f>
        <v>0</v>
      </c>
      <c r="R4965" s="272">
        <f>COUNTA(A4966:A4996)</f>
        <v>28</v>
      </c>
      <c r="S4965" s="276">
        <f>SUM(C4966:C4996)</f>
        <v>0</v>
      </c>
      <c r="T4965" s="276">
        <f>SUM(F4966:F4996)</f>
        <v>0</v>
      </c>
      <c r="U4965" s="251">
        <f>G4967*G4969</f>
        <v>0</v>
      </c>
    </row>
    <row r="4966" spans="1:21" x14ac:dyDescent="0.3">
      <c r="A4966" s="212">
        <v>1</v>
      </c>
      <c r="B4966" s="201"/>
      <c r="C4966" s="201"/>
      <c r="D4966" s="201" t="s">
        <v>271</v>
      </c>
      <c r="E4966" s="201"/>
      <c r="F4966" s="201"/>
      <c r="G4966" s="213" t="s">
        <v>282</v>
      </c>
      <c r="H4966" s="273">
        <f>SUM(B4966:B4972)</f>
        <v>0</v>
      </c>
      <c r="I4966" s="271">
        <f t="shared" ref="I4966:I4993" si="776">IF(IFERROR(B4966-8,0)&lt;0,0,IFERROR(B4966-8,0))</f>
        <v>0</v>
      </c>
      <c r="J4966" s="271">
        <f>IF(SUM(H4966-40)&gt;0,H4966-40,0)</f>
        <v>0</v>
      </c>
      <c r="K4966" s="271">
        <f>IF(SUM(I4966:I4972)&gt;J4966,SUM(I4966:I4972),J4966)</f>
        <v>0</v>
      </c>
      <c r="L4966" s="271">
        <f>IF(D4966="o",IF(H4966&lt;15,0,IF(H4966&gt;40,8,H4966/5)),0)</f>
        <v>0</v>
      </c>
      <c r="M4966" s="272" t="e">
        <f>SUM(B4966:B4996)/COUNTA(B4966:B4996)</f>
        <v>#DIV/0!</v>
      </c>
      <c r="N4966" s="272"/>
      <c r="O4966" s="272" t="str">
        <f>IF(E4966="o",IF(B4966&gt;8,8,B4966),"")</f>
        <v/>
      </c>
      <c r="P4966" s="272" t="str">
        <f>IF(E4966="o",IF(B4966&gt;8,B4966-8,0),"")</f>
        <v/>
      </c>
      <c r="Q4966" s="272">
        <f>COUNTA(A4966)*IF(B4966="연차",0,B4966)</f>
        <v>0</v>
      </c>
      <c r="R4966" s="272"/>
    </row>
    <row r="4967" spans="1:21" x14ac:dyDescent="0.3">
      <c r="A4967" s="214">
        <v>2</v>
      </c>
      <c r="B4967" s="200"/>
      <c r="C4967" s="200"/>
      <c r="D4967" s="215"/>
      <c r="E4967" s="200"/>
      <c r="F4967" s="200"/>
      <c r="G4967" s="203"/>
      <c r="H4967" s="273"/>
      <c r="I4967" s="271">
        <f t="shared" si="776"/>
        <v>0</v>
      </c>
      <c r="J4967" s="271"/>
      <c r="K4967" s="271"/>
      <c r="L4967" s="271"/>
      <c r="M4967" s="272"/>
      <c r="N4967" s="272"/>
      <c r="O4967" s="272" t="str">
        <f t="shared" ref="O4967:O4995" si="777">IF(E4967="o",IF(B4967&gt;8,8,B4967),"")</f>
        <v/>
      </c>
      <c r="P4967" s="272" t="str">
        <f t="shared" ref="P4967:P4995" si="778">IF(E4967="o",IF(B4967&gt;8,B4967-8,0),"")</f>
        <v/>
      </c>
      <c r="Q4967" s="272">
        <f t="shared" ref="Q4967:Q4996" si="779">COUNTA(A4967)*IF(B4967="연차",0,B4967)</f>
        <v>0</v>
      </c>
      <c r="R4967" s="272"/>
    </row>
    <row r="4968" spans="1:21" x14ac:dyDescent="0.3">
      <c r="A4968" s="214">
        <v>3</v>
      </c>
      <c r="B4968" s="200"/>
      <c r="C4968" s="200"/>
      <c r="D4968" s="215"/>
      <c r="E4968" s="200"/>
      <c r="F4968" s="200"/>
      <c r="G4968" s="203" t="s">
        <v>275</v>
      </c>
      <c r="H4968" s="273"/>
      <c r="I4968" s="271">
        <f t="shared" si="776"/>
        <v>0</v>
      </c>
      <c r="J4968" s="271"/>
      <c r="K4968" s="271"/>
      <c r="L4968" s="271"/>
      <c r="M4968" s="272"/>
      <c r="N4968" s="272"/>
      <c r="O4968" s="272" t="str">
        <f t="shared" si="777"/>
        <v/>
      </c>
      <c r="P4968" s="272" t="str">
        <f t="shared" si="778"/>
        <v/>
      </c>
      <c r="Q4968" s="272">
        <f t="shared" si="779"/>
        <v>0</v>
      </c>
      <c r="R4968" s="272"/>
    </row>
    <row r="4969" spans="1:21" x14ac:dyDescent="0.3">
      <c r="A4969" s="214">
        <v>4</v>
      </c>
      <c r="B4969" s="200"/>
      <c r="C4969" s="200"/>
      <c r="D4969" s="215"/>
      <c r="E4969" s="200"/>
      <c r="F4969" s="200"/>
      <c r="G4969" s="203"/>
      <c r="H4969" s="273"/>
      <c r="I4969" s="271">
        <f t="shared" si="776"/>
        <v>0</v>
      </c>
      <c r="J4969" s="271"/>
      <c r="K4969" s="271"/>
      <c r="L4969" s="271"/>
      <c r="M4969" s="272"/>
      <c r="N4969" s="272"/>
      <c r="O4969" s="272" t="str">
        <f t="shared" si="777"/>
        <v/>
      </c>
      <c r="P4969" s="272" t="str">
        <f t="shared" si="778"/>
        <v/>
      </c>
      <c r="Q4969" s="272">
        <f t="shared" si="779"/>
        <v>0</v>
      </c>
      <c r="R4969" s="272"/>
    </row>
    <row r="4970" spans="1:21" x14ac:dyDescent="0.3">
      <c r="A4970" s="214">
        <v>5</v>
      </c>
      <c r="B4970" s="200"/>
      <c r="C4970" s="200"/>
      <c r="D4970" s="215"/>
      <c r="E4970" s="200"/>
      <c r="F4970" s="200"/>
      <c r="G4970" s="216"/>
      <c r="H4970" s="273"/>
      <c r="I4970" s="271">
        <f t="shared" si="776"/>
        <v>0</v>
      </c>
      <c r="J4970" s="271"/>
      <c r="K4970" s="271"/>
      <c r="L4970" s="271"/>
      <c r="M4970" s="272"/>
      <c r="N4970" s="272"/>
      <c r="O4970" s="272" t="str">
        <f t="shared" si="777"/>
        <v/>
      </c>
      <c r="P4970" s="272" t="str">
        <f t="shared" si="778"/>
        <v/>
      </c>
      <c r="Q4970" s="272">
        <f t="shared" si="779"/>
        <v>0</v>
      </c>
      <c r="R4970" s="272"/>
    </row>
    <row r="4971" spans="1:21" x14ac:dyDescent="0.3">
      <c r="A4971" s="214">
        <v>6</v>
      </c>
      <c r="B4971" s="200"/>
      <c r="C4971" s="200"/>
      <c r="D4971" s="215"/>
      <c r="E4971" s="200"/>
      <c r="F4971" s="200"/>
      <c r="G4971" s="216"/>
      <c r="H4971" s="273"/>
      <c r="I4971" s="271">
        <f t="shared" si="776"/>
        <v>0</v>
      </c>
      <c r="J4971" s="271"/>
      <c r="K4971" s="271"/>
      <c r="L4971" s="271"/>
      <c r="M4971" s="272"/>
      <c r="N4971" s="272"/>
      <c r="O4971" s="272" t="str">
        <f t="shared" si="777"/>
        <v/>
      </c>
      <c r="P4971" s="272" t="str">
        <f t="shared" si="778"/>
        <v/>
      </c>
      <c r="Q4971" s="272">
        <f t="shared" si="779"/>
        <v>0</v>
      </c>
      <c r="R4971" s="272"/>
    </row>
    <row r="4972" spans="1:21" ht="17.25" thickBot="1" x14ac:dyDescent="0.35">
      <c r="A4972" s="217">
        <v>7</v>
      </c>
      <c r="B4972" s="204"/>
      <c r="C4972" s="204"/>
      <c r="D4972" s="218"/>
      <c r="E4972" s="204"/>
      <c r="F4972" s="204"/>
      <c r="G4972" s="219"/>
      <c r="H4972" s="273"/>
      <c r="I4972" s="271">
        <f t="shared" si="776"/>
        <v>0</v>
      </c>
      <c r="J4972" s="271"/>
      <c r="K4972" s="271"/>
      <c r="L4972" s="271"/>
      <c r="M4972" s="272"/>
      <c r="N4972" s="272"/>
      <c r="O4972" s="272" t="str">
        <f t="shared" si="777"/>
        <v/>
      </c>
      <c r="P4972" s="272" t="str">
        <f t="shared" si="778"/>
        <v/>
      </c>
      <c r="Q4972" s="272">
        <f t="shared" si="779"/>
        <v>0</v>
      </c>
      <c r="R4972" s="272"/>
    </row>
    <row r="4973" spans="1:21" x14ac:dyDescent="0.3">
      <c r="A4973" s="220">
        <v>8</v>
      </c>
      <c r="B4973" s="202"/>
      <c r="C4973" s="202"/>
      <c r="D4973" s="202" t="s">
        <v>271</v>
      </c>
      <c r="E4973" s="202"/>
      <c r="F4973" s="202"/>
      <c r="G4973" s="221"/>
      <c r="H4973" s="273">
        <f>SUM(B4973:B4979)</f>
        <v>0</v>
      </c>
      <c r="I4973" s="271">
        <f t="shared" si="776"/>
        <v>0</v>
      </c>
      <c r="J4973" s="271">
        <f>IF(SUM(H4973-40)&gt;0,H4973-40,0)</f>
        <v>0</v>
      </c>
      <c r="K4973" s="271">
        <f>IF(SUM(I4973:I4979)&gt;J4973,SUM(I4973:I4979),J4973)</f>
        <v>0</v>
      </c>
      <c r="L4973" s="271">
        <f>IF(D4973="o",IF(H4973&lt;15,0,IF(H4973&gt;40,8,H4973/5)),0)</f>
        <v>0</v>
      </c>
      <c r="M4973" s="272"/>
      <c r="N4973" s="272"/>
      <c r="O4973" s="272" t="str">
        <f t="shared" si="777"/>
        <v/>
      </c>
      <c r="P4973" s="272" t="str">
        <f t="shared" si="778"/>
        <v/>
      </c>
      <c r="Q4973" s="272">
        <f t="shared" si="779"/>
        <v>0</v>
      </c>
      <c r="R4973" s="272"/>
    </row>
    <row r="4974" spans="1:21" x14ac:dyDescent="0.3">
      <c r="A4974" s="214">
        <v>9</v>
      </c>
      <c r="B4974" s="200"/>
      <c r="C4974" s="200"/>
      <c r="D4974" s="215"/>
      <c r="E4974" s="200"/>
      <c r="F4974" s="200"/>
      <c r="G4974" s="216"/>
      <c r="H4974" s="273"/>
      <c r="I4974" s="271">
        <f t="shared" si="776"/>
        <v>0</v>
      </c>
      <c r="J4974" s="271"/>
      <c r="K4974" s="271"/>
      <c r="L4974" s="271"/>
      <c r="M4974" s="272"/>
      <c r="N4974" s="272"/>
      <c r="O4974" s="272" t="str">
        <f t="shared" si="777"/>
        <v/>
      </c>
      <c r="P4974" s="272" t="str">
        <f t="shared" si="778"/>
        <v/>
      </c>
      <c r="Q4974" s="272">
        <f t="shared" si="779"/>
        <v>0</v>
      </c>
      <c r="R4974" s="272"/>
    </row>
    <row r="4975" spans="1:21" x14ac:dyDescent="0.3">
      <c r="A4975" s="214">
        <v>10</v>
      </c>
      <c r="B4975" s="200"/>
      <c r="C4975" s="200"/>
      <c r="D4975" s="215"/>
      <c r="E4975" s="200"/>
      <c r="F4975" s="200"/>
      <c r="G4975" s="216"/>
      <c r="H4975" s="273"/>
      <c r="I4975" s="271">
        <f t="shared" si="776"/>
        <v>0</v>
      </c>
      <c r="J4975" s="271"/>
      <c r="K4975" s="271"/>
      <c r="L4975" s="271"/>
      <c r="M4975" s="272"/>
      <c r="N4975" s="272"/>
      <c r="O4975" s="272" t="str">
        <f t="shared" si="777"/>
        <v/>
      </c>
      <c r="P4975" s="272" t="str">
        <f t="shared" si="778"/>
        <v/>
      </c>
      <c r="Q4975" s="272">
        <f t="shared" si="779"/>
        <v>0</v>
      </c>
      <c r="R4975" s="272"/>
    </row>
    <row r="4976" spans="1:21" x14ac:dyDescent="0.3">
      <c r="A4976" s="214">
        <v>11</v>
      </c>
      <c r="B4976" s="200"/>
      <c r="C4976" s="200"/>
      <c r="D4976" s="215"/>
      <c r="E4976" s="200"/>
      <c r="F4976" s="200"/>
      <c r="G4976" s="216"/>
      <c r="H4976" s="273"/>
      <c r="I4976" s="271">
        <f t="shared" si="776"/>
        <v>0</v>
      </c>
      <c r="J4976" s="271"/>
      <c r="K4976" s="271"/>
      <c r="L4976" s="271"/>
      <c r="M4976" s="272"/>
      <c r="N4976" s="272"/>
      <c r="O4976" s="272" t="str">
        <f t="shared" si="777"/>
        <v/>
      </c>
      <c r="P4976" s="272" t="str">
        <f t="shared" si="778"/>
        <v/>
      </c>
      <c r="Q4976" s="272">
        <f t="shared" si="779"/>
        <v>0</v>
      </c>
      <c r="R4976" s="272"/>
    </row>
    <row r="4977" spans="1:18" x14ac:dyDescent="0.3">
      <c r="A4977" s="214">
        <v>12</v>
      </c>
      <c r="B4977" s="200"/>
      <c r="C4977" s="200"/>
      <c r="D4977" s="215"/>
      <c r="E4977" s="200"/>
      <c r="F4977" s="200"/>
      <c r="G4977" s="216"/>
      <c r="H4977" s="273"/>
      <c r="I4977" s="271">
        <f t="shared" si="776"/>
        <v>0</v>
      </c>
      <c r="J4977" s="271"/>
      <c r="K4977" s="271"/>
      <c r="L4977" s="271"/>
      <c r="M4977" s="272"/>
      <c r="N4977" s="272"/>
      <c r="O4977" s="272" t="str">
        <f t="shared" si="777"/>
        <v/>
      </c>
      <c r="P4977" s="272" t="str">
        <f t="shared" si="778"/>
        <v/>
      </c>
      <c r="Q4977" s="272">
        <f t="shared" si="779"/>
        <v>0</v>
      </c>
      <c r="R4977" s="272"/>
    </row>
    <row r="4978" spans="1:18" x14ac:dyDescent="0.3">
      <c r="A4978" s="214">
        <v>13</v>
      </c>
      <c r="B4978" s="200"/>
      <c r="C4978" s="200"/>
      <c r="D4978" s="215"/>
      <c r="E4978" s="200"/>
      <c r="F4978" s="200"/>
      <c r="G4978" s="216"/>
      <c r="H4978" s="273"/>
      <c r="I4978" s="271">
        <f t="shared" si="776"/>
        <v>0</v>
      </c>
      <c r="J4978" s="271"/>
      <c r="K4978" s="271"/>
      <c r="L4978" s="271"/>
      <c r="M4978" s="272"/>
      <c r="N4978" s="272"/>
      <c r="O4978" s="272" t="str">
        <f t="shared" si="777"/>
        <v/>
      </c>
      <c r="P4978" s="272" t="str">
        <f t="shared" si="778"/>
        <v/>
      </c>
      <c r="Q4978" s="272">
        <f t="shared" si="779"/>
        <v>0</v>
      </c>
      <c r="R4978" s="272"/>
    </row>
    <row r="4979" spans="1:18" ht="17.25" thickBot="1" x14ac:dyDescent="0.35">
      <c r="A4979" s="217">
        <v>14</v>
      </c>
      <c r="B4979" s="204"/>
      <c r="C4979" s="204"/>
      <c r="D4979" s="218"/>
      <c r="E4979" s="204"/>
      <c r="F4979" s="204"/>
      <c r="G4979" s="219"/>
      <c r="H4979" s="273"/>
      <c r="I4979" s="271">
        <f t="shared" si="776"/>
        <v>0</v>
      </c>
      <c r="J4979" s="271"/>
      <c r="K4979" s="271"/>
      <c r="L4979" s="271"/>
      <c r="M4979" s="272"/>
      <c r="N4979" s="272"/>
      <c r="O4979" s="272" t="str">
        <f t="shared" si="777"/>
        <v/>
      </c>
      <c r="P4979" s="272" t="str">
        <f t="shared" si="778"/>
        <v/>
      </c>
      <c r="Q4979" s="272">
        <f t="shared" si="779"/>
        <v>0</v>
      </c>
      <c r="R4979" s="272"/>
    </row>
    <row r="4980" spans="1:18" x14ac:dyDescent="0.3">
      <c r="A4980" s="220">
        <v>15</v>
      </c>
      <c r="B4980" s="202"/>
      <c r="C4980" s="202"/>
      <c r="D4980" s="202" t="s">
        <v>271</v>
      </c>
      <c r="E4980" s="202"/>
      <c r="F4980" s="202"/>
      <c r="G4980" s="221"/>
      <c r="H4980" s="273">
        <f>SUM(B4980:B4986)</f>
        <v>0</v>
      </c>
      <c r="I4980" s="271">
        <f t="shared" si="776"/>
        <v>0</v>
      </c>
      <c r="J4980" s="271">
        <f>IF(SUM(H4980-40)&gt;0,H4980-40,0)</f>
        <v>0</v>
      </c>
      <c r="K4980" s="271">
        <f>IF(SUM(I4980:I4986)&gt;J4980,SUM(I4980:I4986),J4980)</f>
        <v>0</v>
      </c>
      <c r="L4980" s="271">
        <f>IF(D4980="o",IF(H4980&lt;15,0,IF(H4980&gt;40,8,H4980/5)),0)</f>
        <v>0</v>
      </c>
      <c r="M4980" s="272"/>
      <c r="N4980" s="272"/>
      <c r="O4980" s="272" t="str">
        <f t="shared" si="777"/>
        <v/>
      </c>
      <c r="P4980" s="272" t="str">
        <f t="shared" si="778"/>
        <v/>
      </c>
      <c r="Q4980" s="272">
        <f t="shared" si="779"/>
        <v>0</v>
      </c>
      <c r="R4980" s="272"/>
    </row>
    <row r="4981" spans="1:18" x14ac:dyDescent="0.3">
      <c r="A4981" s="214">
        <v>16</v>
      </c>
      <c r="B4981" s="200"/>
      <c r="C4981" s="200"/>
      <c r="D4981" s="215"/>
      <c r="E4981" s="200"/>
      <c r="F4981" s="200"/>
      <c r="G4981" s="216"/>
      <c r="H4981" s="273"/>
      <c r="I4981" s="271">
        <f t="shared" si="776"/>
        <v>0</v>
      </c>
      <c r="J4981" s="271"/>
      <c r="K4981" s="271"/>
      <c r="L4981" s="271"/>
      <c r="M4981" s="272"/>
      <c r="N4981" s="272"/>
      <c r="O4981" s="272" t="str">
        <f t="shared" si="777"/>
        <v/>
      </c>
      <c r="P4981" s="272" t="str">
        <f t="shared" si="778"/>
        <v/>
      </c>
      <c r="Q4981" s="272">
        <f t="shared" si="779"/>
        <v>0</v>
      </c>
      <c r="R4981" s="272"/>
    </row>
    <row r="4982" spans="1:18" x14ac:dyDescent="0.3">
      <c r="A4982" s="214">
        <v>17</v>
      </c>
      <c r="B4982" s="200"/>
      <c r="C4982" s="200"/>
      <c r="D4982" s="215"/>
      <c r="E4982" s="200"/>
      <c r="F4982" s="200"/>
      <c r="G4982" s="216"/>
      <c r="H4982" s="273"/>
      <c r="I4982" s="271">
        <f t="shared" si="776"/>
        <v>0</v>
      </c>
      <c r="J4982" s="271"/>
      <c r="K4982" s="271"/>
      <c r="L4982" s="271"/>
      <c r="M4982" s="272"/>
      <c r="N4982" s="272"/>
      <c r="O4982" s="272" t="str">
        <f t="shared" si="777"/>
        <v/>
      </c>
      <c r="P4982" s="272" t="str">
        <f t="shared" si="778"/>
        <v/>
      </c>
      <c r="Q4982" s="272">
        <f t="shared" si="779"/>
        <v>0</v>
      </c>
      <c r="R4982" s="272"/>
    </row>
    <row r="4983" spans="1:18" x14ac:dyDescent="0.3">
      <c r="A4983" s="214">
        <v>18</v>
      </c>
      <c r="B4983" s="200"/>
      <c r="C4983" s="200"/>
      <c r="D4983" s="215"/>
      <c r="E4983" s="200"/>
      <c r="F4983" s="200"/>
      <c r="G4983" s="216"/>
      <c r="H4983" s="273"/>
      <c r="I4983" s="271">
        <f t="shared" si="776"/>
        <v>0</v>
      </c>
      <c r="J4983" s="271"/>
      <c r="K4983" s="271"/>
      <c r="L4983" s="271"/>
      <c r="M4983" s="272"/>
      <c r="N4983" s="272"/>
      <c r="O4983" s="272" t="str">
        <f t="shared" si="777"/>
        <v/>
      </c>
      <c r="P4983" s="272" t="str">
        <f t="shared" si="778"/>
        <v/>
      </c>
      <c r="Q4983" s="272">
        <f t="shared" si="779"/>
        <v>0</v>
      </c>
      <c r="R4983" s="272"/>
    </row>
    <row r="4984" spans="1:18" x14ac:dyDescent="0.3">
      <c r="A4984" s="214">
        <v>19</v>
      </c>
      <c r="B4984" s="200"/>
      <c r="C4984" s="200"/>
      <c r="D4984" s="215"/>
      <c r="E4984" s="200"/>
      <c r="F4984" s="200"/>
      <c r="G4984" s="216"/>
      <c r="H4984" s="273"/>
      <c r="I4984" s="271">
        <f t="shared" si="776"/>
        <v>0</v>
      </c>
      <c r="J4984" s="271"/>
      <c r="K4984" s="271"/>
      <c r="L4984" s="271"/>
      <c r="M4984" s="272"/>
      <c r="N4984" s="272"/>
      <c r="O4984" s="272" t="str">
        <f t="shared" si="777"/>
        <v/>
      </c>
      <c r="P4984" s="272" t="str">
        <f t="shared" si="778"/>
        <v/>
      </c>
      <c r="Q4984" s="272">
        <f t="shared" si="779"/>
        <v>0</v>
      </c>
      <c r="R4984" s="272"/>
    </row>
    <row r="4985" spans="1:18" x14ac:dyDescent="0.3">
      <c r="A4985" s="214">
        <v>20</v>
      </c>
      <c r="B4985" s="200"/>
      <c r="C4985" s="200"/>
      <c r="D4985" s="215"/>
      <c r="E4985" s="200"/>
      <c r="F4985" s="200"/>
      <c r="G4985" s="216"/>
      <c r="H4985" s="273"/>
      <c r="I4985" s="271">
        <f t="shared" si="776"/>
        <v>0</v>
      </c>
      <c r="J4985" s="271"/>
      <c r="K4985" s="271"/>
      <c r="L4985" s="271"/>
      <c r="M4985" s="272"/>
      <c r="N4985" s="272"/>
      <c r="O4985" s="272" t="str">
        <f t="shared" si="777"/>
        <v/>
      </c>
      <c r="P4985" s="272" t="str">
        <f t="shared" si="778"/>
        <v/>
      </c>
      <c r="Q4985" s="272">
        <f t="shared" si="779"/>
        <v>0</v>
      </c>
      <c r="R4985" s="272"/>
    </row>
    <row r="4986" spans="1:18" ht="17.25" thickBot="1" x14ac:dyDescent="0.35">
      <c r="A4986" s="217">
        <v>21</v>
      </c>
      <c r="B4986" s="204"/>
      <c r="C4986" s="204"/>
      <c r="D4986" s="218"/>
      <c r="E4986" s="204"/>
      <c r="F4986" s="204"/>
      <c r="G4986" s="219"/>
      <c r="H4986" s="273"/>
      <c r="I4986" s="271">
        <f t="shared" si="776"/>
        <v>0</v>
      </c>
      <c r="J4986" s="271"/>
      <c r="K4986" s="271"/>
      <c r="L4986" s="271"/>
      <c r="M4986" s="272"/>
      <c r="N4986" s="272"/>
      <c r="O4986" s="272" t="str">
        <f t="shared" si="777"/>
        <v/>
      </c>
      <c r="P4986" s="272" t="str">
        <f t="shared" si="778"/>
        <v/>
      </c>
      <c r="Q4986" s="272">
        <f t="shared" si="779"/>
        <v>0</v>
      </c>
      <c r="R4986" s="272"/>
    </row>
    <row r="4987" spans="1:18" x14ac:dyDescent="0.3">
      <c r="A4987" s="220">
        <v>22</v>
      </c>
      <c r="B4987" s="202"/>
      <c r="C4987" s="202"/>
      <c r="D4987" s="202" t="s">
        <v>271</v>
      </c>
      <c r="E4987" s="202"/>
      <c r="F4987" s="202"/>
      <c r="G4987" s="221"/>
      <c r="H4987" s="273">
        <f>SUM(B4987:B4993)</f>
        <v>0</v>
      </c>
      <c r="I4987" s="271">
        <f t="shared" si="776"/>
        <v>0</v>
      </c>
      <c r="J4987" s="271">
        <f>IF(SUM(H4987-40)&gt;0,H4987-40,0)</f>
        <v>0</v>
      </c>
      <c r="K4987" s="271">
        <f>IF(SUM(I4987:I4993)&gt;J4987,SUM(I4987:I4993),J4987)</f>
        <v>0</v>
      </c>
      <c r="L4987" s="271">
        <f>IF(D4987="o",IF(H4987&lt;15,0,IF(H4987&gt;40,8,H4987/5)),0)</f>
        <v>0</v>
      </c>
      <c r="M4987" s="272"/>
      <c r="N4987" s="272"/>
      <c r="O4987" s="272" t="str">
        <f t="shared" si="777"/>
        <v/>
      </c>
      <c r="P4987" s="272" t="str">
        <f t="shared" si="778"/>
        <v/>
      </c>
      <c r="Q4987" s="272">
        <f t="shared" si="779"/>
        <v>0</v>
      </c>
      <c r="R4987" s="272"/>
    </row>
    <row r="4988" spans="1:18" x14ac:dyDescent="0.3">
      <c r="A4988" s="214">
        <v>23</v>
      </c>
      <c r="B4988" s="200"/>
      <c r="C4988" s="200"/>
      <c r="D4988" s="215"/>
      <c r="E4988" s="200"/>
      <c r="F4988" s="200"/>
      <c r="G4988" s="216"/>
      <c r="H4988" s="273"/>
      <c r="I4988" s="271">
        <f t="shared" si="776"/>
        <v>0</v>
      </c>
      <c r="J4988" s="271"/>
      <c r="K4988" s="271"/>
      <c r="L4988" s="271"/>
      <c r="M4988" s="272"/>
      <c r="N4988" s="272"/>
      <c r="O4988" s="272" t="str">
        <f t="shared" si="777"/>
        <v/>
      </c>
      <c r="P4988" s="272" t="str">
        <f t="shared" si="778"/>
        <v/>
      </c>
      <c r="Q4988" s="272">
        <f t="shared" si="779"/>
        <v>0</v>
      </c>
      <c r="R4988" s="272"/>
    </row>
    <row r="4989" spans="1:18" x14ac:dyDescent="0.3">
      <c r="A4989" s="214">
        <v>24</v>
      </c>
      <c r="B4989" s="200"/>
      <c r="C4989" s="200"/>
      <c r="D4989" s="215"/>
      <c r="E4989" s="200"/>
      <c r="F4989" s="200"/>
      <c r="G4989" s="216"/>
      <c r="H4989" s="273"/>
      <c r="I4989" s="271">
        <f t="shared" si="776"/>
        <v>0</v>
      </c>
      <c r="J4989" s="271"/>
      <c r="K4989" s="271"/>
      <c r="L4989" s="271"/>
      <c r="M4989" s="272"/>
      <c r="N4989" s="272"/>
      <c r="O4989" s="272" t="str">
        <f t="shared" si="777"/>
        <v/>
      </c>
      <c r="P4989" s="272" t="str">
        <f t="shared" si="778"/>
        <v/>
      </c>
      <c r="Q4989" s="272">
        <f t="shared" si="779"/>
        <v>0</v>
      </c>
      <c r="R4989" s="272"/>
    </row>
    <row r="4990" spans="1:18" x14ac:dyDescent="0.3">
      <c r="A4990" s="214">
        <v>25</v>
      </c>
      <c r="B4990" s="200"/>
      <c r="C4990" s="200"/>
      <c r="D4990" s="215"/>
      <c r="E4990" s="200"/>
      <c r="F4990" s="200"/>
      <c r="G4990" s="216"/>
      <c r="H4990" s="273"/>
      <c r="I4990" s="271">
        <f t="shared" si="776"/>
        <v>0</v>
      </c>
      <c r="J4990" s="271"/>
      <c r="K4990" s="271"/>
      <c r="L4990" s="271"/>
      <c r="M4990" s="272"/>
      <c r="N4990" s="272"/>
      <c r="O4990" s="272" t="str">
        <f t="shared" si="777"/>
        <v/>
      </c>
      <c r="P4990" s="272" t="str">
        <f t="shared" si="778"/>
        <v/>
      </c>
      <c r="Q4990" s="272">
        <f t="shared" si="779"/>
        <v>0</v>
      </c>
      <c r="R4990" s="272"/>
    </row>
    <row r="4991" spans="1:18" x14ac:dyDescent="0.3">
      <c r="A4991" s="214">
        <v>26</v>
      </c>
      <c r="B4991" s="200"/>
      <c r="C4991" s="200"/>
      <c r="D4991" s="215"/>
      <c r="E4991" s="200"/>
      <c r="F4991" s="200"/>
      <c r="G4991" s="216"/>
      <c r="H4991" s="273"/>
      <c r="I4991" s="271">
        <f t="shared" si="776"/>
        <v>0</v>
      </c>
      <c r="J4991" s="271"/>
      <c r="K4991" s="271"/>
      <c r="L4991" s="271"/>
      <c r="M4991" s="272"/>
      <c r="N4991" s="272"/>
      <c r="O4991" s="272" t="str">
        <f t="shared" si="777"/>
        <v/>
      </c>
      <c r="P4991" s="272" t="str">
        <f t="shared" si="778"/>
        <v/>
      </c>
      <c r="Q4991" s="272">
        <f t="shared" si="779"/>
        <v>0</v>
      </c>
      <c r="R4991" s="272"/>
    </row>
    <row r="4992" spans="1:18" x14ac:dyDescent="0.3">
      <c r="A4992" s="214">
        <v>27</v>
      </c>
      <c r="B4992" s="200"/>
      <c r="C4992" s="200"/>
      <c r="D4992" s="215"/>
      <c r="E4992" s="200"/>
      <c r="F4992" s="200"/>
      <c r="G4992" s="216"/>
      <c r="H4992" s="273"/>
      <c r="I4992" s="271">
        <f t="shared" si="776"/>
        <v>0</v>
      </c>
      <c r="J4992" s="271"/>
      <c r="K4992" s="271"/>
      <c r="L4992" s="271"/>
      <c r="M4992" s="272"/>
      <c r="N4992" s="272"/>
      <c r="O4992" s="272" t="str">
        <f t="shared" si="777"/>
        <v/>
      </c>
      <c r="P4992" s="272" t="str">
        <f t="shared" si="778"/>
        <v/>
      </c>
      <c r="Q4992" s="272">
        <f t="shared" si="779"/>
        <v>0</v>
      </c>
      <c r="R4992" s="272"/>
    </row>
    <row r="4993" spans="1:21" ht="17.25" thickBot="1" x14ac:dyDescent="0.35">
      <c r="A4993" s="217">
        <v>28</v>
      </c>
      <c r="B4993" s="204"/>
      <c r="C4993" s="204"/>
      <c r="D4993" s="218"/>
      <c r="E4993" s="204"/>
      <c r="F4993" s="204"/>
      <c r="G4993" s="219"/>
      <c r="H4993" s="273"/>
      <c r="I4993" s="271">
        <f t="shared" si="776"/>
        <v>0</v>
      </c>
      <c r="J4993" s="271"/>
      <c r="K4993" s="271"/>
      <c r="L4993" s="271"/>
      <c r="M4993" s="272"/>
      <c r="N4993" s="272"/>
      <c r="O4993" s="272" t="str">
        <f t="shared" si="777"/>
        <v/>
      </c>
      <c r="P4993" s="272" t="str">
        <f t="shared" si="778"/>
        <v/>
      </c>
      <c r="Q4993" s="272">
        <f t="shared" si="779"/>
        <v>0</v>
      </c>
      <c r="R4993" s="272"/>
    </row>
    <row r="4994" spans="1:21" x14ac:dyDescent="0.3">
      <c r="A4994" s="205"/>
      <c r="B4994" s="202"/>
      <c r="C4994" s="202"/>
      <c r="D4994" s="202" t="s">
        <v>271</v>
      </c>
      <c r="E4994" s="202"/>
      <c r="F4994" s="202"/>
      <c r="G4994" s="221"/>
      <c r="H4994" s="273" t="str">
        <f>IF(A4994&lt;&gt;0,SUM(Q4994:Q4996),"")</f>
        <v/>
      </c>
      <c r="I4994" s="271" t="str">
        <f>IF(A4994&lt;&gt;0,IF(IFERROR(B4994-8,0)&lt;0,0,IFERROR(B4994-8,0)),"")</f>
        <v/>
      </c>
      <c r="J4994" s="271" t="str">
        <f>IF(A4994&lt;&gt;0,IF(SUM(H4994-40)&gt;0,H4994-40,0),"")</f>
        <v/>
      </c>
      <c r="K4994" s="271" t="str">
        <f>IF(A4994&lt;&gt;0,IF(SUM(I4994:I4996)&gt;J4994,SUM(I4994:I4996),J4994),"")</f>
        <v/>
      </c>
      <c r="L4994" s="271" t="str">
        <f>IF(A4994&lt;&gt;0,IF(D4966="o",IF(H4994&lt;(15/(7/COUNTA(A4994:A4996))),0,IF(H4994&gt;(COUNTA(A4994:A4996)/5*40),COUNTA(A4994:A4996)/5*8,H4994/5)),""),"")</f>
        <v/>
      </c>
      <c r="M4994" s="272"/>
      <c r="N4994" s="272"/>
      <c r="O4994" s="272" t="str">
        <f t="shared" si="777"/>
        <v/>
      </c>
      <c r="P4994" s="272" t="str">
        <f t="shared" si="778"/>
        <v/>
      </c>
      <c r="Q4994" s="272">
        <f t="shared" si="779"/>
        <v>0</v>
      </c>
      <c r="R4994" s="272"/>
    </row>
    <row r="4995" spans="1:21" x14ac:dyDescent="0.3">
      <c r="A4995" s="206"/>
      <c r="B4995" s="200"/>
      <c r="C4995" s="200"/>
      <c r="D4995" s="215"/>
      <c r="E4995" s="200"/>
      <c r="F4995" s="200"/>
      <c r="G4995" s="216"/>
      <c r="H4995" s="273"/>
      <c r="I4995" s="271" t="str">
        <f>IF(A4995&lt;&gt;0,IF(IFERROR(B4995-8,0)&lt;0,0,IFERROR(B4995-8,0)),"")</f>
        <v/>
      </c>
      <c r="J4995" s="271"/>
      <c r="K4995" s="271"/>
      <c r="L4995" s="271"/>
      <c r="M4995" s="272"/>
      <c r="N4995" s="272"/>
      <c r="O4995" s="272" t="str">
        <f t="shared" si="777"/>
        <v/>
      </c>
      <c r="P4995" s="272" t="str">
        <f t="shared" si="778"/>
        <v/>
      </c>
      <c r="Q4995" s="272">
        <f t="shared" si="779"/>
        <v>0</v>
      </c>
      <c r="R4995" s="272"/>
    </row>
    <row r="4996" spans="1:21" ht="17.25" thickBot="1" x14ac:dyDescent="0.35">
      <c r="A4996" s="207"/>
      <c r="B4996" s="204"/>
      <c r="C4996" s="204"/>
      <c r="D4996" s="218"/>
      <c r="E4996" s="204"/>
      <c r="F4996" s="204"/>
      <c r="G4996" s="219"/>
      <c r="H4996" s="273"/>
      <c r="I4996" s="271" t="str">
        <f>IF(A4996&lt;&gt;0,IF(IFERROR(B4996-8,0)&lt;0,0,IFERROR(B4996-8,0)),"")</f>
        <v/>
      </c>
      <c r="J4996" s="271"/>
      <c r="K4996" s="271"/>
      <c r="L4996" s="271"/>
      <c r="M4996" s="272"/>
      <c r="N4996" s="272"/>
      <c r="O4996" s="272"/>
      <c r="P4996" s="272"/>
      <c r="Q4996" s="272">
        <f t="shared" si="779"/>
        <v>0</v>
      </c>
      <c r="R4996" s="272"/>
    </row>
    <row r="4997" spans="1:21" ht="17.25" thickBot="1" x14ac:dyDescent="0.35">
      <c r="A4997" s="211"/>
      <c r="B4997" s="243"/>
      <c r="C4997" s="243"/>
      <c r="D4997" s="243"/>
      <c r="E4997" s="243"/>
      <c r="F4997" s="243"/>
      <c r="G4997" s="244"/>
      <c r="H4997" s="273">
        <f t="shared" ref="H4997:M4997" si="780">SUM(H4998:H5028)</f>
        <v>0</v>
      </c>
      <c r="I4997" s="271">
        <f t="shared" si="780"/>
        <v>0</v>
      </c>
      <c r="J4997" s="271">
        <f t="shared" si="780"/>
        <v>0</v>
      </c>
      <c r="K4997" s="271">
        <f t="shared" si="780"/>
        <v>0</v>
      </c>
      <c r="L4997" s="274">
        <f t="shared" si="780"/>
        <v>0</v>
      </c>
      <c r="M4997" s="271" t="e">
        <f t="shared" si="780"/>
        <v>#DIV/0!</v>
      </c>
      <c r="N4997" s="275">
        <f>COUNTA(B4998:B5028)-COUNTIF(B4998:B5028,"연차")</f>
        <v>0</v>
      </c>
      <c r="O4997" s="271">
        <f>SUM(O4998:O5028)</f>
        <v>0</v>
      </c>
      <c r="P4997" s="271">
        <f>SUM(P4998:P5028)</f>
        <v>0</v>
      </c>
      <c r="Q4997" s="272">
        <f>SUM(Q4998:Q5028)</f>
        <v>0</v>
      </c>
      <c r="R4997" s="272">
        <f>COUNTA(A4998:A5028)</f>
        <v>28</v>
      </c>
      <c r="S4997" s="276">
        <f>SUM(C4998:C5028)</f>
        <v>0</v>
      </c>
      <c r="T4997" s="276">
        <f>SUM(F4998:F5028)</f>
        <v>0</v>
      </c>
      <c r="U4997" s="251">
        <f>G4999*G5001</f>
        <v>0</v>
      </c>
    </row>
    <row r="4998" spans="1:21" x14ac:dyDescent="0.3">
      <c r="A4998" s="212">
        <v>1</v>
      </c>
      <c r="B4998" s="201"/>
      <c r="C4998" s="201"/>
      <c r="D4998" s="201" t="s">
        <v>271</v>
      </c>
      <c r="E4998" s="201"/>
      <c r="F4998" s="201"/>
      <c r="G4998" s="213" t="s">
        <v>282</v>
      </c>
      <c r="H4998" s="273">
        <f>SUM(B4998:B5004)</f>
        <v>0</v>
      </c>
      <c r="I4998" s="271">
        <f t="shared" ref="I4998:I5025" si="781">IF(IFERROR(B4998-8,0)&lt;0,0,IFERROR(B4998-8,0))</f>
        <v>0</v>
      </c>
      <c r="J4998" s="271">
        <f>IF(SUM(H4998-40)&gt;0,H4998-40,0)</f>
        <v>0</v>
      </c>
      <c r="K4998" s="271">
        <f>IF(SUM(I4998:I5004)&gt;J4998,SUM(I4998:I5004),J4998)</f>
        <v>0</v>
      </c>
      <c r="L4998" s="271">
        <f>IF(D4998="o",IF(H4998&lt;15,0,IF(H4998&gt;40,8,H4998/5)),0)</f>
        <v>0</v>
      </c>
      <c r="M4998" s="272" t="e">
        <f>SUM(B4998:B5028)/COUNTA(B4998:B5028)</f>
        <v>#DIV/0!</v>
      </c>
      <c r="N4998" s="272"/>
      <c r="O4998" s="272" t="str">
        <f>IF(E4998="o",IF(B4998&gt;8,8,B4998),"")</f>
        <v/>
      </c>
      <c r="P4998" s="272" t="str">
        <f>IF(E4998="o",IF(B4998&gt;8,B4998-8,0),"")</f>
        <v/>
      </c>
      <c r="Q4998" s="272">
        <f>COUNTA(A4998)*IF(B4998="연차",0,B4998)</f>
        <v>0</v>
      </c>
      <c r="R4998" s="272"/>
    </row>
    <row r="4999" spans="1:21" x14ac:dyDescent="0.3">
      <c r="A4999" s="214">
        <v>2</v>
      </c>
      <c r="B4999" s="200"/>
      <c r="C4999" s="200"/>
      <c r="D4999" s="215"/>
      <c r="E4999" s="200"/>
      <c r="F4999" s="200"/>
      <c r="G4999" s="203"/>
      <c r="H4999" s="273"/>
      <c r="I4999" s="271">
        <f t="shared" si="781"/>
        <v>0</v>
      </c>
      <c r="J4999" s="271"/>
      <c r="K4999" s="271"/>
      <c r="L4999" s="271"/>
      <c r="M4999" s="272"/>
      <c r="N4999" s="272"/>
      <c r="O4999" s="272" t="str">
        <f t="shared" ref="O4999:O5027" si="782">IF(E4999="o",IF(B4999&gt;8,8,B4999),"")</f>
        <v/>
      </c>
      <c r="P4999" s="272" t="str">
        <f t="shared" ref="P4999:P5027" si="783">IF(E4999="o",IF(B4999&gt;8,B4999-8,0),"")</f>
        <v/>
      </c>
      <c r="Q4999" s="272">
        <f t="shared" ref="Q4999:Q5028" si="784">COUNTA(A4999)*IF(B4999="연차",0,B4999)</f>
        <v>0</v>
      </c>
      <c r="R4999" s="272"/>
    </row>
    <row r="5000" spans="1:21" x14ac:dyDescent="0.3">
      <c r="A5000" s="214">
        <v>3</v>
      </c>
      <c r="B5000" s="200"/>
      <c r="C5000" s="200"/>
      <c r="D5000" s="215"/>
      <c r="E5000" s="200"/>
      <c r="F5000" s="200"/>
      <c r="G5000" s="203" t="s">
        <v>275</v>
      </c>
      <c r="H5000" s="273"/>
      <c r="I5000" s="271">
        <f t="shared" si="781"/>
        <v>0</v>
      </c>
      <c r="J5000" s="271"/>
      <c r="K5000" s="271"/>
      <c r="L5000" s="271"/>
      <c r="M5000" s="272"/>
      <c r="N5000" s="272"/>
      <c r="O5000" s="272" t="str">
        <f t="shared" si="782"/>
        <v/>
      </c>
      <c r="P5000" s="272" t="str">
        <f t="shared" si="783"/>
        <v/>
      </c>
      <c r="Q5000" s="272">
        <f t="shared" si="784"/>
        <v>0</v>
      </c>
      <c r="R5000" s="272"/>
    </row>
    <row r="5001" spans="1:21" x14ac:dyDescent="0.3">
      <c r="A5001" s="214">
        <v>4</v>
      </c>
      <c r="B5001" s="200"/>
      <c r="C5001" s="200"/>
      <c r="D5001" s="215"/>
      <c r="E5001" s="200"/>
      <c r="F5001" s="200"/>
      <c r="G5001" s="203"/>
      <c r="H5001" s="273"/>
      <c r="I5001" s="271">
        <f t="shared" si="781"/>
        <v>0</v>
      </c>
      <c r="J5001" s="271"/>
      <c r="K5001" s="271"/>
      <c r="L5001" s="271"/>
      <c r="M5001" s="272"/>
      <c r="N5001" s="272"/>
      <c r="O5001" s="272" t="str">
        <f t="shared" si="782"/>
        <v/>
      </c>
      <c r="P5001" s="272" t="str">
        <f t="shared" si="783"/>
        <v/>
      </c>
      <c r="Q5001" s="272">
        <f t="shared" si="784"/>
        <v>0</v>
      </c>
      <c r="R5001" s="272"/>
    </row>
    <row r="5002" spans="1:21" x14ac:dyDescent="0.3">
      <c r="A5002" s="214">
        <v>5</v>
      </c>
      <c r="B5002" s="200"/>
      <c r="C5002" s="200"/>
      <c r="D5002" s="215"/>
      <c r="E5002" s="200"/>
      <c r="F5002" s="200"/>
      <c r="G5002" s="216"/>
      <c r="H5002" s="273"/>
      <c r="I5002" s="271">
        <f t="shared" si="781"/>
        <v>0</v>
      </c>
      <c r="J5002" s="271"/>
      <c r="K5002" s="271"/>
      <c r="L5002" s="271"/>
      <c r="M5002" s="272"/>
      <c r="N5002" s="272"/>
      <c r="O5002" s="272" t="str">
        <f t="shared" si="782"/>
        <v/>
      </c>
      <c r="P5002" s="272" t="str">
        <f t="shared" si="783"/>
        <v/>
      </c>
      <c r="Q5002" s="272">
        <f t="shared" si="784"/>
        <v>0</v>
      </c>
      <c r="R5002" s="272"/>
    </row>
    <row r="5003" spans="1:21" x14ac:dyDescent="0.3">
      <c r="A5003" s="214">
        <v>6</v>
      </c>
      <c r="B5003" s="200"/>
      <c r="C5003" s="200"/>
      <c r="D5003" s="215"/>
      <c r="E5003" s="200"/>
      <c r="F5003" s="200"/>
      <c r="G5003" s="216"/>
      <c r="H5003" s="273"/>
      <c r="I5003" s="271">
        <f t="shared" si="781"/>
        <v>0</v>
      </c>
      <c r="J5003" s="271"/>
      <c r="K5003" s="271"/>
      <c r="L5003" s="271"/>
      <c r="M5003" s="272"/>
      <c r="N5003" s="272"/>
      <c r="O5003" s="272" t="str">
        <f t="shared" si="782"/>
        <v/>
      </c>
      <c r="P5003" s="272" t="str">
        <f t="shared" si="783"/>
        <v/>
      </c>
      <c r="Q5003" s="272">
        <f t="shared" si="784"/>
        <v>0</v>
      </c>
      <c r="R5003" s="272"/>
    </row>
    <row r="5004" spans="1:21" ht="17.25" thickBot="1" x14ac:dyDescent="0.35">
      <c r="A5004" s="217">
        <v>7</v>
      </c>
      <c r="B5004" s="204"/>
      <c r="C5004" s="204"/>
      <c r="D5004" s="218"/>
      <c r="E5004" s="204"/>
      <c r="F5004" s="204"/>
      <c r="G5004" s="219"/>
      <c r="H5004" s="273"/>
      <c r="I5004" s="271">
        <f t="shared" si="781"/>
        <v>0</v>
      </c>
      <c r="J5004" s="271"/>
      <c r="K5004" s="271"/>
      <c r="L5004" s="271"/>
      <c r="M5004" s="272"/>
      <c r="N5004" s="272"/>
      <c r="O5004" s="272" t="str">
        <f t="shared" si="782"/>
        <v/>
      </c>
      <c r="P5004" s="272" t="str">
        <f t="shared" si="783"/>
        <v/>
      </c>
      <c r="Q5004" s="272">
        <f t="shared" si="784"/>
        <v>0</v>
      </c>
      <c r="R5004" s="272"/>
    </row>
    <row r="5005" spans="1:21" x14ac:dyDescent="0.3">
      <c r="A5005" s="220">
        <v>8</v>
      </c>
      <c r="B5005" s="202"/>
      <c r="C5005" s="202"/>
      <c r="D5005" s="202" t="s">
        <v>271</v>
      </c>
      <c r="E5005" s="202"/>
      <c r="F5005" s="202"/>
      <c r="G5005" s="221"/>
      <c r="H5005" s="273">
        <f>SUM(B5005:B5011)</f>
        <v>0</v>
      </c>
      <c r="I5005" s="271">
        <f t="shared" si="781"/>
        <v>0</v>
      </c>
      <c r="J5005" s="271">
        <f>IF(SUM(H5005-40)&gt;0,H5005-40,0)</f>
        <v>0</v>
      </c>
      <c r="K5005" s="271">
        <f>IF(SUM(I5005:I5011)&gt;J5005,SUM(I5005:I5011),J5005)</f>
        <v>0</v>
      </c>
      <c r="L5005" s="271">
        <f>IF(D5005="o",IF(H5005&lt;15,0,IF(H5005&gt;40,8,H5005/5)),0)</f>
        <v>0</v>
      </c>
      <c r="M5005" s="272"/>
      <c r="N5005" s="272"/>
      <c r="O5005" s="272" t="str">
        <f t="shared" si="782"/>
        <v/>
      </c>
      <c r="P5005" s="272" t="str">
        <f t="shared" si="783"/>
        <v/>
      </c>
      <c r="Q5005" s="272">
        <f t="shared" si="784"/>
        <v>0</v>
      </c>
      <c r="R5005" s="272"/>
    </row>
    <row r="5006" spans="1:21" x14ac:dyDescent="0.3">
      <c r="A5006" s="214">
        <v>9</v>
      </c>
      <c r="B5006" s="200"/>
      <c r="C5006" s="200"/>
      <c r="D5006" s="215"/>
      <c r="E5006" s="200"/>
      <c r="F5006" s="200"/>
      <c r="G5006" s="216"/>
      <c r="H5006" s="273"/>
      <c r="I5006" s="271">
        <f t="shared" si="781"/>
        <v>0</v>
      </c>
      <c r="J5006" s="271"/>
      <c r="K5006" s="271"/>
      <c r="L5006" s="271"/>
      <c r="M5006" s="272"/>
      <c r="N5006" s="272"/>
      <c r="O5006" s="272" t="str">
        <f t="shared" si="782"/>
        <v/>
      </c>
      <c r="P5006" s="272" t="str">
        <f t="shared" si="783"/>
        <v/>
      </c>
      <c r="Q5006" s="272">
        <f t="shared" si="784"/>
        <v>0</v>
      </c>
      <c r="R5006" s="272"/>
    </row>
    <row r="5007" spans="1:21" x14ac:dyDescent="0.3">
      <c r="A5007" s="214">
        <v>10</v>
      </c>
      <c r="B5007" s="200"/>
      <c r="C5007" s="200"/>
      <c r="D5007" s="215"/>
      <c r="E5007" s="200"/>
      <c r="F5007" s="200"/>
      <c r="G5007" s="216"/>
      <c r="H5007" s="273"/>
      <c r="I5007" s="271">
        <f t="shared" si="781"/>
        <v>0</v>
      </c>
      <c r="J5007" s="271"/>
      <c r="K5007" s="271"/>
      <c r="L5007" s="271"/>
      <c r="M5007" s="272"/>
      <c r="N5007" s="272"/>
      <c r="O5007" s="272" t="str">
        <f t="shared" si="782"/>
        <v/>
      </c>
      <c r="P5007" s="272" t="str">
        <f t="shared" si="783"/>
        <v/>
      </c>
      <c r="Q5007" s="272">
        <f t="shared" si="784"/>
        <v>0</v>
      </c>
      <c r="R5007" s="272"/>
    </row>
    <row r="5008" spans="1:21" x14ac:dyDescent="0.3">
      <c r="A5008" s="214">
        <v>11</v>
      </c>
      <c r="B5008" s="200"/>
      <c r="C5008" s="200"/>
      <c r="D5008" s="215"/>
      <c r="E5008" s="200"/>
      <c r="F5008" s="200"/>
      <c r="G5008" s="216"/>
      <c r="H5008" s="273"/>
      <c r="I5008" s="271">
        <f t="shared" si="781"/>
        <v>0</v>
      </c>
      <c r="J5008" s="271"/>
      <c r="K5008" s="271"/>
      <c r="L5008" s="271"/>
      <c r="M5008" s="272"/>
      <c r="N5008" s="272"/>
      <c r="O5008" s="272" t="str">
        <f t="shared" si="782"/>
        <v/>
      </c>
      <c r="P5008" s="272" t="str">
        <f t="shared" si="783"/>
        <v/>
      </c>
      <c r="Q5008" s="272">
        <f t="shared" si="784"/>
        <v>0</v>
      </c>
      <c r="R5008" s="272"/>
    </row>
    <row r="5009" spans="1:18" x14ac:dyDescent="0.3">
      <c r="A5009" s="214">
        <v>12</v>
      </c>
      <c r="B5009" s="200"/>
      <c r="C5009" s="200"/>
      <c r="D5009" s="215"/>
      <c r="E5009" s="200"/>
      <c r="F5009" s="200"/>
      <c r="G5009" s="216"/>
      <c r="H5009" s="273"/>
      <c r="I5009" s="271">
        <f t="shared" si="781"/>
        <v>0</v>
      </c>
      <c r="J5009" s="271"/>
      <c r="K5009" s="271"/>
      <c r="L5009" s="271"/>
      <c r="M5009" s="272"/>
      <c r="N5009" s="272"/>
      <c r="O5009" s="272" t="str">
        <f t="shared" si="782"/>
        <v/>
      </c>
      <c r="P5009" s="272" t="str">
        <f t="shared" si="783"/>
        <v/>
      </c>
      <c r="Q5009" s="272">
        <f t="shared" si="784"/>
        <v>0</v>
      </c>
      <c r="R5009" s="272"/>
    </row>
    <row r="5010" spans="1:18" x14ac:dyDescent="0.3">
      <c r="A5010" s="214">
        <v>13</v>
      </c>
      <c r="B5010" s="200"/>
      <c r="C5010" s="200"/>
      <c r="D5010" s="215"/>
      <c r="E5010" s="200"/>
      <c r="F5010" s="200"/>
      <c r="G5010" s="216"/>
      <c r="H5010" s="273"/>
      <c r="I5010" s="271">
        <f t="shared" si="781"/>
        <v>0</v>
      </c>
      <c r="J5010" s="271"/>
      <c r="K5010" s="271"/>
      <c r="L5010" s="271"/>
      <c r="M5010" s="272"/>
      <c r="N5010" s="272"/>
      <c r="O5010" s="272" t="str">
        <f t="shared" si="782"/>
        <v/>
      </c>
      <c r="P5010" s="272" t="str">
        <f t="shared" si="783"/>
        <v/>
      </c>
      <c r="Q5010" s="272">
        <f t="shared" si="784"/>
        <v>0</v>
      </c>
      <c r="R5010" s="272"/>
    </row>
    <row r="5011" spans="1:18" ht="17.25" thickBot="1" x14ac:dyDescent="0.35">
      <c r="A5011" s="217">
        <v>14</v>
      </c>
      <c r="B5011" s="204"/>
      <c r="C5011" s="204"/>
      <c r="D5011" s="218"/>
      <c r="E5011" s="204"/>
      <c r="F5011" s="204"/>
      <c r="G5011" s="219"/>
      <c r="H5011" s="273"/>
      <c r="I5011" s="271">
        <f t="shared" si="781"/>
        <v>0</v>
      </c>
      <c r="J5011" s="271"/>
      <c r="K5011" s="271"/>
      <c r="L5011" s="271"/>
      <c r="M5011" s="272"/>
      <c r="N5011" s="272"/>
      <c r="O5011" s="272" t="str">
        <f t="shared" si="782"/>
        <v/>
      </c>
      <c r="P5011" s="272" t="str">
        <f t="shared" si="783"/>
        <v/>
      </c>
      <c r="Q5011" s="272">
        <f t="shared" si="784"/>
        <v>0</v>
      </c>
      <c r="R5011" s="272"/>
    </row>
    <row r="5012" spans="1:18" x14ac:dyDescent="0.3">
      <c r="A5012" s="220">
        <v>15</v>
      </c>
      <c r="B5012" s="202"/>
      <c r="C5012" s="202"/>
      <c r="D5012" s="202" t="s">
        <v>271</v>
      </c>
      <c r="E5012" s="202"/>
      <c r="F5012" s="202"/>
      <c r="G5012" s="221"/>
      <c r="H5012" s="273">
        <f>SUM(B5012:B5018)</f>
        <v>0</v>
      </c>
      <c r="I5012" s="271">
        <f t="shared" si="781"/>
        <v>0</v>
      </c>
      <c r="J5012" s="271">
        <f>IF(SUM(H5012-40)&gt;0,H5012-40,0)</f>
        <v>0</v>
      </c>
      <c r="K5012" s="271">
        <f>IF(SUM(I5012:I5018)&gt;J5012,SUM(I5012:I5018),J5012)</f>
        <v>0</v>
      </c>
      <c r="L5012" s="271">
        <f>IF(D5012="o",IF(H5012&lt;15,0,IF(H5012&gt;40,8,H5012/5)),0)</f>
        <v>0</v>
      </c>
      <c r="M5012" s="272"/>
      <c r="N5012" s="272"/>
      <c r="O5012" s="272" t="str">
        <f t="shared" si="782"/>
        <v/>
      </c>
      <c r="P5012" s="272" t="str">
        <f t="shared" si="783"/>
        <v/>
      </c>
      <c r="Q5012" s="272">
        <f t="shared" si="784"/>
        <v>0</v>
      </c>
      <c r="R5012" s="272"/>
    </row>
    <row r="5013" spans="1:18" x14ac:dyDescent="0.3">
      <c r="A5013" s="214">
        <v>16</v>
      </c>
      <c r="B5013" s="200"/>
      <c r="C5013" s="200"/>
      <c r="D5013" s="215"/>
      <c r="E5013" s="200"/>
      <c r="F5013" s="200"/>
      <c r="G5013" s="216"/>
      <c r="H5013" s="273"/>
      <c r="I5013" s="271">
        <f t="shared" si="781"/>
        <v>0</v>
      </c>
      <c r="J5013" s="271"/>
      <c r="K5013" s="271"/>
      <c r="L5013" s="271"/>
      <c r="M5013" s="272"/>
      <c r="N5013" s="272"/>
      <c r="O5013" s="272" t="str">
        <f t="shared" si="782"/>
        <v/>
      </c>
      <c r="P5013" s="272" t="str">
        <f t="shared" si="783"/>
        <v/>
      </c>
      <c r="Q5013" s="272">
        <f t="shared" si="784"/>
        <v>0</v>
      </c>
      <c r="R5013" s="272"/>
    </row>
    <row r="5014" spans="1:18" x14ac:dyDescent="0.3">
      <c r="A5014" s="214">
        <v>17</v>
      </c>
      <c r="B5014" s="200"/>
      <c r="C5014" s="200"/>
      <c r="D5014" s="215"/>
      <c r="E5014" s="200"/>
      <c r="F5014" s="200"/>
      <c r="G5014" s="216"/>
      <c r="H5014" s="273"/>
      <c r="I5014" s="271">
        <f t="shared" si="781"/>
        <v>0</v>
      </c>
      <c r="J5014" s="271"/>
      <c r="K5014" s="271"/>
      <c r="L5014" s="271"/>
      <c r="M5014" s="272"/>
      <c r="N5014" s="272"/>
      <c r="O5014" s="272" t="str">
        <f t="shared" si="782"/>
        <v/>
      </c>
      <c r="P5014" s="272" t="str">
        <f t="shared" si="783"/>
        <v/>
      </c>
      <c r="Q5014" s="272">
        <f t="shared" si="784"/>
        <v>0</v>
      </c>
      <c r="R5014" s="272"/>
    </row>
    <row r="5015" spans="1:18" x14ac:dyDescent="0.3">
      <c r="A5015" s="214">
        <v>18</v>
      </c>
      <c r="B5015" s="200"/>
      <c r="C5015" s="200"/>
      <c r="D5015" s="215"/>
      <c r="E5015" s="200"/>
      <c r="F5015" s="200"/>
      <c r="G5015" s="216"/>
      <c r="H5015" s="273"/>
      <c r="I5015" s="271">
        <f t="shared" si="781"/>
        <v>0</v>
      </c>
      <c r="J5015" s="271"/>
      <c r="K5015" s="271"/>
      <c r="L5015" s="271"/>
      <c r="M5015" s="272"/>
      <c r="N5015" s="272"/>
      <c r="O5015" s="272" t="str">
        <f t="shared" si="782"/>
        <v/>
      </c>
      <c r="P5015" s="272" t="str">
        <f t="shared" si="783"/>
        <v/>
      </c>
      <c r="Q5015" s="272">
        <f t="shared" si="784"/>
        <v>0</v>
      </c>
      <c r="R5015" s="272"/>
    </row>
    <row r="5016" spans="1:18" x14ac:dyDescent="0.3">
      <c r="A5016" s="214">
        <v>19</v>
      </c>
      <c r="B5016" s="200"/>
      <c r="C5016" s="200"/>
      <c r="D5016" s="215"/>
      <c r="E5016" s="200"/>
      <c r="F5016" s="200"/>
      <c r="G5016" s="216"/>
      <c r="H5016" s="273"/>
      <c r="I5016" s="271">
        <f t="shared" si="781"/>
        <v>0</v>
      </c>
      <c r="J5016" s="271"/>
      <c r="K5016" s="271"/>
      <c r="L5016" s="271"/>
      <c r="M5016" s="272"/>
      <c r="N5016" s="272"/>
      <c r="O5016" s="272" t="str">
        <f t="shared" si="782"/>
        <v/>
      </c>
      <c r="P5016" s="272" t="str">
        <f t="shared" si="783"/>
        <v/>
      </c>
      <c r="Q5016" s="272">
        <f t="shared" si="784"/>
        <v>0</v>
      </c>
      <c r="R5016" s="272"/>
    </row>
    <row r="5017" spans="1:18" x14ac:dyDescent="0.3">
      <c r="A5017" s="214">
        <v>20</v>
      </c>
      <c r="B5017" s="200"/>
      <c r="C5017" s="200"/>
      <c r="D5017" s="215"/>
      <c r="E5017" s="200"/>
      <c r="F5017" s="200"/>
      <c r="G5017" s="216"/>
      <c r="H5017" s="273"/>
      <c r="I5017" s="271">
        <f t="shared" si="781"/>
        <v>0</v>
      </c>
      <c r="J5017" s="271"/>
      <c r="K5017" s="271"/>
      <c r="L5017" s="271"/>
      <c r="M5017" s="272"/>
      <c r="N5017" s="272"/>
      <c r="O5017" s="272" t="str">
        <f t="shared" si="782"/>
        <v/>
      </c>
      <c r="P5017" s="272" t="str">
        <f t="shared" si="783"/>
        <v/>
      </c>
      <c r="Q5017" s="272">
        <f t="shared" si="784"/>
        <v>0</v>
      </c>
      <c r="R5017" s="272"/>
    </row>
    <row r="5018" spans="1:18" ht="17.25" thickBot="1" x14ac:dyDescent="0.35">
      <c r="A5018" s="217">
        <v>21</v>
      </c>
      <c r="B5018" s="204"/>
      <c r="C5018" s="204"/>
      <c r="D5018" s="218"/>
      <c r="E5018" s="204"/>
      <c r="F5018" s="204"/>
      <c r="G5018" s="219"/>
      <c r="H5018" s="273"/>
      <c r="I5018" s="271">
        <f t="shared" si="781"/>
        <v>0</v>
      </c>
      <c r="J5018" s="271"/>
      <c r="K5018" s="271"/>
      <c r="L5018" s="271"/>
      <c r="M5018" s="272"/>
      <c r="N5018" s="272"/>
      <c r="O5018" s="272" t="str">
        <f t="shared" si="782"/>
        <v/>
      </c>
      <c r="P5018" s="272" t="str">
        <f t="shared" si="783"/>
        <v/>
      </c>
      <c r="Q5018" s="272">
        <f t="shared" si="784"/>
        <v>0</v>
      </c>
      <c r="R5018" s="272"/>
    </row>
    <row r="5019" spans="1:18" x14ac:dyDescent="0.3">
      <c r="A5019" s="220">
        <v>22</v>
      </c>
      <c r="B5019" s="202"/>
      <c r="C5019" s="202"/>
      <c r="D5019" s="202" t="s">
        <v>271</v>
      </c>
      <c r="E5019" s="202"/>
      <c r="F5019" s="202"/>
      <c r="G5019" s="221"/>
      <c r="H5019" s="273">
        <f>SUM(B5019:B5025)</f>
        <v>0</v>
      </c>
      <c r="I5019" s="271">
        <f t="shared" si="781"/>
        <v>0</v>
      </c>
      <c r="J5019" s="271">
        <f>IF(SUM(H5019-40)&gt;0,H5019-40,0)</f>
        <v>0</v>
      </c>
      <c r="K5019" s="271">
        <f>IF(SUM(I5019:I5025)&gt;J5019,SUM(I5019:I5025),J5019)</f>
        <v>0</v>
      </c>
      <c r="L5019" s="271">
        <f>IF(D5019="o",IF(H5019&lt;15,0,IF(H5019&gt;40,8,H5019/5)),0)</f>
        <v>0</v>
      </c>
      <c r="M5019" s="272"/>
      <c r="N5019" s="272"/>
      <c r="O5019" s="272" t="str">
        <f t="shared" si="782"/>
        <v/>
      </c>
      <c r="P5019" s="272" t="str">
        <f t="shared" si="783"/>
        <v/>
      </c>
      <c r="Q5019" s="272">
        <f t="shared" si="784"/>
        <v>0</v>
      </c>
      <c r="R5019" s="272"/>
    </row>
    <row r="5020" spans="1:18" x14ac:dyDescent="0.3">
      <c r="A5020" s="214">
        <v>23</v>
      </c>
      <c r="B5020" s="200"/>
      <c r="C5020" s="200"/>
      <c r="D5020" s="215"/>
      <c r="E5020" s="200"/>
      <c r="F5020" s="200"/>
      <c r="G5020" s="216"/>
      <c r="H5020" s="273"/>
      <c r="I5020" s="271">
        <f t="shared" si="781"/>
        <v>0</v>
      </c>
      <c r="J5020" s="271"/>
      <c r="K5020" s="271"/>
      <c r="L5020" s="271"/>
      <c r="M5020" s="272"/>
      <c r="N5020" s="272"/>
      <c r="O5020" s="272" t="str">
        <f t="shared" si="782"/>
        <v/>
      </c>
      <c r="P5020" s="272" t="str">
        <f t="shared" si="783"/>
        <v/>
      </c>
      <c r="Q5020" s="272">
        <f t="shared" si="784"/>
        <v>0</v>
      </c>
      <c r="R5020" s="272"/>
    </row>
    <row r="5021" spans="1:18" x14ac:dyDescent="0.3">
      <c r="A5021" s="214">
        <v>24</v>
      </c>
      <c r="B5021" s="200"/>
      <c r="C5021" s="200"/>
      <c r="D5021" s="215"/>
      <c r="E5021" s="200"/>
      <c r="F5021" s="200"/>
      <c r="G5021" s="216"/>
      <c r="H5021" s="273"/>
      <c r="I5021" s="271">
        <f t="shared" si="781"/>
        <v>0</v>
      </c>
      <c r="J5021" s="271"/>
      <c r="K5021" s="271"/>
      <c r="L5021" s="271"/>
      <c r="M5021" s="272"/>
      <c r="N5021" s="272"/>
      <c r="O5021" s="272" t="str">
        <f t="shared" si="782"/>
        <v/>
      </c>
      <c r="P5021" s="272" t="str">
        <f t="shared" si="783"/>
        <v/>
      </c>
      <c r="Q5021" s="272">
        <f t="shared" si="784"/>
        <v>0</v>
      </c>
      <c r="R5021" s="272"/>
    </row>
    <row r="5022" spans="1:18" x14ac:dyDescent="0.3">
      <c r="A5022" s="214">
        <v>25</v>
      </c>
      <c r="B5022" s="200"/>
      <c r="C5022" s="200"/>
      <c r="D5022" s="215"/>
      <c r="E5022" s="200"/>
      <c r="F5022" s="200"/>
      <c r="G5022" s="216"/>
      <c r="H5022" s="273"/>
      <c r="I5022" s="271">
        <f t="shared" si="781"/>
        <v>0</v>
      </c>
      <c r="J5022" s="271"/>
      <c r="K5022" s="271"/>
      <c r="L5022" s="271"/>
      <c r="M5022" s="272"/>
      <c r="N5022" s="272"/>
      <c r="O5022" s="272" t="str">
        <f t="shared" si="782"/>
        <v/>
      </c>
      <c r="P5022" s="272" t="str">
        <f t="shared" si="783"/>
        <v/>
      </c>
      <c r="Q5022" s="272">
        <f t="shared" si="784"/>
        <v>0</v>
      </c>
      <c r="R5022" s="272"/>
    </row>
    <row r="5023" spans="1:18" x14ac:dyDescent="0.3">
      <c r="A5023" s="214">
        <v>26</v>
      </c>
      <c r="B5023" s="200"/>
      <c r="C5023" s="200"/>
      <c r="D5023" s="215"/>
      <c r="E5023" s="200"/>
      <c r="F5023" s="200"/>
      <c r="G5023" s="216"/>
      <c r="H5023" s="273"/>
      <c r="I5023" s="271">
        <f t="shared" si="781"/>
        <v>0</v>
      </c>
      <c r="J5023" s="271"/>
      <c r="K5023" s="271"/>
      <c r="L5023" s="271"/>
      <c r="M5023" s="272"/>
      <c r="N5023" s="272"/>
      <c r="O5023" s="272" t="str">
        <f t="shared" si="782"/>
        <v/>
      </c>
      <c r="P5023" s="272" t="str">
        <f t="shared" si="783"/>
        <v/>
      </c>
      <c r="Q5023" s="272">
        <f t="shared" si="784"/>
        <v>0</v>
      </c>
      <c r="R5023" s="272"/>
    </row>
    <row r="5024" spans="1:18" x14ac:dyDescent="0.3">
      <c r="A5024" s="214">
        <v>27</v>
      </c>
      <c r="B5024" s="200"/>
      <c r="C5024" s="200"/>
      <c r="D5024" s="215"/>
      <c r="E5024" s="200"/>
      <c r="F5024" s="200"/>
      <c r="G5024" s="216"/>
      <c r="H5024" s="273"/>
      <c r="I5024" s="271">
        <f t="shared" si="781"/>
        <v>0</v>
      </c>
      <c r="J5024" s="271"/>
      <c r="K5024" s="271"/>
      <c r="L5024" s="271"/>
      <c r="M5024" s="272"/>
      <c r="N5024" s="272"/>
      <c r="O5024" s="272" t="str">
        <f t="shared" si="782"/>
        <v/>
      </c>
      <c r="P5024" s="272" t="str">
        <f t="shared" si="783"/>
        <v/>
      </c>
      <c r="Q5024" s="272">
        <f t="shared" si="784"/>
        <v>0</v>
      </c>
      <c r="R5024" s="272"/>
    </row>
    <row r="5025" spans="1:21" ht="17.25" thickBot="1" x14ac:dyDescent="0.35">
      <c r="A5025" s="217">
        <v>28</v>
      </c>
      <c r="B5025" s="204"/>
      <c r="C5025" s="204"/>
      <c r="D5025" s="218"/>
      <c r="E5025" s="204"/>
      <c r="F5025" s="204"/>
      <c r="G5025" s="219"/>
      <c r="H5025" s="273"/>
      <c r="I5025" s="271">
        <f t="shared" si="781"/>
        <v>0</v>
      </c>
      <c r="J5025" s="271"/>
      <c r="K5025" s="271"/>
      <c r="L5025" s="271"/>
      <c r="M5025" s="272"/>
      <c r="N5025" s="272"/>
      <c r="O5025" s="272" t="str">
        <f t="shared" si="782"/>
        <v/>
      </c>
      <c r="P5025" s="272" t="str">
        <f t="shared" si="783"/>
        <v/>
      </c>
      <c r="Q5025" s="272">
        <f t="shared" si="784"/>
        <v>0</v>
      </c>
      <c r="R5025" s="272"/>
    </row>
    <row r="5026" spans="1:21" x14ac:dyDescent="0.3">
      <c r="A5026" s="205"/>
      <c r="B5026" s="202"/>
      <c r="C5026" s="202"/>
      <c r="D5026" s="202" t="s">
        <v>271</v>
      </c>
      <c r="E5026" s="202"/>
      <c r="F5026" s="202"/>
      <c r="G5026" s="221"/>
      <c r="H5026" s="273" t="str">
        <f>IF(A5026&lt;&gt;0,SUM(Q5026:Q5028),"")</f>
        <v/>
      </c>
      <c r="I5026" s="271" t="str">
        <f>IF(A5026&lt;&gt;0,IF(IFERROR(B5026-8,0)&lt;0,0,IFERROR(B5026-8,0)),"")</f>
        <v/>
      </c>
      <c r="J5026" s="271" t="str">
        <f>IF(A5026&lt;&gt;0,IF(SUM(H5026-40)&gt;0,H5026-40,0),"")</f>
        <v/>
      </c>
      <c r="K5026" s="271" t="str">
        <f>IF(A5026&lt;&gt;0,IF(SUM(I5026:I5028)&gt;J5026,SUM(I5026:I5028),J5026),"")</f>
        <v/>
      </c>
      <c r="L5026" s="271" t="str">
        <f>IF(A5026&lt;&gt;0,IF(D4998="o",IF(H5026&lt;(15/(7/COUNTA(A5026:A5028))),0,IF(H5026&gt;(COUNTA(A5026:A5028)/5*40),COUNTA(A5026:A5028)/5*8,H5026/5)),""),"")</f>
        <v/>
      </c>
      <c r="M5026" s="272"/>
      <c r="N5026" s="272"/>
      <c r="O5026" s="272" t="str">
        <f t="shared" si="782"/>
        <v/>
      </c>
      <c r="P5026" s="272" t="str">
        <f t="shared" si="783"/>
        <v/>
      </c>
      <c r="Q5026" s="272">
        <f t="shared" si="784"/>
        <v>0</v>
      </c>
      <c r="R5026" s="272"/>
    </row>
    <row r="5027" spans="1:21" x14ac:dyDescent="0.3">
      <c r="A5027" s="206"/>
      <c r="B5027" s="200"/>
      <c r="C5027" s="200"/>
      <c r="D5027" s="215"/>
      <c r="E5027" s="200"/>
      <c r="F5027" s="200"/>
      <c r="G5027" s="216"/>
      <c r="H5027" s="273"/>
      <c r="I5027" s="271" t="str">
        <f>IF(A5027&lt;&gt;0,IF(IFERROR(B5027-8,0)&lt;0,0,IFERROR(B5027-8,0)),"")</f>
        <v/>
      </c>
      <c r="J5027" s="271"/>
      <c r="K5027" s="271"/>
      <c r="L5027" s="271"/>
      <c r="M5027" s="272"/>
      <c r="N5027" s="272"/>
      <c r="O5027" s="272" t="str">
        <f t="shared" si="782"/>
        <v/>
      </c>
      <c r="P5027" s="272" t="str">
        <f t="shared" si="783"/>
        <v/>
      </c>
      <c r="Q5027" s="272">
        <f t="shared" si="784"/>
        <v>0</v>
      </c>
      <c r="R5027" s="272"/>
    </row>
    <row r="5028" spans="1:21" ht="17.25" thickBot="1" x14ac:dyDescent="0.35">
      <c r="A5028" s="207"/>
      <c r="B5028" s="204"/>
      <c r="C5028" s="204"/>
      <c r="D5028" s="218"/>
      <c r="E5028" s="204"/>
      <c r="F5028" s="204"/>
      <c r="G5028" s="219"/>
      <c r="H5028" s="273"/>
      <c r="I5028" s="271" t="str">
        <f>IF(A5028&lt;&gt;0,IF(IFERROR(B5028-8,0)&lt;0,0,IFERROR(B5028-8,0)),"")</f>
        <v/>
      </c>
      <c r="J5028" s="271"/>
      <c r="K5028" s="271"/>
      <c r="L5028" s="271"/>
      <c r="M5028" s="272"/>
      <c r="N5028" s="272"/>
      <c r="O5028" s="272"/>
      <c r="P5028" s="272"/>
      <c r="Q5028" s="272">
        <f t="shared" si="784"/>
        <v>0</v>
      </c>
      <c r="R5028" s="272"/>
    </row>
    <row r="5029" spans="1:21" ht="17.25" thickBot="1" x14ac:dyDescent="0.35">
      <c r="A5029" s="211"/>
      <c r="B5029" s="243"/>
      <c r="C5029" s="243"/>
      <c r="D5029" s="243"/>
      <c r="E5029" s="243"/>
      <c r="F5029" s="243"/>
      <c r="G5029" s="244"/>
      <c r="H5029" s="273">
        <f t="shared" ref="H5029:M5029" si="785">SUM(H5030:H5060)</f>
        <v>0</v>
      </c>
      <c r="I5029" s="271">
        <f t="shared" si="785"/>
        <v>0</v>
      </c>
      <c r="J5029" s="271">
        <f t="shared" si="785"/>
        <v>0</v>
      </c>
      <c r="K5029" s="271">
        <f t="shared" si="785"/>
        <v>0</v>
      </c>
      <c r="L5029" s="274">
        <f t="shared" si="785"/>
        <v>0</v>
      </c>
      <c r="M5029" s="271" t="e">
        <f t="shared" si="785"/>
        <v>#DIV/0!</v>
      </c>
      <c r="N5029" s="275">
        <f>COUNTA(B5030:B5060)-COUNTIF(B5030:B5060,"연차")</f>
        <v>0</v>
      </c>
      <c r="O5029" s="271">
        <f>SUM(O5030:O5060)</f>
        <v>0</v>
      </c>
      <c r="P5029" s="271">
        <f>SUM(P5030:P5060)</f>
        <v>0</v>
      </c>
      <c r="Q5029" s="272">
        <f>SUM(Q5030:Q5060)</f>
        <v>0</v>
      </c>
      <c r="R5029" s="272">
        <f>COUNTA(A5030:A5060)</f>
        <v>28</v>
      </c>
      <c r="S5029" s="276">
        <f>SUM(C5030:C5060)</f>
        <v>0</v>
      </c>
      <c r="T5029" s="276">
        <f>SUM(F5030:F5060)</f>
        <v>0</v>
      </c>
      <c r="U5029" s="251">
        <f>G5031*G5033</f>
        <v>0</v>
      </c>
    </row>
    <row r="5030" spans="1:21" x14ac:dyDescent="0.3">
      <c r="A5030" s="212">
        <v>1</v>
      </c>
      <c r="B5030" s="201"/>
      <c r="C5030" s="201"/>
      <c r="D5030" s="201" t="s">
        <v>271</v>
      </c>
      <c r="E5030" s="201"/>
      <c r="F5030" s="201"/>
      <c r="G5030" s="213" t="s">
        <v>282</v>
      </c>
      <c r="H5030" s="273">
        <f>SUM(B5030:B5036)</f>
        <v>0</v>
      </c>
      <c r="I5030" s="271">
        <f t="shared" ref="I5030:I5057" si="786">IF(IFERROR(B5030-8,0)&lt;0,0,IFERROR(B5030-8,0))</f>
        <v>0</v>
      </c>
      <c r="J5030" s="271">
        <f>IF(SUM(H5030-40)&gt;0,H5030-40,0)</f>
        <v>0</v>
      </c>
      <c r="K5030" s="271">
        <f>IF(SUM(I5030:I5036)&gt;J5030,SUM(I5030:I5036),J5030)</f>
        <v>0</v>
      </c>
      <c r="L5030" s="271">
        <f>IF(D5030="o",IF(H5030&lt;15,0,IF(H5030&gt;40,8,H5030/5)),0)</f>
        <v>0</v>
      </c>
      <c r="M5030" s="272" t="e">
        <f>SUM(B5030:B5060)/COUNTA(B5030:B5060)</f>
        <v>#DIV/0!</v>
      </c>
      <c r="N5030" s="272"/>
      <c r="O5030" s="272" t="str">
        <f>IF(E5030="o",IF(B5030&gt;8,8,B5030),"")</f>
        <v/>
      </c>
      <c r="P5030" s="272" t="str">
        <f>IF(E5030="o",IF(B5030&gt;8,B5030-8,0),"")</f>
        <v/>
      </c>
      <c r="Q5030" s="272">
        <f>COUNTA(A5030)*IF(B5030="연차",0,B5030)</f>
        <v>0</v>
      </c>
      <c r="R5030" s="272"/>
    </row>
    <row r="5031" spans="1:21" x14ac:dyDescent="0.3">
      <c r="A5031" s="214">
        <v>2</v>
      </c>
      <c r="B5031" s="200"/>
      <c r="C5031" s="200"/>
      <c r="D5031" s="215"/>
      <c r="E5031" s="200"/>
      <c r="F5031" s="200"/>
      <c r="G5031" s="203"/>
      <c r="H5031" s="273"/>
      <c r="I5031" s="271">
        <f t="shared" si="786"/>
        <v>0</v>
      </c>
      <c r="J5031" s="271"/>
      <c r="K5031" s="271"/>
      <c r="L5031" s="271"/>
      <c r="M5031" s="272"/>
      <c r="N5031" s="272"/>
      <c r="O5031" s="272" t="str">
        <f t="shared" ref="O5031:O5059" si="787">IF(E5031="o",IF(B5031&gt;8,8,B5031),"")</f>
        <v/>
      </c>
      <c r="P5031" s="272" t="str">
        <f t="shared" ref="P5031:P5059" si="788">IF(E5031="o",IF(B5031&gt;8,B5031-8,0),"")</f>
        <v/>
      </c>
      <c r="Q5031" s="272">
        <f t="shared" ref="Q5031:Q5060" si="789">COUNTA(A5031)*IF(B5031="연차",0,B5031)</f>
        <v>0</v>
      </c>
      <c r="R5031" s="272"/>
    </row>
    <row r="5032" spans="1:21" x14ac:dyDescent="0.3">
      <c r="A5032" s="214">
        <v>3</v>
      </c>
      <c r="B5032" s="200"/>
      <c r="C5032" s="200"/>
      <c r="D5032" s="215"/>
      <c r="E5032" s="200"/>
      <c r="F5032" s="200"/>
      <c r="G5032" s="203" t="s">
        <v>275</v>
      </c>
      <c r="H5032" s="273"/>
      <c r="I5032" s="271">
        <f t="shared" si="786"/>
        <v>0</v>
      </c>
      <c r="J5032" s="271"/>
      <c r="K5032" s="271"/>
      <c r="L5032" s="271"/>
      <c r="M5032" s="272"/>
      <c r="N5032" s="272"/>
      <c r="O5032" s="272" t="str">
        <f t="shared" si="787"/>
        <v/>
      </c>
      <c r="P5032" s="272" t="str">
        <f t="shared" si="788"/>
        <v/>
      </c>
      <c r="Q5032" s="272">
        <f t="shared" si="789"/>
        <v>0</v>
      </c>
      <c r="R5032" s="272"/>
    </row>
    <row r="5033" spans="1:21" x14ac:dyDescent="0.3">
      <c r="A5033" s="214">
        <v>4</v>
      </c>
      <c r="B5033" s="200"/>
      <c r="C5033" s="200"/>
      <c r="D5033" s="215"/>
      <c r="E5033" s="200"/>
      <c r="F5033" s="200"/>
      <c r="G5033" s="203"/>
      <c r="H5033" s="273"/>
      <c r="I5033" s="271">
        <f t="shared" si="786"/>
        <v>0</v>
      </c>
      <c r="J5033" s="271"/>
      <c r="K5033" s="271"/>
      <c r="L5033" s="271"/>
      <c r="M5033" s="272"/>
      <c r="N5033" s="272"/>
      <c r="O5033" s="272" t="str">
        <f t="shared" si="787"/>
        <v/>
      </c>
      <c r="P5033" s="272" t="str">
        <f t="shared" si="788"/>
        <v/>
      </c>
      <c r="Q5033" s="272">
        <f t="shared" si="789"/>
        <v>0</v>
      </c>
      <c r="R5033" s="272"/>
    </row>
    <row r="5034" spans="1:21" x14ac:dyDescent="0.3">
      <c r="A5034" s="214">
        <v>5</v>
      </c>
      <c r="B5034" s="200"/>
      <c r="C5034" s="200"/>
      <c r="D5034" s="215"/>
      <c r="E5034" s="200"/>
      <c r="F5034" s="200"/>
      <c r="G5034" s="216"/>
      <c r="H5034" s="273"/>
      <c r="I5034" s="271">
        <f t="shared" si="786"/>
        <v>0</v>
      </c>
      <c r="J5034" s="271"/>
      <c r="K5034" s="271"/>
      <c r="L5034" s="271"/>
      <c r="M5034" s="272"/>
      <c r="N5034" s="272"/>
      <c r="O5034" s="272" t="str">
        <f t="shared" si="787"/>
        <v/>
      </c>
      <c r="P5034" s="272" t="str">
        <f t="shared" si="788"/>
        <v/>
      </c>
      <c r="Q5034" s="272">
        <f t="shared" si="789"/>
        <v>0</v>
      </c>
      <c r="R5034" s="272"/>
    </row>
    <row r="5035" spans="1:21" x14ac:dyDescent="0.3">
      <c r="A5035" s="214">
        <v>6</v>
      </c>
      <c r="B5035" s="200"/>
      <c r="C5035" s="200"/>
      <c r="D5035" s="215"/>
      <c r="E5035" s="200"/>
      <c r="F5035" s="200"/>
      <c r="G5035" s="216"/>
      <c r="H5035" s="273"/>
      <c r="I5035" s="271">
        <f t="shared" si="786"/>
        <v>0</v>
      </c>
      <c r="J5035" s="271"/>
      <c r="K5035" s="271"/>
      <c r="L5035" s="271"/>
      <c r="M5035" s="272"/>
      <c r="N5035" s="272"/>
      <c r="O5035" s="272" t="str">
        <f t="shared" si="787"/>
        <v/>
      </c>
      <c r="P5035" s="272" t="str">
        <f t="shared" si="788"/>
        <v/>
      </c>
      <c r="Q5035" s="272">
        <f t="shared" si="789"/>
        <v>0</v>
      </c>
      <c r="R5035" s="272"/>
    </row>
    <row r="5036" spans="1:21" ht="17.25" thickBot="1" x14ac:dyDescent="0.35">
      <c r="A5036" s="217">
        <v>7</v>
      </c>
      <c r="B5036" s="204"/>
      <c r="C5036" s="204"/>
      <c r="D5036" s="218"/>
      <c r="E5036" s="204"/>
      <c r="F5036" s="204"/>
      <c r="G5036" s="219"/>
      <c r="H5036" s="273"/>
      <c r="I5036" s="271">
        <f t="shared" si="786"/>
        <v>0</v>
      </c>
      <c r="J5036" s="271"/>
      <c r="K5036" s="271"/>
      <c r="L5036" s="271"/>
      <c r="M5036" s="272"/>
      <c r="N5036" s="272"/>
      <c r="O5036" s="272" t="str">
        <f t="shared" si="787"/>
        <v/>
      </c>
      <c r="P5036" s="272" t="str">
        <f t="shared" si="788"/>
        <v/>
      </c>
      <c r="Q5036" s="272">
        <f t="shared" si="789"/>
        <v>0</v>
      </c>
      <c r="R5036" s="272"/>
    </row>
    <row r="5037" spans="1:21" x14ac:dyDescent="0.3">
      <c r="A5037" s="220">
        <v>8</v>
      </c>
      <c r="B5037" s="202"/>
      <c r="C5037" s="202"/>
      <c r="D5037" s="202" t="s">
        <v>271</v>
      </c>
      <c r="E5037" s="202"/>
      <c r="F5037" s="202"/>
      <c r="G5037" s="221"/>
      <c r="H5037" s="273">
        <f>SUM(B5037:B5043)</f>
        <v>0</v>
      </c>
      <c r="I5037" s="271">
        <f t="shared" si="786"/>
        <v>0</v>
      </c>
      <c r="J5037" s="271">
        <f>IF(SUM(H5037-40)&gt;0,H5037-40,0)</f>
        <v>0</v>
      </c>
      <c r="K5037" s="271">
        <f>IF(SUM(I5037:I5043)&gt;J5037,SUM(I5037:I5043),J5037)</f>
        <v>0</v>
      </c>
      <c r="L5037" s="271">
        <f>IF(D5037="o",IF(H5037&lt;15,0,IF(H5037&gt;40,8,H5037/5)),0)</f>
        <v>0</v>
      </c>
      <c r="M5037" s="272"/>
      <c r="N5037" s="272"/>
      <c r="O5037" s="272" t="str">
        <f t="shared" si="787"/>
        <v/>
      </c>
      <c r="P5037" s="272" t="str">
        <f t="shared" si="788"/>
        <v/>
      </c>
      <c r="Q5037" s="272">
        <f t="shared" si="789"/>
        <v>0</v>
      </c>
      <c r="R5037" s="272"/>
    </row>
    <row r="5038" spans="1:21" x14ac:dyDescent="0.3">
      <c r="A5038" s="214">
        <v>9</v>
      </c>
      <c r="B5038" s="200"/>
      <c r="C5038" s="200"/>
      <c r="D5038" s="215"/>
      <c r="E5038" s="200"/>
      <c r="F5038" s="200"/>
      <c r="G5038" s="216"/>
      <c r="H5038" s="273"/>
      <c r="I5038" s="271">
        <f t="shared" si="786"/>
        <v>0</v>
      </c>
      <c r="J5038" s="271"/>
      <c r="K5038" s="271"/>
      <c r="L5038" s="271"/>
      <c r="M5038" s="272"/>
      <c r="N5038" s="272"/>
      <c r="O5038" s="272" t="str">
        <f t="shared" si="787"/>
        <v/>
      </c>
      <c r="P5038" s="272" t="str">
        <f t="shared" si="788"/>
        <v/>
      </c>
      <c r="Q5038" s="272">
        <f t="shared" si="789"/>
        <v>0</v>
      </c>
      <c r="R5038" s="272"/>
    </row>
    <row r="5039" spans="1:21" x14ac:dyDescent="0.3">
      <c r="A5039" s="214">
        <v>10</v>
      </c>
      <c r="B5039" s="200"/>
      <c r="C5039" s="200"/>
      <c r="D5039" s="215"/>
      <c r="E5039" s="200"/>
      <c r="F5039" s="200"/>
      <c r="G5039" s="216"/>
      <c r="H5039" s="273"/>
      <c r="I5039" s="271">
        <f t="shared" si="786"/>
        <v>0</v>
      </c>
      <c r="J5039" s="271"/>
      <c r="K5039" s="271"/>
      <c r="L5039" s="271"/>
      <c r="M5039" s="272"/>
      <c r="N5039" s="272"/>
      <c r="O5039" s="272" t="str">
        <f t="shared" si="787"/>
        <v/>
      </c>
      <c r="P5039" s="272" t="str">
        <f t="shared" si="788"/>
        <v/>
      </c>
      <c r="Q5039" s="272">
        <f t="shared" si="789"/>
        <v>0</v>
      </c>
      <c r="R5039" s="272"/>
    </row>
    <row r="5040" spans="1:21" x14ac:dyDescent="0.3">
      <c r="A5040" s="214">
        <v>11</v>
      </c>
      <c r="B5040" s="200"/>
      <c r="C5040" s="200"/>
      <c r="D5040" s="215"/>
      <c r="E5040" s="200"/>
      <c r="F5040" s="200"/>
      <c r="G5040" s="216"/>
      <c r="H5040" s="273"/>
      <c r="I5040" s="271">
        <f t="shared" si="786"/>
        <v>0</v>
      </c>
      <c r="J5040" s="271"/>
      <c r="K5040" s="271"/>
      <c r="L5040" s="271"/>
      <c r="M5040" s="272"/>
      <c r="N5040" s="272"/>
      <c r="O5040" s="272" t="str">
        <f t="shared" si="787"/>
        <v/>
      </c>
      <c r="P5040" s="272" t="str">
        <f t="shared" si="788"/>
        <v/>
      </c>
      <c r="Q5040" s="272">
        <f t="shared" si="789"/>
        <v>0</v>
      </c>
      <c r="R5040" s="272"/>
    </row>
    <row r="5041" spans="1:18" x14ac:dyDescent="0.3">
      <c r="A5041" s="214">
        <v>12</v>
      </c>
      <c r="B5041" s="200"/>
      <c r="C5041" s="200"/>
      <c r="D5041" s="215"/>
      <c r="E5041" s="200"/>
      <c r="F5041" s="200"/>
      <c r="G5041" s="216"/>
      <c r="H5041" s="273"/>
      <c r="I5041" s="271">
        <f t="shared" si="786"/>
        <v>0</v>
      </c>
      <c r="J5041" s="271"/>
      <c r="K5041" s="271"/>
      <c r="L5041" s="271"/>
      <c r="M5041" s="272"/>
      <c r="N5041" s="272"/>
      <c r="O5041" s="272" t="str">
        <f t="shared" si="787"/>
        <v/>
      </c>
      <c r="P5041" s="272" t="str">
        <f t="shared" si="788"/>
        <v/>
      </c>
      <c r="Q5041" s="272">
        <f t="shared" si="789"/>
        <v>0</v>
      </c>
      <c r="R5041" s="272"/>
    </row>
    <row r="5042" spans="1:18" x14ac:dyDescent="0.3">
      <c r="A5042" s="214">
        <v>13</v>
      </c>
      <c r="B5042" s="200"/>
      <c r="C5042" s="200"/>
      <c r="D5042" s="215"/>
      <c r="E5042" s="200"/>
      <c r="F5042" s="200"/>
      <c r="G5042" s="216"/>
      <c r="H5042" s="273"/>
      <c r="I5042" s="271">
        <f t="shared" si="786"/>
        <v>0</v>
      </c>
      <c r="J5042" s="271"/>
      <c r="K5042" s="271"/>
      <c r="L5042" s="271"/>
      <c r="M5042" s="272"/>
      <c r="N5042" s="272"/>
      <c r="O5042" s="272" t="str">
        <f t="shared" si="787"/>
        <v/>
      </c>
      <c r="P5042" s="272" t="str">
        <f t="shared" si="788"/>
        <v/>
      </c>
      <c r="Q5042" s="272">
        <f t="shared" si="789"/>
        <v>0</v>
      </c>
      <c r="R5042" s="272"/>
    </row>
    <row r="5043" spans="1:18" ht="17.25" thickBot="1" x14ac:dyDescent="0.35">
      <c r="A5043" s="217">
        <v>14</v>
      </c>
      <c r="B5043" s="204"/>
      <c r="C5043" s="204"/>
      <c r="D5043" s="218"/>
      <c r="E5043" s="204"/>
      <c r="F5043" s="204"/>
      <c r="G5043" s="219"/>
      <c r="H5043" s="273"/>
      <c r="I5043" s="271">
        <f t="shared" si="786"/>
        <v>0</v>
      </c>
      <c r="J5043" s="271"/>
      <c r="K5043" s="271"/>
      <c r="L5043" s="271"/>
      <c r="M5043" s="272"/>
      <c r="N5043" s="272"/>
      <c r="O5043" s="272" t="str">
        <f t="shared" si="787"/>
        <v/>
      </c>
      <c r="P5043" s="272" t="str">
        <f t="shared" si="788"/>
        <v/>
      </c>
      <c r="Q5043" s="272">
        <f t="shared" si="789"/>
        <v>0</v>
      </c>
      <c r="R5043" s="272"/>
    </row>
    <row r="5044" spans="1:18" x14ac:dyDescent="0.3">
      <c r="A5044" s="220">
        <v>15</v>
      </c>
      <c r="B5044" s="202"/>
      <c r="C5044" s="202"/>
      <c r="D5044" s="202" t="s">
        <v>271</v>
      </c>
      <c r="E5044" s="202"/>
      <c r="F5044" s="202"/>
      <c r="G5044" s="221"/>
      <c r="H5044" s="273">
        <f>SUM(B5044:B5050)</f>
        <v>0</v>
      </c>
      <c r="I5044" s="271">
        <f t="shared" si="786"/>
        <v>0</v>
      </c>
      <c r="J5044" s="271">
        <f>IF(SUM(H5044-40)&gt;0,H5044-40,0)</f>
        <v>0</v>
      </c>
      <c r="K5044" s="271">
        <f>IF(SUM(I5044:I5050)&gt;J5044,SUM(I5044:I5050),J5044)</f>
        <v>0</v>
      </c>
      <c r="L5044" s="271">
        <f>IF(D5044="o",IF(H5044&lt;15,0,IF(H5044&gt;40,8,H5044/5)),0)</f>
        <v>0</v>
      </c>
      <c r="M5044" s="272"/>
      <c r="N5044" s="272"/>
      <c r="O5044" s="272" t="str">
        <f t="shared" si="787"/>
        <v/>
      </c>
      <c r="P5044" s="272" t="str">
        <f t="shared" si="788"/>
        <v/>
      </c>
      <c r="Q5044" s="272">
        <f t="shared" si="789"/>
        <v>0</v>
      </c>
      <c r="R5044" s="272"/>
    </row>
    <row r="5045" spans="1:18" x14ac:dyDescent="0.3">
      <c r="A5045" s="214">
        <v>16</v>
      </c>
      <c r="B5045" s="200"/>
      <c r="C5045" s="200"/>
      <c r="D5045" s="215"/>
      <c r="E5045" s="200"/>
      <c r="F5045" s="200"/>
      <c r="G5045" s="216"/>
      <c r="H5045" s="273"/>
      <c r="I5045" s="271">
        <f t="shared" si="786"/>
        <v>0</v>
      </c>
      <c r="J5045" s="271"/>
      <c r="K5045" s="271"/>
      <c r="L5045" s="271"/>
      <c r="M5045" s="272"/>
      <c r="N5045" s="272"/>
      <c r="O5045" s="272" t="str">
        <f t="shared" si="787"/>
        <v/>
      </c>
      <c r="P5045" s="272" t="str">
        <f t="shared" si="788"/>
        <v/>
      </c>
      <c r="Q5045" s="272">
        <f t="shared" si="789"/>
        <v>0</v>
      </c>
      <c r="R5045" s="272"/>
    </row>
    <row r="5046" spans="1:18" x14ac:dyDescent="0.3">
      <c r="A5046" s="214">
        <v>17</v>
      </c>
      <c r="B5046" s="200"/>
      <c r="C5046" s="200"/>
      <c r="D5046" s="215"/>
      <c r="E5046" s="200"/>
      <c r="F5046" s="200"/>
      <c r="G5046" s="216"/>
      <c r="H5046" s="273"/>
      <c r="I5046" s="271">
        <f t="shared" si="786"/>
        <v>0</v>
      </c>
      <c r="J5046" s="271"/>
      <c r="K5046" s="271"/>
      <c r="L5046" s="271"/>
      <c r="M5046" s="272"/>
      <c r="N5046" s="272"/>
      <c r="O5046" s="272" t="str">
        <f t="shared" si="787"/>
        <v/>
      </c>
      <c r="P5046" s="272" t="str">
        <f t="shared" si="788"/>
        <v/>
      </c>
      <c r="Q5046" s="272">
        <f t="shared" si="789"/>
        <v>0</v>
      </c>
      <c r="R5046" s="272"/>
    </row>
    <row r="5047" spans="1:18" x14ac:dyDescent="0.3">
      <c r="A5047" s="214">
        <v>18</v>
      </c>
      <c r="B5047" s="200"/>
      <c r="C5047" s="200"/>
      <c r="D5047" s="215"/>
      <c r="E5047" s="200"/>
      <c r="F5047" s="200"/>
      <c r="G5047" s="216"/>
      <c r="H5047" s="273"/>
      <c r="I5047" s="271">
        <f t="shared" si="786"/>
        <v>0</v>
      </c>
      <c r="J5047" s="271"/>
      <c r="K5047" s="271"/>
      <c r="L5047" s="271"/>
      <c r="M5047" s="272"/>
      <c r="N5047" s="272"/>
      <c r="O5047" s="272" t="str">
        <f t="shared" si="787"/>
        <v/>
      </c>
      <c r="P5047" s="272" t="str">
        <f t="shared" si="788"/>
        <v/>
      </c>
      <c r="Q5047" s="272">
        <f t="shared" si="789"/>
        <v>0</v>
      </c>
      <c r="R5047" s="272"/>
    </row>
    <row r="5048" spans="1:18" x14ac:dyDescent="0.3">
      <c r="A5048" s="214">
        <v>19</v>
      </c>
      <c r="B5048" s="200"/>
      <c r="C5048" s="200"/>
      <c r="D5048" s="215"/>
      <c r="E5048" s="200"/>
      <c r="F5048" s="200"/>
      <c r="G5048" s="216"/>
      <c r="H5048" s="273"/>
      <c r="I5048" s="271">
        <f t="shared" si="786"/>
        <v>0</v>
      </c>
      <c r="J5048" s="271"/>
      <c r="K5048" s="271"/>
      <c r="L5048" s="271"/>
      <c r="M5048" s="272"/>
      <c r="N5048" s="272"/>
      <c r="O5048" s="272" t="str">
        <f t="shared" si="787"/>
        <v/>
      </c>
      <c r="P5048" s="272" t="str">
        <f t="shared" si="788"/>
        <v/>
      </c>
      <c r="Q5048" s="272">
        <f t="shared" si="789"/>
        <v>0</v>
      </c>
      <c r="R5048" s="272"/>
    </row>
    <row r="5049" spans="1:18" x14ac:dyDescent="0.3">
      <c r="A5049" s="214">
        <v>20</v>
      </c>
      <c r="B5049" s="200"/>
      <c r="C5049" s="200"/>
      <c r="D5049" s="215"/>
      <c r="E5049" s="200"/>
      <c r="F5049" s="200"/>
      <c r="G5049" s="216"/>
      <c r="H5049" s="273"/>
      <c r="I5049" s="271">
        <f t="shared" si="786"/>
        <v>0</v>
      </c>
      <c r="J5049" s="271"/>
      <c r="K5049" s="271"/>
      <c r="L5049" s="271"/>
      <c r="M5049" s="272"/>
      <c r="N5049" s="272"/>
      <c r="O5049" s="272" t="str">
        <f t="shared" si="787"/>
        <v/>
      </c>
      <c r="P5049" s="272" t="str">
        <f t="shared" si="788"/>
        <v/>
      </c>
      <c r="Q5049" s="272">
        <f t="shared" si="789"/>
        <v>0</v>
      </c>
      <c r="R5049" s="272"/>
    </row>
    <row r="5050" spans="1:18" ht="17.25" thickBot="1" x14ac:dyDescent="0.35">
      <c r="A5050" s="217">
        <v>21</v>
      </c>
      <c r="B5050" s="204"/>
      <c r="C5050" s="204"/>
      <c r="D5050" s="218"/>
      <c r="E5050" s="204"/>
      <c r="F5050" s="204"/>
      <c r="G5050" s="219"/>
      <c r="H5050" s="273"/>
      <c r="I5050" s="271">
        <f t="shared" si="786"/>
        <v>0</v>
      </c>
      <c r="J5050" s="271"/>
      <c r="K5050" s="271"/>
      <c r="L5050" s="271"/>
      <c r="M5050" s="272"/>
      <c r="N5050" s="272"/>
      <c r="O5050" s="272" t="str">
        <f t="shared" si="787"/>
        <v/>
      </c>
      <c r="P5050" s="272" t="str">
        <f t="shared" si="788"/>
        <v/>
      </c>
      <c r="Q5050" s="272">
        <f t="shared" si="789"/>
        <v>0</v>
      </c>
      <c r="R5050" s="272"/>
    </row>
    <row r="5051" spans="1:18" x14ac:dyDescent="0.3">
      <c r="A5051" s="220">
        <v>22</v>
      </c>
      <c r="B5051" s="202"/>
      <c r="C5051" s="202"/>
      <c r="D5051" s="202" t="s">
        <v>271</v>
      </c>
      <c r="E5051" s="202"/>
      <c r="F5051" s="202"/>
      <c r="G5051" s="221"/>
      <c r="H5051" s="273">
        <f>SUM(B5051:B5057)</f>
        <v>0</v>
      </c>
      <c r="I5051" s="271">
        <f t="shared" si="786"/>
        <v>0</v>
      </c>
      <c r="J5051" s="271">
        <f>IF(SUM(H5051-40)&gt;0,H5051-40,0)</f>
        <v>0</v>
      </c>
      <c r="K5051" s="271">
        <f>IF(SUM(I5051:I5057)&gt;J5051,SUM(I5051:I5057),J5051)</f>
        <v>0</v>
      </c>
      <c r="L5051" s="271">
        <f>IF(D5051="o",IF(H5051&lt;15,0,IF(H5051&gt;40,8,H5051/5)),0)</f>
        <v>0</v>
      </c>
      <c r="M5051" s="272"/>
      <c r="N5051" s="272"/>
      <c r="O5051" s="272" t="str">
        <f t="shared" si="787"/>
        <v/>
      </c>
      <c r="P5051" s="272" t="str">
        <f t="shared" si="788"/>
        <v/>
      </c>
      <c r="Q5051" s="272">
        <f t="shared" si="789"/>
        <v>0</v>
      </c>
      <c r="R5051" s="272"/>
    </row>
    <row r="5052" spans="1:18" x14ac:dyDescent="0.3">
      <c r="A5052" s="214">
        <v>23</v>
      </c>
      <c r="B5052" s="200"/>
      <c r="C5052" s="200"/>
      <c r="D5052" s="215"/>
      <c r="E5052" s="200"/>
      <c r="F5052" s="200"/>
      <c r="G5052" s="216"/>
      <c r="H5052" s="273"/>
      <c r="I5052" s="271">
        <f t="shared" si="786"/>
        <v>0</v>
      </c>
      <c r="J5052" s="271"/>
      <c r="K5052" s="271"/>
      <c r="L5052" s="271"/>
      <c r="M5052" s="272"/>
      <c r="N5052" s="272"/>
      <c r="O5052" s="272" t="str">
        <f t="shared" si="787"/>
        <v/>
      </c>
      <c r="P5052" s="272" t="str">
        <f t="shared" si="788"/>
        <v/>
      </c>
      <c r="Q5052" s="272">
        <f t="shared" si="789"/>
        <v>0</v>
      </c>
      <c r="R5052" s="272"/>
    </row>
    <row r="5053" spans="1:18" x14ac:dyDescent="0.3">
      <c r="A5053" s="214">
        <v>24</v>
      </c>
      <c r="B5053" s="200"/>
      <c r="C5053" s="200"/>
      <c r="D5053" s="215"/>
      <c r="E5053" s="200"/>
      <c r="F5053" s="200"/>
      <c r="G5053" s="216"/>
      <c r="H5053" s="273"/>
      <c r="I5053" s="271">
        <f t="shared" si="786"/>
        <v>0</v>
      </c>
      <c r="J5053" s="271"/>
      <c r="K5053" s="271"/>
      <c r="L5053" s="271"/>
      <c r="M5053" s="272"/>
      <c r="N5053" s="272"/>
      <c r="O5053" s="272" t="str">
        <f t="shared" si="787"/>
        <v/>
      </c>
      <c r="P5053" s="272" t="str">
        <f t="shared" si="788"/>
        <v/>
      </c>
      <c r="Q5053" s="272">
        <f t="shared" si="789"/>
        <v>0</v>
      </c>
      <c r="R5053" s="272"/>
    </row>
    <row r="5054" spans="1:18" x14ac:dyDescent="0.3">
      <c r="A5054" s="214">
        <v>25</v>
      </c>
      <c r="B5054" s="200"/>
      <c r="C5054" s="200"/>
      <c r="D5054" s="215"/>
      <c r="E5054" s="200"/>
      <c r="F5054" s="200"/>
      <c r="G5054" s="216"/>
      <c r="H5054" s="273"/>
      <c r="I5054" s="271">
        <f t="shared" si="786"/>
        <v>0</v>
      </c>
      <c r="J5054" s="271"/>
      <c r="K5054" s="271"/>
      <c r="L5054" s="271"/>
      <c r="M5054" s="272"/>
      <c r="N5054" s="272"/>
      <c r="O5054" s="272" t="str">
        <f t="shared" si="787"/>
        <v/>
      </c>
      <c r="P5054" s="272" t="str">
        <f t="shared" si="788"/>
        <v/>
      </c>
      <c r="Q5054" s="272">
        <f t="shared" si="789"/>
        <v>0</v>
      </c>
      <c r="R5054" s="272"/>
    </row>
    <row r="5055" spans="1:18" x14ac:dyDescent="0.3">
      <c r="A5055" s="214">
        <v>26</v>
      </c>
      <c r="B5055" s="200"/>
      <c r="C5055" s="200"/>
      <c r="D5055" s="215"/>
      <c r="E5055" s="200"/>
      <c r="F5055" s="200"/>
      <c r="G5055" s="216"/>
      <c r="H5055" s="273"/>
      <c r="I5055" s="271">
        <f t="shared" si="786"/>
        <v>0</v>
      </c>
      <c r="J5055" s="271"/>
      <c r="K5055" s="271"/>
      <c r="L5055" s="271"/>
      <c r="M5055" s="272"/>
      <c r="N5055" s="272"/>
      <c r="O5055" s="272" t="str">
        <f t="shared" si="787"/>
        <v/>
      </c>
      <c r="P5055" s="272" t="str">
        <f t="shared" si="788"/>
        <v/>
      </c>
      <c r="Q5055" s="272">
        <f t="shared" si="789"/>
        <v>0</v>
      </c>
      <c r="R5055" s="272"/>
    </row>
    <row r="5056" spans="1:18" x14ac:dyDescent="0.3">
      <c r="A5056" s="214">
        <v>27</v>
      </c>
      <c r="B5056" s="200"/>
      <c r="C5056" s="200"/>
      <c r="D5056" s="215"/>
      <c r="E5056" s="200"/>
      <c r="F5056" s="200"/>
      <c r="G5056" s="216"/>
      <c r="H5056" s="273"/>
      <c r="I5056" s="271">
        <f t="shared" si="786"/>
        <v>0</v>
      </c>
      <c r="J5056" s="271"/>
      <c r="K5056" s="271"/>
      <c r="L5056" s="271"/>
      <c r="M5056" s="272"/>
      <c r="N5056" s="272"/>
      <c r="O5056" s="272" t="str">
        <f t="shared" si="787"/>
        <v/>
      </c>
      <c r="P5056" s="272" t="str">
        <f t="shared" si="788"/>
        <v/>
      </c>
      <c r="Q5056" s="272">
        <f t="shared" si="789"/>
        <v>0</v>
      </c>
      <c r="R5056" s="272"/>
    </row>
    <row r="5057" spans="1:21" ht="17.25" thickBot="1" x14ac:dyDescent="0.35">
      <c r="A5057" s="217">
        <v>28</v>
      </c>
      <c r="B5057" s="204"/>
      <c r="C5057" s="204"/>
      <c r="D5057" s="218"/>
      <c r="E5057" s="204"/>
      <c r="F5057" s="204"/>
      <c r="G5057" s="219"/>
      <c r="H5057" s="273"/>
      <c r="I5057" s="271">
        <f t="shared" si="786"/>
        <v>0</v>
      </c>
      <c r="J5057" s="271"/>
      <c r="K5057" s="271"/>
      <c r="L5057" s="271"/>
      <c r="M5057" s="272"/>
      <c r="N5057" s="272"/>
      <c r="O5057" s="272" t="str">
        <f t="shared" si="787"/>
        <v/>
      </c>
      <c r="P5057" s="272" t="str">
        <f t="shared" si="788"/>
        <v/>
      </c>
      <c r="Q5057" s="272">
        <f t="shared" si="789"/>
        <v>0</v>
      </c>
      <c r="R5057" s="272"/>
    </row>
    <row r="5058" spans="1:21" x14ac:dyDescent="0.3">
      <c r="A5058" s="205"/>
      <c r="B5058" s="202"/>
      <c r="C5058" s="202"/>
      <c r="D5058" s="202" t="s">
        <v>271</v>
      </c>
      <c r="E5058" s="202"/>
      <c r="F5058" s="202"/>
      <c r="G5058" s="221"/>
      <c r="H5058" s="273" t="str">
        <f>IF(A5058&lt;&gt;0,SUM(Q5058:Q5060),"")</f>
        <v/>
      </c>
      <c r="I5058" s="271" t="str">
        <f>IF(A5058&lt;&gt;0,IF(IFERROR(B5058-8,0)&lt;0,0,IFERROR(B5058-8,0)),"")</f>
        <v/>
      </c>
      <c r="J5058" s="271" t="str">
        <f>IF(A5058&lt;&gt;0,IF(SUM(H5058-40)&gt;0,H5058-40,0),"")</f>
        <v/>
      </c>
      <c r="K5058" s="271" t="str">
        <f>IF(A5058&lt;&gt;0,IF(SUM(I5058:I5060)&gt;J5058,SUM(I5058:I5060),J5058),"")</f>
        <v/>
      </c>
      <c r="L5058" s="271" t="str">
        <f>IF(A5058&lt;&gt;0,IF(D5030="o",IF(H5058&lt;(15/(7/COUNTA(A5058:A5060))),0,IF(H5058&gt;(COUNTA(A5058:A5060)/5*40),COUNTA(A5058:A5060)/5*8,H5058/5)),""),"")</f>
        <v/>
      </c>
      <c r="M5058" s="272"/>
      <c r="N5058" s="272"/>
      <c r="O5058" s="272" t="str">
        <f t="shared" si="787"/>
        <v/>
      </c>
      <c r="P5058" s="272" t="str">
        <f t="shared" si="788"/>
        <v/>
      </c>
      <c r="Q5058" s="272">
        <f t="shared" si="789"/>
        <v>0</v>
      </c>
      <c r="R5058" s="272"/>
    </row>
    <row r="5059" spans="1:21" x14ac:dyDescent="0.3">
      <c r="A5059" s="206"/>
      <c r="B5059" s="200"/>
      <c r="C5059" s="200"/>
      <c r="D5059" s="215"/>
      <c r="E5059" s="200"/>
      <c r="F5059" s="200"/>
      <c r="G5059" s="216"/>
      <c r="H5059" s="273"/>
      <c r="I5059" s="271" t="str">
        <f>IF(A5059&lt;&gt;0,IF(IFERROR(B5059-8,0)&lt;0,0,IFERROR(B5059-8,0)),"")</f>
        <v/>
      </c>
      <c r="J5059" s="271"/>
      <c r="K5059" s="271"/>
      <c r="L5059" s="271"/>
      <c r="M5059" s="272"/>
      <c r="N5059" s="272"/>
      <c r="O5059" s="272" t="str">
        <f t="shared" si="787"/>
        <v/>
      </c>
      <c r="P5059" s="272" t="str">
        <f t="shared" si="788"/>
        <v/>
      </c>
      <c r="Q5059" s="272">
        <f t="shared" si="789"/>
        <v>0</v>
      </c>
      <c r="R5059" s="272"/>
    </row>
    <row r="5060" spans="1:21" ht="17.25" thickBot="1" x14ac:dyDescent="0.35">
      <c r="A5060" s="207"/>
      <c r="B5060" s="204"/>
      <c r="C5060" s="204"/>
      <c r="D5060" s="218"/>
      <c r="E5060" s="204"/>
      <c r="F5060" s="204"/>
      <c r="G5060" s="219"/>
      <c r="H5060" s="273"/>
      <c r="I5060" s="271" t="str">
        <f>IF(A5060&lt;&gt;0,IF(IFERROR(B5060-8,0)&lt;0,0,IFERROR(B5060-8,0)),"")</f>
        <v/>
      </c>
      <c r="J5060" s="271"/>
      <c r="K5060" s="271"/>
      <c r="L5060" s="271"/>
      <c r="M5060" s="272"/>
      <c r="N5060" s="272"/>
      <c r="O5060" s="272"/>
      <c r="P5060" s="272"/>
      <c r="Q5060" s="272">
        <f t="shared" si="789"/>
        <v>0</v>
      </c>
      <c r="R5060" s="272"/>
    </row>
    <row r="5061" spans="1:21" ht="17.25" thickBot="1" x14ac:dyDescent="0.35">
      <c r="A5061" s="211"/>
      <c r="B5061" s="243"/>
      <c r="C5061" s="243"/>
      <c r="D5061" s="243"/>
      <c r="E5061" s="243"/>
      <c r="F5061" s="243"/>
      <c r="G5061" s="244"/>
      <c r="H5061" s="273">
        <f t="shared" ref="H5061:M5061" si="790">SUM(H5062:H5092)</f>
        <v>0</v>
      </c>
      <c r="I5061" s="271">
        <f t="shared" si="790"/>
        <v>0</v>
      </c>
      <c r="J5061" s="271">
        <f t="shared" si="790"/>
        <v>0</v>
      </c>
      <c r="K5061" s="271">
        <f t="shared" si="790"/>
        <v>0</v>
      </c>
      <c r="L5061" s="274">
        <f t="shared" si="790"/>
        <v>0</v>
      </c>
      <c r="M5061" s="271" t="e">
        <f t="shared" si="790"/>
        <v>#DIV/0!</v>
      </c>
      <c r="N5061" s="275">
        <f>COUNTA(B5062:B5092)-COUNTIF(B5062:B5092,"연차")</f>
        <v>0</v>
      </c>
      <c r="O5061" s="271">
        <f>SUM(O5062:O5092)</f>
        <v>0</v>
      </c>
      <c r="P5061" s="271">
        <f>SUM(P5062:P5092)</f>
        <v>0</v>
      </c>
      <c r="Q5061" s="272">
        <f>SUM(Q5062:Q5092)</f>
        <v>0</v>
      </c>
      <c r="R5061" s="272">
        <f>COUNTA(A5062:A5092)</f>
        <v>28</v>
      </c>
      <c r="S5061" s="276">
        <f>SUM(C5062:C5092)</f>
        <v>0</v>
      </c>
      <c r="T5061" s="276">
        <f>SUM(F5062:F5092)</f>
        <v>0</v>
      </c>
      <c r="U5061" s="251">
        <f>G5063*G5065</f>
        <v>0</v>
      </c>
    </row>
    <row r="5062" spans="1:21" x14ac:dyDescent="0.3">
      <c r="A5062" s="212">
        <v>1</v>
      </c>
      <c r="B5062" s="201"/>
      <c r="C5062" s="201"/>
      <c r="D5062" s="201" t="s">
        <v>271</v>
      </c>
      <c r="E5062" s="201"/>
      <c r="F5062" s="201"/>
      <c r="G5062" s="213" t="s">
        <v>282</v>
      </c>
      <c r="H5062" s="273">
        <f>SUM(B5062:B5068)</f>
        <v>0</v>
      </c>
      <c r="I5062" s="271">
        <f t="shared" ref="I5062:I5089" si="791">IF(IFERROR(B5062-8,0)&lt;0,0,IFERROR(B5062-8,0))</f>
        <v>0</v>
      </c>
      <c r="J5062" s="271">
        <f>IF(SUM(H5062-40)&gt;0,H5062-40,0)</f>
        <v>0</v>
      </c>
      <c r="K5062" s="271">
        <f>IF(SUM(I5062:I5068)&gt;J5062,SUM(I5062:I5068),J5062)</f>
        <v>0</v>
      </c>
      <c r="L5062" s="271">
        <f>IF(D5062="o",IF(H5062&lt;15,0,IF(H5062&gt;40,8,H5062/5)),0)</f>
        <v>0</v>
      </c>
      <c r="M5062" s="272" t="e">
        <f>SUM(B5062:B5092)/COUNTA(B5062:B5092)</f>
        <v>#DIV/0!</v>
      </c>
      <c r="N5062" s="272"/>
      <c r="O5062" s="272" t="str">
        <f>IF(E5062="o",IF(B5062&gt;8,8,B5062),"")</f>
        <v/>
      </c>
      <c r="P5062" s="272" t="str">
        <f>IF(E5062="o",IF(B5062&gt;8,B5062-8,0),"")</f>
        <v/>
      </c>
      <c r="Q5062" s="272">
        <f>COUNTA(A5062)*IF(B5062="연차",0,B5062)</f>
        <v>0</v>
      </c>
      <c r="R5062" s="272"/>
    </row>
    <row r="5063" spans="1:21" x14ac:dyDescent="0.3">
      <c r="A5063" s="214">
        <v>2</v>
      </c>
      <c r="B5063" s="200"/>
      <c r="C5063" s="200"/>
      <c r="D5063" s="215"/>
      <c r="E5063" s="200"/>
      <c r="F5063" s="200"/>
      <c r="G5063" s="203"/>
      <c r="H5063" s="273"/>
      <c r="I5063" s="271">
        <f t="shared" si="791"/>
        <v>0</v>
      </c>
      <c r="J5063" s="271"/>
      <c r="K5063" s="271"/>
      <c r="L5063" s="271"/>
      <c r="M5063" s="272"/>
      <c r="N5063" s="272"/>
      <c r="O5063" s="272" t="str">
        <f t="shared" ref="O5063:O5091" si="792">IF(E5063="o",IF(B5063&gt;8,8,B5063),"")</f>
        <v/>
      </c>
      <c r="P5063" s="272" t="str">
        <f t="shared" ref="P5063:P5091" si="793">IF(E5063="o",IF(B5063&gt;8,B5063-8,0),"")</f>
        <v/>
      </c>
      <c r="Q5063" s="272">
        <f t="shared" ref="Q5063:Q5092" si="794">COUNTA(A5063)*IF(B5063="연차",0,B5063)</f>
        <v>0</v>
      </c>
      <c r="R5063" s="272"/>
    </row>
    <row r="5064" spans="1:21" x14ac:dyDescent="0.3">
      <c r="A5064" s="214">
        <v>3</v>
      </c>
      <c r="B5064" s="200"/>
      <c r="C5064" s="200"/>
      <c r="D5064" s="215"/>
      <c r="E5064" s="200"/>
      <c r="F5064" s="200"/>
      <c r="G5064" s="203" t="s">
        <v>275</v>
      </c>
      <c r="H5064" s="273"/>
      <c r="I5064" s="271">
        <f t="shared" si="791"/>
        <v>0</v>
      </c>
      <c r="J5064" s="271"/>
      <c r="K5064" s="271"/>
      <c r="L5064" s="271"/>
      <c r="M5064" s="272"/>
      <c r="N5064" s="272"/>
      <c r="O5064" s="272" t="str">
        <f t="shared" si="792"/>
        <v/>
      </c>
      <c r="P5064" s="272" t="str">
        <f t="shared" si="793"/>
        <v/>
      </c>
      <c r="Q5064" s="272">
        <f t="shared" si="794"/>
        <v>0</v>
      </c>
      <c r="R5064" s="272"/>
    </row>
    <row r="5065" spans="1:21" x14ac:dyDescent="0.3">
      <c r="A5065" s="214">
        <v>4</v>
      </c>
      <c r="B5065" s="200"/>
      <c r="C5065" s="200"/>
      <c r="D5065" s="215"/>
      <c r="E5065" s="200"/>
      <c r="F5065" s="200"/>
      <c r="G5065" s="203"/>
      <c r="H5065" s="273"/>
      <c r="I5065" s="271">
        <f t="shared" si="791"/>
        <v>0</v>
      </c>
      <c r="J5065" s="271"/>
      <c r="K5065" s="271"/>
      <c r="L5065" s="271"/>
      <c r="M5065" s="272"/>
      <c r="N5065" s="272"/>
      <c r="O5065" s="272" t="str">
        <f t="shared" si="792"/>
        <v/>
      </c>
      <c r="P5065" s="272" t="str">
        <f t="shared" si="793"/>
        <v/>
      </c>
      <c r="Q5065" s="272">
        <f t="shared" si="794"/>
        <v>0</v>
      </c>
      <c r="R5065" s="272"/>
    </row>
    <row r="5066" spans="1:21" x14ac:dyDescent="0.3">
      <c r="A5066" s="214">
        <v>5</v>
      </c>
      <c r="B5066" s="200"/>
      <c r="C5066" s="200"/>
      <c r="D5066" s="215"/>
      <c r="E5066" s="200"/>
      <c r="F5066" s="200"/>
      <c r="G5066" s="216"/>
      <c r="H5066" s="273"/>
      <c r="I5066" s="271">
        <f t="shared" si="791"/>
        <v>0</v>
      </c>
      <c r="J5066" s="271"/>
      <c r="K5066" s="271"/>
      <c r="L5066" s="271"/>
      <c r="M5066" s="272"/>
      <c r="N5066" s="272"/>
      <c r="O5066" s="272" t="str">
        <f t="shared" si="792"/>
        <v/>
      </c>
      <c r="P5066" s="272" t="str">
        <f t="shared" si="793"/>
        <v/>
      </c>
      <c r="Q5066" s="272">
        <f t="shared" si="794"/>
        <v>0</v>
      </c>
      <c r="R5066" s="272"/>
    </row>
    <row r="5067" spans="1:21" x14ac:dyDescent="0.3">
      <c r="A5067" s="214">
        <v>6</v>
      </c>
      <c r="B5067" s="200"/>
      <c r="C5067" s="200"/>
      <c r="D5067" s="215"/>
      <c r="E5067" s="200"/>
      <c r="F5067" s="200"/>
      <c r="G5067" s="216"/>
      <c r="H5067" s="273"/>
      <c r="I5067" s="271">
        <f t="shared" si="791"/>
        <v>0</v>
      </c>
      <c r="J5067" s="271"/>
      <c r="K5067" s="271"/>
      <c r="L5067" s="271"/>
      <c r="M5067" s="272"/>
      <c r="N5067" s="272"/>
      <c r="O5067" s="272" t="str">
        <f t="shared" si="792"/>
        <v/>
      </c>
      <c r="P5067" s="272" t="str">
        <f t="shared" si="793"/>
        <v/>
      </c>
      <c r="Q5067" s="272">
        <f t="shared" si="794"/>
        <v>0</v>
      </c>
      <c r="R5067" s="272"/>
    </row>
    <row r="5068" spans="1:21" ht="17.25" thickBot="1" x14ac:dyDescent="0.35">
      <c r="A5068" s="217">
        <v>7</v>
      </c>
      <c r="B5068" s="204"/>
      <c r="C5068" s="204"/>
      <c r="D5068" s="218"/>
      <c r="E5068" s="204"/>
      <c r="F5068" s="204"/>
      <c r="G5068" s="219"/>
      <c r="H5068" s="273"/>
      <c r="I5068" s="271">
        <f t="shared" si="791"/>
        <v>0</v>
      </c>
      <c r="J5068" s="271"/>
      <c r="K5068" s="271"/>
      <c r="L5068" s="271"/>
      <c r="M5068" s="272"/>
      <c r="N5068" s="272"/>
      <c r="O5068" s="272" t="str">
        <f t="shared" si="792"/>
        <v/>
      </c>
      <c r="P5068" s="272" t="str">
        <f t="shared" si="793"/>
        <v/>
      </c>
      <c r="Q5068" s="272">
        <f t="shared" si="794"/>
        <v>0</v>
      </c>
      <c r="R5068" s="272"/>
    </row>
    <row r="5069" spans="1:21" x14ac:dyDescent="0.3">
      <c r="A5069" s="220">
        <v>8</v>
      </c>
      <c r="B5069" s="202"/>
      <c r="C5069" s="202"/>
      <c r="D5069" s="202" t="s">
        <v>271</v>
      </c>
      <c r="E5069" s="202"/>
      <c r="F5069" s="202"/>
      <c r="G5069" s="221"/>
      <c r="H5069" s="273">
        <f>SUM(B5069:B5075)</f>
        <v>0</v>
      </c>
      <c r="I5069" s="271">
        <f t="shared" si="791"/>
        <v>0</v>
      </c>
      <c r="J5069" s="271">
        <f>IF(SUM(H5069-40)&gt;0,H5069-40,0)</f>
        <v>0</v>
      </c>
      <c r="K5069" s="271">
        <f>IF(SUM(I5069:I5075)&gt;J5069,SUM(I5069:I5075),J5069)</f>
        <v>0</v>
      </c>
      <c r="L5069" s="271">
        <f>IF(D5069="o",IF(H5069&lt;15,0,IF(H5069&gt;40,8,H5069/5)),0)</f>
        <v>0</v>
      </c>
      <c r="M5069" s="272"/>
      <c r="N5069" s="272"/>
      <c r="O5069" s="272" t="str">
        <f t="shared" si="792"/>
        <v/>
      </c>
      <c r="P5069" s="272" t="str">
        <f t="shared" si="793"/>
        <v/>
      </c>
      <c r="Q5069" s="272">
        <f t="shared" si="794"/>
        <v>0</v>
      </c>
      <c r="R5069" s="272"/>
    </row>
    <row r="5070" spans="1:21" x14ac:dyDescent="0.3">
      <c r="A5070" s="214">
        <v>9</v>
      </c>
      <c r="B5070" s="200"/>
      <c r="C5070" s="200"/>
      <c r="D5070" s="215"/>
      <c r="E5070" s="200"/>
      <c r="F5070" s="200"/>
      <c r="G5070" s="216"/>
      <c r="H5070" s="273"/>
      <c r="I5070" s="271">
        <f t="shared" si="791"/>
        <v>0</v>
      </c>
      <c r="J5070" s="271"/>
      <c r="K5070" s="271"/>
      <c r="L5070" s="271"/>
      <c r="M5070" s="272"/>
      <c r="N5070" s="272"/>
      <c r="O5070" s="272" t="str">
        <f t="shared" si="792"/>
        <v/>
      </c>
      <c r="P5070" s="272" t="str">
        <f t="shared" si="793"/>
        <v/>
      </c>
      <c r="Q5070" s="272">
        <f t="shared" si="794"/>
        <v>0</v>
      </c>
      <c r="R5070" s="272"/>
    </row>
    <row r="5071" spans="1:21" x14ac:dyDescent="0.3">
      <c r="A5071" s="214">
        <v>10</v>
      </c>
      <c r="B5071" s="200"/>
      <c r="C5071" s="200"/>
      <c r="D5071" s="215"/>
      <c r="E5071" s="200"/>
      <c r="F5071" s="200"/>
      <c r="G5071" s="216"/>
      <c r="H5071" s="273"/>
      <c r="I5071" s="271">
        <f t="shared" si="791"/>
        <v>0</v>
      </c>
      <c r="J5071" s="271"/>
      <c r="K5071" s="271"/>
      <c r="L5071" s="271"/>
      <c r="M5071" s="272"/>
      <c r="N5071" s="272"/>
      <c r="O5071" s="272" t="str">
        <f t="shared" si="792"/>
        <v/>
      </c>
      <c r="P5071" s="272" t="str">
        <f t="shared" si="793"/>
        <v/>
      </c>
      <c r="Q5071" s="272">
        <f t="shared" si="794"/>
        <v>0</v>
      </c>
      <c r="R5071" s="272"/>
    </row>
    <row r="5072" spans="1:21" x14ac:dyDescent="0.3">
      <c r="A5072" s="214">
        <v>11</v>
      </c>
      <c r="B5072" s="200"/>
      <c r="C5072" s="200"/>
      <c r="D5072" s="215"/>
      <c r="E5072" s="200"/>
      <c r="F5072" s="200"/>
      <c r="G5072" s="216"/>
      <c r="H5072" s="273"/>
      <c r="I5072" s="271">
        <f t="shared" si="791"/>
        <v>0</v>
      </c>
      <c r="J5072" s="271"/>
      <c r="K5072" s="271"/>
      <c r="L5072" s="271"/>
      <c r="M5072" s="272"/>
      <c r="N5072" s="272"/>
      <c r="O5072" s="272" t="str">
        <f t="shared" si="792"/>
        <v/>
      </c>
      <c r="P5072" s="272" t="str">
        <f t="shared" si="793"/>
        <v/>
      </c>
      <c r="Q5072" s="272">
        <f t="shared" si="794"/>
        <v>0</v>
      </c>
      <c r="R5072" s="272"/>
    </row>
    <row r="5073" spans="1:18" x14ac:dyDescent="0.3">
      <c r="A5073" s="214">
        <v>12</v>
      </c>
      <c r="B5073" s="200"/>
      <c r="C5073" s="200"/>
      <c r="D5073" s="215"/>
      <c r="E5073" s="200"/>
      <c r="F5073" s="200"/>
      <c r="G5073" s="216"/>
      <c r="H5073" s="273"/>
      <c r="I5073" s="271">
        <f t="shared" si="791"/>
        <v>0</v>
      </c>
      <c r="J5073" s="271"/>
      <c r="K5073" s="271"/>
      <c r="L5073" s="271"/>
      <c r="M5073" s="272"/>
      <c r="N5073" s="272"/>
      <c r="O5073" s="272" t="str">
        <f t="shared" si="792"/>
        <v/>
      </c>
      <c r="P5073" s="272" t="str">
        <f t="shared" si="793"/>
        <v/>
      </c>
      <c r="Q5073" s="272">
        <f t="shared" si="794"/>
        <v>0</v>
      </c>
      <c r="R5073" s="272"/>
    </row>
    <row r="5074" spans="1:18" x14ac:dyDescent="0.3">
      <c r="A5074" s="214">
        <v>13</v>
      </c>
      <c r="B5074" s="200"/>
      <c r="C5074" s="200"/>
      <c r="D5074" s="215"/>
      <c r="E5074" s="200"/>
      <c r="F5074" s="200"/>
      <c r="G5074" s="216"/>
      <c r="H5074" s="273"/>
      <c r="I5074" s="271">
        <f t="shared" si="791"/>
        <v>0</v>
      </c>
      <c r="J5074" s="271"/>
      <c r="K5074" s="271"/>
      <c r="L5074" s="271"/>
      <c r="M5074" s="272"/>
      <c r="N5074" s="272"/>
      <c r="O5074" s="272" t="str">
        <f t="shared" si="792"/>
        <v/>
      </c>
      <c r="P5074" s="272" t="str">
        <f t="shared" si="793"/>
        <v/>
      </c>
      <c r="Q5074" s="272">
        <f t="shared" si="794"/>
        <v>0</v>
      </c>
      <c r="R5074" s="272"/>
    </row>
    <row r="5075" spans="1:18" ht="17.25" thickBot="1" x14ac:dyDescent="0.35">
      <c r="A5075" s="217">
        <v>14</v>
      </c>
      <c r="B5075" s="204"/>
      <c r="C5075" s="204"/>
      <c r="D5075" s="218"/>
      <c r="E5075" s="204"/>
      <c r="F5075" s="204"/>
      <c r="G5075" s="219"/>
      <c r="H5075" s="273"/>
      <c r="I5075" s="271">
        <f t="shared" si="791"/>
        <v>0</v>
      </c>
      <c r="J5075" s="271"/>
      <c r="K5075" s="271"/>
      <c r="L5075" s="271"/>
      <c r="M5075" s="272"/>
      <c r="N5075" s="272"/>
      <c r="O5075" s="272" t="str">
        <f t="shared" si="792"/>
        <v/>
      </c>
      <c r="P5075" s="272" t="str">
        <f t="shared" si="793"/>
        <v/>
      </c>
      <c r="Q5075" s="272">
        <f t="shared" si="794"/>
        <v>0</v>
      </c>
      <c r="R5075" s="272"/>
    </row>
    <row r="5076" spans="1:18" x14ac:dyDescent="0.3">
      <c r="A5076" s="220">
        <v>15</v>
      </c>
      <c r="B5076" s="202"/>
      <c r="C5076" s="202"/>
      <c r="D5076" s="202" t="s">
        <v>271</v>
      </c>
      <c r="E5076" s="202"/>
      <c r="F5076" s="202"/>
      <c r="G5076" s="221"/>
      <c r="H5076" s="273">
        <f>SUM(B5076:B5082)</f>
        <v>0</v>
      </c>
      <c r="I5076" s="271">
        <f t="shared" si="791"/>
        <v>0</v>
      </c>
      <c r="J5076" s="271">
        <f>IF(SUM(H5076-40)&gt;0,H5076-40,0)</f>
        <v>0</v>
      </c>
      <c r="K5076" s="271">
        <f>IF(SUM(I5076:I5082)&gt;J5076,SUM(I5076:I5082),J5076)</f>
        <v>0</v>
      </c>
      <c r="L5076" s="271">
        <f>IF(D5076="o",IF(H5076&lt;15,0,IF(H5076&gt;40,8,H5076/5)),0)</f>
        <v>0</v>
      </c>
      <c r="M5076" s="272"/>
      <c r="N5076" s="272"/>
      <c r="O5076" s="272" t="str">
        <f t="shared" si="792"/>
        <v/>
      </c>
      <c r="P5076" s="272" t="str">
        <f t="shared" si="793"/>
        <v/>
      </c>
      <c r="Q5076" s="272">
        <f t="shared" si="794"/>
        <v>0</v>
      </c>
      <c r="R5076" s="272"/>
    </row>
    <row r="5077" spans="1:18" x14ac:dyDescent="0.3">
      <c r="A5077" s="214">
        <v>16</v>
      </c>
      <c r="B5077" s="200"/>
      <c r="C5077" s="200"/>
      <c r="D5077" s="215"/>
      <c r="E5077" s="200"/>
      <c r="F5077" s="200"/>
      <c r="G5077" s="216"/>
      <c r="H5077" s="273"/>
      <c r="I5077" s="271">
        <f t="shared" si="791"/>
        <v>0</v>
      </c>
      <c r="J5077" s="271"/>
      <c r="K5077" s="271"/>
      <c r="L5077" s="271"/>
      <c r="M5077" s="272"/>
      <c r="N5077" s="272"/>
      <c r="O5077" s="272" t="str">
        <f t="shared" si="792"/>
        <v/>
      </c>
      <c r="P5077" s="272" t="str">
        <f t="shared" si="793"/>
        <v/>
      </c>
      <c r="Q5077" s="272">
        <f t="shared" si="794"/>
        <v>0</v>
      </c>
      <c r="R5077" s="272"/>
    </row>
    <row r="5078" spans="1:18" x14ac:dyDescent="0.3">
      <c r="A5078" s="214">
        <v>17</v>
      </c>
      <c r="B5078" s="200"/>
      <c r="C5078" s="200"/>
      <c r="D5078" s="215"/>
      <c r="E5078" s="200"/>
      <c r="F5078" s="200"/>
      <c r="G5078" s="216"/>
      <c r="H5078" s="273"/>
      <c r="I5078" s="271">
        <f t="shared" si="791"/>
        <v>0</v>
      </c>
      <c r="J5078" s="271"/>
      <c r="K5078" s="271"/>
      <c r="L5078" s="271"/>
      <c r="M5078" s="272"/>
      <c r="N5078" s="272"/>
      <c r="O5078" s="272" t="str">
        <f t="shared" si="792"/>
        <v/>
      </c>
      <c r="P5078" s="272" t="str">
        <f t="shared" si="793"/>
        <v/>
      </c>
      <c r="Q5078" s="272">
        <f t="shared" si="794"/>
        <v>0</v>
      </c>
      <c r="R5078" s="272"/>
    </row>
    <row r="5079" spans="1:18" x14ac:dyDescent="0.3">
      <c r="A5079" s="214">
        <v>18</v>
      </c>
      <c r="B5079" s="200"/>
      <c r="C5079" s="200"/>
      <c r="D5079" s="215"/>
      <c r="E5079" s="200"/>
      <c r="F5079" s="200"/>
      <c r="G5079" s="216"/>
      <c r="H5079" s="273"/>
      <c r="I5079" s="271">
        <f t="shared" si="791"/>
        <v>0</v>
      </c>
      <c r="J5079" s="271"/>
      <c r="K5079" s="271"/>
      <c r="L5079" s="271"/>
      <c r="M5079" s="272"/>
      <c r="N5079" s="272"/>
      <c r="O5079" s="272" t="str">
        <f t="shared" si="792"/>
        <v/>
      </c>
      <c r="P5079" s="272" t="str">
        <f t="shared" si="793"/>
        <v/>
      </c>
      <c r="Q5079" s="272">
        <f t="shared" si="794"/>
        <v>0</v>
      </c>
      <c r="R5079" s="272"/>
    </row>
    <row r="5080" spans="1:18" x14ac:dyDescent="0.3">
      <c r="A5080" s="214">
        <v>19</v>
      </c>
      <c r="B5080" s="200"/>
      <c r="C5080" s="200"/>
      <c r="D5080" s="215"/>
      <c r="E5080" s="200"/>
      <c r="F5080" s="200"/>
      <c r="G5080" s="216"/>
      <c r="H5080" s="273"/>
      <c r="I5080" s="271">
        <f t="shared" si="791"/>
        <v>0</v>
      </c>
      <c r="J5080" s="271"/>
      <c r="K5080" s="271"/>
      <c r="L5080" s="271"/>
      <c r="M5080" s="272"/>
      <c r="N5080" s="272"/>
      <c r="O5080" s="272" t="str">
        <f t="shared" si="792"/>
        <v/>
      </c>
      <c r="P5080" s="272" t="str">
        <f t="shared" si="793"/>
        <v/>
      </c>
      <c r="Q5080" s="272">
        <f t="shared" si="794"/>
        <v>0</v>
      </c>
      <c r="R5080" s="272"/>
    </row>
    <row r="5081" spans="1:18" x14ac:dyDescent="0.3">
      <c r="A5081" s="214">
        <v>20</v>
      </c>
      <c r="B5081" s="200"/>
      <c r="C5081" s="200"/>
      <c r="D5081" s="215"/>
      <c r="E5081" s="200"/>
      <c r="F5081" s="200"/>
      <c r="G5081" s="216"/>
      <c r="H5081" s="273"/>
      <c r="I5081" s="271">
        <f t="shared" si="791"/>
        <v>0</v>
      </c>
      <c r="J5081" s="271"/>
      <c r="K5081" s="271"/>
      <c r="L5081" s="271"/>
      <c r="M5081" s="272"/>
      <c r="N5081" s="272"/>
      <c r="O5081" s="272" t="str">
        <f t="shared" si="792"/>
        <v/>
      </c>
      <c r="P5081" s="272" t="str">
        <f t="shared" si="793"/>
        <v/>
      </c>
      <c r="Q5081" s="272">
        <f t="shared" si="794"/>
        <v>0</v>
      </c>
      <c r="R5081" s="272"/>
    </row>
    <row r="5082" spans="1:18" ht="17.25" thickBot="1" x14ac:dyDescent="0.35">
      <c r="A5082" s="217">
        <v>21</v>
      </c>
      <c r="B5082" s="204"/>
      <c r="C5082" s="204"/>
      <c r="D5082" s="218"/>
      <c r="E5082" s="204"/>
      <c r="F5082" s="204"/>
      <c r="G5082" s="219"/>
      <c r="H5082" s="273"/>
      <c r="I5082" s="271">
        <f t="shared" si="791"/>
        <v>0</v>
      </c>
      <c r="J5082" s="271"/>
      <c r="K5082" s="271"/>
      <c r="L5082" s="271"/>
      <c r="M5082" s="272"/>
      <c r="N5082" s="272"/>
      <c r="O5082" s="272" t="str">
        <f t="shared" si="792"/>
        <v/>
      </c>
      <c r="P5082" s="272" t="str">
        <f t="shared" si="793"/>
        <v/>
      </c>
      <c r="Q5082" s="272">
        <f t="shared" si="794"/>
        <v>0</v>
      </c>
      <c r="R5082" s="272"/>
    </row>
    <row r="5083" spans="1:18" x14ac:dyDescent="0.3">
      <c r="A5083" s="220">
        <v>22</v>
      </c>
      <c r="B5083" s="202"/>
      <c r="C5083" s="202"/>
      <c r="D5083" s="202" t="s">
        <v>271</v>
      </c>
      <c r="E5083" s="202"/>
      <c r="F5083" s="202"/>
      <c r="G5083" s="221"/>
      <c r="H5083" s="273">
        <f>SUM(B5083:B5089)</f>
        <v>0</v>
      </c>
      <c r="I5083" s="271">
        <f t="shared" si="791"/>
        <v>0</v>
      </c>
      <c r="J5083" s="271">
        <f>IF(SUM(H5083-40)&gt;0,H5083-40,0)</f>
        <v>0</v>
      </c>
      <c r="K5083" s="271">
        <f>IF(SUM(I5083:I5089)&gt;J5083,SUM(I5083:I5089),J5083)</f>
        <v>0</v>
      </c>
      <c r="L5083" s="271">
        <f>IF(D5083="o",IF(H5083&lt;15,0,IF(H5083&gt;40,8,H5083/5)),0)</f>
        <v>0</v>
      </c>
      <c r="M5083" s="272"/>
      <c r="N5083" s="272"/>
      <c r="O5083" s="272" t="str">
        <f t="shared" si="792"/>
        <v/>
      </c>
      <c r="P5083" s="272" t="str">
        <f t="shared" si="793"/>
        <v/>
      </c>
      <c r="Q5083" s="272">
        <f t="shared" si="794"/>
        <v>0</v>
      </c>
      <c r="R5083" s="272"/>
    </row>
    <row r="5084" spans="1:18" x14ac:dyDescent="0.3">
      <c r="A5084" s="214">
        <v>23</v>
      </c>
      <c r="B5084" s="200"/>
      <c r="C5084" s="200"/>
      <c r="D5084" s="215"/>
      <c r="E5084" s="200"/>
      <c r="F5084" s="200"/>
      <c r="G5084" s="216"/>
      <c r="H5084" s="273"/>
      <c r="I5084" s="271">
        <f t="shared" si="791"/>
        <v>0</v>
      </c>
      <c r="J5084" s="271"/>
      <c r="K5084" s="271"/>
      <c r="L5084" s="271"/>
      <c r="M5084" s="272"/>
      <c r="N5084" s="272"/>
      <c r="O5084" s="272" t="str">
        <f t="shared" si="792"/>
        <v/>
      </c>
      <c r="P5084" s="272" t="str">
        <f t="shared" si="793"/>
        <v/>
      </c>
      <c r="Q5084" s="272">
        <f t="shared" si="794"/>
        <v>0</v>
      </c>
      <c r="R5084" s="272"/>
    </row>
    <row r="5085" spans="1:18" x14ac:dyDescent="0.3">
      <c r="A5085" s="214">
        <v>24</v>
      </c>
      <c r="B5085" s="200"/>
      <c r="C5085" s="200"/>
      <c r="D5085" s="215"/>
      <c r="E5085" s="200"/>
      <c r="F5085" s="200"/>
      <c r="G5085" s="216"/>
      <c r="H5085" s="273"/>
      <c r="I5085" s="271">
        <f t="shared" si="791"/>
        <v>0</v>
      </c>
      <c r="J5085" s="271"/>
      <c r="K5085" s="271"/>
      <c r="L5085" s="271"/>
      <c r="M5085" s="272"/>
      <c r="N5085" s="272"/>
      <c r="O5085" s="272" t="str">
        <f t="shared" si="792"/>
        <v/>
      </c>
      <c r="P5085" s="272" t="str">
        <f t="shared" si="793"/>
        <v/>
      </c>
      <c r="Q5085" s="272">
        <f t="shared" si="794"/>
        <v>0</v>
      </c>
      <c r="R5085" s="272"/>
    </row>
    <row r="5086" spans="1:18" x14ac:dyDescent="0.3">
      <c r="A5086" s="214">
        <v>25</v>
      </c>
      <c r="B5086" s="200"/>
      <c r="C5086" s="200"/>
      <c r="D5086" s="215"/>
      <c r="E5086" s="200"/>
      <c r="F5086" s="200"/>
      <c r="G5086" s="216"/>
      <c r="H5086" s="273"/>
      <c r="I5086" s="271">
        <f t="shared" si="791"/>
        <v>0</v>
      </c>
      <c r="J5086" s="271"/>
      <c r="K5086" s="271"/>
      <c r="L5086" s="271"/>
      <c r="M5086" s="272"/>
      <c r="N5086" s="272"/>
      <c r="O5086" s="272" t="str">
        <f t="shared" si="792"/>
        <v/>
      </c>
      <c r="P5086" s="272" t="str">
        <f t="shared" si="793"/>
        <v/>
      </c>
      <c r="Q5086" s="272">
        <f t="shared" si="794"/>
        <v>0</v>
      </c>
      <c r="R5086" s="272"/>
    </row>
    <row r="5087" spans="1:18" x14ac:dyDescent="0.3">
      <c r="A5087" s="214">
        <v>26</v>
      </c>
      <c r="B5087" s="200"/>
      <c r="C5087" s="200"/>
      <c r="D5087" s="215"/>
      <c r="E5087" s="200"/>
      <c r="F5087" s="200"/>
      <c r="G5087" s="216"/>
      <c r="H5087" s="273"/>
      <c r="I5087" s="271">
        <f t="shared" si="791"/>
        <v>0</v>
      </c>
      <c r="J5087" s="271"/>
      <c r="K5087" s="271"/>
      <c r="L5087" s="271"/>
      <c r="M5087" s="272"/>
      <c r="N5087" s="272"/>
      <c r="O5087" s="272" t="str">
        <f t="shared" si="792"/>
        <v/>
      </c>
      <c r="P5087" s="272" t="str">
        <f t="shared" si="793"/>
        <v/>
      </c>
      <c r="Q5087" s="272">
        <f t="shared" si="794"/>
        <v>0</v>
      </c>
      <c r="R5087" s="272"/>
    </row>
    <row r="5088" spans="1:18" x14ac:dyDescent="0.3">
      <c r="A5088" s="214">
        <v>27</v>
      </c>
      <c r="B5088" s="200"/>
      <c r="C5088" s="200"/>
      <c r="D5088" s="215"/>
      <c r="E5088" s="200"/>
      <c r="F5088" s="200"/>
      <c r="G5088" s="216"/>
      <c r="H5088" s="273"/>
      <c r="I5088" s="271">
        <f t="shared" si="791"/>
        <v>0</v>
      </c>
      <c r="J5088" s="271"/>
      <c r="K5088" s="271"/>
      <c r="L5088" s="271"/>
      <c r="M5088" s="272"/>
      <c r="N5088" s="272"/>
      <c r="O5088" s="272" t="str">
        <f t="shared" si="792"/>
        <v/>
      </c>
      <c r="P5088" s="272" t="str">
        <f t="shared" si="793"/>
        <v/>
      </c>
      <c r="Q5088" s="272">
        <f t="shared" si="794"/>
        <v>0</v>
      </c>
      <c r="R5088" s="272"/>
    </row>
    <row r="5089" spans="1:21" ht="17.25" thickBot="1" x14ac:dyDescent="0.35">
      <c r="A5089" s="217">
        <v>28</v>
      </c>
      <c r="B5089" s="204"/>
      <c r="C5089" s="204"/>
      <c r="D5089" s="218"/>
      <c r="E5089" s="204"/>
      <c r="F5089" s="204"/>
      <c r="G5089" s="219"/>
      <c r="H5089" s="273"/>
      <c r="I5089" s="271">
        <f t="shared" si="791"/>
        <v>0</v>
      </c>
      <c r="J5089" s="271"/>
      <c r="K5089" s="271"/>
      <c r="L5089" s="271"/>
      <c r="M5089" s="272"/>
      <c r="N5089" s="272"/>
      <c r="O5089" s="272" t="str">
        <f t="shared" si="792"/>
        <v/>
      </c>
      <c r="P5089" s="272" t="str">
        <f t="shared" si="793"/>
        <v/>
      </c>
      <c r="Q5089" s="272">
        <f t="shared" si="794"/>
        <v>0</v>
      </c>
      <c r="R5089" s="272"/>
    </row>
    <row r="5090" spans="1:21" x14ac:dyDescent="0.3">
      <c r="A5090" s="205"/>
      <c r="B5090" s="202"/>
      <c r="C5090" s="202"/>
      <c r="D5090" s="202" t="s">
        <v>271</v>
      </c>
      <c r="E5090" s="202"/>
      <c r="F5090" s="202"/>
      <c r="G5090" s="221"/>
      <c r="H5090" s="273" t="str">
        <f>IF(A5090&lt;&gt;0,SUM(Q5090:Q5092),"")</f>
        <v/>
      </c>
      <c r="I5090" s="271" t="str">
        <f>IF(A5090&lt;&gt;0,IF(IFERROR(B5090-8,0)&lt;0,0,IFERROR(B5090-8,0)),"")</f>
        <v/>
      </c>
      <c r="J5090" s="271" t="str">
        <f>IF(A5090&lt;&gt;0,IF(SUM(H5090-40)&gt;0,H5090-40,0),"")</f>
        <v/>
      </c>
      <c r="K5090" s="271" t="str">
        <f>IF(A5090&lt;&gt;0,IF(SUM(I5090:I5092)&gt;J5090,SUM(I5090:I5092),J5090),"")</f>
        <v/>
      </c>
      <c r="L5090" s="271" t="str">
        <f>IF(A5090&lt;&gt;0,IF(D5062="o",IF(H5090&lt;(15/(7/COUNTA(A5090:A5092))),0,IF(H5090&gt;(COUNTA(A5090:A5092)/5*40),COUNTA(A5090:A5092)/5*8,H5090/5)),""),"")</f>
        <v/>
      </c>
      <c r="M5090" s="272"/>
      <c r="N5090" s="272"/>
      <c r="O5090" s="272" t="str">
        <f t="shared" si="792"/>
        <v/>
      </c>
      <c r="P5090" s="272" t="str">
        <f t="shared" si="793"/>
        <v/>
      </c>
      <c r="Q5090" s="272">
        <f t="shared" si="794"/>
        <v>0</v>
      </c>
      <c r="R5090" s="272"/>
    </row>
    <row r="5091" spans="1:21" x14ac:dyDescent="0.3">
      <c r="A5091" s="206"/>
      <c r="B5091" s="200"/>
      <c r="C5091" s="200"/>
      <c r="D5091" s="215"/>
      <c r="E5091" s="200"/>
      <c r="F5091" s="200"/>
      <c r="G5091" s="216"/>
      <c r="H5091" s="273"/>
      <c r="I5091" s="271" t="str">
        <f>IF(A5091&lt;&gt;0,IF(IFERROR(B5091-8,0)&lt;0,0,IFERROR(B5091-8,0)),"")</f>
        <v/>
      </c>
      <c r="J5091" s="271"/>
      <c r="K5091" s="271"/>
      <c r="L5091" s="271"/>
      <c r="M5091" s="272"/>
      <c r="N5091" s="272"/>
      <c r="O5091" s="272" t="str">
        <f t="shared" si="792"/>
        <v/>
      </c>
      <c r="P5091" s="272" t="str">
        <f t="shared" si="793"/>
        <v/>
      </c>
      <c r="Q5091" s="272">
        <f t="shared" si="794"/>
        <v>0</v>
      </c>
      <c r="R5091" s="272"/>
    </row>
    <row r="5092" spans="1:21" ht="17.25" thickBot="1" x14ac:dyDescent="0.35">
      <c r="A5092" s="207"/>
      <c r="B5092" s="204"/>
      <c r="C5092" s="204"/>
      <c r="D5092" s="218"/>
      <c r="E5092" s="204"/>
      <c r="F5092" s="204"/>
      <c r="G5092" s="219"/>
      <c r="H5092" s="273"/>
      <c r="I5092" s="271" t="str">
        <f>IF(A5092&lt;&gt;0,IF(IFERROR(B5092-8,0)&lt;0,0,IFERROR(B5092-8,0)),"")</f>
        <v/>
      </c>
      <c r="J5092" s="271"/>
      <c r="K5092" s="271"/>
      <c r="L5092" s="271"/>
      <c r="M5092" s="272"/>
      <c r="N5092" s="272"/>
      <c r="O5092" s="272"/>
      <c r="P5092" s="272"/>
      <c r="Q5092" s="272">
        <f t="shared" si="794"/>
        <v>0</v>
      </c>
      <c r="R5092" s="272"/>
    </row>
    <row r="5093" spans="1:21" ht="17.25" thickBot="1" x14ac:dyDescent="0.35">
      <c r="A5093" s="211"/>
      <c r="B5093" s="243"/>
      <c r="C5093" s="243"/>
      <c r="D5093" s="243"/>
      <c r="E5093" s="243"/>
      <c r="F5093" s="243"/>
      <c r="G5093" s="244"/>
      <c r="H5093" s="273">
        <f t="shared" ref="H5093:M5093" si="795">SUM(H5094:H5124)</f>
        <v>0</v>
      </c>
      <c r="I5093" s="271">
        <f t="shared" si="795"/>
        <v>0</v>
      </c>
      <c r="J5093" s="271">
        <f t="shared" si="795"/>
        <v>0</v>
      </c>
      <c r="K5093" s="271">
        <f t="shared" si="795"/>
        <v>0</v>
      </c>
      <c r="L5093" s="274">
        <f t="shared" si="795"/>
        <v>0</v>
      </c>
      <c r="M5093" s="271" t="e">
        <f t="shared" si="795"/>
        <v>#DIV/0!</v>
      </c>
      <c r="N5093" s="275">
        <f>COUNTA(B5094:B5124)-COUNTIF(B5094:B5124,"연차")</f>
        <v>0</v>
      </c>
      <c r="O5093" s="271">
        <f>SUM(O5094:O5124)</f>
        <v>0</v>
      </c>
      <c r="P5093" s="271">
        <f>SUM(P5094:P5124)</f>
        <v>0</v>
      </c>
      <c r="Q5093" s="272">
        <f>SUM(Q5094:Q5124)</f>
        <v>0</v>
      </c>
      <c r="R5093" s="272">
        <f>COUNTA(A5094:A5124)</f>
        <v>28</v>
      </c>
      <c r="S5093" s="276">
        <f>SUM(C5094:C5124)</f>
        <v>0</v>
      </c>
      <c r="T5093" s="276">
        <f>SUM(F5094:F5124)</f>
        <v>0</v>
      </c>
      <c r="U5093" s="251">
        <f>G5095*G5097</f>
        <v>0</v>
      </c>
    </row>
    <row r="5094" spans="1:21" x14ac:dyDescent="0.3">
      <c r="A5094" s="212">
        <v>1</v>
      </c>
      <c r="B5094" s="201"/>
      <c r="C5094" s="201"/>
      <c r="D5094" s="201" t="s">
        <v>271</v>
      </c>
      <c r="E5094" s="201"/>
      <c r="F5094" s="201"/>
      <c r="G5094" s="213" t="s">
        <v>282</v>
      </c>
      <c r="H5094" s="273">
        <f>SUM(B5094:B5100)</f>
        <v>0</v>
      </c>
      <c r="I5094" s="271">
        <f t="shared" ref="I5094:I5121" si="796">IF(IFERROR(B5094-8,0)&lt;0,0,IFERROR(B5094-8,0))</f>
        <v>0</v>
      </c>
      <c r="J5094" s="271">
        <f>IF(SUM(H5094-40)&gt;0,H5094-40,0)</f>
        <v>0</v>
      </c>
      <c r="K5094" s="271">
        <f>IF(SUM(I5094:I5100)&gt;J5094,SUM(I5094:I5100),J5094)</f>
        <v>0</v>
      </c>
      <c r="L5094" s="271">
        <f>IF(D5094="o",IF(H5094&lt;15,0,IF(H5094&gt;40,8,H5094/5)),0)</f>
        <v>0</v>
      </c>
      <c r="M5094" s="272" t="e">
        <f>SUM(B5094:B5124)/COUNTA(B5094:B5124)</f>
        <v>#DIV/0!</v>
      </c>
      <c r="N5094" s="272"/>
      <c r="O5094" s="272" t="str">
        <f>IF(E5094="o",IF(B5094&gt;8,8,B5094),"")</f>
        <v/>
      </c>
      <c r="P5094" s="272" t="str">
        <f>IF(E5094="o",IF(B5094&gt;8,B5094-8,0),"")</f>
        <v/>
      </c>
      <c r="Q5094" s="272">
        <f>COUNTA(A5094)*IF(B5094="연차",0,B5094)</f>
        <v>0</v>
      </c>
      <c r="R5094" s="272"/>
    </row>
    <row r="5095" spans="1:21" x14ac:dyDescent="0.3">
      <c r="A5095" s="214">
        <v>2</v>
      </c>
      <c r="B5095" s="200"/>
      <c r="C5095" s="200"/>
      <c r="D5095" s="215"/>
      <c r="E5095" s="200"/>
      <c r="F5095" s="200"/>
      <c r="G5095" s="203"/>
      <c r="H5095" s="273"/>
      <c r="I5095" s="271">
        <f t="shared" si="796"/>
        <v>0</v>
      </c>
      <c r="J5095" s="271"/>
      <c r="K5095" s="271"/>
      <c r="L5095" s="271"/>
      <c r="M5095" s="272"/>
      <c r="N5095" s="272"/>
      <c r="O5095" s="272" t="str">
        <f t="shared" ref="O5095:O5123" si="797">IF(E5095="o",IF(B5095&gt;8,8,B5095),"")</f>
        <v/>
      </c>
      <c r="P5095" s="272" t="str">
        <f t="shared" ref="P5095:P5123" si="798">IF(E5095="o",IF(B5095&gt;8,B5095-8,0),"")</f>
        <v/>
      </c>
      <c r="Q5095" s="272">
        <f t="shared" ref="Q5095:Q5124" si="799">COUNTA(A5095)*IF(B5095="연차",0,B5095)</f>
        <v>0</v>
      </c>
      <c r="R5095" s="272"/>
    </row>
    <row r="5096" spans="1:21" x14ac:dyDescent="0.3">
      <c r="A5096" s="214">
        <v>3</v>
      </c>
      <c r="B5096" s="200"/>
      <c r="C5096" s="200"/>
      <c r="D5096" s="215"/>
      <c r="E5096" s="200"/>
      <c r="F5096" s="200"/>
      <c r="G5096" s="203" t="s">
        <v>275</v>
      </c>
      <c r="H5096" s="273"/>
      <c r="I5096" s="271">
        <f t="shared" si="796"/>
        <v>0</v>
      </c>
      <c r="J5096" s="271"/>
      <c r="K5096" s="271"/>
      <c r="L5096" s="271"/>
      <c r="M5096" s="272"/>
      <c r="N5096" s="272"/>
      <c r="O5096" s="272" t="str">
        <f t="shared" si="797"/>
        <v/>
      </c>
      <c r="P5096" s="272" t="str">
        <f t="shared" si="798"/>
        <v/>
      </c>
      <c r="Q5096" s="272">
        <f t="shared" si="799"/>
        <v>0</v>
      </c>
      <c r="R5096" s="272"/>
    </row>
    <row r="5097" spans="1:21" x14ac:dyDescent="0.3">
      <c r="A5097" s="214">
        <v>4</v>
      </c>
      <c r="B5097" s="200"/>
      <c r="C5097" s="200"/>
      <c r="D5097" s="215"/>
      <c r="E5097" s="200"/>
      <c r="F5097" s="200"/>
      <c r="G5097" s="203"/>
      <c r="H5097" s="273"/>
      <c r="I5097" s="271">
        <f t="shared" si="796"/>
        <v>0</v>
      </c>
      <c r="J5097" s="271"/>
      <c r="K5097" s="271"/>
      <c r="L5097" s="271"/>
      <c r="M5097" s="272"/>
      <c r="N5097" s="272"/>
      <c r="O5097" s="272" t="str">
        <f t="shared" si="797"/>
        <v/>
      </c>
      <c r="P5097" s="272" t="str">
        <f t="shared" si="798"/>
        <v/>
      </c>
      <c r="Q5097" s="272">
        <f t="shared" si="799"/>
        <v>0</v>
      </c>
      <c r="R5097" s="272"/>
    </row>
    <row r="5098" spans="1:21" x14ac:dyDescent="0.3">
      <c r="A5098" s="214">
        <v>5</v>
      </c>
      <c r="B5098" s="200"/>
      <c r="C5098" s="200"/>
      <c r="D5098" s="215"/>
      <c r="E5098" s="200"/>
      <c r="F5098" s="200"/>
      <c r="G5098" s="216"/>
      <c r="H5098" s="273"/>
      <c r="I5098" s="271">
        <f t="shared" si="796"/>
        <v>0</v>
      </c>
      <c r="J5098" s="271"/>
      <c r="K5098" s="271"/>
      <c r="L5098" s="271"/>
      <c r="M5098" s="272"/>
      <c r="N5098" s="272"/>
      <c r="O5098" s="272" t="str">
        <f t="shared" si="797"/>
        <v/>
      </c>
      <c r="P5098" s="272" t="str">
        <f t="shared" si="798"/>
        <v/>
      </c>
      <c r="Q5098" s="272">
        <f t="shared" si="799"/>
        <v>0</v>
      </c>
      <c r="R5098" s="272"/>
    </row>
    <row r="5099" spans="1:21" x14ac:dyDescent="0.3">
      <c r="A5099" s="214">
        <v>6</v>
      </c>
      <c r="B5099" s="200"/>
      <c r="C5099" s="200"/>
      <c r="D5099" s="215"/>
      <c r="E5099" s="200"/>
      <c r="F5099" s="200"/>
      <c r="G5099" s="216"/>
      <c r="H5099" s="273"/>
      <c r="I5099" s="271">
        <f t="shared" si="796"/>
        <v>0</v>
      </c>
      <c r="J5099" s="271"/>
      <c r="K5099" s="271"/>
      <c r="L5099" s="271"/>
      <c r="M5099" s="272"/>
      <c r="N5099" s="272"/>
      <c r="O5099" s="272" t="str">
        <f t="shared" si="797"/>
        <v/>
      </c>
      <c r="P5099" s="272" t="str">
        <f t="shared" si="798"/>
        <v/>
      </c>
      <c r="Q5099" s="272">
        <f t="shared" si="799"/>
        <v>0</v>
      </c>
      <c r="R5099" s="272"/>
    </row>
    <row r="5100" spans="1:21" ht="17.25" thickBot="1" x14ac:dyDescent="0.35">
      <c r="A5100" s="217">
        <v>7</v>
      </c>
      <c r="B5100" s="204"/>
      <c r="C5100" s="204"/>
      <c r="D5100" s="218"/>
      <c r="E5100" s="204"/>
      <c r="F5100" s="204"/>
      <c r="G5100" s="219"/>
      <c r="H5100" s="273"/>
      <c r="I5100" s="271">
        <f t="shared" si="796"/>
        <v>0</v>
      </c>
      <c r="J5100" s="271"/>
      <c r="K5100" s="271"/>
      <c r="L5100" s="271"/>
      <c r="M5100" s="272"/>
      <c r="N5100" s="272"/>
      <c r="O5100" s="272" t="str">
        <f t="shared" si="797"/>
        <v/>
      </c>
      <c r="P5100" s="272" t="str">
        <f t="shared" si="798"/>
        <v/>
      </c>
      <c r="Q5100" s="272">
        <f t="shared" si="799"/>
        <v>0</v>
      </c>
      <c r="R5100" s="272"/>
    </row>
    <row r="5101" spans="1:21" x14ac:dyDescent="0.3">
      <c r="A5101" s="220">
        <v>8</v>
      </c>
      <c r="B5101" s="202"/>
      <c r="C5101" s="202"/>
      <c r="D5101" s="202" t="s">
        <v>271</v>
      </c>
      <c r="E5101" s="202"/>
      <c r="F5101" s="202"/>
      <c r="G5101" s="221"/>
      <c r="H5101" s="273">
        <f>SUM(B5101:B5107)</f>
        <v>0</v>
      </c>
      <c r="I5101" s="271">
        <f t="shared" si="796"/>
        <v>0</v>
      </c>
      <c r="J5101" s="271">
        <f>IF(SUM(H5101-40)&gt;0,H5101-40,0)</f>
        <v>0</v>
      </c>
      <c r="K5101" s="271">
        <f>IF(SUM(I5101:I5107)&gt;J5101,SUM(I5101:I5107),J5101)</f>
        <v>0</v>
      </c>
      <c r="L5101" s="271">
        <f>IF(D5101="o",IF(H5101&lt;15,0,IF(H5101&gt;40,8,H5101/5)),0)</f>
        <v>0</v>
      </c>
      <c r="M5101" s="272"/>
      <c r="N5101" s="272"/>
      <c r="O5101" s="272" t="str">
        <f t="shared" si="797"/>
        <v/>
      </c>
      <c r="P5101" s="272" t="str">
        <f t="shared" si="798"/>
        <v/>
      </c>
      <c r="Q5101" s="272">
        <f t="shared" si="799"/>
        <v>0</v>
      </c>
      <c r="R5101" s="272"/>
    </row>
    <row r="5102" spans="1:21" x14ac:dyDescent="0.3">
      <c r="A5102" s="214">
        <v>9</v>
      </c>
      <c r="B5102" s="200"/>
      <c r="C5102" s="200"/>
      <c r="D5102" s="215"/>
      <c r="E5102" s="200"/>
      <c r="F5102" s="200"/>
      <c r="G5102" s="216"/>
      <c r="H5102" s="273"/>
      <c r="I5102" s="271">
        <f t="shared" si="796"/>
        <v>0</v>
      </c>
      <c r="J5102" s="271"/>
      <c r="K5102" s="271"/>
      <c r="L5102" s="271"/>
      <c r="M5102" s="272"/>
      <c r="N5102" s="272"/>
      <c r="O5102" s="272" t="str">
        <f t="shared" si="797"/>
        <v/>
      </c>
      <c r="P5102" s="272" t="str">
        <f t="shared" si="798"/>
        <v/>
      </c>
      <c r="Q5102" s="272">
        <f t="shared" si="799"/>
        <v>0</v>
      </c>
      <c r="R5102" s="272"/>
    </row>
    <row r="5103" spans="1:21" x14ac:dyDescent="0.3">
      <c r="A5103" s="214">
        <v>10</v>
      </c>
      <c r="B5103" s="200"/>
      <c r="C5103" s="200"/>
      <c r="D5103" s="215"/>
      <c r="E5103" s="200"/>
      <c r="F5103" s="200"/>
      <c r="G5103" s="216"/>
      <c r="H5103" s="273"/>
      <c r="I5103" s="271">
        <f t="shared" si="796"/>
        <v>0</v>
      </c>
      <c r="J5103" s="271"/>
      <c r="K5103" s="271"/>
      <c r="L5103" s="271"/>
      <c r="M5103" s="272"/>
      <c r="N5103" s="272"/>
      <c r="O5103" s="272" t="str">
        <f t="shared" si="797"/>
        <v/>
      </c>
      <c r="P5103" s="272" t="str">
        <f t="shared" si="798"/>
        <v/>
      </c>
      <c r="Q5103" s="272">
        <f t="shared" si="799"/>
        <v>0</v>
      </c>
      <c r="R5103" s="272"/>
    </row>
    <row r="5104" spans="1:21" x14ac:dyDescent="0.3">
      <c r="A5104" s="214">
        <v>11</v>
      </c>
      <c r="B5104" s="200"/>
      <c r="C5104" s="200"/>
      <c r="D5104" s="215"/>
      <c r="E5104" s="200"/>
      <c r="F5104" s="200"/>
      <c r="G5104" s="216"/>
      <c r="H5104" s="273"/>
      <c r="I5104" s="271">
        <f t="shared" si="796"/>
        <v>0</v>
      </c>
      <c r="J5104" s="271"/>
      <c r="K5104" s="271"/>
      <c r="L5104" s="271"/>
      <c r="M5104" s="272"/>
      <c r="N5104" s="272"/>
      <c r="O5104" s="272" t="str">
        <f t="shared" si="797"/>
        <v/>
      </c>
      <c r="P5104" s="272" t="str">
        <f t="shared" si="798"/>
        <v/>
      </c>
      <c r="Q5104" s="272">
        <f t="shared" si="799"/>
        <v>0</v>
      </c>
      <c r="R5104" s="272"/>
    </row>
    <row r="5105" spans="1:18" x14ac:dyDescent="0.3">
      <c r="A5105" s="214">
        <v>12</v>
      </c>
      <c r="B5105" s="200"/>
      <c r="C5105" s="200"/>
      <c r="D5105" s="215"/>
      <c r="E5105" s="200"/>
      <c r="F5105" s="200"/>
      <c r="G5105" s="216"/>
      <c r="H5105" s="273"/>
      <c r="I5105" s="271">
        <f t="shared" si="796"/>
        <v>0</v>
      </c>
      <c r="J5105" s="271"/>
      <c r="K5105" s="271"/>
      <c r="L5105" s="271"/>
      <c r="M5105" s="272"/>
      <c r="N5105" s="272"/>
      <c r="O5105" s="272" t="str">
        <f t="shared" si="797"/>
        <v/>
      </c>
      <c r="P5105" s="272" t="str">
        <f t="shared" si="798"/>
        <v/>
      </c>
      <c r="Q5105" s="272">
        <f t="shared" si="799"/>
        <v>0</v>
      </c>
      <c r="R5105" s="272"/>
    </row>
    <row r="5106" spans="1:18" x14ac:dyDescent="0.3">
      <c r="A5106" s="214">
        <v>13</v>
      </c>
      <c r="B5106" s="200"/>
      <c r="C5106" s="200"/>
      <c r="D5106" s="215"/>
      <c r="E5106" s="200"/>
      <c r="F5106" s="200"/>
      <c r="G5106" s="216"/>
      <c r="H5106" s="273"/>
      <c r="I5106" s="271">
        <f t="shared" si="796"/>
        <v>0</v>
      </c>
      <c r="J5106" s="271"/>
      <c r="K5106" s="271"/>
      <c r="L5106" s="271"/>
      <c r="M5106" s="272"/>
      <c r="N5106" s="272"/>
      <c r="O5106" s="272" t="str">
        <f t="shared" si="797"/>
        <v/>
      </c>
      <c r="P5106" s="272" t="str">
        <f t="shared" si="798"/>
        <v/>
      </c>
      <c r="Q5106" s="272">
        <f t="shared" si="799"/>
        <v>0</v>
      </c>
      <c r="R5106" s="272"/>
    </row>
    <row r="5107" spans="1:18" ht="17.25" thickBot="1" x14ac:dyDescent="0.35">
      <c r="A5107" s="217">
        <v>14</v>
      </c>
      <c r="B5107" s="204"/>
      <c r="C5107" s="204"/>
      <c r="D5107" s="218"/>
      <c r="E5107" s="204"/>
      <c r="F5107" s="204"/>
      <c r="G5107" s="219"/>
      <c r="H5107" s="273"/>
      <c r="I5107" s="271">
        <f t="shared" si="796"/>
        <v>0</v>
      </c>
      <c r="J5107" s="271"/>
      <c r="K5107" s="271"/>
      <c r="L5107" s="271"/>
      <c r="M5107" s="272"/>
      <c r="N5107" s="272"/>
      <c r="O5107" s="272" t="str">
        <f t="shared" si="797"/>
        <v/>
      </c>
      <c r="P5107" s="272" t="str">
        <f t="shared" si="798"/>
        <v/>
      </c>
      <c r="Q5107" s="272">
        <f t="shared" si="799"/>
        <v>0</v>
      </c>
      <c r="R5107" s="272"/>
    </row>
    <row r="5108" spans="1:18" x14ac:dyDescent="0.3">
      <c r="A5108" s="220">
        <v>15</v>
      </c>
      <c r="B5108" s="202"/>
      <c r="C5108" s="202"/>
      <c r="D5108" s="202" t="s">
        <v>271</v>
      </c>
      <c r="E5108" s="202"/>
      <c r="F5108" s="202"/>
      <c r="G5108" s="221"/>
      <c r="H5108" s="273">
        <f>SUM(B5108:B5114)</f>
        <v>0</v>
      </c>
      <c r="I5108" s="271">
        <f t="shared" si="796"/>
        <v>0</v>
      </c>
      <c r="J5108" s="271">
        <f>IF(SUM(H5108-40)&gt;0,H5108-40,0)</f>
        <v>0</v>
      </c>
      <c r="K5108" s="271">
        <f>IF(SUM(I5108:I5114)&gt;J5108,SUM(I5108:I5114),J5108)</f>
        <v>0</v>
      </c>
      <c r="L5108" s="271">
        <f>IF(D5108="o",IF(H5108&lt;15,0,IF(H5108&gt;40,8,H5108/5)),0)</f>
        <v>0</v>
      </c>
      <c r="M5108" s="272"/>
      <c r="N5108" s="272"/>
      <c r="O5108" s="272" t="str">
        <f t="shared" si="797"/>
        <v/>
      </c>
      <c r="P5108" s="272" t="str">
        <f t="shared" si="798"/>
        <v/>
      </c>
      <c r="Q5108" s="272">
        <f t="shared" si="799"/>
        <v>0</v>
      </c>
      <c r="R5108" s="272"/>
    </row>
    <row r="5109" spans="1:18" x14ac:dyDescent="0.3">
      <c r="A5109" s="214">
        <v>16</v>
      </c>
      <c r="B5109" s="200"/>
      <c r="C5109" s="200"/>
      <c r="D5109" s="215"/>
      <c r="E5109" s="200"/>
      <c r="F5109" s="200"/>
      <c r="G5109" s="216"/>
      <c r="H5109" s="273"/>
      <c r="I5109" s="271">
        <f t="shared" si="796"/>
        <v>0</v>
      </c>
      <c r="J5109" s="271"/>
      <c r="K5109" s="271"/>
      <c r="L5109" s="271"/>
      <c r="M5109" s="272"/>
      <c r="N5109" s="272"/>
      <c r="O5109" s="272" t="str">
        <f t="shared" si="797"/>
        <v/>
      </c>
      <c r="P5109" s="272" t="str">
        <f t="shared" si="798"/>
        <v/>
      </c>
      <c r="Q5109" s="272">
        <f t="shared" si="799"/>
        <v>0</v>
      </c>
      <c r="R5109" s="272"/>
    </row>
    <row r="5110" spans="1:18" x14ac:dyDescent="0.3">
      <c r="A5110" s="214">
        <v>17</v>
      </c>
      <c r="B5110" s="200"/>
      <c r="C5110" s="200"/>
      <c r="D5110" s="215"/>
      <c r="E5110" s="200"/>
      <c r="F5110" s="200"/>
      <c r="G5110" s="216"/>
      <c r="H5110" s="273"/>
      <c r="I5110" s="271">
        <f t="shared" si="796"/>
        <v>0</v>
      </c>
      <c r="J5110" s="271"/>
      <c r="K5110" s="271"/>
      <c r="L5110" s="271"/>
      <c r="M5110" s="272"/>
      <c r="N5110" s="272"/>
      <c r="O5110" s="272" t="str">
        <f t="shared" si="797"/>
        <v/>
      </c>
      <c r="P5110" s="272" t="str">
        <f t="shared" si="798"/>
        <v/>
      </c>
      <c r="Q5110" s="272">
        <f t="shared" si="799"/>
        <v>0</v>
      </c>
      <c r="R5110" s="272"/>
    </row>
    <row r="5111" spans="1:18" x14ac:dyDescent="0.3">
      <c r="A5111" s="214">
        <v>18</v>
      </c>
      <c r="B5111" s="200"/>
      <c r="C5111" s="200"/>
      <c r="D5111" s="215"/>
      <c r="E5111" s="200"/>
      <c r="F5111" s="200"/>
      <c r="G5111" s="216"/>
      <c r="H5111" s="273"/>
      <c r="I5111" s="271">
        <f t="shared" si="796"/>
        <v>0</v>
      </c>
      <c r="J5111" s="271"/>
      <c r="K5111" s="271"/>
      <c r="L5111" s="271"/>
      <c r="M5111" s="272"/>
      <c r="N5111" s="272"/>
      <c r="O5111" s="272" t="str">
        <f t="shared" si="797"/>
        <v/>
      </c>
      <c r="P5111" s="272" t="str">
        <f t="shared" si="798"/>
        <v/>
      </c>
      <c r="Q5111" s="272">
        <f t="shared" si="799"/>
        <v>0</v>
      </c>
      <c r="R5111" s="272"/>
    </row>
    <row r="5112" spans="1:18" x14ac:dyDescent="0.3">
      <c r="A5112" s="214">
        <v>19</v>
      </c>
      <c r="B5112" s="200"/>
      <c r="C5112" s="200"/>
      <c r="D5112" s="215"/>
      <c r="E5112" s="200"/>
      <c r="F5112" s="200"/>
      <c r="G5112" s="216"/>
      <c r="H5112" s="273"/>
      <c r="I5112" s="271">
        <f t="shared" si="796"/>
        <v>0</v>
      </c>
      <c r="J5112" s="271"/>
      <c r="K5112" s="271"/>
      <c r="L5112" s="271"/>
      <c r="M5112" s="272"/>
      <c r="N5112" s="272"/>
      <c r="O5112" s="272" t="str">
        <f t="shared" si="797"/>
        <v/>
      </c>
      <c r="P5112" s="272" t="str">
        <f t="shared" si="798"/>
        <v/>
      </c>
      <c r="Q5112" s="272">
        <f t="shared" si="799"/>
        <v>0</v>
      </c>
      <c r="R5112" s="272"/>
    </row>
    <row r="5113" spans="1:18" x14ac:dyDescent="0.3">
      <c r="A5113" s="214">
        <v>20</v>
      </c>
      <c r="B5113" s="200"/>
      <c r="C5113" s="200"/>
      <c r="D5113" s="215"/>
      <c r="E5113" s="200"/>
      <c r="F5113" s="200"/>
      <c r="G5113" s="216"/>
      <c r="H5113" s="273"/>
      <c r="I5113" s="271">
        <f t="shared" si="796"/>
        <v>0</v>
      </c>
      <c r="J5113" s="271"/>
      <c r="K5113" s="271"/>
      <c r="L5113" s="271"/>
      <c r="M5113" s="272"/>
      <c r="N5113" s="272"/>
      <c r="O5113" s="272" t="str">
        <f t="shared" si="797"/>
        <v/>
      </c>
      <c r="P5113" s="272" t="str">
        <f t="shared" si="798"/>
        <v/>
      </c>
      <c r="Q5113" s="272">
        <f t="shared" si="799"/>
        <v>0</v>
      </c>
      <c r="R5113" s="272"/>
    </row>
    <row r="5114" spans="1:18" ht="17.25" thickBot="1" x14ac:dyDescent="0.35">
      <c r="A5114" s="217">
        <v>21</v>
      </c>
      <c r="B5114" s="204"/>
      <c r="C5114" s="204"/>
      <c r="D5114" s="218"/>
      <c r="E5114" s="204"/>
      <c r="F5114" s="204"/>
      <c r="G5114" s="219"/>
      <c r="H5114" s="273"/>
      <c r="I5114" s="271">
        <f t="shared" si="796"/>
        <v>0</v>
      </c>
      <c r="J5114" s="271"/>
      <c r="K5114" s="271"/>
      <c r="L5114" s="271"/>
      <c r="M5114" s="272"/>
      <c r="N5114" s="272"/>
      <c r="O5114" s="272" t="str">
        <f t="shared" si="797"/>
        <v/>
      </c>
      <c r="P5114" s="272" t="str">
        <f t="shared" si="798"/>
        <v/>
      </c>
      <c r="Q5114" s="272">
        <f t="shared" si="799"/>
        <v>0</v>
      </c>
      <c r="R5114" s="272"/>
    </row>
    <row r="5115" spans="1:18" x14ac:dyDescent="0.3">
      <c r="A5115" s="220">
        <v>22</v>
      </c>
      <c r="B5115" s="202"/>
      <c r="C5115" s="202"/>
      <c r="D5115" s="202" t="s">
        <v>271</v>
      </c>
      <c r="E5115" s="202"/>
      <c r="F5115" s="202"/>
      <c r="G5115" s="221"/>
      <c r="H5115" s="273">
        <f>SUM(B5115:B5121)</f>
        <v>0</v>
      </c>
      <c r="I5115" s="271">
        <f t="shared" si="796"/>
        <v>0</v>
      </c>
      <c r="J5115" s="271">
        <f>IF(SUM(H5115-40)&gt;0,H5115-40,0)</f>
        <v>0</v>
      </c>
      <c r="K5115" s="271">
        <f>IF(SUM(I5115:I5121)&gt;J5115,SUM(I5115:I5121),J5115)</f>
        <v>0</v>
      </c>
      <c r="L5115" s="271">
        <f>IF(D5115="o",IF(H5115&lt;15,0,IF(H5115&gt;40,8,H5115/5)),0)</f>
        <v>0</v>
      </c>
      <c r="M5115" s="272"/>
      <c r="N5115" s="272"/>
      <c r="O5115" s="272" t="str">
        <f t="shared" si="797"/>
        <v/>
      </c>
      <c r="P5115" s="272" t="str">
        <f t="shared" si="798"/>
        <v/>
      </c>
      <c r="Q5115" s="272">
        <f t="shared" si="799"/>
        <v>0</v>
      </c>
      <c r="R5115" s="272"/>
    </row>
    <row r="5116" spans="1:18" x14ac:dyDescent="0.3">
      <c r="A5116" s="214">
        <v>23</v>
      </c>
      <c r="B5116" s="200"/>
      <c r="C5116" s="200"/>
      <c r="D5116" s="215"/>
      <c r="E5116" s="200"/>
      <c r="F5116" s="200"/>
      <c r="G5116" s="216"/>
      <c r="H5116" s="273"/>
      <c r="I5116" s="271">
        <f t="shared" si="796"/>
        <v>0</v>
      </c>
      <c r="J5116" s="271"/>
      <c r="K5116" s="271"/>
      <c r="L5116" s="271"/>
      <c r="M5116" s="272"/>
      <c r="N5116" s="272"/>
      <c r="O5116" s="272" t="str">
        <f t="shared" si="797"/>
        <v/>
      </c>
      <c r="P5116" s="272" t="str">
        <f t="shared" si="798"/>
        <v/>
      </c>
      <c r="Q5116" s="272">
        <f t="shared" si="799"/>
        <v>0</v>
      </c>
      <c r="R5116" s="272"/>
    </row>
    <row r="5117" spans="1:18" x14ac:dyDescent="0.3">
      <c r="A5117" s="214">
        <v>24</v>
      </c>
      <c r="B5117" s="200"/>
      <c r="C5117" s="200"/>
      <c r="D5117" s="215"/>
      <c r="E5117" s="200"/>
      <c r="F5117" s="200"/>
      <c r="G5117" s="216"/>
      <c r="H5117" s="273"/>
      <c r="I5117" s="271">
        <f t="shared" si="796"/>
        <v>0</v>
      </c>
      <c r="J5117" s="271"/>
      <c r="K5117" s="271"/>
      <c r="L5117" s="271"/>
      <c r="M5117" s="272"/>
      <c r="N5117" s="272"/>
      <c r="O5117" s="272" t="str">
        <f t="shared" si="797"/>
        <v/>
      </c>
      <c r="P5117" s="272" t="str">
        <f t="shared" si="798"/>
        <v/>
      </c>
      <c r="Q5117" s="272">
        <f t="shared" si="799"/>
        <v>0</v>
      </c>
      <c r="R5117" s="272"/>
    </row>
    <row r="5118" spans="1:18" x14ac:dyDescent="0.3">
      <c r="A5118" s="214">
        <v>25</v>
      </c>
      <c r="B5118" s="200"/>
      <c r="C5118" s="200"/>
      <c r="D5118" s="215"/>
      <c r="E5118" s="200"/>
      <c r="F5118" s="200"/>
      <c r="G5118" s="216"/>
      <c r="H5118" s="273"/>
      <c r="I5118" s="271">
        <f t="shared" si="796"/>
        <v>0</v>
      </c>
      <c r="J5118" s="271"/>
      <c r="K5118" s="271"/>
      <c r="L5118" s="271"/>
      <c r="M5118" s="272"/>
      <c r="N5118" s="272"/>
      <c r="O5118" s="272" t="str">
        <f t="shared" si="797"/>
        <v/>
      </c>
      <c r="P5118" s="272" t="str">
        <f t="shared" si="798"/>
        <v/>
      </c>
      <c r="Q5118" s="272">
        <f t="shared" si="799"/>
        <v>0</v>
      </c>
      <c r="R5118" s="272"/>
    </row>
    <row r="5119" spans="1:18" x14ac:dyDescent="0.3">
      <c r="A5119" s="214">
        <v>26</v>
      </c>
      <c r="B5119" s="200"/>
      <c r="C5119" s="200"/>
      <c r="D5119" s="215"/>
      <c r="E5119" s="200"/>
      <c r="F5119" s="200"/>
      <c r="G5119" s="216"/>
      <c r="H5119" s="273"/>
      <c r="I5119" s="271">
        <f t="shared" si="796"/>
        <v>0</v>
      </c>
      <c r="J5119" s="271"/>
      <c r="K5119" s="271"/>
      <c r="L5119" s="271"/>
      <c r="M5119" s="272"/>
      <c r="N5119" s="272"/>
      <c r="O5119" s="272" t="str">
        <f t="shared" si="797"/>
        <v/>
      </c>
      <c r="P5119" s="272" t="str">
        <f t="shared" si="798"/>
        <v/>
      </c>
      <c r="Q5119" s="272">
        <f t="shared" si="799"/>
        <v>0</v>
      </c>
      <c r="R5119" s="272"/>
    </row>
    <row r="5120" spans="1:18" x14ac:dyDescent="0.3">
      <c r="A5120" s="214">
        <v>27</v>
      </c>
      <c r="B5120" s="200"/>
      <c r="C5120" s="200"/>
      <c r="D5120" s="215"/>
      <c r="E5120" s="200"/>
      <c r="F5120" s="200"/>
      <c r="G5120" s="216"/>
      <c r="H5120" s="273"/>
      <c r="I5120" s="271">
        <f t="shared" si="796"/>
        <v>0</v>
      </c>
      <c r="J5120" s="271"/>
      <c r="K5120" s="271"/>
      <c r="L5120" s="271"/>
      <c r="M5120" s="272"/>
      <c r="N5120" s="272"/>
      <c r="O5120" s="272" t="str">
        <f t="shared" si="797"/>
        <v/>
      </c>
      <c r="P5120" s="272" t="str">
        <f t="shared" si="798"/>
        <v/>
      </c>
      <c r="Q5120" s="272">
        <f t="shared" si="799"/>
        <v>0</v>
      </c>
      <c r="R5120" s="272"/>
    </row>
    <row r="5121" spans="1:21" ht="17.25" thickBot="1" x14ac:dyDescent="0.35">
      <c r="A5121" s="217">
        <v>28</v>
      </c>
      <c r="B5121" s="204"/>
      <c r="C5121" s="204"/>
      <c r="D5121" s="218"/>
      <c r="E5121" s="204"/>
      <c r="F5121" s="204"/>
      <c r="G5121" s="219"/>
      <c r="H5121" s="273"/>
      <c r="I5121" s="271">
        <f t="shared" si="796"/>
        <v>0</v>
      </c>
      <c r="J5121" s="271"/>
      <c r="K5121" s="271"/>
      <c r="L5121" s="271"/>
      <c r="M5121" s="272"/>
      <c r="N5121" s="272"/>
      <c r="O5121" s="272" t="str">
        <f t="shared" si="797"/>
        <v/>
      </c>
      <c r="P5121" s="272" t="str">
        <f t="shared" si="798"/>
        <v/>
      </c>
      <c r="Q5121" s="272">
        <f t="shared" si="799"/>
        <v>0</v>
      </c>
      <c r="R5121" s="272"/>
    </row>
    <row r="5122" spans="1:21" x14ac:dyDescent="0.3">
      <c r="A5122" s="205"/>
      <c r="B5122" s="202"/>
      <c r="C5122" s="202"/>
      <c r="D5122" s="202" t="s">
        <v>271</v>
      </c>
      <c r="E5122" s="202"/>
      <c r="F5122" s="202"/>
      <c r="G5122" s="221"/>
      <c r="H5122" s="273" t="str">
        <f>IF(A5122&lt;&gt;0,SUM(Q5122:Q5124),"")</f>
        <v/>
      </c>
      <c r="I5122" s="271" t="str">
        <f>IF(A5122&lt;&gt;0,IF(IFERROR(B5122-8,0)&lt;0,0,IFERROR(B5122-8,0)),"")</f>
        <v/>
      </c>
      <c r="J5122" s="271" t="str">
        <f>IF(A5122&lt;&gt;0,IF(SUM(H5122-40)&gt;0,H5122-40,0),"")</f>
        <v/>
      </c>
      <c r="K5122" s="271" t="str">
        <f>IF(A5122&lt;&gt;0,IF(SUM(I5122:I5124)&gt;J5122,SUM(I5122:I5124),J5122),"")</f>
        <v/>
      </c>
      <c r="L5122" s="271" t="str">
        <f>IF(A5122&lt;&gt;0,IF(D5094="o",IF(H5122&lt;(15/(7/COUNTA(A5122:A5124))),0,IF(H5122&gt;(COUNTA(A5122:A5124)/5*40),COUNTA(A5122:A5124)/5*8,H5122/5)),""),"")</f>
        <v/>
      </c>
      <c r="M5122" s="272"/>
      <c r="N5122" s="272"/>
      <c r="O5122" s="272" t="str">
        <f t="shared" si="797"/>
        <v/>
      </c>
      <c r="P5122" s="272" t="str">
        <f t="shared" si="798"/>
        <v/>
      </c>
      <c r="Q5122" s="272">
        <f t="shared" si="799"/>
        <v>0</v>
      </c>
      <c r="R5122" s="272"/>
    </row>
    <row r="5123" spans="1:21" x14ac:dyDescent="0.3">
      <c r="A5123" s="206"/>
      <c r="B5123" s="200"/>
      <c r="C5123" s="200"/>
      <c r="D5123" s="215"/>
      <c r="E5123" s="200"/>
      <c r="F5123" s="200"/>
      <c r="G5123" s="216"/>
      <c r="H5123" s="273"/>
      <c r="I5123" s="271" t="str">
        <f>IF(A5123&lt;&gt;0,IF(IFERROR(B5123-8,0)&lt;0,0,IFERROR(B5123-8,0)),"")</f>
        <v/>
      </c>
      <c r="J5123" s="271"/>
      <c r="K5123" s="271"/>
      <c r="L5123" s="271"/>
      <c r="M5123" s="272"/>
      <c r="N5123" s="272"/>
      <c r="O5123" s="272" t="str">
        <f t="shared" si="797"/>
        <v/>
      </c>
      <c r="P5123" s="272" t="str">
        <f t="shared" si="798"/>
        <v/>
      </c>
      <c r="Q5123" s="272">
        <f t="shared" si="799"/>
        <v>0</v>
      </c>
      <c r="R5123" s="272"/>
    </row>
    <row r="5124" spans="1:21" ht="17.25" thickBot="1" x14ac:dyDescent="0.35">
      <c r="A5124" s="207"/>
      <c r="B5124" s="204"/>
      <c r="C5124" s="204"/>
      <c r="D5124" s="218"/>
      <c r="E5124" s="204"/>
      <c r="F5124" s="204"/>
      <c r="G5124" s="219"/>
      <c r="H5124" s="273"/>
      <c r="I5124" s="271" t="str">
        <f>IF(A5124&lt;&gt;0,IF(IFERROR(B5124-8,0)&lt;0,0,IFERROR(B5124-8,0)),"")</f>
        <v/>
      </c>
      <c r="J5124" s="271"/>
      <c r="K5124" s="271"/>
      <c r="L5124" s="271"/>
      <c r="M5124" s="272"/>
      <c r="N5124" s="272"/>
      <c r="O5124" s="272"/>
      <c r="P5124" s="272"/>
      <c r="Q5124" s="272">
        <f t="shared" si="799"/>
        <v>0</v>
      </c>
      <c r="R5124" s="272"/>
    </row>
    <row r="5125" spans="1:21" ht="17.25" thickBot="1" x14ac:dyDescent="0.35">
      <c r="A5125" s="211"/>
      <c r="B5125" s="243"/>
      <c r="C5125" s="243"/>
      <c r="D5125" s="243"/>
      <c r="E5125" s="243"/>
      <c r="F5125" s="243"/>
      <c r="G5125" s="244"/>
      <c r="H5125" s="273">
        <f t="shared" ref="H5125:M5125" si="800">SUM(H5126:H5156)</f>
        <v>0</v>
      </c>
      <c r="I5125" s="271">
        <f t="shared" si="800"/>
        <v>0</v>
      </c>
      <c r="J5125" s="271">
        <f t="shared" si="800"/>
        <v>0</v>
      </c>
      <c r="K5125" s="271">
        <f t="shared" si="800"/>
        <v>0</v>
      </c>
      <c r="L5125" s="274">
        <f t="shared" si="800"/>
        <v>0</v>
      </c>
      <c r="M5125" s="271" t="e">
        <f t="shared" si="800"/>
        <v>#DIV/0!</v>
      </c>
      <c r="N5125" s="275">
        <f>COUNTA(B5126:B5156)-COUNTIF(B5126:B5156,"연차")</f>
        <v>0</v>
      </c>
      <c r="O5125" s="271">
        <f>SUM(O5126:O5156)</f>
        <v>0</v>
      </c>
      <c r="P5125" s="271">
        <f>SUM(P5126:P5156)</f>
        <v>0</v>
      </c>
      <c r="Q5125" s="272">
        <f>SUM(Q5126:Q5156)</f>
        <v>0</v>
      </c>
      <c r="R5125" s="272">
        <f>COUNTA(A5126:A5156)</f>
        <v>28</v>
      </c>
      <c r="S5125" s="276">
        <f>SUM(C5126:C5156)</f>
        <v>0</v>
      </c>
      <c r="T5125" s="276">
        <f>SUM(F5126:F5156)</f>
        <v>0</v>
      </c>
      <c r="U5125" s="251">
        <f>G5127*G5129</f>
        <v>0</v>
      </c>
    </row>
    <row r="5126" spans="1:21" x14ac:dyDescent="0.3">
      <c r="A5126" s="212">
        <v>1</v>
      </c>
      <c r="B5126" s="201"/>
      <c r="C5126" s="201"/>
      <c r="D5126" s="201" t="s">
        <v>271</v>
      </c>
      <c r="E5126" s="201"/>
      <c r="F5126" s="201"/>
      <c r="G5126" s="213" t="s">
        <v>282</v>
      </c>
      <c r="H5126" s="273">
        <f>SUM(B5126:B5132)</f>
        <v>0</v>
      </c>
      <c r="I5126" s="271">
        <f t="shared" ref="I5126:I5153" si="801">IF(IFERROR(B5126-8,0)&lt;0,0,IFERROR(B5126-8,0))</f>
        <v>0</v>
      </c>
      <c r="J5126" s="271">
        <f>IF(SUM(H5126-40)&gt;0,H5126-40,0)</f>
        <v>0</v>
      </c>
      <c r="K5126" s="271">
        <f>IF(SUM(I5126:I5132)&gt;J5126,SUM(I5126:I5132),J5126)</f>
        <v>0</v>
      </c>
      <c r="L5126" s="271">
        <f>IF(D5126="o",IF(H5126&lt;15,0,IF(H5126&gt;40,8,H5126/5)),0)</f>
        <v>0</v>
      </c>
      <c r="M5126" s="272" t="e">
        <f>SUM(B5126:B5156)/COUNTA(B5126:B5156)</f>
        <v>#DIV/0!</v>
      </c>
      <c r="N5126" s="272"/>
      <c r="O5126" s="272" t="str">
        <f>IF(E5126="o",IF(B5126&gt;8,8,B5126),"")</f>
        <v/>
      </c>
      <c r="P5126" s="272" t="str">
        <f>IF(E5126="o",IF(B5126&gt;8,B5126-8,0),"")</f>
        <v/>
      </c>
      <c r="Q5126" s="272">
        <f>COUNTA(A5126)*IF(B5126="연차",0,B5126)</f>
        <v>0</v>
      </c>
      <c r="R5126" s="272"/>
    </row>
    <row r="5127" spans="1:21" x14ac:dyDescent="0.3">
      <c r="A5127" s="214">
        <v>2</v>
      </c>
      <c r="B5127" s="200"/>
      <c r="C5127" s="200"/>
      <c r="D5127" s="215"/>
      <c r="E5127" s="200"/>
      <c r="F5127" s="200"/>
      <c r="G5127" s="203"/>
      <c r="H5127" s="273"/>
      <c r="I5127" s="271">
        <f t="shared" si="801"/>
        <v>0</v>
      </c>
      <c r="J5127" s="271"/>
      <c r="K5127" s="271"/>
      <c r="L5127" s="271"/>
      <c r="M5127" s="272"/>
      <c r="N5127" s="272"/>
      <c r="O5127" s="272" t="str">
        <f t="shared" ref="O5127:O5155" si="802">IF(E5127="o",IF(B5127&gt;8,8,B5127),"")</f>
        <v/>
      </c>
      <c r="P5127" s="272" t="str">
        <f t="shared" ref="P5127:P5155" si="803">IF(E5127="o",IF(B5127&gt;8,B5127-8,0),"")</f>
        <v/>
      </c>
      <c r="Q5127" s="272">
        <f t="shared" ref="Q5127:Q5156" si="804">COUNTA(A5127)*IF(B5127="연차",0,B5127)</f>
        <v>0</v>
      </c>
      <c r="R5127" s="272"/>
    </row>
    <row r="5128" spans="1:21" x14ac:dyDescent="0.3">
      <c r="A5128" s="214">
        <v>3</v>
      </c>
      <c r="B5128" s="200"/>
      <c r="C5128" s="200"/>
      <c r="D5128" s="215"/>
      <c r="E5128" s="200"/>
      <c r="F5128" s="200"/>
      <c r="G5128" s="203" t="s">
        <v>275</v>
      </c>
      <c r="H5128" s="273"/>
      <c r="I5128" s="271">
        <f t="shared" si="801"/>
        <v>0</v>
      </c>
      <c r="J5128" s="271"/>
      <c r="K5128" s="271"/>
      <c r="L5128" s="271"/>
      <c r="M5128" s="272"/>
      <c r="N5128" s="272"/>
      <c r="O5128" s="272" t="str">
        <f t="shared" si="802"/>
        <v/>
      </c>
      <c r="P5128" s="272" t="str">
        <f t="shared" si="803"/>
        <v/>
      </c>
      <c r="Q5128" s="272">
        <f t="shared" si="804"/>
        <v>0</v>
      </c>
      <c r="R5128" s="272"/>
    </row>
    <row r="5129" spans="1:21" x14ac:dyDescent="0.3">
      <c r="A5129" s="214">
        <v>4</v>
      </c>
      <c r="B5129" s="200"/>
      <c r="C5129" s="200"/>
      <c r="D5129" s="215"/>
      <c r="E5129" s="200"/>
      <c r="F5129" s="200"/>
      <c r="G5129" s="203"/>
      <c r="H5129" s="273"/>
      <c r="I5129" s="271">
        <f t="shared" si="801"/>
        <v>0</v>
      </c>
      <c r="J5129" s="271"/>
      <c r="K5129" s="271"/>
      <c r="L5129" s="271"/>
      <c r="M5129" s="272"/>
      <c r="N5129" s="272"/>
      <c r="O5129" s="272" t="str">
        <f t="shared" si="802"/>
        <v/>
      </c>
      <c r="P5129" s="272" t="str">
        <f t="shared" si="803"/>
        <v/>
      </c>
      <c r="Q5129" s="272">
        <f t="shared" si="804"/>
        <v>0</v>
      </c>
      <c r="R5129" s="272"/>
    </row>
    <row r="5130" spans="1:21" x14ac:dyDescent="0.3">
      <c r="A5130" s="214">
        <v>5</v>
      </c>
      <c r="B5130" s="200"/>
      <c r="C5130" s="200"/>
      <c r="D5130" s="215"/>
      <c r="E5130" s="200"/>
      <c r="F5130" s="200"/>
      <c r="G5130" s="216"/>
      <c r="H5130" s="273"/>
      <c r="I5130" s="271">
        <f t="shared" si="801"/>
        <v>0</v>
      </c>
      <c r="J5130" s="271"/>
      <c r="K5130" s="271"/>
      <c r="L5130" s="271"/>
      <c r="M5130" s="272"/>
      <c r="N5130" s="272"/>
      <c r="O5130" s="272" t="str">
        <f t="shared" si="802"/>
        <v/>
      </c>
      <c r="P5130" s="272" t="str">
        <f t="shared" si="803"/>
        <v/>
      </c>
      <c r="Q5130" s="272">
        <f t="shared" si="804"/>
        <v>0</v>
      </c>
      <c r="R5130" s="272"/>
    </row>
    <row r="5131" spans="1:21" x14ac:dyDescent="0.3">
      <c r="A5131" s="214">
        <v>6</v>
      </c>
      <c r="B5131" s="200"/>
      <c r="C5131" s="200"/>
      <c r="D5131" s="215"/>
      <c r="E5131" s="200"/>
      <c r="F5131" s="200"/>
      <c r="G5131" s="216"/>
      <c r="H5131" s="273"/>
      <c r="I5131" s="271">
        <f t="shared" si="801"/>
        <v>0</v>
      </c>
      <c r="J5131" s="271"/>
      <c r="K5131" s="271"/>
      <c r="L5131" s="271"/>
      <c r="M5131" s="272"/>
      <c r="N5131" s="272"/>
      <c r="O5131" s="272" t="str">
        <f t="shared" si="802"/>
        <v/>
      </c>
      <c r="P5131" s="272" t="str">
        <f t="shared" si="803"/>
        <v/>
      </c>
      <c r="Q5131" s="272">
        <f t="shared" si="804"/>
        <v>0</v>
      </c>
      <c r="R5131" s="272"/>
    </row>
    <row r="5132" spans="1:21" ht="17.25" thickBot="1" x14ac:dyDescent="0.35">
      <c r="A5132" s="217">
        <v>7</v>
      </c>
      <c r="B5132" s="204"/>
      <c r="C5132" s="204"/>
      <c r="D5132" s="218"/>
      <c r="E5132" s="204"/>
      <c r="F5132" s="204"/>
      <c r="G5132" s="219"/>
      <c r="H5132" s="273"/>
      <c r="I5132" s="271">
        <f t="shared" si="801"/>
        <v>0</v>
      </c>
      <c r="J5132" s="271"/>
      <c r="K5132" s="271"/>
      <c r="L5132" s="271"/>
      <c r="M5132" s="272"/>
      <c r="N5132" s="272"/>
      <c r="O5132" s="272" t="str">
        <f t="shared" si="802"/>
        <v/>
      </c>
      <c r="P5132" s="272" t="str">
        <f t="shared" si="803"/>
        <v/>
      </c>
      <c r="Q5132" s="272">
        <f t="shared" si="804"/>
        <v>0</v>
      </c>
      <c r="R5132" s="272"/>
    </row>
    <row r="5133" spans="1:21" x14ac:dyDescent="0.3">
      <c r="A5133" s="220">
        <v>8</v>
      </c>
      <c r="B5133" s="202"/>
      <c r="C5133" s="202"/>
      <c r="D5133" s="202" t="s">
        <v>271</v>
      </c>
      <c r="E5133" s="202"/>
      <c r="F5133" s="202"/>
      <c r="G5133" s="221"/>
      <c r="H5133" s="273">
        <f>SUM(B5133:B5139)</f>
        <v>0</v>
      </c>
      <c r="I5133" s="271">
        <f t="shared" si="801"/>
        <v>0</v>
      </c>
      <c r="J5133" s="271">
        <f>IF(SUM(H5133-40)&gt;0,H5133-40,0)</f>
        <v>0</v>
      </c>
      <c r="K5133" s="271">
        <f>IF(SUM(I5133:I5139)&gt;J5133,SUM(I5133:I5139),J5133)</f>
        <v>0</v>
      </c>
      <c r="L5133" s="271">
        <f>IF(D5133="o",IF(H5133&lt;15,0,IF(H5133&gt;40,8,H5133/5)),0)</f>
        <v>0</v>
      </c>
      <c r="M5133" s="272"/>
      <c r="N5133" s="272"/>
      <c r="O5133" s="272" t="str">
        <f t="shared" si="802"/>
        <v/>
      </c>
      <c r="P5133" s="272" t="str">
        <f t="shared" si="803"/>
        <v/>
      </c>
      <c r="Q5133" s="272">
        <f t="shared" si="804"/>
        <v>0</v>
      </c>
      <c r="R5133" s="272"/>
    </row>
    <row r="5134" spans="1:21" x14ac:dyDescent="0.3">
      <c r="A5134" s="214">
        <v>9</v>
      </c>
      <c r="B5134" s="200"/>
      <c r="C5134" s="200"/>
      <c r="D5134" s="215"/>
      <c r="E5134" s="200"/>
      <c r="F5134" s="200"/>
      <c r="G5134" s="216"/>
      <c r="H5134" s="273"/>
      <c r="I5134" s="271">
        <f t="shared" si="801"/>
        <v>0</v>
      </c>
      <c r="J5134" s="271"/>
      <c r="K5134" s="271"/>
      <c r="L5134" s="271"/>
      <c r="M5134" s="272"/>
      <c r="N5134" s="272"/>
      <c r="O5134" s="272" t="str">
        <f t="shared" si="802"/>
        <v/>
      </c>
      <c r="P5134" s="272" t="str">
        <f t="shared" si="803"/>
        <v/>
      </c>
      <c r="Q5134" s="272">
        <f t="shared" si="804"/>
        <v>0</v>
      </c>
      <c r="R5134" s="272"/>
    </row>
    <row r="5135" spans="1:21" x14ac:dyDescent="0.3">
      <c r="A5135" s="214">
        <v>10</v>
      </c>
      <c r="B5135" s="200"/>
      <c r="C5135" s="200"/>
      <c r="D5135" s="215"/>
      <c r="E5135" s="200"/>
      <c r="F5135" s="200"/>
      <c r="G5135" s="216"/>
      <c r="H5135" s="273"/>
      <c r="I5135" s="271">
        <f t="shared" si="801"/>
        <v>0</v>
      </c>
      <c r="J5135" s="271"/>
      <c r="K5135" s="271"/>
      <c r="L5135" s="271"/>
      <c r="M5135" s="272"/>
      <c r="N5135" s="272"/>
      <c r="O5135" s="272" t="str">
        <f t="shared" si="802"/>
        <v/>
      </c>
      <c r="P5135" s="272" t="str">
        <f t="shared" si="803"/>
        <v/>
      </c>
      <c r="Q5135" s="272">
        <f t="shared" si="804"/>
        <v>0</v>
      </c>
      <c r="R5135" s="272"/>
    </row>
    <row r="5136" spans="1:21" x14ac:dyDescent="0.3">
      <c r="A5136" s="214">
        <v>11</v>
      </c>
      <c r="B5136" s="200"/>
      <c r="C5136" s="200"/>
      <c r="D5136" s="215"/>
      <c r="E5136" s="200"/>
      <c r="F5136" s="200"/>
      <c r="G5136" s="216"/>
      <c r="H5136" s="273"/>
      <c r="I5136" s="271">
        <f t="shared" si="801"/>
        <v>0</v>
      </c>
      <c r="J5136" s="271"/>
      <c r="K5136" s="271"/>
      <c r="L5136" s="271"/>
      <c r="M5136" s="272"/>
      <c r="N5136" s="272"/>
      <c r="O5136" s="272" t="str">
        <f t="shared" si="802"/>
        <v/>
      </c>
      <c r="P5136" s="272" t="str">
        <f t="shared" si="803"/>
        <v/>
      </c>
      <c r="Q5136" s="272">
        <f t="shared" si="804"/>
        <v>0</v>
      </c>
      <c r="R5136" s="272"/>
    </row>
    <row r="5137" spans="1:18" x14ac:dyDescent="0.3">
      <c r="A5137" s="214">
        <v>12</v>
      </c>
      <c r="B5137" s="200"/>
      <c r="C5137" s="200"/>
      <c r="D5137" s="215"/>
      <c r="E5137" s="200"/>
      <c r="F5137" s="200"/>
      <c r="G5137" s="216"/>
      <c r="H5137" s="273"/>
      <c r="I5137" s="271">
        <f t="shared" si="801"/>
        <v>0</v>
      </c>
      <c r="J5137" s="271"/>
      <c r="K5137" s="271"/>
      <c r="L5137" s="271"/>
      <c r="M5137" s="272"/>
      <c r="N5137" s="272"/>
      <c r="O5137" s="272" t="str">
        <f t="shared" si="802"/>
        <v/>
      </c>
      <c r="P5137" s="272" t="str">
        <f t="shared" si="803"/>
        <v/>
      </c>
      <c r="Q5137" s="272">
        <f t="shared" si="804"/>
        <v>0</v>
      </c>
      <c r="R5137" s="272"/>
    </row>
    <row r="5138" spans="1:18" x14ac:dyDescent="0.3">
      <c r="A5138" s="214">
        <v>13</v>
      </c>
      <c r="B5138" s="200"/>
      <c r="C5138" s="200"/>
      <c r="D5138" s="215"/>
      <c r="E5138" s="200"/>
      <c r="F5138" s="200"/>
      <c r="G5138" s="216"/>
      <c r="H5138" s="273"/>
      <c r="I5138" s="271">
        <f t="shared" si="801"/>
        <v>0</v>
      </c>
      <c r="J5138" s="271"/>
      <c r="K5138" s="271"/>
      <c r="L5138" s="271"/>
      <c r="M5138" s="272"/>
      <c r="N5138" s="272"/>
      <c r="O5138" s="272" t="str">
        <f t="shared" si="802"/>
        <v/>
      </c>
      <c r="P5138" s="272" t="str">
        <f t="shared" si="803"/>
        <v/>
      </c>
      <c r="Q5138" s="272">
        <f t="shared" si="804"/>
        <v>0</v>
      </c>
      <c r="R5138" s="272"/>
    </row>
    <row r="5139" spans="1:18" ht="17.25" thickBot="1" x14ac:dyDescent="0.35">
      <c r="A5139" s="217">
        <v>14</v>
      </c>
      <c r="B5139" s="204"/>
      <c r="C5139" s="204"/>
      <c r="D5139" s="218"/>
      <c r="E5139" s="204"/>
      <c r="F5139" s="204"/>
      <c r="G5139" s="219"/>
      <c r="H5139" s="273"/>
      <c r="I5139" s="271">
        <f t="shared" si="801"/>
        <v>0</v>
      </c>
      <c r="J5139" s="271"/>
      <c r="K5139" s="271"/>
      <c r="L5139" s="271"/>
      <c r="M5139" s="272"/>
      <c r="N5139" s="272"/>
      <c r="O5139" s="272" t="str">
        <f t="shared" si="802"/>
        <v/>
      </c>
      <c r="P5139" s="272" t="str">
        <f t="shared" si="803"/>
        <v/>
      </c>
      <c r="Q5139" s="272">
        <f t="shared" si="804"/>
        <v>0</v>
      </c>
      <c r="R5139" s="272"/>
    </row>
    <row r="5140" spans="1:18" x14ac:dyDescent="0.3">
      <c r="A5140" s="220">
        <v>15</v>
      </c>
      <c r="B5140" s="202"/>
      <c r="C5140" s="202"/>
      <c r="D5140" s="202" t="s">
        <v>271</v>
      </c>
      <c r="E5140" s="202"/>
      <c r="F5140" s="202"/>
      <c r="G5140" s="221"/>
      <c r="H5140" s="273">
        <f>SUM(B5140:B5146)</f>
        <v>0</v>
      </c>
      <c r="I5140" s="271">
        <f t="shared" si="801"/>
        <v>0</v>
      </c>
      <c r="J5140" s="271">
        <f>IF(SUM(H5140-40)&gt;0,H5140-40,0)</f>
        <v>0</v>
      </c>
      <c r="K5140" s="271">
        <f>IF(SUM(I5140:I5146)&gt;J5140,SUM(I5140:I5146),J5140)</f>
        <v>0</v>
      </c>
      <c r="L5140" s="271">
        <f>IF(D5140="o",IF(H5140&lt;15,0,IF(H5140&gt;40,8,H5140/5)),0)</f>
        <v>0</v>
      </c>
      <c r="M5140" s="272"/>
      <c r="N5140" s="272"/>
      <c r="O5140" s="272" t="str">
        <f t="shared" si="802"/>
        <v/>
      </c>
      <c r="P5140" s="272" t="str">
        <f t="shared" si="803"/>
        <v/>
      </c>
      <c r="Q5140" s="272">
        <f t="shared" si="804"/>
        <v>0</v>
      </c>
      <c r="R5140" s="272"/>
    </row>
    <row r="5141" spans="1:18" x14ac:dyDescent="0.3">
      <c r="A5141" s="214">
        <v>16</v>
      </c>
      <c r="B5141" s="200"/>
      <c r="C5141" s="200"/>
      <c r="D5141" s="215"/>
      <c r="E5141" s="200"/>
      <c r="F5141" s="200"/>
      <c r="G5141" s="216"/>
      <c r="H5141" s="273"/>
      <c r="I5141" s="271">
        <f t="shared" si="801"/>
        <v>0</v>
      </c>
      <c r="J5141" s="271"/>
      <c r="K5141" s="271"/>
      <c r="L5141" s="271"/>
      <c r="M5141" s="272"/>
      <c r="N5141" s="272"/>
      <c r="O5141" s="272" t="str">
        <f t="shared" si="802"/>
        <v/>
      </c>
      <c r="P5141" s="272" t="str">
        <f t="shared" si="803"/>
        <v/>
      </c>
      <c r="Q5141" s="272">
        <f t="shared" si="804"/>
        <v>0</v>
      </c>
      <c r="R5141" s="272"/>
    </row>
    <row r="5142" spans="1:18" x14ac:dyDescent="0.3">
      <c r="A5142" s="214">
        <v>17</v>
      </c>
      <c r="B5142" s="200"/>
      <c r="C5142" s="200"/>
      <c r="D5142" s="215"/>
      <c r="E5142" s="200"/>
      <c r="F5142" s="200"/>
      <c r="G5142" s="216"/>
      <c r="H5142" s="273"/>
      <c r="I5142" s="271">
        <f t="shared" si="801"/>
        <v>0</v>
      </c>
      <c r="J5142" s="271"/>
      <c r="K5142" s="271"/>
      <c r="L5142" s="271"/>
      <c r="M5142" s="272"/>
      <c r="N5142" s="272"/>
      <c r="O5142" s="272" t="str">
        <f t="shared" si="802"/>
        <v/>
      </c>
      <c r="P5142" s="272" t="str">
        <f t="shared" si="803"/>
        <v/>
      </c>
      <c r="Q5142" s="272">
        <f t="shared" si="804"/>
        <v>0</v>
      </c>
      <c r="R5142" s="272"/>
    </row>
    <row r="5143" spans="1:18" x14ac:dyDescent="0.3">
      <c r="A5143" s="214">
        <v>18</v>
      </c>
      <c r="B5143" s="200"/>
      <c r="C5143" s="200"/>
      <c r="D5143" s="215"/>
      <c r="E5143" s="200"/>
      <c r="F5143" s="200"/>
      <c r="G5143" s="216"/>
      <c r="H5143" s="273"/>
      <c r="I5143" s="271">
        <f t="shared" si="801"/>
        <v>0</v>
      </c>
      <c r="J5143" s="271"/>
      <c r="K5143" s="271"/>
      <c r="L5143" s="271"/>
      <c r="M5143" s="272"/>
      <c r="N5143" s="272"/>
      <c r="O5143" s="272" t="str">
        <f t="shared" si="802"/>
        <v/>
      </c>
      <c r="P5143" s="272" t="str">
        <f t="shared" si="803"/>
        <v/>
      </c>
      <c r="Q5143" s="272">
        <f t="shared" si="804"/>
        <v>0</v>
      </c>
      <c r="R5143" s="272"/>
    </row>
    <row r="5144" spans="1:18" x14ac:dyDescent="0.3">
      <c r="A5144" s="214">
        <v>19</v>
      </c>
      <c r="B5144" s="200"/>
      <c r="C5144" s="200"/>
      <c r="D5144" s="215"/>
      <c r="E5144" s="200"/>
      <c r="F5144" s="200"/>
      <c r="G5144" s="216"/>
      <c r="H5144" s="273"/>
      <c r="I5144" s="271">
        <f t="shared" si="801"/>
        <v>0</v>
      </c>
      <c r="J5144" s="271"/>
      <c r="K5144" s="271"/>
      <c r="L5144" s="271"/>
      <c r="M5144" s="272"/>
      <c r="N5144" s="272"/>
      <c r="O5144" s="272" t="str">
        <f t="shared" si="802"/>
        <v/>
      </c>
      <c r="P5144" s="272" t="str">
        <f t="shared" si="803"/>
        <v/>
      </c>
      <c r="Q5144" s="272">
        <f t="shared" si="804"/>
        <v>0</v>
      </c>
      <c r="R5144" s="272"/>
    </row>
    <row r="5145" spans="1:18" x14ac:dyDescent="0.3">
      <c r="A5145" s="214">
        <v>20</v>
      </c>
      <c r="B5145" s="200"/>
      <c r="C5145" s="200"/>
      <c r="D5145" s="215"/>
      <c r="E5145" s="200"/>
      <c r="F5145" s="200"/>
      <c r="G5145" s="216"/>
      <c r="H5145" s="273"/>
      <c r="I5145" s="271">
        <f t="shared" si="801"/>
        <v>0</v>
      </c>
      <c r="J5145" s="271"/>
      <c r="K5145" s="271"/>
      <c r="L5145" s="271"/>
      <c r="M5145" s="272"/>
      <c r="N5145" s="272"/>
      <c r="O5145" s="272" t="str">
        <f t="shared" si="802"/>
        <v/>
      </c>
      <c r="P5145" s="272" t="str">
        <f t="shared" si="803"/>
        <v/>
      </c>
      <c r="Q5145" s="272">
        <f t="shared" si="804"/>
        <v>0</v>
      </c>
      <c r="R5145" s="272"/>
    </row>
    <row r="5146" spans="1:18" ht="17.25" thickBot="1" x14ac:dyDescent="0.35">
      <c r="A5146" s="217">
        <v>21</v>
      </c>
      <c r="B5146" s="204"/>
      <c r="C5146" s="204"/>
      <c r="D5146" s="218"/>
      <c r="E5146" s="204"/>
      <c r="F5146" s="204"/>
      <c r="G5146" s="219"/>
      <c r="H5146" s="273"/>
      <c r="I5146" s="271">
        <f t="shared" si="801"/>
        <v>0</v>
      </c>
      <c r="J5146" s="271"/>
      <c r="K5146" s="271"/>
      <c r="L5146" s="271"/>
      <c r="M5146" s="272"/>
      <c r="N5146" s="272"/>
      <c r="O5146" s="272" t="str">
        <f t="shared" si="802"/>
        <v/>
      </c>
      <c r="P5146" s="272" t="str">
        <f t="shared" si="803"/>
        <v/>
      </c>
      <c r="Q5146" s="272">
        <f t="shared" si="804"/>
        <v>0</v>
      </c>
      <c r="R5146" s="272"/>
    </row>
    <row r="5147" spans="1:18" x14ac:dyDescent="0.3">
      <c r="A5147" s="220">
        <v>22</v>
      </c>
      <c r="B5147" s="202"/>
      <c r="C5147" s="202"/>
      <c r="D5147" s="202" t="s">
        <v>271</v>
      </c>
      <c r="E5147" s="202"/>
      <c r="F5147" s="202"/>
      <c r="G5147" s="221"/>
      <c r="H5147" s="273">
        <f>SUM(B5147:B5153)</f>
        <v>0</v>
      </c>
      <c r="I5147" s="271">
        <f t="shared" si="801"/>
        <v>0</v>
      </c>
      <c r="J5147" s="271">
        <f>IF(SUM(H5147-40)&gt;0,H5147-40,0)</f>
        <v>0</v>
      </c>
      <c r="K5147" s="271">
        <f>IF(SUM(I5147:I5153)&gt;J5147,SUM(I5147:I5153),J5147)</f>
        <v>0</v>
      </c>
      <c r="L5147" s="271">
        <f>IF(D5147="o",IF(H5147&lt;15,0,IF(H5147&gt;40,8,H5147/5)),0)</f>
        <v>0</v>
      </c>
      <c r="M5147" s="272"/>
      <c r="N5147" s="272"/>
      <c r="O5147" s="272" t="str">
        <f t="shared" si="802"/>
        <v/>
      </c>
      <c r="P5147" s="272" t="str">
        <f t="shared" si="803"/>
        <v/>
      </c>
      <c r="Q5147" s="272">
        <f t="shared" si="804"/>
        <v>0</v>
      </c>
      <c r="R5147" s="272"/>
    </row>
    <row r="5148" spans="1:18" x14ac:dyDescent="0.3">
      <c r="A5148" s="214">
        <v>23</v>
      </c>
      <c r="B5148" s="200"/>
      <c r="C5148" s="200"/>
      <c r="D5148" s="215"/>
      <c r="E5148" s="200"/>
      <c r="F5148" s="200"/>
      <c r="G5148" s="216"/>
      <c r="H5148" s="273"/>
      <c r="I5148" s="271">
        <f t="shared" si="801"/>
        <v>0</v>
      </c>
      <c r="J5148" s="271"/>
      <c r="K5148" s="271"/>
      <c r="L5148" s="271"/>
      <c r="M5148" s="272"/>
      <c r="N5148" s="272"/>
      <c r="O5148" s="272" t="str">
        <f t="shared" si="802"/>
        <v/>
      </c>
      <c r="P5148" s="272" t="str">
        <f t="shared" si="803"/>
        <v/>
      </c>
      <c r="Q5148" s="272">
        <f t="shared" si="804"/>
        <v>0</v>
      </c>
      <c r="R5148" s="272"/>
    </row>
    <row r="5149" spans="1:18" x14ac:dyDescent="0.3">
      <c r="A5149" s="214">
        <v>24</v>
      </c>
      <c r="B5149" s="200"/>
      <c r="C5149" s="200"/>
      <c r="D5149" s="215"/>
      <c r="E5149" s="200"/>
      <c r="F5149" s="200"/>
      <c r="G5149" s="216"/>
      <c r="H5149" s="273"/>
      <c r="I5149" s="271">
        <f t="shared" si="801"/>
        <v>0</v>
      </c>
      <c r="J5149" s="271"/>
      <c r="K5149" s="271"/>
      <c r="L5149" s="271"/>
      <c r="M5149" s="272"/>
      <c r="N5149" s="272"/>
      <c r="O5149" s="272" t="str">
        <f t="shared" si="802"/>
        <v/>
      </c>
      <c r="P5149" s="272" t="str">
        <f t="shared" si="803"/>
        <v/>
      </c>
      <c r="Q5149" s="272">
        <f t="shared" si="804"/>
        <v>0</v>
      </c>
      <c r="R5149" s="272"/>
    </row>
    <row r="5150" spans="1:18" x14ac:dyDescent="0.3">
      <c r="A5150" s="214">
        <v>25</v>
      </c>
      <c r="B5150" s="200"/>
      <c r="C5150" s="200"/>
      <c r="D5150" s="215"/>
      <c r="E5150" s="200"/>
      <c r="F5150" s="200"/>
      <c r="G5150" s="216"/>
      <c r="H5150" s="273"/>
      <c r="I5150" s="271">
        <f t="shared" si="801"/>
        <v>0</v>
      </c>
      <c r="J5150" s="271"/>
      <c r="K5150" s="271"/>
      <c r="L5150" s="271"/>
      <c r="M5150" s="272"/>
      <c r="N5150" s="272"/>
      <c r="O5150" s="272" t="str">
        <f t="shared" si="802"/>
        <v/>
      </c>
      <c r="P5150" s="272" t="str">
        <f t="shared" si="803"/>
        <v/>
      </c>
      <c r="Q5150" s="272">
        <f t="shared" si="804"/>
        <v>0</v>
      </c>
      <c r="R5150" s="272"/>
    </row>
    <row r="5151" spans="1:18" x14ac:dyDescent="0.3">
      <c r="A5151" s="214">
        <v>26</v>
      </c>
      <c r="B5151" s="200"/>
      <c r="C5151" s="200"/>
      <c r="D5151" s="215"/>
      <c r="E5151" s="200"/>
      <c r="F5151" s="200"/>
      <c r="G5151" s="216"/>
      <c r="H5151" s="273"/>
      <c r="I5151" s="271">
        <f t="shared" si="801"/>
        <v>0</v>
      </c>
      <c r="J5151" s="271"/>
      <c r="K5151" s="271"/>
      <c r="L5151" s="271"/>
      <c r="M5151" s="272"/>
      <c r="N5151" s="272"/>
      <c r="O5151" s="272" t="str">
        <f t="shared" si="802"/>
        <v/>
      </c>
      <c r="P5151" s="272" t="str">
        <f t="shared" si="803"/>
        <v/>
      </c>
      <c r="Q5151" s="272">
        <f t="shared" si="804"/>
        <v>0</v>
      </c>
      <c r="R5151" s="272"/>
    </row>
    <row r="5152" spans="1:18" x14ac:dyDescent="0.3">
      <c r="A5152" s="214">
        <v>27</v>
      </c>
      <c r="B5152" s="200"/>
      <c r="C5152" s="200"/>
      <c r="D5152" s="215"/>
      <c r="E5152" s="200"/>
      <c r="F5152" s="200"/>
      <c r="G5152" s="216"/>
      <c r="H5152" s="273"/>
      <c r="I5152" s="271">
        <f t="shared" si="801"/>
        <v>0</v>
      </c>
      <c r="J5152" s="271"/>
      <c r="K5152" s="271"/>
      <c r="L5152" s="271"/>
      <c r="M5152" s="272"/>
      <c r="N5152" s="272"/>
      <c r="O5152" s="272" t="str">
        <f t="shared" si="802"/>
        <v/>
      </c>
      <c r="P5152" s="272" t="str">
        <f t="shared" si="803"/>
        <v/>
      </c>
      <c r="Q5152" s="272">
        <f t="shared" si="804"/>
        <v>0</v>
      </c>
      <c r="R5152" s="272"/>
    </row>
    <row r="5153" spans="1:21" ht="17.25" thickBot="1" x14ac:dyDescent="0.35">
      <c r="A5153" s="217">
        <v>28</v>
      </c>
      <c r="B5153" s="204"/>
      <c r="C5153" s="204"/>
      <c r="D5153" s="218"/>
      <c r="E5153" s="204"/>
      <c r="F5153" s="204"/>
      <c r="G5153" s="219"/>
      <c r="H5153" s="273"/>
      <c r="I5153" s="271">
        <f t="shared" si="801"/>
        <v>0</v>
      </c>
      <c r="J5153" s="271"/>
      <c r="K5153" s="271"/>
      <c r="L5153" s="271"/>
      <c r="M5153" s="272"/>
      <c r="N5153" s="272"/>
      <c r="O5153" s="272" t="str">
        <f t="shared" si="802"/>
        <v/>
      </c>
      <c r="P5153" s="272" t="str">
        <f t="shared" si="803"/>
        <v/>
      </c>
      <c r="Q5153" s="272">
        <f t="shared" si="804"/>
        <v>0</v>
      </c>
      <c r="R5153" s="272"/>
    </row>
    <row r="5154" spans="1:21" x14ac:dyDescent="0.3">
      <c r="A5154" s="205"/>
      <c r="B5154" s="202"/>
      <c r="C5154" s="202"/>
      <c r="D5154" s="202" t="s">
        <v>271</v>
      </c>
      <c r="E5154" s="202"/>
      <c r="F5154" s="202"/>
      <c r="G5154" s="221"/>
      <c r="H5154" s="273" t="str">
        <f>IF(A5154&lt;&gt;0,SUM(Q5154:Q5156),"")</f>
        <v/>
      </c>
      <c r="I5154" s="271" t="str">
        <f>IF(A5154&lt;&gt;0,IF(IFERROR(B5154-8,0)&lt;0,0,IFERROR(B5154-8,0)),"")</f>
        <v/>
      </c>
      <c r="J5154" s="271" t="str">
        <f>IF(A5154&lt;&gt;0,IF(SUM(H5154-40)&gt;0,H5154-40,0),"")</f>
        <v/>
      </c>
      <c r="K5154" s="271" t="str">
        <f>IF(A5154&lt;&gt;0,IF(SUM(I5154:I5156)&gt;J5154,SUM(I5154:I5156),J5154),"")</f>
        <v/>
      </c>
      <c r="L5154" s="271" t="str">
        <f>IF(A5154&lt;&gt;0,IF(D5126="o",IF(H5154&lt;(15/(7/COUNTA(A5154:A5156))),0,IF(H5154&gt;(COUNTA(A5154:A5156)/5*40),COUNTA(A5154:A5156)/5*8,H5154/5)),""),"")</f>
        <v/>
      </c>
      <c r="M5154" s="272"/>
      <c r="N5154" s="272"/>
      <c r="O5154" s="272" t="str">
        <f t="shared" si="802"/>
        <v/>
      </c>
      <c r="P5154" s="272" t="str">
        <f t="shared" si="803"/>
        <v/>
      </c>
      <c r="Q5154" s="272">
        <f t="shared" si="804"/>
        <v>0</v>
      </c>
      <c r="R5154" s="272"/>
    </row>
    <row r="5155" spans="1:21" x14ac:dyDescent="0.3">
      <c r="A5155" s="206"/>
      <c r="B5155" s="200"/>
      <c r="C5155" s="200"/>
      <c r="D5155" s="215"/>
      <c r="E5155" s="200"/>
      <c r="F5155" s="200"/>
      <c r="G5155" s="216"/>
      <c r="H5155" s="273"/>
      <c r="I5155" s="271" t="str">
        <f>IF(A5155&lt;&gt;0,IF(IFERROR(B5155-8,0)&lt;0,0,IFERROR(B5155-8,0)),"")</f>
        <v/>
      </c>
      <c r="J5155" s="271"/>
      <c r="K5155" s="271"/>
      <c r="L5155" s="271"/>
      <c r="M5155" s="272"/>
      <c r="N5155" s="272"/>
      <c r="O5155" s="272" t="str">
        <f t="shared" si="802"/>
        <v/>
      </c>
      <c r="P5155" s="272" t="str">
        <f t="shared" si="803"/>
        <v/>
      </c>
      <c r="Q5155" s="272">
        <f t="shared" si="804"/>
        <v>0</v>
      </c>
      <c r="R5155" s="272"/>
    </row>
    <row r="5156" spans="1:21" ht="17.25" thickBot="1" x14ac:dyDescent="0.35">
      <c r="A5156" s="207"/>
      <c r="B5156" s="204"/>
      <c r="C5156" s="204"/>
      <c r="D5156" s="218"/>
      <c r="E5156" s="204"/>
      <c r="F5156" s="204"/>
      <c r="G5156" s="219"/>
      <c r="H5156" s="273"/>
      <c r="I5156" s="271" t="str">
        <f>IF(A5156&lt;&gt;0,IF(IFERROR(B5156-8,0)&lt;0,0,IFERROR(B5156-8,0)),"")</f>
        <v/>
      </c>
      <c r="J5156" s="271"/>
      <c r="K5156" s="271"/>
      <c r="L5156" s="271"/>
      <c r="M5156" s="272"/>
      <c r="N5156" s="272"/>
      <c r="O5156" s="272"/>
      <c r="P5156" s="272"/>
      <c r="Q5156" s="272">
        <f t="shared" si="804"/>
        <v>0</v>
      </c>
      <c r="R5156" s="272"/>
    </row>
    <row r="5157" spans="1:21" ht="17.25" thickBot="1" x14ac:dyDescent="0.35">
      <c r="A5157" s="211"/>
      <c r="B5157" s="243"/>
      <c r="C5157" s="243"/>
      <c r="D5157" s="243"/>
      <c r="E5157" s="243"/>
      <c r="F5157" s="243"/>
      <c r="G5157" s="244"/>
      <c r="H5157" s="273">
        <f t="shared" ref="H5157:M5157" si="805">SUM(H5158:H5188)</f>
        <v>0</v>
      </c>
      <c r="I5157" s="271">
        <f t="shared" si="805"/>
        <v>0</v>
      </c>
      <c r="J5157" s="271">
        <f t="shared" si="805"/>
        <v>0</v>
      </c>
      <c r="K5157" s="271">
        <f t="shared" si="805"/>
        <v>0</v>
      </c>
      <c r="L5157" s="274">
        <f t="shared" si="805"/>
        <v>0</v>
      </c>
      <c r="M5157" s="271" t="e">
        <f t="shared" si="805"/>
        <v>#DIV/0!</v>
      </c>
      <c r="N5157" s="275">
        <f>COUNTA(B5158:B5188)-COUNTIF(B5158:B5188,"연차")</f>
        <v>0</v>
      </c>
      <c r="O5157" s="271">
        <f>SUM(O5158:O5188)</f>
        <v>0</v>
      </c>
      <c r="P5157" s="271">
        <f>SUM(P5158:P5188)</f>
        <v>0</v>
      </c>
      <c r="Q5157" s="272">
        <f>SUM(Q5158:Q5188)</f>
        <v>0</v>
      </c>
      <c r="R5157" s="272">
        <f>COUNTA(A5158:A5188)</f>
        <v>28</v>
      </c>
      <c r="S5157" s="276">
        <f>SUM(C5158:C5188)</f>
        <v>0</v>
      </c>
      <c r="T5157" s="276">
        <f>SUM(F5158:F5188)</f>
        <v>0</v>
      </c>
      <c r="U5157" s="251">
        <f>G5159*G5161</f>
        <v>0</v>
      </c>
    </row>
    <row r="5158" spans="1:21" x14ac:dyDescent="0.3">
      <c r="A5158" s="212">
        <v>1</v>
      </c>
      <c r="B5158" s="201"/>
      <c r="C5158" s="201"/>
      <c r="D5158" s="201" t="s">
        <v>271</v>
      </c>
      <c r="E5158" s="201"/>
      <c r="F5158" s="201"/>
      <c r="G5158" s="213" t="s">
        <v>282</v>
      </c>
      <c r="H5158" s="273">
        <f>SUM(B5158:B5164)</f>
        <v>0</v>
      </c>
      <c r="I5158" s="271">
        <f t="shared" ref="I5158:I5185" si="806">IF(IFERROR(B5158-8,0)&lt;0,0,IFERROR(B5158-8,0))</f>
        <v>0</v>
      </c>
      <c r="J5158" s="271">
        <f>IF(SUM(H5158-40)&gt;0,H5158-40,0)</f>
        <v>0</v>
      </c>
      <c r="K5158" s="271">
        <f>IF(SUM(I5158:I5164)&gt;J5158,SUM(I5158:I5164),J5158)</f>
        <v>0</v>
      </c>
      <c r="L5158" s="271">
        <f>IF(D5158="o",IF(H5158&lt;15,0,IF(H5158&gt;40,8,H5158/5)),0)</f>
        <v>0</v>
      </c>
      <c r="M5158" s="272" t="e">
        <f>SUM(B5158:B5188)/COUNTA(B5158:B5188)</f>
        <v>#DIV/0!</v>
      </c>
      <c r="N5158" s="272"/>
      <c r="O5158" s="272" t="str">
        <f>IF(E5158="o",IF(B5158&gt;8,8,B5158),"")</f>
        <v/>
      </c>
      <c r="P5158" s="272" t="str">
        <f>IF(E5158="o",IF(B5158&gt;8,B5158-8,0),"")</f>
        <v/>
      </c>
      <c r="Q5158" s="272">
        <f>COUNTA(A5158)*IF(B5158="연차",0,B5158)</f>
        <v>0</v>
      </c>
      <c r="R5158" s="272"/>
    </row>
    <row r="5159" spans="1:21" x14ac:dyDescent="0.3">
      <c r="A5159" s="214">
        <v>2</v>
      </c>
      <c r="B5159" s="200"/>
      <c r="C5159" s="200"/>
      <c r="D5159" s="215"/>
      <c r="E5159" s="200"/>
      <c r="F5159" s="200"/>
      <c r="G5159" s="203"/>
      <c r="H5159" s="273"/>
      <c r="I5159" s="271">
        <f t="shared" si="806"/>
        <v>0</v>
      </c>
      <c r="J5159" s="271"/>
      <c r="K5159" s="271"/>
      <c r="L5159" s="271"/>
      <c r="M5159" s="272"/>
      <c r="N5159" s="272"/>
      <c r="O5159" s="272" t="str">
        <f t="shared" ref="O5159:O5187" si="807">IF(E5159="o",IF(B5159&gt;8,8,B5159),"")</f>
        <v/>
      </c>
      <c r="P5159" s="272" t="str">
        <f t="shared" ref="P5159:P5187" si="808">IF(E5159="o",IF(B5159&gt;8,B5159-8,0),"")</f>
        <v/>
      </c>
      <c r="Q5159" s="272">
        <f t="shared" ref="Q5159:Q5188" si="809">COUNTA(A5159)*IF(B5159="연차",0,B5159)</f>
        <v>0</v>
      </c>
      <c r="R5159" s="272"/>
    </row>
    <row r="5160" spans="1:21" x14ac:dyDescent="0.3">
      <c r="A5160" s="214">
        <v>3</v>
      </c>
      <c r="B5160" s="200"/>
      <c r="C5160" s="200"/>
      <c r="D5160" s="215"/>
      <c r="E5160" s="200"/>
      <c r="F5160" s="200"/>
      <c r="G5160" s="203" t="s">
        <v>275</v>
      </c>
      <c r="H5160" s="273"/>
      <c r="I5160" s="271">
        <f t="shared" si="806"/>
        <v>0</v>
      </c>
      <c r="J5160" s="271"/>
      <c r="K5160" s="271"/>
      <c r="L5160" s="271"/>
      <c r="M5160" s="272"/>
      <c r="N5160" s="272"/>
      <c r="O5160" s="272" t="str">
        <f t="shared" si="807"/>
        <v/>
      </c>
      <c r="P5160" s="272" t="str">
        <f t="shared" si="808"/>
        <v/>
      </c>
      <c r="Q5160" s="272">
        <f t="shared" si="809"/>
        <v>0</v>
      </c>
      <c r="R5160" s="272"/>
    </row>
    <row r="5161" spans="1:21" x14ac:dyDescent="0.3">
      <c r="A5161" s="214">
        <v>4</v>
      </c>
      <c r="B5161" s="200"/>
      <c r="C5161" s="200"/>
      <c r="D5161" s="215"/>
      <c r="E5161" s="200"/>
      <c r="F5161" s="200"/>
      <c r="G5161" s="203"/>
      <c r="H5161" s="273"/>
      <c r="I5161" s="271">
        <f t="shared" si="806"/>
        <v>0</v>
      </c>
      <c r="J5161" s="271"/>
      <c r="K5161" s="271"/>
      <c r="L5161" s="271"/>
      <c r="M5161" s="272"/>
      <c r="N5161" s="272"/>
      <c r="O5161" s="272" t="str">
        <f t="shared" si="807"/>
        <v/>
      </c>
      <c r="P5161" s="272" t="str">
        <f t="shared" si="808"/>
        <v/>
      </c>
      <c r="Q5161" s="272">
        <f t="shared" si="809"/>
        <v>0</v>
      </c>
      <c r="R5161" s="272"/>
    </row>
    <row r="5162" spans="1:21" x14ac:dyDescent="0.3">
      <c r="A5162" s="214">
        <v>5</v>
      </c>
      <c r="B5162" s="200"/>
      <c r="C5162" s="200"/>
      <c r="D5162" s="215"/>
      <c r="E5162" s="200"/>
      <c r="F5162" s="200"/>
      <c r="G5162" s="216"/>
      <c r="H5162" s="273"/>
      <c r="I5162" s="271">
        <f t="shared" si="806"/>
        <v>0</v>
      </c>
      <c r="J5162" s="271"/>
      <c r="K5162" s="271"/>
      <c r="L5162" s="271"/>
      <c r="M5162" s="272"/>
      <c r="N5162" s="272"/>
      <c r="O5162" s="272" t="str">
        <f t="shared" si="807"/>
        <v/>
      </c>
      <c r="P5162" s="272" t="str">
        <f t="shared" si="808"/>
        <v/>
      </c>
      <c r="Q5162" s="272">
        <f t="shared" si="809"/>
        <v>0</v>
      </c>
      <c r="R5162" s="272"/>
    </row>
    <row r="5163" spans="1:21" x14ac:dyDescent="0.3">
      <c r="A5163" s="214">
        <v>6</v>
      </c>
      <c r="B5163" s="200"/>
      <c r="C5163" s="200"/>
      <c r="D5163" s="215"/>
      <c r="E5163" s="200"/>
      <c r="F5163" s="200"/>
      <c r="G5163" s="216"/>
      <c r="H5163" s="273"/>
      <c r="I5163" s="271">
        <f t="shared" si="806"/>
        <v>0</v>
      </c>
      <c r="J5163" s="271"/>
      <c r="K5163" s="271"/>
      <c r="L5163" s="271"/>
      <c r="M5163" s="272"/>
      <c r="N5163" s="272"/>
      <c r="O5163" s="272" t="str">
        <f t="shared" si="807"/>
        <v/>
      </c>
      <c r="P5163" s="272" t="str">
        <f t="shared" si="808"/>
        <v/>
      </c>
      <c r="Q5163" s="272">
        <f t="shared" si="809"/>
        <v>0</v>
      </c>
      <c r="R5163" s="272"/>
    </row>
    <row r="5164" spans="1:21" ht="17.25" thickBot="1" x14ac:dyDescent="0.35">
      <c r="A5164" s="217">
        <v>7</v>
      </c>
      <c r="B5164" s="204"/>
      <c r="C5164" s="204"/>
      <c r="D5164" s="218"/>
      <c r="E5164" s="204"/>
      <c r="F5164" s="204"/>
      <c r="G5164" s="219"/>
      <c r="H5164" s="273"/>
      <c r="I5164" s="271">
        <f t="shared" si="806"/>
        <v>0</v>
      </c>
      <c r="J5164" s="271"/>
      <c r="K5164" s="271"/>
      <c r="L5164" s="271"/>
      <c r="M5164" s="272"/>
      <c r="N5164" s="272"/>
      <c r="O5164" s="272" t="str">
        <f t="shared" si="807"/>
        <v/>
      </c>
      <c r="P5164" s="272" t="str">
        <f t="shared" si="808"/>
        <v/>
      </c>
      <c r="Q5164" s="272">
        <f t="shared" si="809"/>
        <v>0</v>
      </c>
      <c r="R5164" s="272"/>
    </row>
    <row r="5165" spans="1:21" x14ac:dyDescent="0.3">
      <c r="A5165" s="220">
        <v>8</v>
      </c>
      <c r="B5165" s="202"/>
      <c r="C5165" s="202"/>
      <c r="D5165" s="202" t="s">
        <v>271</v>
      </c>
      <c r="E5165" s="202"/>
      <c r="F5165" s="202"/>
      <c r="G5165" s="221"/>
      <c r="H5165" s="273">
        <f>SUM(B5165:B5171)</f>
        <v>0</v>
      </c>
      <c r="I5165" s="271">
        <f t="shared" si="806"/>
        <v>0</v>
      </c>
      <c r="J5165" s="271">
        <f>IF(SUM(H5165-40)&gt;0,H5165-40,0)</f>
        <v>0</v>
      </c>
      <c r="K5165" s="271">
        <f>IF(SUM(I5165:I5171)&gt;J5165,SUM(I5165:I5171),J5165)</f>
        <v>0</v>
      </c>
      <c r="L5165" s="271">
        <f>IF(D5165="o",IF(H5165&lt;15,0,IF(H5165&gt;40,8,H5165/5)),0)</f>
        <v>0</v>
      </c>
      <c r="M5165" s="272"/>
      <c r="N5165" s="272"/>
      <c r="O5165" s="272" t="str">
        <f t="shared" si="807"/>
        <v/>
      </c>
      <c r="P5165" s="272" t="str">
        <f t="shared" si="808"/>
        <v/>
      </c>
      <c r="Q5165" s="272">
        <f t="shared" si="809"/>
        <v>0</v>
      </c>
      <c r="R5165" s="272"/>
    </row>
    <row r="5166" spans="1:21" x14ac:dyDescent="0.3">
      <c r="A5166" s="214">
        <v>9</v>
      </c>
      <c r="B5166" s="200"/>
      <c r="C5166" s="200"/>
      <c r="D5166" s="215"/>
      <c r="E5166" s="200"/>
      <c r="F5166" s="200"/>
      <c r="G5166" s="216"/>
      <c r="H5166" s="273"/>
      <c r="I5166" s="271">
        <f t="shared" si="806"/>
        <v>0</v>
      </c>
      <c r="J5166" s="271"/>
      <c r="K5166" s="271"/>
      <c r="L5166" s="271"/>
      <c r="M5166" s="272"/>
      <c r="N5166" s="272"/>
      <c r="O5166" s="272" t="str">
        <f t="shared" si="807"/>
        <v/>
      </c>
      <c r="P5166" s="272" t="str">
        <f t="shared" si="808"/>
        <v/>
      </c>
      <c r="Q5166" s="272">
        <f t="shared" si="809"/>
        <v>0</v>
      </c>
      <c r="R5166" s="272"/>
    </row>
    <row r="5167" spans="1:21" x14ac:dyDescent="0.3">
      <c r="A5167" s="214">
        <v>10</v>
      </c>
      <c r="B5167" s="200"/>
      <c r="C5167" s="200"/>
      <c r="D5167" s="215"/>
      <c r="E5167" s="200"/>
      <c r="F5167" s="200"/>
      <c r="G5167" s="216"/>
      <c r="H5167" s="273"/>
      <c r="I5167" s="271">
        <f t="shared" si="806"/>
        <v>0</v>
      </c>
      <c r="J5167" s="271"/>
      <c r="K5167" s="271"/>
      <c r="L5167" s="271"/>
      <c r="M5167" s="272"/>
      <c r="N5167" s="272"/>
      <c r="O5167" s="272" t="str">
        <f t="shared" si="807"/>
        <v/>
      </c>
      <c r="P5167" s="272" t="str">
        <f t="shared" si="808"/>
        <v/>
      </c>
      <c r="Q5167" s="272">
        <f t="shared" si="809"/>
        <v>0</v>
      </c>
      <c r="R5167" s="272"/>
    </row>
    <row r="5168" spans="1:21" x14ac:dyDescent="0.3">
      <c r="A5168" s="214">
        <v>11</v>
      </c>
      <c r="B5168" s="200"/>
      <c r="C5168" s="200"/>
      <c r="D5168" s="215"/>
      <c r="E5168" s="200"/>
      <c r="F5168" s="200"/>
      <c r="G5168" s="216"/>
      <c r="H5168" s="273"/>
      <c r="I5168" s="271">
        <f t="shared" si="806"/>
        <v>0</v>
      </c>
      <c r="J5168" s="271"/>
      <c r="K5168" s="271"/>
      <c r="L5168" s="271"/>
      <c r="M5168" s="272"/>
      <c r="N5168" s="272"/>
      <c r="O5168" s="272" t="str">
        <f t="shared" si="807"/>
        <v/>
      </c>
      <c r="P5168" s="272" t="str">
        <f t="shared" si="808"/>
        <v/>
      </c>
      <c r="Q5168" s="272">
        <f t="shared" si="809"/>
        <v>0</v>
      </c>
      <c r="R5168" s="272"/>
    </row>
    <row r="5169" spans="1:18" x14ac:dyDescent="0.3">
      <c r="A5169" s="214">
        <v>12</v>
      </c>
      <c r="B5169" s="200"/>
      <c r="C5169" s="200"/>
      <c r="D5169" s="215"/>
      <c r="E5169" s="200"/>
      <c r="F5169" s="200"/>
      <c r="G5169" s="216"/>
      <c r="H5169" s="273"/>
      <c r="I5169" s="271">
        <f t="shared" si="806"/>
        <v>0</v>
      </c>
      <c r="J5169" s="271"/>
      <c r="K5169" s="271"/>
      <c r="L5169" s="271"/>
      <c r="M5169" s="272"/>
      <c r="N5169" s="272"/>
      <c r="O5169" s="272" t="str">
        <f t="shared" si="807"/>
        <v/>
      </c>
      <c r="P5169" s="272" t="str">
        <f t="shared" si="808"/>
        <v/>
      </c>
      <c r="Q5169" s="272">
        <f t="shared" si="809"/>
        <v>0</v>
      </c>
      <c r="R5169" s="272"/>
    </row>
    <row r="5170" spans="1:18" x14ac:dyDescent="0.3">
      <c r="A5170" s="214">
        <v>13</v>
      </c>
      <c r="B5170" s="200"/>
      <c r="C5170" s="200"/>
      <c r="D5170" s="215"/>
      <c r="E5170" s="200"/>
      <c r="F5170" s="200"/>
      <c r="G5170" s="216"/>
      <c r="H5170" s="273"/>
      <c r="I5170" s="271">
        <f t="shared" si="806"/>
        <v>0</v>
      </c>
      <c r="J5170" s="271"/>
      <c r="K5170" s="271"/>
      <c r="L5170" s="271"/>
      <c r="M5170" s="272"/>
      <c r="N5170" s="272"/>
      <c r="O5170" s="272" t="str">
        <f t="shared" si="807"/>
        <v/>
      </c>
      <c r="P5170" s="272" t="str">
        <f t="shared" si="808"/>
        <v/>
      </c>
      <c r="Q5170" s="272">
        <f t="shared" si="809"/>
        <v>0</v>
      </c>
      <c r="R5170" s="272"/>
    </row>
    <row r="5171" spans="1:18" ht="17.25" thickBot="1" x14ac:dyDescent="0.35">
      <c r="A5171" s="217">
        <v>14</v>
      </c>
      <c r="B5171" s="204"/>
      <c r="C5171" s="204"/>
      <c r="D5171" s="218"/>
      <c r="E5171" s="204"/>
      <c r="F5171" s="204"/>
      <c r="G5171" s="219"/>
      <c r="H5171" s="273"/>
      <c r="I5171" s="271">
        <f t="shared" si="806"/>
        <v>0</v>
      </c>
      <c r="J5171" s="271"/>
      <c r="K5171" s="271"/>
      <c r="L5171" s="271"/>
      <c r="M5171" s="272"/>
      <c r="N5171" s="272"/>
      <c r="O5171" s="272" t="str">
        <f t="shared" si="807"/>
        <v/>
      </c>
      <c r="P5171" s="272" t="str">
        <f t="shared" si="808"/>
        <v/>
      </c>
      <c r="Q5171" s="272">
        <f t="shared" si="809"/>
        <v>0</v>
      </c>
      <c r="R5171" s="272"/>
    </row>
    <row r="5172" spans="1:18" x14ac:dyDescent="0.3">
      <c r="A5172" s="220">
        <v>15</v>
      </c>
      <c r="B5172" s="202"/>
      <c r="C5172" s="202"/>
      <c r="D5172" s="202" t="s">
        <v>271</v>
      </c>
      <c r="E5172" s="202"/>
      <c r="F5172" s="202"/>
      <c r="G5172" s="221"/>
      <c r="H5172" s="273">
        <f>SUM(B5172:B5178)</f>
        <v>0</v>
      </c>
      <c r="I5172" s="271">
        <f t="shared" si="806"/>
        <v>0</v>
      </c>
      <c r="J5172" s="271">
        <f>IF(SUM(H5172-40)&gt;0,H5172-40,0)</f>
        <v>0</v>
      </c>
      <c r="K5172" s="271">
        <f>IF(SUM(I5172:I5178)&gt;J5172,SUM(I5172:I5178),J5172)</f>
        <v>0</v>
      </c>
      <c r="L5172" s="271">
        <f>IF(D5172="o",IF(H5172&lt;15,0,IF(H5172&gt;40,8,H5172/5)),0)</f>
        <v>0</v>
      </c>
      <c r="M5172" s="272"/>
      <c r="N5172" s="272"/>
      <c r="O5172" s="272" t="str">
        <f t="shared" si="807"/>
        <v/>
      </c>
      <c r="P5172" s="272" t="str">
        <f t="shared" si="808"/>
        <v/>
      </c>
      <c r="Q5172" s="272">
        <f t="shared" si="809"/>
        <v>0</v>
      </c>
      <c r="R5172" s="272"/>
    </row>
    <row r="5173" spans="1:18" x14ac:dyDescent="0.3">
      <c r="A5173" s="214">
        <v>16</v>
      </c>
      <c r="B5173" s="200"/>
      <c r="C5173" s="200"/>
      <c r="D5173" s="215"/>
      <c r="E5173" s="200"/>
      <c r="F5173" s="200"/>
      <c r="G5173" s="216"/>
      <c r="H5173" s="273"/>
      <c r="I5173" s="271">
        <f t="shared" si="806"/>
        <v>0</v>
      </c>
      <c r="J5173" s="271"/>
      <c r="K5173" s="271"/>
      <c r="L5173" s="271"/>
      <c r="M5173" s="272"/>
      <c r="N5173" s="272"/>
      <c r="O5173" s="272" t="str">
        <f t="shared" si="807"/>
        <v/>
      </c>
      <c r="P5173" s="272" t="str">
        <f t="shared" si="808"/>
        <v/>
      </c>
      <c r="Q5173" s="272">
        <f t="shared" si="809"/>
        <v>0</v>
      </c>
      <c r="R5173" s="272"/>
    </row>
    <row r="5174" spans="1:18" x14ac:dyDescent="0.3">
      <c r="A5174" s="214">
        <v>17</v>
      </c>
      <c r="B5174" s="200"/>
      <c r="C5174" s="200"/>
      <c r="D5174" s="215"/>
      <c r="E5174" s="200"/>
      <c r="F5174" s="200"/>
      <c r="G5174" s="216"/>
      <c r="H5174" s="273"/>
      <c r="I5174" s="271">
        <f t="shared" si="806"/>
        <v>0</v>
      </c>
      <c r="J5174" s="271"/>
      <c r="K5174" s="271"/>
      <c r="L5174" s="271"/>
      <c r="M5174" s="272"/>
      <c r="N5174" s="272"/>
      <c r="O5174" s="272" t="str">
        <f t="shared" si="807"/>
        <v/>
      </c>
      <c r="P5174" s="272" t="str">
        <f t="shared" si="808"/>
        <v/>
      </c>
      <c r="Q5174" s="272">
        <f t="shared" si="809"/>
        <v>0</v>
      </c>
      <c r="R5174" s="272"/>
    </row>
    <row r="5175" spans="1:18" x14ac:dyDescent="0.3">
      <c r="A5175" s="214">
        <v>18</v>
      </c>
      <c r="B5175" s="200"/>
      <c r="C5175" s="200"/>
      <c r="D5175" s="215"/>
      <c r="E5175" s="200"/>
      <c r="F5175" s="200"/>
      <c r="G5175" s="216"/>
      <c r="H5175" s="273"/>
      <c r="I5175" s="271">
        <f t="shared" si="806"/>
        <v>0</v>
      </c>
      <c r="J5175" s="271"/>
      <c r="K5175" s="271"/>
      <c r="L5175" s="271"/>
      <c r="M5175" s="272"/>
      <c r="N5175" s="272"/>
      <c r="O5175" s="272" t="str">
        <f t="shared" si="807"/>
        <v/>
      </c>
      <c r="P5175" s="272" t="str">
        <f t="shared" si="808"/>
        <v/>
      </c>
      <c r="Q5175" s="272">
        <f t="shared" si="809"/>
        <v>0</v>
      </c>
      <c r="R5175" s="272"/>
    </row>
    <row r="5176" spans="1:18" x14ac:dyDescent="0.3">
      <c r="A5176" s="214">
        <v>19</v>
      </c>
      <c r="B5176" s="200"/>
      <c r="C5176" s="200"/>
      <c r="D5176" s="215"/>
      <c r="E5176" s="200"/>
      <c r="F5176" s="200"/>
      <c r="G5176" s="216"/>
      <c r="H5176" s="273"/>
      <c r="I5176" s="271">
        <f t="shared" si="806"/>
        <v>0</v>
      </c>
      <c r="J5176" s="271"/>
      <c r="K5176" s="271"/>
      <c r="L5176" s="271"/>
      <c r="M5176" s="272"/>
      <c r="N5176" s="272"/>
      <c r="O5176" s="272" t="str">
        <f t="shared" si="807"/>
        <v/>
      </c>
      <c r="P5176" s="272" t="str">
        <f t="shared" si="808"/>
        <v/>
      </c>
      <c r="Q5176" s="272">
        <f t="shared" si="809"/>
        <v>0</v>
      </c>
      <c r="R5176" s="272"/>
    </row>
    <row r="5177" spans="1:18" x14ac:dyDescent="0.3">
      <c r="A5177" s="214">
        <v>20</v>
      </c>
      <c r="B5177" s="200"/>
      <c r="C5177" s="200"/>
      <c r="D5177" s="215"/>
      <c r="E5177" s="200"/>
      <c r="F5177" s="200"/>
      <c r="G5177" s="216"/>
      <c r="H5177" s="273"/>
      <c r="I5177" s="271">
        <f t="shared" si="806"/>
        <v>0</v>
      </c>
      <c r="J5177" s="271"/>
      <c r="K5177" s="271"/>
      <c r="L5177" s="271"/>
      <c r="M5177" s="272"/>
      <c r="N5177" s="272"/>
      <c r="O5177" s="272" t="str">
        <f t="shared" si="807"/>
        <v/>
      </c>
      <c r="P5177" s="272" t="str">
        <f t="shared" si="808"/>
        <v/>
      </c>
      <c r="Q5177" s="272">
        <f t="shared" si="809"/>
        <v>0</v>
      </c>
      <c r="R5177" s="272"/>
    </row>
    <row r="5178" spans="1:18" ht="17.25" thickBot="1" x14ac:dyDescent="0.35">
      <c r="A5178" s="217">
        <v>21</v>
      </c>
      <c r="B5178" s="204"/>
      <c r="C5178" s="204"/>
      <c r="D5178" s="218"/>
      <c r="E5178" s="204"/>
      <c r="F5178" s="204"/>
      <c r="G5178" s="219"/>
      <c r="H5178" s="273"/>
      <c r="I5178" s="271">
        <f t="shared" si="806"/>
        <v>0</v>
      </c>
      <c r="J5178" s="271"/>
      <c r="K5178" s="271"/>
      <c r="L5178" s="271"/>
      <c r="M5178" s="272"/>
      <c r="N5178" s="272"/>
      <c r="O5178" s="272" t="str">
        <f t="shared" si="807"/>
        <v/>
      </c>
      <c r="P5178" s="272" t="str">
        <f t="shared" si="808"/>
        <v/>
      </c>
      <c r="Q5178" s="272">
        <f t="shared" si="809"/>
        <v>0</v>
      </c>
      <c r="R5178" s="272"/>
    </row>
    <row r="5179" spans="1:18" x14ac:dyDescent="0.3">
      <c r="A5179" s="220">
        <v>22</v>
      </c>
      <c r="B5179" s="202"/>
      <c r="C5179" s="202"/>
      <c r="D5179" s="202" t="s">
        <v>271</v>
      </c>
      <c r="E5179" s="202"/>
      <c r="F5179" s="202"/>
      <c r="G5179" s="221"/>
      <c r="H5179" s="273">
        <f>SUM(B5179:B5185)</f>
        <v>0</v>
      </c>
      <c r="I5179" s="271">
        <f t="shared" si="806"/>
        <v>0</v>
      </c>
      <c r="J5179" s="271">
        <f>IF(SUM(H5179-40)&gt;0,H5179-40,0)</f>
        <v>0</v>
      </c>
      <c r="K5179" s="271">
        <f>IF(SUM(I5179:I5185)&gt;J5179,SUM(I5179:I5185),J5179)</f>
        <v>0</v>
      </c>
      <c r="L5179" s="271">
        <f>IF(D5179="o",IF(H5179&lt;15,0,IF(H5179&gt;40,8,H5179/5)),0)</f>
        <v>0</v>
      </c>
      <c r="M5179" s="272"/>
      <c r="N5179" s="272"/>
      <c r="O5179" s="272" t="str">
        <f t="shared" si="807"/>
        <v/>
      </c>
      <c r="P5179" s="272" t="str">
        <f t="shared" si="808"/>
        <v/>
      </c>
      <c r="Q5179" s="272">
        <f t="shared" si="809"/>
        <v>0</v>
      </c>
      <c r="R5179" s="272"/>
    </row>
    <row r="5180" spans="1:18" x14ac:dyDescent="0.3">
      <c r="A5180" s="214">
        <v>23</v>
      </c>
      <c r="B5180" s="200"/>
      <c r="C5180" s="200"/>
      <c r="D5180" s="215"/>
      <c r="E5180" s="200"/>
      <c r="F5180" s="200"/>
      <c r="G5180" s="216"/>
      <c r="H5180" s="273"/>
      <c r="I5180" s="271">
        <f t="shared" si="806"/>
        <v>0</v>
      </c>
      <c r="J5180" s="271"/>
      <c r="K5180" s="271"/>
      <c r="L5180" s="271"/>
      <c r="M5180" s="272"/>
      <c r="N5180" s="272"/>
      <c r="O5180" s="272" t="str">
        <f t="shared" si="807"/>
        <v/>
      </c>
      <c r="P5180" s="272" t="str">
        <f t="shared" si="808"/>
        <v/>
      </c>
      <c r="Q5180" s="272">
        <f t="shared" si="809"/>
        <v>0</v>
      </c>
      <c r="R5180" s="272"/>
    </row>
    <row r="5181" spans="1:18" x14ac:dyDescent="0.3">
      <c r="A5181" s="214">
        <v>24</v>
      </c>
      <c r="B5181" s="200"/>
      <c r="C5181" s="200"/>
      <c r="D5181" s="215"/>
      <c r="E5181" s="200"/>
      <c r="F5181" s="200"/>
      <c r="G5181" s="216"/>
      <c r="H5181" s="273"/>
      <c r="I5181" s="271">
        <f t="shared" si="806"/>
        <v>0</v>
      </c>
      <c r="J5181" s="271"/>
      <c r="K5181" s="271"/>
      <c r="L5181" s="271"/>
      <c r="M5181" s="272"/>
      <c r="N5181" s="272"/>
      <c r="O5181" s="272" t="str">
        <f t="shared" si="807"/>
        <v/>
      </c>
      <c r="P5181" s="272" t="str">
        <f t="shared" si="808"/>
        <v/>
      </c>
      <c r="Q5181" s="272">
        <f t="shared" si="809"/>
        <v>0</v>
      </c>
      <c r="R5181" s="272"/>
    </row>
    <row r="5182" spans="1:18" x14ac:dyDescent="0.3">
      <c r="A5182" s="214">
        <v>25</v>
      </c>
      <c r="B5182" s="200"/>
      <c r="C5182" s="200"/>
      <c r="D5182" s="215"/>
      <c r="E5182" s="200"/>
      <c r="F5182" s="200"/>
      <c r="G5182" s="216"/>
      <c r="H5182" s="273"/>
      <c r="I5182" s="271">
        <f t="shared" si="806"/>
        <v>0</v>
      </c>
      <c r="J5182" s="271"/>
      <c r="K5182" s="271"/>
      <c r="L5182" s="271"/>
      <c r="M5182" s="272"/>
      <c r="N5182" s="272"/>
      <c r="O5182" s="272" t="str">
        <f t="shared" si="807"/>
        <v/>
      </c>
      <c r="P5182" s="272" t="str">
        <f t="shared" si="808"/>
        <v/>
      </c>
      <c r="Q5182" s="272">
        <f t="shared" si="809"/>
        <v>0</v>
      </c>
      <c r="R5182" s="272"/>
    </row>
    <row r="5183" spans="1:18" x14ac:dyDescent="0.3">
      <c r="A5183" s="214">
        <v>26</v>
      </c>
      <c r="B5183" s="200"/>
      <c r="C5183" s="200"/>
      <c r="D5183" s="215"/>
      <c r="E5183" s="200"/>
      <c r="F5183" s="200"/>
      <c r="G5183" s="216"/>
      <c r="H5183" s="273"/>
      <c r="I5183" s="271">
        <f t="shared" si="806"/>
        <v>0</v>
      </c>
      <c r="J5183" s="271"/>
      <c r="K5183" s="271"/>
      <c r="L5183" s="271"/>
      <c r="M5183" s="272"/>
      <c r="N5183" s="272"/>
      <c r="O5183" s="272" t="str">
        <f t="shared" si="807"/>
        <v/>
      </c>
      <c r="P5183" s="272" t="str">
        <f t="shared" si="808"/>
        <v/>
      </c>
      <c r="Q5183" s="272">
        <f t="shared" si="809"/>
        <v>0</v>
      </c>
      <c r="R5183" s="272"/>
    </row>
    <row r="5184" spans="1:18" x14ac:dyDescent="0.3">
      <c r="A5184" s="214">
        <v>27</v>
      </c>
      <c r="B5184" s="200"/>
      <c r="C5184" s="200"/>
      <c r="D5184" s="215"/>
      <c r="E5184" s="200"/>
      <c r="F5184" s="200"/>
      <c r="G5184" s="216"/>
      <c r="H5184" s="273"/>
      <c r="I5184" s="271">
        <f t="shared" si="806"/>
        <v>0</v>
      </c>
      <c r="J5184" s="271"/>
      <c r="K5184" s="271"/>
      <c r="L5184" s="271"/>
      <c r="M5184" s="272"/>
      <c r="N5184" s="272"/>
      <c r="O5184" s="272" t="str">
        <f t="shared" si="807"/>
        <v/>
      </c>
      <c r="P5184" s="272" t="str">
        <f t="shared" si="808"/>
        <v/>
      </c>
      <c r="Q5184" s="272">
        <f t="shared" si="809"/>
        <v>0</v>
      </c>
      <c r="R5184" s="272"/>
    </row>
    <row r="5185" spans="1:21" ht="17.25" thickBot="1" x14ac:dyDescent="0.35">
      <c r="A5185" s="217">
        <v>28</v>
      </c>
      <c r="B5185" s="204"/>
      <c r="C5185" s="204"/>
      <c r="D5185" s="218"/>
      <c r="E5185" s="204"/>
      <c r="F5185" s="204"/>
      <c r="G5185" s="219"/>
      <c r="H5185" s="273"/>
      <c r="I5185" s="271">
        <f t="shared" si="806"/>
        <v>0</v>
      </c>
      <c r="J5185" s="271"/>
      <c r="K5185" s="271"/>
      <c r="L5185" s="271"/>
      <c r="M5185" s="272"/>
      <c r="N5185" s="272"/>
      <c r="O5185" s="272" t="str">
        <f t="shared" si="807"/>
        <v/>
      </c>
      <c r="P5185" s="272" t="str">
        <f t="shared" si="808"/>
        <v/>
      </c>
      <c r="Q5185" s="272">
        <f t="shared" si="809"/>
        <v>0</v>
      </c>
      <c r="R5185" s="272"/>
    </row>
    <row r="5186" spans="1:21" x14ac:dyDescent="0.3">
      <c r="A5186" s="205"/>
      <c r="B5186" s="202"/>
      <c r="C5186" s="202"/>
      <c r="D5186" s="202" t="s">
        <v>271</v>
      </c>
      <c r="E5186" s="202"/>
      <c r="F5186" s="202"/>
      <c r="G5186" s="221"/>
      <c r="H5186" s="273" t="str">
        <f>IF(A5186&lt;&gt;0,SUM(Q5186:Q5188),"")</f>
        <v/>
      </c>
      <c r="I5186" s="271" t="str">
        <f>IF(A5186&lt;&gt;0,IF(IFERROR(B5186-8,0)&lt;0,0,IFERROR(B5186-8,0)),"")</f>
        <v/>
      </c>
      <c r="J5186" s="271" t="str">
        <f>IF(A5186&lt;&gt;0,IF(SUM(H5186-40)&gt;0,H5186-40,0),"")</f>
        <v/>
      </c>
      <c r="K5186" s="271" t="str">
        <f>IF(A5186&lt;&gt;0,IF(SUM(I5186:I5188)&gt;J5186,SUM(I5186:I5188),J5186),"")</f>
        <v/>
      </c>
      <c r="L5186" s="271" t="str">
        <f>IF(A5186&lt;&gt;0,IF(D5158="o",IF(H5186&lt;(15/(7/COUNTA(A5186:A5188))),0,IF(H5186&gt;(COUNTA(A5186:A5188)/5*40),COUNTA(A5186:A5188)/5*8,H5186/5)),""),"")</f>
        <v/>
      </c>
      <c r="M5186" s="272"/>
      <c r="N5186" s="272"/>
      <c r="O5186" s="272" t="str">
        <f t="shared" si="807"/>
        <v/>
      </c>
      <c r="P5186" s="272" t="str">
        <f t="shared" si="808"/>
        <v/>
      </c>
      <c r="Q5186" s="272">
        <f t="shared" si="809"/>
        <v>0</v>
      </c>
      <c r="R5186" s="272"/>
    </row>
    <row r="5187" spans="1:21" x14ac:dyDescent="0.3">
      <c r="A5187" s="206"/>
      <c r="B5187" s="200"/>
      <c r="C5187" s="200"/>
      <c r="D5187" s="215"/>
      <c r="E5187" s="200"/>
      <c r="F5187" s="200"/>
      <c r="G5187" s="216"/>
      <c r="H5187" s="273"/>
      <c r="I5187" s="271" t="str">
        <f>IF(A5187&lt;&gt;0,IF(IFERROR(B5187-8,0)&lt;0,0,IFERROR(B5187-8,0)),"")</f>
        <v/>
      </c>
      <c r="J5187" s="271"/>
      <c r="K5187" s="271"/>
      <c r="L5187" s="271"/>
      <c r="M5187" s="272"/>
      <c r="N5187" s="272"/>
      <c r="O5187" s="272" t="str">
        <f t="shared" si="807"/>
        <v/>
      </c>
      <c r="P5187" s="272" t="str">
        <f t="shared" si="808"/>
        <v/>
      </c>
      <c r="Q5187" s="272">
        <f t="shared" si="809"/>
        <v>0</v>
      </c>
      <c r="R5187" s="272"/>
    </row>
    <row r="5188" spans="1:21" ht="17.25" thickBot="1" x14ac:dyDescent="0.35">
      <c r="A5188" s="207"/>
      <c r="B5188" s="204"/>
      <c r="C5188" s="204"/>
      <c r="D5188" s="218"/>
      <c r="E5188" s="204"/>
      <c r="F5188" s="204"/>
      <c r="G5188" s="219"/>
      <c r="H5188" s="273"/>
      <c r="I5188" s="271" t="str">
        <f>IF(A5188&lt;&gt;0,IF(IFERROR(B5188-8,0)&lt;0,0,IFERROR(B5188-8,0)),"")</f>
        <v/>
      </c>
      <c r="J5188" s="271"/>
      <c r="K5188" s="271"/>
      <c r="L5188" s="271"/>
      <c r="M5188" s="272"/>
      <c r="N5188" s="272"/>
      <c r="O5188" s="272"/>
      <c r="P5188" s="272"/>
      <c r="Q5188" s="272">
        <f t="shared" si="809"/>
        <v>0</v>
      </c>
      <c r="R5188" s="272"/>
    </row>
    <row r="5189" spans="1:21" ht="17.25" thickBot="1" x14ac:dyDescent="0.35">
      <c r="A5189" s="211"/>
      <c r="B5189" s="243"/>
      <c r="C5189" s="243"/>
      <c r="D5189" s="243"/>
      <c r="E5189" s="243"/>
      <c r="F5189" s="243"/>
      <c r="G5189" s="244"/>
      <c r="H5189" s="273">
        <f t="shared" ref="H5189:M5189" si="810">SUM(H5190:H5220)</f>
        <v>0</v>
      </c>
      <c r="I5189" s="271">
        <f t="shared" si="810"/>
        <v>0</v>
      </c>
      <c r="J5189" s="271">
        <f t="shared" si="810"/>
        <v>0</v>
      </c>
      <c r="K5189" s="271">
        <f t="shared" si="810"/>
        <v>0</v>
      </c>
      <c r="L5189" s="274">
        <f t="shared" si="810"/>
        <v>0</v>
      </c>
      <c r="M5189" s="271" t="e">
        <f t="shared" si="810"/>
        <v>#DIV/0!</v>
      </c>
      <c r="N5189" s="275">
        <f>COUNTA(B5190:B5220)-COUNTIF(B5190:B5220,"연차")</f>
        <v>0</v>
      </c>
      <c r="O5189" s="271">
        <f>SUM(O5190:O5220)</f>
        <v>0</v>
      </c>
      <c r="P5189" s="271">
        <f>SUM(P5190:P5220)</f>
        <v>0</v>
      </c>
      <c r="Q5189" s="272">
        <f>SUM(Q5190:Q5220)</f>
        <v>0</v>
      </c>
      <c r="R5189" s="272">
        <f>COUNTA(A5190:A5220)</f>
        <v>28</v>
      </c>
      <c r="S5189" s="276">
        <f>SUM(C5190:C5220)</f>
        <v>0</v>
      </c>
      <c r="T5189" s="276">
        <f>SUM(F5190:F5220)</f>
        <v>0</v>
      </c>
      <c r="U5189" s="251">
        <f>G5191*G5193</f>
        <v>0</v>
      </c>
    </row>
    <row r="5190" spans="1:21" x14ac:dyDescent="0.3">
      <c r="A5190" s="212">
        <v>1</v>
      </c>
      <c r="B5190" s="201"/>
      <c r="C5190" s="201"/>
      <c r="D5190" s="201" t="s">
        <v>271</v>
      </c>
      <c r="E5190" s="201"/>
      <c r="F5190" s="201"/>
      <c r="G5190" s="213" t="s">
        <v>282</v>
      </c>
      <c r="H5190" s="273">
        <f>SUM(B5190:B5196)</f>
        <v>0</v>
      </c>
      <c r="I5190" s="271">
        <f t="shared" ref="I5190:I5217" si="811">IF(IFERROR(B5190-8,0)&lt;0,0,IFERROR(B5190-8,0))</f>
        <v>0</v>
      </c>
      <c r="J5190" s="271">
        <f>IF(SUM(H5190-40)&gt;0,H5190-40,0)</f>
        <v>0</v>
      </c>
      <c r="K5190" s="271">
        <f>IF(SUM(I5190:I5196)&gt;J5190,SUM(I5190:I5196),J5190)</f>
        <v>0</v>
      </c>
      <c r="L5190" s="271">
        <f>IF(D5190="o",IF(H5190&lt;15,0,IF(H5190&gt;40,8,H5190/5)),0)</f>
        <v>0</v>
      </c>
      <c r="M5190" s="272" t="e">
        <f>SUM(B5190:B5220)/COUNTA(B5190:B5220)</f>
        <v>#DIV/0!</v>
      </c>
      <c r="N5190" s="272"/>
      <c r="O5190" s="272" t="str">
        <f>IF(E5190="o",IF(B5190&gt;8,8,B5190),"")</f>
        <v/>
      </c>
      <c r="P5190" s="272" t="str">
        <f>IF(E5190="o",IF(B5190&gt;8,B5190-8,0),"")</f>
        <v/>
      </c>
      <c r="Q5190" s="272">
        <f>COUNTA(A5190)*IF(B5190="연차",0,B5190)</f>
        <v>0</v>
      </c>
      <c r="R5190" s="272"/>
    </row>
    <row r="5191" spans="1:21" x14ac:dyDescent="0.3">
      <c r="A5191" s="214">
        <v>2</v>
      </c>
      <c r="B5191" s="200"/>
      <c r="C5191" s="200"/>
      <c r="D5191" s="215"/>
      <c r="E5191" s="200"/>
      <c r="F5191" s="200"/>
      <c r="G5191" s="203"/>
      <c r="H5191" s="273"/>
      <c r="I5191" s="271">
        <f t="shared" si="811"/>
        <v>0</v>
      </c>
      <c r="J5191" s="271"/>
      <c r="K5191" s="271"/>
      <c r="L5191" s="271"/>
      <c r="M5191" s="272"/>
      <c r="N5191" s="272"/>
      <c r="O5191" s="272" t="str">
        <f t="shared" ref="O5191:O5219" si="812">IF(E5191="o",IF(B5191&gt;8,8,B5191),"")</f>
        <v/>
      </c>
      <c r="P5191" s="272" t="str">
        <f t="shared" ref="P5191:P5219" si="813">IF(E5191="o",IF(B5191&gt;8,B5191-8,0),"")</f>
        <v/>
      </c>
      <c r="Q5191" s="272">
        <f t="shared" ref="Q5191:Q5220" si="814">COUNTA(A5191)*IF(B5191="연차",0,B5191)</f>
        <v>0</v>
      </c>
      <c r="R5191" s="272"/>
    </row>
    <row r="5192" spans="1:21" x14ac:dyDescent="0.3">
      <c r="A5192" s="214">
        <v>3</v>
      </c>
      <c r="B5192" s="200"/>
      <c r="C5192" s="200"/>
      <c r="D5192" s="215"/>
      <c r="E5192" s="200"/>
      <c r="F5192" s="200"/>
      <c r="G5192" s="203" t="s">
        <v>275</v>
      </c>
      <c r="H5192" s="273"/>
      <c r="I5192" s="271">
        <f t="shared" si="811"/>
        <v>0</v>
      </c>
      <c r="J5192" s="271"/>
      <c r="K5192" s="271"/>
      <c r="L5192" s="271"/>
      <c r="M5192" s="272"/>
      <c r="N5192" s="272"/>
      <c r="O5192" s="272" t="str">
        <f t="shared" si="812"/>
        <v/>
      </c>
      <c r="P5192" s="272" t="str">
        <f t="shared" si="813"/>
        <v/>
      </c>
      <c r="Q5192" s="272">
        <f t="shared" si="814"/>
        <v>0</v>
      </c>
      <c r="R5192" s="272"/>
    </row>
    <row r="5193" spans="1:21" x14ac:dyDescent="0.3">
      <c r="A5193" s="214">
        <v>4</v>
      </c>
      <c r="B5193" s="200"/>
      <c r="C5193" s="200"/>
      <c r="D5193" s="215"/>
      <c r="E5193" s="200"/>
      <c r="F5193" s="200"/>
      <c r="G5193" s="203"/>
      <c r="H5193" s="273"/>
      <c r="I5193" s="271">
        <f t="shared" si="811"/>
        <v>0</v>
      </c>
      <c r="J5193" s="271"/>
      <c r="K5193" s="271"/>
      <c r="L5193" s="271"/>
      <c r="M5193" s="272"/>
      <c r="N5193" s="272"/>
      <c r="O5193" s="272" t="str">
        <f t="shared" si="812"/>
        <v/>
      </c>
      <c r="P5193" s="272" t="str">
        <f t="shared" si="813"/>
        <v/>
      </c>
      <c r="Q5193" s="272">
        <f t="shared" si="814"/>
        <v>0</v>
      </c>
      <c r="R5193" s="272"/>
    </row>
    <row r="5194" spans="1:21" x14ac:dyDescent="0.3">
      <c r="A5194" s="214">
        <v>5</v>
      </c>
      <c r="B5194" s="200"/>
      <c r="C5194" s="200"/>
      <c r="D5194" s="215"/>
      <c r="E5194" s="200"/>
      <c r="F5194" s="200"/>
      <c r="G5194" s="216"/>
      <c r="H5194" s="273"/>
      <c r="I5194" s="271">
        <f t="shared" si="811"/>
        <v>0</v>
      </c>
      <c r="J5194" s="271"/>
      <c r="K5194" s="271"/>
      <c r="L5194" s="271"/>
      <c r="M5194" s="272"/>
      <c r="N5194" s="272"/>
      <c r="O5194" s="272" t="str">
        <f t="shared" si="812"/>
        <v/>
      </c>
      <c r="P5194" s="272" t="str">
        <f t="shared" si="813"/>
        <v/>
      </c>
      <c r="Q5194" s="272">
        <f t="shared" si="814"/>
        <v>0</v>
      </c>
      <c r="R5194" s="272"/>
    </row>
    <row r="5195" spans="1:21" x14ac:dyDescent="0.3">
      <c r="A5195" s="214">
        <v>6</v>
      </c>
      <c r="B5195" s="200"/>
      <c r="C5195" s="200"/>
      <c r="D5195" s="215"/>
      <c r="E5195" s="200"/>
      <c r="F5195" s="200"/>
      <c r="G5195" s="216"/>
      <c r="H5195" s="273"/>
      <c r="I5195" s="271">
        <f t="shared" si="811"/>
        <v>0</v>
      </c>
      <c r="J5195" s="271"/>
      <c r="K5195" s="271"/>
      <c r="L5195" s="271"/>
      <c r="M5195" s="272"/>
      <c r="N5195" s="272"/>
      <c r="O5195" s="272" t="str">
        <f t="shared" si="812"/>
        <v/>
      </c>
      <c r="P5195" s="272" t="str">
        <f t="shared" si="813"/>
        <v/>
      </c>
      <c r="Q5195" s="272">
        <f t="shared" si="814"/>
        <v>0</v>
      </c>
      <c r="R5195" s="272"/>
    </row>
    <row r="5196" spans="1:21" ht="17.25" thickBot="1" x14ac:dyDescent="0.35">
      <c r="A5196" s="217">
        <v>7</v>
      </c>
      <c r="B5196" s="204"/>
      <c r="C5196" s="204"/>
      <c r="D5196" s="218"/>
      <c r="E5196" s="204"/>
      <c r="F5196" s="204"/>
      <c r="G5196" s="219"/>
      <c r="H5196" s="273"/>
      <c r="I5196" s="271">
        <f t="shared" si="811"/>
        <v>0</v>
      </c>
      <c r="J5196" s="271"/>
      <c r="K5196" s="271"/>
      <c r="L5196" s="271"/>
      <c r="M5196" s="272"/>
      <c r="N5196" s="272"/>
      <c r="O5196" s="272" t="str">
        <f t="shared" si="812"/>
        <v/>
      </c>
      <c r="P5196" s="272" t="str">
        <f t="shared" si="813"/>
        <v/>
      </c>
      <c r="Q5196" s="272">
        <f t="shared" si="814"/>
        <v>0</v>
      </c>
      <c r="R5196" s="272"/>
    </row>
    <row r="5197" spans="1:21" x14ac:dyDescent="0.3">
      <c r="A5197" s="220">
        <v>8</v>
      </c>
      <c r="B5197" s="202"/>
      <c r="C5197" s="202"/>
      <c r="D5197" s="202" t="s">
        <v>271</v>
      </c>
      <c r="E5197" s="202"/>
      <c r="F5197" s="202"/>
      <c r="G5197" s="221"/>
      <c r="H5197" s="273">
        <f>SUM(B5197:B5203)</f>
        <v>0</v>
      </c>
      <c r="I5197" s="271">
        <f t="shared" si="811"/>
        <v>0</v>
      </c>
      <c r="J5197" s="271">
        <f>IF(SUM(H5197-40)&gt;0,H5197-40,0)</f>
        <v>0</v>
      </c>
      <c r="K5197" s="271">
        <f>IF(SUM(I5197:I5203)&gt;J5197,SUM(I5197:I5203),J5197)</f>
        <v>0</v>
      </c>
      <c r="L5197" s="271">
        <f>IF(D5197="o",IF(H5197&lt;15,0,IF(H5197&gt;40,8,H5197/5)),0)</f>
        <v>0</v>
      </c>
      <c r="M5197" s="272"/>
      <c r="N5197" s="272"/>
      <c r="O5197" s="272" t="str">
        <f t="shared" si="812"/>
        <v/>
      </c>
      <c r="P5197" s="272" t="str">
        <f t="shared" si="813"/>
        <v/>
      </c>
      <c r="Q5197" s="272">
        <f t="shared" si="814"/>
        <v>0</v>
      </c>
      <c r="R5197" s="272"/>
    </row>
    <row r="5198" spans="1:21" x14ac:dyDescent="0.3">
      <c r="A5198" s="214">
        <v>9</v>
      </c>
      <c r="B5198" s="200"/>
      <c r="C5198" s="200"/>
      <c r="D5198" s="215"/>
      <c r="E5198" s="200"/>
      <c r="F5198" s="200"/>
      <c r="G5198" s="216"/>
      <c r="H5198" s="273"/>
      <c r="I5198" s="271">
        <f t="shared" si="811"/>
        <v>0</v>
      </c>
      <c r="J5198" s="271"/>
      <c r="K5198" s="271"/>
      <c r="L5198" s="271"/>
      <c r="M5198" s="272"/>
      <c r="N5198" s="272"/>
      <c r="O5198" s="272" t="str">
        <f t="shared" si="812"/>
        <v/>
      </c>
      <c r="P5198" s="272" t="str">
        <f t="shared" si="813"/>
        <v/>
      </c>
      <c r="Q5198" s="272">
        <f t="shared" si="814"/>
        <v>0</v>
      </c>
      <c r="R5198" s="272"/>
    </row>
    <row r="5199" spans="1:21" x14ac:dyDescent="0.3">
      <c r="A5199" s="214">
        <v>10</v>
      </c>
      <c r="B5199" s="200"/>
      <c r="C5199" s="200"/>
      <c r="D5199" s="215"/>
      <c r="E5199" s="200"/>
      <c r="F5199" s="200"/>
      <c r="G5199" s="216"/>
      <c r="H5199" s="273"/>
      <c r="I5199" s="271">
        <f t="shared" si="811"/>
        <v>0</v>
      </c>
      <c r="J5199" s="271"/>
      <c r="K5199" s="271"/>
      <c r="L5199" s="271"/>
      <c r="M5199" s="272"/>
      <c r="N5199" s="272"/>
      <c r="O5199" s="272" t="str">
        <f t="shared" si="812"/>
        <v/>
      </c>
      <c r="P5199" s="272" t="str">
        <f t="shared" si="813"/>
        <v/>
      </c>
      <c r="Q5199" s="272">
        <f t="shared" si="814"/>
        <v>0</v>
      </c>
      <c r="R5199" s="272"/>
    </row>
    <row r="5200" spans="1:21" x14ac:dyDescent="0.3">
      <c r="A5200" s="214">
        <v>11</v>
      </c>
      <c r="B5200" s="200"/>
      <c r="C5200" s="200"/>
      <c r="D5200" s="215"/>
      <c r="E5200" s="200"/>
      <c r="F5200" s="200"/>
      <c r="G5200" s="216"/>
      <c r="H5200" s="273"/>
      <c r="I5200" s="271">
        <f t="shared" si="811"/>
        <v>0</v>
      </c>
      <c r="J5200" s="271"/>
      <c r="K5200" s="271"/>
      <c r="L5200" s="271"/>
      <c r="M5200" s="272"/>
      <c r="N5200" s="272"/>
      <c r="O5200" s="272" t="str">
        <f t="shared" si="812"/>
        <v/>
      </c>
      <c r="P5200" s="272" t="str">
        <f t="shared" si="813"/>
        <v/>
      </c>
      <c r="Q5200" s="272">
        <f t="shared" si="814"/>
        <v>0</v>
      </c>
      <c r="R5200" s="272"/>
    </row>
    <row r="5201" spans="1:18" x14ac:dyDescent="0.3">
      <c r="A5201" s="214">
        <v>12</v>
      </c>
      <c r="B5201" s="200"/>
      <c r="C5201" s="200"/>
      <c r="D5201" s="215"/>
      <c r="E5201" s="200"/>
      <c r="F5201" s="200"/>
      <c r="G5201" s="216"/>
      <c r="H5201" s="273"/>
      <c r="I5201" s="271">
        <f t="shared" si="811"/>
        <v>0</v>
      </c>
      <c r="J5201" s="271"/>
      <c r="K5201" s="271"/>
      <c r="L5201" s="271"/>
      <c r="M5201" s="272"/>
      <c r="N5201" s="272"/>
      <c r="O5201" s="272" t="str">
        <f t="shared" si="812"/>
        <v/>
      </c>
      <c r="P5201" s="272" t="str">
        <f t="shared" si="813"/>
        <v/>
      </c>
      <c r="Q5201" s="272">
        <f t="shared" si="814"/>
        <v>0</v>
      </c>
      <c r="R5201" s="272"/>
    </row>
    <row r="5202" spans="1:18" x14ac:dyDescent="0.3">
      <c r="A5202" s="214">
        <v>13</v>
      </c>
      <c r="B5202" s="200"/>
      <c r="C5202" s="200"/>
      <c r="D5202" s="215"/>
      <c r="E5202" s="200"/>
      <c r="F5202" s="200"/>
      <c r="G5202" s="216"/>
      <c r="H5202" s="273"/>
      <c r="I5202" s="271">
        <f t="shared" si="811"/>
        <v>0</v>
      </c>
      <c r="J5202" s="271"/>
      <c r="K5202" s="271"/>
      <c r="L5202" s="271"/>
      <c r="M5202" s="272"/>
      <c r="N5202" s="272"/>
      <c r="O5202" s="272" t="str">
        <f t="shared" si="812"/>
        <v/>
      </c>
      <c r="P5202" s="272" t="str">
        <f t="shared" si="813"/>
        <v/>
      </c>
      <c r="Q5202" s="272">
        <f t="shared" si="814"/>
        <v>0</v>
      </c>
      <c r="R5202" s="272"/>
    </row>
    <row r="5203" spans="1:18" ht="17.25" thickBot="1" x14ac:dyDescent="0.35">
      <c r="A5203" s="217">
        <v>14</v>
      </c>
      <c r="B5203" s="204"/>
      <c r="C5203" s="204"/>
      <c r="D5203" s="218"/>
      <c r="E5203" s="204"/>
      <c r="F5203" s="204"/>
      <c r="G5203" s="219"/>
      <c r="H5203" s="273"/>
      <c r="I5203" s="271">
        <f t="shared" si="811"/>
        <v>0</v>
      </c>
      <c r="J5203" s="271"/>
      <c r="K5203" s="271"/>
      <c r="L5203" s="271"/>
      <c r="M5203" s="272"/>
      <c r="N5203" s="272"/>
      <c r="O5203" s="272" t="str">
        <f t="shared" si="812"/>
        <v/>
      </c>
      <c r="P5203" s="272" t="str">
        <f t="shared" si="813"/>
        <v/>
      </c>
      <c r="Q5203" s="272">
        <f t="shared" si="814"/>
        <v>0</v>
      </c>
      <c r="R5203" s="272"/>
    </row>
    <row r="5204" spans="1:18" x14ac:dyDescent="0.3">
      <c r="A5204" s="220">
        <v>15</v>
      </c>
      <c r="B5204" s="202"/>
      <c r="C5204" s="202"/>
      <c r="D5204" s="202" t="s">
        <v>271</v>
      </c>
      <c r="E5204" s="202"/>
      <c r="F5204" s="202"/>
      <c r="G5204" s="221"/>
      <c r="H5204" s="273">
        <f>SUM(B5204:B5210)</f>
        <v>0</v>
      </c>
      <c r="I5204" s="271">
        <f t="shared" si="811"/>
        <v>0</v>
      </c>
      <c r="J5204" s="271">
        <f>IF(SUM(H5204-40)&gt;0,H5204-40,0)</f>
        <v>0</v>
      </c>
      <c r="K5204" s="271">
        <f>IF(SUM(I5204:I5210)&gt;J5204,SUM(I5204:I5210),J5204)</f>
        <v>0</v>
      </c>
      <c r="L5204" s="271">
        <f>IF(D5204="o",IF(H5204&lt;15,0,IF(H5204&gt;40,8,H5204/5)),0)</f>
        <v>0</v>
      </c>
      <c r="M5204" s="272"/>
      <c r="N5204" s="272"/>
      <c r="O5204" s="272" t="str">
        <f t="shared" si="812"/>
        <v/>
      </c>
      <c r="P5204" s="272" t="str">
        <f t="shared" si="813"/>
        <v/>
      </c>
      <c r="Q5204" s="272">
        <f t="shared" si="814"/>
        <v>0</v>
      </c>
      <c r="R5204" s="272"/>
    </row>
    <row r="5205" spans="1:18" x14ac:dyDescent="0.3">
      <c r="A5205" s="214">
        <v>16</v>
      </c>
      <c r="B5205" s="200"/>
      <c r="C5205" s="200"/>
      <c r="D5205" s="215"/>
      <c r="E5205" s="200"/>
      <c r="F5205" s="200"/>
      <c r="G5205" s="216"/>
      <c r="H5205" s="273"/>
      <c r="I5205" s="271">
        <f t="shared" si="811"/>
        <v>0</v>
      </c>
      <c r="J5205" s="271"/>
      <c r="K5205" s="271"/>
      <c r="L5205" s="271"/>
      <c r="M5205" s="272"/>
      <c r="N5205" s="272"/>
      <c r="O5205" s="272" t="str">
        <f t="shared" si="812"/>
        <v/>
      </c>
      <c r="P5205" s="272" t="str">
        <f t="shared" si="813"/>
        <v/>
      </c>
      <c r="Q5205" s="272">
        <f t="shared" si="814"/>
        <v>0</v>
      </c>
      <c r="R5205" s="272"/>
    </row>
    <row r="5206" spans="1:18" x14ac:dyDescent="0.3">
      <c r="A5206" s="214">
        <v>17</v>
      </c>
      <c r="B5206" s="200"/>
      <c r="C5206" s="200"/>
      <c r="D5206" s="215"/>
      <c r="E5206" s="200"/>
      <c r="F5206" s="200"/>
      <c r="G5206" s="216"/>
      <c r="H5206" s="273"/>
      <c r="I5206" s="271">
        <f t="shared" si="811"/>
        <v>0</v>
      </c>
      <c r="J5206" s="271"/>
      <c r="K5206" s="271"/>
      <c r="L5206" s="271"/>
      <c r="M5206" s="272"/>
      <c r="N5206" s="272"/>
      <c r="O5206" s="272" t="str">
        <f t="shared" si="812"/>
        <v/>
      </c>
      <c r="P5206" s="272" t="str">
        <f t="shared" si="813"/>
        <v/>
      </c>
      <c r="Q5206" s="272">
        <f t="shared" si="814"/>
        <v>0</v>
      </c>
      <c r="R5206" s="272"/>
    </row>
    <row r="5207" spans="1:18" x14ac:dyDescent="0.3">
      <c r="A5207" s="214">
        <v>18</v>
      </c>
      <c r="B5207" s="200"/>
      <c r="C5207" s="200"/>
      <c r="D5207" s="215"/>
      <c r="E5207" s="200"/>
      <c r="F5207" s="200"/>
      <c r="G5207" s="216"/>
      <c r="H5207" s="273"/>
      <c r="I5207" s="271">
        <f t="shared" si="811"/>
        <v>0</v>
      </c>
      <c r="J5207" s="271"/>
      <c r="K5207" s="271"/>
      <c r="L5207" s="271"/>
      <c r="M5207" s="272"/>
      <c r="N5207" s="272"/>
      <c r="O5207" s="272" t="str">
        <f t="shared" si="812"/>
        <v/>
      </c>
      <c r="P5207" s="272" t="str">
        <f t="shared" si="813"/>
        <v/>
      </c>
      <c r="Q5207" s="272">
        <f t="shared" si="814"/>
        <v>0</v>
      </c>
      <c r="R5207" s="272"/>
    </row>
    <row r="5208" spans="1:18" x14ac:dyDescent="0.3">
      <c r="A5208" s="214">
        <v>19</v>
      </c>
      <c r="B5208" s="200"/>
      <c r="C5208" s="200"/>
      <c r="D5208" s="215"/>
      <c r="E5208" s="200"/>
      <c r="F5208" s="200"/>
      <c r="G5208" s="216"/>
      <c r="H5208" s="273"/>
      <c r="I5208" s="271">
        <f t="shared" si="811"/>
        <v>0</v>
      </c>
      <c r="J5208" s="271"/>
      <c r="K5208" s="271"/>
      <c r="L5208" s="271"/>
      <c r="M5208" s="272"/>
      <c r="N5208" s="272"/>
      <c r="O5208" s="272" t="str">
        <f t="shared" si="812"/>
        <v/>
      </c>
      <c r="P5208" s="272" t="str">
        <f t="shared" si="813"/>
        <v/>
      </c>
      <c r="Q5208" s="272">
        <f t="shared" si="814"/>
        <v>0</v>
      </c>
      <c r="R5208" s="272"/>
    </row>
    <row r="5209" spans="1:18" x14ac:dyDescent="0.3">
      <c r="A5209" s="214">
        <v>20</v>
      </c>
      <c r="B5209" s="200"/>
      <c r="C5209" s="200"/>
      <c r="D5209" s="215"/>
      <c r="E5209" s="200"/>
      <c r="F5209" s="200"/>
      <c r="G5209" s="216"/>
      <c r="H5209" s="273"/>
      <c r="I5209" s="271">
        <f t="shared" si="811"/>
        <v>0</v>
      </c>
      <c r="J5209" s="271"/>
      <c r="K5209" s="271"/>
      <c r="L5209" s="271"/>
      <c r="M5209" s="272"/>
      <c r="N5209" s="272"/>
      <c r="O5209" s="272" t="str">
        <f t="shared" si="812"/>
        <v/>
      </c>
      <c r="P5209" s="272" t="str">
        <f t="shared" si="813"/>
        <v/>
      </c>
      <c r="Q5209" s="272">
        <f t="shared" si="814"/>
        <v>0</v>
      </c>
      <c r="R5209" s="272"/>
    </row>
    <row r="5210" spans="1:18" ht="17.25" thickBot="1" x14ac:dyDescent="0.35">
      <c r="A5210" s="217">
        <v>21</v>
      </c>
      <c r="B5210" s="204"/>
      <c r="C5210" s="204"/>
      <c r="D5210" s="218"/>
      <c r="E5210" s="204"/>
      <c r="F5210" s="204"/>
      <c r="G5210" s="219"/>
      <c r="H5210" s="273"/>
      <c r="I5210" s="271">
        <f t="shared" si="811"/>
        <v>0</v>
      </c>
      <c r="J5210" s="271"/>
      <c r="K5210" s="271"/>
      <c r="L5210" s="271"/>
      <c r="M5210" s="272"/>
      <c r="N5210" s="272"/>
      <c r="O5210" s="272" t="str">
        <f t="shared" si="812"/>
        <v/>
      </c>
      <c r="P5210" s="272" t="str">
        <f t="shared" si="813"/>
        <v/>
      </c>
      <c r="Q5210" s="272">
        <f t="shared" si="814"/>
        <v>0</v>
      </c>
      <c r="R5210" s="272"/>
    </row>
    <row r="5211" spans="1:18" x14ac:dyDescent="0.3">
      <c r="A5211" s="220">
        <v>22</v>
      </c>
      <c r="B5211" s="202"/>
      <c r="C5211" s="202"/>
      <c r="D5211" s="202" t="s">
        <v>271</v>
      </c>
      <c r="E5211" s="202"/>
      <c r="F5211" s="202"/>
      <c r="G5211" s="221"/>
      <c r="H5211" s="273">
        <f>SUM(B5211:B5217)</f>
        <v>0</v>
      </c>
      <c r="I5211" s="271">
        <f t="shared" si="811"/>
        <v>0</v>
      </c>
      <c r="J5211" s="271">
        <f>IF(SUM(H5211-40)&gt;0,H5211-40,0)</f>
        <v>0</v>
      </c>
      <c r="K5211" s="271">
        <f>IF(SUM(I5211:I5217)&gt;J5211,SUM(I5211:I5217),J5211)</f>
        <v>0</v>
      </c>
      <c r="L5211" s="271">
        <f>IF(D5211="o",IF(H5211&lt;15,0,IF(H5211&gt;40,8,H5211/5)),0)</f>
        <v>0</v>
      </c>
      <c r="M5211" s="272"/>
      <c r="N5211" s="272"/>
      <c r="O5211" s="272" t="str">
        <f t="shared" si="812"/>
        <v/>
      </c>
      <c r="P5211" s="272" t="str">
        <f t="shared" si="813"/>
        <v/>
      </c>
      <c r="Q5211" s="272">
        <f t="shared" si="814"/>
        <v>0</v>
      </c>
      <c r="R5211" s="272"/>
    </row>
    <row r="5212" spans="1:18" x14ac:dyDescent="0.3">
      <c r="A5212" s="214">
        <v>23</v>
      </c>
      <c r="B5212" s="200"/>
      <c r="C5212" s="200"/>
      <c r="D5212" s="215"/>
      <c r="E5212" s="200"/>
      <c r="F5212" s="200"/>
      <c r="G5212" s="216"/>
      <c r="H5212" s="273"/>
      <c r="I5212" s="271">
        <f t="shared" si="811"/>
        <v>0</v>
      </c>
      <c r="J5212" s="271"/>
      <c r="K5212" s="271"/>
      <c r="L5212" s="271"/>
      <c r="M5212" s="272"/>
      <c r="N5212" s="272"/>
      <c r="O5212" s="272" t="str">
        <f t="shared" si="812"/>
        <v/>
      </c>
      <c r="P5212" s="272" t="str">
        <f t="shared" si="813"/>
        <v/>
      </c>
      <c r="Q5212" s="272">
        <f t="shared" si="814"/>
        <v>0</v>
      </c>
      <c r="R5212" s="272"/>
    </row>
    <row r="5213" spans="1:18" x14ac:dyDescent="0.3">
      <c r="A5213" s="214">
        <v>24</v>
      </c>
      <c r="B5213" s="200"/>
      <c r="C5213" s="200"/>
      <c r="D5213" s="215"/>
      <c r="E5213" s="200"/>
      <c r="F5213" s="200"/>
      <c r="G5213" s="216"/>
      <c r="H5213" s="273"/>
      <c r="I5213" s="271">
        <f t="shared" si="811"/>
        <v>0</v>
      </c>
      <c r="J5213" s="271"/>
      <c r="K5213" s="271"/>
      <c r="L5213" s="271"/>
      <c r="M5213" s="272"/>
      <c r="N5213" s="272"/>
      <c r="O5213" s="272" t="str">
        <f t="shared" si="812"/>
        <v/>
      </c>
      <c r="P5213" s="272" t="str">
        <f t="shared" si="813"/>
        <v/>
      </c>
      <c r="Q5213" s="272">
        <f t="shared" si="814"/>
        <v>0</v>
      </c>
      <c r="R5213" s="272"/>
    </row>
    <row r="5214" spans="1:18" x14ac:dyDescent="0.3">
      <c r="A5214" s="214">
        <v>25</v>
      </c>
      <c r="B5214" s="200"/>
      <c r="C5214" s="200"/>
      <c r="D5214" s="215"/>
      <c r="E5214" s="200"/>
      <c r="F5214" s="200"/>
      <c r="G5214" s="216"/>
      <c r="H5214" s="273"/>
      <c r="I5214" s="271">
        <f t="shared" si="811"/>
        <v>0</v>
      </c>
      <c r="J5214" s="271"/>
      <c r="K5214" s="271"/>
      <c r="L5214" s="271"/>
      <c r="M5214" s="272"/>
      <c r="N5214" s="272"/>
      <c r="O5214" s="272" t="str">
        <f t="shared" si="812"/>
        <v/>
      </c>
      <c r="P5214" s="272" t="str">
        <f t="shared" si="813"/>
        <v/>
      </c>
      <c r="Q5214" s="272">
        <f t="shared" si="814"/>
        <v>0</v>
      </c>
      <c r="R5214" s="272"/>
    </row>
    <row r="5215" spans="1:18" x14ac:dyDescent="0.3">
      <c r="A5215" s="214">
        <v>26</v>
      </c>
      <c r="B5215" s="200"/>
      <c r="C5215" s="200"/>
      <c r="D5215" s="215"/>
      <c r="E5215" s="200"/>
      <c r="F5215" s="200"/>
      <c r="G5215" s="216"/>
      <c r="H5215" s="273"/>
      <c r="I5215" s="271">
        <f t="shared" si="811"/>
        <v>0</v>
      </c>
      <c r="J5215" s="271"/>
      <c r="K5215" s="271"/>
      <c r="L5215" s="271"/>
      <c r="M5215" s="272"/>
      <c r="N5215" s="272"/>
      <c r="O5215" s="272" t="str">
        <f t="shared" si="812"/>
        <v/>
      </c>
      <c r="P5215" s="272" t="str">
        <f t="shared" si="813"/>
        <v/>
      </c>
      <c r="Q5215" s="272">
        <f t="shared" si="814"/>
        <v>0</v>
      </c>
      <c r="R5215" s="272"/>
    </row>
    <row r="5216" spans="1:18" x14ac:dyDescent="0.3">
      <c r="A5216" s="214">
        <v>27</v>
      </c>
      <c r="B5216" s="200"/>
      <c r="C5216" s="200"/>
      <c r="D5216" s="215"/>
      <c r="E5216" s="200"/>
      <c r="F5216" s="200"/>
      <c r="G5216" s="216"/>
      <c r="H5216" s="273"/>
      <c r="I5216" s="271">
        <f t="shared" si="811"/>
        <v>0</v>
      </c>
      <c r="J5216" s="271"/>
      <c r="K5216" s="271"/>
      <c r="L5216" s="271"/>
      <c r="M5216" s="272"/>
      <c r="N5216" s="272"/>
      <c r="O5216" s="272" t="str">
        <f t="shared" si="812"/>
        <v/>
      </c>
      <c r="P5216" s="272" t="str">
        <f t="shared" si="813"/>
        <v/>
      </c>
      <c r="Q5216" s="272">
        <f t="shared" si="814"/>
        <v>0</v>
      </c>
      <c r="R5216" s="272"/>
    </row>
    <row r="5217" spans="1:21" ht="17.25" thickBot="1" x14ac:dyDescent="0.35">
      <c r="A5217" s="217">
        <v>28</v>
      </c>
      <c r="B5217" s="204"/>
      <c r="C5217" s="204"/>
      <c r="D5217" s="218"/>
      <c r="E5217" s="204"/>
      <c r="F5217" s="204"/>
      <c r="G5217" s="219"/>
      <c r="H5217" s="273"/>
      <c r="I5217" s="271">
        <f t="shared" si="811"/>
        <v>0</v>
      </c>
      <c r="J5217" s="271"/>
      <c r="K5217" s="271"/>
      <c r="L5217" s="271"/>
      <c r="M5217" s="272"/>
      <c r="N5217" s="272"/>
      <c r="O5217" s="272" t="str">
        <f t="shared" si="812"/>
        <v/>
      </c>
      <c r="P5217" s="272" t="str">
        <f t="shared" si="813"/>
        <v/>
      </c>
      <c r="Q5217" s="272">
        <f t="shared" si="814"/>
        <v>0</v>
      </c>
      <c r="R5217" s="272"/>
    </row>
    <row r="5218" spans="1:21" x14ac:dyDescent="0.3">
      <c r="A5218" s="205"/>
      <c r="B5218" s="202"/>
      <c r="C5218" s="202"/>
      <c r="D5218" s="202" t="s">
        <v>271</v>
      </c>
      <c r="E5218" s="202"/>
      <c r="F5218" s="202"/>
      <c r="G5218" s="221"/>
      <c r="H5218" s="273" t="str">
        <f>IF(A5218&lt;&gt;0,SUM(Q5218:Q5220),"")</f>
        <v/>
      </c>
      <c r="I5218" s="271" t="str">
        <f>IF(A5218&lt;&gt;0,IF(IFERROR(B5218-8,0)&lt;0,0,IFERROR(B5218-8,0)),"")</f>
        <v/>
      </c>
      <c r="J5218" s="271" t="str">
        <f>IF(A5218&lt;&gt;0,IF(SUM(H5218-40)&gt;0,H5218-40,0),"")</f>
        <v/>
      </c>
      <c r="K5218" s="271" t="str">
        <f>IF(A5218&lt;&gt;0,IF(SUM(I5218:I5220)&gt;J5218,SUM(I5218:I5220),J5218),"")</f>
        <v/>
      </c>
      <c r="L5218" s="271" t="str">
        <f>IF(A5218&lt;&gt;0,IF(D5190="o",IF(H5218&lt;(15/(7/COUNTA(A5218:A5220))),0,IF(H5218&gt;(COUNTA(A5218:A5220)/5*40),COUNTA(A5218:A5220)/5*8,H5218/5)),""),"")</f>
        <v/>
      </c>
      <c r="M5218" s="272"/>
      <c r="N5218" s="272"/>
      <c r="O5218" s="272" t="str">
        <f t="shared" si="812"/>
        <v/>
      </c>
      <c r="P5218" s="272" t="str">
        <f t="shared" si="813"/>
        <v/>
      </c>
      <c r="Q5218" s="272">
        <f t="shared" si="814"/>
        <v>0</v>
      </c>
      <c r="R5218" s="272"/>
    </row>
    <row r="5219" spans="1:21" x14ac:dyDescent="0.3">
      <c r="A5219" s="206"/>
      <c r="B5219" s="200"/>
      <c r="C5219" s="200"/>
      <c r="D5219" s="215"/>
      <c r="E5219" s="200"/>
      <c r="F5219" s="200"/>
      <c r="G5219" s="216"/>
      <c r="H5219" s="273"/>
      <c r="I5219" s="271" t="str">
        <f>IF(A5219&lt;&gt;0,IF(IFERROR(B5219-8,0)&lt;0,0,IFERROR(B5219-8,0)),"")</f>
        <v/>
      </c>
      <c r="J5219" s="271"/>
      <c r="K5219" s="271"/>
      <c r="L5219" s="271"/>
      <c r="M5219" s="272"/>
      <c r="N5219" s="272"/>
      <c r="O5219" s="272" t="str">
        <f t="shared" si="812"/>
        <v/>
      </c>
      <c r="P5219" s="272" t="str">
        <f t="shared" si="813"/>
        <v/>
      </c>
      <c r="Q5219" s="272">
        <f t="shared" si="814"/>
        <v>0</v>
      </c>
      <c r="R5219" s="272"/>
    </row>
    <row r="5220" spans="1:21" ht="17.25" thickBot="1" x14ac:dyDescent="0.35">
      <c r="A5220" s="207"/>
      <c r="B5220" s="204"/>
      <c r="C5220" s="204"/>
      <c r="D5220" s="218"/>
      <c r="E5220" s="204"/>
      <c r="F5220" s="204"/>
      <c r="G5220" s="219"/>
      <c r="H5220" s="273"/>
      <c r="I5220" s="271" t="str">
        <f>IF(A5220&lt;&gt;0,IF(IFERROR(B5220-8,0)&lt;0,0,IFERROR(B5220-8,0)),"")</f>
        <v/>
      </c>
      <c r="J5220" s="271"/>
      <c r="K5220" s="271"/>
      <c r="L5220" s="271"/>
      <c r="M5220" s="272"/>
      <c r="N5220" s="272"/>
      <c r="O5220" s="272"/>
      <c r="P5220" s="272"/>
      <c r="Q5220" s="272">
        <f t="shared" si="814"/>
        <v>0</v>
      </c>
      <c r="R5220" s="272"/>
    </row>
    <row r="5221" spans="1:21" ht="17.25" thickBot="1" x14ac:dyDescent="0.35">
      <c r="A5221" s="211"/>
      <c r="B5221" s="243"/>
      <c r="C5221" s="243"/>
      <c r="D5221" s="243"/>
      <c r="E5221" s="243"/>
      <c r="F5221" s="243"/>
      <c r="G5221" s="244"/>
      <c r="H5221" s="273">
        <f t="shared" ref="H5221:M5221" si="815">SUM(H5222:H5252)</f>
        <v>0</v>
      </c>
      <c r="I5221" s="271">
        <f t="shared" si="815"/>
        <v>0</v>
      </c>
      <c r="J5221" s="271">
        <f t="shared" si="815"/>
        <v>0</v>
      </c>
      <c r="K5221" s="271">
        <f t="shared" si="815"/>
        <v>0</v>
      </c>
      <c r="L5221" s="274">
        <f t="shared" si="815"/>
        <v>0</v>
      </c>
      <c r="M5221" s="271" t="e">
        <f t="shared" si="815"/>
        <v>#DIV/0!</v>
      </c>
      <c r="N5221" s="275">
        <f>COUNTA(B5222:B5252)-COUNTIF(B5222:B5252,"연차")</f>
        <v>0</v>
      </c>
      <c r="O5221" s="271">
        <f>SUM(O5222:O5252)</f>
        <v>0</v>
      </c>
      <c r="P5221" s="271">
        <f>SUM(P5222:P5252)</f>
        <v>0</v>
      </c>
      <c r="Q5221" s="272">
        <f>SUM(Q5222:Q5252)</f>
        <v>0</v>
      </c>
      <c r="R5221" s="272">
        <f>COUNTA(A5222:A5252)</f>
        <v>28</v>
      </c>
      <c r="S5221" s="276">
        <f>SUM(C5222:C5252)</f>
        <v>0</v>
      </c>
      <c r="T5221" s="276">
        <f>SUM(F5222:F5252)</f>
        <v>0</v>
      </c>
      <c r="U5221" s="251">
        <f>G5223*G5225</f>
        <v>0</v>
      </c>
    </row>
    <row r="5222" spans="1:21" x14ac:dyDescent="0.3">
      <c r="A5222" s="212">
        <v>1</v>
      </c>
      <c r="B5222" s="201"/>
      <c r="C5222" s="201"/>
      <c r="D5222" s="201" t="s">
        <v>271</v>
      </c>
      <c r="E5222" s="201"/>
      <c r="F5222" s="201"/>
      <c r="G5222" s="213" t="s">
        <v>282</v>
      </c>
      <c r="H5222" s="273">
        <f>SUM(B5222:B5228)</f>
        <v>0</v>
      </c>
      <c r="I5222" s="271">
        <f t="shared" ref="I5222:I5249" si="816">IF(IFERROR(B5222-8,0)&lt;0,0,IFERROR(B5222-8,0))</f>
        <v>0</v>
      </c>
      <c r="J5222" s="271">
        <f>IF(SUM(H5222-40)&gt;0,H5222-40,0)</f>
        <v>0</v>
      </c>
      <c r="K5222" s="271">
        <f>IF(SUM(I5222:I5228)&gt;J5222,SUM(I5222:I5228),J5222)</f>
        <v>0</v>
      </c>
      <c r="L5222" s="271">
        <f>IF(D5222="o",IF(H5222&lt;15,0,IF(H5222&gt;40,8,H5222/5)),0)</f>
        <v>0</v>
      </c>
      <c r="M5222" s="272" t="e">
        <f>SUM(B5222:B5252)/COUNTA(B5222:B5252)</f>
        <v>#DIV/0!</v>
      </c>
      <c r="N5222" s="272"/>
      <c r="O5222" s="272" t="str">
        <f>IF(E5222="o",IF(B5222&gt;8,8,B5222),"")</f>
        <v/>
      </c>
      <c r="P5222" s="272" t="str">
        <f>IF(E5222="o",IF(B5222&gt;8,B5222-8,0),"")</f>
        <v/>
      </c>
      <c r="Q5222" s="272">
        <f>COUNTA(A5222)*IF(B5222="연차",0,B5222)</f>
        <v>0</v>
      </c>
      <c r="R5222" s="272"/>
    </row>
    <row r="5223" spans="1:21" x14ac:dyDescent="0.3">
      <c r="A5223" s="214">
        <v>2</v>
      </c>
      <c r="B5223" s="200"/>
      <c r="C5223" s="200"/>
      <c r="D5223" s="215"/>
      <c r="E5223" s="200"/>
      <c r="F5223" s="200"/>
      <c r="G5223" s="203"/>
      <c r="H5223" s="273"/>
      <c r="I5223" s="271">
        <f t="shared" si="816"/>
        <v>0</v>
      </c>
      <c r="J5223" s="271"/>
      <c r="K5223" s="271"/>
      <c r="L5223" s="271"/>
      <c r="M5223" s="272"/>
      <c r="N5223" s="272"/>
      <c r="O5223" s="272" t="str">
        <f t="shared" ref="O5223:O5251" si="817">IF(E5223="o",IF(B5223&gt;8,8,B5223),"")</f>
        <v/>
      </c>
      <c r="P5223" s="272" t="str">
        <f t="shared" ref="P5223:P5251" si="818">IF(E5223="o",IF(B5223&gt;8,B5223-8,0),"")</f>
        <v/>
      </c>
      <c r="Q5223" s="272">
        <f t="shared" ref="Q5223:Q5252" si="819">COUNTA(A5223)*IF(B5223="연차",0,B5223)</f>
        <v>0</v>
      </c>
      <c r="R5223" s="272"/>
    </row>
    <row r="5224" spans="1:21" x14ac:dyDescent="0.3">
      <c r="A5224" s="214">
        <v>3</v>
      </c>
      <c r="B5224" s="200"/>
      <c r="C5224" s="200"/>
      <c r="D5224" s="215"/>
      <c r="E5224" s="200"/>
      <c r="F5224" s="200"/>
      <c r="G5224" s="203" t="s">
        <v>275</v>
      </c>
      <c r="H5224" s="273"/>
      <c r="I5224" s="271">
        <f t="shared" si="816"/>
        <v>0</v>
      </c>
      <c r="J5224" s="271"/>
      <c r="K5224" s="271"/>
      <c r="L5224" s="271"/>
      <c r="M5224" s="272"/>
      <c r="N5224" s="272"/>
      <c r="O5224" s="272" t="str">
        <f t="shared" si="817"/>
        <v/>
      </c>
      <c r="P5224" s="272" t="str">
        <f t="shared" si="818"/>
        <v/>
      </c>
      <c r="Q5224" s="272">
        <f t="shared" si="819"/>
        <v>0</v>
      </c>
      <c r="R5224" s="272"/>
    </row>
    <row r="5225" spans="1:21" x14ac:dyDescent="0.3">
      <c r="A5225" s="214">
        <v>4</v>
      </c>
      <c r="B5225" s="200"/>
      <c r="C5225" s="200"/>
      <c r="D5225" s="215"/>
      <c r="E5225" s="200"/>
      <c r="F5225" s="200"/>
      <c r="G5225" s="203"/>
      <c r="H5225" s="273"/>
      <c r="I5225" s="271">
        <f t="shared" si="816"/>
        <v>0</v>
      </c>
      <c r="J5225" s="271"/>
      <c r="K5225" s="271"/>
      <c r="L5225" s="271"/>
      <c r="M5225" s="272"/>
      <c r="N5225" s="272"/>
      <c r="O5225" s="272" t="str">
        <f t="shared" si="817"/>
        <v/>
      </c>
      <c r="P5225" s="272" t="str">
        <f t="shared" si="818"/>
        <v/>
      </c>
      <c r="Q5225" s="272">
        <f t="shared" si="819"/>
        <v>0</v>
      </c>
      <c r="R5225" s="272"/>
    </row>
    <row r="5226" spans="1:21" x14ac:dyDescent="0.3">
      <c r="A5226" s="214">
        <v>5</v>
      </c>
      <c r="B5226" s="200"/>
      <c r="C5226" s="200"/>
      <c r="D5226" s="215"/>
      <c r="E5226" s="200"/>
      <c r="F5226" s="200"/>
      <c r="G5226" s="216"/>
      <c r="H5226" s="273"/>
      <c r="I5226" s="271">
        <f t="shared" si="816"/>
        <v>0</v>
      </c>
      <c r="J5226" s="271"/>
      <c r="K5226" s="271"/>
      <c r="L5226" s="271"/>
      <c r="M5226" s="272"/>
      <c r="N5226" s="272"/>
      <c r="O5226" s="272" t="str">
        <f t="shared" si="817"/>
        <v/>
      </c>
      <c r="P5226" s="272" t="str">
        <f t="shared" si="818"/>
        <v/>
      </c>
      <c r="Q5226" s="272">
        <f t="shared" si="819"/>
        <v>0</v>
      </c>
      <c r="R5226" s="272"/>
    </row>
    <row r="5227" spans="1:21" x14ac:dyDescent="0.3">
      <c r="A5227" s="214">
        <v>6</v>
      </c>
      <c r="B5227" s="200"/>
      <c r="C5227" s="200"/>
      <c r="D5227" s="215"/>
      <c r="E5227" s="200"/>
      <c r="F5227" s="200"/>
      <c r="G5227" s="216"/>
      <c r="H5227" s="273"/>
      <c r="I5227" s="271">
        <f t="shared" si="816"/>
        <v>0</v>
      </c>
      <c r="J5227" s="271"/>
      <c r="K5227" s="271"/>
      <c r="L5227" s="271"/>
      <c r="M5227" s="272"/>
      <c r="N5227" s="272"/>
      <c r="O5227" s="272" t="str">
        <f t="shared" si="817"/>
        <v/>
      </c>
      <c r="P5227" s="272" t="str">
        <f t="shared" si="818"/>
        <v/>
      </c>
      <c r="Q5227" s="272">
        <f t="shared" si="819"/>
        <v>0</v>
      </c>
      <c r="R5227" s="272"/>
    </row>
    <row r="5228" spans="1:21" ht="17.25" thickBot="1" x14ac:dyDescent="0.35">
      <c r="A5228" s="217">
        <v>7</v>
      </c>
      <c r="B5228" s="204"/>
      <c r="C5228" s="204"/>
      <c r="D5228" s="218"/>
      <c r="E5228" s="204"/>
      <c r="F5228" s="204"/>
      <c r="G5228" s="219"/>
      <c r="H5228" s="273"/>
      <c r="I5228" s="271">
        <f t="shared" si="816"/>
        <v>0</v>
      </c>
      <c r="J5228" s="271"/>
      <c r="K5228" s="271"/>
      <c r="L5228" s="271"/>
      <c r="M5228" s="272"/>
      <c r="N5228" s="272"/>
      <c r="O5228" s="272" t="str">
        <f t="shared" si="817"/>
        <v/>
      </c>
      <c r="P5228" s="272" t="str">
        <f t="shared" si="818"/>
        <v/>
      </c>
      <c r="Q5228" s="272">
        <f t="shared" si="819"/>
        <v>0</v>
      </c>
      <c r="R5228" s="272"/>
    </row>
    <row r="5229" spans="1:21" x14ac:dyDescent="0.3">
      <c r="A5229" s="220">
        <v>8</v>
      </c>
      <c r="B5229" s="202"/>
      <c r="C5229" s="202"/>
      <c r="D5229" s="202" t="s">
        <v>271</v>
      </c>
      <c r="E5229" s="202"/>
      <c r="F5229" s="202"/>
      <c r="G5229" s="221"/>
      <c r="H5229" s="273">
        <f>SUM(B5229:B5235)</f>
        <v>0</v>
      </c>
      <c r="I5229" s="271">
        <f t="shared" si="816"/>
        <v>0</v>
      </c>
      <c r="J5229" s="271">
        <f>IF(SUM(H5229-40)&gt;0,H5229-40,0)</f>
        <v>0</v>
      </c>
      <c r="K5229" s="271">
        <f>IF(SUM(I5229:I5235)&gt;J5229,SUM(I5229:I5235),J5229)</f>
        <v>0</v>
      </c>
      <c r="L5229" s="271">
        <f>IF(D5229="o",IF(H5229&lt;15,0,IF(H5229&gt;40,8,H5229/5)),0)</f>
        <v>0</v>
      </c>
      <c r="M5229" s="272"/>
      <c r="N5229" s="272"/>
      <c r="O5229" s="272" t="str">
        <f t="shared" si="817"/>
        <v/>
      </c>
      <c r="P5229" s="272" t="str">
        <f t="shared" si="818"/>
        <v/>
      </c>
      <c r="Q5229" s="272">
        <f t="shared" si="819"/>
        <v>0</v>
      </c>
      <c r="R5229" s="272"/>
    </row>
    <row r="5230" spans="1:21" x14ac:dyDescent="0.3">
      <c r="A5230" s="214">
        <v>9</v>
      </c>
      <c r="B5230" s="200"/>
      <c r="C5230" s="200"/>
      <c r="D5230" s="215"/>
      <c r="E5230" s="200"/>
      <c r="F5230" s="200"/>
      <c r="G5230" s="216"/>
      <c r="H5230" s="273"/>
      <c r="I5230" s="271">
        <f t="shared" si="816"/>
        <v>0</v>
      </c>
      <c r="J5230" s="271"/>
      <c r="K5230" s="271"/>
      <c r="L5230" s="271"/>
      <c r="M5230" s="272"/>
      <c r="N5230" s="272"/>
      <c r="O5230" s="272" t="str">
        <f t="shared" si="817"/>
        <v/>
      </c>
      <c r="P5230" s="272" t="str">
        <f t="shared" si="818"/>
        <v/>
      </c>
      <c r="Q5230" s="272">
        <f t="shared" si="819"/>
        <v>0</v>
      </c>
      <c r="R5230" s="272"/>
    </row>
    <row r="5231" spans="1:21" x14ac:dyDescent="0.3">
      <c r="A5231" s="214">
        <v>10</v>
      </c>
      <c r="B5231" s="200"/>
      <c r="C5231" s="200"/>
      <c r="D5231" s="215"/>
      <c r="E5231" s="200"/>
      <c r="F5231" s="200"/>
      <c r="G5231" s="216"/>
      <c r="H5231" s="273"/>
      <c r="I5231" s="271">
        <f t="shared" si="816"/>
        <v>0</v>
      </c>
      <c r="J5231" s="271"/>
      <c r="K5231" s="271"/>
      <c r="L5231" s="271"/>
      <c r="M5231" s="272"/>
      <c r="N5231" s="272"/>
      <c r="O5231" s="272" t="str">
        <f t="shared" si="817"/>
        <v/>
      </c>
      <c r="P5231" s="272" t="str">
        <f t="shared" si="818"/>
        <v/>
      </c>
      <c r="Q5231" s="272">
        <f t="shared" si="819"/>
        <v>0</v>
      </c>
      <c r="R5231" s="272"/>
    </row>
    <row r="5232" spans="1:21" x14ac:dyDescent="0.3">
      <c r="A5232" s="214">
        <v>11</v>
      </c>
      <c r="B5232" s="200"/>
      <c r="C5232" s="200"/>
      <c r="D5232" s="215"/>
      <c r="E5232" s="200"/>
      <c r="F5232" s="200"/>
      <c r="G5232" s="216"/>
      <c r="H5232" s="273"/>
      <c r="I5232" s="271">
        <f t="shared" si="816"/>
        <v>0</v>
      </c>
      <c r="J5232" s="271"/>
      <c r="K5232" s="271"/>
      <c r="L5232" s="271"/>
      <c r="M5232" s="272"/>
      <c r="N5232" s="272"/>
      <c r="O5232" s="272" t="str">
        <f t="shared" si="817"/>
        <v/>
      </c>
      <c r="P5232" s="272" t="str">
        <f t="shared" si="818"/>
        <v/>
      </c>
      <c r="Q5232" s="272">
        <f t="shared" si="819"/>
        <v>0</v>
      </c>
      <c r="R5232" s="272"/>
    </row>
    <row r="5233" spans="1:18" x14ac:dyDescent="0.3">
      <c r="A5233" s="214">
        <v>12</v>
      </c>
      <c r="B5233" s="200"/>
      <c r="C5233" s="200"/>
      <c r="D5233" s="215"/>
      <c r="E5233" s="200"/>
      <c r="F5233" s="200"/>
      <c r="G5233" s="216"/>
      <c r="H5233" s="273"/>
      <c r="I5233" s="271">
        <f t="shared" si="816"/>
        <v>0</v>
      </c>
      <c r="J5233" s="271"/>
      <c r="K5233" s="271"/>
      <c r="L5233" s="271"/>
      <c r="M5233" s="272"/>
      <c r="N5233" s="272"/>
      <c r="O5233" s="272" t="str">
        <f t="shared" si="817"/>
        <v/>
      </c>
      <c r="P5233" s="272" t="str">
        <f t="shared" si="818"/>
        <v/>
      </c>
      <c r="Q5233" s="272">
        <f t="shared" si="819"/>
        <v>0</v>
      </c>
      <c r="R5233" s="272"/>
    </row>
    <row r="5234" spans="1:18" x14ac:dyDescent="0.3">
      <c r="A5234" s="214">
        <v>13</v>
      </c>
      <c r="B5234" s="200"/>
      <c r="C5234" s="200"/>
      <c r="D5234" s="215"/>
      <c r="E5234" s="200"/>
      <c r="F5234" s="200"/>
      <c r="G5234" s="216"/>
      <c r="H5234" s="273"/>
      <c r="I5234" s="271">
        <f t="shared" si="816"/>
        <v>0</v>
      </c>
      <c r="J5234" s="271"/>
      <c r="K5234" s="271"/>
      <c r="L5234" s="271"/>
      <c r="M5234" s="272"/>
      <c r="N5234" s="272"/>
      <c r="O5234" s="272" t="str">
        <f t="shared" si="817"/>
        <v/>
      </c>
      <c r="P5234" s="272" t="str">
        <f t="shared" si="818"/>
        <v/>
      </c>
      <c r="Q5234" s="272">
        <f t="shared" si="819"/>
        <v>0</v>
      </c>
      <c r="R5234" s="272"/>
    </row>
    <row r="5235" spans="1:18" ht="17.25" thickBot="1" x14ac:dyDescent="0.35">
      <c r="A5235" s="217">
        <v>14</v>
      </c>
      <c r="B5235" s="204"/>
      <c r="C5235" s="204"/>
      <c r="D5235" s="218"/>
      <c r="E5235" s="204"/>
      <c r="F5235" s="204"/>
      <c r="G5235" s="219"/>
      <c r="H5235" s="273"/>
      <c r="I5235" s="271">
        <f t="shared" si="816"/>
        <v>0</v>
      </c>
      <c r="J5235" s="271"/>
      <c r="K5235" s="271"/>
      <c r="L5235" s="271"/>
      <c r="M5235" s="272"/>
      <c r="N5235" s="272"/>
      <c r="O5235" s="272" t="str">
        <f t="shared" si="817"/>
        <v/>
      </c>
      <c r="P5235" s="272" t="str">
        <f t="shared" si="818"/>
        <v/>
      </c>
      <c r="Q5235" s="272">
        <f t="shared" si="819"/>
        <v>0</v>
      </c>
      <c r="R5235" s="272"/>
    </row>
    <row r="5236" spans="1:18" x14ac:dyDescent="0.3">
      <c r="A5236" s="220">
        <v>15</v>
      </c>
      <c r="B5236" s="202"/>
      <c r="C5236" s="202"/>
      <c r="D5236" s="202" t="s">
        <v>271</v>
      </c>
      <c r="E5236" s="202"/>
      <c r="F5236" s="202"/>
      <c r="G5236" s="221"/>
      <c r="H5236" s="273">
        <f>SUM(B5236:B5242)</f>
        <v>0</v>
      </c>
      <c r="I5236" s="271">
        <f t="shared" si="816"/>
        <v>0</v>
      </c>
      <c r="J5236" s="271">
        <f>IF(SUM(H5236-40)&gt;0,H5236-40,0)</f>
        <v>0</v>
      </c>
      <c r="K5236" s="271">
        <f>IF(SUM(I5236:I5242)&gt;J5236,SUM(I5236:I5242),J5236)</f>
        <v>0</v>
      </c>
      <c r="L5236" s="271">
        <f>IF(D5236="o",IF(H5236&lt;15,0,IF(H5236&gt;40,8,H5236/5)),0)</f>
        <v>0</v>
      </c>
      <c r="M5236" s="272"/>
      <c r="N5236" s="272"/>
      <c r="O5236" s="272" t="str">
        <f t="shared" si="817"/>
        <v/>
      </c>
      <c r="P5236" s="272" t="str">
        <f t="shared" si="818"/>
        <v/>
      </c>
      <c r="Q5236" s="272">
        <f t="shared" si="819"/>
        <v>0</v>
      </c>
      <c r="R5236" s="272"/>
    </row>
    <row r="5237" spans="1:18" x14ac:dyDescent="0.3">
      <c r="A5237" s="214">
        <v>16</v>
      </c>
      <c r="B5237" s="200"/>
      <c r="C5237" s="200"/>
      <c r="D5237" s="215"/>
      <c r="E5237" s="200"/>
      <c r="F5237" s="200"/>
      <c r="G5237" s="216"/>
      <c r="H5237" s="273"/>
      <c r="I5237" s="271">
        <f t="shared" si="816"/>
        <v>0</v>
      </c>
      <c r="J5237" s="271"/>
      <c r="K5237" s="271"/>
      <c r="L5237" s="271"/>
      <c r="M5237" s="272"/>
      <c r="N5237" s="272"/>
      <c r="O5237" s="272" t="str">
        <f t="shared" si="817"/>
        <v/>
      </c>
      <c r="P5237" s="272" t="str">
        <f t="shared" si="818"/>
        <v/>
      </c>
      <c r="Q5237" s="272">
        <f t="shared" si="819"/>
        <v>0</v>
      </c>
      <c r="R5237" s="272"/>
    </row>
    <row r="5238" spans="1:18" x14ac:dyDescent="0.3">
      <c r="A5238" s="214">
        <v>17</v>
      </c>
      <c r="B5238" s="200"/>
      <c r="C5238" s="200"/>
      <c r="D5238" s="215"/>
      <c r="E5238" s="200"/>
      <c r="F5238" s="200"/>
      <c r="G5238" s="216"/>
      <c r="H5238" s="273"/>
      <c r="I5238" s="271">
        <f t="shared" si="816"/>
        <v>0</v>
      </c>
      <c r="J5238" s="271"/>
      <c r="K5238" s="271"/>
      <c r="L5238" s="271"/>
      <c r="M5238" s="272"/>
      <c r="N5238" s="272"/>
      <c r="O5238" s="272" t="str">
        <f t="shared" si="817"/>
        <v/>
      </c>
      <c r="P5238" s="272" t="str">
        <f t="shared" si="818"/>
        <v/>
      </c>
      <c r="Q5238" s="272">
        <f t="shared" si="819"/>
        <v>0</v>
      </c>
      <c r="R5238" s="272"/>
    </row>
    <row r="5239" spans="1:18" x14ac:dyDescent="0.3">
      <c r="A5239" s="214">
        <v>18</v>
      </c>
      <c r="B5239" s="200"/>
      <c r="C5239" s="200"/>
      <c r="D5239" s="215"/>
      <c r="E5239" s="200"/>
      <c r="F5239" s="200"/>
      <c r="G5239" s="216"/>
      <c r="H5239" s="273"/>
      <c r="I5239" s="271">
        <f t="shared" si="816"/>
        <v>0</v>
      </c>
      <c r="J5239" s="271"/>
      <c r="K5239" s="271"/>
      <c r="L5239" s="271"/>
      <c r="M5239" s="272"/>
      <c r="N5239" s="272"/>
      <c r="O5239" s="272" t="str">
        <f t="shared" si="817"/>
        <v/>
      </c>
      <c r="P5239" s="272" t="str">
        <f t="shared" si="818"/>
        <v/>
      </c>
      <c r="Q5239" s="272">
        <f t="shared" si="819"/>
        <v>0</v>
      </c>
      <c r="R5239" s="272"/>
    </row>
    <row r="5240" spans="1:18" x14ac:dyDescent="0.3">
      <c r="A5240" s="214">
        <v>19</v>
      </c>
      <c r="B5240" s="200"/>
      <c r="C5240" s="200"/>
      <c r="D5240" s="215"/>
      <c r="E5240" s="200"/>
      <c r="F5240" s="200"/>
      <c r="G5240" s="216"/>
      <c r="H5240" s="273"/>
      <c r="I5240" s="271">
        <f t="shared" si="816"/>
        <v>0</v>
      </c>
      <c r="J5240" s="271"/>
      <c r="K5240" s="271"/>
      <c r="L5240" s="271"/>
      <c r="M5240" s="272"/>
      <c r="N5240" s="272"/>
      <c r="O5240" s="272" t="str">
        <f t="shared" si="817"/>
        <v/>
      </c>
      <c r="P5240" s="272" t="str">
        <f t="shared" si="818"/>
        <v/>
      </c>
      <c r="Q5240" s="272">
        <f t="shared" si="819"/>
        <v>0</v>
      </c>
      <c r="R5240" s="272"/>
    </row>
    <row r="5241" spans="1:18" x14ac:dyDescent="0.3">
      <c r="A5241" s="214">
        <v>20</v>
      </c>
      <c r="B5241" s="200"/>
      <c r="C5241" s="200"/>
      <c r="D5241" s="215"/>
      <c r="E5241" s="200"/>
      <c r="F5241" s="200"/>
      <c r="G5241" s="216"/>
      <c r="H5241" s="273"/>
      <c r="I5241" s="271">
        <f t="shared" si="816"/>
        <v>0</v>
      </c>
      <c r="J5241" s="271"/>
      <c r="K5241" s="271"/>
      <c r="L5241" s="271"/>
      <c r="M5241" s="272"/>
      <c r="N5241" s="272"/>
      <c r="O5241" s="272" t="str">
        <f t="shared" si="817"/>
        <v/>
      </c>
      <c r="P5241" s="272" t="str">
        <f t="shared" si="818"/>
        <v/>
      </c>
      <c r="Q5241" s="272">
        <f t="shared" si="819"/>
        <v>0</v>
      </c>
      <c r="R5241" s="272"/>
    </row>
    <row r="5242" spans="1:18" ht="17.25" thickBot="1" x14ac:dyDescent="0.35">
      <c r="A5242" s="217">
        <v>21</v>
      </c>
      <c r="B5242" s="204"/>
      <c r="C5242" s="204"/>
      <c r="D5242" s="218"/>
      <c r="E5242" s="204"/>
      <c r="F5242" s="204"/>
      <c r="G5242" s="219"/>
      <c r="H5242" s="273"/>
      <c r="I5242" s="271">
        <f t="shared" si="816"/>
        <v>0</v>
      </c>
      <c r="J5242" s="271"/>
      <c r="K5242" s="271"/>
      <c r="L5242" s="271"/>
      <c r="M5242" s="272"/>
      <c r="N5242" s="272"/>
      <c r="O5242" s="272" t="str">
        <f t="shared" si="817"/>
        <v/>
      </c>
      <c r="P5242" s="272" t="str">
        <f t="shared" si="818"/>
        <v/>
      </c>
      <c r="Q5242" s="272">
        <f t="shared" si="819"/>
        <v>0</v>
      </c>
      <c r="R5242" s="272"/>
    </row>
    <row r="5243" spans="1:18" x14ac:dyDescent="0.3">
      <c r="A5243" s="220">
        <v>22</v>
      </c>
      <c r="B5243" s="202"/>
      <c r="C5243" s="202"/>
      <c r="D5243" s="202" t="s">
        <v>271</v>
      </c>
      <c r="E5243" s="202"/>
      <c r="F5243" s="202"/>
      <c r="G5243" s="221"/>
      <c r="H5243" s="273">
        <f>SUM(B5243:B5249)</f>
        <v>0</v>
      </c>
      <c r="I5243" s="271">
        <f t="shared" si="816"/>
        <v>0</v>
      </c>
      <c r="J5243" s="271">
        <f>IF(SUM(H5243-40)&gt;0,H5243-40,0)</f>
        <v>0</v>
      </c>
      <c r="K5243" s="271">
        <f>IF(SUM(I5243:I5249)&gt;J5243,SUM(I5243:I5249),J5243)</f>
        <v>0</v>
      </c>
      <c r="L5243" s="271">
        <f>IF(D5243="o",IF(H5243&lt;15,0,IF(H5243&gt;40,8,H5243/5)),0)</f>
        <v>0</v>
      </c>
      <c r="M5243" s="272"/>
      <c r="N5243" s="272"/>
      <c r="O5243" s="272" t="str">
        <f t="shared" si="817"/>
        <v/>
      </c>
      <c r="P5243" s="272" t="str">
        <f t="shared" si="818"/>
        <v/>
      </c>
      <c r="Q5243" s="272">
        <f t="shared" si="819"/>
        <v>0</v>
      </c>
      <c r="R5243" s="272"/>
    </row>
    <row r="5244" spans="1:18" x14ac:dyDescent="0.3">
      <c r="A5244" s="214">
        <v>23</v>
      </c>
      <c r="B5244" s="200"/>
      <c r="C5244" s="200"/>
      <c r="D5244" s="215"/>
      <c r="E5244" s="200"/>
      <c r="F5244" s="200"/>
      <c r="G5244" s="216"/>
      <c r="H5244" s="273"/>
      <c r="I5244" s="271">
        <f t="shared" si="816"/>
        <v>0</v>
      </c>
      <c r="J5244" s="271"/>
      <c r="K5244" s="271"/>
      <c r="L5244" s="271"/>
      <c r="M5244" s="272"/>
      <c r="N5244" s="272"/>
      <c r="O5244" s="272" t="str">
        <f t="shared" si="817"/>
        <v/>
      </c>
      <c r="P5244" s="272" t="str">
        <f t="shared" si="818"/>
        <v/>
      </c>
      <c r="Q5244" s="272">
        <f t="shared" si="819"/>
        <v>0</v>
      </c>
      <c r="R5244" s="272"/>
    </row>
    <row r="5245" spans="1:18" x14ac:dyDescent="0.3">
      <c r="A5245" s="214">
        <v>24</v>
      </c>
      <c r="B5245" s="200"/>
      <c r="C5245" s="200"/>
      <c r="D5245" s="215"/>
      <c r="E5245" s="200"/>
      <c r="F5245" s="200"/>
      <c r="G5245" s="216"/>
      <c r="H5245" s="273"/>
      <c r="I5245" s="271">
        <f t="shared" si="816"/>
        <v>0</v>
      </c>
      <c r="J5245" s="271"/>
      <c r="K5245" s="271"/>
      <c r="L5245" s="271"/>
      <c r="M5245" s="272"/>
      <c r="N5245" s="272"/>
      <c r="O5245" s="272" t="str">
        <f t="shared" si="817"/>
        <v/>
      </c>
      <c r="P5245" s="272" t="str">
        <f t="shared" si="818"/>
        <v/>
      </c>
      <c r="Q5245" s="272">
        <f t="shared" si="819"/>
        <v>0</v>
      </c>
      <c r="R5245" s="272"/>
    </row>
    <row r="5246" spans="1:18" x14ac:dyDescent="0.3">
      <c r="A5246" s="214">
        <v>25</v>
      </c>
      <c r="B5246" s="200"/>
      <c r="C5246" s="200"/>
      <c r="D5246" s="215"/>
      <c r="E5246" s="200"/>
      <c r="F5246" s="200"/>
      <c r="G5246" s="216"/>
      <c r="H5246" s="273"/>
      <c r="I5246" s="271">
        <f t="shared" si="816"/>
        <v>0</v>
      </c>
      <c r="J5246" s="271"/>
      <c r="K5246" s="271"/>
      <c r="L5246" s="271"/>
      <c r="M5246" s="272"/>
      <c r="N5246" s="272"/>
      <c r="O5246" s="272" t="str">
        <f t="shared" si="817"/>
        <v/>
      </c>
      <c r="P5246" s="272" t="str">
        <f t="shared" si="818"/>
        <v/>
      </c>
      <c r="Q5246" s="272">
        <f t="shared" si="819"/>
        <v>0</v>
      </c>
      <c r="R5246" s="272"/>
    </row>
    <row r="5247" spans="1:18" x14ac:dyDescent="0.3">
      <c r="A5247" s="214">
        <v>26</v>
      </c>
      <c r="B5247" s="200"/>
      <c r="C5247" s="200"/>
      <c r="D5247" s="215"/>
      <c r="E5247" s="200"/>
      <c r="F5247" s="200"/>
      <c r="G5247" s="216"/>
      <c r="H5247" s="273"/>
      <c r="I5247" s="271">
        <f t="shared" si="816"/>
        <v>0</v>
      </c>
      <c r="J5247" s="271"/>
      <c r="K5247" s="271"/>
      <c r="L5247" s="271"/>
      <c r="M5247" s="272"/>
      <c r="N5247" s="272"/>
      <c r="O5247" s="272" t="str">
        <f t="shared" si="817"/>
        <v/>
      </c>
      <c r="P5247" s="272" t="str">
        <f t="shared" si="818"/>
        <v/>
      </c>
      <c r="Q5247" s="272">
        <f t="shared" si="819"/>
        <v>0</v>
      </c>
      <c r="R5247" s="272"/>
    </row>
    <row r="5248" spans="1:18" x14ac:dyDescent="0.3">
      <c r="A5248" s="214">
        <v>27</v>
      </c>
      <c r="B5248" s="200"/>
      <c r="C5248" s="200"/>
      <c r="D5248" s="215"/>
      <c r="E5248" s="200"/>
      <c r="F5248" s="200"/>
      <c r="G5248" s="216"/>
      <c r="H5248" s="273"/>
      <c r="I5248" s="271">
        <f t="shared" si="816"/>
        <v>0</v>
      </c>
      <c r="J5248" s="271"/>
      <c r="K5248" s="271"/>
      <c r="L5248" s="271"/>
      <c r="M5248" s="272"/>
      <c r="N5248" s="272"/>
      <c r="O5248" s="272" t="str">
        <f t="shared" si="817"/>
        <v/>
      </c>
      <c r="P5248" s="272" t="str">
        <f t="shared" si="818"/>
        <v/>
      </c>
      <c r="Q5248" s="272">
        <f t="shared" si="819"/>
        <v>0</v>
      </c>
      <c r="R5248" s="272"/>
    </row>
    <row r="5249" spans="1:21" ht="17.25" thickBot="1" x14ac:dyDescent="0.35">
      <c r="A5249" s="217">
        <v>28</v>
      </c>
      <c r="B5249" s="204"/>
      <c r="C5249" s="204"/>
      <c r="D5249" s="218"/>
      <c r="E5249" s="204"/>
      <c r="F5249" s="204"/>
      <c r="G5249" s="219"/>
      <c r="H5249" s="273"/>
      <c r="I5249" s="271">
        <f t="shared" si="816"/>
        <v>0</v>
      </c>
      <c r="J5249" s="271"/>
      <c r="K5249" s="271"/>
      <c r="L5249" s="271"/>
      <c r="M5249" s="272"/>
      <c r="N5249" s="272"/>
      <c r="O5249" s="272" t="str">
        <f t="shared" si="817"/>
        <v/>
      </c>
      <c r="P5249" s="272" t="str">
        <f t="shared" si="818"/>
        <v/>
      </c>
      <c r="Q5249" s="272">
        <f t="shared" si="819"/>
        <v>0</v>
      </c>
      <c r="R5249" s="272"/>
    </row>
    <row r="5250" spans="1:21" x14ac:dyDescent="0.3">
      <c r="A5250" s="205"/>
      <c r="B5250" s="202"/>
      <c r="C5250" s="202"/>
      <c r="D5250" s="202" t="s">
        <v>271</v>
      </c>
      <c r="E5250" s="202"/>
      <c r="F5250" s="202"/>
      <c r="G5250" s="221"/>
      <c r="H5250" s="273" t="str">
        <f>IF(A5250&lt;&gt;0,SUM(Q5250:Q5252),"")</f>
        <v/>
      </c>
      <c r="I5250" s="271" t="str">
        <f>IF(A5250&lt;&gt;0,IF(IFERROR(B5250-8,0)&lt;0,0,IFERROR(B5250-8,0)),"")</f>
        <v/>
      </c>
      <c r="J5250" s="271" t="str">
        <f>IF(A5250&lt;&gt;0,IF(SUM(H5250-40)&gt;0,H5250-40,0),"")</f>
        <v/>
      </c>
      <c r="K5250" s="271" t="str">
        <f>IF(A5250&lt;&gt;0,IF(SUM(I5250:I5252)&gt;J5250,SUM(I5250:I5252),J5250),"")</f>
        <v/>
      </c>
      <c r="L5250" s="271" t="str">
        <f>IF(A5250&lt;&gt;0,IF(D5222="o",IF(H5250&lt;(15/(7/COUNTA(A5250:A5252))),0,IF(H5250&gt;(COUNTA(A5250:A5252)/5*40),COUNTA(A5250:A5252)/5*8,H5250/5)),""),"")</f>
        <v/>
      </c>
      <c r="M5250" s="272"/>
      <c r="N5250" s="272"/>
      <c r="O5250" s="272" t="str">
        <f t="shared" si="817"/>
        <v/>
      </c>
      <c r="P5250" s="272" t="str">
        <f t="shared" si="818"/>
        <v/>
      </c>
      <c r="Q5250" s="272">
        <f t="shared" si="819"/>
        <v>0</v>
      </c>
      <c r="R5250" s="272"/>
    </row>
    <row r="5251" spans="1:21" x14ac:dyDescent="0.3">
      <c r="A5251" s="206"/>
      <c r="B5251" s="200"/>
      <c r="C5251" s="200"/>
      <c r="D5251" s="215"/>
      <c r="E5251" s="200"/>
      <c r="F5251" s="200"/>
      <c r="G5251" s="216"/>
      <c r="H5251" s="273"/>
      <c r="I5251" s="271" t="str">
        <f>IF(A5251&lt;&gt;0,IF(IFERROR(B5251-8,0)&lt;0,0,IFERROR(B5251-8,0)),"")</f>
        <v/>
      </c>
      <c r="J5251" s="271"/>
      <c r="K5251" s="271"/>
      <c r="L5251" s="271"/>
      <c r="M5251" s="272"/>
      <c r="N5251" s="272"/>
      <c r="O5251" s="272" t="str">
        <f t="shared" si="817"/>
        <v/>
      </c>
      <c r="P5251" s="272" t="str">
        <f t="shared" si="818"/>
        <v/>
      </c>
      <c r="Q5251" s="272">
        <f t="shared" si="819"/>
        <v>0</v>
      </c>
      <c r="R5251" s="272"/>
    </row>
    <row r="5252" spans="1:21" ht="17.25" thickBot="1" x14ac:dyDescent="0.35">
      <c r="A5252" s="207"/>
      <c r="B5252" s="204"/>
      <c r="C5252" s="204"/>
      <c r="D5252" s="218"/>
      <c r="E5252" s="204"/>
      <c r="F5252" s="204"/>
      <c r="G5252" s="219"/>
      <c r="H5252" s="273"/>
      <c r="I5252" s="271" t="str">
        <f>IF(A5252&lt;&gt;0,IF(IFERROR(B5252-8,0)&lt;0,0,IFERROR(B5252-8,0)),"")</f>
        <v/>
      </c>
      <c r="J5252" s="271"/>
      <c r="K5252" s="271"/>
      <c r="L5252" s="271"/>
      <c r="M5252" s="272"/>
      <c r="N5252" s="272"/>
      <c r="O5252" s="272"/>
      <c r="P5252" s="272"/>
      <c r="Q5252" s="272">
        <f t="shared" si="819"/>
        <v>0</v>
      </c>
      <c r="R5252" s="272"/>
    </row>
    <row r="5253" spans="1:21" ht="17.25" thickBot="1" x14ac:dyDescent="0.35">
      <c r="A5253" s="211"/>
      <c r="B5253" s="243"/>
      <c r="C5253" s="243"/>
      <c r="D5253" s="243"/>
      <c r="E5253" s="243"/>
      <c r="F5253" s="243"/>
      <c r="G5253" s="244"/>
      <c r="H5253" s="273">
        <f t="shared" ref="H5253:M5253" si="820">SUM(H5254:H5284)</f>
        <v>0</v>
      </c>
      <c r="I5253" s="271">
        <f t="shared" si="820"/>
        <v>0</v>
      </c>
      <c r="J5253" s="271">
        <f t="shared" si="820"/>
        <v>0</v>
      </c>
      <c r="K5253" s="271">
        <f t="shared" si="820"/>
        <v>0</v>
      </c>
      <c r="L5253" s="274">
        <f t="shared" si="820"/>
        <v>0</v>
      </c>
      <c r="M5253" s="271" t="e">
        <f t="shared" si="820"/>
        <v>#DIV/0!</v>
      </c>
      <c r="N5253" s="275">
        <f>COUNTA(B5254:B5284)-COUNTIF(B5254:B5284,"연차")</f>
        <v>0</v>
      </c>
      <c r="O5253" s="271">
        <f>SUM(O5254:O5284)</f>
        <v>0</v>
      </c>
      <c r="P5253" s="271">
        <f>SUM(P5254:P5284)</f>
        <v>0</v>
      </c>
      <c r="Q5253" s="272">
        <f>SUM(Q5254:Q5284)</f>
        <v>0</v>
      </c>
      <c r="R5253" s="272">
        <f>COUNTA(A5254:A5284)</f>
        <v>28</v>
      </c>
      <c r="S5253" s="276">
        <f>SUM(C5254:C5284)</f>
        <v>0</v>
      </c>
      <c r="T5253" s="276">
        <f>SUM(F5254:F5284)</f>
        <v>0</v>
      </c>
      <c r="U5253" s="251">
        <f>G5255*G5257</f>
        <v>0</v>
      </c>
    </row>
    <row r="5254" spans="1:21" x14ac:dyDescent="0.3">
      <c r="A5254" s="212">
        <v>1</v>
      </c>
      <c r="B5254" s="201"/>
      <c r="C5254" s="201"/>
      <c r="D5254" s="201" t="s">
        <v>271</v>
      </c>
      <c r="E5254" s="201"/>
      <c r="F5254" s="201"/>
      <c r="G5254" s="213" t="s">
        <v>282</v>
      </c>
      <c r="H5254" s="273">
        <f>SUM(B5254:B5260)</f>
        <v>0</v>
      </c>
      <c r="I5254" s="271">
        <f t="shared" ref="I5254:I5281" si="821">IF(IFERROR(B5254-8,0)&lt;0,0,IFERROR(B5254-8,0))</f>
        <v>0</v>
      </c>
      <c r="J5254" s="271">
        <f>IF(SUM(H5254-40)&gt;0,H5254-40,0)</f>
        <v>0</v>
      </c>
      <c r="K5254" s="271">
        <f>IF(SUM(I5254:I5260)&gt;J5254,SUM(I5254:I5260),J5254)</f>
        <v>0</v>
      </c>
      <c r="L5254" s="271">
        <f>IF(D5254="o",IF(H5254&lt;15,0,IF(H5254&gt;40,8,H5254/5)),0)</f>
        <v>0</v>
      </c>
      <c r="M5254" s="272" t="e">
        <f>SUM(B5254:B5284)/COUNTA(B5254:B5284)</f>
        <v>#DIV/0!</v>
      </c>
      <c r="N5254" s="272"/>
      <c r="O5254" s="272" t="str">
        <f>IF(E5254="o",IF(B5254&gt;8,8,B5254),"")</f>
        <v/>
      </c>
      <c r="P5254" s="272" t="str">
        <f>IF(E5254="o",IF(B5254&gt;8,B5254-8,0),"")</f>
        <v/>
      </c>
      <c r="Q5254" s="272">
        <f>COUNTA(A5254)*IF(B5254="연차",0,B5254)</f>
        <v>0</v>
      </c>
      <c r="R5254" s="272"/>
    </row>
    <row r="5255" spans="1:21" x14ac:dyDescent="0.3">
      <c r="A5255" s="214">
        <v>2</v>
      </c>
      <c r="B5255" s="200"/>
      <c r="C5255" s="200"/>
      <c r="D5255" s="215"/>
      <c r="E5255" s="200"/>
      <c r="F5255" s="200"/>
      <c r="G5255" s="203"/>
      <c r="H5255" s="273"/>
      <c r="I5255" s="271">
        <f t="shared" si="821"/>
        <v>0</v>
      </c>
      <c r="J5255" s="271"/>
      <c r="K5255" s="271"/>
      <c r="L5255" s="271"/>
      <c r="M5255" s="272"/>
      <c r="N5255" s="272"/>
      <c r="O5255" s="272" t="str">
        <f t="shared" ref="O5255:O5283" si="822">IF(E5255="o",IF(B5255&gt;8,8,B5255),"")</f>
        <v/>
      </c>
      <c r="P5255" s="272" t="str">
        <f t="shared" ref="P5255:P5283" si="823">IF(E5255="o",IF(B5255&gt;8,B5255-8,0),"")</f>
        <v/>
      </c>
      <c r="Q5255" s="272">
        <f t="shared" ref="Q5255:Q5284" si="824">COUNTA(A5255)*IF(B5255="연차",0,B5255)</f>
        <v>0</v>
      </c>
      <c r="R5255" s="272"/>
    </row>
    <row r="5256" spans="1:21" x14ac:dyDescent="0.3">
      <c r="A5256" s="214">
        <v>3</v>
      </c>
      <c r="B5256" s="200"/>
      <c r="C5256" s="200"/>
      <c r="D5256" s="215"/>
      <c r="E5256" s="200"/>
      <c r="F5256" s="200"/>
      <c r="G5256" s="203" t="s">
        <v>275</v>
      </c>
      <c r="H5256" s="273"/>
      <c r="I5256" s="271">
        <f t="shared" si="821"/>
        <v>0</v>
      </c>
      <c r="J5256" s="271"/>
      <c r="K5256" s="271"/>
      <c r="L5256" s="271"/>
      <c r="M5256" s="272"/>
      <c r="N5256" s="272"/>
      <c r="O5256" s="272" t="str">
        <f t="shared" si="822"/>
        <v/>
      </c>
      <c r="P5256" s="272" t="str">
        <f t="shared" si="823"/>
        <v/>
      </c>
      <c r="Q5256" s="272">
        <f t="shared" si="824"/>
        <v>0</v>
      </c>
      <c r="R5256" s="272"/>
    </row>
    <row r="5257" spans="1:21" x14ac:dyDescent="0.3">
      <c r="A5257" s="214">
        <v>4</v>
      </c>
      <c r="B5257" s="200"/>
      <c r="C5257" s="200"/>
      <c r="D5257" s="215"/>
      <c r="E5257" s="200"/>
      <c r="F5257" s="200"/>
      <c r="G5257" s="203"/>
      <c r="H5257" s="273"/>
      <c r="I5257" s="271">
        <f t="shared" si="821"/>
        <v>0</v>
      </c>
      <c r="J5257" s="271"/>
      <c r="K5257" s="271"/>
      <c r="L5257" s="271"/>
      <c r="M5257" s="272"/>
      <c r="N5257" s="272"/>
      <c r="O5257" s="272" t="str">
        <f t="shared" si="822"/>
        <v/>
      </c>
      <c r="P5257" s="272" t="str">
        <f t="shared" si="823"/>
        <v/>
      </c>
      <c r="Q5257" s="272">
        <f t="shared" si="824"/>
        <v>0</v>
      </c>
      <c r="R5257" s="272"/>
    </row>
    <row r="5258" spans="1:21" x14ac:dyDescent="0.3">
      <c r="A5258" s="214">
        <v>5</v>
      </c>
      <c r="B5258" s="200"/>
      <c r="C5258" s="200"/>
      <c r="D5258" s="215"/>
      <c r="E5258" s="200"/>
      <c r="F5258" s="200"/>
      <c r="G5258" s="216"/>
      <c r="H5258" s="273"/>
      <c r="I5258" s="271">
        <f t="shared" si="821"/>
        <v>0</v>
      </c>
      <c r="J5258" s="271"/>
      <c r="K5258" s="271"/>
      <c r="L5258" s="271"/>
      <c r="M5258" s="272"/>
      <c r="N5258" s="272"/>
      <c r="O5258" s="272" t="str">
        <f t="shared" si="822"/>
        <v/>
      </c>
      <c r="P5258" s="272" t="str">
        <f t="shared" si="823"/>
        <v/>
      </c>
      <c r="Q5258" s="272">
        <f t="shared" si="824"/>
        <v>0</v>
      </c>
      <c r="R5258" s="272"/>
    </row>
    <row r="5259" spans="1:21" x14ac:dyDescent="0.3">
      <c r="A5259" s="214">
        <v>6</v>
      </c>
      <c r="B5259" s="200"/>
      <c r="C5259" s="200"/>
      <c r="D5259" s="215"/>
      <c r="E5259" s="200"/>
      <c r="F5259" s="200"/>
      <c r="G5259" s="216"/>
      <c r="H5259" s="273"/>
      <c r="I5259" s="271">
        <f t="shared" si="821"/>
        <v>0</v>
      </c>
      <c r="J5259" s="271"/>
      <c r="K5259" s="271"/>
      <c r="L5259" s="271"/>
      <c r="M5259" s="272"/>
      <c r="N5259" s="272"/>
      <c r="O5259" s="272" t="str">
        <f t="shared" si="822"/>
        <v/>
      </c>
      <c r="P5259" s="272" t="str">
        <f t="shared" si="823"/>
        <v/>
      </c>
      <c r="Q5259" s="272">
        <f t="shared" si="824"/>
        <v>0</v>
      </c>
      <c r="R5259" s="272"/>
    </row>
    <row r="5260" spans="1:21" ht="17.25" thickBot="1" x14ac:dyDescent="0.35">
      <c r="A5260" s="217">
        <v>7</v>
      </c>
      <c r="B5260" s="204"/>
      <c r="C5260" s="204"/>
      <c r="D5260" s="218"/>
      <c r="E5260" s="204"/>
      <c r="F5260" s="204"/>
      <c r="G5260" s="219"/>
      <c r="H5260" s="273"/>
      <c r="I5260" s="271">
        <f t="shared" si="821"/>
        <v>0</v>
      </c>
      <c r="J5260" s="271"/>
      <c r="K5260" s="271"/>
      <c r="L5260" s="271"/>
      <c r="M5260" s="272"/>
      <c r="N5260" s="272"/>
      <c r="O5260" s="272" t="str">
        <f t="shared" si="822"/>
        <v/>
      </c>
      <c r="P5260" s="272" t="str">
        <f t="shared" si="823"/>
        <v/>
      </c>
      <c r="Q5260" s="272">
        <f t="shared" si="824"/>
        <v>0</v>
      </c>
      <c r="R5260" s="272"/>
    </row>
    <row r="5261" spans="1:21" x14ac:dyDescent="0.3">
      <c r="A5261" s="220">
        <v>8</v>
      </c>
      <c r="B5261" s="202"/>
      <c r="C5261" s="202"/>
      <c r="D5261" s="202" t="s">
        <v>271</v>
      </c>
      <c r="E5261" s="202"/>
      <c r="F5261" s="202"/>
      <c r="G5261" s="221"/>
      <c r="H5261" s="273">
        <f>SUM(B5261:B5267)</f>
        <v>0</v>
      </c>
      <c r="I5261" s="271">
        <f t="shared" si="821"/>
        <v>0</v>
      </c>
      <c r="J5261" s="271">
        <f>IF(SUM(H5261-40)&gt;0,H5261-40,0)</f>
        <v>0</v>
      </c>
      <c r="K5261" s="271">
        <f>IF(SUM(I5261:I5267)&gt;J5261,SUM(I5261:I5267),J5261)</f>
        <v>0</v>
      </c>
      <c r="L5261" s="271">
        <f>IF(D5261="o",IF(H5261&lt;15,0,IF(H5261&gt;40,8,H5261/5)),0)</f>
        <v>0</v>
      </c>
      <c r="M5261" s="272"/>
      <c r="N5261" s="272"/>
      <c r="O5261" s="272" t="str">
        <f t="shared" si="822"/>
        <v/>
      </c>
      <c r="P5261" s="272" t="str">
        <f t="shared" si="823"/>
        <v/>
      </c>
      <c r="Q5261" s="272">
        <f t="shared" si="824"/>
        <v>0</v>
      </c>
      <c r="R5261" s="272"/>
    </row>
    <row r="5262" spans="1:21" x14ac:dyDescent="0.3">
      <c r="A5262" s="214">
        <v>9</v>
      </c>
      <c r="B5262" s="200"/>
      <c r="C5262" s="200"/>
      <c r="D5262" s="215"/>
      <c r="E5262" s="200"/>
      <c r="F5262" s="200"/>
      <c r="G5262" s="216"/>
      <c r="H5262" s="273"/>
      <c r="I5262" s="271">
        <f t="shared" si="821"/>
        <v>0</v>
      </c>
      <c r="J5262" s="271"/>
      <c r="K5262" s="271"/>
      <c r="L5262" s="271"/>
      <c r="M5262" s="272"/>
      <c r="N5262" s="272"/>
      <c r="O5262" s="272" t="str">
        <f t="shared" si="822"/>
        <v/>
      </c>
      <c r="P5262" s="272" t="str">
        <f t="shared" si="823"/>
        <v/>
      </c>
      <c r="Q5262" s="272">
        <f t="shared" si="824"/>
        <v>0</v>
      </c>
      <c r="R5262" s="272"/>
    </row>
    <row r="5263" spans="1:21" x14ac:dyDescent="0.3">
      <c r="A5263" s="214">
        <v>10</v>
      </c>
      <c r="B5263" s="200"/>
      <c r="C5263" s="200"/>
      <c r="D5263" s="215"/>
      <c r="E5263" s="200"/>
      <c r="F5263" s="200"/>
      <c r="G5263" s="216"/>
      <c r="H5263" s="273"/>
      <c r="I5263" s="271">
        <f t="shared" si="821"/>
        <v>0</v>
      </c>
      <c r="J5263" s="271"/>
      <c r="K5263" s="271"/>
      <c r="L5263" s="271"/>
      <c r="M5263" s="272"/>
      <c r="N5263" s="272"/>
      <c r="O5263" s="272" t="str">
        <f t="shared" si="822"/>
        <v/>
      </c>
      <c r="P5263" s="272" t="str">
        <f t="shared" si="823"/>
        <v/>
      </c>
      <c r="Q5263" s="272">
        <f t="shared" si="824"/>
        <v>0</v>
      </c>
      <c r="R5263" s="272"/>
    </row>
    <row r="5264" spans="1:21" x14ac:dyDescent="0.3">
      <c r="A5264" s="214">
        <v>11</v>
      </c>
      <c r="B5264" s="200"/>
      <c r="C5264" s="200"/>
      <c r="D5264" s="215"/>
      <c r="E5264" s="200"/>
      <c r="F5264" s="200"/>
      <c r="G5264" s="216"/>
      <c r="H5264" s="273"/>
      <c r="I5264" s="271">
        <f t="shared" si="821"/>
        <v>0</v>
      </c>
      <c r="J5264" s="271"/>
      <c r="K5264" s="271"/>
      <c r="L5264" s="271"/>
      <c r="M5264" s="272"/>
      <c r="N5264" s="272"/>
      <c r="O5264" s="272" t="str">
        <f t="shared" si="822"/>
        <v/>
      </c>
      <c r="P5264" s="272" t="str">
        <f t="shared" si="823"/>
        <v/>
      </c>
      <c r="Q5264" s="272">
        <f t="shared" si="824"/>
        <v>0</v>
      </c>
      <c r="R5264" s="272"/>
    </row>
    <row r="5265" spans="1:18" x14ac:dyDescent="0.3">
      <c r="A5265" s="214">
        <v>12</v>
      </c>
      <c r="B5265" s="200"/>
      <c r="C5265" s="200"/>
      <c r="D5265" s="215"/>
      <c r="E5265" s="200"/>
      <c r="F5265" s="200"/>
      <c r="G5265" s="216"/>
      <c r="H5265" s="273"/>
      <c r="I5265" s="271">
        <f t="shared" si="821"/>
        <v>0</v>
      </c>
      <c r="J5265" s="271"/>
      <c r="K5265" s="271"/>
      <c r="L5265" s="271"/>
      <c r="M5265" s="272"/>
      <c r="N5265" s="272"/>
      <c r="O5265" s="272" t="str">
        <f t="shared" si="822"/>
        <v/>
      </c>
      <c r="P5265" s="272" t="str">
        <f t="shared" si="823"/>
        <v/>
      </c>
      <c r="Q5265" s="272">
        <f t="shared" si="824"/>
        <v>0</v>
      </c>
      <c r="R5265" s="272"/>
    </row>
    <row r="5266" spans="1:18" x14ac:dyDescent="0.3">
      <c r="A5266" s="214">
        <v>13</v>
      </c>
      <c r="B5266" s="200"/>
      <c r="C5266" s="200"/>
      <c r="D5266" s="215"/>
      <c r="E5266" s="200"/>
      <c r="F5266" s="200"/>
      <c r="G5266" s="216"/>
      <c r="H5266" s="273"/>
      <c r="I5266" s="271">
        <f t="shared" si="821"/>
        <v>0</v>
      </c>
      <c r="J5266" s="271"/>
      <c r="K5266" s="271"/>
      <c r="L5266" s="271"/>
      <c r="M5266" s="272"/>
      <c r="N5266" s="272"/>
      <c r="O5266" s="272" t="str">
        <f t="shared" si="822"/>
        <v/>
      </c>
      <c r="P5266" s="272" t="str">
        <f t="shared" si="823"/>
        <v/>
      </c>
      <c r="Q5266" s="272">
        <f t="shared" si="824"/>
        <v>0</v>
      </c>
      <c r="R5266" s="272"/>
    </row>
    <row r="5267" spans="1:18" ht="17.25" thickBot="1" x14ac:dyDescent="0.35">
      <c r="A5267" s="217">
        <v>14</v>
      </c>
      <c r="B5267" s="204"/>
      <c r="C5267" s="204"/>
      <c r="D5267" s="218"/>
      <c r="E5267" s="204"/>
      <c r="F5267" s="204"/>
      <c r="G5267" s="219"/>
      <c r="H5267" s="273"/>
      <c r="I5267" s="271">
        <f t="shared" si="821"/>
        <v>0</v>
      </c>
      <c r="J5267" s="271"/>
      <c r="K5267" s="271"/>
      <c r="L5267" s="271"/>
      <c r="M5267" s="272"/>
      <c r="N5267" s="272"/>
      <c r="O5267" s="272" t="str">
        <f t="shared" si="822"/>
        <v/>
      </c>
      <c r="P5267" s="272" t="str">
        <f t="shared" si="823"/>
        <v/>
      </c>
      <c r="Q5267" s="272">
        <f t="shared" si="824"/>
        <v>0</v>
      </c>
      <c r="R5267" s="272"/>
    </row>
    <row r="5268" spans="1:18" x14ac:dyDescent="0.3">
      <c r="A5268" s="220">
        <v>15</v>
      </c>
      <c r="B5268" s="202"/>
      <c r="C5268" s="202"/>
      <c r="D5268" s="202" t="s">
        <v>271</v>
      </c>
      <c r="E5268" s="202"/>
      <c r="F5268" s="202"/>
      <c r="G5268" s="221"/>
      <c r="H5268" s="273">
        <f>SUM(B5268:B5274)</f>
        <v>0</v>
      </c>
      <c r="I5268" s="271">
        <f t="shared" si="821"/>
        <v>0</v>
      </c>
      <c r="J5268" s="271">
        <f>IF(SUM(H5268-40)&gt;0,H5268-40,0)</f>
        <v>0</v>
      </c>
      <c r="K5268" s="271">
        <f>IF(SUM(I5268:I5274)&gt;J5268,SUM(I5268:I5274),J5268)</f>
        <v>0</v>
      </c>
      <c r="L5268" s="271">
        <f>IF(D5268="o",IF(H5268&lt;15,0,IF(H5268&gt;40,8,H5268/5)),0)</f>
        <v>0</v>
      </c>
      <c r="M5268" s="272"/>
      <c r="N5268" s="272"/>
      <c r="O5268" s="272" t="str">
        <f t="shared" si="822"/>
        <v/>
      </c>
      <c r="P5268" s="272" t="str">
        <f t="shared" si="823"/>
        <v/>
      </c>
      <c r="Q5268" s="272">
        <f t="shared" si="824"/>
        <v>0</v>
      </c>
      <c r="R5268" s="272"/>
    </row>
    <row r="5269" spans="1:18" x14ac:dyDescent="0.3">
      <c r="A5269" s="214">
        <v>16</v>
      </c>
      <c r="B5269" s="200"/>
      <c r="C5269" s="200"/>
      <c r="D5269" s="215"/>
      <c r="E5269" s="200"/>
      <c r="F5269" s="200"/>
      <c r="G5269" s="216"/>
      <c r="H5269" s="273"/>
      <c r="I5269" s="271">
        <f t="shared" si="821"/>
        <v>0</v>
      </c>
      <c r="J5269" s="271"/>
      <c r="K5269" s="271"/>
      <c r="L5269" s="271"/>
      <c r="M5269" s="272"/>
      <c r="N5269" s="272"/>
      <c r="O5269" s="272" t="str">
        <f t="shared" si="822"/>
        <v/>
      </c>
      <c r="P5269" s="272" t="str">
        <f t="shared" si="823"/>
        <v/>
      </c>
      <c r="Q5269" s="272">
        <f t="shared" si="824"/>
        <v>0</v>
      </c>
      <c r="R5269" s="272"/>
    </row>
    <row r="5270" spans="1:18" x14ac:dyDescent="0.3">
      <c r="A5270" s="214">
        <v>17</v>
      </c>
      <c r="B5270" s="200"/>
      <c r="C5270" s="200"/>
      <c r="D5270" s="215"/>
      <c r="E5270" s="200"/>
      <c r="F5270" s="200"/>
      <c r="G5270" s="216"/>
      <c r="H5270" s="273"/>
      <c r="I5270" s="271">
        <f t="shared" si="821"/>
        <v>0</v>
      </c>
      <c r="J5270" s="271"/>
      <c r="K5270" s="271"/>
      <c r="L5270" s="271"/>
      <c r="M5270" s="272"/>
      <c r="N5270" s="272"/>
      <c r="O5270" s="272" t="str">
        <f t="shared" si="822"/>
        <v/>
      </c>
      <c r="P5270" s="272" t="str">
        <f t="shared" si="823"/>
        <v/>
      </c>
      <c r="Q5270" s="272">
        <f t="shared" si="824"/>
        <v>0</v>
      </c>
      <c r="R5270" s="272"/>
    </row>
    <row r="5271" spans="1:18" x14ac:dyDescent="0.3">
      <c r="A5271" s="214">
        <v>18</v>
      </c>
      <c r="B5271" s="200"/>
      <c r="C5271" s="200"/>
      <c r="D5271" s="215"/>
      <c r="E5271" s="200"/>
      <c r="F5271" s="200"/>
      <c r="G5271" s="216"/>
      <c r="H5271" s="273"/>
      <c r="I5271" s="271">
        <f t="shared" si="821"/>
        <v>0</v>
      </c>
      <c r="J5271" s="271"/>
      <c r="K5271" s="271"/>
      <c r="L5271" s="271"/>
      <c r="M5271" s="272"/>
      <c r="N5271" s="272"/>
      <c r="O5271" s="272" t="str">
        <f t="shared" si="822"/>
        <v/>
      </c>
      <c r="P5271" s="272" t="str">
        <f t="shared" si="823"/>
        <v/>
      </c>
      <c r="Q5271" s="272">
        <f t="shared" si="824"/>
        <v>0</v>
      </c>
      <c r="R5271" s="272"/>
    </row>
    <row r="5272" spans="1:18" x14ac:dyDescent="0.3">
      <c r="A5272" s="214">
        <v>19</v>
      </c>
      <c r="B5272" s="200"/>
      <c r="C5272" s="200"/>
      <c r="D5272" s="215"/>
      <c r="E5272" s="200"/>
      <c r="F5272" s="200"/>
      <c r="G5272" s="216"/>
      <c r="H5272" s="273"/>
      <c r="I5272" s="271">
        <f t="shared" si="821"/>
        <v>0</v>
      </c>
      <c r="J5272" s="271"/>
      <c r="K5272" s="271"/>
      <c r="L5272" s="271"/>
      <c r="M5272" s="272"/>
      <c r="N5272" s="272"/>
      <c r="O5272" s="272" t="str">
        <f t="shared" si="822"/>
        <v/>
      </c>
      <c r="P5272" s="272" t="str">
        <f t="shared" si="823"/>
        <v/>
      </c>
      <c r="Q5272" s="272">
        <f t="shared" si="824"/>
        <v>0</v>
      </c>
      <c r="R5272" s="272"/>
    </row>
    <row r="5273" spans="1:18" x14ac:dyDescent="0.3">
      <c r="A5273" s="214">
        <v>20</v>
      </c>
      <c r="B5273" s="200"/>
      <c r="C5273" s="200"/>
      <c r="D5273" s="215"/>
      <c r="E5273" s="200"/>
      <c r="F5273" s="200"/>
      <c r="G5273" s="216"/>
      <c r="H5273" s="273"/>
      <c r="I5273" s="271">
        <f t="shared" si="821"/>
        <v>0</v>
      </c>
      <c r="J5273" s="271"/>
      <c r="K5273" s="271"/>
      <c r="L5273" s="271"/>
      <c r="M5273" s="272"/>
      <c r="N5273" s="272"/>
      <c r="O5273" s="272" t="str">
        <f t="shared" si="822"/>
        <v/>
      </c>
      <c r="P5273" s="272" t="str">
        <f t="shared" si="823"/>
        <v/>
      </c>
      <c r="Q5273" s="272">
        <f t="shared" si="824"/>
        <v>0</v>
      </c>
      <c r="R5273" s="272"/>
    </row>
    <row r="5274" spans="1:18" ht="17.25" thickBot="1" x14ac:dyDescent="0.35">
      <c r="A5274" s="217">
        <v>21</v>
      </c>
      <c r="B5274" s="204"/>
      <c r="C5274" s="204"/>
      <c r="D5274" s="218"/>
      <c r="E5274" s="204"/>
      <c r="F5274" s="204"/>
      <c r="G5274" s="219"/>
      <c r="H5274" s="273"/>
      <c r="I5274" s="271">
        <f t="shared" si="821"/>
        <v>0</v>
      </c>
      <c r="J5274" s="271"/>
      <c r="K5274" s="271"/>
      <c r="L5274" s="271"/>
      <c r="M5274" s="272"/>
      <c r="N5274" s="272"/>
      <c r="O5274" s="272" t="str">
        <f t="shared" si="822"/>
        <v/>
      </c>
      <c r="P5274" s="272" t="str">
        <f t="shared" si="823"/>
        <v/>
      </c>
      <c r="Q5274" s="272">
        <f t="shared" si="824"/>
        <v>0</v>
      </c>
      <c r="R5274" s="272"/>
    </row>
    <row r="5275" spans="1:18" x14ac:dyDescent="0.3">
      <c r="A5275" s="220">
        <v>22</v>
      </c>
      <c r="B5275" s="202"/>
      <c r="C5275" s="202"/>
      <c r="D5275" s="202" t="s">
        <v>271</v>
      </c>
      <c r="E5275" s="202"/>
      <c r="F5275" s="202"/>
      <c r="G5275" s="221"/>
      <c r="H5275" s="273">
        <f>SUM(B5275:B5281)</f>
        <v>0</v>
      </c>
      <c r="I5275" s="271">
        <f t="shared" si="821"/>
        <v>0</v>
      </c>
      <c r="J5275" s="271">
        <f>IF(SUM(H5275-40)&gt;0,H5275-40,0)</f>
        <v>0</v>
      </c>
      <c r="K5275" s="271">
        <f>IF(SUM(I5275:I5281)&gt;J5275,SUM(I5275:I5281),J5275)</f>
        <v>0</v>
      </c>
      <c r="L5275" s="271">
        <f>IF(D5275="o",IF(H5275&lt;15,0,IF(H5275&gt;40,8,H5275/5)),0)</f>
        <v>0</v>
      </c>
      <c r="M5275" s="272"/>
      <c r="N5275" s="272"/>
      <c r="O5275" s="272" t="str">
        <f t="shared" si="822"/>
        <v/>
      </c>
      <c r="P5275" s="272" t="str">
        <f t="shared" si="823"/>
        <v/>
      </c>
      <c r="Q5275" s="272">
        <f t="shared" si="824"/>
        <v>0</v>
      </c>
      <c r="R5275" s="272"/>
    </row>
    <row r="5276" spans="1:18" x14ac:dyDescent="0.3">
      <c r="A5276" s="214">
        <v>23</v>
      </c>
      <c r="B5276" s="200"/>
      <c r="C5276" s="200"/>
      <c r="D5276" s="215"/>
      <c r="E5276" s="200"/>
      <c r="F5276" s="200"/>
      <c r="G5276" s="216"/>
      <c r="H5276" s="273"/>
      <c r="I5276" s="271">
        <f t="shared" si="821"/>
        <v>0</v>
      </c>
      <c r="J5276" s="271"/>
      <c r="K5276" s="271"/>
      <c r="L5276" s="271"/>
      <c r="M5276" s="272"/>
      <c r="N5276" s="272"/>
      <c r="O5276" s="272" t="str">
        <f t="shared" si="822"/>
        <v/>
      </c>
      <c r="P5276" s="272" t="str">
        <f t="shared" si="823"/>
        <v/>
      </c>
      <c r="Q5276" s="272">
        <f t="shared" si="824"/>
        <v>0</v>
      </c>
      <c r="R5276" s="272"/>
    </row>
    <row r="5277" spans="1:18" x14ac:dyDescent="0.3">
      <c r="A5277" s="214">
        <v>24</v>
      </c>
      <c r="B5277" s="200"/>
      <c r="C5277" s="200"/>
      <c r="D5277" s="215"/>
      <c r="E5277" s="200"/>
      <c r="F5277" s="200"/>
      <c r="G5277" s="216"/>
      <c r="H5277" s="273"/>
      <c r="I5277" s="271">
        <f t="shared" si="821"/>
        <v>0</v>
      </c>
      <c r="J5277" s="271"/>
      <c r="K5277" s="271"/>
      <c r="L5277" s="271"/>
      <c r="M5277" s="272"/>
      <c r="N5277" s="272"/>
      <c r="O5277" s="272" t="str">
        <f t="shared" si="822"/>
        <v/>
      </c>
      <c r="P5277" s="272" t="str">
        <f t="shared" si="823"/>
        <v/>
      </c>
      <c r="Q5277" s="272">
        <f t="shared" si="824"/>
        <v>0</v>
      </c>
      <c r="R5277" s="272"/>
    </row>
    <row r="5278" spans="1:18" x14ac:dyDescent="0.3">
      <c r="A5278" s="214">
        <v>25</v>
      </c>
      <c r="B5278" s="200"/>
      <c r="C5278" s="200"/>
      <c r="D5278" s="215"/>
      <c r="E5278" s="200"/>
      <c r="F5278" s="200"/>
      <c r="G5278" s="216"/>
      <c r="H5278" s="273"/>
      <c r="I5278" s="271">
        <f t="shared" si="821"/>
        <v>0</v>
      </c>
      <c r="J5278" s="271"/>
      <c r="K5278" s="271"/>
      <c r="L5278" s="271"/>
      <c r="M5278" s="272"/>
      <c r="N5278" s="272"/>
      <c r="O5278" s="272" t="str">
        <f t="shared" si="822"/>
        <v/>
      </c>
      <c r="P5278" s="272" t="str">
        <f t="shared" si="823"/>
        <v/>
      </c>
      <c r="Q5278" s="272">
        <f t="shared" si="824"/>
        <v>0</v>
      </c>
      <c r="R5278" s="272"/>
    </row>
    <row r="5279" spans="1:18" x14ac:dyDescent="0.3">
      <c r="A5279" s="214">
        <v>26</v>
      </c>
      <c r="B5279" s="200"/>
      <c r="C5279" s="200"/>
      <c r="D5279" s="215"/>
      <c r="E5279" s="200"/>
      <c r="F5279" s="200"/>
      <c r="G5279" s="216"/>
      <c r="H5279" s="273"/>
      <c r="I5279" s="271">
        <f t="shared" si="821"/>
        <v>0</v>
      </c>
      <c r="J5279" s="271"/>
      <c r="K5279" s="271"/>
      <c r="L5279" s="271"/>
      <c r="M5279" s="272"/>
      <c r="N5279" s="272"/>
      <c r="O5279" s="272" t="str">
        <f t="shared" si="822"/>
        <v/>
      </c>
      <c r="P5279" s="272" t="str">
        <f t="shared" si="823"/>
        <v/>
      </c>
      <c r="Q5279" s="272">
        <f t="shared" si="824"/>
        <v>0</v>
      </c>
      <c r="R5279" s="272"/>
    </row>
    <row r="5280" spans="1:18" x14ac:dyDescent="0.3">
      <c r="A5280" s="214">
        <v>27</v>
      </c>
      <c r="B5280" s="200"/>
      <c r="C5280" s="200"/>
      <c r="D5280" s="215"/>
      <c r="E5280" s="200"/>
      <c r="F5280" s="200"/>
      <c r="G5280" s="216"/>
      <c r="H5280" s="273"/>
      <c r="I5280" s="271">
        <f t="shared" si="821"/>
        <v>0</v>
      </c>
      <c r="J5280" s="271"/>
      <c r="K5280" s="271"/>
      <c r="L5280" s="271"/>
      <c r="M5280" s="272"/>
      <c r="N5280" s="272"/>
      <c r="O5280" s="272" t="str">
        <f t="shared" si="822"/>
        <v/>
      </c>
      <c r="P5280" s="272" t="str">
        <f t="shared" si="823"/>
        <v/>
      </c>
      <c r="Q5280" s="272">
        <f t="shared" si="824"/>
        <v>0</v>
      </c>
      <c r="R5280" s="272"/>
    </row>
    <row r="5281" spans="1:21" ht="17.25" thickBot="1" x14ac:dyDescent="0.35">
      <c r="A5281" s="217">
        <v>28</v>
      </c>
      <c r="B5281" s="204"/>
      <c r="C5281" s="204"/>
      <c r="D5281" s="218"/>
      <c r="E5281" s="204"/>
      <c r="F5281" s="204"/>
      <c r="G5281" s="219"/>
      <c r="H5281" s="273"/>
      <c r="I5281" s="271">
        <f t="shared" si="821"/>
        <v>0</v>
      </c>
      <c r="J5281" s="271"/>
      <c r="K5281" s="271"/>
      <c r="L5281" s="271"/>
      <c r="M5281" s="272"/>
      <c r="N5281" s="272"/>
      <c r="O5281" s="272" t="str">
        <f t="shared" si="822"/>
        <v/>
      </c>
      <c r="P5281" s="272" t="str">
        <f t="shared" si="823"/>
        <v/>
      </c>
      <c r="Q5281" s="272">
        <f t="shared" si="824"/>
        <v>0</v>
      </c>
      <c r="R5281" s="272"/>
    </row>
    <row r="5282" spans="1:21" x14ac:dyDescent="0.3">
      <c r="A5282" s="205"/>
      <c r="B5282" s="202"/>
      <c r="C5282" s="202"/>
      <c r="D5282" s="202" t="s">
        <v>271</v>
      </c>
      <c r="E5282" s="202"/>
      <c r="F5282" s="202"/>
      <c r="G5282" s="221"/>
      <c r="H5282" s="273" t="str">
        <f>IF(A5282&lt;&gt;0,SUM(Q5282:Q5284),"")</f>
        <v/>
      </c>
      <c r="I5282" s="271" t="str">
        <f>IF(A5282&lt;&gt;0,IF(IFERROR(B5282-8,0)&lt;0,0,IFERROR(B5282-8,0)),"")</f>
        <v/>
      </c>
      <c r="J5282" s="271" t="str">
        <f>IF(A5282&lt;&gt;0,IF(SUM(H5282-40)&gt;0,H5282-40,0),"")</f>
        <v/>
      </c>
      <c r="K5282" s="271" t="str">
        <f>IF(A5282&lt;&gt;0,IF(SUM(I5282:I5284)&gt;J5282,SUM(I5282:I5284),J5282),"")</f>
        <v/>
      </c>
      <c r="L5282" s="271" t="str">
        <f>IF(A5282&lt;&gt;0,IF(D5254="o",IF(H5282&lt;(15/(7/COUNTA(A5282:A5284))),0,IF(H5282&gt;(COUNTA(A5282:A5284)/5*40),COUNTA(A5282:A5284)/5*8,H5282/5)),""),"")</f>
        <v/>
      </c>
      <c r="M5282" s="272"/>
      <c r="N5282" s="272"/>
      <c r="O5282" s="272" t="str">
        <f t="shared" si="822"/>
        <v/>
      </c>
      <c r="P5282" s="272" t="str">
        <f t="shared" si="823"/>
        <v/>
      </c>
      <c r="Q5282" s="272">
        <f t="shared" si="824"/>
        <v>0</v>
      </c>
      <c r="R5282" s="272"/>
    </row>
    <row r="5283" spans="1:21" x14ac:dyDescent="0.3">
      <c r="A5283" s="206"/>
      <c r="B5283" s="200"/>
      <c r="C5283" s="200"/>
      <c r="D5283" s="215"/>
      <c r="E5283" s="200"/>
      <c r="F5283" s="200"/>
      <c r="G5283" s="216"/>
      <c r="H5283" s="273"/>
      <c r="I5283" s="271" t="str">
        <f>IF(A5283&lt;&gt;0,IF(IFERROR(B5283-8,0)&lt;0,0,IFERROR(B5283-8,0)),"")</f>
        <v/>
      </c>
      <c r="J5283" s="271"/>
      <c r="K5283" s="271"/>
      <c r="L5283" s="271"/>
      <c r="M5283" s="272"/>
      <c r="N5283" s="272"/>
      <c r="O5283" s="272" t="str">
        <f t="shared" si="822"/>
        <v/>
      </c>
      <c r="P5283" s="272" t="str">
        <f t="shared" si="823"/>
        <v/>
      </c>
      <c r="Q5283" s="272">
        <f t="shared" si="824"/>
        <v>0</v>
      </c>
      <c r="R5283" s="272"/>
    </row>
    <row r="5284" spans="1:21" ht="17.25" thickBot="1" x14ac:dyDescent="0.35">
      <c r="A5284" s="207"/>
      <c r="B5284" s="204"/>
      <c r="C5284" s="204"/>
      <c r="D5284" s="218"/>
      <c r="E5284" s="204"/>
      <c r="F5284" s="204"/>
      <c r="G5284" s="219"/>
      <c r="H5284" s="273"/>
      <c r="I5284" s="271" t="str">
        <f>IF(A5284&lt;&gt;0,IF(IFERROR(B5284-8,0)&lt;0,0,IFERROR(B5284-8,0)),"")</f>
        <v/>
      </c>
      <c r="J5284" s="271"/>
      <c r="K5284" s="271"/>
      <c r="L5284" s="271"/>
      <c r="M5284" s="272"/>
      <c r="N5284" s="272"/>
      <c r="O5284" s="272"/>
      <c r="P5284" s="272"/>
      <c r="Q5284" s="272">
        <f t="shared" si="824"/>
        <v>0</v>
      </c>
      <c r="R5284" s="272"/>
    </row>
    <row r="5285" spans="1:21" ht="17.25" thickBot="1" x14ac:dyDescent="0.35">
      <c r="A5285" s="211"/>
      <c r="B5285" s="243"/>
      <c r="C5285" s="243"/>
      <c r="D5285" s="243"/>
      <c r="E5285" s="243"/>
      <c r="F5285" s="243"/>
      <c r="G5285" s="244"/>
      <c r="H5285" s="273">
        <f t="shared" ref="H5285:M5285" si="825">SUM(H5286:H5316)</f>
        <v>0</v>
      </c>
      <c r="I5285" s="271">
        <f t="shared" si="825"/>
        <v>0</v>
      </c>
      <c r="J5285" s="271">
        <f t="shared" si="825"/>
        <v>0</v>
      </c>
      <c r="K5285" s="271">
        <f t="shared" si="825"/>
        <v>0</v>
      </c>
      <c r="L5285" s="274">
        <f t="shared" si="825"/>
        <v>0</v>
      </c>
      <c r="M5285" s="271" t="e">
        <f t="shared" si="825"/>
        <v>#DIV/0!</v>
      </c>
      <c r="N5285" s="275">
        <f>COUNTA(B5286:B5316)-COUNTIF(B5286:B5316,"연차")</f>
        <v>0</v>
      </c>
      <c r="O5285" s="271">
        <f>SUM(O5286:O5316)</f>
        <v>0</v>
      </c>
      <c r="P5285" s="271">
        <f>SUM(P5286:P5316)</f>
        <v>0</v>
      </c>
      <c r="Q5285" s="272">
        <f>SUM(Q5286:Q5316)</f>
        <v>0</v>
      </c>
      <c r="R5285" s="272">
        <f>COUNTA(A5286:A5316)</f>
        <v>28</v>
      </c>
      <c r="S5285" s="276">
        <f>SUM(C5286:C5316)</f>
        <v>0</v>
      </c>
      <c r="T5285" s="276">
        <f>SUM(F5286:F5316)</f>
        <v>0</v>
      </c>
      <c r="U5285" s="251">
        <f>G5287*G5289</f>
        <v>0</v>
      </c>
    </row>
    <row r="5286" spans="1:21" x14ac:dyDescent="0.3">
      <c r="A5286" s="212">
        <v>1</v>
      </c>
      <c r="B5286" s="201"/>
      <c r="C5286" s="201"/>
      <c r="D5286" s="201" t="s">
        <v>271</v>
      </c>
      <c r="E5286" s="201"/>
      <c r="F5286" s="201"/>
      <c r="G5286" s="213" t="s">
        <v>282</v>
      </c>
      <c r="H5286" s="273">
        <f>SUM(B5286:B5292)</f>
        <v>0</v>
      </c>
      <c r="I5286" s="271">
        <f t="shared" ref="I5286:I5313" si="826">IF(IFERROR(B5286-8,0)&lt;0,0,IFERROR(B5286-8,0))</f>
        <v>0</v>
      </c>
      <c r="J5286" s="271">
        <f>IF(SUM(H5286-40)&gt;0,H5286-40,0)</f>
        <v>0</v>
      </c>
      <c r="K5286" s="271">
        <f>IF(SUM(I5286:I5292)&gt;J5286,SUM(I5286:I5292),J5286)</f>
        <v>0</v>
      </c>
      <c r="L5286" s="271">
        <f>IF(D5286="o",IF(H5286&lt;15,0,IF(H5286&gt;40,8,H5286/5)),0)</f>
        <v>0</v>
      </c>
      <c r="M5286" s="272" t="e">
        <f>SUM(B5286:B5316)/COUNTA(B5286:B5316)</f>
        <v>#DIV/0!</v>
      </c>
      <c r="N5286" s="272"/>
      <c r="O5286" s="272" t="str">
        <f>IF(E5286="o",IF(B5286&gt;8,8,B5286),"")</f>
        <v/>
      </c>
      <c r="P5286" s="272" t="str">
        <f>IF(E5286="o",IF(B5286&gt;8,B5286-8,0),"")</f>
        <v/>
      </c>
      <c r="Q5286" s="272">
        <f>COUNTA(A5286)*IF(B5286="연차",0,B5286)</f>
        <v>0</v>
      </c>
      <c r="R5286" s="272"/>
    </row>
    <row r="5287" spans="1:21" x14ac:dyDescent="0.3">
      <c r="A5287" s="214">
        <v>2</v>
      </c>
      <c r="B5287" s="200"/>
      <c r="C5287" s="200"/>
      <c r="D5287" s="215"/>
      <c r="E5287" s="200"/>
      <c r="F5287" s="200"/>
      <c r="G5287" s="203"/>
      <c r="H5287" s="273"/>
      <c r="I5287" s="271">
        <f t="shared" si="826"/>
        <v>0</v>
      </c>
      <c r="J5287" s="271"/>
      <c r="K5287" s="271"/>
      <c r="L5287" s="271"/>
      <c r="M5287" s="272"/>
      <c r="N5287" s="272"/>
      <c r="O5287" s="272" t="str">
        <f t="shared" ref="O5287:O5315" si="827">IF(E5287="o",IF(B5287&gt;8,8,B5287),"")</f>
        <v/>
      </c>
      <c r="P5287" s="272" t="str">
        <f t="shared" ref="P5287:P5315" si="828">IF(E5287="o",IF(B5287&gt;8,B5287-8,0),"")</f>
        <v/>
      </c>
      <c r="Q5287" s="272">
        <f t="shared" ref="Q5287:Q5316" si="829">COUNTA(A5287)*IF(B5287="연차",0,B5287)</f>
        <v>0</v>
      </c>
      <c r="R5287" s="272"/>
    </row>
    <row r="5288" spans="1:21" x14ac:dyDescent="0.3">
      <c r="A5288" s="214">
        <v>3</v>
      </c>
      <c r="B5288" s="200"/>
      <c r="C5288" s="200"/>
      <c r="D5288" s="215"/>
      <c r="E5288" s="200"/>
      <c r="F5288" s="200"/>
      <c r="G5288" s="203" t="s">
        <v>275</v>
      </c>
      <c r="H5288" s="273"/>
      <c r="I5288" s="271">
        <f t="shared" si="826"/>
        <v>0</v>
      </c>
      <c r="J5288" s="271"/>
      <c r="K5288" s="271"/>
      <c r="L5288" s="271"/>
      <c r="M5288" s="272"/>
      <c r="N5288" s="272"/>
      <c r="O5288" s="272" t="str">
        <f t="shared" si="827"/>
        <v/>
      </c>
      <c r="P5288" s="272" t="str">
        <f t="shared" si="828"/>
        <v/>
      </c>
      <c r="Q5288" s="272">
        <f t="shared" si="829"/>
        <v>0</v>
      </c>
      <c r="R5288" s="272"/>
    </row>
    <row r="5289" spans="1:21" x14ac:dyDescent="0.3">
      <c r="A5289" s="214">
        <v>4</v>
      </c>
      <c r="B5289" s="200"/>
      <c r="C5289" s="200"/>
      <c r="D5289" s="215"/>
      <c r="E5289" s="200"/>
      <c r="F5289" s="200"/>
      <c r="G5289" s="203"/>
      <c r="H5289" s="273"/>
      <c r="I5289" s="271">
        <f t="shared" si="826"/>
        <v>0</v>
      </c>
      <c r="J5289" s="271"/>
      <c r="K5289" s="271"/>
      <c r="L5289" s="271"/>
      <c r="M5289" s="272"/>
      <c r="N5289" s="272"/>
      <c r="O5289" s="272" t="str">
        <f t="shared" si="827"/>
        <v/>
      </c>
      <c r="P5289" s="272" t="str">
        <f t="shared" si="828"/>
        <v/>
      </c>
      <c r="Q5289" s="272">
        <f t="shared" si="829"/>
        <v>0</v>
      </c>
      <c r="R5289" s="272"/>
    </row>
    <row r="5290" spans="1:21" x14ac:dyDescent="0.3">
      <c r="A5290" s="214">
        <v>5</v>
      </c>
      <c r="B5290" s="200"/>
      <c r="C5290" s="200"/>
      <c r="D5290" s="215"/>
      <c r="E5290" s="200"/>
      <c r="F5290" s="200"/>
      <c r="G5290" s="216"/>
      <c r="H5290" s="273"/>
      <c r="I5290" s="271">
        <f t="shared" si="826"/>
        <v>0</v>
      </c>
      <c r="J5290" s="271"/>
      <c r="K5290" s="271"/>
      <c r="L5290" s="271"/>
      <c r="M5290" s="272"/>
      <c r="N5290" s="272"/>
      <c r="O5290" s="272" t="str">
        <f t="shared" si="827"/>
        <v/>
      </c>
      <c r="P5290" s="272" t="str">
        <f t="shared" si="828"/>
        <v/>
      </c>
      <c r="Q5290" s="272">
        <f t="shared" si="829"/>
        <v>0</v>
      </c>
      <c r="R5290" s="272"/>
    </row>
    <row r="5291" spans="1:21" x14ac:dyDescent="0.3">
      <c r="A5291" s="214">
        <v>6</v>
      </c>
      <c r="B5291" s="200"/>
      <c r="C5291" s="200"/>
      <c r="D5291" s="215"/>
      <c r="E5291" s="200"/>
      <c r="F5291" s="200"/>
      <c r="G5291" s="216"/>
      <c r="H5291" s="273"/>
      <c r="I5291" s="271">
        <f t="shared" si="826"/>
        <v>0</v>
      </c>
      <c r="J5291" s="271"/>
      <c r="K5291" s="271"/>
      <c r="L5291" s="271"/>
      <c r="M5291" s="272"/>
      <c r="N5291" s="272"/>
      <c r="O5291" s="272" t="str">
        <f t="shared" si="827"/>
        <v/>
      </c>
      <c r="P5291" s="272" t="str">
        <f t="shared" si="828"/>
        <v/>
      </c>
      <c r="Q5291" s="272">
        <f t="shared" si="829"/>
        <v>0</v>
      </c>
      <c r="R5291" s="272"/>
    </row>
    <row r="5292" spans="1:21" ht="17.25" thickBot="1" x14ac:dyDescent="0.35">
      <c r="A5292" s="217">
        <v>7</v>
      </c>
      <c r="B5292" s="204"/>
      <c r="C5292" s="204"/>
      <c r="D5292" s="218"/>
      <c r="E5292" s="204"/>
      <c r="F5292" s="204"/>
      <c r="G5292" s="219"/>
      <c r="H5292" s="273"/>
      <c r="I5292" s="271">
        <f t="shared" si="826"/>
        <v>0</v>
      </c>
      <c r="J5292" s="271"/>
      <c r="K5292" s="271"/>
      <c r="L5292" s="271"/>
      <c r="M5292" s="272"/>
      <c r="N5292" s="272"/>
      <c r="O5292" s="272" t="str">
        <f t="shared" si="827"/>
        <v/>
      </c>
      <c r="P5292" s="272" t="str">
        <f t="shared" si="828"/>
        <v/>
      </c>
      <c r="Q5292" s="272">
        <f t="shared" si="829"/>
        <v>0</v>
      </c>
      <c r="R5292" s="272"/>
    </row>
    <row r="5293" spans="1:21" x14ac:dyDescent="0.3">
      <c r="A5293" s="220">
        <v>8</v>
      </c>
      <c r="B5293" s="202"/>
      <c r="C5293" s="202"/>
      <c r="D5293" s="202" t="s">
        <v>271</v>
      </c>
      <c r="E5293" s="202"/>
      <c r="F5293" s="202"/>
      <c r="G5293" s="221"/>
      <c r="H5293" s="273">
        <f>SUM(B5293:B5299)</f>
        <v>0</v>
      </c>
      <c r="I5293" s="271">
        <f t="shared" si="826"/>
        <v>0</v>
      </c>
      <c r="J5293" s="271">
        <f>IF(SUM(H5293-40)&gt;0,H5293-40,0)</f>
        <v>0</v>
      </c>
      <c r="K5293" s="271">
        <f>IF(SUM(I5293:I5299)&gt;J5293,SUM(I5293:I5299),J5293)</f>
        <v>0</v>
      </c>
      <c r="L5293" s="271">
        <f>IF(D5293="o",IF(H5293&lt;15,0,IF(H5293&gt;40,8,H5293/5)),0)</f>
        <v>0</v>
      </c>
      <c r="M5293" s="272"/>
      <c r="N5293" s="272"/>
      <c r="O5293" s="272" t="str">
        <f t="shared" si="827"/>
        <v/>
      </c>
      <c r="P5293" s="272" t="str">
        <f t="shared" si="828"/>
        <v/>
      </c>
      <c r="Q5293" s="272">
        <f t="shared" si="829"/>
        <v>0</v>
      </c>
      <c r="R5293" s="272"/>
    </row>
    <row r="5294" spans="1:21" x14ac:dyDescent="0.3">
      <c r="A5294" s="214">
        <v>9</v>
      </c>
      <c r="B5294" s="200"/>
      <c r="C5294" s="200"/>
      <c r="D5294" s="215"/>
      <c r="E5294" s="200"/>
      <c r="F5294" s="200"/>
      <c r="G5294" s="216"/>
      <c r="H5294" s="273"/>
      <c r="I5294" s="271">
        <f t="shared" si="826"/>
        <v>0</v>
      </c>
      <c r="J5294" s="271"/>
      <c r="K5294" s="271"/>
      <c r="L5294" s="271"/>
      <c r="M5294" s="272"/>
      <c r="N5294" s="272"/>
      <c r="O5294" s="272" t="str">
        <f t="shared" si="827"/>
        <v/>
      </c>
      <c r="P5294" s="272" t="str">
        <f t="shared" si="828"/>
        <v/>
      </c>
      <c r="Q5294" s="272">
        <f t="shared" si="829"/>
        <v>0</v>
      </c>
      <c r="R5294" s="272"/>
    </row>
    <row r="5295" spans="1:21" x14ac:dyDescent="0.3">
      <c r="A5295" s="214">
        <v>10</v>
      </c>
      <c r="B5295" s="200"/>
      <c r="C5295" s="200"/>
      <c r="D5295" s="215"/>
      <c r="E5295" s="200"/>
      <c r="F5295" s="200"/>
      <c r="G5295" s="216"/>
      <c r="H5295" s="273"/>
      <c r="I5295" s="271">
        <f t="shared" si="826"/>
        <v>0</v>
      </c>
      <c r="J5295" s="271"/>
      <c r="K5295" s="271"/>
      <c r="L5295" s="271"/>
      <c r="M5295" s="272"/>
      <c r="N5295" s="272"/>
      <c r="O5295" s="272" t="str">
        <f t="shared" si="827"/>
        <v/>
      </c>
      <c r="P5295" s="272" t="str">
        <f t="shared" si="828"/>
        <v/>
      </c>
      <c r="Q5295" s="272">
        <f t="shared" si="829"/>
        <v>0</v>
      </c>
      <c r="R5295" s="272"/>
    </row>
    <row r="5296" spans="1:21" x14ac:dyDescent="0.3">
      <c r="A5296" s="214">
        <v>11</v>
      </c>
      <c r="B5296" s="200"/>
      <c r="C5296" s="200"/>
      <c r="D5296" s="215"/>
      <c r="E5296" s="200"/>
      <c r="F5296" s="200"/>
      <c r="G5296" s="216"/>
      <c r="H5296" s="273"/>
      <c r="I5296" s="271">
        <f t="shared" si="826"/>
        <v>0</v>
      </c>
      <c r="J5296" s="271"/>
      <c r="K5296" s="271"/>
      <c r="L5296" s="271"/>
      <c r="M5296" s="272"/>
      <c r="N5296" s="272"/>
      <c r="O5296" s="272" t="str">
        <f t="shared" si="827"/>
        <v/>
      </c>
      <c r="P5296" s="272" t="str">
        <f t="shared" si="828"/>
        <v/>
      </c>
      <c r="Q5296" s="272">
        <f t="shared" si="829"/>
        <v>0</v>
      </c>
      <c r="R5296" s="272"/>
    </row>
    <row r="5297" spans="1:18" x14ac:dyDescent="0.3">
      <c r="A5297" s="214">
        <v>12</v>
      </c>
      <c r="B5297" s="200"/>
      <c r="C5297" s="200"/>
      <c r="D5297" s="215"/>
      <c r="E5297" s="200"/>
      <c r="F5297" s="200"/>
      <c r="G5297" s="216"/>
      <c r="H5297" s="273"/>
      <c r="I5297" s="271">
        <f t="shared" si="826"/>
        <v>0</v>
      </c>
      <c r="J5297" s="271"/>
      <c r="K5297" s="271"/>
      <c r="L5297" s="271"/>
      <c r="M5297" s="272"/>
      <c r="N5297" s="272"/>
      <c r="O5297" s="272" t="str">
        <f t="shared" si="827"/>
        <v/>
      </c>
      <c r="P5297" s="272" t="str">
        <f t="shared" si="828"/>
        <v/>
      </c>
      <c r="Q5297" s="272">
        <f t="shared" si="829"/>
        <v>0</v>
      </c>
      <c r="R5297" s="272"/>
    </row>
    <row r="5298" spans="1:18" x14ac:dyDescent="0.3">
      <c r="A5298" s="214">
        <v>13</v>
      </c>
      <c r="B5298" s="200"/>
      <c r="C5298" s="200"/>
      <c r="D5298" s="215"/>
      <c r="E5298" s="200"/>
      <c r="F5298" s="200"/>
      <c r="G5298" s="216"/>
      <c r="H5298" s="273"/>
      <c r="I5298" s="271">
        <f t="shared" si="826"/>
        <v>0</v>
      </c>
      <c r="J5298" s="271"/>
      <c r="K5298" s="271"/>
      <c r="L5298" s="271"/>
      <c r="M5298" s="272"/>
      <c r="N5298" s="272"/>
      <c r="O5298" s="272" t="str">
        <f t="shared" si="827"/>
        <v/>
      </c>
      <c r="P5298" s="272" t="str">
        <f t="shared" si="828"/>
        <v/>
      </c>
      <c r="Q5298" s="272">
        <f t="shared" si="829"/>
        <v>0</v>
      </c>
      <c r="R5298" s="272"/>
    </row>
    <row r="5299" spans="1:18" ht="17.25" thickBot="1" x14ac:dyDescent="0.35">
      <c r="A5299" s="217">
        <v>14</v>
      </c>
      <c r="B5299" s="204"/>
      <c r="C5299" s="204"/>
      <c r="D5299" s="218"/>
      <c r="E5299" s="204"/>
      <c r="F5299" s="204"/>
      <c r="G5299" s="219"/>
      <c r="H5299" s="273"/>
      <c r="I5299" s="271">
        <f t="shared" si="826"/>
        <v>0</v>
      </c>
      <c r="J5299" s="271"/>
      <c r="K5299" s="271"/>
      <c r="L5299" s="271"/>
      <c r="M5299" s="272"/>
      <c r="N5299" s="272"/>
      <c r="O5299" s="272" t="str">
        <f t="shared" si="827"/>
        <v/>
      </c>
      <c r="P5299" s="272" t="str">
        <f t="shared" si="828"/>
        <v/>
      </c>
      <c r="Q5299" s="272">
        <f t="shared" si="829"/>
        <v>0</v>
      </c>
      <c r="R5299" s="272"/>
    </row>
    <row r="5300" spans="1:18" x14ac:dyDescent="0.3">
      <c r="A5300" s="220">
        <v>15</v>
      </c>
      <c r="B5300" s="202"/>
      <c r="C5300" s="202"/>
      <c r="D5300" s="202" t="s">
        <v>271</v>
      </c>
      <c r="E5300" s="202"/>
      <c r="F5300" s="202"/>
      <c r="G5300" s="221"/>
      <c r="H5300" s="273">
        <f>SUM(B5300:B5306)</f>
        <v>0</v>
      </c>
      <c r="I5300" s="271">
        <f t="shared" si="826"/>
        <v>0</v>
      </c>
      <c r="J5300" s="271">
        <f>IF(SUM(H5300-40)&gt;0,H5300-40,0)</f>
        <v>0</v>
      </c>
      <c r="K5300" s="271">
        <f>IF(SUM(I5300:I5306)&gt;J5300,SUM(I5300:I5306),J5300)</f>
        <v>0</v>
      </c>
      <c r="L5300" s="271">
        <f>IF(D5300="o",IF(H5300&lt;15,0,IF(H5300&gt;40,8,H5300/5)),0)</f>
        <v>0</v>
      </c>
      <c r="M5300" s="272"/>
      <c r="N5300" s="272"/>
      <c r="O5300" s="272" t="str">
        <f t="shared" si="827"/>
        <v/>
      </c>
      <c r="P5300" s="272" t="str">
        <f t="shared" si="828"/>
        <v/>
      </c>
      <c r="Q5300" s="272">
        <f t="shared" si="829"/>
        <v>0</v>
      </c>
      <c r="R5300" s="272"/>
    </row>
    <row r="5301" spans="1:18" x14ac:dyDescent="0.3">
      <c r="A5301" s="214">
        <v>16</v>
      </c>
      <c r="B5301" s="200"/>
      <c r="C5301" s="200"/>
      <c r="D5301" s="215"/>
      <c r="E5301" s="200"/>
      <c r="F5301" s="200"/>
      <c r="G5301" s="216"/>
      <c r="H5301" s="273"/>
      <c r="I5301" s="271">
        <f t="shared" si="826"/>
        <v>0</v>
      </c>
      <c r="J5301" s="271"/>
      <c r="K5301" s="271"/>
      <c r="L5301" s="271"/>
      <c r="M5301" s="272"/>
      <c r="N5301" s="272"/>
      <c r="O5301" s="272" t="str">
        <f t="shared" si="827"/>
        <v/>
      </c>
      <c r="P5301" s="272" t="str">
        <f t="shared" si="828"/>
        <v/>
      </c>
      <c r="Q5301" s="272">
        <f t="shared" si="829"/>
        <v>0</v>
      </c>
      <c r="R5301" s="272"/>
    </row>
    <row r="5302" spans="1:18" x14ac:dyDescent="0.3">
      <c r="A5302" s="214">
        <v>17</v>
      </c>
      <c r="B5302" s="200"/>
      <c r="C5302" s="200"/>
      <c r="D5302" s="215"/>
      <c r="E5302" s="200"/>
      <c r="F5302" s="200"/>
      <c r="G5302" s="216"/>
      <c r="H5302" s="273"/>
      <c r="I5302" s="271">
        <f t="shared" si="826"/>
        <v>0</v>
      </c>
      <c r="J5302" s="271"/>
      <c r="K5302" s="271"/>
      <c r="L5302" s="271"/>
      <c r="M5302" s="272"/>
      <c r="N5302" s="272"/>
      <c r="O5302" s="272" t="str">
        <f t="shared" si="827"/>
        <v/>
      </c>
      <c r="P5302" s="272" t="str">
        <f t="shared" si="828"/>
        <v/>
      </c>
      <c r="Q5302" s="272">
        <f t="shared" si="829"/>
        <v>0</v>
      </c>
      <c r="R5302" s="272"/>
    </row>
    <row r="5303" spans="1:18" x14ac:dyDescent="0.3">
      <c r="A5303" s="214">
        <v>18</v>
      </c>
      <c r="B5303" s="200"/>
      <c r="C5303" s="200"/>
      <c r="D5303" s="215"/>
      <c r="E5303" s="200"/>
      <c r="F5303" s="200"/>
      <c r="G5303" s="216"/>
      <c r="H5303" s="273"/>
      <c r="I5303" s="271">
        <f t="shared" si="826"/>
        <v>0</v>
      </c>
      <c r="J5303" s="271"/>
      <c r="K5303" s="271"/>
      <c r="L5303" s="271"/>
      <c r="M5303" s="272"/>
      <c r="N5303" s="272"/>
      <c r="O5303" s="272" t="str">
        <f t="shared" si="827"/>
        <v/>
      </c>
      <c r="P5303" s="272" t="str">
        <f t="shared" si="828"/>
        <v/>
      </c>
      <c r="Q5303" s="272">
        <f t="shared" si="829"/>
        <v>0</v>
      </c>
      <c r="R5303" s="272"/>
    </row>
    <row r="5304" spans="1:18" x14ac:dyDescent="0.3">
      <c r="A5304" s="214">
        <v>19</v>
      </c>
      <c r="B5304" s="200"/>
      <c r="C5304" s="200"/>
      <c r="D5304" s="215"/>
      <c r="E5304" s="200"/>
      <c r="F5304" s="200"/>
      <c r="G5304" s="216"/>
      <c r="H5304" s="273"/>
      <c r="I5304" s="271">
        <f t="shared" si="826"/>
        <v>0</v>
      </c>
      <c r="J5304" s="271"/>
      <c r="K5304" s="271"/>
      <c r="L5304" s="271"/>
      <c r="M5304" s="272"/>
      <c r="N5304" s="272"/>
      <c r="O5304" s="272" t="str">
        <f t="shared" si="827"/>
        <v/>
      </c>
      <c r="P5304" s="272" t="str">
        <f t="shared" si="828"/>
        <v/>
      </c>
      <c r="Q5304" s="272">
        <f t="shared" si="829"/>
        <v>0</v>
      </c>
      <c r="R5304" s="272"/>
    </row>
    <row r="5305" spans="1:18" x14ac:dyDescent="0.3">
      <c r="A5305" s="214">
        <v>20</v>
      </c>
      <c r="B5305" s="200"/>
      <c r="C5305" s="200"/>
      <c r="D5305" s="215"/>
      <c r="E5305" s="200"/>
      <c r="F5305" s="200"/>
      <c r="G5305" s="216"/>
      <c r="H5305" s="273"/>
      <c r="I5305" s="271">
        <f t="shared" si="826"/>
        <v>0</v>
      </c>
      <c r="J5305" s="271"/>
      <c r="K5305" s="271"/>
      <c r="L5305" s="271"/>
      <c r="M5305" s="272"/>
      <c r="N5305" s="272"/>
      <c r="O5305" s="272" t="str">
        <f t="shared" si="827"/>
        <v/>
      </c>
      <c r="P5305" s="272" t="str">
        <f t="shared" si="828"/>
        <v/>
      </c>
      <c r="Q5305" s="272">
        <f t="shared" si="829"/>
        <v>0</v>
      </c>
      <c r="R5305" s="272"/>
    </row>
    <row r="5306" spans="1:18" ht="17.25" thickBot="1" x14ac:dyDescent="0.35">
      <c r="A5306" s="217">
        <v>21</v>
      </c>
      <c r="B5306" s="204"/>
      <c r="C5306" s="204"/>
      <c r="D5306" s="218"/>
      <c r="E5306" s="204"/>
      <c r="F5306" s="204"/>
      <c r="G5306" s="219"/>
      <c r="H5306" s="273"/>
      <c r="I5306" s="271">
        <f t="shared" si="826"/>
        <v>0</v>
      </c>
      <c r="J5306" s="271"/>
      <c r="K5306" s="271"/>
      <c r="L5306" s="271"/>
      <c r="M5306" s="272"/>
      <c r="N5306" s="272"/>
      <c r="O5306" s="272" t="str">
        <f t="shared" si="827"/>
        <v/>
      </c>
      <c r="P5306" s="272" t="str">
        <f t="shared" si="828"/>
        <v/>
      </c>
      <c r="Q5306" s="272">
        <f t="shared" si="829"/>
        <v>0</v>
      </c>
      <c r="R5306" s="272"/>
    </row>
    <row r="5307" spans="1:18" x14ac:dyDescent="0.3">
      <c r="A5307" s="220">
        <v>22</v>
      </c>
      <c r="B5307" s="202"/>
      <c r="C5307" s="202"/>
      <c r="D5307" s="202" t="s">
        <v>271</v>
      </c>
      <c r="E5307" s="202"/>
      <c r="F5307" s="202"/>
      <c r="G5307" s="221"/>
      <c r="H5307" s="273">
        <f>SUM(B5307:B5313)</f>
        <v>0</v>
      </c>
      <c r="I5307" s="271">
        <f t="shared" si="826"/>
        <v>0</v>
      </c>
      <c r="J5307" s="271">
        <f>IF(SUM(H5307-40)&gt;0,H5307-40,0)</f>
        <v>0</v>
      </c>
      <c r="K5307" s="271">
        <f>IF(SUM(I5307:I5313)&gt;J5307,SUM(I5307:I5313),J5307)</f>
        <v>0</v>
      </c>
      <c r="L5307" s="271">
        <f>IF(D5307="o",IF(H5307&lt;15,0,IF(H5307&gt;40,8,H5307/5)),0)</f>
        <v>0</v>
      </c>
      <c r="M5307" s="272"/>
      <c r="N5307" s="272"/>
      <c r="O5307" s="272" t="str">
        <f t="shared" si="827"/>
        <v/>
      </c>
      <c r="P5307" s="272" t="str">
        <f t="shared" si="828"/>
        <v/>
      </c>
      <c r="Q5307" s="272">
        <f t="shared" si="829"/>
        <v>0</v>
      </c>
      <c r="R5307" s="272"/>
    </row>
    <row r="5308" spans="1:18" x14ac:dyDescent="0.3">
      <c r="A5308" s="214">
        <v>23</v>
      </c>
      <c r="B5308" s="200"/>
      <c r="C5308" s="200"/>
      <c r="D5308" s="215"/>
      <c r="E5308" s="200"/>
      <c r="F5308" s="200"/>
      <c r="G5308" s="216"/>
      <c r="H5308" s="273"/>
      <c r="I5308" s="271">
        <f t="shared" si="826"/>
        <v>0</v>
      </c>
      <c r="J5308" s="271"/>
      <c r="K5308" s="271"/>
      <c r="L5308" s="271"/>
      <c r="M5308" s="272"/>
      <c r="N5308" s="272"/>
      <c r="O5308" s="272" t="str">
        <f t="shared" si="827"/>
        <v/>
      </c>
      <c r="P5308" s="272" t="str">
        <f t="shared" si="828"/>
        <v/>
      </c>
      <c r="Q5308" s="272">
        <f t="shared" si="829"/>
        <v>0</v>
      </c>
      <c r="R5308" s="272"/>
    </row>
    <row r="5309" spans="1:18" x14ac:dyDescent="0.3">
      <c r="A5309" s="214">
        <v>24</v>
      </c>
      <c r="B5309" s="200"/>
      <c r="C5309" s="200"/>
      <c r="D5309" s="215"/>
      <c r="E5309" s="200"/>
      <c r="F5309" s="200"/>
      <c r="G5309" s="216"/>
      <c r="H5309" s="273"/>
      <c r="I5309" s="271">
        <f t="shared" si="826"/>
        <v>0</v>
      </c>
      <c r="J5309" s="271"/>
      <c r="K5309" s="271"/>
      <c r="L5309" s="271"/>
      <c r="M5309" s="272"/>
      <c r="N5309" s="272"/>
      <c r="O5309" s="272" t="str">
        <f t="shared" si="827"/>
        <v/>
      </c>
      <c r="P5309" s="272" t="str">
        <f t="shared" si="828"/>
        <v/>
      </c>
      <c r="Q5309" s="272">
        <f t="shared" si="829"/>
        <v>0</v>
      </c>
      <c r="R5309" s="272"/>
    </row>
    <row r="5310" spans="1:18" x14ac:dyDescent="0.3">
      <c r="A5310" s="214">
        <v>25</v>
      </c>
      <c r="B5310" s="200"/>
      <c r="C5310" s="200"/>
      <c r="D5310" s="215"/>
      <c r="E5310" s="200"/>
      <c r="F5310" s="200"/>
      <c r="G5310" s="216"/>
      <c r="H5310" s="273"/>
      <c r="I5310" s="271">
        <f t="shared" si="826"/>
        <v>0</v>
      </c>
      <c r="J5310" s="271"/>
      <c r="K5310" s="271"/>
      <c r="L5310" s="271"/>
      <c r="M5310" s="272"/>
      <c r="N5310" s="272"/>
      <c r="O5310" s="272" t="str">
        <f t="shared" si="827"/>
        <v/>
      </c>
      <c r="P5310" s="272" t="str">
        <f t="shared" si="828"/>
        <v/>
      </c>
      <c r="Q5310" s="272">
        <f t="shared" si="829"/>
        <v>0</v>
      </c>
      <c r="R5310" s="272"/>
    </row>
    <row r="5311" spans="1:18" x14ac:dyDescent="0.3">
      <c r="A5311" s="214">
        <v>26</v>
      </c>
      <c r="B5311" s="200"/>
      <c r="C5311" s="200"/>
      <c r="D5311" s="215"/>
      <c r="E5311" s="200"/>
      <c r="F5311" s="200"/>
      <c r="G5311" s="216"/>
      <c r="H5311" s="273"/>
      <c r="I5311" s="271">
        <f t="shared" si="826"/>
        <v>0</v>
      </c>
      <c r="J5311" s="271"/>
      <c r="K5311" s="271"/>
      <c r="L5311" s="271"/>
      <c r="M5311" s="272"/>
      <c r="N5311" s="272"/>
      <c r="O5311" s="272" t="str">
        <f t="shared" si="827"/>
        <v/>
      </c>
      <c r="P5311" s="272" t="str">
        <f t="shared" si="828"/>
        <v/>
      </c>
      <c r="Q5311" s="272">
        <f t="shared" si="829"/>
        <v>0</v>
      </c>
      <c r="R5311" s="272"/>
    </row>
    <row r="5312" spans="1:18" x14ac:dyDescent="0.3">
      <c r="A5312" s="214">
        <v>27</v>
      </c>
      <c r="B5312" s="200"/>
      <c r="C5312" s="200"/>
      <c r="D5312" s="215"/>
      <c r="E5312" s="200"/>
      <c r="F5312" s="200"/>
      <c r="G5312" s="216"/>
      <c r="H5312" s="273"/>
      <c r="I5312" s="271">
        <f t="shared" si="826"/>
        <v>0</v>
      </c>
      <c r="J5312" s="271"/>
      <c r="K5312" s="271"/>
      <c r="L5312" s="271"/>
      <c r="M5312" s="272"/>
      <c r="N5312" s="272"/>
      <c r="O5312" s="272" t="str">
        <f t="shared" si="827"/>
        <v/>
      </c>
      <c r="P5312" s="272" t="str">
        <f t="shared" si="828"/>
        <v/>
      </c>
      <c r="Q5312" s="272">
        <f t="shared" si="829"/>
        <v>0</v>
      </c>
      <c r="R5312" s="272"/>
    </row>
    <row r="5313" spans="1:21" ht="17.25" thickBot="1" x14ac:dyDescent="0.35">
      <c r="A5313" s="217">
        <v>28</v>
      </c>
      <c r="B5313" s="204"/>
      <c r="C5313" s="204"/>
      <c r="D5313" s="218"/>
      <c r="E5313" s="204"/>
      <c r="F5313" s="204"/>
      <c r="G5313" s="219"/>
      <c r="H5313" s="273"/>
      <c r="I5313" s="271">
        <f t="shared" si="826"/>
        <v>0</v>
      </c>
      <c r="J5313" s="271"/>
      <c r="K5313" s="271"/>
      <c r="L5313" s="271"/>
      <c r="M5313" s="272"/>
      <c r="N5313" s="272"/>
      <c r="O5313" s="272" t="str">
        <f t="shared" si="827"/>
        <v/>
      </c>
      <c r="P5313" s="272" t="str">
        <f t="shared" si="828"/>
        <v/>
      </c>
      <c r="Q5313" s="272">
        <f t="shared" si="829"/>
        <v>0</v>
      </c>
      <c r="R5313" s="272"/>
    </row>
    <row r="5314" spans="1:21" x14ac:dyDescent="0.3">
      <c r="A5314" s="205"/>
      <c r="B5314" s="202"/>
      <c r="C5314" s="202"/>
      <c r="D5314" s="202" t="s">
        <v>271</v>
      </c>
      <c r="E5314" s="202"/>
      <c r="F5314" s="202"/>
      <c r="G5314" s="221"/>
      <c r="H5314" s="273" t="str">
        <f>IF(A5314&lt;&gt;0,SUM(Q5314:Q5316),"")</f>
        <v/>
      </c>
      <c r="I5314" s="271" t="str">
        <f>IF(A5314&lt;&gt;0,IF(IFERROR(B5314-8,0)&lt;0,0,IFERROR(B5314-8,0)),"")</f>
        <v/>
      </c>
      <c r="J5314" s="271" t="str">
        <f>IF(A5314&lt;&gt;0,IF(SUM(H5314-40)&gt;0,H5314-40,0),"")</f>
        <v/>
      </c>
      <c r="K5314" s="271" t="str">
        <f>IF(A5314&lt;&gt;0,IF(SUM(I5314:I5316)&gt;J5314,SUM(I5314:I5316),J5314),"")</f>
        <v/>
      </c>
      <c r="L5314" s="271" t="str">
        <f>IF(A5314&lt;&gt;0,IF(D5286="o",IF(H5314&lt;(15/(7/COUNTA(A5314:A5316))),0,IF(H5314&gt;(COUNTA(A5314:A5316)/5*40),COUNTA(A5314:A5316)/5*8,H5314/5)),""),"")</f>
        <v/>
      </c>
      <c r="M5314" s="272"/>
      <c r="N5314" s="272"/>
      <c r="O5314" s="272" t="str">
        <f t="shared" si="827"/>
        <v/>
      </c>
      <c r="P5314" s="272" t="str">
        <f t="shared" si="828"/>
        <v/>
      </c>
      <c r="Q5314" s="272">
        <f t="shared" si="829"/>
        <v>0</v>
      </c>
      <c r="R5314" s="272"/>
    </row>
    <row r="5315" spans="1:21" x14ac:dyDescent="0.3">
      <c r="A5315" s="206"/>
      <c r="B5315" s="200"/>
      <c r="C5315" s="200"/>
      <c r="D5315" s="215"/>
      <c r="E5315" s="200"/>
      <c r="F5315" s="200"/>
      <c r="G5315" s="216"/>
      <c r="H5315" s="273"/>
      <c r="I5315" s="271" t="str">
        <f>IF(A5315&lt;&gt;0,IF(IFERROR(B5315-8,0)&lt;0,0,IFERROR(B5315-8,0)),"")</f>
        <v/>
      </c>
      <c r="J5315" s="271"/>
      <c r="K5315" s="271"/>
      <c r="L5315" s="271"/>
      <c r="M5315" s="272"/>
      <c r="N5315" s="272"/>
      <c r="O5315" s="272" t="str">
        <f t="shared" si="827"/>
        <v/>
      </c>
      <c r="P5315" s="272" t="str">
        <f t="shared" si="828"/>
        <v/>
      </c>
      <c r="Q5315" s="272">
        <f t="shared" si="829"/>
        <v>0</v>
      </c>
      <c r="R5315" s="272"/>
    </row>
    <row r="5316" spans="1:21" ht="17.25" thickBot="1" x14ac:dyDescent="0.35">
      <c r="A5316" s="207"/>
      <c r="B5316" s="204"/>
      <c r="C5316" s="204"/>
      <c r="D5316" s="218"/>
      <c r="E5316" s="204"/>
      <c r="F5316" s="204"/>
      <c r="G5316" s="219"/>
      <c r="H5316" s="273"/>
      <c r="I5316" s="271" t="str">
        <f>IF(A5316&lt;&gt;0,IF(IFERROR(B5316-8,0)&lt;0,0,IFERROR(B5316-8,0)),"")</f>
        <v/>
      </c>
      <c r="J5316" s="271"/>
      <c r="K5316" s="271"/>
      <c r="L5316" s="271"/>
      <c r="M5316" s="272"/>
      <c r="N5316" s="272"/>
      <c r="O5316" s="272"/>
      <c r="P5316" s="272"/>
      <c r="Q5316" s="272">
        <f t="shared" si="829"/>
        <v>0</v>
      </c>
      <c r="R5316" s="272"/>
    </row>
    <row r="5317" spans="1:21" ht="17.25" thickBot="1" x14ac:dyDescent="0.35">
      <c r="A5317" s="211"/>
      <c r="B5317" s="243"/>
      <c r="C5317" s="243"/>
      <c r="D5317" s="243"/>
      <c r="E5317" s="243"/>
      <c r="F5317" s="243"/>
      <c r="G5317" s="244"/>
      <c r="H5317" s="273">
        <f t="shared" ref="H5317:M5317" si="830">SUM(H5318:H5348)</f>
        <v>0</v>
      </c>
      <c r="I5317" s="271">
        <f t="shared" si="830"/>
        <v>0</v>
      </c>
      <c r="J5317" s="271">
        <f t="shared" si="830"/>
        <v>0</v>
      </c>
      <c r="K5317" s="271">
        <f t="shared" si="830"/>
        <v>0</v>
      </c>
      <c r="L5317" s="274">
        <f t="shared" si="830"/>
        <v>0</v>
      </c>
      <c r="M5317" s="271" t="e">
        <f t="shared" si="830"/>
        <v>#DIV/0!</v>
      </c>
      <c r="N5317" s="275">
        <f>COUNTA(B5318:B5348)-COUNTIF(B5318:B5348,"연차")</f>
        <v>0</v>
      </c>
      <c r="O5317" s="271">
        <f>SUM(O5318:O5348)</f>
        <v>0</v>
      </c>
      <c r="P5317" s="271">
        <f>SUM(P5318:P5348)</f>
        <v>0</v>
      </c>
      <c r="Q5317" s="272">
        <f>SUM(Q5318:Q5348)</f>
        <v>0</v>
      </c>
      <c r="R5317" s="272">
        <f>COUNTA(A5318:A5348)</f>
        <v>28</v>
      </c>
      <c r="S5317" s="276">
        <f>SUM(C5318:C5348)</f>
        <v>0</v>
      </c>
      <c r="T5317" s="276">
        <f>SUM(F5318:F5348)</f>
        <v>0</v>
      </c>
      <c r="U5317" s="251">
        <f>G5319*G5321</f>
        <v>0</v>
      </c>
    </row>
    <row r="5318" spans="1:21" x14ac:dyDescent="0.3">
      <c r="A5318" s="212">
        <v>1</v>
      </c>
      <c r="B5318" s="201"/>
      <c r="C5318" s="201"/>
      <c r="D5318" s="201" t="s">
        <v>271</v>
      </c>
      <c r="E5318" s="201"/>
      <c r="F5318" s="201"/>
      <c r="G5318" s="213" t="s">
        <v>282</v>
      </c>
      <c r="H5318" s="273">
        <f>SUM(B5318:B5324)</f>
        <v>0</v>
      </c>
      <c r="I5318" s="271">
        <f t="shared" ref="I5318:I5345" si="831">IF(IFERROR(B5318-8,0)&lt;0,0,IFERROR(B5318-8,0))</f>
        <v>0</v>
      </c>
      <c r="J5318" s="271">
        <f>IF(SUM(H5318-40)&gt;0,H5318-40,0)</f>
        <v>0</v>
      </c>
      <c r="K5318" s="271">
        <f>IF(SUM(I5318:I5324)&gt;J5318,SUM(I5318:I5324),J5318)</f>
        <v>0</v>
      </c>
      <c r="L5318" s="271">
        <f>IF(D5318="o",IF(H5318&lt;15,0,IF(H5318&gt;40,8,H5318/5)),0)</f>
        <v>0</v>
      </c>
      <c r="M5318" s="272" t="e">
        <f>SUM(B5318:B5348)/COUNTA(B5318:B5348)</f>
        <v>#DIV/0!</v>
      </c>
      <c r="N5318" s="272"/>
      <c r="O5318" s="272" t="str">
        <f>IF(E5318="o",IF(B5318&gt;8,8,B5318),"")</f>
        <v/>
      </c>
      <c r="P5318" s="272" t="str">
        <f>IF(E5318="o",IF(B5318&gt;8,B5318-8,0),"")</f>
        <v/>
      </c>
      <c r="Q5318" s="272">
        <f>COUNTA(A5318)*IF(B5318="연차",0,B5318)</f>
        <v>0</v>
      </c>
      <c r="R5318" s="272"/>
    </row>
    <row r="5319" spans="1:21" x14ac:dyDescent="0.3">
      <c r="A5319" s="214">
        <v>2</v>
      </c>
      <c r="B5319" s="200"/>
      <c r="C5319" s="200"/>
      <c r="D5319" s="215"/>
      <c r="E5319" s="200"/>
      <c r="F5319" s="200"/>
      <c r="G5319" s="203"/>
      <c r="H5319" s="273"/>
      <c r="I5319" s="271">
        <f t="shared" si="831"/>
        <v>0</v>
      </c>
      <c r="J5319" s="271"/>
      <c r="K5319" s="271"/>
      <c r="L5319" s="271"/>
      <c r="M5319" s="272"/>
      <c r="N5319" s="272"/>
      <c r="O5319" s="272" t="str">
        <f t="shared" ref="O5319:O5347" si="832">IF(E5319="o",IF(B5319&gt;8,8,B5319),"")</f>
        <v/>
      </c>
      <c r="P5319" s="272" t="str">
        <f t="shared" ref="P5319:P5347" si="833">IF(E5319="o",IF(B5319&gt;8,B5319-8,0),"")</f>
        <v/>
      </c>
      <c r="Q5319" s="272">
        <f t="shared" ref="Q5319:Q5348" si="834">COUNTA(A5319)*IF(B5319="연차",0,B5319)</f>
        <v>0</v>
      </c>
      <c r="R5319" s="272"/>
    </row>
    <row r="5320" spans="1:21" x14ac:dyDescent="0.3">
      <c r="A5320" s="214">
        <v>3</v>
      </c>
      <c r="B5320" s="200"/>
      <c r="C5320" s="200"/>
      <c r="D5320" s="215"/>
      <c r="E5320" s="200"/>
      <c r="F5320" s="200"/>
      <c r="G5320" s="203" t="s">
        <v>275</v>
      </c>
      <c r="H5320" s="273"/>
      <c r="I5320" s="271">
        <f t="shared" si="831"/>
        <v>0</v>
      </c>
      <c r="J5320" s="271"/>
      <c r="K5320" s="271"/>
      <c r="L5320" s="271"/>
      <c r="M5320" s="272"/>
      <c r="N5320" s="272"/>
      <c r="O5320" s="272" t="str">
        <f t="shared" si="832"/>
        <v/>
      </c>
      <c r="P5320" s="272" t="str">
        <f t="shared" si="833"/>
        <v/>
      </c>
      <c r="Q5320" s="272">
        <f t="shared" si="834"/>
        <v>0</v>
      </c>
      <c r="R5320" s="272"/>
    </row>
    <row r="5321" spans="1:21" x14ac:dyDescent="0.3">
      <c r="A5321" s="214">
        <v>4</v>
      </c>
      <c r="B5321" s="200"/>
      <c r="C5321" s="200"/>
      <c r="D5321" s="215"/>
      <c r="E5321" s="200"/>
      <c r="F5321" s="200"/>
      <c r="G5321" s="203"/>
      <c r="H5321" s="273"/>
      <c r="I5321" s="271">
        <f t="shared" si="831"/>
        <v>0</v>
      </c>
      <c r="J5321" s="271"/>
      <c r="K5321" s="271"/>
      <c r="L5321" s="271"/>
      <c r="M5321" s="272"/>
      <c r="N5321" s="272"/>
      <c r="O5321" s="272" t="str">
        <f t="shared" si="832"/>
        <v/>
      </c>
      <c r="P5321" s="272" t="str">
        <f t="shared" si="833"/>
        <v/>
      </c>
      <c r="Q5321" s="272">
        <f t="shared" si="834"/>
        <v>0</v>
      </c>
      <c r="R5321" s="272"/>
    </row>
    <row r="5322" spans="1:21" x14ac:dyDescent="0.3">
      <c r="A5322" s="214">
        <v>5</v>
      </c>
      <c r="B5322" s="200"/>
      <c r="C5322" s="200"/>
      <c r="D5322" s="215"/>
      <c r="E5322" s="200"/>
      <c r="F5322" s="200"/>
      <c r="G5322" s="216"/>
      <c r="H5322" s="273"/>
      <c r="I5322" s="271">
        <f t="shared" si="831"/>
        <v>0</v>
      </c>
      <c r="J5322" s="271"/>
      <c r="K5322" s="271"/>
      <c r="L5322" s="271"/>
      <c r="M5322" s="272"/>
      <c r="N5322" s="272"/>
      <c r="O5322" s="272" t="str">
        <f t="shared" si="832"/>
        <v/>
      </c>
      <c r="P5322" s="272" t="str">
        <f t="shared" si="833"/>
        <v/>
      </c>
      <c r="Q5322" s="272">
        <f t="shared" si="834"/>
        <v>0</v>
      </c>
      <c r="R5322" s="272"/>
    </row>
    <row r="5323" spans="1:21" x14ac:dyDescent="0.3">
      <c r="A5323" s="214">
        <v>6</v>
      </c>
      <c r="B5323" s="200"/>
      <c r="C5323" s="200"/>
      <c r="D5323" s="215"/>
      <c r="E5323" s="200"/>
      <c r="F5323" s="200"/>
      <c r="G5323" s="216"/>
      <c r="H5323" s="273"/>
      <c r="I5323" s="271">
        <f t="shared" si="831"/>
        <v>0</v>
      </c>
      <c r="J5323" s="271"/>
      <c r="K5323" s="271"/>
      <c r="L5323" s="271"/>
      <c r="M5323" s="272"/>
      <c r="N5323" s="272"/>
      <c r="O5323" s="272" t="str">
        <f t="shared" si="832"/>
        <v/>
      </c>
      <c r="P5323" s="272" t="str">
        <f t="shared" si="833"/>
        <v/>
      </c>
      <c r="Q5323" s="272">
        <f t="shared" si="834"/>
        <v>0</v>
      </c>
      <c r="R5323" s="272"/>
    </row>
    <row r="5324" spans="1:21" ht="17.25" thickBot="1" x14ac:dyDescent="0.35">
      <c r="A5324" s="217">
        <v>7</v>
      </c>
      <c r="B5324" s="204"/>
      <c r="C5324" s="204"/>
      <c r="D5324" s="218"/>
      <c r="E5324" s="204"/>
      <c r="F5324" s="204"/>
      <c r="G5324" s="219"/>
      <c r="H5324" s="273"/>
      <c r="I5324" s="271">
        <f t="shared" si="831"/>
        <v>0</v>
      </c>
      <c r="J5324" s="271"/>
      <c r="K5324" s="271"/>
      <c r="L5324" s="271"/>
      <c r="M5324" s="272"/>
      <c r="N5324" s="272"/>
      <c r="O5324" s="272" t="str">
        <f t="shared" si="832"/>
        <v/>
      </c>
      <c r="P5324" s="272" t="str">
        <f t="shared" si="833"/>
        <v/>
      </c>
      <c r="Q5324" s="272">
        <f t="shared" si="834"/>
        <v>0</v>
      </c>
      <c r="R5324" s="272"/>
    </row>
    <row r="5325" spans="1:21" x14ac:dyDescent="0.3">
      <c r="A5325" s="220">
        <v>8</v>
      </c>
      <c r="B5325" s="202"/>
      <c r="C5325" s="202"/>
      <c r="D5325" s="202" t="s">
        <v>271</v>
      </c>
      <c r="E5325" s="202"/>
      <c r="F5325" s="202"/>
      <c r="G5325" s="221"/>
      <c r="H5325" s="273">
        <f>SUM(B5325:B5331)</f>
        <v>0</v>
      </c>
      <c r="I5325" s="271">
        <f t="shared" si="831"/>
        <v>0</v>
      </c>
      <c r="J5325" s="271">
        <f>IF(SUM(H5325-40)&gt;0,H5325-40,0)</f>
        <v>0</v>
      </c>
      <c r="K5325" s="271">
        <f>IF(SUM(I5325:I5331)&gt;J5325,SUM(I5325:I5331),J5325)</f>
        <v>0</v>
      </c>
      <c r="L5325" s="271">
        <f>IF(D5325="o",IF(H5325&lt;15,0,IF(H5325&gt;40,8,H5325/5)),0)</f>
        <v>0</v>
      </c>
      <c r="M5325" s="272"/>
      <c r="N5325" s="272"/>
      <c r="O5325" s="272" t="str">
        <f t="shared" si="832"/>
        <v/>
      </c>
      <c r="P5325" s="272" t="str">
        <f t="shared" si="833"/>
        <v/>
      </c>
      <c r="Q5325" s="272">
        <f t="shared" si="834"/>
        <v>0</v>
      </c>
      <c r="R5325" s="272"/>
    </row>
    <row r="5326" spans="1:21" x14ac:dyDescent="0.3">
      <c r="A5326" s="214">
        <v>9</v>
      </c>
      <c r="B5326" s="200"/>
      <c r="C5326" s="200"/>
      <c r="D5326" s="215"/>
      <c r="E5326" s="200"/>
      <c r="F5326" s="200"/>
      <c r="G5326" s="216"/>
      <c r="H5326" s="273"/>
      <c r="I5326" s="271">
        <f t="shared" si="831"/>
        <v>0</v>
      </c>
      <c r="J5326" s="271"/>
      <c r="K5326" s="271"/>
      <c r="L5326" s="271"/>
      <c r="M5326" s="272"/>
      <c r="N5326" s="272"/>
      <c r="O5326" s="272" t="str">
        <f t="shared" si="832"/>
        <v/>
      </c>
      <c r="P5326" s="272" t="str">
        <f t="shared" si="833"/>
        <v/>
      </c>
      <c r="Q5326" s="272">
        <f t="shared" si="834"/>
        <v>0</v>
      </c>
      <c r="R5326" s="272"/>
    </row>
    <row r="5327" spans="1:21" x14ac:dyDescent="0.3">
      <c r="A5327" s="214">
        <v>10</v>
      </c>
      <c r="B5327" s="200"/>
      <c r="C5327" s="200"/>
      <c r="D5327" s="215"/>
      <c r="E5327" s="200"/>
      <c r="F5327" s="200"/>
      <c r="G5327" s="216"/>
      <c r="H5327" s="273"/>
      <c r="I5327" s="271">
        <f t="shared" si="831"/>
        <v>0</v>
      </c>
      <c r="J5327" s="271"/>
      <c r="K5327" s="271"/>
      <c r="L5327" s="271"/>
      <c r="M5327" s="272"/>
      <c r="N5327" s="272"/>
      <c r="O5327" s="272" t="str">
        <f t="shared" si="832"/>
        <v/>
      </c>
      <c r="P5327" s="272" t="str">
        <f t="shared" si="833"/>
        <v/>
      </c>
      <c r="Q5327" s="272">
        <f t="shared" si="834"/>
        <v>0</v>
      </c>
      <c r="R5327" s="272"/>
    </row>
    <row r="5328" spans="1:21" x14ac:dyDescent="0.3">
      <c r="A5328" s="214">
        <v>11</v>
      </c>
      <c r="B5328" s="200"/>
      <c r="C5328" s="200"/>
      <c r="D5328" s="215"/>
      <c r="E5328" s="200"/>
      <c r="F5328" s="200"/>
      <c r="G5328" s="216"/>
      <c r="H5328" s="273"/>
      <c r="I5328" s="271">
        <f t="shared" si="831"/>
        <v>0</v>
      </c>
      <c r="J5328" s="271"/>
      <c r="K5328" s="271"/>
      <c r="L5328" s="271"/>
      <c r="M5328" s="272"/>
      <c r="N5328" s="272"/>
      <c r="O5328" s="272" t="str">
        <f t="shared" si="832"/>
        <v/>
      </c>
      <c r="P5328" s="272" t="str">
        <f t="shared" si="833"/>
        <v/>
      </c>
      <c r="Q5328" s="272">
        <f t="shared" si="834"/>
        <v>0</v>
      </c>
      <c r="R5328" s="272"/>
    </row>
    <row r="5329" spans="1:18" x14ac:dyDescent="0.3">
      <c r="A5329" s="214">
        <v>12</v>
      </c>
      <c r="B5329" s="200"/>
      <c r="C5329" s="200"/>
      <c r="D5329" s="215"/>
      <c r="E5329" s="200"/>
      <c r="F5329" s="200"/>
      <c r="G5329" s="216"/>
      <c r="H5329" s="273"/>
      <c r="I5329" s="271">
        <f t="shared" si="831"/>
        <v>0</v>
      </c>
      <c r="J5329" s="271"/>
      <c r="K5329" s="271"/>
      <c r="L5329" s="271"/>
      <c r="M5329" s="272"/>
      <c r="N5329" s="272"/>
      <c r="O5329" s="272" t="str">
        <f t="shared" si="832"/>
        <v/>
      </c>
      <c r="P5329" s="272" t="str">
        <f t="shared" si="833"/>
        <v/>
      </c>
      <c r="Q5329" s="272">
        <f t="shared" si="834"/>
        <v>0</v>
      </c>
      <c r="R5329" s="272"/>
    </row>
    <row r="5330" spans="1:18" x14ac:dyDescent="0.3">
      <c r="A5330" s="214">
        <v>13</v>
      </c>
      <c r="B5330" s="200"/>
      <c r="C5330" s="200"/>
      <c r="D5330" s="215"/>
      <c r="E5330" s="200"/>
      <c r="F5330" s="200"/>
      <c r="G5330" s="216"/>
      <c r="H5330" s="273"/>
      <c r="I5330" s="271">
        <f t="shared" si="831"/>
        <v>0</v>
      </c>
      <c r="J5330" s="271"/>
      <c r="K5330" s="271"/>
      <c r="L5330" s="271"/>
      <c r="M5330" s="272"/>
      <c r="N5330" s="272"/>
      <c r="O5330" s="272" t="str">
        <f t="shared" si="832"/>
        <v/>
      </c>
      <c r="P5330" s="272" t="str">
        <f t="shared" si="833"/>
        <v/>
      </c>
      <c r="Q5330" s="272">
        <f t="shared" si="834"/>
        <v>0</v>
      </c>
      <c r="R5330" s="272"/>
    </row>
    <row r="5331" spans="1:18" ht="17.25" thickBot="1" x14ac:dyDescent="0.35">
      <c r="A5331" s="217">
        <v>14</v>
      </c>
      <c r="B5331" s="204"/>
      <c r="C5331" s="204"/>
      <c r="D5331" s="218"/>
      <c r="E5331" s="204"/>
      <c r="F5331" s="204"/>
      <c r="G5331" s="219"/>
      <c r="H5331" s="273"/>
      <c r="I5331" s="271">
        <f t="shared" si="831"/>
        <v>0</v>
      </c>
      <c r="J5331" s="271"/>
      <c r="K5331" s="271"/>
      <c r="L5331" s="271"/>
      <c r="M5331" s="272"/>
      <c r="N5331" s="272"/>
      <c r="O5331" s="272" t="str">
        <f t="shared" si="832"/>
        <v/>
      </c>
      <c r="P5331" s="272" t="str">
        <f t="shared" si="833"/>
        <v/>
      </c>
      <c r="Q5331" s="272">
        <f t="shared" si="834"/>
        <v>0</v>
      </c>
      <c r="R5331" s="272"/>
    </row>
    <row r="5332" spans="1:18" x14ac:dyDescent="0.3">
      <c r="A5332" s="220">
        <v>15</v>
      </c>
      <c r="B5332" s="202"/>
      <c r="C5332" s="202"/>
      <c r="D5332" s="202" t="s">
        <v>271</v>
      </c>
      <c r="E5332" s="202"/>
      <c r="F5332" s="202"/>
      <c r="G5332" s="221"/>
      <c r="H5332" s="273">
        <f>SUM(B5332:B5338)</f>
        <v>0</v>
      </c>
      <c r="I5332" s="271">
        <f t="shared" si="831"/>
        <v>0</v>
      </c>
      <c r="J5332" s="271">
        <f>IF(SUM(H5332-40)&gt;0,H5332-40,0)</f>
        <v>0</v>
      </c>
      <c r="K5332" s="271">
        <f>IF(SUM(I5332:I5338)&gt;J5332,SUM(I5332:I5338),J5332)</f>
        <v>0</v>
      </c>
      <c r="L5332" s="271">
        <f>IF(D5332="o",IF(H5332&lt;15,0,IF(H5332&gt;40,8,H5332/5)),0)</f>
        <v>0</v>
      </c>
      <c r="M5332" s="272"/>
      <c r="N5332" s="272"/>
      <c r="O5332" s="272" t="str">
        <f t="shared" si="832"/>
        <v/>
      </c>
      <c r="P5332" s="272" t="str">
        <f t="shared" si="833"/>
        <v/>
      </c>
      <c r="Q5332" s="272">
        <f t="shared" si="834"/>
        <v>0</v>
      </c>
      <c r="R5332" s="272"/>
    </row>
    <row r="5333" spans="1:18" x14ac:dyDescent="0.3">
      <c r="A5333" s="214">
        <v>16</v>
      </c>
      <c r="B5333" s="200"/>
      <c r="C5333" s="200"/>
      <c r="D5333" s="215"/>
      <c r="E5333" s="200"/>
      <c r="F5333" s="200"/>
      <c r="G5333" s="216"/>
      <c r="H5333" s="273"/>
      <c r="I5333" s="271">
        <f t="shared" si="831"/>
        <v>0</v>
      </c>
      <c r="J5333" s="271"/>
      <c r="K5333" s="271"/>
      <c r="L5333" s="271"/>
      <c r="M5333" s="272"/>
      <c r="N5333" s="272"/>
      <c r="O5333" s="272" t="str">
        <f t="shared" si="832"/>
        <v/>
      </c>
      <c r="P5333" s="272" t="str">
        <f t="shared" si="833"/>
        <v/>
      </c>
      <c r="Q5333" s="272">
        <f t="shared" si="834"/>
        <v>0</v>
      </c>
      <c r="R5333" s="272"/>
    </row>
    <row r="5334" spans="1:18" x14ac:dyDescent="0.3">
      <c r="A5334" s="214">
        <v>17</v>
      </c>
      <c r="B5334" s="200"/>
      <c r="C5334" s="200"/>
      <c r="D5334" s="215"/>
      <c r="E5334" s="200"/>
      <c r="F5334" s="200"/>
      <c r="G5334" s="216"/>
      <c r="H5334" s="273"/>
      <c r="I5334" s="271">
        <f t="shared" si="831"/>
        <v>0</v>
      </c>
      <c r="J5334" s="271"/>
      <c r="K5334" s="271"/>
      <c r="L5334" s="271"/>
      <c r="M5334" s="272"/>
      <c r="N5334" s="272"/>
      <c r="O5334" s="272" t="str">
        <f t="shared" si="832"/>
        <v/>
      </c>
      <c r="P5334" s="272" t="str">
        <f t="shared" si="833"/>
        <v/>
      </c>
      <c r="Q5334" s="272">
        <f t="shared" si="834"/>
        <v>0</v>
      </c>
      <c r="R5334" s="272"/>
    </row>
    <row r="5335" spans="1:18" x14ac:dyDescent="0.3">
      <c r="A5335" s="214">
        <v>18</v>
      </c>
      <c r="B5335" s="200"/>
      <c r="C5335" s="200"/>
      <c r="D5335" s="215"/>
      <c r="E5335" s="200"/>
      <c r="F5335" s="200"/>
      <c r="G5335" s="216"/>
      <c r="H5335" s="273"/>
      <c r="I5335" s="271">
        <f t="shared" si="831"/>
        <v>0</v>
      </c>
      <c r="J5335" s="271"/>
      <c r="K5335" s="271"/>
      <c r="L5335" s="271"/>
      <c r="M5335" s="272"/>
      <c r="N5335" s="272"/>
      <c r="O5335" s="272" t="str">
        <f t="shared" si="832"/>
        <v/>
      </c>
      <c r="P5335" s="272" t="str">
        <f t="shared" si="833"/>
        <v/>
      </c>
      <c r="Q5335" s="272">
        <f t="shared" si="834"/>
        <v>0</v>
      </c>
      <c r="R5335" s="272"/>
    </row>
    <row r="5336" spans="1:18" x14ac:dyDescent="0.3">
      <c r="A5336" s="214">
        <v>19</v>
      </c>
      <c r="B5336" s="200"/>
      <c r="C5336" s="200"/>
      <c r="D5336" s="215"/>
      <c r="E5336" s="200"/>
      <c r="F5336" s="200"/>
      <c r="G5336" s="216"/>
      <c r="H5336" s="273"/>
      <c r="I5336" s="271">
        <f t="shared" si="831"/>
        <v>0</v>
      </c>
      <c r="J5336" s="271"/>
      <c r="K5336" s="271"/>
      <c r="L5336" s="271"/>
      <c r="M5336" s="272"/>
      <c r="N5336" s="272"/>
      <c r="O5336" s="272" t="str">
        <f t="shared" si="832"/>
        <v/>
      </c>
      <c r="P5336" s="272" t="str">
        <f t="shared" si="833"/>
        <v/>
      </c>
      <c r="Q5336" s="272">
        <f t="shared" si="834"/>
        <v>0</v>
      </c>
      <c r="R5336" s="272"/>
    </row>
    <row r="5337" spans="1:18" x14ac:dyDescent="0.3">
      <c r="A5337" s="214">
        <v>20</v>
      </c>
      <c r="B5337" s="200"/>
      <c r="C5337" s="200"/>
      <c r="D5337" s="215"/>
      <c r="E5337" s="200"/>
      <c r="F5337" s="200"/>
      <c r="G5337" s="216"/>
      <c r="H5337" s="273"/>
      <c r="I5337" s="271">
        <f t="shared" si="831"/>
        <v>0</v>
      </c>
      <c r="J5337" s="271"/>
      <c r="K5337" s="271"/>
      <c r="L5337" s="271"/>
      <c r="M5337" s="272"/>
      <c r="N5337" s="272"/>
      <c r="O5337" s="272" t="str">
        <f t="shared" si="832"/>
        <v/>
      </c>
      <c r="P5337" s="272" t="str">
        <f t="shared" si="833"/>
        <v/>
      </c>
      <c r="Q5337" s="272">
        <f t="shared" si="834"/>
        <v>0</v>
      </c>
      <c r="R5337" s="272"/>
    </row>
    <row r="5338" spans="1:18" ht="17.25" thickBot="1" x14ac:dyDescent="0.35">
      <c r="A5338" s="217">
        <v>21</v>
      </c>
      <c r="B5338" s="204"/>
      <c r="C5338" s="204"/>
      <c r="D5338" s="218"/>
      <c r="E5338" s="204"/>
      <c r="F5338" s="204"/>
      <c r="G5338" s="219"/>
      <c r="H5338" s="273"/>
      <c r="I5338" s="271">
        <f t="shared" si="831"/>
        <v>0</v>
      </c>
      <c r="J5338" s="271"/>
      <c r="K5338" s="271"/>
      <c r="L5338" s="271"/>
      <c r="M5338" s="272"/>
      <c r="N5338" s="272"/>
      <c r="O5338" s="272" t="str">
        <f t="shared" si="832"/>
        <v/>
      </c>
      <c r="P5338" s="272" t="str">
        <f t="shared" si="833"/>
        <v/>
      </c>
      <c r="Q5338" s="272">
        <f t="shared" si="834"/>
        <v>0</v>
      </c>
      <c r="R5338" s="272"/>
    </row>
    <row r="5339" spans="1:18" x14ac:dyDescent="0.3">
      <c r="A5339" s="220">
        <v>22</v>
      </c>
      <c r="B5339" s="202"/>
      <c r="C5339" s="202"/>
      <c r="D5339" s="202" t="s">
        <v>271</v>
      </c>
      <c r="E5339" s="202"/>
      <c r="F5339" s="202"/>
      <c r="G5339" s="221"/>
      <c r="H5339" s="273">
        <f>SUM(B5339:B5345)</f>
        <v>0</v>
      </c>
      <c r="I5339" s="271">
        <f t="shared" si="831"/>
        <v>0</v>
      </c>
      <c r="J5339" s="271">
        <f>IF(SUM(H5339-40)&gt;0,H5339-40,0)</f>
        <v>0</v>
      </c>
      <c r="K5339" s="271">
        <f>IF(SUM(I5339:I5345)&gt;J5339,SUM(I5339:I5345),J5339)</f>
        <v>0</v>
      </c>
      <c r="L5339" s="271">
        <f>IF(D5339="o",IF(H5339&lt;15,0,IF(H5339&gt;40,8,H5339/5)),0)</f>
        <v>0</v>
      </c>
      <c r="M5339" s="272"/>
      <c r="N5339" s="272"/>
      <c r="O5339" s="272" t="str">
        <f t="shared" si="832"/>
        <v/>
      </c>
      <c r="P5339" s="272" t="str">
        <f t="shared" si="833"/>
        <v/>
      </c>
      <c r="Q5339" s="272">
        <f t="shared" si="834"/>
        <v>0</v>
      </c>
      <c r="R5339" s="272"/>
    </row>
    <row r="5340" spans="1:18" x14ac:dyDescent="0.3">
      <c r="A5340" s="214">
        <v>23</v>
      </c>
      <c r="B5340" s="200"/>
      <c r="C5340" s="200"/>
      <c r="D5340" s="215"/>
      <c r="E5340" s="200"/>
      <c r="F5340" s="200"/>
      <c r="G5340" s="216"/>
      <c r="H5340" s="273"/>
      <c r="I5340" s="271">
        <f t="shared" si="831"/>
        <v>0</v>
      </c>
      <c r="J5340" s="271"/>
      <c r="K5340" s="271"/>
      <c r="L5340" s="271"/>
      <c r="M5340" s="272"/>
      <c r="N5340" s="272"/>
      <c r="O5340" s="272" t="str">
        <f t="shared" si="832"/>
        <v/>
      </c>
      <c r="P5340" s="272" t="str">
        <f t="shared" si="833"/>
        <v/>
      </c>
      <c r="Q5340" s="272">
        <f t="shared" si="834"/>
        <v>0</v>
      </c>
      <c r="R5340" s="272"/>
    </row>
    <row r="5341" spans="1:18" x14ac:dyDescent="0.3">
      <c r="A5341" s="214">
        <v>24</v>
      </c>
      <c r="B5341" s="200"/>
      <c r="C5341" s="200"/>
      <c r="D5341" s="215"/>
      <c r="E5341" s="200"/>
      <c r="F5341" s="200"/>
      <c r="G5341" s="216"/>
      <c r="H5341" s="273"/>
      <c r="I5341" s="271">
        <f t="shared" si="831"/>
        <v>0</v>
      </c>
      <c r="J5341" s="271"/>
      <c r="K5341" s="271"/>
      <c r="L5341" s="271"/>
      <c r="M5341" s="272"/>
      <c r="N5341" s="272"/>
      <c r="O5341" s="272" t="str">
        <f t="shared" si="832"/>
        <v/>
      </c>
      <c r="P5341" s="272" t="str">
        <f t="shared" si="833"/>
        <v/>
      </c>
      <c r="Q5341" s="272">
        <f t="shared" si="834"/>
        <v>0</v>
      </c>
      <c r="R5341" s="272"/>
    </row>
    <row r="5342" spans="1:18" x14ac:dyDescent="0.3">
      <c r="A5342" s="214">
        <v>25</v>
      </c>
      <c r="B5342" s="200"/>
      <c r="C5342" s="200"/>
      <c r="D5342" s="215"/>
      <c r="E5342" s="200"/>
      <c r="F5342" s="200"/>
      <c r="G5342" s="216"/>
      <c r="H5342" s="273"/>
      <c r="I5342" s="271">
        <f t="shared" si="831"/>
        <v>0</v>
      </c>
      <c r="J5342" s="271"/>
      <c r="K5342" s="271"/>
      <c r="L5342" s="271"/>
      <c r="M5342" s="272"/>
      <c r="N5342" s="272"/>
      <c r="O5342" s="272" t="str">
        <f t="shared" si="832"/>
        <v/>
      </c>
      <c r="P5342" s="272" t="str">
        <f t="shared" si="833"/>
        <v/>
      </c>
      <c r="Q5342" s="272">
        <f t="shared" si="834"/>
        <v>0</v>
      </c>
      <c r="R5342" s="272"/>
    </row>
    <row r="5343" spans="1:18" x14ac:dyDescent="0.3">
      <c r="A5343" s="214">
        <v>26</v>
      </c>
      <c r="B5343" s="200"/>
      <c r="C5343" s="200"/>
      <c r="D5343" s="215"/>
      <c r="E5343" s="200"/>
      <c r="F5343" s="200"/>
      <c r="G5343" s="216"/>
      <c r="H5343" s="273"/>
      <c r="I5343" s="271">
        <f t="shared" si="831"/>
        <v>0</v>
      </c>
      <c r="J5343" s="271"/>
      <c r="K5343" s="271"/>
      <c r="L5343" s="271"/>
      <c r="M5343" s="272"/>
      <c r="N5343" s="272"/>
      <c r="O5343" s="272" t="str">
        <f t="shared" si="832"/>
        <v/>
      </c>
      <c r="P5343" s="272" t="str">
        <f t="shared" si="833"/>
        <v/>
      </c>
      <c r="Q5343" s="272">
        <f t="shared" si="834"/>
        <v>0</v>
      </c>
      <c r="R5343" s="272"/>
    </row>
    <row r="5344" spans="1:18" x14ac:dyDescent="0.3">
      <c r="A5344" s="214">
        <v>27</v>
      </c>
      <c r="B5344" s="200"/>
      <c r="C5344" s="200"/>
      <c r="D5344" s="215"/>
      <c r="E5344" s="200"/>
      <c r="F5344" s="200"/>
      <c r="G5344" s="216"/>
      <c r="H5344" s="273"/>
      <c r="I5344" s="271">
        <f t="shared" si="831"/>
        <v>0</v>
      </c>
      <c r="J5344" s="271"/>
      <c r="K5344" s="271"/>
      <c r="L5344" s="271"/>
      <c r="M5344" s="272"/>
      <c r="N5344" s="272"/>
      <c r="O5344" s="272" t="str">
        <f t="shared" si="832"/>
        <v/>
      </c>
      <c r="P5344" s="272" t="str">
        <f t="shared" si="833"/>
        <v/>
      </c>
      <c r="Q5344" s="272">
        <f t="shared" si="834"/>
        <v>0</v>
      </c>
      <c r="R5344" s="272"/>
    </row>
    <row r="5345" spans="1:21" ht="17.25" thickBot="1" x14ac:dyDescent="0.35">
      <c r="A5345" s="217">
        <v>28</v>
      </c>
      <c r="B5345" s="204"/>
      <c r="C5345" s="204"/>
      <c r="D5345" s="218"/>
      <c r="E5345" s="204"/>
      <c r="F5345" s="204"/>
      <c r="G5345" s="219"/>
      <c r="H5345" s="273"/>
      <c r="I5345" s="271">
        <f t="shared" si="831"/>
        <v>0</v>
      </c>
      <c r="J5345" s="271"/>
      <c r="K5345" s="271"/>
      <c r="L5345" s="271"/>
      <c r="M5345" s="272"/>
      <c r="N5345" s="272"/>
      <c r="O5345" s="272" t="str">
        <f t="shared" si="832"/>
        <v/>
      </c>
      <c r="P5345" s="272" t="str">
        <f t="shared" si="833"/>
        <v/>
      </c>
      <c r="Q5345" s="272">
        <f t="shared" si="834"/>
        <v>0</v>
      </c>
      <c r="R5345" s="272"/>
    </row>
    <row r="5346" spans="1:21" x14ac:dyDescent="0.3">
      <c r="A5346" s="205"/>
      <c r="B5346" s="202"/>
      <c r="C5346" s="202"/>
      <c r="D5346" s="202" t="s">
        <v>271</v>
      </c>
      <c r="E5346" s="202"/>
      <c r="F5346" s="202"/>
      <c r="G5346" s="221"/>
      <c r="H5346" s="273" t="str">
        <f>IF(A5346&lt;&gt;0,SUM(Q5346:Q5348),"")</f>
        <v/>
      </c>
      <c r="I5346" s="271" t="str">
        <f>IF(A5346&lt;&gt;0,IF(IFERROR(B5346-8,0)&lt;0,0,IFERROR(B5346-8,0)),"")</f>
        <v/>
      </c>
      <c r="J5346" s="271" t="str">
        <f>IF(A5346&lt;&gt;0,IF(SUM(H5346-40)&gt;0,H5346-40,0),"")</f>
        <v/>
      </c>
      <c r="K5346" s="271" t="str">
        <f>IF(A5346&lt;&gt;0,IF(SUM(I5346:I5348)&gt;J5346,SUM(I5346:I5348),J5346),"")</f>
        <v/>
      </c>
      <c r="L5346" s="271" t="str">
        <f>IF(A5346&lt;&gt;0,IF(D5318="o",IF(H5346&lt;(15/(7/COUNTA(A5346:A5348))),0,IF(H5346&gt;(COUNTA(A5346:A5348)/5*40),COUNTA(A5346:A5348)/5*8,H5346/5)),""),"")</f>
        <v/>
      </c>
      <c r="M5346" s="272"/>
      <c r="N5346" s="272"/>
      <c r="O5346" s="272" t="str">
        <f t="shared" si="832"/>
        <v/>
      </c>
      <c r="P5346" s="272" t="str">
        <f t="shared" si="833"/>
        <v/>
      </c>
      <c r="Q5346" s="272">
        <f t="shared" si="834"/>
        <v>0</v>
      </c>
      <c r="R5346" s="272"/>
    </row>
    <row r="5347" spans="1:21" x14ac:dyDescent="0.3">
      <c r="A5347" s="206"/>
      <c r="B5347" s="200"/>
      <c r="C5347" s="200"/>
      <c r="D5347" s="215"/>
      <c r="E5347" s="200"/>
      <c r="F5347" s="200"/>
      <c r="G5347" s="216"/>
      <c r="H5347" s="273"/>
      <c r="I5347" s="271" t="str">
        <f>IF(A5347&lt;&gt;0,IF(IFERROR(B5347-8,0)&lt;0,0,IFERROR(B5347-8,0)),"")</f>
        <v/>
      </c>
      <c r="J5347" s="271"/>
      <c r="K5347" s="271"/>
      <c r="L5347" s="271"/>
      <c r="M5347" s="272"/>
      <c r="N5347" s="272"/>
      <c r="O5347" s="272" t="str">
        <f t="shared" si="832"/>
        <v/>
      </c>
      <c r="P5347" s="272" t="str">
        <f t="shared" si="833"/>
        <v/>
      </c>
      <c r="Q5347" s="272">
        <f t="shared" si="834"/>
        <v>0</v>
      </c>
      <c r="R5347" s="272"/>
    </row>
    <row r="5348" spans="1:21" ht="17.25" thickBot="1" x14ac:dyDescent="0.35">
      <c r="A5348" s="207"/>
      <c r="B5348" s="204"/>
      <c r="C5348" s="204"/>
      <c r="D5348" s="218"/>
      <c r="E5348" s="204"/>
      <c r="F5348" s="204"/>
      <c r="G5348" s="219"/>
      <c r="H5348" s="273"/>
      <c r="I5348" s="271" t="str">
        <f>IF(A5348&lt;&gt;0,IF(IFERROR(B5348-8,0)&lt;0,0,IFERROR(B5348-8,0)),"")</f>
        <v/>
      </c>
      <c r="J5348" s="271"/>
      <c r="K5348" s="271"/>
      <c r="L5348" s="271"/>
      <c r="M5348" s="272"/>
      <c r="N5348" s="272"/>
      <c r="O5348" s="272"/>
      <c r="P5348" s="272"/>
      <c r="Q5348" s="272">
        <f t="shared" si="834"/>
        <v>0</v>
      </c>
      <c r="R5348" s="272"/>
    </row>
    <row r="5349" spans="1:21" ht="17.25" thickBot="1" x14ac:dyDescent="0.35">
      <c r="A5349" s="211"/>
      <c r="B5349" s="243"/>
      <c r="C5349" s="243"/>
      <c r="D5349" s="243"/>
      <c r="E5349" s="243"/>
      <c r="F5349" s="243"/>
      <c r="G5349" s="244"/>
      <c r="H5349" s="273">
        <f t="shared" ref="H5349:M5349" si="835">SUM(H5350:H5380)</f>
        <v>0</v>
      </c>
      <c r="I5349" s="271">
        <f t="shared" si="835"/>
        <v>0</v>
      </c>
      <c r="J5349" s="271">
        <f t="shared" si="835"/>
        <v>0</v>
      </c>
      <c r="K5349" s="271">
        <f t="shared" si="835"/>
        <v>0</v>
      </c>
      <c r="L5349" s="274">
        <f t="shared" si="835"/>
        <v>0</v>
      </c>
      <c r="M5349" s="271" t="e">
        <f t="shared" si="835"/>
        <v>#DIV/0!</v>
      </c>
      <c r="N5349" s="275">
        <f>COUNTA(B5350:B5380)-COUNTIF(B5350:B5380,"연차")</f>
        <v>0</v>
      </c>
      <c r="O5349" s="271">
        <f>SUM(O5350:O5380)</f>
        <v>0</v>
      </c>
      <c r="P5349" s="271">
        <f>SUM(P5350:P5380)</f>
        <v>0</v>
      </c>
      <c r="Q5349" s="272">
        <f>SUM(Q5350:Q5380)</f>
        <v>0</v>
      </c>
      <c r="R5349" s="272">
        <f>COUNTA(A5350:A5380)</f>
        <v>28</v>
      </c>
      <c r="S5349" s="276">
        <f>SUM(C5350:C5380)</f>
        <v>0</v>
      </c>
      <c r="T5349" s="276">
        <f>SUM(F5350:F5380)</f>
        <v>0</v>
      </c>
      <c r="U5349" s="251">
        <f>G5351*G5353</f>
        <v>0</v>
      </c>
    </row>
    <row r="5350" spans="1:21" x14ac:dyDescent="0.3">
      <c r="A5350" s="212">
        <v>1</v>
      </c>
      <c r="B5350" s="201"/>
      <c r="C5350" s="201"/>
      <c r="D5350" s="201" t="s">
        <v>271</v>
      </c>
      <c r="E5350" s="201"/>
      <c r="F5350" s="201"/>
      <c r="G5350" s="213" t="s">
        <v>282</v>
      </c>
      <c r="H5350" s="273">
        <f>SUM(B5350:B5356)</f>
        <v>0</v>
      </c>
      <c r="I5350" s="271">
        <f t="shared" ref="I5350:I5377" si="836">IF(IFERROR(B5350-8,0)&lt;0,0,IFERROR(B5350-8,0))</f>
        <v>0</v>
      </c>
      <c r="J5350" s="271">
        <f>IF(SUM(H5350-40)&gt;0,H5350-40,0)</f>
        <v>0</v>
      </c>
      <c r="K5350" s="271">
        <f>IF(SUM(I5350:I5356)&gt;J5350,SUM(I5350:I5356),J5350)</f>
        <v>0</v>
      </c>
      <c r="L5350" s="271">
        <f>IF(D5350="o",IF(H5350&lt;15,0,IF(H5350&gt;40,8,H5350/5)),0)</f>
        <v>0</v>
      </c>
      <c r="M5350" s="272" t="e">
        <f>SUM(B5350:B5380)/COUNTA(B5350:B5380)</f>
        <v>#DIV/0!</v>
      </c>
      <c r="N5350" s="272"/>
      <c r="O5350" s="272" t="str">
        <f>IF(E5350="o",IF(B5350&gt;8,8,B5350),"")</f>
        <v/>
      </c>
      <c r="P5350" s="272" t="str">
        <f>IF(E5350="o",IF(B5350&gt;8,B5350-8,0),"")</f>
        <v/>
      </c>
      <c r="Q5350" s="272">
        <f>COUNTA(A5350)*IF(B5350="연차",0,B5350)</f>
        <v>0</v>
      </c>
      <c r="R5350" s="272"/>
    </row>
    <row r="5351" spans="1:21" x14ac:dyDescent="0.3">
      <c r="A5351" s="214">
        <v>2</v>
      </c>
      <c r="B5351" s="200"/>
      <c r="C5351" s="200"/>
      <c r="D5351" s="215"/>
      <c r="E5351" s="200"/>
      <c r="F5351" s="200"/>
      <c r="G5351" s="203"/>
      <c r="H5351" s="273"/>
      <c r="I5351" s="271">
        <f t="shared" si="836"/>
        <v>0</v>
      </c>
      <c r="J5351" s="271"/>
      <c r="K5351" s="271"/>
      <c r="L5351" s="271"/>
      <c r="M5351" s="272"/>
      <c r="N5351" s="272"/>
      <c r="O5351" s="272" t="str">
        <f t="shared" ref="O5351:O5379" si="837">IF(E5351="o",IF(B5351&gt;8,8,B5351),"")</f>
        <v/>
      </c>
      <c r="P5351" s="272" t="str">
        <f t="shared" ref="P5351:P5379" si="838">IF(E5351="o",IF(B5351&gt;8,B5351-8,0),"")</f>
        <v/>
      </c>
      <c r="Q5351" s="272">
        <f t="shared" ref="Q5351:Q5380" si="839">COUNTA(A5351)*IF(B5351="연차",0,B5351)</f>
        <v>0</v>
      </c>
      <c r="R5351" s="272"/>
    </row>
    <row r="5352" spans="1:21" x14ac:dyDescent="0.3">
      <c r="A5352" s="214">
        <v>3</v>
      </c>
      <c r="B5352" s="200"/>
      <c r="C5352" s="200"/>
      <c r="D5352" s="215"/>
      <c r="E5352" s="200"/>
      <c r="F5352" s="200"/>
      <c r="G5352" s="203" t="s">
        <v>275</v>
      </c>
      <c r="H5352" s="273"/>
      <c r="I5352" s="271">
        <f t="shared" si="836"/>
        <v>0</v>
      </c>
      <c r="J5352" s="271"/>
      <c r="K5352" s="271"/>
      <c r="L5352" s="271"/>
      <c r="M5352" s="272"/>
      <c r="N5352" s="272"/>
      <c r="O5352" s="272" t="str">
        <f t="shared" si="837"/>
        <v/>
      </c>
      <c r="P5352" s="272" t="str">
        <f t="shared" si="838"/>
        <v/>
      </c>
      <c r="Q5352" s="272">
        <f t="shared" si="839"/>
        <v>0</v>
      </c>
      <c r="R5352" s="272"/>
    </row>
    <row r="5353" spans="1:21" x14ac:dyDescent="0.3">
      <c r="A5353" s="214">
        <v>4</v>
      </c>
      <c r="B5353" s="200"/>
      <c r="C5353" s="200"/>
      <c r="D5353" s="215"/>
      <c r="E5353" s="200"/>
      <c r="F5353" s="200"/>
      <c r="G5353" s="203"/>
      <c r="H5353" s="273"/>
      <c r="I5353" s="271">
        <f t="shared" si="836"/>
        <v>0</v>
      </c>
      <c r="J5353" s="271"/>
      <c r="K5353" s="271"/>
      <c r="L5353" s="271"/>
      <c r="M5353" s="272"/>
      <c r="N5353" s="272"/>
      <c r="O5353" s="272" t="str">
        <f t="shared" si="837"/>
        <v/>
      </c>
      <c r="P5353" s="272" t="str">
        <f t="shared" si="838"/>
        <v/>
      </c>
      <c r="Q5353" s="272">
        <f t="shared" si="839"/>
        <v>0</v>
      </c>
      <c r="R5353" s="272"/>
    </row>
    <row r="5354" spans="1:21" x14ac:dyDescent="0.3">
      <c r="A5354" s="214">
        <v>5</v>
      </c>
      <c r="B5354" s="200"/>
      <c r="C5354" s="200"/>
      <c r="D5354" s="215"/>
      <c r="E5354" s="200"/>
      <c r="F5354" s="200"/>
      <c r="G5354" s="216"/>
      <c r="H5354" s="273"/>
      <c r="I5354" s="271">
        <f t="shared" si="836"/>
        <v>0</v>
      </c>
      <c r="J5354" s="271"/>
      <c r="K5354" s="271"/>
      <c r="L5354" s="271"/>
      <c r="M5354" s="272"/>
      <c r="N5354" s="272"/>
      <c r="O5354" s="272" t="str">
        <f t="shared" si="837"/>
        <v/>
      </c>
      <c r="P5354" s="272" t="str">
        <f t="shared" si="838"/>
        <v/>
      </c>
      <c r="Q5354" s="272">
        <f t="shared" si="839"/>
        <v>0</v>
      </c>
      <c r="R5354" s="272"/>
    </row>
    <row r="5355" spans="1:21" x14ac:dyDescent="0.3">
      <c r="A5355" s="214">
        <v>6</v>
      </c>
      <c r="B5355" s="200"/>
      <c r="C5355" s="200"/>
      <c r="D5355" s="215"/>
      <c r="E5355" s="200"/>
      <c r="F5355" s="200"/>
      <c r="G5355" s="216"/>
      <c r="H5355" s="273"/>
      <c r="I5355" s="271">
        <f t="shared" si="836"/>
        <v>0</v>
      </c>
      <c r="J5355" s="271"/>
      <c r="K5355" s="271"/>
      <c r="L5355" s="271"/>
      <c r="M5355" s="272"/>
      <c r="N5355" s="272"/>
      <c r="O5355" s="272" t="str">
        <f t="shared" si="837"/>
        <v/>
      </c>
      <c r="P5355" s="272" t="str">
        <f t="shared" si="838"/>
        <v/>
      </c>
      <c r="Q5355" s="272">
        <f t="shared" si="839"/>
        <v>0</v>
      </c>
      <c r="R5355" s="272"/>
    </row>
    <row r="5356" spans="1:21" ht="17.25" thickBot="1" x14ac:dyDescent="0.35">
      <c r="A5356" s="217">
        <v>7</v>
      </c>
      <c r="B5356" s="204"/>
      <c r="C5356" s="204"/>
      <c r="D5356" s="218"/>
      <c r="E5356" s="204"/>
      <c r="F5356" s="204"/>
      <c r="G5356" s="219"/>
      <c r="H5356" s="273"/>
      <c r="I5356" s="271">
        <f t="shared" si="836"/>
        <v>0</v>
      </c>
      <c r="J5356" s="271"/>
      <c r="K5356" s="271"/>
      <c r="L5356" s="271"/>
      <c r="M5356" s="272"/>
      <c r="N5356" s="272"/>
      <c r="O5356" s="272" t="str">
        <f t="shared" si="837"/>
        <v/>
      </c>
      <c r="P5356" s="272" t="str">
        <f t="shared" si="838"/>
        <v/>
      </c>
      <c r="Q5356" s="272">
        <f t="shared" si="839"/>
        <v>0</v>
      </c>
      <c r="R5356" s="272"/>
    </row>
    <row r="5357" spans="1:21" x14ac:dyDescent="0.3">
      <c r="A5357" s="220">
        <v>8</v>
      </c>
      <c r="B5357" s="202"/>
      <c r="C5357" s="202"/>
      <c r="D5357" s="202" t="s">
        <v>271</v>
      </c>
      <c r="E5357" s="202"/>
      <c r="F5357" s="202"/>
      <c r="G5357" s="221"/>
      <c r="H5357" s="273">
        <f>SUM(B5357:B5363)</f>
        <v>0</v>
      </c>
      <c r="I5357" s="271">
        <f t="shared" si="836"/>
        <v>0</v>
      </c>
      <c r="J5357" s="271">
        <f>IF(SUM(H5357-40)&gt;0,H5357-40,0)</f>
        <v>0</v>
      </c>
      <c r="K5357" s="271">
        <f>IF(SUM(I5357:I5363)&gt;J5357,SUM(I5357:I5363),J5357)</f>
        <v>0</v>
      </c>
      <c r="L5357" s="271">
        <f>IF(D5357="o",IF(H5357&lt;15,0,IF(H5357&gt;40,8,H5357/5)),0)</f>
        <v>0</v>
      </c>
      <c r="M5357" s="272"/>
      <c r="N5357" s="272"/>
      <c r="O5357" s="272" t="str">
        <f t="shared" si="837"/>
        <v/>
      </c>
      <c r="P5357" s="272" t="str">
        <f t="shared" si="838"/>
        <v/>
      </c>
      <c r="Q5357" s="272">
        <f t="shared" si="839"/>
        <v>0</v>
      </c>
      <c r="R5357" s="272"/>
    </row>
    <row r="5358" spans="1:21" x14ac:dyDescent="0.3">
      <c r="A5358" s="214">
        <v>9</v>
      </c>
      <c r="B5358" s="200"/>
      <c r="C5358" s="200"/>
      <c r="D5358" s="215"/>
      <c r="E5358" s="200"/>
      <c r="F5358" s="200"/>
      <c r="G5358" s="216"/>
      <c r="H5358" s="273"/>
      <c r="I5358" s="271">
        <f t="shared" si="836"/>
        <v>0</v>
      </c>
      <c r="J5358" s="271"/>
      <c r="K5358" s="271"/>
      <c r="L5358" s="271"/>
      <c r="M5358" s="272"/>
      <c r="N5358" s="272"/>
      <c r="O5358" s="272" t="str">
        <f t="shared" si="837"/>
        <v/>
      </c>
      <c r="P5358" s="272" t="str">
        <f t="shared" si="838"/>
        <v/>
      </c>
      <c r="Q5358" s="272">
        <f t="shared" si="839"/>
        <v>0</v>
      </c>
      <c r="R5358" s="272"/>
    </row>
    <row r="5359" spans="1:21" x14ac:dyDescent="0.3">
      <c r="A5359" s="214">
        <v>10</v>
      </c>
      <c r="B5359" s="200"/>
      <c r="C5359" s="200"/>
      <c r="D5359" s="215"/>
      <c r="E5359" s="200"/>
      <c r="F5359" s="200"/>
      <c r="G5359" s="216"/>
      <c r="H5359" s="273"/>
      <c r="I5359" s="271">
        <f t="shared" si="836"/>
        <v>0</v>
      </c>
      <c r="J5359" s="271"/>
      <c r="K5359" s="271"/>
      <c r="L5359" s="271"/>
      <c r="M5359" s="272"/>
      <c r="N5359" s="272"/>
      <c r="O5359" s="272" t="str">
        <f t="shared" si="837"/>
        <v/>
      </c>
      <c r="P5359" s="272" t="str">
        <f t="shared" si="838"/>
        <v/>
      </c>
      <c r="Q5359" s="272">
        <f t="shared" si="839"/>
        <v>0</v>
      </c>
      <c r="R5359" s="272"/>
    </row>
    <row r="5360" spans="1:21" x14ac:dyDescent="0.3">
      <c r="A5360" s="214">
        <v>11</v>
      </c>
      <c r="B5360" s="200"/>
      <c r="C5360" s="200"/>
      <c r="D5360" s="215"/>
      <c r="E5360" s="200"/>
      <c r="F5360" s="200"/>
      <c r="G5360" s="216"/>
      <c r="H5360" s="273"/>
      <c r="I5360" s="271">
        <f t="shared" si="836"/>
        <v>0</v>
      </c>
      <c r="J5360" s="271"/>
      <c r="K5360" s="271"/>
      <c r="L5360" s="271"/>
      <c r="M5360" s="272"/>
      <c r="N5360" s="272"/>
      <c r="O5360" s="272" t="str">
        <f t="shared" si="837"/>
        <v/>
      </c>
      <c r="P5360" s="272" t="str">
        <f t="shared" si="838"/>
        <v/>
      </c>
      <c r="Q5360" s="272">
        <f t="shared" si="839"/>
        <v>0</v>
      </c>
      <c r="R5360" s="272"/>
    </row>
    <row r="5361" spans="1:18" x14ac:dyDescent="0.3">
      <c r="A5361" s="214">
        <v>12</v>
      </c>
      <c r="B5361" s="200"/>
      <c r="C5361" s="200"/>
      <c r="D5361" s="215"/>
      <c r="E5361" s="200"/>
      <c r="F5361" s="200"/>
      <c r="G5361" s="216"/>
      <c r="H5361" s="273"/>
      <c r="I5361" s="271">
        <f t="shared" si="836"/>
        <v>0</v>
      </c>
      <c r="J5361" s="271"/>
      <c r="K5361" s="271"/>
      <c r="L5361" s="271"/>
      <c r="M5361" s="272"/>
      <c r="N5361" s="272"/>
      <c r="O5361" s="272" t="str">
        <f t="shared" si="837"/>
        <v/>
      </c>
      <c r="P5361" s="272" t="str">
        <f t="shared" si="838"/>
        <v/>
      </c>
      <c r="Q5361" s="272">
        <f t="shared" si="839"/>
        <v>0</v>
      </c>
      <c r="R5361" s="272"/>
    </row>
    <row r="5362" spans="1:18" x14ac:dyDescent="0.3">
      <c r="A5362" s="214">
        <v>13</v>
      </c>
      <c r="B5362" s="200"/>
      <c r="C5362" s="200"/>
      <c r="D5362" s="215"/>
      <c r="E5362" s="200"/>
      <c r="F5362" s="200"/>
      <c r="G5362" s="216"/>
      <c r="H5362" s="273"/>
      <c r="I5362" s="271">
        <f t="shared" si="836"/>
        <v>0</v>
      </c>
      <c r="J5362" s="271"/>
      <c r="K5362" s="271"/>
      <c r="L5362" s="271"/>
      <c r="M5362" s="272"/>
      <c r="N5362" s="272"/>
      <c r="O5362" s="272" t="str">
        <f t="shared" si="837"/>
        <v/>
      </c>
      <c r="P5362" s="272" t="str">
        <f t="shared" si="838"/>
        <v/>
      </c>
      <c r="Q5362" s="272">
        <f t="shared" si="839"/>
        <v>0</v>
      </c>
      <c r="R5362" s="272"/>
    </row>
    <row r="5363" spans="1:18" ht="17.25" thickBot="1" x14ac:dyDescent="0.35">
      <c r="A5363" s="217">
        <v>14</v>
      </c>
      <c r="B5363" s="204"/>
      <c r="C5363" s="204"/>
      <c r="D5363" s="218"/>
      <c r="E5363" s="204"/>
      <c r="F5363" s="204"/>
      <c r="G5363" s="219"/>
      <c r="H5363" s="273"/>
      <c r="I5363" s="271">
        <f t="shared" si="836"/>
        <v>0</v>
      </c>
      <c r="J5363" s="271"/>
      <c r="K5363" s="271"/>
      <c r="L5363" s="271"/>
      <c r="M5363" s="272"/>
      <c r="N5363" s="272"/>
      <c r="O5363" s="272" t="str">
        <f t="shared" si="837"/>
        <v/>
      </c>
      <c r="P5363" s="272" t="str">
        <f t="shared" si="838"/>
        <v/>
      </c>
      <c r="Q5363" s="272">
        <f t="shared" si="839"/>
        <v>0</v>
      </c>
      <c r="R5363" s="272"/>
    </row>
    <row r="5364" spans="1:18" x14ac:dyDescent="0.3">
      <c r="A5364" s="220">
        <v>15</v>
      </c>
      <c r="B5364" s="202"/>
      <c r="C5364" s="202"/>
      <c r="D5364" s="202" t="s">
        <v>271</v>
      </c>
      <c r="E5364" s="202"/>
      <c r="F5364" s="202"/>
      <c r="G5364" s="221"/>
      <c r="H5364" s="273">
        <f>SUM(B5364:B5370)</f>
        <v>0</v>
      </c>
      <c r="I5364" s="271">
        <f t="shared" si="836"/>
        <v>0</v>
      </c>
      <c r="J5364" s="271">
        <f>IF(SUM(H5364-40)&gt;0,H5364-40,0)</f>
        <v>0</v>
      </c>
      <c r="K5364" s="271">
        <f>IF(SUM(I5364:I5370)&gt;J5364,SUM(I5364:I5370),J5364)</f>
        <v>0</v>
      </c>
      <c r="L5364" s="271">
        <f>IF(D5364="o",IF(H5364&lt;15,0,IF(H5364&gt;40,8,H5364/5)),0)</f>
        <v>0</v>
      </c>
      <c r="M5364" s="272"/>
      <c r="N5364" s="272"/>
      <c r="O5364" s="272" t="str">
        <f t="shared" si="837"/>
        <v/>
      </c>
      <c r="P5364" s="272" t="str">
        <f t="shared" si="838"/>
        <v/>
      </c>
      <c r="Q5364" s="272">
        <f t="shared" si="839"/>
        <v>0</v>
      </c>
      <c r="R5364" s="272"/>
    </row>
    <row r="5365" spans="1:18" x14ac:dyDescent="0.3">
      <c r="A5365" s="214">
        <v>16</v>
      </c>
      <c r="B5365" s="200"/>
      <c r="C5365" s="200"/>
      <c r="D5365" s="215"/>
      <c r="E5365" s="200"/>
      <c r="F5365" s="200"/>
      <c r="G5365" s="216"/>
      <c r="H5365" s="273"/>
      <c r="I5365" s="271">
        <f t="shared" si="836"/>
        <v>0</v>
      </c>
      <c r="J5365" s="271"/>
      <c r="K5365" s="271"/>
      <c r="L5365" s="271"/>
      <c r="M5365" s="272"/>
      <c r="N5365" s="272"/>
      <c r="O5365" s="272" t="str">
        <f t="shared" si="837"/>
        <v/>
      </c>
      <c r="P5365" s="272" t="str">
        <f t="shared" si="838"/>
        <v/>
      </c>
      <c r="Q5365" s="272">
        <f t="shared" si="839"/>
        <v>0</v>
      </c>
      <c r="R5365" s="272"/>
    </row>
    <row r="5366" spans="1:18" x14ac:dyDescent="0.3">
      <c r="A5366" s="214">
        <v>17</v>
      </c>
      <c r="B5366" s="200"/>
      <c r="C5366" s="200"/>
      <c r="D5366" s="215"/>
      <c r="E5366" s="200"/>
      <c r="F5366" s="200"/>
      <c r="G5366" s="216"/>
      <c r="H5366" s="273"/>
      <c r="I5366" s="271">
        <f t="shared" si="836"/>
        <v>0</v>
      </c>
      <c r="J5366" s="271"/>
      <c r="K5366" s="271"/>
      <c r="L5366" s="271"/>
      <c r="M5366" s="272"/>
      <c r="N5366" s="272"/>
      <c r="O5366" s="272" t="str">
        <f t="shared" si="837"/>
        <v/>
      </c>
      <c r="P5366" s="272" t="str">
        <f t="shared" si="838"/>
        <v/>
      </c>
      <c r="Q5366" s="272">
        <f t="shared" si="839"/>
        <v>0</v>
      </c>
      <c r="R5366" s="272"/>
    </row>
    <row r="5367" spans="1:18" x14ac:dyDescent="0.3">
      <c r="A5367" s="214">
        <v>18</v>
      </c>
      <c r="B5367" s="200"/>
      <c r="C5367" s="200"/>
      <c r="D5367" s="215"/>
      <c r="E5367" s="200"/>
      <c r="F5367" s="200"/>
      <c r="G5367" s="216"/>
      <c r="H5367" s="273"/>
      <c r="I5367" s="271">
        <f t="shared" si="836"/>
        <v>0</v>
      </c>
      <c r="J5367" s="271"/>
      <c r="K5367" s="271"/>
      <c r="L5367" s="271"/>
      <c r="M5367" s="272"/>
      <c r="N5367" s="272"/>
      <c r="O5367" s="272" t="str">
        <f t="shared" si="837"/>
        <v/>
      </c>
      <c r="P5367" s="272" t="str">
        <f t="shared" si="838"/>
        <v/>
      </c>
      <c r="Q5367" s="272">
        <f t="shared" si="839"/>
        <v>0</v>
      </c>
      <c r="R5367" s="272"/>
    </row>
    <row r="5368" spans="1:18" x14ac:dyDescent="0.3">
      <c r="A5368" s="214">
        <v>19</v>
      </c>
      <c r="B5368" s="200"/>
      <c r="C5368" s="200"/>
      <c r="D5368" s="215"/>
      <c r="E5368" s="200"/>
      <c r="F5368" s="200"/>
      <c r="G5368" s="216"/>
      <c r="H5368" s="273"/>
      <c r="I5368" s="271">
        <f t="shared" si="836"/>
        <v>0</v>
      </c>
      <c r="J5368" s="271"/>
      <c r="K5368" s="271"/>
      <c r="L5368" s="271"/>
      <c r="M5368" s="272"/>
      <c r="N5368" s="272"/>
      <c r="O5368" s="272" t="str">
        <f t="shared" si="837"/>
        <v/>
      </c>
      <c r="P5368" s="272" t="str">
        <f t="shared" si="838"/>
        <v/>
      </c>
      <c r="Q5368" s="272">
        <f t="shared" si="839"/>
        <v>0</v>
      </c>
      <c r="R5368" s="272"/>
    </row>
    <row r="5369" spans="1:18" x14ac:dyDescent="0.3">
      <c r="A5369" s="214">
        <v>20</v>
      </c>
      <c r="B5369" s="200"/>
      <c r="C5369" s="200"/>
      <c r="D5369" s="215"/>
      <c r="E5369" s="200"/>
      <c r="F5369" s="200"/>
      <c r="G5369" s="216"/>
      <c r="H5369" s="273"/>
      <c r="I5369" s="271">
        <f t="shared" si="836"/>
        <v>0</v>
      </c>
      <c r="J5369" s="271"/>
      <c r="K5369" s="271"/>
      <c r="L5369" s="271"/>
      <c r="M5369" s="272"/>
      <c r="N5369" s="272"/>
      <c r="O5369" s="272" t="str">
        <f t="shared" si="837"/>
        <v/>
      </c>
      <c r="P5369" s="272" t="str">
        <f t="shared" si="838"/>
        <v/>
      </c>
      <c r="Q5369" s="272">
        <f t="shared" si="839"/>
        <v>0</v>
      </c>
      <c r="R5369" s="272"/>
    </row>
    <row r="5370" spans="1:18" ht="17.25" thickBot="1" x14ac:dyDescent="0.35">
      <c r="A5370" s="217">
        <v>21</v>
      </c>
      <c r="B5370" s="204"/>
      <c r="C5370" s="204"/>
      <c r="D5370" s="218"/>
      <c r="E5370" s="204"/>
      <c r="F5370" s="204"/>
      <c r="G5370" s="219"/>
      <c r="H5370" s="273"/>
      <c r="I5370" s="271">
        <f t="shared" si="836"/>
        <v>0</v>
      </c>
      <c r="J5370" s="271"/>
      <c r="K5370" s="271"/>
      <c r="L5370" s="271"/>
      <c r="M5370" s="272"/>
      <c r="N5370" s="272"/>
      <c r="O5370" s="272" t="str">
        <f t="shared" si="837"/>
        <v/>
      </c>
      <c r="P5370" s="272" t="str">
        <f t="shared" si="838"/>
        <v/>
      </c>
      <c r="Q5370" s="272">
        <f t="shared" si="839"/>
        <v>0</v>
      </c>
      <c r="R5370" s="272"/>
    </row>
    <row r="5371" spans="1:18" x14ac:dyDescent="0.3">
      <c r="A5371" s="220">
        <v>22</v>
      </c>
      <c r="B5371" s="202"/>
      <c r="C5371" s="202"/>
      <c r="D5371" s="202" t="s">
        <v>271</v>
      </c>
      <c r="E5371" s="202"/>
      <c r="F5371" s="202"/>
      <c r="G5371" s="221"/>
      <c r="H5371" s="273">
        <f>SUM(B5371:B5377)</f>
        <v>0</v>
      </c>
      <c r="I5371" s="271">
        <f t="shared" si="836"/>
        <v>0</v>
      </c>
      <c r="J5371" s="271">
        <f>IF(SUM(H5371-40)&gt;0,H5371-40,0)</f>
        <v>0</v>
      </c>
      <c r="K5371" s="271">
        <f>IF(SUM(I5371:I5377)&gt;J5371,SUM(I5371:I5377),J5371)</f>
        <v>0</v>
      </c>
      <c r="L5371" s="271">
        <f>IF(D5371="o",IF(H5371&lt;15,0,IF(H5371&gt;40,8,H5371/5)),0)</f>
        <v>0</v>
      </c>
      <c r="M5371" s="272"/>
      <c r="N5371" s="272"/>
      <c r="O5371" s="272" t="str">
        <f t="shared" si="837"/>
        <v/>
      </c>
      <c r="P5371" s="272" t="str">
        <f t="shared" si="838"/>
        <v/>
      </c>
      <c r="Q5371" s="272">
        <f t="shared" si="839"/>
        <v>0</v>
      </c>
      <c r="R5371" s="272"/>
    </row>
    <row r="5372" spans="1:18" x14ac:dyDescent="0.3">
      <c r="A5372" s="214">
        <v>23</v>
      </c>
      <c r="B5372" s="200"/>
      <c r="C5372" s="200"/>
      <c r="D5372" s="215"/>
      <c r="E5372" s="200"/>
      <c r="F5372" s="200"/>
      <c r="G5372" s="216"/>
      <c r="H5372" s="273"/>
      <c r="I5372" s="271">
        <f t="shared" si="836"/>
        <v>0</v>
      </c>
      <c r="J5372" s="271"/>
      <c r="K5372" s="271"/>
      <c r="L5372" s="271"/>
      <c r="M5372" s="272"/>
      <c r="N5372" s="272"/>
      <c r="O5372" s="272" t="str">
        <f t="shared" si="837"/>
        <v/>
      </c>
      <c r="P5372" s="272" t="str">
        <f t="shared" si="838"/>
        <v/>
      </c>
      <c r="Q5372" s="272">
        <f t="shared" si="839"/>
        <v>0</v>
      </c>
      <c r="R5372" s="272"/>
    </row>
    <row r="5373" spans="1:18" x14ac:dyDescent="0.3">
      <c r="A5373" s="214">
        <v>24</v>
      </c>
      <c r="B5373" s="200"/>
      <c r="C5373" s="200"/>
      <c r="D5373" s="215"/>
      <c r="E5373" s="200"/>
      <c r="F5373" s="200"/>
      <c r="G5373" s="216"/>
      <c r="H5373" s="273"/>
      <c r="I5373" s="271">
        <f t="shared" si="836"/>
        <v>0</v>
      </c>
      <c r="J5373" s="271"/>
      <c r="K5373" s="271"/>
      <c r="L5373" s="271"/>
      <c r="M5373" s="272"/>
      <c r="N5373" s="272"/>
      <c r="O5373" s="272" t="str">
        <f t="shared" si="837"/>
        <v/>
      </c>
      <c r="P5373" s="272" t="str">
        <f t="shared" si="838"/>
        <v/>
      </c>
      <c r="Q5373" s="272">
        <f t="shared" si="839"/>
        <v>0</v>
      </c>
      <c r="R5373" s="272"/>
    </row>
    <row r="5374" spans="1:18" x14ac:dyDescent="0.3">
      <c r="A5374" s="214">
        <v>25</v>
      </c>
      <c r="B5374" s="200"/>
      <c r="C5374" s="200"/>
      <c r="D5374" s="215"/>
      <c r="E5374" s="200"/>
      <c r="F5374" s="200"/>
      <c r="G5374" s="216"/>
      <c r="H5374" s="273"/>
      <c r="I5374" s="271">
        <f t="shared" si="836"/>
        <v>0</v>
      </c>
      <c r="J5374" s="271"/>
      <c r="K5374" s="271"/>
      <c r="L5374" s="271"/>
      <c r="M5374" s="272"/>
      <c r="N5374" s="272"/>
      <c r="O5374" s="272" t="str">
        <f t="shared" si="837"/>
        <v/>
      </c>
      <c r="P5374" s="272" t="str">
        <f t="shared" si="838"/>
        <v/>
      </c>
      <c r="Q5374" s="272">
        <f t="shared" si="839"/>
        <v>0</v>
      </c>
      <c r="R5374" s="272"/>
    </row>
    <row r="5375" spans="1:18" x14ac:dyDescent="0.3">
      <c r="A5375" s="214">
        <v>26</v>
      </c>
      <c r="B5375" s="200"/>
      <c r="C5375" s="200"/>
      <c r="D5375" s="215"/>
      <c r="E5375" s="200"/>
      <c r="F5375" s="200"/>
      <c r="G5375" s="216"/>
      <c r="H5375" s="273"/>
      <c r="I5375" s="271">
        <f t="shared" si="836"/>
        <v>0</v>
      </c>
      <c r="J5375" s="271"/>
      <c r="K5375" s="271"/>
      <c r="L5375" s="271"/>
      <c r="M5375" s="272"/>
      <c r="N5375" s="272"/>
      <c r="O5375" s="272" t="str">
        <f t="shared" si="837"/>
        <v/>
      </c>
      <c r="P5375" s="272" t="str">
        <f t="shared" si="838"/>
        <v/>
      </c>
      <c r="Q5375" s="272">
        <f t="shared" si="839"/>
        <v>0</v>
      </c>
      <c r="R5375" s="272"/>
    </row>
    <row r="5376" spans="1:18" x14ac:dyDescent="0.3">
      <c r="A5376" s="214">
        <v>27</v>
      </c>
      <c r="B5376" s="200"/>
      <c r="C5376" s="200"/>
      <c r="D5376" s="215"/>
      <c r="E5376" s="200"/>
      <c r="F5376" s="200"/>
      <c r="G5376" s="216"/>
      <c r="H5376" s="273"/>
      <c r="I5376" s="271">
        <f t="shared" si="836"/>
        <v>0</v>
      </c>
      <c r="J5376" s="271"/>
      <c r="K5376" s="271"/>
      <c r="L5376" s="271"/>
      <c r="M5376" s="272"/>
      <c r="N5376" s="272"/>
      <c r="O5376" s="272" t="str">
        <f t="shared" si="837"/>
        <v/>
      </c>
      <c r="P5376" s="272" t="str">
        <f t="shared" si="838"/>
        <v/>
      </c>
      <c r="Q5376" s="272">
        <f t="shared" si="839"/>
        <v>0</v>
      </c>
      <c r="R5376" s="272"/>
    </row>
    <row r="5377" spans="1:21" ht="17.25" thickBot="1" x14ac:dyDescent="0.35">
      <c r="A5377" s="217">
        <v>28</v>
      </c>
      <c r="B5377" s="204"/>
      <c r="C5377" s="204"/>
      <c r="D5377" s="218"/>
      <c r="E5377" s="204"/>
      <c r="F5377" s="204"/>
      <c r="G5377" s="219"/>
      <c r="H5377" s="273"/>
      <c r="I5377" s="271">
        <f t="shared" si="836"/>
        <v>0</v>
      </c>
      <c r="J5377" s="271"/>
      <c r="K5377" s="271"/>
      <c r="L5377" s="271"/>
      <c r="M5377" s="272"/>
      <c r="N5377" s="272"/>
      <c r="O5377" s="272" t="str">
        <f t="shared" si="837"/>
        <v/>
      </c>
      <c r="P5377" s="272" t="str">
        <f t="shared" si="838"/>
        <v/>
      </c>
      <c r="Q5377" s="272">
        <f t="shared" si="839"/>
        <v>0</v>
      </c>
      <c r="R5377" s="272"/>
    </row>
    <row r="5378" spans="1:21" x14ac:dyDescent="0.3">
      <c r="A5378" s="205"/>
      <c r="B5378" s="202"/>
      <c r="C5378" s="202"/>
      <c r="D5378" s="202" t="s">
        <v>271</v>
      </c>
      <c r="E5378" s="202"/>
      <c r="F5378" s="202"/>
      <c r="G5378" s="221"/>
      <c r="H5378" s="273" t="str">
        <f>IF(A5378&lt;&gt;0,SUM(Q5378:Q5380),"")</f>
        <v/>
      </c>
      <c r="I5378" s="271" t="str">
        <f>IF(A5378&lt;&gt;0,IF(IFERROR(B5378-8,0)&lt;0,0,IFERROR(B5378-8,0)),"")</f>
        <v/>
      </c>
      <c r="J5378" s="271" t="str">
        <f>IF(A5378&lt;&gt;0,IF(SUM(H5378-40)&gt;0,H5378-40,0),"")</f>
        <v/>
      </c>
      <c r="K5378" s="271" t="str">
        <f>IF(A5378&lt;&gt;0,IF(SUM(I5378:I5380)&gt;J5378,SUM(I5378:I5380),J5378),"")</f>
        <v/>
      </c>
      <c r="L5378" s="271" t="str">
        <f>IF(A5378&lt;&gt;0,IF(D5350="o",IF(H5378&lt;(15/(7/COUNTA(A5378:A5380))),0,IF(H5378&gt;(COUNTA(A5378:A5380)/5*40),COUNTA(A5378:A5380)/5*8,H5378/5)),""),"")</f>
        <v/>
      </c>
      <c r="M5378" s="272"/>
      <c r="N5378" s="272"/>
      <c r="O5378" s="272" t="str">
        <f t="shared" si="837"/>
        <v/>
      </c>
      <c r="P5378" s="272" t="str">
        <f t="shared" si="838"/>
        <v/>
      </c>
      <c r="Q5378" s="272">
        <f t="shared" si="839"/>
        <v>0</v>
      </c>
      <c r="R5378" s="272"/>
    </row>
    <row r="5379" spans="1:21" x14ac:dyDescent="0.3">
      <c r="A5379" s="206"/>
      <c r="B5379" s="200"/>
      <c r="C5379" s="200"/>
      <c r="D5379" s="215"/>
      <c r="E5379" s="200"/>
      <c r="F5379" s="200"/>
      <c r="G5379" s="216"/>
      <c r="H5379" s="273"/>
      <c r="I5379" s="271" t="str">
        <f>IF(A5379&lt;&gt;0,IF(IFERROR(B5379-8,0)&lt;0,0,IFERROR(B5379-8,0)),"")</f>
        <v/>
      </c>
      <c r="J5379" s="271"/>
      <c r="K5379" s="271"/>
      <c r="L5379" s="271"/>
      <c r="M5379" s="272"/>
      <c r="N5379" s="272"/>
      <c r="O5379" s="272" t="str">
        <f t="shared" si="837"/>
        <v/>
      </c>
      <c r="P5379" s="272" t="str">
        <f t="shared" si="838"/>
        <v/>
      </c>
      <c r="Q5379" s="272">
        <f t="shared" si="839"/>
        <v>0</v>
      </c>
      <c r="R5379" s="272"/>
    </row>
    <row r="5380" spans="1:21" ht="17.25" thickBot="1" x14ac:dyDescent="0.35">
      <c r="A5380" s="207"/>
      <c r="B5380" s="204"/>
      <c r="C5380" s="204"/>
      <c r="D5380" s="218"/>
      <c r="E5380" s="204"/>
      <c r="F5380" s="204"/>
      <c r="G5380" s="219"/>
      <c r="H5380" s="273"/>
      <c r="I5380" s="271" t="str">
        <f>IF(A5380&lt;&gt;0,IF(IFERROR(B5380-8,0)&lt;0,0,IFERROR(B5380-8,0)),"")</f>
        <v/>
      </c>
      <c r="J5380" s="271"/>
      <c r="K5380" s="271"/>
      <c r="L5380" s="271"/>
      <c r="M5380" s="272"/>
      <c r="N5380" s="272"/>
      <c r="O5380" s="272"/>
      <c r="P5380" s="272"/>
      <c r="Q5380" s="272">
        <f t="shared" si="839"/>
        <v>0</v>
      </c>
      <c r="R5380" s="272"/>
    </row>
    <row r="5381" spans="1:21" ht="17.25" thickBot="1" x14ac:dyDescent="0.35">
      <c r="A5381" s="211"/>
      <c r="B5381" s="243"/>
      <c r="C5381" s="243"/>
      <c r="D5381" s="243"/>
      <c r="E5381" s="243"/>
      <c r="F5381" s="243"/>
      <c r="G5381" s="244"/>
      <c r="H5381" s="273">
        <f t="shared" ref="H5381:M5381" si="840">SUM(H5382:H5412)</f>
        <v>0</v>
      </c>
      <c r="I5381" s="271">
        <f t="shared" si="840"/>
        <v>0</v>
      </c>
      <c r="J5381" s="271">
        <f t="shared" si="840"/>
        <v>0</v>
      </c>
      <c r="K5381" s="271">
        <f t="shared" si="840"/>
        <v>0</v>
      </c>
      <c r="L5381" s="274">
        <f t="shared" si="840"/>
        <v>0</v>
      </c>
      <c r="M5381" s="271" t="e">
        <f t="shared" si="840"/>
        <v>#DIV/0!</v>
      </c>
      <c r="N5381" s="275">
        <f>COUNTA(B5382:B5412)-COUNTIF(B5382:B5412,"연차")</f>
        <v>0</v>
      </c>
      <c r="O5381" s="271">
        <f>SUM(O5382:O5412)</f>
        <v>0</v>
      </c>
      <c r="P5381" s="271">
        <f>SUM(P5382:P5412)</f>
        <v>0</v>
      </c>
      <c r="Q5381" s="272">
        <f>SUM(Q5382:Q5412)</f>
        <v>0</v>
      </c>
      <c r="R5381" s="272">
        <f>COUNTA(A5382:A5412)</f>
        <v>28</v>
      </c>
      <c r="S5381" s="276">
        <f>SUM(C5382:C5412)</f>
        <v>0</v>
      </c>
      <c r="T5381" s="276">
        <f>SUM(F5382:F5412)</f>
        <v>0</v>
      </c>
      <c r="U5381" s="251">
        <f>G5383*G5385</f>
        <v>0</v>
      </c>
    </row>
    <row r="5382" spans="1:21" x14ac:dyDescent="0.3">
      <c r="A5382" s="212">
        <v>1</v>
      </c>
      <c r="B5382" s="201"/>
      <c r="C5382" s="201"/>
      <c r="D5382" s="201" t="s">
        <v>271</v>
      </c>
      <c r="E5382" s="201"/>
      <c r="F5382" s="201"/>
      <c r="G5382" s="213" t="s">
        <v>282</v>
      </c>
      <c r="H5382" s="273">
        <f>SUM(B5382:B5388)</f>
        <v>0</v>
      </c>
      <c r="I5382" s="271">
        <f t="shared" ref="I5382:I5409" si="841">IF(IFERROR(B5382-8,0)&lt;0,0,IFERROR(B5382-8,0))</f>
        <v>0</v>
      </c>
      <c r="J5382" s="271">
        <f>IF(SUM(H5382-40)&gt;0,H5382-40,0)</f>
        <v>0</v>
      </c>
      <c r="K5382" s="271">
        <f>IF(SUM(I5382:I5388)&gt;J5382,SUM(I5382:I5388),J5382)</f>
        <v>0</v>
      </c>
      <c r="L5382" s="271">
        <f>IF(D5382="o",IF(H5382&lt;15,0,IF(H5382&gt;40,8,H5382/5)),0)</f>
        <v>0</v>
      </c>
      <c r="M5382" s="272" t="e">
        <f>SUM(B5382:B5412)/COUNTA(B5382:B5412)</f>
        <v>#DIV/0!</v>
      </c>
      <c r="N5382" s="272"/>
      <c r="O5382" s="272" t="str">
        <f>IF(E5382="o",IF(B5382&gt;8,8,B5382),"")</f>
        <v/>
      </c>
      <c r="P5382" s="272" t="str">
        <f>IF(E5382="o",IF(B5382&gt;8,B5382-8,0),"")</f>
        <v/>
      </c>
      <c r="Q5382" s="272">
        <f>COUNTA(A5382)*IF(B5382="연차",0,B5382)</f>
        <v>0</v>
      </c>
      <c r="R5382" s="272"/>
    </row>
    <row r="5383" spans="1:21" x14ac:dyDescent="0.3">
      <c r="A5383" s="214">
        <v>2</v>
      </c>
      <c r="B5383" s="200"/>
      <c r="C5383" s="200"/>
      <c r="D5383" s="215"/>
      <c r="E5383" s="200"/>
      <c r="F5383" s="200"/>
      <c r="G5383" s="203"/>
      <c r="H5383" s="273"/>
      <c r="I5383" s="271">
        <f t="shared" si="841"/>
        <v>0</v>
      </c>
      <c r="J5383" s="271"/>
      <c r="K5383" s="271"/>
      <c r="L5383" s="271"/>
      <c r="M5383" s="272"/>
      <c r="N5383" s="272"/>
      <c r="O5383" s="272" t="str">
        <f t="shared" ref="O5383:O5411" si="842">IF(E5383="o",IF(B5383&gt;8,8,B5383),"")</f>
        <v/>
      </c>
      <c r="P5383" s="272" t="str">
        <f t="shared" ref="P5383:P5411" si="843">IF(E5383="o",IF(B5383&gt;8,B5383-8,0),"")</f>
        <v/>
      </c>
      <c r="Q5383" s="272">
        <f t="shared" ref="Q5383:Q5412" si="844">COUNTA(A5383)*IF(B5383="연차",0,B5383)</f>
        <v>0</v>
      </c>
      <c r="R5383" s="272"/>
    </row>
    <row r="5384" spans="1:21" x14ac:dyDescent="0.3">
      <c r="A5384" s="214">
        <v>3</v>
      </c>
      <c r="B5384" s="200"/>
      <c r="C5384" s="200"/>
      <c r="D5384" s="215"/>
      <c r="E5384" s="200"/>
      <c r="F5384" s="200"/>
      <c r="G5384" s="203" t="s">
        <v>275</v>
      </c>
      <c r="H5384" s="273"/>
      <c r="I5384" s="271">
        <f t="shared" si="841"/>
        <v>0</v>
      </c>
      <c r="J5384" s="271"/>
      <c r="K5384" s="271"/>
      <c r="L5384" s="271"/>
      <c r="M5384" s="272"/>
      <c r="N5384" s="272"/>
      <c r="O5384" s="272" t="str">
        <f t="shared" si="842"/>
        <v/>
      </c>
      <c r="P5384" s="272" t="str">
        <f t="shared" si="843"/>
        <v/>
      </c>
      <c r="Q5384" s="272">
        <f t="shared" si="844"/>
        <v>0</v>
      </c>
      <c r="R5384" s="272"/>
    </row>
    <row r="5385" spans="1:21" x14ac:dyDescent="0.3">
      <c r="A5385" s="214">
        <v>4</v>
      </c>
      <c r="B5385" s="200"/>
      <c r="C5385" s="200"/>
      <c r="D5385" s="215"/>
      <c r="E5385" s="200"/>
      <c r="F5385" s="200"/>
      <c r="G5385" s="203"/>
      <c r="H5385" s="273"/>
      <c r="I5385" s="271">
        <f t="shared" si="841"/>
        <v>0</v>
      </c>
      <c r="J5385" s="271"/>
      <c r="K5385" s="271"/>
      <c r="L5385" s="271"/>
      <c r="M5385" s="272"/>
      <c r="N5385" s="272"/>
      <c r="O5385" s="272" t="str">
        <f t="shared" si="842"/>
        <v/>
      </c>
      <c r="P5385" s="272" t="str">
        <f t="shared" si="843"/>
        <v/>
      </c>
      <c r="Q5385" s="272">
        <f t="shared" si="844"/>
        <v>0</v>
      </c>
      <c r="R5385" s="272"/>
    </row>
    <row r="5386" spans="1:21" x14ac:dyDescent="0.3">
      <c r="A5386" s="214">
        <v>5</v>
      </c>
      <c r="B5386" s="200"/>
      <c r="C5386" s="200"/>
      <c r="D5386" s="215"/>
      <c r="E5386" s="200"/>
      <c r="F5386" s="200"/>
      <c r="G5386" s="216"/>
      <c r="H5386" s="273"/>
      <c r="I5386" s="271">
        <f t="shared" si="841"/>
        <v>0</v>
      </c>
      <c r="J5386" s="271"/>
      <c r="K5386" s="271"/>
      <c r="L5386" s="271"/>
      <c r="M5386" s="272"/>
      <c r="N5386" s="272"/>
      <c r="O5386" s="272" t="str">
        <f t="shared" si="842"/>
        <v/>
      </c>
      <c r="P5386" s="272" t="str">
        <f t="shared" si="843"/>
        <v/>
      </c>
      <c r="Q5386" s="272">
        <f t="shared" si="844"/>
        <v>0</v>
      </c>
      <c r="R5386" s="272"/>
    </row>
    <row r="5387" spans="1:21" x14ac:dyDescent="0.3">
      <c r="A5387" s="214">
        <v>6</v>
      </c>
      <c r="B5387" s="200"/>
      <c r="C5387" s="200"/>
      <c r="D5387" s="215"/>
      <c r="E5387" s="200"/>
      <c r="F5387" s="200"/>
      <c r="G5387" s="216"/>
      <c r="H5387" s="273"/>
      <c r="I5387" s="271">
        <f t="shared" si="841"/>
        <v>0</v>
      </c>
      <c r="J5387" s="271"/>
      <c r="K5387" s="271"/>
      <c r="L5387" s="271"/>
      <c r="M5387" s="272"/>
      <c r="N5387" s="272"/>
      <c r="O5387" s="272" t="str">
        <f t="shared" si="842"/>
        <v/>
      </c>
      <c r="P5387" s="272" t="str">
        <f t="shared" si="843"/>
        <v/>
      </c>
      <c r="Q5387" s="272">
        <f t="shared" si="844"/>
        <v>0</v>
      </c>
      <c r="R5387" s="272"/>
    </row>
    <row r="5388" spans="1:21" ht="17.25" thickBot="1" x14ac:dyDescent="0.35">
      <c r="A5388" s="217">
        <v>7</v>
      </c>
      <c r="B5388" s="204"/>
      <c r="C5388" s="204"/>
      <c r="D5388" s="218"/>
      <c r="E5388" s="204"/>
      <c r="F5388" s="204"/>
      <c r="G5388" s="219"/>
      <c r="H5388" s="273"/>
      <c r="I5388" s="271">
        <f t="shared" si="841"/>
        <v>0</v>
      </c>
      <c r="J5388" s="271"/>
      <c r="K5388" s="271"/>
      <c r="L5388" s="271"/>
      <c r="M5388" s="272"/>
      <c r="N5388" s="272"/>
      <c r="O5388" s="272" t="str">
        <f t="shared" si="842"/>
        <v/>
      </c>
      <c r="P5388" s="272" t="str">
        <f t="shared" si="843"/>
        <v/>
      </c>
      <c r="Q5388" s="272">
        <f t="shared" si="844"/>
        <v>0</v>
      </c>
      <c r="R5388" s="272"/>
    </row>
    <row r="5389" spans="1:21" x14ac:dyDescent="0.3">
      <c r="A5389" s="220">
        <v>8</v>
      </c>
      <c r="B5389" s="202"/>
      <c r="C5389" s="202"/>
      <c r="D5389" s="202" t="s">
        <v>271</v>
      </c>
      <c r="E5389" s="202"/>
      <c r="F5389" s="202"/>
      <c r="G5389" s="221"/>
      <c r="H5389" s="273">
        <f>SUM(B5389:B5395)</f>
        <v>0</v>
      </c>
      <c r="I5389" s="271">
        <f t="shared" si="841"/>
        <v>0</v>
      </c>
      <c r="J5389" s="271">
        <f>IF(SUM(H5389-40)&gt;0,H5389-40,0)</f>
        <v>0</v>
      </c>
      <c r="K5389" s="271">
        <f>IF(SUM(I5389:I5395)&gt;J5389,SUM(I5389:I5395),J5389)</f>
        <v>0</v>
      </c>
      <c r="L5389" s="271">
        <f>IF(D5389="o",IF(H5389&lt;15,0,IF(H5389&gt;40,8,H5389/5)),0)</f>
        <v>0</v>
      </c>
      <c r="M5389" s="272"/>
      <c r="N5389" s="272"/>
      <c r="O5389" s="272" t="str">
        <f t="shared" si="842"/>
        <v/>
      </c>
      <c r="P5389" s="272" t="str">
        <f t="shared" si="843"/>
        <v/>
      </c>
      <c r="Q5389" s="272">
        <f t="shared" si="844"/>
        <v>0</v>
      </c>
      <c r="R5389" s="272"/>
    </row>
    <row r="5390" spans="1:21" x14ac:dyDescent="0.3">
      <c r="A5390" s="214">
        <v>9</v>
      </c>
      <c r="B5390" s="200"/>
      <c r="C5390" s="200"/>
      <c r="D5390" s="215"/>
      <c r="E5390" s="200"/>
      <c r="F5390" s="200"/>
      <c r="G5390" s="216"/>
      <c r="H5390" s="273"/>
      <c r="I5390" s="271">
        <f t="shared" si="841"/>
        <v>0</v>
      </c>
      <c r="J5390" s="271"/>
      <c r="K5390" s="271"/>
      <c r="L5390" s="271"/>
      <c r="M5390" s="272"/>
      <c r="N5390" s="272"/>
      <c r="O5390" s="272" t="str">
        <f t="shared" si="842"/>
        <v/>
      </c>
      <c r="P5390" s="272" t="str">
        <f t="shared" si="843"/>
        <v/>
      </c>
      <c r="Q5390" s="272">
        <f t="shared" si="844"/>
        <v>0</v>
      </c>
      <c r="R5390" s="272"/>
    </row>
    <row r="5391" spans="1:21" x14ac:dyDescent="0.3">
      <c r="A5391" s="214">
        <v>10</v>
      </c>
      <c r="B5391" s="200"/>
      <c r="C5391" s="200"/>
      <c r="D5391" s="215"/>
      <c r="E5391" s="200"/>
      <c r="F5391" s="200"/>
      <c r="G5391" s="216"/>
      <c r="H5391" s="273"/>
      <c r="I5391" s="271">
        <f t="shared" si="841"/>
        <v>0</v>
      </c>
      <c r="J5391" s="271"/>
      <c r="K5391" s="271"/>
      <c r="L5391" s="271"/>
      <c r="M5391" s="272"/>
      <c r="N5391" s="272"/>
      <c r="O5391" s="272" t="str">
        <f t="shared" si="842"/>
        <v/>
      </c>
      <c r="P5391" s="272" t="str">
        <f t="shared" si="843"/>
        <v/>
      </c>
      <c r="Q5391" s="272">
        <f t="shared" si="844"/>
        <v>0</v>
      </c>
      <c r="R5391" s="272"/>
    </row>
    <row r="5392" spans="1:21" x14ac:dyDescent="0.3">
      <c r="A5392" s="214">
        <v>11</v>
      </c>
      <c r="B5392" s="200"/>
      <c r="C5392" s="200"/>
      <c r="D5392" s="215"/>
      <c r="E5392" s="200"/>
      <c r="F5392" s="200"/>
      <c r="G5392" s="216"/>
      <c r="H5392" s="273"/>
      <c r="I5392" s="271">
        <f t="shared" si="841"/>
        <v>0</v>
      </c>
      <c r="J5392" s="271"/>
      <c r="K5392" s="271"/>
      <c r="L5392" s="271"/>
      <c r="M5392" s="272"/>
      <c r="N5392" s="272"/>
      <c r="O5392" s="272" t="str">
        <f t="shared" si="842"/>
        <v/>
      </c>
      <c r="P5392" s="272" t="str">
        <f t="shared" si="843"/>
        <v/>
      </c>
      <c r="Q5392" s="272">
        <f t="shared" si="844"/>
        <v>0</v>
      </c>
      <c r="R5392" s="272"/>
    </row>
    <row r="5393" spans="1:18" x14ac:dyDescent="0.3">
      <c r="A5393" s="214">
        <v>12</v>
      </c>
      <c r="B5393" s="200"/>
      <c r="C5393" s="200"/>
      <c r="D5393" s="215"/>
      <c r="E5393" s="200"/>
      <c r="F5393" s="200"/>
      <c r="G5393" s="216"/>
      <c r="H5393" s="273"/>
      <c r="I5393" s="271">
        <f t="shared" si="841"/>
        <v>0</v>
      </c>
      <c r="J5393" s="271"/>
      <c r="K5393" s="271"/>
      <c r="L5393" s="271"/>
      <c r="M5393" s="272"/>
      <c r="N5393" s="272"/>
      <c r="O5393" s="272" t="str">
        <f t="shared" si="842"/>
        <v/>
      </c>
      <c r="P5393" s="272" t="str">
        <f t="shared" si="843"/>
        <v/>
      </c>
      <c r="Q5393" s="272">
        <f t="shared" si="844"/>
        <v>0</v>
      </c>
      <c r="R5393" s="272"/>
    </row>
    <row r="5394" spans="1:18" x14ac:dyDescent="0.3">
      <c r="A5394" s="214">
        <v>13</v>
      </c>
      <c r="B5394" s="200"/>
      <c r="C5394" s="200"/>
      <c r="D5394" s="215"/>
      <c r="E5394" s="200"/>
      <c r="F5394" s="200"/>
      <c r="G5394" s="216"/>
      <c r="H5394" s="273"/>
      <c r="I5394" s="271">
        <f t="shared" si="841"/>
        <v>0</v>
      </c>
      <c r="J5394" s="271"/>
      <c r="K5394" s="271"/>
      <c r="L5394" s="271"/>
      <c r="M5394" s="272"/>
      <c r="N5394" s="272"/>
      <c r="O5394" s="272" t="str">
        <f t="shared" si="842"/>
        <v/>
      </c>
      <c r="P5394" s="272" t="str">
        <f t="shared" si="843"/>
        <v/>
      </c>
      <c r="Q5394" s="272">
        <f t="shared" si="844"/>
        <v>0</v>
      </c>
      <c r="R5394" s="272"/>
    </row>
    <row r="5395" spans="1:18" ht="17.25" thickBot="1" x14ac:dyDescent="0.35">
      <c r="A5395" s="217">
        <v>14</v>
      </c>
      <c r="B5395" s="204"/>
      <c r="C5395" s="204"/>
      <c r="D5395" s="218"/>
      <c r="E5395" s="204"/>
      <c r="F5395" s="204"/>
      <c r="G5395" s="219"/>
      <c r="H5395" s="273"/>
      <c r="I5395" s="271">
        <f t="shared" si="841"/>
        <v>0</v>
      </c>
      <c r="J5395" s="271"/>
      <c r="K5395" s="271"/>
      <c r="L5395" s="271"/>
      <c r="M5395" s="272"/>
      <c r="N5395" s="272"/>
      <c r="O5395" s="272" t="str">
        <f t="shared" si="842"/>
        <v/>
      </c>
      <c r="P5395" s="272" t="str">
        <f t="shared" si="843"/>
        <v/>
      </c>
      <c r="Q5395" s="272">
        <f t="shared" si="844"/>
        <v>0</v>
      </c>
      <c r="R5395" s="272"/>
    </row>
    <row r="5396" spans="1:18" x14ac:dyDescent="0.3">
      <c r="A5396" s="220">
        <v>15</v>
      </c>
      <c r="B5396" s="202"/>
      <c r="C5396" s="202"/>
      <c r="D5396" s="202" t="s">
        <v>271</v>
      </c>
      <c r="E5396" s="202"/>
      <c r="F5396" s="202"/>
      <c r="G5396" s="221"/>
      <c r="H5396" s="273">
        <f>SUM(B5396:B5402)</f>
        <v>0</v>
      </c>
      <c r="I5396" s="271">
        <f t="shared" si="841"/>
        <v>0</v>
      </c>
      <c r="J5396" s="271">
        <f>IF(SUM(H5396-40)&gt;0,H5396-40,0)</f>
        <v>0</v>
      </c>
      <c r="K5396" s="271">
        <f>IF(SUM(I5396:I5402)&gt;J5396,SUM(I5396:I5402),J5396)</f>
        <v>0</v>
      </c>
      <c r="L5396" s="271">
        <f>IF(D5396="o",IF(H5396&lt;15,0,IF(H5396&gt;40,8,H5396/5)),0)</f>
        <v>0</v>
      </c>
      <c r="M5396" s="272"/>
      <c r="N5396" s="272"/>
      <c r="O5396" s="272" t="str">
        <f t="shared" si="842"/>
        <v/>
      </c>
      <c r="P5396" s="272" t="str">
        <f t="shared" si="843"/>
        <v/>
      </c>
      <c r="Q5396" s="272">
        <f t="shared" si="844"/>
        <v>0</v>
      </c>
      <c r="R5396" s="272"/>
    </row>
    <row r="5397" spans="1:18" x14ac:dyDescent="0.3">
      <c r="A5397" s="214">
        <v>16</v>
      </c>
      <c r="B5397" s="200"/>
      <c r="C5397" s="200"/>
      <c r="D5397" s="215"/>
      <c r="E5397" s="200"/>
      <c r="F5397" s="200"/>
      <c r="G5397" s="216"/>
      <c r="H5397" s="273"/>
      <c r="I5397" s="271">
        <f t="shared" si="841"/>
        <v>0</v>
      </c>
      <c r="J5397" s="271"/>
      <c r="K5397" s="271"/>
      <c r="L5397" s="271"/>
      <c r="M5397" s="272"/>
      <c r="N5397" s="272"/>
      <c r="O5397" s="272" t="str">
        <f t="shared" si="842"/>
        <v/>
      </c>
      <c r="P5397" s="272" t="str">
        <f t="shared" si="843"/>
        <v/>
      </c>
      <c r="Q5397" s="272">
        <f t="shared" si="844"/>
        <v>0</v>
      </c>
      <c r="R5397" s="272"/>
    </row>
    <row r="5398" spans="1:18" x14ac:dyDescent="0.3">
      <c r="A5398" s="214">
        <v>17</v>
      </c>
      <c r="B5398" s="200"/>
      <c r="C5398" s="200"/>
      <c r="D5398" s="215"/>
      <c r="E5398" s="200"/>
      <c r="F5398" s="200"/>
      <c r="G5398" s="216"/>
      <c r="H5398" s="273"/>
      <c r="I5398" s="271">
        <f t="shared" si="841"/>
        <v>0</v>
      </c>
      <c r="J5398" s="271"/>
      <c r="K5398" s="271"/>
      <c r="L5398" s="271"/>
      <c r="M5398" s="272"/>
      <c r="N5398" s="272"/>
      <c r="O5398" s="272" t="str">
        <f t="shared" si="842"/>
        <v/>
      </c>
      <c r="P5398" s="272" t="str">
        <f t="shared" si="843"/>
        <v/>
      </c>
      <c r="Q5398" s="272">
        <f t="shared" si="844"/>
        <v>0</v>
      </c>
      <c r="R5398" s="272"/>
    </row>
    <row r="5399" spans="1:18" x14ac:dyDescent="0.3">
      <c r="A5399" s="214">
        <v>18</v>
      </c>
      <c r="B5399" s="200"/>
      <c r="C5399" s="200"/>
      <c r="D5399" s="215"/>
      <c r="E5399" s="200"/>
      <c r="F5399" s="200"/>
      <c r="G5399" s="216"/>
      <c r="H5399" s="273"/>
      <c r="I5399" s="271">
        <f t="shared" si="841"/>
        <v>0</v>
      </c>
      <c r="J5399" s="271"/>
      <c r="K5399" s="271"/>
      <c r="L5399" s="271"/>
      <c r="M5399" s="272"/>
      <c r="N5399" s="272"/>
      <c r="O5399" s="272" t="str">
        <f t="shared" si="842"/>
        <v/>
      </c>
      <c r="P5399" s="272" t="str">
        <f t="shared" si="843"/>
        <v/>
      </c>
      <c r="Q5399" s="272">
        <f t="shared" si="844"/>
        <v>0</v>
      </c>
      <c r="R5399" s="272"/>
    </row>
    <row r="5400" spans="1:18" x14ac:dyDescent="0.3">
      <c r="A5400" s="214">
        <v>19</v>
      </c>
      <c r="B5400" s="200"/>
      <c r="C5400" s="200"/>
      <c r="D5400" s="215"/>
      <c r="E5400" s="200"/>
      <c r="F5400" s="200"/>
      <c r="G5400" s="216"/>
      <c r="H5400" s="273"/>
      <c r="I5400" s="271">
        <f t="shared" si="841"/>
        <v>0</v>
      </c>
      <c r="J5400" s="271"/>
      <c r="K5400" s="271"/>
      <c r="L5400" s="271"/>
      <c r="M5400" s="272"/>
      <c r="N5400" s="272"/>
      <c r="O5400" s="272" t="str">
        <f t="shared" si="842"/>
        <v/>
      </c>
      <c r="P5400" s="272" t="str">
        <f t="shared" si="843"/>
        <v/>
      </c>
      <c r="Q5400" s="272">
        <f t="shared" si="844"/>
        <v>0</v>
      </c>
      <c r="R5400" s="272"/>
    </row>
    <row r="5401" spans="1:18" x14ac:dyDescent="0.3">
      <c r="A5401" s="214">
        <v>20</v>
      </c>
      <c r="B5401" s="200"/>
      <c r="C5401" s="200"/>
      <c r="D5401" s="215"/>
      <c r="E5401" s="200"/>
      <c r="F5401" s="200"/>
      <c r="G5401" s="216"/>
      <c r="H5401" s="273"/>
      <c r="I5401" s="271">
        <f t="shared" si="841"/>
        <v>0</v>
      </c>
      <c r="J5401" s="271"/>
      <c r="K5401" s="271"/>
      <c r="L5401" s="271"/>
      <c r="M5401" s="272"/>
      <c r="N5401" s="272"/>
      <c r="O5401" s="272" t="str">
        <f t="shared" si="842"/>
        <v/>
      </c>
      <c r="P5401" s="272" t="str">
        <f t="shared" si="843"/>
        <v/>
      </c>
      <c r="Q5401" s="272">
        <f t="shared" si="844"/>
        <v>0</v>
      </c>
      <c r="R5401" s="272"/>
    </row>
    <row r="5402" spans="1:18" ht="17.25" thickBot="1" x14ac:dyDescent="0.35">
      <c r="A5402" s="217">
        <v>21</v>
      </c>
      <c r="B5402" s="204"/>
      <c r="C5402" s="204"/>
      <c r="D5402" s="218"/>
      <c r="E5402" s="204"/>
      <c r="F5402" s="204"/>
      <c r="G5402" s="219"/>
      <c r="H5402" s="273"/>
      <c r="I5402" s="271">
        <f t="shared" si="841"/>
        <v>0</v>
      </c>
      <c r="J5402" s="271"/>
      <c r="K5402" s="271"/>
      <c r="L5402" s="271"/>
      <c r="M5402" s="272"/>
      <c r="N5402" s="272"/>
      <c r="O5402" s="272" t="str">
        <f t="shared" si="842"/>
        <v/>
      </c>
      <c r="P5402" s="272" t="str">
        <f t="shared" si="843"/>
        <v/>
      </c>
      <c r="Q5402" s="272">
        <f t="shared" si="844"/>
        <v>0</v>
      </c>
      <c r="R5402" s="272"/>
    </row>
    <row r="5403" spans="1:18" x14ac:dyDescent="0.3">
      <c r="A5403" s="220">
        <v>22</v>
      </c>
      <c r="B5403" s="202"/>
      <c r="C5403" s="202"/>
      <c r="D5403" s="202" t="s">
        <v>271</v>
      </c>
      <c r="E5403" s="202"/>
      <c r="F5403" s="202"/>
      <c r="G5403" s="221"/>
      <c r="H5403" s="273">
        <f>SUM(B5403:B5409)</f>
        <v>0</v>
      </c>
      <c r="I5403" s="271">
        <f t="shared" si="841"/>
        <v>0</v>
      </c>
      <c r="J5403" s="271">
        <f>IF(SUM(H5403-40)&gt;0,H5403-40,0)</f>
        <v>0</v>
      </c>
      <c r="K5403" s="271">
        <f>IF(SUM(I5403:I5409)&gt;J5403,SUM(I5403:I5409),J5403)</f>
        <v>0</v>
      </c>
      <c r="L5403" s="271">
        <f>IF(D5403="o",IF(H5403&lt;15,0,IF(H5403&gt;40,8,H5403/5)),0)</f>
        <v>0</v>
      </c>
      <c r="M5403" s="272"/>
      <c r="N5403" s="272"/>
      <c r="O5403" s="272" t="str">
        <f t="shared" si="842"/>
        <v/>
      </c>
      <c r="P5403" s="272" t="str">
        <f t="shared" si="843"/>
        <v/>
      </c>
      <c r="Q5403" s="272">
        <f t="shared" si="844"/>
        <v>0</v>
      </c>
      <c r="R5403" s="272"/>
    </row>
    <row r="5404" spans="1:18" x14ac:dyDescent="0.3">
      <c r="A5404" s="214">
        <v>23</v>
      </c>
      <c r="B5404" s="200"/>
      <c r="C5404" s="200"/>
      <c r="D5404" s="215"/>
      <c r="E5404" s="200"/>
      <c r="F5404" s="200"/>
      <c r="G5404" s="216"/>
      <c r="H5404" s="273"/>
      <c r="I5404" s="271">
        <f t="shared" si="841"/>
        <v>0</v>
      </c>
      <c r="J5404" s="271"/>
      <c r="K5404" s="271"/>
      <c r="L5404" s="271"/>
      <c r="M5404" s="272"/>
      <c r="N5404" s="272"/>
      <c r="O5404" s="272" t="str">
        <f t="shared" si="842"/>
        <v/>
      </c>
      <c r="P5404" s="272" t="str">
        <f t="shared" si="843"/>
        <v/>
      </c>
      <c r="Q5404" s="272">
        <f t="shared" si="844"/>
        <v>0</v>
      </c>
      <c r="R5404" s="272"/>
    </row>
    <row r="5405" spans="1:18" x14ac:dyDescent="0.3">
      <c r="A5405" s="214">
        <v>24</v>
      </c>
      <c r="B5405" s="200"/>
      <c r="C5405" s="200"/>
      <c r="D5405" s="215"/>
      <c r="E5405" s="200"/>
      <c r="F5405" s="200"/>
      <c r="G5405" s="216"/>
      <c r="H5405" s="273"/>
      <c r="I5405" s="271">
        <f t="shared" si="841"/>
        <v>0</v>
      </c>
      <c r="J5405" s="271"/>
      <c r="K5405" s="271"/>
      <c r="L5405" s="271"/>
      <c r="M5405" s="272"/>
      <c r="N5405" s="272"/>
      <c r="O5405" s="272" t="str">
        <f t="shared" si="842"/>
        <v/>
      </c>
      <c r="P5405" s="272" t="str">
        <f t="shared" si="843"/>
        <v/>
      </c>
      <c r="Q5405" s="272">
        <f t="shared" si="844"/>
        <v>0</v>
      </c>
      <c r="R5405" s="272"/>
    </row>
    <row r="5406" spans="1:18" x14ac:dyDescent="0.3">
      <c r="A5406" s="214">
        <v>25</v>
      </c>
      <c r="B5406" s="200"/>
      <c r="C5406" s="200"/>
      <c r="D5406" s="215"/>
      <c r="E5406" s="200"/>
      <c r="F5406" s="200"/>
      <c r="G5406" s="216"/>
      <c r="H5406" s="273"/>
      <c r="I5406" s="271">
        <f t="shared" si="841"/>
        <v>0</v>
      </c>
      <c r="J5406" s="271"/>
      <c r="K5406" s="271"/>
      <c r="L5406" s="271"/>
      <c r="M5406" s="272"/>
      <c r="N5406" s="272"/>
      <c r="O5406" s="272" t="str">
        <f t="shared" si="842"/>
        <v/>
      </c>
      <c r="P5406" s="272" t="str">
        <f t="shared" si="843"/>
        <v/>
      </c>
      <c r="Q5406" s="272">
        <f t="shared" si="844"/>
        <v>0</v>
      </c>
      <c r="R5406" s="272"/>
    </row>
    <row r="5407" spans="1:18" x14ac:dyDescent="0.3">
      <c r="A5407" s="214">
        <v>26</v>
      </c>
      <c r="B5407" s="200"/>
      <c r="C5407" s="200"/>
      <c r="D5407" s="215"/>
      <c r="E5407" s="200"/>
      <c r="F5407" s="200"/>
      <c r="G5407" s="216"/>
      <c r="H5407" s="273"/>
      <c r="I5407" s="271">
        <f t="shared" si="841"/>
        <v>0</v>
      </c>
      <c r="J5407" s="271"/>
      <c r="K5407" s="271"/>
      <c r="L5407" s="271"/>
      <c r="M5407" s="272"/>
      <c r="N5407" s="272"/>
      <c r="O5407" s="272" t="str">
        <f t="shared" si="842"/>
        <v/>
      </c>
      <c r="P5407" s="272" t="str">
        <f t="shared" si="843"/>
        <v/>
      </c>
      <c r="Q5407" s="272">
        <f t="shared" si="844"/>
        <v>0</v>
      </c>
      <c r="R5407" s="272"/>
    </row>
    <row r="5408" spans="1:18" x14ac:dyDescent="0.3">
      <c r="A5408" s="214">
        <v>27</v>
      </c>
      <c r="B5408" s="200"/>
      <c r="C5408" s="200"/>
      <c r="D5408" s="215"/>
      <c r="E5408" s="200"/>
      <c r="F5408" s="200"/>
      <c r="G5408" s="216"/>
      <c r="H5408" s="273"/>
      <c r="I5408" s="271">
        <f t="shared" si="841"/>
        <v>0</v>
      </c>
      <c r="J5408" s="271"/>
      <c r="K5408" s="271"/>
      <c r="L5408" s="271"/>
      <c r="M5408" s="272"/>
      <c r="N5408" s="272"/>
      <c r="O5408" s="272" t="str">
        <f t="shared" si="842"/>
        <v/>
      </c>
      <c r="P5408" s="272" t="str">
        <f t="shared" si="843"/>
        <v/>
      </c>
      <c r="Q5408" s="272">
        <f t="shared" si="844"/>
        <v>0</v>
      </c>
      <c r="R5408" s="272"/>
    </row>
    <row r="5409" spans="1:21" ht="17.25" thickBot="1" x14ac:dyDescent="0.35">
      <c r="A5409" s="217">
        <v>28</v>
      </c>
      <c r="B5409" s="204"/>
      <c r="C5409" s="204"/>
      <c r="D5409" s="218"/>
      <c r="E5409" s="204"/>
      <c r="F5409" s="204"/>
      <c r="G5409" s="219"/>
      <c r="H5409" s="273"/>
      <c r="I5409" s="271">
        <f t="shared" si="841"/>
        <v>0</v>
      </c>
      <c r="J5409" s="271"/>
      <c r="K5409" s="271"/>
      <c r="L5409" s="271"/>
      <c r="M5409" s="272"/>
      <c r="N5409" s="272"/>
      <c r="O5409" s="272" t="str">
        <f t="shared" si="842"/>
        <v/>
      </c>
      <c r="P5409" s="272" t="str">
        <f t="shared" si="843"/>
        <v/>
      </c>
      <c r="Q5409" s="272">
        <f t="shared" si="844"/>
        <v>0</v>
      </c>
      <c r="R5409" s="272"/>
    </row>
    <row r="5410" spans="1:21" x14ac:dyDescent="0.3">
      <c r="A5410" s="205"/>
      <c r="B5410" s="202"/>
      <c r="C5410" s="202"/>
      <c r="D5410" s="202" t="s">
        <v>271</v>
      </c>
      <c r="E5410" s="202"/>
      <c r="F5410" s="202"/>
      <c r="G5410" s="221"/>
      <c r="H5410" s="273" t="str">
        <f>IF(A5410&lt;&gt;0,SUM(Q5410:Q5412),"")</f>
        <v/>
      </c>
      <c r="I5410" s="271" t="str">
        <f>IF(A5410&lt;&gt;0,IF(IFERROR(B5410-8,0)&lt;0,0,IFERROR(B5410-8,0)),"")</f>
        <v/>
      </c>
      <c r="J5410" s="271" t="str">
        <f>IF(A5410&lt;&gt;0,IF(SUM(H5410-40)&gt;0,H5410-40,0),"")</f>
        <v/>
      </c>
      <c r="K5410" s="271" t="str">
        <f>IF(A5410&lt;&gt;0,IF(SUM(I5410:I5412)&gt;J5410,SUM(I5410:I5412),J5410),"")</f>
        <v/>
      </c>
      <c r="L5410" s="271" t="str">
        <f>IF(A5410&lt;&gt;0,IF(D5382="o",IF(H5410&lt;(15/(7/COUNTA(A5410:A5412))),0,IF(H5410&gt;(COUNTA(A5410:A5412)/5*40),COUNTA(A5410:A5412)/5*8,H5410/5)),""),"")</f>
        <v/>
      </c>
      <c r="M5410" s="272"/>
      <c r="N5410" s="272"/>
      <c r="O5410" s="272" t="str">
        <f t="shared" si="842"/>
        <v/>
      </c>
      <c r="P5410" s="272" t="str">
        <f t="shared" si="843"/>
        <v/>
      </c>
      <c r="Q5410" s="272">
        <f t="shared" si="844"/>
        <v>0</v>
      </c>
      <c r="R5410" s="272"/>
    </row>
    <row r="5411" spans="1:21" x14ac:dyDescent="0.3">
      <c r="A5411" s="206"/>
      <c r="B5411" s="200"/>
      <c r="C5411" s="200"/>
      <c r="D5411" s="215"/>
      <c r="E5411" s="200"/>
      <c r="F5411" s="200"/>
      <c r="G5411" s="216"/>
      <c r="H5411" s="273"/>
      <c r="I5411" s="271" t="str">
        <f>IF(A5411&lt;&gt;0,IF(IFERROR(B5411-8,0)&lt;0,0,IFERROR(B5411-8,0)),"")</f>
        <v/>
      </c>
      <c r="J5411" s="271"/>
      <c r="K5411" s="271"/>
      <c r="L5411" s="271"/>
      <c r="M5411" s="272"/>
      <c r="N5411" s="272"/>
      <c r="O5411" s="272" t="str">
        <f t="shared" si="842"/>
        <v/>
      </c>
      <c r="P5411" s="272" t="str">
        <f t="shared" si="843"/>
        <v/>
      </c>
      <c r="Q5411" s="272">
        <f t="shared" si="844"/>
        <v>0</v>
      </c>
      <c r="R5411" s="272"/>
    </row>
    <row r="5412" spans="1:21" ht="17.25" thickBot="1" x14ac:dyDescent="0.35">
      <c r="A5412" s="207"/>
      <c r="B5412" s="204"/>
      <c r="C5412" s="204"/>
      <c r="D5412" s="218"/>
      <c r="E5412" s="204"/>
      <c r="F5412" s="204"/>
      <c r="G5412" s="219"/>
      <c r="H5412" s="273"/>
      <c r="I5412" s="271" t="str">
        <f>IF(A5412&lt;&gt;0,IF(IFERROR(B5412-8,0)&lt;0,0,IFERROR(B5412-8,0)),"")</f>
        <v/>
      </c>
      <c r="J5412" s="271"/>
      <c r="K5412" s="271"/>
      <c r="L5412" s="271"/>
      <c r="M5412" s="272"/>
      <c r="N5412" s="272"/>
      <c r="O5412" s="272"/>
      <c r="P5412" s="272"/>
      <c r="Q5412" s="272">
        <f t="shared" si="844"/>
        <v>0</v>
      </c>
      <c r="R5412" s="272"/>
    </row>
    <row r="5413" spans="1:21" ht="17.25" thickBot="1" x14ac:dyDescent="0.35">
      <c r="A5413" s="211"/>
      <c r="B5413" s="243"/>
      <c r="C5413" s="243"/>
      <c r="D5413" s="243"/>
      <c r="E5413" s="243"/>
      <c r="F5413" s="243"/>
      <c r="G5413" s="244"/>
      <c r="H5413" s="273">
        <f t="shared" ref="H5413:M5413" si="845">SUM(H5414:H5444)</f>
        <v>0</v>
      </c>
      <c r="I5413" s="271">
        <f t="shared" si="845"/>
        <v>0</v>
      </c>
      <c r="J5413" s="271">
        <f t="shared" si="845"/>
        <v>0</v>
      </c>
      <c r="K5413" s="271">
        <f t="shared" si="845"/>
        <v>0</v>
      </c>
      <c r="L5413" s="274">
        <f t="shared" si="845"/>
        <v>0</v>
      </c>
      <c r="M5413" s="271" t="e">
        <f t="shared" si="845"/>
        <v>#DIV/0!</v>
      </c>
      <c r="N5413" s="275">
        <f>COUNTA(B5414:B5444)-COUNTIF(B5414:B5444,"연차")</f>
        <v>0</v>
      </c>
      <c r="O5413" s="271">
        <f>SUM(O5414:O5444)</f>
        <v>0</v>
      </c>
      <c r="P5413" s="271">
        <f>SUM(P5414:P5444)</f>
        <v>0</v>
      </c>
      <c r="Q5413" s="272">
        <f>SUM(Q5414:Q5444)</f>
        <v>0</v>
      </c>
      <c r="R5413" s="272">
        <f>COUNTA(A5414:A5444)</f>
        <v>28</v>
      </c>
      <c r="S5413" s="276">
        <f>SUM(C5414:C5444)</f>
        <v>0</v>
      </c>
      <c r="T5413" s="276">
        <f>SUM(F5414:F5444)</f>
        <v>0</v>
      </c>
      <c r="U5413" s="251">
        <f>G5415*G5417</f>
        <v>0</v>
      </c>
    </row>
    <row r="5414" spans="1:21" x14ac:dyDescent="0.3">
      <c r="A5414" s="212">
        <v>1</v>
      </c>
      <c r="B5414" s="201"/>
      <c r="C5414" s="201"/>
      <c r="D5414" s="201" t="s">
        <v>271</v>
      </c>
      <c r="E5414" s="201"/>
      <c r="F5414" s="201"/>
      <c r="G5414" s="213" t="s">
        <v>282</v>
      </c>
      <c r="H5414" s="273">
        <f>SUM(B5414:B5420)</f>
        <v>0</v>
      </c>
      <c r="I5414" s="271">
        <f t="shared" ref="I5414:I5441" si="846">IF(IFERROR(B5414-8,0)&lt;0,0,IFERROR(B5414-8,0))</f>
        <v>0</v>
      </c>
      <c r="J5414" s="271">
        <f>IF(SUM(H5414-40)&gt;0,H5414-40,0)</f>
        <v>0</v>
      </c>
      <c r="K5414" s="271">
        <f>IF(SUM(I5414:I5420)&gt;J5414,SUM(I5414:I5420),J5414)</f>
        <v>0</v>
      </c>
      <c r="L5414" s="271">
        <f>IF(D5414="o",IF(H5414&lt;15,0,IF(H5414&gt;40,8,H5414/5)),0)</f>
        <v>0</v>
      </c>
      <c r="M5414" s="272" t="e">
        <f>SUM(B5414:B5444)/COUNTA(B5414:B5444)</f>
        <v>#DIV/0!</v>
      </c>
      <c r="N5414" s="272"/>
      <c r="O5414" s="272" t="str">
        <f>IF(E5414="o",IF(B5414&gt;8,8,B5414),"")</f>
        <v/>
      </c>
      <c r="P5414" s="272" t="str">
        <f>IF(E5414="o",IF(B5414&gt;8,B5414-8,0),"")</f>
        <v/>
      </c>
      <c r="Q5414" s="272">
        <f>COUNTA(A5414)*IF(B5414="연차",0,B5414)</f>
        <v>0</v>
      </c>
      <c r="R5414" s="272"/>
    </row>
    <row r="5415" spans="1:21" x14ac:dyDescent="0.3">
      <c r="A5415" s="214">
        <v>2</v>
      </c>
      <c r="B5415" s="200"/>
      <c r="C5415" s="200"/>
      <c r="D5415" s="215"/>
      <c r="E5415" s="200"/>
      <c r="F5415" s="200"/>
      <c r="G5415" s="203"/>
      <c r="H5415" s="273"/>
      <c r="I5415" s="271">
        <f t="shared" si="846"/>
        <v>0</v>
      </c>
      <c r="J5415" s="271"/>
      <c r="K5415" s="271"/>
      <c r="L5415" s="271"/>
      <c r="M5415" s="272"/>
      <c r="N5415" s="272"/>
      <c r="O5415" s="272" t="str">
        <f t="shared" ref="O5415:O5443" si="847">IF(E5415="o",IF(B5415&gt;8,8,B5415),"")</f>
        <v/>
      </c>
      <c r="P5415" s="272" t="str">
        <f t="shared" ref="P5415:P5443" si="848">IF(E5415="o",IF(B5415&gt;8,B5415-8,0),"")</f>
        <v/>
      </c>
      <c r="Q5415" s="272">
        <f t="shared" ref="Q5415:Q5444" si="849">COUNTA(A5415)*IF(B5415="연차",0,B5415)</f>
        <v>0</v>
      </c>
      <c r="R5415" s="272"/>
    </row>
    <row r="5416" spans="1:21" x14ac:dyDescent="0.3">
      <c r="A5416" s="214">
        <v>3</v>
      </c>
      <c r="B5416" s="200"/>
      <c r="C5416" s="200"/>
      <c r="D5416" s="215"/>
      <c r="E5416" s="200"/>
      <c r="F5416" s="200"/>
      <c r="G5416" s="203" t="s">
        <v>275</v>
      </c>
      <c r="H5416" s="273"/>
      <c r="I5416" s="271">
        <f t="shared" si="846"/>
        <v>0</v>
      </c>
      <c r="J5416" s="271"/>
      <c r="K5416" s="271"/>
      <c r="L5416" s="271"/>
      <c r="M5416" s="272"/>
      <c r="N5416" s="272"/>
      <c r="O5416" s="272" t="str">
        <f t="shared" si="847"/>
        <v/>
      </c>
      <c r="P5416" s="272" t="str">
        <f t="shared" si="848"/>
        <v/>
      </c>
      <c r="Q5416" s="272">
        <f t="shared" si="849"/>
        <v>0</v>
      </c>
      <c r="R5416" s="272"/>
    </row>
    <row r="5417" spans="1:21" x14ac:dyDescent="0.3">
      <c r="A5417" s="214">
        <v>4</v>
      </c>
      <c r="B5417" s="200"/>
      <c r="C5417" s="200"/>
      <c r="D5417" s="215"/>
      <c r="E5417" s="200"/>
      <c r="F5417" s="200"/>
      <c r="G5417" s="203"/>
      <c r="H5417" s="273"/>
      <c r="I5417" s="271">
        <f t="shared" si="846"/>
        <v>0</v>
      </c>
      <c r="J5417" s="271"/>
      <c r="K5417" s="271"/>
      <c r="L5417" s="271"/>
      <c r="M5417" s="272"/>
      <c r="N5417" s="272"/>
      <c r="O5417" s="272" t="str">
        <f t="shared" si="847"/>
        <v/>
      </c>
      <c r="P5417" s="272" t="str">
        <f t="shared" si="848"/>
        <v/>
      </c>
      <c r="Q5417" s="272">
        <f t="shared" si="849"/>
        <v>0</v>
      </c>
      <c r="R5417" s="272"/>
    </row>
    <row r="5418" spans="1:21" x14ac:dyDescent="0.3">
      <c r="A5418" s="214">
        <v>5</v>
      </c>
      <c r="B5418" s="200"/>
      <c r="C5418" s="200"/>
      <c r="D5418" s="215"/>
      <c r="E5418" s="200"/>
      <c r="F5418" s="200"/>
      <c r="G5418" s="216"/>
      <c r="H5418" s="273"/>
      <c r="I5418" s="271">
        <f t="shared" si="846"/>
        <v>0</v>
      </c>
      <c r="J5418" s="271"/>
      <c r="K5418" s="271"/>
      <c r="L5418" s="271"/>
      <c r="M5418" s="272"/>
      <c r="N5418" s="272"/>
      <c r="O5418" s="272" t="str">
        <f t="shared" si="847"/>
        <v/>
      </c>
      <c r="P5418" s="272" t="str">
        <f t="shared" si="848"/>
        <v/>
      </c>
      <c r="Q5418" s="272">
        <f t="shared" si="849"/>
        <v>0</v>
      </c>
      <c r="R5418" s="272"/>
    </row>
    <row r="5419" spans="1:21" x14ac:dyDescent="0.3">
      <c r="A5419" s="214">
        <v>6</v>
      </c>
      <c r="B5419" s="200"/>
      <c r="C5419" s="200"/>
      <c r="D5419" s="215"/>
      <c r="E5419" s="200"/>
      <c r="F5419" s="200"/>
      <c r="G5419" s="216"/>
      <c r="H5419" s="273"/>
      <c r="I5419" s="271">
        <f t="shared" si="846"/>
        <v>0</v>
      </c>
      <c r="J5419" s="271"/>
      <c r="K5419" s="271"/>
      <c r="L5419" s="271"/>
      <c r="M5419" s="272"/>
      <c r="N5419" s="272"/>
      <c r="O5419" s="272" t="str">
        <f t="shared" si="847"/>
        <v/>
      </c>
      <c r="P5419" s="272" t="str">
        <f t="shared" si="848"/>
        <v/>
      </c>
      <c r="Q5419" s="272">
        <f t="shared" si="849"/>
        <v>0</v>
      </c>
      <c r="R5419" s="272"/>
    </row>
    <row r="5420" spans="1:21" ht="17.25" thickBot="1" x14ac:dyDescent="0.35">
      <c r="A5420" s="217">
        <v>7</v>
      </c>
      <c r="B5420" s="204"/>
      <c r="C5420" s="204"/>
      <c r="D5420" s="218"/>
      <c r="E5420" s="204"/>
      <c r="F5420" s="204"/>
      <c r="G5420" s="219"/>
      <c r="H5420" s="273"/>
      <c r="I5420" s="271">
        <f t="shared" si="846"/>
        <v>0</v>
      </c>
      <c r="J5420" s="271"/>
      <c r="K5420" s="271"/>
      <c r="L5420" s="271"/>
      <c r="M5420" s="272"/>
      <c r="N5420" s="272"/>
      <c r="O5420" s="272" t="str">
        <f t="shared" si="847"/>
        <v/>
      </c>
      <c r="P5420" s="272" t="str">
        <f t="shared" si="848"/>
        <v/>
      </c>
      <c r="Q5420" s="272">
        <f t="shared" si="849"/>
        <v>0</v>
      </c>
      <c r="R5420" s="272"/>
    </row>
    <row r="5421" spans="1:21" x14ac:dyDescent="0.3">
      <c r="A5421" s="220">
        <v>8</v>
      </c>
      <c r="B5421" s="202"/>
      <c r="C5421" s="202"/>
      <c r="D5421" s="202" t="s">
        <v>271</v>
      </c>
      <c r="E5421" s="202"/>
      <c r="F5421" s="202"/>
      <c r="G5421" s="221"/>
      <c r="H5421" s="273">
        <f>SUM(B5421:B5427)</f>
        <v>0</v>
      </c>
      <c r="I5421" s="271">
        <f t="shared" si="846"/>
        <v>0</v>
      </c>
      <c r="J5421" s="271">
        <f>IF(SUM(H5421-40)&gt;0,H5421-40,0)</f>
        <v>0</v>
      </c>
      <c r="K5421" s="271">
        <f>IF(SUM(I5421:I5427)&gt;J5421,SUM(I5421:I5427),J5421)</f>
        <v>0</v>
      </c>
      <c r="L5421" s="271">
        <f>IF(D5421="o",IF(H5421&lt;15,0,IF(H5421&gt;40,8,H5421/5)),0)</f>
        <v>0</v>
      </c>
      <c r="M5421" s="272"/>
      <c r="N5421" s="272"/>
      <c r="O5421" s="272" t="str">
        <f t="shared" si="847"/>
        <v/>
      </c>
      <c r="P5421" s="272" t="str">
        <f t="shared" si="848"/>
        <v/>
      </c>
      <c r="Q5421" s="272">
        <f t="shared" si="849"/>
        <v>0</v>
      </c>
      <c r="R5421" s="272"/>
    </row>
    <row r="5422" spans="1:21" x14ac:dyDescent="0.3">
      <c r="A5422" s="214">
        <v>9</v>
      </c>
      <c r="B5422" s="200"/>
      <c r="C5422" s="200"/>
      <c r="D5422" s="215"/>
      <c r="E5422" s="200"/>
      <c r="F5422" s="200"/>
      <c r="G5422" s="216"/>
      <c r="H5422" s="273"/>
      <c r="I5422" s="271">
        <f t="shared" si="846"/>
        <v>0</v>
      </c>
      <c r="J5422" s="271"/>
      <c r="K5422" s="271"/>
      <c r="L5422" s="271"/>
      <c r="M5422" s="272"/>
      <c r="N5422" s="272"/>
      <c r="O5422" s="272" t="str">
        <f t="shared" si="847"/>
        <v/>
      </c>
      <c r="P5422" s="272" t="str">
        <f t="shared" si="848"/>
        <v/>
      </c>
      <c r="Q5422" s="272">
        <f t="shared" si="849"/>
        <v>0</v>
      </c>
      <c r="R5422" s="272"/>
    </row>
    <row r="5423" spans="1:21" x14ac:dyDescent="0.3">
      <c r="A5423" s="214">
        <v>10</v>
      </c>
      <c r="B5423" s="200"/>
      <c r="C5423" s="200"/>
      <c r="D5423" s="215"/>
      <c r="E5423" s="200"/>
      <c r="F5423" s="200"/>
      <c r="G5423" s="216"/>
      <c r="H5423" s="273"/>
      <c r="I5423" s="271">
        <f t="shared" si="846"/>
        <v>0</v>
      </c>
      <c r="J5423" s="271"/>
      <c r="K5423" s="271"/>
      <c r="L5423" s="271"/>
      <c r="M5423" s="272"/>
      <c r="N5423" s="272"/>
      <c r="O5423" s="272" t="str">
        <f t="shared" si="847"/>
        <v/>
      </c>
      <c r="P5423" s="272" t="str">
        <f t="shared" si="848"/>
        <v/>
      </c>
      <c r="Q5423" s="272">
        <f t="shared" si="849"/>
        <v>0</v>
      </c>
      <c r="R5423" s="272"/>
    </row>
    <row r="5424" spans="1:21" x14ac:dyDescent="0.3">
      <c r="A5424" s="214">
        <v>11</v>
      </c>
      <c r="B5424" s="200"/>
      <c r="C5424" s="200"/>
      <c r="D5424" s="215"/>
      <c r="E5424" s="200"/>
      <c r="F5424" s="200"/>
      <c r="G5424" s="216"/>
      <c r="H5424" s="273"/>
      <c r="I5424" s="271">
        <f t="shared" si="846"/>
        <v>0</v>
      </c>
      <c r="J5424" s="271"/>
      <c r="K5424" s="271"/>
      <c r="L5424" s="271"/>
      <c r="M5424" s="272"/>
      <c r="N5424" s="272"/>
      <c r="O5424" s="272" t="str">
        <f t="shared" si="847"/>
        <v/>
      </c>
      <c r="P5424" s="272" t="str">
        <f t="shared" si="848"/>
        <v/>
      </c>
      <c r="Q5424" s="272">
        <f t="shared" si="849"/>
        <v>0</v>
      </c>
      <c r="R5424" s="272"/>
    </row>
    <row r="5425" spans="1:18" x14ac:dyDescent="0.3">
      <c r="A5425" s="214">
        <v>12</v>
      </c>
      <c r="B5425" s="200"/>
      <c r="C5425" s="200"/>
      <c r="D5425" s="215"/>
      <c r="E5425" s="200"/>
      <c r="F5425" s="200"/>
      <c r="G5425" s="216"/>
      <c r="H5425" s="273"/>
      <c r="I5425" s="271">
        <f t="shared" si="846"/>
        <v>0</v>
      </c>
      <c r="J5425" s="271"/>
      <c r="K5425" s="271"/>
      <c r="L5425" s="271"/>
      <c r="M5425" s="272"/>
      <c r="N5425" s="272"/>
      <c r="O5425" s="272" t="str">
        <f t="shared" si="847"/>
        <v/>
      </c>
      <c r="P5425" s="272" t="str">
        <f t="shared" si="848"/>
        <v/>
      </c>
      <c r="Q5425" s="272">
        <f t="shared" si="849"/>
        <v>0</v>
      </c>
      <c r="R5425" s="272"/>
    </row>
    <row r="5426" spans="1:18" x14ac:dyDescent="0.3">
      <c r="A5426" s="214">
        <v>13</v>
      </c>
      <c r="B5426" s="200"/>
      <c r="C5426" s="200"/>
      <c r="D5426" s="215"/>
      <c r="E5426" s="200"/>
      <c r="F5426" s="200"/>
      <c r="G5426" s="216"/>
      <c r="H5426" s="273"/>
      <c r="I5426" s="271">
        <f t="shared" si="846"/>
        <v>0</v>
      </c>
      <c r="J5426" s="271"/>
      <c r="K5426" s="271"/>
      <c r="L5426" s="271"/>
      <c r="M5426" s="272"/>
      <c r="N5426" s="272"/>
      <c r="O5426" s="272" t="str">
        <f t="shared" si="847"/>
        <v/>
      </c>
      <c r="P5426" s="272" t="str">
        <f t="shared" si="848"/>
        <v/>
      </c>
      <c r="Q5426" s="272">
        <f t="shared" si="849"/>
        <v>0</v>
      </c>
      <c r="R5426" s="272"/>
    </row>
    <row r="5427" spans="1:18" ht="17.25" thickBot="1" x14ac:dyDescent="0.35">
      <c r="A5427" s="217">
        <v>14</v>
      </c>
      <c r="B5427" s="204"/>
      <c r="C5427" s="204"/>
      <c r="D5427" s="218"/>
      <c r="E5427" s="204"/>
      <c r="F5427" s="204"/>
      <c r="G5427" s="219"/>
      <c r="H5427" s="273"/>
      <c r="I5427" s="271">
        <f t="shared" si="846"/>
        <v>0</v>
      </c>
      <c r="J5427" s="271"/>
      <c r="K5427" s="271"/>
      <c r="L5427" s="271"/>
      <c r="M5427" s="272"/>
      <c r="N5427" s="272"/>
      <c r="O5427" s="272" t="str">
        <f t="shared" si="847"/>
        <v/>
      </c>
      <c r="P5427" s="272" t="str">
        <f t="shared" si="848"/>
        <v/>
      </c>
      <c r="Q5427" s="272">
        <f t="shared" si="849"/>
        <v>0</v>
      </c>
      <c r="R5427" s="272"/>
    </row>
    <row r="5428" spans="1:18" x14ac:dyDescent="0.3">
      <c r="A5428" s="220">
        <v>15</v>
      </c>
      <c r="B5428" s="202"/>
      <c r="C5428" s="202"/>
      <c r="D5428" s="202" t="s">
        <v>271</v>
      </c>
      <c r="E5428" s="202"/>
      <c r="F5428" s="202"/>
      <c r="G5428" s="221"/>
      <c r="H5428" s="273">
        <f>SUM(B5428:B5434)</f>
        <v>0</v>
      </c>
      <c r="I5428" s="271">
        <f t="shared" si="846"/>
        <v>0</v>
      </c>
      <c r="J5428" s="271">
        <f>IF(SUM(H5428-40)&gt;0,H5428-40,0)</f>
        <v>0</v>
      </c>
      <c r="K5428" s="271">
        <f>IF(SUM(I5428:I5434)&gt;J5428,SUM(I5428:I5434),J5428)</f>
        <v>0</v>
      </c>
      <c r="L5428" s="271">
        <f>IF(D5428="o",IF(H5428&lt;15,0,IF(H5428&gt;40,8,H5428/5)),0)</f>
        <v>0</v>
      </c>
      <c r="M5428" s="272"/>
      <c r="N5428" s="272"/>
      <c r="O5428" s="272" t="str">
        <f t="shared" si="847"/>
        <v/>
      </c>
      <c r="P5428" s="272" t="str">
        <f t="shared" si="848"/>
        <v/>
      </c>
      <c r="Q5428" s="272">
        <f t="shared" si="849"/>
        <v>0</v>
      </c>
      <c r="R5428" s="272"/>
    </row>
    <row r="5429" spans="1:18" x14ac:dyDescent="0.3">
      <c r="A5429" s="214">
        <v>16</v>
      </c>
      <c r="B5429" s="200"/>
      <c r="C5429" s="200"/>
      <c r="D5429" s="215"/>
      <c r="E5429" s="200"/>
      <c r="F5429" s="200"/>
      <c r="G5429" s="216"/>
      <c r="H5429" s="273"/>
      <c r="I5429" s="271">
        <f t="shared" si="846"/>
        <v>0</v>
      </c>
      <c r="J5429" s="271"/>
      <c r="K5429" s="271"/>
      <c r="L5429" s="271"/>
      <c r="M5429" s="272"/>
      <c r="N5429" s="272"/>
      <c r="O5429" s="272" t="str">
        <f t="shared" si="847"/>
        <v/>
      </c>
      <c r="P5429" s="272" t="str">
        <f t="shared" si="848"/>
        <v/>
      </c>
      <c r="Q5429" s="272">
        <f t="shared" si="849"/>
        <v>0</v>
      </c>
      <c r="R5429" s="272"/>
    </row>
    <row r="5430" spans="1:18" x14ac:dyDescent="0.3">
      <c r="A5430" s="214">
        <v>17</v>
      </c>
      <c r="B5430" s="200"/>
      <c r="C5430" s="200"/>
      <c r="D5430" s="215"/>
      <c r="E5430" s="200"/>
      <c r="F5430" s="200"/>
      <c r="G5430" s="216"/>
      <c r="H5430" s="273"/>
      <c r="I5430" s="271">
        <f t="shared" si="846"/>
        <v>0</v>
      </c>
      <c r="J5430" s="271"/>
      <c r="K5430" s="271"/>
      <c r="L5430" s="271"/>
      <c r="M5430" s="272"/>
      <c r="N5430" s="272"/>
      <c r="O5430" s="272" t="str">
        <f t="shared" si="847"/>
        <v/>
      </c>
      <c r="P5430" s="272" t="str">
        <f t="shared" si="848"/>
        <v/>
      </c>
      <c r="Q5430" s="272">
        <f t="shared" si="849"/>
        <v>0</v>
      </c>
      <c r="R5430" s="272"/>
    </row>
    <row r="5431" spans="1:18" x14ac:dyDescent="0.3">
      <c r="A5431" s="214">
        <v>18</v>
      </c>
      <c r="B5431" s="200"/>
      <c r="C5431" s="200"/>
      <c r="D5431" s="215"/>
      <c r="E5431" s="200"/>
      <c r="F5431" s="200"/>
      <c r="G5431" s="216"/>
      <c r="H5431" s="273"/>
      <c r="I5431" s="271">
        <f t="shared" si="846"/>
        <v>0</v>
      </c>
      <c r="J5431" s="271"/>
      <c r="K5431" s="271"/>
      <c r="L5431" s="271"/>
      <c r="M5431" s="272"/>
      <c r="N5431" s="272"/>
      <c r="O5431" s="272" t="str">
        <f t="shared" si="847"/>
        <v/>
      </c>
      <c r="P5431" s="272" t="str">
        <f t="shared" si="848"/>
        <v/>
      </c>
      <c r="Q5431" s="272">
        <f t="shared" si="849"/>
        <v>0</v>
      </c>
      <c r="R5431" s="272"/>
    </row>
    <row r="5432" spans="1:18" x14ac:dyDescent="0.3">
      <c r="A5432" s="214">
        <v>19</v>
      </c>
      <c r="B5432" s="200"/>
      <c r="C5432" s="200"/>
      <c r="D5432" s="215"/>
      <c r="E5432" s="200"/>
      <c r="F5432" s="200"/>
      <c r="G5432" s="216"/>
      <c r="H5432" s="273"/>
      <c r="I5432" s="271">
        <f t="shared" si="846"/>
        <v>0</v>
      </c>
      <c r="J5432" s="271"/>
      <c r="K5432" s="271"/>
      <c r="L5432" s="271"/>
      <c r="M5432" s="272"/>
      <c r="N5432" s="272"/>
      <c r="O5432" s="272" t="str">
        <f t="shared" si="847"/>
        <v/>
      </c>
      <c r="P5432" s="272" t="str">
        <f t="shared" si="848"/>
        <v/>
      </c>
      <c r="Q5432" s="272">
        <f t="shared" si="849"/>
        <v>0</v>
      </c>
      <c r="R5432" s="272"/>
    </row>
    <row r="5433" spans="1:18" x14ac:dyDescent="0.3">
      <c r="A5433" s="214">
        <v>20</v>
      </c>
      <c r="B5433" s="200"/>
      <c r="C5433" s="200"/>
      <c r="D5433" s="215"/>
      <c r="E5433" s="200"/>
      <c r="F5433" s="200"/>
      <c r="G5433" s="216"/>
      <c r="H5433" s="273"/>
      <c r="I5433" s="271">
        <f t="shared" si="846"/>
        <v>0</v>
      </c>
      <c r="J5433" s="271"/>
      <c r="K5433" s="271"/>
      <c r="L5433" s="271"/>
      <c r="M5433" s="272"/>
      <c r="N5433" s="272"/>
      <c r="O5433" s="272" t="str">
        <f t="shared" si="847"/>
        <v/>
      </c>
      <c r="P5433" s="272" t="str">
        <f t="shared" si="848"/>
        <v/>
      </c>
      <c r="Q5433" s="272">
        <f t="shared" si="849"/>
        <v>0</v>
      </c>
      <c r="R5433" s="272"/>
    </row>
    <row r="5434" spans="1:18" ht="17.25" thickBot="1" x14ac:dyDescent="0.35">
      <c r="A5434" s="217">
        <v>21</v>
      </c>
      <c r="B5434" s="204"/>
      <c r="C5434" s="204"/>
      <c r="D5434" s="218"/>
      <c r="E5434" s="204"/>
      <c r="F5434" s="204"/>
      <c r="G5434" s="219"/>
      <c r="H5434" s="273"/>
      <c r="I5434" s="271">
        <f t="shared" si="846"/>
        <v>0</v>
      </c>
      <c r="J5434" s="271"/>
      <c r="K5434" s="271"/>
      <c r="L5434" s="271"/>
      <c r="M5434" s="272"/>
      <c r="N5434" s="272"/>
      <c r="O5434" s="272" t="str">
        <f t="shared" si="847"/>
        <v/>
      </c>
      <c r="P5434" s="272" t="str">
        <f t="shared" si="848"/>
        <v/>
      </c>
      <c r="Q5434" s="272">
        <f t="shared" si="849"/>
        <v>0</v>
      </c>
      <c r="R5434" s="272"/>
    </row>
    <row r="5435" spans="1:18" x14ac:dyDescent="0.3">
      <c r="A5435" s="220">
        <v>22</v>
      </c>
      <c r="B5435" s="202"/>
      <c r="C5435" s="202"/>
      <c r="D5435" s="202" t="s">
        <v>271</v>
      </c>
      <c r="E5435" s="202"/>
      <c r="F5435" s="202"/>
      <c r="G5435" s="221"/>
      <c r="H5435" s="273">
        <f>SUM(B5435:B5441)</f>
        <v>0</v>
      </c>
      <c r="I5435" s="271">
        <f t="shared" si="846"/>
        <v>0</v>
      </c>
      <c r="J5435" s="271">
        <f>IF(SUM(H5435-40)&gt;0,H5435-40,0)</f>
        <v>0</v>
      </c>
      <c r="K5435" s="271">
        <f>IF(SUM(I5435:I5441)&gt;J5435,SUM(I5435:I5441),J5435)</f>
        <v>0</v>
      </c>
      <c r="L5435" s="271">
        <f>IF(D5435="o",IF(H5435&lt;15,0,IF(H5435&gt;40,8,H5435/5)),0)</f>
        <v>0</v>
      </c>
      <c r="M5435" s="272"/>
      <c r="N5435" s="272"/>
      <c r="O5435" s="272" t="str">
        <f t="shared" si="847"/>
        <v/>
      </c>
      <c r="P5435" s="272" t="str">
        <f t="shared" si="848"/>
        <v/>
      </c>
      <c r="Q5435" s="272">
        <f t="shared" si="849"/>
        <v>0</v>
      </c>
      <c r="R5435" s="272"/>
    </row>
    <row r="5436" spans="1:18" x14ac:dyDescent="0.3">
      <c r="A5436" s="214">
        <v>23</v>
      </c>
      <c r="B5436" s="200"/>
      <c r="C5436" s="200"/>
      <c r="D5436" s="215"/>
      <c r="E5436" s="200"/>
      <c r="F5436" s="200"/>
      <c r="G5436" s="216"/>
      <c r="H5436" s="273"/>
      <c r="I5436" s="271">
        <f t="shared" si="846"/>
        <v>0</v>
      </c>
      <c r="J5436" s="271"/>
      <c r="K5436" s="271"/>
      <c r="L5436" s="271"/>
      <c r="M5436" s="272"/>
      <c r="N5436" s="272"/>
      <c r="O5436" s="272" t="str">
        <f t="shared" si="847"/>
        <v/>
      </c>
      <c r="P5436" s="272" t="str">
        <f t="shared" si="848"/>
        <v/>
      </c>
      <c r="Q5436" s="272">
        <f t="shared" si="849"/>
        <v>0</v>
      </c>
      <c r="R5436" s="272"/>
    </row>
    <row r="5437" spans="1:18" x14ac:dyDescent="0.3">
      <c r="A5437" s="214">
        <v>24</v>
      </c>
      <c r="B5437" s="200"/>
      <c r="C5437" s="200"/>
      <c r="D5437" s="215"/>
      <c r="E5437" s="200"/>
      <c r="F5437" s="200"/>
      <c r="G5437" s="216"/>
      <c r="H5437" s="273"/>
      <c r="I5437" s="271">
        <f t="shared" si="846"/>
        <v>0</v>
      </c>
      <c r="J5437" s="271"/>
      <c r="K5437" s="271"/>
      <c r="L5437" s="271"/>
      <c r="M5437" s="272"/>
      <c r="N5437" s="272"/>
      <c r="O5437" s="272" t="str">
        <f t="shared" si="847"/>
        <v/>
      </c>
      <c r="P5437" s="272" t="str">
        <f t="shared" si="848"/>
        <v/>
      </c>
      <c r="Q5437" s="272">
        <f t="shared" si="849"/>
        <v>0</v>
      </c>
      <c r="R5437" s="272"/>
    </row>
    <row r="5438" spans="1:18" x14ac:dyDescent="0.3">
      <c r="A5438" s="214">
        <v>25</v>
      </c>
      <c r="B5438" s="200"/>
      <c r="C5438" s="200"/>
      <c r="D5438" s="215"/>
      <c r="E5438" s="200"/>
      <c r="F5438" s="200"/>
      <c r="G5438" s="216"/>
      <c r="H5438" s="273"/>
      <c r="I5438" s="271">
        <f t="shared" si="846"/>
        <v>0</v>
      </c>
      <c r="J5438" s="271"/>
      <c r="K5438" s="271"/>
      <c r="L5438" s="271"/>
      <c r="M5438" s="272"/>
      <c r="N5438" s="272"/>
      <c r="O5438" s="272" t="str">
        <f t="shared" si="847"/>
        <v/>
      </c>
      <c r="P5438" s="272" t="str">
        <f t="shared" si="848"/>
        <v/>
      </c>
      <c r="Q5438" s="272">
        <f t="shared" si="849"/>
        <v>0</v>
      </c>
      <c r="R5438" s="272"/>
    </row>
    <row r="5439" spans="1:18" x14ac:dyDescent="0.3">
      <c r="A5439" s="214">
        <v>26</v>
      </c>
      <c r="B5439" s="200"/>
      <c r="C5439" s="200"/>
      <c r="D5439" s="215"/>
      <c r="E5439" s="200"/>
      <c r="F5439" s="200"/>
      <c r="G5439" s="216"/>
      <c r="H5439" s="273"/>
      <c r="I5439" s="271">
        <f t="shared" si="846"/>
        <v>0</v>
      </c>
      <c r="J5439" s="271"/>
      <c r="K5439" s="271"/>
      <c r="L5439" s="271"/>
      <c r="M5439" s="272"/>
      <c r="N5439" s="272"/>
      <c r="O5439" s="272" t="str">
        <f t="shared" si="847"/>
        <v/>
      </c>
      <c r="P5439" s="272" t="str">
        <f t="shared" si="848"/>
        <v/>
      </c>
      <c r="Q5439" s="272">
        <f t="shared" si="849"/>
        <v>0</v>
      </c>
      <c r="R5439" s="272"/>
    </row>
    <row r="5440" spans="1:18" x14ac:dyDescent="0.3">
      <c r="A5440" s="214">
        <v>27</v>
      </c>
      <c r="B5440" s="200"/>
      <c r="C5440" s="200"/>
      <c r="D5440" s="215"/>
      <c r="E5440" s="200"/>
      <c r="F5440" s="200"/>
      <c r="G5440" s="216"/>
      <c r="H5440" s="273"/>
      <c r="I5440" s="271">
        <f t="shared" si="846"/>
        <v>0</v>
      </c>
      <c r="J5440" s="271"/>
      <c r="K5440" s="271"/>
      <c r="L5440" s="271"/>
      <c r="M5440" s="272"/>
      <c r="N5440" s="272"/>
      <c r="O5440" s="272" t="str">
        <f t="shared" si="847"/>
        <v/>
      </c>
      <c r="P5440" s="272" t="str">
        <f t="shared" si="848"/>
        <v/>
      </c>
      <c r="Q5440" s="272">
        <f t="shared" si="849"/>
        <v>0</v>
      </c>
      <c r="R5440" s="272"/>
    </row>
    <row r="5441" spans="1:21" ht="17.25" thickBot="1" x14ac:dyDescent="0.35">
      <c r="A5441" s="217">
        <v>28</v>
      </c>
      <c r="B5441" s="204"/>
      <c r="C5441" s="204"/>
      <c r="D5441" s="218"/>
      <c r="E5441" s="204"/>
      <c r="F5441" s="204"/>
      <c r="G5441" s="219"/>
      <c r="H5441" s="273"/>
      <c r="I5441" s="271">
        <f t="shared" si="846"/>
        <v>0</v>
      </c>
      <c r="J5441" s="271"/>
      <c r="K5441" s="271"/>
      <c r="L5441" s="271"/>
      <c r="M5441" s="272"/>
      <c r="N5441" s="272"/>
      <c r="O5441" s="272" t="str">
        <f t="shared" si="847"/>
        <v/>
      </c>
      <c r="P5441" s="272" t="str">
        <f t="shared" si="848"/>
        <v/>
      </c>
      <c r="Q5441" s="272">
        <f t="shared" si="849"/>
        <v>0</v>
      </c>
      <c r="R5441" s="272"/>
    </row>
    <row r="5442" spans="1:21" x14ac:dyDescent="0.3">
      <c r="A5442" s="205"/>
      <c r="B5442" s="202"/>
      <c r="C5442" s="202"/>
      <c r="D5442" s="202" t="s">
        <v>271</v>
      </c>
      <c r="E5442" s="202"/>
      <c r="F5442" s="202"/>
      <c r="G5442" s="221"/>
      <c r="H5442" s="273" t="str">
        <f>IF(A5442&lt;&gt;0,SUM(Q5442:Q5444),"")</f>
        <v/>
      </c>
      <c r="I5442" s="271" t="str">
        <f>IF(A5442&lt;&gt;0,IF(IFERROR(B5442-8,0)&lt;0,0,IFERROR(B5442-8,0)),"")</f>
        <v/>
      </c>
      <c r="J5442" s="271" t="str">
        <f>IF(A5442&lt;&gt;0,IF(SUM(H5442-40)&gt;0,H5442-40,0),"")</f>
        <v/>
      </c>
      <c r="K5442" s="271" t="str">
        <f>IF(A5442&lt;&gt;0,IF(SUM(I5442:I5444)&gt;J5442,SUM(I5442:I5444),J5442),"")</f>
        <v/>
      </c>
      <c r="L5442" s="271" t="str">
        <f>IF(A5442&lt;&gt;0,IF(D5414="o",IF(H5442&lt;(15/(7/COUNTA(A5442:A5444))),0,IF(H5442&gt;(COUNTA(A5442:A5444)/5*40),COUNTA(A5442:A5444)/5*8,H5442/5)),""),"")</f>
        <v/>
      </c>
      <c r="M5442" s="272"/>
      <c r="N5442" s="272"/>
      <c r="O5442" s="272" t="str">
        <f t="shared" si="847"/>
        <v/>
      </c>
      <c r="P5442" s="272" t="str">
        <f t="shared" si="848"/>
        <v/>
      </c>
      <c r="Q5442" s="272">
        <f t="shared" si="849"/>
        <v>0</v>
      </c>
      <c r="R5442" s="272"/>
    </row>
    <row r="5443" spans="1:21" x14ac:dyDescent="0.3">
      <c r="A5443" s="206"/>
      <c r="B5443" s="200"/>
      <c r="C5443" s="200"/>
      <c r="D5443" s="215"/>
      <c r="E5443" s="200"/>
      <c r="F5443" s="200"/>
      <c r="G5443" s="216"/>
      <c r="H5443" s="273"/>
      <c r="I5443" s="271" t="str">
        <f>IF(A5443&lt;&gt;0,IF(IFERROR(B5443-8,0)&lt;0,0,IFERROR(B5443-8,0)),"")</f>
        <v/>
      </c>
      <c r="J5443" s="271"/>
      <c r="K5443" s="271"/>
      <c r="L5443" s="271"/>
      <c r="M5443" s="272"/>
      <c r="N5443" s="272"/>
      <c r="O5443" s="272" t="str">
        <f t="shared" si="847"/>
        <v/>
      </c>
      <c r="P5443" s="272" t="str">
        <f t="shared" si="848"/>
        <v/>
      </c>
      <c r="Q5443" s="272">
        <f t="shared" si="849"/>
        <v>0</v>
      </c>
      <c r="R5443" s="272"/>
    </row>
    <row r="5444" spans="1:21" ht="17.25" thickBot="1" x14ac:dyDescent="0.35">
      <c r="A5444" s="207"/>
      <c r="B5444" s="204"/>
      <c r="C5444" s="204"/>
      <c r="D5444" s="218"/>
      <c r="E5444" s="204"/>
      <c r="F5444" s="204"/>
      <c r="G5444" s="219"/>
      <c r="H5444" s="273"/>
      <c r="I5444" s="271" t="str">
        <f>IF(A5444&lt;&gt;0,IF(IFERROR(B5444-8,0)&lt;0,0,IFERROR(B5444-8,0)),"")</f>
        <v/>
      </c>
      <c r="J5444" s="271"/>
      <c r="K5444" s="271"/>
      <c r="L5444" s="271"/>
      <c r="M5444" s="272"/>
      <c r="N5444" s="272"/>
      <c r="O5444" s="272"/>
      <c r="P5444" s="272"/>
      <c r="Q5444" s="272">
        <f t="shared" si="849"/>
        <v>0</v>
      </c>
      <c r="R5444" s="272"/>
    </row>
    <row r="5445" spans="1:21" ht="17.25" thickBot="1" x14ac:dyDescent="0.35">
      <c r="A5445" s="211"/>
      <c r="B5445" s="243"/>
      <c r="C5445" s="243"/>
      <c r="D5445" s="243"/>
      <c r="E5445" s="243"/>
      <c r="F5445" s="243"/>
      <c r="G5445" s="244"/>
      <c r="H5445" s="273">
        <f t="shared" ref="H5445:M5445" si="850">SUM(H5446:H5476)</f>
        <v>0</v>
      </c>
      <c r="I5445" s="271">
        <f t="shared" si="850"/>
        <v>0</v>
      </c>
      <c r="J5445" s="271">
        <f t="shared" si="850"/>
        <v>0</v>
      </c>
      <c r="K5445" s="271">
        <f t="shared" si="850"/>
        <v>0</v>
      </c>
      <c r="L5445" s="274">
        <f t="shared" si="850"/>
        <v>0</v>
      </c>
      <c r="M5445" s="271" t="e">
        <f t="shared" si="850"/>
        <v>#DIV/0!</v>
      </c>
      <c r="N5445" s="275">
        <f>COUNTA(B5446:B5476)-COUNTIF(B5446:B5476,"연차")</f>
        <v>0</v>
      </c>
      <c r="O5445" s="271">
        <f>SUM(O5446:O5476)</f>
        <v>0</v>
      </c>
      <c r="P5445" s="271">
        <f>SUM(P5446:P5476)</f>
        <v>0</v>
      </c>
      <c r="Q5445" s="272">
        <f>SUM(Q5446:Q5476)</f>
        <v>0</v>
      </c>
      <c r="R5445" s="272">
        <f>COUNTA(A5446:A5476)</f>
        <v>28</v>
      </c>
      <c r="S5445" s="276">
        <f>SUM(C5446:C5476)</f>
        <v>0</v>
      </c>
      <c r="T5445" s="276">
        <f>SUM(F5446:F5476)</f>
        <v>0</v>
      </c>
      <c r="U5445" s="251">
        <f>G5447*G5449</f>
        <v>0</v>
      </c>
    </row>
    <row r="5446" spans="1:21" x14ac:dyDescent="0.3">
      <c r="A5446" s="212">
        <v>1</v>
      </c>
      <c r="B5446" s="201"/>
      <c r="C5446" s="201"/>
      <c r="D5446" s="201" t="s">
        <v>271</v>
      </c>
      <c r="E5446" s="201"/>
      <c r="F5446" s="201"/>
      <c r="G5446" s="213" t="s">
        <v>282</v>
      </c>
      <c r="H5446" s="273">
        <f>SUM(B5446:B5452)</f>
        <v>0</v>
      </c>
      <c r="I5446" s="271">
        <f t="shared" ref="I5446:I5473" si="851">IF(IFERROR(B5446-8,0)&lt;0,0,IFERROR(B5446-8,0))</f>
        <v>0</v>
      </c>
      <c r="J5446" s="271">
        <f>IF(SUM(H5446-40)&gt;0,H5446-40,0)</f>
        <v>0</v>
      </c>
      <c r="K5446" s="271">
        <f>IF(SUM(I5446:I5452)&gt;J5446,SUM(I5446:I5452),J5446)</f>
        <v>0</v>
      </c>
      <c r="L5446" s="271">
        <f>IF(D5446="o",IF(H5446&lt;15,0,IF(H5446&gt;40,8,H5446/5)),0)</f>
        <v>0</v>
      </c>
      <c r="M5446" s="272" t="e">
        <f>SUM(B5446:B5476)/COUNTA(B5446:B5476)</f>
        <v>#DIV/0!</v>
      </c>
      <c r="N5446" s="272"/>
      <c r="O5446" s="272" t="str">
        <f>IF(E5446="o",IF(B5446&gt;8,8,B5446),"")</f>
        <v/>
      </c>
      <c r="P5446" s="272" t="str">
        <f>IF(E5446="o",IF(B5446&gt;8,B5446-8,0),"")</f>
        <v/>
      </c>
      <c r="Q5446" s="272">
        <f>COUNTA(A5446)*IF(B5446="연차",0,B5446)</f>
        <v>0</v>
      </c>
      <c r="R5446" s="272"/>
    </row>
    <row r="5447" spans="1:21" x14ac:dyDescent="0.3">
      <c r="A5447" s="214">
        <v>2</v>
      </c>
      <c r="B5447" s="200"/>
      <c r="C5447" s="200"/>
      <c r="D5447" s="215"/>
      <c r="E5447" s="200"/>
      <c r="F5447" s="200"/>
      <c r="G5447" s="203"/>
      <c r="H5447" s="273"/>
      <c r="I5447" s="271">
        <f t="shared" si="851"/>
        <v>0</v>
      </c>
      <c r="J5447" s="271"/>
      <c r="K5447" s="271"/>
      <c r="L5447" s="271"/>
      <c r="M5447" s="272"/>
      <c r="N5447" s="272"/>
      <c r="O5447" s="272" t="str">
        <f t="shared" ref="O5447:O5475" si="852">IF(E5447="o",IF(B5447&gt;8,8,B5447),"")</f>
        <v/>
      </c>
      <c r="P5447" s="272" t="str">
        <f t="shared" ref="P5447:P5475" si="853">IF(E5447="o",IF(B5447&gt;8,B5447-8,0),"")</f>
        <v/>
      </c>
      <c r="Q5447" s="272">
        <f t="shared" ref="Q5447:Q5476" si="854">COUNTA(A5447)*IF(B5447="연차",0,B5447)</f>
        <v>0</v>
      </c>
      <c r="R5447" s="272"/>
    </row>
    <row r="5448" spans="1:21" x14ac:dyDescent="0.3">
      <c r="A5448" s="214">
        <v>3</v>
      </c>
      <c r="B5448" s="200"/>
      <c r="C5448" s="200"/>
      <c r="D5448" s="215"/>
      <c r="E5448" s="200"/>
      <c r="F5448" s="200"/>
      <c r="G5448" s="203" t="s">
        <v>275</v>
      </c>
      <c r="H5448" s="273"/>
      <c r="I5448" s="271">
        <f t="shared" si="851"/>
        <v>0</v>
      </c>
      <c r="J5448" s="271"/>
      <c r="K5448" s="271"/>
      <c r="L5448" s="271"/>
      <c r="M5448" s="272"/>
      <c r="N5448" s="272"/>
      <c r="O5448" s="272" t="str">
        <f t="shared" si="852"/>
        <v/>
      </c>
      <c r="P5448" s="272" t="str">
        <f t="shared" si="853"/>
        <v/>
      </c>
      <c r="Q5448" s="272">
        <f t="shared" si="854"/>
        <v>0</v>
      </c>
      <c r="R5448" s="272"/>
    </row>
    <row r="5449" spans="1:21" x14ac:dyDescent="0.3">
      <c r="A5449" s="214">
        <v>4</v>
      </c>
      <c r="B5449" s="200"/>
      <c r="C5449" s="200"/>
      <c r="D5449" s="215"/>
      <c r="E5449" s="200"/>
      <c r="F5449" s="200"/>
      <c r="G5449" s="203"/>
      <c r="H5449" s="273"/>
      <c r="I5449" s="271">
        <f t="shared" si="851"/>
        <v>0</v>
      </c>
      <c r="J5449" s="271"/>
      <c r="K5449" s="271"/>
      <c r="L5449" s="271"/>
      <c r="M5449" s="272"/>
      <c r="N5449" s="272"/>
      <c r="O5449" s="272" t="str">
        <f t="shared" si="852"/>
        <v/>
      </c>
      <c r="P5449" s="272" t="str">
        <f t="shared" si="853"/>
        <v/>
      </c>
      <c r="Q5449" s="272">
        <f t="shared" si="854"/>
        <v>0</v>
      </c>
      <c r="R5449" s="272"/>
    </row>
    <row r="5450" spans="1:21" x14ac:dyDescent="0.3">
      <c r="A5450" s="214">
        <v>5</v>
      </c>
      <c r="B5450" s="200"/>
      <c r="C5450" s="200"/>
      <c r="D5450" s="215"/>
      <c r="E5450" s="200"/>
      <c r="F5450" s="200"/>
      <c r="G5450" s="216"/>
      <c r="H5450" s="273"/>
      <c r="I5450" s="271">
        <f t="shared" si="851"/>
        <v>0</v>
      </c>
      <c r="J5450" s="271"/>
      <c r="K5450" s="271"/>
      <c r="L5450" s="271"/>
      <c r="M5450" s="272"/>
      <c r="N5450" s="272"/>
      <c r="O5450" s="272" t="str">
        <f t="shared" si="852"/>
        <v/>
      </c>
      <c r="P5450" s="272" t="str">
        <f t="shared" si="853"/>
        <v/>
      </c>
      <c r="Q5450" s="272">
        <f t="shared" si="854"/>
        <v>0</v>
      </c>
      <c r="R5450" s="272"/>
    </row>
    <row r="5451" spans="1:21" x14ac:dyDescent="0.3">
      <c r="A5451" s="214">
        <v>6</v>
      </c>
      <c r="B5451" s="200"/>
      <c r="C5451" s="200"/>
      <c r="D5451" s="215"/>
      <c r="E5451" s="200"/>
      <c r="F5451" s="200"/>
      <c r="G5451" s="216"/>
      <c r="H5451" s="273"/>
      <c r="I5451" s="271">
        <f t="shared" si="851"/>
        <v>0</v>
      </c>
      <c r="J5451" s="271"/>
      <c r="K5451" s="271"/>
      <c r="L5451" s="271"/>
      <c r="M5451" s="272"/>
      <c r="N5451" s="272"/>
      <c r="O5451" s="272" t="str">
        <f t="shared" si="852"/>
        <v/>
      </c>
      <c r="P5451" s="272" t="str">
        <f t="shared" si="853"/>
        <v/>
      </c>
      <c r="Q5451" s="272">
        <f t="shared" si="854"/>
        <v>0</v>
      </c>
      <c r="R5451" s="272"/>
    </row>
    <row r="5452" spans="1:21" ht="17.25" thickBot="1" x14ac:dyDescent="0.35">
      <c r="A5452" s="217">
        <v>7</v>
      </c>
      <c r="B5452" s="204"/>
      <c r="C5452" s="204"/>
      <c r="D5452" s="218"/>
      <c r="E5452" s="204"/>
      <c r="F5452" s="204"/>
      <c r="G5452" s="219"/>
      <c r="H5452" s="273"/>
      <c r="I5452" s="271">
        <f t="shared" si="851"/>
        <v>0</v>
      </c>
      <c r="J5452" s="271"/>
      <c r="K5452" s="271"/>
      <c r="L5452" s="271"/>
      <c r="M5452" s="272"/>
      <c r="N5452" s="272"/>
      <c r="O5452" s="272" t="str">
        <f t="shared" si="852"/>
        <v/>
      </c>
      <c r="P5452" s="272" t="str">
        <f t="shared" si="853"/>
        <v/>
      </c>
      <c r="Q5452" s="272">
        <f t="shared" si="854"/>
        <v>0</v>
      </c>
      <c r="R5452" s="272"/>
    </row>
    <row r="5453" spans="1:21" x14ac:dyDescent="0.3">
      <c r="A5453" s="220">
        <v>8</v>
      </c>
      <c r="B5453" s="202"/>
      <c r="C5453" s="202"/>
      <c r="D5453" s="202" t="s">
        <v>271</v>
      </c>
      <c r="E5453" s="202"/>
      <c r="F5453" s="202"/>
      <c r="G5453" s="221"/>
      <c r="H5453" s="273">
        <f>SUM(B5453:B5459)</f>
        <v>0</v>
      </c>
      <c r="I5453" s="271">
        <f t="shared" si="851"/>
        <v>0</v>
      </c>
      <c r="J5453" s="271">
        <f>IF(SUM(H5453-40)&gt;0,H5453-40,0)</f>
        <v>0</v>
      </c>
      <c r="K5453" s="271">
        <f>IF(SUM(I5453:I5459)&gt;J5453,SUM(I5453:I5459),J5453)</f>
        <v>0</v>
      </c>
      <c r="L5453" s="271">
        <f>IF(D5453="o",IF(H5453&lt;15,0,IF(H5453&gt;40,8,H5453/5)),0)</f>
        <v>0</v>
      </c>
      <c r="M5453" s="272"/>
      <c r="N5453" s="272"/>
      <c r="O5453" s="272" t="str">
        <f t="shared" si="852"/>
        <v/>
      </c>
      <c r="P5453" s="272" t="str">
        <f t="shared" si="853"/>
        <v/>
      </c>
      <c r="Q5453" s="272">
        <f t="shared" si="854"/>
        <v>0</v>
      </c>
      <c r="R5453" s="272"/>
    </row>
    <row r="5454" spans="1:21" x14ac:dyDescent="0.3">
      <c r="A5454" s="214">
        <v>9</v>
      </c>
      <c r="B5454" s="200"/>
      <c r="C5454" s="200"/>
      <c r="D5454" s="215"/>
      <c r="E5454" s="200"/>
      <c r="F5454" s="200"/>
      <c r="G5454" s="216"/>
      <c r="H5454" s="273"/>
      <c r="I5454" s="271">
        <f t="shared" si="851"/>
        <v>0</v>
      </c>
      <c r="J5454" s="271"/>
      <c r="K5454" s="271"/>
      <c r="L5454" s="271"/>
      <c r="M5454" s="272"/>
      <c r="N5454" s="272"/>
      <c r="O5454" s="272" t="str">
        <f t="shared" si="852"/>
        <v/>
      </c>
      <c r="P5454" s="272" t="str">
        <f t="shared" si="853"/>
        <v/>
      </c>
      <c r="Q5454" s="272">
        <f t="shared" si="854"/>
        <v>0</v>
      </c>
      <c r="R5454" s="272"/>
    </row>
    <row r="5455" spans="1:21" x14ac:dyDescent="0.3">
      <c r="A5455" s="214">
        <v>10</v>
      </c>
      <c r="B5455" s="200"/>
      <c r="C5455" s="200"/>
      <c r="D5455" s="215"/>
      <c r="E5455" s="200"/>
      <c r="F5455" s="200"/>
      <c r="G5455" s="216"/>
      <c r="H5455" s="273"/>
      <c r="I5455" s="271">
        <f t="shared" si="851"/>
        <v>0</v>
      </c>
      <c r="J5455" s="271"/>
      <c r="K5455" s="271"/>
      <c r="L5455" s="271"/>
      <c r="M5455" s="272"/>
      <c r="N5455" s="272"/>
      <c r="O5455" s="272" t="str">
        <f t="shared" si="852"/>
        <v/>
      </c>
      <c r="P5455" s="272" t="str">
        <f t="shared" si="853"/>
        <v/>
      </c>
      <c r="Q5455" s="272">
        <f t="shared" si="854"/>
        <v>0</v>
      </c>
      <c r="R5455" s="272"/>
    </row>
    <row r="5456" spans="1:21" x14ac:dyDescent="0.3">
      <c r="A5456" s="214">
        <v>11</v>
      </c>
      <c r="B5456" s="200"/>
      <c r="C5456" s="200"/>
      <c r="D5456" s="215"/>
      <c r="E5456" s="200"/>
      <c r="F5456" s="200"/>
      <c r="G5456" s="216"/>
      <c r="H5456" s="273"/>
      <c r="I5456" s="271">
        <f t="shared" si="851"/>
        <v>0</v>
      </c>
      <c r="J5456" s="271"/>
      <c r="K5456" s="271"/>
      <c r="L5456" s="271"/>
      <c r="M5456" s="272"/>
      <c r="N5456" s="272"/>
      <c r="O5456" s="272" t="str">
        <f t="shared" si="852"/>
        <v/>
      </c>
      <c r="P5456" s="272" t="str">
        <f t="shared" si="853"/>
        <v/>
      </c>
      <c r="Q5456" s="272">
        <f t="shared" si="854"/>
        <v>0</v>
      </c>
      <c r="R5456" s="272"/>
    </row>
    <row r="5457" spans="1:18" x14ac:dyDescent="0.3">
      <c r="A5457" s="214">
        <v>12</v>
      </c>
      <c r="B5457" s="200"/>
      <c r="C5457" s="200"/>
      <c r="D5457" s="215"/>
      <c r="E5457" s="200"/>
      <c r="F5457" s="200"/>
      <c r="G5457" s="216"/>
      <c r="H5457" s="273"/>
      <c r="I5457" s="271">
        <f t="shared" si="851"/>
        <v>0</v>
      </c>
      <c r="J5457" s="271"/>
      <c r="K5457" s="271"/>
      <c r="L5457" s="271"/>
      <c r="M5457" s="272"/>
      <c r="N5457" s="272"/>
      <c r="O5457" s="272" t="str">
        <f t="shared" si="852"/>
        <v/>
      </c>
      <c r="P5457" s="272" t="str">
        <f t="shared" si="853"/>
        <v/>
      </c>
      <c r="Q5457" s="272">
        <f t="shared" si="854"/>
        <v>0</v>
      </c>
      <c r="R5457" s="272"/>
    </row>
    <row r="5458" spans="1:18" x14ac:dyDescent="0.3">
      <c r="A5458" s="214">
        <v>13</v>
      </c>
      <c r="B5458" s="200"/>
      <c r="C5458" s="200"/>
      <c r="D5458" s="215"/>
      <c r="E5458" s="200"/>
      <c r="F5458" s="200"/>
      <c r="G5458" s="216"/>
      <c r="H5458" s="273"/>
      <c r="I5458" s="271">
        <f t="shared" si="851"/>
        <v>0</v>
      </c>
      <c r="J5458" s="271"/>
      <c r="K5458" s="271"/>
      <c r="L5458" s="271"/>
      <c r="M5458" s="272"/>
      <c r="N5458" s="272"/>
      <c r="O5458" s="272" t="str">
        <f t="shared" si="852"/>
        <v/>
      </c>
      <c r="P5458" s="272" t="str">
        <f t="shared" si="853"/>
        <v/>
      </c>
      <c r="Q5458" s="272">
        <f t="shared" si="854"/>
        <v>0</v>
      </c>
      <c r="R5458" s="272"/>
    </row>
    <row r="5459" spans="1:18" ht="17.25" thickBot="1" x14ac:dyDescent="0.35">
      <c r="A5459" s="217">
        <v>14</v>
      </c>
      <c r="B5459" s="204"/>
      <c r="C5459" s="204"/>
      <c r="D5459" s="218"/>
      <c r="E5459" s="204"/>
      <c r="F5459" s="204"/>
      <c r="G5459" s="219"/>
      <c r="H5459" s="273"/>
      <c r="I5459" s="271">
        <f t="shared" si="851"/>
        <v>0</v>
      </c>
      <c r="J5459" s="271"/>
      <c r="K5459" s="271"/>
      <c r="L5459" s="271"/>
      <c r="M5459" s="272"/>
      <c r="N5459" s="272"/>
      <c r="O5459" s="272" t="str">
        <f t="shared" si="852"/>
        <v/>
      </c>
      <c r="P5459" s="272" t="str">
        <f t="shared" si="853"/>
        <v/>
      </c>
      <c r="Q5459" s="272">
        <f t="shared" si="854"/>
        <v>0</v>
      </c>
      <c r="R5459" s="272"/>
    </row>
    <row r="5460" spans="1:18" x14ac:dyDescent="0.3">
      <c r="A5460" s="220">
        <v>15</v>
      </c>
      <c r="B5460" s="202"/>
      <c r="C5460" s="202"/>
      <c r="D5460" s="202" t="s">
        <v>271</v>
      </c>
      <c r="E5460" s="202"/>
      <c r="F5460" s="202"/>
      <c r="G5460" s="221"/>
      <c r="H5460" s="273">
        <f>SUM(B5460:B5466)</f>
        <v>0</v>
      </c>
      <c r="I5460" s="271">
        <f t="shared" si="851"/>
        <v>0</v>
      </c>
      <c r="J5460" s="271">
        <f>IF(SUM(H5460-40)&gt;0,H5460-40,0)</f>
        <v>0</v>
      </c>
      <c r="K5460" s="271">
        <f>IF(SUM(I5460:I5466)&gt;J5460,SUM(I5460:I5466),J5460)</f>
        <v>0</v>
      </c>
      <c r="L5460" s="271">
        <f>IF(D5460="o",IF(H5460&lt;15,0,IF(H5460&gt;40,8,H5460/5)),0)</f>
        <v>0</v>
      </c>
      <c r="M5460" s="272"/>
      <c r="N5460" s="272"/>
      <c r="O5460" s="272" t="str">
        <f t="shared" si="852"/>
        <v/>
      </c>
      <c r="P5460" s="272" t="str">
        <f t="shared" si="853"/>
        <v/>
      </c>
      <c r="Q5460" s="272">
        <f t="shared" si="854"/>
        <v>0</v>
      </c>
      <c r="R5460" s="272"/>
    </row>
    <row r="5461" spans="1:18" x14ac:dyDescent="0.3">
      <c r="A5461" s="214">
        <v>16</v>
      </c>
      <c r="B5461" s="200"/>
      <c r="C5461" s="200"/>
      <c r="D5461" s="215"/>
      <c r="E5461" s="200"/>
      <c r="F5461" s="200"/>
      <c r="G5461" s="216"/>
      <c r="H5461" s="273"/>
      <c r="I5461" s="271">
        <f t="shared" si="851"/>
        <v>0</v>
      </c>
      <c r="J5461" s="271"/>
      <c r="K5461" s="271"/>
      <c r="L5461" s="271"/>
      <c r="M5461" s="272"/>
      <c r="N5461" s="272"/>
      <c r="O5461" s="272" t="str">
        <f t="shared" si="852"/>
        <v/>
      </c>
      <c r="P5461" s="272" t="str">
        <f t="shared" si="853"/>
        <v/>
      </c>
      <c r="Q5461" s="272">
        <f t="shared" si="854"/>
        <v>0</v>
      </c>
      <c r="R5461" s="272"/>
    </row>
    <row r="5462" spans="1:18" x14ac:dyDescent="0.3">
      <c r="A5462" s="214">
        <v>17</v>
      </c>
      <c r="B5462" s="200"/>
      <c r="C5462" s="200"/>
      <c r="D5462" s="215"/>
      <c r="E5462" s="200"/>
      <c r="F5462" s="200"/>
      <c r="G5462" s="216"/>
      <c r="H5462" s="273"/>
      <c r="I5462" s="271">
        <f t="shared" si="851"/>
        <v>0</v>
      </c>
      <c r="J5462" s="271"/>
      <c r="K5462" s="271"/>
      <c r="L5462" s="271"/>
      <c r="M5462" s="272"/>
      <c r="N5462" s="272"/>
      <c r="O5462" s="272" t="str">
        <f t="shared" si="852"/>
        <v/>
      </c>
      <c r="P5462" s="272" t="str">
        <f t="shared" si="853"/>
        <v/>
      </c>
      <c r="Q5462" s="272">
        <f t="shared" si="854"/>
        <v>0</v>
      </c>
      <c r="R5462" s="272"/>
    </row>
    <row r="5463" spans="1:18" x14ac:dyDescent="0.3">
      <c r="A5463" s="214">
        <v>18</v>
      </c>
      <c r="B5463" s="200"/>
      <c r="C5463" s="200"/>
      <c r="D5463" s="215"/>
      <c r="E5463" s="200"/>
      <c r="F5463" s="200"/>
      <c r="G5463" s="216"/>
      <c r="H5463" s="273"/>
      <c r="I5463" s="271">
        <f t="shared" si="851"/>
        <v>0</v>
      </c>
      <c r="J5463" s="271"/>
      <c r="K5463" s="271"/>
      <c r="L5463" s="271"/>
      <c r="M5463" s="272"/>
      <c r="N5463" s="272"/>
      <c r="O5463" s="272" t="str">
        <f t="shared" si="852"/>
        <v/>
      </c>
      <c r="P5463" s="272" t="str">
        <f t="shared" si="853"/>
        <v/>
      </c>
      <c r="Q5463" s="272">
        <f t="shared" si="854"/>
        <v>0</v>
      </c>
      <c r="R5463" s="272"/>
    </row>
    <row r="5464" spans="1:18" x14ac:dyDescent="0.3">
      <c r="A5464" s="214">
        <v>19</v>
      </c>
      <c r="B5464" s="200"/>
      <c r="C5464" s="200"/>
      <c r="D5464" s="215"/>
      <c r="E5464" s="200"/>
      <c r="F5464" s="200"/>
      <c r="G5464" s="216"/>
      <c r="H5464" s="273"/>
      <c r="I5464" s="271">
        <f t="shared" si="851"/>
        <v>0</v>
      </c>
      <c r="J5464" s="271"/>
      <c r="K5464" s="271"/>
      <c r="L5464" s="271"/>
      <c r="M5464" s="272"/>
      <c r="N5464" s="272"/>
      <c r="O5464" s="272" t="str">
        <f t="shared" si="852"/>
        <v/>
      </c>
      <c r="P5464" s="272" t="str">
        <f t="shared" si="853"/>
        <v/>
      </c>
      <c r="Q5464" s="272">
        <f t="shared" si="854"/>
        <v>0</v>
      </c>
      <c r="R5464" s="272"/>
    </row>
    <row r="5465" spans="1:18" x14ac:dyDescent="0.3">
      <c r="A5465" s="214">
        <v>20</v>
      </c>
      <c r="B5465" s="200"/>
      <c r="C5465" s="200"/>
      <c r="D5465" s="215"/>
      <c r="E5465" s="200"/>
      <c r="F5465" s="200"/>
      <c r="G5465" s="216"/>
      <c r="H5465" s="273"/>
      <c r="I5465" s="271">
        <f t="shared" si="851"/>
        <v>0</v>
      </c>
      <c r="J5465" s="271"/>
      <c r="K5465" s="271"/>
      <c r="L5465" s="271"/>
      <c r="M5465" s="272"/>
      <c r="N5465" s="272"/>
      <c r="O5465" s="272" t="str">
        <f t="shared" si="852"/>
        <v/>
      </c>
      <c r="P5465" s="272" t="str">
        <f t="shared" si="853"/>
        <v/>
      </c>
      <c r="Q5465" s="272">
        <f t="shared" si="854"/>
        <v>0</v>
      </c>
      <c r="R5465" s="272"/>
    </row>
    <row r="5466" spans="1:18" ht="17.25" thickBot="1" x14ac:dyDescent="0.35">
      <c r="A5466" s="217">
        <v>21</v>
      </c>
      <c r="B5466" s="204"/>
      <c r="C5466" s="204"/>
      <c r="D5466" s="218"/>
      <c r="E5466" s="204"/>
      <c r="F5466" s="204"/>
      <c r="G5466" s="219"/>
      <c r="H5466" s="273"/>
      <c r="I5466" s="271">
        <f t="shared" si="851"/>
        <v>0</v>
      </c>
      <c r="J5466" s="271"/>
      <c r="K5466" s="271"/>
      <c r="L5466" s="271"/>
      <c r="M5466" s="272"/>
      <c r="N5466" s="272"/>
      <c r="O5466" s="272" t="str">
        <f t="shared" si="852"/>
        <v/>
      </c>
      <c r="P5466" s="272" t="str">
        <f t="shared" si="853"/>
        <v/>
      </c>
      <c r="Q5466" s="272">
        <f t="shared" si="854"/>
        <v>0</v>
      </c>
      <c r="R5466" s="272"/>
    </row>
    <row r="5467" spans="1:18" x14ac:dyDescent="0.3">
      <c r="A5467" s="220">
        <v>22</v>
      </c>
      <c r="B5467" s="202"/>
      <c r="C5467" s="202"/>
      <c r="D5467" s="202" t="s">
        <v>271</v>
      </c>
      <c r="E5467" s="202"/>
      <c r="F5467" s="202"/>
      <c r="G5467" s="221"/>
      <c r="H5467" s="273">
        <f>SUM(B5467:B5473)</f>
        <v>0</v>
      </c>
      <c r="I5467" s="271">
        <f t="shared" si="851"/>
        <v>0</v>
      </c>
      <c r="J5467" s="271">
        <f>IF(SUM(H5467-40)&gt;0,H5467-40,0)</f>
        <v>0</v>
      </c>
      <c r="K5467" s="271">
        <f>IF(SUM(I5467:I5473)&gt;J5467,SUM(I5467:I5473),J5467)</f>
        <v>0</v>
      </c>
      <c r="L5467" s="271">
        <f>IF(D5467="o",IF(H5467&lt;15,0,IF(H5467&gt;40,8,H5467/5)),0)</f>
        <v>0</v>
      </c>
      <c r="M5467" s="272"/>
      <c r="N5467" s="272"/>
      <c r="O5467" s="272" t="str">
        <f t="shared" si="852"/>
        <v/>
      </c>
      <c r="P5467" s="272" t="str">
        <f t="shared" si="853"/>
        <v/>
      </c>
      <c r="Q5467" s="272">
        <f t="shared" si="854"/>
        <v>0</v>
      </c>
      <c r="R5467" s="272"/>
    </row>
    <row r="5468" spans="1:18" x14ac:dyDescent="0.3">
      <c r="A5468" s="214">
        <v>23</v>
      </c>
      <c r="B5468" s="200"/>
      <c r="C5468" s="200"/>
      <c r="D5468" s="215"/>
      <c r="E5468" s="200"/>
      <c r="F5468" s="200"/>
      <c r="G5468" s="216"/>
      <c r="H5468" s="273"/>
      <c r="I5468" s="271">
        <f t="shared" si="851"/>
        <v>0</v>
      </c>
      <c r="J5468" s="271"/>
      <c r="K5468" s="271"/>
      <c r="L5468" s="271"/>
      <c r="M5468" s="272"/>
      <c r="N5468" s="272"/>
      <c r="O5468" s="272" t="str">
        <f t="shared" si="852"/>
        <v/>
      </c>
      <c r="P5468" s="272" t="str">
        <f t="shared" si="853"/>
        <v/>
      </c>
      <c r="Q5468" s="272">
        <f t="shared" si="854"/>
        <v>0</v>
      </c>
      <c r="R5468" s="272"/>
    </row>
    <row r="5469" spans="1:18" x14ac:dyDescent="0.3">
      <c r="A5469" s="214">
        <v>24</v>
      </c>
      <c r="B5469" s="200"/>
      <c r="C5469" s="200"/>
      <c r="D5469" s="215"/>
      <c r="E5469" s="200"/>
      <c r="F5469" s="200"/>
      <c r="G5469" s="216"/>
      <c r="H5469" s="273"/>
      <c r="I5469" s="271">
        <f t="shared" si="851"/>
        <v>0</v>
      </c>
      <c r="J5469" s="271"/>
      <c r="K5469" s="271"/>
      <c r="L5469" s="271"/>
      <c r="M5469" s="272"/>
      <c r="N5469" s="272"/>
      <c r="O5469" s="272" t="str">
        <f t="shared" si="852"/>
        <v/>
      </c>
      <c r="P5469" s="272" t="str">
        <f t="shared" si="853"/>
        <v/>
      </c>
      <c r="Q5469" s="272">
        <f t="shared" si="854"/>
        <v>0</v>
      </c>
      <c r="R5469" s="272"/>
    </row>
    <row r="5470" spans="1:18" x14ac:dyDescent="0.3">
      <c r="A5470" s="214">
        <v>25</v>
      </c>
      <c r="B5470" s="200"/>
      <c r="C5470" s="200"/>
      <c r="D5470" s="215"/>
      <c r="E5470" s="200"/>
      <c r="F5470" s="200"/>
      <c r="G5470" s="216"/>
      <c r="H5470" s="273"/>
      <c r="I5470" s="271">
        <f t="shared" si="851"/>
        <v>0</v>
      </c>
      <c r="J5470" s="271"/>
      <c r="K5470" s="271"/>
      <c r="L5470" s="271"/>
      <c r="M5470" s="272"/>
      <c r="N5470" s="272"/>
      <c r="O5470" s="272" t="str">
        <f t="shared" si="852"/>
        <v/>
      </c>
      <c r="P5470" s="272" t="str">
        <f t="shared" si="853"/>
        <v/>
      </c>
      <c r="Q5470" s="272">
        <f t="shared" si="854"/>
        <v>0</v>
      </c>
      <c r="R5470" s="272"/>
    </row>
    <row r="5471" spans="1:18" x14ac:dyDescent="0.3">
      <c r="A5471" s="214">
        <v>26</v>
      </c>
      <c r="B5471" s="200"/>
      <c r="C5471" s="200"/>
      <c r="D5471" s="215"/>
      <c r="E5471" s="200"/>
      <c r="F5471" s="200"/>
      <c r="G5471" s="216"/>
      <c r="H5471" s="273"/>
      <c r="I5471" s="271">
        <f t="shared" si="851"/>
        <v>0</v>
      </c>
      <c r="J5471" s="271"/>
      <c r="K5471" s="271"/>
      <c r="L5471" s="271"/>
      <c r="M5471" s="272"/>
      <c r="N5471" s="272"/>
      <c r="O5471" s="272" t="str">
        <f t="shared" si="852"/>
        <v/>
      </c>
      <c r="P5471" s="272" t="str">
        <f t="shared" si="853"/>
        <v/>
      </c>
      <c r="Q5471" s="272">
        <f t="shared" si="854"/>
        <v>0</v>
      </c>
      <c r="R5471" s="272"/>
    </row>
    <row r="5472" spans="1:18" x14ac:dyDescent="0.3">
      <c r="A5472" s="214">
        <v>27</v>
      </c>
      <c r="B5472" s="200"/>
      <c r="C5472" s="200"/>
      <c r="D5472" s="215"/>
      <c r="E5472" s="200"/>
      <c r="F5472" s="200"/>
      <c r="G5472" s="216"/>
      <c r="H5472" s="273"/>
      <c r="I5472" s="271">
        <f t="shared" si="851"/>
        <v>0</v>
      </c>
      <c r="J5472" s="271"/>
      <c r="K5472" s="271"/>
      <c r="L5472" s="271"/>
      <c r="M5472" s="272"/>
      <c r="N5472" s="272"/>
      <c r="O5472" s="272" t="str">
        <f t="shared" si="852"/>
        <v/>
      </c>
      <c r="P5472" s="272" t="str">
        <f t="shared" si="853"/>
        <v/>
      </c>
      <c r="Q5472" s="272">
        <f t="shared" si="854"/>
        <v>0</v>
      </c>
      <c r="R5472" s="272"/>
    </row>
    <row r="5473" spans="1:21" ht="17.25" thickBot="1" x14ac:dyDescent="0.35">
      <c r="A5473" s="217">
        <v>28</v>
      </c>
      <c r="B5473" s="204"/>
      <c r="C5473" s="204"/>
      <c r="D5473" s="218"/>
      <c r="E5473" s="204"/>
      <c r="F5473" s="204"/>
      <c r="G5473" s="219"/>
      <c r="H5473" s="273"/>
      <c r="I5473" s="271">
        <f t="shared" si="851"/>
        <v>0</v>
      </c>
      <c r="J5473" s="271"/>
      <c r="K5473" s="271"/>
      <c r="L5473" s="271"/>
      <c r="M5473" s="272"/>
      <c r="N5473" s="272"/>
      <c r="O5473" s="272" t="str">
        <f t="shared" si="852"/>
        <v/>
      </c>
      <c r="P5473" s="272" t="str">
        <f t="shared" si="853"/>
        <v/>
      </c>
      <c r="Q5473" s="272">
        <f t="shared" si="854"/>
        <v>0</v>
      </c>
      <c r="R5473" s="272"/>
    </row>
    <row r="5474" spans="1:21" x14ac:dyDescent="0.3">
      <c r="A5474" s="205"/>
      <c r="B5474" s="202"/>
      <c r="C5474" s="202"/>
      <c r="D5474" s="202" t="s">
        <v>271</v>
      </c>
      <c r="E5474" s="202"/>
      <c r="F5474" s="202"/>
      <c r="G5474" s="221"/>
      <c r="H5474" s="273" t="str">
        <f>IF(A5474&lt;&gt;0,SUM(Q5474:Q5476),"")</f>
        <v/>
      </c>
      <c r="I5474" s="271" t="str">
        <f>IF(A5474&lt;&gt;0,IF(IFERROR(B5474-8,0)&lt;0,0,IFERROR(B5474-8,0)),"")</f>
        <v/>
      </c>
      <c r="J5474" s="271" t="str">
        <f>IF(A5474&lt;&gt;0,IF(SUM(H5474-40)&gt;0,H5474-40,0),"")</f>
        <v/>
      </c>
      <c r="K5474" s="271" t="str">
        <f>IF(A5474&lt;&gt;0,IF(SUM(I5474:I5476)&gt;J5474,SUM(I5474:I5476),J5474),"")</f>
        <v/>
      </c>
      <c r="L5474" s="271" t="str">
        <f>IF(A5474&lt;&gt;0,IF(D5446="o",IF(H5474&lt;(15/(7/COUNTA(A5474:A5476))),0,IF(H5474&gt;(COUNTA(A5474:A5476)/5*40),COUNTA(A5474:A5476)/5*8,H5474/5)),""),"")</f>
        <v/>
      </c>
      <c r="M5474" s="272"/>
      <c r="N5474" s="272"/>
      <c r="O5474" s="272" t="str">
        <f t="shared" si="852"/>
        <v/>
      </c>
      <c r="P5474" s="272" t="str">
        <f t="shared" si="853"/>
        <v/>
      </c>
      <c r="Q5474" s="272">
        <f t="shared" si="854"/>
        <v>0</v>
      </c>
      <c r="R5474" s="272"/>
    </row>
    <row r="5475" spans="1:21" x14ac:dyDescent="0.3">
      <c r="A5475" s="206"/>
      <c r="B5475" s="200"/>
      <c r="C5475" s="200"/>
      <c r="D5475" s="215"/>
      <c r="E5475" s="200"/>
      <c r="F5475" s="200"/>
      <c r="G5475" s="216"/>
      <c r="H5475" s="273"/>
      <c r="I5475" s="271" t="str">
        <f>IF(A5475&lt;&gt;0,IF(IFERROR(B5475-8,0)&lt;0,0,IFERROR(B5475-8,0)),"")</f>
        <v/>
      </c>
      <c r="J5475" s="271"/>
      <c r="K5475" s="271"/>
      <c r="L5475" s="271"/>
      <c r="M5475" s="272"/>
      <c r="N5475" s="272"/>
      <c r="O5475" s="272" t="str">
        <f t="shared" si="852"/>
        <v/>
      </c>
      <c r="P5475" s="272" t="str">
        <f t="shared" si="853"/>
        <v/>
      </c>
      <c r="Q5475" s="272">
        <f t="shared" si="854"/>
        <v>0</v>
      </c>
      <c r="R5475" s="272"/>
    </row>
    <row r="5476" spans="1:21" ht="17.25" thickBot="1" x14ac:dyDescent="0.35">
      <c r="A5476" s="207"/>
      <c r="B5476" s="204"/>
      <c r="C5476" s="204"/>
      <c r="D5476" s="218"/>
      <c r="E5476" s="204"/>
      <c r="F5476" s="204"/>
      <c r="G5476" s="219"/>
      <c r="H5476" s="273"/>
      <c r="I5476" s="271" t="str">
        <f>IF(A5476&lt;&gt;0,IF(IFERROR(B5476-8,0)&lt;0,0,IFERROR(B5476-8,0)),"")</f>
        <v/>
      </c>
      <c r="J5476" s="271"/>
      <c r="K5476" s="271"/>
      <c r="L5476" s="271"/>
      <c r="M5476" s="272"/>
      <c r="N5476" s="272"/>
      <c r="O5476" s="272"/>
      <c r="P5476" s="272"/>
      <c r="Q5476" s="272">
        <f t="shared" si="854"/>
        <v>0</v>
      </c>
      <c r="R5476" s="272"/>
    </row>
    <row r="5477" spans="1:21" ht="17.25" thickBot="1" x14ac:dyDescent="0.35">
      <c r="A5477" s="211"/>
      <c r="B5477" s="243"/>
      <c r="C5477" s="243"/>
      <c r="D5477" s="243"/>
      <c r="E5477" s="243"/>
      <c r="F5477" s="243"/>
      <c r="G5477" s="244"/>
      <c r="H5477" s="273">
        <f t="shared" ref="H5477:M5477" si="855">SUM(H5478:H5508)</f>
        <v>0</v>
      </c>
      <c r="I5477" s="271">
        <f t="shared" si="855"/>
        <v>0</v>
      </c>
      <c r="J5477" s="271">
        <f t="shared" si="855"/>
        <v>0</v>
      </c>
      <c r="K5477" s="271">
        <f t="shared" si="855"/>
        <v>0</v>
      </c>
      <c r="L5477" s="274">
        <f t="shared" si="855"/>
        <v>0</v>
      </c>
      <c r="M5477" s="271" t="e">
        <f t="shared" si="855"/>
        <v>#DIV/0!</v>
      </c>
      <c r="N5477" s="275">
        <f>COUNTA(B5478:B5508)-COUNTIF(B5478:B5508,"연차")</f>
        <v>0</v>
      </c>
      <c r="O5477" s="271">
        <f>SUM(O5478:O5508)</f>
        <v>0</v>
      </c>
      <c r="P5477" s="271">
        <f>SUM(P5478:P5508)</f>
        <v>0</v>
      </c>
      <c r="Q5477" s="272">
        <f>SUM(Q5478:Q5508)</f>
        <v>0</v>
      </c>
      <c r="R5477" s="272">
        <f>COUNTA(A5478:A5508)</f>
        <v>28</v>
      </c>
      <c r="S5477" s="276">
        <f>SUM(C5478:C5508)</f>
        <v>0</v>
      </c>
      <c r="T5477" s="276">
        <f>SUM(F5478:F5508)</f>
        <v>0</v>
      </c>
      <c r="U5477" s="251">
        <f>G5479*G5481</f>
        <v>0</v>
      </c>
    </row>
    <row r="5478" spans="1:21" x14ac:dyDescent="0.3">
      <c r="A5478" s="212">
        <v>1</v>
      </c>
      <c r="B5478" s="201"/>
      <c r="C5478" s="201"/>
      <c r="D5478" s="201" t="s">
        <v>271</v>
      </c>
      <c r="E5478" s="201"/>
      <c r="F5478" s="201"/>
      <c r="G5478" s="213" t="s">
        <v>282</v>
      </c>
      <c r="H5478" s="273">
        <f>SUM(B5478:B5484)</f>
        <v>0</v>
      </c>
      <c r="I5478" s="271">
        <f t="shared" ref="I5478:I5505" si="856">IF(IFERROR(B5478-8,0)&lt;0,0,IFERROR(B5478-8,0))</f>
        <v>0</v>
      </c>
      <c r="J5478" s="271">
        <f>IF(SUM(H5478-40)&gt;0,H5478-40,0)</f>
        <v>0</v>
      </c>
      <c r="K5478" s="271">
        <f>IF(SUM(I5478:I5484)&gt;J5478,SUM(I5478:I5484),J5478)</f>
        <v>0</v>
      </c>
      <c r="L5478" s="271">
        <f>IF(D5478="o",IF(H5478&lt;15,0,IF(H5478&gt;40,8,H5478/5)),0)</f>
        <v>0</v>
      </c>
      <c r="M5478" s="272" t="e">
        <f>SUM(B5478:B5508)/COUNTA(B5478:B5508)</f>
        <v>#DIV/0!</v>
      </c>
      <c r="N5478" s="272"/>
      <c r="O5478" s="272" t="str">
        <f>IF(E5478="o",IF(B5478&gt;8,8,B5478),"")</f>
        <v/>
      </c>
      <c r="P5478" s="272" t="str">
        <f>IF(E5478="o",IF(B5478&gt;8,B5478-8,0),"")</f>
        <v/>
      </c>
      <c r="Q5478" s="272">
        <f>COUNTA(A5478)*IF(B5478="연차",0,B5478)</f>
        <v>0</v>
      </c>
      <c r="R5478" s="272"/>
    </row>
    <row r="5479" spans="1:21" x14ac:dyDescent="0.3">
      <c r="A5479" s="214">
        <v>2</v>
      </c>
      <c r="B5479" s="200"/>
      <c r="C5479" s="200"/>
      <c r="D5479" s="215"/>
      <c r="E5479" s="200"/>
      <c r="F5479" s="200"/>
      <c r="G5479" s="203"/>
      <c r="H5479" s="273"/>
      <c r="I5479" s="271">
        <f t="shared" si="856"/>
        <v>0</v>
      </c>
      <c r="J5479" s="271"/>
      <c r="K5479" s="271"/>
      <c r="L5479" s="271"/>
      <c r="M5479" s="272"/>
      <c r="N5479" s="272"/>
      <c r="O5479" s="272" t="str">
        <f t="shared" ref="O5479:O5507" si="857">IF(E5479="o",IF(B5479&gt;8,8,B5479),"")</f>
        <v/>
      </c>
      <c r="P5479" s="272" t="str">
        <f t="shared" ref="P5479:P5507" si="858">IF(E5479="o",IF(B5479&gt;8,B5479-8,0),"")</f>
        <v/>
      </c>
      <c r="Q5479" s="272">
        <f t="shared" ref="Q5479:Q5508" si="859">COUNTA(A5479)*IF(B5479="연차",0,B5479)</f>
        <v>0</v>
      </c>
      <c r="R5479" s="272"/>
    </row>
    <row r="5480" spans="1:21" x14ac:dyDescent="0.3">
      <c r="A5480" s="214">
        <v>3</v>
      </c>
      <c r="B5480" s="200"/>
      <c r="C5480" s="200"/>
      <c r="D5480" s="215"/>
      <c r="E5480" s="200"/>
      <c r="F5480" s="200"/>
      <c r="G5480" s="203" t="s">
        <v>275</v>
      </c>
      <c r="H5480" s="273"/>
      <c r="I5480" s="271">
        <f t="shared" si="856"/>
        <v>0</v>
      </c>
      <c r="J5480" s="271"/>
      <c r="K5480" s="271"/>
      <c r="L5480" s="271"/>
      <c r="M5480" s="272"/>
      <c r="N5480" s="272"/>
      <c r="O5480" s="272" t="str">
        <f t="shared" si="857"/>
        <v/>
      </c>
      <c r="P5480" s="272" t="str">
        <f t="shared" si="858"/>
        <v/>
      </c>
      <c r="Q5480" s="272">
        <f t="shared" si="859"/>
        <v>0</v>
      </c>
      <c r="R5480" s="272"/>
    </row>
    <row r="5481" spans="1:21" x14ac:dyDescent="0.3">
      <c r="A5481" s="214">
        <v>4</v>
      </c>
      <c r="B5481" s="200"/>
      <c r="C5481" s="200"/>
      <c r="D5481" s="215"/>
      <c r="E5481" s="200"/>
      <c r="F5481" s="200"/>
      <c r="G5481" s="203"/>
      <c r="H5481" s="273"/>
      <c r="I5481" s="271">
        <f t="shared" si="856"/>
        <v>0</v>
      </c>
      <c r="J5481" s="271"/>
      <c r="K5481" s="271"/>
      <c r="L5481" s="271"/>
      <c r="M5481" s="272"/>
      <c r="N5481" s="272"/>
      <c r="O5481" s="272" t="str">
        <f t="shared" si="857"/>
        <v/>
      </c>
      <c r="P5481" s="272" t="str">
        <f t="shared" si="858"/>
        <v/>
      </c>
      <c r="Q5481" s="272">
        <f t="shared" si="859"/>
        <v>0</v>
      </c>
      <c r="R5481" s="272"/>
    </row>
    <row r="5482" spans="1:21" x14ac:dyDescent="0.3">
      <c r="A5482" s="214">
        <v>5</v>
      </c>
      <c r="B5482" s="200"/>
      <c r="C5482" s="200"/>
      <c r="D5482" s="215"/>
      <c r="E5482" s="200"/>
      <c r="F5482" s="200"/>
      <c r="G5482" s="216"/>
      <c r="H5482" s="273"/>
      <c r="I5482" s="271">
        <f t="shared" si="856"/>
        <v>0</v>
      </c>
      <c r="J5482" s="271"/>
      <c r="K5482" s="271"/>
      <c r="L5482" s="271"/>
      <c r="M5482" s="272"/>
      <c r="N5482" s="272"/>
      <c r="O5482" s="272" t="str">
        <f t="shared" si="857"/>
        <v/>
      </c>
      <c r="P5482" s="272" t="str">
        <f t="shared" si="858"/>
        <v/>
      </c>
      <c r="Q5482" s="272">
        <f t="shared" si="859"/>
        <v>0</v>
      </c>
      <c r="R5482" s="272"/>
    </row>
    <row r="5483" spans="1:21" x14ac:dyDescent="0.3">
      <c r="A5483" s="214">
        <v>6</v>
      </c>
      <c r="B5483" s="200"/>
      <c r="C5483" s="200"/>
      <c r="D5483" s="215"/>
      <c r="E5483" s="200"/>
      <c r="F5483" s="200"/>
      <c r="G5483" s="216"/>
      <c r="H5483" s="273"/>
      <c r="I5483" s="271">
        <f t="shared" si="856"/>
        <v>0</v>
      </c>
      <c r="J5483" s="271"/>
      <c r="K5483" s="271"/>
      <c r="L5483" s="271"/>
      <c r="M5483" s="272"/>
      <c r="N5483" s="272"/>
      <c r="O5483" s="272" t="str">
        <f t="shared" si="857"/>
        <v/>
      </c>
      <c r="P5483" s="272" t="str">
        <f t="shared" si="858"/>
        <v/>
      </c>
      <c r="Q5483" s="272">
        <f t="shared" si="859"/>
        <v>0</v>
      </c>
      <c r="R5483" s="272"/>
    </row>
    <row r="5484" spans="1:21" ht="17.25" thickBot="1" x14ac:dyDescent="0.35">
      <c r="A5484" s="217">
        <v>7</v>
      </c>
      <c r="B5484" s="204"/>
      <c r="C5484" s="204"/>
      <c r="D5484" s="218"/>
      <c r="E5484" s="204"/>
      <c r="F5484" s="204"/>
      <c r="G5484" s="219"/>
      <c r="H5484" s="273"/>
      <c r="I5484" s="271">
        <f t="shared" si="856"/>
        <v>0</v>
      </c>
      <c r="J5484" s="271"/>
      <c r="K5484" s="271"/>
      <c r="L5484" s="271"/>
      <c r="M5484" s="272"/>
      <c r="N5484" s="272"/>
      <c r="O5484" s="272" t="str">
        <f t="shared" si="857"/>
        <v/>
      </c>
      <c r="P5484" s="272" t="str">
        <f t="shared" si="858"/>
        <v/>
      </c>
      <c r="Q5484" s="272">
        <f t="shared" si="859"/>
        <v>0</v>
      </c>
      <c r="R5484" s="272"/>
    </row>
    <row r="5485" spans="1:21" x14ac:dyDescent="0.3">
      <c r="A5485" s="220">
        <v>8</v>
      </c>
      <c r="B5485" s="202"/>
      <c r="C5485" s="202"/>
      <c r="D5485" s="202" t="s">
        <v>271</v>
      </c>
      <c r="E5485" s="202"/>
      <c r="F5485" s="202"/>
      <c r="G5485" s="221"/>
      <c r="H5485" s="273">
        <f>SUM(B5485:B5491)</f>
        <v>0</v>
      </c>
      <c r="I5485" s="271">
        <f t="shared" si="856"/>
        <v>0</v>
      </c>
      <c r="J5485" s="271">
        <f>IF(SUM(H5485-40)&gt;0,H5485-40,0)</f>
        <v>0</v>
      </c>
      <c r="K5485" s="271">
        <f>IF(SUM(I5485:I5491)&gt;J5485,SUM(I5485:I5491),J5485)</f>
        <v>0</v>
      </c>
      <c r="L5485" s="271">
        <f>IF(D5485="o",IF(H5485&lt;15,0,IF(H5485&gt;40,8,H5485/5)),0)</f>
        <v>0</v>
      </c>
      <c r="M5485" s="272"/>
      <c r="N5485" s="272"/>
      <c r="O5485" s="272" t="str">
        <f t="shared" si="857"/>
        <v/>
      </c>
      <c r="P5485" s="272" t="str">
        <f t="shared" si="858"/>
        <v/>
      </c>
      <c r="Q5485" s="272">
        <f t="shared" si="859"/>
        <v>0</v>
      </c>
      <c r="R5485" s="272"/>
    </row>
    <row r="5486" spans="1:21" x14ac:dyDescent="0.3">
      <c r="A5486" s="214">
        <v>9</v>
      </c>
      <c r="B5486" s="200"/>
      <c r="C5486" s="200"/>
      <c r="D5486" s="215"/>
      <c r="E5486" s="200"/>
      <c r="F5486" s="200"/>
      <c r="G5486" s="216"/>
      <c r="H5486" s="273"/>
      <c r="I5486" s="271">
        <f t="shared" si="856"/>
        <v>0</v>
      </c>
      <c r="J5486" s="271"/>
      <c r="K5486" s="271"/>
      <c r="L5486" s="271"/>
      <c r="M5486" s="272"/>
      <c r="N5486" s="272"/>
      <c r="O5486" s="272" t="str">
        <f t="shared" si="857"/>
        <v/>
      </c>
      <c r="P5486" s="272" t="str">
        <f t="shared" si="858"/>
        <v/>
      </c>
      <c r="Q5486" s="272">
        <f t="shared" si="859"/>
        <v>0</v>
      </c>
      <c r="R5486" s="272"/>
    </row>
    <row r="5487" spans="1:21" x14ac:dyDescent="0.3">
      <c r="A5487" s="214">
        <v>10</v>
      </c>
      <c r="B5487" s="200"/>
      <c r="C5487" s="200"/>
      <c r="D5487" s="215"/>
      <c r="E5487" s="200"/>
      <c r="F5487" s="200"/>
      <c r="G5487" s="216"/>
      <c r="H5487" s="273"/>
      <c r="I5487" s="271">
        <f t="shared" si="856"/>
        <v>0</v>
      </c>
      <c r="J5487" s="271"/>
      <c r="K5487" s="271"/>
      <c r="L5487" s="271"/>
      <c r="M5487" s="272"/>
      <c r="N5487" s="272"/>
      <c r="O5487" s="272" t="str">
        <f t="shared" si="857"/>
        <v/>
      </c>
      <c r="P5487" s="272" t="str">
        <f t="shared" si="858"/>
        <v/>
      </c>
      <c r="Q5487" s="272">
        <f t="shared" si="859"/>
        <v>0</v>
      </c>
      <c r="R5487" s="272"/>
    </row>
    <row r="5488" spans="1:21" x14ac:dyDescent="0.3">
      <c r="A5488" s="214">
        <v>11</v>
      </c>
      <c r="B5488" s="200"/>
      <c r="C5488" s="200"/>
      <c r="D5488" s="215"/>
      <c r="E5488" s="200"/>
      <c r="F5488" s="200"/>
      <c r="G5488" s="216"/>
      <c r="H5488" s="273"/>
      <c r="I5488" s="271">
        <f t="shared" si="856"/>
        <v>0</v>
      </c>
      <c r="J5488" s="271"/>
      <c r="K5488" s="271"/>
      <c r="L5488" s="271"/>
      <c r="M5488" s="272"/>
      <c r="N5488" s="272"/>
      <c r="O5488" s="272" t="str">
        <f t="shared" si="857"/>
        <v/>
      </c>
      <c r="P5488" s="272" t="str">
        <f t="shared" si="858"/>
        <v/>
      </c>
      <c r="Q5488" s="272">
        <f t="shared" si="859"/>
        <v>0</v>
      </c>
      <c r="R5488" s="272"/>
    </row>
    <row r="5489" spans="1:18" x14ac:dyDescent="0.3">
      <c r="A5489" s="214">
        <v>12</v>
      </c>
      <c r="B5489" s="200"/>
      <c r="C5489" s="200"/>
      <c r="D5489" s="215"/>
      <c r="E5489" s="200"/>
      <c r="F5489" s="200"/>
      <c r="G5489" s="216"/>
      <c r="H5489" s="273"/>
      <c r="I5489" s="271">
        <f t="shared" si="856"/>
        <v>0</v>
      </c>
      <c r="J5489" s="271"/>
      <c r="K5489" s="271"/>
      <c r="L5489" s="271"/>
      <c r="M5489" s="272"/>
      <c r="N5489" s="272"/>
      <c r="O5489" s="272" t="str">
        <f t="shared" si="857"/>
        <v/>
      </c>
      <c r="P5489" s="272" t="str">
        <f t="shared" si="858"/>
        <v/>
      </c>
      <c r="Q5489" s="272">
        <f t="shared" si="859"/>
        <v>0</v>
      </c>
      <c r="R5489" s="272"/>
    </row>
    <row r="5490" spans="1:18" x14ac:dyDescent="0.3">
      <c r="A5490" s="214">
        <v>13</v>
      </c>
      <c r="B5490" s="200"/>
      <c r="C5490" s="200"/>
      <c r="D5490" s="215"/>
      <c r="E5490" s="200"/>
      <c r="F5490" s="200"/>
      <c r="G5490" s="216"/>
      <c r="H5490" s="273"/>
      <c r="I5490" s="271">
        <f t="shared" si="856"/>
        <v>0</v>
      </c>
      <c r="J5490" s="271"/>
      <c r="K5490" s="271"/>
      <c r="L5490" s="271"/>
      <c r="M5490" s="272"/>
      <c r="N5490" s="272"/>
      <c r="O5490" s="272" t="str">
        <f t="shared" si="857"/>
        <v/>
      </c>
      <c r="P5490" s="272" t="str">
        <f t="shared" si="858"/>
        <v/>
      </c>
      <c r="Q5490" s="272">
        <f t="shared" si="859"/>
        <v>0</v>
      </c>
      <c r="R5490" s="272"/>
    </row>
    <row r="5491" spans="1:18" ht="17.25" thickBot="1" x14ac:dyDescent="0.35">
      <c r="A5491" s="217">
        <v>14</v>
      </c>
      <c r="B5491" s="204"/>
      <c r="C5491" s="204"/>
      <c r="D5491" s="218"/>
      <c r="E5491" s="204"/>
      <c r="F5491" s="204"/>
      <c r="G5491" s="219"/>
      <c r="H5491" s="273"/>
      <c r="I5491" s="271">
        <f t="shared" si="856"/>
        <v>0</v>
      </c>
      <c r="J5491" s="271"/>
      <c r="K5491" s="271"/>
      <c r="L5491" s="271"/>
      <c r="M5491" s="272"/>
      <c r="N5491" s="272"/>
      <c r="O5491" s="272" t="str">
        <f t="shared" si="857"/>
        <v/>
      </c>
      <c r="P5491" s="272" t="str">
        <f t="shared" si="858"/>
        <v/>
      </c>
      <c r="Q5491" s="272">
        <f t="shared" si="859"/>
        <v>0</v>
      </c>
      <c r="R5491" s="272"/>
    </row>
    <row r="5492" spans="1:18" x14ac:dyDescent="0.3">
      <c r="A5492" s="220">
        <v>15</v>
      </c>
      <c r="B5492" s="202"/>
      <c r="C5492" s="202"/>
      <c r="D5492" s="202" t="s">
        <v>271</v>
      </c>
      <c r="E5492" s="202"/>
      <c r="F5492" s="202"/>
      <c r="G5492" s="221"/>
      <c r="H5492" s="273">
        <f>SUM(B5492:B5498)</f>
        <v>0</v>
      </c>
      <c r="I5492" s="271">
        <f t="shared" si="856"/>
        <v>0</v>
      </c>
      <c r="J5492" s="271">
        <f>IF(SUM(H5492-40)&gt;0,H5492-40,0)</f>
        <v>0</v>
      </c>
      <c r="K5492" s="271">
        <f>IF(SUM(I5492:I5498)&gt;J5492,SUM(I5492:I5498),J5492)</f>
        <v>0</v>
      </c>
      <c r="L5492" s="271">
        <f>IF(D5492="o",IF(H5492&lt;15,0,IF(H5492&gt;40,8,H5492/5)),0)</f>
        <v>0</v>
      </c>
      <c r="M5492" s="272"/>
      <c r="N5492" s="272"/>
      <c r="O5492" s="272" t="str">
        <f t="shared" si="857"/>
        <v/>
      </c>
      <c r="P5492" s="272" t="str">
        <f t="shared" si="858"/>
        <v/>
      </c>
      <c r="Q5492" s="272">
        <f t="shared" si="859"/>
        <v>0</v>
      </c>
      <c r="R5492" s="272"/>
    </row>
    <row r="5493" spans="1:18" x14ac:dyDescent="0.3">
      <c r="A5493" s="214">
        <v>16</v>
      </c>
      <c r="B5493" s="200"/>
      <c r="C5493" s="200"/>
      <c r="D5493" s="215"/>
      <c r="E5493" s="200"/>
      <c r="F5493" s="200"/>
      <c r="G5493" s="216"/>
      <c r="H5493" s="273"/>
      <c r="I5493" s="271">
        <f t="shared" si="856"/>
        <v>0</v>
      </c>
      <c r="J5493" s="271"/>
      <c r="K5493" s="271"/>
      <c r="L5493" s="271"/>
      <c r="M5493" s="272"/>
      <c r="N5493" s="272"/>
      <c r="O5493" s="272" t="str">
        <f t="shared" si="857"/>
        <v/>
      </c>
      <c r="P5493" s="272" t="str">
        <f t="shared" si="858"/>
        <v/>
      </c>
      <c r="Q5493" s="272">
        <f t="shared" si="859"/>
        <v>0</v>
      </c>
      <c r="R5493" s="272"/>
    </row>
    <row r="5494" spans="1:18" x14ac:dyDescent="0.3">
      <c r="A5494" s="214">
        <v>17</v>
      </c>
      <c r="B5494" s="200"/>
      <c r="C5494" s="200"/>
      <c r="D5494" s="215"/>
      <c r="E5494" s="200"/>
      <c r="F5494" s="200"/>
      <c r="G5494" s="216"/>
      <c r="H5494" s="273"/>
      <c r="I5494" s="271">
        <f t="shared" si="856"/>
        <v>0</v>
      </c>
      <c r="J5494" s="271"/>
      <c r="K5494" s="271"/>
      <c r="L5494" s="271"/>
      <c r="M5494" s="272"/>
      <c r="N5494" s="272"/>
      <c r="O5494" s="272" t="str">
        <f t="shared" si="857"/>
        <v/>
      </c>
      <c r="P5494" s="272" t="str">
        <f t="shared" si="858"/>
        <v/>
      </c>
      <c r="Q5494" s="272">
        <f t="shared" si="859"/>
        <v>0</v>
      </c>
      <c r="R5494" s="272"/>
    </row>
    <row r="5495" spans="1:18" x14ac:dyDescent="0.3">
      <c r="A5495" s="214">
        <v>18</v>
      </c>
      <c r="B5495" s="200"/>
      <c r="C5495" s="200"/>
      <c r="D5495" s="215"/>
      <c r="E5495" s="200"/>
      <c r="F5495" s="200"/>
      <c r="G5495" s="216"/>
      <c r="H5495" s="273"/>
      <c r="I5495" s="271">
        <f t="shared" si="856"/>
        <v>0</v>
      </c>
      <c r="J5495" s="271"/>
      <c r="K5495" s="271"/>
      <c r="L5495" s="271"/>
      <c r="M5495" s="272"/>
      <c r="N5495" s="272"/>
      <c r="O5495" s="272" t="str">
        <f t="shared" si="857"/>
        <v/>
      </c>
      <c r="P5495" s="272" t="str">
        <f t="shared" si="858"/>
        <v/>
      </c>
      <c r="Q5495" s="272">
        <f t="shared" si="859"/>
        <v>0</v>
      </c>
      <c r="R5495" s="272"/>
    </row>
    <row r="5496" spans="1:18" x14ac:dyDescent="0.3">
      <c r="A5496" s="214">
        <v>19</v>
      </c>
      <c r="B5496" s="200"/>
      <c r="C5496" s="200"/>
      <c r="D5496" s="215"/>
      <c r="E5496" s="200"/>
      <c r="F5496" s="200"/>
      <c r="G5496" s="216"/>
      <c r="H5496" s="273"/>
      <c r="I5496" s="271">
        <f t="shared" si="856"/>
        <v>0</v>
      </c>
      <c r="J5496" s="271"/>
      <c r="K5496" s="271"/>
      <c r="L5496" s="271"/>
      <c r="M5496" s="272"/>
      <c r="N5496" s="272"/>
      <c r="O5496" s="272" t="str">
        <f t="shared" si="857"/>
        <v/>
      </c>
      <c r="P5496" s="272" t="str">
        <f t="shared" si="858"/>
        <v/>
      </c>
      <c r="Q5496" s="272">
        <f t="shared" si="859"/>
        <v>0</v>
      </c>
      <c r="R5496" s="272"/>
    </row>
    <row r="5497" spans="1:18" x14ac:dyDescent="0.3">
      <c r="A5497" s="214">
        <v>20</v>
      </c>
      <c r="B5497" s="200"/>
      <c r="C5497" s="200"/>
      <c r="D5497" s="215"/>
      <c r="E5497" s="200"/>
      <c r="F5497" s="200"/>
      <c r="G5497" s="216"/>
      <c r="H5497" s="273"/>
      <c r="I5497" s="271">
        <f t="shared" si="856"/>
        <v>0</v>
      </c>
      <c r="J5497" s="271"/>
      <c r="K5497" s="271"/>
      <c r="L5497" s="271"/>
      <c r="M5497" s="272"/>
      <c r="N5497" s="272"/>
      <c r="O5497" s="272" t="str">
        <f t="shared" si="857"/>
        <v/>
      </c>
      <c r="P5497" s="272" t="str">
        <f t="shared" si="858"/>
        <v/>
      </c>
      <c r="Q5497" s="272">
        <f t="shared" si="859"/>
        <v>0</v>
      </c>
      <c r="R5497" s="272"/>
    </row>
    <row r="5498" spans="1:18" ht="17.25" thickBot="1" x14ac:dyDescent="0.35">
      <c r="A5498" s="217">
        <v>21</v>
      </c>
      <c r="B5498" s="204"/>
      <c r="C5498" s="204"/>
      <c r="D5498" s="218"/>
      <c r="E5498" s="204"/>
      <c r="F5498" s="204"/>
      <c r="G5498" s="219"/>
      <c r="H5498" s="273"/>
      <c r="I5498" s="271">
        <f t="shared" si="856"/>
        <v>0</v>
      </c>
      <c r="J5498" s="271"/>
      <c r="K5498" s="271"/>
      <c r="L5498" s="271"/>
      <c r="M5498" s="272"/>
      <c r="N5498" s="272"/>
      <c r="O5498" s="272" t="str">
        <f t="shared" si="857"/>
        <v/>
      </c>
      <c r="P5498" s="272" t="str">
        <f t="shared" si="858"/>
        <v/>
      </c>
      <c r="Q5498" s="272">
        <f t="shared" si="859"/>
        <v>0</v>
      </c>
      <c r="R5498" s="272"/>
    </row>
    <row r="5499" spans="1:18" x14ac:dyDescent="0.3">
      <c r="A5499" s="220">
        <v>22</v>
      </c>
      <c r="B5499" s="202"/>
      <c r="C5499" s="202"/>
      <c r="D5499" s="202" t="s">
        <v>271</v>
      </c>
      <c r="E5499" s="202"/>
      <c r="F5499" s="202"/>
      <c r="G5499" s="221"/>
      <c r="H5499" s="273">
        <f>SUM(B5499:B5505)</f>
        <v>0</v>
      </c>
      <c r="I5499" s="271">
        <f t="shared" si="856"/>
        <v>0</v>
      </c>
      <c r="J5499" s="271">
        <f>IF(SUM(H5499-40)&gt;0,H5499-40,0)</f>
        <v>0</v>
      </c>
      <c r="K5499" s="271">
        <f>IF(SUM(I5499:I5505)&gt;J5499,SUM(I5499:I5505),J5499)</f>
        <v>0</v>
      </c>
      <c r="L5499" s="271">
        <f>IF(D5499="o",IF(H5499&lt;15,0,IF(H5499&gt;40,8,H5499/5)),0)</f>
        <v>0</v>
      </c>
      <c r="M5499" s="272"/>
      <c r="N5499" s="272"/>
      <c r="O5499" s="272" t="str">
        <f t="shared" si="857"/>
        <v/>
      </c>
      <c r="P5499" s="272" t="str">
        <f t="shared" si="858"/>
        <v/>
      </c>
      <c r="Q5499" s="272">
        <f t="shared" si="859"/>
        <v>0</v>
      </c>
      <c r="R5499" s="272"/>
    </row>
    <row r="5500" spans="1:18" x14ac:dyDescent="0.3">
      <c r="A5500" s="214">
        <v>23</v>
      </c>
      <c r="B5500" s="200"/>
      <c r="C5500" s="200"/>
      <c r="D5500" s="215"/>
      <c r="E5500" s="200"/>
      <c r="F5500" s="200"/>
      <c r="G5500" s="216"/>
      <c r="H5500" s="273"/>
      <c r="I5500" s="271">
        <f t="shared" si="856"/>
        <v>0</v>
      </c>
      <c r="J5500" s="271"/>
      <c r="K5500" s="271"/>
      <c r="L5500" s="271"/>
      <c r="M5500" s="272"/>
      <c r="N5500" s="272"/>
      <c r="O5500" s="272" t="str">
        <f t="shared" si="857"/>
        <v/>
      </c>
      <c r="P5500" s="272" t="str">
        <f t="shared" si="858"/>
        <v/>
      </c>
      <c r="Q5500" s="272">
        <f t="shared" si="859"/>
        <v>0</v>
      </c>
      <c r="R5500" s="272"/>
    </row>
    <row r="5501" spans="1:18" x14ac:dyDescent="0.3">
      <c r="A5501" s="214">
        <v>24</v>
      </c>
      <c r="B5501" s="200"/>
      <c r="C5501" s="200"/>
      <c r="D5501" s="215"/>
      <c r="E5501" s="200"/>
      <c r="F5501" s="200"/>
      <c r="G5501" s="216"/>
      <c r="H5501" s="273"/>
      <c r="I5501" s="271">
        <f t="shared" si="856"/>
        <v>0</v>
      </c>
      <c r="J5501" s="271"/>
      <c r="K5501" s="271"/>
      <c r="L5501" s="271"/>
      <c r="M5501" s="272"/>
      <c r="N5501" s="272"/>
      <c r="O5501" s="272" t="str">
        <f t="shared" si="857"/>
        <v/>
      </c>
      <c r="P5501" s="272" t="str">
        <f t="shared" si="858"/>
        <v/>
      </c>
      <c r="Q5501" s="272">
        <f t="shared" si="859"/>
        <v>0</v>
      </c>
      <c r="R5501" s="272"/>
    </row>
    <row r="5502" spans="1:18" x14ac:dyDescent="0.3">
      <c r="A5502" s="214">
        <v>25</v>
      </c>
      <c r="B5502" s="200"/>
      <c r="C5502" s="200"/>
      <c r="D5502" s="215"/>
      <c r="E5502" s="200"/>
      <c r="F5502" s="200"/>
      <c r="G5502" s="216"/>
      <c r="H5502" s="273"/>
      <c r="I5502" s="271">
        <f t="shared" si="856"/>
        <v>0</v>
      </c>
      <c r="J5502" s="271"/>
      <c r="K5502" s="271"/>
      <c r="L5502" s="271"/>
      <c r="M5502" s="272"/>
      <c r="N5502" s="272"/>
      <c r="O5502" s="272" t="str">
        <f t="shared" si="857"/>
        <v/>
      </c>
      <c r="P5502" s="272" t="str">
        <f t="shared" si="858"/>
        <v/>
      </c>
      <c r="Q5502" s="272">
        <f t="shared" si="859"/>
        <v>0</v>
      </c>
      <c r="R5502" s="272"/>
    </row>
    <row r="5503" spans="1:18" x14ac:dyDescent="0.3">
      <c r="A5503" s="214">
        <v>26</v>
      </c>
      <c r="B5503" s="200"/>
      <c r="C5503" s="200"/>
      <c r="D5503" s="215"/>
      <c r="E5503" s="200"/>
      <c r="F5503" s="200"/>
      <c r="G5503" s="216"/>
      <c r="H5503" s="273"/>
      <c r="I5503" s="271">
        <f t="shared" si="856"/>
        <v>0</v>
      </c>
      <c r="J5503" s="271"/>
      <c r="K5503" s="271"/>
      <c r="L5503" s="271"/>
      <c r="M5503" s="272"/>
      <c r="N5503" s="272"/>
      <c r="O5503" s="272" t="str">
        <f t="shared" si="857"/>
        <v/>
      </c>
      <c r="P5503" s="272" t="str">
        <f t="shared" si="858"/>
        <v/>
      </c>
      <c r="Q5503" s="272">
        <f t="shared" si="859"/>
        <v>0</v>
      </c>
      <c r="R5503" s="272"/>
    </row>
    <row r="5504" spans="1:18" x14ac:dyDescent="0.3">
      <c r="A5504" s="214">
        <v>27</v>
      </c>
      <c r="B5504" s="200"/>
      <c r="C5504" s="200"/>
      <c r="D5504" s="215"/>
      <c r="E5504" s="200"/>
      <c r="F5504" s="200"/>
      <c r="G5504" s="216"/>
      <c r="H5504" s="273"/>
      <c r="I5504" s="271">
        <f t="shared" si="856"/>
        <v>0</v>
      </c>
      <c r="J5504" s="271"/>
      <c r="K5504" s="271"/>
      <c r="L5504" s="271"/>
      <c r="M5504" s="272"/>
      <c r="N5504" s="272"/>
      <c r="O5504" s="272" t="str">
        <f t="shared" si="857"/>
        <v/>
      </c>
      <c r="P5504" s="272" t="str">
        <f t="shared" si="858"/>
        <v/>
      </c>
      <c r="Q5504" s="272">
        <f t="shared" si="859"/>
        <v>0</v>
      </c>
      <c r="R5504" s="272"/>
    </row>
    <row r="5505" spans="1:21" ht="17.25" thickBot="1" x14ac:dyDescent="0.35">
      <c r="A5505" s="217">
        <v>28</v>
      </c>
      <c r="B5505" s="204"/>
      <c r="C5505" s="204"/>
      <c r="D5505" s="218"/>
      <c r="E5505" s="204"/>
      <c r="F5505" s="204"/>
      <c r="G5505" s="219"/>
      <c r="H5505" s="273"/>
      <c r="I5505" s="271">
        <f t="shared" si="856"/>
        <v>0</v>
      </c>
      <c r="J5505" s="271"/>
      <c r="K5505" s="271"/>
      <c r="L5505" s="271"/>
      <c r="M5505" s="272"/>
      <c r="N5505" s="272"/>
      <c r="O5505" s="272" t="str">
        <f t="shared" si="857"/>
        <v/>
      </c>
      <c r="P5505" s="272" t="str">
        <f t="shared" si="858"/>
        <v/>
      </c>
      <c r="Q5505" s="272">
        <f t="shared" si="859"/>
        <v>0</v>
      </c>
      <c r="R5505" s="272"/>
    </row>
    <row r="5506" spans="1:21" x14ac:dyDescent="0.3">
      <c r="A5506" s="205"/>
      <c r="B5506" s="202"/>
      <c r="C5506" s="202"/>
      <c r="D5506" s="202" t="s">
        <v>271</v>
      </c>
      <c r="E5506" s="202"/>
      <c r="F5506" s="202"/>
      <c r="G5506" s="221"/>
      <c r="H5506" s="273" t="str">
        <f>IF(A5506&lt;&gt;0,SUM(Q5506:Q5508),"")</f>
        <v/>
      </c>
      <c r="I5506" s="271" t="str">
        <f>IF(A5506&lt;&gt;0,IF(IFERROR(B5506-8,0)&lt;0,0,IFERROR(B5506-8,0)),"")</f>
        <v/>
      </c>
      <c r="J5506" s="271" t="str">
        <f>IF(A5506&lt;&gt;0,IF(SUM(H5506-40)&gt;0,H5506-40,0),"")</f>
        <v/>
      </c>
      <c r="K5506" s="271" t="str">
        <f>IF(A5506&lt;&gt;0,IF(SUM(I5506:I5508)&gt;J5506,SUM(I5506:I5508),J5506),"")</f>
        <v/>
      </c>
      <c r="L5506" s="271" t="str">
        <f>IF(A5506&lt;&gt;0,IF(D5478="o",IF(H5506&lt;(15/(7/COUNTA(A5506:A5508))),0,IF(H5506&gt;(COUNTA(A5506:A5508)/5*40),COUNTA(A5506:A5508)/5*8,H5506/5)),""),"")</f>
        <v/>
      </c>
      <c r="M5506" s="272"/>
      <c r="N5506" s="272"/>
      <c r="O5506" s="272" t="str">
        <f t="shared" si="857"/>
        <v/>
      </c>
      <c r="P5506" s="272" t="str">
        <f t="shared" si="858"/>
        <v/>
      </c>
      <c r="Q5506" s="272">
        <f t="shared" si="859"/>
        <v>0</v>
      </c>
      <c r="R5506" s="272"/>
    </row>
    <row r="5507" spans="1:21" x14ac:dyDescent="0.3">
      <c r="A5507" s="206"/>
      <c r="B5507" s="200"/>
      <c r="C5507" s="200"/>
      <c r="D5507" s="215"/>
      <c r="E5507" s="200"/>
      <c r="F5507" s="200"/>
      <c r="G5507" s="216"/>
      <c r="H5507" s="273"/>
      <c r="I5507" s="271" t="str">
        <f>IF(A5507&lt;&gt;0,IF(IFERROR(B5507-8,0)&lt;0,0,IFERROR(B5507-8,0)),"")</f>
        <v/>
      </c>
      <c r="J5507" s="271"/>
      <c r="K5507" s="271"/>
      <c r="L5507" s="271"/>
      <c r="M5507" s="272"/>
      <c r="N5507" s="272"/>
      <c r="O5507" s="272" t="str">
        <f t="shared" si="857"/>
        <v/>
      </c>
      <c r="P5507" s="272" t="str">
        <f t="shared" si="858"/>
        <v/>
      </c>
      <c r="Q5507" s="272">
        <f t="shared" si="859"/>
        <v>0</v>
      </c>
      <c r="R5507" s="272"/>
    </row>
    <row r="5508" spans="1:21" ht="17.25" thickBot="1" x14ac:dyDescent="0.35">
      <c r="A5508" s="207"/>
      <c r="B5508" s="204"/>
      <c r="C5508" s="204"/>
      <c r="D5508" s="218"/>
      <c r="E5508" s="204"/>
      <c r="F5508" s="204"/>
      <c r="G5508" s="219"/>
      <c r="H5508" s="273"/>
      <c r="I5508" s="271" t="str">
        <f>IF(A5508&lt;&gt;0,IF(IFERROR(B5508-8,0)&lt;0,0,IFERROR(B5508-8,0)),"")</f>
        <v/>
      </c>
      <c r="J5508" s="271"/>
      <c r="K5508" s="271"/>
      <c r="L5508" s="271"/>
      <c r="M5508" s="272"/>
      <c r="N5508" s="272"/>
      <c r="O5508" s="272"/>
      <c r="P5508" s="272"/>
      <c r="Q5508" s="272">
        <f t="shared" si="859"/>
        <v>0</v>
      </c>
      <c r="R5508" s="272"/>
    </row>
    <row r="5509" spans="1:21" ht="17.25" thickBot="1" x14ac:dyDescent="0.35">
      <c r="A5509" s="211"/>
      <c r="B5509" s="243"/>
      <c r="C5509" s="243"/>
      <c r="D5509" s="243"/>
      <c r="E5509" s="243"/>
      <c r="F5509" s="243"/>
      <c r="G5509" s="244"/>
      <c r="H5509" s="273">
        <f t="shared" ref="H5509:M5509" si="860">SUM(H5510:H5540)</f>
        <v>0</v>
      </c>
      <c r="I5509" s="271">
        <f t="shared" si="860"/>
        <v>0</v>
      </c>
      <c r="J5509" s="271">
        <f t="shared" si="860"/>
        <v>0</v>
      </c>
      <c r="K5509" s="271">
        <f t="shared" si="860"/>
        <v>0</v>
      </c>
      <c r="L5509" s="274">
        <f t="shared" si="860"/>
        <v>0</v>
      </c>
      <c r="M5509" s="271" t="e">
        <f t="shared" si="860"/>
        <v>#DIV/0!</v>
      </c>
      <c r="N5509" s="275">
        <f>COUNTA(B5510:B5540)-COUNTIF(B5510:B5540,"연차")</f>
        <v>0</v>
      </c>
      <c r="O5509" s="271">
        <f>SUM(O5510:O5540)</f>
        <v>0</v>
      </c>
      <c r="P5509" s="271">
        <f>SUM(P5510:P5540)</f>
        <v>0</v>
      </c>
      <c r="Q5509" s="272">
        <f>SUM(Q5510:Q5540)</f>
        <v>0</v>
      </c>
      <c r="R5509" s="272">
        <f>COUNTA(A5510:A5540)</f>
        <v>28</v>
      </c>
      <c r="S5509" s="276">
        <f>SUM(C5510:C5540)</f>
        <v>0</v>
      </c>
      <c r="T5509" s="276">
        <f>SUM(F5510:F5540)</f>
        <v>0</v>
      </c>
      <c r="U5509" s="251">
        <f>G5511*G5513</f>
        <v>0</v>
      </c>
    </row>
    <row r="5510" spans="1:21" x14ac:dyDescent="0.3">
      <c r="A5510" s="212">
        <v>1</v>
      </c>
      <c r="B5510" s="201"/>
      <c r="C5510" s="201"/>
      <c r="D5510" s="201" t="s">
        <v>271</v>
      </c>
      <c r="E5510" s="201"/>
      <c r="F5510" s="201"/>
      <c r="G5510" s="213" t="s">
        <v>282</v>
      </c>
      <c r="H5510" s="273">
        <f>SUM(B5510:B5516)</f>
        <v>0</v>
      </c>
      <c r="I5510" s="271">
        <f t="shared" ref="I5510:I5537" si="861">IF(IFERROR(B5510-8,0)&lt;0,0,IFERROR(B5510-8,0))</f>
        <v>0</v>
      </c>
      <c r="J5510" s="271">
        <f>IF(SUM(H5510-40)&gt;0,H5510-40,0)</f>
        <v>0</v>
      </c>
      <c r="K5510" s="271">
        <f>IF(SUM(I5510:I5516)&gt;J5510,SUM(I5510:I5516),J5510)</f>
        <v>0</v>
      </c>
      <c r="L5510" s="271">
        <f>IF(D5510="o",IF(H5510&lt;15,0,IF(H5510&gt;40,8,H5510/5)),0)</f>
        <v>0</v>
      </c>
      <c r="M5510" s="272" t="e">
        <f>SUM(B5510:B5540)/COUNTA(B5510:B5540)</f>
        <v>#DIV/0!</v>
      </c>
      <c r="N5510" s="272"/>
      <c r="O5510" s="272" t="str">
        <f>IF(E5510="o",IF(B5510&gt;8,8,B5510),"")</f>
        <v/>
      </c>
      <c r="P5510" s="272" t="str">
        <f>IF(E5510="o",IF(B5510&gt;8,B5510-8,0),"")</f>
        <v/>
      </c>
      <c r="Q5510" s="272">
        <f>COUNTA(A5510)*IF(B5510="연차",0,B5510)</f>
        <v>0</v>
      </c>
      <c r="R5510" s="272"/>
    </row>
    <row r="5511" spans="1:21" x14ac:dyDescent="0.3">
      <c r="A5511" s="214">
        <v>2</v>
      </c>
      <c r="B5511" s="200"/>
      <c r="C5511" s="200"/>
      <c r="D5511" s="215"/>
      <c r="E5511" s="200"/>
      <c r="F5511" s="200"/>
      <c r="G5511" s="203"/>
      <c r="H5511" s="273"/>
      <c r="I5511" s="271">
        <f t="shared" si="861"/>
        <v>0</v>
      </c>
      <c r="J5511" s="271"/>
      <c r="K5511" s="271"/>
      <c r="L5511" s="271"/>
      <c r="M5511" s="272"/>
      <c r="N5511" s="272"/>
      <c r="O5511" s="272" t="str">
        <f t="shared" ref="O5511:O5539" si="862">IF(E5511="o",IF(B5511&gt;8,8,B5511),"")</f>
        <v/>
      </c>
      <c r="P5511" s="272" t="str">
        <f t="shared" ref="P5511:P5539" si="863">IF(E5511="o",IF(B5511&gt;8,B5511-8,0),"")</f>
        <v/>
      </c>
      <c r="Q5511" s="272">
        <f t="shared" ref="Q5511:Q5540" si="864">COUNTA(A5511)*IF(B5511="연차",0,B5511)</f>
        <v>0</v>
      </c>
      <c r="R5511" s="272"/>
    </row>
    <row r="5512" spans="1:21" x14ac:dyDescent="0.3">
      <c r="A5512" s="214">
        <v>3</v>
      </c>
      <c r="B5512" s="200"/>
      <c r="C5512" s="200"/>
      <c r="D5512" s="215"/>
      <c r="E5512" s="200"/>
      <c r="F5512" s="200"/>
      <c r="G5512" s="203" t="s">
        <v>275</v>
      </c>
      <c r="H5512" s="273"/>
      <c r="I5512" s="271">
        <f t="shared" si="861"/>
        <v>0</v>
      </c>
      <c r="J5512" s="271"/>
      <c r="K5512" s="271"/>
      <c r="L5512" s="271"/>
      <c r="M5512" s="272"/>
      <c r="N5512" s="272"/>
      <c r="O5512" s="272" t="str">
        <f t="shared" si="862"/>
        <v/>
      </c>
      <c r="P5512" s="272" t="str">
        <f t="shared" si="863"/>
        <v/>
      </c>
      <c r="Q5512" s="272">
        <f t="shared" si="864"/>
        <v>0</v>
      </c>
      <c r="R5512" s="272"/>
    </row>
    <row r="5513" spans="1:21" x14ac:dyDescent="0.3">
      <c r="A5513" s="214">
        <v>4</v>
      </c>
      <c r="B5513" s="200"/>
      <c r="C5513" s="200"/>
      <c r="D5513" s="215"/>
      <c r="E5513" s="200"/>
      <c r="F5513" s="200"/>
      <c r="G5513" s="203"/>
      <c r="H5513" s="273"/>
      <c r="I5513" s="271">
        <f t="shared" si="861"/>
        <v>0</v>
      </c>
      <c r="J5513" s="271"/>
      <c r="K5513" s="271"/>
      <c r="L5513" s="271"/>
      <c r="M5513" s="272"/>
      <c r="N5513" s="272"/>
      <c r="O5513" s="272" t="str">
        <f t="shared" si="862"/>
        <v/>
      </c>
      <c r="P5513" s="272" t="str">
        <f t="shared" si="863"/>
        <v/>
      </c>
      <c r="Q5513" s="272">
        <f t="shared" si="864"/>
        <v>0</v>
      </c>
      <c r="R5513" s="272"/>
    </row>
    <row r="5514" spans="1:21" x14ac:dyDescent="0.3">
      <c r="A5514" s="214">
        <v>5</v>
      </c>
      <c r="B5514" s="200"/>
      <c r="C5514" s="200"/>
      <c r="D5514" s="215"/>
      <c r="E5514" s="200"/>
      <c r="F5514" s="200"/>
      <c r="G5514" s="216"/>
      <c r="H5514" s="273"/>
      <c r="I5514" s="271">
        <f t="shared" si="861"/>
        <v>0</v>
      </c>
      <c r="J5514" s="271"/>
      <c r="K5514" s="271"/>
      <c r="L5514" s="271"/>
      <c r="M5514" s="272"/>
      <c r="N5514" s="272"/>
      <c r="O5514" s="272" t="str">
        <f t="shared" si="862"/>
        <v/>
      </c>
      <c r="P5514" s="272" t="str">
        <f t="shared" si="863"/>
        <v/>
      </c>
      <c r="Q5514" s="272">
        <f t="shared" si="864"/>
        <v>0</v>
      </c>
      <c r="R5514" s="272"/>
    </row>
    <row r="5515" spans="1:21" x14ac:dyDescent="0.3">
      <c r="A5515" s="214">
        <v>6</v>
      </c>
      <c r="B5515" s="200"/>
      <c r="C5515" s="200"/>
      <c r="D5515" s="215"/>
      <c r="E5515" s="200"/>
      <c r="F5515" s="200"/>
      <c r="G5515" s="216"/>
      <c r="H5515" s="273"/>
      <c r="I5515" s="271">
        <f t="shared" si="861"/>
        <v>0</v>
      </c>
      <c r="J5515" s="271"/>
      <c r="K5515" s="271"/>
      <c r="L5515" s="271"/>
      <c r="M5515" s="272"/>
      <c r="N5515" s="272"/>
      <c r="O5515" s="272" t="str">
        <f t="shared" si="862"/>
        <v/>
      </c>
      <c r="P5515" s="272" t="str">
        <f t="shared" si="863"/>
        <v/>
      </c>
      <c r="Q5515" s="272">
        <f t="shared" si="864"/>
        <v>0</v>
      </c>
      <c r="R5515" s="272"/>
    </row>
    <row r="5516" spans="1:21" ht="17.25" thickBot="1" x14ac:dyDescent="0.35">
      <c r="A5516" s="217">
        <v>7</v>
      </c>
      <c r="B5516" s="204"/>
      <c r="C5516" s="204"/>
      <c r="D5516" s="218"/>
      <c r="E5516" s="204"/>
      <c r="F5516" s="204"/>
      <c r="G5516" s="219"/>
      <c r="H5516" s="273"/>
      <c r="I5516" s="271">
        <f t="shared" si="861"/>
        <v>0</v>
      </c>
      <c r="J5516" s="271"/>
      <c r="K5516" s="271"/>
      <c r="L5516" s="271"/>
      <c r="M5516" s="272"/>
      <c r="N5516" s="272"/>
      <c r="O5516" s="272" t="str">
        <f t="shared" si="862"/>
        <v/>
      </c>
      <c r="P5516" s="272" t="str">
        <f t="shared" si="863"/>
        <v/>
      </c>
      <c r="Q5516" s="272">
        <f t="shared" si="864"/>
        <v>0</v>
      </c>
      <c r="R5516" s="272"/>
    </row>
    <row r="5517" spans="1:21" x14ac:dyDescent="0.3">
      <c r="A5517" s="220">
        <v>8</v>
      </c>
      <c r="B5517" s="202"/>
      <c r="C5517" s="202"/>
      <c r="D5517" s="202" t="s">
        <v>271</v>
      </c>
      <c r="E5517" s="202"/>
      <c r="F5517" s="202"/>
      <c r="G5517" s="221"/>
      <c r="H5517" s="273">
        <f>SUM(B5517:B5523)</f>
        <v>0</v>
      </c>
      <c r="I5517" s="271">
        <f t="shared" si="861"/>
        <v>0</v>
      </c>
      <c r="J5517" s="271">
        <f>IF(SUM(H5517-40)&gt;0,H5517-40,0)</f>
        <v>0</v>
      </c>
      <c r="K5517" s="271">
        <f>IF(SUM(I5517:I5523)&gt;J5517,SUM(I5517:I5523),J5517)</f>
        <v>0</v>
      </c>
      <c r="L5517" s="271">
        <f>IF(D5517="o",IF(H5517&lt;15,0,IF(H5517&gt;40,8,H5517/5)),0)</f>
        <v>0</v>
      </c>
      <c r="M5517" s="272"/>
      <c r="N5517" s="272"/>
      <c r="O5517" s="272" t="str">
        <f t="shared" si="862"/>
        <v/>
      </c>
      <c r="P5517" s="272" t="str">
        <f t="shared" si="863"/>
        <v/>
      </c>
      <c r="Q5517" s="272">
        <f t="shared" si="864"/>
        <v>0</v>
      </c>
      <c r="R5517" s="272"/>
    </row>
    <row r="5518" spans="1:21" x14ac:dyDescent="0.3">
      <c r="A5518" s="214">
        <v>9</v>
      </c>
      <c r="B5518" s="200"/>
      <c r="C5518" s="200"/>
      <c r="D5518" s="215"/>
      <c r="E5518" s="200"/>
      <c r="F5518" s="200"/>
      <c r="G5518" s="216"/>
      <c r="H5518" s="273"/>
      <c r="I5518" s="271">
        <f t="shared" si="861"/>
        <v>0</v>
      </c>
      <c r="J5518" s="271"/>
      <c r="K5518" s="271"/>
      <c r="L5518" s="271"/>
      <c r="M5518" s="272"/>
      <c r="N5518" s="272"/>
      <c r="O5518" s="272" t="str">
        <f t="shared" si="862"/>
        <v/>
      </c>
      <c r="P5518" s="272" t="str">
        <f t="shared" si="863"/>
        <v/>
      </c>
      <c r="Q5518" s="272">
        <f t="shared" si="864"/>
        <v>0</v>
      </c>
      <c r="R5518" s="272"/>
    </row>
    <row r="5519" spans="1:21" x14ac:dyDescent="0.3">
      <c r="A5519" s="214">
        <v>10</v>
      </c>
      <c r="B5519" s="200"/>
      <c r="C5519" s="200"/>
      <c r="D5519" s="215"/>
      <c r="E5519" s="200"/>
      <c r="F5519" s="200"/>
      <c r="G5519" s="216"/>
      <c r="H5519" s="273"/>
      <c r="I5519" s="271">
        <f t="shared" si="861"/>
        <v>0</v>
      </c>
      <c r="J5519" s="271"/>
      <c r="K5519" s="271"/>
      <c r="L5519" s="271"/>
      <c r="M5519" s="272"/>
      <c r="N5519" s="272"/>
      <c r="O5519" s="272" t="str">
        <f t="shared" si="862"/>
        <v/>
      </c>
      <c r="P5519" s="272" t="str">
        <f t="shared" si="863"/>
        <v/>
      </c>
      <c r="Q5519" s="272">
        <f t="shared" si="864"/>
        <v>0</v>
      </c>
      <c r="R5519" s="272"/>
    </row>
    <row r="5520" spans="1:21" x14ac:dyDescent="0.3">
      <c r="A5520" s="214">
        <v>11</v>
      </c>
      <c r="B5520" s="200"/>
      <c r="C5520" s="200"/>
      <c r="D5520" s="215"/>
      <c r="E5520" s="200"/>
      <c r="F5520" s="200"/>
      <c r="G5520" s="216"/>
      <c r="H5520" s="273"/>
      <c r="I5520" s="271">
        <f t="shared" si="861"/>
        <v>0</v>
      </c>
      <c r="J5520" s="271"/>
      <c r="K5520" s="271"/>
      <c r="L5520" s="271"/>
      <c r="M5520" s="272"/>
      <c r="N5520" s="272"/>
      <c r="O5520" s="272" t="str">
        <f t="shared" si="862"/>
        <v/>
      </c>
      <c r="P5520" s="272" t="str">
        <f t="shared" si="863"/>
        <v/>
      </c>
      <c r="Q5520" s="272">
        <f t="shared" si="864"/>
        <v>0</v>
      </c>
      <c r="R5520" s="272"/>
    </row>
    <row r="5521" spans="1:18" x14ac:dyDescent="0.3">
      <c r="A5521" s="214">
        <v>12</v>
      </c>
      <c r="B5521" s="200"/>
      <c r="C5521" s="200"/>
      <c r="D5521" s="215"/>
      <c r="E5521" s="200"/>
      <c r="F5521" s="200"/>
      <c r="G5521" s="216"/>
      <c r="H5521" s="273"/>
      <c r="I5521" s="271">
        <f t="shared" si="861"/>
        <v>0</v>
      </c>
      <c r="J5521" s="271"/>
      <c r="K5521" s="271"/>
      <c r="L5521" s="271"/>
      <c r="M5521" s="272"/>
      <c r="N5521" s="272"/>
      <c r="O5521" s="272" t="str">
        <f t="shared" si="862"/>
        <v/>
      </c>
      <c r="P5521" s="272" t="str">
        <f t="shared" si="863"/>
        <v/>
      </c>
      <c r="Q5521" s="272">
        <f t="shared" si="864"/>
        <v>0</v>
      </c>
      <c r="R5521" s="272"/>
    </row>
    <row r="5522" spans="1:18" x14ac:dyDescent="0.3">
      <c r="A5522" s="214">
        <v>13</v>
      </c>
      <c r="B5522" s="200"/>
      <c r="C5522" s="200"/>
      <c r="D5522" s="215"/>
      <c r="E5522" s="200"/>
      <c r="F5522" s="200"/>
      <c r="G5522" s="216"/>
      <c r="H5522" s="273"/>
      <c r="I5522" s="271">
        <f t="shared" si="861"/>
        <v>0</v>
      </c>
      <c r="J5522" s="271"/>
      <c r="K5522" s="271"/>
      <c r="L5522" s="271"/>
      <c r="M5522" s="272"/>
      <c r="N5522" s="272"/>
      <c r="O5522" s="272" t="str">
        <f t="shared" si="862"/>
        <v/>
      </c>
      <c r="P5522" s="272" t="str">
        <f t="shared" si="863"/>
        <v/>
      </c>
      <c r="Q5522" s="272">
        <f t="shared" si="864"/>
        <v>0</v>
      </c>
      <c r="R5522" s="272"/>
    </row>
    <row r="5523" spans="1:18" ht="17.25" thickBot="1" x14ac:dyDescent="0.35">
      <c r="A5523" s="217">
        <v>14</v>
      </c>
      <c r="B5523" s="204"/>
      <c r="C5523" s="204"/>
      <c r="D5523" s="218"/>
      <c r="E5523" s="204"/>
      <c r="F5523" s="204"/>
      <c r="G5523" s="219"/>
      <c r="H5523" s="273"/>
      <c r="I5523" s="271">
        <f t="shared" si="861"/>
        <v>0</v>
      </c>
      <c r="J5523" s="271"/>
      <c r="K5523" s="271"/>
      <c r="L5523" s="271"/>
      <c r="M5523" s="272"/>
      <c r="N5523" s="272"/>
      <c r="O5523" s="272" t="str">
        <f t="shared" si="862"/>
        <v/>
      </c>
      <c r="P5523" s="272" t="str">
        <f t="shared" si="863"/>
        <v/>
      </c>
      <c r="Q5523" s="272">
        <f t="shared" si="864"/>
        <v>0</v>
      </c>
      <c r="R5523" s="272"/>
    </row>
    <row r="5524" spans="1:18" x14ac:dyDescent="0.3">
      <c r="A5524" s="220">
        <v>15</v>
      </c>
      <c r="B5524" s="202"/>
      <c r="C5524" s="202"/>
      <c r="D5524" s="202" t="s">
        <v>271</v>
      </c>
      <c r="E5524" s="202"/>
      <c r="F5524" s="202"/>
      <c r="G5524" s="221"/>
      <c r="H5524" s="273">
        <f>SUM(B5524:B5530)</f>
        <v>0</v>
      </c>
      <c r="I5524" s="271">
        <f t="shared" si="861"/>
        <v>0</v>
      </c>
      <c r="J5524" s="271">
        <f>IF(SUM(H5524-40)&gt;0,H5524-40,0)</f>
        <v>0</v>
      </c>
      <c r="K5524" s="271">
        <f>IF(SUM(I5524:I5530)&gt;J5524,SUM(I5524:I5530),J5524)</f>
        <v>0</v>
      </c>
      <c r="L5524" s="271">
        <f>IF(D5524="o",IF(H5524&lt;15,0,IF(H5524&gt;40,8,H5524/5)),0)</f>
        <v>0</v>
      </c>
      <c r="M5524" s="272"/>
      <c r="N5524" s="272"/>
      <c r="O5524" s="272" t="str">
        <f t="shared" si="862"/>
        <v/>
      </c>
      <c r="P5524" s="272" t="str">
        <f t="shared" si="863"/>
        <v/>
      </c>
      <c r="Q5524" s="272">
        <f t="shared" si="864"/>
        <v>0</v>
      </c>
      <c r="R5524" s="272"/>
    </row>
    <row r="5525" spans="1:18" x14ac:dyDescent="0.3">
      <c r="A5525" s="214">
        <v>16</v>
      </c>
      <c r="B5525" s="200"/>
      <c r="C5525" s="200"/>
      <c r="D5525" s="215"/>
      <c r="E5525" s="200"/>
      <c r="F5525" s="200"/>
      <c r="G5525" s="216"/>
      <c r="H5525" s="273"/>
      <c r="I5525" s="271">
        <f t="shared" si="861"/>
        <v>0</v>
      </c>
      <c r="J5525" s="271"/>
      <c r="K5525" s="271"/>
      <c r="L5525" s="271"/>
      <c r="M5525" s="272"/>
      <c r="N5525" s="272"/>
      <c r="O5525" s="272" t="str">
        <f t="shared" si="862"/>
        <v/>
      </c>
      <c r="P5525" s="272" t="str">
        <f t="shared" si="863"/>
        <v/>
      </c>
      <c r="Q5525" s="272">
        <f t="shared" si="864"/>
        <v>0</v>
      </c>
      <c r="R5525" s="272"/>
    </row>
    <row r="5526" spans="1:18" x14ac:dyDescent="0.3">
      <c r="A5526" s="214">
        <v>17</v>
      </c>
      <c r="B5526" s="200"/>
      <c r="C5526" s="200"/>
      <c r="D5526" s="215"/>
      <c r="E5526" s="200"/>
      <c r="F5526" s="200"/>
      <c r="G5526" s="216"/>
      <c r="H5526" s="273"/>
      <c r="I5526" s="271">
        <f t="shared" si="861"/>
        <v>0</v>
      </c>
      <c r="J5526" s="271"/>
      <c r="K5526" s="271"/>
      <c r="L5526" s="271"/>
      <c r="M5526" s="272"/>
      <c r="N5526" s="272"/>
      <c r="O5526" s="272" t="str">
        <f t="shared" si="862"/>
        <v/>
      </c>
      <c r="P5526" s="272" t="str">
        <f t="shared" si="863"/>
        <v/>
      </c>
      <c r="Q5526" s="272">
        <f t="shared" si="864"/>
        <v>0</v>
      </c>
      <c r="R5526" s="272"/>
    </row>
    <row r="5527" spans="1:18" x14ac:dyDescent="0.3">
      <c r="A5527" s="214">
        <v>18</v>
      </c>
      <c r="B5527" s="200"/>
      <c r="C5527" s="200"/>
      <c r="D5527" s="215"/>
      <c r="E5527" s="200"/>
      <c r="F5527" s="200"/>
      <c r="G5527" s="216"/>
      <c r="H5527" s="273"/>
      <c r="I5527" s="271">
        <f t="shared" si="861"/>
        <v>0</v>
      </c>
      <c r="J5527" s="271"/>
      <c r="K5527" s="271"/>
      <c r="L5527" s="271"/>
      <c r="M5527" s="272"/>
      <c r="N5527" s="272"/>
      <c r="O5527" s="272" t="str">
        <f t="shared" si="862"/>
        <v/>
      </c>
      <c r="P5527" s="272" t="str">
        <f t="shared" si="863"/>
        <v/>
      </c>
      <c r="Q5527" s="272">
        <f t="shared" si="864"/>
        <v>0</v>
      </c>
      <c r="R5527" s="272"/>
    </row>
    <row r="5528" spans="1:18" x14ac:dyDescent="0.3">
      <c r="A5528" s="214">
        <v>19</v>
      </c>
      <c r="B5528" s="200"/>
      <c r="C5528" s="200"/>
      <c r="D5528" s="215"/>
      <c r="E5528" s="200"/>
      <c r="F5528" s="200"/>
      <c r="G5528" s="216"/>
      <c r="H5528" s="273"/>
      <c r="I5528" s="271">
        <f t="shared" si="861"/>
        <v>0</v>
      </c>
      <c r="J5528" s="271"/>
      <c r="K5528" s="271"/>
      <c r="L5528" s="271"/>
      <c r="M5528" s="272"/>
      <c r="N5528" s="272"/>
      <c r="O5528" s="272" t="str">
        <f t="shared" si="862"/>
        <v/>
      </c>
      <c r="P5528" s="272" t="str">
        <f t="shared" si="863"/>
        <v/>
      </c>
      <c r="Q5528" s="272">
        <f t="shared" si="864"/>
        <v>0</v>
      </c>
      <c r="R5528" s="272"/>
    </row>
    <row r="5529" spans="1:18" x14ac:dyDescent="0.3">
      <c r="A5529" s="214">
        <v>20</v>
      </c>
      <c r="B5529" s="200"/>
      <c r="C5529" s="200"/>
      <c r="D5529" s="215"/>
      <c r="E5529" s="200"/>
      <c r="F5529" s="200"/>
      <c r="G5529" s="216"/>
      <c r="H5529" s="273"/>
      <c r="I5529" s="271">
        <f t="shared" si="861"/>
        <v>0</v>
      </c>
      <c r="J5529" s="271"/>
      <c r="K5529" s="271"/>
      <c r="L5529" s="271"/>
      <c r="M5529" s="272"/>
      <c r="N5529" s="272"/>
      <c r="O5529" s="272" t="str">
        <f t="shared" si="862"/>
        <v/>
      </c>
      <c r="P5529" s="272" t="str">
        <f t="shared" si="863"/>
        <v/>
      </c>
      <c r="Q5529" s="272">
        <f t="shared" si="864"/>
        <v>0</v>
      </c>
      <c r="R5529" s="272"/>
    </row>
    <row r="5530" spans="1:18" ht="17.25" thickBot="1" x14ac:dyDescent="0.35">
      <c r="A5530" s="217">
        <v>21</v>
      </c>
      <c r="B5530" s="204"/>
      <c r="C5530" s="204"/>
      <c r="D5530" s="218"/>
      <c r="E5530" s="204"/>
      <c r="F5530" s="204"/>
      <c r="G5530" s="219"/>
      <c r="H5530" s="273"/>
      <c r="I5530" s="271">
        <f t="shared" si="861"/>
        <v>0</v>
      </c>
      <c r="J5530" s="271"/>
      <c r="K5530" s="271"/>
      <c r="L5530" s="271"/>
      <c r="M5530" s="272"/>
      <c r="N5530" s="272"/>
      <c r="O5530" s="272" t="str">
        <f t="shared" si="862"/>
        <v/>
      </c>
      <c r="P5530" s="272" t="str">
        <f t="shared" si="863"/>
        <v/>
      </c>
      <c r="Q5530" s="272">
        <f t="shared" si="864"/>
        <v>0</v>
      </c>
      <c r="R5530" s="272"/>
    </row>
    <row r="5531" spans="1:18" x14ac:dyDescent="0.3">
      <c r="A5531" s="220">
        <v>22</v>
      </c>
      <c r="B5531" s="202"/>
      <c r="C5531" s="202"/>
      <c r="D5531" s="202" t="s">
        <v>271</v>
      </c>
      <c r="E5531" s="202"/>
      <c r="F5531" s="202"/>
      <c r="G5531" s="221"/>
      <c r="H5531" s="273">
        <f>SUM(B5531:B5537)</f>
        <v>0</v>
      </c>
      <c r="I5531" s="271">
        <f t="shared" si="861"/>
        <v>0</v>
      </c>
      <c r="J5531" s="271">
        <f>IF(SUM(H5531-40)&gt;0,H5531-40,0)</f>
        <v>0</v>
      </c>
      <c r="K5531" s="271">
        <f>IF(SUM(I5531:I5537)&gt;J5531,SUM(I5531:I5537),J5531)</f>
        <v>0</v>
      </c>
      <c r="L5531" s="271">
        <f>IF(D5531="o",IF(H5531&lt;15,0,IF(H5531&gt;40,8,H5531/5)),0)</f>
        <v>0</v>
      </c>
      <c r="M5531" s="272"/>
      <c r="N5531" s="272"/>
      <c r="O5531" s="272" t="str">
        <f t="shared" si="862"/>
        <v/>
      </c>
      <c r="P5531" s="272" t="str">
        <f t="shared" si="863"/>
        <v/>
      </c>
      <c r="Q5531" s="272">
        <f t="shared" si="864"/>
        <v>0</v>
      </c>
      <c r="R5531" s="272"/>
    </row>
    <row r="5532" spans="1:18" x14ac:dyDescent="0.3">
      <c r="A5532" s="214">
        <v>23</v>
      </c>
      <c r="B5532" s="200"/>
      <c r="C5532" s="200"/>
      <c r="D5532" s="215"/>
      <c r="E5532" s="200"/>
      <c r="F5532" s="200"/>
      <c r="G5532" s="216"/>
      <c r="H5532" s="273"/>
      <c r="I5532" s="271">
        <f t="shared" si="861"/>
        <v>0</v>
      </c>
      <c r="J5532" s="271"/>
      <c r="K5532" s="271"/>
      <c r="L5532" s="271"/>
      <c r="M5532" s="272"/>
      <c r="N5532" s="272"/>
      <c r="O5532" s="272" t="str">
        <f t="shared" si="862"/>
        <v/>
      </c>
      <c r="P5532" s="272" t="str">
        <f t="shared" si="863"/>
        <v/>
      </c>
      <c r="Q5532" s="272">
        <f t="shared" si="864"/>
        <v>0</v>
      </c>
      <c r="R5532" s="272"/>
    </row>
    <row r="5533" spans="1:18" x14ac:dyDescent="0.3">
      <c r="A5533" s="214">
        <v>24</v>
      </c>
      <c r="B5533" s="200"/>
      <c r="C5533" s="200"/>
      <c r="D5533" s="215"/>
      <c r="E5533" s="200"/>
      <c r="F5533" s="200"/>
      <c r="G5533" s="216"/>
      <c r="H5533" s="273"/>
      <c r="I5533" s="271">
        <f t="shared" si="861"/>
        <v>0</v>
      </c>
      <c r="J5533" s="271"/>
      <c r="K5533" s="271"/>
      <c r="L5533" s="271"/>
      <c r="M5533" s="272"/>
      <c r="N5533" s="272"/>
      <c r="O5533" s="272" t="str">
        <f t="shared" si="862"/>
        <v/>
      </c>
      <c r="P5533" s="272" t="str">
        <f t="shared" si="863"/>
        <v/>
      </c>
      <c r="Q5533" s="272">
        <f t="shared" si="864"/>
        <v>0</v>
      </c>
      <c r="R5533" s="272"/>
    </row>
    <row r="5534" spans="1:18" x14ac:dyDescent="0.3">
      <c r="A5534" s="214">
        <v>25</v>
      </c>
      <c r="B5534" s="200"/>
      <c r="C5534" s="200"/>
      <c r="D5534" s="215"/>
      <c r="E5534" s="200"/>
      <c r="F5534" s="200"/>
      <c r="G5534" s="216"/>
      <c r="H5534" s="273"/>
      <c r="I5534" s="271">
        <f t="shared" si="861"/>
        <v>0</v>
      </c>
      <c r="J5534" s="271"/>
      <c r="K5534" s="271"/>
      <c r="L5534" s="271"/>
      <c r="M5534" s="272"/>
      <c r="N5534" s="272"/>
      <c r="O5534" s="272" t="str">
        <f t="shared" si="862"/>
        <v/>
      </c>
      <c r="P5534" s="272" t="str">
        <f t="shared" si="863"/>
        <v/>
      </c>
      <c r="Q5534" s="272">
        <f t="shared" si="864"/>
        <v>0</v>
      </c>
      <c r="R5534" s="272"/>
    </row>
    <row r="5535" spans="1:18" x14ac:dyDescent="0.3">
      <c r="A5535" s="214">
        <v>26</v>
      </c>
      <c r="B5535" s="200"/>
      <c r="C5535" s="200"/>
      <c r="D5535" s="215"/>
      <c r="E5535" s="200"/>
      <c r="F5535" s="200"/>
      <c r="G5535" s="216"/>
      <c r="H5535" s="273"/>
      <c r="I5535" s="271">
        <f t="shared" si="861"/>
        <v>0</v>
      </c>
      <c r="J5535" s="271"/>
      <c r="K5535" s="271"/>
      <c r="L5535" s="271"/>
      <c r="M5535" s="272"/>
      <c r="N5535" s="272"/>
      <c r="O5535" s="272" t="str">
        <f t="shared" si="862"/>
        <v/>
      </c>
      <c r="P5535" s="272" t="str">
        <f t="shared" si="863"/>
        <v/>
      </c>
      <c r="Q5535" s="272">
        <f t="shared" si="864"/>
        <v>0</v>
      </c>
      <c r="R5535" s="272"/>
    </row>
    <row r="5536" spans="1:18" x14ac:dyDescent="0.3">
      <c r="A5536" s="214">
        <v>27</v>
      </c>
      <c r="B5536" s="200"/>
      <c r="C5536" s="200"/>
      <c r="D5536" s="215"/>
      <c r="E5536" s="200"/>
      <c r="F5536" s="200"/>
      <c r="G5536" s="216"/>
      <c r="H5536" s="273"/>
      <c r="I5536" s="271">
        <f t="shared" si="861"/>
        <v>0</v>
      </c>
      <c r="J5536" s="271"/>
      <c r="K5536" s="271"/>
      <c r="L5536" s="271"/>
      <c r="M5536" s="272"/>
      <c r="N5536" s="272"/>
      <c r="O5536" s="272" t="str">
        <f t="shared" si="862"/>
        <v/>
      </c>
      <c r="P5536" s="272" t="str">
        <f t="shared" si="863"/>
        <v/>
      </c>
      <c r="Q5536" s="272">
        <f t="shared" si="864"/>
        <v>0</v>
      </c>
      <c r="R5536" s="272"/>
    </row>
    <row r="5537" spans="1:21" ht="17.25" thickBot="1" x14ac:dyDescent="0.35">
      <c r="A5537" s="217">
        <v>28</v>
      </c>
      <c r="B5537" s="204"/>
      <c r="C5537" s="204"/>
      <c r="D5537" s="218"/>
      <c r="E5537" s="204"/>
      <c r="F5537" s="204"/>
      <c r="G5537" s="219"/>
      <c r="H5537" s="273"/>
      <c r="I5537" s="271">
        <f t="shared" si="861"/>
        <v>0</v>
      </c>
      <c r="J5537" s="271"/>
      <c r="K5537" s="271"/>
      <c r="L5537" s="271"/>
      <c r="M5537" s="272"/>
      <c r="N5537" s="272"/>
      <c r="O5537" s="272" t="str">
        <f t="shared" si="862"/>
        <v/>
      </c>
      <c r="P5537" s="272" t="str">
        <f t="shared" si="863"/>
        <v/>
      </c>
      <c r="Q5537" s="272">
        <f t="shared" si="864"/>
        <v>0</v>
      </c>
      <c r="R5537" s="272"/>
    </row>
    <row r="5538" spans="1:21" x14ac:dyDescent="0.3">
      <c r="A5538" s="205"/>
      <c r="B5538" s="202"/>
      <c r="C5538" s="202"/>
      <c r="D5538" s="202" t="s">
        <v>271</v>
      </c>
      <c r="E5538" s="202"/>
      <c r="F5538" s="202"/>
      <c r="G5538" s="221"/>
      <c r="H5538" s="273" t="str">
        <f>IF(A5538&lt;&gt;0,SUM(Q5538:Q5540),"")</f>
        <v/>
      </c>
      <c r="I5538" s="271" t="str">
        <f>IF(A5538&lt;&gt;0,IF(IFERROR(B5538-8,0)&lt;0,0,IFERROR(B5538-8,0)),"")</f>
        <v/>
      </c>
      <c r="J5538" s="271" t="str">
        <f>IF(A5538&lt;&gt;0,IF(SUM(H5538-40)&gt;0,H5538-40,0),"")</f>
        <v/>
      </c>
      <c r="K5538" s="271" t="str">
        <f>IF(A5538&lt;&gt;0,IF(SUM(I5538:I5540)&gt;J5538,SUM(I5538:I5540),J5538),"")</f>
        <v/>
      </c>
      <c r="L5538" s="271" t="str">
        <f>IF(A5538&lt;&gt;0,IF(D5510="o",IF(H5538&lt;(15/(7/COUNTA(A5538:A5540))),0,IF(H5538&gt;(COUNTA(A5538:A5540)/5*40),COUNTA(A5538:A5540)/5*8,H5538/5)),""),"")</f>
        <v/>
      </c>
      <c r="M5538" s="272"/>
      <c r="N5538" s="272"/>
      <c r="O5538" s="272" t="str">
        <f t="shared" si="862"/>
        <v/>
      </c>
      <c r="P5538" s="272" t="str">
        <f t="shared" si="863"/>
        <v/>
      </c>
      <c r="Q5538" s="272">
        <f t="shared" si="864"/>
        <v>0</v>
      </c>
      <c r="R5538" s="272"/>
    </row>
    <row r="5539" spans="1:21" x14ac:dyDescent="0.3">
      <c r="A5539" s="206"/>
      <c r="B5539" s="200"/>
      <c r="C5539" s="200"/>
      <c r="D5539" s="215"/>
      <c r="E5539" s="200"/>
      <c r="F5539" s="200"/>
      <c r="G5539" s="216"/>
      <c r="H5539" s="273"/>
      <c r="I5539" s="271" t="str">
        <f>IF(A5539&lt;&gt;0,IF(IFERROR(B5539-8,0)&lt;0,0,IFERROR(B5539-8,0)),"")</f>
        <v/>
      </c>
      <c r="J5539" s="271"/>
      <c r="K5539" s="271"/>
      <c r="L5539" s="271"/>
      <c r="M5539" s="272"/>
      <c r="N5539" s="272"/>
      <c r="O5539" s="272" t="str">
        <f t="shared" si="862"/>
        <v/>
      </c>
      <c r="P5539" s="272" t="str">
        <f t="shared" si="863"/>
        <v/>
      </c>
      <c r="Q5539" s="272">
        <f t="shared" si="864"/>
        <v>0</v>
      </c>
      <c r="R5539" s="272"/>
    </row>
    <row r="5540" spans="1:21" ht="17.25" thickBot="1" x14ac:dyDescent="0.35">
      <c r="A5540" s="207"/>
      <c r="B5540" s="204"/>
      <c r="C5540" s="204"/>
      <c r="D5540" s="218"/>
      <c r="E5540" s="204"/>
      <c r="F5540" s="204"/>
      <c r="G5540" s="219"/>
      <c r="H5540" s="273"/>
      <c r="I5540" s="271" t="str">
        <f>IF(A5540&lt;&gt;0,IF(IFERROR(B5540-8,0)&lt;0,0,IFERROR(B5540-8,0)),"")</f>
        <v/>
      </c>
      <c r="J5540" s="271"/>
      <c r="K5540" s="271"/>
      <c r="L5540" s="271"/>
      <c r="M5540" s="272"/>
      <c r="N5540" s="272"/>
      <c r="O5540" s="272"/>
      <c r="P5540" s="272"/>
      <c r="Q5540" s="272">
        <f t="shared" si="864"/>
        <v>0</v>
      </c>
      <c r="R5540" s="272"/>
    </row>
    <row r="5541" spans="1:21" ht="17.25" thickBot="1" x14ac:dyDescent="0.35">
      <c r="A5541" s="211"/>
      <c r="B5541" s="243"/>
      <c r="C5541" s="243"/>
      <c r="D5541" s="243"/>
      <c r="E5541" s="243"/>
      <c r="F5541" s="243"/>
      <c r="G5541" s="244"/>
      <c r="H5541" s="273">
        <f t="shared" ref="H5541:M5541" si="865">SUM(H5542:H5572)</f>
        <v>0</v>
      </c>
      <c r="I5541" s="271">
        <f t="shared" si="865"/>
        <v>0</v>
      </c>
      <c r="J5541" s="271">
        <f t="shared" si="865"/>
        <v>0</v>
      </c>
      <c r="K5541" s="271">
        <f t="shared" si="865"/>
        <v>0</v>
      </c>
      <c r="L5541" s="274">
        <f t="shared" si="865"/>
        <v>0</v>
      </c>
      <c r="M5541" s="271" t="e">
        <f t="shared" si="865"/>
        <v>#DIV/0!</v>
      </c>
      <c r="N5541" s="275">
        <f>COUNTA(B5542:B5572)-COUNTIF(B5542:B5572,"연차")</f>
        <v>0</v>
      </c>
      <c r="O5541" s="271">
        <f>SUM(O5542:O5572)</f>
        <v>0</v>
      </c>
      <c r="P5541" s="271">
        <f>SUM(P5542:P5572)</f>
        <v>0</v>
      </c>
      <c r="Q5541" s="272">
        <f>SUM(Q5542:Q5572)</f>
        <v>0</v>
      </c>
      <c r="R5541" s="272">
        <f>COUNTA(A5542:A5572)</f>
        <v>28</v>
      </c>
      <c r="S5541" s="276">
        <f>SUM(C5542:C5572)</f>
        <v>0</v>
      </c>
      <c r="T5541" s="276">
        <f>SUM(F5542:F5572)</f>
        <v>0</v>
      </c>
      <c r="U5541" s="251">
        <f>G5543*G5545</f>
        <v>0</v>
      </c>
    </row>
    <row r="5542" spans="1:21" x14ac:dyDescent="0.3">
      <c r="A5542" s="212">
        <v>1</v>
      </c>
      <c r="B5542" s="201"/>
      <c r="C5542" s="201"/>
      <c r="D5542" s="201" t="s">
        <v>271</v>
      </c>
      <c r="E5542" s="201"/>
      <c r="F5542" s="201"/>
      <c r="G5542" s="213" t="s">
        <v>282</v>
      </c>
      <c r="H5542" s="273">
        <f>SUM(B5542:B5548)</f>
        <v>0</v>
      </c>
      <c r="I5542" s="271">
        <f t="shared" ref="I5542:I5569" si="866">IF(IFERROR(B5542-8,0)&lt;0,0,IFERROR(B5542-8,0))</f>
        <v>0</v>
      </c>
      <c r="J5542" s="271">
        <f>IF(SUM(H5542-40)&gt;0,H5542-40,0)</f>
        <v>0</v>
      </c>
      <c r="K5542" s="271">
        <f>IF(SUM(I5542:I5548)&gt;J5542,SUM(I5542:I5548),J5542)</f>
        <v>0</v>
      </c>
      <c r="L5542" s="271">
        <f>IF(D5542="o",IF(H5542&lt;15,0,IF(H5542&gt;40,8,H5542/5)),0)</f>
        <v>0</v>
      </c>
      <c r="M5542" s="272" t="e">
        <f>SUM(B5542:B5572)/COUNTA(B5542:B5572)</f>
        <v>#DIV/0!</v>
      </c>
      <c r="N5542" s="272"/>
      <c r="O5542" s="272" t="str">
        <f>IF(E5542="o",IF(B5542&gt;8,8,B5542),"")</f>
        <v/>
      </c>
      <c r="P5542" s="272" t="str">
        <f>IF(E5542="o",IF(B5542&gt;8,B5542-8,0),"")</f>
        <v/>
      </c>
      <c r="Q5542" s="272">
        <f>COUNTA(A5542)*IF(B5542="연차",0,B5542)</f>
        <v>0</v>
      </c>
      <c r="R5542" s="272"/>
    </row>
    <row r="5543" spans="1:21" x14ac:dyDescent="0.3">
      <c r="A5543" s="214">
        <v>2</v>
      </c>
      <c r="B5543" s="200"/>
      <c r="C5543" s="200"/>
      <c r="D5543" s="215"/>
      <c r="E5543" s="200"/>
      <c r="F5543" s="200"/>
      <c r="G5543" s="203"/>
      <c r="H5543" s="273"/>
      <c r="I5543" s="271">
        <f t="shared" si="866"/>
        <v>0</v>
      </c>
      <c r="J5543" s="271"/>
      <c r="K5543" s="271"/>
      <c r="L5543" s="271"/>
      <c r="M5543" s="272"/>
      <c r="N5543" s="272"/>
      <c r="O5543" s="272" t="str">
        <f t="shared" ref="O5543:O5571" si="867">IF(E5543="o",IF(B5543&gt;8,8,B5543),"")</f>
        <v/>
      </c>
      <c r="P5543" s="272" t="str">
        <f t="shared" ref="P5543:P5571" si="868">IF(E5543="o",IF(B5543&gt;8,B5543-8,0),"")</f>
        <v/>
      </c>
      <c r="Q5543" s="272">
        <f t="shared" ref="Q5543:Q5572" si="869">COUNTA(A5543)*IF(B5543="연차",0,B5543)</f>
        <v>0</v>
      </c>
      <c r="R5543" s="272"/>
    </row>
    <row r="5544" spans="1:21" x14ac:dyDescent="0.3">
      <c r="A5544" s="214">
        <v>3</v>
      </c>
      <c r="B5544" s="200"/>
      <c r="C5544" s="200"/>
      <c r="D5544" s="215"/>
      <c r="E5544" s="200"/>
      <c r="F5544" s="200"/>
      <c r="G5544" s="203" t="s">
        <v>275</v>
      </c>
      <c r="H5544" s="273"/>
      <c r="I5544" s="271">
        <f t="shared" si="866"/>
        <v>0</v>
      </c>
      <c r="J5544" s="271"/>
      <c r="K5544" s="271"/>
      <c r="L5544" s="271"/>
      <c r="M5544" s="272"/>
      <c r="N5544" s="272"/>
      <c r="O5544" s="272" t="str">
        <f t="shared" si="867"/>
        <v/>
      </c>
      <c r="P5544" s="272" t="str">
        <f t="shared" si="868"/>
        <v/>
      </c>
      <c r="Q5544" s="272">
        <f t="shared" si="869"/>
        <v>0</v>
      </c>
      <c r="R5544" s="272"/>
    </row>
    <row r="5545" spans="1:21" x14ac:dyDescent="0.3">
      <c r="A5545" s="214">
        <v>4</v>
      </c>
      <c r="B5545" s="200"/>
      <c r="C5545" s="200"/>
      <c r="D5545" s="215"/>
      <c r="E5545" s="200"/>
      <c r="F5545" s="200"/>
      <c r="G5545" s="203"/>
      <c r="H5545" s="273"/>
      <c r="I5545" s="271">
        <f t="shared" si="866"/>
        <v>0</v>
      </c>
      <c r="J5545" s="271"/>
      <c r="K5545" s="271"/>
      <c r="L5545" s="271"/>
      <c r="M5545" s="272"/>
      <c r="N5545" s="272"/>
      <c r="O5545" s="272" t="str">
        <f t="shared" si="867"/>
        <v/>
      </c>
      <c r="P5545" s="272" t="str">
        <f t="shared" si="868"/>
        <v/>
      </c>
      <c r="Q5545" s="272">
        <f t="shared" si="869"/>
        <v>0</v>
      </c>
      <c r="R5545" s="272"/>
    </row>
    <row r="5546" spans="1:21" x14ac:dyDescent="0.3">
      <c r="A5546" s="214">
        <v>5</v>
      </c>
      <c r="B5546" s="200"/>
      <c r="C5546" s="200"/>
      <c r="D5546" s="215"/>
      <c r="E5546" s="200"/>
      <c r="F5546" s="200"/>
      <c r="G5546" s="216"/>
      <c r="H5546" s="273"/>
      <c r="I5546" s="271">
        <f t="shared" si="866"/>
        <v>0</v>
      </c>
      <c r="J5546" s="271"/>
      <c r="K5546" s="271"/>
      <c r="L5546" s="271"/>
      <c r="M5546" s="272"/>
      <c r="N5546" s="272"/>
      <c r="O5546" s="272" t="str">
        <f t="shared" si="867"/>
        <v/>
      </c>
      <c r="P5546" s="272" t="str">
        <f t="shared" si="868"/>
        <v/>
      </c>
      <c r="Q5546" s="272">
        <f t="shared" si="869"/>
        <v>0</v>
      </c>
      <c r="R5546" s="272"/>
    </row>
    <row r="5547" spans="1:21" x14ac:dyDescent="0.3">
      <c r="A5547" s="214">
        <v>6</v>
      </c>
      <c r="B5547" s="200"/>
      <c r="C5547" s="200"/>
      <c r="D5547" s="215"/>
      <c r="E5547" s="200"/>
      <c r="F5547" s="200"/>
      <c r="G5547" s="216"/>
      <c r="H5547" s="273"/>
      <c r="I5547" s="271">
        <f t="shared" si="866"/>
        <v>0</v>
      </c>
      <c r="J5547" s="271"/>
      <c r="K5547" s="271"/>
      <c r="L5547" s="271"/>
      <c r="M5547" s="272"/>
      <c r="N5547" s="272"/>
      <c r="O5547" s="272" t="str">
        <f t="shared" si="867"/>
        <v/>
      </c>
      <c r="P5547" s="272" t="str">
        <f t="shared" si="868"/>
        <v/>
      </c>
      <c r="Q5547" s="272">
        <f t="shared" si="869"/>
        <v>0</v>
      </c>
      <c r="R5547" s="272"/>
    </row>
    <row r="5548" spans="1:21" ht="17.25" thickBot="1" x14ac:dyDescent="0.35">
      <c r="A5548" s="217">
        <v>7</v>
      </c>
      <c r="B5548" s="204"/>
      <c r="C5548" s="204"/>
      <c r="D5548" s="218"/>
      <c r="E5548" s="204"/>
      <c r="F5548" s="204"/>
      <c r="G5548" s="219"/>
      <c r="H5548" s="273"/>
      <c r="I5548" s="271">
        <f t="shared" si="866"/>
        <v>0</v>
      </c>
      <c r="J5548" s="271"/>
      <c r="K5548" s="271"/>
      <c r="L5548" s="271"/>
      <c r="M5548" s="272"/>
      <c r="N5548" s="272"/>
      <c r="O5548" s="272" t="str">
        <f t="shared" si="867"/>
        <v/>
      </c>
      <c r="P5548" s="272" t="str">
        <f t="shared" si="868"/>
        <v/>
      </c>
      <c r="Q5548" s="272">
        <f t="shared" si="869"/>
        <v>0</v>
      </c>
      <c r="R5548" s="272"/>
    </row>
    <row r="5549" spans="1:21" x14ac:dyDescent="0.3">
      <c r="A5549" s="220">
        <v>8</v>
      </c>
      <c r="B5549" s="202"/>
      <c r="C5549" s="202"/>
      <c r="D5549" s="202" t="s">
        <v>271</v>
      </c>
      <c r="E5549" s="202"/>
      <c r="F5549" s="202"/>
      <c r="G5549" s="221"/>
      <c r="H5549" s="273">
        <f>SUM(B5549:B5555)</f>
        <v>0</v>
      </c>
      <c r="I5549" s="271">
        <f t="shared" si="866"/>
        <v>0</v>
      </c>
      <c r="J5549" s="271">
        <f>IF(SUM(H5549-40)&gt;0,H5549-40,0)</f>
        <v>0</v>
      </c>
      <c r="K5549" s="271">
        <f>IF(SUM(I5549:I5555)&gt;J5549,SUM(I5549:I5555),J5549)</f>
        <v>0</v>
      </c>
      <c r="L5549" s="271">
        <f>IF(D5549="o",IF(H5549&lt;15,0,IF(H5549&gt;40,8,H5549/5)),0)</f>
        <v>0</v>
      </c>
      <c r="M5549" s="272"/>
      <c r="N5549" s="272"/>
      <c r="O5549" s="272" t="str">
        <f t="shared" si="867"/>
        <v/>
      </c>
      <c r="P5549" s="272" t="str">
        <f t="shared" si="868"/>
        <v/>
      </c>
      <c r="Q5549" s="272">
        <f t="shared" si="869"/>
        <v>0</v>
      </c>
      <c r="R5549" s="272"/>
    </row>
    <row r="5550" spans="1:21" x14ac:dyDescent="0.3">
      <c r="A5550" s="214">
        <v>9</v>
      </c>
      <c r="B5550" s="200"/>
      <c r="C5550" s="200"/>
      <c r="D5550" s="215"/>
      <c r="E5550" s="200"/>
      <c r="F5550" s="200"/>
      <c r="G5550" s="216"/>
      <c r="H5550" s="273"/>
      <c r="I5550" s="271">
        <f t="shared" si="866"/>
        <v>0</v>
      </c>
      <c r="J5550" s="271"/>
      <c r="K5550" s="271"/>
      <c r="L5550" s="271"/>
      <c r="M5550" s="272"/>
      <c r="N5550" s="272"/>
      <c r="O5550" s="272" t="str">
        <f t="shared" si="867"/>
        <v/>
      </c>
      <c r="P5550" s="272" t="str">
        <f t="shared" si="868"/>
        <v/>
      </c>
      <c r="Q5550" s="272">
        <f t="shared" si="869"/>
        <v>0</v>
      </c>
      <c r="R5550" s="272"/>
    </row>
    <row r="5551" spans="1:21" x14ac:dyDescent="0.3">
      <c r="A5551" s="214">
        <v>10</v>
      </c>
      <c r="B5551" s="200"/>
      <c r="C5551" s="200"/>
      <c r="D5551" s="215"/>
      <c r="E5551" s="200"/>
      <c r="F5551" s="200"/>
      <c r="G5551" s="216"/>
      <c r="H5551" s="273"/>
      <c r="I5551" s="271">
        <f t="shared" si="866"/>
        <v>0</v>
      </c>
      <c r="J5551" s="271"/>
      <c r="K5551" s="271"/>
      <c r="L5551" s="271"/>
      <c r="M5551" s="272"/>
      <c r="N5551" s="272"/>
      <c r="O5551" s="272" t="str">
        <f t="shared" si="867"/>
        <v/>
      </c>
      <c r="P5551" s="272" t="str">
        <f t="shared" si="868"/>
        <v/>
      </c>
      <c r="Q5551" s="272">
        <f t="shared" si="869"/>
        <v>0</v>
      </c>
      <c r="R5551" s="272"/>
    </row>
    <row r="5552" spans="1:21" x14ac:dyDescent="0.3">
      <c r="A5552" s="214">
        <v>11</v>
      </c>
      <c r="B5552" s="200"/>
      <c r="C5552" s="200"/>
      <c r="D5552" s="215"/>
      <c r="E5552" s="200"/>
      <c r="F5552" s="200"/>
      <c r="G5552" s="216"/>
      <c r="H5552" s="273"/>
      <c r="I5552" s="271">
        <f t="shared" si="866"/>
        <v>0</v>
      </c>
      <c r="J5552" s="271"/>
      <c r="K5552" s="271"/>
      <c r="L5552" s="271"/>
      <c r="M5552" s="272"/>
      <c r="N5552" s="272"/>
      <c r="O5552" s="272" t="str">
        <f t="shared" si="867"/>
        <v/>
      </c>
      <c r="P5552" s="272" t="str">
        <f t="shared" si="868"/>
        <v/>
      </c>
      <c r="Q5552" s="272">
        <f t="shared" si="869"/>
        <v>0</v>
      </c>
      <c r="R5552" s="272"/>
    </row>
    <row r="5553" spans="1:18" x14ac:dyDescent="0.3">
      <c r="A5553" s="214">
        <v>12</v>
      </c>
      <c r="B5553" s="200"/>
      <c r="C5553" s="200"/>
      <c r="D5553" s="215"/>
      <c r="E5553" s="200"/>
      <c r="F5553" s="200"/>
      <c r="G5553" s="216"/>
      <c r="H5553" s="273"/>
      <c r="I5553" s="271">
        <f t="shared" si="866"/>
        <v>0</v>
      </c>
      <c r="J5553" s="271"/>
      <c r="K5553" s="271"/>
      <c r="L5553" s="271"/>
      <c r="M5553" s="272"/>
      <c r="N5553" s="272"/>
      <c r="O5553" s="272" t="str">
        <f t="shared" si="867"/>
        <v/>
      </c>
      <c r="P5553" s="272" t="str">
        <f t="shared" si="868"/>
        <v/>
      </c>
      <c r="Q5553" s="272">
        <f t="shared" si="869"/>
        <v>0</v>
      </c>
      <c r="R5553" s="272"/>
    </row>
    <row r="5554" spans="1:18" x14ac:dyDescent="0.3">
      <c r="A5554" s="214">
        <v>13</v>
      </c>
      <c r="B5554" s="200"/>
      <c r="C5554" s="200"/>
      <c r="D5554" s="215"/>
      <c r="E5554" s="200"/>
      <c r="F5554" s="200"/>
      <c r="G5554" s="216"/>
      <c r="H5554" s="273"/>
      <c r="I5554" s="271">
        <f t="shared" si="866"/>
        <v>0</v>
      </c>
      <c r="J5554" s="271"/>
      <c r="K5554" s="271"/>
      <c r="L5554" s="271"/>
      <c r="M5554" s="272"/>
      <c r="N5554" s="272"/>
      <c r="O5554" s="272" t="str">
        <f t="shared" si="867"/>
        <v/>
      </c>
      <c r="P5554" s="272" t="str">
        <f t="shared" si="868"/>
        <v/>
      </c>
      <c r="Q5554" s="272">
        <f t="shared" si="869"/>
        <v>0</v>
      </c>
      <c r="R5554" s="272"/>
    </row>
    <row r="5555" spans="1:18" ht="17.25" thickBot="1" x14ac:dyDescent="0.35">
      <c r="A5555" s="217">
        <v>14</v>
      </c>
      <c r="B5555" s="204"/>
      <c r="C5555" s="204"/>
      <c r="D5555" s="218"/>
      <c r="E5555" s="204"/>
      <c r="F5555" s="204"/>
      <c r="G5555" s="219"/>
      <c r="H5555" s="273"/>
      <c r="I5555" s="271">
        <f t="shared" si="866"/>
        <v>0</v>
      </c>
      <c r="J5555" s="271"/>
      <c r="K5555" s="271"/>
      <c r="L5555" s="271"/>
      <c r="M5555" s="272"/>
      <c r="N5555" s="272"/>
      <c r="O5555" s="272" t="str">
        <f t="shared" si="867"/>
        <v/>
      </c>
      <c r="P5555" s="272" t="str">
        <f t="shared" si="868"/>
        <v/>
      </c>
      <c r="Q5555" s="272">
        <f t="shared" si="869"/>
        <v>0</v>
      </c>
      <c r="R5555" s="272"/>
    </row>
    <row r="5556" spans="1:18" x14ac:dyDescent="0.3">
      <c r="A5556" s="220">
        <v>15</v>
      </c>
      <c r="B5556" s="202"/>
      <c r="C5556" s="202"/>
      <c r="D5556" s="202" t="s">
        <v>271</v>
      </c>
      <c r="E5556" s="202"/>
      <c r="F5556" s="202"/>
      <c r="G5556" s="221"/>
      <c r="H5556" s="273">
        <f>SUM(B5556:B5562)</f>
        <v>0</v>
      </c>
      <c r="I5556" s="271">
        <f t="shared" si="866"/>
        <v>0</v>
      </c>
      <c r="J5556" s="271">
        <f>IF(SUM(H5556-40)&gt;0,H5556-40,0)</f>
        <v>0</v>
      </c>
      <c r="K5556" s="271">
        <f>IF(SUM(I5556:I5562)&gt;J5556,SUM(I5556:I5562),J5556)</f>
        <v>0</v>
      </c>
      <c r="L5556" s="271">
        <f>IF(D5556="o",IF(H5556&lt;15,0,IF(H5556&gt;40,8,H5556/5)),0)</f>
        <v>0</v>
      </c>
      <c r="M5556" s="272"/>
      <c r="N5556" s="272"/>
      <c r="O5556" s="272" t="str">
        <f t="shared" si="867"/>
        <v/>
      </c>
      <c r="P5556" s="272" t="str">
        <f t="shared" si="868"/>
        <v/>
      </c>
      <c r="Q5556" s="272">
        <f t="shared" si="869"/>
        <v>0</v>
      </c>
      <c r="R5556" s="272"/>
    </row>
    <row r="5557" spans="1:18" x14ac:dyDescent="0.3">
      <c r="A5557" s="214">
        <v>16</v>
      </c>
      <c r="B5557" s="200"/>
      <c r="C5557" s="200"/>
      <c r="D5557" s="215"/>
      <c r="E5557" s="200"/>
      <c r="F5557" s="200"/>
      <c r="G5557" s="216"/>
      <c r="H5557" s="273"/>
      <c r="I5557" s="271">
        <f t="shared" si="866"/>
        <v>0</v>
      </c>
      <c r="J5557" s="271"/>
      <c r="K5557" s="271"/>
      <c r="L5557" s="271"/>
      <c r="M5557" s="272"/>
      <c r="N5557" s="272"/>
      <c r="O5557" s="272" t="str">
        <f t="shared" si="867"/>
        <v/>
      </c>
      <c r="P5557" s="272" t="str">
        <f t="shared" si="868"/>
        <v/>
      </c>
      <c r="Q5557" s="272">
        <f t="shared" si="869"/>
        <v>0</v>
      </c>
      <c r="R5557" s="272"/>
    </row>
    <row r="5558" spans="1:18" x14ac:dyDescent="0.3">
      <c r="A5558" s="214">
        <v>17</v>
      </c>
      <c r="B5558" s="200"/>
      <c r="C5558" s="200"/>
      <c r="D5558" s="215"/>
      <c r="E5558" s="200"/>
      <c r="F5558" s="200"/>
      <c r="G5558" s="216"/>
      <c r="H5558" s="273"/>
      <c r="I5558" s="271">
        <f t="shared" si="866"/>
        <v>0</v>
      </c>
      <c r="J5558" s="271"/>
      <c r="K5558" s="271"/>
      <c r="L5558" s="271"/>
      <c r="M5558" s="272"/>
      <c r="N5558" s="272"/>
      <c r="O5558" s="272" t="str">
        <f t="shared" si="867"/>
        <v/>
      </c>
      <c r="P5558" s="272" t="str">
        <f t="shared" si="868"/>
        <v/>
      </c>
      <c r="Q5558" s="272">
        <f t="shared" si="869"/>
        <v>0</v>
      </c>
      <c r="R5558" s="272"/>
    </row>
    <row r="5559" spans="1:18" x14ac:dyDescent="0.3">
      <c r="A5559" s="214">
        <v>18</v>
      </c>
      <c r="B5559" s="200"/>
      <c r="C5559" s="200"/>
      <c r="D5559" s="215"/>
      <c r="E5559" s="200"/>
      <c r="F5559" s="200"/>
      <c r="G5559" s="216"/>
      <c r="H5559" s="273"/>
      <c r="I5559" s="271">
        <f t="shared" si="866"/>
        <v>0</v>
      </c>
      <c r="J5559" s="271"/>
      <c r="K5559" s="271"/>
      <c r="L5559" s="271"/>
      <c r="M5559" s="272"/>
      <c r="N5559" s="272"/>
      <c r="O5559" s="272" t="str">
        <f t="shared" si="867"/>
        <v/>
      </c>
      <c r="P5559" s="272" t="str">
        <f t="shared" si="868"/>
        <v/>
      </c>
      <c r="Q5559" s="272">
        <f t="shared" si="869"/>
        <v>0</v>
      </c>
      <c r="R5559" s="272"/>
    </row>
    <row r="5560" spans="1:18" x14ac:dyDescent="0.3">
      <c r="A5560" s="214">
        <v>19</v>
      </c>
      <c r="B5560" s="200"/>
      <c r="C5560" s="200"/>
      <c r="D5560" s="215"/>
      <c r="E5560" s="200"/>
      <c r="F5560" s="200"/>
      <c r="G5560" s="216"/>
      <c r="H5560" s="273"/>
      <c r="I5560" s="271">
        <f t="shared" si="866"/>
        <v>0</v>
      </c>
      <c r="J5560" s="271"/>
      <c r="K5560" s="271"/>
      <c r="L5560" s="271"/>
      <c r="M5560" s="272"/>
      <c r="N5560" s="272"/>
      <c r="O5560" s="272" t="str">
        <f t="shared" si="867"/>
        <v/>
      </c>
      <c r="P5560" s="272" t="str">
        <f t="shared" si="868"/>
        <v/>
      </c>
      <c r="Q5560" s="272">
        <f t="shared" si="869"/>
        <v>0</v>
      </c>
      <c r="R5560" s="272"/>
    </row>
    <row r="5561" spans="1:18" x14ac:dyDescent="0.3">
      <c r="A5561" s="214">
        <v>20</v>
      </c>
      <c r="B5561" s="200"/>
      <c r="C5561" s="200"/>
      <c r="D5561" s="215"/>
      <c r="E5561" s="200"/>
      <c r="F5561" s="200"/>
      <c r="G5561" s="216"/>
      <c r="H5561" s="273"/>
      <c r="I5561" s="271">
        <f t="shared" si="866"/>
        <v>0</v>
      </c>
      <c r="J5561" s="271"/>
      <c r="K5561" s="271"/>
      <c r="L5561" s="271"/>
      <c r="M5561" s="272"/>
      <c r="N5561" s="272"/>
      <c r="O5561" s="272" t="str">
        <f t="shared" si="867"/>
        <v/>
      </c>
      <c r="P5561" s="272" t="str">
        <f t="shared" si="868"/>
        <v/>
      </c>
      <c r="Q5561" s="272">
        <f t="shared" si="869"/>
        <v>0</v>
      </c>
      <c r="R5561" s="272"/>
    </row>
    <row r="5562" spans="1:18" ht="17.25" thickBot="1" x14ac:dyDescent="0.35">
      <c r="A5562" s="217">
        <v>21</v>
      </c>
      <c r="B5562" s="204"/>
      <c r="C5562" s="204"/>
      <c r="D5562" s="218"/>
      <c r="E5562" s="204"/>
      <c r="F5562" s="204"/>
      <c r="G5562" s="219"/>
      <c r="H5562" s="273"/>
      <c r="I5562" s="271">
        <f t="shared" si="866"/>
        <v>0</v>
      </c>
      <c r="J5562" s="271"/>
      <c r="K5562" s="271"/>
      <c r="L5562" s="271"/>
      <c r="M5562" s="272"/>
      <c r="N5562" s="272"/>
      <c r="O5562" s="272" t="str">
        <f t="shared" si="867"/>
        <v/>
      </c>
      <c r="P5562" s="272" t="str">
        <f t="shared" si="868"/>
        <v/>
      </c>
      <c r="Q5562" s="272">
        <f t="shared" si="869"/>
        <v>0</v>
      </c>
      <c r="R5562" s="272"/>
    </row>
    <row r="5563" spans="1:18" x14ac:dyDescent="0.3">
      <c r="A5563" s="220">
        <v>22</v>
      </c>
      <c r="B5563" s="202"/>
      <c r="C5563" s="202"/>
      <c r="D5563" s="202" t="s">
        <v>271</v>
      </c>
      <c r="E5563" s="202"/>
      <c r="F5563" s="202"/>
      <c r="G5563" s="221"/>
      <c r="H5563" s="273">
        <f>SUM(B5563:B5569)</f>
        <v>0</v>
      </c>
      <c r="I5563" s="271">
        <f t="shared" si="866"/>
        <v>0</v>
      </c>
      <c r="J5563" s="271">
        <f>IF(SUM(H5563-40)&gt;0,H5563-40,0)</f>
        <v>0</v>
      </c>
      <c r="K5563" s="271">
        <f>IF(SUM(I5563:I5569)&gt;J5563,SUM(I5563:I5569),J5563)</f>
        <v>0</v>
      </c>
      <c r="L5563" s="271">
        <f>IF(D5563="o",IF(H5563&lt;15,0,IF(H5563&gt;40,8,H5563/5)),0)</f>
        <v>0</v>
      </c>
      <c r="M5563" s="272"/>
      <c r="N5563" s="272"/>
      <c r="O5563" s="272" t="str">
        <f t="shared" si="867"/>
        <v/>
      </c>
      <c r="P5563" s="272" t="str">
        <f t="shared" si="868"/>
        <v/>
      </c>
      <c r="Q5563" s="272">
        <f t="shared" si="869"/>
        <v>0</v>
      </c>
      <c r="R5563" s="272"/>
    </row>
    <row r="5564" spans="1:18" x14ac:dyDescent="0.3">
      <c r="A5564" s="214">
        <v>23</v>
      </c>
      <c r="B5564" s="200"/>
      <c r="C5564" s="200"/>
      <c r="D5564" s="215"/>
      <c r="E5564" s="200"/>
      <c r="F5564" s="200"/>
      <c r="G5564" s="216"/>
      <c r="H5564" s="273"/>
      <c r="I5564" s="271">
        <f t="shared" si="866"/>
        <v>0</v>
      </c>
      <c r="J5564" s="271"/>
      <c r="K5564" s="271"/>
      <c r="L5564" s="271"/>
      <c r="M5564" s="272"/>
      <c r="N5564" s="272"/>
      <c r="O5564" s="272" t="str">
        <f t="shared" si="867"/>
        <v/>
      </c>
      <c r="P5564" s="272" t="str">
        <f t="shared" si="868"/>
        <v/>
      </c>
      <c r="Q5564" s="272">
        <f t="shared" si="869"/>
        <v>0</v>
      </c>
      <c r="R5564" s="272"/>
    </row>
    <row r="5565" spans="1:18" x14ac:dyDescent="0.3">
      <c r="A5565" s="214">
        <v>24</v>
      </c>
      <c r="B5565" s="200"/>
      <c r="C5565" s="200"/>
      <c r="D5565" s="215"/>
      <c r="E5565" s="200"/>
      <c r="F5565" s="200"/>
      <c r="G5565" s="216"/>
      <c r="H5565" s="273"/>
      <c r="I5565" s="271">
        <f t="shared" si="866"/>
        <v>0</v>
      </c>
      <c r="J5565" s="271"/>
      <c r="K5565" s="271"/>
      <c r="L5565" s="271"/>
      <c r="M5565" s="272"/>
      <c r="N5565" s="272"/>
      <c r="O5565" s="272" t="str">
        <f t="shared" si="867"/>
        <v/>
      </c>
      <c r="P5565" s="272" t="str">
        <f t="shared" si="868"/>
        <v/>
      </c>
      <c r="Q5565" s="272">
        <f t="shared" si="869"/>
        <v>0</v>
      </c>
      <c r="R5565" s="272"/>
    </row>
    <row r="5566" spans="1:18" x14ac:dyDescent="0.3">
      <c r="A5566" s="214">
        <v>25</v>
      </c>
      <c r="B5566" s="200"/>
      <c r="C5566" s="200"/>
      <c r="D5566" s="215"/>
      <c r="E5566" s="200"/>
      <c r="F5566" s="200"/>
      <c r="G5566" s="216"/>
      <c r="H5566" s="273"/>
      <c r="I5566" s="271">
        <f t="shared" si="866"/>
        <v>0</v>
      </c>
      <c r="J5566" s="271"/>
      <c r="K5566" s="271"/>
      <c r="L5566" s="271"/>
      <c r="M5566" s="272"/>
      <c r="N5566" s="272"/>
      <c r="O5566" s="272" t="str">
        <f t="shared" si="867"/>
        <v/>
      </c>
      <c r="P5566" s="272" t="str">
        <f t="shared" si="868"/>
        <v/>
      </c>
      <c r="Q5566" s="272">
        <f t="shared" si="869"/>
        <v>0</v>
      </c>
      <c r="R5566" s="272"/>
    </row>
    <row r="5567" spans="1:18" x14ac:dyDescent="0.3">
      <c r="A5567" s="214">
        <v>26</v>
      </c>
      <c r="B5567" s="200"/>
      <c r="C5567" s="200"/>
      <c r="D5567" s="215"/>
      <c r="E5567" s="200"/>
      <c r="F5567" s="200"/>
      <c r="G5567" s="216"/>
      <c r="H5567" s="273"/>
      <c r="I5567" s="271">
        <f t="shared" si="866"/>
        <v>0</v>
      </c>
      <c r="J5567" s="271"/>
      <c r="K5567" s="271"/>
      <c r="L5567" s="271"/>
      <c r="M5567" s="272"/>
      <c r="N5567" s="272"/>
      <c r="O5567" s="272" t="str">
        <f t="shared" si="867"/>
        <v/>
      </c>
      <c r="P5567" s="272" t="str">
        <f t="shared" si="868"/>
        <v/>
      </c>
      <c r="Q5567" s="272">
        <f t="shared" si="869"/>
        <v>0</v>
      </c>
      <c r="R5567" s="272"/>
    </row>
    <row r="5568" spans="1:18" x14ac:dyDescent="0.3">
      <c r="A5568" s="214">
        <v>27</v>
      </c>
      <c r="B5568" s="200"/>
      <c r="C5568" s="200"/>
      <c r="D5568" s="215"/>
      <c r="E5568" s="200"/>
      <c r="F5568" s="200"/>
      <c r="G5568" s="216"/>
      <c r="H5568" s="273"/>
      <c r="I5568" s="271">
        <f t="shared" si="866"/>
        <v>0</v>
      </c>
      <c r="J5568" s="271"/>
      <c r="K5568" s="271"/>
      <c r="L5568" s="271"/>
      <c r="M5568" s="272"/>
      <c r="N5568" s="272"/>
      <c r="O5568" s="272" t="str">
        <f t="shared" si="867"/>
        <v/>
      </c>
      <c r="P5568" s="272" t="str">
        <f t="shared" si="868"/>
        <v/>
      </c>
      <c r="Q5568" s="272">
        <f t="shared" si="869"/>
        <v>0</v>
      </c>
      <c r="R5568" s="272"/>
    </row>
    <row r="5569" spans="1:21" ht="17.25" thickBot="1" x14ac:dyDescent="0.35">
      <c r="A5569" s="217">
        <v>28</v>
      </c>
      <c r="B5569" s="204"/>
      <c r="C5569" s="204"/>
      <c r="D5569" s="218"/>
      <c r="E5569" s="204"/>
      <c r="F5569" s="204"/>
      <c r="G5569" s="219"/>
      <c r="H5569" s="273"/>
      <c r="I5569" s="271">
        <f t="shared" si="866"/>
        <v>0</v>
      </c>
      <c r="J5569" s="271"/>
      <c r="K5569" s="271"/>
      <c r="L5569" s="271"/>
      <c r="M5569" s="272"/>
      <c r="N5569" s="272"/>
      <c r="O5569" s="272" t="str">
        <f t="shared" si="867"/>
        <v/>
      </c>
      <c r="P5569" s="272" t="str">
        <f t="shared" si="868"/>
        <v/>
      </c>
      <c r="Q5569" s="272">
        <f t="shared" si="869"/>
        <v>0</v>
      </c>
      <c r="R5569" s="272"/>
    </row>
    <row r="5570" spans="1:21" x14ac:dyDescent="0.3">
      <c r="A5570" s="205"/>
      <c r="B5570" s="202"/>
      <c r="C5570" s="202"/>
      <c r="D5570" s="202" t="s">
        <v>271</v>
      </c>
      <c r="E5570" s="202"/>
      <c r="F5570" s="202"/>
      <c r="G5570" s="221"/>
      <c r="H5570" s="273" t="str">
        <f>IF(A5570&lt;&gt;0,SUM(Q5570:Q5572),"")</f>
        <v/>
      </c>
      <c r="I5570" s="271" t="str">
        <f>IF(A5570&lt;&gt;0,IF(IFERROR(B5570-8,0)&lt;0,0,IFERROR(B5570-8,0)),"")</f>
        <v/>
      </c>
      <c r="J5570" s="271" t="str">
        <f>IF(A5570&lt;&gt;0,IF(SUM(H5570-40)&gt;0,H5570-40,0),"")</f>
        <v/>
      </c>
      <c r="K5570" s="271" t="str">
        <f>IF(A5570&lt;&gt;0,IF(SUM(I5570:I5572)&gt;J5570,SUM(I5570:I5572),J5570),"")</f>
        <v/>
      </c>
      <c r="L5570" s="271" t="str">
        <f>IF(A5570&lt;&gt;0,IF(D5542="o",IF(H5570&lt;(15/(7/COUNTA(A5570:A5572))),0,IF(H5570&gt;(COUNTA(A5570:A5572)/5*40),COUNTA(A5570:A5572)/5*8,H5570/5)),""),"")</f>
        <v/>
      </c>
      <c r="M5570" s="272"/>
      <c r="N5570" s="272"/>
      <c r="O5570" s="272" t="str">
        <f t="shared" si="867"/>
        <v/>
      </c>
      <c r="P5570" s="272" t="str">
        <f t="shared" si="868"/>
        <v/>
      </c>
      <c r="Q5570" s="272">
        <f t="shared" si="869"/>
        <v>0</v>
      </c>
      <c r="R5570" s="272"/>
    </row>
    <row r="5571" spans="1:21" x14ac:dyDescent="0.3">
      <c r="A5571" s="206"/>
      <c r="B5571" s="200"/>
      <c r="C5571" s="200"/>
      <c r="D5571" s="215"/>
      <c r="E5571" s="200"/>
      <c r="F5571" s="200"/>
      <c r="G5571" s="216"/>
      <c r="H5571" s="273"/>
      <c r="I5571" s="271" t="str">
        <f>IF(A5571&lt;&gt;0,IF(IFERROR(B5571-8,0)&lt;0,0,IFERROR(B5571-8,0)),"")</f>
        <v/>
      </c>
      <c r="J5571" s="271"/>
      <c r="K5571" s="271"/>
      <c r="L5571" s="271"/>
      <c r="M5571" s="272"/>
      <c r="N5571" s="272"/>
      <c r="O5571" s="272" t="str">
        <f t="shared" si="867"/>
        <v/>
      </c>
      <c r="P5571" s="272" t="str">
        <f t="shared" si="868"/>
        <v/>
      </c>
      <c r="Q5571" s="272">
        <f t="shared" si="869"/>
        <v>0</v>
      </c>
      <c r="R5571" s="272"/>
    </row>
    <row r="5572" spans="1:21" ht="17.25" thickBot="1" x14ac:dyDescent="0.35">
      <c r="A5572" s="207"/>
      <c r="B5572" s="204"/>
      <c r="C5572" s="204"/>
      <c r="D5572" s="218"/>
      <c r="E5572" s="204"/>
      <c r="F5572" s="204"/>
      <c r="G5572" s="219"/>
      <c r="H5572" s="273"/>
      <c r="I5572" s="271" t="str">
        <f>IF(A5572&lt;&gt;0,IF(IFERROR(B5572-8,0)&lt;0,0,IFERROR(B5572-8,0)),"")</f>
        <v/>
      </c>
      <c r="J5572" s="271"/>
      <c r="K5572" s="271"/>
      <c r="L5572" s="271"/>
      <c r="M5572" s="272"/>
      <c r="N5572" s="272"/>
      <c r="O5572" s="272"/>
      <c r="P5572" s="272"/>
      <c r="Q5572" s="272">
        <f t="shared" si="869"/>
        <v>0</v>
      </c>
      <c r="R5572" s="272"/>
    </row>
    <row r="5573" spans="1:21" ht="17.25" thickBot="1" x14ac:dyDescent="0.35">
      <c r="A5573" s="211"/>
      <c r="B5573" s="243"/>
      <c r="C5573" s="243"/>
      <c r="D5573" s="243"/>
      <c r="E5573" s="243"/>
      <c r="F5573" s="243"/>
      <c r="G5573" s="244"/>
      <c r="H5573" s="273">
        <f t="shared" ref="H5573:M5573" si="870">SUM(H5574:H5604)</f>
        <v>0</v>
      </c>
      <c r="I5573" s="271">
        <f t="shared" si="870"/>
        <v>0</v>
      </c>
      <c r="J5573" s="271">
        <f t="shared" si="870"/>
        <v>0</v>
      </c>
      <c r="K5573" s="271">
        <f t="shared" si="870"/>
        <v>0</v>
      </c>
      <c r="L5573" s="274">
        <f t="shared" si="870"/>
        <v>0</v>
      </c>
      <c r="M5573" s="271" t="e">
        <f t="shared" si="870"/>
        <v>#DIV/0!</v>
      </c>
      <c r="N5573" s="275">
        <f>COUNTA(B5574:B5604)-COUNTIF(B5574:B5604,"연차")</f>
        <v>0</v>
      </c>
      <c r="O5573" s="271">
        <f>SUM(O5574:O5604)</f>
        <v>0</v>
      </c>
      <c r="P5573" s="271">
        <f>SUM(P5574:P5604)</f>
        <v>0</v>
      </c>
      <c r="Q5573" s="272">
        <f>SUM(Q5574:Q5604)</f>
        <v>0</v>
      </c>
      <c r="R5573" s="272">
        <f>COUNTA(A5574:A5604)</f>
        <v>28</v>
      </c>
      <c r="S5573" s="276">
        <f>SUM(C5574:C5604)</f>
        <v>0</v>
      </c>
      <c r="T5573" s="276">
        <f>SUM(F5574:F5604)</f>
        <v>0</v>
      </c>
      <c r="U5573" s="251">
        <f>G5575*G5577</f>
        <v>0</v>
      </c>
    </row>
    <row r="5574" spans="1:21" x14ac:dyDescent="0.3">
      <c r="A5574" s="212">
        <v>1</v>
      </c>
      <c r="B5574" s="201"/>
      <c r="C5574" s="201"/>
      <c r="D5574" s="201" t="s">
        <v>271</v>
      </c>
      <c r="E5574" s="201"/>
      <c r="F5574" s="201"/>
      <c r="G5574" s="213" t="s">
        <v>282</v>
      </c>
      <c r="H5574" s="273">
        <f>SUM(B5574:B5580)</f>
        <v>0</v>
      </c>
      <c r="I5574" s="271">
        <f t="shared" ref="I5574:I5601" si="871">IF(IFERROR(B5574-8,0)&lt;0,0,IFERROR(B5574-8,0))</f>
        <v>0</v>
      </c>
      <c r="J5574" s="271">
        <f>IF(SUM(H5574-40)&gt;0,H5574-40,0)</f>
        <v>0</v>
      </c>
      <c r="K5574" s="271">
        <f>IF(SUM(I5574:I5580)&gt;J5574,SUM(I5574:I5580),J5574)</f>
        <v>0</v>
      </c>
      <c r="L5574" s="271">
        <f>IF(D5574="o",IF(H5574&lt;15,0,IF(H5574&gt;40,8,H5574/5)),0)</f>
        <v>0</v>
      </c>
      <c r="M5574" s="272" t="e">
        <f>SUM(B5574:B5604)/COUNTA(B5574:B5604)</f>
        <v>#DIV/0!</v>
      </c>
      <c r="N5574" s="272"/>
      <c r="O5574" s="272" t="str">
        <f>IF(E5574="o",IF(B5574&gt;8,8,B5574),"")</f>
        <v/>
      </c>
      <c r="P5574" s="272" t="str">
        <f>IF(E5574="o",IF(B5574&gt;8,B5574-8,0),"")</f>
        <v/>
      </c>
      <c r="Q5574" s="272">
        <f>COUNTA(A5574)*IF(B5574="연차",0,B5574)</f>
        <v>0</v>
      </c>
      <c r="R5574" s="272"/>
    </row>
    <row r="5575" spans="1:21" x14ac:dyDescent="0.3">
      <c r="A5575" s="214">
        <v>2</v>
      </c>
      <c r="B5575" s="200"/>
      <c r="C5575" s="200"/>
      <c r="D5575" s="215"/>
      <c r="E5575" s="200"/>
      <c r="F5575" s="200"/>
      <c r="G5575" s="203"/>
      <c r="H5575" s="273"/>
      <c r="I5575" s="271">
        <f t="shared" si="871"/>
        <v>0</v>
      </c>
      <c r="J5575" s="271"/>
      <c r="K5575" s="271"/>
      <c r="L5575" s="271"/>
      <c r="M5575" s="272"/>
      <c r="N5575" s="272"/>
      <c r="O5575" s="272" t="str">
        <f t="shared" ref="O5575:O5603" si="872">IF(E5575="o",IF(B5575&gt;8,8,B5575),"")</f>
        <v/>
      </c>
      <c r="P5575" s="272" t="str">
        <f t="shared" ref="P5575:P5603" si="873">IF(E5575="o",IF(B5575&gt;8,B5575-8,0),"")</f>
        <v/>
      </c>
      <c r="Q5575" s="272">
        <f t="shared" ref="Q5575:Q5604" si="874">COUNTA(A5575)*IF(B5575="연차",0,B5575)</f>
        <v>0</v>
      </c>
      <c r="R5575" s="272"/>
    </row>
    <row r="5576" spans="1:21" x14ac:dyDescent="0.3">
      <c r="A5576" s="214">
        <v>3</v>
      </c>
      <c r="B5576" s="200"/>
      <c r="C5576" s="200"/>
      <c r="D5576" s="215"/>
      <c r="E5576" s="200"/>
      <c r="F5576" s="200"/>
      <c r="G5576" s="203" t="s">
        <v>275</v>
      </c>
      <c r="H5576" s="273"/>
      <c r="I5576" s="271">
        <f t="shared" si="871"/>
        <v>0</v>
      </c>
      <c r="J5576" s="271"/>
      <c r="K5576" s="271"/>
      <c r="L5576" s="271"/>
      <c r="M5576" s="272"/>
      <c r="N5576" s="272"/>
      <c r="O5576" s="272" t="str">
        <f t="shared" si="872"/>
        <v/>
      </c>
      <c r="P5576" s="272" t="str">
        <f t="shared" si="873"/>
        <v/>
      </c>
      <c r="Q5576" s="272">
        <f t="shared" si="874"/>
        <v>0</v>
      </c>
      <c r="R5576" s="272"/>
    </row>
    <row r="5577" spans="1:21" x14ac:dyDescent="0.3">
      <c r="A5577" s="214">
        <v>4</v>
      </c>
      <c r="B5577" s="200"/>
      <c r="C5577" s="200"/>
      <c r="D5577" s="215"/>
      <c r="E5577" s="200"/>
      <c r="F5577" s="200"/>
      <c r="G5577" s="203"/>
      <c r="H5577" s="273"/>
      <c r="I5577" s="271">
        <f t="shared" si="871"/>
        <v>0</v>
      </c>
      <c r="J5577" s="271"/>
      <c r="K5577" s="271"/>
      <c r="L5577" s="271"/>
      <c r="M5577" s="272"/>
      <c r="N5577" s="272"/>
      <c r="O5577" s="272" t="str">
        <f t="shared" si="872"/>
        <v/>
      </c>
      <c r="P5577" s="272" t="str">
        <f t="shared" si="873"/>
        <v/>
      </c>
      <c r="Q5577" s="272">
        <f t="shared" si="874"/>
        <v>0</v>
      </c>
      <c r="R5577" s="272"/>
    </row>
    <row r="5578" spans="1:21" x14ac:dyDescent="0.3">
      <c r="A5578" s="214">
        <v>5</v>
      </c>
      <c r="B5578" s="200"/>
      <c r="C5578" s="200"/>
      <c r="D5578" s="215"/>
      <c r="E5578" s="200"/>
      <c r="F5578" s="200"/>
      <c r="G5578" s="216"/>
      <c r="H5578" s="273"/>
      <c r="I5578" s="271">
        <f t="shared" si="871"/>
        <v>0</v>
      </c>
      <c r="J5578" s="271"/>
      <c r="K5578" s="271"/>
      <c r="L5578" s="271"/>
      <c r="M5578" s="272"/>
      <c r="N5578" s="272"/>
      <c r="O5578" s="272" t="str">
        <f t="shared" si="872"/>
        <v/>
      </c>
      <c r="P5578" s="272" t="str">
        <f t="shared" si="873"/>
        <v/>
      </c>
      <c r="Q5578" s="272">
        <f t="shared" si="874"/>
        <v>0</v>
      </c>
      <c r="R5578" s="272"/>
    </row>
    <row r="5579" spans="1:21" x14ac:dyDescent="0.3">
      <c r="A5579" s="214">
        <v>6</v>
      </c>
      <c r="B5579" s="200"/>
      <c r="C5579" s="200"/>
      <c r="D5579" s="215"/>
      <c r="E5579" s="200"/>
      <c r="F5579" s="200"/>
      <c r="G5579" s="216"/>
      <c r="H5579" s="273"/>
      <c r="I5579" s="271">
        <f t="shared" si="871"/>
        <v>0</v>
      </c>
      <c r="J5579" s="271"/>
      <c r="K5579" s="271"/>
      <c r="L5579" s="271"/>
      <c r="M5579" s="272"/>
      <c r="N5579" s="272"/>
      <c r="O5579" s="272" t="str">
        <f t="shared" si="872"/>
        <v/>
      </c>
      <c r="P5579" s="272" t="str">
        <f t="shared" si="873"/>
        <v/>
      </c>
      <c r="Q5579" s="272">
        <f t="shared" si="874"/>
        <v>0</v>
      </c>
      <c r="R5579" s="272"/>
    </row>
    <row r="5580" spans="1:21" ht="17.25" thickBot="1" x14ac:dyDescent="0.35">
      <c r="A5580" s="217">
        <v>7</v>
      </c>
      <c r="B5580" s="204"/>
      <c r="C5580" s="204"/>
      <c r="D5580" s="218"/>
      <c r="E5580" s="204"/>
      <c r="F5580" s="204"/>
      <c r="G5580" s="219"/>
      <c r="H5580" s="273"/>
      <c r="I5580" s="271">
        <f t="shared" si="871"/>
        <v>0</v>
      </c>
      <c r="J5580" s="271"/>
      <c r="K5580" s="271"/>
      <c r="L5580" s="271"/>
      <c r="M5580" s="272"/>
      <c r="N5580" s="272"/>
      <c r="O5580" s="272" t="str">
        <f t="shared" si="872"/>
        <v/>
      </c>
      <c r="P5580" s="272" t="str">
        <f t="shared" si="873"/>
        <v/>
      </c>
      <c r="Q5580" s="272">
        <f t="shared" si="874"/>
        <v>0</v>
      </c>
      <c r="R5580" s="272"/>
    </row>
    <row r="5581" spans="1:21" x14ac:dyDescent="0.3">
      <c r="A5581" s="220">
        <v>8</v>
      </c>
      <c r="B5581" s="202"/>
      <c r="C5581" s="202"/>
      <c r="D5581" s="202" t="s">
        <v>271</v>
      </c>
      <c r="E5581" s="202"/>
      <c r="F5581" s="202"/>
      <c r="G5581" s="221"/>
      <c r="H5581" s="273">
        <f>SUM(B5581:B5587)</f>
        <v>0</v>
      </c>
      <c r="I5581" s="271">
        <f t="shared" si="871"/>
        <v>0</v>
      </c>
      <c r="J5581" s="271">
        <f>IF(SUM(H5581-40)&gt;0,H5581-40,0)</f>
        <v>0</v>
      </c>
      <c r="K5581" s="271">
        <f>IF(SUM(I5581:I5587)&gt;J5581,SUM(I5581:I5587),J5581)</f>
        <v>0</v>
      </c>
      <c r="L5581" s="271">
        <f>IF(D5581="o",IF(H5581&lt;15,0,IF(H5581&gt;40,8,H5581/5)),0)</f>
        <v>0</v>
      </c>
      <c r="M5581" s="272"/>
      <c r="N5581" s="272"/>
      <c r="O5581" s="272" t="str">
        <f t="shared" si="872"/>
        <v/>
      </c>
      <c r="P5581" s="272" t="str">
        <f t="shared" si="873"/>
        <v/>
      </c>
      <c r="Q5581" s="272">
        <f t="shared" si="874"/>
        <v>0</v>
      </c>
      <c r="R5581" s="272"/>
    </row>
    <row r="5582" spans="1:21" x14ac:dyDescent="0.3">
      <c r="A5582" s="214">
        <v>9</v>
      </c>
      <c r="B5582" s="200"/>
      <c r="C5582" s="200"/>
      <c r="D5582" s="215"/>
      <c r="E5582" s="200"/>
      <c r="F5582" s="200"/>
      <c r="G5582" s="216"/>
      <c r="H5582" s="273"/>
      <c r="I5582" s="271">
        <f t="shared" si="871"/>
        <v>0</v>
      </c>
      <c r="J5582" s="271"/>
      <c r="K5582" s="271"/>
      <c r="L5582" s="271"/>
      <c r="M5582" s="272"/>
      <c r="N5582" s="272"/>
      <c r="O5582" s="272" t="str">
        <f t="shared" si="872"/>
        <v/>
      </c>
      <c r="P5582" s="272" t="str">
        <f t="shared" si="873"/>
        <v/>
      </c>
      <c r="Q5582" s="272">
        <f t="shared" si="874"/>
        <v>0</v>
      </c>
      <c r="R5582" s="272"/>
    </row>
    <row r="5583" spans="1:21" x14ac:dyDescent="0.3">
      <c r="A5583" s="214">
        <v>10</v>
      </c>
      <c r="B5583" s="200"/>
      <c r="C5583" s="200"/>
      <c r="D5583" s="215"/>
      <c r="E5583" s="200"/>
      <c r="F5583" s="200"/>
      <c r="G5583" s="216"/>
      <c r="H5583" s="273"/>
      <c r="I5583" s="271">
        <f t="shared" si="871"/>
        <v>0</v>
      </c>
      <c r="J5583" s="271"/>
      <c r="K5583" s="271"/>
      <c r="L5583" s="271"/>
      <c r="M5583" s="272"/>
      <c r="N5583" s="272"/>
      <c r="O5583" s="272" t="str">
        <f t="shared" si="872"/>
        <v/>
      </c>
      <c r="P5583" s="272" t="str">
        <f t="shared" si="873"/>
        <v/>
      </c>
      <c r="Q5583" s="272">
        <f t="shared" si="874"/>
        <v>0</v>
      </c>
      <c r="R5583" s="272"/>
    </row>
    <row r="5584" spans="1:21" x14ac:dyDescent="0.3">
      <c r="A5584" s="214">
        <v>11</v>
      </c>
      <c r="B5584" s="200"/>
      <c r="C5584" s="200"/>
      <c r="D5584" s="215"/>
      <c r="E5584" s="200"/>
      <c r="F5584" s="200"/>
      <c r="G5584" s="216"/>
      <c r="H5584" s="273"/>
      <c r="I5584" s="271">
        <f t="shared" si="871"/>
        <v>0</v>
      </c>
      <c r="J5584" s="271"/>
      <c r="K5584" s="271"/>
      <c r="L5584" s="271"/>
      <c r="M5584" s="272"/>
      <c r="N5584" s="272"/>
      <c r="O5584" s="272" t="str">
        <f t="shared" si="872"/>
        <v/>
      </c>
      <c r="P5584" s="272" t="str">
        <f t="shared" si="873"/>
        <v/>
      </c>
      <c r="Q5584" s="272">
        <f t="shared" si="874"/>
        <v>0</v>
      </c>
      <c r="R5584" s="272"/>
    </row>
    <row r="5585" spans="1:18" x14ac:dyDescent="0.3">
      <c r="A5585" s="214">
        <v>12</v>
      </c>
      <c r="B5585" s="200"/>
      <c r="C5585" s="200"/>
      <c r="D5585" s="215"/>
      <c r="E5585" s="200"/>
      <c r="F5585" s="200"/>
      <c r="G5585" s="216"/>
      <c r="H5585" s="273"/>
      <c r="I5585" s="271">
        <f t="shared" si="871"/>
        <v>0</v>
      </c>
      <c r="J5585" s="271"/>
      <c r="K5585" s="271"/>
      <c r="L5585" s="271"/>
      <c r="M5585" s="272"/>
      <c r="N5585" s="272"/>
      <c r="O5585" s="272" t="str">
        <f t="shared" si="872"/>
        <v/>
      </c>
      <c r="P5585" s="272" t="str">
        <f t="shared" si="873"/>
        <v/>
      </c>
      <c r="Q5585" s="272">
        <f t="shared" si="874"/>
        <v>0</v>
      </c>
      <c r="R5585" s="272"/>
    </row>
    <row r="5586" spans="1:18" x14ac:dyDescent="0.3">
      <c r="A5586" s="214">
        <v>13</v>
      </c>
      <c r="B5586" s="200"/>
      <c r="C5586" s="200"/>
      <c r="D5586" s="215"/>
      <c r="E5586" s="200"/>
      <c r="F5586" s="200"/>
      <c r="G5586" s="216"/>
      <c r="H5586" s="273"/>
      <c r="I5586" s="271">
        <f t="shared" si="871"/>
        <v>0</v>
      </c>
      <c r="J5586" s="271"/>
      <c r="K5586" s="271"/>
      <c r="L5586" s="271"/>
      <c r="M5586" s="272"/>
      <c r="N5586" s="272"/>
      <c r="O5586" s="272" t="str">
        <f t="shared" si="872"/>
        <v/>
      </c>
      <c r="P5586" s="272" t="str">
        <f t="shared" si="873"/>
        <v/>
      </c>
      <c r="Q5586" s="272">
        <f t="shared" si="874"/>
        <v>0</v>
      </c>
      <c r="R5586" s="272"/>
    </row>
    <row r="5587" spans="1:18" ht="17.25" thickBot="1" x14ac:dyDescent="0.35">
      <c r="A5587" s="217">
        <v>14</v>
      </c>
      <c r="B5587" s="204"/>
      <c r="C5587" s="204"/>
      <c r="D5587" s="218"/>
      <c r="E5587" s="204"/>
      <c r="F5587" s="204"/>
      <c r="G5587" s="219"/>
      <c r="H5587" s="273"/>
      <c r="I5587" s="271">
        <f t="shared" si="871"/>
        <v>0</v>
      </c>
      <c r="J5587" s="271"/>
      <c r="K5587" s="271"/>
      <c r="L5587" s="271"/>
      <c r="M5587" s="272"/>
      <c r="N5587" s="272"/>
      <c r="O5587" s="272" t="str">
        <f t="shared" si="872"/>
        <v/>
      </c>
      <c r="P5587" s="272" t="str">
        <f t="shared" si="873"/>
        <v/>
      </c>
      <c r="Q5587" s="272">
        <f t="shared" si="874"/>
        <v>0</v>
      </c>
      <c r="R5587" s="272"/>
    </row>
    <row r="5588" spans="1:18" x14ac:dyDescent="0.3">
      <c r="A5588" s="220">
        <v>15</v>
      </c>
      <c r="B5588" s="202"/>
      <c r="C5588" s="202"/>
      <c r="D5588" s="202" t="s">
        <v>271</v>
      </c>
      <c r="E5588" s="202"/>
      <c r="F5588" s="202"/>
      <c r="G5588" s="221"/>
      <c r="H5588" s="273">
        <f>SUM(B5588:B5594)</f>
        <v>0</v>
      </c>
      <c r="I5588" s="271">
        <f t="shared" si="871"/>
        <v>0</v>
      </c>
      <c r="J5588" s="271">
        <f>IF(SUM(H5588-40)&gt;0,H5588-40,0)</f>
        <v>0</v>
      </c>
      <c r="K5588" s="271">
        <f>IF(SUM(I5588:I5594)&gt;J5588,SUM(I5588:I5594),J5588)</f>
        <v>0</v>
      </c>
      <c r="L5588" s="271">
        <f>IF(D5588="o",IF(H5588&lt;15,0,IF(H5588&gt;40,8,H5588/5)),0)</f>
        <v>0</v>
      </c>
      <c r="M5588" s="272"/>
      <c r="N5588" s="272"/>
      <c r="O5588" s="272" t="str">
        <f t="shared" si="872"/>
        <v/>
      </c>
      <c r="P5588" s="272" t="str">
        <f t="shared" si="873"/>
        <v/>
      </c>
      <c r="Q5588" s="272">
        <f t="shared" si="874"/>
        <v>0</v>
      </c>
      <c r="R5588" s="272"/>
    </row>
    <row r="5589" spans="1:18" x14ac:dyDescent="0.3">
      <c r="A5589" s="214">
        <v>16</v>
      </c>
      <c r="B5589" s="200"/>
      <c r="C5589" s="200"/>
      <c r="D5589" s="215"/>
      <c r="E5589" s="200"/>
      <c r="F5589" s="200"/>
      <c r="G5589" s="216"/>
      <c r="H5589" s="273"/>
      <c r="I5589" s="271">
        <f t="shared" si="871"/>
        <v>0</v>
      </c>
      <c r="J5589" s="271"/>
      <c r="K5589" s="271"/>
      <c r="L5589" s="271"/>
      <c r="M5589" s="272"/>
      <c r="N5589" s="272"/>
      <c r="O5589" s="272" t="str">
        <f t="shared" si="872"/>
        <v/>
      </c>
      <c r="P5589" s="272" t="str">
        <f t="shared" si="873"/>
        <v/>
      </c>
      <c r="Q5589" s="272">
        <f t="shared" si="874"/>
        <v>0</v>
      </c>
      <c r="R5589" s="272"/>
    </row>
    <row r="5590" spans="1:18" x14ac:dyDescent="0.3">
      <c r="A5590" s="214">
        <v>17</v>
      </c>
      <c r="B5590" s="200"/>
      <c r="C5590" s="200"/>
      <c r="D5590" s="215"/>
      <c r="E5590" s="200"/>
      <c r="F5590" s="200"/>
      <c r="G5590" s="216"/>
      <c r="H5590" s="273"/>
      <c r="I5590" s="271">
        <f t="shared" si="871"/>
        <v>0</v>
      </c>
      <c r="J5590" s="271"/>
      <c r="K5590" s="271"/>
      <c r="L5590" s="271"/>
      <c r="M5590" s="272"/>
      <c r="N5590" s="272"/>
      <c r="O5590" s="272" t="str">
        <f t="shared" si="872"/>
        <v/>
      </c>
      <c r="P5590" s="272" t="str">
        <f t="shared" si="873"/>
        <v/>
      </c>
      <c r="Q5590" s="272">
        <f t="shared" si="874"/>
        <v>0</v>
      </c>
      <c r="R5590" s="272"/>
    </row>
    <row r="5591" spans="1:18" x14ac:dyDescent="0.3">
      <c r="A5591" s="214">
        <v>18</v>
      </c>
      <c r="B5591" s="200"/>
      <c r="C5591" s="200"/>
      <c r="D5591" s="215"/>
      <c r="E5591" s="200"/>
      <c r="F5591" s="200"/>
      <c r="G5591" s="216"/>
      <c r="H5591" s="273"/>
      <c r="I5591" s="271">
        <f t="shared" si="871"/>
        <v>0</v>
      </c>
      <c r="J5591" s="271"/>
      <c r="K5591" s="271"/>
      <c r="L5591" s="271"/>
      <c r="M5591" s="272"/>
      <c r="N5591" s="272"/>
      <c r="O5591" s="272" t="str">
        <f t="shared" si="872"/>
        <v/>
      </c>
      <c r="P5591" s="272" t="str">
        <f t="shared" si="873"/>
        <v/>
      </c>
      <c r="Q5591" s="272">
        <f t="shared" si="874"/>
        <v>0</v>
      </c>
      <c r="R5591" s="272"/>
    </row>
    <row r="5592" spans="1:18" x14ac:dyDescent="0.3">
      <c r="A5592" s="214">
        <v>19</v>
      </c>
      <c r="B5592" s="200"/>
      <c r="C5592" s="200"/>
      <c r="D5592" s="215"/>
      <c r="E5592" s="200"/>
      <c r="F5592" s="200"/>
      <c r="G5592" s="216"/>
      <c r="H5592" s="273"/>
      <c r="I5592" s="271">
        <f t="shared" si="871"/>
        <v>0</v>
      </c>
      <c r="J5592" s="271"/>
      <c r="K5592" s="271"/>
      <c r="L5592" s="271"/>
      <c r="M5592" s="272"/>
      <c r="N5592" s="272"/>
      <c r="O5592" s="272" t="str">
        <f t="shared" si="872"/>
        <v/>
      </c>
      <c r="P5592" s="272" t="str">
        <f t="shared" si="873"/>
        <v/>
      </c>
      <c r="Q5592" s="272">
        <f t="shared" si="874"/>
        <v>0</v>
      </c>
      <c r="R5592" s="272"/>
    </row>
    <row r="5593" spans="1:18" x14ac:dyDescent="0.3">
      <c r="A5593" s="214">
        <v>20</v>
      </c>
      <c r="B5593" s="200"/>
      <c r="C5593" s="200"/>
      <c r="D5593" s="215"/>
      <c r="E5593" s="200"/>
      <c r="F5593" s="200"/>
      <c r="G5593" s="216"/>
      <c r="H5593" s="273"/>
      <c r="I5593" s="271">
        <f t="shared" si="871"/>
        <v>0</v>
      </c>
      <c r="J5593" s="271"/>
      <c r="K5593" s="271"/>
      <c r="L5593" s="271"/>
      <c r="M5593" s="272"/>
      <c r="N5593" s="272"/>
      <c r="O5593" s="272" t="str">
        <f t="shared" si="872"/>
        <v/>
      </c>
      <c r="P5593" s="272" t="str">
        <f t="shared" si="873"/>
        <v/>
      </c>
      <c r="Q5593" s="272">
        <f t="shared" si="874"/>
        <v>0</v>
      </c>
      <c r="R5593" s="272"/>
    </row>
    <row r="5594" spans="1:18" ht="17.25" thickBot="1" x14ac:dyDescent="0.35">
      <c r="A5594" s="217">
        <v>21</v>
      </c>
      <c r="B5594" s="204"/>
      <c r="C5594" s="204"/>
      <c r="D5594" s="218"/>
      <c r="E5594" s="204"/>
      <c r="F5594" s="204"/>
      <c r="G5594" s="219"/>
      <c r="H5594" s="273"/>
      <c r="I5594" s="271">
        <f t="shared" si="871"/>
        <v>0</v>
      </c>
      <c r="J5594" s="271"/>
      <c r="K5594" s="271"/>
      <c r="L5594" s="271"/>
      <c r="M5594" s="272"/>
      <c r="N5594" s="272"/>
      <c r="O5594" s="272" t="str">
        <f t="shared" si="872"/>
        <v/>
      </c>
      <c r="P5594" s="272" t="str">
        <f t="shared" si="873"/>
        <v/>
      </c>
      <c r="Q5594" s="272">
        <f t="shared" si="874"/>
        <v>0</v>
      </c>
      <c r="R5594" s="272"/>
    </row>
    <row r="5595" spans="1:18" x14ac:dyDescent="0.3">
      <c r="A5595" s="220">
        <v>22</v>
      </c>
      <c r="B5595" s="202"/>
      <c r="C5595" s="202"/>
      <c r="D5595" s="202" t="s">
        <v>271</v>
      </c>
      <c r="E5595" s="202"/>
      <c r="F5595" s="202"/>
      <c r="G5595" s="221"/>
      <c r="H5595" s="273">
        <f>SUM(B5595:B5601)</f>
        <v>0</v>
      </c>
      <c r="I5595" s="271">
        <f t="shared" si="871"/>
        <v>0</v>
      </c>
      <c r="J5595" s="271">
        <f>IF(SUM(H5595-40)&gt;0,H5595-40,0)</f>
        <v>0</v>
      </c>
      <c r="K5595" s="271">
        <f>IF(SUM(I5595:I5601)&gt;J5595,SUM(I5595:I5601),J5595)</f>
        <v>0</v>
      </c>
      <c r="L5595" s="271">
        <f>IF(D5595="o",IF(H5595&lt;15,0,IF(H5595&gt;40,8,H5595/5)),0)</f>
        <v>0</v>
      </c>
      <c r="M5595" s="272"/>
      <c r="N5595" s="272"/>
      <c r="O5595" s="272" t="str">
        <f t="shared" si="872"/>
        <v/>
      </c>
      <c r="P5595" s="272" t="str">
        <f t="shared" si="873"/>
        <v/>
      </c>
      <c r="Q5595" s="272">
        <f t="shared" si="874"/>
        <v>0</v>
      </c>
      <c r="R5595" s="272"/>
    </row>
    <row r="5596" spans="1:18" x14ac:dyDescent="0.3">
      <c r="A5596" s="214">
        <v>23</v>
      </c>
      <c r="B5596" s="200"/>
      <c r="C5596" s="200"/>
      <c r="D5596" s="215"/>
      <c r="E5596" s="200"/>
      <c r="F5596" s="200"/>
      <c r="G5596" s="216"/>
      <c r="H5596" s="273"/>
      <c r="I5596" s="271">
        <f t="shared" si="871"/>
        <v>0</v>
      </c>
      <c r="J5596" s="271"/>
      <c r="K5596" s="271"/>
      <c r="L5596" s="271"/>
      <c r="M5596" s="272"/>
      <c r="N5596" s="272"/>
      <c r="O5596" s="272" t="str">
        <f t="shared" si="872"/>
        <v/>
      </c>
      <c r="P5596" s="272" t="str">
        <f t="shared" si="873"/>
        <v/>
      </c>
      <c r="Q5596" s="272">
        <f t="shared" si="874"/>
        <v>0</v>
      </c>
      <c r="R5596" s="272"/>
    </row>
    <row r="5597" spans="1:18" x14ac:dyDescent="0.3">
      <c r="A5597" s="214">
        <v>24</v>
      </c>
      <c r="B5597" s="200"/>
      <c r="C5597" s="200"/>
      <c r="D5597" s="215"/>
      <c r="E5597" s="200"/>
      <c r="F5597" s="200"/>
      <c r="G5597" s="216"/>
      <c r="H5597" s="273"/>
      <c r="I5597" s="271">
        <f t="shared" si="871"/>
        <v>0</v>
      </c>
      <c r="J5597" s="271"/>
      <c r="K5597" s="271"/>
      <c r="L5597" s="271"/>
      <c r="M5597" s="272"/>
      <c r="N5597" s="272"/>
      <c r="O5597" s="272" t="str">
        <f t="shared" si="872"/>
        <v/>
      </c>
      <c r="P5597" s="272" t="str">
        <f t="shared" si="873"/>
        <v/>
      </c>
      <c r="Q5597" s="272">
        <f t="shared" si="874"/>
        <v>0</v>
      </c>
      <c r="R5597" s="272"/>
    </row>
    <row r="5598" spans="1:18" x14ac:dyDescent="0.3">
      <c r="A5598" s="214">
        <v>25</v>
      </c>
      <c r="B5598" s="200"/>
      <c r="C5598" s="200"/>
      <c r="D5598" s="215"/>
      <c r="E5598" s="200"/>
      <c r="F5598" s="200"/>
      <c r="G5598" s="216"/>
      <c r="H5598" s="273"/>
      <c r="I5598" s="271">
        <f t="shared" si="871"/>
        <v>0</v>
      </c>
      <c r="J5598" s="271"/>
      <c r="K5598" s="271"/>
      <c r="L5598" s="271"/>
      <c r="M5598" s="272"/>
      <c r="N5598" s="272"/>
      <c r="O5598" s="272" t="str">
        <f t="shared" si="872"/>
        <v/>
      </c>
      <c r="P5598" s="272" t="str">
        <f t="shared" si="873"/>
        <v/>
      </c>
      <c r="Q5598" s="272">
        <f t="shared" si="874"/>
        <v>0</v>
      </c>
      <c r="R5598" s="272"/>
    </row>
    <row r="5599" spans="1:18" x14ac:dyDescent="0.3">
      <c r="A5599" s="214">
        <v>26</v>
      </c>
      <c r="B5599" s="200"/>
      <c r="C5599" s="200"/>
      <c r="D5599" s="215"/>
      <c r="E5599" s="200"/>
      <c r="F5599" s="200"/>
      <c r="G5599" s="216"/>
      <c r="H5599" s="273"/>
      <c r="I5599" s="271">
        <f t="shared" si="871"/>
        <v>0</v>
      </c>
      <c r="J5599" s="271"/>
      <c r="K5599" s="271"/>
      <c r="L5599" s="271"/>
      <c r="M5599" s="272"/>
      <c r="N5599" s="272"/>
      <c r="O5599" s="272" t="str">
        <f t="shared" si="872"/>
        <v/>
      </c>
      <c r="P5599" s="272" t="str">
        <f t="shared" si="873"/>
        <v/>
      </c>
      <c r="Q5599" s="272">
        <f t="shared" si="874"/>
        <v>0</v>
      </c>
      <c r="R5599" s="272"/>
    </row>
    <row r="5600" spans="1:18" x14ac:dyDescent="0.3">
      <c r="A5600" s="214">
        <v>27</v>
      </c>
      <c r="B5600" s="200"/>
      <c r="C5600" s="200"/>
      <c r="D5600" s="215"/>
      <c r="E5600" s="200"/>
      <c r="F5600" s="200"/>
      <c r="G5600" s="216"/>
      <c r="H5600" s="273"/>
      <c r="I5600" s="271">
        <f t="shared" si="871"/>
        <v>0</v>
      </c>
      <c r="J5600" s="271"/>
      <c r="K5600" s="271"/>
      <c r="L5600" s="271"/>
      <c r="M5600" s="272"/>
      <c r="N5600" s="272"/>
      <c r="O5600" s="272" t="str">
        <f t="shared" si="872"/>
        <v/>
      </c>
      <c r="P5600" s="272" t="str">
        <f t="shared" si="873"/>
        <v/>
      </c>
      <c r="Q5600" s="272">
        <f t="shared" si="874"/>
        <v>0</v>
      </c>
      <c r="R5600" s="272"/>
    </row>
    <row r="5601" spans="1:21" ht="17.25" thickBot="1" x14ac:dyDescent="0.35">
      <c r="A5601" s="217">
        <v>28</v>
      </c>
      <c r="B5601" s="204"/>
      <c r="C5601" s="204"/>
      <c r="D5601" s="218"/>
      <c r="E5601" s="204"/>
      <c r="F5601" s="204"/>
      <c r="G5601" s="219"/>
      <c r="H5601" s="273"/>
      <c r="I5601" s="271">
        <f t="shared" si="871"/>
        <v>0</v>
      </c>
      <c r="J5601" s="271"/>
      <c r="K5601" s="271"/>
      <c r="L5601" s="271"/>
      <c r="M5601" s="272"/>
      <c r="N5601" s="272"/>
      <c r="O5601" s="272" t="str">
        <f t="shared" si="872"/>
        <v/>
      </c>
      <c r="P5601" s="272" t="str">
        <f t="shared" si="873"/>
        <v/>
      </c>
      <c r="Q5601" s="272">
        <f t="shared" si="874"/>
        <v>0</v>
      </c>
      <c r="R5601" s="272"/>
    </row>
    <row r="5602" spans="1:21" x14ac:dyDescent="0.3">
      <c r="A5602" s="205"/>
      <c r="B5602" s="202"/>
      <c r="C5602" s="202"/>
      <c r="D5602" s="202" t="s">
        <v>271</v>
      </c>
      <c r="E5602" s="202"/>
      <c r="F5602" s="202"/>
      <c r="G5602" s="221"/>
      <c r="H5602" s="273" t="str">
        <f>IF(A5602&lt;&gt;0,SUM(Q5602:Q5604),"")</f>
        <v/>
      </c>
      <c r="I5602" s="271" t="str">
        <f>IF(A5602&lt;&gt;0,IF(IFERROR(B5602-8,0)&lt;0,0,IFERROR(B5602-8,0)),"")</f>
        <v/>
      </c>
      <c r="J5602" s="271" t="str">
        <f>IF(A5602&lt;&gt;0,IF(SUM(H5602-40)&gt;0,H5602-40,0),"")</f>
        <v/>
      </c>
      <c r="K5602" s="271" t="str">
        <f>IF(A5602&lt;&gt;0,IF(SUM(I5602:I5604)&gt;J5602,SUM(I5602:I5604),J5602),"")</f>
        <v/>
      </c>
      <c r="L5602" s="271" t="str">
        <f>IF(A5602&lt;&gt;0,IF(D5574="o",IF(H5602&lt;(15/(7/COUNTA(A5602:A5604))),0,IF(H5602&gt;(COUNTA(A5602:A5604)/5*40),COUNTA(A5602:A5604)/5*8,H5602/5)),""),"")</f>
        <v/>
      </c>
      <c r="M5602" s="272"/>
      <c r="N5602" s="272"/>
      <c r="O5602" s="272" t="str">
        <f t="shared" si="872"/>
        <v/>
      </c>
      <c r="P5602" s="272" t="str">
        <f t="shared" si="873"/>
        <v/>
      </c>
      <c r="Q5602" s="272">
        <f t="shared" si="874"/>
        <v>0</v>
      </c>
      <c r="R5602" s="272"/>
    </row>
    <row r="5603" spans="1:21" x14ac:dyDescent="0.3">
      <c r="A5603" s="206"/>
      <c r="B5603" s="200"/>
      <c r="C5603" s="200"/>
      <c r="D5603" s="215"/>
      <c r="E5603" s="200"/>
      <c r="F5603" s="200"/>
      <c r="G5603" s="216"/>
      <c r="H5603" s="273"/>
      <c r="I5603" s="271" t="str">
        <f>IF(A5603&lt;&gt;0,IF(IFERROR(B5603-8,0)&lt;0,0,IFERROR(B5603-8,0)),"")</f>
        <v/>
      </c>
      <c r="J5603" s="271"/>
      <c r="K5603" s="271"/>
      <c r="L5603" s="271"/>
      <c r="M5603" s="272"/>
      <c r="N5603" s="272"/>
      <c r="O5603" s="272" t="str">
        <f t="shared" si="872"/>
        <v/>
      </c>
      <c r="P5603" s="272" t="str">
        <f t="shared" si="873"/>
        <v/>
      </c>
      <c r="Q5603" s="272">
        <f t="shared" si="874"/>
        <v>0</v>
      </c>
      <c r="R5603" s="272"/>
    </row>
    <row r="5604" spans="1:21" ht="17.25" thickBot="1" x14ac:dyDescent="0.35">
      <c r="A5604" s="207"/>
      <c r="B5604" s="204"/>
      <c r="C5604" s="204"/>
      <c r="D5604" s="218"/>
      <c r="E5604" s="204"/>
      <c r="F5604" s="204"/>
      <c r="G5604" s="219"/>
      <c r="H5604" s="273"/>
      <c r="I5604" s="271" t="str">
        <f>IF(A5604&lt;&gt;0,IF(IFERROR(B5604-8,0)&lt;0,0,IFERROR(B5604-8,0)),"")</f>
        <v/>
      </c>
      <c r="J5604" s="271"/>
      <c r="K5604" s="271"/>
      <c r="L5604" s="271"/>
      <c r="M5604" s="272"/>
      <c r="N5604" s="272"/>
      <c r="O5604" s="272"/>
      <c r="P5604" s="272"/>
      <c r="Q5604" s="272">
        <f t="shared" si="874"/>
        <v>0</v>
      </c>
      <c r="R5604" s="272"/>
    </row>
    <row r="5605" spans="1:21" ht="17.25" thickBot="1" x14ac:dyDescent="0.35">
      <c r="A5605" s="211"/>
      <c r="B5605" s="243"/>
      <c r="C5605" s="243"/>
      <c r="D5605" s="243"/>
      <c r="E5605" s="243"/>
      <c r="F5605" s="243"/>
      <c r="G5605" s="244"/>
      <c r="H5605" s="273">
        <f t="shared" ref="H5605:M5605" si="875">SUM(H5606:H5636)</f>
        <v>0</v>
      </c>
      <c r="I5605" s="271">
        <f t="shared" si="875"/>
        <v>0</v>
      </c>
      <c r="J5605" s="271">
        <f t="shared" si="875"/>
        <v>0</v>
      </c>
      <c r="K5605" s="271">
        <f t="shared" si="875"/>
        <v>0</v>
      </c>
      <c r="L5605" s="274">
        <f t="shared" si="875"/>
        <v>0</v>
      </c>
      <c r="M5605" s="271" t="e">
        <f t="shared" si="875"/>
        <v>#DIV/0!</v>
      </c>
      <c r="N5605" s="275">
        <f>COUNTA(B5606:B5636)-COUNTIF(B5606:B5636,"연차")</f>
        <v>0</v>
      </c>
      <c r="O5605" s="271">
        <f>SUM(O5606:O5636)</f>
        <v>0</v>
      </c>
      <c r="P5605" s="271">
        <f>SUM(P5606:P5636)</f>
        <v>0</v>
      </c>
      <c r="Q5605" s="272">
        <f>SUM(Q5606:Q5636)</f>
        <v>0</v>
      </c>
      <c r="R5605" s="272">
        <f>COUNTA(A5606:A5636)</f>
        <v>28</v>
      </c>
      <c r="S5605" s="276">
        <f>SUM(C5606:C5636)</f>
        <v>0</v>
      </c>
      <c r="T5605" s="276">
        <f>SUM(F5606:F5636)</f>
        <v>0</v>
      </c>
      <c r="U5605" s="251">
        <f>G5607*G5609</f>
        <v>0</v>
      </c>
    </row>
    <row r="5606" spans="1:21" x14ac:dyDescent="0.3">
      <c r="A5606" s="212">
        <v>1</v>
      </c>
      <c r="B5606" s="201"/>
      <c r="C5606" s="201"/>
      <c r="D5606" s="201" t="s">
        <v>271</v>
      </c>
      <c r="E5606" s="201"/>
      <c r="F5606" s="201"/>
      <c r="G5606" s="213" t="s">
        <v>282</v>
      </c>
      <c r="H5606" s="273">
        <f>SUM(B5606:B5612)</f>
        <v>0</v>
      </c>
      <c r="I5606" s="271">
        <f t="shared" ref="I5606:I5633" si="876">IF(IFERROR(B5606-8,0)&lt;0,0,IFERROR(B5606-8,0))</f>
        <v>0</v>
      </c>
      <c r="J5606" s="271">
        <f>IF(SUM(H5606-40)&gt;0,H5606-40,0)</f>
        <v>0</v>
      </c>
      <c r="K5606" s="271">
        <f>IF(SUM(I5606:I5612)&gt;J5606,SUM(I5606:I5612),J5606)</f>
        <v>0</v>
      </c>
      <c r="L5606" s="271">
        <f>IF(D5606="o",IF(H5606&lt;15,0,IF(H5606&gt;40,8,H5606/5)),0)</f>
        <v>0</v>
      </c>
      <c r="M5606" s="272" t="e">
        <f>SUM(B5606:B5636)/COUNTA(B5606:B5636)</f>
        <v>#DIV/0!</v>
      </c>
      <c r="N5606" s="272"/>
      <c r="O5606" s="272" t="str">
        <f>IF(E5606="o",IF(B5606&gt;8,8,B5606),"")</f>
        <v/>
      </c>
      <c r="P5606" s="272" t="str">
        <f>IF(E5606="o",IF(B5606&gt;8,B5606-8,0),"")</f>
        <v/>
      </c>
      <c r="Q5606" s="272">
        <f>COUNTA(A5606)*IF(B5606="연차",0,B5606)</f>
        <v>0</v>
      </c>
      <c r="R5606" s="272"/>
    </row>
    <row r="5607" spans="1:21" x14ac:dyDescent="0.3">
      <c r="A5607" s="214">
        <v>2</v>
      </c>
      <c r="B5607" s="200"/>
      <c r="C5607" s="200"/>
      <c r="D5607" s="215"/>
      <c r="E5607" s="200"/>
      <c r="F5607" s="200"/>
      <c r="G5607" s="203"/>
      <c r="H5607" s="273"/>
      <c r="I5607" s="271">
        <f t="shared" si="876"/>
        <v>0</v>
      </c>
      <c r="J5607" s="271"/>
      <c r="K5607" s="271"/>
      <c r="L5607" s="271"/>
      <c r="M5607" s="272"/>
      <c r="N5607" s="272"/>
      <c r="O5607" s="272" t="str">
        <f t="shared" ref="O5607:O5635" si="877">IF(E5607="o",IF(B5607&gt;8,8,B5607),"")</f>
        <v/>
      </c>
      <c r="P5607" s="272" t="str">
        <f t="shared" ref="P5607:P5635" si="878">IF(E5607="o",IF(B5607&gt;8,B5607-8,0),"")</f>
        <v/>
      </c>
      <c r="Q5607" s="272">
        <f t="shared" ref="Q5607:Q5636" si="879">COUNTA(A5607)*IF(B5607="연차",0,B5607)</f>
        <v>0</v>
      </c>
      <c r="R5607" s="272"/>
    </row>
    <row r="5608" spans="1:21" x14ac:dyDescent="0.3">
      <c r="A5608" s="214">
        <v>3</v>
      </c>
      <c r="B5608" s="200"/>
      <c r="C5608" s="200"/>
      <c r="D5608" s="215"/>
      <c r="E5608" s="200"/>
      <c r="F5608" s="200"/>
      <c r="G5608" s="203" t="s">
        <v>275</v>
      </c>
      <c r="H5608" s="273"/>
      <c r="I5608" s="271">
        <f t="shared" si="876"/>
        <v>0</v>
      </c>
      <c r="J5608" s="271"/>
      <c r="K5608" s="271"/>
      <c r="L5608" s="271"/>
      <c r="M5608" s="272"/>
      <c r="N5608" s="272"/>
      <c r="O5608" s="272" t="str">
        <f t="shared" si="877"/>
        <v/>
      </c>
      <c r="P5608" s="272" t="str">
        <f t="shared" si="878"/>
        <v/>
      </c>
      <c r="Q5608" s="272">
        <f t="shared" si="879"/>
        <v>0</v>
      </c>
      <c r="R5608" s="272"/>
    </row>
    <row r="5609" spans="1:21" x14ac:dyDescent="0.3">
      <c r="A5609" s="214">
        <v>4</v>
      </c>
      <c r="B5609" s="200"/>
      <c r="C5609" s="200"/>
      <c r="D5609" s="215"/>
      <c r="E5609" s="200"/>
      <c r="F5609" s="200"/>
      <c r="G5609" s="203"/>
      <c r="H5609" s="273"/>
      <c r="I5609" s="271">
        <f t="shared" si="876"/>
        <v>0</v>
      </c>
      <c r="J5609" s="271"/>
      <c r="K5609" s="271"/>
      <c r="L5609" s="271"/>
      <c r="M5609" s="272"/>
      <c r="N5609" s="272"/>
      <c r="O5609" s="272" t="str">
        <f t="shared" si="877"/>
        <v/>
      </c>
      <c r="P5609" s="272" t="str">
        <f t="shared" si="878"/>
        <v/>
      </c>
      <c r="Q5609" s="272">
        <f t="shared" si="879"/>
        <v>0</v>
      </c>
      <c r="R5609" s="272"/>
    </row>
    <row r="5610" spans="1:21" x14ac:dyDescent="0.3">
      <c r="A5610" s="214">
        <v>5</v>
      </c>
      <c r="B5610" s="200"/>
      <c r="C5610" s="200"/>
      <c r="D5610" s="215"/>
      <c r="E5610" s="200"/>
      <c r="F5610" s="200"/>
      <c r="G5610" s="216"/>
      <c r="H5610" s="273"/>
      <c r="I5610" s="271">
        <f t="shared" si="876"/>
        <v>0</v>
      </c>
      <c r="J5610" s="271"/>
      <c r="K5610" s="271"/>
      <c r="L5610" s="271"/>
      <c r="M5610" s="272"/>
      <c r="N5610" s="272"/>
      <c r="O5610" s="272" t="str">
        <f t="shared" si="877"/>
        <v/>
      </c>
      <c r="P5610" s="272" t="str">
        <f t="shared" si="878"/>
        <v/>
      </c>
      <c r="Q5610" s="272">
        <f t="shared" si="879"/>
        <v>0</v>
      </c>
      <c r="R5610" s="272"/>
    </row>
    <row r="5611" spans="1:21" x14ac:dyDescent="0.3">
      <c r="A5611" s="214">
        <v>6</v>
      </c>
      <c r="B5611" s="200"/>
      <c r="C5611" s="200"/>
      <c r="D5611" s="215"/>
      <c r="E5611" s="200"/>
      <c r="F5611" s="200"/>
      <c r="G5611" s="216"/>
      <c r="H5611" s="273"/>
      <c r="I5611" s="271">
        <f t="shared" si="876"/>
        <v>0</v>
      </c>
      <c r="J5611" s="271"/>
      <c r="K5611" s="271"/>
      <c r="L5611" s="271"/>
      <c r="M5611" s="272"/>
      <c r="N5611" s="272"/>
      <c r="O5611" s="272" t="str">
        <f t="shared" si="877"/>
        <v/>
      </c>
      <c r="P5611" s="272" t="str">
        <f t="shared" si="878"/>
        <v/>
      </c>
      <c r="Q5611" s="272">
        <f t="shared" si="879"/>
        <v>0</v>
      </c>
      <c r="R5611" s="272"/>
    </row>
    <row r="5612" spans="1:21" ht="17.25" thickBot="1" x14ac:dyDescent="0.35">
      <c r="A5612" s="217">
        <v>7</v>
      </c>
      <c r="B5612" s="204"/>
      <c r="C5612" s="204"/>
      <c r="D5612" s="218"/>
      <c r="E5612" s="204"/>
      <c r="F5612" s="204"/>
      <c r="G5612" s="219"/>
      <c r="H5612" s="273"/>
      <c r="I5612" s="271">
        <f t="shared" si="876"/>
        <v>0</v>
      </c>
      <c r="J5612" s="271"/>
      <c r="K5612" s="271"/>
      <c r="L5612" s="271"/>
      <c r="M5612" s="272"/>
      <c r="N5612" s="272"/>
      <c r="O5612" s="272" t="str">
        <f t="shared" si="877"/>
        <v/>
      </c>
      <c r="P5612" s="272" t="str">
        <f t="shared" si="878"/>
        <v/>
      </c>
      <c r="Q5612" s="272">
        <f t="shared" si="879"/>
        <v>0</v>
      </c>
      <c r="R5612" s="272"/>
    </row>
    <row r="5613" spans="1:21" x14ac:dyDescent="0.3">
      <c r="A5613" s="220">
        <v>8</v>
      </c>
      <c r="B5613" s="202"/>
      <c r="C5613" s="202"/>
      <c r="D5613" s="202" t="s">
        <v>271</v>
      </c>
      <c r="E5613" s="202"/>
      <c r="F5613" s="202"/>
      <c r="G5613" s="221"/>
      <c r="H5613" s="273">
        <f>SUM(B5613:B5619)</f>
        <v>0</v>
      </c>
      <c r="I5613" s="271">
        <f t="shared" si="876"/>
        <v>0</v>
      </c>
      <c r="J5613" s="271">
        <f>IF(SUM(H5613-40)&gt;0,H5613-40,0)</f>
        <v>0</v>
      </c>
      <c r="K5613" s="271">
        <f>IF(SUM(I5613:I5619)&gt;J5613,SUM(I5613:I5619),J5613)</f>
        <v>0</v>
      </c>
      <c r="L5613" s="271">
        <f>IF(D5613="o",IF(H5613&lt;15,0,IF(H5613&gt;40,8,H5613/5)),0)</f>
        <v>0</v>
      </c>
      <c r="M5613" s="272"/>
      <c r="N5613" s="272"/>
      <c r="O5613" s="272" t="str">
        <f t="shared" si="877"/>
        <v/>
      </c>
      <c r="P5613" s="272" t="str">
        <f t="shared" si="878"/>
        <v/>
      </c>
      <c r="Q5613" s="272">
        <f t="shared" si="879"/>
        <v>0</v>
      </c>
      <c r="R5613" s="272"/>
    </row>
    <row r="5614" spans="1:21" x14ac:dyDescent="0.3">
      <c r="A5614" s="214">
        <v>9</v>
      </c>
      <c r="B5614" s="200"/>
      <c r="C5614" s="200"/>
      <c r="D5614" s="215"/>
      <c r="E5614" s="200"/>
      <c r="F5614" s="200"/>
      <c r="G5614" s="216"/>
      <c r="H5614" s="273"/>
      <c r="I5614" s="271">
        <f t="shared" si="876"/>
        <v>0</v>
      </c>
      <c r="J5614" s="271"/>
      <c r="K5614" s="271"/>
      <c r="L5614" s="271"/>
      <c r="M5614" s="272"/>
      <c r="N5614" s="272"/>
      <c r="O5614" s="272" t="str">
        <f t="shared" si="877"/>
        <v/>
      </c>
      <c r="P5614" s="272" t="str">
        <f t="shared" si="878"/>
        <v/>
      </c>
      <c r="Q5614" s="272">
        <f t="shared" si="879"/>
        <v>0</v>
      </c>
      <c r="R5614" s="272"/>
    </row>
    <row r="5615" spans="1:21" x14ac:dyDescent="0.3">
      <c r="A5615" s="214">
        <v>10</v>
      </c>
      <c r="B5615" s="200"/>
      <c r="C5615" s="200"/>
      <c r="D5615" s="215"/>
      <c r="E5615" s="200"/>
      <c r="F5615" s="200"/>
      <c r="G5615" s="216"/>
      <c r="H5615" s="273"/>
      <c r="I5615" s="271">
        <f t="shared" si="876"/>
        <v>0</v>
      </c>
      <c r="J5615" s="271"/>
      <c r="K5615" s="271"/>
      <c r="L5615" s="271"/>
      <c r="M5615" s="272"/>
      <c r="N5615" s="272"/>
      <c r="O5615" s="272" t="str">
        <f t="shared" si="877"/>
        <v/>
      </c>
      <c r="P5615" s="272" t="str">
        <f t="shared" si="878"/>
        <v/>
      </c>
      <c r="Q5615" s="272">
        <f t="shared" si="879"/>
        <v>0</v>
      </c>
      <c r="R5615" s="272"/>
    </row>
    <row r="5616" spans="1:21" x14ac:dyDescent="0.3">
      <c r="A5616" s="214">
        <v>11</v>
      </c>
      <c r="B5616" s="200"/>
      <c r="C5616" s="200"/>
      <c r="D5616" s="215"/>
      <c r="E5616" s="200"/>
      <c r="F5616" s="200"/>
      <c r="G5616" s="216"/>
      <c r="H5616" s="273"/>
      <c r="I5616" s="271">
        <f t="shared" si="876"/>
        <v>0</v>
      </c>
      <c r="J5616" s="271"/>
      <c r="K5616" s="271"/>
      <c r="L5616" s="271"/>
      <c r="M5616" s="272"/>
      <c r="N5616" s="272"/>
      <c r="O5616" s="272" t="str">
        <f t="shared" si="877"/>
        <v/>
      </c>
      <c r="P5616" s="272" t="str">
        <f t="shared" si="878"/>
        <v/>
      </c>
      <c r="Q5616" s="272">
        <f t="shared" si="879"/>
        <v>0</v>
      </c>
      <c r="R5616" s="272"/>
    </row>
    <row r="5617" spans="1:18" x14ac:dyDescent="0.3">
      <c r="A5617" s="214">
        <v>12</v>
      </c>
      <c r="B5617" s="200"/>
      <c r="C5617" s="200"/>
      <c r="D5617" s="215"/>
      <c r="E5617" s="200"/>
      <c r="F5617" s="200"/>
      <c r="G5617" s="216"/>
      <c r="H5617" s="273"/>
      <c r="I5617" s="271">
        <f t="shared" si="876"/>
        <v>0</v>
      </c>
      <c r="J5617" s="271"/>
      <c r="K5617" s="271"/>
      <c r="L5617" s="271"/>
      <c r="M5617" s="272"/>
      <c r="N5617" s="272"/>
      <c r="O5617" s="272" t="str">
        <f t="shared" si="877"/>
        <v/>
      </c>
      <c r="P5617" s="272" t="str">
        <f t="shared" si="878"/>
        <v/>
      </c>
      <c r="Q5617" s="272">
        <f t="shared" si="879"/>
        <v>0</v>
      </c>
      <c r="R5617" s="272"/>
    </row>
    <row r="5618" spans="1:18" x14ac:dyDescent="0.3">
      <c r="A5618" s="214">
        <v>13</v>
      </c>
      <c r="B5618" s="200"/>
      <c r="C5618" s="200"/>
      <c r="D5618" s="215"/>
      <c r="E5618" s="200"/>
      <c r="F5618" s="200"/>
      <c r="G5618" s="216"/>
      <c r="H5618" s="273"/>
      <c r="I5618" s="271">
        <f t="shared" si="876"/>
        <v>0</v>
      </c>
      <c r="J5618" s="271"/>
      <c r="K5618" s="271"/>
      <c r="L5618" s="271"/>
      <c r="M5618" s="272"/>
      <c r="N5618" s="272"/>
      <c r="O5618" s="272" t="str">
        <f t="shared" si="877"/>
        <v/>
      </c>
      <c r="P5618" s="272" t="str">
        <f t="shared" si="878"/>
        <v/>
      </c>
      <c r="Q5618" s="272">
        <f t="shared" si="879"/>
        <v>0</v>
      </c>
      <c r="R5618" s="272"/>
    </row>
    <row r="5619" spans="1:18" ht="17.25" thickBot="1" x14ac:dyDescent="0.35">
      <c r="A5619" s="217">
        <v>14</v>
      </c>
      <c r="B5619" s="204"/>
      <c r="C5619" s="204"/>
      <c r="D5619" s="218"/>
      <c r="E5619" s="204"/>
      <c r="F5619" s="204"/>
      <c r="G5619" s="219"/>
      <c r="H5619" s="273"/>
      <c r="I5619" s="271">
        <f t="shared" si="876"/>
        <v>0</v>
      </c>
      <c r="J5619" s="271"/>
      <c r="K5619" s="271"/>
      <c r="L5619" s="271"/>
      <c r="M5619" s="272"/>
      <c r="N5619" s="272"/>
      <c r="O5619" s="272" t="str">
        <f t="shared" si="877"/>
        <v/>
      </c>
      <c r="P5619" s="272" t="str">
        <f t="shared" si="878"/>
        <v/>
      </c>
      <c r="Q5619" s="272">
        <f t="shared" si="879"/>
        <v>0</v>
      </c>
      <c r="R5619" s="272"/>
    </row>
    <row r="5620" spans="1:18" x14ac:dyDescent="0.3">
      <c r="A5620" s="220">
        <v>15</v>
      </c>
      <c r="B5620" s="202"/>
      <c r="C5620" s="202"/>
      <c r="D5620" s="202" t="s">
        <v>271</v>
      </c>
      <c r="E5620" s="202"/>
      <c r="F5620" s="202"/>
      <c r="G5620" s="221"/>
      <c r="H5620" s="273">
        <f>SUM(B5620:B5626)</f>
        <v>0</v>
      </c>
      <c r="I5620" s="271">
        <f t="shared" si="876"/>
        <v>0</v>
      </c>
      <c r="J5620" s="271">
        <f>IF(SUM(H5620-40)&gt;0,H5620-40,0)</f>
        <v>0</v>
      </c>
      <c r="K5620" s="271">
        <f>IF(SUM(I5620:I5626)&gt;J5620,SUM(I5620:I5626),J5620)</f>
        <v>0</v>
      </c>
      <c r="L5620" s="271">
        <f>IF(D5620="o",IF(H5620&lt;15,0,IF(H5620&gt;40,8,H5620/5)),0)</f>
        <v>0</v>
      </c>
      <c r="M5620" s="272"/>
      <c r="N5620" s="272"/>
      <c r="O5620" s="272" t="str">
        <f t="shared" si="877"/>
        <v/>
      </c>
      <c r="P5620" s="272" t="str">
        <f t="shared" si="878"/>
        <v/>
      </c>
      <c r="Q5620" s="272">
        <f t="shared" si="879"/>
        <v>0</v>
      </c>
      <c r="R5620" s="272"/>
    </row>
    <row r="5621" spans="1:18" x14ac:dyDescent="0.3">
      <c r="A5621" s="214">
        <v>16</v>
      </c>
      <c r="B5621" s="200"/>
      <c r="C5621" s="200"/>
      <c r="D5621" s="215"/>
      <c r="E5621" s="200"/>
      <c r="F5621" s="200"/>
      <c r="G5621" s="216"/>
      <c r="H5621" s="273"/>
      <c r="I5621" s="271">
        <f t="shared" si="876"/>
        <v>0</v>
      </c>
      <c r="J5621" s="271"/>
      <c r="K5621" s="271"/>
      <c r="L5621" s="271"/>
      <c r="M5621" s="272"/>
      <c r="N5621" s="272"/>
      <c r="O5621" s="272" t="str">
        <f t="shared" si="877"/>
        <v/>
      </c>
      <c r="P5621" s="272" t="str">
        <f t="shared" si="878"/>
        <v/>
      </c>
      <c r="Q5621" s="272">
        <f t="shared" si="879"/>
        <v>0</v>
      </c>
      <c r="R5621" s="272"/>
    </row>
    <row r="5622" spans="1:18" x14ac:dyDescent="0.3">
      <c r="A5622" s="214">
        <v>17</v>
      </c>
      <c r="B5622" s="200"/>
      <c r="C5622" s="200"/>
      <c r="D5622" s="215"/>
      <c r="E5622" s="200"/>
      <c r="F5622" s="200"/>
      <c r="G5622" s="216"/>
      <c r="H5622" s="273"/>
      <c r="I5622" s="271">
        <f t="shared" si="876"/>
        <v>0</v>
      </c>
      <c r="J5622" s="271"/>
      <c r="K5622" s="271"/>
      <c r="L5622" s="271"/>
      <c r="M5622" s="272"/>
      <c r="N5622" s="272"/>
      <c r="O5622" s="272" t="str">
        <f t="shared" si="877"/>
        <v/>
      </c>
      <c r="P5622" s="272" t="str">
        <f t="shared" si="878"/>
        <v/>
      </c>
      <c r="Q5622" s="272">
        <f t="shared" si="879"/>
        <v>0</v>
      </c>
      <c r="R5622" s="272"/>
    </row>
    <row r="5623" spans="1:18" x14ac:dyDescent="0.3">
      <c r="A5623" s="214">
        <v>18</v>
      </c>
      <c r="B5623" s="200"/>
      <c r="C5623" s="200"/>
      <c r="D5623" s="215"/>
      <c r="E5623" s="200"/>
      <c r="F5623" s="200"/>
      <c r="G5623" s="216"/>
      <c r="H5623" s="273"/>
      <c r="I5623" s="271">
        <f t="shared" si="876"/>
        <v>0</v>
      </c>
      <c r="J5623" s="271"/>
      <c r="K5623" s="271"/>
      <c r="L5623" s="271"/>
      <c r="M5623" s="272"/>
      <c r="N5623" s="272"/>
      <c r="O5623" s="272" t="str">
        <f t="shared" si="877"/>
        <v/>
      </c>
      <c r="P5623" s="272" t="str">
        <f t="shared" si="878"/>
        <v/>
      </c>
      <c r="Q5623" s="272">
        <f t="shared" si="879"/>
        <v>0</v>
      </c>
      <c r="R5623" s="272"/>
    </row>
    <row r="5624" spans="1:18" x14ac:dyDescent="0.3">
      <c r="A5624" s="214">
        <v>19</v>
      </c>
      <c r="B5624" s="200"/>
      <c r="C5624" s="200"/>
      <c r="D5624" s="215"/>
      <c r="E5624" s="200"/>
      <c r="F5624" s="200"/>
      <c r="G5624" s="216"/>
      <c r="H5624" s="273"/>
      <c r="I5624" s="271">
        <f t="shared" si="876"/>
        <v>0</v>
      </c>
      <c r="J5624" s="271"/>
      <c r="K5624" s="271"/>
      <c r="L5624" s="271"/>
      <c r="M5624" s="272"/>
      <c r="N5624" s="272"/>
      <c r="O5624" s="272" t="str">
        <f t="shared" si="877"/>
        <v/>
      </c>
      <c r="P5624" s="272" t="str">
        <f t="shared" si="878"/>
        <v/>
      </c>
      <c r="Q5624" s="272">
        <f t="shared" si="879"/>
        <v>0</v>
      </c>
      <c r="R5624" s="272"/>
    </row>
    <row r="5625" spans="1:18" x14ac:dyDescent="0.3">
      <c r="A5625" s="214">
        <v>20</v>
      </c>
      <c r="B5625" s="200"/>
      <c r="C5625" s="200"/>
      <c r="D5625" s="215"/>
      <c r="E5625" s="200"/>
      <c r="F5625" s="200"/>
      <c r="G5625" s="216"/>
      <c r="H5625" s="273"/>
      <c r="I5625" s="271">
        <f t="shared" si="876"/>
        <v>0</v>
      </c>
      <c r="J5625" s="271"/>
      <c r="K5625" s="271"/>
      <c r="L5625" s="271"/>
      <c r="M5625" s="272"/>
      <c r="N5625" s="272"/>
      <c r="O5625" s="272" t="str">
        <f t="shared" si="877"/>
        <v/>
      </c>
      <c r="P5625" s="272" t="str">
        <f t="shared" si="878"/>
        <v/>
      </c>
      <c r="Q5625" s="272">
        <f t="shared" si="879"/>
        <v>0</v>
      </c>
      <c r="R5625" s="272"/>
    </row>
    <row r="5626" spans="1:18" ht="17.25" thickBot="1" x14ac:dyDescent="0.35">
      <c r="A5626" s="217">
        <v>21</v>
      </c>
      <c r="B5626" s="204"/>
      <c r="C5626" s="204"/>
      <c r="D5626" s="218"/>
      <c r="E5626" s="204"/>
      <c r="F5626" s="204"/>
      <c r="G5626" s="219"/>
      <c r="H5626" s="273"/>
      <c r="I5626" s="271">
        <f t="shared" si="876"/>
        <v>0</v>
      </c>
      <c r="J5626" s="271"/>
      <c r="K5626" s="271"/>
      <c r="L5626" s="271"/>
      <c r="M5626" s="272"/>
      <c r="N5626" s="272"/>
      <c r="O5626" s="272" t="str">
        <f t="shared" si="877"/>
        <v/>
      </c>
      <c r="P5626" s="272" t="str">
        <f t="shared" si="878"/>
        <v/>
      </c>
      <c r="Q5626" s="272">
        <f t="shared" si="879"/>
        <v>0</v>
      </c>
      <c r="R5626" s="272"/>
    </row>
    <row r="5627" spans="1:18" x14ac:dyDescent="0.3">
      <c r="A5627" s="220">
        <v>22</v>
      </c>
      <c r="B5627" s="202"/>
      <c r="C5627" s="202"/>
      <c r="D5627" s="202" t="s">
        <v>271</v>
      </c>
      <c r="E5627" s="202"/>
      <c r="F5627" s="202"/>
      <c r="G5627" s="221"/>
      <c r="H5627" s="273">
        <f>SUM(B5627:B5633)</f>
        <v>0</v>
      </c>
      <c r="I5627" s="271">
        <f t="shared" si="876"/>
        <v>0</v>
      </c>
      <c r="J5627" s="271">
        <f>IF(SUM(H5627-40)&gt;0,H5627-40,0)</f>
        <v>0</v>
      </c>
      <c r="K5627" s="271">
        <f>IF(SUM(I5627:I5633)&gt;J5627,SUM(I5627:I5633),J5627)</f>
        <v>0</v>
      </c>
      <c r="L5627" s="271">
        <f>IF(D5627="o",IF(H5627&lt;15,0,IF(H5627&gt;40,8,H5627/5)),0)</f>
        <v>0</v>
      </c>
      <c r="M5627" s="272"/>
      <c r="N5627" s="272"/>
      <c r="O5627" s="272" t="str">
        <f t="shared" si="877"/>
        <v/>
      </c>
      <c r="P5627" s="272" t="str">
        <f t="shared" si="878"/>
        <v/>
      </c>
      <c r="Q5627" s="272">
        <f t="shared" si="879"/>
        <v>0</v>
      </c>
      <c r="R5627" s="272"/>
    </row>
    <row r="5628" spans="1:18" x14ac:dyDescent="0.3">
      <c r="A5628" s="214">
        <v>23</v>
      </c>
      <c r="B5628" s="200"/>
      <c r="C5628" s="200"/>
      <c r="D5628" s="215"/>
      <c r="E5628" s="200"/>
      <c r="F5628" s="200"/>
      <c r="G5628" s="216"/>
      <c r="H5628" s="273"/>
      <c r="I5628" s="271">
        <f t="shared" si="876"/>
        <v>0</v>
      </c>
      <c r="J5628" s="271"/>
      <c r="K5628" s="271"/>
      <c r="L5628" s="271"/>
      <c r="M5628" s="272"/>
      <c r="N5628" s="272"/>
      <c r="O5628" s="272" t="str">
        <f t="shared" si="877"/>
        <v/>
      </c>
      <c r="P5628" s="272" t="str">
        <f t="shared" si="878"/>
        <v/>
      </c>
      <c r="Q5628" s="272">
        <f t="shared" si="879"/>
        <v>0</v>
      </c>
      <c r="R5628" s="272"/>
    </row>
    <row r="5629" spans="1:18" x14ac:dyDescent="0.3">
      <c r="A5629" s="214">
        <v>24</v>
      </c>
      <c r="B5629" s="200"/>
      <c r="C5629" s="200"/>
      <c r="D5629" s="215"/>
      <c r="E5629" s="200"/>
      <c r="F5629" s="200"/>
      <c r="G5629" s="216"/>
      <c r="H5629" s="273"/>
      <c r="I5629" s="271">
        <f t="shared" si="876"/>
        <v>0</v>
      </c>
      <c r="J5629" s="271"/>
      <c r="K5629" s="271"/>
      <c r="L5629" s="271"/>
      <c r="M5629" s="272"/>
      <c r="N5629" s="272"/>
      <c r="O5629" s="272" t="str">
        <f t="shared" si="877"/>
        <v/>
      </c>
      <c r="P5629" s="272" t="str">
        <f t="shared" si="878"/>
        <v/>
      </c>
      <c r="Q5629" s="272">
        <f t="shared" si="879"/>
        <v>0</v>
      </c>
      <c r="R5629" s="272"/>
    </row>
    <row r="5630" spans="1:18" x14ac:dyDescent="0.3">
      <c r="A5630" s="214">
        <v>25</v>
      </c>
      <c r="B5630" s="200"/>
      <c r="C5630" s="200"/>
      <c r="D5630" s="215"/>
      <c r="E5630" s="200"/>
      <c r="F5630" s="200"/>
      <c r="G5630" s="216"/>
      <c r="H5630" s="273"/>
      <c r="I5630" s="271">
        <f t="shared" si="876"/>
        <v>0</v>
      </c>
      <c r="J5630" s="271"/>
      <c r="K5630" s="271"/>
      <c r="L5630" s="271"/>
      <c r="M5630" s="272"/>
      <c r="N5630" s="272"/>
      <c r="O5630" s="272" t="str">
        <f t="shared" si="877"/>
        <v/>
      </c>
      <c r="P5630" s="272" t="str">
        <f t="shared" si="878"/>
        <v/>
      </c>
      <c r="Q5630" s="272">
        <f t="shared" si="879"/>
        <v>0</v>
      </c>
      <c r="R5630" s="272"/>
    </row>
    <row r="5631" spans="1:18" x14ac:dyDescent="0.3">
      <c r="A5631" s="214">
        <v>26</v>
      </c>
      <c r="B5631" s="200"/>
      <c r="C5631" s="200"/>
      <c r="D5631" s="215"/>
      <c r="E5631" s="200"/>
      <c r="F5631" s="200"/>
      <c r="G5631" s="216"/>
      <c r="H5631" s="273"/>
      <c r="I5631" s="271">
        <f t="shared" si="876"/>
        <v>0</v>
      </c>
      <c r="J5631" s="271"/>
      <c r="K5631" s="271"/>
      <c r="L5631" s="271"/>
      <c r="M5631" s="272"/>
      <c r="N5631" s="272"/>
      <c r="O5631" s="272" t="str">
        <f t="shared" si="877"/>
        <v/>
      </c>
      <c r="P5631" s="272" t="str">
        <f t="shared" si="878"/>
        <v/>
      </c>
      <c r="Q5631" s="272">
        <f t="shared" si="879"/>
        <v>0</v>
      </c>
      <c r="R5631" s="272"/>
    </row>
    <row r="5632" spans="1:18" x14ac:dyDescent="0.3">
      <c r="A5632" s="214">
        <v>27</v>
      </c>
      <c r="B5632" s="200"/>
      <c r="C5632" s="200"/>
      <c r="D5632" s="215"/>
      <c r="E5632" s="200"/>
      <c r="F5632" s="200"/>
      <c r="G5632" s="216"/>
      <c r="H5632" s="273"/>
      <c r="I5632" s="271">
        <f t="shared" si="876"/>
        <v>0</v>
      </c>
      <c r="J5632" s="271"/>
      <c r="K5632" s="271"/>
      <c r="L5632" s="271"/>
      <c r="M5632" s="272"/>
      <c r="N5632" s="272"/>
      <c r="O5632" s="272" t="str">
        <f t="shared" si="877"/>
        <v/>
      </c>
      <c r="P5632" s="272" t="str">
        <f t="shared" si="878"/>
        <v/>
      </c>
      <c r="Q5632" s="272">
        <f t="shared" si="879"/>
        <v>0</v>
      </c>
      <c r="R5632" s="272"/>
    </row>
    <row r="5633" spans="1:21" ht="17.25" thickBot="1" x14ac:dyDescent="0.35">
      <c r="A5633" s="217">
        <v>28</v>
      </c>
      <c r="B5633" s="204"/>
      <c r="C5633" s="204"/>
      <c r="D5633" s="218"/>
      <c r="E5633" s="204"/>
      <c r="F5633" s="204"/>
      <c r="G5633" s="219"/>
      <c r="H5633" s="273"/>
      <c r="I5633" s="271">
        <f t="shared" si="876"/>
        <v>0</v>
      </c>
      <c r="J5633" s="271"/>
      <c r="K5633" s="271"/>
      <c r="L5633" s="271"/>
      <c r="M5633" s="272"/>
      <c r="N5633" s="272"/>
      <c r="O5633" s="272" t="str">
        <f t="shared" si="877"/>
        <v/>
      </c>
      <c r="P5633" s="272" t="str">
        <f t="shared" si="878"/>
        <v/>
      </c>
      <c r="Q5633" s="272">
        <f t="shared" si="879"/>
        <v>0</v>
      </c>
      <c r="R5633" s="272"/>
    </row>
    <row r="5634" spans="1:21" x14ac:dyDescent="0.3">
      <c r="A5634" s="205"/>
      <c r="B5634" s="202"/>
      <c r="C5634" s="202"/>
      <c r="D5634" s="202" t="s">
        <v>271</v>
      </c>
      <c r="E5634" s="202"/>
      <c r="F5634" s="202"/>
      <c r="G5634" s="221"/>
      <c r="H5634" s="273" t="str">
        <f>IF(A5634&lt;&gt;0,SUM(Q5634:Q5636),"")</f>
        <v/>
      </c>
      <c r="I5634" s="271" t="str">
        <f>IF(A5634&lt;&gt;0,IF(IFERROR(B5634-8,0)&lt;0,0,IFERROR(B5634-8,0)),"")</f>
        <v/>
      </c>
      <c r="J5634" s="271" t="str">
        <f>IF(A5634&lt;&gt;0,IF(SUM(H5634-40)&gt;0,H5634-40,0),"")</f>
        <v/>
      </c>
      <c r="K5634" s="271" t="str">
        <f>IF(A5634&lt;&gt;0,IF(SUM(I5634:I5636)&gt;J5634,SUM(I5634:I5636),J5634),"")</f>
        <v/>
      </c>
      <c r="L5634" s="271" t="str">
        <f>IF(A5634&lt;&gt;0,IF(D5606="o",IF(H5634&lt;(15/(7/COUNTA(A5634:A5636))),0,IF(H5634&gt;(COUNTA(A5634:A5636)/5*40),COUNTA(A5634:A5636)/5*8,H5634/5)),""),"")</f>
        <v/>
      </c>
      <c r="M5634" s="272"/>
      <c r="N5634" s="272"/>
      <c r="O5634" s="272" t="str">
        <f t="shared" si="877"/>
        <v/>
      </c>
      <c r="P5634" s="272" t="str">
        <f t="shared" si="878"/>
        <v/>
      </c>
      <c r="Q5634" s="272">
        <f t="shared" si="879"/>
        <v>0</v>
      </c>
      <c r="R5634" s="272"/>
    </row>
    <row r="5635" spans="1:21" x14ac:dyDescent="0.3">
      <c r="A5635" s="206"/>
      <c r="B5635" s="200"/>
      <c r="C5635" s="200"/>
      <c r="D5635" s="215"/>
      <c r="E5635" s="200"/>
      <c r="F5635" s="200"/>
      <c r="G5635" s="216"/>
      <c r="H5635" s="273"/>
      <c r="I5635" s="271" t="str">
        <f>IF(A5635&lt;&gt;0,IF(IFERROR(B5635-8,0)&lt;0,0,IFERROR(B5635-8,0)),"")</f>
        <v/>
      </c>
      <c r="J5635" s="271"/>
      <c r="K5635" s="271"/>
      <c r="L5635" s="271"/>
      <c r="M5635" s="272"/>
      <c r="N5635" s="272"/>
      <c r="O5635" s="272" t="str">
        <f t="shared" si="877"/>
        <v/>
      </c>
      <c r="P5635" s="272" t="str">
        <f t="shared" si="878"/>
        <v/>
      </c>
      <c r="Q5635" s="272">
        <f t="shared" si="879"/>
        <v>0</v>
      </c>
      <c r="R5635" s="272"/>
    </row>
    <row r="5636" spans="1:21" ht="17.25" thickBot="1" x14ac:dyDescent="0.35">
      <c r="A5636" s="207"/>
      <c r="B5636" s="204"/>
      <c r="C5636" s="204"/>
      <c r="D5636" s="218"/>
      <c r="E5636" s="204"/>
      <c r="F5636" s="204"/>
      <c r="G5636" s="219"/>
      <c r="H5636" s="273"/>
      <c r="I5636" s="271" t="str">
        <f>IF(A5636&lt;&gt;0,IF(IFERROR(B5636-8,0)&lt;0,0,IFERROR(B5636-8,0)),"")</f>
        <v/>
      </c>
      <c r="J5636" s="271"/>
      <c r="K5636" s="271"/>
      <c r="L5636" s="271"/>
      <c r="M5636" s="272"/>
      <c r="N5636" s="272"/>
      <c r="O5636" s="272"/>
      <c r="P5636" s="272"/>
      <c r="Q5636" s="272">
        <f t="shared" si="879"/>
        <v>0</v>
      </c>
      <c r="R5636" s="272"/>
    </row>
    <row r="5637" spans="1:21" ht="17.25" thickBot="1" x14ac:dyDescent="0.35">
      <c r="A5637" s="211"/>
      <c r="B5637" s="243"/>
      <c r="C5637" s="243"/>
      <c r="D5637" s="243"/>
      <c r="E5637" s="243"/>
      <c r="F5637" s="243"/>
      <c r="G5637" s="244"/>
      <c r="H5637" s="273">
        <f t="shared" ref="H5637:M5637" si="880">SUM(H5638:H5668)</f>
        <v>0</v>
      </c>
      <c r="I5637" s="271">
        <f t="shared" si="880"/>
        <v>0</v>
      </c>
      <c r="J5637" s="271">
        <f t="shared" si="880"/>
        <v>0</v>
      </c>
      <c r="K5637" s="271">
        <f t="shared" si="880"/>
        <v>0</v>
      </c>
      <c r="L5637" s="274">
        <f t="shared" si="880"/>
        <v>0</v>
      </c>
      <c r="M5637" s="271" t="e">
        <f t="shared" si="880"/>
        <v>#DIV/0!</v>
      </c>
      <c r="N5637" s="275">
        <f>COUNTA(B5638:B5668)-COUNTIF(B5638:B5668,"연차")</f>
        <v>0</v>
      </c>
      <c r="O5637" s="271">
        <f>SUM(O5638:O5668)</f>
        <v>0</v>
      </c>
      <c r="P5637" s="271">
        <f>SUM(P5638:P5668)</f>
        <v>0</v>
      </c>
      <c r="Q5637" s="272">
        <f>SUM(Q5638:Q5668)</f>
        <v>0</v>
      </c>
      <c r="R5637" s="272">
        <f>COUNTA(A5638:A5668)</f>
        <v>28</v>
      </c>
      <c r="S5637" s="276">
        <f>SUM(C5638:C5668)</f>
        <v>0</v>
      </c>
      <c r="T5637" s="276">
        <f>SUM(F5638:F5668)</f>
        <v>0</v>
      </c>
      <c r="U5637" s="251">
        <f>G5639*G5641</f>
        <v>0</v>
      </c>
    </row>
    <row r="5638" spans="1:21" x14ac:dyDescent="0.3">
      <c r="A5638" s="212">
        <v>1</v>
      </c>
      <c r="B5638" s="201"/>
      <c r="C5638" s="201"/>
      <c r="D5638" s="201" t="s">
        <v>271</v>
      </c>
      <c r="E5638" s="201"/>
      <c r="F5638" s="201"/>
      <c r="G5638" s="213" t="s">
        <v>282</v>
      </c>
      <c r="H5638" s="273">
        <f>SUM(B5638:B5644)</f>
        <v>0</v>
      </c>
      <c r="I5638" s="271">
        <f t="shared" ref="I5638:I5665" si="881">IF(IFERROR(B5638-8,0)&lt;0,0,IFERROR(B5638-8,0))</f>
        <v>0</v>
      </c>
      <c r="J5638" s="271">
        <f>IF(SUM(H5638-40)&gt;0,H5638-40,0)</f>
        <v>0</v>
      </c>
      <c r="K5638" s="271">
        <f>IF(SUM(I5638:I5644)&gt;J5638,SUM(I5638:I5644),J5638)</f>
        <v>0</v>
      </c>
      <c r="L5638" s="271">
        <f>IF(D5638="o",IF(H5638&lt;15,0,IF(H5638&gt;40,8,H5638/5)),0)</f>
        <v>0</v>
      </c>
      <c r="M5638" s="272" t="e">
        <f>SUM(B5638:B5668)/COUNTA(B5638:B5668)</f>
        <v>#DIV/0!</v>
      </c>
      <c r="N5638" s="272"/>
      <c r="O5638" s="272" t="str">
        <f>IF(E5638="o",IF(B5638&gt;8,8,B5638),"")</f>
        <v/>
      </c>
      <c r="P5638" s="272" t="str">
        <f>IF(E5638="o",IF(B5638&gt;8,B5638-8,0),"")</f>
        <v/>
      </c>
      <c r="Q5638" s="272">
        <f>COUNTA(A5638)*IF(B5638="연차",0,B5638)</f>
        <v>0</v>
      </c>
      <c r="R5638" s="272"/>
    </row>
    <row r="5639" spans="1:21" x14ac:dyDescent="0.3">
      <c r="A5639" s="214">
        <v>2</v>
      </c>
      <c r="B5639" s="200"/>
      <c r="C5639" s="200"/>
      <c r="D5639" s="215"/>
      <c r="E5639" s="200"/>
      <c r="F5639" s="200"/>
      <c r="G5639" s="203"/>
      <c r="H5639" s="273"/>
      <c r="I5639" s="271">
        <f t="shared" si="881"/>
        <v>0</v>
      </c>
      <c r="J5639" s="271"/>
      <c r="K5639" s="271"/>
      <c r="L5639" s="271"/>
      <c r="M5639" s="272"/>
      <c r="N5639" s="272"/>
      <c r="O5639" s="272" t="str">
        <f t="shared" ref="O5639:O5667" si="882">IF(E5639="o",IF(B5639&gt;8,8,B5639),"")</f>
        <v/>
      </c>
      <c r="P5639" s="272" t="str">
        <f t="shared" ref="P5639:P5667" si="883">IF(E5639="o",IF(B5639&gt;8,B5639-8,0),"")</f>
        <v/>
      </c>
      <c r="Q5639" s="272">
        <f t="shared" ref="Q5639:Q5668" si="884">COUNTA(A5639)*IF(B5639="연차",0,B5639)</f>
        <v>0</v>
      </c>
      <c r="R5639" s="272"/>
    </row>
    <row r="5640" spans="1:21" x14ac:dyDescent="0.3">
      <c r="A5640" s="214">
        <v>3</v>
      </c>
      <c r="B5640" s="200"/>
      <c r="C5640" s="200"/>
      <c r="D5640" s="215"/>
      <c r="E5640" s="200"/>
      <c r="F5640" s="200"/>
      <c r="G5640" s="203" t="s">
        <v>275</v>
      </c>
      <c r="H5640" s="273"/>
      <c r="I5640" s="271">
        <f t="shared" si="881"/>
        <v>0</v>
      </c>
      <c r="J5640" s="271"/>
      <c r="K5640" s="271"/>
      <c r="L5640" s="271"/>
      <c r="M5640" s="272"/>
      <c r="N5640" s="272"/>
      <c r="O5640" s="272" t="str">
        <f t="shared" si="882"/>
        <v/>
      </c>
      <c r="P5640" s="272" t="str">
        <f t="shared" si="883"/>
        <v/>
      </c>
      <c r="Q5640" s="272">
        <f t="shared" si="884"/>
        <v>0</v>
      </c>
      <c r="R5640" s="272"/>
    </row>
    <row r="5641" spans="1:21" x14ac:dyDescent="0.3">
      <c r="A5641" s="214">
        <v>4</v>
      </c>
      <c r="B5641" s="200"/>
      <c r="C5641" s="200"/>
      <c r="D5641" s="215"/>
      <c r="E5641" s="200"/>
      <c r="F5641" s="200"/>
      <c r="G5641" s="203"/>
      <c r="H5641" s="273"/>
      <c r="I5641" s="271">
        <f t="shared" si="881"/>
        <v>0</v>
      </c>
      <c r="J5641" s="271"/>
      <c r="K5641" s="271"/>
      <c r="L5641" s="271"/>
      <c r="M5641" s="272"/>
      <c r="N5641" s="272"/>
      <c r="O5641" s="272" t="str">
        <f t="shared" si="882"/>
        <v/>
      </c>
      <c r="P5641" s="272" t="str">
        <f t="shared" si="883"/>
        <v/>
      </c>
      <c r="Q5641" s="272">
        <f t="shared" si="884"/>
        <v>0</v>
      </c>
      <c r="R5641" s="272"/>
    </row>
    <row r="5642" spans="1:21" x14ac:dyDescent="0.3">
      <c r="A5642" s="214">
        <v>5</v>
      </c>
      <c r="B5642" s="200"/>
      <c r="C5642" s="200"/>
      <c r="D5642" s="215"/>
      <c r="E5642" s="200"/>
      <c r="F5642" s="200"/>
      <c r="G5642" s="216"/>
      <c r="H5642" s="273"/>
      <c r="I5642" s="271">
        <f t="shared" si="881"/>
        <v>0</v>
      </c>
      <c r="J5642" s="271"/>
      <c r="K5642" s="271"/>
      <c r="L5642" s="271"/>
      <c r="M5642" s="272"/>
      <c r="N5642" s="272"/>
      <c r="O5642" s="272" t="str">
        <f t="shared" si="882"/>
        <v/>
      </c>
      <c r="P5642" s="272" t="str">
        <f t="shared" si="883"/>
        <v/>
      </c>
      <c r="Q5642" s="272">
        <f t="shared" si="884"/>
        <v>0</v>
      </c>
      <c r="R5642" s="272"/>
    </row>
    <row r="5643" spans="1:21" x14ac:dyDescent="0.3">
      <c r="A5643" s="214">
        <v>6</v>
      </c>
      <c r="B5643" s="200"/>
      <c r="C5643" s="200"/>
      <c r="D5643" s="215"/>
      <c r="E5643" s="200"/>
      <c r="F5643" s="200"/>
      <c r="G5643" s="216"/>
      <c r="H5643" s="273"/>
      <c r="I5643" s="271">
        <f t="shared" si="881"/>
        <v>0</v>
      </c>
      <c r="J5643" s="271"/>
      <c r="K5643" s="271"/>
      <c r="L5643" s="271"/>
      <c r="M5643" s="272"/>
      <c r="N5643" s="272"/>
      <c r="O5643" s="272" t="str">
        <f t="shared" si="882"/>
        <v/>
      </c>
      <c r="P5643" s="272" t="str">
        <f t="shared" si="883"/>
        <v/>
      </c>
      <c r="Q5643" s="272">
        <f t="shared" si="884"/>
        <v>0</v>
      </c>
      <c r="R5643" s="272"/>
    </row>
    <row r="5644" spans="1:21" ht="17.25" thickBot="1" x14ac:dyDescent="0.35">
      <c r="A5644" s="217">
        <v>7</v>
      </c>
      <c r="B5644" s="204"/>
      <c r="C5644" s="204"/>
      <c r="D5644" s="218"/>
      <c r="E5644" s="204"/>
      <c r="F5644" s="204"/>
      <c r="G5644" s="219"/>
      <c r="H5644" s="273"/>
      <c r="I5644" s="271">
        <f t="shared" si="881"/>
        <v>0</v>
      </c>
      <c r="J5644" s="271"/>
      <c r="K5644" s="271"/>
      <c r="L5644" s="271"/>
      <c r="M5644" s="272"/>
      <c r="N5644" s="272"/>
      <c r="O5644" s="272" t="str">
        <f t="shared" si="882"/>
        <v/>
      </c>
      <c r="P5644" s="272" t="str">
        <f t="shared" si="883"/>
        <v/>
      </c>
      <c r="Q5644" s="272">
        <f t="shared" si="884"/>
        <v>0</v>
      </c>
      <c r="R5644" s="272"/>
    </row>
    <row r="5645" spans="1:21" x14ac:dyDescent="0.3">
      <c r="A5645" s="220">
        <v>8</v>
      </c>
      <c r="B5645" s="202"/>
      <c r="C5645" s="202"/>
      <c r="D5645" s="202" t="s">
        <v>271</v>
      </c>
      <c r="E5645" s="202"/>
      <c r="F5645" s="202"/>
      <c r="G5645" s="221"/>
      <c r="H5645" s="273">
        <f>SUM(B5645:B5651)</f>
        <v>0</v>
      </c>
      <c r="I5645" s="271">
        <f t="shared" si="881"/>
        <v>0</v>
      </c>
      <c r="J5645" s="271">
        <f>IF(SUM(H5645-40)&gt;0,H5645-40,0)</f>
        <v>0</v>
      </c>
      <c r="K5645" s="271">
        <f>IF(SUM(I5645:I5651)&gt;J5645,SUM(I5645:I5651),J5645)</f>
        <v>0</v>
      </c>
      <c r="L5645" s="271">
        <f>IF(D5645="o",IF(H5645&lt;15,0,IF(H5645&gt;40,8,H5645/5)),0)</f>
        <v>0</v>
      </c>
      <c r="M5645" s="272"/>
      <c r="N5645" s="272"/>
      <c r="O5645" s="272" t="str">
        <f t="shared" si="882"/>
        <v/>
      </c>
      <c r="P5645" s="272" t="str">
        <f t="shared" si="883"/>
        <v/>
      </c>
      <c r="Q5645" s="272">
        <f t="shared" si="884"/>
        <v>0</v>
      </c>
      <c r="R5645" s="272"/>
    </row>
    <row r="5646" spans="1:21" x14ac:dyDescent="0.3">
      <c r="A5646" s="214">
        <v>9</v>
      </c>
      <c r="B5646" s="200"/>
      <c r="C5646" s="200"/>
      <c r="D5646" s="215"/>
      <c r="E5646" s="200"/>
      <c r="F5646" s="200"/>
      <c r="G5646" s="216"/>
      <c r="H5646" s="273"/>
      <c r="I5646" s="271">
        <f t="shared" si="881"/>
        <v>0</v>
      </c>
      <c r="J5646" s="271"/>
      <c r="K5646" s="271"/>
      <c r="L5646" s="271"/>
      <c r="M5646" s="272"/>
      <c r="N5646" s="272"/>
      <c r="O5646" s="272" t="str">
        <f t="shared" si="882"/>
        <v/>
      </c>
      <c r="P5646" s="272" t="str">
        <f t="shared" si="883"/>
        <v/>
      </c>
      <c r="Q5646" s="272">
        <f t="shared" si="884"/>
        <v>0</v>
      </c>
      <c r="R5646" s="272"/>
    </row>
    <row r="5647" spans="1:21" x14ac:dyDescent="0.3">
      <c r="A5647" s="214">
        <v>10</v>
      </c>
      <c r="B5647" s="200"/>
      <c r="C5647" s="200"/>
      <c r="D5647" s="215"/>
      <c r="E5647" s="200"/>
      <c r="F5647" s="200"/>
      <c r="G5647" s="216"/>
      <c r="H5647" s="273"/>
      <c r="I5647" s="271">
        <f t="shared" si="881"/>
        <v>0</v>
      </c>
      <c r="J5647" s="271"/>
      <c r="K5647" s="271"/>
      <c r="L5647" s="271"/>
      <c r="M5647" s="272"/>
      <c r="N5647" s="272"/>
      <c r="O5647" s="272" t="str">
        <f t="shared" si="882"/>
        <v/>
      </c>
      <c r="P5647" s="272" t="str">
        <f t="shared" si="883"/>
        <v/>
      </c>
      <c r="Q5647" s="272">
        <f t="shared" si="884"/>
        <v>0</v>
      </c>
      <c r="R5647" s="272"/>
    </row>
    <row r="5648" spans="1:21" x14ac:dyDescent="0.3">
      <c r="A5648" s="214">
        <v>11</v>
      </c>
      <c r="B5648" s="200"/>
      <c r="C5648" s="200"/>
      <c r="D5648" s="215"/>
      <c r="E5648" s="200"/>
      <c r="F5648" s="200"/>
      <c r="G5648" s="216"/>
      <c r="H5648" s="273"/>
      <c r="I5648" s="271">
        <f t="shared" si="881"/>
        <v>0</v>
      </c>
      <c r="J5648" s="271"/>
      <c r="K5648" s="271"/>
      <c r="L5648" s="271"/>
      <c r="M5648" s="272"/>
      <c r="N5648" s="272"/>
      <c r="O5648" s="272" t="str">
        <f t="shared" si="882"/>
        <v/>
      </c>
      <c r="P5648" s="272" t="str">
        <f t="shared" si="883"/>
        <v/>
      </c>
      <c r="Q5648" s="272">
        <f t="shared" si="884"/>
        <v>0</v>
      </c>
      <c r="R5648" s="272"/>
    </row>
    <row r="5649" spans="1:18" x14ac:dyDescent="0.3">
      <c r="A5649" s="214">
        <v>12</v>
      </c>
      <c r="B5649" s="200"/>
      <c r="C5649" s="200"/>
      <c r="D5649" s="215"/>
      <c r="E5649" s="200"/>
      <c r="F5649" s="200"/>
      <c r="G5649" s="216"/>
      <c r="H5649" s="273"/>
      <c r="I5649" s="271">
        <f t="shared" si="881"/>
        <v>0</v>
      </c>
      <c r="J5649" s="271"/>
      <c r="K5649" s="271"/>
      <c r="L5649" s="271"/>
      <c r="M5649" s="272"/>
      <c r="N5649" s="272"/>
      <c r="O5649" s="272" t="str">
        <f t="shared" si="882"/>
        <v/>
      </c>
      <c r="P5649" s="272" t="str">
        <f t="shared" si="883"/>
        <v/>
      </c>
      <c r="Q5649" s="272">
        <f t="shared" si="884"/>
        <v>0</v>
      </c>
      <c r="R5649" s="272"/>
    </row>
    <row r="5650" spans="1:18" x14ac:dyDescent="0.3">
      <c r="A5650" s="214">
        <v>13</v>
      </c>
      <c r="B5650" s="200"/>
      <c r="C5650" s="200"/>
      <c r="D5650" s="215"/>
      <c r="E5650" s="200"/>
      <c r="F5650" s="200"/>
      <c r="G5650" s="216"/>
      <c r="H5650" s="273"/>
      <c r="I5650" s="271">
        <f t="shared" si="881"/>
        <v>0</v>
      </c>
      <c r="J5650" s="271"/>
      <c r="K5650" s="271"/>
      <c r="L5650" s="271"/>
      <c r="M5650" s="272"/>
      <c r="N5650" s="272"/>
      <c r="O5650" s="272" t="str">
        <f t="shared" si="882"/>
        <v/>
      </c>
      <c r="P5650" s="272" t="str">
        <f t="shared" si="883"/>
        <v/>
      </c>
      <c r="Q5650" s="272">
        <f t="shared" si="884"/>
        <v>0</v>
      </c>
      <c r="R5650" s="272"/>
    </row>
    <row r="5651" spans="1:18" ht="17.25" thickBot="1" x14ac:dyDescent="0.35">
      <c r="A5651" s="217">
        <v>14</v>
      </c>
      <c r="B5651" s="204"/>
      <c r="C5651" s="204"/>
      <c r="D5651" s="218"/>
      <c r="E5651" s="204"/>
      <c r="F5651" s="204"/>
      <c r="G5651" s="219"/>
      <c r="H5651" s="273"/>
      <c r="I5651" s="271">
        <f t="shared" si="881"/>
        <v>0</v>
      </c>
      <c r="J5651" s="271"/>
      <c r="K5651" s="271"/>
      <c r="L5651" s="271"/>
      <c r="M5651" s="272"/>
      <c r="N5651" s="272"/>
      <c r="O5651" s="272" t="str">
        <f t="shared" si="882"/>
        <v/>
      </c>
      <c r="P5651" s="272" t="str">
        <f t="shared" si="883"/>
        <v/>
      </c>
      <c r="Q5651" s="272">
        <f t="shared" si="884"/>
        <v>0</v>
      </c>
      <c r="R5651" s="272"/>
    </row>
    <row r="5652" spans="1:18" x14ac:dyDescent="0.3">
      <c r="A5652" s="220">
        <v>15</v>
      </c>
      <c r="B5652" s="202"/>
      <c r="C5652" s="202"/>
      <c r="D5652" s="202" t="s">
        <v>271</v>
      </c>
      <c r="E5652" s="202"/>
      <c r="F5652" s="202"/>
      <c r="G5652" s="221"/>
      <c r="H5652" s="273">
        <f>SUM(B5652:B5658)</f>
        <v>0</v>
      </c>
      <c r="I5652" s="271">
        <f t="shared" si="881"/>
        <v>0</v>
      </c>
      <c r="J5652" s="271">
        <f>IF(SUM(H5652-40)&gt;0,H5652-40,0)</f>
        <v>0</v>
      </c>
      <c r="K5652" s="271">
        <f>IF(SUM(I5652:I5658)&gt;J5652,SUM(I5652:I5658),J5652)</f>
        <v>0</v>
      </c>
      <c r="L5652" s="271">
        <f>IF(D5652="o",IF(H5652&lt;15,0,IF(H5652&gt;40,8,H5652/5)),0)</f>
        <v>0</v>
      </c>
      <c r="M5652" s="272"/>
      <c r="N5652" s="272"/>
      <c r="O5652" s="272" t="str">
        <f t="shared" si="882"/>
        <v/>
      </c>
      <c r="P5652" s="272" t="str">
        <f t="shared" si="883"/>
        <v/>
      </c>
      <c r="Q5652" s="272">
        <f t="shared" si="884"/>
        <v>0</v>
      </c>
      <c r="R5652" s="272"/>
    </row>
    <row r="5653" spans="1:18" x14ac:dyDescent="0.3">
      <c r="A5653" s="214">
        <v>16</v>
      </c>
      <c r="B5653" s="200"/>
      <c r="C5653" s="200"/>
      <c r="D5653" s="215"/>
      <c r="E5653" s="200"/>
      <c r="F5653" s="200"/>
      <c r="G5653" s="216"/>
      <c r="H5653" s="273"/>
      <c r="I5653" s="271">
        <f t="shared" si="881"/>
        <v>0</v>
      </c>
      <c r="J5653" s="271"/>
      <c r="K5653" s="271"/>
      <c r="L5653" s="271"/>
      <c r="M5653" s="272"/>
      <c r="N5653" s="272"/>
      <c r="O5653" s="272" t="str">
        <f t="shared" si="882"/>
        <v/>
      </c>
      <c r="P5653" s="272" t="str">
        <f t="shared" si="883"/>
        <v/>
      </c>
      <c r="Q5653" s="272">
        <f t="shared" si="884"/>
        <v>0</v>
      </c>
      <c r="R5653" s="272"/>
    </row>
    <row r="5654" spans="1:18" x14ac:dyDescent="0.3">
      <c r="A5654" s="214">
        <v>17</v>
      </c>
      <c r="B5654" s="200"/>
      <c r="C5654" s="200"/>
      <c r="D5654" s="215"/>
      <c r="E5654" s="200"/>
      <c r="F5654" s="200"/>
      <c r="G5654" s="216"/>
      <c r="H5654" s="273"/>
      <c r="I5654" s="271">
        <f t="shared" si="881"/>
        <v>0</v>
      </c>
      <c r="J5654" s="271"/>
      <c r="K5654" s="271"/>
      <c r="L5654" s="271"/>
      <c r="M5654" s="272"/>
      <c r="N5654" s="272"/>
      <c r="O5654" s="272" t="str">
        <f t="shared" si="882"/>
        <v/>
      </c>
      <c r="P5654" s="272" t="str">
        <f t="shared" si="883"/>
        <v/>
      </c>
      <c r="Q5654" s="272">
        <f t="shared" si="884"/>
        <v>0</v>
      </c>
      <c r="R5654" s="272"/>
    </row>
    <row r="5655" spans="1:18" x14ac:dyDescent="0.3">
      <c r="A5655" s="214">
        <v>18</v>
      </c>
      <c r="B5655" s="200"/>
      <c r="C5655" s="200"/>
      <c r="D5655" s="215"/>
      <c r="E5655" s="200"/>
      <c r="F5655" s="200"/>
      <c r="G5655" s="216"/>
      <c r="H5655" s="273"/>
      <c r="I5655" s="271">
        <f t="shared" si="881"/>
        <v>0</v>
      </c>
      <c r="J5655" s="271"/>
      <c r="K5655" s="271"/>
      <c r="L5655" s="271"/>
      <c r="M5655" s="272"/>
      <c r="N5655" s="272"/>
      <c r="O5655" s="272" t="str">
        <f t="shared" si="882"/>
        <v/>
      </c>
      <c r="P5655" s="272" t="str">
        <f t="shared" si="883"/>
        <v/>
      </c>
      <c r="Q5655" s="272">
        <f t="shared" si="884"/>
        <v>0</v>
      </c>
      <c r="R5655" s="272"/>
    </row>
    <row r="5656" spans="1:18" x14ac:dyDescent="0.3">
      <c r="A5656" s="214">
        <v>19</v>
      </c>
      <c r="B5656" s="200"/>
      <c r="C5656" s="200"/>
      <c r="D5656" s="215"/>
      <c r="E5656" s="200"/>
      <c r="F5656" s="200"/>
      <c r="G5656" s="216"/>
      <c r="H5656" s="273"/>
      <c r="I5656" s="271">
        <f t="shared" si="881"/>
        <v>0</v>
      </c>
      <c r="J5656" s="271"/>
      <c r="K5656" s="271"/>
      <c r="L5656" s="271"/>
      <c r="M5656" s="272"/>
      <c r="N5656" s="272"/>
      <c r="O5656" s="272" t="str">
        <f t="shared" si="882"/>
        <v/>
      </c>
      <c r="P5656" s="272" t="str">
        <f t="shared" si="883"/>
        <v/>
      </c>
      <c r="Q5656" s="272">
        <f t="shared" si="884"/>
        <v>0</v>
      </c>
      <c r="R5656" s="272"/>
    </row>
    <row r="5657" spans="1:18" x14ac:dyDescent="0.3">
      <c r="A5657" s="214">
        <v>20</v>
      </c>
      <c r="B5657" s="200"/>
      <c r="C5657" s="200"/>
      <c r="D5657" s="215"/>
      <c r="E5657" s="200"/>
      <c r="F5657" s="200"/>
      <c r="G5657" s="216"/>
      <c r="H5657" s="273"/>
      <c r="I5657" s="271">
        <f t="shared" si="881"/>
        <v>0</v>
      </c>
      <c r="J5657" s="271"/>
      <c r="K5657" s="271"/>
      <c r="L5657" s="271"/>
      <c r="M5657" s="272"/>
      <c r="N5657" s="272"/>
      <c r="O5657" s="272" t="str">
        <f t="shared" si="882"/>
        <v/>
      </c>
      <c r="P5657" s="272" t="str">
        <f t="shared" si="883"/>
        <v/>
      </c>
      <c r="Q5657" s="272">
        <f t="shared" si="884"/>
        <v>0</v>
      </c>
      <c r="R5657" s="272"/>
    </row>
    <row r="5658" spans="1:18" ht="17.25" thickBot="1" x14ac:dyDescent="0.35">
      <c r="A5658" s="217">
        <v>21</v>
      </c>
      <c r="B5658" s="204"/>
      <c r="C5658" s="204"/>
      <c r="D5658" s="218"/>
      <c r="E5658" s="204"/>
      <c r="F5658" s="204"/>
      <c r="G5658" s="219"/>
      <c r="H5658" s="273"/>
      <c r="I5658" s="271">
        <f t="shared" si="881"/>
        <v>0</v>
      </c>
      <c r="J5658" s="271"/>
      <c r="K5658" s="271"/>
      <c r="L5658" s="271"/>
      <c r="M5658" s="272"/>
      <c r="N5658" s="272"/>
      <c r="O5658" s="272" t="str">
        <f t="shared" si="882"/>
        <v/>
      </c>
      <c r="P5658" s="272" t="str">
        <f t="shared" si="883"/>
        <v/>
      </c>
      <c r="Q5658" s="272">
        <f t="shared" si="884"/>
        <v>0</v>
      </c>
      <c r="R5658" s="272"/>
    </row>
    <row r="5659" spans="1:18" x14ac:dyDescent="0.3">
      <c r="A5659" s="220">
        <v>22</v>
      </c>
      <c r="B5659" s="202"/>
      <c r="C5659" s="202"/>
      <c r="D5659" s="202" t="s">
        <v>271</v>
      </c>
      <c r="E5659" s="202"/>
      <c r="F5659" s="202"/>
      <c r="G5659" s="221"/>
      <c r="H5659" s="273">
        <f>SUM(B5659:B5665)</f>
        <v>0</v>
      </c>
      <c r="I5659" s="271">
        <f t="shared" si="881"/>
        <v>0</v>
      </c>
      <c r="J5659" s="271">
        <f>IF(SUM(H5659-40)&gt;0,H5659-40,0)</f>
        <v>0</v>
      </c>
      <c r="K5659" s="271">
        <f>IF(SUM(I5659:I5665)&gt;J5659,SUM(I5659:I5665),J5659)</f>
        <v>0</v>
      </c>
      <c r="L5659" s="271">
        <f>IF(D5659="o",IF(H5659&lt;15,0,IF(H5659&gt;40,8,H5659/5)),0)</f>
        <v>0</v>
      </c>
      <c r="M5659" s="272"/>
      <c r="N5659" s="272"/>
      <c r="O5659" s="272" t="str">
        <f t="shared" si="882"/>
        <v/>
      </c>
      <c r="P5659" s="272" t="str">
        <f t="shared" si="883"/>
        <v/>
      </c>
      <c r="Q5659" s="272">
        <f t="shared" si="884"/>
        <v>0</v>
      </c>
      <c r="R5659" s="272"/>
    </row>
    <row r="5660" spans="1:18" x14ac:dyDescent="0.3">
      <c r="A5660" s="214">
        <v>23</v>
      </c>
      <c r="B5660" s="200"/>
      <c r="C5660" s="200"/>
      <c r="D5660" s="215"/>
      <c r="E5660" s="200"/>
      <c r="F5660" s="200"/>
      <c r="G5660" s="216"/>
      <c r="H5660" s="273"/>
      <c r="I5660" s="271">
        <f t="shared" si="881"/>
        <v>0</v>
      </c>
      <c r="J5660" s="271"/>
      <c r="K5660" s="271"/>
      <c r="L5660" s="271"/>
      <c r="M5660" s="272"/>
      <c r="N5660" s="272"/>
      <c r="O5660" s="272" t="str">
        <f t="shared" si="882"/>
        <v/>
      </c>
      <c r="P5660" s="272" t="str">
        <f t="shared" si="883"/>
        <v/>
      </c>
      <c r="Q5660" s="272">
        <f t="shared" si="884"/>
        <v>0</v>
      </c>
      <c r="R5660" s="272"/>
    </row>
    <row r="5661" spans="1:18" x14ac:dyDescent="0.3">
      <c r="A5661" s="214">
        <v>24</v>
      </c>
      <c r="B5661" s="200"/>
      <c r="C5661" s="200"/>
      <c r="D5661" s="215"/>
      <c r="E5661" s="200"/>
      <c r="F5661" s="200"/>
      <c r="G5661" s="216"/>
      <c r="H5661" s="273"/>
      <c r="I5661" s="271">
        <f t="shared" si="881"/>
        <v>0</v>
      </c>
      <c r="J5661" s="271"/>
      <c r="K5661" s="271"/>
      <c r="L5661" s="271"/>
      <c r="M5661" s="272"/>
      <c r="N5661" s="272"/>
      <c r="O5661" s="272" t="str">
        <f t="shared" si="882"/>
        <v/>
      </c>
      <c r="P5661" s="272" t="str">
        <f t="shared" si="883"/>
        <v/>
      </c>
      <c r="Q5661" s="272">
        <f t="shared" si="884"/>
        <v>0</v>
      </c>
      <c r="R5661" s="272"/>
    </row>
    <row r="5662" spans="1:18" x14ac:dyDescent="0.3">
      <c r="A5662" s="214">
        <v>25</v>
      </c>
      <c r="B5662" s="200"/>
      <c r="C5662" s="200"/>
      <c r="D5662" s="215"/>
      <c r="E5662" s="200"/>
      <c r="F5662" s="200"/>
      <c r="G5662" s="216"/>
      <c r="H5662" s="273"/>
      <c r="I5662" s="271">
        <f t="shared" si="881"/>
        <v>0</v>
      </c>
      <c r="J5662" s="271"/>
      <c r="K5662" s="271"/>
      <c r="L5662" s="271"/>
      <c r="M5662" s="272"/>
      <c r="N5662" s="272"/>
      <c r="O5662" s="272" t="str">
        <f t="shared" si="882"/>
        <v/>
      </c>
      <c r="P5662" s="272" t="str">
        <f t="shared" si="883"/>
        <v/>
      </c>
      <c r="Q5662" s="272">
        <f t="shared" si="884"/>
        <v>0</v>
      </c>
      <c r="R5662" s="272"/>
    </row>
    <row r="5663" spans="1:18" x14ac:dyDescent="0.3">
      <c r="A5663" s="214">
        <v>26</v>
      </c>
      <c r="B5663" s="200"/>
      <c r="C5663" s="200"/>
      <c r="D5663" s="215"/>
      <c r="E5663" s="200"/>
      <c r="F5663" s="200"/>
      <c r="G5663" s="216"/>
      <c r="H5663" s="273"/>
      <c r="I5663" s="271">
        <f t="shared" si="881"/>
        <v>0</v>
      </c>
      <c r="J5663" s="271"/>
      <c r="K5663" s="271"/>
      <c r="L5663" s="271"/>
      <c r="M5663" s="272"/>
      <c r="N5663" s="272"/>
      <c r="O5663" s="272" t="str">
        <f t="shared" si="882"/>
        <v/>
      </c>
      <c r="P5663" s="272" t="str">
        <f t="shared" si="883"/>
        <v/>
      </c>
      <c r="Q5663" s="272">
        <f t="shared" si="884"/>
        <v>0</v>
      </c>
      <c r="R5663" s="272"/>
    </row>
    <row r="5664" spans="1:18" x14ac:dyDescent="0.3">
      <c r="A5664" s="214">
        <v>27</v>
      </c>
      <c r="B5664" s="200"/>
      <c r="C5664" s="200"/>
      <c r="D5664" s="215"/>
      <c r="E5664" s="200"/>
      <c r="F5664" s="200"/>
      <c r="G5664" s="216"/>
      <c r="H5664" s="273"/>
      <c r="I5664" s="271">
        <f t="shared" si="881"/>
        <v>0</v>
      </c>
      <c r="J5664" s="271"/>
      <c r="K5664" s="271"/>
      <c r="L5664" s="271"/>
      <c r="M5664" s="272"/>
      <c r="N5664" s="272"/>
      <c r="O5664" s="272" t="str">
        <f t="shared" si="882"/>
        <v/>
      </c>
      <c r="P5664" s="272" t="str">
        <f t="shared" si="883"/>
        <v/>
      </c>
      <c r="Q5664" s="272">
        <f t="shared" si="884"/>
        <v>0</v>
      </c>
      <c r="R5664" s="272"/>
    </row>
    <row r="5665" spans="1:21" ht="17.25" thickBot="1" x14ac:dyDescent="0.35">
      <c r="A5665" s="217">
        <v>28</v>
      </c>
      <c r="B5665" s="204"/>
      <c r="C5665" s="204"/>
      <c r="D5665" s="218"/>
      <c r="E5665" s="204"/>
      <c r="F5665" s="204"/>
      <c r="G5665" s="219"/>
      <c r="H5665" s="273"/>
      <c r="I5665" s="271">
        <f t="shared" si="881"/>
        <v>0</v>
      </c>
      <c r="J5665" s="271"/>
      <c r="K5665" s="271"/>
      <c r="L5665" s="271"/>
      <c r="M5665" s="272"/>
      <c r="N5665" s="272"/>
      <c r="O5665" s="272" t="str">
        <f t="shared" si="882"/>
        <v/>
      </c>
      <c r="P5665" s="272" t="str">
        <f t="shared" si="883"/>
        <v/>
      </c>
      <c r="Q5665" s="272">
        <f t="shared" si="884"/>
        <v>0</v>
      </c>
      <c r="R5665" s="272"/>
    </row>
    <row r="5666" spans="1:21" x14ac:dyDescent="0.3">
      <c r="A5666" s="205"/>
      <c r="B5666" s="202"/>
      <c r="C5666" s="202"/>
      <c r="D5666" s="202" t="s">
        <v>271</v>
      </c>
      <c r="E5666" s="202"/>
      <c r="F5666" s="202"/>
      <c r="G5666" s="221"/>
      <c r="H5666" s="273" t="str">
        <f>IF(A5666&lt;&gt;0,SUM(Q5666:Q5668),"")</f>
        <v/>
      </c>
      <c r="I5666" s="271" t="str">
        <f>IF(A5666&lt;&gt;0,IF(IFERROR(B5666-8,0)&lt;0,0,IFERROR(B5666-8,0)),"")</f>
        <v/>
      </c>
      <c r="J5666" s="271" t="str">
        <f>IF(A5666&lt;&gt;0,IF(SUM(H5666-40)&gt;0,H5666-40,0),"")</f>
        <v/>
      </c>
      <c r="K5666" s="271" t="str">
        <f>IF(A5666&lt;&gt;0,IF(SUM(I5666:I5668)&gt;J5666,SUM(I5666:I5668),J5666),"")</f>
        <v/>
      </c>
      <c r="L5666" s="271" t="str">
        <f>IF(A5666&lt;&gt;0,IF(D5638="o",IF(H5666&lt;(15/(7/COUNTA(A5666:A5668))),0,IF(H5666&gt;(COUNTA(A5666:A5668)/5*40),COUNTA(A5666:A5668)/5*8,H5666/5)),""),"")</f>
        <v/>
      </c>
      <c r="M5666" s="272"/>
      <c r="N5666" s="272"/>
      <c r="O5666" s="272" t="str">
        <f t="shared" si="882"/>
        <v/>
      </c>
      <c r="P5666" s="272" t="str">
        <f t="shared" si="883"/>
        <v/>
      </c>
      <c r="Q5666" s="272">
        <f t="shared" si="884"/>
        <v>0</v>
      </c>
      <c r="R5666" s="272"/>
    </row>
    <row r="5667" spans="1:21" x14ac:dyDescent="0.3">
      <c r="A5667" s="206"/>
      <c r="B5667" s="200"/>
      <c r="C5667" s="200"/>
      <c r="D5667" s="215"/>
      <c r="E5667" s="200"/>
      <c r="F5667" s="200"/>
      <c r="G5667" s="216"/>
      <c r="H5667" s="273"/>
      <c r="I5667" s="271" t="str">
        <f>IF(A5667&lt;&gt;0,IF(IFERROR(B5667-8,0)&lt;0,0,IFERROR(B5667-8,0)),"")</f>
        <v/>
      </c>
      <c r="J5667" s="271"/>
      <c r="K5667" s="271"/>
      <c r="L5667" s="271"/>
      <c r="M5667" s="272"/>
      <c r="N5667" s="272"/>
      <c r="O5667" s="272" t="str">
        <f t="shared" si="882"/>
        <v/>
      </c>
      <c r="P5667" s="272" t="str">
        <f t="shared" si="883"/>
        <v/>
      </c>
      <c r="Q5667" s="272">
        <f t="shared" si="884"/>
        <v>0</v>
      </c>
      <c r="R5667" s="272"/>
    </row>
    <row r="5668" spans="1:21" ht="17.25" thickBot="1" x14ac:dyDescent="0.35">
      <c r="A5668" s="207"/>
      <c r="B5668" s="204"/>
      <c r="C5668" s="204"/>
      <c r="D5668" s="218"/>
      <c r="E5668" s="204"/>
      <c r="F5668" s="204"/>
      <c r="G5668" s="219"/>
      <c r="H5668" s="273"/>
      <c r="I5668" s="271" t="str">
        <f>IF(A5668&lt;&gt;0,IF(IFERROR(B5668-8,0)&lt;0,0,IFERROR(B5668-8,0)),"")</f>
        <v/>
      </c>
      <c r="J5668" s="271"/>
      <c r="K5668" s="271"/>
      <c r="L5668" s="271"/>
      <c r="M5668" s="272"/>
      <c r="N5668" s="272"/>
      <c r="O5668" s="272"/>
      <c r="P5668" s="272"/>
      <c r="Q5668" s="272">
        <f t="shared" si="884"/>
        <v>0</v>
      </c>
      <c r="R5668" s="272"/>
    </row>
    <row r="5669" spans="1:21" ht="17.25" thickBot="1" x14ac:dyDescent="0.35">
      <c r="A5669" s="211"/>
      <c r="B5669" s="243"/>
      <c r="C5669" s="243"/>
      <c r="D5669" s="243"/>
      <c r="E5669" s="243"/>
      <c r="F5669" s="243"/>
      <c r="G5669" s="244"/>
      <c r="H5669" s="273">
        <f t="shared" ref="H5669:M5669" si="885">SUM(H5670:H5700)</f>
        <v>0</v>
      </c>
      <c r="I5669" s="271">
        <f t="shared" si="885"/>
        <v>0</v>
      </c>
      <c r="J5669" s="271">
        <f t="shared" si="885"/>
        <v>0</v>
      </c>
      <c r="K5669" s="271">
        <f t="shared" si="885"/>
        <v>0</v>
      </c>
      <c r="L5669" s="274">
        <f t="shared" si="885"/>
        <v>0</v>
      </c>
      <c r="M5669" s="271" t="e">
        <f t="shared" si="885"/>
        <v>#DIV/0!</v>
      </c>
      <c r="N5669" s="275">
        <f>COUNTA(B5670:B5700)-COUNTIF(B5670:B5700,"연차")</f>
        <v>0</v>
      </c>
      <c r="O5669" s="271">
        <f>SUM(O5670:O5700)</f>
        <v>0</v>
      </c>
      <c r="P5669" s="271">
        <f>SUM(P5670:P5700)</f>
        <v>0</v>
      </c>
      <c r="Q5669" s="272">
        <f>SUM(Q5670:Q5700)</f>
        <v>0</v>
      </c>
      <c r="R5669" s="272">
        <f>COUNTA(A5670:A5700)</f>
        <v>28</v>
      </c>
      <c r="S5669" s="276">
        <f>SUM(C5670:C5700)</f>
        <v>0</v>
      </c>
      <c r="T5669" s="276">
        <f>SUM(F5670:F5700)</f>
        <v>0</v>
      </c>
      <c r="U5669" s="251">
        <f>G5671*G5673</f>
        <v>0</v>
      </c>
    </row>
    <row r="5670" spans="1:21" x14ac:dyDescent="0.3">
      <c r="A5670" s="212">
        <v>1</v>
      </c>
      <c r="B5670" s="201"/>
      <c r="C5670" s="201"/>
      <c r="D5670" s="201" t="s">
        <v>271</v>
      </c>
      <c r="E5670" s="201"/>
      <c r="F5670" s="201"/>
      <c r="G5670" s="213" t="s">
        <v>282</v>
      </c>
      <c r="H5670" s="273">
        <f>SUM(B5670:B5676)</f>
        <v>0</v>
      </c>
      <c r="I5670" s="271">
        <f t="shared" ref="I5670:I5697" si="886">IF(IFERROR(B5670-8,0)&lt;0,0,IFERROR(B5670-8,0))</f>
        <v>0</v>
      </c>
      <c r="J5670" s="271">
        <f>IF(SUM(H5670-40)&gt;0,H5670-40,0)</f>
        <v>0</v>
      </c>
      <c r="K5670" s="271">
        <f>IF(SUM(I5670:I5676)&gt;J5670,SUM(I5670:I5676),J5670)</f>
        <v>0</v>
      </c>
      <c r="L5670" s="271">
        <f>IF(D5670="o",IF(H5670&lt;15,0,IF(H5670&gt;40,8,H5670/5)),0)</f>
        <v>0</v>
      </c>
      <c r="M5670" s="272" t="e">
        <f>SUM(B5670:B5700)/COUNTA(B5670:B5700)</f>
        <v>#DIV/0!</v>
      </c>
      <c r="N5670" s="272"/>
      <c r="O5670" s="272" t="str">
        <f>IF(E5670="o",IF(B5670&gt;8,8,B5670),"")</f>
        <v/>
      </c>
      <c r="P5670" s="272" t="str">
        <f>IF(E5670="o",IF(B5670&gt;8,B5670-8,0),"")</f>
        <v/>
      </c>
      <c r="Q5670" s="272">
        <f>COUNTA(A5670)*IF(B5670="연차",0,B5670)</f>
        <v>0</v>
      </c>
      <c r="R5670" s="272"/>
    </row>
    <row r="5671" spans="1:21" x14ac:dyDescent="0.3">
      <c r="A5671" s="214">
        <v>2</v>
      </c>
      <c r="B5671" s="200"/>
      <c r="C5671" s="200"/>
      <c r="D5671" s="215"/>
      <c r="E5671" s="200"/>
      <c r="F5671" s="200"/>
      <c r="G5671" s="203"/>
      <c r="H5671" s="273"/>
      <c r="I5671" s="271">
        <f t="shared" si="886"/>
        <v>0</v>
      </c>
      <c r="J5671" s="271"/>
      <c r="K5671" s="271"/>
      <c r="L5671" s="271"/>
      <c r="M5671" s="272"/>
      <c r="N5671" s="272"/>
      <c r="O5671" s="272" t="str">
        <f t="shared" ref="O5671:O5699" si="887">IF(E5671="o",IF(B5671&gt;8,8,B5671),"")</f>
        <v/>
      </c>
      <c r="P5671" s="272" t="str">
        <f t="shared" ref="P5671:P5699" si="888">IF(E5671="o",IF(B5671&gt;8,B5671-8,0),"")</f>
        <v/>
      </c>
      <c r="Q5671" s="272">
        <f t="shared" ref="Q5671:Q5700" si="889">COUNTA(A5671)*IF(B5671="연차",0,B5671)</f>
        <v>0</v>
      </c>
      <c r="R5671" s="272"/>
    </row>
    <row r="5672" spans="1:21" x14ac:dyDescent="0.3">
      <c r="A5672" s="214">
        <v>3</v>
      </c>
      <c r="B5672" s="200"/>
      <c r="C5672" s="200"/>
      <c r="D5672" s="215"/>
      <c r="E5672" s="200"/>
      <c r="F5672" s="200"/>
      <c r="G5672" s="203" t="s">
        <v>275</v>
      </c>
      <c r="H5672" s="273"/>
      <c r="I5672" s="271">
        <f t="shared" si="886"/>
        <v>0</v>
      </c>
      <c r="J5672" s="271"/>
      <c r="K5672" s="271"/>
      <c r="L5672" s="271"/>
      <c r="M5672" s="272"/>
      <c r="N5672" s="272"/>
      <c r="O5672" s="272" t="str">
        <f t="shared" si="887"/>
        <v/>
      </c>
      <c r="P5672" s="272" t="str">
        <f t="shared" si="888"/>
        <v/>
      </c>
      <c r="Q5672" s="272">
        <f t="shared" si="889"/>
        <v>0</v>
      </c>
      <c r="R5672" s="272"/>
    </row>
    <row r="5673" spans="1:21" x14ac:dyDescent="0.3">
      <c r="A5673" s="214">
        <v>4</v>
      </c>
      <c r="B5673" s="200"/>
      <c r="C5673" s="200"/>
      <c r="D5673" s="215"/>
      <c r="E5673" s="200"/>
      <c r="F5673" s="200"/>
      <c r="G5673" s="203"/>
      <c r="H5673" s="273"/>
      <c r="I5673" s="271">
        <f t="shared" si="886"/>
        <v>0</v>
      </c>
      <c r="J5673" s="271"/>
      <c r="K5673" s="271"/>
      <c r="L5673" s="271"/>
      <c r="M5673" s="272"/>
      <c r="N5673" s="272"/>
      <c r="O5673" s="272" t="str">
        <f t="shared" si="887"/>
        <v/>
      </c>
      <c r="P5673" s="272" t="str">
        <f t="shared" si="888"/>
        <v/>
      </c>
      <c r="Q5673" s="272">
        <f t="shared" si="889"/>
        <v>0</v>
      </c>
      <c r="R5673" s="272"/>
    </row>
    <row r="5674" spans="1:21" x14ac:dyDescent="0.3">
      <c r="A5674" s="214">
        <v>5</v>
      </c>
      <c r="B5674" s="200"/>
      <c r="C5674" s="200"/>
      <c r="D5674" s="215"/>
      <c r="E5674" s="200"/>
      <c r="F5674" s="200"/>
      <c r="G5674" s="216"/>
      <c r="H5674" s="273"/>
      <c r="I5674" s="271">
        <f t="shared" si="886"/>
        <v>0</v>
      </c>
      <c r="J5674" s="271"/>
      <c r="K5674" s="271"/>
      <c r="L5674" s="271"/>
      <c r="M5674" s="272"/>
      <c r="N5674" s="272"/>
      <c r="O5674" s="272" t="str">
        <f t="shared" si="887"/>
        <v/>
      </c>
      <c r="P5674" s="272" t="str">
        <f t="shared" si="888"/>
        <v/>
      </c>
      <c r="Q5674" s="272">
        <f t="shared" si="889"/>
        <v>0</v>
      </c>
      <c r="R5674" s="272"/>
    </row>
    <row r="5675" spans="1:21" x14ac:dyDescent="0.3">
      <c r="A5675" s="214">
        <v>6</v>
      </c>
      <c r="B5675" s="200"/>
      <c r="C5675" s="200"/>
      <c r="D5675" s="215"/>
      <c r="E5675" s="200"/>
      <c r="F5675" s="200"/>
      <c r="G5675" s="216"/>
      <c r="H5675" s="273"/>
      <c r="I5675" s="271">
        <f t="shared" si="886"/>
        <v>0</v>
      </c>
      <c r="J5675" s="271"/>
      <c r="K5675" s="271"/>
      <c r="L5675" s="271"/>
      <c r="M5675" s="272"/>
      <c r="N5675" s="272"/>
      <c r="O5675" s="272" t="str">
        <f t="shared" si="887"/>
        <v/>
      </c>
      <c r="P5675" s="272" t="str">
        <f t="shared" si="888"/>
        <v/>
      </c>
      <c r="Q5675" s="272">
        <f t="shared" si="889"/>
        <v>0</v>
      </c>
      <c r="R5675" s="272"/>
    </row>
    <row r="5676" spans="1:21" ht="17.25" thickBot="1" x14ac:dyDescent="0.35">
      <c r="A5676" s="217">
        <v>7</v>
      </c>
      <c r="B5676" s="204"/>
      <c r="C5676" s="204"/>
      <c r="D5676" s="218"/>
      <c r="E5676" s="204"/>
      <c r="F5676" s="204"/>
      <c r="G5676" s="219"/>
      <c r="H5676" s="273"/>
      <c r="I5676" s="271">
        <f t="shared" si="886"/>
        <v>0</v>
      </c>
      <c r="J5676" s="271"/>
      <c r="K5676" s="271"/>
      <c r="L5676" s="271"/>
      <c r="M5676" s="272"/>
      <c r="N5676" s="272"/>
      <c r="O5676" s="272" t="str">
        <f t="shared" si="887"/>
        <v/>
      </c>
      <c r="P5676" s="272" t="str">
        <f t="shared" si="888"/>
        <v/>
      </c>
      <c r="Q5676" s="272">
        <f t="shared" si="889"/>
        <v>0</v>
      </c>
      <c r="R5676" s="272"/>
    </row>
    <row r="5677" spans="1:21" x14ac:dyDescent="0.3">
      <c r="A5677" s="220">
        <v>8</v>
      </c>
      <c r="B5677" s="202"/>
      <c r="C5677" s="202"/>
      <c r="D5677" s="202" t="s">
        <v>271</v>
      </c>
      <c r="E5677" s="202"/>
      <c r="F5677" s="202"/>
      <c r="G5677" s="221"/>
      <c r="H5677" s="273">
        <f>SUM(B5677:B5683)</f>
        <v>0</v>
      </c>
      <c r="I5677" s="271">
        <f t="shared" si="886"/>
        <v>0</v>
      </c>
      <c r="J5677" s="271">
        <f>IF(SUM(H5677-40)&gt;0,H5677-40,0)</f>
        <v>0</v>
      </c>
      <c r="K5677" s="271">
        <f>IF(SUM(I5677:I5683)&gt;J5677,SUM(I5677:I5683),J5677)</f>
        <v>0</v>
      </c>
      <c r="L5677" s="271">
        <f>IF(D5677="o",IF(H5677&lt;15,0,IF(H5677&gt;40,8,H5677/5)),0)</f>
        <v>0</v>
      </c>
      <c r="M5677" s="272"/>
      <c r="N5677" s="272"/>
      <c r="O5677" s="272" t="str">
        <f t="shared" si="887"/>
        <v/>
      </c>
      <c r="P5677" s="272" t="str">
        <f t="shared" si="888"/>
        <v/>
      </c>
      <c r="Q5677" s="272">
        <f t="shared" si="889"/>
        <v>0</v>
      </c>
      <c r="R5677" s="272"/>
    </row>
    <row r="5678" spans="1:21" x14ac:dyDescent="0.3">
      <c r="A5678" s="214">
        <v>9</v>
      </c>
      <c r="B5678" s="200"/>
      <c r="C5678" s="200"/>
      <c r="D5678" s="215"/>
      <c r="E5678" s="200"/>
      <c r="F5678" s="200"/>
      <c r="G5678" s="216"/>
      <c r="H5678" s="273"/>
      <c r="I5678" s="271">
        <f t="shared" si="886"/>
        <v>0</v>
      </c>
      <c r="J5678" s="271"/>
      <c r="K5678" s="271"/>
      <c r="L5678" s="271"/>
      <c r="M5678" s="272"/>
      <c r="N5678" s="272"/>
      <c r="O5678" s="272" t="str">
        <f t="shared" si="887"/>
        <v/>
      </c>
      <c r="P5678" s="272" t="str">
        <f t="shared" si="888"/>
        <v/>
      </c>
      <c r="Q5678" s="272">
        <f t="shared" si="889"/>
        <v>0</v>
      </c>
      <c r="R5678" s="272"/>
    </row>
    <row r="5679" spans="1:21" x14ac:dyDescent="0.3">
      <c r="A5679" s="214">
        <v>10</v>
      </c>
      <c r="B5679" s="200"/>
      <c r="C5679" s="200"/>
      <c r="D5679" s="215"/>
      <c r="E5679" s="200"/>
      <c r="F5679" s="200"/>
      <c r="G5679" s="216"/>
      <c r="H5679" s="273"/>
      <c r="I5679" s="271">
        <f t="shared" si="886"/>
        <v>0</v>
      </c>
      <c r="J5679" s="271"/>
      <c r="K5679" s="271"/>
      <c r="L5679" s="271"/>
      <c r="M5679" s="272"/>
      <c r="N5679" s="272"/>
      <c r="O5679" s="272" t="str">
        <f t="shared" si="887"/>
        <v/>
      </c>
      <c r="P5679" s="272" t="str">
        <f t="shared" si="888"/>
        <v/>
      </c>
      <c r="Q5679" s="272">
        <f t="shared" si="889"/>
        <v>0</v>
      </c>
      <c r="R5679" s="272"/>
    </row>
    <row r="5680" spans="1:21" x14ac:dyDescent="0.3">
      <c r="A5680" s="214">
        <v>11</v>
      </c>
      <c r="B5680" s="200"/>
      <c r="C5680" s="200"/>
      <c r="D5680" s="215"/>
      <c r="E5680" s="200"/>
      <c r="F5680" s="200"/>
      <c r="G5680" s="216"/>
      <c r="H5680" s="273"/>
      <c r="I5680" s="271">
        <f t="shared" si="886"/>
        <v>0</v>
      </c>
      <c r="J5680" s="271"/>
      <c r="K5680" s="271"/>
      <c r="L5680" s="271"/>
      <c r="M5680" s="272"/>
      <c r="N5680" s="272"/>
      <c r="O5680" s="272" t="str">
        <f t="shared" si="887"/>
        <v/>
      </c>
      <c r="P5680" s="272" t="str">
        <f t="shared" si="888"/>
        <v/>
      </c>
      <c r="Q5680" s="272">
        <f t="shared" si="889"/>
        <v>0</v>
      </c>
      <c r="R5680" s="272"/>
    </row>
    <row r="5681" spans="1:18" x14ac:dyDescent="0.3">
      <c r="A5681" s="214">
        <v>12</v>
      </c>
      <c r="B5681" s="200"/>
      <c r="C5681" s="200"/>
      <c r="D5681" s="215"/>
      <c r="E5681" s="200"/>
      <c r="F5681" s="200"/>
      <c r="G5681" s="216"/>
      <c r="H5681" s="273"/>
      <c r="I5681" s="271">
        <f t="shared" si="886"/>
        <v>0</v>
      </c>
      <c r="J5681" s="271"/>
      <c r="K5681" s="271"/>
      <c r="L5681" s="271"/>
      <c r="M5681" s="272"/>
      <c r="N5681" s="272"/>
      <c r="O5681" s="272" t="str">
        <f t="shared" si="887"/>
        <v/>
      </c>
      <c r="P5681" s="272" t="str">
        <f t="shared" si="888"/>
        <v/>
      </c>
      <c r="Q5681" s="272">
        <f t="shared" si="889"/>
        <v>0</v>
      </c>
      <c r="R5681" s="272"/>
    </row>
    <row r="5682" spans="1:18" x14ac:dyDescent="0.3">
      <c r="A5682" s="214">
        <v>13</v>
      </c>
      <c r="B5682" s="200"/>
      <c r="C5682" s="200"/>
      <c r="D5682" s="215"/>
      <c r="E5682" s="200"/>
      <c r="F5682" s="200"/>
      <c r="G5682" s="216"/>
      <c r="H5682" s="273"/>
      <c r="I5682" s="271">
        <f t="shared" si="886"/>
        <v>0</v>
      </c>
      <c r="J5682" s="271"/>
      <c r="K5682" s="271"/>
      <c r="L5682" s="271"/>
      <c r="M5682" s="272"/>
      <c r="N5682" s="272"/>
      <c r="O5682" s="272" t="str">
        <f t="shared" si="887"/>
        <v/>
      </c>
      <c r="P5682" s="272" t="str">
        <f t="shared" si="888"/>
        <v/>
      </c>
      <c r="Q5682" s="272">
        <f t="shared" si="889"/>
        <v>0</v>
      </c>
      <c r="R5682" s="272"/>
    </row>
    <row r="5683" spans="1:18" ht="17.25" thickBot="1" x14ac:dyDescent="0.35">
      <c r="A5683" s="217">
        <v>14</v>
      </c>
      <c r="B5683" s="204"/>
      <c r="C5683" s="204"/>
      <c r="D5683" s="218"/>
      <c r="E5683" s="204"/>
      <c r="F5683" s="204"/>
      <c r="G5683" s="219"/>
      <c r="H5683" s="273"/>
      <c r="I5683" s="271">
        <f t="shared" si="886"/>
        <v>0</v>
      </c>
      <c r="J5683" s="271"/>
      <c r="K5683" s="271"/>
      <c r="L5683" s="271"/>
      <c r="M5683" s="272"/>
      <c r="N5683" s="272"/>
      <c r="O5683" s="272" t="str">
        <f t="shared" si="887"/>
        <v/>
      </c>
      <c r="P5683" s="272" t="str">
        <f t="shared" si="888"/>
        <v/>
      </c>
      <c r="Q5683" s="272">
        <f t="shared" si="889"/>
        <v>0</v>
      </c>
      <c r="R5683" s="272"/>
    </row>
    <row r="5684" spans="1:18" x14ac:dyDescent="0.3">
      <c r="A5684" s="220">
        <v>15</v>
      </c>
      <c r="B5684" s="202"/>
      <c r="C5684" s="202"/>
      <c r="D5684" s="202" t="s">
        <v>271</v>
      </c>
      <c r="E5684" s="202"/>
      <c r="F5684" s="202"/>
      <c r="G5684" s="221"/>
      <c r="H5684" s="273">
        <f>SUM(B5684:B5690)</f>
        <v>0</v>
      </c>
      <c r="I5684" s="271">
        <f t="shared" si="886"/>
        <v>0</v>
      </c>
      <c r="J5684" s="271">
        <f>IF(SUM(H5684-40)&gt;0,H5684-40,0)</f>
        <v>0</v>
      </c>
      <c r="K5684" s="271">
        <f>IF(SUM(I5684:I5690)&gt;J5684,SUM(I5684:I5690),J5684)</f>
        <v>0</v>
      </c>
      <c r="L5684" s="271">
        <f>IF(D5684="o",IF(H5684&lt;15,0,IF(H5684&gt;40,8,H5684/5)),0)</f>
        <v>0</v>
      </c>
      <c r="M5684" s="272"/>
      <c r="N5684" s="272"/>
      <c r="O5684" s="272" t="str">
        <f t="shared" si="887"/>
        <v/>
      </c>
      <c r="P5684" s="272" t="str">
        <f t="shared" si="888"/>
        <v/>
      </c>
      <c r="Q5684" s="272">
        <f t="shared" si="889"/>
        <v>0</v>
      </c>
      <c r="R5684" s="272"/>
    </row>
    <row r="5685" spans="1:18" x14ac:dyDescent="0.3">
      <c r="A5685" s="214">
        <v>16</v>
      </c>
      <c r="B5685" s="200"/>
      <c r="C5685" s="200"/>
      <c r="D5685" s="215"/>
      <c r="E5685" s="200"/>
      <c r="F5685" s="200"/>
      <c r="G5685" s="216"/>
      <c r="H5685" s="273"/>
      <c r="I5685" s="271">
        <f t="shared" si="886"/>
        <v>0</v>
      </c>
      <c r="J5685" s="271"/>
      <c r="K5685" s="271"/>
      <c r="L5685" s="271"/>
      <c r="M5685" s="272"/>
      <c r="N5685" s="272"/>
      <c r="O5685" s="272" t="str">
        <f t="shared" si="887"/>
        <v/>
      </c>
      <c r="P5685" s="272" t="str">
        <f t="shared" si="888"/>
        <v/>
      </c>
      <c r="Q5685" s="272">
        <f t="shared" si="889"/>
        <v>0</v>
      </c>
      <c r="R5685" s="272"/>
    </row>
    <row r="5686" spans="1:18" x14ac:dyDescent="0.3">
      <c r="A5686" s="214">
        <v>17</v>
      </c>
      <c r="B5686" s="200"/>
      <c r="C5686" s="200"/>
      <c r="D5686" s="215"/>
      <c r="E5686" s="200"/>
      <c r="F5686" s="200"/>
      <c r="G5686" s="216"/>
      <c r="H5686" s="273"/>
      <c r="I5686" s="271">
        <f t="shared" si="886"/>
        <v>0</v>
      </c>
      <c r="J5686" s="271"/>
      <c r="K5686" s="271"/>
      <c r="L5686" s="271"/>
      <c r="M5686" s="272"/>
      <c r="N5686" s="272"/>
      <c r="O5686" s="272" t="str">
        <f t="shared" si="887"/>
        <v/>
      </c>
      <c r="P5686" s="272" t="str">
        <f t="shared" si="888"/>
        <v/>
      </c>
      <c r="Q5686" s="272">
        <f t="shared" si="889"/>
        <v>0</v>
      </c>
      <c r="R5686" s="272"/>
    </row>
    <row r="5687" spans="1:18" x14ac:dyDescent="0.3">
      <c r="A5687" s="214">
        <v>18</v>
      </c>
      <c r="B5687" s="200"/>
      <c r="C5687" s="200"/>
      <c r="D5687" s="215"/>
      <c r="E5687" s="200"/>
      <c r="F5687" s="200"/>
      <c r="G5687" s="216"/>
      <c r="H5687" s="273"/>
      <c r="I5687" s="271">
        <f t="shared" si="886"/>
        <v>0</v>
      </c>
      <c r="J5687" s="271"/>
      <c r="K5687" s="271"/>
      <c r="L5687" s="271"/>
      <c r="M5687" s="272"/>
      <c r="N5687" s="272"/>
      <c r="O5687" s="272" t="str">
        <f t="shared" si="887"/>
        <v/>
      </c>
      <c r="P5687" s="272" t="str">
        <f t="shared" si="888"/>
        <v/>
      </c>
      <c r="Q5687" s="272">
        <f t="shared" si="889"/>
        <v>0</v>
      </c>
      <c r="R5687" s="272"/>
    </row>
    <row r="5688" spans="1:18" x14ac:dyDescent="0.3">
      <c r="A5688" s="214">
        <v>19</v>
      </c>
      <c r="B5688" s="200"/>
      <c r="C5688" s="200"/>
      <c r="D5688" s="215"/>
      <c r="E5688" s="200"/>
      <c r="F5688" s="200"/>
      <c r="G5688" s="216"/>
      <c r="H5688" s="273"/>
      <c r="I5688" s="271">
        <f t="shared" si="886"/>
        <v>0</v>
      </c>
      <c r="J5688" s="271"/>
      <c r="K5688" s="271"/>
      <c r="L5688" s="271"/>
      <c r="M5688" s="272"/>
      <c r="N5688" s="272"/>
      <c r="O5688" s="272" t="str">
        <f t="shared" si="887"/>
        <v/>
      </c>
      <c r="P5688" s="272" t="str">
        <f t="shared" si="888"/>
        <v/>
      </c>
      <c r="Q5688" s="272">
        <f t="shared" si="889"/>
        <v>0</v>
      </c>
      <c r="R5688" s="272"/>
    </row>
    <row r="5689" spans="1:18" x14ac:dyDescent="0.3">
      <c r="A5689" s="214">
        <v>20</v>
      </c>
      <c r="B5689" s="200"/>
      <c r="C5689" s="200"/>
      <c r="D5689" s="215"/>
      <c r="E5689" s="200"/>
      <c r="F5689" s="200"/>
      <c r="G5689" s="216"/>
      <c r="H5689" s="273"/>
      <c r="I5689" s="271">
        <f t="shared" si="886"/>
        <v>0</v>
      </c>
      <c r="J5689" s="271"/>
      <c r="K5689" s="271"/>
      <c r="L5689" s="271"/>
      <c r="M5689" s="272"/>
      <c r="N5689" s="272"/>
      <c r="O5689" s="272" t="str">
        <f t="shared" si="887"/>
        <v/>
      </c>
      <c r="P5689" s="272" t="str">
        <f t="shared" si="888"/>
        <v/>
      </c>
      <c r="Q5689" s="272">
        <f t="shared" si="889"/>
        <v>0</v>
      </c>
      <c r="R5689" s="272"/>
    </row>
    <row r="5690" spans="1:18" ht="17.25" thickBot="1" x14ac:dyDescent="0.35">
      <c r="A5690" s="217">
        <v>21</v>
      </c>
      <c r="B5690" s="204"/>
      <c r="C5690" s="204"/>
      <c r="D5690" s="218"/>
      <c r="E5690" s="204"/>
      <c r="F5690" s="204"/>
      <c r="G5690" s="219"/>
      <c r="H5690" s="273"/>
      <c r="I5690" s="271">
        <f t="shared" si="886"/>
        <v>0</v>
      </c>
      <c r="J5690" s="271"/>
      <c r="K5690" s="271"/>
      <c r="L5690" s="271"/>
      <c r="M5690" s="272"/>
      <c r="N5690" s="272"/>
      <c r="O5690" s="272" t="str">
        <f t="shared" si="887"/>
        <v/>
      </c>
      <c r="P5690" s="272" t="str">
        <f t="shared" si="888"/>
        <v/>
      </c>
      <c r="Q5690" s="272">
        <f t="shared" si="889"/>
        <v>0</v>
      </c>
      <c r="R5690" s="272"/>
    </row>
    <row r="5691" spans="1:18" x14ac:dyDescent="0.3">
      <c r="A5691" s="220">
        <v>22</v>
      </c>
      <c r="B5691" s="202"/>
      <c r="C5691" s="202"/>
      <c r="D5691" s="202" t="s">
        <v>271</v>
      </c>
      <c r="E5691" s="202"/>
      <c r="F5691" s="202"/>
      <c r="G5691" s="221"/>
      <c r="H5691" s="273">
        <f>SUM(B5691:B5697)</f>
        <v>0</v>
      </c>
      <c r="I5691" s="271">
        <f t="shared" si="886"/>
        <v>0</v>
      </c>
      <c r="J5691" s="271">
        <f>IF(SUM(H5691-40)&gt;0,H5691-40,0)</f>
        <v>0</v>
      </c>
      <c r="K5691" s="271">
        <f>IF(SUM(I5691:I5697)&gt;J5691,SUM(I5691:I5697),J5691)</f>
        <v>0</v>
      </c>
      <c r="L5691" s="271">
        <f>IF(D5691="o",IF(H5691&lt;15,0,IF(H5691&gt;40,8,H5691/5)),0)</f>
        <v>0</v>
      </c>
      <c r="M5691" s="272"/>
      <c r="N5691" s="272"/>
      <c r="O5691" s="272" t="str">
        <f t="shared" si="887"/>
        <v/>
      </c>
      <c r="P5691" s="272" t="str">
        <f t="shared" si="888"/>
        <v/>
      </c>
      <c r="Q5691" s="272">
        <f t="shared" si="889"/>
        <v>0</v>
      </c>
      <c r="R5691" s="272"/>
    </row>
    <row r="5692" spans="1:18" x14ac:dyDescent="0.3">
      <c r="A5692" s="214">
        <v>23</v>
      </c>
      <c r="B5692" s="200"/>
      <c r="C5692" s="200"/>
      <c r="D5692" s="215"/>
      <c r="E5692" s="200"/>
      <c r="F5692" s="200"/>
      <c r="G5692" s="216"/>
      <c r="H5692" s="273"/>
      <c r="I5692" s="271">
        <f t="shared" si="886"/>
        <v>0</v>
      </c>
      <c r="J5692" s="271"/>
      <c r="K5692" s="271"/>
      <c r="L5692" s="271"/>
      <c r="M5692" s="272"/>
      <c r="N5692" s="272"/>
      <c r="O5692" s="272" t="str">
        <f t="shared" si="887"/>
        <v/>
      </c>
      <c r="P5692" s="272" t="str">
        <f t="shared" si="888"/>
        <v/>
      </c>
      <c r="Q5692" s="272">
        <f t="shared" si="889"/>
        <v>0</v>
      </c>
      <c r="R5692" s="272"/>
    </row>
    <row r="5693" spans="1:18" x14ac:dyDescent="0.3">
      <c r="A5693" s="214">
        <v>24</v>
      </c>
      <c r="B5693" s="200"/>
      <c r="C5693" s="200"/>
      <c r="D5693" s="215"/>
      <c r="E5693" s="200"/>
      <c r="F5693" s="200"/>
      <c r="G5693" s="216"/>
      <c r="H5693" s="273"/>
      <c r="I5693" s="271">
        <f t="shared" si="886"/>
        <v>0</v>
      </c>
      <c r="J5693" s="271"/>
      <c r="K5693" s="271"/>
      <c r="L5693" s="271"/>
      <c r="M5693" s="272"/>
      <c r="N5693" s="272"/>
      <c r="O5693" s="272" t="str">
        <f t="shared" si="887"/>
        <v/>
      </c>
      <c r="P5693" s="272" t="str">
        <f t="shared" si="888"/>
        <v/>
      </c>
      <c r="Q5693" s="272">
        <f t="shared" si="889"/>
        <v>0</v>
      </c>
      <c r="R5693" s="272"/>
    </row>
    <row r="5694" spans="1:18" x14ac:dyDescent="0.3">
      <c r="A5694" s="214">
        <v>25</v>
      </c>
      <c r="B5694" s="200"/>
      <c r="C5694" s="200"/>
      <c r="D5694" s="215"/>
      <c r="E5694" s="200"/>
      <c r="F5694" s="200"/>
      <c r="G5694" s="216"/>
      <c r="H5694" s="273"/>
      <c r="I5694" s="271">
        <f t="shared" si="886"/>
        <v>0</v>
      </c>
      <c r="J5694" s="271"/>
      <c r="K5694" s="271"/>
      <c r="L5694" s="271"/>
      <c r="M5694" s="272"/>
      <c r="N5694" s="272"/>
      <c r="O5694" s="272" t="str">
        <f t="shared" si="887"/>
        <v/>
      </c>
      <c r="P5694" s="272" t="str">
        <f t="shared" si="888"/>
        <v/>
      </c>
      <c r="Q5694" s="272">
        <f t="shared" si="889"/>
        <v>0</v>
      </c>
      <c r="R5694" s="272"/>
    </row>
    <row r="5695" spans="1:18" x14ac:dyDescent="0.3">
      <c r="A5695" s="214">
        <v>26</v>
      </c>
      <c r="B5695" s="200"/>
      <c r="C5695" s="200"/>
      <c r="D5695" s="215"/>
      <c r="E5695" s="200"/>
      <c r="F5695" s="200"/>
      <c r="G5695" s="216"/>
      <c r="H5695" s="273"/>
      <c r="I5695" s="271">
        <f t="shared" si="886"/>
        <v>0</v>
      </c>
      <c r="J5695" s="271"/>
      <c r="K5695" s="271"/>
      <c r="L5695" s="271"/>
      <c r="M5695" s="272"/>
      <c r="N5695" s="272"/>
      <c r="O5695" s="272" t="str">
        <f t="shared" si="887"/>
        <v/>
      </c>
      <c r="P5695" s="272" t="str">
        <f t="shared" si="888"/>
        <v/>
      </c>
      <c r="Q5695" s="272">
        <f t="shared" si="889"/>
        <v>0</v>
      </c>
      <c r="R5695" s="272"/>
    </row>
    <row r="5696" spans="1:18" x14ac:dyDescent="0.3">
      <c r="A5696" s="214">
        <v>27</v>
      </c>
      <c r="B5696" s="200"/>
      <c r="C5696" s="200"/>
      <c r="D5696" s="215"/>
      <c r="E5696" s="200"/>
      <c r="F5696" s="200"/>
      <c r="G5696" s="216"/>
      <c r="H5696" s="273"/>
      <c r="I5696" s="271">
        <f t="shared" si="886"/>
        <v>0</v>
      </c>
      <c r="J5696" s="271"/>
      <c r="K5696" s="271"/>
      <c r="L5696" s="271"/>
      <c r="M5696" s="272"/>
      <c r="N5696" s="272"/>
      <c r="O5696" s="272" t="str">
        <f t="shared" si="887"/>
        <v/>
      </c>
      <c r="P5696" s="272" t="str">
        <f t="shared" si="888"/>
        <v/>
      </c>
      <c r="Q5696" s="272">
        <f t="shared" si="889"/>
        <v>0</v>
      </c>
      <c r="R5696" s="272"/>
    </row>
    <row r="5697" spans="1:21" ht="17.25" thickBot="1" x14ac:dyDescent="0.35">
      <c r="A5697" s="217">
        <v>28</v>
      </c>
      <c r="B5697" s="204"/>
      <c r="C5697" s="204"/>
      <c r="D5697" s="218"/>
      <c r="E5697" s="204"/>
      <c r="F5697" s="204"/>
      <c r="G5697" s="219"/>
      <c r="H5697" s="273"/>
      <c r="I5697" s="271">
        <f t="shared" si="886"/>
        <v>0</v>
      </c>
      <c r="J5697" s="271"/>
      <c r="K5697" s="271"/>
      <c r="L5697" s="271"/>
      <c r="M5697" s="272"/>
      <c r="N5697" s="272"/>
      <c r="O5697" s="272" t="str">
        <f t="shared" si="887"/>
        <v/>
      </c>
      <c r="P5697" s="272" t="str">
        <f t="shared" si="888"/>
        <v/>
      </c>
      <c r="Q5697" s="272">
        <f t="shared" si="889"/>
        <v>0</v>
      </c>
      <c r="R5697" s="272"/>
    </row>
    <row r="5698" spans="1:21" x14ac:dyDescent="0.3">
      <c r="A5698" s="205"/>
      <c r="B5698" s="202"/>
      <c r="C5698" s="202"/>
      <c r="D5698" s="202" t="s">
        <v>271</v>
      </c>
      <c r="E5698" s="202"/>
      <c r="F5698" s="202"/>
      <c r="G5698" s="221"/>
      <c r="H5698" s="273" t="str">
        <f>IF(A5698&lt;&gt;0,SUM(Q5698:Q5700),"")</f>
        <v/>
      </c>
      <c r="I5698" s="271" t="str">
        <f>IF(A5698&lt;&gt;0,IF(IFERROR(B5698-8,0)&lt;0,0,IFERROR(B5698-8,0)),"")</f>
        <v/>
      </c>
      <c r="J5698" s="271" t="str">
        <f>IF(A5698&lt;&gt;0,IF(SUM(H5698-40)&gt;0,H5698-40,0),"")</f>
        <v/>
      </c>
      <c r="K5698" s="271" t="str">
        <f>IF(A5698&lt;&gt;0,IF(SUM(I5698:I5700)&gt;J5698,SUM(I5698:I5700),J5698),"")</f>
        <v/>
      </c>
      <c r="L5698" s="271" t="str">
        <f>IF(A5698&lt;&gt;0,IF(D5670="o",IF(H5698&lt;(15/(7/COUNTA(A5698:A5700))),0,IF(H5698&gt;(COUNTA(A5698:A5700)/5*40),COUNTA(A5698:A5700)/5*8,H5698/5)),""),"")</f>
        <v/>
      </c>
      <c r="M5698" s="272"/>
      <c r="N5698" s="272"/>
      <c r="O5698" s="272" t="str">
        <f t="shared" si="887"/>
        <v/>
      </c>
      <c r="P5698" s="272" t="str">
        <f t="shared" si="888"/>
        <v/>
      </c>
      <c r="Q5698" s="272">
        <f t="shared" si="889"/>
        <v>0</v>
      </c>
      <c r="R5698" s="272"/>
    </row>
    <row r="5699" spans="1:21" x14ac:dyDescent="0.3">
      <c r="A5699" s="206"/>
      <c r="B5699" s="200"/>
      <c r="C5699" s="200"/>
      <c r="D5699" s="215"/>
      <c r="E5699" s="200"/>
      <c r="F5699" s="200"/>
      <c r="G5699" s="216"/>
      <c r="H5699" s="273"/>
      <c r="I5699" s="271" t="str">
        <f>IF(A5699&lt;&gt;0,IF(IFERROR(B5699-8,0)&lt;0,0,IFERROR(B5699-8,0)),"")</f>
        <v/>
      </c>
      <c r="J5699" s="271"/>
      <c r="K5699" s="271"/>
      <c r="L5699" s="271"/>
      <c r="M5699" s="272"/>
      <c r="N5699" s="272"/>
      <c r="O5699" s="272" t="str">
        <f t="shared" si="887"/>
        <v/>
      </c>
      <c r="P5699" s="272" t="str">
        <f t="shared" si="888"/>
        <v/>
      </c>
      <c r="Q5699" s="272">
        <f t="shared" si="889"/>
        <v>0</v>
      </c>
      <c r="R5699" s="272"/>
    </row>
    <row r="5700" spans="1:21" ht="17.25" thickBot="1" x14ac:dyDescent="0.35">
      <c r="A5700" s="207"/>
      <c r="B5700" s="204"/>
      <c r="C5700" s="204"/>
      <c r="D5700" s="218"/>
      <c r="E5700" s="204"/>
      <c r="F5700" s="204"/>
      <c r="G5700" s="219"/>
      <c r="H5700" s="273"/>
      <c r="I5700" s="271" t="str">
        <f>IF(A5700&lt;&gt;0,IF(IFERROR(B5700-8,0)&lt;0,0,IFERROR(B5700-8,0)),"")</f>
        <v/>
      </c>
      <c r="J5700" s="271"/>
      <c r="K5700" s="271"/>
      <c r="L5700" s="271"/>
      <c r="M5700" s="272"/>
      <c r="N5700" s="272"/>
      <c r="O5700" s="272"/>
      <c r="P5700" s="272"/>
      <c r="Q5700" s="272">
        <f t="shared" si="889"/>
        <v>0</v>
      </c>
      <c r="R5700" s="272"/>
    </row>
    <row r="5701" spans="1:21" ht="17.25" thickBot="1" x14ac:dyDescent="0.35">
      <c r="A5701" s="211"/>
      <c r="B5701" s="243"/>
      <c r="C5701" s="243"/>
      <c r="D5701" s="243"/>
      <c r="E5701" s="243"/>
      <c r="F5701" s="243"/>
      <c r="G5701" s="244"/>
      <c r="H5701" s="273">
        <f t="shared" ref="H5701:M5701" si="890">SUM(H5702:H5732)</f>
        <v>0</v>
      </c>
      <c r="I5701" s="271">
        <f t="shared" si="890"/>
        <v>0</v>
      </c>
      <c r="J5701" s="271">
        <f t="shared" si="890"/>
        <v>0</v>
      </c>
      <c r="K5701" s="271">
        <f t="shared" si="890"/>
        <v>0</v>
      </c>
      <c r="L5701" s="274">
        <f t="shared" si="890"/>
        <v>0</v>
      </c>
      <c r="M5701" s="271" t="e">
        <f t="shared" si="890"/>
        <v>#DIV/0!</v>
      </c>
      <c r="N5701" s="275">
        <f>COUNTA(B5702:B5732)-COUNTIF(B5702:B5732,"연차")</f>
        <v>0</v>
      </c>
      <c r="O5701" s="271">
        <f>SUM(O5702:O5732)</f>
        <v>0</v>
      </c>
      <c r="P5701" s="271">
        <f>SUM(P5702:P5732)</f>
        <v>0</v>
      </c>
      <c r="Q5701" s="272">
        <f>SUM(Q5702:Q5732)</f>
        <v>0</v>
      </c>
      <c r="R5701" s="272">
        <f>COUNTA(A5702:A5732)</f>
        <v>28</v>
      </c>
      <c r="S5701" s="276">
        <f>SUM(C5702:C5732)</f>
        <v>0</v>
      </c>
      <c r="T5701" s="276">
        <f>SUM(F5702:F5732)</f>
        <v>0</v>
      </c>
      <c r="U5701" s="251">
        <f>G5703*G5705</f>
        <v>0</v>
      </c>
    </row>
    <row r="5702" spans="1:21" x14ac:dyDescent="0.3">
      <c r="A5702" s="212">
        <v>1</v>
      </c>
      <c r="B5702" s="201"/>
      <c r="C5702" s="201"/>
      <c r="D5702" s="201" t="s">
        <v>271</v>
      </c>
      <c r="E5702" s="201"/>
      <c r="F5702" s="201"/>
      <c r="G5702" s="213" t="s">
        <v>282</v>
      </c>
      <c r="H5702" s="273">
        <f>SUM(B5702:B5708)</f>
        <v>0</v>
      </c>
      <c r="I5702" s="271">
        <f t="shared" ref="I5702:I5729" si="891">IF(IFERROR(B5702-8,0)&lt;0,0,IFERROR(B5702-8,0))</f>
        <v>0</v>
      </c>
      <c r="J5702" s="271">
        <f>IF(SUM(H5702-40)&gt;0,H5702-40,0)</f>
        <v>0</v>
      </c>
      <c r="K5702" s="271">
        <f>IF(SUM(I5702:I5708)&gt;J5702,SUM(I5702:I5708),J5702)</f>
        <v>0</v>
      </c>
      <c r="L5702" s="271">
        <f>IF(D5702="o",IF(H5702&lt;15,0,IF(H5702&gt;40,8,H5702/5)),0)</f>
        <v>0</v>
      </c>
      <c r="M5702" s="272" t="e">
        <f>SUM(B5702:B5732)/COUNTA(B5702:B5732)</f>
        <v>#DIV/0!</v>
      </c>
      <c r="N5702" s="272"/>
      <c r="O5702" s="272" t="str">
        <f>IF(E5702="o",IF(B5702&gt;8,8,B5702),"")</f>
        <v/>
      </c>
      <c r="P5702" s="272" t="str">
        <f>IF(E5702="o",IF(B5702&gt;8,B5702-8,0),"")</f>
        <v/>
      </c>
      <c r="Q5702" s="272">
        <f>COUNTA(A5702)*IF(B5702="연차",0,B5702)</f>
        <v>0</v>
      </c>
      <c r="R5702" s="272"/>
    </row>
    <row r="5703" spans="1:21" x14ac:dyDescent="0.3">
      <c r="A5703" s="214">
        <v>2</v>
      </c>
      <c r="B5703" s="200"/>
      <c r="C5703" s="200"/>
      <c r="D5703" s="215"/>
      <c r="E5703" s="200"/>
      <c r="F5703" s="200"/>
      <c r="G5703" s="203"/>
      <c r="H5703" s="273"/>
      <c r="I5703" s="271">
        <f t="shared" si="891"/>
        <v>0</v>
      </c>
      <c r="J5703" s="271"/>
      <c r="K5703" s="271"/>
      <c r="L5703" s="271"/>
      <c r="M5703" s="272"/>
      <c r="N5703" s="272"/>
      <c r="O5703" s="272" t="str">
        <f t="shared" ref="O5703:O5731" si="892">IF(E5703="o",IF(B5703&gt;8,8,B5703),"")</f>
        <v/>
      </c>
      <c r="P5703" s="272" t="str">
        <f t="shared" ref="P5703:P5731" si="893">IF(E5703="o",IF(B5703&gt;8,B5703-8,0),"")</f>
        <v/>
      </c>
      <c r="Q5703" s="272">
        <f t="shared" ref="Q5703:Q5732" si="894">COUNTA(A5703)*IF(B5703="연차",0,B5703)</f>
        <v>0</v>
      </c>
      <c r="R5703" s="272"/>
    </row>
    <row r="5704" spans="1:21" x14ac:dyDescent="0.3">
      <c r="A5704" s="214">
        <v>3</v>
      </c>
      <c r="B5704" s="200"/>
      <c r="C5704" s="200"/>
      <c r="D5704" s="215"/>
      <c r="E5704" s="200"/>
      <c r="F5704" s="200"/>
      <c r="G5704" s="203" t="s">
        <v>275</v>
      </c>
      <c r="H5704" s="273"/>
      <c r="I5704" s="271">
        <f t="shared" si="891"/>
        <v>0</v>
      </c>
      <c r="J5704" s="271"/>
      <c r="K5704" s="271"/>
      <c r="L5704" s="271"/>
      <c r="M5704" s="272"/>
      <c r="N5704" s="272"/>
      <c r="O5704" s="272" t="str">
        <f t="shared" si="892"/>
        <v/>
      </c>
      <c r="P5704" s="272" t="str">
        <f t="shared" si="893"/>
        <v/>
      </c>
      <c r="Q5704" s="272">
        <f t="shared" si="894"/>
        <v>0</v>
      </c>
      <c r="R5704" s="272"/>
    </row>
    <row r="5705" spans="1:21" x14ac:dyDescent="0.3">
      <c r="A5705" s="214">
        <v>4</v>
      </c>
      <c r="B5705" s="200"/>
      <c r="C5705" s="200"/>
      <c r="D5705" s="215"/>
      <c r="E5705" s="200"/>
      <c r="F5705" s="200"/>
      <c r="G5705" s="203"/>
      <c r="H5705" s="273"/>
      <c r="I5705" s="271">
        <f t="shared" si="891"/>
        <v>0</v>
      </c>
      <c r="J5705" s="271"/>
      <c r="K5705" s="271"/>
      <c r="L5705" s="271"/>
      <c r="M5705" s="272"/>
      <c r="N5705" s="272"/>
      <c r="O5705" s="272" t="str">
        <f t="shared" si="892"/>
        <v/>
      </c>
      <c r="P5705" s="272" t="str">
        <f t="shared" si="893"/>
        <v/>
      </c>
      <c r="Q5705" s="272">
        <f t="shared" si="894"/>
        <v>0</v>
      </c>
      <c r="R5705" s="272"/>
    </row>
    <row r="5706" spans="1:21" x14ac:dyDescent="0.3">
      <c r="A5706" s="214">
        <v>5</v>
      </c>
      <c r="B5706" s="200"/>
      <c r="C5706" s="200"/>
      <c r="D5706" s="215"/>
      <c r="E5706" s="200"/>
      <c r="F5706" s="200"/>
      <c r="G5706" s="216"/>
      <c r="H5706" s="273"/>
      <c r="I5706" s="271">
        <f t="shared" si="891"/>
        <v>0</v>
      </c>
      <c r="J5706" s="271"/>
      <c r="K5706" s="271"/>
      <c r="L5706" s="271"/>
      <c r="M5706" s="272"/>
      <c r="N5706" s="272"/>
      <c r="O5706" s="272" t="str">
        <f t="shared" si="892"/>
        <v/>
      </c>
      <c r="P5706" s="272" t="str">
        <f t="shared" si="893"/>
        <v/>
      </c>
      <c r="Q5706" s="272">
        <f t="shared" si="894"/>
        <v>0</v>
      </c>
      <c r="R5706" s="272"/>
    </row>
    <row r="5707" spans="1:21" x14ac:dyDescent="0.3">
      <c r="A5707" s="214">
        <v>6</v>
      </c>
      <c r="B5707" s="200"/>
      <c r="C5707" s="200"/>
      <c r="D5707" s="215"/>
      <c r="E5707" s="200"/>
      <c r="F5707" s="200"/>
      <c r="G5707" s="216"/>
      <c r="H5707" s="273"/>
      <c r="I5707" s="271">
        <f t="shared" si="891"/>
        <v>0</v>
      </c>
      <c r="J5707" s="271"/>
      <c r="K5707" s="271"/>
      <c r="L5707" s="271"/>
      <c r="M5707" s="272"/>
      <c r="N5707" s="272"/>
      <c r="O5707" s="272" t="str">
        <f t="shared" si="892"/>
        <v/>
      </c>
      <c r="P5707" s="272" t="str">
        <f t="shared" si="893"/>
        <v/>
      </c>
      <c r="Q5707" s="272">
        <f t="shared" si="894"/>
        <v>0</v>
      </c>
      <c r="R5707" s="272"/>
    </row>
    <row r="5708" spans="1:21" ht="17.25" thickBot="1" x14ac:dyDescent="0.35">
      <c r="A5708" s="217">
        <v>7</v>
      </c>
      <c r="B5708" s="204"/>
      <c r="C5708" s="204"/>
      <c r="D5708" s="218"/>
      <c r="E5708" s="204"/>
      <c r="F5708" s="204"/>
      <c r="G5708" s="219"/>
      <c r="H5708" s="273"/>
      <c r="I5708" s="271">
        <f t="shared" si="891"/>
        <v>0</v>
      </c>
      <c r="J5708" s="271"/>
      <c r="K5708" s="271"/>
      <c r="L5708" s="271"/>
      <c r="M5708" s="272"/>
      <c r="N5708" s="272"/>
      <c r="O5708" s="272" t="str">
        <f t="shared" si="892"/>
        <v/>
      </c>
      <c r="P5708" s="272" t="str">
        <f t="shared" si="893"/>
        <v/>
      </c>
      <c r="Q5708" s="272">
        <f t="shared" si="894"/>
        <v>0</v>
      </c>
      <c r="R5708" s="272"/>
    </row>
    <row r="5709" spans="1:21" x14ac:dyDescent="0.3">
      <c r="A5709" s="220">
        <v>8</v>
      </c>
      <c r="B5709" s="202"/>
      <c r="C5709" s="202"/>
      <c r="D5709" s="202" t="s">
        <v>271</v>
      </c>
      <c r="E5709" s="202"/>
      <c r="F5709" s="202"/>
      <c r="G5709" s="221"/>
      <c r="H5709" s="273">
        <f>SUM(B5709:B5715)</f>
        <v>0</v>
      </c>
      <c r="I5709" s="271">
        <f t="shared" si="891"/>
        <v>0</v>
      </c>
      <c r="J5709" s="271">
        <f>IF(SUM(H5709-40)&gt;0,H5709-40,0)</f>
        <v>0</v>
      </c>
      <c r="K5709" s="271">
        <f>IF(SUM(I5709:I5715)&gt;J5709,SUM(I5709:I5715),J5709)</f>
        <v>0</v>
      </c>
      <c r="L5709" s="271">
        <f>IF(D5709="o",IF(H5709&lt;15,0,IF(H5709&gt;40,8,H5709/5)),0)</f>
        <v>0</v>
      </c>
      <c r="M5709" s="272"/>
      <c r="N5709" s="272"/>
      <c r="O5709" s="272" t="str">
        <f t="shared" si="892"/>
        <v/>
      </c>
      <c r="P5709" s="272" t="str">
        <f t="shared" si="893"/>
        <v/>
      </c>
      <c r="Q5709" s="272">
        <f t="shared" si="894"/>
        <v>0</v>
      </c>
      <c r="R5709" s="272"/>
    </row>
    <row r="5710" spans="1:21" x14ac:dyDescent="0.3">
      <c r="A5710" s="214">
        <v>9</v>
      </c>
      <c r="B5710" s="200"/>
      <c r="C5710" s="200"/>
      <c r="D5710" s="215"/>
      <c r="E5710" s="200"/>
      <c r="F5710" s="200"/>
      <c r="G5710" s="216"/>
      <c r="H5710" s="273"/>
      <c r="I5710" s="271">
        <f t="shared" si="891"/>
        <v>0</v>
      </c>
      <c r="J5710" s="271"/>
      <c r="K5710" s="271"/>
      <c r="L5710" s="271"/>
      <c r="M5710" s="272"/>
      <c r="N5710" s="272"/>
      <c r="O5710" s="272" t="str">
        <f t="shared" si="892"/>
        <v/>
      </c>
      <c r="P5710" s="272" t="str">
        <f t="shared" si="893"/>
        <v/>
      </c>
      <c r="Q5710" s="272">
        <f t="shared" si="894"/>
        <v>0</v>
      </c>
      <c r="R5710" s="272"/>
    </row>
    <row r="5711" spans="1:21" x14ac:dyDescent="0.3">
      <c r="A5711" s="214">
        <v>10</v>
      </c>
      <c r="B5711" s="200"/>
      <c r="C5711" s="200"/>
      <c r="D5711" s="215"/>
      <c r="E5711" s="200"/>
      <c r="F5711" s="200"/>
      <c r="G5711" s="216"/>
      <c r="H5711" s="273"/>
      <c r="I5711" s="271">
        <f t="shared" si="891"/>
        <v>0</v>
      </c>
      <c r="J5711" s="271"/>
      <c r="K5711" s="271"/>
      <c r="L5711" s="271"/>
      <c r="M5711" s="272"/>
      <c r="N5711" s="272"/>
      <c r="O5711" s="272" t="str">
        <f t="shared" si="892"/>
        <v/>
      </c>
      <c r="P5711" s="272" t="str">
        <f t="shared" si="893"/>
        <v/>
      </c>
      <c r="Q5711" s="272">
        <f t="shared" si="894"/>
        <v>0</v>
      </c>
      <c r="R5711" s="272"/>
    </row>
    <row r="5712" spans="1:21" x14ac:dyDescent="0.3">
      <c r="A5712" s="214">
        <v>11</v>
      </c>
      <c r="B5712" s="200"/>
      <c r="C5712" s="200"/>
      <c r="D5712" s="215"/>
      <c r="E5712" s="200"/>
      <c r="F5712" s="200"/>
      <c r="G5712" s="216"/>
      <c r="H5712" s="273"/>
      <c r="I5712" s="271">
        <f t="shared" si="891"/>
        <v>0</v>
      </c>
      <c r="J5712" s="271"/>
      <c r="K5712" s="271"/>
      <c r="L5712" s="271"/>
      <c r="M5712" s="272"/>
      <c r="N5712" s="272"/>
      <c r="O5712" s="272" t="str">
        <f t="shared" si="892"/>
        <v/>
      </c>
      <c r="P5712" s="272" t="str">
        <f t="shared" si="893"/>
        <v/>
      </c>
      <c r="Q5712" s="272">
        <f t="shared" si="894"/>
        <v>0</v>
      </c>
      <c r="R5712" s="272"/>
    </row>
    <row r="5713" spans="1:18" x14ac:dyDescent="0.3">
      <c r="A5713" s="214">
        <v>12</v>
      </c>
      <c r="B5713" s="200"/>
      <c r="C5713" s="200"/>
      <c r="D5713" s="215"/>
      <c r="E5713" s="200"/>
      <c r="F5713" s="200"/>
      <c r="G5713" s="216"/>
      <c r="H5713" s="273"/>
      <c r="I5713" s="271">
        <f t="shared" si="891"/>
        <v>0</v>
      </c>
      <c r="J5713" s="271"/>
      <c r="K5713" s="271"/>
      <c r="L5713" s="271"/>
      <c r="M5713" s="272"/>
      <c r="N5713" s="272"/>
      <c r="O5713" s="272" t="str">
        <f t="shared" si="892"/>
        <v/>
      </c>
      <c r="P5713" s="272" t="str">
        <f t="shared" si="893"/>
        <v/>
      </c>
      <c r="Q5713" s="272">
        <f t="shared" si="894"/>
        <v>0</v>
      </c>
      <c r="R5713" s="272"/>
    </row>
    <row r="5714" spans="1:18" x14ac:dyDescent="0.3">
      <c r="A5714" s="214">
        <v>13</v>
      </c>
      <c r="B5714" s="200"/>
      <c r="C5714" s="200"/>
      <c r="D5714" s="215"/>
      <c r="E5714" s="200"/>
      <c r="F5714" s="200"/>
      <c r="G5714" s="216"/>
      <c r="H5714" s="273"/>
      <c r="I5714" s="271">
        <f t="shared" si="891"/>
        <v>0</v>
      </c>
      <c r="J5714" s="271"/>
      <c r="K5714" s="271"/>
      <c r="L5714" s="271"/>
      <c r="M5714" s="272"/>
      <c r="N5714" s="272"/>
      <c r="O5714" s="272" t="str">
        <f t="shared" si="892"/>
        <v/>
      </c>
      <c r="P5714" s="272" t="str">
        <f t="shared" si="893"/>
        <v/>
      </c>
      <c r="Q5714" s="272">
        <f t="shared" si="894"/>
        <v>0</v>
      </c>
      <c r="R5714" s="272"/>
    </row>
    <row r="5715" spans="1:18" ht="17.25" thickBot="1" x14ac:dyDescent="0.35">
      <c r="A5715" s="217">
        <v>14</v>
      </c>
      <c r="B5715" s="204"/>
      <c r="C5715" s="204"/>
      <c r="D5715" s="218"/>
      <c r="E5715" s="204"/>
      <c r="F5715" s="204"/>
      <c r="G5715" s="219"/>
      <c r="H5715" s="273"/>
      <c r="I5715" s="271">
        <f t="shared" si="891"/>
        <v>0</v>
      </c>
      <c r="J5715" s="271"/>
      <c r="K5715" s="271"/>
      <c r="L5715" s="271"/>
      <c r="M5715" s="272"/>
      <c r="N5715" s="272"/>
      <c r="O5715" s="272" t="str">
        <f t="shared" si="892"/>
        <v/>
      </c>
      <c r="P5715" s="272" t="str">
        <f t="shared" si="893"/>
        <v/>
      </c>
      <c r="Q5715" s="272">
        <f t="shared" si="894"/>
        <v>0</v>
      </c>
      <c r="R5715" s="272"/>
    </row>
    <row r="5716" spans="1:18" x14ac:dyDescent="0.3">
      <c r="A5716" s="220">
        <v>15</v>
      </c>
      <c r="B5716" s="202"/>
      <c r="C5716" s="202"/>
      <c r="D5716" s="202" t="s">
        <v>271</v>
      </c>
      <c r="E5716" s="202"/>
      <c r="F5716" s="202"/>
      <c r="G5716" s="221"/>
      <c r="H5716" s="273">
        <f>SUM(B5716:B5722)</f>
        <v>0</v>
      </c>
      <c r="I5716" s="271">
        <f t="shared" si="891"/>
        <v>0</v>
      </c>
      <c r="J5716" s="271">
        <f>IF(SUM(H5716-40)&gt;0,H5716-40,0)</f>
        <v>0</v>
      </c>
      <c r="K5716" s="271">
        <f>IF(SUM(I5716:I5722)&gt;J5716,SUM(I5716:I5722),J5716)</f>
        <v>0</v>
      </c>
      <c r="L5716" s="271">
        <f>IF(D5716="o",IF(H5716&lt;15,0,IF(H5716&gt;40,8,H5716/5)),0)</f>
        <v>0</v>
      </c>
      <c r="M5716" s="272"/>
      <c r="N5716" s="272"/>
      <c r="O5716" s="272" t="str">
        <f t="shared" si="892"/>
        <v/>
      </c>
      <c r="P5716" s="272" t="str">
        <f t="shared" si="893"/>
        <v/>
      </c>
      <c r="Q5716" s="272">
        <f t="shared" si="894"/>
        <v>0</v>
      </c>
      <c r="R5716" s="272"/>
    </row>
    <row r="5717" spans="1:18" x14ac:dyDescent="0.3">
      <c r="A5717" s="214">
        <v>16</v>
      </c>
      <c r="B5717" s="200"/>
      <c r="C5717" s="200"/>
      <c r="D5717" s="215"/>
      <c r="E5717" s="200"/>
      <c r="F5717" s="200"/>
      <c r="G5717" s="216"/>
      <c r="H5717" s="273"/>
      <c r="I5717" s="271">
        <f t="shared" si="891"/>
        <v>0</v>
      </c>
      <c r="J5717" s="271"/>
      <c r="K5717" s="271"/>
      <c r="L5717" s="271"/>
      <c r="M5717" s="272"/>
      <c r="N5717" s="272"/>
      <c r="O5717" s="272" t="str">
        <f t="shared" si="892"/>
        <v/>
      </c>
      <c r="P5717" s="272" t="str">
        <f t="shared" si="893"/>
        <v/>
      </c>
      <c r="Q5717" s="272">
        <f t="shared" si="894"/>
        <v>0</v>
      </c>
      <c r="R5717" s="272"/>
    </row>
    <row r="5718" spans="1:18" x14ac:dyDescent="0.3">
      <c r="A5718" s="214">
        <v>17</v>
      </c>
      <c r="B5718" s="200"/>
      <c r="C5718" s="200"/>
      <c r="D5718" s="215"/>
      <c r="E5718" s="200"/>
      <c r="F5718" s="200"/>
      <c r="G5718" s="216"/>
      <c r="H5718" s="273"/>
      <c r="I5718" s="271">
        <f t="shared" si="891"/>
        <v>0</v>
      </c>
      <c r="J5718" s="271"/>
      <c r="K5718" s="271"/>
      <c r="L5718" s="271"/>
      <c r="M5718" s="272"/>
      <c r="N5718" s="272"/>
      <c r="O5718" s="272" t="str">
        <f t="shared" si="892"/>
        <v/>
      </c>
      <c r="P5718" s="272" t="str">
        <f t="shared" si="893"/>
        <v/>
      </c>
      <c r="Q5718" s="272">
        <f t="shared" si="894"/>
        <v>0</v>
      </c>
      <c r="R5718" s="272"/>
    </row>
    <row r="5719" spans="1:18" x14ac:dyDescent="0.3">
      <c r="A5719" s="214">
        <v>18</v>
      </c>
      <c r="B5719" s="200"/>
      <c r="C5719" s="200"/>
      <c r="D5719" s="215"/>
      <c r="E5719" s="200"/>
      <c r="F5719" s="200"/>
      <c r="G5719" s="216"/>
      <c r="H5719" s="273"/>
      <c r="I5719" s="271">
        <f t="shared" si="891"/>
        <v>0</v>
      </c>
      <c r="J5719" s="271"/>
      <c r="K5719" s="271"/>
      <c r="L5719" s="271"/>
      <c r="M5719" s="272"/>
      <c r="N5719" s="272"/>
      <c r="O5719" s="272" t="str">
        <f t="shared" si="892"/>
        <v/>
      </c>
      <c r="P5719" s="272" t="str">
        <f t="shared" si="893"/>
        <v/>
      </c>
      <c r="Q5719" s="272">
        <f t="shared" si="894"/>
        <v>0</v>
      </c>
      <c r="R5719" s="272"/>
    </row>
    <row r="5720" spans="1:18" x14ac:dyDescent="0.3">
      <c r="A5720" s="214">
        <v>19</v>
      </c>
      <c r="B5720" s="200"/>
      <c r="C5720" s="200"/>
      <c r="D5720" s="215"/>
      <c r="E5720" s="200"/>
      <c r="F5720" s="200"/>
      <c r="G5720" s="216"/>
      <c r="H5720" s="273"/>
      <c r="I5720" s="271">
        <f t="shared" si="891"/>
        <v>0</v>
      </c>
      <c r="J5720" s="271"/>
      <c r="K5720" s="271"/>
      <c r="L5720" s="271"/>
      <c r="M5720" s="272"/>
      <c r="N5720" s="272"/>
      <c r="O5720" s="272" t="str">
        <f t="shared" si="892"/>
        <v/>
      </c>
      <c r="P5720" s="272" t="str">
        <f t="shared" si="893"/>
        <v/>
      </c>
      <c r="Q5720" s="272">
        <f t="shared" si="894"/>
        <v>0</v>
      </c>
      <c r="R5720" s="272"/>
    </row>
    <row r="5721" spans="1:18" x14ac:dyDescent="0.3">
      <c r="A5721" s="214">
        <v>20</v>
      </c>
      <c r="B5721" s="200"/>
      <c r="C5721" s="200"/>
      <c r="D5721" s="215"/>
      <c r="E5721" s="200"/>
      <c r="F5721" s="200"/>
      <c r="G5721" s="216"/>
      <c r="H5721" s="273"/>
      <c r="I5721" s="271">
        <f t="shared" si="891"/>
        <v>0</v>
      </c>
      <c r="J5721" s="271"/>
      <c r="K5721" s="271"/>
      <c r="L5721" s="271"/>
      <c r="M5721" s="272"/>
      <c r="N5721" s="272"/>
      <c r="O5721" s="272" t="str">
        <f t="shared" si="892"/>
        <v/>
      </c>
      <c r="P5721" s="272" t="str">
        <f t="shared" si="893"/>
        <v/>
      </c>
      <c r="Q5721" s="272">
        <f t="shared" si="894"/>
        <v>0</v>
      </c>
      <c r="R5721" s="272"/>
    </row>
    <row r="5722" spans="1:18" ht="17.25" thickBot="1" x14ac:dyDescent="0.35">
      <c r="A5722" s="217">
        <v>21</v>
      </c>
      <c r="B5722" s="204"/>
      <c r="C5722" s="204"/>
      <c r="D5722" s="218"/>
      <c r="E5722" s="204"/>
      <c r="F5722" s="204"/>
      <c r="G5722" s="219"/>
      <c r="H5722" s="273"/>
      <c r="I5722" s="271">
        <f t="shared" si="891"/>
        <v>0</v>
      </c>
      <c r="J5722" s="271"/>
      <c r="K5722" s="271"/>
      <c r="L5722" s="271"/>
      <c r="M5722" s="272"/>
      <c r="N5722" s="272"/>
      <c r="O5722" s="272" t="str">
        <f t="shared" si="892"/>
        <v/>
      </c>
      <c r="P5722" s="272" t="str">
        <f t="shared" si="893"/>
        <v/>
      </c>
      <c r="Q5722" s="272">
        <f t="shared" si="894"/>
        <v>0</v>
      </c>
      <c r="R5722" s="272"/>
    </row>
    <row r="5723" spans="1:18" x14ac:dyDescent="0.3">
      <c r="A5723" s="220">
        <v>22</v>
      </c>
      <c r="B5723" s="202"/>
      <c r="C5723" s="202"/>
      <c r="D5723" s="202" t="s">
        <v>271</v>
      </c>
      <c r="E5723" s="202"/>
      <c r="F5723" s="202"/>
      <c r="G5723" s="221"/>
      <c r="H5723" s="273">
        <f>SUM(B5723:B5729)</f>
        <v>0</v>
      </c>
      <c r="I5723" s="271">
        <f t="shared" si="891"/>
        <v>0</v>
      </c>
      <c r="J5723" s="271">
        <f>IF(SUM(H5723-40)&gt;0,H5723-40,0)</f>
        <v>0</v>
      </c>
      <c r="K5723" s="271">
        <f>IF(SUM(I5723:I5729)&gt;J5723,SUM(I5723:I5729),J5723)</f>
        <v>0</v>
      </c>
      <c r="L5723" s="271">
        <f>IF(D5723="o",IF(H5723&lt;15,0,IF(H5723&gt;40,8,H5723/5)),0)</f>
        <v>0</v>
      </c>
      <c r="M5723" s="272"/>
      <c r="N5723" s="272"/>
      <c r="O5723" s="272" t="str">
        <f t="shared" si="892"/>
        <v/>
      </c>
      <c r="P5723" s="272" t="str">
        <f t="shared" si="893"/>
        <v/>
      </c>
      <c r="Q5723" s="272">
        <f t="shared" si="894"/>
        <v>0</v>
      </c>
      <c r="R5723" s="272"/>
    </row>
    <row r="5724" spans="1:18" x14ac:dyDescent="0.3">
      <c r="A5724" s="214">
        <v>23</v>
      </c>
      <c r="B5724" s="200"/>
      <c r="C5724" s="200"/>
      <c r="D5724" s="215"/>
      <c r="E5724" s="200"/>
      <c r="F5724" s="200"/>
      <c r="G5724" s="216"/>
      <c r="H5724" s="273"/>
      <c r="I5724" s="271">
        <f t="shared" si="891"/>
        <v>0</v>
      </c>
      <c r="J5724" s="271"/>
      <c r="K5724" s="271"/>
      <c r="L5724" s="271"/>
      <c r="M5724" s="272"/>
      <c r="N5724" s="272"/>
      <c r="O5724" s="272" t="str">
        <f t="shared" si="892"/>
        <v/>
      </c>
      <c r="P5724" s="272" t="str">
        <f t="shared" si="893"/>
        <v/>
      </c>
      <c r="Q5724" s="272">
        <f t="shared" si="894"/>
        <v>0</v>
      </c>
      <c r="R5724" s="272"/>
    </row>
    <row r="5725" spans="1:18" x14ac:dyDescent="0.3">
      <c r="A5725" s="214">
        <v>24</v>
      </c>
      <c r="B5725" s="200"/>
      <c r="C5725" s="200"/>
      <c r="D5725" s="215"/>
      <c r="E5725" s="200"/>
      <c r="F5725" s="200"/>
      <c r="G5725" s="216"/>
      <c r="H5725" s="273"/>
      <c r="I5725" s="271">
        <f t="shared" si="891"/>
        <v>0</v>
      </c>
      <c r="J5725" s="271"/>
      <c r="K5725" s="271"/>
      <c r="L5725" s="271"/>
      <c r="M5725" s="272"/>
      <c r="N5725" s="272"/>
      <c r="O5725" s="272" t="str">
        <f t="shared" si="892"/>
        <v/>
      </c>
      <c r="P5725" s="272" t="str">
        <f t="shared" si="893"/>
        <v/>
      </c>
      <c r="Q5725" s="272">
        <f t="shared" si="894"/>
        <v>0</v>
      </c>
      <c r="R5725" s="272"/>
    </row>
    <row r="5726" spans="1:18" x14ac:dyDescent="0.3">
      <c r="A5726" s="214">
        <v>25</v>
      </c>
      <c r="B5726" s="200"/>
      <c r="C5726" s="200"/>
      <c r="D5726" s="215"/>
      <c r="E5726" s="200"/>
      <c r="F5726" s="200"/>
      <c r="G5726" s="216"/>
      <c r="H5726" s="273"/>
      <c r="I5726" s="271">
        <f t="shared" si="891"/>
        <v>0</v>
      </c>
      <c r="J5726" s="271"/>
      <c r="K5726" s="271"/>
      <c r="L5726" s="271"/>
      <c r="M5726" s="272"/>
      <c r="N5726" s="272"/>
      <c r="O5726" s="272" t="str">
        <f t="shared" si="892"/>
        <v/>
      </c>
      <c r="P5726" s="272" t="str">
        <f t="shared" si="893"/>
        <v/>
      </c>
      <c r="Q5726" s="272">
        <f t="shared" si="894"/>
        <v>0</v>
      </c>
      <c r="R5726" s="272"/>
    </row>
    <row r="5727" spans="1:18" x14ac:dyDescent="0.3">
      <c r="A5727" s="214">
        <v>26</v>
      </c>
      <c r="B5727" s="200"/>
      <c r="C5727" s="200"/>
      <c r="D5727" s="215"/>
      <c r="E5727" s="200"/>
      <c r="F5727" s="200"/>
      <c r="G5727" s="216"/>
      <c r="H5727" s="273"/>
      <c r="I5727" s="271">
        <f t="shared" si="891"/>
        <v>0</v>
      </c>
      <c r="J5727" s="271"/>
      <c r="K5727" s="271"/>
      <c r="L5727" s="271"/>
      <c r="M5727" s="272"/>
      <c r="N5727" s="272"/>
      <c r="O5727" s="272" t="str">
        <f t="shared" si="892"/>
        <v/>
      </c>
      <c r="P5727" s="272" t="str">
        <f t="shared" si="893"/>
        <v/>
      </c>
      <c r="Q5727" s="272">
        <f t="shared" si="894"/>
        <v>0</v>
      </c>
      <c r="R5727" s="272"/>
    </row>
    <row r="5728" spans="1:18" x14ac:dyDescent="0.3">
      <c r="A5728" s="214">
        <v>27</v>
      </c>
      <c r="B5728" s="200"/>
      <c r="C5728" s="200"/>
      <c r="D5728" s="215"/>
      <c r="E5728" s="200"/>
      <c r="F5728" s="200"/>
      <c r="G5728" s="216"/>
      <c r="H5728" s="273"/>
      <c r="I5728" s="271">
        <f t="shared" si="891"/>
        <v>0</v>
      </c>
      <c r="J5728" s="271"/>
      <c r="K5728" s="271"/>
      <c r="L5728" s="271"/>
      <c r="M5728" s="272"/>
      <c r="N5728" s="272"/>
      <c r="O5728" s="272" t="str">
        <f t="shared" si="892"/>
        <v/>
      </c>
      <c r="P5728" s="272" t="str">
        <f t="shared" si="893"/>
        <v/>
      </c>
      <c r="Q5728" s="272">
        <f t="shared" si="894"/>
        <v>0</v>
      </c>
      <c r="R5728" s="272"/>
    </row>
    <row r="5729" spans="1:21" ht="17.25" thickBot="1" x14ac:dyDescent="0.35">
      <c r="A5729" s="217">
        <v>28</v>
      </c>
      <c r="B5729" s="204"/>
      <c r="C5729" s="204"/>
      <c r="D5729" s="218"/>
      <c r="E5729" s="204"/>
      <c r="F5729" s="204"/>
      <c r="G5729" s="219"/>
      <c r="H5729" s="273"/>
      <c r="I5729" s="271">
        <f t="shared" si="891"/>
        <v>0</v>
      </c>
      <c r="J5729" s="271"/>
      <c r="K5729" s="271"/>
      <c r="L5729" s="271"/>
      <c r="M5729" s="272"/>
      <c r="N5729" s="272"/>
      <c r="O5729" s="272" t="str">
        <f t="shared" si="892"/>
        <v/>
      </c>
      <c r="P5729" s="272" t="str">
        <f t="shared" si="893"/>
        <v/>
      </c>
      <c r="Q5729" s="272">
        <f t="shared" si="894"/>
        <v>0</v>
      </c>
      <c r="R5729" s="272"/>
    </row>
    <row r="5730" spans="1:21" x14ac:dyDescent="0.3">
      <c r="A5730" s="205"/>
      <c r="B5730" s="202"/>
      <c r="C5730" s="202"/>
      <c r="D5730" s="202" t="s">
        <v>271</v>
      </c>
      <c r="E5730" s="202"/>
      <c r="F5730" s="202"/>
      <c r="G5730" s="221"/>
      <c r="H5730" s="273" t="str">
        <f>IF(A5730&lt;&gt;0,SUM(Q5730:Q5732),"")</f>
        <v/>
      </c>
      <c r="I5730" s="271" t="str">
        <f>IF(A5730&lt;&gt;0,IF(IFERROR(B5730-8,0)&lt;0,0,IFERROR(B5730-8,0)),"")</f>
        <v/>
      </c>
      <c r="J5730" s="271" t="str">
        <f>IF(A5730&lt;&gt;0,IF(SUM(H5730-40)&gt;0,H5730-40,0),"")</f>
        <v/>
      </c>
      <c r="K5730" s="271" t="str">
        <f>IF(A5730&lt;&gt;0,IF(SUM(I5730:I5732)&gt;J5730,SUM(I5730:I5732),J5730),"")</f>
        <v/>
      </c>
      <c r="L5730" s="271" t="str">
        <f>IF(A5730&lt;&gt;0,IF(D5702="o",IF(H5730&lt;(15/(7/COUNTA(A5730:A5732))),0,IF(H5730&gt;(COUNTA(A5730:A5732)/5*40),COUNTA(A5730:A5732)/5*8,H5730/5)),""),"")</f>
        <v/>
      </c>
      <c r="M5730" s="272"/>
      <c r="N5730" s="272"/>
      <c r="O5730" s="272" t="str">
        <f t="shared" si="892"/>
        <v/>
      </c>
      <c r="P5730" s="272" t="str">
        <f t="shared" si="893"/>
        <v/>
      </c>
      <c r="Q5730" s="272">
        <f t="shared" si="894"/>
        <v>0</v>
      </c>
      <c r="R5730" s="272"/>
    </row>
    <row r="5731" spans="1:21" x14ac:dyDescent="0.3">
      <c r="A5731" s="206"/>
      <c r="B5731" s="200"/>
      <c r="C5731" s="200"/>
      <c r="D5731" s="215"/>
      <c r="E5731" s="200"/>
      <c r="F5731" s="200"/>
      <c r="G5731" s="216"/>
      <c r="H5731" s="273"/>
      <c r="I5731" s="271" t="str">
        <f>IF(A5731&lt;&gt;0,IF(IFERROR(B5731-8,0)&lt;0,0,IFERROR(B5731-8,0)),"")</f>
        <v/>
      </c>
      <c r="J5731" s="271"/>
      <c r="K5731" s="271"/>
      <c r="L5731" s="271"/>
      <c r="M5731" s="272"/>
      <c r="N5731" s="272"/>
      <c r="O5731" s="272" t="str">
        <f t="shared" si="892"/>
        <v/>
      </c>
      <c r="P5731" s="272" t="str">
        <f t="shared" si="893"/>
        <v/>
      </c>
      <c r="Q5731" s="272">
        <f t="shared" si="894"/>
        <v>0</v>
      </c>
      <c r="R5731" s="272"/>
    </row>
    <row r="5732" spans="1:21" ht="17.25" thickBot="1" x14ac:dyDescent="0.35">
      <c r="A5732" s="207"/>
      <c r="B5732" s="204"/>
      <c r="C5732" s="204"/>
      <c r="D5732" s="218"/>
      <c r="E5732" s="204"/>
      <c r="F5732" s="204"/>
      <c r="G5732" s="219"/>
      <c r="H5732" s="273"/>
      <c r="I5732" s="271" t="str">
        <f>IF(A5732&lt;&gt;0,IF(IFERROR(B5732-8,0)&lt;0,0,IFERROR(B5732-8,0)),"")</f>
        <v/>
      </c>
      <c r="J5732" s="271"/>
      <c r="K5732" s="271"/>
      <c r="L5732" s="271"/>
      <c r="M5732" s="272"/>
      <c r="N5732" s="272"/>
      <c r="O5732" s="272"/>
      <c r="P5732" s="272"/>
      <c r="Q5732" s="272">
        <f t="shared" si="894"/>
        <v>0</v>
      </c>
      <c r="R5732" s="272"/>
    </row>
    <row r="5733" spans="1:21" ht="17.25" thickBot="1" x14ac:dyDescent="0.35">
      <c r="A5733" s="211"/>
      <c r="B5733" s="243"/>
      <c r="C5733" s="243"/>
      <c r="D5733" s="243"/>
      <c r="E5733" s="243"/>
      <c r="F5733" s="243"/>
      <c r="G5733" s="244"/>
      <c r="H5733" s="273">
        <f t="shared" ref="H5733:M5733" si="895">SUM(H5734:H5764)</f>
        <v>0</v>
      </c>
      <c r="I5733" s="271">
        <f t="shared" si="895"/>
        <v>0</v>
      </c>
      <c r="J5733" s="271">
        <f t="shared" si="895"/>
        <v>0</v>
      </c>
      <c r="K5733" s="271">
        <f t="shared" si="895"/>
        <v>0</v>
      </c>
      <c r="L5733" s="274">
        <f t="shared" si="895"/>
        <v>0</v>
      </c>
      <c r="M5733" s="271" t="e">
        <f t="shared" si="895"/>
        <v>#DIV/0!</v>
      </c>
      <c r="N5733" s="275">
        <f>COUNTA(B5734:B5764)-COUNTIF(B5734:B5764,"연차")</f>
        <v>0</v>
      </c>
      <c r="O5733" s="271">
        <f>SUM(O5734:O5764)</f>
        <v>0</v>
      </c>
      <c r="P5733" s="271">
        <f>SUM(P5734:P5764)</f>
        <v>0</v>
      </c>
      <c r="Q5733" s="272">
        <f>SUM(Q5734:Q5764)</f>
        <v>0</v>
      </c>
      <c r="R5733" s="272">
        <f>COUNTA(A5734:A5764)</f>
        <v>28</v>
      </c>
      <c r="S5733" s="276">
        <f>SUM(C5734:C5764)</f>
        <v>0</v>
      </c>
      <c r="T5733" s="276">
        <f>SUM(F5734:F5764)</f>
        <v>0</v>
      </c>
      <c r="U5733" s="251">
        <f>G5735*G5737</f>
        <v>0</v>
      </c>
    </row>
    <row r="5734" spans="1:21" x14ac:dyDescent="0.3">
      <c r="A5734" s="212">
        <v>1</v>
      </c>
      <c r="B5734" s="201"/>
      <c r="C5734" s="201"/>
      <c r="D5734" s="201" t="s">
        <v>271</v>
      </c>
      <c r="E5734" s="201"/>
      <c r="F5734" s="201"/>
      <c r="G5734" s="213" t="s">
        <v>282</v>
      </c>
      <c r="H5734" s="273">
        <f>SUM(B5734:B5740)</f>
        <v>0</v>
      </c>
      <c r="I5734" s="271">
        <f t="shared" ref="I5734:I5761" si="896">IF(IFERROR(B5734-8,0)&lt;0,0,IFERROR(B5734-8,0))</f>
        <v>0</v>
      </c>
      <c r="J5734" s="271">
        <f>IF(SUM(H5734-40)&gt;0,H5734-40,0)</f>
        <v>0</v>
      </c>
      <c r="K5734" s="271">
        <f>IF(SUM(I5734:I5740)&gt;J5734,SUM(I5734:I5740),J5734)</f>
        <v>0</v>
      </c>
      <c r="L5734" s="271">
        <f>IF(D5734="o",IF(H5734&lt;15,0,IF(H5734&gt;40,8,H5734/5)),0)</f>
        <v>0</v>
      </c>
      <c r="M5734" s="272" t="e">
        <f>SUM(B5734:B5764)/COUNTA(B5734:B5764)</f>
        <v>#DIV/0!</v>
      </c>
      <c r="N5734" s="272"/>
      <c r="O5734" s="272" t="str">
        <f>IF(E5734="o",IF(B5734&gt;8,8,B5734),"")</f>
        <v/>
      </c>
      <c r="P5734" s="272" t="str">
        <f>IF(E5734="o",IF(B5734&gt;8,B5734-8,0),"")</f>
        <v/>
      </c>
      <c r="Q5734" s="272">
        <f>COUNTA(A5734)*IF(B5734="연차",0,B5734)</f>
        <v>0</v>
      </c>
      <c r="R5734" s="272"/>
    </row>
    <row r="5735" spans="1:21" x14ac:dyDescent="0.3">
      <c r="A5735" s="214">
        <v>2</v>
      </c>
      <c r="B5735" s="200"/>
      <c r="C5735" s="200"/>
      <c r="D5735" s="215"/>
      <c r="E5735" s="200"/>
      <c r="F5735" s="200"/>
      <c r="G5735" s="203"/>
      <c r="H5735" s="273"/>
      <c r="I5735" s="271">
        <f t="shared" si="896"/>
        <v>0</v>
      </c>
      <c r="J5735" s="271"/>
      <c r="K5735" s="271"/>
      <c r="L5735" s="271"/>
      <c r="M5735" s="272"/>
      <c r="N5735" s="272"/>
      <c r="O5735" s="272" t="str">
        <f t="shared" ref="O5735:O5763" si="897">IF(E5735="o",IF(B5735&gt;8,8,B5735),"")</f>
        <v/>
      </c>
      <c r="P5735" s="272" t="str">
        <f t="shared" ref="P5735:P5763" si="898">IF(E5735="o",IF(B5735&gt;8,B5735-8,0),"")</f>
        <v/>
      </c>
      <c r="Q5735" s="272">
        <f t="shared" ref="Q5735:Q5764" si="899">COUNTA(A5735)*IF(B5735="연차",0,B5735)</f>
        <v>0</v>
      </c>
      <c r="R5735" s="272"/>
    </row>
    <row r="5736" spans="1:21" x14ac:dyDescent="0.3">
      <c r="A5736" s="214">
        <v>3</v>
      </c>
      <c r="B5736" s="200"/>
      <c r="C5736" s="200"/>
      <c r="D5736" s="215"/>
      <c r="E5736" s="200"/>
      <c r="F5736" s="200"/>
      <c r="G5736" s="203" t="s">
        <v>275</v>
      </c>
      <c r="H5736" s="273"/>
      <c r="I5736" s="271">
        <f t="shared" si="896"/>
        <v>0</v>
      </c>
      <c r="J5736" s="271"/>
      <c r="K5736" s="271"/>
      <c r="L5736" s="271"/>
      <c r="M5736" s="272"/>
      <c r="N5736" s="272"/>
      <c r="O5736" s="272" t="str">
        <f t="shared" si="897"/>
        <v/>
      </c>
      <c r="P5736" s="272" t="str">
        <f t="shared" si="898"/>
        <v/>
      </c>
      <c r="Q5736" s="272">
        <f t="shared" si="899"/>
        <v>0</v>
      </c>
      <c r="R5736" s="272"/>
    </row>
    <row r="5737" spans="1:21" x14ac:dyDescent="0.3">
      <c r="A5737" s="214">
        <v>4</v>
      </c>
      <c r="B5737" s="200"/>
      <c r="C5737" s="200"/>
      <c r="D5737" s="215"/>
      <c r="E5737" s="200"/>
      <c r="F5737" s="200"/>
      <c r="G5737" s="203"/>
      <c r="H5737" s="273"/>
      <c r="I5737" s="271">
        <f t="shared" si="896"/>
        <v>0</v>
      </c>
      <c r="J5737" s="271"/>
      <c r="K5737" s="271"/>
      <c r="L5737" s="271"/>
      <c r="M5737" s="272"/>
      <c r="N5737" s="272"/>
      <c r="O5737" s="272" t="str">
        <f t="shared" si="897"/>
        <v/>
      </c>
      <c r="P5737" s="272" t="str">
        <f t="shared" si="898"/>
        <v/>
      </c>
      <c r="Q5737" s="272">
        <f t="shared" si="899"/>
        <v>0</v>
      </c>
      <c r="R5737" s="272"/>
    </row>
    <row r="5738" spans="1:21" x14ac:dyDescent="0.3">
      <c r="A5738" s="214">
        <v>5</v>
      </c>
      <c r="B5738" s="200"/>
      <c r="C5738" s="200"/>
      <c r="D5738" s="215"/>
      <c r="E5738" s="200"/>
      <c r="F5738" s="200"/>
      <c r="G5738" s="216"/>
      <c r="H5738" s="273"/>
      <c r="I5738" s="271">
        <f t="shared" si="896"/>
        <v>0</v>
      </c>
      <c r="J5738" s="271"/>
      <c r="K5738" s="271"/>
      <c r="L5738" s="271"/>
      <c r="M5738" s="272"/>
      <c r="N5738" s="272"/>
      <c r="O5738" s="272" t="str">
        <f t="shared" si="897"/>
        <v/>
      </c>
      <c r="P5738" s="272" t="str">
        <f t="shared" si="898"/>
        <v/>
      </c>
      <c r="Q5738" s="272">
        <f t="shared" si="899"/>
        <v>0</v>
      </c>
      <c r="R5738" s="272"/>
    </row>
    <row r="5739" spans="1:21" x14ac:dyDescent="0.3">
      <c r="A5739" s="214">
        <v>6</v>
      </c>
      <c r="B5739" s="200"/>
      <c r="C5739" s="200"/>
      <c r="D5739" s="215"/>
      <c r="E5739" s="200"/>
      <c r="F5739" s="200"/>
      <c r="G5739" s="216"/>
      <c r="H5739" s="273"/>
      <c r="I5739" s="271">
        <f t="shared" si="896"/>
        <v>0</v>
      </c>
      <c r="J5739" s="271"/>
      <c r="K5739" s="271"/>
      <c r="L5739" s="271"/>
      <c r="M5739" s="272"/>
      <c r="N5739" s="272"/>
      <c r="O5739" s="272" t="str">
        <f t="shared" si="897"/>
        <v/>
      </c>
      <c r="P5739" s="272" t="str">
        <f t="shared" si="898"/>
        <v/>
      </c>
      <c r="Q5739" s="272">
        <f t="shared" si="899"/>
        <v>0</v>
      </c>
      <c r="R5739" s="272"/>
    </row>
    <row r="5740" spans="1:21" ht="17.25" thickBot="1" x14ac:dyDescent="0.35">
      <c r="A5740" s="217">
        <v>7</v>
      </c>
      <c r="B5740" s="204"/>
      <c r="C5740" s="204"/>
      <c r="D5740" s="218"/>
      <c r="E5740" s="204"/>
      <c r="F5740" s="204"/>
      <c r="G5740" s="219"/>
      <c r="H5740" s="273"/>
      <c r="I5740" s="271">
        <f t="shared" si="896"/>
        <v>0</v>
      </c>
      <c r="J5740" s="271"/>
      <c r="K5740" s="271"/>
      <c r="L5740" s="271"/>
      <c r="M5740" s="272"/>
      <c r="N5740" s="272"/>
      <c r="O5740" s="272" t="str">
        <f t="shared" si="897"/>
        <v/>
      </c>
      <c r="P5740" s="272" t="str">
        <f t="shared" si="898"/>
        <v/>
      </c>
      <c r="Q5740" s="272">
        <f t="shared" si="899"/>
        <v>0</v>
      </c>
      <c r="R5740" s="272"/>
    </row>
    <row r="5741" spans="1:21" x14ac:dyDescent="0.3">
      <c r="A5741" s="220">
        <v>8</v>
      </c>
      <c r="B5741" s="202"/>
      <c r="C5741" s="202"/>
      <c r="D5741" s="202" t="s">
        <v>271</v>
      </c>
      <c r="E5741" s="202"/>
      <c r="F5741" s="202"/>
      <c r="G5741" s="221"/>
      <c r="H5741" s="273">
        <f>SUM(B5741:B5747)</f>
        <v>0</v>
      </c>
      <c r="I5741" s="271">
        <f t="shared" si="896"/>
        <v>0</v>
      </c>
      <c r="J5741" s="271">
        <f>IF(SUM(H5741-40)&gt;0,H5741-40,0)</f>
        <v>0</v>
      </c>
      <c r="K5741" s="271">
        <f>IF(SUM(I5741:I5747)&gt;J5741,SUM(I5741:I5747),J5741)</f>
        <v>0</v>
      </c>
      <c r="L5741" s="271">
        <f>IF(D5741="o",IF(H5741&lt;15,0,IF(H5741&gt;40,8,H5741/5)),0)</f>
        <v>0</v>
      </c>
      <c r="M5741" s="272"/>
      <c r="N5741" s="272"/>
      <c r="O5741" s="272" t="str">
        <f t="shared" si="897"/>
        <v/>
      </c>
      <c r="P5741" s="272" t="str">
        <f t="shared" si="898"/>
        <v/>
      </c>
      <c r="Q5741" s="272">
        <f t="shared" si="899"/>
        <v>0</v>
      </c>
      <c r="R5741" s="272"/>
    </row>
    <row r="5742" spans="1:21" x14ac:dyDescent="0.3">
      <c r="A5742" s="214">
        <v>9</v>
      </c>
      <c r="B5742" s="200"/>
      <c r="C5742" s="200"/>
      <c r="D5742" s="215"/>
      <c r="E5742" s="200"/>
      <c r="F5742" s="200"/>
      <c r="G5742" s="216"/>
      <c r="H5742" s="273"/>
      <c r="I5742" s="271">
        <f t="shared" si="896"/>
        <v>0</v>
      </c>
      <c r="J5742" s="271"/>
      <c r="K5742" s="271"/>
      <c r="L5742" s="271"/>
      <c r="M5742" s="272"/>
      <c r="N5742" s="272"/>
      <c r="O5742" s="272" t="str">
        <f t="shared" si="897"/>
        <v/>
      </c>
      <c r="P5742" s="272" t="str">
        <f t="shared" si="898"/>
        <v/>
      </c>
      <c r="Q5742" s="272">
        <f t="shared" si="899"/>
        <v>0</v>
      </c>
      <c r="R5742" s="272"/>
    </row>
    <row r="5743" spans="1:21" x14ac:dyDescent="0.3">
      <c r="A5743" s="214">
        <v>10</v>
      </c>
      <c r="B5743" s="200"/>
      <c r="C5743" s="200"/>
      <c r="D5743" s="215"/>
      <c r="E5743" s="200"/>
      <c r="F5743" s="200"/>
      <c r="G5743" s="216"/>
      <c r="H5743" s="273"/>
      <c r="I5743" s="271">
        <f t="shared" si="896"/>
        <v>0</v>
      </c>
      <c r="J5743" s="271"/>
      <c r="K5743" s="271"/>
      <c r="L5743" s="271"/>
      <c r="M5743" s="272"/>
      <c r="N5743" s="272"/>
      <c r="O5743" s="272" t="str">
        <f t="shared" si="897"/>
        <v/>
      </c>
      <c r="P5743" s="272" t="str">
        <f t="shared" si="898"/>
        <v/>
      </c>
      <c r="Q5743" s="272">
        <f t="shared" si="899"/>
        <v>0</v>
      </c>
      <c r="R5743" s="272"/>
    </row>
    <row r="5744" spans="1:21" x14ac:dyDescent="0.3">
      <c r="A5744" s="214">
        <v>11</v>
      </c>
      <c r="B5744" s="200"/>
      <c r="C5744" s="200"/>
      <c r="D5744" s="215"/>
      <c r="E5744" s="200"/>
      <c r="F5744" s="200"/>
      <c r="G5744" s="216"/>
      <c r="H5744" s="273"/>
      <c r="I5744" s="271">
        <f t="shared" si="896"/>
        <v>0</v>
      </c>
      <c r="J5744" s="271"/>
      <c r="K5744" s="271"/>
      <c r="L5744" s="271"/>
      <c r="M5744" s="272"/>
      <c r="N5744" s="272"/>
      <c r="O5744" s="272" t="str">
        <f t="shared" si="897"/>
        <v/>
      </c>
      <c r="P5744" s="272" t="str">
        <f t="shared" si="898"/>
        <v/>
      </c>
      <c r="Q5744" s="272">
        <f t="shared" si="899"/>
        <v>0</v>
      </c>
      <c r="R5744" s="272"/>
    </row>
    <row r="5745" spans="1:18" x14ac:dyDescent="0.3">
      <c r="A5745" s="214">
        <v>12</v>
      </c>
      <c r="B5745" s="200"/>
      <c r="C5745" s="200"/>
      <c r="D5745" s="215"/>
      <c r="E5745" s="200"/>
      <c r="F5745" s="200"/>
      <c r="G5745" s="216"/>
      <c r="H5745" s="273"/>
      <c r="I5745" s="271">
        <f t="shared" si="896"/>
        <v>0</v>
      </c>
      <c r="J5745" s="271"/>
      <c r="K5745" s="271"/>
      <c r="L5745" s="271"/>
      <c r="M5745" s="272"/>
      <c r="N5745" s="272"/>
      <c r="O5745" s="272" t="str">
        <f t="shared" si="897"/>
        <v/>
      </c>
      <c r="P5745" s="272" t="str">
        <f t="shared" si="898"/>
        <v/>
      </c>
      <c r="Q5745" s="272">
        <f t="shared" si="899"/>
        <v>0</v>
      </c>
      <c r="R5745" s="272"/>
    </row>
    <row r="5746" spans="1:18" x14ac:dyDescent="0.3">
      <c r="A5746" s="214">
        <v>13</v>
      </c>
      <c r="B5746" s="200"/>
      <c r="C5746" s="200"/>
      <c r="D5746" s="215"/>
      <c r="E5746" s="200"/>
      <c r="F5746" s="200"/>
      <c r="G5746" s="216"/>
      <c r="H5746" s="273"/>
      <c r="I5746" s="271">
        <f t="shared" si="896"/>
        <v>0</v>
      </c>
      <c r="J5746" s="271"/>
      <c r="K5746" s="271"/>
      <c r="L5746" s="271"/>
      <c r="M5746" s="272"/>
      <c r="N5746" s="272"/>
      <c r="O5746" s="272" t="str">
        <f t="shared" si="897"/>
        <v/>
      </c>
      <c r="P5746" s="272" t="str">
        <f t="shared" si="898"/>
        <v/>
      </c>
      <c r="Q5746" s="272">
        <f t="shared" si="899"/>
        <v>0</v>
      </c>
      <c r="R5746" s="272"/>
    </row>
    <row r="5747" spans="1:18" ht="17.25" thickBot="1" x14ac:dyDescent="0.35">
      <c r="A5747" s="217">
        <v>14</v>
      </c>
      <c r="B5747" s="204"/>
      <c r="C5747" s="204"/>
      <c r="D5747" s="218"/>
      <c r="E5747" s="204"/>
      <c r="F5747" s="204"/>
      <c r="G5747" s="219"/>
      <c r="H5747" s="273"/>
      <c r="I5747" s="271">
        <f t="shared" si="896"/>
        <v>0</v>
      </c>
      <c r="J5747" s="271"/>
      <c r="K5747" s="271"/>
      <c r="L5747" s="271"/>
      <c r="M5747" s="272"/>
      <c r="N5747" s="272"/>
      <c r="O5747" s="272" t="str">
        <f t="shared" si="897"/>
        <v/>
      </c>
      <c r="P5747" s="272" t="str">
        <f t="shared" si="898"/>
        <v/>
      </c>
      <c r="Q5747" s="272">
        <f t="shared" si="899"/>
        <v>0</v>
      </c>
      <c r="R5747" s="272"/>
    </row>
    <row r="5748" spans="1:18" x14ac:dyDescent="0.3">
      <c r="A5748" s="220">
        <v>15</v>
      </c>
      <c r="B5748" s="202"/>
      <c r="C5748" s="202"/>
      <c r="D5748" s="202" t="s">
        <v>271</v>
      </c>
      <c r="E5748" s="202"/>
      <c r="F5748" s="202"/>
      <c r="G5748" s="221"/>
      <c r="H5748" s="273">
        <f>SUM(B5748:B5754)</f>
        <v>0</v>
      </c>
      <c r="I5748" s="271">
        <f t="shared" si="896"/>
        <v>0</v>
      </c>
      <c r="J5748" s="271">
        <f>IF(SUM(H5748-40)&gt;0,H5748-40,0)</f>
        <v>0</v>
      </c>
      <c r="K5748" s="271">
        <f>IF(SUM(I5748:I5754)&gt;J5748,SUM(I5748:I5754),J5748)</f>
        <v>0</v>
      </c>
      <c r="L5748" s="271">
        <f>IF(D5748="o",IF(H5748&lt;15,0,IF(H5748&gt;40,8,H5748/5)),0)</f>
        <v>0</v>
      </c>
      <c r="M5748" s="272"/>
      <c r="N5748" s="272"/>
      <c r="O5748" s="272" t="str">
        <f t="shared" si="897"/>
        <v/>
      </c>
      <c r="P5748" s="272" t="str">
        <f t="shared" si="898"/>
        <v/>
      </c>
      <c r="Q5748" s="272">
        <f t="shared" si="899"/>
        <v>0</v>
      </c>
      <c r="R5748" s="272"/>
    </row>
    <row r="5749" spans="1:18" x14ac:dyDescent="0.3">
      <c r="A5749" s="214">
        <v>16</v>
      </c>
      <c r="B5749" s="200"/>
      <c r="C5749" s="200"/>
      <c r="D5749" s="215"/>
      <c r="E5749" s="200"/>
      <c r="F5749" s="200"/>
      <c r="G5749" s="216"/>
      <c r="H5749" s="273"/>
      <c r="I5749" s="271">
        <f t="shared" si="896"/>
        <v>0</v>
      </c>
      <c r="J5749" s="271"/>
      <c r="K5749" s="271"/>
      <c r="L5749" s="271"/>
      <c r="M5749" s="272"/>
      <c r="N5749" s="272"/>
      <c r="O5749" s="272" t="str">
        <f t="shared" si="897"/>
        <v/>
      </c>
      <c r="P5749" s="272" t="str">
        <f t="shared" si="898"/>
        <v/>
      </c>
      <c r="Q5749" s="272">
        <f t="shared" si="899"/>
        <v>0</v>
      </c>
      <c r="R5749" s="272"/>
    </row>
    <row r="5750" spans="1:18" x14ac:dyDescent="0.3">
      <c r="A5750" s="214">
        <v>17</v>
      </c>
      <c r="B5750" s="200"/>
      <c r="C5750" s="200"/>
      <c r="D5750" s="215"/>
      <c r="E5750" s="200"/>
      <c r="F5750" s="200"/>
      <c r="G5750" s="216"/>
      <c r="H5750" s="273"/>
      <c r="I5750" s="271">
        <f t="shared" si="896"/>
        <v>0</v>
      </c>
      <c r="J5750" s="271"/>
      <c r="K5750" s="271"/>
      <c r="L5750" s="271"/>
      <c r="M5750" s="272"/>
      <c r="N5750" s="272"/>
      <c r="O5750" s="272" t="str">
        <f t="shared" si="897"/>
        <v/>
      </c>
      <c r="P5750" s="272" t="str">
        <f t="shared" si="898"/>
        <v/>
      </c>
      <c r="Q5750" s="272">
        <f t="shared" si="899"/>
        <v>0</v>
      </c>
      <c r="R5750" s="272"/>
    </row>
    <row r="5751" spans="1:18" x14ac:dyDescent="0.3">
      <c r="A5751" s="214">
        <v>18</v>
      </c>
      <c r="B5751" s="200"/>
      <c r="C5751" s="200"/>
      <c r="D5751" s="215"/>
      <c r="E5751" s="200"/>
      <c r="F5751" s="200"/>
      <c r="G5751" s="216"/>
      <c r="H5751" s="273"/>
      <c r="I5751" s="271">
        <f t="shared" si="896"/>
        <v>0</v>
      </c>
      <c r="J5751" s="271"/>
      <c r="K5751" s="271"/>
      <c r="L5751" s="271"/>
      <c r="M5751" s="272"/>
      <c r="N5751" s="272"/>
      <c r="O5751" s="272" t="str">
        <f t="shared" si="897"/>
        <v/>
      </c>
      <c r="P5751" s="272" t="str">
        <f t="shared" si="898"/>
        <v/>
      </c>
      <c r="Q5751" s="272">
        <f t="shared" si="899"/>
        <v>0</v>
      </c>
      <c r="R5751" s="272"/>
    </row>
    <row r="5752" spans="1:18" x14ac:dyDescent="0.3">
      <c r="A5752" s="214">
        <v>19</v>
      </c>
      <c r="B5752" s="200"/>
      <c r="C5752" s="200"/>
      <c r="D5752" s="215"/>
      <c r="E5752" s="200"/>
      <c r="F5752" s="200"/>
      <c r="G5752" s="216"/>
      <c r="H5752" s="273"/>
      <c r="I5752" s="271">
        <f t="shared" si="896"/>
        <v>0</v>
      </c>
      <c r="J5752" s="271"/>
      <c r="K5752" s="271"/>
      <c r="L5752" s="271"/>
      <c r="M5752" s="272"/>
      <c r="N5752" s="272"/>
      <c r="O5752" s="272" t="str">
        <f t="shared" si="897"/>
        <v/>
      </c>
      <c r="P5752" s="272" t="str">
        <f t="shared" si="898"/>
        <v/>
      </c>
      <c r="Q5752" s="272">
        <f t="shared" si="899"/>
        <v>0</v>
      </c>
      <c r="R5752" s="272"/>
    </row>
    <row r="5753" spans="1:18" x14ac:dyDescent="0.3">
      <c r="A5753" s="214">
        <v>20</v>
      </c>
      <c r="B5753" s="200"/>
      <c r="C5753" s="200"/>
      <c r="D5753" s="215"/>
      <c r="E5753" s="200"/>
      <c r="F5753" s="200"/>
      <c r="G5753" s="216"/>
      <c r="H5753" s="273"/>
      <c r="I5753" s="271">
        <f t="shared" si="896"/>
        <v>0</v>
      </c>
      <c r="J5753" s="271"/>
      <c r="K5753" s="271"/>
      <c r="L5753" s="271"/>
      <c r="M5753" s="272"/>
      <c r="N5753" s="272"/>
      <c r="O5753" s="272" t="str">
        <f t="shared" si="897"/>
        <v/>
      </c>
      <c r="P5753" s="272" t="str">
        <f t="shared" si="898"/>
        <v/>
      </c>
      <c r="Q5753" s="272">
        <f t="shared" si="899"/>
        <v>0</v>
      </c>
      <c r="R5753" s="272"/>
    </row>
    <row r="5754" spans="1:18" ht="17.25" thickBot="1" x14ac:dyDescent="0.35">
      <c r="A5754" s="217">
        <v>21</v>
      </c>
      <c r="B5754" s="204"/>
      <c r="C5754" s="204"/>
      <c r="D5754" s="218"/>
      <c r="E5754" s="204"/>
      <c r="F5754" s="204"/>
      <c r="G5754" s="219"/>
      <c r="H5754" s="273"/>
      <c r="I5754" s="271">
        <f t="shared" si="896"/>
        <v>0</v>
      </c>
      <c r="J5754" s="271"/>
      <c r="K5754" s="271"/>
      <c r="L5754" s="271"/>
      <c r="M5754" s="272"/>
      <c r="N5754" s="272"/>
      <c r="O5754" s="272" t="str">
        <f t="shared" si="897"/>
        <v/>
      </c>
      <c r="P5754" s="272" t="str">
        <f t="shared" si="898"/>
        <v/>
      </c>
      <c r="Q5754" s="272">
        <f t="shared" si="899"/>
        <v>0</v>
      </c>
      <c r="R5754" s="272"/>
    </row>
    <row r="5755" spans="1:18" x14ac:dyDescent="0.3">
      <c r="A5755" s="220">
        <v>22</v>
      </c>
      <c r="B5755" s="202"/>
      <c r="C5755" s="202"/>
      <c r="D5755" s="202" t="s">
        <v>271</v>
      </c>
      <c r="E5755" s="202"/>
      <c r="F5755" s="202"/>
      <c r="G5755" s="221"/>
      <c r="H5755" s="273">
        <f>SUM(B5755:B5761)</f>
        <v>0</v>
      </c>
      <c r="I5755" s="271">
        <f t="shared" si="896"/>
        <v>0</v>
      </c>
      <c r="J5755" s="271">
        <f>IF(SUM(H5755-40)&gt;0,H5755-40,0)</f>
        <v>0</v>
      </c>
      <c r="K5755" s="271">
        <f>IF(SUM(I5755:I5761)&gt;J5755,SUM(I5755:I5761),J5755)</f>
        <v>0</v>
      </c>
      <c r="L5755" s="271">
        <f>IF(D5755="o",IF(H5755&lt;15,0,IF(H5755&gt;40,8,H5755/5)),0)</f>
        <v>0</v>
      </c>
      <c r="M5755" s="272"/>
      <c r="N5755" s="272"/>
      <c r="O5755" s="272" t="str">
        <f t="shared" si="897"/>
        <v/>
      </c>
      <c r="P5755" s="272" t="str">
        <f t="shared" si="898"/>
        <v/>
      </c>
      <c r="Q5755" s="272">
        <f t="shared" si="899"/>
        <v>0</v>
      </c>
      <c r="R5755" s="272"/>
    </row>
    <row r="5756" spans="1:18" x14ac:dyDescent="0.3">
      <c r="A5756" s="214">
        <v>23</v>
      </c>
      <c r="B5756" s="200"/>
      <c r="C5756" s="200"/>
      <c r="D5756" s="215"/>
      <c r="E5756" s="200"/>
      <c r="F5756" s="200"/>
      <c r="G5756" s="216"/>
      <c r="H5756" s="273"/>
      <c r="I5756" s="271">
        <f t="shared" si="896"/>
        <v>0</v>
      </c>
      <c r="J5756" s="271"/>
      <c r="K5756" s="271"/>
      <c r="L5756" s="271"/>
      <c r="M5756" s="272"/>
      <c r="N5756" s="272"/>
      <c r="O5756" s="272" t="str">
        <f t="shared" si="897"/>
        <v/>
      </c>
      <c r="P5756" s="272" t="str">
        <f t="shared" si="898"/>
        <v/>
      </c>
      <c r="Q5756" s="272">
        <f t="shared" si="899"/>
        <v>0</v>
      </c>
      <c r="R5756" s="272"/>
    </row>
    <row r="5757" spans="1:18" x14ac:dyDescent="0.3">
      <c r="A5757" s="214">
        <v>24</v>
      </c>
      <c r="B5757" s="200"/>
      <c r="C5757" s="200"/>
      <c r="D5757" s="215"/>
      <c r="E5757" s="200"/>
      <c r="F5757" s="200"/>
      <c r="G5757" s="216"/>
      <c r="H5757" s="273"/>
      <c r="I5757" s="271">
        <f t="shared" si="896"/>
        <v>0</v>
      </c>
      <c r="J5757" s="271"/>
      <c r="K5757" s="271"/>
      <c r="L5757" s="271"/>
      <c r="M5757" s="272"/>
      <c r="N5757" s="272"/>
      <c r="O5757" s="272" t="str">
        <f t="shared" si="897"/>
        <v/>
      </c>
      <c r="P5757" s="272" t="str">
        <f t="shared" si="898"/>
        <v/>
      </c>
      <c r="Q5757" s="272">
        <f t="shared" si="899"/>
        <v>0</v>
      </c>
      <c r="R5757" s="272"/>
    </row>
    <row r="5758" spans="1:18" x14ac:dyDescent="0.3">
      <c r="A5758" s="214">
        <v>25</v>
      </c>
      <c r="B5758" s="200"/>
      <c r="C5758" s="200"/>
      <c r="D5758" s="215"/>
      <c r="E5758" s="200"/>
      <c r="F5758" s="200"/>
      <c r="G5758" s="216"/>
      <c r="H5758" s="273"/>
      <c r="I5758" s="271">
        <f t="shared" si="896"/>
        <v>0</v>
      </c>
      <c r="J5758" s="271"/>
      <c r="K5758" s="271"/>
      <c r="L5758" s="271"/>
      <c r="M5758" s="272"/>
      <c r="N5758" s="272"/>
      <c r="O5758" s="272" t="str">
        <f t="shared" si="897"/>
        <v/>
      </c>
      <c r="P5758" s="272" t="str">
        <f t="shared" si="898"/>
        <v/>
      </c>
      <c r="Q5758" s="272">
        <f t="shared" si="899"/>
        <v>0</v>
      </c>
      <c r="R5758" s="272"/>
    </row>
    <row r="5759" spans="1:18" x14ac:dyDescent="0.3">
      <c r="A5759" s="214">
        <v>26</v>
      </c>
      <c r="B5759" s="200"/>
      <c r="C5759" s="200"/>
      <c r="D5759" s="215"/>
      <c r="E5759" s="200"/>
      <c r="F5759" s="200"/>
      <c r="G5759" s="216"/>
      <c r="H5759" s="273"/>
      <c r="I5759" s="271">
        <f t="shared" si="896"/>
        <v>0</v>
      </c>
      <c r="J5759" s="271"/>
      <c r="K5759" s="271"/>
      <c r="L5759" s="271"/>
      <c r="M5759" s="272"/>
      <c r="N5759" s="272"/>
      <c r="O5759" s="272" t="str">
        <f t="shared" si="897"/>
        <v/>
      </c>
      <c r="P5759" s="272" t="str">
        <f t="shared" si="898"/>
        <v/>
      </c>
      <c r="Q5759" s="272">
        <f t="shared" si="899"/>
        <v>0</v>
      </c>
      <c r="R5759" s="272"/>
    </row>
    <row r="5760" spans="1:18" x14ac:dyDescent="0.3">
      <c r="A5760" s="214">
        <v>27</v>
      </c>
      <c r="B5760" s="200"/>
      <c r="C5760" s="200"/>
      <c r="D5760" s="215"/>
      <c r="E5760" s="200"/>
      <c r="F5760" s="200"/>
      <c r="G5760" s="216"/>
      <c r="H5760" s="273"/>
      <c r="I5760" s="271">
        <f t="shared" si="896"/>
        <v>0</v>
      </c>
      <c r="J5760" s="271"/>
      <c r="K5760" s="271"/>
      <c r="L5760" s="271"/>
      <c r="M5760" s="272"/>
      <c r="N5760" s="272"/>
      <c r="O5760" s="272" t="str">
        <f t="shared" si="897"/>
        <v/>
      </c>
      <c r="P5760" s="272" t="str">
        <f t="shared" si="898"/>
        <v/>
      </c>
      <c r="Q5760" s="272">
        <f t="shared" si="899"/>
        <v>0</v>
      </c>
      <c r="R5760" s="272"/>
    </row>
    <row r="5761" spans="1:21" ht="17.25" thickBot="1" x14ac:dyDescent="0.35">
      <c r="A5761" s="217">
        <v>28</v>
      </c>
      <c r="B5761" s="204"/>
      <c r="C5761" s="204"/>
      <c r="D5761" s="218"/>
      <c r="E5761" s="204"/>
      <c r="F5761" s="204"/>
      <c r="G5761" s="219"/>
      <c r="H5761" s="273"/>
      <c r="I5761" s="271">
        <f t="shared" si="896"/>
        <v>0</v>
      </c>
      <c r="J5761" s="271"/>
      <c r="K5761" s="271"/>
      <c r="L5761" s="271"/>
      <c r="M5761" s="272"/>
      <c r="N5761" s="272"/>
      <c r="O5761" s="272" t="str">
        <f t="shared" si="897"/>
        <v/>
      </c>
      <c r="P5761" s="272" t="str">
        <f t="shared" si="898"/>
        <v/>
      </c>
      <c r="Q5761" s="272">
        <f t="shared" si="899"/>
        <v>0</v>
      </c>
      <c r="R5761" s="272"/>
    </row>
    <row r="5762" spans="1:21" x14ac:dyDescent="0.3">
      <c r="A5762" s="205"/>
      <c r="B5762" s="202"/>
      <c r="C5762" s="202"/>
      <c r="D5762" s="202" t="s">
        <v>271</v>
      </c>
      <c r="E5762" s="202"/>
      <c r="F5762" s="202"/>
      <c r="G5762" s="221"/>
      <c r="H5762" s="273" t="str">
        <f>IF(A5762&lt;&gt;0,SUM(Q5762:Q5764),"")</f>
        <v/>
      </c>
      <c r="I5762" s="271" t="str">
        <f>IF(A5762&lt;&gt;0,IF(IFERROR(B5762-8,0)&lt;0,0,IFERROR(B5762-8,0)),"")</f>
        <v/>
      </c>
      <c r="J5762" s="271" t="str">
        <f>IF(A5762&lt;&gt;0,IF(SUM(H5762-40)&gt;0,H5762-40,0),"")</f>
        <v/>
      </c>
      <c r="K5762" s="271" t="str">
        <f>IF(A5762&lt;&gt;0,IF(SUM(I5762:I5764)&gt;J5762,SUM(I5762:I5764),J5762),"")</f>
        <v/>
      </c>
      <c r="L5762" s="271" t="str">
        <f>IF(A5762&lt;&gt;0,IF(D5734="o",IF(H5762&lt;(15/(7/COUNTA(A5762:A5764))),0,IF(H5762&gt;(COUNTA(A5762:A5764)/5*40),COUNTA(A5762:A5764)/5*8,H5762/5)),""),"")</f>
        <v/>
      </c>
      <c r="M5762" s="272"/>
      <c r="N5762" s="272"/>
      <c r="O5762" s="272" t="str">
        <f t="shared" si="897"/>
        <v/>
      </c>
      <c r="P5762" s="272" t="str">
        <f t="shared" si="898"/>
        <v/>
      </c>
      <c r="Q5762" s="272">
        <f t="shared" si="899"/>
        <v>0</v>
      </c>
      <c r="R5762" s="272"/>
    </row>
    <row r="5763" spans="1:21" x14ac:dyDescent="0.3">
      <c r="A5763" s="206"/>
      <c r="B5763" s="200"/>
      <c r="C5763" s="200"/>
      <c r="D5763" s="215"/>
      <c r="E5763" s="200"/>
      <c r="F5763" s="200"/>
      <c r="G5763" s="216"/>
      <c r="H5763" s="273"/>
      <c r="I5763" s="271" t="str">
        <f>IF(A5763&lt;&gt;0,IF(IFERROR(B5763-8,0)&lt;0,0,IFERROR(B5763-8,0)),"")</f>
        <v/>
      </c>
      <c r="J5763" s="271"/>
      <c r="K5763" s="271"/>
      <c r="L5763" s="271"/>
      <c r="M5763" s="272"/>
      <c r="N5763" s="272"/>
      <c r="O5763" s="272" t="str">
        <f t="shared" si="897"/>
        <v/>
      </c>
      <c r="P5763" s="272" t="str">
        <f t="shared" si="898"/>
        <v/>
      </c>
      <c r="Q5763" s="272">
        <f t="shared" si="899"/>
        <v>0</v>
      </c>
      <c r="R5763" s="272"/>
    </row>
    <row r="5764" spans="1:21" ht="17.25" thickBot="1" x14ac:dyDescent="0.35">
      <c r="A5764" s="207"/>
      <c r="B5764" s="204"/>
      <c r="C5764" s="204"/>
      <c r="D5764" s="218"/>
      <c r="E5764" s="204"/>
      <c r="F5764" s="204"/>
      <c r="G5764" s="219"/>
      <c r="H5764" s="273"/>
      <c r="I5764" s="271" t="str">
        <f>IF(A5764&lt;&gt;0,IF(IFERROR(B5764-8,0)&lt;0,0,IFERROR(B5764-8,0)),"")</f>
        <v/>
      </c>
      <c r="J5764" s="271"/>
      <c r="K5764" s="271"/>
      <c r="L5764" s="271"/>
      <c r="M5764" s="272"/>
      <c r="N5764" s="272"/>
      <c r="O5764" s="272"/>
      <c r="P5764" s="272"/>
      <c r="Q5764" s="272">
        <f t="shared" si="899"/>
        <v>0</v>
      </c>
      <c r="R5764" s="272"/>
    </row>
    <row r="5765" spans="1:21" ht="17.25" thickBot="1" x14ac:dyDescent="0.35">
      <c r="A5765" s="211"/>
      <c r="B5765" s="243"/>
      <c r="C5765" s="243"/>
      <c r="D5765" s="243"/>
      <c r="E5765" s="243"/>
      <c r="F5765" s="243"/>
      <c r="G5765" s="244"/>
      <c r="H5765" s="273">
        <f t="shared" ref="H5765:M5765" si="900">SUM(H5766:H5796)</f>
        <v>0</v>
      </c>
      <c r="I5765" s="271">
        <f t="shared" si="900"/>
        <v>0</v>
      </c>
      <c r="J5765" s="271">
        <f t="shared" si="900"/>
        <v>0</v>
      </c>
      <c r="K5765" s="271">
        <f t="shared" si="900"/>
        <v>0</v>
      </c>
      <c r="L5765" s="274">
        <f t="shared" si="900"/>
        <v>0</v>
      </c>
      <c r="M5765" s="271" t="e">
        <f t="shared" si="900"/>
        <v>#DIV/0!</v>
      </c>
      <c r="N5765" s="275">
        <f>COUNTA(B5766:B5796)-COUNTIF(B5766:B5796,"연차")</f>
        <v>0</v>
      </c>
      <c r="O5765" s="271">
        <f>SUM(O5766:O5796)</f>
        <v>0</v>
      </c>
      <c r="P5765" s="271">
        <f>SUM(P5766:P5796)</f>
        <v>0</v>
      </c>
      <c r="Q5765" s="272">
        <f>SUM(Q5766:Q5796)</f>
        <v>0</v>
      </c>
      <c r="R5765" s="272">
        <f>COUNTA(A5766:A5796)</f>
        <v>28</v>
      </c>
      <c r="S5765" s="276">
        <f>SUM(C5766:C5796)</f>
        <v>0</v>
      </c>
      <c r="T5765" s="276">
        <f>SUM(F5766:F5796)</f>
        <v>0</v>
      </c>
      <c r="U5765" s="251">
        <f>G5767*G5769</f>
        <v>0</v>
      </c>
    </row>
    <row r="5766" spans="1:21" x14ac:dyDescent="0.3">
      <c r="A5766" s="212">
        <v>1</v>
      </c>
      <c r="B5766" s="201"/>
      <c r="C5766" s="201"/>
      <c r="D5766" s="201" t="s">
        <v>271</v>
      </c>
      <c r="E5766" s="201"/>
      <c r="F5766" s="201"/>
      <c r="G5766" s="213" t="s">
        <v>282</v>
      </c>
      <c r="H5766" s="273">
        <f>SUM(B5766:B5772)</f>
        <v>0</v>
      </c>
      <c r="I5766" s="271">
        <f t="shared" ref="I5766:I5793" si="901">IF(IFERROR(B5766-8,0)&lt;0,0,IFERROR(B5766-8,0))</f>
        <v>0</v>
      </c>
      <c r="J5766" s="271">
        <f>IF(SUM(H5766-40)&gt;0,H5766-40,0)</f>
        <v>0</v>
      </c>
      <c r="K5766" s="271">
        <f>IF(SUM(I5766:I5772)&gt;J5766,SUM(I5766:I5772),J5766)</f>
        <v>0</v>
      </c>
      <c r="L5766" s="271">
        <f>IF(D5766="o",IF(H5766&lt;15,0,IF(H5766&gt;40,8,H5766/5)),0)</f>
        <v>0</v>
      </c>
      <c r="M5766" s="272" t="e">
        <f>SUM(B5766:B5796)/COUNTA(B5766:B5796)</f>
        <v>#DIV/0!</v>
      </c>
      <c r="N5766" s="272"/>
      <c r="O5766" s="272" t="str">
        <f>IF(E5766="o",IF(B5766&gt;8,8,B5766),"")</f>
        <v/>
      </c>
      <c r="P5766" s="272" t="str">
        <f>IF(E5766="o",IF(B5766&gt;8,B5766-8,0),"")</f>
        <v/>
      </c>
      <c r="Q5766" s="272">
        <f>COUNTA(A5766)*IF(B5766="연차",0,B5766)</f>
        <v>0</v>
      </c>
      <c r="R5766" s="272"/>
    </row>
    <row r="5767" spans="1:21" x14ac:dyDescent="0.3">
      <c r="A5767" s="214">
        <v>2</v>
      </c>
      <c r="B5767" s="200"/>
      <c r="C5767" s="200"/>
      <c r="D5767" s="215"/>
      <c r="E5767" s="200"/>
      <c r="F5767" s="200"/>
      <c r="G5767" s="203"/>
      <c r="H5767" s="273"/>
      <c r="I5767" s="271">
        <f t="shared" si="901"/>
        <v>0</v>
      </c>
      <c r="J5767" s="271"/>
      <c r="K5767" s="271"/>
      <c r="L5767" s="271"/>
      <c r="M5767" s="272"/>
      <c r="N5767" s="272"/>
      <c r="O5767" s="272" t="str">
        <f t="shared" ref="O5767:O5795" si="902">IF(E5767="o",IF(B5767&gt;8,8,B5767),"")</f>
        <v/>
      </c>
      <c r="P5767" s="272" t="str">
        <f t="shared" ref="P5767:P5795" si="903">IF(E5767="o",IF(B5767&gt;8,B5767-8,0),"")</f>
        <v/>
      </c>
      <c r="Q5767" s="272">
        <f t="shared" ref="Q5767:Q5796" si="904">COUNTA(A5767)*IF(B5767="연차",0,B5767)</f>
        <v>0</v>
      </c>
      <c r="R5767" s="272"/>
    </row>
    <row r="5768" spans="1:21" x14ac:dyDescent="0.3">
      <c r="A5768" s="214">
        <v>3</v>
      </c>
      <c r="B5768" s="200"/>
      <c r="C5768" s="200"/>
      <c r="D5768" s="215"/>
      <c r="E5768" s="200"/>
      <c r="F5768" s="200"/>
      <c r="G5768" s="203" t="s">
        <v>275</v>
      </c>
      <c r="H5768" s="273"/>
      <c r="I5768" s="271">
        <f t="shared" si="901"/>
        <v>0</v>
      </c>
      <c r="J5768" s="271"/>
      <c r="K5768" s="271"/>
      <c r="L5768" s="271"/>
      <c r="M5768" s="272"/>
      <c r="N5768" s="272"/>
      <c r="O5768" s="272" t="str">
        <f t="shared" si="902"/>
        <v/>
      </c>
      <c r="P5768" s="272" t="str">
        <f t="shared" si="903"/>
        <v/>
      </c>
      <c r="Q5768" s="272">
        <f t="shared" si="904"/>
        <v>0</v>
      </c>
      <c r="R5768" s="272"/>
    </row>
    <row r="5769" spans="1:21" x14ac:dyDescent="0.3">
      <c r="A5769" s="214">
        <v>4</v>
      </c>
      <c r="B5769" s="200"/>
      <c r="C5769" s="200"/>
      <c r="D5769" s="215"/>
      <c r="E5769" s="200"/>
      <c r="F5769" s="200"/>
      <c r="G5769" s="203"/>
      <c r="H5769" s="273"/>
      <c r="I5769" s="271">
        <f t="shared" si="901"/>
        <v>0</v>
      </c>
      <c r="J5769" s="271"/>
      <c r="K5769" s="271"/>
      <c r="L5769" s="271"/>
      <c r="M5769" s="272"/>
      <c r="N5769" s="272"/>
      <c r="O5769" s="272" t="str">
        <f t="shared" si="902"/>
        <v/>
      </c>
      <c r="P5769" s="272" t="str">
        <f t="shared" si="903"/>
        <v/>
      </c>
      <c r="Q5769" s="272">
        <f t="shared" si="904"/>
        <v>0</v>
      </c>
      <c r="R5769" s="272"/>
    </row>
    <row r="5770" spans="1:21" x14ac:dyDescent="0.3">
      <c r="A5770" s="214">
        <v>5</v>
      </c>
      <c r="B5770" s="200"/>
      <c r="C5770" s="200"/>
      <c r="D5770" s="215"/>
      <c r="E5770" s="200"/>
      <c r="F5770" s="200"/>
      <c r="G5770" s="216"/>
      <c r="H5770" s="273"/>
      <c r="I5770" s="271">
        <f t="shared" si="901"/>
        <v>0</v>
      </c>
      <c r="J5770" s="271"/>
      <c r="K5770" s="271"/>
      <c r="L5770" s="271"/>
      <c r="M5770" s="272"/>
      <c r="N5770" s="272"/>
      <c r="O5770" s="272" t="str">
        <f t="shared" si="902"/>
        <v/>
      </c>
      <c r="P5770" s="272" t="str">
        <f t="shared" si="903"/>
        <v/>
      </c>
      <c r="Q5770" s="272">
        <f t="shared" si="904"/>
        <v>0</v>
      </c>
      <c r="R5770" s="272"/>
    </row>
    <row r="5771" spans="1:21" x14ac:dyDescent="0.3">
      <c r="A5771" s="214">
        <v>6</v>
      </c>
      <c r="B5771" s="200"/>
      <c r="C5771" s="200"/>
      <c r="D5771" s="215"/>
      <c r="E5771" s="200"/>
      <c r="F5771" s="200"/>
      <c r="G5771" s="216"/>
      <c r="H5771" s="273"/>
      <c r="I5771" s="271">
        <f t="shared" si="901"/>
        <v>0</v>
      </c>
      <c r="J5771" s="271"/>
      <c r="K5771" s="271"/>
      <c r="L5771" s="271"/>
      <c r="M5771" s="272"/>
      <c r="N5771" s="272"/>
      <c r="O5771" s="272" t="str">
        <f t="shared" si="902"/>
        <v/>
      </c>
      <c r="P5771" s="272" t="str">
        <f t="shared" si="903"/>
        <v/>
      </c>
      <c r="Q5771" s="272">
        <f t="shared" si="904"/>
        <v>0</v>
      </c>
      <c r="R5771" s="272"/>
    </row>
    <row r="5772" spans="1:21" ht="17.25" thickBot="1" x14ac:dyDescent="0.35">
      <c r="A5772" s="217">
        <v>7</v>
      </c>
      <c r="B5772" s="204"/>
      <c r="C5772" s="204"/>
      <c r="D5772" s="218"/>
      <c r="E5772" s="204"/>
      <c r="F5772" s="204"/>
      <c r="G5772" s="219"/>
      <c r="H5772" s="273"/>
      <c r="I5772" s="271">
        <f t="shared" si="901"/>
        <v>0</v>
      </c>
      <c r="J5772" s="271"/>
      <c r="K5772" s="271"/>
      <c r="L5772" s="271"/>
      <c r="M5772" s="272"/>
      <c r="N5772" s="272"/>
      <c r="O5772" s="272" t="str">
        <f t="shared" si="902"/>
        <v/>
      </c>
      <c r="P5772" s="272" t="str">
        <f t="shared" si="903"/>
        <v/>
      </c>
      <c r="Q5772" s="272">
        <f t="shared" si="904"/>
        <v>0</v>
      </c>
      <c r="R5772" s="272"/>
    </row>
    <row r="5773" spans="1:21" x14ac:dyDescent="0.3">
      <c r="A5773" s="220">
        <v>8</v>
      </c>
      <c r="B5773" s="202"/>
      <c r="C5773" s="202"/>
      <c r="D5773" s="202" t="s">
        <v>271</v>
      </c>
      <c r="E5773" s="202"/>
      <c r="F5773" s="202"/>
      <c r="G5773" s="221"/>
      <c r="H5773" s="273">
        <f>SUM(B5773:B5779)</f>
        <v>0</v>
      </c>
      <c r="I5773" s="271">
        <f t="shared" si="901"/>
        <v>0</v>
      </c>
      <c r="J5773" s="271">
        <f>IF(SUM(H5773-40)&gt;0,H5773-40,0)</f>
        <v>0</v>
      </c>
      <c r="K5773" s="271">
        <f>IF(SUM(I5773:I5779)&gt;J5773,SUM(I5773:I5779),J5773)</f>
        <v>0</v>
      </c>
      <c r="L5773" s="271">
        <f>IF(D5773="o",IF(H5773&lt;15,0,IF(H5773&gt;40,8,H5773/5)),0)</f>
        <v>0</v>
      </c>
      <c r="M5773" s="272"/>
      <c r="N5773" s="272"/>
      <c r="O5773" s="272" t="str">
        <f t="shared" si="902"/>
        <v/>
      </c>
      <c r="P5773" s="272" t="str">
        <f t="shared" si="903"/>
        <v/>
      </c>
      <c r="Q5773" s="272">
        <f t="shared" si="904"/>
        <v>0</v>
      </c>
      <c r="R5773" s="272"/>
    </row>
    <row r="5774" spans="1:21" x14ac:dyDescent="0.3">
      <c r="A5774" s="214">
        <v>9</v>
      </c>
      <c r="B5774" s="200"/>
      <c r="C5774" s="200"/>
      <c r="D5774" s="215"/>
      <c r="E5774" s="200"/>
      <c r="F5774" s="200"/>
      <c r="G5774" s="216"/>
      <c r="H5774" s="273"/>
      <c r="I5774" s="271">
        <f t="shared" si="901"/>
        <v>0</v>
      </c>
      <c r="J5774" s="271"/>
      <c r="K5774" s="271"/>
      <c r="L5774" s="271"/>
      <c r="M5774" s="272"/>
      <c r="N5774" s="272"/>
      <c r="O5774" s="272" t="str">
        <f t="shared" si="902"/>
        <v/>
      </c>
      <c r="P5774" s="272" t="str">
        <f t="shared" si="903"/>
        <v/>
      </c>
      <c r="Q5774" s="272">
        <f t="shared" si="904"/>
        <v>0</v>
      </c>
      <c r="R5774" s="272"/>
    </row>
    <row r="5775" spans="1:21" x14ac:dyDescent="0.3">
      <c r="A5775" s="214">
        <v>10</v>
      </c>
      <c r="B5775" s="200"/>
      <c r="C5775" s="200"/>
      <c r="D5775" s="215"/>
      <c r="E5775" s="200"/>
      <c r="F5775" s="200"/>
      <c r="G5775" s="216"/>
      <c r="H5775" s="273"/>
      <c r="I5775" s="271">
        <f t="shared" si="901"/>
        <v>0</v>
      </c>
      <c r="J5775" s="271"/>
      <c r="K5775" s="271"/>
      <c r="L5775" s="271"/>
      <c r="M5775" s="272"/>
      <c r="N5775" s="272"/>
      <c r="O5775" s="272" t="str">
        <f t="shared" si="902"/>
        <v/>
      </c>
      <c r="P5775" s="272" t="str">
        <f t="shared" si="903"/>
        <v/>
      </c>
      <c r="Q5775" s="272">
        <f t="shared" si="904"/>
        <v>0</v>
      </c>
      <c r="R5775" s="272"/>
    </row>
    <row r="5776" spans="1:21" x14ac:dyDescent="0.3">
      <c r="A5776" s="214">
        <v>11</v>
      </c>
      <c r="B5776" s="200"/>
      <c r="C5776" s="200"/>
      <c r="D5776" s="215"/>
      <c r="E5776" s="200"/>
      <c r="F5776" s="200"/>
      <c r="G5776" s="216"/>
      <c r="H5776" s="273"/>
      <c r="I5776" s="271">
        <f t="shared" si="901"/>
        <v>0</v>
      </c>
      <c r="J5776" s="271"/>
      <c r="K5776" s="271"/>
      <c r="L5776" s="271"/>
      <c r="M5776" s="272"/>
      <c r="N5776" s="272"/>
      <c r="O5776" s="272" t="str">
        <f t="shared" si="902"/>
        <v/>
      </c>
      <c r="P5776" s="272" t="str">
        <f t="shared" si="903"/>
        <v/>
      </c>
      <c r="Q5776" s="272">
        <f t="shared" si="904"/>
        <v>0</v>
      </c>
      <c r="R5776" s="272"/>
    </row>
    <row r="5777" spans="1:18" x14ac:dyDescent="0.3">
      <c r="A5777" s="214">
        <v>12</v>
      </c>
      <c r="B5777" s="200"/>
      <c r="C5777" s="200"/>
      <c r="D5777" s="215"/>
      <c r="E5777" s="200"/>
      <c r="F5777" s="200"/>
      <c r="G5777" s="216"/>
      <c r="H5777" s="273"/>
      <c r="I5777" s="271">
        <f t="shared" si="901"/>
        <v>0</v>
      </c>
      <c r="J5777" s="271"/>
      <c r="K5777" s="271"/>
      <c r="L5777" s="271"/>
      <c r="M5777" s="272"/>
      <c r="N5777" s="272"/>
      <c r="O5777" s="272" t="str">
        <f t="shared" si="902"/>
        <v/>
      </c>
      <c r="P5777" s="272" t="str">
        <f t="shared" si="903"/>
        <v/>
      </c>
      <c r="Q5777" s="272">
        <f t="shared" si="904"/>
        <v>0</v>
      </c>
      <c r="R5777" s="272"/>
    </row>
    <row r="5778" spans="1:18" x14ac:dyDescent="0.3">
      <c r="A5778" s="214">
        <v>13</v>
      </c>
      <c r="B5778" s="200"/>
      <c r="C5778" s="200"/>
      <c r="D5778" s="215"/>
      <c r="E5778" s="200"/>
      <c r="F5778" s="200"/>
      <c r="G5778" s="216"/>
      <c r="H5778" s="273"/>
      <c r="I5778" s="271">
        <f t="shared" si="901"/>
        <v>0</v>
      </c>
      <c r="J5778" s="271"/>
      <c r="K5778" s="271"/>
      <c r="L5778" s="271"/>
      <c r="M5778" s="272"/>
      <c r="N5778" s="272"/>
      <c r="O5778" s="272" t="str">
        <f t="shared" si="902"/>
        <v/>
      </c>
      <c r="P5778" s="272" t="str">
        <f t="shared" si="903"/>
        <v/>
      </c>
      <c r="Q5778" s="272">
        <f t="shared" si="904"/>
        <v>0</v>
      </c>
      <c r="R5778" s="272"/>
    </row>
    <row r="5779" spans="1:18" ht="17.25" thickBot="1" x14ac:dyDescent="0.35">
      <c r="A5779" s="217">
        <v>14</v>
      </c>
      <c r="B5779" s="204"/>
      <c r="C5779" s="204"/>
      <c r="D5779" s="218"/>
      <c r="E5779" s="204"/>
      <c r="F5779" s="204"/>
      <c r="G5779" s="219"/>
      <c r="H5779" s="273"/>
      <c r="I5779" s="271">
        <f t="shared" si="901"/>
        <v>0</v>
      </c>
      <c r="J5779" s="271"/>
      <c r="K5779" s="271"/>
      <c r="L5779" s="271"/>
      <c r="M5779" s="272"/>
      <c r="N5779" s="272"/>
      <c r="O5779" s="272" t="str">
        <f t="shared" si="902"/>
        <v/>
      </c>
      <c r="P5779" s="272" t="str">
        <f t="shared" si="903"/>
        <v/>
      </c>
      <c r="Q5779" s="272">
        <f t="shared" si="904"/>
        <v>0</v>
      </c>
      <c r="R5779" s="272"/>
    </row>
    <row r="5780" spans="1:18" x14ac:dyDescent="0.3">
      <c r="A5780" s="220">
        <v>15</v>
      </c>
      <c r="B5780" s="202"/>
      <c r="C5780" s="202"/>
      <c r="D5780" s="202" t="s">
        <v>271</v>
      </c>
      <c r="E5780" s="202"/>
      <c r="F5780" s="202"/>
      <c r="G5780" s="221"/>
      <c r="H5780" s="273">
        <f>SUM(B5780:B5786)</f>
        <v>0</v>
      </c>
      <c r="I5780" s="271">
        <f t="shared" si="901"/>
        <v>0</v>
      </c>
      <c r="J5780" s="271">
        <f>IF(SUM(H5780-40)&gt;0,H5780-40,0)</f>
        <v>0</v>
      </c>
      <c r="K5780" s="271">
        <f>IF(SUM(I5780:I5786)&gt;J5780,SUM(I5780:I5786),J5780)</f>
        <v>0</v>
      </c>
      <c r="L5780" s="271">
        <f>IF(D5780="o",IF(H5780&lt;15,0,IF(H5780&gt;40,8,H5780/5)),0)</f>
        <v>0</v>
      </c>
      <c r="M5780" s="272"/>
      <c r="N5780" s="272"/>
      <c r="O5780" s="272" t="str">
        <f t="shared" si="902"/>
        <v/>
      </c>
      <c r="P5780" s="272" t="str">
        <f t="shared" si="903"/>
        <v/>
      </c>
      <c r="Q5780" s="272">
        <f t="shared" si="904"/>
        <v>0</v>
      </c>
      <c r="R5780" s="272"/>
    </row>
    <row r="5781" spans="1:18" x14ac:dyDescent="0.3">
      <c r="A5781" s="214">
        <v>16</v>
      </c>
      <c r="B5781" s="200"/>
      <c r="C5781" s="200"/>
      <c r="D5781" s="215"/>
      <c r="E5781" s="200"/>
      <c r="F5781" s="200"/>
      <c r="G5781" s="216"/>
      <c r="H5781" s="273"/>
      <c r="I5781" s="271">
        <f t="shared" si="901"/>
        <v>0</v>
      </c>
      <c r="J5781" s="271"/>
      <c r="K5781" s="271"/>
      <c r="L5781" s="271"/>
      <c r="M5781" s="272"/>
      <c r="N5781" s="272"/>
      <c r="O5781" s="272" t="str">
        <f t="shared" si="902"/>
        <v/>
      </c>
      <c r="P5781" s="272" t="str">
        <f t="shared" si="903"/>
        <v/>
      </c>
      <c r="Q5781" s="272">
        <f t="shared" si="904"/>
        <v>0</v>
      </c>
      <c r="R5781" s="272"/>
    </row>
    <row r="5782" spans="1:18" x14ac:dyDescent="0.3">
      <c r="A5782" s="214">
        <v>17</v>
      </c>
      <c r="B5782" s="200"/>
      <c r="C5782" s="200"/>
      <c r="D5782" s="215"/>
      <c r="E5782" s="200"/>
      <c r="F5782" s="200"/>
      <c r="G5782" s="216"/>
      <c r="H5782" s="273"/>
      <c r="I5782" s="271">
        <f t="shared" si="901"/>
        <v>0</v>
      </c>
      <c r="J5782" s="271"/>
      <c r="K5782" s="271"/>
      <c r="L5782" s="271"/>
      <c r="M5782" s="272"/>
      <c r="N5782" s="272"/>
      <c r="O5782" s="272" t="str">
        <f t="shared" si="902"/>
        <v/>
      </c>
      <c r="P5782" s="272" t="str">
        <f t="shared" si="903"/>
        <v/>
      </c>
      <c r="Q5782" s="272">
        <f t="shared" si="904"/>
        <v>0</v>
      </c>
      <c r="R5782" s="272"/>
    </row>
    <row r="5783" spans="1:18" x14ac:dyDescent="0.3">
      <c r="A5783" s="214">
        <v>18</v>
      </c>
      <c r="B5783" s="200"/>
      <c r="C5783" s="200"/>
      <c r="D5783" s="215"/>
      <c r="E5783" s="200"/>
      <c r="F5783" s="200"/>
      <c r="G5783" s="216"/>
      <c r="H5783" s="273"/>
      <c r="I5783" s="271">
        <f t="shared" si="901"/>
        <v>0</v>
      </c>
      <c r="J5783" s="271"/>
      <c r="K5783" s="271"/>
      <c r="L5783" s="271"/>
      <c r="M5783" s="272"/>
      <c r="N5783" s="272"/>
      <c r="O5783" s="272" t="str">
        <f t="shared" si="902"/>
        <v/>
      </c>
      <c r="P5783" s="272" t="str">
        <f t="shared" si="903"/>
        <v/>
      </c>
      <c r="Q5783" s="272">
        <f t="shared" si="904"/>
        <v>0</v>
      </c>
      <c r="R5783" s="272"/>
    </row>
    <row r="5784" spans="1:18" x14ac:dyDescent="0.3">
      <c r="A5784" s="214">
        <v>19</v>
      </c>
      <c r="B5784" s="200"/>
      <c r="C5784" s="200"/>
      <c r="D5784" s="215"/>
      <c r="E5784" s="200"/>
      <c r="F5784" s="200"/>
      <c r="G5784" s="216"/>
      <c r="H5784" s="273"/>
      <c r="I5784" s="271">
        <f t="shared" si="901"/>
        <v>0</v>
      </c>
      <c r="J5784" s="271"/>
      <c r="K5784" s="271"/>
      <c r="L5784" s="271"/>
      <c r="M5784" s="272"/>
      <c r="N5784" s="272"/>
      <c r="O5784" s="272" t="str">
        <f t="shared" si="902"/>
        <v/>
      </c>
      <c r="P5784" s="272" t="str">
        <f t="shared" si="903"/>
        <v/>
      </c>
      <c r="Q5784" s="272">
        <f t="shared" si="904"/>
        <v>0</v>
      </c>
      <c r="R5784" s="272"/>
    </row>
    <row r="5785" spans="1:18" x14ac:dyDescent="0.3">
      <c r="A5785" s="214">
        <v>20</v>
      </c>
      <c r="B5785" s="200"/>
      <c r="C5785" s="200"/>
      <c r="D5785" s="215"/>
      <c r="E5785" s="200"/>
      <c r="F5785" s="200"/>
      <c r="G5785" s="216"/>
      <c r="H5785" s="273"/>
      <c r="I5785" s="271">
        <f t="shared" si="901"/>
        <v>0</v>
      </c>
      <c r="J5785" s="271"/>
      <c r="K5785" s="271"/>
      <c r="L5785" s="271"/>
      <c r="M5785" s="272"/>
      <c r="N5785" s="272"/>
      <c r="O5785" s="272" t="str">
        <f t="shared" si="902"/>
        <v/>
      </c>
      <c r="P5785" s="272" t="str">
        <f t="shared" si="903"/>
        <v/>
      </c>
      <c r="Q5785" s="272">
        <f t="shared" si="904"/>
        <v>0</v>
      </c>
      <c r="R5785" s="272"/>
    </row>
    <row r="5786" spans="1:18" ht="17.25" thickBot="1" x14ac:dyDescent="0.35">
      <c r="A5786" s="217">
        <v>21</v>
      </c>
      <c r="B5786" s="204"/>
      <c r="C5786" s="204"/>
      <c r="D5786" s="218"/>
      <c r="E5786" s="204"/>
      <c r="F5786" s="204"/>
      <c r="G5786" s="219"/>
      <c r="H5786" s="273"/>
      <c r="I5786" s="271">
        <f t="shared" si="901"/>
        <v>0</v>
      </c>
      <c r="J5786" s="271"/>
      <c r="K5786" s="271"/>
      <c r="L5786" s="271"/>
      <c r="M5786" s="272"/>
      <c r="N5786" s="272"/>
      <c r="O5786" s="272" t="str">
        <f t="shared" si="902"/>
        <v/>
      </c>
      <c r="P5786" s="272" t="str">
        <f t="shared" si="903"/>
        <v/>
      </c>
      <c r="Q5786" s="272">
        <f t="shared" si="904"/>
        <v>0</v>
      </c>
      <c r="R5786" s="272"/>
    </row>
    <row r="5787" spans="1:18" x14ac:dyDescent="0.3">
      <c r="A5787" s="220">
        <v>22</v>
      </c>
      <c r="B5787" s="202"/>
      <c r="C5787" s="202"/>
      <c r="D5787" s="202" t="s">
        <v>271</v>
      </c>
      <c r="E5787" s="202"/>
      <c r="F5787" s="202"/>
      <c r="G5787" s="221"/>
      <c r="H5787" s="273">
        <f>SUM(B5787:B5793)</f>
        <v>0</v>
      </c>
      <c r="I5787" s="271">
        <f t="shared" si="901"/>
        <v>0</v>
      </c>
      <c r="J5787" s="271">
        <f>IF(SUM(H5787-40)&gt;0,H5787-40,0)</f>
        <v>0</v>
      </c>
      <c r="K5787" s="271">
        <f>IF(SUM(I5787:I5793)&gt;J5787,SUM(I5787:I5793),J5787)</f>
        <v>0</v>
      </c>
      <c r="L5787" s="271">
        <f>IF(D5787="o",IF(H5787&lt;15,0,IF(H5787&gt;40,8,H5787/5)),0)</f>
        <v>0</v>
      </c>
      <c r="M5787" s="272"/>
      <c r="N5787" s="272"/>
      <c r="O5787" s="272" t="str">
        <f t="shared" si="902"/>
        <v/>
      </c>
      <c r="P5787" s="272" t="str">
        <f t="shared" si="903"/>
        <v/>
      </c>
      <c r="Q5787" s="272">
        <f t="shared" si="904"/>
        <v>0</v>
      </c>
      <c r="R5787" s="272"/>
    </row>
    <row r="5788" spans="1:18" x14ac:dyDescent="0.3">
      <c r="A5788" s="214">
        <v>23</v>
      </c>
      <c r="B5788" s="200"/>
      <c r="C5788" s="200"/>
      <c r="D5788" s="215"/>
      <c r="E5788" s="200"/>
      <c r="F5788" s="200"/>
      <c r="G5788" s="216"/>
      <c r="H5788" s="273"/>
      <c r="I5788" s="271">
        <f t="shared" si="901"/>
        <v>0</v>
      </c>
      <c r="J5788" s="271"/>
      <c r="K5788" s="271"/>
      <c r="L5788" s="271"/>
      <c r="M5788" s="272"/>
      <c r="N5788" s="272"/>
      <c r="O5788" s="272" t="str">
        <f t="shared" si="902"/>
        <v/>
      </c>
      <c r="P5788" s="272" t="str">
        <f t="shared" si="903"/>
        <v/>
      </c>
      <c r="Q5788" s="272">
        <f t="shared" si="904"/>
        <v>0</v>
      </c>
      <c r="R5788" s="272"/>
    </row>
    <row r="5789" spans="1:18" x14ac:dyDescent="0.3">
      <c r="A5789" s="214">
        <v>24</v>
      </c>
      <c r="B5789" s="200"/>
      <c r="C5789" s="200"/>
      <c r="D5789" s="215"/>
      <c r="E5789" s="200"/>
      <c r="F5789" s="200"/>
      <c r="G5789" s="216"/>
      <c r="H5789" s="273"/>
      <c r="I5789" s="271">
        <f t="shared" si="901"/>
        <v>0</v>
      </c>
      <c r="J5789" s="271"/>
      <c r="K5789" s="271"/>
      <c r="L5789" s="271"/>
      <c r="M5789" s="272"/>
      <c r="N5789" s="272"/>
      <c r="O5789" s="272" t="str">
        <f t="shared" si="902"/>
        <v/>
      </c>
      <c r="P5789" s="272" t="str">
        <f t="shared" si="903"/>
        <v/>
      </c>
      <c r="Q5789" s="272">
        <f t="shared" si="904"/>
        <v>0</v>
      </c>
      <c r="R5789" s="272"/>
    </row>
    <row r="5790" spans="1:18" x14ac:dyDescent="0.3">
      <c r="A5790" s="214">
        <v>25</v>
      </c>
      <c r="B5790" s="200"/>
      <c r="C5790" s="200"/>
      <c r="D5790" s="215"/>
      <c r="E5790" s="200"/>
      <c r="F5790" s="200"/>
      <c r="G5790" s="216"/>
      <c r="H5790" s="273"/>
      <c r="I5790" s="271">
        <f t="shared" si="901"/>
        <v>0</v>
      </c>
      <c r="J5790" s="271"/>
      <c r="K5790" s="271"/>
      <c r="L5790" s="271"/>
      <c r="M5790" s="272"/>
      <c r="N5790" s="272"/>
      <c r="O5790" s="272" t="str">
        <f t="shared" si="902"/>
        <v/>
      </c>
      <c r="P5790" s="272" t="str">
        <f t="shared" si="903"/>
        <v/>
      </c>
      <c r="Q5790" s="272">
        <f t="shared" si="904"/>
        <v>0</v>
      </c>
      <c r="R5790" s="272"/>
    </row>
    <row r="5791" spans="1:18" x14ac:dyDescent="0.3">
      <c r="A5791" s="214">
        <v>26</v>
      </c>
      <c r="B5791" s="200"/>
      <c r="C5791" s="200"/>
      <c r="D5791" s="215"/>
      <c r="E5791" s="200"/>
      <c r="F5791" s="200"/>
      <c r="G5791" s="216"/>
      <c r="H5791" s="273"/>
      <c r="I5791" s="271">
        <f t="shared" si="901"/>
        <v>0</v>
      </c>
      <c r="J5791" s="271"/>
      <c r="K5791" s="271"/>
      <c r="L5791" s="271"/>
      <c r="M5791" s="272"/>
      <c r="N5791" s="272"/>
      <c r="O5791" s="272" t="str">
        <f t="shared" si="902"/>
        <v/>
      </c>
      <c r="P5791" s="272" t="str">
        <f t="shared" si="903"/>
        <v/>
      </c>
      <c r="Q5791" s="272">
        <f t="shared" si="904"/>
        <v>0</v>
      </c>
      <c r="R5791" s="272"/>
    </row>
    <row r="5792" spans="1:18" x14ac:dyDescent="0.3">
      <c r="A5792" s="214">
        <v>27</v>
      </c>
      <c r="B5792" s="200"/>
      <c r="C5792" s="200"/>
      <c r="D5792" s="215"/>
      <c r="E5792" s="200"/>
      <c r="F5792" s="200"/>
      <c r="G5792" s="216"/>
      <c r="H5792" s="273"/>
      <c r="I5792" s="271">
        <f t="shared" si="901"/>
        <v>0</v>
      </c>
      <c r="J5792" s="271"/>
      <c r="K5792" s="271"/>
      <c r="L5792" s="271"/>
      <c r="M5792" s="272"/>
      <c r="N5792" s="272"/>
      <c r="O5792" s="272" t="str">
        <f t="shared" si="902"/>
        <v/>
      </c>
      <c r="P5792" s="272" t="str">
        <f t="shared" si="903"/>
        <v/>
      </c>
      <c r="Q5792" s="272">
        <f t="shared" si="904"/>
        <v>0</v>
      </c>
      <c r="R5792" s="272"/>
    </row>
    <row r="5793" spans="1:21" ht="17.25" thickBot="1" x14ac:dyDescent="0.35">
      <c r="A5793" s="217">
        <v>28</v>
      </c>
      <c r="B5793" s="204"/>
      <c r="C5793" s="204"/>
      <c r="D5793" s="218"/>
      <c r="E5793" s="204"/>
      <c r="F5793" s="204"/>
      <c r="G5793" s="219"/>
      <c r="H5793" s="273"/>
      <c r="I5793" s="271">
        <f t="shared" si="901"/>
        <v>0</v>
      </c>
      <c r="J5793" s="271"/>
      <c r="K5793" s="271"/>
      <c r="L5793" s="271"/>
      <c r="M5793" s="272"/>
      <c r="N5793" s="272"/>
      <c r="O5793" s="272" t="str">
        <f t="shared" si="902"/>
        <v/>
      </c>
      <c r="P5793" s="272" t="str">
        <f t="shared" si="903"/>
        <v/>
      </c>
      <c r="Q5793" s="272">
        <f t="shared" si="904"/>
        <v>0</v>
      </c>
      <c r="R5793" s="272"/>
    </row>
    <row r="5794" spans="1:21" x14ac:dyDescent="0.3">
      <c r="A5794" s="205"/>
      <c r="B5794" s="202"/>
      <c r="C5794" s="202"/>
      <c r="D5794" s="202" t="s">
        <v>271</v>
      </c>
      <c r="E5794" s="202"/>
      <c r="F5794" s="202"/>
      <c r="G5794" s="221"/>
      <c r="H5794" s="273" t="str">
        <f>IF(A5794&lt;&gt;0,SUM(Q5794:Q5796),"")</f>
        <v/>
      </c>
      <c r="I5794" s="271" t="str">
        <f>IF(A5794&lt;&gt;0,IF(IFERROR(B5794-8,0)&lt;0,0,IFERROR(B5794-8,0)),"")</f>
        <v/>
      </c>
      <c r="J5794" s="271" t="str">
        <f>IF(A5794&lt;&gt;0,IF(SUM(H5794-40)&gt;0,H5794-40,0),"")</f>
        <v/>
      </c>
      <c r="K5794" s="271" t="str">
        <f>IF(A5794&lt;&gt;0,IF(SUM(I5794:I5796)&gt;J5794,SUM(I5794:I5796),J5794),"")</f>
        <v/>
      </c>
      <c r="L5794" s="271" t="str">
        <f>IF(A5794&lt;&gt;0,IF(D5766="o",IF(H5794&lt;(15/(7/COUNTA(A5794:A5796))),0,IF(H5794&gt;(COUNTA(A5794:A5796)/5*40),COUNTA(A5794:A5796)/5*8,H5794/5)),""),"")</f>
        <v/>
      </c>
      <c r="M5794" s="272"/>
      <c r="N5794" s="272"/>
      <c r="O5794" s="272" t="str">
        <f t="shared" si="902"/>
        <v/>
      </c>
      <c r="P5794" s="272" t="str">
        <f t="shared" si="903"/>
        <v/>
      </c>
      <c r="Q5794" s="272">
        <f t="shared" si="904"/>
        <v>0</v>
      </c>
      <c r="R5794" s="272"/>
    </row>
    <row r="5795" spans="1:21" x14ac:dyDescent="0.3">
      <c r="A5795" s="206"/>
      <c r="B5795" s="200"/>
      <c r="C5795" s="200"/>
      <c r="D5795" s="215"/>
      <c r="E5795" s="200"/>
      <c r="F5795" s="200"/>
      <c r="G5795" s="216"/>
      <c r="H5795" s="273"/>
      <c r="I5795" s="271" t="str">
        <f>IF(A5795&lt;&gt;0,IF(IFERROR(B5795-8,0)&lt;0,0,IFERROR(B5795-8,0)),"")</f>
        <v/>
      </c>
      <c r="J5795" s="271"/>
      <c r="K5795" s="271"/>
      <c r="L5795" s="271"/>
      <c r="M5795" s="272"/>
      <c r="N5795" s="272"/>
      <c r="O5795" s="272" t="str">
        <f t="shared" si="902"/>
        <v/>
      </c>
      <c r="P5795" s="272" t="str">
        <f t="shared" si="903"/>
        <v/>
      </c>
      <c r="Q5795" s="272">
        <f t="shared" si="904"/>
        <v>0</v>
      </c>
      <c r="R5795" s="272"/>
    </row>
    <row r="5796" spans="1:21" ht="17.25" thickBot="1" x14ac:dyDescent="0.35">
      <c r="A5796" s="207"/>
      <c r="B5796" s="204"/>
      <c r="C5796" s="204"/>
      <c r="D5796" s="218"/>
      <c r="E5796" s="204"/>
      <c r="F5796" s="204"/>
      <c r="G5796" s="219"/>
      <c r="H5796" s="273"/>
      <c r="I5796" s="271" t="str">
        <f>IF(A5796&lt;&gt;0,IF(IFERROR(B5796-8,0)&lt;0,0,IFERROR(B5796-8,0)),"")</f>
        <v/>
      </c>
      <c r="J5796" s="271"/>
      <c r="K5796" s="271"/>
      <c r="L5796" s="271"/>
      <c r="M5796" s="272"/>
      <c r="N5796" s="272"/>
      <c r="O5796" s="272"/>
      <c r="P5796" s="272"/>
      <c r="Q5796" s="272">
        <f t="shared" si="904"/>
        <v>0</v>
      </c>
      <c r="R5796" s="272"/>
    </row>
    <row r="5797" spans="1:21" ht="17.25" thickBot="1" x14ac:dyDescent="0.35">
      <c r="A5797" s="211"/>
      <c r="B5797" s="243"/>
      <c r="C5797" s="243"/>
      <c r="D5797" s="243"/>
      <c r="E5797" s="243"/>
      <c r="F5797" s="243"/>
      <c r="G5797" s="244"/>
      <c r="H5797" s="273">
        <f t="shared" ref="H5797:M5797" si="905">SUM(H5798:H5828)</f>
        <v>0</v>
      </c>
      <c r="I5797" s="271">
        <f t="shared" si="905"/>
        <v>0</v>
      </c>
      <c r="J5797" s="271">
        <f t="shared" si="905"/>
        <v>0</v>
      </c>
      <c r="K5797" s="271">
        <f t="shared" si="905"/>
        <v>0</v>
      </c>
      <c r="L5797" s="274">
        <f t="shared" si="905"/>
        <v>0</v>
      </c>
      <c r="M5797" s="271" t="e">
        <f t="shared" si="905"/>
        <v>#DIV/0!</v>
      </c>
      <c r="N5797" s="275">
        <f>COUNTA(B5798:B5828)-COUNTIF(B5798:B5828,"연차")</f>
        <v>0</v>
      </c>
      <c r="O5797" s="271">
        <f>SUM(O5798:O5828)</f>
        <v>0</v>
      </c>
      <c r="P5797" s="271">
        <f>SUM(P5798:P5828)</f>
        <v>0</v>
      </c>
      <c r="Q5797" s="272">
        <f>SUM(Q5798:Q5828)</f>
        <v>0</v>
      </c>
      <c r="R5797" s="272">
        <f>COUNTA(A5798:A5828)</f>
        <v>28</v>
      </c>
      <c r="S5797" s="276">
        <f>SUM(C5798:C5828)</f>
        <v>0</v>
      </c>
      <c r="T5797" s="276">
        <f>SUM(F5798:F5828)</f>
        <v>0</v>
      </c>
      <c r="U5797" s="251">
        <f>G5799*G5801</f>
        <v>0</v>
      </c>
    </row>
    <row r="5798" spans="1:21" x14ac:dyDescent="0.3">
      <c r="A5798" s="212">
        <v>1</v>
      </c>
      <c r="B5798" s="201"/>
      <c r="C5798" s="201"/>
      <c r="D5798" s="201" t="s">
        <v>271</v>
      </c>
      <c r="E5798" s="201"/>
      <c r="F5798" s="201"/>
      <c r="G5798" s="213" t="s">
        <v>282</v>
      </c>
      <c r="H5798" s="273">
        <f>SUM(B5798:B5804)</f>
        <v>0</v>
      </c>
      <c r="I5798" s="271">
        <f t="shared" ref="I5798:I5825" si="906">IF(IFERROR(B5798-8,0)&lt;0,0,IFERROR(B5798-8,0))</f>
        <v>0</v>
      </c>
      <c r="J5798" s="271">
        <f>IF(SUM(H5798-40)&gt;0,H5798-40,0)</f>
        <v>0</v>
      </c>
      <c r="K5798" s="271">
        <f>IF(SUM(I5798:I5804)&gt;J5798,SUM(I5798:I5804),J5798)</f>
        <v>0</v>
      </c>
      <c r="L5798" s="271">
        <f>IF(D5798="o",IF(H5798&lt;15,0,IF(H5798&gt;40,8,H5798/5)),0)</f>
        <v>0</v>
      </c>
      <c r="M5798" s="272" t="e">
        <f>SUM(B5798:B5828)/COUNTA(B5798:B5828)</f>
        <v>#DIV/0!</v>
      </c>
      <c r="N5798" s="272"/>
      <c r="O5798" s="272" t="str">
        <f>IF(E5798="o",IF(B5798&gt;8,8,B5798),"")</f>
        <v/>
      </c>
      <c r="P5798" s="272" t="str">
        <f>IF(E5798="o",IF(B5798&gt;8,B5798-8,0),"")</f>
        <v/>
      </c>
      <c r="Q5798" s="272">
        <f>COUNTA(A5798)*IF(B5798="연차",0,B5798)</f>
        <v>0</v>
      </c>
      <c r="R5798" s="272"/>
    </row>
    <row r="5799" spans="1:21" x14ac:dyDescent="0.3">
      <c r="A5799" s="214">
        <v>2</v>
      </c>
      <c r="B5799" s="200"/>
      <c r="C5799" s="200"/>
      <c r="D5799" s="215"/>
      <c r="E5799" s="200"/>
      <c r="F5799" s="200"/>
      <c r="G5799" s="203"/>
      <c r="H5799" s="273"/>
      <c r="I5799" s="271">
        <f t="shared" si="906"/>
        <v>0</v>
      </c>
      <c r="J5799" s="271"/>
      <c r="K5799" s="271"/>
      <c r="L5799" s="271"/>
      <c r="M5799" s="272"/>
      <c r="N5799" s="272"/>
      <c r="O5799" s="272" t="str">
        <f t="shared" ref="O5799:O5827" si="907">IF(E5799="o",IF(B5799&gt;8,8,B5799),"")</f>
        <v/>
      </c>
      <c r="P5799" s="272" t="str">
        <f t="shared" ref="P5799:P5827" si="908">IF(E5799="o",IF(B5799&gt;8,B5799-8,0),"")</f>
        <v/>
      </c>
      <c r="Q5799" s="272">
        <f t="shared" ref="Q5799:Q5828" si="909">COUNTA(A5799)*IF(B5799="연차",0,B5799)</f>
        <v>0</v>
      </c>
      <c r="R5799" s="272"/>
    </row>
    <row r="5800" spans="1:21" x14ac:dyDescent="0.3">
      <c r="A5800" s="214">
        <v>3</v>
      </c>
      <c r="B5800" s="200"/>
      <c r="C5800" s="200"/>
      <c r="D5800" s="215"/>
      <c r="E5800" s="200"/>
      <c r="F5800" s="200"/>
      <c r="G5800" s="203" t="s">
        <v>275</v>
      </c>
      <c r="H5800" s="273"/>
      <c r="I5800" s="271">
        <f t="shared" si="906"/>
        <v>0</v>
      </c>
      <c r="J5800" s="271"/>
      <c r="K5800" s="271"/>
      <c r="L5800" s="271"/>
      <c r="M5800" s="272"/>
      <c r="N5800" s="272"/>
      <c r="O5800" s="272" t="str">
        <f t="shared" si="907"/>
        <v/>
      </c>
      <c r="P5800" s="272" t="str">
        <f t="shared" si="908"/>
        <v/>
      </c>
      <c r="Q5800" s="272">
        <f t="shared" si="909"/>
        <v>0</v>
      </c>
      <c r="R5800" s="272"/>
    </row>
    <row r="5801" spans="1:21" x14ac:dyDescent="0.3">
      <c r="A5801" s="214">
        <v>4</v>
      </c>
      <c r="B5801" s="200"/>
      <c r="C5801" s="200"/>
      <c r="D5801" s="215"/>
      <c r="E5801" s="200"/>
      <c r="F5801" s="200"/>
      <c r="G5801" s="203"/>
      <c r="H5801" s="273"/>
      <c r="I5801" s="271">
        <f t="shared" si="906"/>
        <v>0</v>
      </c>
      <c r="J5801" s="271"/>
      <c r="K5801" s="271"/>
      <c r="L5801" s="271"/>
      <c r="M5801" s="272"/>
      <c r="N5801" s="272"/>
      <c r="O5801" s="272" t="str">
        <f t="shared" si="907"/>
        <v/>
      </c>
      <c r="P5801" s="272" t="str">
        <f t="shared" si="908"/>
        <v/>
      </c>
      <c r="Q5801" s="272">
        <f t="shared" si="909"/>
        <v>0</v>
      </c>
      <c r="R5801" s="272"/>
    </row>
    <row r="5802" spans="1:21" x14ac:dyDescent="0.3">
      <c r="A5802" s="214">
        <v>5</v>
      </c>
      <c r="B5802" s="200"/>
      <c r="C5802" s="200"/>
      <c r="D5802" s="215"/>
      <c r="E5802" s="200"/>
      <c r="F5802" s="200"/>
      <c r="G5802" s="216"/>
      <c r="H5802" s="273"/>
      <c r="I5802" s="271">
        <f t="shared" si="906"/>
        <v>0</v>
      </c>
      <c r="J5802" s="271"/>
      <c r="K5802" s="271"/>
      <c r="L5802" s="271"/>
      <c r="M5802" s="272"/>
      <c r="N5802" s="272"/>
      <c r="O5802" s="272" t="str">
        <f t="shared" si="907"/>
        <v/>
      </c>
      <c r="P5802" s="272" t="str">
        <f t="shared" si="908"/>
        <v/>
      </c>
      <c r="Q5802" s="272">
        <f t="shared" si="909"/>
        <v>0</v>
      </c>
      <c r="R5802" s="272"/>
    </row>
    <row r="5803" spans="1:21" x14ac:dyDescent="0.3">
      <c r="A5803" s="214">
        <v>6</v>
      </c>
      <c r="B5803" s="200"/>
      <c r="C5803" s="200"/>
      <c r="D5803" s="215"/>
      <c r="E5803" s="200"/>
      <c r="F5803" s="200"/>
      <c r="G5803" s="216"/>
      <c r="H5803" s="273"/>
      <c r="I5803" s="271">
        <f t="shared" si="906"/>
        <v>0</v>
      </c>
      <c r="J5803" s="271"/>
      <c r="K5803" s="271"/>
      <c r="L5803" s="271"/>
      <c r="M5803" s="272"/>
      <c r="N5803" s="272"/>
      <c r="O5803" s="272" t="str">
        <f t="shared" si="907"/>
        <v/>
      </c>
      <c r="P5803" s="272" t="str">
        <f t="shared" si="908"/>
        <v/>
      </c>
      <c r="Q5803" s="272">
        <f t="shared" si="909"/>
        <v>0</v>
      </c>
      <c r="R5803" s="272"/>
    </row>
    <row r="5804" spans="1:21" ht="17.25" thickBot="1" x14ac:dyDescent="0.35">
      <c r="A5804" s="217">
        <v>7</v>
      </c>
      <c r="B5804" s="204"/>
      <c r="C5804" s="204"/>
      <c r="D5804" s="218"/>
      <c r="E5804" s="204"/>
      <c r="F5804" s="204"/>
      <c r="G5804" s="219"/>
      <c r="H5804" s="273"/>
      <c r="I5804" s="271">
        <f t="shared" si="906"/>
        <v>0</v>
      </c>
      <c r="J5804" s="271"/>
      <c r="K5804" s="271"/>
      <c r="L5804" s="271"/>
      <c r="M5804" s="272"/>
      <c r="N5804" s="272"/>
      <c r="O5804" s="272" t="str">
        <f t="shared" si="907"/>
        <v/>
      </c>
      <c r="P5804" s="272" t="str">
        <f t="shared" si="908"/>
        <v/>
      </c>
      <c r="Q5804" s="272">
        <f t="shared" si="909"/>
        <v>0</v>
      </c>
      <c r="R5804" s="272"/>
    </row>
    <row r="5805" spans="1:21" x14ac:dyDescent="0.3">
      <c r="A5805" s="220">
        <v>8</v>
      </c>
      <c r="B5805" s="202"/>
      <c r="C5805" s="202"/>
      <c r="D5805" s="202" t="s">
        <v>271</v>
      </c>
      <c r="E5805" s="202"/>
      <c r="F5805" s="202"/>
      <c r="G5805" s="221"/>
      <c r="H5805" s="273">
        <f>SUM(B5805:B5811)</f>
        <v>0</v>
      </c>
      <c r="I5805" s="271">
        <f t="shared" si="906"/>
        <v>0</v>
      </c>
      <c r="J5805" s="271">
        <f>IF(SUM(H5805-40)&gt;0,H5805-40,0)</f>
        <v>0</v>
      </c>
      <c r="K5805" s="271">
        <f>IF(SUM(I5805:I5811)&gt;J5805,SUM(I5805:I5811),J5805)</f>
        <v>0</v>
      </c>
      <c r="L5805" s="271">
        <f>IF(D5805="o",IF(H5805&lt;15,0,IF(H5805&gt;40,8,H5805/5)),0)</f>
        <v>0</v>
      </c>
      <c r="M5805" s="272"/>
      <c r="N5805" s="272"/>
      <c r="O5805" s="272" t="str">
        <f t="shared" si="907"/>
        <v/>
      </c>
      <c r="P5805" s="272" t="str">
        <f t="shared" si="908"/>
        <v/>
      </c>
      <c r="Q5805" s="272">
        <f t="shared" si="909"/>
        <v>0</v>
      </c>
      <c r="R5805" s="272"/>
    </row>
    <row r="5806" spans="1:21" x14ac:dyDescent="0.3">
      <c r="A5806" s="214">
        <v>9</v>
      </c>
      <c r="B5806" s="200"/>
      <c r="C5806" s="200"/>
      <c r="D5806" s="215"/>
      <c r="E5806" s="200"/>
      <c r="F5806" s="200"/>
      <c r="G5806" s="216"/>
      <c r="H5806" s="273"/>
      <c r="I5806" s="271">
        <f t="shared" si="906"/>
        <v>0</v>
      </c>
      <c r="J5806" s="271"/>
      <c r="K5806" s="271"/>
      <c r="L5806" s="271"/>
      <c r="M5806" s="272"/>
      <c r="N5806" s="272"/>
      <c r="O5806" s="272" t="str">
        <f t="shared" si="907"/>
        <v/>
      </c>
      <c r="P5806" s="272" t="str">
        <f t="shared" si="908"/>
        <v/>
      </c>
      <c r="Q5806" s="272">
        <f t="shared" si="909"/>
        <v>0</v>
      </c>
      <c r="R5806" s="272"/>
    </row>
    <row r="5807" spans="1:21" x14ac:dyDescent="0.3">
      <c r="A5807" s="214">
        <v>10</v>
      </c>
      <c r="B5807" s="200"/>
      <c r="C5807" s="200"/>
      <c r="D5807" s="215"/>
      <c r="E5807" s="200"/>
      <c r="F5807" s="200"/>
      <c r="G5807" s="216"/>
      <c r="H5807" s="273"/>
      <c r="I5807" s="271">
        <f t="shared" si="906"/>
        <v>0</v>
      </c>
      <c r="J5807" s="271"/>
      <c r="K5807" s="271"/>
      <c r="L5807" s="271"/>
      <c r="M5807" s="272"/>
      <c r="N5807" s="272"/>
      <c r="O5807" s="272" t="str">
        <f t="shared" si="907"/>
        <v/>
      </c>
      <c r="P5807" s="272" t="str">
        <f t="shared" si="908"/>
        <v/>
      </c>
      <c r="Q5807" s="272">
        <f t="shared" si="909"/>
        <v>0</v>
      </c>
      <c r="R5807" s="272"/>
    </row>
    <row r="5808" spans="1:21" x14ac:dyDescent="0.3">
      <c r="A5808" s="214">
        <v>11</v>
      </c>
      <c r="B5808" s="200"/>
      <c r="C5808" s="200"/>
      <c r="D5808" s="215"/>
      <c r="E5808" s="200"/>
      <c r="F5808" s="200"/>
      <c r="G5808" s="216"/>
      <c r="H5808" s="273"/>
      <c r="I5808" s="271">
        <f t="shared" si="906"/>
        <v>0</v>
      </c>
      <c r="J5808" s="271"/>
      <c r="K5808" s="271"/>
      <c r="L5808" s="271"/>
      <c r="M5808" s="272"/>
      <c r="N5808" s="272"/>
      <c r="O5808" s="272" t="str">
        <f t="shared" si="907"/>
        <v/>
      </c>
      <c r="P5808" s="272" t="str">
        <f t="shared" si="908"/>
        <v/>
      </c>
      <c r="Q5808" s="272">
        <f t="shared" si="909"/>
        <v>0</v>
      </c>
      <c r="R5808" s="272"/>
    </row>
    <row r="5809" spans="1:18" x14ac:dyDescent="0.3">
      <c r="A5809" s="214">
        <v>12</v>
      </c>
      <c r="B5809" s="200"/>
      <c r="C5809" s="200"/>
      <c r="D5809" s="215"/>
      <c r="E5809" s="200"/>
      <c r="F5809" s="200"/>
      <c r="G5809" s="216"/>
      <c r="H5809" s="273"/>
      <c r="I5809" s="271">
        <f t="shared" si="906"/>
        <v>0</v>
      </c>
      <c r="J5809" s="271"/>
      <c r="K5809" s="271"/>
      <c r="L5809" s="271"/>
      <c r="M5809" s="272"/>
      <c r="N5809" s="272"/>
      <c r="O5809" s="272" t="str">
        <f t="shared" si="907"/>
        <v/>
      </c>
      <c r="P5809" s="272" t="str">
        <f t="shared" si="908"/>
        <v/>
      </c>
      <c r="Q5809" s="272">
        <f t="shared" si="909"/>
        <v>0</v>
      </c>
      <c r="R5809" s="272"/>
    </row>
    <row r="5810" spans="1:18" x14ac:dyDescent="0.3">
      <c r="A5810" s="214">
        <v>13</v>
      </c>
      <c r="B5810" s="200"/>
      <c r="C5810" s="200"/>
      <c r="D5810" s="215"/>
      <c r="E5810" s="200"/>
      <c r="F5810" s="200"/>
      <c r="G5810" s="216"/>
      <c r="H5810" s="273"/>
      <c r="I5810" s="271">
        <f t="shared" si="906"/>
        <v>0</v>
      </c>
      <c r="J5810" s="271"/>
      <c r="K5810" s="271"/>
      <c r="L5810" s="271"/>
      <c r="M5810" s="272"/>
      <c r="N5810" s="272"/>
      <c r="O5810" s="272" t="str">
        <f t="shared" si="907"/>
        <v/>
      </c>
      <c r="P5810" s="272" t="str">
        <f t="shared" si="908"/>
        <v/>
      </c>
      <c r="Q5810" s="272">
        <f t="shared" si="909"/>
        <v>0</v>
      </c>
      <c r="R5810" s="272"/>
    </row>
    <row r="5811" spans="1:18" ht="17.25" thickBot="1" x14ac:dyDescent="0.35">
      <c r="A5811" s="217">
        <v>14</v>
      </c>
      <c r="B5811" s="204"/>
      <c r="C5811" s="204"/>
      <c r="D5811" s="218"/>
      <c r="E5811" s="204"/>
      <c r="F5811" s="204"/>
      <c r="G5811" s="219"/>
      <c r="H5811" s="273"/>
      <c r="I5811" s="271">
        <f t="shared" si="906"/>
        <v>0</v>
      </c>
      <c r="J5811" s="271"/>
      <c r="K5811" s="271"/>
      <c r="L5811" s="271"/>
      <c r="M5811" s="272"/>
      <c r="N5811" s="272"/>
      <c r="O5811" s="272" t="str">
        <f t="shared" si="907"/>
        <v/>
      </c>
      <c r="P5811" s="272" t="str">
        <f t="shared" si="908"/>
        <v/>
      </c>
      <c r="Q5811" s="272">
        <f t="shared" si="909"/>
        <v>0</v>
      </c>
      <c r="R5811" s="272"/>
    </row>
    <row r="5812" spans="1:18" x14ac:dyDescent="0.3">
      <c r="A5812" s="220">
        <v>15</v>
      </c>
      <c r="B5812" s="202"/>
      <c r="C5812" s="202"/>
      <c r="D5812" s="202" t="s">
        <v>271</v>
      </c>
      <c r="E5812" s="202"/>
      <c r="F5812" s="202"/>
      <c r="G5812" s="221"/>
      <c r="H5812" s="273">
        <f>SUM(B5812:B5818)</f>
        <v>0</v>
      </c>
      <c r="I5812" s="271">
        <f t="shared" si="906"/>
        <v>0</v>
      </c>
      <c r="J5812" s="271">
        <f>IF(SUM(H5812-40)&gt;0,H5812-40,0)</f>
        <v>0</v>
      </c>
      <c r="K5812" s="271">
        <f>IF(SUM(I5812:I5818)&gt;J5812,SUM(I5812:I5818),J5812)</f>
        <v>0</v>
      </c>
      <c r="L5812" s="271">
        <f>IF(D5812="o",IF(H5812&lt;15,0,IF(H5812&gt;40,8,H5812/5)),0)</f>
        <v>0</v>
      </c>
      <c r="M5812" s="272"/>
      <c r="N5812" s="272"/>
      <c r="O5812" s="272" t="str">
        <f t="shared" si="907"/>
        <v/>
      </c>
      <c r="P5812" s="272" t="str">
        <f t="shared" si="908"/>
        <v/>
      </c>
      <c r="Q5812" s="272">
        <f t="shared" si="909"/>
        <v>0</v>
      </c>
      <c r="R5812" s="272"/>
    </row>
    <row r="5813" spans="1:18" x14ac:dyDescent="0.3">
      <c r="A5813" s="214">
        <v>16</v>
      </c>
      <c r="B5813" s="200"/>
      <c r="C5813" s="200"/>
      <c r="D5813" s="215"/>
      <c r="E5813" s="200"/>
      <c r="F5813" s="200"/>
      <c r="G5813" s="216"/>
      <c r="H5813" s="273"/>
      <c r="I5813" s="271">
        <f t="shared" si="906"/>
        <v>0</v>
      </c>
      <c r="J5813" s="271"/>
      <c r="K5813" s="271"/>
      <c r="L5813" s="271"/>
      <c r="M5813" s="272"/>
      <c r="N5813" s="272"/>
      <c r="O5813" s="272" t="str">
        <f t="shared" si="907"/>
        <v/>
      </c>
      <c r="P5813" s="272" t="str">
        <f t="shared" si="908"/>
        <v/>
      </c>
      <c r="Q5813" s="272">
        <f t="shared" si="909"/>
        <v>0</v>
      </c>
      <c r="R5813" s="272"/>
    </row>
    <row r="5814" spans="1:18" x14ac:dyDescent="0.3">
      <c r="A5814" s="214">
        <v>17</v>
      </c>
      <c r="B5814" s="200"/>
      <c r="C5814" s="200"/>
      <c r="D5814" s="215"/>
      <c r="E5814" s="200"/>
      <c r="F5814" s="200"/>
      <c r="G5814" s="216"/>
      <c r="H5814" s="273"/>
      <c r="I5814" s="271">
        <f t="shared" si="906"/>
        <v>0</v>
      </c>
      <c r="J5814" s="271"/>
      <c r="K5814" s="271"/>
      <c r="L5814" s="271"/>
      <c r="M5814" s="272"/>
      <c r="N5814" s="272"/>
      <c r="O5814" s="272" t="str">
        <f t="shared" si="907"/>
        <v/>
      </c>
      <c r="P5814" s="272" t="str">
        <f t="shared" si="908"/>
        <v/>
      </c>
      <c r="Q5814" s="272">
        <f t="shared" si="909"/>
        <v>0</v>
      </c>
      <c r="R5814" s="272"/>
    </row>
    <row r="5815" spans="1:18" x14ac:dyDescent="0.3">
      <c r="A5815" s="214">
        <v>18</v>
      </c>
      <c r="B5815" s="200"/>
      <c r="C5815" s="200"/>
      <c r="D5815" s="215"/>
      <c r="E5815" s="200"/>
      <c r="F5815" s="200"/>
      <c r="G5815" s="216"/>
      <c r="H5815" s="273"/>
      <c r="I5815" s="271">
        <f t="shared" si="906"/>
        <v>0</v>
      </c>
      <c r="J5815" s="271"/>
      <c r="K5815" s="271"/>
      <c r="L5815" s="271"/>
      <c r="M5815" s="272"/>
      <c r="N5815" s="272"/>
      <c r="O5815" s="272" t="str">
        <f t="shared" si="907"/>
        <v/>
      </c>
      <c r="P5815" s="272" t="str">
        <f t="shared" si="908"/>
        <v/>
      </c>
      <c r="Q5815" s="272">
        <f t="shared" si="909"/>
        <v>0</v>
      </c>
      <c r="R5815" s="272"/>
    </row>
    <row r="5816" spans="1:18" x14ac:dyDescent="0.3">
      <c r="A5816" s="214">
        <v>19</v>
      </c>
      <c r="B5816" s="200"/>
      <c r="C5816" s="200"/>
      <c r="D5816" s="215"/>
      <c r="E5816" s="200"/>
      <c r="F5816" s="200"/>
      <c r="G5816" s="216"/>
      <c r="H5816" s="273"/>
      <c r="I5816" s="271">
        <f t="shared" si="906"/>
        <v>0</v>
      </c>
      <c r="J5816" s="271"/>
      <c r="K5816" s="271"/>
      <c r="L5816" s="271"/>
      <c r="M5816" s="272"/>
      <c r="N5816" s="272"/>
      <c r="O5816" s="272" t="str">
        <f t="shared" si="907"/>
        <v/>
      </c>
      <c r="P5816" s="272" t="str">
        <f t="shared" si="908"/>
        <v/>
      </c>
      <c r="Q5816" s="272">
        <f t="shared" si="909"/>
        <v>0</v>
      </c>
      <c r="R5816" s="272"/>
    </row>
    <row r="5817" spans="1:18" x14ac:dyDescent="0.3">
      <c r="A5817" s="214">
        <v>20</v>
      </c>
      <c r="B5817" s="200"/>
      <c r="C5817" s="200"/>
      <c r="D5817" s="215"/>
      <c r="E5817" s="200"/>
      <c r="F5817" s="200"/>
      <c r="G5817" s="216"/>
      <c r="H5817" s="273"/>
      <c r="I5817" s="271">
        <f t="shared" si="906"/>
        <v>0</v>
      </c>
      <c r="J5817" s="271"/>
      <c r="K5817" s="271"/>
      <c r="L5817" s="271"/>
      <c r="M5817" s="272"/>
      <c r="N5817" s="272"/>
      <c r="O5817" s="272" t="str">
        <f t="shared" si="907"/>
        <v/>
      </c>
      <c r="P5817" s="272" t="str">
        <f t="shared" si="908"/>
        <v/>
      </c>
      <c r="Q5817" s="272">
        <f t="shared" si="909"/>
        <v>0</v>
      </c>
      <c r="R5817" s="272"/>
    </row>
    <row r="5818" spans="1:18" ht="17.25" thickBot="1" x14ac:dyDescent="0.35">
      <c r="A5818" s="217">
        <v>21</v>
      </c>
      <c r="B5818" s="204"/>
      <c r="C5818" s="204"/>
      <c r="D5818" s="218"/>
      <c r="E5818" s="204"/>
      <c r="F5818" s="204"/>
      <c r="G5818" s="219"/>
      <c r="H5818" s="273"/>
      <c r="I5818" s="271">
        <f t="shared" si="906"/>
        <v>0</v>
      </c>
      <c r="J5818" s="271"/>
      <c r="K5818" s="271"/>
      <c r="L5818" s="271"/>
      <c r="M5818" s="272"/>
      <c r="N5818" s="272"/>
      <c r="O5818" s="272" t="str">
        <f t="shared" si="907"/>
        <v/>
      </c>
      <c r="P5818" s="272" t="str">
        <f t="shared" si="908"/>
        <v/>
      </c>
      <c r="Q5818" s="272">
        <f t="shared" si="909"/>
        <v>0</v>
      </c>
      <c r="R5818" s="272"/>
    </row>
    <row r="5819" spans="1:18" x14ac:dyDescent="0.3">
      <c r="A5819" s="220">
        <v>22</v>
      </c>
      <c r="B5819" s="202"/>
      <c r="C5819" s="202"/>
      <c r="D5819" s="202" t="s">
        <v>271</v>
      </c>
      <c r="E5819" s="202"/>
      <c r="F5819" s="202"/>
      <c r="G5819" s="221"/>
      <c r="H5819" s="273">
        <f>SUM(B5819:B5825)</f>
        <v>0</v>
      </c>
      <c r="I5819" s="271">
        <f t="shared" si="906"/>
        <v>0</v>
      </c>
      <c r="J5819" s="271">
        <f>IF(SUM(H5819-40)&gt;0,H5819-40,0)</f>
        <v>0</v>
      </c>
      <c r="K5819" s="271">
        <f>IF(SUM(I5819:I5825)&gt;J5819,SUM(I5819:I5825),J5819)</f>
        <v>0</v>
      </c>
      <c r="L5819" s="271">
        <f>IF(D5819="o",IF(H5819&lt;15,0,IF(H5819&gt;40,8,H5819/5)),0)</f>
        <v>0</v>
      </c>
      <c r="M5819" s="272"/>
      <c r="N5819" s="272"/>
      <c r="O5819" s="272" t="str">
        <f t="shared" si="907"/>
        <v/>
      </c>
      <c r="P5819" s="272" t="str">
        <f t="shared" si="908"/>
        <v/>
      </c>
      <c r="Q5819" s="272">
        <f t="shared" si="909"/>
        <v>0</v>
      </c>
      <c r="R5819" s="272"/>
    </row>
    <row r="5820" spans="1:18" x14ac:dyDescent="0.3">
      <c r="A5820" s="214">
        <v>23</v>
      </c>
      <c r="B5820" s="200"/>
      <c r="C5820" s="200"/>
      <c r="D5820" s="215"/>
      <c r="E5820" s="200"/>
      <c r="F5820" s="200"/>
      <c r="G5820" s="216"/>
      <c r="H5820" s="273"/>
      <c r="I5820" s="271">
        <f t="shared" si="906"/>
        <v>0</v>
      </c>
      <c r="J5820" s="271"/>
      <c r="K5820" s="271"/>
      <c r="L5820" s="271"/>
      <c r="M5820" s="272"/>
      <c r="N5820" s="272"/>
      <c r="O5820" s="272" t="str">
        <f t="shared" si="907"/>
        <v/>
      </c>
      <c r="P5820" s="272" t="str">
        <f t="shared" si="908"/>
        <v/>
      </c>
      <c r="Q5820" s="272">
        <f t="shared" si="909"/>
        <v>0</v>
      </c>
      <c r="R5820" s="272"/>
    </row>
    <row r="5821" spans="1:18" x14ac:dyDescent="0.3">
      <c r="A5821" s="214">
        <v>24</v>
      </c>
      <c r="B5821" s="200"/>
      <c r="C5821" s="200"/>
      <c r="D5821" s="215"/>
      <c r="E5821" s="200"/>
      <c r="F5821" s="200"/>
      <c r="G5821" s="216"/>
      <c r="H5821" s="273"/>
      <c r="I5821" s="271">
        <f t="shared" si="906"/>
        <v>0</v>
      </c>
      <c r="J5821" s="271"/>
      <c r="K5821" s="271"/>
      <c r="L5821" s="271"/>
      <c r="M5821" s="272"/>
      <c r="N5821" s="272"/>
      <c r="O5821" s="272" t="str">
        <f t="shared" si="907"/>
        <v/>
      </c>
      <c r="P5821" s="272" t="str">
        <f t="shared" si="908"/>
        <v/>
      </c>
      <c r="Q5821" s="272">
        <f t="shared" si="909"/>
        <v>0</v>
      </c>
      <c r="R5821" s="272"/>
    </row>
    <row r="5822" spans="1:18" x14ac:dyDescent="0.3">
      <c r="A5822" s="214">
        <v>25</v>
      </c>
      <c r="B5822" s="200"/>
      <c r="C5822" s="200"/>
      <c r="D5822" s="215"/>
      <c r="E5822" s="200"/>
      <c r="F5822" s="200"/>
      <c r="G5822" s="216"/>
      <c r="H5822" s="273"/>
      <c r="I5822" s="271">
        <f t="shared" si="906"/>
        <v>0</v>
      </c>
      <c r="J5822" s="271"/>
      <c r="K5822" s="271"/>
      <c r="L5822" s="271"/>
      <c r="M5822" s="272"/>
      <c r="N5822" s="272"/>
      <c r="O5822" s="272" t="str">
        <f t="shared" si="907"/>
        <v/>
      </c>
      <c r="P5822" s="272" t="str">
        <f t="shared" si="908"/>
        <v/>
      </c>
      <c r="Q5822" s="272">
        <f t="shared" si="909"/>
        <v>0</v>
      </c>
      <c r="R5822" s="272"/>
    </row>
    <row r="5823" spans="1:18" x14ac:dyDescent="0.3">
      <c r="A5823" s="214">
        <v>26</v>
      </c>
      <c r="B5823" s="200"/>
      <c r="C5823" s="200"/>
      <c r="D5823" s="215"/>
      <c r="E5823" s="200"/>
      <c r="F5823" s="200"/>
      <c r="G5823" s="216"/>
      <c r="H5823" s="273"/>
      <c r="I5823" s="271">
        <f t="shared" si="906"/>
        <v>0</v>
      </c>
      <c r="J5823" s="271"/>
      <c r="K5823" s="271"/>
      <c r="L5823" s="271"/>
      <c r="M5823" s="272"/>
      <c r="N5823" s="272"/>
      <c r="O5823" s="272" t="str">
        <f t="shared" si="907"/>
        <v/>
      </c>
      <c r="P5823" s="272" t="str">
        <f t="shared" si="908"/>
        <v/>
      </c>
      <c r="Q5823" s="272">
        <f t="shared" si="909"/>
        <v>0</v>
      </c>
      <c r="R5823" s="272"/>
    </row>
    <row r="5824" spans="1:18" x14ac:dyDescent="0.3">
      <c r="A5824" s="214">
        <v>27</v>
      </c>
      <c r="B5824" s="200"/>
      <c r="C5824" s="200"/>
      <c r="D5824" s="215"/>
      <c r="E5824" s="200"/>
      <c r="F5824" s="200"/>
      <c r="G5824" s="216"/>
      <c r="H5824" s="273"/>
      <c r="I5824" s="271">
        <f t="shared" si="906"/>
        <v>0</v>
      </c>
      <c r="J5824" s="271"/>
      <c r="K5824" s="271"/>
      <c r="L5824" s="271"/>
      <c r="M5824" s="272"/>
      <c r="N5824" s="272"/>
      <c r="O5824" s="272" t="str">
        <f t="shared" si="907"/>
        <v/>
      </c>
      <c r="P5824" s="272" t="str">
        <f t="shared" si="908"/>
        <v/>
      </c>
      <c r="Q5824" s="272">
        <f t="shared" si="909"/>
        <v>0</v>
      </c>
      <c r="R5824" s="272"/>
    </row>
    <row r="5825" spans="1:21" ht="17.25" thickBot="1" x14ac:dyDescent="0.35">
      <c r="A5825" s="217">
        <v>28</v>
      </c>
      <c r="B5825" s="204"/>
      <c r="C5825" s="204"/>
      <c r="D5825" s="218"/>
      <c r="E5825" s="204"/>
      <c r="F5825" s="204"/>
      <c r="G5825" s="219"/>
      <c r="H5825" s="273"/>
      <c r="I5825" s="271">
        <f t="shared" si="906"/>
        <v>0</v>
      </c>
      <c r="J5825" s="271"/>
      <c r="K5825" s="271"/>
      <c r="L5825" s="271"/>
      <c r="M5825" s="272"/>
      <c r="N5825" s="272"/>
      <c r="O5825" s="272" t="str">
        <f t="shared" si="907"/>
        <v/>
      </c>
      <c r="P5825" s="272" t="str">
        <f t="shared" si="908"/>
        <v/>
      </c>
      <c r="Q5825" s="272">
        <f t="shared" si="909"/>
        <v>0</v>
      </c>
      <c r="R5825" s="272"/>
    </row>
    <row r="5826" spans="1:21" x14ac:dyDescent="0.3">
      <c r="A5826" s="205"/>
      <c r="B5826" s="202"/>
      <c r="C5826" s="202"/>
      <c r="D5826" s="202" t="s">
        <v>271</v>
      </c>
      <c r="E5826" s="202"/>
      <c r="F5826" s="202"/>
      <c r="G5826" s="221"/>
      <c r="H5826" s="273" t="str">
        <f>IF(A5826&lt;&gt;0,SUM(Q5826:Q5828),"")</f>
        <v/>
      </c>
      <c r="I5826" s="271" t="str">
        <f>IF(A5826&lt;&gt;0,IF(IFERROR(B5826-8,0)&lt;0,0,IFERROR(B5826-8,0)),"")</f>
        <v/>
      </c>
      <c r="J5826" s="271" t="str">
        <f>IF(A5826&lt;&gt;0,IF(SUM(H5826-40)&gt;0,H5826-40,0),"")</f>
        <v/>
      </c>
      <c r="K5826" s="271" t="str">
        <f>IF(A5826&lt;&gt;0,IF(SUM(I5826:I5828)&gt;J5826,SUM(I5826:I5828),J5826),"")</f>
        <v/>
      </c>
      <c r="L5826" s="271" t="str">
        <f>IF(A5826&lt;&gt;0,IF(D5798="o",IF(H5826&lt;(15/(7/COUNTA(A5826:A5828))),0,IF(H5826&gt;(COUNTA(A5826:A5828)/5*40),COUNTA(A5826:A5828)/5*8,H5826/5)),""),"")</f>
        <v/>
      </c>
      <c r="M5826" s="272"/>
      <c r="N5826" s="272"/>
      <c r="O5826" s="272" t="str">
        <f t="shared" si="907"/>
        <v/>
      </c>
      <c r="P5826" s="272" t="str">
        <f t="shared" si="908"/>
        <v/>
      </c>
      <c r="Q5826" s="272">
        <f t="shared" si="909"/>
        <v>0</v>
      </c>
      <c r="R5826" s="272"/>
    </row>
    <row r="5827" spans="1:21" x14ac:dyDescent="0.3">
      <c r="A5827" s="206"/>
      <c r="B5827" s="200"/>
      <c r="C5827" s="200"/>
      <c r="D5827" s="215"/>
      <c r="E5827" s="200"/>
      <c r="F5827" s="200"/>
      <c r="G5827" s="216"/>
      <c r="H5827" s="273"/>
      <c r="I5827" s="271" t="str">
        <f>IF(A5827&lt;&gt;0,IF(IFERROR(B5827-8,0)&lt;0,0,IFERROR(B5827-8,0)),"")</f>
        <v/>
      </c>
      <c r="J5827" s="271"/>
      <c r="K5827" s="271"/>
      <c r="L5827" s="271"/>
      <c r="M5827" s="272"/>
      <c r="N5827" s="272"/>
      <c r="O5827" s="272" t="str">
        <f t="shared" si="907"/>
        <v/>
      </c>
      <c r="P5827" s="272" t="str">
        <f t="shared" si="908"/>
        <v/>
      </c>
      <c r="Q5827" s="272">
        <f t="shared" si="909"/>
        <v>0</v>
      </c>
      <c r="R5827" s="272"/>
    </row>
    <row r="5828" spans="1:21" ht="17.25" thickBot="1" x14ac:dyDescent="0.35">
      <c r="A5828" s="207"/>
      <c r="B5828" s="204"/>
      <c r="C5828" s="204"/>
      <c r="D5828" s="218"/>
      <c r="E5828" s="204"/>
      <c r="F5828" s="204"/>
      <c r="G5828" s="219"/>
      <c r="H5828" s="273"/>
      <c r="I5828" s="271" t="str">
        <f>IF(A5828&lt;&gt;0,IF(IFERROR(B5828-8,0)&lt;0,0,IFERROR(B5828-8,0)),"")</f>
        <v/>
      </c>
      <c r="J5828" s="271"/>
      <c r="K5828" s="271"/>
      <c r="L5828" s="271"/>
      <c r="M5828" s="272"/>
      <c r="N5828" s="272"/>
      <c r="O5828" s="272"/>
      <c r="P5828" s="272"/>
      <c r="Q5828" s="272">
        <f t="shared" si="909"/>
        <v>0</v>
      </c>
      <c r="R5828" s="272"/>
    </row>
    <row r="5829" spans="1:21" ht="17.25" thickBot="1" x14ac:dyDescent="0.35">
      <c r="A5829" s="211"/>
      <c r="B5829" s="243"/>
      <c r="C5829" s="243"/>
      <c r="D5829" s="243"/>
      <c r="E5829" s="243"/>
      <c r="F5829" s="243"/>
      <c r="G5829" s="244"/>
      <c r="H5829" s="273">
        <f t="shared" ref="H5829:M5829" si="910">SUM(H5830:H5860)</f>
        <v>0</v>
      </c>
      <c r="I5829" s="271">
        <f t="shared" si="910"/>
        <v>0</v>
      </c>
      <c r="J5829" s="271">
        <f t="shared" si="910"/>
        <v>0</v>
      </c>
      <c r="K5829" s="271">
        <f t="shared" si="910"/>
        <v>0</v>
      </c>
      <c r="L5829" s="274">
        <f t="shared" si="910"/>
        <v>0</v>
      </c>
      <c r="M5829" s="271" t="e">
        <f t="shared" si="910"/>
        <v>#DIV/0!</v>
      </c>
      <c r="N5829" s="275">
        <f>COUNTA(B5830:B5860)-COUNTIF(B5830:B5860,"연차")</f>
        <v>0</v>
      </c>
      <c r="O5829" s="271">
        <f>SUM(O5830:O5860)</f>
        <v>0</v>
      </c>
      <c r="P5829" s="271">
        <f>SUM(P5830:P5860)</f>
        <v>0</v>
      </c>
      <c r="Q5829" s="272">
        <f>SUM(Q5830:Q5860)</f>
        <v>0</v>
      </c>
      <c r="R5829" s="272">
        <f>COUNTA(A5830:A5860)</f>
        <v>28</v>
      </c>
      <c r="S5829" s="276">
        <f>SUM(C5830:C5860)</f>
        <v>0</v>
      </c>
      <c r="T5829" s="276">
        <f>SUM(F5830:F5860)</f>
        <v>0</v>
      </c>
      <c r="U5829" s="251">
        <f>G5831*G5833</f>
        <v>0</v>
      </c>
    </row>
    <row r="5830" spans="1:21" x14ac:dyDescent="0.3">
      <c r="A5830" s="212">
        <v>1</v>
      </c>
      <c r="B5830" s="201"/>
      <c r="C5830" s="201"/>
      <c r="D5830" s="201" t="s">
        <v>271</v>
      </c>
      <c r="E5830" s="201"/>
      <c r="F5830" s="201"/>
      <c r="G5830" s="213" t="s">
        <v>282</v>
      </c>
      <c r="H5830" s="273">
        <f>SUM(B5830:B5836)</f>
        <v>0</v>
      </c>
      <c r="I5830" s="271">
        <f t="shared" ref="I5830:I5857" si="911">IF(IFERROR(B5830-8,0)&lt;0,0,IFERROR(B5830-8,0))</f>
        <v>0</v>
      </c>
      <c r="J5830" s="271">
        <f>IF(SUM(H5830-40)&gt;0,H5830-40,0)</f>
        <v>0</v>
      </c>
      <c r="K5830" s="271">
        <f>IF(SUM(I5830:I5836)&gt;J5830,SUM(I5830:I5836),J5830)</f>
        <v>0</v>
      </c>
      <c r="L5830" s="271">
        <f>IF(D5830="o",IF(H5830&lt;15,0,IF(H5830&gt;40,8,H5830/5)),0)</f>
        <v>0</v>
      </c>
      <c r="M5830" s="272" t="e">
        <f>SUM(B5830:B5860)/COUNTA(B5830:B5860)</f>
        <v>#DIV/0!</v>
      </c>
      <c r="N5830" s="272"/>
      <c r="O5830" s="272" t="str">
        <f>IF(E5830="o",IF(B5830&gt;8,8,B5830),"")</f>
        <v/>
      </c>
      <c r="P5830" s="272" t="str">
        <f>IF(E5830="o",IF(B5830&gt;8,B5830-8,0),"")</f>
        <v/>
      </c>
      <c r="Q5830" s="272">
        <f>COUNTA(A5830)*IF(B5830="연차",0,B5830)</f>
        <v>0</v>
      </c>
      <c r="R5830" s="272"/>
    </row>
    <row r="5831" spans="1:21" x14ac:dyDescent="0.3">
      <c r="A5831" s="214">
        <v>2</v>
      </c>
      <c r="B5831" s="200"/>
      <c r="C5831" s="200"/>
      <c r="D5831" s="215"/>
      <c r="E5831" s="200"/>
      <c r="F5831" s="200"/>
      <c r="G5831" s="203"/>
      <c r="H5831" s="273"/>
      <c r="I5831" s="271">
        <f t="shared" si="911"/>
        <v>0</v>
      </c>
      <c r="J5831" s="271"/>
      <c r="K5831" s="271"/>
      <c r="L5831" s="271"/>
      <c r="M5831" s="272"/>
      <c r="N5831" s="272"/>
      <c r="O5831" s="272" t="str">
        <f t="shared" ref="O5831:O5859" si="912">IF(E5831="o",IF(B5831&gt;8,8,B5831),"")</f>
        <v/>
      </c>
      <c r="P5831" s="272" t="str">
        <f t="shared" ref="P5831:P5859" si="913">IF(E5831="o",IF(B5831&gt;8,B5831-8,0),"")</f>
        <v/>
      </c>
      <c r="Q5831" s="272">
        <f t="shared" ref="Q5831:Q5860" si="914">COUNTA(A5831)*IF(B5831="연차",0,B5831)</f>
        <v>0</v>
      </c>
      <c r="R5831" s="272"/>
    </row>
    <row r="5832" spans="1:21" x14ac:dyDescent="0.3">
      <c r="A5832" s="214">
        <v>3</v>
      </c>
      <c r="B5832" s="200"/>
      <c r="C5832" s="200"/>
      <c r="D5832" s="215"/>
      <c r="E5832" s="200"/>
      <c r="F5832" s="200"/>
      <c r="G5832" s="203" t="s">
        <v>275</v>
      </c>
      <c r="H5832" s="273"/>
      <c r="I5832" s="271">
        <f t="shared" si="911"/>
        <v>0</v>
      </c>
      <c r="J5832" s="271"/>
      <c r="K5832" s="271"/>
      <c r="L5832" s="271"/>
      <c r="M5832" s="272"/>
      <c r="N5832" s="272"/>
      <c r="O5832" s="272" t="str">
        <f t="shared" si="912"/>
        <v/>
      </c>
      <c r="P5832" s="272" t="str">
        <f t="shared" si="913"/>
        <v/>
      </c>
      <c r="Q5832" s="272">
        <f t="shared" si="914"/>
        <v>0</v>
      </c>
      <c r="R5832" s="272"/>
    </row>
    <row r="5833" spans="1:21" x14ac:dyDescent="0.3">
      <c r="A5833" s="214">
        <v>4</v>
      </c>
      <c r="B5833" s="200"/>
      <c r="C5833" s="200"/>
      <c r="D5833" s="215"/>
      <c r="E5833" s="200"/>
      <c r="F5833" s="200"/>
      <c r="G5833" s="203"/>
      <c r="H5833" s="273"/>
      <c r="I5833" s="271">
        <f t="shared" si="911"/>
        <v>0</v>
      </c>
      <c r="J5833" s="271"/>
      <c r="K5833" s="271"/>
      <c r="L5833" s="271"/>
      <c r="M5833" s="272"/>
      <c r="N5833" s="272"/>
      <c r="O5833" s="272" t="str">
        <f t="shared" si="912"/>
        <v/>
      </c>
      <c r="P5833" s="272" t="str">
        <f t="shared" si="913"/>
        <v/>
      </c>
      <c r="Q5833" s="272">
        <f t="shared" si="914"/>
        <v>0</v>
      </c>
      <c r="R5833" s="272"/>
    </row>
    <row r="5834" spans="1:21" x14ac:dyDescent="0.3">
      <c r="A5834" s="214">
        <v>5</v>
      </c>
      <c r="B5834" s="200"/>
      <c r="C5834" s="200"/>
      <c r="D5834" s="215"/>
      <c r="E5834" s="200"/>
      <c r="F5834" s="200"/>
      <c r="G5834" s="216"/>
      <c r="H5834" s="273"/>
      <c r="I5834" s="271">
        <f t="shared" si="911"/>
        <v>0</v>
      </c>
      <c r="J5834" s="271"/>
      <c r="K5834" s="271"/>
      <c r="L5834" s="271"/>
      <c r="M5834" s="272"/>
      <c r="N5834" s="272"/>
      <c r="O5834" s="272" t="str">
        <f t="shared" si="912"/>
        <v/>
      </c>
      <c r="P5834" s="272" t="str">
        <f t="shared" si="913"/>
        <v/>
      </c>
      <c r="Q5834" s="272">
        <f t="shared" si="914"/>
        <v>0</v>
      </c>
      <c r="R5834" s="272"/>
    </row>
    <row r="5835" spans="1:21" x14ac:dyDescent="0.3">
      <c r="A5835" s="214">
        <v>6</v>
      </c>
      <c r="B5835" s="200"/>
      <c r="C5835" s="200"/>
      <c r="D5835" s="215"/>
      <c r="E5835" s="200"/>
      <c r="F5835" s="200"/>
      <c r="G5835" s="216"/>
      <c r="H5835" s="273"/>
      <c r="I5835" s="271">
        <f t="shared" si="911"/>
        <v>0</v>
      </c>
      <c r="J5835" s="271"/>
      <c r="K5835" s="271"/>
      <c r="L5835" s="271"/>
      <c r="M5835" s="272"/>
      <c r="N5835" s="272"/>
      <c r="O5835" s="272" t="str">
        <f t="shared" si="912"/>
        <v/>
      </c>
      <c r="P5835" s="272" t="str">
        <f t="shared" si="913"/>
        <v/>
      </c>
      <c r="Q5835" s="272">
        <f t="shared" si="914"/>
        <v>0</v>
      </c>
      <c r="R5835" s="272"/>
    </row>
    <row r="5836" spans="1:21" ht="17.25" thickBot="1" x14ac:dyDescent="0.35">
      <c r="A5836" s="217">
        <v>7</v>
      </c>
      <c r="B5836" s="204"/>
      <c r="C5836" s="204"/>
      <c r="D5836" s="218"/>
      <c r="E5836" s="204"/>
      <c r="F5836" s="204"/>
      <c r="G5836" s="219"/>
      <c r="H5836" s="273"/>
      <c r="I5836" s="271">
        <f t="shared" si="911"/>
        <v>0</v>
      </c>
      <c r="J5836" s="271"/>
      <c r="K5836" s="271"/>
      <c r="L5836" s="271"/>
      <c r="M5836" s="272"/>
      <c r="N5836" s="272"/>
      <c r="O5836" s="272" t="str">
        <f t="shared" si="912"/>
        <v/>
      </c>
      <c r="P5836" s="272" t="str">
        <f t="shared" si="913"/>
        <v/>
      </c>
      <c r="Q5836" s="272">
        <f t="shared" si="914"/>
        <v>0</v>
      </c>
      <c r="R5836" s="272"/>
    </row>
    <row r="5837" spans="1:21" x14ac:dyDescent="0.3">
      <c r="A5837" s="220">
        <v>8</v>
      </c>
      <c r="B5837" s="202"/>
      <c r="C5837" s="202"/>
      <c r="D5837" s="202" t="s">
        <v>271</v>
      </c>
      <c r="E5837" s="202"/>
      <c r="F5837" s="202"/>
      <c r="G5837" s="221"/>
      <c r="H5837" s="273">
        <f>SUM(B5837:B5843)</f>
        <v>0</v>
      </c>
      <c r="I5837" s="271">
        <f t="shared" si="911"/>
        <v>0</v>
      </c>
      <c r="J5837" s="271">
        <f>IF(SUM(H5837-40)&gt;0,H5837-40,0)</f>
        <v>0</v>
      </c>
      <c r="K5837" s="271">
        <f>IF(SUM(I5837:I5843)&gt;J5837,SUM(I5837:I5843),J5837)</f>
        <v>0</v>
      </c>
      <c r="L5837" s="271">
        <f>IF(D5837="o",IF(H5837&lt;15,0,IF(H5837&gt;40,8,H5837/5)),0)</f>
        <v>0</v>
      </c>
      <c r="M5837" s="272"/>
      <c r="N5837" s="272"/>
      <c r="O5837" s="272" t="str">
        <f t="shared" si="912"/>
        <v/>
      </c>
      <c r="P5837" s="272" t="str">
        <f t="shared" si="913"/>
        <v/>
      </c>
      <c r="Q5837" s="272">
        <f t="shared" si="914"/>
        <v>0</v>
      </c>
      <c r="R5837" s="272"/>
    </row>
    <row r="5838" spans="1:21" x14ac:dyDescent="0.3">
      <c r="A5838" s="214">
        <v>9</v>
      </c>
      <c r="B5838" s="200"/>
      <c r="C5838" s="200"/>
      <c r="D5838" s="215"/>
      <c r="E5838" s="200"/>
      <c r="F5838" s="200"/>
      <c r="G5838" s="216"/>
      <c r="H5838" s="273"/>
      <c r="I5838" s="271">
        <f t="shared" si="911"/>
        <v>0</v>
      </c>
      <c r="J5838" s="271"/>
      <c r="K5838" s="271"/>
      <c r="L5838" s="271"/>
      <c r="M5838" s="272"/>
      <c r="N5838" s="272"/>
      <c r="O5838" s="272" t="str">
        <f t="shared" si="912"/>
        <v/>
      </c>
      <c r="P5838" s="272" t="str">
        <f t="shared" si="913"/>
        <v/>
      </c>
      <c r="Q5838" s="272">
        <f t="shared" si="914"/>
        <v>0</v>
      </c>
      <c r="R5838" s="272"/>
    </row>
    <row r="5839" spans="1:21" x14ac:dyDescent="0.3">
      <c r="A5839" s="214">
        <v>10</v>
      </c>
      <c r="B5839" s="200"/>
      <c r="C5839" s="200"/>
      <c r="D5839" s="215"/>
      <c r="E5839" s="200"/>
      <c r="F5839" s="200"/>
      <c r="G5839" s="216"/>
      <c r="H5839" s="273"/>
      <c r="I5839" s="271">
        <f t="shared" si="911"/>
        <v>0</v>
      </c>
      <c r="J5839" s="271"/>
      <c r="K5839" s="271"/>
      <c r="L5839" s="271"/>
      <c r="M5839" s="272"/>
      <c r="N5839" s="272"/>
      <c r="O5839" s="272" t="str">
        <f t="shared" si="912"/>
        <v/>
      </c>
      <c r="P5839" s="272" t="str">
        <f t="shared" si="913"/>
        <v/>
      </c>
      <c r="Q5839" s="272">
        <f t="shared" si="914"/>
        <v>0</v>
      </c>
      <c r="R5839" s="272"/>
    </row>
    <row r="5840" spans="1:21" x14ac:dyDescent="0.3">
      <c r="A5840" s="214">
        <v>11</v>
      </c>
      <c r="B5840" s="200"/>
      <c r="C5840" s="200"/>
      <c r="D5840" s="215"/>
      <c r="E5840" s="200"/>
      <c r="F5840" s="200"/>
      <c r="G5840" s="216"/>
      <c r="H5840" s="273"/>
      <c r="I5840" s="271">
        <f t="shared" si="911"/>
        <v>0</v>
      </c>
      <c r="J5840" s="271"/>
      <c r="K5840" s="271"/>
      <c r="L5840" s="271"/>
      <c r="M5840" s="272"/>
      <c r="N5840" s="272"/>
      <c r="O5840" s="272" t="str">
        <f t="shared" si="912"/>
        <v/>
      </c>
      <c r="P5840" s="272" t="str">
        <f t="shared" si="913"/>
        <v/>
      </c>
      <c r="Q5840" s="272">
        <f t="shared" si="914"/>
        <v>0</v>
      </c>
      <c r="R5840" s="272"/>
    </row>
    <row r="5841" spans="1:18" x14ac:dyDescent="0.3">
      <c r="A5841" s="214">
        <v>12</v>
      </c>
      <c r="B5841" s="200"/>
      <c r="C5841" s="200"/>
      <c r="D5841" s="215"/>
      <c r="E5841" s="200"/>
      <c r="F5841" s="200"/>
      <c r="G5841" s="216"/>
      <c r="H5841" s="273"/>
      <c r="I5841" s="271">
        <f t="shared" si="911"/>
        <v>0</v>
      </c>
      <c r="J5841" s="271"/>
      <c r="K5841" s="271"/>
      <c r="L5841" s="271"/>
      <c r="M5841" s="272"/>
      <c r="N5841" s="272"/>
      <c r="O5841" s="272" t="str">
        <f t="shared" si="912"/>
        <v/>
      </c>
      <c r="P5841" s="272" t="str">
        <f t="shared" si="913"/>
        <v/>
      </c>
      <c r="Q5841" s="272">
        <f t="shared" si="914"/>
        <v>0</v>
      </c>
      <c r="R5841" s="272"/>
    </row>
    <row r="5842" spans="1:18" x14ac:dyDescent="0.3">
      <c r="A5842" s="214">
        <v>13</v>
      </c>
      <c r="B5842" s="200"/>
      <c r="C5842" s="200"/>
      <c r="D5842" s="215"/>
      <c r="E5842" s="200"/>
      <c r="F5842" s="200"/>
      <c r="G5842" s="216"/>
      <c r="H5842" s="273"/>
      <c r="I5842" s="271">
        <f t="shared" si="911"/>
        <v>0</v>
      </c>
      <c r="J5842" s="271"/>
      <c r="K5842" s="271"/>
      <c r="L5842" s="271"/>
      <c r="M5842" s="272"/>
      <c r="N5842" s="272"/>
      <c r="O5842" s="272" t="str">
        <f t="shared" si="912"/>
        <v/>
      </c>
      <c r="P5842" s="272" t="str">
        <f t="shared" si="913"/>
        <v/>
      </c>
      <c r="Q5842" s="272">
        <f t="shared" si="914"/>
        <v>0</v>
      </c>
      <c r="R5842" s="272"/>
    </row>
    <row r="5843" spans="1:18" ht="17.25" thickBot="1" x14ac:dyDescent="0.35">
      <c r="A5843" s="217">
        <v>14</v>
      </c>
      <c r="B5843" s="204"/>
      <c r="C5843" s="204"/>
      <c r="D5843" s="218"/>
      <c r="E5843" s="204"/>
      <c r="F5843" s="204"/>
      <c r="G5843" s="219"/>
      <c r="H5843" s="273"/>
      <c r="I5843" s="271">
        <f t="shared" si="911"/>
        <v>0</v>
      </c>
      <c r="J5843" s="271"/>
      <c r="K5843" s="271"/>
      <c r="L5843" s="271"/>
      <c r="M5843" s="272"/>
      <c r="N5843" s="272"/>
      <c r="O5843" s="272" t="str">
        <f t="shared" si="912"/>
        <v/>
      </c>
      <c r="P5843" s="272" t="str">
        <f t="shared" si="913"/>
        <v/>
      </c>
      <c r="Q5843" s="272">
        <f t="shared" si="914"/>
        <v>0</v>
      </c>
      <c r="R5843" s="272"/>
    </row>
    <row r="5844" spans="1:18" x14ac:dyDescent="0.3">
      <c r="A5844" s="220">
        <v>15</v>
      </c>
      <c r="B5844" s="202"/>
      <c r="C5844" s="202"/>
      <c r="D5844" s="202" t="s">
        <v>271</v>
      </c>
      <c r="E5844" s="202"/>
      <c r="F5844" s="202"/>
      <c r="G5844" s="221"/>
      <c r="H5844" s="273">
        <f>SUM(B5844:B5850)</f>
        <v>0</v>
      </c>
      <c r="I5844" s="271">
        <f t="shared" si="911"/>
        <v>0</v>
      </c>
      <c r="J5844" s="271">
        <f>IF(SUM(H5844-40)&gt;0,H5844-40,0)</f>
        <v>0</v>
      </c>
      <c r="K5844" s="271">
        <f>IF(SUM(I5844:I5850)&gt;J5844,SUM(I5844:I5850),J5844)</f>
        <v>0</v>
      </c>
      <c r="L5844" s="271">
        <f>IF(D5844="o",IF(H5844&lt;15,0,IF(H5844&gt;40,8,H5844/5)),0)</f>
        <v>0</v>
      </c>
      <c r="M5844" s="272"/>
      <c r="N5844" s="272"/>
      <c r="O5844" s="272" t="str">
        <f t="shared" si="912"/>
        <v/>
      </c>
      <c r="P5844" s="272" t="str">
        <f t="shared" si="913"/>
        <v/>
      </c>
      <c r="Q5844" s="272">
        <f t="shared" si="914"/>
        <v>0</v>
      </c>
      <c r="R5844" s="272"/>
    </row>
    <row r="5845" spans="1:18" x14ac:dyDescent="0.3">
      <c r="A5845" s="214">
        <v>16</v>
      </c>
      <c r="B5845" s="200"/>
      <c r="C5845" s="200"/>
      <c r="D5845" s="215"/>
      <c r="E5845" s="200"/>
      <c r="F5845" s="200"/>
      <c r="G5845" s="216"/>
      <c r="H5845" s="273"/>
      <c r="I5845" s="271">
        <f t="shared" si="911"/>
        <v>0</v>
      </c>
      <c r="J5845" s="271"/>
      <c r="K5845" s="271"/>
      <c r="L5845" s="271"/>
      <c r="M5845" s="272"/>
      <c r="N5845" s="272"/>
      <c r="O5845" s="272" t="str">
        <f t="shared" si="912"/>
        <v/>
      </c>
      <c r="P5845" s="272" t="str">
        <f t="shared" si="913"/>
        <v/>
      </c>
      <c r="Q5845" s="272">
        <f t="shared" si="914"/>
        <v>0</v>
      </c>
      <c r="R5845" s="272"/>
    </row>
    <row r="5846" spans="1:18" x14ac:dyDescent="0.3">
      <c r="A5846" s="214">
        <v>17</v>
      </c>
      <c r="B5846" s="200"/>
      <c r="C5846" s="200"/>
      <c r="D5846" s="215"/>
      <c r="E5846" s="200"/>
      <c r="F5846" s="200"/>
      <c r="G5846" s="216"/>
      <c r="H5846" s="273"/>
      <c r="I5846" s="271">
        <f t="shared" si="911"/>
        <v>0</v>
      </c>
      <c r="J5846" s="271"/>
      <c r="K5846" s="271"/>
      <c r="L5846" s="271"/>
      <c r="M5846" s="272"/>
      <c r="N5846" s="272"/>
      <c r="O5846" s="272" t="str">
        <f t="shared" si="912"/>
        <v/>
      </c>
      <c r="P5846" s="272" t="str">
        <f t="shared" si="913"/>
        <v/>
      </c>
      <c r="Q5846" s="272">
        <f t="shared" si="914"/>
        <v>0</v>
      </c>
      <c r="R5846" s="272"/>
    </row>
    <row r="5847" spans="1:18" x14ac:dyDescent="0.3">
      <c r="A5847" s="214">
        <v>18</v>
      </c>
      <c r="B5847" s="200"/>
      <c r="C5847" s="200"/>
      <c r="D5847" s="215"/>
      <c r="E5847" s="200"/>
      <c r="F5847" s="200"/>
      <c r="G5847" s="216"/>
      <c r="H5847" s="273"/>
      <c r="I5847" s="271">
        <f t="shared" si="911"/>
        <v>0</v>
      </c>
      <c r="J5847" s="271"/>
      <c r="K5847" s="271"/>
      <c r="L5847" s="271"/>
      <c r="M5847" s="272"/>
      <c r="N5847" s="272"/>
      <c r="O5847" s="272" t="str">
        <f t="shared" si="912"/>
        <v/>
      </c>
      <c r="P5847" s="272" t="str">
        <f t="shared" si="913"/>
        <v/>
      </c>
      <c r="Q5847" s="272">
        <f t="shared" si="914"/>
        <v>0</v>
      </c>
      <c r="R5847" s="272"/>
    </row>
    <row r="5848" spans="1:18" x14ac:dyDescent="0.3">
      <c r="A5848" s="214">
        <v>19</v>
      </c>
      <c r="B5848" s="200"/>
      <c r="C5848" s="200"/>
      <c r="D5848" s="215"/>
      <c r="E5848" s="200"/>
      <c r="F5848" s="200"/>
      <c r="G5848" s="216"/>
      <c r="H5848" s="273"/>
      <c r="I5848" s="271">
        <f t="shared" si="911"/>
        <v>0</v>
      </c>
      <c r="J5848" s="271"/>
      <c r="K5848" s="271"/>
      <c r="L5848" s="271"/>
      <c r="M5848" s="272"/>
      <c r="N5848" s="272"/>
      <c r="O5848" s="272" t="str">
        <f t="shared" si="912"/>
        <v/>
      </c>
      <c r="P5848" s="272" t="str">
        <f t="shared" si="913"/>
        <v/>
      </c>
      <c r="Q5848" s="272">
        <f t="shared" si="914"/>
        <v>0</v>
      </c>
      <c r="R5848" s="272"/>
    </row>
    <row r="5849" spans="1:18" x14ac:dyDescent="0.3">
      <c r="A5849" s="214">
        <v>20</v>
      </c>
      <c r="B5849" s="200"/>
      <c r="C5849" s="200"/>
      <c r="D5849" s="215"/>
      <c r="E5849" s="200"/>
      <c r="F5849" s="200"/>
      <c r="G5849" s="216"/>
      <c r="H5849" s="273"/>
      <c r="I5849" s="271">
        <f t="shared" si="911"/>
        <v>0</v>
      </c>
      <c r="J5849" s="271"/>
      <c r="K5849" s="271"/>
      <c r="L5849" s="271"/>
      <c r="M5849" s="272"/>
      <c r="N5849" s="272"/>
      <c r="O5849" s="272" t="str">
        <f t="shared" si="912"/>
        <v/>
      </c>
      <c r="P5849" s="272" t="str">
        <f t="shared" si="913"/>
        <v/>
      </c>
      <c r="Q5849" s="272">
        <f t="shared" si="914"/>
        <v>0</v>
      </c>
      <c r="R5849" s="272"/>
    </row>
    <row r="5850" spans="1:18" ht="17.25" thickBot="1" x14ac:dyDescent="0.35">
      <c r="A5850" s="217">
        <v>21</v>
      </c>
      <c r="B5850" s="204"/>
      <c r="C5850" s="204"/>
      <c r="D5850" s="218"/>
      <c r="E5850" s="204"/>
      <c r="F5850" s="204"/>
      <c r="G5850" s="219"/>
      <c r="H5850" s="273"/>
      <c r="I5850" s="271">
        <f t="shared" si="911"/>
        <v>0</v>
      </c>
      <c r="J5850" s="271"/>
      <c r="K5850" s="271"/>
      <c r="L5850" s="271"/>
      <c r="M5850" s="272"/>
      <c r="N5850" s="272"/>
      <c r="O5850" s="272" t="str">
        <f t="shared" si="912"/>
        <v/>
      </c>
      <c r="P5850" s="272" t="str">
        <f t="shared" si="913"/>
        <v/>
      </c>
      <c r="Q5850" s="272">
        <f t="shared" si="914"/>
        <v>0</v>
      </c>
      <c r="R5850" s="272"/>
    </row>
    <row r="5851" spans="1:18" x14ac:dyDescent="0.3">
      <c r="A5851" s="220">
        <v>22</v>
      </c>
      <c r="B5851" s="202"/>
      <c r="C5851" s="202"/>
      <c r="D5851" s="202" t="s">
        <v>271</v>
      </c>
      <c r="E5851" s="202"/>
      <c r="F5851" s="202"/>
      <c r="G5851" s="221"/>
      <c r="H5851" s="273">
        <f>SUM(B5851:B5857)</f>
        <v>0</v>
      </c>
      <c r="I5851" s="271">
        <f t="shared" si="911"/>
        <v>0</v>
      </c>
      <c r="J5851" s="271">
        <f>IF(SUM(H5851-40)&gt;0,H5851-40,0)</f>
        <v>0</v>
      </c>
      <c r="K5851" s="271">
        <f>IF(SUM(I5851:I5857)&gt;J5851,SUM(I5851:I5857),J5851)</f>
        <v>0</v>
      </c>
      <c r="L5851" s="271">
        <f>IF(D5851="o",IF(H5851&lt;15,0,IF(H5851&gt;40,8,H5851/5)),0)</f>
        <v>0</v>
      </c>
      <c r="M5851" s="272"/>
      <c r="N5851" s="272"/>
      <c r="O5851" s="272" t="str">
        <f t="shared" si="912"/>
        <v/>
      </c>
      <c r="P5851" s="272" t="str">
        <f t="shared" si="913"/>
        <v/>
      </c>
      <c r="Q5851" s="272">
        <f t="shared" si="914"/>
        <v>0</v>
      </c>
      <c r="R5851" s="272"/>
    </row>
    <row r="5852" spans="1:18" x14ac:dyDescent="0.3">
      <c r="A5852" s="214">
        <v>23</v>
      </c>
      <c r="B5852" s="200"/>
      <c r="C5852" s="200"/>
      <c r="D5852" s="215"/>
      <c r="E5852" s="200"/>
      <c r="F5852" s="200"/>
      <c r="G5852" s="216"/>
      <c r="H5852" s="273"/>
      <c r="I5852" s="271">
        <f t="shared" si="911"/>
        <v>0</v>
      </c>
      <c r="J5852" s="271"/>
      <c r="K5852" s="271"/>
      <c r="L5852" s="271"/>
      <c r="M5852" s="272"/>
      <c r="N5852" s="272"/>
      <c r="O5852" s="272" t="str">
        <f t="shared" si="912"/>
        <v/>
      </c>
      <c r="P5852" s="272" t="str">
        <f t="shared" si="913"/>
        <v/>
      </c>
      <c r="Q5852" s="272">
        <f t="shared" si="914"/>
        <v>0</v>
      </c>
      <c r="R5852" s="272"/>
    </row>
    <row r="5853" spans="1:18" x14ac:dyDescent="0.3">
      <c r="A5853" s="214">
        <v>24</v>
      </c>
      <c r="B5853" s="200"/>
      <c r="C5853" s="200"/>
      <c r="D5853" s="215"/>
      <c r="E5853" s="200"/>
      <c r="F5853" s="200"/>
      <c r="G5853" s="216"/>
      <c r="H5853" s="273"/>
      <c r="I5853" s="271">
        <f t="shared" si="911"/>
        <v>0</v>
      </c>
      <c r="J5853" s="271"/>
      <c r="K5853" s="271"/>
      <c r="L5853" s="271"/>
      <c r="M5853" s="272"/>
      <c r="N5853" s="272"/>
      <c r="O5853" s="272" t="str">
        <f t="shared" si="912"/>
        <v/>
      </c>
      <c r="P5853" s="272" t="str">
        <f t="shared" si="913"/>
        <v/>
      </c>
      <c r="Q5853" s="272">
        <f t="shared" si="914"/>
        <v>0</v>
      </c>
      <c r="R5853" s="272"/>
    </row>
    <row r="5854" spans="1:18" x14ac:dyDescent="0.3">
      <c r="A5854" s="214">
        <v>25</v>
      </c>
      <c r="B5854" s="200"/>
      <c r="C5854" s="200"/>
      <c r="D5854" s="215"/>
      <c r="E5854" s="200"/>
      <c r="F5854" s="200"/>
      <c r="G5854" s="216"/>
      <c r="H5854" s="273"/>
      <c r="I5854" s="271">
        <f t="shared" si="911"/>
        <v>0</v>
      </c>
      <c r="J5854" s="271"/>
      <c r="K5854" s="271"/>
      <c r="L5854" s="271"/>
      <c r="M5854" s="272"/>
      <c r="N5854" s="272"/>
      <c r="O5854" s="272" t="str">
        <f t="shared" si="912"/>
        <v/>
      </c>
      <c r="P5854" s="272" t="str">
        <f t="shared" si="913"/>
        <v/>
      </c>
      <c r="Q5854" s="272">
        <f t="shared" si="914"/>
        <v>0</v>
      </c>
      <c r="R5854" s="272"/>
    </row>
    <row r="5855" spans="1:18" x14ac:dyDescent="0.3">
      <c r="A5855" s="214">
        <v>26</v>
      </c>
      <c r="B5855" s="200"/>
      <c r="C5855" s="200"/>
      <c r="D5855" s="215"/>
      <c r="E5855" s="200"/>
      <c r="F5855" s="200"/>
      <c r="G5855" s="216"/>
      <c r="H5855" s="273"/>
      <c r="I5855" s="271">
        <f t="shared" si="911"/>
        <v>0</v>
      </c>
      <c r="J5855" s="271"/>
      <c r="K5855" s="271"/>
      <c r="L5855" s="271"/>
      <c r="M5855" s="272"/>
      <c r="N5855" s="272"/>
      <c r="O5855" s="272" t="str">
        <f t="shared" si="912"/>
        <v/>
      </c>
      <c r="P5855" s="272" t="str">
        <f t="shared" si="913"/>
        <v/>
      </c>
      <c r="Q5855" s="272">
        <f t="shared" si="914"/>
        <v>0</v>
      </c>
      <c r="R5855" s="272"/>
    </row>
    <row r="5856" spans="1:18" x14ac:dyDescent="0.3">
      <c r="A5856" s="214">
        <v>27</v>
      </c>
      <c r="B5856" s="200"/>
      <c r="C5856" s="200"/>
      <c r="D5856" s="215"/>
      <c r="E5856" s="200"/>
      <c r="F5856" s="200"/>
      <c r="G5856" s="216"/>
      <c r="H5856" s="273"/>
      <c r="I5856" s="271">
        <f t="shared" si="911"/>
        <v>0</v>
      </c>
      <c r="J5856" s="271"/>
      <c r="K5856" s="271"/>
      <c r="L5856" s="271"/>
      <c r="M5856" s="272"/>
      <c r="N5856" s="272"/>
      <c r="O5856" s="272" t="str">
        <f t="shared" si="912"/>
        <v/>
      </c>
      <c r="P5856" s="272" t="str">
        <f t="shared" si="913"/>
        <v/>
      </c>
      <c r="Q5856" s="272">
        <f t="shared" si="914"/>
        <v>0</v>
      </c>
      <c r="R5856" s="272"/>
    </row>
    <row r="5857" spans="1:21" ht="17.25" thickBot="1" x14ac:dyDescent="0.35">
      <c r="A5857" s="217">
        <v>28</v>
      </c>
      <c r="B5857" s="204"/>
      <c r="C5857" s="204"/>
      <c r="D5857" s="218"/>
      <c r="E5857" s="204"/>
      <c r="F5857" s="204"/>
      <c r="G5857" s="219"/>
      <c r="H5857" s="273"/>
      <c r="I5857" s="271">
        <f t="shared" si="911"/>
        <v>0</v>
      </c>
      <c r="J5857" s="271"/>
      <c r="K5857" s="271"/>
      <c r="L5857" s="271"/>
      <c r="M5857" s="272"/>
      <c r="N5857" s="272"/>
      <c r="O5857" s="272" t="str">
        <f t="shared" si="912"/>
        <v/>
      </c>
      <c r="P5857" s="272" t="str">
        <f t="shared" si="913"/>
        <v/>
      </c>
      <c r="Q5857" s="272">
        <f t="shared" si="914"/>
        <v>0</v>
      </c>
      <c r="R5857" s="272"/>
    </row>
    <row r="5858" spans="1:21" x14ac:dyDescent="0.3">
      <c r="A5858" s="205"/>
      <c r="B5858" s="202"/>
      <c r="C5858" s="202"/>
      <c r="D5858" s="202" t="s">
        <v>271</v>
      </c>
      <c r="E5858" s="202"/>
      <c r="F5858" s="202"/>
      <c r="G5858" s="221"/>
      <c r="H5858" s="273" t="str">
        <f>IF(A5858&lt;&gt;0,SUM(Q5858:Q5860),"")</f>
        <v/>
      </c>
      <c r="I5858" s="271" t="str">
        <f>IF(A5858&lt;&gt;0,IF(IFERROR(B5858-8,0)&lt;0,0,IFERROR(B5858-8,0)),"")</f>
        <v/>
      </c>
      <c r="J5858" s="271" t="str">
        <f>IF(A5858&lt;&gt;0,IF(SUM(H5858-40)&gt;0,H5858-40,0),"")</f>
        <v/>
      </c>
      <c r="K5858" s="271" t="str">
        <f>IF(A5858&lt;&gt;0,IF(SUM(I5858:I5860)&gt;J5858,SUM(I5858:I5860),J5858),"")</f>
        <v/>
      </c>
      <c r="L5858" s="271" t="str">
        <f>IF(A5858&lt;&gt;0,IF(D5830="o",IF(H5858&lt;(15/(7/COUNTA(A5858:A5860))),0,IF(H5858&gt;(COUNTA(A5858:A5860)/5*40),COUNTA(A5858:A5860)/5*8,H5858/5)),""),"")</f>
        <v/>
      </c>
      <c r="M5858" s="272"/>
      <c r="N5858" s="272"/>
      <c r="O5858" s="272" t="str">
        <f t="shared" si="912"/>
        <v/>
      </c>
      <c r="P5858" s="272" t="str">
        <f t="shared" si="913"/>
        <v/>
      </c>
      <c r="Q5858" s="272">
        <f t="shared" si="914"/>
        <v>0</v>
      </c>
      <c r="R5858" s="272"/>
    </row>
    <row r="5859" spans="1:21" x14ac:dyDescent="0.3">
      <c r="A5859" s="206"/>
      <c r="B5859" s="200"/>
      <c r="C5859" s="200"/>
      <c r="D5859" s="215"/>
      <c r="E5859" s="200"/>
      <c r="F5859" s="200"/>
      <c r="G5859" s="216"/>
      <c r="H5859" s="273"/>
      <c r="I5859" s="271" t="str">
        <f>IF(A5859&lt;&gt;0,IF(IFERROR(B5859-8,0)&lt;0,0,IFERROR(B5859-8,0)),"")</f>
        <v/>
      </c>
      <c r="J5859" s="271"/>
      <c r="K5859" s="271"/>
      <c r="L5859" s="271"/>
      <c r="M5859" s="272"/>
      <c r="N5859" s="272"/>
      <c r="O5859" s="272" t="str">
        <f t="shared" si="912"/>
        <v/>
      </c>
      <c r="P5859" s="272" t="str">
        <f t="shared" si="913"/>
        <v/>
      </c>
      <c r="Q5859" s="272">
        <f t="shared" si="914"/>
        <v>0</v>
      </c>
      <c r="R5859" s="272"/>
    </row>
    <row r="5860" spans="1:21" ht="17.25" thickBot="1" x14ac:dyDescent="0.35">
      <c r="A5860" s="207"/>
      <c r="B5860" s="204"/>
      <c r="C5860" s="204"/>
      <c r="D5860" s="218"/>
      <c r="E5860" s="204"/>
      <c r="F5860" s="204"/>
      <c r="G5860" s="219"/>
      <c r="H5860" s="273"/>
      <c r="I5860" s="271" t="str">
        <f>IF(A5860&lt;&gt;0,IF(IFERROR(B5860-8,0)&lt;0,0,IFERROR(B5860-8,0)),"")</f>
        <v/>
      </c>
      <c r="J5860" s="271"/>
      <c r="K5860" s="271"/>
      <c r="L5860" s="271"/>
      <c r="M5860" s="272"/>
      <c r="N5860" s="272"/>
      <c r="O5860" s="272"/>
      <c r="P5860" s="272"/>
      <c r="Q5860" s="272">
        <f t="shared" si="914"/>
        <v>0</v>
      </c>
      <c r="R5860" s="272"/>
    </row>
    <row r="5861" spans="1:21" ht="17.25" thickBot="1" x14ac:dyDescent="0.35">
      <c r="A5861" s="211"/>
      <c r="B5861" s="243"/>
      <c r="C5861" s="243"/>
      <c r="D5861" s="243"/>
      <c r="E5861" s="243"/>
      <c r="F5861" s="243"/>
      <c r="G5861" s="244"/>
      <c r="H5861" s="273">
        <f t="shared" ref="H5861:M5861" si="915">SUM(H5862:H5892)</f>
        <v>0</v>
      </c>
      <c r="I5861" s="271">
        <f t="shared" si="915"/>
        <v>0</v>
      </c>
      <c r="J5861" s="271">
        <f t="shared" si="915"/>
        <v>0</v>
      </c>
      <c r="K5861" s="271">
        <f t="shared" si="915"/>
        <v>0</v>
      </c>
      <c r="L5861" s="274">
        <f t="shared" si="915"/>
        <v>0</v>
      </c>
      <c r="M5861" s="271" t="e">
        <f t="shared" si="915"/>
        <v>#DIV/0!</v>
      </c>
      <c r="N5861" s="275">
        <f>COUNTA(B5862:B5892)-COUNTIF(B5862:B5892,"연차")</f>
        <v>0</v>
      </c>
      <c r="O5861" s="271">
        <f>SUM(O5862:O5892)</f>
        <v>0</v>
      </c>
      <c r="P5861" s="271">
        <f>SUM(P5862:P5892)</f>
        <v>0</v>
      </c>
      <c r="Q5861" s="272">
        <f>SUM(Q5862:Q5892)</f>
        <v>0</v>
      </c>
      <c r="R5861" s="272">
        <f>COUNTA(A5862:A5892)</f>
        <v>28</v>
      </c>
      <c r="S5861" s="276">
        <f>SUM(C5862:C5892)</f>
        <v>0</v>
      </c>
      <c r="T5861" s="276">
        <f>SUM(F5862:F5892)</f>
        <v>0</v>
      </c>
      <c r="U5861" s="251">
        <f>G5863*G5865</f>
        <v>0</v>
      </c>
    </row>
    <row r="5862" spans="1:21" x14ac:dyDescent="0.3">
      <c r="A5862" s="212">
        <v>1</v>
      </c>
      <c r="B5862" s="201"/>
      <c r="C5862" s="201"/>
      <c r="D5862" s="201" t="s">
        <v>271</v>
      </c>
      <c r="E5862" s="201"/>
      <c r="F5862" s="201"/>
      <c r="G5862" s="213" t="s">
        <v>282</v>
      </c>
      <c r="H5862" s="273">
        <f>SUM(B5862:B5868)</f>
        <v>0</v>
      </c>
      <c r="I5862" s="271">
        <f t="shared" ref="I5862:I5889" si="916">IF(IFERROR(B5862-8,0)&lt;0,0,IFERROR(B5862-8,0))</f>
        <v>0</v>
      </c>
      <c r="J5862" s="271">
        <f>IF(SUM(H5862-40)&gt;0,H5862-40,0)</f>
        <v>0</v>
      </c>
      <c r="K5862" s="271">
        <f>IF(SUM(I5862:I5868)&gt;J5862,SUM(I5862:I5868),J5862)</f>
        <v>0</v>
      </c>
      <c r="L5862" s="271">
        <f>IF(D5862="o",IF(H5862&lt;15,0,IF(H5862&gt;40,8,H5862/5)),0)</f>
        <v>0</v>
      </c>
      <c r="M5862" s="272" t="e">
        <f>SUM(B5862:B5892)/COUNTA(B5862:B5892)</f>
        <v>#DIV/0!</v>
      </c>
      <c r="N5862" s="272"/>
      <c r="O5862" s="272" t="str">
        <f>IF(E5862="o",IF(B5862&gt;8,8,B5862),"")</f>
        <v/>
      </c>
      <c r="P5862" s="272" t="str">
        <f>IF(E5862="o",IF(B5862&gt;8,B5862-8,0),"")</f>
        <v/>
      </c>
      <c r="Q5862" s="272">
        <f>COUNTA(A5862)*IF(B5862="연차",0,B5862)</f>
        <v>0</v>
      </c>
      <c r="R5862" s="272"/>
    </row>
    <row r="5863" spans="1:21" x14ac:dyDescent="0.3">
      <c r="A5863" s="214">
        <v>2</v>
      </c>
      <c r="B5863" s="200"/>
      <c r="C5863" s="200"/>
      <c r="D5863" s="215"/>
      <c r="E5863" s="200"/>
      <c r="F5863" s="200"/>
      <c r="G5863" s="203"/>
      <c r="H5863" s="273"/>
      <c r="I5863" s="271">
        <f t="shared" si="916"/>
        <v>0</v>
      </c>
      <c r="J5863" s="271"/>
      <c r="K5863" s="271"/>
      <c r="L5863" s="271"/>
      <c r="M5863" s="272"/>
      <c r="N5863" s="272"/>
      <c r="O5863" s="272" t="str">
        <f t="shared" ref="O5863:O5891" si="917">IF(E5863="o",IF(B5863&gt;8,8,B5863),"")</f>
        <v/>
      </c>
      <c r="P5863" s="272" t="str">
        <f t="shared" ref="P5863:P5891" si="918">IF(E5863="o",IF(B5863&gt;8,B5863-8,0),"")</f>
        <v/>
      </c>
      <c r="Q5863" s="272">
        <f t="shared" ref="Q5863:Q5892" si="919">COUNTA(A5863)*IF(B5863="연차",0,B5863)</f>
        <v>0</v>
      </c>
      <c r="R5863" s="272"/>
    </row>
    <row r="5864" spans="1:21" x14ac:dyDescent="0.3">
      <c r="A5864" s="214">
        <v>3</v>
      </c>
      <c r="B5864" s="200"/>
      <c r="C5864" s="200"/>
      <c r="D5864" s="215"/>
      <c r="E5864" s="200"/>
      <c r="F5864" s="200"/>
      <c r="G5864" s="203" t="s">
        <v>275</v>
      </c>
      <c r="H5864" s="273"/>
      <c r="I5864" s="271">
        <f t="shared" si="916"/>
        <v>0</v>
      </c>
      <c r="J5864" s="271"/>
      <c r="K5864" s="271"/>
      <c r="L5864" s="271"/>
      <c r="M5864" s="272"/>
      <c r="N5864" s="272"/>
      <c r="O5864" s="272" t="str">
        <f t="shared" si="917"/>
        <v/>
      </c>
      <c r="P5864" s="272" t="str">
        <f t="shared" si="918"/>
        <v/>
      </c>
      <c r="Q5864" s="272">
        <f t="shared" si="919"/>
        <v>0</v>
      </c>
      <c r="R5864" s="272"/>
    </row>
    <row r="5865" spans="1:21" x14ac:dyDescent="0.3">
      <c r="A5865" s="214">
        <v>4</v>
      </c>
      <c r="B5865" s="200"/>
      <c r="C5865" s="200"/>
      <c r="D5865" s="215"/>
      <c r="E5865" s="200"/>
      <c r="F5865" s="200"/>
      <c r="G5865" s="203"/>
      <c r="H5865" s="273"/>
      <c r="I5865" s="271">
        <f t="shared" si="916"/>
        <v>0</v>
      </c>
      <c r="J5865" s="271"/>
      <c r="K5865" s="271"/>
      <c r="L5865" s="271"/>
      <c r="M5865" s="272"/>
      <c r="N5865" s="272"/>
      <c r="O5865" s="272" t="str">
        <f t="shared" si="917"/>
        <v/>
      </c>
      <c r="P5865" s="272" t="str">
        <f t="shared" si="918"/>
        <v/>
      </c>
      <c r="Q5865" s="272">
        <f t="shared" si="919"/>
        <v>0</v>
      </c>
      <c r="R5865" s="272"/>
    </row>
    <row r="5866" spans="1:21" x14ac:dyDescent="0.3">
      <c r="A5866" s="214">
        <v>5</v>
      </c>
      <c r="B5866" s="200"/>
      <c r="C5866" s="200"/>
      <c r="D5866" s="215"/>
      <c r="E5866" s="200"/>
      <c r="F5866" s="200"/>
      <c r="G5866" s="216"/>
      <c r="H5866" s="273"/>
      <c r="I5866" s="271">
        <f t="shared" si="916"/>
        <v>0</v>
      </c>
      <c r="J5866" s="271"/>
      <c r="K5866" s="271"/>
      <c r="L5866" s="271"/>
      <c r="M5866" s="272"/>
      <c r="N5866" s="272"/>
      <c r="O5866" s="272" t="str">
        <f t="shared" si="917"/>
        <v/>
      </c>
      <c r="P5866" s="272" t="str">
        <f t="shared" si="918"/>
        <v/>
      </c>
      <c r="Q5866" s="272">
        <f t="shared" si="919"/>
        <v>0</v>
      </c>
      <c r="R5866" s="272"/>
    </row>
    <row r="5867" spans="1:21" x14ac:dyDescent="0.3">
      <c r="A5867" s="214">
        <v>6</v>
      </c>
      <c r="B5867" s="200"/>
      <c r="C5867" s="200"/>
      <c r="D5867" s="215"/>
      <c r="E5867" s="200"/>
      <c r="F5867" s="200"/>
      <c r="G5867" s="216"/>
      <c r="H5867" s="273"/>
      <c r="I5867" s="271">
        <f t="shared" si="916"/>
        <v>0</v>
      </c>
      <c r="J5867" s="271"/>
      <c r="K5867" s="271"/>
      <c r="L5867" s="271"/>
      <c r="M5867" s="272"/>
      <c r="N5867" s="272"/>
      <c r="O5867" s="272" t="str">
        <f t="shared" si="917"/>
        <v/>
      </c>
      <c r="P5867" s="272" t="str">
        <f t="shared" si="918"/>
        <v/>
      </c>
      <c r="Q5867" s="272">
        <f t="shared" si="919"/>
        <v>0</v>
      </c>
      <c r="R5867" s="272"/>
    </row>
    <row r="5868" spans="1:21" ht="17.25" thickBot="1" x14ac:dyDescent="0.35">
      <c r="A5868" s="217">
        <v>7</v>
      </c>
      <c r="B5868" s="204"/>
      <c r="C5868" s="204"/>
      <c r="D5868" s="218"/>
      <c r="E5868" s="204"/>
      <c r="F5868" s="204"/>
      <c r="G5868" s="219"/>
      <c r="H5868" s="273"/>
      <c r="I5868" s="271">
        <f t="shared" si="916"/>
        <v>0</v>
      </c>
      <c r="J5868" s="271"/>
      <c r="K5868" s="271"/>
      <c r="L5868" s="271"/>
      <c r="M5868" s="272"/>
      <c r="N5868" s="272"/>
      <c r="O5868" s="272" t="str">
        <f t="shared" si="917"/>
        <v/>
      </c>
      <c r="P5868" s="272" t="str">
        <f t="shared" si="918"/>
        <v/>
      </c>
      <c r="Q5868" s="272">
        <f t="shared" si="919"/>
        <v>0</v>
      </c>
      <c r="R5868" s="272"/>
    </row>
    <row r="5869" spans="1:21" x14ac:dyDescent="0.3">
      <c r="A5869" s="220">
        <v>8</v>
      </c>
      <c r="B5869" s="202"/>
      <c r="C5869" s="202"/>
      <c r="D5869" s="202" t="s">
        <v>271</v>
      </c>
      <c r="E5869" s="202"/>
      <c r="F5869" s="202"/>
      <c r="G5869" s="221"/>
      <c r="H5869" s="273">
        <f>SUM(B5869:B5875)</f>
        <v>0</v>
      </c>
      <c r="I5869" s="271">
        <f t="shared" si="916"/>
        <v>0</v>
      </c>
      <c r="J5869" s="271">
        <f>IF(SUM(H5869-40)&gt;0,H5869-40,0)</f>
        <v>0</v>
      </c>
      <c r="K5869" s="271">
        <f>IF(SUM(I5869:I5875)&gt;J5869,SUM(I5869:I5875),J5869)</f>
        <v>0</v>
      </c>
      <c r="L5869" s="271">
        <f>IF(D5869="o",IF(H5869&lt;15,0,IF(H5869&gt;40,8,H5869/5)),0)</f>
        <v>0</v>
      </c>
      <c r="M5869" s="272"/>
      <c r="N5869" s="272"/>
      <c r="O5869" s="272" t="str">
        <f t="shared" si="917"/>
        <v/>
      </c>
      <c r="P5869" s="272" t="str">
        <f t="shared" si="918"/>
        <v/>
      </c>
      <c r="Q5869" s="272">
        <f t="shared" si="919"/>
        <v>0</v>
      </c>
      <c r="R5869" s="272"/>
    </row>
    <row r="5870" spans="1:21" x14ac:dyDescent="0.3">
      <c r="A5870" s="214">
        <v>9</v>
      </c>
      <c r="B5870" s="200"/>
      <c r="C5870" s="200"/>
      <c r="D5870" s="215"/>
      <c r="E5870" s="200"/>
      <c r="F5870" s="200"/>
      <c r="G5870" s="216"/>
      <c r="H5870" s="273"/>
      <c r="I5870" s="271">
        <f t="shared" si="916"/>
        <v>0</v>
      </c>
      <c r="J5870" s="271"/>
      <c r="K5870" s="271"/>
      <c r="L5870" s="271"/>
      <c r="M5870" s="272"/>
      <c r="N5870" s="272"/>
      <c r="O5870" s="272" t="str">
        <f t="shared" si="917"/>
        <v/>
      </c>
      <c r="P5870" s="272" t="str">
        <f t="shared" si="918"/>
        <v/>
      </c>
      <c r="Q5870" s="272">
        <f t="shared" si="919"/>
        <v>0</v>
      </c>
      <c r="R5870" s="272"/>
    </row>
    <row r="5871" spans="1:21" x14ac:dyDescent="0.3">
      <c r="A5871" s="214">
        <v>10</v>
      </c>
      <c r="B5871" s="200"/>
      <c r="C5871" s="200"/>
      <c r="D5871" s="215"/>
      <c r="E5871" s="200"/>
      <c r="F5871" s="200"/>
      <c r="G5871" s="216"/>
      <c r="H5871" s="273"/>
      <c r="I5871" s="271">
        <f t="shared" si="916"/>
        <v>0</v>
      </c>
      <c r="J5871" s="271"/>
      <c r="K5871" s="271"/>
      <c r="L5871" s="271"/>
      <c r="M5871" s="272"/>
      <c r="N5871" s="272"/>
      <c r="O5871" s="272" t="str">
        <f t="shared" si="917"/>
        <v/>
      </c>
      <c r="P5871" s="272" t="str">
        <f t="shared" si="918"/>
        <v/>
      </c>
      <c r="Q5871" s="272">
        <f t="shared" si="919"/>
        <v>0</v>
      </c>
      <c r="R5871" s="272"/>
    </row>
    <row r="5872" spans="1:21" x14ac:dyDescent="0.3">
      <c r="A5872" s="214">
        <v>11</v>
      </c>
      <c r="B5872" s="200"/>
      <c r="C5872" s="200"/>
      <c r="D5872" s="215"/>
      <c r="E5872" s="200"/>
      <c r="F5872" s="200"/>
      <c r="G5872" s="216"/>
      <c r="H5872" s="273"/>
      <c r="I5872" s="271">
        <f t="shared" si="916"/>
        <v>0</v>
      </c>
      <c r="J5872" s="271"/>
      <c r="K5872" s="271"/>
      <c r="L5872" s="271"/>
      <c r="M5872" s="272"/>
      <c r="N5872" s="272"/>
      <c r="O5872" s="272" t="str">
        <f t="shared" si="917"/>
        <v/>
      </c>
      <c r="P5872" s="272" t="str">
        <f t="shared" si="918"/>
        <v/>
      </c>
      <c r="Q5872" s="272">
        <f t="shared" si="919"/>
        <v>0</v>
      </c>
      <c r="R5872" s="272"/>
    </row>
    <row r="5873" spans="1:18" x14ac:dyDescent="0.3">
      <c r="A5873" s="214">
        <v>12</v>
      </c>
      <c r="B5873" s="200"/>
      <c r="C5873" s="200"/>
      <c r="D5873" s="215"/>
      <c r="E5873" s="200"/>
      <c r="F5873" s="200"/>
      <c r="G5873" s="216"/>
      <c r="H5873" s="273"/>
      <c r="I5873" s="271">
        <f t="shared" si="916"/>
        <v>0</v>
      </c>
      <c r="J5873" s="271"/>
      <c r="K5873" s="271"/>
      <c r="L5873" s="271"/>
      <c r="M5873" s="272"/>
      <c r="N5873" s="272"/>
      <c r="O5873" s="272" t="str">
        <f t="shared" si="917"/>
        <v/>
      </c>
      <c r="P5873" s="272" t="str">
        <f t="shared" si="918"/>
        <v/>
      </c>
      <c r="Q5873" s="272">
        <f t="shared" si="919"/>
        <v>0</v>
      </c>
      <c r="R5873" s="272"/>
    </row>
    <row r="5874" spans="1:18" x14ac:dyDescent="0.3">
      <c r="A5874" s="214">
        <v>13</v>
      </c>
      <c r="B5874" s="200"/>
      <c r="C5874" s="200"/>
      <c r="D5874" s="215"/>
      <c r="E5874" s="200"/>
      <c r="F5874" s="200"/>
      <c r="G5874" s="216"/>
      <c r="H5874" s="273"/>
      <c r="I5874" s="271">
        <f t="shared" si="916"/>
        <v>0</v>
      </c>
      <c r="J5874" s="271"/>
      <c r="K5874" s="271"/>
      <c r="L5874" s="271"/>
      <c r="M5874" s="272"/>
      <c r="N5874" s="272"/>
      <c r="O5874" s="272" t="str">
        <f t="shared" si="917"/>
        <v/>
      </c>
      <c r="P5874" s="272" t="str">
        <f t="shared" si="918"/>
        <v/>
      </c>
      <c r="Q5874" s="272">
        <f t="shared" si="919"/>
        <v>0</v>
      </c>
      <c r="R5874" s="272"/>
    </row>
    <row r="5875" spans="1:18" ht="17.25" thickBot="1" x14ac:dyDescent="0.35">
      <c r="A5875" s="217">
        <v>14</v>
      </c>
      <c r="B5875" s="204"/>
      <c r="C5875" s="204"/>
      <c r="D5875" s="218"/>
      <c r="E5875" s="204"/>
      <c r="F5875" s="204"/>
      <c r="G5875" s="219"/>
      <c r="H5875" s="273"/>
      <c r="I5875" s="271">
        <f t="shared" si="916"/>
        <v>0</v>
      </c>
      <c r="J5875" s="271"/>
      <c r="K5875" s="271"/>
      <c r="L5875" s="271"/>
      <c r="M5875" s="272"/>
      <c r="N5875" s="272"/>
      <c r="O5875" s="272" t="str">
        <f t="shared" si="917"/>
        <v/>
      </c>
      <c r="P5875" s="272" t="str">
        <f t="shared" si="918"/>
        <v/>
      </c>
      <c r="Q5875" s="272">
        <f t="shared" si="919"/>
        <v>0</v>
      </c>
      <c r="R5875" s="272"/>
    </row>
    <row r="5876" spans="1:18" x14ac:dyDescent="0.3">
      <c r="A5876" s="220">
        <v>15</v>
      </c>
      <c r="B5876" s="202"/>
      <c r="C5876" s="202"/>
      <c r="D5876" s="202" t="s">
        <v>271</v>
      </c>
      <c r="E5876" s="202"/>
      <c r="F5876" s="202"/>
      <c r="G5876" s="221"/>
      <c r="H5876" s="273">
        <f>SUM(B5876:B5882)</f>
        <v>0</v>
      </c>
      <c r="I5876" s="271">
        <f t="shared" si="916"/>
        <v>0</v>
      </c>
      <c r="J5876" s="271">
        <f>IF(SUM(H5876-40)&gt;0,H5876-40,0)</f>
        <v>0</v>
      </c>
      <c r="K5876" s="271">
        <f>IF(SUM(I5876:I5882)&gt;J5876,SUM(I5876:I5882),J5876)</f>
        <v>0</v>
      </c>
      <c r="L5876" s="271">
        <f>IF(D5876="o",IF(H5876&lt;15,0,IF(H5876&gt;40,8,H5876/5)),0)</f>
        <v>0</v>
      </c>
      <c r="M5876" s="272"/>
      <c r="N5876" s="272"/>
      <c r="O5876" s="272" t="str">
        <f t="shared" si="917"/>
        <v/>
      </c>
      <c r="P5876" s="272" t="str">
        <f t="shared" si="918"/>
        <v/>
      </c>
      <c r="Q5876" s="272">
        <f t="shared" si="919"/>
        <v>0</v>
      </c>
      <c r="R5876" s="272"/>
    </row>
    <row r="5877" spans="1:18" x14ac:dyDescent="0.3">
      <c r="A5877" s="214">
        <v>16</v>
      </c>
      <c r="B5877" s="200"/>
      <c r="C5877" s="200"/>
      <c r="D5877" s="215"/>
      <c r="E5877" s="200"/>
      <c r="F5877" s="200"/>
      <c r="G5877" s="216"/>
      <c r="H5877" s="273"/>
      <c r="I5877" s="271">
        <f t="shared" si="916"/>
        <v>0</v>
      </c>
      <c r="J5877" s="271"/>
      <c r="K5877" s="271"/>
      <c r="L5877" s="271"/>
      <c r="M5877" s="272"/>
      <c r="N5877" s="272"/>
      <c r="O5877" s="272" t="str">
        <f t="shared" si="917"/>
        <v/>
      </c>
      <c r="P5877" s="272" t="str">
        <f t="shared" si="918"/>
        <v/>
      </c>
      <c r="Q5877" s="272">
        <f t="shared" si="919"/>
        <v>0</v>
      </c>
      <c r="R5877" s="272"/>
    </row>
    <row r="5878" spans="1:18" x14ac:dyDescent="0.3">
      <c r="A5878" s="214">
        <v>17</v>
      </c>
      <c r="B5878" s="200"/>
      <c r="C5878" s="200"/>
      <c r="D5878" s="215"/>
      <c r="E5878" s="200"/>
      <c r="F5878" s="200"/>
      <c r="G5878" s="216"/>
      <c r="H5878" s="273"/>
      <c r="I5878" s="271">
        <f t="shared" si="916"/>
        <v>0</v>
      </c>
      <c r="J5878" s="271"/>
      <c r="K5878" s="271"/>
      <c r="L5878" s="271"/>
      <c r="M5878" s="272"/>
      <c r="N5878" s="272"/>
      <c r="O5878" s="272" t="str">
        <f t="shared" si="917"/>
        <v/>
      </c>
      <c r="P5878" s="272" t="str">
        <f t="shared" si="918"/>
        <v/>
      </c>
      <c r="Q5878" s="272">
        <f t="shared" si="919"/>
        <v>0</v>
      </c>
      <c r="R5878" s="272"/>
    </row>
    <row r="5879" spans="1:18" x14ac:dyDescent="0.3">
      <c r="A5879" s="214">
        <v>18</v>
      </c>
      <c r="B5879" s="200"/>
      <c r="C5879" s="200"/>
      <c r="D5879" s="215"/>
      <c r="E5879" s="200"/>
      <c r="F5879" s="200"/>
      <c r="G5879" s="216"/>
      <c r="H5879" s="273"/>
      <c r="I5879" s="271">
        <f t="shared" si="916"/>
        <v>0</v>
      </c>
      <c r="J5879" s="271"/>
      <c r="K5879" s="271"/>
      <c r="L5879" s="271"/>
      <c r="M5879" s="272"/>
      <c r="N5879" s="272"/>
      <c r="O5879" s="272" t="str">
        <f t="shared" si="917"/>
        <v/>
      </c>
      <c r="P5879" s="272" t="str">
        <f t="shared" si="918"/>
        <v/>
      </c>
      <c r="Q5879" s="272">
        <f t="shared" si="919"/>
        <v>0</v>
      </c>
      <c r="R5879" s="272"/>
    </row>
    <row r="5880" spans="1:18" x14ac:dyDescent="0.3">
      <c r="A5880" s="214">
        <v>19</v>
      </c>
      <c r="B5880" s="200"/>
      <c r="C5880" s="200"/>
      <c r="D5880" s="215"/>
      <c r="E5880" s="200"/>
      <c r="F5880" s="200"/>
      <c r="G5880" s="216"/>
      <c r="H5880" s="273"/>
      <c r="I5880" s="271">
        <f t="shared" si="916"/>
        <v>0</v>
      </c>
      <c r="J5880" s="271"/>
      <c r="K5880" s="271"/>
      <c r="L5880" s="271"/>
      <c r="M5880" s="272"/>
      <c r="N5880" s="272"/>
      <c r="O5880" s="272" t="str">
        <f t="shared" si="917"/>
        <v/>
      </c>
      <c r="P5880" s="272" t="str">
        <f t="shared" si="918"/>
        <v/>
      </c>
      <c r="Q5880" s="272">
        <f t="shared" si="919"/>
        <v>0</v>
      </c>
      <c r="R5880" s="272"/>
    </row>
    <row r="5881" spans="1:18" x14ac:dyDescent="0.3">
      <c r="A5881" s="214">
        <v>20</v>
      </c>
      <c r="B5881" s="200"/>
      <c r="C5881" s="200"/>
      <c r="D5881" s="215"/>
      <c r="E5881" s="200"/>
      <c r="F5881" s="200"/>
      <c r="G5881" s="216"/>
      <c r="H5881" s="273"/>
      <c r="I5881" s="271">
        <f t="shared" si="916"/>
        <v>0</v>
      </c>
      <c r="J5881" s="271"/>
      <c r="K5881" s="271"/>
      <c r="L5881" s="271"/>
      <c r="M5881" s="272"/>
      <c r="N5881" s="272"/>
      <c r="O5881" s="272" t="str">
        <f t="shared" si="917"/>
        <v/>
      </c>
      <c r="P5881" s="272" t="str">
        <f t="shared" si="918"/>
        <v/>
      </c>
      <c r="Q5881" s="272">
        <f t="shared" si="919"/>
        <v>0</v>
      </c>
      <c r="R5881" s="272"/>
    </row>
    <row r="5882" spans="1:18" ht="17.25" thickBot="1" x14ac:dyDescent="0.35">
      <c r="A5882" s="217">
        <v>21</v>
      </c>
      <c r="B5882" s="204"/>
      <c r="C5882" s="204"/>
      <c r="D5882" s="218"/>
      <c r="E5882" s="204"/>
      <c r="F5882" s="204"/>
      <c r="G5882" s="219"/>
      <c r="H5882" s="273"/>
      <c r="I5882" s="271">
        <f t="shared" si="916"/>
        <v>0</v>
      </c>
      <c r="J5882" s="271"/>
      <c r="K5882" s="271"/>
      <c r="L5882" s="271"/>
      <c r="M5882" s="272"/>
      <c r="N5882" s="272"/>
      <c r="O5882" s="272" t="str">
        <f t="shared" si="917"/>
        <v/>
      </c>
      <c r="P5882" s="272" t="str">
        <f t="shared" si="918"/>
        <v/>
      </c>
      <c r="Q5882" s="272">
        <f t="shared" si="919"/>
        <v>0</v>
      </c>
      <c r="R5882" s="272"/>
    </row>
    <row r="5883" spans="1:18" x14ac:dyDescent="0.3">
      <c r="A5883" s="220">
        <v>22</v>
      </c>
      <c r="B5883" s="202"/>
      <c r="C5883" s="202"/>
      <c r="D5883" s="202" t="s">
        <v>271</v>
      </c>
      <c r="E5883" s="202"/>
      <c r="F5883" s="202"/>
      <c r="G5883" s="221"/>
      <c r="H5883" s="273">
        <f>SUM(B5883:B5889)</f>
        <v>0</v>
      </c>
      <c r="I5883" s="271">
        <f t="shared" si="916"/>
        <v>0</v>
      </c>
      <c r="J5883" s="271">
        <f>IF(SUM(H5883-40)&gt;0,H5883-40,0)</f>
        <v>0</v>
      </c>
      <c r="K5883" s="271">
        <f>IF(SUM(I5883:I5889)&gt;J5883,SUM(I5883:I5889),J5883)</f>
        <v>0</v>
      </c>
      <c r="L5883" s="271">
        <f>IF(D5883="o",IF(H5883&lt;15,0,IF(H5883&gt;40,8,H5883/5)),0)</f>
        <v>0</v>
      </c>
      <c r="M5883" s="272"/>
      <c r="N5883" s="272"/>
      <c r="O5883" s="272" t="str">
        <f t="shared" si="917"/>
        <v/>
      </c>
      <c r="P5883" s="272" t="str">
        <f t="shared" si="918"/>
        <v/>
      </c>
      <c r="Q5883" s="272">
        <f t="shared" si="919"/>
        <v>0</v>
      </c>
      <c r="R5883" s="272"/>
    </row>
    <row r="5884" spans="1:18" x14ac:dyDescent="0.3">
      <c r="A5884" s="214">
        <v>23</v>
      </c>
      <c r="B5884" s="200"/>
      <c r="C5884" s="200"/>
      <c r="D5884" s="215"/>
      <c r="E5884" s="200"/>
      <c r="F5884" s="200"/>
      <c r="G5884" s="216"/>
      <c r="H5884" s="273"/>
      <c r="I5884" s="271">
        <f t="shared" si="916"/>
        <v>0</v>
      </c>
      <c r="J5884" s="271"/>
      <c r="K5884" s="271"/>
      <c r="L5884" s="271"/>
      <c r="M5884" s="272"/>
      <c r="N5884" s="272"/>
      <c r="O5884" s="272" t="str">
        <f t="shared" si="917"/>
        <v/>
      </c>
      <c r="P5884" s="272" t="str">
        <f t="shared" si="918"/>
        <v/>
      </c>
      <c r="Q5884" s="272">
        <f t="shared" si="919"/>
        <v>0</v>
      </c>
      <c r="R5884" s="272"/>
    </row>
    <row r="5885" spans="1:18" x14ac:dyDescent="0.3">
      <c r="A5885" s="214">
        <v>24</v>
      </c>
      <c r="B5885" s="200"/>
      <c r="C5885" s="200"/>
      <c r="D5885" s="215"/>
      <c r="E5885" s="200"/>
      <c r="F5885" s="200"/>
      <c r="G5885" s="216"/>
      <c r="H5885" s="273"/>
      <c r="I5885" s="271">
        <f t="shared" si="916"/>
        <v>0</v>
      </c>
      <c r="J5885" s="271"/>
      <c r="K5885" s="271"/>
      <c r="L5885" s="271"/>
      <c r="M5885" s="272"/>
      <c r="N5885" s="272"/>
      <c r="O5885" s="272" t="str">
        <f t="shared" si="917"/>
        <v/>
      </c>
      <c r="P5885" s="272" t="str">
        <f t="shared" si="918"/>
        <v/>
      </c>
      <c r="Q5885" s="272">
        <f t="shared" si="919"/>
        <v>0</v>
      </c>
      <c r="R5885" s="272"/>
    </row>
    <row r="5886" spans="1:18" x14ac:dyDescent="0.3">
      <c r="A5886" s="214">
        <v>25</v>
      </c>
      <c r="B5886" s="200"/>
      <c r="C5886" s="200"/>
      <c r="D5886" s="215"/>
      <c r="E5886" s="200"/>
      <c r="F5886" s="200"/>
      <c r="G5886" s="216"/>
      <c r="H5886" s="273"/>
      <c r="I5886" s="271">
        <f t="shared" si="916"/>
        <v>0</v>
      </c>
      <c r="J5886" s="271"/>
      <c r="K5886" s="271"/>
      <c r="L5886" s="271"/>
      <c r="M5886" s="272"/>
      <c r="N5886" s="272"/>
      <c r="O5886" s="272" t="str">
        <f t="shared" si="917"/>
        <v/>
      </c>
      <c r="P5886" s="272" t="str">
        <f t="shared" si="918"/>
        <v/>
      </c>
      <c r="Q5886" s="272">
        <f t="shared" si="919"/>
        <v>0</v>
      </c>
      <c r="R5886" s="272"/>
    </row>
    <row r="5887" spans="1:18" x14ac:dyDescent="0.3">
      <c r="A5887" s="214">
        <v>26</v>
      </c>
      <c r="B5887" s="200"/>
      <c r="C5887" s="200"/>
      <c r="D5887" s="215"/>
      <c r="E5887" s="200"/>
      <c r="F5887" s="200"/>
      <c r="G5887" s="216"/>
      <c r="H5887" s="273"/>
      <c r="I5887" s="271">
        <f t="shared" si="916"/>
        <v>0</v>
      </c>
      <c r="J5887" s="271"/>
      <c r="K5887" s="271"/>
      <c r="L5887" s="271"/>
      <c r="M5887" s="272"/>
      <c r="N5887" s="272"/>
      <c r="O5887" s="272" t="str">
        <f t="shared" si="917"/>
        <v/>
      </c>
      <c r="P5887" s="272" t="str">
        <f t="shared" si="918"/>
        <v/>
      </c>
      <c r="Q5887" s="272">
        <f t="shared" si="919"/>
        <v>0</v>
      </c>
      <c r="R5887" s="272"/>
    </row>
    <row r="5888" spans="1:18" x14ac:dyDescent="0.3">
      <c r="A5888" s="214">
        <v>27</v>
      </c>
      <c r="B5888" s="200"/>
      <c r="C5888" s="200"/>
      <c r="D5888" s="215"/>
      <c r="E5888" s="200"/>
      <c r="F5888" s="200"/>
      <c r="G5888" s="216"/>
      <c r="H5888" s="273"/>
      <c r="I5888" s="271">
        <f t="shared" si="916"/>
        <v>0</v>
      </c>
      <c r="J5888" s="271"/>
      <c r="K5888" s="271"/>
      <c r="L5888" s="271"/>
      <c r="M5888" s="272"/>
      <c r="N5888" s="272"/>
      <c r="O5888" s="272" t="str">
        <f t="shared" si="917"/>
        <v/>
      </c>
      <c r="P5888" s="272" t="str">
        <f t="shared" si="918"/>
        <v/>
      </c>
      <c r="Q5888" s="272">
        <f t="shared" si="919"/>
        <v>0</v>
      </c>
      <c r="R5888" s="272"/>
    </row>
    <row r="5889" spans="1:21" ht="17.25" thickBot="1" x14ac:dyDescent="0.35">
      <c r="A5889" s="217">
        <v>28</v>
      </c>
      <c r="B5889" s="204"/>
      <c r="C5889" s="204"/>
      <c r="D5889" s="218"/>
      <c r="E5889" s="204"/>
      <c r="F5889" s="204"/>
      <c r="G5889" s="219"/>
      <c r="H5889" s="273"/>
      <c r="I5889" s="271">
        <f t="shared" si="916"/>
        <v>0</v>
      </c>
      <c r="J5889" s="271"/>
      <c r="K5889" s="271"/>
      <c r="L5889" s="271"/>
      <c r="M5889" s="272"/>
      <c r="N5889" s="272"/>
      <c r="O5889" s="272" t="str">
        <f t="shared" si="917"/>
        <v/>
      </c>
      <c r="P5889" s="272" t="str">
        <f t="shared" si="918"/>
        <v/>
      </c>
      <c r="Q5889" s="272">
        <f t="shared" si="919"/>
        <v>0</v>
      </c>
      <c r="R5889" s="272"/>
    </row>
    <row r="5890" spans="1:21" x14ac:dyDescent="0.3">
      <c r="A5890" s="205"/>
      <c r="B5890" s="202"/>
      <c r="C5890" s="202"/>
      <c r="D5890" s="202" t="s">
        <v>271</v>
      </c>
      <c r="E5890" s="202"/>
      <c r="F5890" s="202"/>
      <c r="G5890" s="221"/>
      <c r="H5890" s="273" t="str">
        <f>IF(A5890&lt;&gt;0,SUM(Q5890:Q5892),"")</f>
        <v/>
      </c>
      <c r="I5890" s="271" t="str">
        <f>IF(A5890&lt;&gt;0,IF(IFERROR(B5890-8,0)&lt;0,0,IFERROR(B5890-8,0)),"")</f>
        <v/>
      </c>
      <c r="J5890" s="271" t="str">
        <f>IF(A5890&lt;&gt;0,IF(SUM(H5890-40)&gt;0,H5890-40,0),"")</f>
        <v/>
      </c>
      <c r="K5890" s="271" t="str">
        <f>IF(A5890&lt;&gt;0,IF(SUM(I5890:I5892)&gt;J5890,SUM(I5890:I5892),J5890),"")</f>
        <v/>
      </c>
      <c r="L5890" s="271" t="str">
        <f>IF(A5890&lt;&gt;0,IF(D5862="o",IF(H5890&lt;(15/(7/COUNTA(A5890:A5892))),0,IF(H5890&gt;(COUNTA(A5890:A5892)/5*40),COUNTA(A5890:A5892)/5*8,H5890/5)),""),"")</f>
        <v/>
      </c>
      <c r="M5890" s="272"/>
      <c r="N5890" s="272"/>
      <c r="O5890" s="272" t="str">
        <f t="shared" si="917"/>
        <v/>
      </c>
      <c r="P5890" s="272" t="str">
        <f t="shared" si="918"/>
        <v/>
      </c>
      <c r="Q5890" s="272">
        <f t="shared" si="919"/>
        <v>0</v>
      </c>
      <c r="R5890" s="272"/>
    </row>
    <row r="5891" spans="1:21" x14ac:dyDescent="0.3">
      <c r="A5891" s="206"/>
      <c r="B5891" s="200"/>
      <c r="C5891" s="200"/>
      <c r="D5891" s="215"/>
      <c r="E5891" s="200"/>
      <c r="F5891" s="200"/>
      <c r="G5891" s="216"/>
      <c r="H5891" s="273"/>
      <c r="I5891" s="271" t="str">
        <f>IF(A5891&lt;&gt;0,IF(IFERROR(B5891-8,0)&lt;0,0,IFERROR(B5891-8,0)),"")</f>
        <v/>
      </c>
      <c r="J5891" s="271"/>
      <c r="K5891" s="271"/>
      <c r="L5891" s="271"/>
      <c r="M5891" s="272"/>
      <c r="N5891" s="272"/>
      <c r="O5891" s="272" t="str">
        <f t="shared" si="917"/>
        <v/>
      </c>
      <c r="P5891" s="272" t="str">
        <f t="shared" si="918"/>
        <v/>
      </c>
      <c r="Q5891" s="272">
        <f t="shared" si="919"/>
        <v>0</v>
      </c>
      <c r="R5891" s="272"/>
    </row>
    <row r="5892" spans="1:21" ht="17.25" thickBot="1" x14ac:dyDescent="0.35">
      <c r="A5892" s="207"/>
      <c r="B5892" s="204"/>
      <c r="C5892" s="204"/>
      <c r="D5892" s="218"/>
      <c r="E5892" s="204"/>
      <c r="F5892" s="204"/>
      <c r="G5892" s="219"/>
      <c r="H5892" s="273"/>
      <c r="I5892" s="271" t="str">
        <f>IF(A5892&lt;&gt;0,IF(IFERROR(B5892-8,0)&lt;0,0,IFERROR(B5892-8,0)),"")</f>
        <v/>
      </c>
      <c r="J5892" s="271"/>
      <c r="K5892" s="271"/>
      <c r="L5892" s="271"/>
      <c r="M5892" s="272"/>
      <c r="N5892" s="272"/>
      <c r="O5892" s="272"/>
      <c r="P5892" s="272"/>
      <c r="Q5892" s="272">
        <f t="shared" si="919"/>
        <v>0</v>
      </c>
      <c r="R5892" s="272"/>
    </row>
    <row r="5893" spans="1:21" ht="17.25" thickBot="1" x14ac:dyDescent="0.35">
      <c r="A5893" s="211"/>
      <c r="B5893" s="243"/>
      <c r="C5893" s="243"/>
      <c r="D5893" s="243"/>
      <c r="E5893" s="243"/>
      <c r="F5893" s="243"/>
      <c r="G5893" s="244"/>
      <c r="H5893" s="273">
        <f t="shared" ref="H5893:M5893" si="920">SUM(H5894:H5924)</f>
        <v>0</v>
      </c>
      <c r="I5893" s="271">
        <f t="shared" si="920"/>
        <v>0</v>
      </c>
      <c r="J5893" s="271">
        <f t="shared" si="920"/>
        <v>0</v>
      </c>
      <c r="K5893" s="271">
        <f t="shared" si="920"/>
        <v>0</v>
      </c>
      <c r="L5893" s="274">
        <f t="shared" si="920"/>
        <v>0</v>
      </c>
      <c r="M5893" s="271" t="e">
        <f t="shared" si="920"/>
        <v>#DIV/0!</v>
      </c>
      <c r="N5893" s="275">
        <f>COUNTA(B5894:B5924)-COUNTIF(B5894:B5924,"연차")</f>
        <v>0</v>
      </c>
      <c r="O5893" s="271">
        <f>SUM(O5894:O5924)</f>
        <v>0</v>
      </c>
      <c r="P5893" s="271">
        <f>SUM(P5894:P5924)</f>
        <v>0</v>
      </c>
      <c r="Q5893" s="272">
        <f>SUM(Q5894:Q5924)</f>
        <v>0</v>
      </c>
      <c r="R5893" s="272">
        <f>COUNTA(A5894:A5924)</f>
        <v>28</v>
      </c>
      <c r="S5893" s="276">
        <f>SUM(C5894:C5924)</f>
        <v>0</v>
      </c>
      <c r="T5893" s="276">
        <f>SUM(F5894:F5924)</f>
        <v>0</v>
      </c>
      <c r="U5893" s="251">
        <f>G5895*G5897</f>
        <v>0</v>
      </c>
    </row>
    <row r="5894" spans="1:21" x14ac:dyDescent="0.3">
      <c r="A5894" s="212">
        <v>1</v>
      </c>
      <c r="B5894" s="201"/>
      <c r="C5894" s="201"/>
      <c r="D5894" s="201" t="s">
        <v>271</v>
      </c>
      <c r="E5894" s="201"/>
      <c r="F5894" s="201"/>
      <c r="G5894" s="213" t="s">
        <v>282</v>
      </c>
      <c r="H5894" s="273">
        <f>SUM(B5894:B5900)</f>
        <v>0</v>
      </c>
      <c r="I5894" s="271">
        <f t="shared" ref="I5894:I5921" si="921">IF(IFERROR(B5894-8,0)&lt;0,0,IFERROR(B5894-8,0))</f>
        <v>0</v>
      </c>
      <c r="J5894" s="271">
        <f>IF(SUM(H5894-40)&gt;0,H5894-40,0)</f>
        <v>0</v>
      </c>
      <c r="K5894" s="271">
        <f>IF(SUM(I5894:I5900)&gt;J5894,SUM(I5894:I5900),J5894)</f>
        <v>0</v>
      </c>
      <c r="L5894" s="271">
        <f>IF(D5894="o",IF(H5894&lt;15,0,IF(H5894&gt;40,8,H5894/5)),0)</f>
        <v>0</v>
      </c>
      <c r="M5894" s="272" t="e">
        <f>SUM(B5894:B5924)/COUNTA(B5894:B5924)</f>
        <v>#DIV/0!</v>
      </c>
      <c r="N5894" s="272"/>
      <c r="O5894" s="272" t="str">
        <f>IF(E5894="o",IF(B5894&gt;8,8,B5894),"")</f>
        <v/>
      </c>
      <c r="P5894" s="272" t="str">
        <f>IF(E5894="o",IF(B5894&gt;8,B5894-8,0),"")</f>
        <v/>
      </c>
      <c r="Q5894" s="272">
        <f>COUNTA(A5894)*IF(B5894="연차",0,B5894)</f>
        <v>0</v>
      </c>
      <c r="R5894" s="272"/>
    </row>
    <row r="5895" spans="1:21" x14ac:dyDescent="0.3">
      <c r="A5895" s="214">
        <v>2</v>
      </c>
      <c r="B5895" s="200"/>
      <c r="C5895" s="200"/>
      <c r="D5895" s="215"/>
      <c r="E5895" s="200"/>
      <c r="F5895" s="200"/>
      <c r="G5895" s="203"/>
      <c r="H5895" s="273"/>
      <c r="I5895" s="271">
        <f t="shared" si="921"/>
        <v>0</v>
      </c>
      <c r="J5895" s="271"/>
      <c r="K5895" s="271"/>
      <c r="L5895" s="271"/>
      <c r="M5895" s="272"/>
      <c r="N5895" s="272"/>
      <c r="O5895" s="272" t="str">
        <f t="shared" ref="O5895:O5923" si="922">IF(E5895="o",IF(B5895&gt;8,8,B5895),"")</f>
        <v/>
      </c>
      <c r="P5895" s="272" t="str">
        <f t="shared" ref="P5895:P5923" si="923">IF(E5895="o",IF(B5895&gt;8,B5895-8,0),"")</f>
        <v/>
      </c>
      <c r="Q5895" s="272">
        <f t="shared" ref="Q5895:Q5924" si="924">COUNTA(A5895)*IF(B5895="연차",0,B5895)</f>
        <v>0</v>
      </c>
      <c r="R5895" s="272"/>
    </row>
    <row r="5896" spans="1:21" x14ac:dyDescent="0.3">
      <c r="A5896" s="214">
        <v>3</v>
      </c>
      <c r="B5896" s="200"/>
      <c r="C5896" s="200"/>
      <c r="D5896" s="215"/>
      <c r="E5896" s="200"/>
      <c r="F5896" s="200"/>
      <c r="G5896" s="203" t="s">
        <v>275</v>
      </c>
      <c r="H5896" s="273"/>
      <c r="I5896" s="271">
        <f t="shared" si="921"/>
        <v>0</v>
      </c>
      <c r="J5896" s="271"/>
      <c r="K5896" s="271"/>
      <c r="L5896" s="271"/>
      <c r="M5896" s="272"/>
      <c r="N5896" s="272"/>
      <c r="O5896" s="272" t="str">
        <f t="shared" si="922"/>
        <v/>
      </c>
      <c r="P5896" s="272" t="str">
        <f t="shared" si="923"/>
        <v/>
      </c>
      <c r="Q5896" s="272">
        <f t="shared" si="924"/>
        <v>0</v>
      </c>
      <c r="R5896" s="272"/>
    </row>
    <row r="5897" spans="1:21" x14ac:dyDescent="0.3">
      <c r="A5897" s="214">
        <v>4</v>
      </c>
      <c r="B5897" s="200"/>
      <c r="C5897" s="200"/>
      <c r="D5897" s="215"/>
      <c r="E5897" s="200"/>
      <c r="F5897" s="200"/>
      <c r="G5897" s="203"/>
      <c r="H5897" s="273"/>
      <c r="I5897" s="271">
        <f t="shared" si="921"/>
        <v>0</v>
      </c>
      <c r="J5897" s="271"/>
      <c r="K5897" s="271"/>
      <c r="L5897" s="271"/>
      <c r="M5897" s="272"/>
      <c r="N5897" s="272"/>
      <c r="O5897" s="272" t="str">
        <f t="shared" si="922"/>
        <v/>
      </c>
      <c r="P5897" s="272" t="str">
        <f t="shared" si="923"/>
        <v/>
      </c>
      <c r="Q5897" s="272">
        <f t="shared" si="924"/>
        <v>0</v>
      </c>
      <c r="R5897" s="272"/>
    </row>
    <row r="5898" spans="1:21" x14ac:dyDescent="0.3">
      <c r="A5898" s="214">
        <v>5</v>
      </c>
      <c r="B5898" s="200"/>
      <c r="C5898" s="200"/>
      <c r="D5898" s="215"/>
      <c r="E5898" s="200"/>
      <c r="F5898" s="200"/>
      <c r="G5898" s="216"/>
      <c r="H5898" s="273"/>
      <c r="I5898" s="271">
        <f t="shared" si="921"/>
        <v>0</v>
      </c>
      <c r="J5898" s="271"/>
      <c r="K5898" s="271"/>
      <c r="L5898" s="271"/>
      <c r="M5898" s="272"/>
      <c r="N5898" s="272"/>
      <c r="O5898" s="272" t="str">
        <f t="shared" si="922"/>
        <v/>
      </c>
      <c r="P5898" s="272" t="str">
        <f t="shared" si="923"/>
        <v/>
      </c>
      <c r="Q5898" s="272">
        <f t="shared" si="924"/>
        <v>0</v>
      </c>
      <c r="R5898" s="272"/>
    </row>
    <row r="5899" spans="1:21" x14ac:dyDescent="0.3">
      <c r="A5899" s="214">
        <v>6</v>
      </c>
      <c r="B5899" s="200"/>
      <c r="C5899" s="200"/>
      <c r="D5899" s="215"/>
      <c r="E5899" s="200"/>
      <c r="F5899" s="200"/>
      <c r="G5899" s="216"/>
      <c r="H5899" s="273"/>
      <c r="I5899" s="271">
        <f t="shared" si="921"/>
        <v>0</v>
      </c>
      <c r="J5899" s="271"/>
      <c r="K5899" s="271"/>
      <c r="L5899" s="271"/>
      <c r="M5899" s="272"/>
      <c r="N5899" s="272"/>
      <c r="O5899" s="272" t="str">
        <f t="shared" si="922"/>
        <v/>
      </c>
      <c r="P5899" s="272" t="str">
        <f t="shared" si="923"/>
        <v/>
      </c>
      <c r="Q5899" s="272">
        <f t="shared" si="924"/>
        <v>0</v>
      </c>
      <c r="R5899" s="272"/>
    </row>
    <row r="5900" spans="1:21" ht="17.25" thickBot="1" x14ac:dyDescent="0.35">
      <c r="A5900" s="217">
        <v>7</v>
      </c>
      <c r="B5900" s="204"/>
      <c r="C5900" s="204"/>
      <c r="D5900" s="218"/>
      <c r="E5900" s="204"/>
      <c r="F5900" s="204"/>
      <c r="G5900" s="219"/>
      <c r="H5900" s="273"/>
      <c r="I5900" s="271">
        <f t="shared" si="921"/>
        <v>0</v>
      </c>
      <c r="J5900" s="271"/>
      <c r="K5900" s="271"/>
      <c r="L5900" s="271"/>
      <c r="M5900" s="272"/>
      <c r="N5900" s="272"/>
      <c r="O5900" s="272" t="str">
        <f t="shared" si="922"/>
        <v/>
      </c>
      <c r="P5900" s="272" t="str">
        <f t="shared" si="923"/>
        <v/>
      </c>
      <c r="Q5900" s="272">
        <f t="shared" si="924"/>
        <v>0</v>
      </c>
      <c r="R5900" s="272"/>
    </row>
    <row r="5901" spans="1:21" x14ac:dyDescent="0.3">
      <c r="A5901" s="220">
        <v>8</v>
      </c>
      <c r="B5901" s="202"/>
      <c r="C5901" s="202"/>
      <c r="D5901" s="202" t="s">
        <v>271</v>
      </c>
      <c r="E5901" s="202"/>
      <c r="F5901" s="202"/>
      <c r="G5901" s="221"/>
      <c r="H5901" s="273">
        <f>SUM(B5901:B5907)</f>
        <v>0</v>
      </c>
      <c r="I5901" s="271">
        <f t="shared" si="921"/>
        <v>0</v>
      </c>
      <c r="J5901" s="271">
        <f>IF(SUM(H5901-40)&gt;0,H5901-40,0)</f>
        <v>0</v>
      </c>
      <c r="K5901" s="271">
        <f>IF(SUM(I5901:I5907)&gt;J5901,SUM(I5901:I5907),J5901)</f>
        <v>0</v>
      </c>
      <c r="L5901" s="271">
        <f>IF(D5901="o",IF(H5901&lt;15,0,IF(H5901&gt;40,8,H5901/5)),0)</f>
        <v>0</v>
      </c>
      <c r="M5901" s="272"/>
      <c r="N5901" s="272"/>
      <c r="O5901" s="272" t="str">
        <f t="shared" si="922"/>
        <v/>
      </c>
      <c r="P5901" s="272" t="str">
        <f t="shared" si="923"/>
        <v/>
      </c>
      <c r="Q5901" s="272">
        <f t="shared" si="924"/>
        <v>0</v>
      </c>
      <c r="R5901" s="272"/>
    </row>
    <row r="5902" spans="1:21" x14ac:dyDescent="0.3">
      <c r="A5902" s="214">
        <v>9</v>
      </c>
      <c r="B5902" s="200"/>
      <c r="C5902" s="200"/>
      <c r="D5902" s="215"/>
      <c r="E5902" s="200"/>
      <c r="F5902" s="200"/>
      <c r="G5902" s="216"/>
      <c r="H5902" s="273"/>
      <c r="I5902" s="271">
        <f t="shared" si="921"/>
        <v>0</v>
      </c>
      <c r="J5902" s="271"/>
      <c r="K5902" s="271"/>
      <c r="L5902" s="271"/>
      <c r="M5902" s="272"/>
      <c r="N5902" s="272"/>
      <c r="O5902" s="272" t="str">
        <f t="shared" si="922"/>
        <v/>
      </c>
      <c r="P5902" s="272" t="str">
        <f t="shared" si="923"/>
        <v/>
      </c>
      <c r="Q5902" s="272">
        <f t="shared" si="924"/>
        <v>0</v>
      </c>
      <c r="R5902" s="272"/>
    </row>
    <row r="5903" spans="1:21" x14ac:dyDescent="0.3">
      <c r="A5903" s="214">
        <v>10</v>
      </c>
      <c r="B5903" s="200"/>
      <c r="C5903" s="200"/>
      <c r="D5903" s="215"/>
      <c r="E5903" s="200"/>
      <c r="F5903" s="200"/>
      <c r="G5903" s="216"/>
      <c r="H5903" s="273"/>
      <c r="I5903" s="271">
        <f t="shared" si="921"/>
        <v>0</v>
      </c>
      <c r="J5903" s="271"/>
      <c r="K5903" s="271"/>
      <c r="L5903" s="271"/>
      <c r="M5903" s="272"/>
      <c r="N5903" s="272"/>
      <c r="O5903" s="272" t="str">
        <f t="shared" si="922"/>
        <v/>
      </c>
      <c r="P5903" s="272" t="str">
        <f t="shared" si="923"/>
        <v/>
      </c>
      <c r="Q5903" s="272">
        <f t="shared" si="924"/>
        <v>0</v>
      </c>
      <c r="R5903" s="272"/>
    </row>
    <row r="5904" spans="1:21" x14ac:dyDescent="0.3">
      <c r="A5904" s="214">
        <v>11</v>
      </c>
      <c r="B5904" s="200"/>
      <c r="C5904" s="200"/>
      <c r="D5904" s="215"/>
      <c r="E5904" s="200"/>
      <c r="F5904" s="200"/>
      <c r="G5904" s="216"/>
      <c r="H5904" s="273"/>
      <c r="I5904" s="271">
        <f t="shared" si="921"/>
        <v>0</v>
      </c>
      <c r="J5904" s="271"/>
      <c r="K5904" s="271"/>
      <c r="L5904" s="271"/>
      <c r="M5904" s="272"/>
      <c r="N5904" s="272"/>
      <c r="O5904" s="272" t="str">
        <f t="shared" si="922"/>
        <v/>
      </c>
      <c r="P5904" s="272" t="str">
        <f t="shared" si="923"/>
        <v/>
      </c>
      <c r="Q5904" s="272">
        <f t="shared" si="924"/>
        <v>0</v>
      </c>
      <c r="R5904" s="272"/>
    </row>
    <row r="5905" spans="1:18" x14ac:dyDescent="0.3">
      <c r="A5905" s="214">
        <v>12</v>
      </c>
      <c r="B5905" s="200"/>
      <c r="C5905" s="200"/>
      <c r="D5905" s="215"/>
      <c r="E5905" s="200"/>
      <c r="F5905" s="200"/>
      <c r="G5905" s="216"/>
      <c r="H5905" s="273"/>
      <c r="I5905" s="271">
        <f t="shared" si="921"/>
        <v>0</v>
      </c>
      <c r="J5905" s="271"/>
      <c r="K5905" s="271"/>
      <c r="L5905" s="271"/>
      <c r="M5905" s="272"/>
      <c r="N5905" s="272"/>
      <c r="O5905" s="272" t="str">
        <f t="shared" si="922"/>
        <v/>
      </c>
      <c r="P5905" s="272" t="str">
        <f t="shared" si="923"/>
        <v/>
      </c>
      <c r="Q5905" s="272">
        <f t="shared" si="924"/>
        <v>0</v>
      </c>
      <c r="R5905" s="272"/>
    </row>
    <row r="5906" spans="1:18" x14ac:dyDescent="0.3">
      <c r="A5906" s="214">
        <v>13</v>
      </c>
      <c r="B5906" s="200"/>
      <c r="C5906" s="200"/>
      <c r="D5906" s="215"/>
      <c r="E5906" s="200"/>
      <c r="F5906" s="200"/>
      <c r="G5906" s="216"/>
      <c r="H5906" s="273"/>
      <c r="I5906" s="271">
        <f t="shared" si="921"/>
        <v>0</v>
      </c>
      <c r="J5906" s="271"/>
      <c r="K5906" s="271"/>
      <c r="L5906" s="271"/>
      <c r="M5906" s="272"/>
      <c r="N5906" s="272"/>
      <c r="O5906" s="272" t="str">
        <f t="shared" si="922"/>
        <v/>
      </c>
      <c r="P5906" s="272" t="str">
        <f t="shared" si="923"/>
        <v/>
      </c>
      <c r="Q5906" s="272">
        <f t="shared" si="924"/>
        <v>0</v>
      </c>
      <c r="R5906" s="272"/>
    </row>
    <row r="5907" spans="1:18" ht="17.25" thickBot="1" x14ac:dyDescent="0.35">
      <c r="A5907" s="217">
        <v>14</v>
      </c>
      <c r="B5907" s="204"/>
      <c r="C5907" s="204"/>
      <c r="D5907" s="218"/>
      <c r="E5907" s="204"/>
      <c r="F5907" s="204"/>
      <c r="G5907" s="219"/>
      <c r="H5907" s="273"/>
      <c r="I5907" s="271">
        <f t="shared" si="921"/>
        <v>0</v>
      </c>
      <c r="J5907" s="271"/>
      <c r="K5907" s="271"/>
      <c r="L5907" s="271"/>
      <c r="M5907" s="272"/>
      <c r="N5907" s="272"/>
      <c r="O5907" s="272" t="str">
        <f t="shared" si="922"/>
        <v/>
      </c>
      <c r="P5907" s="272" t="str">
        <f t="shared" si="923"/>
        <v/>
      </c>
      <c r="Q5907" s="272">
        <f t="shared" si="924"/>
        <v>0</v>
      </c>
      <c r="R5907" s="272"/>
    </row>
    <row r="5908" spans="1:18" x14ac:dyDescent="0.3">
      <c r="A5908" s="220">
        <v>15</v>
      </c>
      <c r="B5908" s="202"/>
      <c r="C5908" s="202"/>
      <c r="D5908" s="202" t="s">
        <v>271</v>
      </c>
      <c r="E5908" s="202"/>
      <c r="F5908" s="202"/>
      <c r="G5908" s="221"/>
      <c r="H5908" s="273">
        <f>SUM(B5908:B5914)</f>
        <v>0</v>
      </c>
      <c r="I5908" s="271">
        <f t="shared" si="921"/>
        <v>0</v>
      </c>
      <c r="J5908" s="271">
        <f>IF(SUM(H5908-40)&gt;0,H5908-40,0)</f>
        <v>0</v>
      </c>
      <c r="K5908" s="271">
        <f>IF(SUM(I5908:I5914)&gt;J5908,SUM(I5908:I5914),J5908)</f>
        <v>0</v>
      </c>
      <c r="L5908" s="271">
        <f>IF(D5908="o",IF(H5908&lt;15,0,IF(H5908&gt;40,8,H5908/5)),0)</f>
        <v>0</v>
      </c>
      <c r="M5908" s="272"/>
      <c r="N5908" s="272"/>
      <c r="O5908" s="272" t="str">
        <f t="shared" si="922"/>
        <v/>
      </c>
      <c r="P5908" s="272" t="str">
        <f t="shared" si="923"/>
        <v/>
      </c>
      <c r="Q5908" s="272">
        <f t="shared" si="924"/>
        <v>0</v>
      </c>
      <c r="R5908" s="272"/>
    </row>
    <row r="5909" spans="1:18" x14ac:dyDescent="0.3">
      <c r="A5909" s="214">
        <v>16</v>
      </c>
      <c r="B5909" s="200"/>
      <c r="C5909" s="200"/>
      <c r="D5909" s="215"/>
      <c r="E5909" s="200"/>
      <c r="F5909" s="200"/>
      <c r="G5909" s="216"/>
      <c r="H5909" s="273"/>
      <c r="I5909" s="271">
        <f t="shared" si="921"/>
        <v>0</v>
      </c>
      <c r="J5909" s="271"/>
      <c r="K5909" s="271"/>
      <c r="L5909" s="271"/>
      <c r="M5909" s="272"/>
      <c r="N5909" s="272"/>
      <c r="O5909" s="272" t="str">
        <f t="shared" si="922"/>
        <v/>
      </c>
      <c r="P5909" s="272" t="str">
        <f t="shared" si="923"/>
        <v/>
      </c>
      <c r="Q5909" s="272">
        <f t="shared" si="924"/>
        <v>0</v>
      </c>
      <c r="R5909" s="272"/>
    </row>
    <row r="5910" spans="1:18" x14ac:dyDescent="0.3">
      <c r="A5910" s="214">
        <v>17</v>
      </c>
      <c r="B5910" s="200"/>
      <c r="C5910" s="200"/>
      <c r="D5910" s="215"/>
      <c r="E5910" s="200"/>
      <c r="F5910" s="200"/>
      <c r="G5910" s="216"/>
      <c r="H5910" s="273"/>
      <c r="I5910" s="271">
        <f t="shared" si="921"/>
        <v>0</v>
      </c>
      <c r="J5910" s="271"/>
      <c r="K5910" s="271"/>
      <c r="L5910" s="271"/>
      <c r="M5910" s="272"/>
      <c r="N5910" s="272"/>
      <c r="O5910" s="272" t="str">
        <f t="shared" si="922"/>
        <v/>
      </c>
      <c r="P5910" s="272" t="str">
        <f t="shared" si="923"/>
        <v/>
      </c>
      <c r="Q5910" s="272">
        <f t="shared" si="924"/>
        <v>0</v>
      </c>
      <c r="R5910" s="272"/>
    </row>
    <row r="5911" spans="1:18" x14ac:dyDescent="0.3">
      <c r="A5911" s="214">
        <v>18</v>
      </c>
      <c r="B5911" s="200"/>
      <c r="C5911" s="200"/>
      <c r="D5911" s="215"/>
      <c r="E5911" s="200"/>
      <c r="F5911" s="200"/>
      <c r="G5911" s="216"/>
      <c r="H5911" s="273"/>
      <c r="I5911" s="271">
        <f t="shared" si="921"/>
        <v>0</v>
      </c>
      <c r="J5911" s="271"/>
      <c r="K5911" s="271"/>
      <c r="L5911" s="271"/>
      <c r="M5911" s="272"/>
      <c r="N5911" s="272"/>
      <c r="O5911" s="272" t="str">
        <f t="shared" si="922"/>
        <v/>
      </c>
      <c r="P5911" s="272" t="str">
        <f t="shared" si="923"/>
        <v/>
      </c>
      <c r="Q5911" s="272">
        <f t="shared" si="924"/>
        <v>0</v>
      </c>
      <c r="R5911" s="272"/>
    </row>
    <row r="5912" spans="1:18" x14ac:dyDescent="0.3">
      <c r="A5912" s="214">
        <v>19</v>
      </c>
      <c r="B5912" s="200"/>
      <c r="C5912" s="200"/>
      <c r="D5912" s="215"/>
      <c r="E5912" s="200"/>
      <c r="F5912" s="200"/>
      <c r="G5912" s="216"/>
      <c r="H5912" s="273"/>
      <c r="I5912" s="271">
        <f t="shared" si="921"/>
        <v>0</v>
      </c>
      <c r="J5912" s="271"/>
      <c r="K5912" s="271"/>
      <c r="L5912" s="271"/>
      <c r="M5912" s="272"/>
      <c r="N5912" s="272"/>
      <c r="O5912" s="272" t="str">
        <f t="shared" si="922"/>
        <v/>
      </c>
      <c r="P5912" s="272" t="str">
        <f t="shared" si="923"/>
        <v/>
      </c>
      <c r="Q5912" s="272">
        <f t="shared" si="924"/>
        <v>0</v>
      </c>
      <c r="R5912" s="272"/>
    </row>
    <row r="5913" spans="1:18" x14ac:dyDescent="0.3">
      <c r="A5913" s="214">
        <v>20</v>
      </c>
      <c r="B5913" s="200"/>
      <c r="C5913" s="200"/>
      <c r="D5913" s="215"/>
      <c r="E5913" s="200"/>
      <c r="F5913" s="200"/>
      <c r="G5913" s="216"/>
      <c r="H5913" s="273"/>
      <c r="I5913" s="271">
        <f t="shared" si="921"/>
        <v>0</v>
      </c>
      <c r="J5913" s="271"/>
      <c r="K5913" s="271"/>
      <c r="L5913" s="271"/>
      <c r="M5913" s="272"/>
      <c r="N5913" s="272"/>
      <c r="O5913" s="272" t="str">
        <f t="shared" si="922"/>
        <v/>
      </c>
      <c r="P5913" s="272" t="str">
        <f t="shared" si="923"/>
        <v/>
      </c>
      <c r="Q5913" s="272">
        <f t="shared" si="924"/>
        <v>0</v>
      </c>
      <c r="R5913" s="272"/>
    </row>
    <row r="5914" spans="1:18" ht="17.25" thickBot="1" x14ac:dyDescent="0.35">
      <c r="A5914" s="217">
        <v>21</v>
      </c>
      <c r="B5914" s="204"/>
      <c r="C5914" s="204"/>
      <c r="D5914" s="218"/>
      <c r="E5914" s="204"/>
      <c r="F5914" s="204"/>
      <c r="G5914" s="219"/>
      <c r="H5914" s="273"/>
      <c r="I5914" s="271">
        <f t="shared" si="921"/>
        <v>0</v>
      </c>
      <c r="J5914" s="271"/>
      <c r="K5914" s="271"/>
      <c r="L5914" s="271"/>
      <c r="M5914" s="272"/>
      <c r="N5914" s="272"/>
      <c r="O5914" s="272" t="str">
        <f t="shared" si="922"/>
        <v/>
      </c>
      <c r="P5914" s="272" t="str">
        <f t="shared" si="923"/>
        <v/>
      </c>
      <c r="Q5914" s="272">
        <f t="shared" si="924"/>
        <v>0</v>
      </c>
      <c r="R5914" s="272"/>
    </row>
    <row r="5915" spans="1:18" x14ac:dyDescent="0.3">
      <c r="A5915" s="220">
        <v>22</v>
      </c>
      <c r="B5915" s="202"/>
      <c r="C5915" s="202"/>
      <c r="D5915" s="202" t="s">
        <v>271</v>
      </c>
      <c r="E5915" s="202"/>
      <c r="F5915" s="202"/>
      <c r="G5915" s="221"/>
      <c r="H5915" s="273">
        <f>SUM(B5915:B5921)</f>
        <v>0</v>
      </c>
      <c r="I5915" s="271">
        <f t="shared" si="921"/>
        <v>0</v>
      </c>
      <c r="J5915" s="271">
        <f>IF(SUM(H5915-40)&gt;0,H5915-40,0)</f>
        <v>0</v>
      </c>
      <c r="K5915" s="271">
        <f>IF(SUM(I5915:I5921)&gt;J5915,SUM(I5915:I5921),J5915)</f>
        <v>0</v>
      </c>
      <c r="L5915" s="271">
        <f>IF(D5915="o",IF(H5915&lt;15,0,IF(H5915&gt;40,8,H5915/5)),0)</f>
        <v>0</v>
      </c>
      <c r="M5915" s="272"/>
      <c r="N5915" s="272"/>
      <c r="O5915" s="272" t="str">
        <f t="shared" si="922"/>
        <v/>
      </c>
      <c r="P5915" s="272" t="str">
        <f t="shared" si="923"/>
        <v/>
      </c>
      <c r="Q5915" s="272">
        <f t="shared" si="924"/>
        <v>0</v>
      </c>
      <c r="R5915" s="272"/>
    </row>
    <row r="5916" spans="1:18" x14ac:dyDescent="0.3">
      <c r="A5916" s="214">
        <v>23</v>
      </c>
      <c r="B5916" s="200"/>
      <c r="C5916" s="200"/>
      <c r="D5916" s="215"/>
      <c r="E5916" s="200"/>
      <c r="F5916" s="200"/>
      <c r="G5916" s="216"/>
      <c r="H5916" s="273"/>
      <c r="I5916" s="271">
        <f t="shared" si="921"/>
        <v>0</v>
      </c>
      <c r="J5916" s="271"/>
      <c r="K5916" s="271"/>
      <c r="L5916" s="271"/>
      <c r="M5916" s="272"/>
      <c r="N5916" s="272"/>
      <c r="O5916" s="272" t="str">
        <f t="shared" si="922"/>
        <v/>
      </c>
      <c r="P5916" s="272" t="str">
        <f t="shared" si="923"/>
        <v/>
      </c>
      <c r="Q5916" s="272">
        <f t="shared" si="924"/>
        <v>0</v>
      </c>
      <c r="R5916" s="272"/>
    </row>
    <row r="5917" spans="1:18" x14ac:dyDescent="0.3">
      <c r="A5917" s="214">
        <v>24</v>
      </c>
      <c r="B5917" s="200"/>
      <c r="C5917" s="200"/>
      <c r="D5917" s="215"/>
      <c r="E5917" s="200"/>
      <c r="F5917" s="200"/>
      <c r="G5917" s="216"/>
      <c r="H5917" s="273"/>
      <c r="I5917" s="271">
        <f t="shared" si="921"/>
        <v>0</v>
      </c>
      <c r="J5917" s="271"/>
      <c r="K5917" s="271"/>
      <c r="L5917" s="271"/>
      <c r="M5917" s="272"/>
      <c r="N5917" s="272"/>
      <c r="O5917" s="272" t="str">
        <f t="shared" si="922"/>
        <v/>
      </c>
      <c r="P5917" s="272" t="str">
        <f t="shared" si="923"/>
        <v/>
      </c>
      <c r="Q5917" s="272">
        <f t="shared" si="924"/>
        <v>0</v>
      </c>
      <c r="R5917" s="272"/>
    </row>
    <row r="5918" spans="1:18" x14ac:dyDescent="0.3">
      <c r="A5918" s="214">
        <v>25</v>
      </c>
      <c r="B5918" s="200"/>
      <c r="C5918" s="200"/>
      <c r="D5918" s="215"/>
      <c r="E5918" s="200"/>
      <c r="F5918" s="200"/>
      <c r="G5918" s="216"/>
      <c r="H5918" s="273"/>
      <c r="I5918" s="271">
        <f t="shared" si="921"/>
        <v>0</v>
      </c>
      <c r="J5918" s="271"/>
      <c r="K5918" s="271"/>
      <c r="L5918" s="271"/>
      <c r="M5918" s="272"/>
      <c r="N5918" s="272"/>
      <c r="O5918" s="272" t="str">
        <f t="shared" si="922"/>
        <v/>
      </c>
      <c r="P5918" s="272" t="str">
        <f t="shared" si="923"/>
        <v/>
      </c>
      <c r="Q5918" s="272">
        <f t="shared" si="924"/>
        <v>0</v>
      </c>
      <c r="R5918" s="272"/>
    </row>
    <row r="5919" spans="1:18" x14ac:dyDescent="0.3">
      <c r="A5919" s="214">
        <v>26</v>
      </c>
      <c r="B5919" s="200"/>
      <c r="C5919" s="200"/>
      <c r="D5919" s="215"/>
      <c r="E5919" s="200"/>
      <c r="F5919" s="200"/>
      <c r="G5919" s="216"/>
      <c r="H5919" s="273"/>
      <c r="I5919" s="271">
        <f t="shared" si="921"/>
        <v>0</v>
      </c>
      <c r="J5919" s="271"/>
      <c r="K5919" s="271"/>
      <c r="L5919" s="271"/>
      <c r="M5919" s="272"/>
      <c r="N5919" s="272"/>
      <c r="O5919" s="272" t="str">
        <f t="shared" si="922"/>
        <v/>
      </c>
      <c r="P5919" s="272" t="str">
        <f t="shared" si="923"/>
        <v/>
      </c>
      <c r="Q5919" s="272">
        <f t="shared" si="924"/>
        <v>0</v>
      </c>
      <c r="R5919" s="272"/>
    </row>
    <row r="5920" spans="1:18" x14ac:dyDescent="0.3">
      <c r="A5920" s="214">
        <v>27</v>
      </c>
      <c r="B5920" s="200"/>
      <c r="C5920" s="200"/>
      <c r="D5920" s="215"/>
      <c r="E5920" s="200"/>
      <c r="F5920" s="200"/>
      <c r="G5920" s="216"/>
      <c r="H5920" s="273"/>
      <c r="I5920" s="271">
        <f t="shared" si="921"/>
        <v>0</v>
      </c>
      <c r="J5920" s="271"/>
      <c r="K5920" s="271"/>
      <c r="L5920" s="271"/>
      <c r="M5920" s="272"/>
      <c r="N5920" s="272"/>
      <c r="O5920" s="272" t="str">
        <f t="shared" si="922"/>
        <v/>
      </c>
      <c r="P5920" s="272" t="str">
        <f t="shared" si="923"/>
        <v/>
      </c>
      <c r="Q5920" s="272">
        <f t="shared" si="924"/>
        <v>0</v>
      </c>
      <c r="R5920" s="272"/>
    </row>
    <row r="5921" spans="1:18" ht="17.25" thickBot="1" x14ac:dyDescent="0.35">
      <c r="A5921" s="217">
        <v>28</v>
      </c>
      <c r="B5921" s="204"/>
      <c r="C5921" s="204"/>
      <c r="D5921" s="218"/>
      <c r="E5921" s="204"/>
      <c r="F5921" s="204"/>
      <c r="G5921" s="219"/>
      <c r="H5921" s="273"/>
      <c r="I5921" s="271">
        <f t="shared" si="921"/>
        <v>0</v>
      </c>
      <c r="J5921" s="271"/>
      <c r="K5921" s="271"/>
      <c r="L5921" s="271"/>
      <c r="M5921" s="272"/>
      <c r="N5921" s="272"/>
      <c r="O5921" s="272" t="str">
        <f t="shared" si="922"/>
        <v/>
      </c>
      <c r="P5921" s="272" t="str">
        <f t="shared" si="923"/>
        <v/>
      </c>
      <c r="Q5921" s="272">
        <f t="shared" si="924"/>
        <v>0</v>
      </c>
      <c r="R5921" s="272"/>
    </row>
    <row r="5922" spans="1:18" x14ac:dyDescent="0.3">
      <c r="A5922" s="205"/>
      <c r="B5922" s="202"/>
      <c r="C5922" s="202"/>
      <c r="D5922" s="202" t="s">
        <v>271</v>
      </c>
      <c r="E5922" s="202"/>
      <c r="F5922" s="202"/>
      <c r="G5922" s="221"/>
      <c r="H5922" s="273" t="str">
        <f>IF(A5922&lt;&gt;0,SUM(Q5922:Q5924),"")</f>
        <v/>
      </c>
      <c r="I5922" s="271" t="str">
        <f>IF(A5922&lt;&gt;0,IF(IFERROR(B5922-8,0)&lt;0,0,IFERROR(B5922-8,0)),"")</f>
        <v/>
      </c>
      <c r="J5922" s="271" t="str">
        <f>IF(A5922&lt;&gt;0,IF(SUM(H5922-40)&gt;0,H5922-40,0),"")</f>
        <v/>
      </c>
      <c r="K5922" s="271" t="str">
        <f>IF(A5922&lt;&gt;0,IF(SUM(I5922:I5924)&gt;J5922,SUM(I5922:I5924),J5922),"")</f>
        <v/>
      </c>
      <c r="L5922" s="271" t="str">
        <f>IF(A5922&lt;&gt;0,IF(D5894="o",IF(H5922&lt;(15/(7/COUNTA(A5922:A5924))),0,IF(H5922&gt;(COUNTA(A5922:A5924)/5*40),COUNTA(A5922:A5924)/5*8,H5922/5)),""),"")</f>
        <v/>
      </c>
      <c r="M5922" s="272"/>
      <c r="N5922" s="272"/>
      <c r="O5922" s="272" t="str">
        <f t="shared" si="922"/>
        <v/>
      </c>
      <c r="P5922" s="272" t="str">
        <f t="shared" si="923"/>
        <v/>
      </c>
      <c r="Q5922" s="272">
        <f t="shared" si="924"/>
        <v>0</v>
      </c>
      <c r="R5922" s="272"/>
    </row>
    <row r="5923" spans="1:18" x14ac:dyDescent="0.3">
      <c r="A5923" s="206"/>
      <c r="B5923" s="200"/>
      <c r="C5923" s="200"/>
      <c r="D5923" s="215"/>
      <c r="E5923" s="200"/>
      <c r="F5923" s="200"/>
      <c r="G5923" s="216"/>
      <c r="H5923" s="273"/>
      <c r="I5923" s="271" t="str">
        <f>IF(A5923&lt;&gt;0,IF(IFERROR(B5923-8,0)&lt;0,0,IFERROR(B5923-8,0)),"")</f>
        <v/>
      </c>
      <c r="J5923" s="271"/>
      <c r="K5923" s="271"/>
      <c r="L5923" s="271"/>
      <c r="M5923" s="272"/>
      <c r="N5923" s="272"/>
      <c r="O5923" s="272" t="str">
        <f t="shared" si="922"/>
        <v/>
      </c>
      <c r="P5923" s="272" t="str">
        <f t="shared" si="923"/>
        <v/>
      </c>
      <c r="Q5923" s="272">
        <f t="shared" si="924"/>
        <v>0</v>
      </c>
      <c r="R5923" s="272"/>
    </row>
    <row r="5924" spans="1:18" ht="17.25" thickBot="1" x14ac:dyDescent="0.35">
      <c r="A5924" s="207"/>
      <c r="B5924" s="204"/>
      <c r="C5924" s="204"/>
      <c r="D5924" s="218"/>
      <c r="E5924" s="204"/>
      <c r="F5924" s="204"/>
      <c r="G5924" s="219"/>
      <c r="H5924" s="273"/>
      <c r="I5924" s="271" t="str">
        <f>IF(A5924&lt;&gt;0,IF(IFERROR(B5924-8,0)&lt;0,0,IFERROR(B5924-8,0)),"")</f>
        <v/>
      </c>
      <c r="J5924" s="271"/>
      <c r="K5924" s="271"/>
      <c r="L5924" s="271"/>
      <c r="M5924" s="272"/>
      <c r="N5924" s="272"/>
      <c r="O5924" s="272"/>
      <c r="P5924" s="272"/>
      <c r="Q5924" s="272">
        <f t="shared" si="924"/>
        <v>0</v>
      </c>
      <c r="R5924" s="272"/>
    </row>
  </sheetData>
  <sheetProtection algorithmName="SHA-512" hashValue="lI1W6ozvBvXZtgt5+o0pHqO3aYBKXMDHgByoRXQuEF3tMnaUD+6NRYPApCAAMzMEt9t3VaCHlA2+kOLvI7rqbw==" saltValue="AlO848Zfz0rWEQSrs1vU3A==" spinCount="100000" sheet="1" formatColumns="0" formatRows="0" selectLockedCells="1"/>
  <mergeCells count="3">
    <mergeCell ref="B3:G3"/>
    <mergeCell ref="B2:G2"/>
    <mergeCell ref="B1:G1"/>
  </mergeCells>
  <phoneticPr fontId="2" type="noConversion"/>
  <conditionalFormatting sqref="B34:B36">
    <cfRule type="expression" dxfId="931" priority="8388">
      <formula>A34=""</formula>
    </cfRule>
  </conditionalFormatting>
  <conditionalFormatting sqref="B66:B68">
    <cfRule type="expression" dxfId="930" priority="2839">
      <formula>A66=""</formula>
    </cfRule>
  </conditionalFormatting>
  <conditionalFormatting sqref="B98:B100">
    <cfRule type="expression" dxfId="929" priority="2834">
      <formula>A98=""</formula>
    </cfRule>
  </conditionalFormatting>
  <conditionalFormatting sqref="B130:B132">
    <cfRule type="expression" dxfId="928" priority="2829">
      <formula>A130=""</formula>
    </cfRule>
  </conditionalFormatting>
  <conditionalFormatting sqref="B162:B164">
    <cfRule type="expression" dxfId="927" priority="904">
      <formula>A162=""</formula>
    </cfRule>
  </conditionalFormatting>
  <conditionalFormatting sqref="B194:B196">
    <cfRule type="expression" dxfId="926" priority="899">
      <formula>A194=""</formula>
    </cfRule>
  </conditionalFormatting>
  <conditionalFormatting sqref="B226:B228">
    <cfRule type="expression" dxfId="925" priority="894">
      <formula>A226=""</formula>
    </cfRule>
  </conditionalFormatting>
  <conditionalFormatting sqref="B258:B260">
    <cfRule type="expression" dxfId="924" priority="889">
      <formula>A258=""</formula>
    </cfRule>
  </conditionalFormatting>
  <conditionalFormatting sqref="B290:B292">
    <cfRule type="expression" dxfId="923" priority="884">
      <formula>A290=""</formula>
    </cfRule>
  </conditionalFormatting>
  <conditionalFormatting sqref="B322:B324">
    <cfRule type="expression" dxfId="922" priority="879">
      <formula>A322=""</formula>
    </cfRule>
  </conditionalFormatting>
  <conditionalFormatting sqref="B354:B356">
    <cfRule type="expression" dxfId="921" priority="874">
      <formula>A354=""</formula>
    </cfRule>
  </conditionalFormatting>
  <conditionalFormatting sqref="B386:B388">
    <cfRule type="expression" dxfId="920" priority="869">
      <formula>A386=""</formula>
    </cfRule>
  </conditionalFormatting>
  <conditionalFormatting sqref="B418:B420">
    <cfRule type="expression" dxfId="919" priority="864">
      <formula>A418=""</formula>
    </cfRule>
  </conditionalFormatting>
  <conditionalFormatting sqref="B450:B452">
    <cfRule type="expression" dxfId="918" priority="859">
      <formula>A450=""</formula>
    </cfRule>
  </conditionalFormatting>
  <conditionalFormatting sqref="B482:B484">
    <cfRule type="expression" dxfId="917" priority="854">
      <formula>A482=""</formula>
    </cfRule>
  </conditionalFormatting>
  <conditionalFormatting sqref="B514:B516">
    <cfRule type="expression" dxfId="916" priority="849">
      <formula>A514=""</formula>
    </cfRule>
  </conditionalFormatting>
  <conditionalFormatting sqref="B546:B548">
    <cfRule type="expression" dxfId="915" priority="844">
      <formula>A546=""</formula>
    </cfRule>
  </conditionalFormatting>
  <conditionalFormatting sqref="B578:B580">
    <cfRule type="expression" dxfId="914" priority="839">
      <formula>A578=""</formula>
    </cfRule>
  </conditionalFormatting>
  <conditionalFormatting sqref="B610:B612">
    <cfRule type="expression" dxfId="913" priority="834">
      <formula>A610=""</formula>
    </cfRule>
  </conditionalFormatting>
  <conditionalFormatting sqref="B642:B644">
    <cfRule type="expression" dxfId="912" priority="829">
      <formula>A642=""</formula>
    </cfRule>
  </conditionalFormatting>
  <conditionalFormatting sqref="B674:B676">
    <cfRule type="expression" dxfId="911" priority="824">
      <formula>A674=""</formula>
    </cfRule>
  </conditionalFormatting>
  <conditionalFormatting sqref="B706:B708">
    <cfRule type="expression" dxfId="910" priority="819">
      <formula>A706=""</formula>
    </cfRule>
  </conditionalFormatting>
  <conditionalFormatting sqref="B738:B740">
    <cfRule type="expression" dxfId="909" priority="814">
      <formula>A738=""</formula>
    </cfRule>
  </conditionalFormatting>
  <conditionalFormatting sqref="B770:B772">
    <cfRule type="expression" dxfId="908" priority="809">
      <formula>A770=""</formula>
    </cfRule>
  </conditionalFormatting>
  <conditionalFormatting sqref="B802:B804">
    <cfRule type="expression" dxfId="907" priority="804">
      <formula>A802=""</formula>
    </cfRule>
  </conditionalFormatting>
  <conditionalFormatting sqref="B834:B836">
    <cfRule type="expression" dxfId="906" priority="799">
      <formula>A834=""</formula>
    </cfRule>
  </conditionalFormatting>
  <conditionalFormatting sqref="B866:B868">
    <cfRule type="expression" dxfId="905" priority="794">
      <formula>A866=""</formula>
    </cfRule>
  </conditionalFormatting>
  <conditionalFormatting sqref="B898:B900">
    <cfRule type="expression" dxfId="904" priority="789">
      <formula>A898=""</formula>
    </cfRule>
  </conditionalFormatting>
  <conditionalFormatting sqref="B930:B932">
    <cfRule type="expression" dxfId="903" priority="784">
      <formula>A930=""</formula>
    </cfRule>
  </conditionalFormatting>
  <conditionalFormatting sqref="B962:B964">
    <cfRule type="expression" dxfId="902" priority="779">
      <formula>A962=""</formula>
    </cfRule>
  </conditionalFormatting>
  <conditionalFormatting sqref="B994:B996">
    <cfRule type="expression" dxfId="901" priority="774">
      <formula>A994=""</formula>
    </cfRule>
  </conditionalFormatting>
  <conditionalFormatting sqref="B1026:B1028">
    <cfRule type="expression" dxfId="900" priority="769">
      <formula>A1026=""</formula>
    </cfRule>
  </conditionalFormatting>
  <conditionalFormatting sqref="B1058:B1060">
    <cfRule type="expression" dxfId="899" priority="764">
      <formula>A1058=""</formula>
    </cfRule>
  </conditionalFormatting>
  <conditionalFormatting sqref="B1090:B1092">
    <cfRule type="expression" dxfId="898" priority="759">
      <formula>A1090=""</formula>
    </cfRule>
  </conditionalFormatting>
  <conditionalFormatting sqref="B1122:B1124">
    <cfRule type="expression" dxfId="897" priority="754">
      <formula>A1122=""</formula>
    </cfRule>
  </conditionalFormatting>
  <conditionalFormatting sqref="B1154:B1156">
    <cfRule type="expression" dxfId="896" priority="749">
      <formula>A1154=""</formula>
    </cfRule>
  </conditionalFormatting>
  <conditionalFormatting sqref="B1186:B1188">
    <cfRule type="expression" dxfId="895" priority="744">
      <formula>A1186=""</formula>
    </cfRule>
  </conditionalFormatting>
  <conditionalFormatting sqref="B1218:B1220">
    <cfRule type="expression" dxfId="894" priority="739">
      <formula>A1218=""</formula>
    </cfRule>
  </conditionalFormatting>
  <conditionalFormatting sqref="B1250:B1252">
    <cfRule type="expression" dxfId="893" priority="734">
      <formula>A1250=""</formula>
    </cfRule>
  </conditionalFormatting>
  <conditionalFormatting sqref="B1282:B1284">
    <cfRule type="expression" dxfId="892" priority="729">
      <formula>A1282=""</formula>
    </cfRule>
  </conditionalFormatting>
  <conditionalFormatting sqref="B1314:B1316">
    <cfRule type="expression" dxfId="891" priority="724">
      <formula>A1314=""</formula>
    </cfRule>
  </conditionalFormatting>
  <conditionalFormatting sqref="B1346:B1348">
    <cfRule type="expression" dxfId="890" priority="719">
      <formula>A1346=""</formula>
    </cfRule>
  </conditionalFormatting>
  <conditionalFormatting sqref="B1378:B1380">
    <cfRule type="expression" dxfId="889" priority="714">
      <formula>A1378=""</formula>
    </cfRule>
  </conditionalFormatting>
  <conditionalFormatting sqref="B1410:B1412">
    <cfRule type="expression" dxfId="888" priority="709">
      <formula>A1410=""</formula>
    </cfRule>
  </conditionalFormatting>
  <conditionalFormatting sqref="B1442:B1444">
    <cfRule type="expression" dxfId="887" priority="704">
      <formula>A1442=""</formula>
    </cfRule>
  </conditionalFormatting>
  <conditionalFormatting sqref="B1474:B1476">
    <cfRule type="expression" dxfId="886" priority="699">
      <formula>A1474=""</formula>
    </cfRule>
  </conditionalFormatting>
  <conditionalFormatting sqref="B1506:B1508">
    <cfRule type="expression" dxfId="885" priority="694">
      <formula>A1506=""</formula>
    </cfRule>
  </conditionalFormatting>
  <conditionalFormatting sqref="B1538:B1540">
    <cfRule type="expression" dxfId="884" priority="689">
      <formula>A1538=""</formula>
    </cfRule>
  </conditionalFormatting>
  <conditionalFormatting sqref="B1570:B1572">
    <cfRule type="expression" dxfId="883" priority="684">
      <formula>A1570=""</formula>
    </cfRule>
  </conditionalFormatting>
  <conditionalFormatting sqref="B1602:B1604">
    <cfRule type="expression" dxfId="882" priority="679">
      <formula>A1602=""</formula>
    </cfRule>
  </conditionalFormatting>
  <conditionalFormatting sqref="B1634:B1636">
    <cfRule type="expression" dxfId="881" priority="674">
      <formula>A1634=""</formula>
    </cfRule>
  </conditionalFormatting>
  <conditionalFormatting sqref="B1666:B1668">
    <cfRule type="expression" dxfId="880" priority="669">
      <formula>A1666=""</formula>
    </cfRule>
  </conditionalFormatting>
  <conditionalFormatting sqref="B1698:B1700">
    <cfRule type="expression" dxfId="879" priority="664">
      <formula>A1698=""</formula>
    </cfRule>
  </conditionalFormatting>
  <conditionalFormatting sqref="B1730:B1732">
    <cfRule type="expression" dxfId="878" priority="659">
      <formula>A1730=""</formula>
    </cfRule>
  </conditionalFormatting>
  <conditionalFormatting sqref="B1762:B1764">
    <cfRule type="expression" dxfId="877" priority="654">
      <formula>A1762=""</formula>
    </cfRule>
  </conditionalFormatting>
  <conditionalFormatting sqref="B1794:B1796">
    <cfRule type="expression" dxfId="876" priority="649">
      <formula>A1794=""</formula>
    </cfRule>
  </conditionalFormatting>
  <conditionalFormatting sqref="B1826:B1828">
    <cfRule type="expression" dxfId="875" priority="644">
      <formula>A1826=""</formula>
    </cfRule>
  </conditionalFormatting>
  <conditionalFormatting sqref="B1858:B1860">
    <cfRule type="expression" dxfId="874" priority="639">
      <formula>A1858=""</formula>
    </cfRule>
  </conditionalFormatting>
  <conditionalFormatting sqref="B1890:B1892">
    <cfRule type="expression" dxfId="873" priority="634">
      <formula>A1890=""</formula>
    </cfRule>
  </conditionalFormatting>
  <conditionalFormatting sqref="B1922:B1924">
    <cfRule type="expression" dxfId="872" priority="629">
      <formula>A1922=""</formula>
    </cfRule>
  </conditionalFormatting>
  <conditionalFormatting sqref="B1954:B1956">
    <cfRule type="expression" dxfId="871" priority="624">
      <formula>A1954=""</formula>
    </cfRule>
  </conditionalFormatting>
  <conditionalFormatting sqref="B1986:B1988">
    <cfRule type="expression" dxfId="870" priority="619">
      <formula>A1986=""</formula>
    </cfRule>
  </conditionalFormatting>
  <conditionalFormatting sqref="B2018:B2020">
    <cfRule type="expression" dxfId="869" priority="614">
      <formula>A2018=""</formula>
    </cfRule>
  </conditionalFormatting>
  <conditionalFormatting sqref="B2050:B2052">
    <cfRule type="expression" dxfId="868" priority="609">
      <formula>A2050=""</formula>
    </cfRule>
  </conditionalFormatting>
  <conditionalFormatting sqref="B2082:B2084">
    <cfRule type="expression" dxfId="867" priority="604">
      <formula>A2082=""</formula>
    </cfRule>
  </conditionalFormatting>
  <conditionalFormatting sqref="B2114:B2116">
    <cfRule type="expression" dxfId="866" priority="599">
      <formula>A2114=""</formula>
    </cfRule>
  </conditionalFormatting>
  <conditionalFormatting sqref="B2146:B2148">
    <cfRule type="expression" dxfId="865" priority="594">
      <formula>A2146=""</formula>
    </cfRule>
  </conditionalFormatting>
  <conditionalFormatting sqref="B2178:B2180">
    <cfRule type="expression" dxfId="864" priority="589">
      <formula>A2178=""</formula>
    </cfRule>
  </conditionalFormatting>
  <conditionalFormatting sqref="B2210:B2212">
    <cfRule type="expression" dxfId="863" priority="584">
      <formula>A2210=""</formula>
    </cfRule>
  </conditionalFormatting>
  <conditionalFormatting sqref="B2242:B2244">
    <cfRule type="expression" dxfId="862" priority="579">
      <formula>A2242=""</formula>
    </cfRule>
  </conditionalFormatting>
  <conditionalFormatting sqref="B2274:B2276">
    <cfRule type="expression" dxfId="861" priority="574">
      <formula>A2274=""</formula>
    </cfRule>
  </conditionalFormatting>
  <conditionalFormatting sqref="B2306:B2308">
    <cfRule type="expression" dxfId="860" priority="569">
      <formula>A2306=""</formula>
    </cfRule>
  </conditionalFormatting>
  <conditionalFormatting sqref="B2338:B2340">
    <cfRule type="expression" dxfId="859" priority="564">
      <formula>A2338=""</formula>
    </cfRule>
  </conditionalFormatting>
  <conditionalFormatting sqref="B2370:B2372">
    <cfRule type="expression" dxfId="858" priority="559">
      <formula>A2370=""</formula>
    </cfRule>
  </conditionalFormatting>
  <conditionalFormatting sqref="B2402:B2404">
    <cfRule type="expression" dxfId="857" priority="554">
      <formula>A2402=""</formula>
    </cfRule>
  </conditionalFormatting>
  <conditionalFormatting sqref="B2434:B2436">
    <cfRule type="expression" dxfId="856" priority="549">
      <formula>A2434=""</formula>
    </cfRule>
  </conditionalFormatting>
  <conditionalFormatting sqref="B2466:B2468">
    <cfRule type="expression" dxfId="855" priority="544">
      <formula>A2466=""</formula>
    </cfRule>
  </conditionalFormatting>
  <conditionalFormatting sqref="B2498:B2500">
    <cfRule type="expression" dxfId="854" priority="539">
      <formula>A2498=""</formula>
    </cfRule>
  </conditionalFormatting>
  <conditionalFormatting sqref="B2530:B2532">
    <cfRule type="expression" dxfId="853" priority="534">
      <formula>A2530=""</formula>
    </cfRule>
  </conditionalFormatting>
  <conditionalFormatting sqref="B2562:B2564">
    <cfRule type="expression" dxfId="852" priority="529">
      <formula>A2562=""</formula>
    </cfRule>
  </conditionalFormatting>
  <conditionalFormatting sqref="B2594:B2596">
    <cfRule type="expression" dxfId="851" priority="524">
      <formula>A2594=""</formula>
    </cfRule>
  </conditionalFormatting>
  <conditionalFormatting sqref="B2626:B2628">
    <cfRule type="expression" dxfId="850" priority="519">
      <formula>A2626=""</formula>
    </cfRule>
  </conditionalFormatting>
  <conditionalFormatting sqref="B2658:B2660">
    <cfRule type="expression" dxfId="849" priority="514">
      <formula>A2658=""</formula>
    </cfRule>
  </conditionalFormatting>
  <conditionalFormatting sqref="B2690:B2692">
    <cfRule type="expression" dxfId="848" priority="509">
      <formula>A2690=""</formula>
    </cfRule>
  </conditionalFormatting>
  <conditionalFormatting sqref="B2722:B2724">
    <cfRule type="expression" dxfId="847" priority="504">
      <formula>A2722=""</formula>
    </cfRule>
  </conditionalFormatting>
  <conditionalFormatting sqref="B2754:B2756">
    <cfRule type="expression" dxfId="846" priority="499">
      <formula>A2754=""</formula>
    </cfRule>
  </conditionalFormatting>
  <conditionalFormatting sqref="B2786:B2788">
    <cfRule type="expression" dxfId="845" priority="494">
      <formula>A2786=""</formula>
    </cfRule>
  </conditionalFormatting>
  <conditionalFormatting sqref="B2818:B2820">
    <cfRule type="expression" dxfId="844" priority="489">
      <formula>A2818=""</formula>
    </cfRule>
  </conditionalFormatting>
  <conditionalFormatting sqref="B2850:B2852">
    <cfRule type="expression" dxfId="843" priority="484">
      <formula>A2850=""</formula>
    </cfRule>
  </conditionalFormatting>
  <conditionalFormatting sqref="B2882:B2884">
    <cfRule type="expression" dxfId="842" priority="479">
      <formula>A2882=""</formula>
    </cfRule>
  </conditionalFormatting>
  <conditionalFormatting sqref="B2914:B2916">
    <cfRule type="expression" dxfId="841" priority="474">
      <formula>A2914=""</formula>
    </cfRule>
  </conditionalFormatting>
  <conditionalFormatting sqref="B2946:B2948">
    <cfRule type="expression" dxfId="840" priority="469">
      <formula>A2946=""</formula>
    </cfRule>
  </conditionalFormatting>
  <conditionalFormatting sqref="B2978:B2980">
    <cfRule type="expression" dxfId="839" priority="464">
      <formula>A2978=""</formula>
    </cfRule>
  </conditionalFormatting>
  <conditionalFormatting sqref="B3010:B3012">
    <cfRule type="expression" dxfId="838" priority="459">
      <formula>A3010=""</formula>
    </cfRule>
  </conditionalFormatting>
  <conditionalFormatting sqref="B3042:B3044">
    <cfRule type="expression" dxfId="837" priority="454">
      <formula>A3042=""</formula>
    </cfRule>
  </conditionalFormatting>
  <conditionalFormatting sqref="B3074:B3076">
    <cfRule type="expression" dxfId="836" priority="449">
      <formula>A3074=""</formula>
    </cfRule>
  </conditionalFormatting>
  <conditionalFormatting sqref="B3106:B3108">
    <cfRule type="expression" dxfId="835" priority="444">
      <formula>A3106=""</formula>
    </cfRule>
  </conditionalFormatting>
  <conditionalFormatting sqref="B3138:B3140">
    <cfRule type="expression" dxfId="834" priority="439">
      <formula>A3138=""</formula>
    </cfRule>
  </conditionalFormatting>
  <conditionalFormatting sqref="B3170:B3172">
    <cfRule type="expression" dxfId="833" priority="434">
      <formula>A3170=""</formula>
    </cfRule>
  </conditionalFormatting>
  <conditionalFormatting sqref="B3202:B3204">
    <cfRule type="expression" dxfId="832" priority="429">
      <formula>A3202=""</formula>
    </cfRule>
  </conditionalFormatting>
  <conditionalFormatting sqref="B3234:B3236">
    <cfRule type="expression" dxfId="831" priority="424">
      <formula>A3234=""</formula>
    </cfRule>
  </conditionalFormatting>
  <conditionalFormatting sqref="B3266:B3268">
    <cfRule type="expression" dxfId="830" priority="419">
      <formula>A3266=""</formula>
    </cfRule>
  </conditionalFormatting>
  <conditionalFormatting sqref="B3298:B3300">
    <cfRule type="expression" dxfId="829" priority="414">
      <formula>A3298=""</formula>
    </cfRule>
  </conditionalFormatting>
  <conditionalFormatting sqref="B3330:B3332">
    <cfRule type="expression" dxfId="828" priority="409">
      <formula>A3330=""</formula>
    </cfRule>
  </conditionalFormatting>
  <conditionalFormatting sqref="B3362:B3364">
    <cfRule type="expression" dxfId="827" priority="404">
      <formula>A3362=""</formula>
    </cfRule>
  </conditionalFormatting>
  <conditionalFormatting sqref="B3394:B3396">
    <cfRule type="expression" dxfId="826" priority="399">
      <formula>A3394=""</formula>
    </cfRule>
  </conditionalFormatting>
  <conditionalFormatting sqref="B3426:B3428">
    <cfRule type="expression" dxfId="825" priority="394">
      <formula>A3426=""</formula>
    </cfRule>
  </conditionalFormatting>
  <conditionalFormatting sqref="B3458:B3460">
    <cfRule type="expression" dxfId="824" priority="389">
      <formula>A3458=""</formula>
    </cfRule>
  </conditionalFormatting>
  <conditionalFormatting sqref="B3490:B3492">
    <cfRule type="expression" dxfId="823" priority="384">
      <formula>A3490=""</formula>
    </cfRule>
  </conditionalFormatting>
  <conditionalFormatting sqref="B3522:B3524">
    <cfRule type="expression" dxfId="822" priority="379">
      <formula>A3522=""</formula>
    </cfRule>
  </conditionalFormatting>
  <conditionalFormatting sqref="B3554:B3556">
    <cfRule type="expression" dxfId="821" priority="374">
      <formula>A3554=""</formula>
    </cfRule>
  </conditionalFormatting>
  <conditionalFormatting sqref="B3586:B3588">
    <cfRule type="expression" dxfId="820" priority="369">
      <formula>A3586=""</formula>
    </cfRule>
  </conditionalFormatting>
  <conditionalFormatting sqref="B3618:B3620">
    <cfRule type="expression" dxfId="819" priority="364">
      <formula>A3618=""</formula>
    </cfRule>
  </conditionalFormatting>
  <conditionalFormatting sqref="B3650:B3652">
    <cfRule type="expression" dxfId="818" priority="359">
      <formula>A3650=""</formula>
    </cfRule>
  </conditionalFormatting>
  <conditionalFormatting sqref="B3682:B3684">
    <cfRule type="expression" dxfId="817" priority="354">
      <formula>A3682=""</formula>
    </cfRule>
  </conditionalFormatting>
  <conditionalFormatting sqref="B3714:B3716">
    <cfRule type="expression" dxfId="816" priority="349">
      <formula>A3714=""</formula>
    </cfRule>
  </conditionalFormatting>
  <conditionalFormatting sqref="B3746:B3748">
    <cfRule type="expression" dxfId="815" priority="344">
      <formula>A3746=""</formula>
    </cfRule>
  </conditionalFormatting>
  <conditionalFormatting sqref="B3778:B3780">
    <cfRule type="expression" dxfId="814" priority="339">
      <formula>A3778=""</formula>
    </cfRule>
  </conditionalFormatting>
  <conditionalFormatting sqref="B3810:B3812">
    <cfRule type="expression" dxfId="813" priority="334">
      <formula>A3810=""</formula>
    </cfRule>
  </conditionalFormatting>
  <conditionalFormatting sqref="B3842:B3844">
    <cfRule type="expression" dxfId="812" priority="329">
      <formula>A3842=""</formula>
    </cfRule>
  </conditionalFormatting>
  <conditionalFormatting sqref="B3874:B3876">
    <cfRule type="expression" dxfId="811" priority="324">
      <formula>A3874=""</formula>
    </cfRule>
  </conditionalFormatting>
  <conditionalFormatting sqref="B3906:B3908">
    <cfRule type="expression" dxfId="810" priority="319">
      <formula>A3906=""</formula>
    </cfRule>
  </conditionalFormatting>
  <conditionalFormatting sqref="B3938:B3940">
    <cfRule type="expression" dxfId="809" priority="314">
      <formula>A3938=""</formula>
    </cfRule>
  </conditionalFormatting>
  <conditionalFormatting sqref="B3970:B3972">
    <cfRule type="expression" dxfId="808" priority="309">
      <formula>A3970=""</formula>
    </cfRule>
  </conditionalFormatting>
  <conditionalFormatting sqref="B4002:B4004">
    <cfRule type="expression" dxfId="807" priority="304">
      <formula>A4002=""</formula>
    </cfRule>
  </conditionalFormatting>
  <conditionalFormatting sqref="B4034:B4036">
    <cfRule type="expression" dxfId="806" priority="299">
      <formula>A4034=""</formula>
    </cfRule>
  </conditionalFormatting>
  <conditionalFormatting sqref="B4066:B4068">
    <cfRule type="expression" dxfId="805" priority="294">
      <formula>A4066=""</formula>
    </cfRule>
  </conditionalFormatting>
  <conditionalFormatting sqref="B4098:B4100">
    <cfRule type="expression" dxfId="804" priority="289">
      <formula>A4098=""</formula>
    </cfRule>
  </conditionalFormatting>
  <conditionalFormatting sqref="B4130:B4132">
    <cfRule type="expression" dxfId="803" priority="284">
      <formula>A4130=""</formula>
    </cfRule>
  </conditionalFormatting>
  <conditionalFormatting sqref="B4162:B4164">
    <cfRule type="expression" dxfId="802" priority="279">
      <formula>A4162=""</formula>
    </cfRule>
  </conditionalFormatting>
  <conditionalFormatting sqref="B4194:B4196">
    <cfRule type="expression" dxfId="801" priority="274">
      <formula>A4194=""</formula>
    </cfRule>
  </conditionalFormatting>
  <conditionalFormatting sqref="B4226:B4228">
    <cfRule type="expression" dxfId="800" priority="269">
      <formula>A4226=""</formula>
    </cfRule>
  </conditionalFormatting>
  <conditionalFormatting sqref="B4258:B4260">
    <cfRule type="expression" dxfId="799" priority="264">
      <formula>A4258=""</formula>
    </cfRule>
  </conditionalFormatting>
  <conditionalFormatting sqref="B4290:B4292">
    <cfRule type="expression" dxfId="798" priority="259">
      <formula>A4290=""</formula>
    </cfRule>
  </conditionalFormatting>
  <conditionalFormatting sqref="B4322:B4324">
    <cfRule type="expression" dxfId="797" priority="254">
      <formula>A4322=""</formula>
    </cfRule>
  </conditionalFormatting>
  <conditionalFormatting sqref="B4354:B4356">
    <cfRule type="expression" dxfId="796" priority="249">
      <formula>A4354=""</formula>
    </cfRule>
  </conditionalFormatting>
  <conditionalFormatting sqref="B4386:B4388">
    <cfRule type="expression" dxfId="795" priority="244">
      <formula>A4386=""</formula>
    </cfRule>
  </conditionalFormatting>
  <conditionalFormatting sqref="B4418:B4420">
    <cfRule type="expression" dxfId="794" priority="239">
      <formula>A4418=""</formula>
    </cfRule>
  </conditionalFormatting>
  <conditionalFormatting sqref="B4450:B4452">
    <cfRule type="expression" dxfId="793" priority="234">
      <formula>A4450=""</formula>
    </cfRule>
  </conditionalFormatting>
  <conditionalFormatting sqref="B4482:B4484">
    <cfRule type="expression" dxfId="792" priority="229">
      <formula>A4482=""</formula>
    </cfRule>
  </conditionalFormatting>
  <conditionalFormatting sqref="B4514:B4516">
    <cfRule type="expression" dxfId="791" priority="224">
      <formula>A4514=""</formula>
    </cfRule>
  </conditionalFormatting>
  <conditionalFormatting sqref="B4546:B4548">
    <cfRule type="expression" dxfId="790" priority="219">
      <formula>A4546=""</formula>
    </cfRule>
  </conditionalFormatting>
  <conditionalFormatting sqref="B4578:B4580">
    <cfRule type="expression" dxfId="789" priority="214">
      <formula>A4578=""</formula>
    </cfRule>
  </conditionalFormatting>
  <conditionalFormatting sqref="B4610:B4612">
    <cfRule type="expression" dxfId="788" priority="209">
      <formula>A4610=""</formula>
    </cfRule>
  </conditionalFormatting>
  <conditionalFormatting sqref="B4642:B4644">
    <cfRule type="expression" dxfId="787" priority="204">
      <formula>A4642=""</formula>
    </cfRule>
  </conditionalFormatting>
  <conditionalFormatting sqref="B4674:B4676">
    <cfRule type="expression" dxfId="786" priority="199">
      <formula>A4674=""</formula>
    </cfRule>
  </conditionalFormatting>
  <conditionalFormatting sqref="B4706:B4708">
    <cfRule type="expression" dxfId="785" priority="194">
      <formula>A4706=""</formula>
    </cfRule>
  </conditionalFormatting>
  <conditionalFormatting sqref="B4738:B4740">
    <cfRule type="expression" dxfId="784" priority="189">
      <formula>A4738=""</formula>
    </cfRule>
  </conditionalFormatting>
  <conditionalFormatting sqref="B4770:B4772">
    <cfRule type="expression" dxfId="783" priority="184">
      <formula>A4770=""</formula>
    </cfRule>
  </conditionalFormatting>
  <conditionalFormatting sqref="B4802:B4804">
    <cfRule type="expression" dxfId="782" priority="179">
      <formula>A4802=""</formula>
    </cfRule>
  </conditionalFormatting>
  <conditionalFormatting sqref="B4834:B4836">
    <cfRule type="expression" dxfId="781" priority="174">
      <formula>A4834=""</formula>
    </cfRule>
  </conditionalFormatting>
  <conditionalFormatting sqref="B4866:B4868">
    <cfRule type="expression" dxfId="780" priority="169">
      <formula>A4866=""</formula>
    </cfRule>
  </conditionalFormatting>
  <conditionalFormatting sqref="B4898:B4900">
    <cfRule type="expression" dxfId="779" priority="164">
      <formula>A4898=""</formula>
    </cfRule>
  </conditionalFormatting>
  <conditionalFormatting sqref="B4930:B4932">
    <cfRule type="expression" dxfId="778" priority="159">
      <formula>A4930=""</formula>
    </cfRule>
  </conditionalFormatting>
  <conditionalFormatting sqref="B4962:B4964">
    <cfRule type="expression" dxfId="777" priority="154">
      <formula>A4962=""</formula>
    </cfRule>
  </conditionalFormatting>
  <conditionalFormatting sqref="B4994:B4996">
    <cfRule type="expression" dxfId="776" priority="149">
      <formula>A4994=""</formula>
    </cfRule>
  </conditionalFormatting>
  <conditionalFormatting sqref="B5026:B5028">
    <cfRule type="expression" dxfId="775" priority="144">
      <formula>A5026=""</formula>
    </cfRule>
  </conditionalFormatting>
  <conditionalFormatting sqref="B5058:B5060">
    <cfRule type="expression" dxfId="774" priority="139">
      <formula>A5058=""</formula>
    </cfRule>
  </conditionalFormatting>
  <conditionalFormatting sqref="B5090:B5092">
    <cfRule type="expression" dxfId="773" priority="134">
      <formula>A5090=""</formula>
    </cfRule>
  </conditionalFormatting>
  <conditionalFormatting sqref="B5122:B5124">
    <cfRule type="expression" dxfId="772" priority="129">
      <formula>A5122=""</formula>
    </cfRule>
  </conditionalFormatting>
  <conditionalFormatting sqref="B5154:B5156">
    <cfRule type="expression" dxfId="771" priority="124">
      <formula>A5154=""</formula>
    </cfRule>
  </conditionalFormatting>
  <conditionalFormatting sqref="B5186:B5188">
    <cfRule type="expression" dxfId="770" priority="119">
      <formula>A5186=""</formula>
    </cfRule>
  </conditionalFormatting>
  <conditionalFormatting sqref="B5218:B5220">
    <cfRule type="expression" dxfId="769" priority="114">
      <formula>A5218=""</formula>
    </cfRule>
  </conditionalFormatting>
  <conditionalFormatting sqref="B5250:B5252">
    <cfRule type="expression" dxfId="768" priority="109">
      <formula>A5250=""</formula>
    </cfRule>
  </conditionalFormatting>
  <conditionalFormatting sqref="B5282:B5284">
    <cfRule type="expression" dxfId="767" priority="104">
      <formula>A5282=""</formula>
    </cfRule>
  </conditionalFormatting>
  <conditionalFormatting sqref="B5314:B5316">
    <cfRule type="expression" dxfId="766" priority="99">
      <formula>A5314=""</formula>
    </cfRule>
  </conditionalFormatting>
  <conditionalFormatting sqref="B5346:B5348">
    <cfRule type="expression" dxfId="765" priority="94">
      <formula>A5346=""</formula>
    </cfRule>
  </conditionalFormatting>
  <conditionalFormatting sqref="B5378:B5380">
    <cfRule type="expression" dxfId="764" priority="89">
      <formula>A5378=""</formula>
    </cfRule>
  </conditionalFormatting>
  <conditionalFormatting sqref="B5410:B5412">
    <cfRule type="expression" dxfId="763" priority="84">
      <formula>A5410=""</formula>
    </cfRule>
  </conditionalFormatting>
  <conditionalFormatting sqref="B5442:B5444">
    <cfRule type="expression" dxfId="762" priority="79">
      <formula>A5442=""</formula>
    </cfRule>
  </conditionalFormatting>
  <conditionalFormatting sqref="B5474:B5476">
    <cfRule type="expression" dxfId="761" priority="74">
      <formula>A5474=""</formula>
    </cfRule>
  </conditionalFormatting>
  <conditionalFormatting sqref="B5506:B5508">
    <cfRule type="expression" dxfId="760" priority="69">
      <formula>A5506=""</formula>
    </cfRule>
  </conditionalFormatting>
  <conditionalFormatting sqref="B5538:B5540">
    <cfRule type="expression" dxfId="759" priority="64">
      <formula>A5538=""</formula>
    </cfRule>
  </conditionalFormatting>
  <conditionalFormatting sqref="B5570:B5572">
    <cfRule type="expression" dxfId="758" priority="59">
      <formula>A5570=""</formula>
    </cfRule>
  </conditionalFormatting>
  <conditionalFormatting sqref="B5602:B5604">
    <cfRule type="expression" dxfId="757" priority="54">
      <formula>A5602=""</formula>
    </cfRule>
  </conditionalFormatting>
  <conditionalFormatting sqref="B5634:B5636">
    <cfRule type="expression" dxfId="756" priority="49">
      <formula>A5634=""</formula>
    </cfRule>
  </conditionalFormatting>
  <conditionalFormatting sqref="B5666:B5668">
    <cfRule type="expression" dxfId="755" priority="44">
      <formula>A5666=""</formula>
    </cfRule>
  </conditionalFormatting>
  <conditionalFormatting sqref="B5698:B5700">
    <cfRule type="expression" dxfId="754" priority="39">
      <formula>A5698=""</formula>
    </cfRule>
  </conditionalFormatting>
  <conditionalFormatting sqref="B5730:B5732">
    <cfRule type="expression" dxfId="753" priority="34">
      <formula>A5730=""</formula>
    </cfRule>
  </conditionalFormatting>
  <conditionalFormatting sqref="B5762:B5764">
    <cfRule type="expression" dxfId="752" priority="29">
      <formula>A5762=""</formula>
    </cfRule>
  </conditionalFormatting>
  <conditionalFormatting sqref="B5794:B5796">
    <cfRule type="expression" dxfId="751" priority="24">
      <formula>A5794=""</formula>
    </cfRule>
  </conditionalFormatting>
  <conditionalFormatting sqref="B5826:B5828">
    <cfRule type="expression" dxfId="750" priority="19">
      <formula>A5826=""</formula>
    </cfRule>
  </conditionalFormatting>
  <conditionalFormatting sqref="B5858:B5860">
    <cfRule type="expression" dxfId="749" priority="14">
      <formula>A5858=""</formula>
    </cfRule>
  </conditionalFormatting>
  <conditionalFormatting sqref="B5890:B5892">
    <cfRule type="expression" dxfId="748" priority="9">
      <formula>A5890=""</formula>
    </cfRule>
  </conditionalFormatting>
  <conditionalFormatting sqref="B5922:B5924">
    <cfRule type="expression" dxfId="747" priority="4">
      <formula>A5922=""</formula>
    </cfRule>
  </conditionalFormatting>
  <conditionalFormatting sqref="C34:C36">
    <cfRule type="expression" dxfId="746" priority="8387">
      <formula>A34=""</formula>
    </cfRule>
  </conditionalFormatting>
  <conditionalFormatting sqref="C66:C68">
    <cfRule type="expression" dxfId="745" priority="2838">
      <formula>A66=""</formula>
    </cfRule>
  </conditionalFormatting>
  <conditionalFormatting sqref="C98:C100">
    <cfRule type="expression" dxfId="744" priority="2833">
      <formula>A98=""</formula>
    </cfRule>
  </conditionalFormatting>
  <conditionalFormatting sqref="C130:C132">
    <cfRule type="expression" dxfId="743" priority="2828">
      <formula>A130=""</formula>
    </cfRule>
  </conditionalFormatting>
  <conditionalFormatting sqref="C162:C164">
    <cfRule type="expression" dxfId="742" priority="903">
      <formula>A162=""</formula>
    </cfRule>
  </conditionalFormatting>
  <conditionalFormatting sqref="C194:C196">
    <cfRule type="expression" dxfId="741" priority="898">
      <formula>A194=""</formula>
    </cfRule>
  </conditionalFormatting>
  <conditionalFormatting sqref="C226:C228">
    <cfRule type="expression" dxfId="740" priority="893">
      <formula>A226=""</formula>
    </cfRule>
  </conditionalFormatting>
  <conditionalFormatting sqref="C258:C260">
    <cfRule type="expression" dxfId="739" priority="888">
      <formula>A258=""</formula>
    </cfRule>
  </conditionalFormatting>
  <conditionalFormatting sqref="C290:C292">
    <cfRule type="expression" dxfId="738" priority="883">
      <formula>A290=""</formula>
    </cfRule>
  </conditionalFormatting>
  <conditionalFormatting sqref="C322:C324">
    <cfRule type="expression" dxfId="737" priority="878">
      <formula>A322=""</formula>
    </cfRule>
  </conditionalFormatting>
  <conditionalFormatting sqref="C354:C356">
    <cfRule type="expression" dxfId="736" priority="873">
      <formula>A354=""</formula>
    </cfRule>
  </conditionalFormatting>
  <conditionalFormatting sqref="C386:C388">
    <cfRule type="expression" dxfId="735" priority="868">
      <formula>A386=""</formula>
    </cfRule>
  </conditionalFormatting>
  <conditionalFormatting sqref="C418:C420">
    <cfRule type="expression" dxfId="734" priority="863">
      <formula>A418=""</formula>
    </cfRule>
  </conditionalFormatting>
  <conditionalFormatting sqref="C450:C452">
    <cfRule type="expression" dxfId="733" priority="858">
      <formula>A450=""</formula>
    </cfRule>
  </conditionalFormatting>
  <conditionalFormatting sqref="C482:C484">
    <cfRule type="expression" dxfId="732" priority="853">
      <formula>A482=""</formula>
    </cfRule>
  </conditionalFormatting>
  <conditionalFormatting sqref="C514:C516">
    <cfRule type="expression" dxfId="731" priority="848">
      <formula>A514=""</formula>
    </cfRule>
  </conditionalFormatting>
  <conditionalFormatting sqref="C546:C548">
    <cfRule type="expression" dxfId="730" priority="843">
      <formula>A546=""</formula>
    </cfRule>
  </conditionalFormatting>
  <conditionalFormatting sqref="C578:C580">
    <cfRule type="expression" dxfId="729" priority="838">
      <formula>A578=""</formula>
    </cfRule>
  </conditionalFormatting>
  <conditionalFormatting sqref="C610:C612">
    <cfRule type="expression" dxfId="728" priority="833">
      <formula>A610=""</formula>
    </cfRule>
  </conditionalFormatting>
  <conditionalFormatting sqref="C642:C644">
    <cfRule type="expression" dxfId="727" priority="828">
      <formula>A642=""</formula>
    </cfRule>
  </conditionalFormatting>
  <conditionalFormatting sqref="C674:C676">
    <cfRule type="expression" dxfId="726" priority="823">
      <formula>A674=""</formula>
    </cfRule>
  </conditionalFormatting>
  <conditionalFormatting sqref="C706:C708">
    <cfRule type="expression" dxfId="725" priority="818">
      <formula>A706=""</formula>
    </cfRule>
  </conditionalFormatting>
  <conditionalFormatting sqref="C738:C740">
    <cfRule type="expression" dxfId="724" priority="813">
      <formula>A738=""</formula>
    </cfRule>
  </conditionalFormatting>
  <conditionalFormatting sqref="C770:C772">
    <cfRule type="expression" dxfId="723" priority="808">
      <formula>A770=""</formula>
    </cfRule>
  </conditionalFormatting>
  <conditionalFormatting sqref="C802:C804">
    <cfRule type="expression" dxfId="722" priority="803">
      <formula>A802=""</formula>
    </cfRule>
  </conditionalFormatting>
  <conditionalFormatting sqref="C834:C836">
    <cfRule type="expression" dxfId="721" priority="798">
      <formula>A834=""</formula>
    </cfRule>
  </conditionalFormatting>
  <conditionalFormatting sqref="C866:C868">
    <cfRule type="expression" dxfId="720" priority="793">
      <formula>A866=""</formula>
    </cfRule>
  </conditionalFormatting>
  <conditionalFormatting sqref="C898:C900">
    <cfRule type="expression" dxfId="719" priority="788">
      <formula>A898=""</formula>
    </cfRule>
  </conditionalFormatting>
  <conditionalFormatting sqref="C930:C932">
    <cfRule type="expression" dxfId="718" priority="783">
      <formula>A930=""</formula>
    </cfRule>
  </conditionalFormatting>
  <conditionalFormatting sqref="C962:C964">
    <cfRule type="expression" dxfId="717" priority="778">
      <formula>A962=""</formula>
    </cfRule>
  </conditionalFormatting>
  <conditionalFormatting sqref="C994:C996">
    <cfRule type="expression" dxfId="716" priority="773">
      <formula>A994=""</formula>
    </cfRule>
  </conditionalFormatting>
  <conditionalFormatting sqref="C1026:C1028">
    <cfRule type="expression" dxfId="715" priority="768">
      <formula>A1026=""</formula>
    </cfRule>
  </conditionalFormatting>
  <conditionalFormatting sqref="C1058:C1060">
    <cfRule type="expression" dxfId="714" priority="763">
      <formula>A1058=""</formula>
    </cfRule>
  </conditionalFormatting>
  <conditionalFormatting sqref="C1090:C1092">
    <cfRule type="expression" dxfId="713" priority="758">
      <formula>A1090=""</formula>
    </cfRule>
  </conditionalFormatting>
  <conditionalFormatting sqref="C1122:C1124">
    <cfRule type="expression" dxfId="712" priority="753">
      <formula>A1122=""</formula>
    </cfRule>
  </conditionalFormatting>
  <conditionalFormatting sqref="C1154:C1156">
    <cfRule type="expression" dxfId="711" priority="748">
      <formula>A1154=""</formula>
    </cfRule>
  </conditionalFormatting>
  <conditionalFormatting sqref="C1186:C1188">
    <cfRule type="expression" dxfId="710" priority="743">
      <formula>A1186=""</formula>
    </cfRule>
  </conditionalFormatting>
  <conditionalFormatting sqref="C1218:C1220">
    <cfRule type="expression" dxfId="709" priority="738">
      <formula>A1218=""</formula>
    </cfRule>
  </conditionalFormatting>
  <conditionalFormatting sqref="C1250:C1252">
    <cfRule type="expression" dxfId="708" priority="733">
      <formula>A1250=""</formula>
    </cfRule>
  </conditionalFormatting>
  <conditionalFormatting sqref="C1282:C1284">
    <cfRule type="expression" dxfId="707" priority="728">
      <formula>A1282=""</formula>
    </cfRule>
  </conditionalFormatting>
  <conditionalFormatting sqref="C1314:C1316">
    <cfRule type="expression" dxfId="706" priority="723">
      <formula>A1314=""</formula>
    </cfRule>
  </conditionalFormatting>
  <conditionalFormatting sqref="C1346:C1348">
    <cfRule type="expression" dxfId="705" priority="718">
      <formula>A1346=""</formula>
    </cfRule>
  </conditionalFormatting>
  <conditionalFormatting sqref="C1378:C1380">
    <cfRule type="expression" dxfId="704" priority="713">
      <formula>A1378=""</formula>
    </cfRule>
  </conditionalFormatting>
  <conditionalFormatting sqref="C1410:C1412">
    <cfRule type="expression" dxfId="703" priority="708">
      <formula>A1410=""</formula>
    </cfRule>
  </conditionalFormatting>
  <conditionalFormatting sqref="C1442:C1444">
    <cfRule type="expression" dxfId="702" priority="703">
      <formula>A1442=""</formula>
    </cfRule>
  </conditionalFormatting>
  <conditionalFormatting sqref="C1474:C1476">
    <cfRule type="expression" dxfId="701" priority="698">
      <formula>A1474=""</formula>
    </cfRule>
  </conditionalFormatting>
  <conditionalFormatting sqref="C1506:C1508">
    <cfRule type="expression" dxfId="700" priority="693">
      <formula>A1506=""</formula>
    </cfRule>
  </conditionalFormatting>
  <conditionalFormatting sqref="C1538:C1540">
    <cfRule type="expression" dxfId="699" priority="688">
      <formula>A1538=""</formula>
    </cfRule>
  </conditionalFormatting>
  <conditionalFormatting sqref="C1570:C1572">
    <cfRule type="expression" dxfId="698" priority="683">
      <formula>A1570=""</formula>
    </cfRule>
  </conditionalFormatting>
  <conditionalFormatting sqref="C1602:C1604">
    <cfRule type="expression" dxfId="697" priority="678">
      <formula>A1602=""</formula>
    </cfRule>
  </conditionalFormatting>
  <conditionalFormatting sqref="C1634:C1636">
    <cfRule type="expression" dxfId="696" priority="673">
      <formula>A1634=""</formula>
    </cfRule>
  </conditionalFormatting>
  <conditionalFormatting sqref="C1666:C1668">
    <cfRule type="expression" dxfId="695" priority="668">
      <formula>A1666=""</formula>
    </cfRule>
  </conditionalFormatting>
  <conditionalFormatting sqref="C1698:C1700">
    <cfRule type="expression" dxfId="694" priority="663">
      <formula>A1698=""</formula>
    </cfRule>
  </conditionalFormatting>
  <conditionalFormatting sqref="C1730:C1732">
    <cfRule type="expression" dxfId="693" priority="658">
      <formula>A1730=""</formula>
    </cfRule>
  </conditionalFormatting>
  <conditionalFormatting sqref="C1762:C1764">
    <cfRule type="expression" dxfId="692" priority="653">
      <formula>A1762=""</formula>
    </cfRule>
  </conditionalFormatting>
  <conditionalFormatting sqref="C1794:C1796">
    <cfRule type="expression" dxfId="691" priority="648">
      <formula>A1794=""</formula>
    </cfRule>
  </conditionalFormatting>
  <conditionalFormatting sqref="C1826:C1828">
    <cfRule type="expression" dxfId="690" priority="643">
      <formula>A1826=""</formula>
    </cfRule>
  </conditionalFormatting>
  <conditionalFormatting sqref="C1858:C1860">
    <cfRule type="expression" dxfId="689" priority="638">
      <formula>A1858=""</formula>
    </cfRule>
  </conditionalFormatting>
  <conditionalFormatting sqref="C1890:C1892">
    <cfRule type="expression" dxfId="688" priority="633">
      <formula>A1890=""</formula>
    </cfRule>
  </conditionalFormatting>
  <conditionalFormatting sqref="C1922:C1924">
    <cfRule type="expression" dxfId="687" priority="628">
      <formula>A1922=""</formula>
    </cfRule>
  </conditionalFormatting>
  <conditionalFormatting sqref="C1954:C1956">
    <cfRule type="expression" dxfId="686" priority="623">
      <formula>A1954=""</formula>
    </cfRule>
  </conditionalFormatting>
  <conditionalFormatting sqref="C1986:C1988">
    <cfRule type="expression" dxfId="685" priority="618">
      <formula>A1986=""</formula>
    </cfRule>
  </conditionalFormatting>
  <conditionalFormatting sqref="C2018:C2020">
    <cfRule type="expression" dxfId="684" priority="613">
      <formula>A2018=""</formula>
    </cfRule>
  </conditionalFormatting>
  <conditionalFormatting sqref="C2050:C2052">
    <cfRule type="expression" dxfId="683" priority="608">
      <formula>A2050=""</formula>
    </cfRule>
  </conditionalFormatting>
  <conditionalFormatting sqref="C2082:C2084">
    <cfRule type="expression" dxfId="682" priority="603">
      <formula>A2082=""</formula>
    </cfRule>
  </conditionalFormatting>
  <conditionalFormatting sqref="C2114:C2116">
    <cfRule type="expression" dxfId="681" priority="598">
      <formula>A2114=""</formula>
    </cfRule>
  </conditionalFormatting>
  <conditionalFormatting sqref="C2146:C2148">
    <cfRule type="expression" dxfId="680" priority="593">
      <formula>A2146=""</formula>
    </cfRule>
  </conditionalFormatting>
  <conditionalFormatting sqref="C2178:C2180">
    <cfRule type="expression" dxfId="679" priority="588">
      <formula>A2178=""</formula>
    </cfRule>
  </conditionalFormatting>
  <conditionalFormatting sqref="C2210:C2212">
    <cfRule type="expression" dxfId="678" priority="583">
      <formula>A2210=""</formula>
    </cfRule>
  </conditionalFormatting>
  <conditionalFormatting sqref="C2242:C2244">
    <cfRule type="expression" dxfId="677" priority="578">
      <formula>A2242=""</formula>
    </cfRule>
  </conditionalFormatting>
  <conditionalFormatting sqref="C2274:C2276">
    <cfRule type="expression" dxfId="676" priority="573">
      <formula>A2274=""</formula>
    </cfRule>
  </conditionalFormatting>
  <conditionalFormatting sqref="C2306:C2308">
    <cfRule type="expression" dxfId="675" priority="568">
      <formula>A2306=""</formula>
    </cfRule>
  </conditionalFormatting>
  <conditionalFormatting sqref="C2338:C2340">
    <cfRule type="expression" dxfId="674" priority="563">
      <formula>A2338=""</formula>
    </cfRule>
  </conditionalFormatting>
  <conditionalFormatting sqref="C2370:C2372">
    <cfRule type="expression" dxfId="673" priority="558">
      <formula>A2370=""</formula>
    </cfRule>
  </conditionalFormatting>
  <conditionalFormatting sqref="C2402:C2404">
    <cfRule type="expression" dxfId="672" priority="553">
      <formula>A2402=""</formula>
    </cfRule>
  </conditionalFormatting>
  <conditionalFormatting sqref="C2434:C2436">
    <cfRule type="expression" dxfId="671" priority="548">
      <formula>A2434=""</formula>
    </cfRule>
  </conditionalFormatting>
  <conditionalFormatting sqref="C2466:C2468">
    <cfRule type="expression" dxfId="670" priority="543">
      <formula>A2466=""</formula>
    </cfRule>
  </conditionalFormatting>
  <conditionalFormatting sqref="C2498:C2500">
    <cfRule type="expression" dxfId="669" priority="538">
      <formula>A2498=""</formula>
    </cfRule>
  </conditionalFormatting>
  <conditionalFormatting sqref="C2530:C2532">
    <cfRule type="expression" dxfId="668" priority="533">
      <formula>A2530=""</formula>
    </cfRule>
  </conditionalFormatting>
  <conditionalFormatting sqref="C2562:C2564">
    <cfRule type="expression" dxfId="667" priority="528">
      <formula>A2562=""</formula>
    </cfRule>
  </conditionalFormatting>
  <conditionalFormatting sqref="C2594:C2596">
    <cfRule type="expression" dxfId="666" priority="523">
      <formula>A2594=""</formula>
    </cfRule>
  </conditionalFormatting>
  <conditionalFormatting sqref="C2626:C2628">
    <cfRule type="expression" dxfId="665" priority="518">
      <formula>A2626=""</formula>
    </cfRule>
  </conditionalFormatting>
  <conditionalFormatting sqref="C2658:C2660">
    <cfRule type="expression" dxfId="664" priority="513">
      <formula>A2658=""</formula>
    </cfRule>
  </conditionalFormatting>
  <conditionalFormatting sqref="C2690:C2692">
    <cfRule type="expression" dxfId="663" priority="508">
      <formula>A2690=""</formula>
    </cfRule>
  </conditionalFormatting>
  <conditionalFormatting sqref="C2722:C2724">
    <cfRule type="expression" dxfId="662" priority="503">
      <formula>A2722=""</formula>
    </cfRule>
  </conditionalFormatting>
  <conditionalFormatting sqref="C2754:C2756">
    <cfRule type="expression" dxfId="661" priority="498">
      <formula>A2754=""</formula>
    </cfRule>
  </conditionalFormatting>
  <conditionalFormatting sqref="C2786:C2788">
    <cfRule type="expression" dxfId="660" priority="493">
      <formula>A2786=""</formula>
    </cfRule>
  </conditionalFormatting>
  <conditionalFormatting sqref="C2818:C2820">
    <cfRule type="expression" dxfId="659" priority="488">
      <formula>A2818=""</formula>
    </cfRule>
  </conditionalFormatting>
  <conditionalFormatting sqref="C2850:C2852">
    <cfRule type="expression" dxfId="658" priority="483">
      <formula>A2850=""</formula>
    </cfRule>
  </conditionalFormatting>
  <conditionalFormatting sqref="C2882:C2884">
    <cfRule type="expression" dxfId="657" priority="478">
      <formula>A2882=""</formula>
    </cfRule>
  </conditionalFormatting>
  <conditionalFormatting sqref="C2914:C2916">
    <cfRule type="expression" dxfId="656" priority="473">
      <formula>A2914=""</formula>
    </cfRule>
  </conditionalFormatting>
  <conditionalFormatting sqref="C2946:C2948">
    <cfRule type="expression" dxfId="655" priority="468">
      <formula>A2946=""</formula>
    </cfRule>
  </conditionalFormatting>
  <conditionalFormatting sqref="C2978:C2980">
    <cfRule type="expression" dxfId="654" priority="463">
      <formula>A2978=""</formula>
    </cfRule>
  </conditionalFormatting>
  <conditionalFormatting sqref="C3010:C3012">
    <cfRule type="expression" dxfId="653" priority="458">
      <formula>A3010=""</formula>
    </cfRule>
  </conditionalFormatting>
  <conditionalFormatting sqref="C3042:C3044">
    <cfRule type="expression" dxfId="652" priority="453">
      <formula>A3042=""</formula>
    </cfRule>
  </conditionalFormatting>
  <conditionalFormatting sqref="C3074:C3076">
    <cfRule type="expression" dxfId="651" priority="448">
      <formula>A3074=""</formula>
    </cfRule>
  </conditionalFormatting>
  <conditionalFormatting sqref="C3106:C3108">
    <cfRule type="expression" dxfId="650" priority="443">
      <formula>A3106=""</formula>
    </cfRule>
  </conditionalFormatting>
  <conditionalFormatting sqref="C3138:C3140">
    <cfRule type="expression" dxfId="649" priority="438">
      <formula>A3138=""</formula>
    </cfRule>
  </conditionalFormatting>
  <conditionalFormatting sqref="C3170:C3172">
    <cfRule type="expression" dxfId="648" priority="433">
      <formula>A3170=""</formula>
    </cfRule>
  </conditionalFormatting>
  <conditionalFormatting sqref="C3202:C3204">
    <cfRule type="expression" dxfId="647" priority="428">
      <formula>A3202=""</formula>
    </cfRule>
  </conditionalFormatting>
  <conditionalFormatting sqref="C3234:C3236">
    <cfRule type="expression" dxfId="646" priority="423">
      <formula>A3234=""</formula>
    </cfRule>
  </conditionalFormatting>
  <conditionalFormatting sqref="C3266:C3268">
    <cfRule type="expression" dxfId="645" priority="418">
      <formula>A3266=""</formula>
    </cfRule>
  </conditionalFormatting>
  <conditionalFormatting sqref="C3298:C3300">
    <cfRule type="expression" dxfId="644" priority="413">
      <formula>A3298=""</formula>
    </cfRule>
  </conditionalFormatting>
  <conditionalFormatting sqref="C3330:C3332">
    <cfRule type="expression" dxfId="643" priority="408">
      <formula>A3330=""</formula>
    </cfRule>
  </conditionalFormatting>
  <conditionalFormatting sqref="C3362:C3364">
    <cfRule type="expression" dxfId="642" priority="403">
      <formula>A3362=""</formula>
    </cfRule>
  </conditionalFormatting>
  <conditionalFormatting sqref="C3394:C3396">
    <cfRule type="expression" dxfId="641" priority="398">
      <formula>A3394=""</formula>
    </cfRule>
  </conditionalFormatting>
  <conditionalFormatting sqref="C3426:C3428">
    <cfRule type="expression" dxfId="640" priority="393">
      <formula>A3426=""</formula>
    </cfRule>
  </conditionalFormatting>
  <conditionalFormatting sqref="C3458:C3460">
    <cfRule type="expression" dxfId="639" priority="388">
      <formula>A3458=""</formula>
    </cfRule>
  </conditionalFormatting>
  <conditionalFormatting sqref="C3490:C3492">
    <cfRule type="expression" dxfId="638" priority="383">
      <formula>A3490=""</formula>
    </cfRule>
  </conditionalFormatting>
  <conditionalFormatting sqref="C3522:C3524">
    <cfRule type="expression" dxfId="637" priority="378">
      <formula>A3522=""</formula>
    </cfRule>
  </conditionalFormatting>
  <conditionalFormatting sqref="C3554:C3556">
    <cfRule type="expression" dxfId="636" priority="373">
      <formula>A3554=""</formula>
    </cfRule>
  </conditionalFormatting>
  <conditionalFormatting sqref="C3586:C3588">
    <cfRule type="expression" dxfId="635" priority="368">
      <formula>A3586=""</formula>
    </cfRule>
  </conditionalFormatting>
  <conditionalFormatting sqref="C3618:C3620">
    <cfRule type="expression" dxfId="634" priority="363">
      <formula>A3618=""</formula>
    </cfRule>
  </conditionalFormatting>
  <conditionalFormatting sqref="C3650:C3652">
    <cfRule type="expression" dxfId="633" priority="358">
      <formula>A3650=""</formula>
    </cfRule>
  </conditionalFormatting>
  <conditionalFormatting sqref="C3682:C3684">
    <cfRule type="expression" dxfId="632" priority="353">
      <formula>A3682=""</formula>
    </cfRule>
  </conditionalFormatting>
  <conditionalFormatting sqref="C3714:C3716">
    <cfRule type="expression" dxfId="631" priority="348">
      <formula>A3714=""</formula>
    </cfRule>
  </conditionalFormatting>
  <conditionalFormatting sqref="C3746:C3748">
    <cfRule type="expression" dxfId="630" priority="343">
      <formula>A3746=""</formula>
    </cfRule>
  </conditionalFormatting>
  <conditionalFormatting sqref="C3778:C3780">
    <cfRule type="expression" dxfId="629" priority="338">
      <formula>A3778=""</formula>
    </cfRule>
  </conditionalFormatting>
  <conditionalFormatting sqref="C3810:C3812">
    <cfRule type="expression" dxfId="628" priority="333">
      <formula>A3810=""</formula>
    </cfRule>
  </conditionalFormatting>
  <conditionalFormatting sqref="C3842:C3844">
    <cfRule type="expression" dxfId="627" priority="328">
      <formula>A3842=""</formula>
    </cfRule>
  </conditionalFormatting>
  <conditionalFormatting sqref="C3874:C3876">
    <cfRule type="expression" dxfId="626" priority="323">
      <formula>A3874=""</formula>
    </cfRule>
  </conditionalFormatting>
  <conditionalFormatting sqref="C3906:C3908">
    <cfRule type="expression" dxfId="625" priority="318">
      <formula>A3906=""</formula>
    </cfRule>
  </conditionalFormatting>
  <conditionalFormatting sqref="C3938:C3940">
    <cfRule type="expression" dxfId="624" priority="313">
      <formula>A3938=""</formula>
    </cfRule>
  </conditionalFormatting>
  <conditionalFormatting sqref="C3970:C3972">
    <cfRule type="expression" dxfId="623" priority="308">
      <formula>A3970=""</formula>
    </cfRule>
  </conditionalFormatting>
  <conditionalFormatting sqref="C4002:C4004">
    <cfRule type="expression" dxfId="622" priority="303">
      <formula>A4002=""</formula>
    </cfRule>
  </conditionalFormatting>
  <conditionalFormatting sqref="C4034:C4036">
    <cfRule type="expression" dxfId="621" priority="298">
      <formula>A4034=""</formula>
    </cfRule>
  </conditionalFormatting>
  <conditionalFormatting sqref="C4066:C4068">
    <cfRule type="expression" dxfId="620" priority="293">
      <formula>A4066=""</formula>
    </cfRule>
  </conditionalFormatting>
  <conditionalFormatting sqref="C4098:C4100">
    <cfRule type="expression" dxfId="619" priority="288">
      <formula>A4098=""</formula>
    </cfRule>
  </conditionalFormatting>
  <conditionalFormatting sqref="C4130:C4132">
    <cfRule type="expression" dxfId="618" priority="283">
      <formula>A4130=""</formula>
    </cfRule>
  </conditionalFormatting>
  <conditionalFormatting sqref="C4162:C4164">
    <cfRule type="expression" dxfId="617" priority="278">
      <formula>A4162=""</formula>
    </cfRule>
  </conditionalFormatting>
  <conditionalFormatting sqref="C4194:C4196">
    <cfRule type="expression" dxfId="616" priority="273">
      <formula>A4194=""</formula>
    </cfRule>
  </conditionalFormatting>
  <conditionalFormatting sqref="C4226:C4228">
    <cfRule type="expression" dxfId="615" priority="268">
      <formula>A4226=""</formula>
    </cfRule>
  </conditionalFormatting>
  <conditionalFormatting sqref="C4258:C4260">
    <cfRule type="expression" dxfId="614" priority="263">
      <formula>A4258=""</formula>
    </cfRule>
  </conditionalFormatting>
  <conditionalFormatting sqref="C4290:C4292">
    <cfRule type="expression" dxfId="613" priority="258">
      <formula>A4290=""</formula>
    </cfRule>
  </conditionalFormatting>
  <conditionalFormatting sqref="C4322:C4324">
    <cfRule type="expression" dxfId="612" priority="253">
      <formula>A4322=""</formula>
    </cfRule>
  </conditionalFormatting>
  <conditionalFormatting sqref="C4354:C4356">
    <cfRule type="expression" dxfId="611" priority="248">
      <formula>A4354=""</formula>
    </cfRule>
  </conditionalFormatting>
  <conditionalFormatting sqref="C4386:C4388">
    <cfRule type="expression" dxfId="610" priority="243">
      <formula>A4386=""</formula>
    </cfRule>
  </conditionalFormatting>
  <conditionalFormatting sqref="C4418:C4420">
    <cfRule type="expression" dxfId="609" priority="238">
      <formula>A4418=""</formula>
    </cfRule>
  </conditionalFormatting>
  <conditionalFormatting sqref="C4450:C4452">
    <cfRule type="expression" dxfId="608" priority="233">
      <formula>A4450=""</formula>
    </cfRule>
  </conditionalFormatting>
  <conditionalFormatting sqref="C4482:C4484">
    <cfRule type="expression" dxfId="607" priority="228">
      <formula>A4482=""</formula>
    </cfRule>
  </conditionalFormatting>
  <conditionalFormatting sqref="C4514:C4516">
    <cfRule type="expression" dxfId="606" priority="223">
      <formula>A4514=""</formula>
    </cfRule>
  </conditionalFormatting>
  <conditionalFormatting sqref="C4546:C4548">
    <cfRule type="expression" dxfId="605" priority="218">
      <formula>A4546=""</formula>
    </cfRule>
  </conditionalFormatting>
  <conditionalFormatting sqref="C4578:C4580">
    <cfRule type="expression" dxfId="604" priority="213">
      <formula>A4578=""</formula>
    </cfRule>
  </conditionalFormatting>
  <conditionalFormatting sqref="C4610:C4612">
    <cfRule type="expression" dxfId="603" priority="208">
      <formula>A4610=""</formula>
    </cfRule>
  </conditionalFormatting>
  <conditionalFormatting sqref="C4642:C4644">
    <cfRule type="expression" dxfId="602" priority="203">
      <formula>A4642=""</formula>
    </cfRule>
  </conditionalFormatting>
  <conditionalFormatting sqref="C4674:C4676">
    <cfRule type="expression" dxfId="601" priority="198">
      <formula>A4674=""</formula>
    </cfRule>
  </conditionalFormatting>
  <conditionalFormatting sqref="C4706:C4708">
    <cfRule type="expression" dxfId="600" priority="193">
      <formula>A4706=""</formula>
    </cfRule>
  </conditionalFormatting>
  <conditionalFormatting sqref="C4738:C4740">
    <cfRule type="expression" dxfId="599" priority="188">
      <formula>A4738=""</formula>
    </cfRule>
  </conditionalFormatting>
  <conditionalFormatting sqref="C4770:C4772">
    <cfRule type="expression" dxfId="598" priority="183">
      <formula>A4770=""</formula>
    </cfRule>
  </conditionalFormatting>
  <conditionalFormatting sqref="C4802:C4804">
    <cfRule type="expression" dxfId="597" priority="178">
      <formula>A4802=""</formula>
    </cfRule>
  </conditionalFormatting>
  <conditionalFormatting sqref="C4834:C4836">
    <cfRule type="expression" dxfId="596" priority="173">
      <formula>A4834=""</formula>
    </cfRule>
  </conditionalFormatting>
  <conditionalFormatting sqref="C4866:C4868">
    <cfRule type="expression" dxfId="595" priority="168">
      <formula>A4866=""</formula>
    </cfRule>
  </conditionalFormatting>
  <conditionalFormatting sqref="C4898:C4900">
    <cfRule type="expression" dxfId="594" priority="163">
      <formula>A4898=""</formula>
    </cfRule>
  </conditionalFormatting>
  <conditionalFormatting sqref="C4930:C4932">
    <cfRule type="expression" dxfId="593" priority="158">
      <formula>A4930=""</formula>
    </cfRule>
  </conditionalFormatting>
  <conditionalFormatting sqref="C4962:C4964">
    <cfRule type="expression" dxfId="592" priority="153">
      <formula>A4962=""</formula>
    </cfRule>
  </conditionalFormatting>
  <conditionalFormatting sqref="C4994:C4996">
    <cfRule type="expression" dxfId="591" priority="148">
      <formula>A4994=""</formula>
    </cfRule>
  </conditionalFormatting>
  <conditionalFormatting sqref="C5026:C5028">
    <cfRule type="expression" dxfId="590" priority="143">
      <formula>A5026=""</formula>
    </cfRule>
  </conditionalFormatting>
  <conditionalFormatting sqref="C5058:C5060">
    <cfRule type="expression" dxfId="589" priority="138">
      <formula>A5058=""</formula>
    </cfRule>
  </conditionalFormatting>
  <conditionalFormatting sqref="C5090:C5092">
    <cfRule type="expression" dxfId="588" priority="133">
      <formula>A5090=""</formula>
    </cfRule>
  </conditionalFormatting>
  <conditionalFormatting sqref="C5122:C5124">
    <cfRule type="expression" dxfId="587" priority="128">
      <formula>A5122=""</formula>
    </cfRule>
  </conditionalFormatting>
  <conditionalFormatting sqref="C5154:C5156">
    <cfRule type="expression" dxfId="586" priority="123">
      <formula>A5154=""</formula>
    </cfRule>
  </conditionalFormatting>
  <conditionalFormatting sqref="C5186:C5188">
    <cfRule type="expression" dxfId="585" priority="118">
      <formula>A5186=""</formula>
    </cfRule>
  </conditionalFormatting>
  <conditionalFormatting sqref="C5218:C5220">
    <cfRule type="expression" dxfId="584" priority="113">
      <formula>A5218=""</formula>
    </cfRule>
  </conditionalFormatting>
  <conditionalFormatting sqref="C5250:C5252">
    <cfRule type="expression" dxfId="583" priority="108">
      <formula>A5250=""</formula>
    </cfRule>
  </conditionalFormatting>
  <conditionalFormatting sqref="C5282:C5284">
    <cfRule type="expression" dxfId="582" priority="103">
      <formula>A5282=""</formula>
    </cfRule>
  </conditionalFormatting>
  <conditionalFormatting sqref="C5314:C5316">
    <cfRule type="expression" dxfId="581" priority="98">
      <formula>A5314=""</formula>
    </cfRule>
  </conditionalFormatting>
  <conditionalFormatting sqref="C5346:C5348">
    <cfRule type="expression" dxfId="580" priority="93">
      <formula>A5346=""</formula>
    </cfRule>
  </conditionalFormatting>
  <conditionalFormatting sqref="C5378:C5380">
    <cfRule type="expression" dxfId="579" priority="88">
      <formula>A5378=""</formula>
    </cfRule>
  </conditionalFormatting>
  <conditionalFormatting sqref="C5410:C5412">
    <cfRule type="expression" dxfId="578" priority="83">
      <formula>A5410=""</formula>
    </cfRule>
  </conditionalFormatting>
  <conditionalFormatting sqref="C5442:C5444">
    <cfRule type="expression" dxfId="577" priority="78">
      <formula>A5442=""</formula>
    </cfRule>
  </conditionalFormatting>
  <conditionalFormatting sqref="C5474:C5476">
    <cfRule type="expression" dxfId="576" priority="73">
      <formula>A5474=""</formula>
    </cfRule>
  </conditionalFormatting>
  <conditionalFormatting sqref="C5506:C5508">
    <cfRule type="expression" dxfId="575" priority="68">
      <formula>A5506=""</formula>
    </cfRule>
  </conditionalFormatting>
  <conditionalFormatting sqref="C5538:C5540">
    <cfRule type="expression" dxfId="574" priority="63">
      <formula>A5538=""</formula>
    </cfRule>
  </conditionalFormatting>
  <conditionalFormatting sqref="C5570:C5572">
    <cfRule type="expression" dxfId="573" priority="58">
      <formula>A5570=""</formula>
    </cfRule>
  </conditionalFormatting>
  <conditionalFormatting sqref="C5602:C5604">
    <cfRule type="expression" dxfId="572" priority="53">
      <formula>A5602=""</formula>
    </cfRule>
  </conditionalFormatting>
  <conditionalFormatting sqref="C5634:C5636">
    <cfRule type="expression" dxfId="571" priority="48">
      <formula>A5634=""</formula>
    </cfRule>
  </conditionalFormatting>
  <conditionalFormatting sqref="C5666:C5668">
    <cfRule type="expression" dxfId="570" priority="43">
      <formula>A5666=""</formula>
    </cfRule>
  </conditionalFormatting>
  <conditionalFormatting sqref="C5698:C5700">
    <cfRule type="expression" dxfId="569" priority="38">
      <formula>A5698=""</formula>
    </cfRule>
  </conditionalFormatting>
  <conditionalFormatting sqref="C5730:C5732">
    <cfRule type="expression" dxfId="568" priority="33">
      <formula>A5730=""</formula>
    </cfRule>
  </conditionalFormatting>
  <conditionalFormatting sqref="C5762:C5764">
    <cfRule type="expression" dxfId="567" priority="28">
      <formula>A5762=""</formula>
    </cfRule>
  </conditionalFormatting>
  <conditionalFormatting sqref="C5794:C5796">
    <cfRule type="expression" dxfId="566" priority="23">
      <formula>A5794=""</formula>
    </cfRule>
  </conditionalFormatting>
  <conditionalFormatting sqref="C5826:C5828">
    <cfRule type="expression" dxfId="565" priority="18">
      <formula>A5826=""</formula>
    </cfRule>
  </conditionalFormatting>
  <conditionalFormatting sqref="C5858:C5860">
    <cfRule type="expression" dxfId="564" priority="13">
      <formula>A5858=""</formula>
    </cfRule>
  </conditionalFormatting>
  <conditionalFormatting sqref="C5890:C5892">
    <cfRule type="expression" dxfId="563" priority="8">
      <formula>A5890=""</formula>
    </cfRule>
  </conditionalFormatting>
  <conditionalFormatting sqref="C5922:C5924">
    <cfRule type="expression" dxfId="562" priority="3">
      <formula>A5922=""</formula>
    </cfRule>
  </conditionalFormatting>
  <conditionalFormatting sqref="E6:E36">
    <cfRule type="expression" dxfId="561" priority="8389">
      <formula>OR(B6="",B6="연차")</formula>
    </cfRule>
  </conditionalFormatting>
  <conditionalFormatting sqref="E38:E68">
    <cfRule type="expression" dxfId="560" priority="2840">
      <formula>OR(B38="",B38="연차")</formula>
    </cfRule>
  </conditionalFormatting>
  <conditionalFormatting sqref="E70:E100">
    <cfRule type="expression" dxfId="559" priority="2835">
      <formula>OR(B70="",B70="연차")</formula>
    </cfRule>
  </conditionalFormatting>
  <conditionalFormatting sqref="E102:E132">
    <cfRule type="expression" dxfId="558" priority="2830">
      <formula>OR(B102="",B102="연차")</formula>
    </cfRule>
  </conditionalFormatting>
  <conditionalFormatting sqref="E134:E164">
    <cfRule type="expression" dxfId="557" priority="905">
      <formula>OR(B134="",B134="연차")</formula>
    </cfRule>
  </conditionalFormatting>
  <conditionalFormatting sqref="E166:E196">
    <cfRule type="expression" dxfId="556" priority="900">
      <formula>OR(B166="",B166="연차")</formula>
    </cfRule>
  </conditionalFormatting>
  <conditionalFormatting sqref="E198:E228">
    <cfRule type="expression" dxfId="555" priority="895">
      <formula>OR(B198="",B198="연차")</formula>
    </cfRule>
  </conditionalFormatting>
  <conditionalFormatting sqref="E230:E260">
    <cfRule type="expression" dxfId="554" priority="890">
      <formula>OR(B230="",B230="연차")</formula>
    </cfRule>
  </conditionalFormatting>
  <conditionalFormatting sqref="E262:E292">
    <cfRule type="expression" dxfId="553" priority="885">
      <formula>OR(B262="",B262="연차")</formula>
    </cfRule>
  </conditionalFormatting>
  <conditionalFormatting sqref="E294:E324">
    <cfRule type="expression" dxfId="552" priority="880">
      <formula>OR(B294="",B294="연차")</formula>
    </cfRule>
  </conditionalFormatting>
  <conditionalFormatting sqref="E326:E356">
    <cfRule type="expression" dxfId="551" priority="875">
      <formula>OR(B326="",B326="연차")</formula>
    </cfRule>
  </conditionalFormatting>
  <conditionalFormatting sqref="E358:E388">
    <cfRule type="expression" dxfId="550" priority="870">
      <formula>OR(B358="",B358="연차")</formula>
    </cfRule>
  </conditionalFormatting>
  <conditionalFormatting sqref="E390:E420">
    <cfRule type="expression" dxfId="549" priority="865">
      <formula>OR(B390="",B390="연차")</formula>
    </cfRule>
  </conditionalFormatting>
  <conditionalFormatting sqref="E422:E452">
    <cfRule type="expression" dxfId="548" priority="860">
      <formula>OR(B422="",B422="연차")</formula>
    </cfRule>
  </conditionalFormatting>
  <conditionalFormatting sqref="E454:E484">
    <cfRule type="expression" dxfId="547" priority="855">
      <formula>OR(B454="",B454="연차")</formula>
    </cfRule>
  </conditionalFormatting>
  <conditionalFormatting sqref="E486:E516">
    <cfRule type="expression" dxfId="546" priority="850">
      <formula>OR(B486="",B486="연차")</formula>
    </cfRule>
  </conditionalFormatting>
  <conditionalFormatting sqref="E518:E548">
    <cfRule type="expression" dxfId="545" priority="845">
      <formula>OR(B518="",B518="연차")</formula>
    </cfRule>
  </conditionalFormatting>
  <conditionalFormatting sqref="E550:E580">
    <cfRule type="expression" dxfId="544" priority="840">
      <formula>OR(B550="",B550="연차")</formula>
    </cfRule>
  </conditionalFormatting>
  <conditionalFormatting sqref="E582:E612">
    <cfRule type="expression" dxfId="543" priority="835">
      <formula>OR(B582="",B582="연차")</formula>
    </cfRule>
  </conditionalFormatting>
  <conditionalFormatting sqref="E614:E644">
    <cfRule type="expression" dxfId="542" priority="830">
      <formula>OR(B614="",B614="연차")</formula>
    </cfRule>
  </conditionalFormatting>
  <conditionalFormatting sqref="E646:E676">
    <cfRule type="expression" dxfId="541" priority="825">
      <formula>OR(B646="",B646="연차")</formula>
    </cfRule>
  </conditionalFormatting>
  <conditionalFormatting sqref="E678:E708">
    <cfRule type="expression" dxfId="540" priority="820">
      <formula>OR(B678="",B678="연차")</formula>
    </cfRule>
  </conditionalFormatting>
  <conditionalFormatting sqref="E710:E740">
    <cfRule type="expression" dxfId="539" priority="815">
      <formula>OR(B710="",B710="연차")</formula>
    </cfRule>
  </conditionalFormatting>
  <conditionalFormatting sqref="E742:E772">
    <cfRule type="expression" dxfId="538" priority="810">
      <formula>OR(B742="",B742="연차")</formula>
    </cfRule>
  </conditionalFormatting>
  <conditionalFormatting sqref="E774:E804">
    <cfRule type="expression" dxfId="537" priority="805">
      <formula>OR(B774="",B774="연차")</formula>
    </cfRule>
  </conditionalFormatting>
  <conditionalFormatting sqref="E806:E836">
    <cfRule type="expression" dxfId="536" priority="800">
      <formula>OR(B806="",B806="연차")</formula>
    </cfRule>
  </conditionalFormatting>
  <conditionalFormatting sqref="E838:E868">
    <cfRule type="expression" dxfId="535" priority="795">
      <formula>OR(B838="",B838="연차")</formula>
    </cfRule>
  </conditionalFormatting>
  <conditionalFormatting sqref="E870:E900">
    <cfRule type="expression" dxfId="534" priority="790">
      <formula>OR(B870="",B870="연차")</formula>
    </cfRule>
  </conditionalFormatting>
  <conditionalFormatting sqref="E902:E932">
    <cfRule type="expression" dxfId="533" priority="785">
      <formula>OR(B902="",B902="연차")</formula>
    </cfRule>
  </conditionalFormatting>
  <conditionalFormatting sqref="E934:E964">
    <cfRule type="expression" dxfId="532" priority="780">
      <formula>OR(B934="",B934="연차")</formula>
    </cfRule>
  </conditionalFormatting>
  <conditionalFormatting sqref="E966:E996">
    <cfRule type="expression" dxfId="531" priority="775">
      <formula>OR(B966="",B966="연차")</formula>
    </cfRule>
  </conditionalFormatting>
  <conditionalFormatting sqref="E998:E1028">
    <cfRule type="expression" dxfId="530" priority="770">
      <formula>OR(B998="",B998="연차")</formula>
    </cfRule>
  </conditionalFormatting>
  <conditionalFormatting sqref="E1030:E1060">
    <cfRule type="expression" dxfId="529" priority="765">
      <formula>OR(B1030="",B1030="연차")</formula>
    </cfRule>
  </conditionalFormatting>
  <conditionalFormatting sqref="E1062:E1092">
    <cfRule type="expression" dxfId="528" priority="760">
      <formula>OR(B1062="",B1062="연차")</formula>
    </cfRule>
  </conditionalFormatting>
  <conditionalFormatting sqref="E1094:E1124">
    <cfRule type="expression" dxfId="527" priority="755">
      <formula>OR(B1094="",B1094="연차")</formula>
    </cfRule>
  </conditionalFormatting>
  <conditionalFormatting sqref="E1126:E1156">
    <cfRule type="expression" dxfId="526" priority="750">
      <formula>OR(B1126="",B1126="연차")</formula>
    </cfRule>
  </conditionalFormatting>
  <conditionalFormatting sqref="E1158:E1188">
    <cfRule type="expression" dxfId="525" priority="745">
      <formula>OR(B1158="",B1158="연차")</formula>
    </cfRule>
  </conditionalFormatting>
  <conditionalFormatting sqref="E1190:E1220">
    <cfRule type="expression" dxfId="524" priority="740">
      <formula>OR(B1190="",B1190="연차")</formula>
    </cfRule>
  </conditionalFormatting>
  <conditionalFormatting sqref="E1222:E1252">
    <cfRule type="expression" dxfId="523" priority="735">
      <formula>OR(B1222="",B1222="연차")</formula>
    </cfRule>
  </conditionalFormatting>
  <conditionalFormatting sqref="E1254:E1284">
    <cfRule type="expression" dxfId="522" priority="730">
      <formula>OR(B1254="",B1254="연차")</formula>
    </cfRule>
  </conditionalFormatting>
  <conditionalFormatting sqref="E1286:E1316">
    <cfRule type="expression" dxfId="521" priority="725">
      <formula>OR(B1286="",B1286="연차")</formula>
    </cfRule>
  </conditionalFormatting>
  <conditionalFormatting sqref="E1318:E1348">
    <cfRule type="expression" dxfId="520" priority="720">
      <formula>OR(B1318="",B1318="연차")</formula>
    </cfRule>
  </conditionalFormatting>
  <conditionalFormatting sqref="E1350:E1380">
    <cfRule type="expression" dxfId="519" priority="715">
      <formula>OR(B1350="",B1350="연차")</formula>
    </cfRule>
  </conditionalFormatting>
  <conditionalFormatting sqref="E1382:E1412">
    <cfRule type="expression" dxfId="518" priority="710">
      <formula>OR(B1382="",B1382="연차")</formula>
    </cfRule>
  </conditionalFormatting>
  <conditionalFormatting sqref="E1414:E1444">
    <cfRule type="expression" dxfId="517" priority="705">
      <formula>OR(B1414="",B1414="연차")</formula>
    </cfRule>
  </conditionalFormatting>
  <conditionalFormatting sqref="E1446:E1476">
    <cfRule type="expression" dxfId="516" priority="700">
      <formula>OR(B1446="",B1446="연차")</formula>
    </cfRule>
  </conditionalFormatting>
  <conditionalFormatting sqref="E1478:E1508">
    <cfRule type="expression" dxfId="515" priority="695">
      <formula>OR(B1478="",B1478="연차")</formula>
    </cfRule>
  </conditionalFormatting>
  <conditionalFormatting sqref="E1510:E1540">
    <cfRule type="expression" dxfId="514" priority="690">
      <formula>OR(B1510="",B1510="연차")</formula>
    </cfRule>
  </conditionalFormatting>
  <conditionalFormatting sqref="E1542:E1572">
    <cfRule type="expression" dxfId="513" priority="685">
      <formula>OR(B1542="",B1542="연차")</formula>
    </cfRule>
  </conditionalFormatting>
  <conditionalFormatting sqref="E1574:E1604">
    <cfRule type="expression" dxfId="512" priority="680">
      <formula>OR(B1574="",B1574="연차")</formula>
    </cfRule>
  </conditionalFormatting>
  <conditionalFormatting sqref="E1606:E1636">
    <cfRule type="expression" dxfId="511" priority="675">
      <formula>OR(B1606="",B1606="연차")</formula>
    </cfRule>
  </conditionalFormatting>
  <conditionalFormatting sqref="E1638:E1668">
    <cfRule type="expression" dxfId="510" priority="670">
      <formula>OR(B1638="",B1638="연차")</formula>
    </cfRule>
  </conditionalFormatting>
  <conditionalFormatting sqref="E1670:E1700">
    <cfRule type="expression" dxfId="509" priority="665">
      <formula>OR(B1670="",B1670="연차")</formula>
    </cfRule>
  </conditionalFormatting>
  <conditionalFormatting sqref="E1702:E1732">
    <cfRule type="expression" dxfId="508" priority="660">
      <formula>OR(B1702="",B1702="연차")</formula>
    </cfRule>
  </conditionalFormatting>
  <conditionalFormatting sqref="E1734:E1764">
    <cfRule type="expression" dxfId="507" priority="655">
      <formula>OR(B1734="",B1734="연차")</formula>
    </cfRule>
  </conditionalFormatting>
  <conditionalFormatting sqref="E1766:E1796">
    <cfRule type="expression" dxfId="506" priority="650">
      <formula>OR(B1766="",B1766="연차")</formula>
    </cfRule>
  </conditionalFormatting>
  <conditionalFormatting sqref="E1798:E1828">
    <cfRule type="expression" dxfId="505" priority="645">
      <formula>OR(B1798="",B1798="연차")</formula>
    </cfRule>
  </conditionalFormatting>
  <conditionalFormatting sqref="E1830:E1860">
    <cfRule type="expression" dxfId="504" priority="640">
      <formula>OR(B1830="",B1830="연차")</formula>
    </cfRule>
  </conditionalFormatting>
  <conditionalFormatting sqref="E1862:E1892">
    <cfRule type="expression" dxfId="503" priority="635">
      <formula>OR(B1862="",B1862="연차")</formula>
    </cfRule>
  </conditionalFormatting>
  <conditionalFormatting sqref="E1894:E1924">
    <cfRule type="expression" dxfId="502" priority="630">
      <formula>OR(B1894="",B1894="연차")</formula>
    </cfRule>
  </conditionalFormatting>
  <conditionalFormatting sqref="E1926:E1956">
    <cfRule type="expression" dxfId="501" priority="625">
      <formula>OR(B1926="",B1926="연차")</formula>
    </cfRule>
  </conditionalFormatting>
  <conditionalFormatting sqref="E1958:E1988">
    <cfRule type="expression" dxfId="500" priority="620">
      <formula>OR(B1958="",B1958="연차")</formula>
    </cfRule>
  </conditionalFormatting>
  <conditionalFormatting sqref="E1990:E2020">
    <cfRule type="expression" dxfId="499" priority="615">
      <formula>OR(B1990="",B1990="연차")</formula>
    </cfRule>
  </conditionalFormatting>
  <conditionalFormatting sqref="E2022:E2052">
    <cfRule type="expression" dxfId="498" priority="610">
      <formula>OR(B2022="",B2022="연차")</formula>
    </cfRule>
  </conditionalFormatting>
  <conditionalFormatting sqref="E2054:E2084">
    <cfRule type="expression" dxfId="497" priority="605">
      <formula>OR(B2054="",B2054="연차")</formula>
    </cfRule>
  </conditionalFormatting>
  <conditionalFormatting sqref="E2086:E2116">
    <cfRule type="expression" dxfId="496" priority="600">
      <formula>OR(B2086="",B2086="연차")</formula>
    </cfRule>
  </conditionalFormatting>
  <conditionalFormatting sqref="E2118:E2148">
    <cfRule type="expression" dxfId="495" priority="595">
      <formula>OR(B2118="",B2118="연차")</formula>
    </cfRule>
  </conditionalFormatting>
  <conditionalFormatting sqref="E2150:E2180">
    <cfRule type="expression" dxfId="494" priority="590">
      <formula>OR(B2150="",B2150="연차")</formula>
    </cfRule>
  </conditionalFormatting>
  <conditionalFormatting sqref="E2182:E2212">
    <cfRule type="expression" dxfId="493" priority="585">
      <formula>OR(B2182="",B2182="연차")</formula>
    </cfRule>
  </conditionalFormatting>
  <conditionalFormatting sqref="E2214:E2244">
    <cfRule type="expression" dxfId="492" priority="580">
      <formula>OR(B2214="",B2214="연차")</formula>
    </cfRule>
  </conditionalFormatting>
  <conditionalFormatting sqref="E2246:E2276">
    <cfRule type="expression" dxfId="491" priority="575">
      <formula>OR(B2246="",B2246="연차")</formula>
    </cfRule>
  </conditionalFormatting>
  <conditionalFormatting sqref="E2278:E2308">
    <cfRule type="expression" dxfId="490" priority="570">
      <formula>OR(B2278="",B2278="연차")</formula>
    </cfRule>
  </conditionalFormatting>
  <conditionalFormatting sqref="E2310:E2340">
    <cfRule type="expression" dxfId="489" priority="565">
      <formula>OR(B2310="",B2310="연차")</formula>
    </cfRule>
  </conditionalFormatting>
  <conditionalFormatting sqref="E2342:E2372">
    <cfRule type="expression" dxfId="488" priority="560">
      <formula>OR(B2342="",B2342="연차")</formula>
    </cfRule>
  </conditionalFormatting>
  <conditionalFormatting sqref="E2374:E2404">
    <cfRule type="expression" dxfId="487" priority="555">
      <formula>OR(B2374="",B2374="연차")</formula>
    </cfRule>
  </conditionalFormatting>
  <conditionalFormatting sqref="E2406:E2436">
    <cfRule type="expression" dxfId="486" priority="550">
      <formula>OR(B2406="",B2406="연차")</formula>
    </cfRule>
  </conditionalFormatting>
  <conditionalFormatting sqref="E2438:E2468">
    <cfRule type="expression" dxfId="485" priority="545">
      <formula>OR(B2438="",B2438="연차")</formula>
    </cfRule>
  </conditionalFormatting>
  <conditionalFormatting sqref="E2470:E2500">
    <cfRule type="expression" dxfId="484" priority="540">
      <formula>OR(B2470="",B2470="연차")</formula>
    </cfRule>
  </conditionalFormatting>
  <conditionalFormatting sqref="E2502:E2532">
    <cfRule type="expression" dxfId="483" priority="535">
      <formula>OR(B2502="",B2502="연차")</formula>
    </cfRule>
  </conditionalFormatting>
  <conditionalFormatting sqref="E2534:E2564">
    <cfRule type="expression" dxfId="482" priority="530">
      <formula>OR(B2534="",B2534="연차")</formula>
    </cfRule>
  </conditionalFormatting>
  <conditionalFormatting sqref="E2566:E2596">
    <cfRule type="expression" dxfId="481" priority="525">
      <formula>OR(B2566="",B2566="연차")</formula>
    </cfRule>
  </conditionalFormatting>
  <conditionalFormatting sqref="E2598:E2628">
    <cfRule type="expression" dxfId="480" priority="520">
      <formula>OR(B2598="",B2598="연차")</formula>
    </cfRule>
  </conditionalFormatting>
  <conditionalFormatting sqref="E2630:E2660">
    <cfRule type="expression" dxfId="479" priority="515">
      <formula>OR(B2630="",B2630="연차")</formula>
    </cfRule>
  </conditionalFormatting>
  <conditionalFormatting sqref="E2662:E2692">
    <cfRule type="expression" dxfId="478" priority="510">
      <formula>OR(B2662="",B2662="연차")</formula>
    </cfRule>
  </conditionalFormatting>
  <conditionalFormatting sqref="E2694:E2724">
    <cfRule type="expression" dxfId="477" priority="505">
      <formula>OR(B2694="",B2694="연차")</formula>
    </cfRule>
  </conditionalFormatting>
  <conditionalFormatting sqref="E2726:E2756">
    <cfRule type="expression" dxfId="476" priority="500">
      <formula>OR(B2726="",B2726="연차")</formula>
    </cfRule>
  </conditionalFormatting>
  <conditionalFormatting sqref="E2758:E2788">
    <cfRule type="expression" dxfId="475" priority="495">
      <formula>OR(B2758="",B2758="연차")</formula>
    </cfRule>
  </conditionalFormatting>
  <conditionalFormatting sqref="E2790:E2820">
    <cfRule type="expression" dxfId="474" priority="490">
      <formula>OR(B2790="",B2790="연차")</formula>
    </cfRule>
  </conditionalFormatting>
  <conditionalFormatting sqref="E2822:E2852">
    <cfRule type="expression" dxfId="473" priority="485">
      <formula>OR(B2822="",B2822="연차")</formula>
    </cfRule>
  </conditionalFormatting>
  <conditionalFormatting sqref="E2854:E2884">
    <cfRule type="expression" dxfId="472" priority="480">
      <formula>OR(B2854="",B2854="연차")</formula>
    </cfRule>
  </conditionalFormatting>
  <conditionalFormatting sqref="E2886:E2916">
    <cfRule type="expression" dxfId="471" priority="475">
      <formula>OR(B2886="",B2886="연차")</formula>
    </cfRule>
  </conditionalFormatting>
  <conditionalFormatting sqref="E2918:E2948">
    <cfRule type="expression" dxfId="470" priority="470">
      <formula>OR(B2918="",B2918="연차")</formula>
    </cfRule>
  </conditionalFormatting>
  <conditionalFormatting sqref="E2950:E2980">
    <cfRule type="expression" dxfId="469" priority="465">
      <formula>OR(B2950="",B2950="연차")</formula>
    </cfRule>
  </conditionalFormatting>
  <conditionalFormatting sqref="E2982:E3012">
    <cfRule type="expression" dxfId="468" priority="460">
      <formula>OR(B2982="",B2982="연차")</formula>
    </cfRule>
  </conditionalFormatting>
  <conditionalFormatting sqref="E3014:E3044">
    <cfRule type="expression" dxfId="467" priority="455">
      <formula>OR(B3014="",B3014="연차")</formula>
    </cfRule>
  </conditionalFormatting>
  <conditionalFormatting sqref="E3046:E3076">
    <cfRule type="expression" dxfId="466" priority="450">
      <formula>OR(B3046="",B3046="연차")</formula>
    </cfRule>
  </conditionalFormatting>
  <conditionalFormatting sqref="E3078:E3108">
    <cfRule type="expression" dxfId="465" priority="445">
      <formula>OR(B3078="",B3078="연차")</formula>
    </cfRule>
  </conditionalFormatting>
  <conditionalFormatting sqref="E3110:E3140">
    <cfRule type="expression" dxfId="464" priority="440">
      <formula>OR(B3110="",B3110="연차")</formula>
    </cfRule>
  </conditionalFormatting>
  <conditionalFormatting sqref="E3142:E3172">
    <cfRule type="expression" dxfId="463" priority="435">
      <formula>OR(B3142="",B3142="연차")</formula>
    </cfRule>
  </conditionalFormatting>
  <conditionalFormatting sqref="E3174:E3204">
    <cfRule type="expression" dxfId="462" priority="430">
      <formula>OR(B3174="",B3174="연차")</formula>
    </cfRule>
  </conditionalFormatting>
  <conditionalFormatting sqref="E3206:E3236">
    <cfRule type="expression" dxfId="461" priority="425">
      <formula>OR(B3206="",B3206="연차")</formula>
    </cfRule>
  </conditionalFormatting>
  <conditionalFormatting sqref="E3238:E3268">
    <cfRule type="expression" dxfId="460" priority="420">
      <formula>OR(B3238="",B3238="연차")</formula>
    </cfRule>
  </conditionalFormatting>
  <conditionalFormatting sqref="E3270:E3300">
    <cfRule type="expression" dxfId="459" priority="415">
      <formula>OR(B3270="",B3270="연차")</formula>
    </cfRule>
  </conditionalFormatting>
  <conditionalFormatting sqref="E3302:E3332">
    <cfRule type="expression" dxfId="458" priority="410">
      <formula>OR(B3302="",B3302="연차")</formula>
    </cfRule>
  </conditionalFormatting>
  <conditionalFormatting sqref="E3334:E3364">
    <cfRule type="expression" dxfId="457" priority="405">
      <formula>OR(B3334="",B3334="연차")</formula>
    </cfRule>
  </conditionalFormatting>
  <conditionalFormatting sqref="E3366:E3396">
    <cfRule type="expression" dxfId="456" priority="400">
      <formula>OR(B3366="",B3366="연차")</formula>
    </cfRule>
  </conditionalFormatting>
  <conditionalFormatting sqref="E3398:E3428">
    <cfRule type="expression" dxfId="455" priority="395">
      <formula>OR(B3398="",B3398="연차")</formula>
    </cfRule>
  </conditionalFormatting>
  <conditionalFormatting sqref="E3430:E3460">
    <cfRule type="expression" dxfId="454" priority="390">
      <formula>OR(B3430="",B3430="연차")</formula>
    </cfRule>
  </conditionalFormatting>
  <conditionalFormatting sqref="E3462:E3492">
    <cfRule type="expression" dxfId="453" priority="385">
      <formula>OR(B3462="",B3462="연차")</formula>
    </cfRule>
  </conditionalFormatting>
  <conditionalFormatting sqref="E3494:E3524">
    <cfRule type="expression" dxfId="452" priority="380">
      <formula>OR(B3494="",B3494="연차")</formula>
    </cfRule>
  </conditionalFormatting>
  <conditionalFormatting sqref="E3526:E3556">
    <cfRule type="expression" dxfId="451" priority="375">
      <formula>OR(B3526="",B3526="연차")</formula>
    </cfRule>
  </conditionalFormatting>
  <conditionalFormatting sqref="E3558:E3588">
    <cfRule type="expression" dxfId="450" priority="370">
      <formula>OR(B3558="",B3558="연차")</formula>
    </cfRule>
  </conditionalFormatting>
  <conditionalFormatting sqref="E3590:E3620">
    <cfRule type="expression" dxfId="449" priority="365">
      <formula>OR(B3590="",B3590="연차")</formula>
    </cfRule>
  </conditionalFormatting>
  <conditionalFormatting sqref="E3622:E3652">
    <cfRule type="expression" dxfId="448" priority="360">
      <formula>OR(B3622="",B3622="연차")</formula>
    </cfRule>
  </conditionalFormatting>
  <conditionalFormatting sqref="E3654:E3684">
    <cfRule type="expression" dxfId="447" priority="355">
      <formula>OR(B3654="",B3654="연차")</formula>
    </cfRule>
  </conditionalFormatting>
  <conditionalFormatting sqref="E3686:E3716">
    <cfRule type="expression" dxfId="446" priority="350">
      <formula>OR(B3686="",B3686="연차")</formula>
    </cfRule>
  </conditionalFormatting>
  <conditionalFormatting sqref="E3718:E3748">
    <cfRule type="expression" dxfId="445" priority="345">
      <formula>OR(B3718="",B3718="연차")</formula>
    </cfRule>
  </conditionalFormatting>
  <conditionalFormatting sqref="E3750:E3780">
    <cfRule type="expression" dxfId="444" priority="340">
      <formula>OR(B3750="",B3750="연차")</formula>
    </cfRule>
  </conditionalFormatting>
  <conditionalFormatting sqref="E3782:E3812">
    <cfRule type="expression" dxfId="443" priority="335">
      <formula>OR(B3782="",B3782="연차")</formula>
    </cfRule>
  </conditionalFormatting>
  <conditionalFormatting sqref="E3814:E3844">
    <cfRule type="expression" dxfId="442" priority="330">
      <formula>OR(B3814="",B3814="연차")</formula>
    </cfRule>
  </conditionalFormatting>
  <conditionalFormatting sqref="E3846:E3876">
    <cfRule type="expression" dxfId="441" priority="325">
      <formula>OR(B3846="",B3846="연차")</formula>
    </cfRule>
  </conditionalFormatting>
  <conditionalFormatting sqref="E3878:E3908">
    <cfRule type="expression" dxfId="440" priority="320">
      <formula>OR(B3878="",B3878="연차")</formula>
    </cfRule>
  </conditionalFormatting>
  <conditionalFormatting sqref="E3910:E3940">
    <cfRule type="expression" dxfId="439" priority="315">
      <formula>OR(B3910="",B3910="연차")</formula>
    </cfRule>
  </conditionalFormatting>
  <conditionalFormatting sqref="E3942:E3972">
    <cfRule type="expression" dxfId="438" priority="310">
      <formula>OR(B3942="",B3942="연차")</formula>
    </cfRule>
  </conditionalFormatting>
  <conditionalFormatting sqref="E3974:E4004">
    <cfRule type="expression" dxfId="437" priority="305">
      <formula>OR(B3974="",B3974="연차")</formula>
    </cfRule>
  </conditionalFormatting>
  <conditionalFormatting sqref="E4006:E4036">
    <cfRule type="expression" dxfId="436" priority="300">
      <formula>OR(B4006="",B4006="연차")</formula>
    </cfRule>
  </conditionalFormatting>
  <conditionalFormatting sqref="E4038:E4068">
    <cfRule type="expression" dxfId="435" priority="295">
      <formula>OR(B4038="",B4038="연차")</formula>
    </cfRule>
  </conditionalFormatting>
  <conditionalFormatting sqref="E4070:E4100">
    <cfRule type="expression" dxfId="434" priority="290">
      <formula>OR(B4070="",B4070="연차")</formula>
    </cfRule>
  </conditionalFormatting>
  <conditionalFormatting sqref="E4102:E4132">
    <cfRule type="expression" dxfId="433" priority="285">
      <formula>OR(B4102="",B4102="연차")</formula>
    </cfRule>
  </conditionalFormatting>
  <conditionalFormatting sqref="E4134:E4164">
    <cfRule type="expression" dxfId="432" priority="280">
      <formula>OR(B4134="",B4134="연차")</formula>
    </cfRule>
  </conditionalFormatting>
  <conditionalFormatting sqref="E4166:E4196">
    <cfRule type="expression" dxfId="431" priority="275">
      <formula>OR(B4166="",B4166="연차")</formula>
    </cfRule>
  </conditionalFormatting>
  <conditionalFormatting sqref="E4198:E4228">
    <cfRule type="expression" dxfId="430" priority="270">
      <formula>OR(B4198="",B4198="연차")</formula>
    </cfRule>
  </conditionalFormatting>
  <conditionalFormatting sqref="E4230:E4260">
    <cfRule type="expression" dxfId="429" priority="265">
      <formula>OR(B4230="",B4230="연차")</formula>
    </cfRule>
  </conditionalFormatting>
  <conditionalFormatting sqref="E4262:E4292">
    <cfRule type="expression" dxfId="428" priority="260">
      <formula>OR(B4262="",B4262="연차")</formula>
    </cfRule>
  </conditionalFormatting>
  <conditionalFormatting sqref="E4294:E4324">
    <cfRule type="expression" dxfId="427" priority="255">
      <formula>OR(B4294="",B4294="연차")</formula>
    </cfRule>
  </conditionalFormatting>
  <conditionalFormatting sqref="E4326:E4356">
    <cfRule type="expression" dxfId="426" priority="250">
      <formula>OR(B4326="",B4326="연차")</formula>
    </cfRule>
  </conditionalFormatting>
  <conditionalFormatting sqref="E4358:E4388">
    <cfRule type="expression" dxfId="425" priority="245">
      <formula>OR(B4358="",B4358="연차")</formula>
    </cfRule>
  </conditionalFormatting>
  <conditionalFormatting sqref="E4390:E4420">
    <cfRule type="expression" dxfId="424" priority="240">
      <formula>OR(B4390="",B4390="연차")</formula>
    </cfRule>
  </conditionalFormatting>
  <conditionalFormatting sqref="E4422:E4452">
    <cfRule type="expression" dxfId="423" priority="235">
      <formula>OR(B4422="",B4422="연차")</formula>
    </cfRule>
  </conditionalFormatting>
  <conditionalFormatting sqref="E4454:E4484">
    <cfRule type="expression" dxfId="422" priority="230">
      <formula>OR(B4454="",B4454="연차")</formula>
    </cfRule>
  </conditionalFormatting>
  <conditionalFormatting sqref="E4486:E4516">
    <cfRule type="expression" dxfId="421" priority="225">
      <formula>OR(B4486="",B4486="연차")</formula>
    </cfRule>
  </conditionalFormatting>
  <conditionalFormatting sqref="E4518:E4548">
    <cfRule type="expression" dxfId="420" priority="220">
      <formula>OR(B4518="",B4518="연차")</formula>
    </cfRule>
  </conditionalFormatting>
  <conditionalFormatting sqref="E4550:E4580">
    <cfRule type="expression" dxfId="419" priority="215">
      <formula>OR(B4550="",B4550="연차")</formula>
    </cfRule>
  </conditionalFormatting>
  <conditionalFormatting sqref="E4582:E4612">
    <cfRule type="expression" dxfId="418" priority="210">
      <formula>OR(B4582="",B4582="연차")</formula>
    </cfRule>
  </conditionalFormatting>
  <conditionalFormatting sqref="E4614:E4644">
    <cfRule type="expression" dxfId="417" priority="205">
      <formula>OR(B4614="",B4614="연차")</formula>
    </cfRule>
  </conditionalFormatting>
  <conditionalFormatting sqref="E4646:E4676">
    <cfRule type="expression" dxfId="416" priority="200">
      <formula>OR(B4646="",B4646="연차")</formula>
    </cfRule>
  </conditionalFormatting>
  <conditionalFormatting sqref="E4678:E4708">
    <cfRule type="expression" dxfId="415" priority="195">
      <formula>OR(B4678="",B4678="연차")</formula>
    </cfRule>
  </conditionalFormatting>
  <conditionalFormatting sqref="E4710:E4740">
    <cfRule type="expression" dxfId="414" priority="190">
      <formula>OR(B4710="",B4710="연차")</formula>
    </cfRule>
  </conditionalFormatting>
  <conditionalFormatting sqref="E4742:E4772">
    <cfRule type="expression" dxfId="413" priority="185">
      <formula>OR(B4742="",B4742="연차")</formula>
    </cfRule>
  </conditionalFormatting>
  <conditionalFormatting sqref="E4774:E4804">
    <cfRule type="expression" dxfId="412" priority="180">
      <formula>OR(B4774="",B4774="연차")</formula>
    </cfRule>
  </conditionalFormatting>
  <conditionalFormatting sqref="E4806:E4836">
    <cfRule type="expression" dxfId="411" priority="175">
      <formula>OR(B4806="",B4806="연차")</formula>
    </cfRule>
  </conditionalFormatting>
  <conditionalFormatting sqref="E4838:E4868">
    <cfRule type="expression" dxfId="410" priority="170">
      <formula>OR(B4838="",B4838="연차")</formula>
    </cfRule>
  </conditionalFormatting>
  <conditionalFormatting sqref="E4870:E4900">
    <cfRule type="expression" dxfId="409" priority="165">
      <formula>OR(B4870="",B4870="연차")</formula>
    </cfRule>
  </conditionalFormatting>
  <conditionalFormatting sqref="E4902:E4932">
    <cfRule type="expression" dxfId="408" priority="160">
      <formula>OR(B4902="",B4902="연차")</formula>
    </cfRule>
  </conditionalFormatting>
  <conditionalFormatting sqref="E4934:E4964">
    <cfRule type="expression" dxfId="407" priority="155">
      <formula>OR(B4934="",B4934="연차")</formula>
    </cfRule>
  </conditionalFormatting>
  <conditionalFormatting sqref="E4966:E4996">
    <cfRule type="expression" dxfId="406" priority="150">
      <formula>OR(B4966="",B4966="연차")</formula>
    </cfRule>
  </conditionalFormatting>
  <conditionalFormatting sqref="E4998:E5028">
    <cfRule type="expression" dxfId="405" priority="145">
      <formula>OR(B4998="",B4998="연차")</formula>
    </cfRule>
  </conditionalFormatting>
  <conditionalFormatting sqref="E5030:E5060">
    <cfRule type="expression" dxfId="404" priority="140">
      <formula>OR(B5030="",B5030="연차")</formula>
    </cfRule>
  </conditionalFormatting>
  <conditionalFormatting sqref="E5062:E5092">
    <cfRule type="expression" dxfId="403" priority="135">
      <formula>OR(B5062="",B5062="연차")</formula>
    </cfRule>
  </conditionalFormatting>
  <conditionalFormatting sqref="E5094:E5124">
    <cfRule type="expression" dxfId="402" priority="130">
      <formula>OR(B5094="",B5094="연차")</formula>
    </cfRule>
  </conditionalFormatting>
  <conditionalFormatting sqref="E5126:E5156">
    <cfRule type="expression" dxfId="401" priority="125">
      <formula>OR(B5126="",B5126="연차")</formula>
    </cfRule>
  </conditionalFormatting>
  <conditionalFormatting sqref="E5158:E5188">
    <cfRule type="expression" dxfId="400" priority="120">
      <formula>OR(B5158="",B5158="연차")</formula>
    </cfRule>
  </conditionalFormatting>
  <conditionalFormatting sqref="E5190:E5220">
    <cfRule type="expression" dxfId="399" priority="115">
      <formula>OR(B5190="",B5190="연차")</formula>
    </cfRule>
  </conditionalFormatting>
  <conditionalFormatting sqref="E5222:E5252">
    <cfRule type="expression" dxfId="398" priority="110">
      <formula>OR(B5222="",B5222="연차")</formula>
    </cfRule>
  </conditionalFormatting>
  <conditionalFormatting sqref="E5254:E5284">
    <cfRule type="expression" dxfId="397" priority="105">
      <formula>OR(B5254="",B5254="연차")</formula>
    </cfRule>
  </conditionalFormatting>
  <conditionalFormatting sqref="E5286:E5316">
    <cfRule type="expression" dxfId="396" priority="100">
      <formula>OR(B5286="",B5286="연차")</formula>
    </cfRule>
  </conditionalFormatting>
  <conditionalFormatting sqref="E5318:E5348">
    <cfRule type="expression" dxfId="395" priority="95">
      <formula>OR(B5318="",B5318="연차")</formula>
    </cfRule>
  </conditionalFormatting>
  <conditionalFormatting sqref="E5350:E5380">
    <cfRule type="expression" dxfId="394" priority="90">
      <formula>OR(B5350="",B5350="연차")</formula>
    </cfRule>
  </conditionalFormatting>
  <conditionalFormatting sqref="E5382:E5412">
    <cfRule type="expression" dxfId="393" priority="85">
      <formula>OR(B5382="",B5382="연차")</formula>
    </cfRule>
  </conditionalFormatting>
  <conditionalFormatting sqref="E5414:E5444">
    <cfRule type="expression" dxfId="392" priority="80">
      <formula>OR(B5414="",B5414="연차")</formula>
    </cfRule>
  </conditionalFormatting>
  <conditionalFormatting sqref="E5446:E5476">
    <cfRule type="expression" dxfId="391" priority="75">
      <formula>OR(B5446="",B5446="연차")</formula>
    </cfRule>
  </conditionalFormatting>
  <conditionalFormatting sqref="E5478:E5508">
    <cfRule type="expression" dxfId="390" priority="70">
      <formula>OR(B5478="",B5478="연차")</formula>
    </cfRule>
  </conditionalFormatting>
  <conditionalFormatting sqref="E5510:E5540">
    <cfRule type="expression" dxfId="389" priority="65">
      <formula>OR(B5510="",B5510="연차")</formula>
    </cfRule>
  </conditionalFormatting>
  <conditionalFormatting sqref="E5542:E5572">
    <cfRule type="expression" dxfId="388" priority="60">
      <formula>OR(B5542="",B5542="연차")</formula>
    </cfRule>
  </conditionalFormatting>
  <conditionalFormatting sqref="E5574:E5604">
    <cfRule type="expression" dxfId="387" priority="55">
      <formula>OR(B5574="",B5574="연차")</formula>
    </cfRule>
  </conditionalFormatting>
  <conditionalFormatting sqref="E5606:E5636">
    <cfRule type="expression" dxfId="386" priority="50">
      <formula>OR(B5606="",B5606="연차")</formula>
    </cfRule>
  </conditionalFormatting>
  <conditionalFormatting sqref="E5638:E5668">
    <cfRule type="expression" dxfId="385" priority="45">
      <formula>OR(B5638="",B5638="연차")</formula>
    </cfRule>
  </conditionalFormatting>
  <conditionalFormatting sqref="E5670:E5700">
    <cfRule type="expression" dxfId="384" priority="40">
      <formula>OR(B5670="",B5670="연차")</formula>
    </cfRule>
  </conditionalFormatting>
  <conditionalFormatting sqref="E5702:E5732">
    <cfRule type="expression" dxfId="383" priority="35">
      <formula>OR(B5702="",B5702="연차")</formula>
    </cfRule>
  </conditionalFormatting>
  <conditionalFormatting sqref="E5734:E5764">
    <cfRule type="expression" dxfId="382" priority="30">
      <formula>OR(B5734="",B5734="연차")</formula>
    </cfRule>
  </conditionalFormatting>
  <conditionalFormatting sqref="E5766:E5796">
    <cfRule type="expression" dxfId="381" priority="25">
      <formula>OR(B5766="",B5766="연차")</formula>
    </cfRule>
  </conditionalFormatting>
  <conditionalFormatting sqref="E5798:E5828">
    <cfRule type="expression" dxfId="380" priority="20">
      <formula>OR(B5798="",B5798="연차")</formula>
    </cfRule>
  </conditionalFormatting>
  <conditionalFormatting sqref="E5830:E5860">
    <cfRule type="expression" dxfId="379" priority="15">
      <formula>OR(B5830="",B5830="연차")</formula>
    </cfRule>
  </conditionalFormatting>
  <conditionalFormatting sqref="E5862:E5892">
    <cfRule type="expression" dxfId="378" priority="10">
      <formula>OR(B5862="",B5862="연차")</formula>
    </cfRule>
  </conditionalFormatting>
  <conditionalFormatting sqref="E5894:E5924">
    <cfRule type="expression" dxfId="377" priority="5">
      <formula>OR(B5894="",B5894="연차")</formula>
    </cfRule>
  </conditionalFormatting>
  <conditionalFormatting sqref="F6:F36">
    <cfRule type="expression" dxfId="376" priority="8386">
      <formula>AND(B6&gt;0,B6&lt;25)</formula>
    </cfRule>
    <cfRule type="expression" dxfId="375" priority="8365">
      <formula>B6="연차"</formula>
    </cfRule>
  </conditionalFormatting>
  <conditionalFormatting sqref="F38:F68">
    <cfRule type="expression" dxfId="374" priority="2837">
      <formula>AND(B38&gt;0,B38&lt;25)</formula>
    </cfRule>
    <cfRule type="expression" dxfId="373" priority="2836">
      <formula>B38="연차"</formula>
    </cfRule>
  </conditionalFormatting>
  <conditionalFormatting sqref="F70:F100">
    <cfRule type="expression" dxfId="372" priority="2832">
      <formula>AND(B70&gt;0,B70&lt;25)</formula>
    </cfRule>
    <cfRule type="expression" dxfId="371" priority="2831">
      <formula>B70="연차"</formula>
    </cfRule>
  </conditionalFormatting>
  <conditionalFormatting sqref="F102:F132">
    <cfRule type="expression" dxfId="370" priority="2827">
      <formula>AND(B102&gt;0,B102&lt;25)</formula>
    </cfRule>
    <cfRule type="expression" dxfId="369" priority="2826">
      <formula>B102="연차"</formula>
    </cfRule>
  </conditionalFormatting>
  <conditionalFormatting sqref="F134:F164">
    <cfRule type="expression" dxfId="368" priority="902">
      <formula>AND(B134&gt;0,B134&lt;25)</formula>
    </cfRule>
    <cfRule type="expression" dxfId="367" priority="901">
      <formula>B134="연차"</formula>
    </cfRule>
  </conditionalFormatting>
  <conditionalFormatting sqref="F166:F196">
    <cfRule type="expression" dxfId="366" priority="896">
      <formula>B166="연차"</formula>
    </cfRule>
    <cfRule type="expression" dxfId="365" priority="897">
      <formula>AND(B166&gt;0,B166&lt;25)</formula>
    </cfRule>
  </conditionalFormatting>
  <conditionalFormatting sqref="F198:F228">
    <cfRule type="expression" dxfId="364" priority="891">
      <formula>B198="연차"</formula>
    </cfRule>
    <cfRule type="expression" dxfId="363" priority="892">
      <formula>AND(B198&gt;0,B198&lt;25)</formula>
    </cfRule>
  </conditionalFormatting>
  <conditionalFormatting sqref="F230:F260">
    <cfRule type="expression" dxfId="362" priority="886">
      <formula>B230="연차"</formula>
    </cfRule>
    <cfRule type="expression" dxfId="361" priority="887">
      <formula>AND(B230&gt;0,B230&lt;25)</formula>
    </cfRule>
  </conditionalFormatting>
  <conditionalFormatting sqref="F262:F292">
    <cfRule type="expression" dxfId="360" priority="881">
      <formula>B262="연차"</formula>
    </cfRule>
    <cfRule type="expression" dxfId="359" priority="882">
      <formula>AND(B262&gt;0,B262&lt;25)</formula>
    </cfRule>
  </conditionalFormatting>
  <conditionalFormatting sqref="F294:F324">
    <cfRule type="expression" dxfId="358" priority="876">
      <formula>B294="연차"</formula>
    </cfRule>
    <cfRule type="expression" dxfId="357" priority="877">
      <formula>AND(B294&gt;0,B294&lt;25)</formula>
    </cfRule>
  </conditionalFormatting>
  <conditionalFormatting sqref="F326:F356">
    <cfRule type="expression" dxfId="356" priority="872">
      <formula>AND(B326&gt;0,B326&lt;25)</formula>
    </cfRule>
    <cfRule type="expression" dxfId="355" priority="871">
      <formula>B326="연차"</formula>
    </cfRule>
  </conditionalFormatting>
  <conditionalFormatting sqref="F358:F388">
    <cfRule type="expression" dxfId="354" priority="867">
      <formula>AND(B358&gt;0,B358&lt;25)</formula>
    </cfRule>
    <cfRule type="expression" dxfId="353" priority="866">
      <formula>B358="연차"</formula>
    </cfRule>
  </conditionalFormatting>
  <conditionalFormatting sqref="F390:F420">
    <cfRule type="expression" dxfId="352" priority="861">
      <formula>B390="연차"</formula>
    </cfRule>
    <cfRule type="expression" dxfId="351" priority="862">
      <formula>AND(B390&gt;0,B390&lt;25)</formula>
    </cfRule>
  </conditionalFormatting>
  <conditionalFormatting sqref="F422:F452">
    <cfRule type="expression" dxfId="350" priority="857">
      <formula>AND(B422&gt;0,B422&lt;25)</formula>
    </cfRule>
    <cfRule type="expression" dxfId="349" priority="856">
      <formula>B422="연차"</formula>
    </cfRule>
  </conditionalFormatting>
  <conditionalFormatting sqref="F454:F484">
    <cfRule type="expression" dxfId="348" priority="852">
      <formula>AND(B454&gt;0,B454&lt;25)</formula>
    </cfRule>
    <cfRule type="expression" dxfId="347" priority="851">
      <formula>B454="연차"</formula>
    </cfRule>
  </conditionalFormatting>
  <conditionalFormatting sqref="F486:F516">
    <cfRule type="expression" dxfId="346" priority="847">
      <formula>AND(B486&gt;0,B486&lt;25)</formula>
    </cfRule>
    <cfRule type="expression" dxfId="345" priority="846">
      <formula>B486="연차"</formula>
    </cfRule>
  </conditionalFormatting>
  <conditionalFormatting sqref="F518:F548">
    <cfRule type="expression" dxfId="344" priority="842">
      <formula>AND(B518&gt;0,B518&lt;25)</formula>
    </cfRule>
    <cfRule type="expression" dxfId="343" priority="841">
      <formula>B518="연차"</formula>
    </cfRule>
  </conditionalFormatting>
  <conditionalFormatting sqref="F550:F580">
    <cfRule type="expression" dxfId="342" priority="837">
      <formula>AND(B550&gt;0,B550&lt;25)</formula>
    </cfRule>
    <cfRule type="expression" dxfId="341" priority="836">
      <formula>B550="연차"</formula>
    </cfRule>
  </conditionalFormatting>
  <conditionalFormatting sqref="F582:F612">
    <cfRule type="expression" dxfId="340" priority="832">
      <formula>AND(B582&gt;0,B582&lt;25)</formula>
    </cfRule>
    <cfRule type="expression" dxfId="339" priority="831">
      <formula>B582="연차"</formula>
    </cfRule>
  </conditionalFormatting>
  <conditionalFormatting sqref="F614:F644">
    <cfRule type="expression" dxfId="338" priority="827">
      <formula>AND(B614&gt;0,B614&lt;25)</formula>
    </cfRule>
    <cfRule type="expression" dxfId="337" priority="826">
      <formula>B614="연차"</formula>
    </cfRule>
  </conditionalFormatting>
  <conditionalFormatting sqref="F646:F676">
    <cfRule type="expression" dxfId="336" priority="822">
      <formula>AND(B646&gt;0,B646&lt;25)</formula>
    </cfRule>
    <cfRule type="expression" dxfId="335" priority="821">
      <formula>B646="연차"</formula>
    </cfRule>
  </conditionalFormatting>
  <conditionalFormatting sqref="F678:F708">
    <cfRule type="expression" dxfId="334" priority="816">
      <formula>B678="연차"</formula>
    </cfRule>
    <cfRule type="expression" dxfId="333" priority="817">
      <formula>AND(B678&gt;0,B678&lt;25)</formula>
    </cfRule>
  </conditionalFormatting>
  <conditionalFormatting sqref="F710:F740">
    <cfRule type="expression" dxfId="332" priority="812">
      <formula>AND(B710&gt;0,B710&lt;25)</formula>
    </cfRule>
    <cfRule type="expression" dxfId="331" priority="811">
      <formula>B710="연차"</formula>
    </cfRule>
  </conditionalFormatting>
  <conditionalFormatting sqref="F742:F772">
    <cfRule type="expression" dxfId="330" priority="806">
      <formula>B742="연차"</formula>
    </cfRule>
    <cfRule type="expression" dxfId="329" priority="807">
      <formula>AND(B742&gt;0,B742&lt;25)</formula>
    </cfRule>
  </conditionalFormatting>
  <conditionalFormatting sqref="F774:F804">
    <cfRule type="expression" dxfId="328" priority="801">
      <formula>B774="연차"</formula>
    </cfRule>
    <cfRule type="expression" dxfId="327" priority="802">
      <formula>AND(B774&gt;0,B774&lt;25)</formula>
    </cfRule>
  </conditionalFormatting>
  <conditionalFormatting sqref="F806:F836">
    <cfRule type="expression" dxfId="326" priority="796">
      <formula>B806="연차"</formula>
    </cfRule>
    <cfRule type="expression" dxfId="325" priority="797">
      <formula>AND(B806&gt;0,B806&lt;25)</formula>
    </cfRule>
  </conditionalFormatting>
  <conditionalFormatting sqref="F838:F868">
    <cfRule type="expression" dxfId="324" priority="791">
      <formula>B838="연차"</formula>
    </cfRule>
    <cfRule type="expression" dxfId="323" priority="792">
      <formula>AND(B838&gt;0,B838&lt;25)</formula>
    </cfRule>
  </conditionalFormatting>
  <conditionalFormatting sqref="F870:F900">
    <cfRule type="expression" dxfId="322" priority="786">
      <formula>B870="연차"</formula>
    </cfRule>
    <cfRule type="expression" dxfId="321" priority="787">
      <formula>AND(B870&gt;0,B870&lt;25)</formula>
    </cfRule>
  </conditionalFormatting>
  <conditionalFormatting sqref="F902:F932">
    <cfRule type="expression" dxfId="320" priority="782">
      <formula>AND(B902&gt;0,B902&lt;25)</formula>
    </cfRule>
    <cfRule type="expression" dxfId="319" priority="781">
      <formula>B902="연차"</formula>
    </cfRule>
  </conditionalFormatting>
  <conditionalFormatting sqref="F934:F964">
    <cfRule type="expression" dxfId="318" priority="776">
      <formula>B934="연차"</formula>
    </cfRule>
    <cfRule type="expression" dxfId="317" priority="777">
      <formula>AND(B934&gt;0,B934&lt;25)</formula>
    </cfRule>
  </conditionalFormatting>
  <conditionalFormatting sqref="F966:F996">
    <cfRule type="expression" dxfId="316" priority="772">
      <formula>AND(B966&gt;0,B966&lt;25)</formula>
    </cfRule>
    <cfRule type="expression" dxfId="315" priority="771">
      <formula>B966="연차"</formula>
    </cfRule>
  </conditionalFormatting>
  <conditionalFormatting sqref="F998:F1028">
    <cfRule type="expression" dxfId="314" priority="767">
      <formula>AND(B998&gt;0,B998&lt;25)</formula>
    </cfRule>
    <cfRule type="expression" dxfId="313" priority="766">
      <formula>B998="연차"</formula>
    </cfRule>
  </conditionalFormatting>
  <conditionalFormatting sqref="F1030:F1060">
    <cfRule type="expression" dxfId="312" priority="762">
      <formula>AND(B1030&gt;0,B1030&lt;25)</formula>
    </cfRule>
    <cfRule type="expression" dxfId="311" priority="761">
      <formula>B1030="연차"</formula>
    </cfRule>
  </conditionalFormatting>
  <conditionalFormatting sqref="F1062:F1092">
    <cfRule type="expression" dxfId="310" priority="756">
      <formula>B1062="연차"</formula>
    </cfRule>
    <cfRule type="expression" dxfId="309" priority="757">
      <formula>AND(B1062&gt;0,B1062&lt;25)</formula>
    </cfRule>
  </conditionalFormatting>
  <conditionalFormatting sqref="F1094:F1124">
    <cfRule type="expression" dxfId="308" priority="751">
      <formula>B1094="연차"</formula>
    </cfRule>
    <cfRule type="expression" dxfId="307" priority="752">
      <formula>AND(B1094&gt;0,B1094&lt;25)</formula>
    </cfRule>
  </conditionalFormatting>
  <conditionalFormatting sqref="F1126:F1156">
    <cfRule type="expression" dxfId="306" priority="747">
      <formula>AND(B1126&gt;0,B1126&lt;25)</formula>
    </cfRule>
    <cfRule type="expression" dxfId="305" priority="746">
      <formula>B1126="연차"</formula>
    </cfRule>
  </conditionalFormatting>
  <conditionalFormatting sqref="F1158:F1188">
    <cfRule type="expression" dxfId="304" priority="741">
      <formula>B1158="연차"</formula>
    </cfRule>
    <cfRule type="expression" dxfId="303" priority="742">
      <formula>AND(B1158&gt;0,B1158&lt;25)</formula>
    </cfRule>
  </conditionalFormatting>
  <conditionalFormatting sqref="F1190:F1220">
    <cfRule type="expression" dxfId="302" priority="737">
      <formula>AND(B1190&gt;0,B1190&lt;25)</formula>
    </cfRule>
    <cfRule type="expression" dxfId="301" priority="736">
      <formula>B1190="연차"</formula>
    </cfRule>
  </conditionalFormatting>
  <conditionalFormatting sqref="F1222:F1252">
    <cfRule type="expression" dxfId="300" priority="731">
      <formula>B1222="연차"</formula>
    </cfRule>
    <cfRule type="expression" dxfId="299" priority="732">
      <formula>AND(B1222&gt;0,B1222&lt;25)</formula>
    </cfRule>
  </conditionalFormatting>
  <conditionalFormatting sqref="F1254:F1284">
    <cfRule type="expression" dxfId="298" priority="727">
      <formula>AND(B1254&gt;0,B1254&lt;25)</formula>
    </cfRule>
    <cfRule type="expression" dxfId="297" priority="726">
      <formula>B1254="연차"</formula>
    </cfRule>
  </conditionalFormatting>
  <conditionalFormatting sqref="F1286:F1316">
    <cfRule type="expression" dxfId="296" priority="721">
      <formula>B1286="연차"</formula>
    </cfRule>
    <cfRule type="expression" dxfId="295" priority="722">
      <formula>AND(B1286&gt;0,B1286&lt;25)</formula>
    </cfRule>
  </conditionalFormatting>
  <conditionalFormatting sqref="F1318:F1348">
    <cfRule type="expression" dxfId="294" priority="716">
      <formula>B1318="연차"</formula>
    </cfRule>
    <cfRule type="expression" dxfId="293" priority="717">
      <formula>AND(B1318&gt;0,B1318&lt;25)</formula>
    </cfRule>
  </conditionalFormatting>
  <conditionalFormatting sqref="F1350:F1380">
    <cfRule type="expression" dxfId="292" priority="712">
      <formula>AND(B1350&gt;0,B1350&lt;25)</formula>
    </cfRule>
    <cfRule type="expression" dxfId="291" priority="711">
      <formula>B1350="연차"</formula>
    </cfRule>
  </conditionalFormatting>
  <conditionalFormatting sqref="F1382:F1412">
    <cfRule type="expression" dxfId="290" priority="706">
      <formula>B1382="연차"</formula>
    </cfRule>
    <cfRule type="expression" dxfId="289" priority="707">
      <formula>AND(B1382&gt;0,B1382&lt;25)</formula>
    </cfRule>
  </conditionalFormatting>
  <conditionalFormatting sqref="F1414:F1444">
    <cfRule type="expression" dxfId="288" priority="702">
      <formula>AND(B1414&gt;0,B1414&lt;25)</formula>
    </cfRule>
    <cfRule type="expression" dxfId="287" priority="701">
      <formula>B1414="연차"</formula>
    </cfRule>
  </conditionalFormatting>
  <conditionalFormatting sqref="F1446:F1476">
    <cfRule type="expression" dxfId="286" priority="696">
      <formula>B1446="연차"</formula>
    </cfRule>
    <cfRule type="expression" dxfId="285" priority="697">
      <formula>AND(B1446&gt;0,B1446&lt;25)</formula>
    </cfRule>
  </conditionalFormatting>
  <conditionalFormatting sqref="F1478:F1508">
    <cfRule type="expression" dxfId="284" priority="692">
      <formula>AND(B1478&gt;0,B1478&lt;25)</formula>
    </cfRule>
    <cfRule type="expression" dxfId="283" priority="691">
      <formula>B1478="연차"</formula>
    </cfRule>
  </conditionalFormatting>
  <conditionalFormatting sqref="F1510:F1540">
    <cfRule type="expression" dxfId="282" priority="686">
      <formula>B1510="연차"</formula>
    </cfRule>
    <cfRule type="expression" dxfId="281" priority="687">
      <formula>AND(B1510&gt;0,B1510&lt;25)</formula>
    </cfRule>
  </conditionalFormatting>
  <conditionalFormatting sqref="F1542:F1572">
    <cfRule type="expression" dxfId="280" priority="681">
      <formula>B1542="연차"</formula>
    </cfRule>
    <cfRule type="expression" dxfId="279" priority="682">
      <formula>AND(B1542&gt;0,B1542&lt;25)</formula>
    </cfRule>
  </conditionalFormatting>
  <conditionalFormatting sqref="F1574:F1604">
    <cfRule type="expression" dxfId="278" priority="677">
      <formula>AND(B1574&gt;0,B1574&lt;25)</formula>
    </cfRule>
    <cfRule type="expression" dxfId="277" priority="676">
      <formula>B1574="연차"</formula>
    </cfRule>
  </conditionalFormatting>
  <conditionalFormatting sqref="F1606:F1636">
    <cfRule type="expression" dxfId="276" priority="672">
      <formula>AND(B1606&gt;0,B1606&lt;25)</formula>
    </cfRule>
    <cfRule type="expression" dxfId="275" priority="671">
      <formula>B1606="연차"</formula>
    </cfRule>
  </conditionalFormatting>
  <conditionalFormatting sqref="F1638:F1668">
    <cfRule type="expression" dxfId="274" priority="667">
      <formula>AND(B1638&gt;0,B1638&lt;25)</formula>
    </cfRule>
    <cfRule type="expression" dxfId="273" priority="666">
      <formula>B1638="연차"</formula>
    </cfRule>
  </conditionalFormatting>
  <conditionalFormatting sqref="F1670:F1700">
    <cfRule type="expression" dxfId="272" priority="662">
      <formula>AND(B1670&gt;0,B1670&lt;25)</formula>
    </cfRule>
    <cfRule type="expression" dxfId="271" priority="661">
      <formula>B1670="연차"</formula>
    </cfRule>
  </conditionalFormatting>
  <conditionalFormatting sqref="F1702:F1732">
    <cfRule type="expression" dxfId="270" priority="656">
      <formula>B1702="연차"</formula>
    </cfRule>
    <cfRule type="expression" dxfId="269" priority="657">
      <formula>AND(B1702&gt;0,B1702&lt;25)</formula>
    </cfRule>
  </conditionalFormatting>
  <conditionalFormatting sqref="F1734:F1764">
    <cfRule type="expression" dxfId="268" priority="652">
      <formula>AND(B1734&gt;0,B1734&lt;25)</formula>
    </cfRule>
    <cfRule type="expression" dxfId="267" priority="651">
      <formula>B1734="연차"</formula>
    </cfRule>
  </conditionalFormatting>
  <conditionalFormatting sqref="F1766:F1796">
    <cfRule type="expression" dxfId="266" priority="647">
      <formula>AND(B1766&gt;0,B1766&lt;25)</formula>
    </cfRule>
    <cfRule type="expression" dxfId="265" priority="646">
      <formula>B1766="연차"</formula>
    </cfRule>
  </conditionalFormatting>
  <conditionalFormatting sqref="F1798:F1828">
    <cfRule type="expression" dxfId="264" priority="642">
      <formula>AND(B1798&gt;0,B1798&lt;25)</formula>
    </cfRule>
    <cfRule type="expression" dxfId="263" priority="641">
      <formula>B1798="연차"</formula>
    </cfRule>
  </conditionalFormatting>
  <conditionalFormatting sqref="F1830:F1860">
    <cfRule type="expression" dxfId="262" priority="636">
      <formula>B1830="연차"</formula>
    </cfRule>
    <cfRule type="expression" dxfId="261" priority="637">
      <formula>AND(B1830&gt;0,B1830&lt;25)</formula>
    </cfRule>
  </conditionalFormatting>
  <conditionalFormatting sqref="F1862:F1892">
    <cfRule type="expression" dxfId="260" priority="631">
      <formula>B1862="연차"</formula>
    </cfRule>
    <cfRule type="expression" dxfId="259" priority="632">
      <formula>AND(B1862&gt;0,B1862&lt;25)</formula>
    </cfRule>
  </conditionalFormatting>
  <conditionalFormatting sqref="F1894:F1924">
    <cfRule type="expression" dxfId="258" priority="627">
      <formula>AND(B1894&gt;0,B1894&lt;25)</formula>
    </cfRule>
    <cfRule type="expression" dxfId="257" priority="626">
      <formula>B1894="연차"</formula>
    </cfRule>
  </conditionalFormatting>
  <conditionalFormatting sqref="F1926:F1956">
    <cfRule type="expression" dxfId="256" priority="621">
      <formula>B1926="연차"</formula>
    </cfRule>
    <cfRule type="expression" dxfId="255" priority="622">
      <formula>AND(B1926&gt;0,B1926&lt;25)</formula>
    </cfRule>
  </conditionalFormatting>
  <conditionalFormatting sqref="F1958:F1988">
    <cfRule type="expression" dxfId="254" priority="617">
      <formula>AND(B1958&gt;0,B1958&lt;25)</formula>
    </cfRule>
    <cfRule type="expression" dxfId="253" priority="616">
      <formula>B1958="연차"</formula>
    </cfRule>
  </conditionalFormatting>
  <conditionalFormatting sqref="F1990:F2020">
    <cfRule type="expression" dxfId="252" priority="612">
      <formula>AND(B1990&gt;0,B1990&lt;25)</formula>
    </cfRule>
    <cfRule type="expression" dxfId="251" priority="611">
      <formula>B1990="연차"</formula>
    </cfRule>
  </conditionalFormatting>
  <conditionalFormatting sqref="F2022:F2052">
    <cfRule type="expression" dxfId="250" priority="606">
      <formula>B2022="연차"</formula>
    </cfRule>
    <cfRule type="expression" dxfId="249" priority="607">
      <formula>AND(B2022&gt;0,B2022&lt;25)</formula>
    </cfRule>
  </conditionalFormatting>
  <conditionalFormatting sqref="F2054:F2084">
    <cfRule type="expression" dxfId="248" priority="601">
      <formula>B2054="연차"</formula>
    </cfRule>
    <cfRule type="expression" dxfId="247" priority="602">
      <formula>AND(B2054&gt;0,B2054&lt;25)</formula>
    </cfRule>
  </conditionalFormatting>
  <conditionalFormatting sqref="F2086:F2116">
    <cfRule type="expression" dxfId="246" priority="596">
      <formula>B2086="연차"</formula>
    </cfRule>
    <cfRule type="expression" dxfId="245" priority="597">
      <formula>AND(B2086&gt;0,B2086&lt;25)</formula>
    </cfRule>
  </conditionalFormatting>
  <conditionalFormatting sqref="F2118:F2148">
    <cfRule type="expression" dxfId="244" priority="592">
      <formula>AND(B2118&gt;0,B2118&lt;25)</formula>
    </cfRule>
    <cfRule type="expression" dxfId="243" priority="591">
      <formula>B2118="연차"</formula>
    </cfRule>
  </conditionalFormatting>
  <conditionalFormatting sqref="F2150:F2180">
    <cfRule type="expression" dxfId="242" priority="587">
      <formula>AND(B2150&gt;0,B2150&lt;25)</formula>
    </cfRule>
    <cfRule type="expression" dxfId="241" priority="586">
      <formula>B2150="연차"</formula>
    </cfRule>
  </conditionalFormatting>
  <conditionalFormatting sqref="F2182:F2212">
    <cfRule type="expression" dxfId="240" priority="582">
      <formula>AND(B2182&gt;0,B2182&lt;25)</formula>
    </cfRule>
    <cfRule type="expression" dxfId="239" priority="581">
      <formula>B2182="연차"</formula>
    </cfRule>
  </conditionalFormatting>
  <conditionalFormatting sqref="F2214:F2244">
    <cfRule type="expression" dxfId="238" priority="577">
      <formula>AND(B2214&gt;0,B2214&lt;25)</formula>
    </cfRule>
    <cfRule type="expression" dxfId="237" priority="576">
      <formula>B2214="연차"</formula>
    </cfRule>
  </conditionalFormatting>
  <conditionalFormatting sqref="F2246:F2276">
    <cfRule type="expression" dxfId="236" priority="571">
      <formula>B2246="연차"</formula>
    </cfRule>
    <cfRule type="expression" dxfId="235" priority="572">
      <formula>AND(B2246&gt;0,B2246&lt;25)</formula>
    </cfRule>
  </conditionalFormatting>
  <conditionalFormatting sqref="F2278:F2308">
    <cfRule type="expression" dxfId="234" priority="566">
      <formula>B2278="연차"</formula>
    </cfRule>
    <cfRule type="expression" dxfId="233" priority="567">
      <formula>AND(B2278&gt;0,B2278&lt;25)</formula>
    </cfRule>
  </conditionalFormatting>
  <conditionalFormatting sqref="F2310:F2340">
    <cfRule type="expression" dxfId="232" priority="561">
      <formula>B2310="연차"</formula>
    </cfRule>
    <cfRule type="expression" dxfId="231" priority="562">
      <formula>AND(B2310&gt;0,B2310&lt;25)</formula>
    </cfRule>
  </conditionalFormatting>
  <conditionalFormatting sqref="F2342:F2372">
    <cfRule type="expression" dxfId="230" priority="557">
      <formula>AND(B2342&gt;0,B2342&lt;25)</formula>
    </cfRule>
    <cfRule type="expression" dxfId="229" priority="556">
      <formula>B2342="연차"</formula>
    </cfRule>
  </conditionalFormatting>
  <conditionalFormatting sqref="F2374:F2404">
    <cfRule type="expression" dxfId="228" priority="551">
      <formula>B2374="연차"</formula>
    </cfRule>
    <cfRule type="expression" dxfId="227" priority="552">
      <formula>AND(B2374&gt;0,B2374&lt;25)</formula>
    </cfRule>
  </conditionalFormatting>
  <conditionalFormatting sqref="F2406:F2436">
    <cfRule type="expression" dxfId="226" priority="546">
      <formula>B2406="연차"</formula>
    </cfRule>
    <cfRule type="expression" dxfId="225" priority="547">
      <formula>AND(B2406&gt;0,B2406&lt;25)</formula>
    </cfRule>
  </conditionalFormatting>
  <conditionalFormatting sqref="F2438:F2468">
    <cfRule type="expression" dxfId="224" priority="541">
      <formula>B2438="연차"</formula>
    </cfRule>
    <cfRule type="expression" dxfId="223" priority="542">
      <formula>AND(B2438&gt;0,B2438&lt;25)</formula>
    </cfRule>
  </conditionalFormatting>
  <conditionalFormatting sqref="F2470:F2500">
    <cfRule type="expression" dxfId="222" priority="536">
      <formula>B2470="연차"</formula>
    </cfRule>
    <cfRule type="expression" dxfId="221" priority="537">
      <formula>AND(B2470&gt;0,B2470&lt;25)</formula>
    </cfRule>
  </conditionalFormatting>
  <conditionalFormatting sqref="F2502:F2532">
    <cfRule type="expression" dxfId="220" priority="531">
      <formula>B2502="연차"</formula>
    </cfRule>
    <cfRule type="expression" dxfId="219" priority="532">
      <formula>AND(B2502&gt;0,B2502&lt;25)</formula>
    </cfRule>
  </conditionalFormatting>
  <conditionalFormatting sqref="F2534:F2564">
    <cfRule type="expression" dxfId="218" priority="527">
      <formula>AND(B2534&gt;0,B2534&lt;25)</formula>
    </cfRule>
    <cfRule type="expression" dxfId="217" priority="526">
      <formula>B2534="연차"</formula>
    </cfRule>
  </conditionalFormatting>
  <conditionalFormatting sqref="F2566:F2596">
    <cfRule type="expression" dxfId="216" priority="522">
      <formula>AND(B2566&gt;0,B2566&lt;25)</formula>
    </cfRule>
    <cfRule type="expression" dxfId="215" priority="521">
      <formula>B2566="연차"</formula>
    </cfRule>
  </conditionalFormatting>
  <conditionalFormatting sqref="F2598:F2628">
    <cfRule type="expression" dxfId="214" priority="517">
      <formula>AND(B2598&gt;0,B2598&lt;25)</formula>
    </cfRule>
    <cfRule type="expression" dxfId="213" priority="516">
      <formula>B2598="연차"</formula>
    </cfRule>
  </conditionalFormatting>
  <conditionalFormatting sqref="F2630:F2660">
    <cfRule type="expression" dxfId="212" priority="512">
      <formula>AND(B2630&gt;0,B2630&lt;25)</formula>
    </cfRule>
    <cfRule type="expression" dxfId="211" priority="511">
      <formula>B2630="연차"</formula>
    </cfRule>
  </conditionalFormatting>
  <conditionalFormatting sqref="F2662:F2692">
    <cfRule type="expression" dxfId="210" priority="507">
      <formula>AND(B2662&gt;0,B2662&lt;25)</formula>
    </cfRule>
    <cfRule type="expression" dxfId="209" priority="506">
      <formula>B2662="연차"</formula>
    </cfRule>
  </conditionalFormatting>
  <conditionalFormatting sqref="F2694:F2724">
    <cfRule type="expression" dxfId="208" priority="502">
      <formula>AND(B2694&gt;0,B2694&lt;25)</formula>
    </cfRule>
    <cfRule type="expression" dxfId="207" priority="501">
      <formula>B2694="연차"</formula>
    </cfRule>
  </conditionalFormatting>
  <conditionalFormatting sqref="F2726:F2756">
    <cfRule type="expression" dxfId="206" priority="496">
      <formula>B2726="연차"</formula>
    </cfRule>
    <cfRule type="expression" dxfId="205" priority="497">
      <formula>AND(B2726&gt;0,B2726&lt;25)</formula>
    </cfRule>
  </conditionalFormatting>
  <conditionalFormatting sqref="F2758:F2788">
    <cfRule type="expression" dxfId="204" priority="491">
      <formula>B2758="연차"</formula>
    </cfRule>
    <cfRule type="expression" dxfId="203" priority="492">
      <formula>AND(B2758&gt;0,B2758&lt;25)</formula>
    </cfRule>
  </conditionalFormatting>
  <conditionalFormatting sqref="F2790:F2820">
    <cfRule type="expression" dxfId="202" priority="486">
      <formula>B2790="연차"</formula>
    </cfRule>
    <cfRule type="expression" dxfId="201" priority="487">
      <formula>AND(B2790&gt;0,B2790&lt;25)</formula>
    </cfRule>
  </conditionalFormatting>
  <conditionalFormatting sqref="F2822:F2852">
    <cfRule type="expression" dxfId="200" priority="482">
      <formula>AND(B2822&gt;0,B2822&lt;25)</formula>
    </cfRule>
    <cfRule type="expression" dxfId="199" priority="481">
      <formula>B2822="연차"</formula>
    </cfRule>
  </conditionalFormatting>
  <conditionalFormatting sqref="F2854:F2884">
    <cfRule type="expression" dxfId="198" priority="477">
      <formula>AND(B2854&gt;0,B2854&lt;25)</formula>
    </cfRule>
    <cfRule type="expression" dxfId="197" priority="476">
      <formula>B2854="연차"</formula>
    </cfRule>
  </conditionalFormatting>
  <conditionalFormatting sqref="F2886:F2916">
    <cfRule type="expression" dxfId="196" priority="471">
      <formula>B2886="연차"</formula>
    </cfRule>
    <cfRule type="expression" dxfId="195" priority="472">
      <formula>AND(B2886&gt;0,B2886&lt;25)</formula>
    </cfRule>
  </conditionalFormatting>
  <conditionalFormatting sqref="F2918:F2948">
    <cfRule type="expression" dxfId="194" priority="467">
      <formula>AND(B2918&gt;0,B2918&lt;25)</formula>
    </cfRule>
    <cfRule type="expression" dxfId="193" priority="466">
      <formula>B2918="연차"</formula>
    </cfRule>
  </conditionalFormatting>
  <conditionalFormatting sqref="F2950:F2980">
    <cfRule type="expression" dxfId="192" priority="462">
      <formula>AND(B2950&gt;0,B2950&lt;25)</formula>
    </cfRule>
    <cfRule type="expression" dxfId="191" priority="461">
      <formula>B2950="연차"</formula>
    </cfRule>
  </conditionalFormatting>
  <conditionalFormatting sqref="F2982:F3012">
    <cfRule type="expression" dxfId="190" priority="457">
      <formula>AND(B2982&gt;0,B2982&lt;25)</formula>
    </cfRule>
    <cfRule type="expression" dxfId="189" priority="456">
      <formula>B2982="연차"</formula>
    </cfRule>
  </conditionalFormatting>
  <conditionalFormatting sqref="F3014:F3044">
    <cfRule type="expression" dxfId="188" priority="452">
      <formula>AND(B3014&gt;0,B3014&lt;25)</formula>
    </cfRule>
    <cfRule type="expression" dxfId="187" priority="451">
      <formula>B3014="연차"</formula>
    </cfRule>
  </conditionalFormatting>
  <conditionalFormatting sqref="F3046:F3076">
    <cfRule type="expression" dxfId="186" priority="446">
      <formula>B3046="연차"</formula>
    </cfRule>
    <cfRule type="expression" dxfId="185" priority="447">
      <formula>AND(B3046&gt;0,B3046&lt;25)</formula>
    </cfRule>
  </conditionalFormatting>
  <conditionalFormatting sqref="F3078:F3108">
    <cfRule type="expression" dxfId="184" priority="442">
      <formula>AND(B3078&gt;0,B3078&lt;25)</formula>
    </cfRule>
    <cfRule type="expression" dxfId="183" priority="441">
      <formula>B3078="연차"</formula>
    </cfRule>
  </conditionalFormatting>
  <conditionalFormatting sqref="F3110:F3140">
    <cfRule type="expression" dxfId="182" priority="437">
      <formula>AND(B3110&gt;0,B3110&lt;25)</formula>
    </cfRule>
    <cfRule type="expression" dxfId="181" priority="436">
      <formula>B3110="연차"</formula>
    </cfRule>
  </conditionalFormatting>
  <conditionalFormatting sqref="F3142:F3172">
    <cfRule type="expression" dxfId="180" priority="432">
      <formula>AND(B3142&gt;0,B3142&lt;25)</formula>
    </cfRule>
    <cfRule type="expression" dxfId="179" priority="431">
      <formula>B3142="연차"</formula>
    </cfRule>
  </conditionalFormatting>
  <conditionalFormatting sqref="F3174:F3204">
    <cfRule type="expression" dxfId="178" priority="427">
      <formula>AND(B3174&gt;0,B3174&lt;25)</formula>
    </cfRule>
    <cfRule type="expression" dxfId="177" priority="426">
      <formula>B3174="연차"</formula>
    </cfRule>
  </conditionalFormatting>
  <conditionalFormatting sqref="F3206:F3236">
    <cfRule type="expression" dxfId="176" priority="421">
      <formula>B3206="연차"</formula>
    </cfRule>
    <cfRule type="expression" dxfId="175" priority="422">
      <formula>AND(B3206&gt;0,B3206&lt;25)</formula>
    </cfRule>
  </conditionalFormatting>
  <conditionalFormatting sqref="F3238:F3268">
    <cfRule type="expression" dxfId="174" priority="417">
      <formula>AND(B3238&gt;0,B3238&lt;25)</formula>
    </cfRule>
    <cfRule type="expression" dxfId="173" priority="416">
      <formula>B3238="연차"</formula>
    </cfRule>
  </conditionalFormatting>
  <conditionalFormatting sqref="F3270:F3300">
    <cfRule type="expression" dxfId="172" priority="411">
      <formula>B3270="연차"</formula>
    </cfRule>
    <cfRule type="expression" dxfId="171" priority="412">
      <formula>AND(B3270&gt;0,B3270&lt;25)</formula>
    </cfRule>
  </conditionalFormatting>
  <conditionalFormatting sqref="F3302:F3332">
    <cfRule type="expression" dxfId="170" priority="406">
      <formula>B3302="연차"</formula>
    </cfRule>
    <cfRule type="expression" dxfId="169" priority="407">
      <formula>AND(B3302&gt;0,B3302&lt;25)</formula>
    </cfRule>
  </conditionalFormatting>
  <conditionalFormatting sqref="F3334:F3364">
    <cfRule type="expression" dxfId="168" priority="402">
      <formula>AND(B3334&gt;0,B3334&lt;25)</formula>
    </cfRule>
    <cfRule type="expression" dxfId="167" priority="401">
      <formula>B3334="연차"</formula>
    </cfRule>
  </conditionalFormatting>
  <conditionalFormatting sqref="F3366:F3396">
    <cfRule type="expression" dxfId="166" priority="396">
      <formula>B3366="연차"</formula>
    </cfRule>
    <cfRule type="expression" dxfId="165" priority="397">
      <formula>AND(B3366&gt;0,B3366&lt;25)</formula>
    </cfRule>
  </conditionalFormatting>
  <conditionalFormatting sqref="F3398:F3428">
    <cfRule type="expression" dxfId="164" priority="392">
      <formula>AND(B3398&gt;0,B3398&lt;25)</formula>
    </cfRule>
    <cfRule type="expression" dxfId="163" priority="391">
      <formula>B3398="연차"</formula>
    </cfRule>
  </conditionalFormatting>
  <conditionalFormatting sqref="F3430:F3460">
    <cfRule type="expression" dxfId="162" priority="387">
      <formula>AND(B3430&gt;0,B3430&lt;25)</formula>
    </cfRule>
    <cfRule type="expression" dxfId="161" priority="386">
      <formula>B3430="연차"</formula>
    </cfRule>
  </conditionalFormatting>
  <conditionalFormatting sqref="F3462:F3492">
    <cfRule type="expression" dxfId="160" priority="381">
      <formula>B3462="연차"</formula>
    </cfRule>
    <cfRule type="expression" dxfId="159" priority="382">
      <formula>AND(B3462&gt;0,B3462&lt;25)</formula>
    </cfRule>
  </conditionalFormatting>
  <conditionalFormatting sqref="F3494:F3524">
    <cfRule type="expression" dxfId="158" priority="376">
      <formula>B3494="연차"</formula>
    </cfRule>
    <cfRule type="expression" dxfId="157" priority="377">
      <formula>AND(B3494&gt;0,B3494&lt;25)</formula>
    </cfRule>
  </conditionalFormatting>
  <conditionalFormatting sqref="F3526:F3556">
    <cfRule type="expression" dxfId="156" priority="371">
      <formula>B3526="연차"</formula>
    </cfRule>
    <cfRule type="expression" dxfId="155" priority="372">
      <formula>AND(B3526&gt;0,B3526&lt;25)</formula>
    </cfRule>
  </conditionalFormatting>
  <conditionalFormatting sqref="F3558:F3588">
    <cfRule type="expression" dxfId="154" priority="367">
      <formula>AND(B3558&gt;0,B3558&lt;25)</formula>
    </cfRule>
    <cfRule type="expression" dxfId="153" priority="366">
      <formula>B3558="연차"</formula>
    </cfRule>
  </conditionalFormatting>
  <conditionalFormatting sqref="F3590:F3620">
    <cfRule type="expression" dxfId="152" priority="362">
      <formula>AND(B3590&gt;0,B3590&lt;25)</formula>
    </cfRule>
    <cfRule type="expression" dxfId="151" priority="361">
      <formula>B3590="연차"</formula>
    </cfRule>
  </conditionalFormatting>
  <conditionalFormatting sqref="F3622:F3652">
    <cfRule type="expression" dxfId="150" priority="357">
      <formula>AND(B3622&gt;0,B3622&lt;25)</formula>
    </cfRule>
    <cfRule type="expression" dxfId="149" priority="356">
      <formula>B3622="연차"</formula>
    </cfRule>
  </conditionalFormatting>
  <conditionalFormatting sqref="F3654:F3684">
    <cfRule type="expression" dxfId="148" priority="352">
      <formula>AND(B3654&gt;0,B3654&lt;25)</formula>
    </cfRule>
    <cfRule type="expression" dxfId="147" priority="351">
      <formula>B3654="연차"</formula>
    </cfRule>
  </conditionalFormatting>
  <conditionalFormatting sqref="F3686:F3716">
    <cfRule type="expression" dxfId="146" priority="347">
      <formula>AND(B3686&gt;0,B3686&lt;25)</formula>
    </cfRule>
    <cfRule type="expression" dxfId="145" priority="346">
      <formula>B3686="연차"</formula>
    </cfRule>
  </conditionalFormatting>
  <conditionalFormatting sqref="F3718:F3748">
    <cfRule type="expression" dxfId="144" priority="342">
      <formula>AND(B3718&gt;0,B3718&lt;25)</formula>
    </cfRule>
    <cfRule type="expression" dxfId="143" priority="341">
      <formula>B3718="연차"</formula>
    </cfRule>
  </conditionalFormatting>
  <conditionalFormatting sqref="F3750:F3780">
    <cfRule type="expression" dxfId="142" priority="337">
      <formula>AND(B3750&gt;0,B3750&lt;25)</formula>
    </cfRule>
    <cfRule type="expression" dxfId="141" priority="336">
      <formula>B3750="연차"</formula>
    </cfRule>
  </conditionalFormatting>
  <conditionalFormatting sqref="F3782:F3812">
    <cfRule type="expression" dxfId="140" priority="331">
      <formula>B3782="연차"</formula>
    </cfRule>
    <cfRule type="expression" dxfId="139" priority="332">
      <formula>AND(B3782&gt;0,B3782&lt;25)</formula>
    </cfRule>
  </conditionalFormatting>
  <conditionalFormatting sqref="F3814:F3844">
    <cfRule type="expression" dxfId="138" priority="326">
      <formula>B3814="연차"</formula>
    </cfRule>
    <cfRule type="expression" dxfId="137" priority="327">
      <formula>AND(B3814&gt;0,B3814&lt;25)</formula>
    </cfRule>
  </conditionalFormatting>
  <conditionalFormatting sqref="F3846:F3876">
    <cfRule type="expression" dxfId="136" priority="321">
      <formula>B3846="연차"</formula>
    </cfRule>
    <cfRule type="expression" dxfId="135" priority="322">
      <formula>AND(B3846&gt;0,B3846&lt;25)</formula>
    </cfRule>
  </conditionalFormatting>
  <conditionalFormatting sqref="F3878:F3908">
    <cfRule type="expression" dxfId="134" priority="317">
      <formula>AND(B3878&gt;0,B3878&lt;25)</formula>
    </cfRule>
    <cfRule type="expression" dxfId="133" priority="316">
      <formula>B3878="연차"</formula>
    </cfRule>
  </conditionalFormatting>
  <conditionalFormatting sqref="F3910:F3940">
    <cfRule type="expression" dxfId="132" priority="311">
      <formula>B3910="연차"</formula>
    </cfRule>
    <cfRule type="expression" dxfId="131" priority="312">
      <formula>AND(B3910&gt;0,B3910&lt;25)</formula>
    </cfRule>
  </conditionalFormatting>
  <conditionalFormatting sqref="F3942:F3972">
    <cfRule type="expression" dxfId="130" priority="306">
      <formula>B3942="연차"</formula>
    </cfRule>
    <cfRule type="expression" dxfId="129" priority="307">
      <formula>AND(B3942&gt;0,B3942&lt;25)</formula>
    </cfRule>
  </conditionalFormatting>
  <conditionalFormatting sqref="F3974:F4004">
    <cfRule type="expression" dxfId="128" priority="302">
      <formula>AND(B3974&gt;0,B3974&lt;25)</formula>
    </cfRule>
    <cfRule type="expression" dxfId="127" priority="301">
      <formula>B3974="연차"</formula>
    </cfRule>
  </conditionalFormatting>
  <conditionalFormatting sqref="F4006:F4036">
    <cfRule type="expression" dxfId="126" priority="296">
      <formula>B4006="연차"</formula>
    </cfRule>
    <cfRule type="expression" dxfId="125" priority="297">
      <formula>AND(B4006&gt;0,B4006&lt;25)</formula>
    </cfRule>
  </conditionalFormatting>
  <conditionalFormatting sqref="F4038:F4068">
    <cfRule type="expression" dxfId="124" priority="292">
      <formula>AND(B4038&gt;0,B4038&lt;25)</formula>
    </cfRule>
    <cfRule type="expression" dxfId="123" priority="291">
      <formula>B4038="연차"</formula>
    </cfRule>
  </conditionalFormatting>
  <conditionalFormatting sqref="F4070:F4100">
    <cfRule type="expression" dxfId="122" priority="286">
      <formula>B4070="연차"</formula>
    </cfRule>
    <cfRule type="expression" dxfId="121" priority="287">
      <formula>AND(B4070&gt;0,B4070&lt;25)</formula>
    </cfRule>
  </conditionalFormatting>
  <conditionalFormatting sqref="F4102:F4132">
    <cfRule type="expression" dxfId="120" priority="281">
      <formula>B4102="연차"</formula>
    </cfRule>
    <cfRule type="expression" dxfId="119" priority="282">
      <formula>AND(B4102&gt;0,B4102&lt;25)</formula>
    </cfRule>
  </conditionalFormatting>
  <conditionalFormatting sqref="F4134:F4164">
    <cfRule type="expression" dxfId="118" priority="276">
      <formula>B4134="연차"</formula>
    </cfRule>
    <cfRule type="expression" dxfId="117" priority="277">
      <formula>AND(B4134&gt;0,B4134&lt;25)</formula>
    </cfRule>
  </conditionalFormatting>
  <conditionalFormatting sqref="F4166:F4196">
    <cfRule type="expression" dxfId="116" priority="271">
      <formula>B4166="연차"</formula>
    </cfRule>
    <cfRule type="expression" dxfId="115" priority="272">
      <formula>AND(B4166&gt;0,B4166&lt;25)</formula>
    </cfRule>
  </conditionalFormatting>
  <conditionalFormatting sqref="F4198:F4228">
    <cfRule type="expression" dxfId="114" priority="267">
      <formula>AND(B4198&gt;0,B4198&lt;25)</formula>
    </cfRule>
    <cfRule type="expression" dxfId="113" priority="266">
      <formula>B4198="연차"</formula>
    </cfRule>
  </conditionalFormatting>
  <conditionalFormatting sqref="F4230:F4260">
    <cfRule type="expression" dxfId="112" priority="262">
      <formula>AND(B4230&gt;0,B4230&lt;25)</formula>
    </cfRule>
    <cfRule type="expression" dxfId="111" priority="261">
      <formula>B4230="연차"</formula>
    </cfRule>
  </conditionalFormatting>
  <conditionalFormatting sqref="F4262:F4292">
    <cfRule type="expression" dxfId="110" priority="256">
      <formula>B4262="연차"</formula>
    </cfRule>
    <cfRule type="expression" dxfId="109" priority="257">
      <formula>AND(B4262&gt;0,B4262&lt;25)</formula>
    </cfRule>
  </conditionalFormatting>
  <conditionalFormatting sqref="F4294:F4324">
    <cfRule type="expression" dxfId="108" priority="252">
      <formula>AND(B4294&gt;0,B4294&lt;25)</formula>
    </cfRule>
    <cfRule type="expression" dxfId="107" priority="251">
      <formula>B4294="연차"</formula>
    </cfRule>
  </conditionalFormatting>
  <conditionalFormatting sqref="F4326:F4356">
    <cfRule type="expression" dxfId="106" priority="247">
      <formula>AND(B4326&gt;0,B4326&lt;25)</formula>
    </cfRule>
    <cfRule type="expression" dxfId="105" priority="246">
      <formula>B4326="연차"</formula>
    </cfRule>
  </conditionalFormatting>
  <conditionalFormatting sqref="F4358:F4388">
    <cfRule type="expression" dxfId="104" priority="242">
      <formula>AND(B4358&gt;0,B4358&lt;25)</formula>
    </cfRule>
    <cfRule type="expression" dxfId="103" priority="241">
      <formula>B4358="연차"</formula>
    </cfRule>
  </conditionalFormatting>
  <conditionalFormatting sqref="F4390:F4420">
    <cfRule type="expression" dxfId="102" priority="236">
      <formula>B4390="연차"</formula>
    </cfRule>
    <cfRule type="expression" dxfId="101" priority="237">
      <formula>AND(B4390&gt;0,B4390&lt;25)</formula>
    </cfRule>
  </conditionalFormatting>
  <conditionalFormatting sqref="F4422:F4452">
    <cfRule type="expression" dxfId="100" priority="232">
      <formula>AND(B4422&gt;0,B4422&lt;25)</formula>
    </cfRule>
    <cfRule type="expression" dxfId="99" priority="231">
      <formula>B4422="연차"</formula>
    </cfRule>
  </conditionalFormatting>
  <conditionalFormatting sqref="F4454:F4484">
    <cfRule type="expression" dxfId="98" priority="226">
      <formula>B4454="연차"</formula>
    </cfRule>
    <cfRule type="expression" dxfId="97" priority="227">
      <formula>AND(B4454&gt;0,B4454&lt;25)</formula>
    </cfRule>
  </conditionalFormatting>
  <conditionalFormatting sqref="F4486:F4516">
    <cfRule type="expression" dxfId="96" priority="221">
      <formula>B4486="연차"</formula>
    </cfRule>
    <cfRule type="expression" dxfId="95" priority="222">
      <formula>AND(B4486&gt;0,B4486&lt;25)</formula>
    </cfRule>
  </conditionalFormatting>
  <conditionalFormatting sqref="F4518:F4548">
    <cfRule type="expression" dxfId="94" priority="216">
      <formula>B4518="연차"</formula>
    </cfRule>
    <cfRule type="expression" dxfId="93" priority="217">
      <formula>AND(B4518&gt;0,B4518&lt;25)</formula>
    </cfRule>
  </conditionalFormatting>
  <conditionalFormatting sqref="F4550:F4580">
    <cfRule type="expression" dxfId="92" priority="211">
      <formula>B4550="연차"</formula>
    </cfRule>
    <cfRule type="expression" dxfId="91" priority="212">
      <formula>AND(B4550&gt;0,B4550&lt;25)</formula>
    </cfRule>
  </conditionalFormatting>
  <conditionalFormatting sqref="F4582:F4612">
    <cfRule type="expression" dxfId="90" priority="207">
      <formula>AND(B4582&gt;0,B4582&lt;25)</formula>
    </cfRule>
    <cfRule type="expression" dxfId="89" priority="206">
      <formula>B4582="연차"</formula>
    </cfRule>
  </conditionalFormatting>
  <conditionalFormatting sqref="F4614:F4644">
    <cfRule type="expression" dxfId="88" priority="202">
      <formula>AND(B4614&gt;0,B4614&lt;25)</formula>
    </cfRule>
    <cfRule type="expression" dxfId="87" priority="201">
      <formula>B4614="연차"</formula>
    </cfRule>
  </conditionalFormatting>
  <conditionalFormatting sqref="F4646:F4676">
    <cfRule type="expression" dxfId="86" priority="197">
      <formula>AND(B4646&gt;0,B4646&lt;25)</formula>
    </cfRule>
    <cfRule type="expression" dxfId="85" priority="196">
      <formula>B4646="연차"</formula>
    </cfRule>
  </conditionalFormatting>
  <conditionalFormatting sqref="F4678:F4708">
    <cfRule type="expression" dxfId="84" priority="192">
      <formula>AND(B4678&gt;0,B4678&lt;25)</formula>
    </cfRule>
    <cfRule type="expression" dxfId="83" priority="191">
      <formula>B4678="연차"</formula>
    </cfRule>
  </conditionalFormatting>
  <conditionalFormatting sqref="F4710:F4740">
    <cfRule type="expression" dxfId="82" priority="186">
      <formula>B4710="연차"</formula>
    </cfRule>
    <cfRule type="expression" dxfId="81" priority="187">
      <formula>AND(B4710&gt;0,B4710&lt;25)</formula>
    </cfRule>
  </conditionalFormatting>
  <conditionalFormatting sqref="F4742:F4772">
    <cfRule type="expression" dxfId="80" priority="181">
      <formula>B4742="연차"</formula>
    </cfRule>
    <cfRule type="expression" dxfId="79" priority="182">
      <formula>AND(B4742&gt;0,B4742&lt;25)</formula>
    </cfRule>
  </conditionalFormatting>
  <conditionalFormatting sqref="F4774:F4804">
    <cfRule type="expression" dxfId="78" priority="177">
      <formula>AND(B4774&gt;0,B4774&lt;25)</formula>
    </cfRule>
    <cfRule type="expression" dxfId="77" priority="176">
      <formula>B4774="연차"</formula>
    </cfRule>
  </conditionalFormatting>
  <conditionalFormatting sqref="F4806:F4836">
    <cfRule type="expression" dxfId="76" priority="172">
      <formula>AND(B4806&gt;0,B4806&lt;25)</formula>
    </cfRule>
    <cfRule type="expression" dxfId="75" priority="171">
      <formula>B4806="연차"</formula>
    </cfRule>
  </conditionalFormatting>
  <conditionalFormatting sqref="F4838:F4868">
    <cfRule type="expression" dxfId="74" priority="167">
      <formula>AND(B4838&gt;0,B4838&lt;25)</formula>
    </cfRule>
    <cfRule type="expression" dxfId="73" priority="166">
      <formula>B4838="연차"</formula>
    </cfRule>
  </conditionalFormatting>
  <conditionalFormatting sqref="F4870:F4900">
    <cfRule type="expression" dxfId="72" priority="162">
      <formula>AND(B4870&gt;0,B4870&lt;25)</formula>
    </cfRule>
    <cfRule type="expression" dxfId="71" priority="161">
      <formula>B4870="연차"</formula>
    </cfRule>
  </conditionalFormatting>
  <conditionalFormatting sqref="F4902:F4932">
    <cfRule type="expression" dxfId="70" priority="157">
      <formula>AND(B4902&gt;0,B4902&lt;25)</formula>
    </cfRule>
    <cfRule type="expression" dxfId="69" priority="156">
      <formula>B4902="연차"</formula>
    </cfRule>
  </conditionalFormatting>
  <conditionalFormatting sqref="F4934:F4964">
    <cfRule type="expression" dxfId="68" priority="152">
      <formula>AND(B4934&gt;0,B4934&lt;25)</formula>
    </cfRule>
    <cfRule type="expression" dxfId="67" priority="151">
      <formula>B4934="연차"</formula>
    </cfRule>
  </conditionalFormatting>
  <conditionalFormatting sqref="F4966:F4996">
    <cfRule type="expression" dxfId="66" priority="147">
      <formula>AND(B4966&gt;0,B4966&lt;25)</formula>
    </cfRule>
    <cfRule type="expression" dxfId="65" priority="146">
      <formula>B4966="연차"</formula>
    </cfRule>
  </conditionalFormatting>
  <conditionalFormatting sqref="F4998:F5028">
    <cfRule type="expression" dxfId="64" priority="141">
      <formula>B4998="연차"</formula>
    </cfRule>
    <cfRule type="expression" dxfId="63" priority="142">
      <formula>AND(B4998&gt;0,B4998&lt;25)</formula>
    </cfRule>
  </conditionalFormatting>
  <conditionalFormatting sqref="F5030:F5060">
    <cfRule type="expression" dxfId="62" priority="136">
      <formula>B5030="연차"</formula>
    </cfRule>
    <cfRule type="expression" dxfId="61" priority="137">
      <formula>AND(B5030&gt;0,B5030&lt;25)</formula>
    </cfRule>
  </conditionalFormatting>
  <conditionalFormatting sqref="F5062:F5092">
    <cfRule type="expression" dxfId="60" priority="131">
      <formula>B5062="연차"</formula>
    </cfRule>
    <cfRule type="expression" dxfId="59" priority="132">
      <formula>AND(B5062&gt;0,B5062&lt;25)</formula>
    </cfRule>
  </conditionalFormatting>
  <conditionalFormatting sqref="F5094:F5124">
    <cfRule type="expression" dxfId="58" priority="126">
      <formula>B5094="연차"</formula>
    </cfRule>
    <cfRule type="expression" dxfId="57" priority="127">
      <formula>AND(B5094&gt;0,B5094&lt;25)</formula>
    </cfRule>
  </conditionalFormatting>
  <conditionalFormatting sqref="F5126:F5156">
    <cfRule type="expression" dxfId="56" priority="121">
      <formula>B5126="연차"</formula>
    </cfRule>
    <cfRule type="expression" dxfId="55" priority="122">
      <formula>AND(B5126&gt;0,B5126&lt;25)</formula>
    </cfRule>
  </conditionalFormatting>
  <conditionalFormatting sqref="F5158:F5188">
    <cfRule type="expression" dxfId="54" priority="116">
      <formula>B5158="연차"</formula>
    </cfRule>
    <cfRule type="expression" dxfId="53" priority="117">
      <formula>AND(B5158&gt;0,B5158&lt;25)</formula>
    </cfRule>
  </conditionalFormatting>
  <conditionalFormatting sqref="F5190:F5220">
    <cfRule type="expression" dxfId="52" priority="111">
      <formula>B5190="연차"</formula>
    </cfRule>
    <cfRule type="expression" dxfId="51" priority="112">
      <formula>AND(B5190&gt;0,B5190&lt;25)</formula>
    </cfRule>
  </conditionalFormatting>
  <conditionalFormatting sqref="F5222:F5252">
    <cfRule type="expression" dxfId="50" priority="106">
      <formula>B5222="연차"</formula>
    </cfRule>
    <cfRule type="expression" dxfId="49" priority="107">
      <formula>AND(B5222&gt;0,B5222&lt;25)</formula>
    </cfRule>
  </conditionalFormatting>
  <conditionalFormatting sqref="F5254:F5284">
    <cfRule type="expression" dxfId="48" priority="102">
      <formula>AND(B5254&gt;0,B5254&lt;25)</formula>
    </cfRule>
    <cfRule type="expression" dxfId="47" priority="101">
      <formula>B5254="연차"</formula>
    </cfRule>
  </conditionalFormatting>
  <conditionalFormatting sqref="F5286:F5316">
    <cfRule type="expression" dxfId="46" priority="97">
      <formula>AND(B5286&gt;0,B5286&lt;25)</formula>
    </cfRule>
    <cfRule type="expression" dxfId="45" priority="96">
      <formula>B5286="연차"</formula>
    </cfRule>
  </conditionalFormatting>
  <conditionalFormatting sqref="F5318:F5348">
    <cfRule type="expression" dxfId="44" priority="91">
      <formula>B5318="연차"</formula>
    </cfRule>
    <cfRule type="expression" dxfId="43" priority="92">
      <formula>AND(B5318&gt;0,B5318&lt;25)</formula>
    </cfRule>
  </conditionalFormatting>
  <conditionalFormatting sqref="F5350:F5380">
    <cfRule type="expression" dxfId="42" priority="87">
      <formula>AND(B5350&gt;0,B5350&lt;25)</formula>
    </cfRule>
    <cfRule type="expression" dxfId="41" priority="86">
      <formula>B5350="연차"</formula>
    </cfRule>
  </conditionalFormatting>
  <conditionalFormatting sqref="F5382:F5412">
    <cfRule type="expression" dxfId="40" priority="81">
      <formula>B5382="연차"</formula>
    </cfRule>
    <cfRule type="expression" dxfId="39" priority="82">
      <formula>AND(B5382&gt;0,B5382&lt;25)</formula>
    </cfRule>
  </conditionalFormatting>
  <conditionalFormatting sqref="F5414:F5444">
    <cfRule type="expression" dxfId="38" priority="76">
      <formula>B5414="연차"</formula>
    </cfRule>
    <cfRule type="expression" dxfId="37" priority="77">
      <formula>AND(B5414&gt;0,B5414&lt;25)</formula>
    </cfRule>
  </conditionalFormatting>
  <conditionalFormatting sqref="F5446:F5476">
    <cfRule type="expression" dxfId="36" priority="71">
      <formula>B5446="연차"</formula>
    </cfRule>
    <cfRule type="expression" dxfId="35" priority="72">
      <formula>AND(B5446&gt;0,B5446&lt;25)</formula>
    </cfRule>
  </conditionalFormatting>
  <conditionalFormatting sqref="F5478:F5508">
    <cfRule type="expression" dxfId="34" priority="67">
      <formula>AND(B5478&gt;0,B5478&lt;25)</formula>
    </cfRule>
    <cfRule type="expression" dxfId="33" priority="66">
      <formula>B5478="연차"</formula>
    </cfRule>
  </conditionalFormatting>
  <conditionalFormatting sqref="F5510:F5540">
    <cfRule type="expression" dxfId="32" priority="62">
      <formula>AND(B5510&gt;0,B5510&lt;25)</formula>
    </cfRule>
    <cfRule type="expression" dxfId="31" priority="61">
      <formula>B5510="연차"</formula>
    </cfRule>
  </conditionalFormatting>
  <conditionalFormatting sqref="F5542:F5572">
    <cfRule type="expression" dxfId="30" priority="56">
      <formula>B5542="연차"</formula>
    </cfRule>
    <cfRule type="expression" dxfId="29" priority="57">
      <formula>AND(B5542&gt;0,B5542&lt;25)</formula>
    </cfRule>
  </conditionalFormatting>
  <conditionalFormatting sqref="F5574:F5604">
    <cfRule type="expression" dxfId="28" priority="52">
      <formula>AND(B5574&gt;0,B5574&lt;25)</formula>
    </cfRule>
    <cfRule type="expression" dxfId="27" priority="51">
      <formula>B5574="연차"</formula>
    </cfRule>
  </conditionalFormatting>
  <conditionalFormatting sqref="F5606:F5636">
    <cfRule type="expression" dxfId="26" priority="47">
      <formula>AND(B5606&gt;0,B5606&lt;25)</formula>
    </cfRule>
    <cfRule type="expression" dxfId="25" priority="46">
      <formula>B5606="연차"</formula>
    </cfRule>
  </conditionalFormatting>
  <conditionalFormatting sqref="F5638:F5668">
    <cfRule type="expression" dxfId="24" priority="41">
      <formula>B5638="연차"</formula>
    </cfRule>
    <cfRule type="expression" dxfId="23" priority="42">
      <formula>AND(B5638&gt;0,B5638&lt;25)</formula>
    </cfRule>
  </conditionalFormatting>
  <conditionalFormatting sqref="F5670:F5700">
    <cfRule type="expression" dxfId="22" priority="36">
      <formula>B5670="연차"</formula>
    </cfRule>
    <cfRule type="expression" dxfId="21" priority="37">
      <formula>AND(B5670&gt;0,B5670&lt;25)</formula>
    </cfRule>
  </conditionalFormatting>
  <conditionalFormatting sqref="F5702:F5732">
    <cfRule type="expression" dxfId="20" priority="32">
      <formula>AND(B5702&gt;0,B5702&lt;25)</formula>
    </cfRule>
    <cfRule type="expression" dxfId="19" priority="31">
      <formula>B5702="연차"</formula>
    </cfRule>
  </conditionalFormatting>
  <conditionalFormatting sqref="F5734:F5764">
    <cfRule type="expression" dxfId="18" priority="26">
      <formula>B5734="연차"</formula>
    </cfRule>
    <cfRule type="expression" dxfId="17" priority="27">
      <formula>AND(B5734&gt;0,B5734&lt;25)</formula>
    </cfRule>
  </conditionalFormatting>
  <conditionalFormatting sqref="F5766:F5796">
    <cfRule type="expression" dxfId="16" priority="21">
      <formula>B5766="연차"</formula>
    </cfRule>
    <cfRule type="expression" dxfId="15" priority="22">
      <formula>AND(B5766&gt;0,B5766&lt;25)</formula>
    </cfRule>
  </conditionalFormatting>
  <conditionalFormatting sqref="F5798:F5828">
    <cfRule type="expression" dxfId="14" priority="17">
      <formula>AND(B5798&gt;0,B5798&lt;25)</formula>
    </cfRule>
    <cfRule type="expression" dxfId="13" priority="16">
      <formula>B5798="연차"</formula>
    </cfRule>
  </conditionalFormatting>
  <conditionalFormatting sqref="F5830:F5860">
    <cfRule type="expression" dxfId="12" priority="12">
      <formula>AND(B5830&gt;0,B5830&lt;25)</formula>
    </cfRule>
    <cfRule type="expression" dxfId="11" priority="11">
      <formula>B5830="연차"</formula>
    </cfRule>
  </conditionalFormatting>
  <conditionalFormatting sqref="F5862:F5892">
    <cfRule type="expression" dxfId="10" priority="6">
      <formula>B5862="연차"</formula>
    </cfRule>
    <cfRule type="expression" dxfId="9" priority="7">
      <formula>AND(B5862&gt;0,B5862&lt;25)</formula>
    </cfRule>
  </conditionalFormatting>
  <conditionalFormatting sqref="F5894:F5924">
    <cfRule type="expression" dxfId="8" priority="2">
      <formula>AND(B5894&gt;0,B5894&lt;25)</formula>
    </cfRule>
    <cfRule type="expression" dxfId="7" priority="1">
      <formula>B5894="연차"</formula>
    </cfRule>
  </conditionalFormatting>
  <hyperlinks>
    <hyperlink ref="B3:G3" r:id="rId1" display="* 자모멤버십 (인터넷 마케팅)" xr:uid="{4A03873B-6F8D-4786-98F3-18595DA3749B}"/>
  </hyperlinks>
  <pageMargins left="0.7" right="0.7" top="0.75" bottom="0.75" header="0.3" footer="0.3"/>
  <pageSetup paperSize="9" orientation="portrait"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1:AZ313"/>
  <sheetViews>
    <sheetView zoomScale="115" zoomScaleNormal="115" zoomScaleSheetLayoutView="145" workbookViewId="0">
      <selection activeCell="B3" sqref="B3"/>
    </sheetView>
  </sheetViews>
  <sheetFormatPr defaultColWidth="9" defaultRowHeight="16.5" x14ac:dyDescent="0.3"/>
  <cols>
    <col min="1" max="1" width="23.625" style="27" customWidth="1"/>
    <col min="2" max="2" width="19.5" style="29" customWidth="1"/>
    <col min="3" max="3" width="5" style="27" customWidth="1"/>
    <col min="4" max="4" width="17" style="27" customWidth="1"/>
    <col min="5" max="5" width="12.625" style="27" bestFit="1" customWidth="1"/>
    <col min="6" max="6" width="10.875" style="27" customWidth="1"/>
    <col min="7" max="7" width="3.125" style="27" customWidth="1"/>
    <col min="8" max="8" width="3.5" style="93" customWidth="1"/>
    <col min="9" max="9" width="26" style="27" customWidth="1"/>
    <col min="10" max="10" width="13.125" style="27" customWidth="1"/>
    <col min="11" max="11" width="1.125" style="27" customWidth="1"/>
    <col min="12" max="12" width="13.625" style="27" customWidth="1"/>
    <col min="13" max="13" width="9" style="27"/>
    <col min="14" max="14" width="10.625" style="25" customWidth="1"/>
    <col min="15" max="52" width="9" style="25"/>
    <col min="53" max="16384" width="9" style="27"/>
  </cols>
  <sheetData>
    <row r="1" spans="1:13" ht="17.25" thickBot="1" x14ac:dyDescent="0.35">
      <c r="A1" s="296" t="s">
        <v>329</v>
      </c>
      <c r="B1" s="296"/>
      <c r="C1" s="296"/>
      <c r="D1" s="296"/>
      <c r="E1" s="297"/>
      <c r="F1" s="293" t="s">
        <v>299</v>
      </c>
      <c r="G1" s="294"/>
      <c r="H1" s="294"/>
      <c r="I1" s="294"/>
      <c r="J1" s="295"/>
      <c r="K1" s="25"/>
      <c r="L1" s="25"/>
      <c r="M1" s="25"/>
    </row>
    <row r="2" spans="1:13" ht="17.25" thickBot="1" x14ac:dyDescent="0.35">
      <c r="A2" s="298" t="s">
        <v>1</v>
      </c>
      <c r="B2" s="299"/>
      <c r="C2" s="25"/>
      <c r="D2" s="169" t="s">
        <v>46</v>
      </c>
      <c r="E2" s="169" t="s">
        <v>44</v>
      </c>
      <c r="F2" s="170" t="s">
        <v>47</v>
      </c>
      <c r="G2" s="47"/>
      <c r="H2" s="64"/>
      <c r="I2" s="300" t="s">
        <v>17</v>
      </c>
      <c r="J2" s="300"/>
      <c r="K2" s="25"/>
      <c r="L2" s="100"/>
      <c r="M2" s="25"/>
    </row>
    <row r="3" spans="1:13" ht="17.25" thickTop="1" x14ac:dyDescent="0.3">
      <c r="A3" s="65" t="s">
        <v>105</v>
      </c>
      <c r="B3" s="113" t="s">
        <v>157</v>
      </c>
      <c r="C3" s="66"/>
      <c r="D3" s="162" t="str">
        <f>'직원 리스트'!R4</f>
        <v>식대</v>
      </c>
      <c r="E3" s="67">
        <f>IFERROR(IF($B$3="","",VLOOKUP($B$3,'직원 리스트'!$5:$1048576,18,0)),"")</f>
        <v>0</v>
      </c>
      <c r="F3" s="68" t="s">
        <v>48</v>
      </c>
      <c r="G3" s="69"/>
      <c r="H3" s="70"/>
      <c r="I3" s="30" t="s">
        <v>14</v>
      </c>
      <c r="J3" s="33">
        <f>IFERROR(VLOOKUP($B$3,'직원 리스트'!$5:$1048576,2,0)*B10,"")</f>
        <v>78880</v>
      </c>
      <c r="K3" s="25"/>
      <c r="L3" s="100"/>
      <c r="M3" s="25"/>
    </row>
    <row r="4" spans="1:13" ht="17.25" thickBot="1" x14ac:dyDescent="0.35">
      <c r="A4" s="65" t="s">
        <v>143</v>
      </c>
      <c r="B4" s="112" t="s">
        <v>144</v>
      </c>
      <c r="C4" s="25"/>
      <c r="D4" s="162" t="str">
        <f>'직원 리스트'!S4</f>
        <v>자가운전보조금</v>
      </c>
      <c r="E4" s="67">
        <f>IFERROR(IF($B$3="","",VLOOKUP($B$3,'직원 리스트'!$5:$1048576,19,0)),"")</f>
        <v>0</v>
      </c>
      <c r="F4" s="68" t="s">
        <v>48</v>
      </c>
      <c r="G4" s="69"/>
      <c r="H4" s="71"/>
      <c r="I4" s="30" t="s">
        <v>123</v>
      </c>
      <c r="J4" s="33">
        <f>IFERROR(VLOOKUP($B$3,'직원 리스트'!$5:$1048576,28,0),"")</f>
        <v>1814240</v>
      </c>
      <c r="K4" s="25"/>
      <c r="L4" s="100"/>
      <c r="M4" s="25"/>
    </row>
    <row r="5" spans="1:13" ht="17.25" thickTop="1" x14ac:dyDescent="0.3">
      <c r="A5" s="104" t="s">
        <v>38</v>
      </c>
      <c r="B5" s="124" t="str">
        <f ca="1">IFERROR(IF($B$3="","",IF(VLOOKUP($B$3,'직원 리스트'!$5:$1048576,5,0)="",IF(VLOOKUP($B$3,'직원 리스트'!$5:$1048576,3,0)="","",DATEDIF(VLOOKUP($B$3,'직원 리스트'!$5:$1048576,3,0),TODAY(),"Y")),IF(VLOOKUP($B$3,'직원 리스트'!$5:$1048576,3,0)="","",DATEDIF(VLOOKUP($B$3,'직원 리스트'!$5:$1048576,3,0),VLOOKUP($B$3,'직원 리스트'!$5:$1048576,5,0),"Y")))),"")</f>
        <v/>
      </c>
      <c r="C5" s="25"/>
      <c r="D5" s="162" t="str">
        <f>'직원 리스트'!T4</f>
        <v>출산/자녀보육수당</v>
      </c>
      <c r="E5" s="67">
        <f>IFERROR(IF($B$3="","",VLOOKUP($B$3,'직원 리스트'!$5:$1048576,20,0)),"")</f>
        <v>0</v>
      </c>
      <c r="F5" s="68" t="s">
        <v>51</v>
      </c>
      <c r="G5" s="69"/>
      <c r="H5" s="64"/>
      <c r="I5" s="30" t="s">
        <v>86</v>
      </c>
      <c r="J5" s="33">
        <f>IFERROR(VLOOKUP($B$3,'직원 리스트'!$5:$1048576,30,0)-J6*VLOOKUP($B$3,'직원 리스트'!$5:$1048576,41,0),"")</f>
        <v>362848</v>
      </c>
      <c r="K5" s="25"/>
      <c r="L5" s="100"/>
      <c r="M5" s="25"/>
    </row>
    <row r="6" spans="1:13" x14ac:dyDescent="0.3">
      <c r="A6" s="105" t="s">
        <v>19</v>
      </c>
      <c r="B6" s="106">
        <f>IF(B3="","",ROUND(IFERROR(SUM(B7:B9)+SUM(E3:E10)+('근로계약서(상용)'!B21-SUM('근로계약서(상용)'!B22,'근로계약서(상용)'!B23,'근로계약서(상용)'!D22:D25)-J6-'근로계약서(상용)'!B24),""),-1))</f>
        <v>2177090</v>
      </c>
      <c r="C6" s="25"/>
      <c r="D6" s="163" t="str">
        <f>'직원 리스트'!U4</f>
        <v>연장근로수당</v>
      </c>
      <c r="E6" s="67">
        <f>IFERROR(IF($B$3="","",VLOOKUP($B$3,'직원 리스트'!$5:$1048576,21,0)),"")</f>
        <v>0</v>
      </c>
      <c r="F6" s="68" t="s">
        <v>54</v>
      </c>
      <c r="G6" s="69"/>
      <c r="H6" s="64"/>
      <c r="I6" s="30" t="s">
        <v>284</v>
      </c>
      <c r="J6" s="33">
        <f>IFERROR(VLOOKUP($B$3,'직원 리스트'!$5:$1048576,38,0)*VLOOKUP($B$3,'직원 리스트'!$5:$1048576,2,0),"")</f>
        <v>0</v>
      </c>
      <c r="K6" s="25"/>
      <c r="L6" s="100"/>
      <c r="M6" s="25"/>
    </row>
    <row r="7" spans="1:13" ht="17.45" customHeight="1" x14ac:dyDescent="0.3">
      <c r="A7" s="105" t="s">
        <v>66</v>
      </c>
      <c r="B7" s="67">
        <f>IFERROR(IF($B$3="","",SUM(J4)),"")</f>
        <v>1814240</v>
      </c>
      <c r="C7" s="25"/>
      <c r="D7" s="162" t="str">
        <f>'직원 리스트'!V4</f>
        <v>연구보조비</v>
      </c>
      <c r="E7" s="67">
        <f>IFERROR(IF($B$3="","",VLOOKUP($B$3,'직원 리스트'!$5:$1048576,22,0)),"")</f>
        <v>0</v>
      </c>
      <c r="F7" s="68" t="s">
        <v>48</v>
      </c>
      <c r="G7" s="72"/>
      <c r="H7" s="64"/>
      <c r="I7" s="30" t="s">
        <v>232</v>
      </c>
      <c r="J7" s="33">
        <f>B18</f>
        <v>0</v>
      </c>
      <c r="K7" s="25"/>
      <c r="L7" s="100"/>
      <c r="M7" s="25"/>
    </row>
    <row r="8" spans="1:13" x14ac:dyDescent="0.3">
      <c r="A8" s="105" t="s">
        <v>67</v>
      </c>
      <c r="B8" s="73">
        <f>IFERROR(IF($B$3="","",VLOOKUP($B$3,'직원 리스트'!$5:$1048576,14,0)),"")</f>
        <v>0</v>
      </c>
      <c r="C8" s="25"/>
      <c r="D8" s="163" t="str">
        <f>'직원 리스트'!W4</f>
        <v>여비</v>
      </c>
      <c r="E8" s="67">
        <f>IFERROR(IF($B$3="","",VLOOKUP($B$3,'직원 리스트'!$5:$1048576,23,0)),"")</f>
        <v>0</v>
      </c>
      <c r="F8" s="68" t="s">
        <v>57</v>
      </c>
      <c r="G8" s="72"/>
      <c r="H8" s="64"/>
      <c r="I8" s="30" t="s">
        <v>233</v>
      </c>
      <c r="J8" s="33">
        <f>B19</f>
        <v>0</v>
      </c>
      <c r="K8" s="25"/>
      <c r="L8" s="100"/>
      <c r="M8" s="25"/>
    </row>
    <row r="9" spans="1:13" ht="15" customHeight="1" x14ac:dyDescent="0.3">
      <c r="A9" s="105" t="s">
        <v>117</v>
      </c>
      <c r="B9" s="73">
        <f>IF(B3="","",SUM(B18:B23))</f>
        <v>362848</v>
      </c>
      <c r="C9" s="25"/>
      <c r="D9" s="163" t="str">
        <f>'직원 리스트'!X4</f>
        <v>학자금, 근로장학금</v>
      </c>
      <c r="E9" s="67">
        <f>IFERROR(IF($B$3="","",VLOOKUP($B$3,'직원 리스트'!$5:$1048576,24,0)),"")</f>
        <v>0</v>
      </c>
      <c r="F9" s="76"/>
      <c r="G9" s="72"/>
      <c r="H9" s="64"/>
      <c r="I9" s="30" t="s">
        <v>234</v>
      </c>
      <c r="J9" s="33">
        <f>B20</f>
        <v>0</v>
      </c>
      <c r="K9" s="25"/>
      <c r="L9" s="100"/>
      <c r="M9" s="25"/>
    </row>
    <row r="10" spans="1:13" x14ac:dyDescent="0.3">
      <c r="A10" s="103" t="s">
        <v>18</v>
      </c>
      <c r="B10" s="74">
        <f>IFERROR(IF($B$3="","",VLOOKUP($B$3,'직원 리스트'!$5:$1048576,31,0)),"")</f>
        <v>8</v>
      </c>
      <c r="C10" s="75"/>
      <c r="D10" s="163" t="str">
        <f>'직원 리스트'!Y4</f>
        <v>기타비과세급여</v>
      </c>
      <c r="E10" s="67">
        <f>IFERROR(IF($B$3="","",VLOOKUP($B$3,'직원 리스트'!$5:$1048576,25,0)),"")</f>
        <v>0</v>
      </c>
      <c r="F10" s="77"/>
      <c r="G10" s="25"/>
      <c r="H10" s="64"/>
      <c r="I10" s="30" t="s">
        <v>235</v>
      </c>
      <c r="J10" s="33">
        <f>B21</f>
        <v>0</v>
      </c>
      <c r="K10" s="25"/>
      <c r="L10" s="100"/>
      <c r="M10" s="25"/>
    </row>
    <row r="11" spans="1:13" ht="16.5" customHeight="1" x14ac:dyDescent="0.3">
      <c r="A11" s="107" t="s">
        <v>16</v>
      </c>
      <c r="B11" s="74">
        <f>IFERROR(IF($B$3="","",7-VLOOKUP($B$3,'직원 리스트'!$5:$1048576,32,0)),"")</f>
        <v>-16</v>
      </c>
      <c r="C11" s="25"/>
      <c r="D11" s="105" t="s">
        <v>214</v>
      </c>
      <c r="E11" s="159">
        <f>IF(B3="","",'근로계약서(상용)'!B25)</f>
        <v>0</v>
      </c>
      <c r="F11" s="305" t="str">
        <f>IF(E11&lt;0,"근로계약서 시트 상여금(2) 확인!","")</f>
        <v/>
      </c>
      <c r="G11" s="305"/>
      <c r="H11" s="64"/>
      <c r="I11" s="31" t="s">
        <v>46</v>
      </c>
      <c r="J11" s="34">
        <f>IF(B3="","",IFERROR(SUM(E3:E10),""))</f>
        <v>0</v>
      </c>
      <c r="K11" s="25"/>
      <c r="L11" s="100"/>
      <c r="M11" s="25"/>
    </row>
    <row r="12" spans="1:13" ht="16.5" customHeight="1" x14ac:dyDescent="0.3">
      <c r="A12" s="103" t="s">
        <v>13</v>
      </c>
      <c r="B12" s="78">
        <f>IFERROR(IF($B$3="","",VLOOKUP($B$3,'직원 리스트'!$5:$1048576,7,0))+1,"")</f>
        <v>1</v>
      </c>
      <c r="C12" s="80"/>
      <c r="D12" s="80"/>
      <c r="E12" s="79"/>
      <c r="F12" s="305"/>
      <c r="G12" s="306"/>
      <c r="H12" s="173" t="s">
        <v>88</v>
      </c>
      <c r="I12" s="31" t="s">
        <v>52</v>
      </c>
      <c r="J12" s="34">
        <f>IF(B3="","",B6-SUM(E3:E10))</f>
        <v>2177090</v>
      </c>
      <c r="K12" s="25"/>
      <c r="L12" s="63" t="s">
        <v>337</v>
      </c>
      <c r="M12" s="25"/>
    </row>
    <row r="13" spans="1:13" ht="17.45" customHeight="1" x14ac:dyDescent="0.3">
      <c r="A13" s="81" t="s">
        <v>0</v>
      </c>
      <c r="B13" s="108">
        <f>IFERROR(VLOOKUP($B$3,'직원 리스트'!$5:$1048576,2,0),"")</f>
        <v>9860</v>
      </c>
      <c r="C13" s="79" t="s">
        <v>345</v>
      </c>
      <c r="D13" s="80"/>
      <c r="E13" s="72"/>
      <c r="F13" s="305"/>
      <c r="G13" s="306"/>
      <c r="H13" s="174" t="s">
        <v>90</v>
      </c>
      <c r="I13" s="30" t="s">
        <v>26</v>
      </c>
      <c r="J13" s="33">
        <f>IF(B3="","",IF(H13="n",0,ROUNDDOWN(IF(SUM($B$7:$B$9)&gt;=기준값!$B$24,기준값!$B$24*(기준값!$F$9),IF($B$14&lt;60,0,$J$12*기준값!$G$9))-L13,-1)))</f>
        <v>77170</v>
      </c>
      <c r="K13" s="111"/>
      <c r="L13" s="281"/>
      <c r="M13" s="25"/>
    </row>
    <row r="14" spans="1:13" ht="17.45" customHeight="1" thickBot="1" x14ac:dyDescent="0.35">
      <c r="A14" s="63" t="s">
        <v>32</v>
      </c>
      <c r="B14" s="33">
        <f>IFERROR((VLOOKUP($B$3,'직원 리스트'!$5:$1048576,35,0)),"")</f>
        <v>184</v>
      </c>
      <c r="C14" s="80"/>
      <c r="D14" s="80"/>
      <c r="E14" s="82"/>
      <c r="F14" s="25"/>
      <c r="G14" s="83"/>
      <c r="H14" s="174" t="s">
        <v>90</v>
      </c>
      <c r="I14" s="30" t="s">
        <v>27</v>
      </c>
      <c r="J14" s="33">
        <f>IF(B3="","",IF(H14="n",0,ROUNDDOWN(IF(SUM($B$7:$B$9)&gt;=기준값!$B$24,기준값!$B$24*(기준값!$F$10),IF($B$14&lt;60,0,$J$12*기준값!$G$10))-L14,-1)))</f>
        <v>9990</v>
      </c>
      <c r="K14" s="111"/>
      <c r="L14" s="281"/>
      <c r="M14" s="25"/>
    </row>
    <row r="15" spans="1:13" ht="17.25" thickBot="1" x14ac:dyDescent="0.35">
      <c r="A15" s="63" t="s">
        <v>33</v>
      </c>
      <c r="B15" s="12">
        <f>IFERROR((VLOOKUP($B$3,'직원 리스트'!$5:$1048576,32,0)),"")</f>
        <v>23</v>
      </c>
      <c r="D15" s="168" t="s">
        <v>125</v>
      </c>
      <c r="E15" s="131">
        <v>5</v>
      </c>
      <c r="F15" s="25"/>
      <c r="G15" s="84"/>
      <c r="H15" s="175" t="s">
        <v>89</v>
      </c>
      <c r="I15" s="30" t="s">
        <v>23</v>
      </c>
      <c r="J15" s="33">
        <f ca="1">IF(B3="","",IF(H15="n",0,ROUNDDOWN(IF(SUM($B$7:$B$9)&gt;=기준값!$B$23,IF(AND(OR($B$5&lt;18,$B$5&gt;=60),IF(B5="",0,1)),0,IF(AND($B$14&lt;60,$B$15&lt;8),0,기준값!$B$23*기준값!$G$6)),IF(AND(OR($B$5&lt;18,$B$5&gt;=60),IF(B5="",0,1)),0,IF(AND($B$14&lt;60,$B$15&lt;8),0,$J$12*기준값!$G$6)))-L15,-1)))</f>
        <v>97960</v>
      </c>
      <c r="K15" s="111"/>
      <c r="L15" s="281"/>
      <c r="M15" s="25"/>
    </row>
    <row r="16" spans="1:13" x14ac:dyDescent="0.3">
      <c r="A16" s="63" t="s">
        <v>156</v>
      </c>
      <c r="B16" s="12">
        <f>IFERROR(B14+J5/VLOOKUP($B$3,'직원 리스트'!$5:$1048576,2,0),"")</f>
        <v>220.8</v>
      </c>
      <c r="C16" s="79"/>
      <c r="E16" s="25"/>
      <c r="G16" s="25"/>
      <c r="H16" s="175" t="s">
        <v>89</v>
      </c>
      <c r="I16" s="30" t="s">
        <v>24</v>
      </c>
      <c r="J16" s="33">
        <f ca="1">IF(B3="","",IF(H16="n",0,ROUNDDOWN(IF(AND(OR($B$5&gt;=65,AND($B$14&lt;60,OR($B$4="o",$B$4="ㅇ"))),IF(B5="",0,1)),0,'월급계산(상용)'!$J$12*기준값!$G$7)-L16,-1)))</f>
        <v>19590</v>
      </c>
      <c r="K16" s="111"/>
      <c r="L16" s="281"/>
      <c r="M16" s="25"/>
    </row>
    <row r="17" spans="1:13" x14ac:dyDescent="0.2">
      <c r="A17" s="47"/>
      <c r="B17" s="42"/>
      <c r="C17" s="79"/>
      <c r="D17" s="184"/>
      <c r="E17" s="222"/>
      <c r="F17" s="25"/>
      <c r="G17" s="25"/>
      <c r="H17" s="175" t="s">
        <v>89</v>
      </c>
      <c r="I17" s="30" t="s">
        <v>5</v>
      </c>
      <c r="J17" s="33">
        <f>IF(B3="","",IF(H17="n",0,IF(AND($B$12&gt;0,$B$12&lt;12,$J$12&gt;=1060000,$J$12&lt;=9980000),VLOOKUP($J$12,간이세액표_2023.2월!$A$4:$M$650,$B$12+2,1),IF(AND($J$12&gt;=9980000,$J$12&lt;10000000),VLOOKUP($J$12,간이세액표_2023.2월!$A$4:$M$650,$B$12+2,1),IF($J$12=10000000,VLOOKUP($J$12,간이세액표_2023.2월!$A$650:$M$650,$B$12+2,1),0)))-L17))</f>
        <v>24990</v>
      </c>
      <c r="K17" s="25"/>
      <c r="L17" s="281"/>
      <c r="M17" s="25"/>
    </row>
    <row r="18" spans="1:13" x14ac:dyDescent="0.3">
      <c r="A18" s="186" t="s">
        <v>112</v>
      </c>
      <c r="B18" s="187">
        <f>IFERROR(IF($B$3="","",IF(E15&gt;=5,VLOOKUP($B$3,'직원 리스트'!$5:$1048576,33,0)*VLOOKUP($B$3,'직원 리스트'!$5:$1048576,2,0)*1.5,VLOOKUP($B$3,'직원 리스트'!$5:$1048576,33,0)*VLOOKUP($B$3,'직원 리스트'!$5:$1048576,2,0))),"")</f>
        <v>0</v>
      </c>
      <c r="C18" s="79"/>
      <c r="D18" s="127"/>
      <c r="E18" s="128"/>
      <c r="F18" s="129"/>
      <c r="G18" s="25"/>
      <c r="H18" s="85"/>
      <c r="I18" s="30" t="s">
        <v>12</v>
      </c>
      <c r="J18" s="33">
        <f>IF(B3="","",ROUNDDOWN(IF(J17="-",0,J17*10%),-1))</f>
        <v>2490</v>
      </c>
      <c r="K18" s="25"/>
      <c r="L18" s="100"/>
      <c r="M18" s="25"/>
    </row>
    <row r="19" spans="1:13" x14ac:dyDescent="0.3">
      <c r="A19" s="186" t="s">
        <v>113</v>
      </c>
      <c r="B19" s="187">
        <f>IFERROR(IF($B$3="","",IF(E15&gt;=5,VLOOKUP($B$3,'직원 리스트'!$5:$1048576,34,0)*VLOOKUP($B$3,'직원 리스트'!$5:$1048576,2,0)*0.5,0)),"")</f>
        <v>0</v>
      </c>
      <c r="C19" s="79"/>
      <c r="D19" s="225"/>
      <c r="E19" s="223"/>
      <c r="F19" s="226"/>
      <c r="G19" s="25"/>
      <c r="H19" s="85"/>
      <c r="I19" s="32" t="s">
        <v>95</v>
      </c>
      <c r="J19" s="35">
        <f ca="1">IF(B3="","",SUM(J11:J12)-SUM(J13:J18))</f>
        <v>1944900</v>
      </c>
      <c r="K19" s="25"/>
      <c r="L19" s="100"/>
      <c r="M19" s="25"/>
    </row>
    <row r="20" spans="1:13" x14ac:dyDescent="0.3">
      <c r="A20" s="186" t="s">
        <v>114</v>
      </c>
      <c r="B20" s="187">
        <f>IFERROR(IF($B$3="","",IF(E15&gt;=5,VLOOKUP($B$3,'직원 리스트'!$5:$1048576,15,0)*VLOOKUP($B$3,'직원 리스트'!$5:$1048576,2,0)*0.5+VLOOKUP($B$3,'직원 리스트'!$5:$1048576,16,0)*VLOOKUP($B$3,'직원 리스트'!$5:$1048576,2,0)*1,0)),"")</f>
        <v>0</v>
      </c>
      <c r="C20" s="79"/>
      <c r="D20" s="227"/>
      <c r="E20" s="224"/>
      <c r="F20" s="226"/>
      <c r="G20" s="25"/>
      <c r="H20" s="85"/>
      <c r="I20" s="309"/>
      <c r="J20" s="309"/>
      <c r="K20" s="25"/>
      <c r="L20" s="100"/>
      <c r="M20" s="25"/>
    </row>
    <row r="21" spans="1:13" x14ac:dyDescent="0.3">
      <c r="A21" s="186" t="s">
        <v>122</v>
      </c>
      <c r="B21" s="188">
        <f>IFERROR(IF($B$3="","",IF(E15&gt;=5,VLOOKUP($B$3,'직원 리스트'!$5:$1048576,17,0)*VLOOKUP($B$3,'직원 리스트'!$5:$1048576,2,0),0)),"")</f>
        <v>0</v>
      </c>
      <c r="C21" s="79"/>
      <c r="D21" s="225"/>
      <c r="E21" s="223"/>
      <c r="F21" s="226"/>
      <c r="G21" s="25"/>
      <c r="H21" s="39" t="s">
        <v>89</v>
      </c>
      <c r="I21" s="30" t="s">
        <v>35</v>
      </c>
      <c r="J21" s="33">
        <f>IF(B3="","",IF(H21="n",0,ROUNDDOWN(IF(SUM($B$7:$B$9)&gt;=기준값!$B$24,기준값!$B$24*(기준값!$F$9),IF($B$14&lt;60,0,$J$12*기준값!$F$9)),-1)))</f>
        <v>77170</v>
      </c>
      <c r="K21" s="25"/>
      <c r="L21" s="25"/>
      <c r="M21" s="25"/>
    </row>
    <row r="22" spans="1:13" x14ac:dyDescent="0.3">
      <c r="A22" s="189" t="s">
        <v>284</v>
      </c>
      <c r="B22" s="188">
        <f>J6</f>
        <v>0</v>
      </c>
      <c r="C22" s="79"/>
      <c r="D22" s="167"/>
      <c r="E22" s="158"/>
      <c r="F22" s="130"/>
      <c r="G22" s="86"/>
      <c r="H22" s="39" t="s">
        <v>89</v>
      </c>
      <c r="I22" s="30" t="s">
        <v>100</v>
      </c>
      <c r="J22" s="33">
        <f>IF(B3="","",IF(H22="n",0,ROUNDDOWN(IF(SUM($B$7:$B$9)&gt;=기준값!$B$24,기준값!$B$24*(기준값!$F$10),IF($B$14&lt;60,0,$J$12*기준값!$F$10)),-1)))</f>
        <v>9990</v>
      </c>
      <c r="K22" s="25"/>
      <c r="L22" s="25"/>
      <c r="M22" s="25"/>
    </row>
    <row r="23" spans="1:13" x14ac:dyDescent="0.3">
      <c r="A23" s="189" t="s">
        <v>118</v>
      </c>
      <c r="B23" s="188">
        <f>J5</f>
        <v>362848</v>
      </c>
      <c r="C23" s="126"/>
      <c r="D23" s="126"/>
      <c r="E23" s="126"/>
      <c r="F23" s="126"/>
      <c r="G23" s="86"/>
      <c r="H23" s="40" t="s">
        <v>89</v>
      </c>
      <c r="I23" s="30" t="s">
        <v>36</v>
      </c>
      <c r="J23" s="33">
        <f ca="1">IF(B3="","",IF(H23="n",0,ROUNDDOWN(IF(SUM($B$7:$B$9)&gt;=기준값!$B$23,IF(AND(OR($B$5&lt;18,$B$5&gt;=60),IF(B5="",0,1)),0,IF(AND($B$14&lt;60,$B$15&lt;8),0,기준값!$B$23*기준값!$F$6)),IF(AND(OR($B$5&lt;18,$B$5&gt;=60),IF(B5="",0,1)),0,IF(AND($B$14&lt;60,$B$15&lt;8),0,$J$12*기준값!$F$6))),-1)))</f>
        <v>97960</v>
      </c>
      <c r="K23" s="25"/>
      <c r="L23" s="25"/>
      <c r="M23" s="25"/>
    </row>
    <row r="24" spans="1:13" ht="17.25" thickBot="1" x14ac:dyDescent="0.35">
      <c r="A24" s="303"/>
      <c r="B24" s="303"/>
      <c r="C24" s="303"/>
      <c r="D24" s="303"/>
      <c r="E24" s="303"/>
      <c r="F24" s="303"/>
      <c r="G24" s="86"/>
      <c r="H24" s="40" t="s">
        <v>89</v>
      </c>
      <c r="I24" s="30" t="s">
        <v>37</v>
      </c>
      <c r="J24" s="33">
        <f ca="1">IF(B3="","",IF(H24="n",0,ROUNDDOWN(IF(AND(OR($B$5&gt;=65,AND($B$14&lt;60,OR($B$4="o",$B$4="ㅇ"))),IF(B5="",0,1)),0,$J$12*기준값!$F$7),-1)))</f>
        <v>25030</v>
      </c>
      <c r="K24" s="25"/>
      <c r="L24" s="25"/>
      <c r="M24" s="25"/>
    </row>
    <row r="25" spans="1:13" x14ac:dyDescent="0.3">
      <c r="A25" s="307" t="s">
        <v>346</v>
      </c>
      <c r="B25" s="308"/>
      <c r="C25" s="308"/>
      <c r="D25" s="308"/>
      <c r="E25" s="87"/>
      <c r="F25" s="88"/>
      <c r="G25" s="86"/>
      <c r="H25" s="40" t="s">
        <v>89</v>
      </c>
      <c r="I25" s="30" t="s">
        <v>34</v>
      </c>
      <c r="J25" s="33">
        <f>IF(B3="","",ROUNDDOWN(IF(H25="n",0,J12*기준값!$F$8),-1))</f>
        <v>20900</v>
      </c>
      <c r="K25" s="25"/>
      <c r="L25" s="28"/>
      <c r="M25" s="25"/>
    </row>
    <row r="26" spans="1:13" x14ac:dyDescent="0.3">
      <c r="A26" s="89" t="s">
        <v>300</v>
      </c>
      <c r="B26" s="94"/>
      <c r="C26" s="94"/>
      <c r="D26" s="94"/>
      <c r="E26" s="94"/>
      <c r="F26" s="90"/>
      <c r="G26" s="86"/>
      <c r="H26" s="40" t="s">
        <v>89</v>
      </c>
      <c r="I26" s="30" t="s">
        <v>15</v>
      </c>
      <c r="J26" s="33">
        <f>IF(B3="","",ROUNDDOWN(IF(H26="n",0,IF($B$14&lt;60,0,$J$12/12)),-1))</f>
        <v>181420</v>
      </c>
      <c r="K26" s="25"/>
      <c r="L26" s="25"/>
      <c r="M26" s="25"/>
    </row>
    <row r="27" spans="1:13" x14ac:dyDescent="0.3">
      <c r="A27" s="301" t="s">
        <v>297</v>
      </c>
      <c r="B27" s="302"/>
      <c r="C27" s="302" t="s">
        <v>298</v>
      </c>
      <c r="D27" s="302"/>
      <c r="E27" s="302"/>
      <c r="F27" s="304"/>
      <c r="G27" s="86"/>
      <c r="H27" s="64"/>
      <c r="I27" s="38" t="s">
        <v>30</v>
      </c>
      <c r="J27" s="36">
        <f ca="1">IF(B3="","",SUM(J13:J26))</f>
        <v>2589560</v>
      </c>
      <c r="K27" s="25"/>
      <c r="L27" s="314" t="s">
        <v>68</v>
      </c>
      <c r="M27" s="25"/>
    </row>
    <row r="28" spans="1:13" x14ac:dyDescent="0.3">
      <c r="A28" s="89" t="s">
        <v>64</v>
      </c>
      <c r="B28" s="94"/>
      <c r="C28" s="94"/>
      <c r="D28" s="94"/>
      <c r="E28" s="94"/>
      <c r="F28" s="90"/>
      <c r="G28" s="86"/>
      <c r="H28" s="64"/>
      <c r="I28" s="38" t="s">
        <v>230</v>
      </c>
      <c r="J28" s="36">
        <f ca="1">IF(B3="","",SUM(J13:J16))</f>
        <v>204710</v>
      </c>
      <c r="K28" s="25"/>
      <c r="L28" s="314"/>
      <c r="M28" s="25"/>
    </row>
    <row r="29" spans="1:13" x14ac:dyDescent="0.3">
      <c r="A29" s="89" t="s">
        <v>65</v>
      </c>
      <c r="B29" s="94"/>
      <c r="C29" s="94"/>
      <c r="D29" s="94"/>
      <c r="E29" s="94"/>
      <c r="F29" s="90"/>
      <c r="G29" s="86"/>
      <c r="H29" s="64"/>
      <c r="I29" s="28" t="s">
        <v>29</v>
      </c>
      <c r="J29" s="37">
        <f ca="1">IF(B3="","",SUM(J13:J16,J21:J25))</f>
        <v>435760</v>
      </c>
      <c r="K29" s="25"/>
      <c r="L29" s="25"/>
      <c r="M29" s="25"/>
    </row>
    <row r="30" spans="1:13" ht="17.25" thickBot="1" x14ac:dyDescent="0.35">
      <c r="A30" s="89" t="s">
        <v>301</v>
      </c>
      <c r="B30" s="94"/>
      <c r="C30" s="94"/>
      <c r="D30" s="94"/>
      <c r="E30" s="94"/>
      <c r="F30" s="90"/>
      <c r="G30" s="86"/>
      <c r="H30" s="64"/>
      <c r="I30" s="25" t="s">
        <v>137</v>
      </c>
      <c r="J30" s="26">
        <f ca="1">IFERROR(J27/B14,"")</f>
        <v>14073.695652173914</v>
      </c>
      <c r="K30" s="25"/>
      <c r="L30" s="25"/>
      <c r="M30" s="25"/>
    </row>
    <row r="31" spans="1:13" ht="16.5" customHeight="1" x14ac:dyDescent="0.3">
      <c r="A31" s="241" t="s">
        <v>347</v>
      </c>
      <c r="B31" s="315" t="s">
        <v>348</v>
      </c>
      <c r="C31" s="315"/>
      <c r="D31" s="315"/>
      <c r="E31" s="315"/>
      <c r="F31" s="316"/>
      <c r="G31" s="86"/>
      <c r="H31" s="64"/>
      <c r="I31" s="25" t="s">
        <v>138</v>
      </c>
      <c r="J31" s="26">
        <f ca="1">IFERROR((J27-J26)/B14,"")</f>
        <v>13087.717391304348</v>
      </c>
      <c r="K31" s="25"/>
      <c r="L31" s="25"/>
      <c r="M31" s="25"/>
    </row>
    <row r="32" spans="1:13" s="25" customFormat="1" x14ac:dyDescent="0.3">
      <c r="A32" s="245" t="s">
        <v>338</v>
      </c>
      <c r="B32" s="310" t="s">
        <v>339</v>
      </c>
      <c r="C32" s="310"/>
      <c r="D32" s="310"/>
      <c r="E32" s="310"/>
      <c r="F32" s="311"/>
      <c r="H32" s="64"/>
    </row>
    <row r="33" spans="1:8" s="25" customFormat="1" x14ac:dyDescent="0.3">
      <c r="A33" s="245" t="s">
        <v>335</v>
      </c>
      <c r="B33" s="310" t="s">
        <v>336</v>
      </c>
      <c r="C33" s="310"/>
      <c r="D33" s="310"/>
      <c r="E33" s="310"/>
      <c r="F33" s="311"/>
      <c r="H33" s="64"/>
    </row>
    <row r="34" spans="1:8" s="25" customFormat="1" x14ac:dyDescent="0.3">
      <c r="A34" s="245" t="s">
        <v>333</v>
      </c>
      <c r="B34" s="310" t="s">
        <v>334</v>
      </c>
      <c r="C34" s="310"/>
      <c r="D34" s="310"/>
      <c r="E34" s="310"/>
      <c r="F34" s="311"/>
      <c r="H34" s="64"/>
    </row>
    <row r="35" spans="1:8" s="25" customFormat="1" x14ac:dyDescent="0.3">
      <c r="A35" s="245" t="s">
        <v>330</v>
      </c>
      <c r="B35" s="310" t="s">
        <v>331</v>
      </c>
      <c r="C35" s="310"/>
      <c r="D35" s="310"/>
      <c r="E35" s="310"/>
      <c r="F35" s="311"/>
      <c r="H35" s="64"/>
    </row>
    <row r="36" spans="1:8" s="25" customFormat="1" x14ac:dyDescent="0.3">
      <c r="A36" s="245" t="s">
        <v>325</v>
      </c>
      <c r="B36" s="310" t="s">
        <v>326</v>
      </c>
      <c r="C36" s="310"/>
      <c r="D36" s="310"/>
      <c r="E36" s="310"/>
      <c r="F36" s="311"/>
      <c r="H36" s="64"/>
    </row>
    <row r="37" spans="1:8" s="25" customFormat="1" x14ac:dyDescent="0.3">
      <c r="A37" s="245"/>
      <c r="B37" s="310" t="s">
        <v>327</v>
      </c>
      <c r="C37" s="310"/>
      <c r="D37" s="310"/>
      <c r="E37" s="310"/>
      <c r="F37" s="311"/>
      <c r="H37" s="64"/>
    </row>
    <row r="38" spans="1:8" s="25" customFormat="1" x14ac:dyDescent="0.3">
      <c r="A38" s="245" t="s">
        <v>314</v>
      </c>
      <c r="B38" s="310" t="s">
        <v>313</v>
      </c>
      <c r="C38" s="310"/>
      <c r="D38" s="310"/>
      <c r="E38" s="310"/>
      <c r="F38" s="311"/>
      <c r="H38" s="64"/>
    </row>
    <row r="39" spans="1:8" s="25" customFormat="1" x14ac:dyDescent="0.3">
      <c r="A39" s="245" t="s">
        <v>308</v>
      </c>
      <c r="B39" s="310" t="s">
        <v>309</v>
      </c>
      <c r="C39" s="310"/>
      <c r="D39" s="310"/>
      <c r="E39" s="310"/>
      <c r="F39" s="311"/>
      <c r="H39" s="64"/>
    </row>
    <row r="40" spans="1:8" s="25" customFormat="1" ht="17.25" thickBot="1" x14ac:dyDescent="0.35">
      <c r="A40" s="242" t="s">
        <v>293</v>
      </c>
      <c r="B40" s="312" t="s">
        <v>294</v>
      </c>
      <c r="C40" s="312"/>
      <c r="D40" s="312"/>
      <c r="E40" s="312"/>
      <c r="F40" s="313"/>
      <c r="H40" s="64"/>
    </row>
    <row r="41" spans="1:8" s="25" customFormat="1" x14ac:dyDescent="0.3">
      <c r="B41" s="26"/>
      <c r="F41" s="91"/>
      <c r="H41" s="64"/>
    </row>
    <row r="42" spans="1:8" s="25" customFormat="1" x14ac:dyDescent="0.3">
      <c r="B42" s="26"/>
      <c r="E42" s="92"/>
      <c r="F42" s="92"/>
      <c r="H42" s="64"/>
    </row>
    <row r="43" spans="1:8" s="25" customFormat="1" x14ac:dyDescent="0.3">
      <c r="B43" s="26"/>
      <c r="H43" s="64"/>
    </row>
    <row r="44" spans="1:8" s="25" customFormat="1" x14ac:dyDescent="0.3">
      <c r="B44" s="26"/>
      <c r="H44" s="64"/>
    </row>
    <row r="45" spans="1:8" s="25" customFormat="1" x14ac:dyDescent="0.3">
      <c r="B45" s="26"/>
      <c r="H45" s="64"/>
    </row>
    <row r="46" spans="1:8" s="25" customFormat="1" x14ac:dyDescent="0.3">
      <c r="B46" s="26"/>
      <c r="H46" s="64"/>
    </row>
    <row r="47" spans="1:8" s="25" customFormat="1" x14ac:dyDescent="0.3">
      <c r="B47" s="26"/>
      <c r="H47" s="64"/>
    </row>
    <row r="48" spans="1:8" s="25" customFormat="1" x14ac:dyDescent="0.3">
      <c r="B48" s="26"/>
      <c r="H48" s="64"/>
    </row>
    <row r="49" spans="2:8" s="25" customFormat="1" x14ac:dyDescent="0.3">
      <c r="B49" s="26"/>
      <c r="H49" s="64"/>
    </row>
    <row r="50" spans="2:8" s="25" customFormat="1" x14ac:dyDescent="0.3">
      <c r="B50" s="26"/>
      <c r="H50" s="64"/>
    </row>
    <row r="51" spans="2:8" s="25" customFormat="1" x14ac:dyDescent="0.3">
      <c r="B51" s="26"/>
      <c r="H51" s="64"/>
    </row>
    <row r="52" spans="2:8" s="25" customFormat="1" x14ac:dyDescent="0.3">
      <c r="B52" s="26"/>
      <c r="H52" s="64"/>
    </row>
    <row r="53" spans="2:8" s="25" customFormat="1" x14ac:dyDescent="0.3">
      <c r="B53" s="26"/>
      <c r="H53" s="64"/>
    </row>
    <row r="54" spans="2:8" s="25" customFormat="1" x14ac:dyDescent="0.3">
      <c r="B54" s="26"/>
      <c r="H54" s="64"/>
    </row>
    <row r="55" spans="2:8" s="25" customFormat="1" x14ac:dyDescent="0.3">
      <c r="B55" s="26"/>
      <c r="H55" s="64"/>
    </row>
    <row r="56" spans="2:8" s="25" customFormat="1" x14ac:dyDescent="0.3">
      <c r="B56" s="26"/>
      <c r="H56" s="64"/>
    </row>
    <row r="57" spans="2:8" s="25" customFormat="1" x14ac:dyDescent="0.3">
      <c r="B57" s="26"/>
      <c r="H57" s="64"/>
    </row>
    <row r="58" spans="2:8" s="25" customFormat="1" x14ac:dyDescent="0.3">
      <c r="B58" s="26"/>
      <c r="H58" s="64"/>
    </row>
    <row r="59" spans="2:8" s="25" customFormat="1" x14ac:dyDescent="0.3">
      <c r="B59" s="26"/>
      <c r="H59" s="64"/>
    </row>
    <row r="60" spans="2:8" s="25" customFormat="1" x14ac:dyDescent="0.3">
      <c r="B60" s="26"/>
      <c r="H60" s="64"/>
    </row>
    <row r="61" spans="2:8" s="25" customFormat="1" x14ac:dyDescent="0.3">
      <c r="B61" s="26"/>
      <c r="H61" s="64"/>
    </row>
    <row r="62" spans="2:8" s="25" customFormat="1" x14ac:dyDescent="0.3">
      <c r="B62" s="26"/>
      <c r="H62" s="64"/>
    </row>
    <row r="63" spans="2:8" s="25" customFormat="1" x14ac:dyDescent="0.3">
      <c r="B63" s="26"/>
      <c r="H63" s="64"/>
    </row>
    <row r="64" spans="2:8" s="25" customFormat="1" x14ac:dyDescent="0.3">
      <c r="B64" s="26"/>
      <c r="H64" s="64"/>
    </row>
    <row r="65" spans="2:8" s="25" customFormat="1" x14ac:dyDescent="0.3">
      <c r="B65" s="26"/>
      <c r="H65" s="64"/>
    </row>
    <row r="66" spans="2:8" s="25" customFormat="1" x14ac:dyDescent="0.3">
      <c r="B66" s="26"/>
      <c r="H66" s="64"/>
    </row>
    <row r="67" spans="2:8" s="25" customFormat="1" x14ac:dyDescent="0.3">
      <c r="B67" s="26"/>
      <c r="H67" s="64"/>
    </row>
    <row r="68" spans="2:8" s="25" customFormat="1" x14ac:dyDescent="0.3">
      <c r="B68" s="26"/>
      <c r="H68" s="64"/>
    </row>
    <row r="69" spans="2:8" s="25" customFormat="1" x14ac:dyDescent="0.3">
      <c r="B69" s="26"/>
      <c r="H69" s="64"/>
    </row>
    <row r="70" spans="2:8" s="25" customFormat="1" x14ac:dyDescent="0.3">
      <c r="B70" s="26"/>
      <c r="H70" s="64"/>
    </row>
    <row r="71" spans="2:8" s="25" customFormat="1" x14ac:dyDescent="0.3">
      <c r="B71" s="26"/>
      <c r="H71" s="64"/>
    </row>
    <row r="72" spans="2:8" s="25" customFormat="1" x14ac:dyDescent="0.3">
      <c r="B72" s="26"/>
      <c r="H72" s="64"/>
    </row>
    <row r="73" spans="2:8" s="25" customFormat="1" x14ac:dyDescent="0.3">
      <c r="B73" s="26"/>
      <c r="H73" s="64"/>
    </row>
    <row r="74" spans="2:8" s="25" customFormat="1" x14ac:dyDescent="0.3">
      <c r="B74" s="26"/>
      <c r="H74" s="64"/>
    </row>
    <row r="75" spans="2:8" s="25" customFormat="1" x14ac:dyDescent="0.3">
      <c r="B75" s="26"/>
      <c r="H75" s="64"/>
    </row>
    <row r="76" spans="2:8" s="25" customFormat="1" x14ac:dyDescent="0.3">
      <c r="B76" s="26"/>
      <c r="H76" s="64"/>
    </row>
    <row r="77" spans="2:8" s="25" customFormat="1" x14ac:dyDescent="0.3">
      <c r="B77" s="26"/>
      <c r="H77" s="64"/>
    </row>
    <row r="78" spans="2:8" s="25" customFormat="1" x14ac:dyDescent="0.3">
      <c r="B78" s="26"/>
      <c r="H78" s="64"/>
    </row>
    <row r="79" spans="2:8" s="25" customFormat="1" x14ac:dyDescent="0.3">
      <c r="B79" s="26"/>
      <c r="H79" s="64"/>
    </row>
    <row r="80" spans="2:8" s="25" customFormat="1" x14ac:dyDescent="0.3">
      <c r="B80" s="26"/>
      <c r="H80" s="64"/>
    </row>
    <row r="81" spans="2:8" s="25" customFormat="1" x14ac:dyDescent="0.3">
      <c r="B81" s="26"/>
      <c r="H81" s="64"/>
    </row>
    <row r="82" spans="2:8" s="25" customFormat="1" x14ac:dyDescent="0.3">
      <c r="B82" s="26"/>
      <c r="H82" s="64"/>
    </row>
    <row r="83" spans="2:8" s="25" customFormat="1" x14ac:dyDescent="0.3">
      <c r="B83" s="26"/>
      <c r="H83" s="64"/>
    </row>
    <row r="84" spans="2:8" s="25" customFormat="1" x14ac:dyDescent="0.3">
      <c r="B84" s="26"/>
      <c r="H84" s="64"/>
    </row>
    <row r="85" spans="2:8" s="25" customFormat="1" x14ac:dyDescent="0.3">
      <c r="B85" s="26"/>
      <c r="H85" s="64"/>
    </row>
    <row r="86" spans="2:8" s="25" customFormat="1" x14ac:dyDescent="0.3">
      <c r="B86" s="26"/>
      <c r="H86" s="64"/>
    </row>
    <row r="87" spans="2:8" s="25" customFormat="1" x14ac:dyDescent="0.3">
      <c r="B87" s="26"/>
      <c r="H87" s="64"/>
    </row>
    <row r="88" spans="2:8" s="25" customFormat="1" x14ac:dyDescent="0.3">
      <c r="B88" s="26"/>
      <c r="H88" s="64"/>
    </row>
    <row r="89" spans="2:8" s="25" customFormat="1" x14ac:dyDescent="0.3">
      <c r="B89" s="26"/>
      <c r="H89" s="64"/>
    </row>
    <row r="90" spans="2:8" s="25" customFormat="1" x14ac:dyDescent="0.3">
      <c r="B90" s="26"/>
      <c r="H90" s="64"/>
    </row>
    <row r="91" spans="2:8" s="25" customFormat="1" x14ac:dyDescent="0.3">
      <c r="B91" s="26"/>
      <c r="H91" s="64"/>
    </row>
    <row r="92" spans="2:8" s="25" customFormat="1" x14ac:dyDescent="0.3">
      <c r="B92" s="26"/>
      <c r="H92" s="64"/>
    </row>
    <row r="93" spans="2:8" s="25" customFormat="1" x14ac:dyDescent="0.3">
      <c r="B93" s="26"/>
      <c r="H93" s="64"/>
    </row>
    <row r="94" spans="2:8" s="25" customFormat="1" x14ac:dyDescent="0.3">
      <c r="B94" s="26"/>
      <c r="H94" s="64"/>
    </row>
    <row r="95" spans="2:8" s="25" customFormat="1" x14ac:dyDescent="0.3">
      <c r="B95" s="26"/>
      <c r="H95" s="64"/>
    </row>
    <row r="96" spans="2:8" s="25" customFormat="1" x14ac:dyDescent="0.3">
      <c r="B96" s="26"/>
      <c r="H96" s="64"/>
    </row>
    <row r="97" spans="2:8" s="25" customFormat="1" x14ac:dyDescent="0.3">
      <c r="B97" s="26"/>
      <c r="H97" s="64"/>
    </row>
    <row r="98" spans="2:8" s="25" customFormat="1" x14ac:dyDescent="0.3">
      <c r="B98" s="26"/>
      <c r="H98" s="64"/>
    </row>
    <row r="99" spans="2:8" s="25" customFormat="1" x14ac:dyDescent="0.3">
      <c r="B99" s="26"/>
      <c r="H99" s="64"/>
    </row>
    <row r="100" spans="2:8" s="25" customFormat="1" x14ac:dyDescent="0.3">
      <c r="B100" s="26"/>
      <c r="H100" s="64"/>
    </row>
    <row r="101" spans="2:8" s="25" customFormat="1" x14ac:dyDescent="0.3">
      <c r="B101" s="26"/>
      <c r="H101" s="64"/>
    </row>
    <row r="102" spans="2:8" s="25" customFormat="1" x14ac:dyDescent="0.3">
      <c r="B102" s="26"/>
      <c r="H102" s="64"/>
    </row>
    <row r="103" spans="2:8" s="25" customFormat="1" x14ac:dyDescent="0.3">
      <c r="B103" s="26"/>
      <c r="H103" s="64"/>
    </row>
    <row r="104" spans="2:8" s="25" customFormat="1" x14ac:dyDescent="0.3">
      <c r="B104" s="26"/>
      <c r="H104" s="64"/>
    </row>
    <row r="105" spans="2:8" s="25" customFormat="1" x14ac:dyDescent="0.3">
      <c r="B105" s="26"/>
      <c r="H105" s="64"/>
    </row>
    <row r="106" spans="2:8" s="25" customFormat="1" x14ac:dyDescent="0.3">
      <c r="B106" s="26"/>
      <c r="H106" s="64"/>
    </row>
    <row r="107" spans="2:8" s="25" customFormat="1" x14ac:dyDescent="0.3">
      <c r="B107" s="26"/>
      <c r="H107" s="64"/>
    </row>
    <row r="108" spans="2:8" s="25" customFormat="1" x14ac:dyDescent="0.3">
      <c r="B108" s="26"/>
      <c r="H108" s="64"/>
    </row>
    <row r="109" spans="2:8" s="25" customFormat="1" x14ac:dyDescent="0.3">
      <c r="B109" s="26"/>
      <c r="H109" s="64"/>
    </row>
    <row r="110" spans="2:8" s="25" customFormat="1" x14ac:dyDescent="0.3">
      <c r="B110" s="26"/>
      <c r="H110" s="64"/>
    </row>
    <row r="111" spans="2:8" s="25" customFormat="1" x14ac:dyDescent="0.3">
      <c r="B111" s="26"/>
      <c r="H111" s="64"/>
    </row>
    <row r="112" spans="2:8" s="25" customFormat="1" x14ac:dyDescent="0.3">
      <c r="B112" s="26"/>
      <c r="H112" s="64"/>
    </row>
    <row r="113" spans="2:8" s="25" customFormat="1" x14ac:dyDescent="0.3">
      <c r="B113" s="26"/>
      <c r="H113" s="64"/>
    </row>
    <row r="114" spans="2:8" s="25" customFormat="1" x14ac:dyDescent="0.3">
      <c r="B114" s="26"/>
      <c r="H114" s="64"/>
    </row>
    <row r="115" spans="2:8" s="25" customFormat="1" x14ac:dyDescent="0.3">
      <c r="B115" s="26"/>
      <c r="H115" s="64"/>
    </row>
    <row r="116" spans="2:8" s="25" customFormat="1" x14ac:dyDescent="0.3">
      <c r="B116" s="26"/>
      <c r="H116" s="64"/>
    </row>
    <row r="117" spans="2:8" s="25" customFormat="1" x14ac:dyDescent="0.3">
      <c r="B117" s="26"/>
      <c r="H117" s="64"/>
    </row>
    <row r="118" spans="2:8" s="25" customFormat="1" x14ac:dyDescent="0.3">
      <c r="B118" s="26"/>
      <c r="H118" s="64"/>
    </row>
    <row r="119" spans="2:8" s="25" customFormat="1" x14ac:dyDescent="0.3">
      <c r="B119" s="26"/>
      <c r="H119" s="64"/>
    </row>
    <row r="120" spans="2:8" s="25" customFormat="1" x14ac:dyDescent="0.3">
      <c r="B120" s="26"/>
      <c r="H120" s="64"/>
    </row>
    <row r="121" spans="2:8" s="25" customFormat="1" x14ac:dyDescent="0.3">
      <c r="B121" s="26"/>
      <c r="H121" s="64"/>
    </row>
    <row r="122" spans="2:8" s="25" customFormat="1" x14ac:dyDescent="0.3">
      <c r="B122" s="26"/>
      <c r="H122" s="64"/>
    </row>
    <row r="123" spans="2:8" s="25" customFormat="1" x14ac:dyDescent="0.3">
      <c r="B123" s="26"/>
      <c r="H123" s="64"/>
    </row>
    <row r="124" spans="2:8" s="25" customFormat="1" x14ac:dyDescent="0.3">
      <c r="B124" s="26"/>
      <c r="H124" s="64"/>
    </row>
    <row r="125" spans="2:8" s="25" customFormat="1" x14ac:dyDescent="0.3">
      <c r="B125" s="26"/>
      <c r="H125" s="64"/>
    </row>
    <row r="126" spans="2:8" s="25" customFormat="1" x14ac:dyDescent="0.3">
      <c r="B126" s="26"/>
      <c r="H126" s="64"/>
    </row>
    <row r="127" spans="2:8" s="25" customFormat="1" x14ac:dyDescent="0.3">
      <c r="B127" s="26"/>
      <c r="H127" s="64"/>
    </row>
    <row r="128" spans="2:8" s="25" customFormat="1" x14ac:dyDescent="0.3">
      <c r="B128" s="26"/>
      <c r="H128" s="64"/>
    </row>
    <row r="129" spans="2:8" s="25" customFormat="1" x14ac:dyDescent="0.3">
      <c r="B129" s="26"/>
      <c r="H129" s="64"/>
    </row>
    <row r="130" spans="2:8" s="25" customFormat="1" x14ac:dyDescent="0.3">
      <c r="B130" s="26"/>
      <c r="H130" s="64"/>
    </row>
    <row r="131" spans="2:8" s="25" customFormat="1" x14ac:dyDescent="0.3">
      <c r="B131" s="26"/>
      <c r="H131" s="64"/>
    </row>
    <row r="132" spans="2:8" s="25" customFormat="1" x14ac:dyDescent="0.3">
      <c r="B132" s="26"/>
      <c r="H132" s="64"/>
    </row>
    <row r="133" spans="2:8" s="25" customFormat="1" x14ac:dyDescent="0.3">
      <c r="B133" s="26"/>
      <c r="H133" s="64"/>
    </row>
    <row r="134" spans="2:8" s="25" customFormat="1" x14ac:dyDescent="0.3">
      <c r="B134" s="26"/>
      <c r="H134" s="64"/>
    </row>
    <row r="135" spans="2:8" s="25" customFormat="1" x14ac:dyDescent="0.3">
      <c r="B135" s="26"/>
      <c r="H135" s="64"/>
    </row>
    <row r="136" spans="2:8" s="25" customFormat="1" x14ac:dyDescent="0.3">
      <c r="B136" s="26"/>
      <c r="H136" s="64"/>
    </row>
    <row r="137" spans="2:8" s="25" customFormat="1" x14ac:dyDescent="0.3">
      <c r="B137" s="26"/>
      <c r="H137" s="64"/>
    </row>
    <row r="138" spans="2:8" s="25" customFormat="1" x14ac:dyDescent="0.3">
      <c r="B138" s="26"/>
      <c r="H138" s="64"/>
    </row>
    <row r="139" spans="2:8" s="25" customFormat="1" x14ac:dyDescent="0.3">
      <c r="B139" s="26"/>
      <c r="H139" s="64"/>
    </row>
    <row r="140" spans="2:8" s="25" customFormat="1" x14ac:dyDescent="0.3">
      <c r="B140" s="26"/>
      <c r="H140" s="64"/>
    </row>
    <row r="141" spans="2:8" s="25" customFormat="1" x14ac:dyDescent="0.3">
      <c r="B141" s="26"/>
      <c r="H141" s="64"/>
    </row>
    <row r="142" spans="2:8" s="25" customFormat="1" x14ac:dyDescent="0.3">
      <c r="B142" s="26"/>
      <c r="H142" s="64"/>
    </row>
    <row r="143" spans="2:8" s="25" customFormat="1" x14ac:dyDescent="0.3">
      <c r="B143" s="26"/>
      <c r="H143" s="64"/>
    </row>
    <row r="144" spans="2:8" s="25" customFormat="1" x14ac:dyDescent="0.3">
      <c r="B144" s="26"/>
      <c r="H144" s="64"/>
    </row>
    <row r="145" spans="2:8" s="25" customFormat="1" x14ac:dyDescent="0.3">
      <c r="B145" s="26"/>
      <c r="H145" s="64"/>
    </row>
    <row r="146" spans="2:8" s="25" customFormat="1" x14ac:dyDescent="0.3">
      <c r="B146" s="26"/>
      <c r="H146" s="64"/>
    </row>
    <row r="147" spans="2:8" s="25" customFormat="1" x14ac:dyDescent="0.3">
      <c r="B147" s="26"/>
      <c r="H147" s="64"/>
    </row>
    <row r="148" spans="2:8" s="25" customFormat="1" x14ac:dyDescent="0.3">
      <c r="B148" s="26"/>
      <c r="H148" s="64"/>
    </row>
    <row r="149" spans="2:8" s="25" customFormat="1" x14ac:dyDescent="0.3">
      <c r="B149" s="26"/>
      <c r="H149" s="64"/>
    </row>
    <row r="150" spans="2:8" s="25" customFormat="1" x14ac:dyDescent="0.3">
      <c r="B150" s="26"/>
      <c r="H150" s="64"/>
    </row>
    <row r="151" spans="2:8" s="25" customFormat="1" x14ac:dyDescent="0.3">
      <c r="B151" s="26"/>
      <c r="H151" s="64"/>
    </row>
    <row r="152" spans="2:8" s="25" customFormat="1" x14ac:dyDescent="0.3">
      <c r="B152" s="26"/>
      <c r="H152" s="64"/>
    </row>
    <row r="153" spans="2:8" s="25" customFormat="1" x14ac:dyDescent="0.3">
      <c r="B153" s="26"/>
      <c r="H153" s="64"/>
    </row>
    <row r="154" spans="2:8" s="25" customFormat="1" x14ac:dyDescent="0.3">
      <c r="B154" s="26"/>
      <c r="H154" s="64"/>
    </row>
    <row r="155" spans="2:8" s="25" customFormat="1" x14ac:dyDescent="0.3">
      <c r="B155" s="26"/>
      <c r="H155" s="64"/>
    </row>
    <row r="156" spans="2:8" s="25" customFormat="1" x14ac:dyDescent="0.3">
      <c r="B156" s="26"/>
      <c r="H156" s="64"/>
    </row>
    <row r="157" spans="2:8" s="25" customFormat="1" x14ac:dyDescent="0.3">
      <c r="B157" s="26"/>
      <c r="H157" s="64"/>
    </row>
    <row r="158" spans="2:8" s="25" customFormat="1" x14ac:dyDescent="0.3">
      <c r="B158" s="26"/>
      <c r="H158" s="64"/>
    </row>
    <row r="159" spans="2:8" s="25" customFormat="1" x14ac:dyDescent="0.3">
      <c r="B159" s="26"/>
      <c r="H159" s="64"/>
    </row>
    <row r="160" spans="2:8" s="25" customFormat="1" x14ac:dyDescent="0.3">
      <c r="B160" s="26"/>
      <c r="H160" s="64"/>
    </row>
    <row r="161" spans="2:8" s="25" customFormat="1" x14ac:dyDescent="0.3">
      <c r="B161" s="26"/>
      <c r="H161" s="64"/>
    </row>
    <row r="162" spans="2:8" s="25" customFormat="1" x14ac:dyDescent="0.3">
      <c r="B162" s="26"/>
      <c r="H162" s="64"/>
    </row>
    <row r="163" spans="2:8" s="25" customFormat="1" x14ac:dyDescent="0.3">
      <c r="B163" s="26"/>
      <c r="H163" s="64"/>
    </row>
    <row r="164" spans="2:8" s="25" customFormat="1" x14ac:dyDescent="0.3">
      <c r="B164" s="26"/>
      <c r="H164" s="64"/>
    </row>
    <row r="165" spans="2:8" s="25" customFormat="1" x14ac:dyDescent="0.3">
      <c r="B165" s="26"/>
      <c r="H165" s="64"/>
    </row>
    <row r="166" spans="2:8" s="25" customFormat="1" x14ac:dyDescent="0.3">
      <c r="B166" s="26"/>
      <c r="H166" s="64"/>
    </row>
    <row r="167" spans="2:8" s="25" customFormat="1" x14ac:dyDescent="0.3">
      <c r="B167" s="26"/>
      <c r="H167" s="64"/>
    </row>
    <row r="168" spans="2:8" s="25" customFormat="1" x14ac:dyDescent="0.3">
      <c r="B168" s="26"/>
      <c r="H168" s="64"/>
    </row>
    <row r="169" spans="2:8" s="25" customFormat="1" x14ac:dyDescent="0.3">
      <c r="B169" s="26"/>
      <c r="H169" s="64"/>
    </row>
    <row r="170" spans="2:8" s="25" customFormat="1" x14ac:dyDescent="0.3">
      <c r="B170" s="26"/>
      <c r="H170" s="64"/>
    </row>
    <row r="171" spans="2:8" s="25" customFormat="1" x14ac:dyDescent="0.3">
      <c r="B171" s="26"/>
      <c r="H171" s="64"/>
    </row>
    <row r="172" spans="2:8" s="25" customFormat="1" x14ac:dyDescent="0.3">
      <c r="B172" s="26"/>
      <c r="H172" s="64"/>
    </row>
    <row r="173" spans="2:8" s="25" customFormat="1" x14ac:dyDescent="0.3">
      <c r="B173" s="26"/>
      <c r="H173" s="64"/>
    </row>
    <row r="174" spans="2:8" s="25" customFormat="1" x14ac:dyDescent="0.3">
      <c r="B174" s="26"/>
      <c r="H174" s="64"/>
    </row>
    <row r="175" spans="2:8" s="25" customFormat="1" x14ac:dyDescent="0.3">
      <c r="B175" s="26"/>
      <c r="H175" s="64"/>
    </row>
    <row r="176" spans="2:8" s="25" customFormat="1" x14ac:dyDescent="0.3">
      <c r="B176" s="26"/>
      <c r="H176" s="64"/>
    </row>
    <row r="177" spans="2:8" s="25" customFormat="1" x14ac:dyDescent="0.3">
      <c r="B177" s="26"/>
      <c r="H177" s="64"/>
    </row>
    <row r="178" spans="2:8" s="25" customFormat="1" x14ac:dyDescent="0.3">
      <c r="B178" s="26"/>
      <c r="H178" s="64"/>
    </row>
    <row r="179" spans="2:8" s="25" customFormat="1" x14ac:dyDescent="0.3">
      <c r="B179" s="26"/>
      <c r="H179" s="64"/>
    </row>
    <row r="180" spans="2:8" s="25" customFormat="1" x14ac:dyDescent="0.3">
      <c r="B180" s="26"/>
      <c r="H180" s="64"/>
    </row>
    <row r="181" spans="2:8" s="25" customFormat="1" x14ac:dyDescent="0.3">
      <c r="B181" s="26"/>
      <c r="H181" s="64"/>
    </row>
    <row r="182" spans="2:8" s="25" customFormat="1" x14ac:dyDescent="0.3">
      <c r="B182" s="26"/>
      <c r="H182" s="64"/>
    </row>
    <row r="183" spans="2:8" s="25" customFormat="1" x14ac:dyDescent="0.3">
      <c r="B183" s="26"/>
      <c r="H183" s="64"/>
    </row>
    <row r="184" spans="2:8" s="25" customFormat="1" x14ac:dyDescent="0.3">
      <c r="B184" s="26"/>
      <c r="H184" s="64"/>
    </row>
    <row r="185" spans="2:8" s="25" customFormat="1" x14ac:dyDescent="0.3">
      <c r="B185" s="26"/>
      <c r="H185" s="64"/>
    </row>
    <row r="186" spans="2:8" s="25" customFormat="1" x14ac:dyDescent="0.3">
      <c r="B186" s="26"/>
      <c r="H186" s="64"/>
    </row>
    <row r="187" spans="2:8" s="25" customFormat="1" x14ac:dyDescent="0.3">
      <c r="B187" s="26"/>
      <c r="H187" s="64"/>
    </row>
    <row r="188" spans="2:8" s="25" customFormat="1" x14ac:dyDescent="0.3">
      <c r="B188" s="26"/>
      <c r="H188" s="64"/>
    </row>
    <row r="189" spans="2:8" s="25" customFormat="1" x14ac:dyDescent="0.3">
      <c r="B189" s="26"/>
      <c r="H189" s="64"/>
    </row>
    <row r="190" spans="2:8" s="25" customFormat="1" x14ac:dyDescent="0.3">
      <c r="B190" s="26"/>
      <c r="H190" s="64"/>
    </row>
    <row r="191" spans="2:8" s="25" customFormat="1" x14ac:dyDescent="0.3">
      <c r="B191" s="26"/>
      <c r="H191" s="64"/>
    </row>
    <row r="192" spans="2:8" s="25" customFormat="1" x14ac:dyDescent="0.3">
      <c r="B192" s="26"/>
      <c r="H192" s="64"/>
    </row>
    <row r="193" spans="2:8" s="25" customFormat="1" x14ac:dyDescent="0.3">
      <c r="B193" s="26"/>
      <c r="H193" s="64"/>
    </row>
    <row r="194" spans="2:8" s="25" customFormat="1" x14ac:dyDescent="0.3">
      <c r="B194" s="26"/>
      <c r="H194" s="64"/>
    </row>
    <row r="195" spans="2:8" s="25" customFormat="1" x14ac:dyDescent="0.3">
      <c r="B195" s="26"/>
      <c r="H195" s="64"/>
    </row>
    <row r="196" spans="2:8" s="25" customFormat="1" x14ac:dyDescent="0.3">
      <c r="B196" s="26"/>
      <c r="H196" s="64"/>
    </row>
    <row r="197" spans="2:8" s="25" customFormat="1" x14ac:dyDescent="0.3">
      <c r="B197" s="26"/>
      <c r="H197" s="64"/>
    </row>
    <row r="198" spans="2:8" s="25" customFormat="1" x14ac:dyDescent="0.3">
      <c r="B198" s="26"/>
      <c r="H198" s="64"/>
    </row>
    <row r="199" spans="2:8" s="25" customFormat="1" x14ac:dyDescent="0.3">
      <c r="B199" s="26"/>
      <c r="H199" s="64"/>
    </row>
    <row r="200" spans="2:8" s="25" customFormat="1" x14ac:dyDescent="0.3">
      <c r="B200" s="26"/>
      <c r="H200" s="64"/>
    </row>
    <row r="201" spans="2:8" s="25" customFormat="1" x14ac:dyDescent="0.3">
      <c r="B201" s="26"/>
      <c r="H201" s="64"/>
    </row>
    <row r="202" spans="2:8" s="25" customFormat="1" x14ac:dyDescent="0.3">
      <c r="B202" s="26"/>
      <c r="H202" s="64"/>
    </row>
    <row r="203" spans="2:8" s="25" customFormat="1" x14ac:dyDescent="0.3">
      <c r="B203" s="26"/>
      <c r="H203" s="64"/>
    </row>
    <row r="204" spans="2:8" s="25" customFormat="1" x14ac:dyDescent="0.3">
      <c r="B204" s="26"/>
      <c r="H204" s="64"/>
    </row>
    <row r="205" spans="2:8" s="25" customFormat="1" x14ac:dyDescent="0.3">
      <c r="B205" s="26"/>
      <c r="H205" s="64"/>
    </row>
    <row r="206" spans="2:8" s="25" customFormat="1" x14ac:dyDescent="0.3">
      <c r="B206" s="26"/>
      <c r="H206" s="64"/>
    </row>
    <row r="207" spans="2:8" s="25" customFormat="1" x14ac:dyDescent="0.3">
      <c r="B207" s="26"/>
      <c r="H207" s="64"/>
    </row>
    <row r="208" spans="2:8" s="25" customFormat="1" x14ac:dyDescent="0.3">
      <c r="B208" s="26"/>
      <c r="H208" s="64"/>
    </row>
    <row r="209" spans="2:8" s="25" customFormat="1" x14ac:dyDescent="0.3">
      <c r="B209" s="26"/>
      <c r="H209" s="64"/>
    </row>
    <row r="210" spans="2:8" s="25" customFormat="1" x14ac:dyDescent="0.3">
      <c r="B210" s="26"/>
      <c r="H210" s="64"/>
    </row>
    <row r="211" spans="2:8" s="25" customFormat="1" x14ac:dyDescent="0.3">
      <c r="B211" s="26"/>
      <c r="H211" s="64"/>
    </row>
    <row r="212" spans="2:8" s="25" customFormat="1" x14ac:dyDescent="0.3">
      <c r="B212" s="26"/>
      <c r="H212" s="64"/>
    </row>
    <row r="213" spans="2:8" s="25" customFormat="1" x14ac:dyDescent="0.3">
      <c r="B213" s="26"/>
      <c r="H213" s="64"/>
    </row>
    <row r="214" spans="2:8" s="25" customFormat="1" x14ac:dyDescent="0.3">
      <c r="B214" s="26"/>
      <c r="H214" s="64"/>
    </row>
    <row r="215" spans="2:8" s="25" customFormat="1" x14ac:dyDescent="0.3">
      <c r="B215" s="26"/>
      <c r="H215" s="64"/>
    </row>
    <row r="216" spans="2:8" s="25" customFormat="1" x14ac:dyDescent="0.3">
      <c r="B216" s="26"/>
      <c r="H216" s="64"/>
    </row>
    <row r="217" spans="2:8" s="25" customFormat="1" x14ac:dyDescent="0.3">
      <c r="B217" s="26"/>
      <c r="H217" s="64"/>
    </row>
    <row r="218" spans="2:8" s="25" customFormat="1" x14ac:dyDescent="0.3">
      <c r="B218" s="26"/>
      <c r="H218" s="64"/>
    </row>
    <row r="219" spans="2:8" s="25" customFormat="1" x14ac:dyDescent="0.3">
      <c r="B219" s="26"/>
      <c r="H219" s="64"/>
    </row>
    <row r="220" spans="2:8" s="25" customFormat="1" x14ac:dyDescent="0.3">
      <c r="B220" s="26"/>
      <c r="H220" s="64"/>
    </row>
    <row r="221" spans="2:8" s="25" customFormat="1" x14ac:dyDescent="0.3">
      <c r="B221" s="26"/>
      <c r="H221" s="64"/>
    </row>
    <row r="222" spans="2:8" s="25" customFormat="1" x14ac:dyDescent="0.3">
      <c r="B222" s="26"/>
      <c r="H222" s="64"/>
    </row>
    <row r="223" spans="2:8" s="25" customFormat="1" x14ac:dyDescent="0.3">
      <c r="B223" s="26"/>
      <c r="H223" s="64"/>
    </row>
    <row r="224" spans="2:8" s="25" customFormat="1" x14ac:dyDescent="0.3">
      <c r="B224" s="26"/>
      <c r="H224" s="64"/>
    </row>
    <row r="225" spans="2:8" s="25" customFormat="1" x14ac:dyDescent="0.3">
      <c r="B225" s="26"/>
      <c r="H225" s="64"/>
    </row>
    <row r="226" spans="2:8" s="25" customFormat="1" x14ac:dyDescent="0.3">
      <c r="B226" s="26"/>
      <c r="H226" s="64"/>
    </row>
    <row r="227" spans="2:8" s="25" customFormat="1" x14ac:dyDescent="0.3">
      <c r="B227" s="26"/>
      <c r="H227" s="64"/>
    </row>
    <row r="228" spans="2:8" s="25" customFormat="1" x14ac:dyDescent="0.3">
      <c r="B228" s="26"/>
      <c r="H228" s="64"/>
    </row>
    <row r="229" spans="2:8" s="25" customFormat="1" x14ac:dyDescent="0.3">
      <c r="B229" s="26"/>
      <c r="H229" s="64"/>
    </row>
    <row r="230" spans="2:8" s="25" customFormat="1" x14ac:dyDescent="0.3">
      <c r="B230" s="26"/>
      <c r="H230" s="64"/>
    </row>
    <row r="231" spans="2:8" s="25" customFormat="1" x14ac:dyDescent="0.3">
      <c r="B231" s="26"/>
      <c r="H231" s="64"/>
    </row>
    <row r="232" spans="2:8" s="25" customFormat="1" x14ac:dyDescent="0.3">
      <c r="B232" s="26"/>
      <c r="H232" s="64"/>
    </row>
    <row r="233" spans="2:8" s="25" customFormat="1" x14ac:dyDescent="0.3">
      <c r="B233" s="26"/>
      <c r="H233" s="64"/>
    </row>
    <row r="234" spans="2:8" s="25" customFormat="1" x14ac:dyDescent="0.3">
      <c r="B234" s="26"/>
      <c r="H234" s="64"/>
    </row>
    <row r="235" spans="2:8" s="25" customFormat="1" x14ac:dyDescent="0.3">
      <c r="B235" s="26"/>
      <c r="H235" s="64"/>
    </row>
    <row r="236" spans="2:8" s="25" customFormat="1" x14ac:dyDescent="0.3">
      <c r="B236" s="26"/>
      <c r="H236" s="64"/>
    </row>
    <row r="237" spans="2:8" s="25" customFormat="1" x14ac:dyDescent="0.3">
      <c r="B237" s="26"/>
      <c r="H237" s="64"/>
    </row>
    <row r="238" spans="2:8" s="25" customFormat="1" x14ac:dyDescent="0.3">
      <c r="B238" s="26"/>
      <c r="H238" s="64"/>
    </row>
    <row r="239" spans="2:8" s="25" customFormat="1" x14ac:dyDescent="0.3">
      <c r="B239" s="26"/>
      <c r="H239" s="64"/>
    </row>
    <row r="240" spans="2:8" s="25" customFormat="1" x14ac:dyDescent="0.3">
      <c r="B240" s="26"/>
      <c r="H240" s="64"/>
    </row>
    <row r="241" spans="2:8" s="25" customFormat="1" x14ac:dyDescent="0.3">
      <c r="B241" s="26"/>
      <c r="H241" s="64"/>
    </row>
    <row r="242" spans="2:8" s="25" customFormat="1" x14ac:dyDescent="0.3">
      <c r="B242" s="26"/>
      <c r="H242" s="64"/>
    </row>
    <row r="243" spans="2:8" s="25" customFormat="1" x14ac:dyDescent="0.3">
      <c r="B243" s="26"/>
      <c r="H243" s="64"/>
    </row>
    <row r="244" spans="2:8" s="25" customFormat="1" x14ac:dyDescent="0.3">
      <c r="B244" s="26"/>
      <c r="H244" s="64"/>
    </row>
    <row r="245" spans="2:8" s="25" customFormat="1" x14ac:dyDescent="0.3">
      <c r="B245" s="26"/>
      <c r="H245" s="64"/>
    </row>
    <row r="246" spans="2:8" s="25" customFormat="1" x14ac:dyDescent="0.3">
      <c r="B246" s="26"/>
      <c r="H246" s="64"/>
    </row>
    <row r="247" spans="2:8" s="25" customFormat="1" x14ac:dyDescent="0.3">
      <c r="B247" s="26"/>
      <c r="H247" s="64"/>
    </row>
    <row r="248" spans="2:8" s="25" customFormat="1" x14ac:dyDescent="0.3">
      <c r="B248" s="26"/>
      <c r="H248" s="64"/>
    </row>
    <row r="249" spans="2:8" s="25" customFormat="1" x14ac:dyDescent="0.3">
      <c r="B249" s="26"/>
      <c r="H249" s="64"/>
    </row>
    <row r="250" spans="2:8" s="25" customFormat="1" x14ac:dyDescent="0.3">
      <c r="B250" s="26"/>
      <c r="H250" s="64"/>
    </row>
    <row r="251" spans="2:8" s="25" customFormat="1" x14ac:dyDescent="0.3">
      <c r="B251" s="26"/>
      <c r="H251" s="64"/>
    </row>
    <row r="252" spans="2:8" s="25" customFormat="1" x14ac:dyDescent="0.3">
      <c r="B252" s="26"/>
      <c r="H252" s="64"/>
    </row>
    <row r="253" spans="2:8" s="25" customFormat="1" x14ac:dyDescent="0.3">
      <c r="B253" s="26"/>
      <c r="H253" s="64"/>
    </row>
    <row r="254" spans="2:8" s="25" customFormat="1" x14ac:dyDescent="0.3">
      <c r="B254" s="26"/>
      <c r="H254" s="64"/>
    </row>
    <row r="255" spans="2:8" s="25" customFormat="1" x14ac:dyDescent="0.3">
      <c r="B255" s="26"/>
      <c r="H255" s="64"/>
    </row>
    <row r="256" spans="2:8" s="25" customFormat="1" x14ac:dyDescent="0.3">
      <c r="B256" s="26"/>
      <c r="H256" s="64"/>
    </row>
    <row r="257" spans="2:8" s="25" customFormat="1" x14ac:dyDescent="0.3">
      <c r="B257" s="26"/>
      <c r="H257" s="64"/>
    </row>
    <row r="258" spans="2:8" s="25" customFormat="1" x14ac:dyDescent="0.3">
      <c r="B258" s="26"/>
      <c r="H258" s="64"/>
    </row>
    <row r="259" spans="2:8" s="25" customFormat="1" x14ac:dyDescent="0.3">
      <c r="B259" s="26"/>
      <c r="H259" s="64"/>
    </row>
    <row r="260" spans="2:8" s="25" customFormat="1" x14ac:dyDescent="0.3">
      <c r="B260" s="26"/>
      <c r="H260" s="64"/>
    </row>
    <row r="261" spans="2:8" s="25" customFormat="1" x14ac:dyDescent="0.3">
      <c r="B261" s="26"/>
      <c r="H261" s="64"/>
    </row>
    <row r="262" spans="2:8" s="25" customFormat="1" x14ac:dyDescent="0.3">
      <c r="B262" s="26"/>
      <c r="H262" s="64"/>
    </row>
    <row r="263" spans="2:8" s="25" customFormat="1" x14ac:dyDescent="0.3">
      <c r="B263" s="26"/>
      <c r="H263" s="64"/>
    </row>
    <row r="264" spans="2:8" s="25" customFormat="1" x14ac:dyDescent="0.3">
      <c r="B264" s="26"/>
      <c r="H264" s="64"/>
    </row>
    <row r="265" spans="2:8" s="25" customFormat="1" x14ac:dyDescent="0.3">
      <c r="B265" s="26"/>
      <c r="H265" s="64"/>
    </row>
    <row r="266" spans="2:8" s="25" customFormat="1" x14ac:dyDescent="0.3">
      <c r="B266" s="26"/>
      <c r="H266" s="64"/>
    </row>
    <row r="267" spans="2:8" s="25" customFormat="1" x14ac:dyDescent="0.3">
      <c r="B267" s="26"/>
      <c r="H267" s="64"/>
    </row>
    <row r="268" spans="2:8" s="25" customFormat="1" x14ac:dyDescent="0.3">
      <c r="B268" s="26"/>
      <c r="H268" s="64"/>
    </row>
    <row r="269" spans="2:8" s="25" customFormat="1" x14ac:dyDescent="0.3">
      <c r="B269" s="26"/>
      <c r="H269" s="64"/>
    </row>
    <row r="270" spans="2:8" s="25" customFormat="1" x14ac:dyDescent="0.3">
      <c r="B270" s="26"/>
      <c r="H270" s="64"/>
    </row>
    <row r="271" spans="2:8" s="25" customFormat="1" x14ac:dyDescent="0.3">
      <c r="B271" s="26"/>
      <c r="H271" s="64"/>
    </row>
    <row r="272" spans="2:8" s="25" customFormat="1" x14ac:dyDescent="0.3">
      <c r="B272" s="26"/>
      <c r="H272" s="64"/>
    </row>
    <row r="273" spans="1:12" x14ac:dyDescent="0.3">
      <c r="A273" s="25"/>
      <c r="B273" s="26"/>
      <c r="C273" s="25"/>
      <c r="D273" s="25"/>
      <c r="E273" s="25"/>
      <c r="F273" s="25"/>
      <c r="H273" s="64"/>
      <c r="I273" s="25"/>
      <c r="J273" s="25"/>
      <c r="K273" s="25"/>
      <c r="L273" s="25"/>
    </row>
    <row r="274" spans="1:12" x14ac:dyDescent="0.3">
      <c r="A274" s="25"/>
      <c r="B274" s="26"/>
      <c r="C274" s="25"/>
      <c r="D274" s="25"/>
      <c r="E274" s="25"/>
      <c r="F274" s="25"/>
      <c r="H274" s="64"/>
      <c r="I274" s="25"/>
      <c r="J274" s="25"/>
      <c r="K274" s="25"/>
      <c r="L274" s="25"/>
    </row>
    <row r="275" spans="1:12" x14ac:dyDescent="0.3">
      <c r="A275" s="25"/>
      <c r="B275" s="26"/>
      <c r="C275" s="25"/>
      <c r="D275" s="25"/>
      <c r="E275" s="25"/>
      <c r="F275" s="25"/>
      <c r="H275" s="64"/>
      <c r="I275" s="25"/>
      <c r="J275" s="25"/>
      <c r="K275" s="25"/>
      <c r="L275" s="25"/>
    </row>
    <row r="276" spans="1:12" x14ac:dyDescent="0.3">
      <c r="A276" s="25"/>
      <c r="B276" s="26"/>
      <c r="C276" s="25"/>
      <c r="D276" s="25"/>
      <c r="E276" s="25"/>
      <c r="F276" s="25"/>
      <c r="H276" s="64"/>
      <c r="I276" s="25"/>
      <c r="J276" s="25"/>
      <c r="K276" s="25"/>
      <c r="L276" s="25"/>
    </row>
    <row r="277" spans="1:12" x14ac:dyDescent="0.3">
      <c r="A277" s="25"/>
      <c r="B277" s="26"/>
      <c r="C277" s="25"/>
      <c r="D277" s="25"/>
      <c r="E277" s="25"/>
      <c r="F277" s="25"/>
    </row>
    <row r="278" spans="1:12" x14ac:dyDescent="0.3">
      <c r="A278" s="25"/>
      <c r="B278" s="26"/>
      <c r="C278" s="25"/>
      <c r="D278" s="25"/>
      <c r="E278" s="25"/>
      <c r="F278" s="25"/>
    </row>
    <row r="279" spans="1:12" x14ac:dyDescent="0.3">
      <c r="A279" s="25"/>
      <c r="B279" s="26"/>
      <c r="C279" s="25"/>
      <c r="D279" s="25"/>
      <c r="E279" s="25"/>
      <c r="F279" s="25"/>
    </row>
    <row r="280" spans="1:12" x14ac:dyDescent="0.3">
      <c r="A280" s="25"/>
      <c r="B280" s="26"/>
      <c r="C280" s="25"/>
      <c r="D280" s="25"/>
      <c r="E280" s="25"/>
      <c r="F280" s="25"/>
    </row>
    <row r="281" spans="1:12" x14ac:dyDescent="0.3">
      <c r="A281" s="25"/>
      <c r="B281" s="26"/>
      <c r="C281" s="25"/>
      <c r="D281" s="25"/>
      <c r="E281" s="25"/>
      <c r="F281" s="25"/>
    </row>
    <row r="282" spans="1:12" x14ac:dyDescent="0.3">
      <c r="A282" s="25"/>
      <c r="B282" s="26"/>
      <c r="C282" s="25"/>
      <c r="D282" s="25"/>
      <c r="E282" s="25"/>
      <c r="F282" s="25"/>
    </row>
    <row r="283" spans="1:12" x14ac:dyDescent="0.3">
      <c r="A283" s="25"/>
      <c r="B283" s="26"/>
      <c r="C283" s="25"/>
      <c r="D283" s="25"/>
      <c r="E283" s="25"/>
      <c r="F283" s="25"/>
    </row>
    <row r="284" spans="1:12" x14ac:dyDescent="0.3">
      <c r="A284" s="25"/>
      <c r="B284" s="26"/>
      <c r="C284" s="25"/>
      <c r="D284" s="25"/>
      <c r="E284" s="25"/>
      <c r="F284" s="25"/>
    </row>
    <row r="285" spans="1:12" x14ac:dyDescent="0.3">
      <c r="A285" s="25"/>
      <c r="B285" s="26"/>
      <c r="C285" s="25"/>
      <c r="D285" s="25"/>
      <c r="E285" s="25"/>
      <c r="F285" s="25"/>
    </row>
    <row r="286" spans="1:12" x14ac:dyDescent="0.3">
      <c r="A286" s="25"/>
      <c r="B286" s="26"/>
      <c r="C286" s="25"/>
      <c r="D286" s="25"/>
      <c r="E286" s="25"/>
      <c r="F286" s="25"/>
    </row>
    <row r="287" spans="1:12" x14ac:dyDescent="0.3">
      <c r="A287" s="25"/>
      <c r="B287" s="26"/>
      <c r="C287" s="25"/>
      <c r="D287" s="25"/>
      <c r="E287" s="25"/>
      <c r="F287" s="25"/>
    </row>
    <row r="288" spans="1:12" x14ac:dyDescent="0.3">
      <c r="A288" s="25"/>
      <c r="B288" s="26"/>
      <c r="C288" s="25"/>
      <c r="D288" s="25"/>
      <c r="E288" s="25"/>
      <c r="F288" s="25"/>
    </row>
    <row r="289" spans="1:6" x14ac:dyDescent="0.3">
      <c r="A289" s="25"/>
      <c r="B289" s="26"/>
      <c r="C289" s="25"/>
      <c r="D289" s="25"/>
      <c r="E289" s="25"/>
      <c r="F289" s="25"/>
    </row>
    <row r="290" spans="1:6" x14ac:dyDescent="0.3">
      <c r="A290" s="25"/>
      <c r="B290" s="26"/>
      <c r="C290" s="25"/>
      <c r="D290" s="25"/>
      <c r="E290" s="25"/>
      <c r="F290" s="25"/>
    </row>
    <row r="291" spans="1:6" x14ac:dyDescent="0.3">
      <c r="A291" s="25"/>
      <c r="B291" s="26"/>
      <c r="C291" s="25"/>
      <c r="D291" s="25"/>
      <c r="E291" s="25"/>
      <c r="F291" s="25"/>
    </row>
    <row r="292" spans="1:6" x14ac:dyDescent="0.3">
      <c r="A292" s="25"/>
      <c r="B292" s="26"/>
      <c r="C292" s="25"/>
      <c r="D292" s="25"/>
      <c r="E292" s="25"/>
      <c r="F292" s="25"/>
    </row>
    <row r="293" spans="1:6" x14ac:dyDescent="0.3">
      <c r="A293" s="25"/>
      <c r="B293" s="26"/>
      <c r="C293" s="25"/>
      <c r="D293" s="25"/>
      <c r="E293" s="25"/>
      <c r="F293" s="25"/>
    </row>
    <row r="294" spans="1:6" x14ac:dyDescent="0.3">
      <c r="A294" s="25"/>
      <c r="B294" s="26"/>
      <c r="C294" s="25"/>
      <c r="D294" s="25"/>
      <c r="E294" s="25"/>
      <c r="F294" s="25"/>
    </row>
    <row r="295" spans="1:6" x14ac:dyDescent="0.3">
      <c r="A295" s="25"/>
      <c r="B295" s="26"/>
      <c r="C295" s="25"/>
      <c r="D295" s="25"/>
      <c r="E295" s="25"/>
      <c r="F295" s="25"/>
    </row>
    <row r="296" spans="1:6" x14ac:dyDescent="0.3">
      <c r="A296" s="25"/>
      <c r="B296" s="26"/>
      <c r="C296" s="25"/>
      <c r="D296" s="25"/>
      <c r="E296" s="25"/>
      <c r="F296" s="25"/>
    </row>
    <row r="297" spans="1:6" x14ac:dyDescent="0.3">
      <c r="A297" s="25"/>
      <c r="B297" s="26"/>
      <c r="C297" s="25"/>
      <c r="D297" s="25"/>
      <c r="E297" s="25"/>
      <c r="F297" s="25"/>
    </row>
    <row r="298" spans="1:6" x14ac:dyDescent="0.3">
      <c r="A298" s="25"/>
      <c r="B298" s="26"/>
      <c r="C298" s="25"/>
      <c r="D298" s="25"/>
      <c r="E298" s="25"/>
      <c r="F298" s="25"/>
    </row>
    <row r="299" spans="1:6" x14ac:dyDescent="0.3">
      <c r="A299" s="25"/>
      <c r="B299" s="26"/>
      <c r="C299" s="25"/>
      <c r="D299" s="25"/>
      <c r="E299" s="25"/>
      <c r="F299" s="25"/>
    </row>
    <row r="300" spans="1:6" x14ac:dyDescent="0.3">
      <c r="A300" s="25"/>
      <c r="B300" s="26"/>
      <c r="C300" s="25"/>
      <c r="D300" s="25"/>
      <c r="E300" s="25"/>
      <c r="F300" s="25"/>
    </row>
    <row r="301" spans="1:6" x14ac:dyDescent="0.3">
      <c r="A301" s="25"/>
      <c r="B301" s="26"/>
      <c r="C301" s="25"/>
      <c r="D301" s="25"/>
      <c r="E301" s="25"/>
      <c r="F301" s="25"/>
    </row>
    <row r="302" spans="1:6" x14ac:dyDescent="0.3">
      <c r="A302" s="25"/>
      <c r="B302" s="26"/>
      <c r="C302" s="25"/>
      <c r="D302" s="25"/>
      <c r="E302" s="25"/>
      <c r="F302" s="25"/>
    </row>
    <row r="303" spans="1:6" x14ac:dyDescent="0.3">
      <c r="A303" s="25"/>
      <c r="B303" s="26"/>
      <c r="C303" s="25"/>
      <c r="D303" s="25"/>
      <c r="E303" s="25"/>
      <c r="F303" s="25"/>
    </row>
    <row r="304" spans="1:6" x14ac:dyDescent="0.3">
      <c r="A304" s="25"/>
      <c r="B304" s="26"/>
      <c r="C304" s="25"/>
      <c r="D304" s="25"/>
      <c r="E304" s="25"/>
      <c r="F304" s="25"/>
    </row>
    <row r="305" spans="1:6" x14ac:dyDescent="0.3">
      <c r="A305" s="25"/>
      <c r="B305" s="26"/>
      <c r="C305" s="25"/>
      <c r="D305" s="25"/>
      <c r="E305" s="25"/>
      <c r="F305" s="25"/>
    </row>
    <row r="306" spans="1:6" x14ac:dyDescent="0.3">
      <c r="A306" s="25"/>
      <c r="B306" s="26"/>
      <c r="C306" s="25"/>
      <c r="D306" s="25"/>
      <c r="E306" s="25"/>
      <c r="F306" s="25"/>
    </row>
    <row r="307" spans="1:6" x14ac:dyDescent="0.3">
      <c r="A307" s="25"/>
      <c r="B307" s="26"/>
      <c r="C307" s="25"/>
      <c r="D307" s="25"/>
      <c r="E307" s="25"/>
      <c r="F307" s="25"/>
    </row>
    <row r="308" spans="1:6" x14ac:dyDescent="0.3">
      <c r="A308" s="25"/>
      <c r="B308" s="26"/>
      <c r="C308" s="25"/>
      <c r="D308" s="25"/>
      <c r="E308" s="25"/>
      <c r="F308" s="25"/>
    </row>
    <row r="309" spans="1:6" x14ac:dyDescent="0.3">
      <c r="A309" s="25"/>
      <c r="B309" s="26"/>
      <c r="C309" s="25"/>
      <c r="D309" s="25"/>
      <c r="E309" s="25"/>
      <c r="F309" s="25"/>
    </row>
    <row r="310" spans="1:6" x14ac:dyDescent="0.3">
      <c r="A310" s="25"/>
      <c r="B310" s="26"/>
      <c r="C310" s="25"/>
      <c r="D310" s="25"/>
      <c r="E310" s="25"/>
      <c r="F310" s="25"/>
    </row>
    <row r="311" spans="1:6" x14ac:dyDescent="0.3">
      <c r="A311" s="25"/>
      <c r="B311" s="26"/>
      <c r="C311" s="25"/>
      <c r="D311" s="25"/>
      <c r="E311" s="25"/>
      <c r="F311" s="25"/>
    </row>
    <row r="312" spans="1:6" x14ac:dyDescent="0.3">
      <c r="A312" s="25"/>
      <c r="B312" s="26"/>
      <c r="C312" s="25"/>
      <c r="D312" s="25"/>
      <c r="E312" s="25"/>
      <c r="F312" s="25"/>
    </row>
    <row r="313" spans="1:6" x14ac:dyDescent="0.3">
      <c r="A313" s="25"/>
      <c r="B313" s="26"/>
      <c r="C313" s="25"/>
      <c r="D313" s="25"/>
      <c r="E313" s="25"/>
      <c r="F313" s="25"/>
    </row>
  </sheetData>
  <sheetProtection algorithmName="SHA-512" hashValue="82WF16hiRpBtfxtzwz8uncSHEFkt8/gvUgBriZQJHiG0tAtS7plp0akXBm2oGgyENdRYS2qaAbF01N/J1WLuNg==" saltValue="wMhSj+Bo2tWq/PFkU5nLow==" spinCount="100000" sheet="1" formatCells="0" formatColumns="0" formatRows="0"/>
  <mergeCells count="21">
    <mergeCell ref="B37:F37"/>
    <mergeCell ref="B40:F40"/>
    <mergeCell ref="L27:L28"/>
    <mergeCell ref="B31:F31"/>
    <mergeCell ref="B39:F39"/>
    <mergeCell ref="B38:F38"/>
    <mergeCell ref="B36:F36"/>
    <mergeCell ref="B35:F35"/>
    <mergeCell ref="B34:F34"/>
    <mergeCell ref="B33:F33"/>
    <mergeCell ref="B32:F32"/>
    <mergeCell ref="F1:J1"/>
    <mergeCell ref="A1:E1"/>
    <mergeCell ref="A2:B2"/>
    <mergeCell ref="I2:J2"/>
    <mergeCell ref="A27:B27"/>
    <mergeCell ref="A24:F24"/>
    <mergeCell ref="C27:F27"/>
    <mergeCell ref="F11:G13"/>
    <mergeCell ref="A25:D25"/>
    <mergeCell ref="I20:J20"/>
  </mergeCells>
  <phoneticPr fontId="2" type="noConversion"/>
  <conditionalFormatting sqref="E11">
    <cfRule type="cellIs" dxfId="3" priority="2" operator="lessThan">
      <formula>0</formula>
    </cfRule>
  </conditionalFormatting>
  <conditionalFormatting sqref="F11:G13">
    <cfRule type="containsText" dxfId="2" priority="1" operator="containsText" text="근로">
      <formula>NOT(ISERROR(SEARCH("근로",F11)))</formula>
    </cfRule>
  </conditionalFormatting>
  <hyperlinks>
    <hyperlink ref="A27" r:id="rId1" display="http://cafe.naver.com/jamo2017" xr:uid="{00000000-0004-0000-0000-000000000000}"/>
    <hyperlink ref="C27" r:id="rId2" display="유튜브채널 (클릭)" xr:uid="{00000000-0004-0000-0000-000001000000}"/>
    <hyperlink ref="A27:B27" r:id="rId3" display="월급계산기 사용방법 보러가기" xr:uid="{00000000-0004-0000-0000-000002000000}"/>
    <hyperlink ref="F1:J1" r:id="rId4" display="자모 투자 참여방법 안내" xr:uid="{00000000-0004-0000-0000-000003000000}"/>
    <hyperlink ref="D15" r:id="rId5" xr:uid="{C0E2F7AE-4003-435E-B9A9-5C660CBF8447}"/>
    <hyperlink ref="C27:F27" r:id="rId6" display="자모 멤버십 (인터넷 마케팅) 소개" xr:uid="{A7E6A986-6542-4C87-BB4D-7FB3763652CC}"/>
    <hyperlink ref="D2" r:id="rId7" xr:uid="{2230AB33-1FFC-4C14-81B6-A8F5758C0F30}"/>
    <hyperlink ref="D2:F2" r:id="rId8" display="비과세급여" xr:uid="{28C4B09D-F2B9-4FE9-8985-2B3BDE279768}"/>
    <hyperlink ref="A1:E1" r:id="rId9" display="자모 멤버십 (인터넷 마케팅)" xr:uid="{1454C9D8-46C5-4C41-9078-1353D4161AEE}"/>
  </hyperlinks>
  <pageMargins left="0.25" right="0.25" top="0.75" bottom="0.75" header="0.3" footer="0.3"/>
  <pageSetup paperSize="9" scale="99" orientation="landscape" r:id="rId10"/>
  <rowBreaks count="1" manualBreakCount="1">
    <brk id="22" max="16383" man="1"/>
  </rowBreaks>
  <colBreaks count="1" manualBreakCount="1">
    <brk id="10" max="1048575" man="1"/>
  </colBreaks>
  <legacyDrawing r:id="rId1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" operator="lessThan" id="{9AF2D127-025B-4218-B869-E06ADA7C4AF4}">
            <xm:f>기준값!$B$12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1" operator="equal" id="{ECD2E40C-4AD7-490E-AD8C-74AAAA32245F}">
            <xm:f>기준값!$B$12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ellIs" priority="13" operator="greaterThan" id="{E6CCBDEB-0262-47A4-829F-CED8C2A3DA2A}">
            <xm:f>기준값!$B$12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B13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64028-2E82-4AC7-BE66-A1012003C75C}">
  <sheetPr>
    <tabColor theme="5" tint="0.39997558519241921"/>
  </sheetPr>
  <dimension ref="A1:H45"/>
  <sheetViews>
    <sheetView showWhiteSpace="0" view="pageBreakPreview" topLeftCell="A2" zoomScaleNormal="100" zoomScaleSheetLayoutView="100" zoomScalePageLayoutView="55" workbookViewId="0">
      <selection activeCell="F24" sqref="F24"/>
    </sheetView>
  </sheetViews>
  <sheetFormatPr defaultColWidth="9" defaultRowHeight="16.5" x14ac:dyDescent="0.3"/>
  <cols>
    <col min="1" max="1" width="14.625" style="48" customWidth="1"/>
    <col min="2" max="2" width="12.125" style="48" customWidth="1"/>
    <col min="3" max="3" width="10" style="48" customWidth="1"/>
    <col min="4" max="4" width="19.125" style="48" customWidth="1"/>
    <col min="5" max="5" width="17" style="48" customWidth="1"/>
    <col min="6" max="6" width="21.5" style="48" customWidth="1"/>
    <col min="7" max="7" width="29.625" style="48" customWidth="1"/>
    <col min="8" max="8" width="13.5" style="48" bestFit="1" customWidth="1"/>
    <col min="9" max="16384" width="9" style="48"/>
  </cols>
  <sheetData>
    <row r="1" spans="1:6" hidden="1" x14ac:dyDescent="0.3"/>
    <row r="2" spans="1:6" ht="35.25" customHeight="1" x14ac:dyDescent="0.3">
      <c r="A2" s="317" t="s">
        <v>101</v>
      </c>
      <c r="B2" s="317"/>
      <c r="C2" s="317"/>
      <c r="D2" s="317"/>
      <c r="E2" s="317"/>
      <c r="F2" s="317"/>
    </row>
    <row r="4" spans="1:6" ht="20.25" x14ac:dyDescent="0.3">
      <c r="A4" s="114" t="s">
        <v>102</v>
      </c>
      <c r="B4" s="318" t="str">
        <f>IF('월급계산(상용)'!B3="","",'월급계산(상용)'!B3)</f>
        <v>홍길동</v>
      </c>
      <c r="C4" s="319"/>
      <c r="D4" s="115" t="s">
        <v>126</v>
      </c>
      <c r="E4" s="320" t="str">
        <f>IF(B4="","",IF(VLOOKUP($B$4,'직원 리스트'!$5:$1048576,5,0)="","",VLOOKUP($B$4,'직원 리스트'!$5:$1048576,5,0)))</f>
        <v/>
      </c>
      <c r="F4" s="321"/>
    </row>
    <row r="5" spans="1:6" ht="20.25" x14ac:dyDescent="0.3">
      <c r="A5" s="115" t="s">
        <v>104</v>
      </c>
      <c r="B5" s="320" t="str">
        <f>IF(B4="","",IF(VLOOKUP($B$4,'직원 리스트'!$5:$1048576,3,0)="","",VLOOKUP($B$4,'직원 리스트'!$5:$1048576,3,0)))</f>
        <v/>
      </c>
      <c r="C5" s="321"/>
      <c r="D5" s="115" t="s">
        <v>103</v>
      </c>
      <c r="E5" s="320" t="str">
        <f>IFERROR(IF(VLOOKUP($B$4,'직원 리스트'!$5:$1048576,6,0)="","",VLOOKUP($B$4,'직원 리스트'!$5:$1048576,6,0)),"")</f>
        <v/>
      </c>
      <c r="F5" s="321"/>
    </row>
    <row r="6" spans="1:6" ht="15.6" customHeight="1" x14ac:dyDescent="0.3">
      <c r="D6" s="49"/>
      <c r="E6" s="322"/>
      <c r="F6" s="322"/>
    </row>
    <row r="7" spans="1:6" ht="20.25" x14ac:dyDescent="0.3">
      <c r="A7" s="323" t="s">
        <v>96</v>
      </c>
      <c r="B7" s="323"/>
      <c r="C7" s="116"/>
      <c r="D7" s="116"/>
      <c r="E7" s="25"/>
      <c r="F7" s="25"/>
    </row>
    <row r="8" spans="1:6" ht="20.25" x14ac:dyDescent="0.3">
      <c r="A8" s="324" t="s">
        <v>39</v>
      </c>
      <c r="B8" s="325"/>
      <c r="C8" s="324" t="s">
        <v>40</v>
      </c>
      <c r="D8" s="325"/>
      <c r="E8" s="324" t="s">
        <v>41</v>
      </c>
      <c r="F8" s="325"/>
    </row>
    <row r="9" spans="1:6" ht="20.25" x14ac:dyDescent="0.3">
      <c r="A9" s="329">
        <f>IF(B4="","",ROUND(SUM(D13:D29),-1))</f>
        <v>2177090</v>
      </c>
      <c r="B9" s="330"/>
      <c r="C9" s="329">
        <f ca="1">IF(B4="","",SUM(F13:F18))</f>
        <v>232190</v>
      </c>
      <c r="D9" s="330"/>
      <c r="E9" s="329">
        <f ca="1">IF(B4="","",A9-C9)</f>
        <v>1944900</v>
      </c>
      <c r="F9" s="330"/>
    </row>
    <row r="10" spans="1:6" ht="20.25" x14ac:dyDescent="0.3">
      <c r="A10" s="50"/>
      <c r="B10" s="50"/>
      <c r="C10" s="50"/>
      <c r="E10" s="50" t="s">
        <v>291</v>
      </c>
      <c r="F10" s="198">
        <f ca="1">C9/A9*100%</f>
        <v>0.106651539440262</v>
      </c>
    </row>
    <row r="11" spans="1:6" ht="20.25" x14ac:dyDescent="0.3">
      <c r="A11" s="323" t="s">
        <v>62</v>
      </c>
      <c r="B11" s="323"/>
      <c r="C11" s="116"/>
      <c r="E11" s="50" t="s">
        <v>292</v>
      </c>
      <c r="F11" s="199">
        <f ca="1">(C9+F20)/(A9+F20)</f>
        <v>0.19236423131545508</v>
      </c>
    </row>
    <row r="12" spans="1:6" ht="20.25" x14ac:dyDescent="0.3">
      <c r="A12" s="331" t="s">
        <v>42</v>
      </c>
      <c r="B12" s="331"/>
      <c r="C12" s="331"/>
      <c r="D12" s="331"/>
      <c r="E12" s="332" t="s">
        <v>43</v>
      </c>
      <c r="F12" s="332"/>
    </row>
    <row r="13" spans="1:6" ht="20.25" x14ac:dyDescent="0.3">
      <c r="A13" s="328" t="s">
        <v>52</v>
      </c>
      <c r="B13" s="328" t="s">
        <v>154</v>
      </c>
      <c r="C13" s="328"/>
      <c r="D13" s="117">
        <f>'월급계산(상용)'!J4</f>
        <v>1814240</v>
      </c>
      <c r="E13" s="119" t="str">
        <f>'월급계산(상용)'!$I$13</f>
        <v>건강보험</v>
      </c>
      <c r="F13" s="117">
        <f>'월급계산(상용)'!$J$13</f>
        <v>77170</v>
      </c>
    </row>
    <row r="14" spans="1:6" ht="20.25" x14ac:dyDescent="0.3">
      <c r="A14" s="328"/>
      <c r="B14" s="328" t="s">
        <v>118</v>
      </c>
      <c r="C14" s="328"/>
      <c r="D14" s="117">
        <f>'월급계산(상용)'!J5</f>
        <v>362848</v>
      </c>
      <c r="E14" s="120" t="str">
        <f>'월급계산(상용)'!$I$14</f>
        <v>장기요양보험료</v>
      </c>
      <c r="F14" s="117">
        <f>'월급계산(상용)'!$J$14</f>
        <v>9990</v>
      </c>
    </row>
    <row r="15" spans="1:6" ht="20.25" x14ac:dyDescent="0.3">
      <c r="A15" s="328"/>
      <c r="B15" s="328" t="str">
        <f>'월급계산(상용)'!A8</f>
        <v>상여금</v>
      </c>
      <c r="C15" s="328"/>
      <c r="D15" s="117">
        <f>'월급계산(상용)'!B8</f>
        <v>0</v>
      </c>
      <c r="E15" s="119" t="str">
        <f>'월급계산(상용)'!$I$15</f>
        <v>국민연금</v>
      </c>
      <c r="F15" s="117">
        <f ca="1">'월급계산(상용)'!$J$15</f>
        <v>97960</v>
      </c>
    </row>
    <row r="16" spans="1:6" ht="20.25" x14ac:dyDescent="0.3">
      <c r="A16" s="328"/>
      <c r="B16" s="328" t="s">
        <v>214</v>
      </c>
      <c r="C16" s="328"/>
      <c r="D16" s="117">
        <f>IF(B4="","",'근로계약서(상용)'!B25)</f>
        <v>0</v>
      </c>
      <c r="E16" s="119" t="str">
        <f>'월급계산(상용)'!$I$16</f>
        <v>고용보험</v>
      </c>
      <c r="F16" s="117">
        <f ca="1">'월급계산(상용)'!$J$16</f>
        <v>19590</v>
      </c>
    </row>
    <row r="17" spans="1:8" ht="20.25" x14ac:dyDescent="0.3">
      <c r="A17" s="328"/>
      <c r="B17" s="328" t="str">
        <f>'월급계산(상용)'!A18</f>
        <v>연장근로수당</v>
      </c>
      <c r="C17" s="328"/>
      <c r="D17" s="117">
        <f>'월급계산(상용)'!B18</f>
        <v>0</v>
      </c>
      <c r="E17" s="119" t="str">
        <f>'월급계산(상용)'!$I$17</f>
        <v>원천세</v>
      </c>
      <c r="F17" s="117">
        <f>'월급계산(상용)'!$J$17</f>
        <v>24990</v>
      </c>
    </row>
    <row r="18" spans="1:8" ht="20.25" x14ac:dyDescent="0.3">
      <c r="A18" s="328"/>
      <c r="B18" s="328" t="str">
        <f>'월급계산(상용)'!A19</f>
        <v>야간근로수당</v>
      </c>
      <c r="C18" s="328"/>
      <c r="D18" s="117">
        <f>'월급계산(상용)'!B19</f>
        <v>0</v>
      </c>
      <c r="E18" s="119" t="str">
        <f>'월급계산(상용)'!$I$18</f>
        <v>지방소득세</v>
      </c>
      <c r="F18" s="117">
        <f>'월급계산(상용)'!$J$18</f>
        <v>2490</v>
      </c>
    </row>
    <row r="19" spans="1:8" ht="20.25" x14ac:dyDescent="0.3">
      <c r="A19" s="328"/>
      <c r="B19" s="328" t="str">
        <f>'월급계산(상용)'!A20</f>
        <v>휴일근로수당</v>
      </c>
      <c r="C19" s="328"/>
      <c r="D19" s="117">
        <f>IF(B4="","",SUM(F35:F36))</f>
        <v>0</v>
      </c>
      <c r="E19" s="341" t="s">
        <v>288</v>
      </c>
      <c r="F19" s="341"/>
    </row>
    <row r="20" spans="1:8" ht="20.25" x14ac:dyDescent="0.3">
      <c r="A20" s="328"/>
      <c r="B20" s="328" t="str">
        <f>'월급계산(상용)'!A21</f>
        <v>연차수당</v>
      </c>
      <c r="C20" s="328"/>
      <c r="D20" s="117">
        <f>'월급계산(상용)'!B21</f>
        <v>0</v>
      </c>
      <c r="E20" s="194" t="s">
        <v>289</v>
      </c>
      <c r="F20" s="190">
        <f ca="1">SUM('월급계산(상용)'!J21:J25)</f>
        <v>231050</v>
      </c>
    </row>
    <row r="21" spans="1:8" ht="20.25" x14ac:dyDescent="0.3">
      <c r="A21" s="328"/>
      <c r="B21" s="328" t="s">
        <v>278</v>
      </c>
      <c r="C21" s="328"/>
      <c r="D21" s="117">
        <f>'월급계산(상용)'!B22</f>
        <v>0</v>
      </c>
      <c r="E21" s="194" t="s">
        <v>305</v>
      </c>
      <c r="F21" s="190">
        <f ca="1">SUM(F13:F16)+F20</f>
        <v>435760</v>
      </c>
    </row>
    <row r="22" spans="1:8" ht="20.25" x14ac:dyDescent="0.3">
      <c r="A22" s="334" t="s">
        <v>46</v>
      </c>
      <c r="B22" s="334" t="str">
        <f>'월급계산(상용)'!D3</f>
        <v>식대</v>
      </c>
      <c r="C22" s="334"/>
      <c r="D22" s="117">
        <f>'월급계산(상용)'!E3</f>
        <v>0</v>
      </c>
      <c r="E22" s="339" t="s">
        <v>287</v>
      </c>
      <c r="F22" s="340"/>
    </row>
    <row r="23" spans="1:8" ht="20.25" x14ac:dyDescent="0.3">
      <c r="A23" s="334"/>
      <c r="B23" s="334" t="str">
        <f>'월급계산(상용)'!D4</f>
        <v>자가운전보조금</v>
      </c>
      <c r="C23" s="334"/>
      <c r="D23" s="117">
        <f>'월급계산(상용)'!E4</f>
        <v>0</v>
      </c>
      <c r="E23" s="280" t="s">
        <v>332</v>
      </c>
      <c r="F23" s="190" cm="1">
        <f t="array" ref="F23">IF(B4="",0,F24/(INDEX(근로조건!$A$5:$AF$1048576,MATCH(B4,근로조건!$A$5:$A$1048576,0)+0,18)/7))</f>
        <v>41.548387096774192</v>
      </c>
      <c r="H23" s="125"/>
    </row>
    <row r="24" spans="1:8" ht="20.25" x14ac:dyDescent="0.3">
      <c r="A24" s="334"/>
      <c r="B24" s="334" t="str">
        <f>'월급계산(상용)'!D5</f>
        <v>출산/자녀보육수당</v>
      </c>
      <c r="C24" s="334"/>
      <c r="D24" s="117">
        <f>'월급계산(상용)'!E5</f>
        <v>0</v>
      </c>
      <c r="E24" s="195" t="s">
        <v>109</v>
      </c>
      <c r="F24" s="117">
        <f>'월급계산(상용)'!$B$14</f>
        <v>184</v>
      </c>
    </row>
    <row r="25" spans="1:8" ht="20.25" x14ac:dyDescent="0.3">
      <c r="A25" s="334"/>
      <c r="B25" s="334" t="str">
        <f>'월급계산(상용)'!D6</f>
        <v>연장근로수당</v>
      </c>
      <c r="C25" s="334"/>
      <c r="D25" s="117">
        <f>'월급계산(상용)'!E6</f>
        <v>0</v>
      </c>
      <c r="E25" s="191" t="s">
        <v>155</v>
      </c>
      <c r="F25" s="117">
        <f>IF($B$4="","",F24*VLOOKUP($B$4,'직원 리스트'!$5:$1048576,2,0))</f>
        <v>1814240</v>
      </c>
    </row>
    <row r="26" spans="1:8" ht="20.25" x14ac:dyDescent="0.3">
      <c r="A26" s="334"/>
      <c r="B26" s="334" t="str">
        <f>'월급계산(상용)'!D7</f>
        <v>연구보조비</v>
      </c>
      <c r="C26" s="334"/>
      <c r="D26" s="117">
        <f>'월급계산(상용)'!E7</f>
        <v>0</v>
      </c>
      <c r="E26" s="192" t="s">
        <v>285</v>
      </c>
      <c r="F26" s="193">
        <f>A9</f>
        <v>2177090</v>
      </c>
    </row>
    <row r="27" spans="1:8" ht="20.25" x14ac:dyDescent="0.3">
      <c r="A27" s="334"/>
      <c r="B27" s="334" t="str">
        <f>'월급계산(상용)'!D8</f>
        <v>여비</v>
      </c>
      <c r="C27" s="334"/>
      <c r="D27" s="117">
        <f>'월급계산(상용)'!E8</f>
        <v>0</v>
      </c>
      <c r="E27" s="191" t="s">
        <v>211</v>
      </c>
      <c r="F27" s="117">
        <f>IFERROR(VLOOKUP($B$4,'직원 리스트'!$5:$1048576,2,0),"")</f>
        <v>9860</v>
      </c>
    </row>
    <row r="28" spans="1:8" ht="20.25" x14ac:dyDescent="0.3">
      <c r="A28" s="334"/>
      <c r="B28" s="334" t="str">
        <f>'월급계산(상용)'!D9</f>
        <v>학자금, 근로장학금</v>
      </c>
      <c r="C28" s="334"/>
      <c r="D28" s="117">
        <f>'월급계산(상용)'!E9</f>
        <v>0</v>
      </c>
      <c r="E28" s="196" t="s">
        <v>207</v>
      </c>
      <c r="F28" s="117">
        <f>IF(B4="","",$A$9/$F$24)</f>
        <v>11832.010869565218</v>
      </c>
    </row>
    <row r="29" spans="1:8" ht="20.25" x14ac:dyDescent="0.3">
      <c r="A29" s="334"/>
      <c r="B29" s="334" t="str">
        <f>'월급계산(상용)'!D10</f>
        <v>기타비과세급여</v>
      </c>
      <c r="C29" s="334"/>
      <c r="D29" s="117">
        <f>'월급계산(상용)'!E10</f>
        <v>0</v>
      </c>
      <c r="E29" s="196" t="s">
        <v>290</v>
      </c>
      <c r="F29" s="197">
        <f ca="1">(F26+F20)/F24</f>
        <v>13087.717391304348</v>
      </c>
    </row>
    <row r="30" spans="1:8" ht="8.4499999999999993" customHeight="1" x14ac:dyDescent="0.3"/>
    <row r="31" spans="1:8" ht="20.25" x14ac:dyDescent="0.3">
      <c r="A31" s="333" t="s">
        <v>133</v>
      </c>
      <c r="B31" s="333"/>
      <c r="C31" s="116"/>
      <c r="D31" s="116"/>
      <c r="E31" s="116"/>
      <c r="F31" s="116"/>
    </row>
    <row r="32" spans="1:8" ht="20.25" x14ac:dyDescent="0.3">
      <c r="A32" s="121" t="s">
        <v>128</v>
      </c>
      <c r="B32" s="326" t="s">
        <v>130</v>
      </c>
      <c r="C32" s="326"/>
      <c r="D32" s="118" t="s">
        <v>286</v>
      </c>
      <c r="E32" s="121" t="s">
        <v>131</v>
      </c>
      <c r="F32" s="118" t="s">
        <v>132</v>
      </c>
    </row>
    <row r="33" spans="1:7" ht="20.25" x14ac:dyDescent="0.3">
      <c r="A33" s="122" t="s">
        <v>53</v>
      </c>
      <c r="B33" s="327">
        <f>IFERROR(VLOOKUP($B$4,'직원 리스트'!$5:$1048576,33,0),"")</f>
        <v>0</v>
      </c>
      <c r="C33" s="327"/>
      <c r="D33" s="96" t="str">
        <f>IFERROR(IF(VLOOKUP($B$4,'직원 리스트'!$5:$1048576,33,0)&gt;0,VLOOKUP($B$4,'직원 리스트'!$5:$1048576,2,0),""),"")</f>
        <v/>
      </c>
      <c r="E33" s="97" t="str">
        <f>IF(B4="","",IF(B33="","",IF(B33&gt;0,IF('월급계산(상용)'!E15&gt;=5,1.5,1),"")))</f>
        <v/>
      </c>
      <c r="F33" s="98" t="str">
        <f>IFERROR(B33*D33*E33,"")</f>
        <v/>
      </c>
    </row>
    <row r="34" spans="1:7" ht="20.25" x14ac:dyDescent="0.3">
      <c r="A34" s="122" t="s">
        <v>84</v>
      </c>
      <c r="B34" s="336">
        <f>IFERROR(IF('월급계산(상용)'!E15&gt;=5,VLOOKUP($B$4,'직원 리스트'!$5:$1048576,34,0),""),"")</f>
        <v>0</v>
      </c>
      <c r="C34" s="336"/>
      <c r="D34" s="96" t="str">
        <f>IFERROR(IF(B34="","",IF(B34&gt;0,VLOOKUP($B$4,'직원 리스트'!$5:$1048576,2,0),"")),"")</f>
        <v/>
      </c>
      <c r="E34" s="97" t="str">
        <f>IF(B4="","",IF(B34="","",IF(B34&gt;0,0.5,"")))</f>
        <v/>
      </c>
      <c r="F34" s="98" t="str">
        <f>IFERROR(IF('월급계산(상용)'!$E$15&gt;=5,B34*D34*E34,""),"")</f>
        <v/>
      </c>
      <c r="G34" s="172"/>
    </row>
    <row r="35" spans="1:7" ht="20.25" x14ac:dyDescent="0.3">
      <c r="A35" s="122" t="s">
        <v>83</v>
      </c>
      <c r="B35" s="336">
        <f>IFERROR(IF('월급계산(상용)'!E15&gt;=5,VLOOKUP($B$4,'직원 리스트'!$5:$1048576,15,0),""),"")</f>
        <v>0</v>
      </c>
      <c r="C35" s="336"/>
      <c r="D35" s="96" t="str">
        <f>IFERROR(IF(B35="","",IF(B35&gt;0,VLOOKUP($B$4,'직원 리스트'!$5:$1048576,2,0),"")),"")</f>
        <v/>
      </c>
      <c r="E35" s="97" t="str">
        <f>IF($B$4="","",IF(B35="","",IF(B35&gt;0,0.5,"")))</f>
        <v/>
      </c>
      <c r="F35" s="98" t="str">
        <f>IFERROR(IF('월급계산(상용)'!$E$15&gt;=5,B35*D35*E35,""),"")</f>
        <v/>
      </c>
      <c r="G35" s="172"/>
    </row>
    <row r="36" spans="1:7" ht="20.25" x14ac:dyDescent="0.3">
      <c r="A36" s="155" t="s">
        <v>215</v>
      </c>
      <c r="B36" s="337">
        <f>IFERROR(IF('월급계산(상용)'!E15&gt;=5,VLOOKUP($B$4,'직원 리스트'!$5:$1048576,16,0),""),"")</f>
        <v>0</v>
      </c>
      <c r="C36" s="338"/>
      <c r="D36" s="96" t="str">
        <f>IFERROR(IF(B36="","",IF(B36&gt;0,VLOOKUP($B$4,'직원 리스트'!$5:$1048576,2,0),"")),"")</f>
        <v/>
      </c>
      <c r="E36" s="97" t="str">
        <f>IF($B$4="","",IF(B36="","",IF(B36&gt;0,1,"")))</f>
        <v/>
      </c>
      <c r="F36" s="98" t="str">
        <f>IFERROR(IF('월급계산(상용)'!E15&gt;=5,B36*D36*E36,""),"")</f>
        <v/>
      </c>
      <c r="G36" s="172"/>
    </row>
    <row r="37" spans="1:7" ht="19.5" customHeight="1" x14ac:dyDescent="0.3">
      <c r="A37" s="122" t="s">
        <v>129</v>
      </c>
      <c r="B37" s="336">
        <f>IFERROR(IF('월급계산(상용)'!E15&gt;=5,VLOOKUP($B$4,'직원 리스트'!$5:$1048576,17,0)+'월급계산(상용)'!C21,""),"")</f>
        <v>0</v>
      </c>
      <c r="C37" s="336"/>
      <c r="D37" s="96" t="str">
        <f>IFERROR(IF(B37="","",IF(B37&gt;0,VLOOKUP($B$4,'직원 리스트'!$5:$1048576,2,0),"")),"")</f>
        <v/>
      </c>
      <c r="E37" s="97" t="str">
        <f>IF(B4="","",IF(B37=0,"",IF('월급계산(상용)'!$E$15&gt;=5,1,"")))</f>
        <v/>
      </c>
      <c r="F37" s="98" t="str">
        <f>IFERROR(IF(E37="","",IF('월급계산(상용)'!$E$15&gt;=5,B37*D37*E37,"")),"")</f>
        <v/>
      </c>
    </row>
    <row r="38" spans="1:7" ht="11.25" customHeight="1" x14ac:dyDescent="0.3"/>
    <row r="39" spans="1:7" s="9" customFormat="1" ht="15.75" customHeight="1" x14ac:dyDescent="0.3">
      <c r="A39" s="335" t="s">
        <v>59</v>
      </c>
      <c r="B39" s="335"/>
      <c r="C39" s="335"/>
      <c r="D39" s="335"/>
      <c r="E39" s="335"/>
      <c r="F39" s="335"/>
    </row>
    <row r="40" spans="1:7" s="9" customFormat="1" ht="16.350000000000001" customHeight="1" x14ac:dyDescent="0.3">
      <c r="B40" s="51"/>
      <c r="C40" s="51"/>
      <c r="D40" s="51"/>
      <c r="E40" s="51"/>
      <c r="F40" s="51"/>
    </row>
    <row r="41" spans="1:7" s="9" customFormat="1" ht="24" x14ac:dyDescent="0.3">
      <c r="A41" s="335" t="s">
        <v>58</v>
      </c>
      <c r="B41" s="335"/>
      <c r="C41" s="335"/>
      <c r="D41" s="335"/>
      <c r="E41" s="335"/>
      <c r="F41" s="335"/>
    </row>
    <row r="42" spans="1:7" s="9" customFormat="1" ht="18.600000000000001" customHeight="1" x14ac:dyDescent="0.3">
      <c r="B42" s="51"/>
      <c r="C42" s="51"/>
      <c r="D42" s="51"/>
      <c r="E42" s="51"/>
      <c r="F42" s="51"/>
    </row>
    <row r="43" spans="1:7" s="9" customFormat="1" ht="14.25" customHeight="1" x14ac:dyDescent="0.3">
      <c r="A43" s="335" t="s">
        <v>60</v>
      </c>
      <c r="B43" s="335"/>
      <c r="C43" s="335"/>
      <c r="D43" s="335"/>
      <c r="E43" s="335"/>
      <c r="F43" s="335"/>
    </row>
    <row r="44" spans="1:7" s="9" customFormat="1" ht="15" customHeight="1" x14ac:dyDescent="0.3">
      <c r="B44" s="51"/>
      <c r="C44" s="51"/>
      <c r="D44" s="51"/>
      <c r="E44" s="51"/>
      <c r="F44" s="51"/>
    </row>
    <row r="45" spans="1:7" s="9" customFormat="1" ht="24" x14ac:dyDescent="0.3">
      <c r="A45" s="335" t="s">
        <v>61</v>
      </c>
      <c r="B45" s="335"/>
      <c r="C45" s="335"/>
      <c r="D45" s="335"/>
      <c r="E45" s="335"/>
      <c r="F45" s="335"/>
    </row>
  </sheetData>
  <sheetProtection algorithmName="SHA-512" hashValue="6AKHcNf0xWhhkpagxJ9w38K5ig5+oU56UwV/waRy2T2bBw8203T1F8O95oNyorBYc06cWj0rO5A2Clskf+tVgw==" saltValue="jFkNbC9c/E09t+yRpdw8DA==" spinCount="100000" sheet="1" formatCells="0" formatColumns="0" formatRows="0" insertColumns="0" insertRows="0"/>
  <mergeCells count="48">
    <mergeCell ref="E22:F22"/>
    <mergeCell ref="E19:F19"/>
    <mergeCell ref="A39:F39"/>
    <mergeCell ref="A41:F41"/>
    <mergeCell ref="A43:F43"/>
    <mergeCell ref="A45:F45"/>
    <mergeCell ref="B34:C34"/>
    <mergeCell ref="B35:C35"/>
    <mergeCell ref="B37:C37"/>
    <mergeCell ref="B36:C36"/>
    <mergeCell ref="A8:B8"/>
    <mergeCell ref="C8:D8"/>
    <mergeCell ref="B24:C24"/>
    <mergeCell ref="B25:C25"/>
    <mergeCell ref="B26:C26"/>
    <mergeCell ref="A22:A29"/>
    <mergeCell ref="B27:C27"/>
    <mergeCell ref="B28:C28"/>
    <mergeCell ref="B29:C29"/>
    <mergeCell ref="B18:C18"/>
    <mergeCell ref="B19:C19"/>
    <mergeCell ref="B14:C14"/>
    <mergeCell ref="B16:C16"/>
    <mergeCell ref="A13:A21"/>
    <mergeCell ref="B21:C21"/>
    <mergeCell ref="E8:F8"/>
    <mergeCell ref="B32:C32"/>
    <mergeCell ref="B33:C33"/>
    <mergeCell ref="B20:C20"/>
    <mergeCell ref="A9:B9"/>
    <mergeCell ref="C9:D9"/>
    <mergeCell ref="E9:F9"/>
    <mergeCell ref="A11:B11"/>
    <mergeCell ref="A12:D12"/>
    <mergeCell ref="E12:F12"/>
    <mergeCell ref="A31:B31"/>
    <mergeCell ref="B13:C13"/>
    <mergeCell ref="B15:C15"/>
    <mergeCell ref="B17:C17"/>
    <mergeCell ref="B22:C22"/>
    <mergeCell ref="B23:C23"/>
    <mergeCell ref="A2:F2"/>
    <mergeCell ref="B4:C4"/>
    <mergeCell ref="B5:C5"/>
    <mergeCell ref="E6:F6"/>
    <mergeCell ref="A7:B7"/>
    <mergeCell ref="E4:F4"/>
    <mergeCell ref="E5:F5"/>
  </mergeCells>
  <phoneticPr fontId="2" type="noConversion"/>
  <conditionalFormatting sqref="D16">
    <cfRule type="cellIs" dxfId="1" priority="4" operator="lessThan">
      <formula>0</formula>
    </cfRule>
  </conditionalFormatting>
  <pageMargins left="0.70866141732283472" right="0.70866141732283472" top="0.39370078740157483" bottom="0.74803149606299213" header="0" footer="0.31496062992125984"/>
  <pageSetup paperSize="9" scale="85" orientation="portrait" horizontalDpi="360" verticalDpi="360" r:id="rId1"/>
  <ignoredErrors>
    <ignoredError sqref="F10" unlockedFormula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AFA91-CF1B-4313-B161-D51A7C406EBC}">
  <sheetPr>
    <tabColor theme="5" tint="0.39997558519241921"/>
  </sheetPr>
  <dimension ref="A1:H44"/>
  <sheetViews>
    <sheetView view="pageBreakPreview" zoomScale="115" zoomScaleNormal="115" zoomScaleSheetLayoutView="115" workbookViewId="0">
      <selection activeCell="A5" sqref="A5:G5"/>
    </sheetView>
  </sheetViews>
  <sheetFormatPr defaultColWidth="12.625" defaultRowHeight="16.5" x14ac:dyDescent="0.3"/>
  <cols>
    <col min="1" max="1" width="12.125" style="55" customWidth="1"/>
    <col min="2" max="5" width="11.125" style="55" customWidth="1"/>
    <col min="6" max="6" width="11.625" style="55" customWidth="1"/>
    <col min="7" max="8" width="11.125" style="55" customWidth="1"/>
    <col min="9" max="16384" width="12.625" style="55"/>
  </cols>
  <sheetData>
    <row r="1" spans="1:8" ht="43.5" customHeight="1" x14ac:dyDescent="0.3">
      <c r="A1" s="342" t="s">
        <v>158</v>
      </c>
      <c r="B1" s="342"/>
      <c r="C1" s="342"/>
      <c r="D1" s="342"/>
      <c r="E1" s="342"/>
      <c r="F1" s="342"/>
      <c r="G1" s="342"/>
      <c r="H1" s="342"/>
    </row>
    <row r="2" spans="1:8" x14ac:dyDescent="0.3">
      <c r="A2" s="132"/>
      <c r="B2" s="48"/>
      <c r="C2" s="48"/>
      <c r="D2" s="48"/>
      <c r="E2" s="48"/>
      <c r="F2" s="48"/>
      <c r="G2" s="48"/>
      <c r="H2" s="48"/>
    </row>
    <row r="3" spans="1:8" x14ac:dyDescent="0.3">
      <c r="A3" s="171"/>
      <c r="B3" s="347" t="s">
        <v>177</v>
      </c>
      <c r="C3" s="347"/>
      <c r="D3" s="133" t="str">
        <f>IF('월급계산(상용)'!B3="","",'월급계산(상용)'!B3)</f>
        <v>홍길동</v>
      </c>
      <c r="E3" s="347" t="s">
        <v>176</v>
      </c>
      <c r="F3" s="347"/>
      <c r="G3" s="347"/>
      <c r="H3" s="347"/>
    </row>
    <row r="4" spans="1:8" ht="24" customHeight="1" x14ac:dyDescent="0.3">
      <c r="A4" s="134" t="s">
        <v>185</v>
      </c>
      <c r="B4" s="135" t="str">
        <f>(IF(D3="","",IF(VLOOKUP(D3,'직원 리스트'!$5:$1048576,4,0)="","",VLOOKUP(D3,'직원 리스트'!$5:$1048576,4,0))))</f>
        <v/>
      </c>
      <c r="C4" s="136" t="s">
        <v>186</v>
      </c>
      <c r="D4" s="136"/>
      <c r="E4" s="136" t="s">
        <v>187</v>
      </c>
      <c r="F4" s="136"/>
      <c r="G4" s="136"/>
      <c r="H4" s="48"/>
    </row>
    <row r="5" spans="1:8" x14ac:dyDescent="0.3">
      <c r="A5" s="347" t="s">
        <v>220</v>
      </c>
      <c r="B5" s="347"/>
      <c r="C5" s="347"/>
      <c r="D5" s="347"/>
      <c r="E5" s="347"/>
      <c r="F5" s="347"/>
      <c r="G5" s="347"/>
      <c r="H5" s="48"/>
    </row>
    <row r="6" spans="1:8" ht="6.75" customHeight="1" x14ac:dyDescent="0.3">
      <c r="A6" s="137"/>
      <c r="B6" s="137"/>
      <c r="C6" s="137"/>
      <c r="D6" s="137"/>
      <c r="E6" s="137"/>
      <c r="F6" s="137"/>
      <c r="G6" s="137"/>
      <c r="H6" s="48"/>
    </row>
    <row r="7" spans="1:8" x14ac:dyDescent="0.3">
      <c r="A7" s="134" t="s">
        <v>168</v>
      </c>
      <c r="B7" s="347"/>
      <c r="C7" s="347"/>
      <c r="D7" s="347"/>
      <c r="E7" s="347"/>
      <c r="F7" s="347"/>
      <c r="G7" s="347"/>
      <c r="H7" s="347"/>
    </row>
    <row r="8" spans="1:8" ht="4.5" customHeight="1" x14ac:dyDescent="0.3">
      <c r="A8" s="134"/>
      <c r="B8" s="138"/>
      <c r="C8" s="138"/>
      <c r="D8" s="138"/>
      <c r="E8" s="138"/>
      <c r="F8" s="138"/>
      <c r="G8" s="138"/>
      <c r="H8" s="138"/>
    </row>
    <row r="9" spans="1:8" x14ac:dyDescent="0.3">
      <c r="A9" s="134" t="s">
        <v>188</v>
      </c>
      <c r="B9" s="347"/>
      <c r="C9" s="347"/>
      <c r="D9" s="347"/>
      <c r="E9" s="347"/>
      <c r="F9" s="347"/>
      <c r="G9" s="347"/>
      <c r="H9" s="347"/>
    </row>
    <row r="10" spans="1:8" x14ac:dyDescent="0.3">
      <c r="A10" s="347" t="s">
        <v>239</v>
      </c>
      <c r="B10" s="347"/>
      <c r="C10" s="347"/>
      <c r="D10" s="347"/>
      <c r="E10" s="347"/>
      <c r="F10" s="347"/>
      <c r="G10" s="347"/>
      <c r="H10" s="48"/>
    </row>
    <row r="11" spans="1:8" ht="7.5" customHeight="1" x14ac:dyDescent="0.3">
      <c r="A11" s="134"/>
      <c r="B11" s="138"/>
      <c r="C11" s="138"/>
      <c r="D11" s="138"/>
      <c r="E11" s="138"/>
      <c r="F11" s="138"/>
      <c r="G11" s="138"/>
      <c r="H11" s="138"/>
    </row>
    <row r="12" spans="1:8" ht="17.25" thickBot="1" x14ac:dyDescent="0.35">
      <c r="A12" s="353" t="s">
        <v>159</v>
      </c>
      <c r="B12" s="353"/>
      <c r="C12" s="353"/>
      <c r="D12" s="48"/>
      <c r="E12" s="48"/>
      <c r="F12" s="48"/>
      <c r="G12" s="48"/>
      <c r="H12" s="48"/>
    </row>
    <row r="13" spans="1:8" ht="17.25" thickBot="1" x14ac:dyDescent="0.35">
      <c r="A13" s="139" t="s">
        <v>160</v>
      </c>
      <c r="B13" s="140" t="s">
        <v>178</v>
      </c>
      <c r="C13" s="140" t="s">
        <v>179</v>
      </c>
      <c r="D13" s="140" t="s">
        <v>180</v>
      </c>
      <c r="E13" s="140" t="s">
        <v>181</v>
      </c>
      <c r="F13" s="140" t="s">
        <v>182</v>
      </c>
      <c r="G13" s="140" t="s">
        <v>183</v>
      </c>
      <c r="H13" s="140" t="s">
        <v>184</v>
      </c>
    </row>
    <row r="14" spans="1:8" ht="17.25" thickBot="1" x14ac:dyDescent="0.35">
      <c r="A14" s="141" t="s">
        <v>161</v>
      </c>
      <c r="B14" s="142" t="str" cm="1">
        <f t="array" ref="B14">IFERROR(IF(D3="","",IF(SUM(INDEX(근로조건!$A$5:$L$1048576,MATCH(D3,근로조건!$A$5:$A$1048576,0)+1,9),INDEX(근로조건!$A$5:$L$1048576,MATCH(D3,근로조건!$A$5:$A$1048576,0)+1,10),INDEX(근로조건!$A$5:$L$1048576,MATCH(D3,근로조건!$A$5:$A$1048576,0)+1,11),INDEX(근로조건!$A$5:$L$1048576,MATCH(D3,근로조건!$A$5:$A$1048576,0)+1,12),INDEX(근로조건!$A$5:$L$1048576,MATCH(D3,근로조건!$A$5:$A$1048576,0)+1,13),INDEX(근로조건!$A$5:$L$1048576,MATCH(D3,근로조건!$A$5:$A$1048576,0)+1,14),INDEX(근로조건!$A$5:$L$1048576,MATCH(D3,근로조건!$A$5:$A$1048576,0)+1,15))=0,INDEX(근로조건!$A$5:$L$1048576,MATCH(D3,근로조건!$A$5:$A$1048576,0)+1,2),SUM(INDEX(근로조건!$A$5:$L$1048576,MATCH(D3,근로조건!$A$5:$A$1048576,0)+1,2),INDEX(근로조건!$A$5:$L$1048576,MATCH(D3,근로조건!$A$5:$A$1048576,0)+1,9))/2)),"")</f>
        <v/>
      </c>
      <c r="C14" s="142" t="str" cm="1">
        <f t="array" ref="C14">IFERROR(IF(D3="","",IF(SUM(INDEX(근로조건!$A$5:$L$1048576,MATCH(D3,근로조건!$A$5:$A$1048576,0)+1,9),INDEX(근로조건!$A$5:$L$1048576,MATCH(D3,근로조건!$A$5:$A$1048576,0)+1,10),INDEX(근로조건!$A$5:$L$1048576,MATCH(D3,근로조건!$A$5:$A$1048576,0)+1,11),INDEX(근로조건!$A$5:$L$1048576,MATCH(D3,근로조건!$A$5:$A$1048576,0)+1,12),INDEX(근로조건!$A$5:$L$1048576,MATCH(D3,근로조건!$A$5:$A$1048576,0)+1,13),INDEX(근로조건!$A$5:$L$1048576,MATCH(D3,근로조건!$A$5:$A$1048576,0)+1,14),INDEX(근로조건!$A$5:$L$1048576,MATCH(D3,근로조건!$A$5:$A$1048576,0)+1,15))=0,INDEX(근로조건!$A$5:$L$1048576,MATCH(D3,근로조건!$A$5:$A$1048576,0)+1,3),SUM(INDEX(근로조건!$A$5:$L$1048576,MATCH(D3,근로조건!$A$5:$A$1048576,0)+1,3),INDEX(근로조건!$A$5:$L$1048576,MATCH(D3,근로조건!$A$5:$A$1048576,0)+1,10))/2)),"")</f>
        <v/>
      </c>
      <c r="D14" s="142" t="str" cm="1">
        <f t="array" ref="D14">IFERROR(IF(D3="","",IF(SUM(INDEX(근로조건!$A$5:$L$1048576,MATCH(D3,근로조건!$A$5:$A$1048576,0)+1,9),INDEX(근로조건!$A$5:$L$1048576,MATCH(D3,근로조건!$A$5:$A$1048576,0)+1,10),INDEX(근로조건!$A$5:$L$1048576,MATCH(D3,근로조건!$A$5:$A$1048576,0)+1,11),INDEX(근로조건!$A$5:$L$1048576,MATCH(D3,근로조건!$A$5:$A$1048576,0)+1,12),INDEX(근로조건!$A$5:$L$1048576,MATCH(D3,근로조건!$A$5:$A$1048576,0)+1,13),INDEX(근로조건!$A$5:$L$1048576,MATCH(D3,근로조건!$A$5:$A$1048576,0)+1,14),INDEX(근로조건!$A$5:$L$1048576,MATCH(D3,근로조건!$A$5:$A$1048576,0)+1,15))=0,INDEX(근로조건!$A$5:$L$1048576,MATCH(D3,근로조건!$A$5:$A$1048576,0)+1,4),0.5*SUM(INDEX(근로조건!$A$5:$L$1048576,MATCH(D3,근로조건!$A$5:$A$1048576,0)+1,4),INDEX(근로조건!$A$5:$L$1048576,MATCH(D3,근로조건!$A$5:$A$1048576,0)+1,11)))),"")</f>
        <v/>
      </c>
      <c r="E14" s="142" t="str" cm="1">
        <f t="array" ref="E14">IFERROR(IF(D3="","",IF(SUM(INDEX(근로조건!$A$5:$L$1048576,MATCH(D3,근로조건!$A$5:$A$1048576,0)+1,9),INDEX(근로조건!$A$5:$L$1048576,MATCH(D3,근로조건!$A$5:$A$1048576,0)+1,10),INDEX(근로조건!$A$5:$L$1048576,MATCH(D3,근로조건!$A$5:$A$1048576,0)+1,11),INDEX(근로조건!$A$5:$L$1048576,MATCH(D3,근로조건!$A$5:$A$1048576,0)+1,12),INDEX(근로조건!$A$5:$L$1048576,MATCH(D3,근로조건!$A$5:$A$1048576,0)+1,13),INDEX(근로조건!$A$5:$L$1048576,MATCH(D3,근로조건!$A$5:$A$1048576,0)+1,14),INDEX(근로조건!$A$5:$L$1048576,MATCH(D3,근로조건!$A$5:$A$1048576,0)+1,15))=0,INDEX(근로조건!$A$5:$L$1048576,MATCH(D3,근로조건!$A$5:$A$1048576,0)+1,5),0.5*SUM(INDEX(근로조건!$A$5:$L$1048576,MATCH(D3,근로조건!$A$5:$A$1048576,0)+1,5),INDEX(근로조건!$A$5:$L$1048576,MATCH(D3,근로조건!$A$5:$A$1048576,0)+1,12)))),"")</f>
        <v/>
      </c>
      <c r="F14" s="142" t="str" cm="1">
        <f t="array" ref="F14">IFERROR(IF(D3="","",IF(SUM(INDEX(근로조건!$A$5:$L$1048576,MATCH(D3,근로조건!$A$5:$A$1048576,0)+1,9),INDEX(근로조건!$A$5:$L$1048576,MATCH(D3,근로조건!$A$5:$A$1048576,0)+1,10),INDEX(근로조건!$A$5:$L$1048576,MATCH(D3,근로조건!$A$5:$A$1048576,0)+1,11),INDEX(근로조건!$A$5:$L$1048576,MATCH(D3,근로조건!$A$5:$A$1048576,0)+1,12),INDEX(근로조건!$A$5:$L$1048576,MATCH(D3,근로조건!$A$5:$A$1048576,0)+1,13),INDEX(근로조건!$A$5:$L$1048576,MATCH(D3,근로조건!$A$5:$A$1048576,0)+1,14),INDEX(근로조건!$A$5:$L$1048576,MATCH(D3,근로조건!$A$5:$A$1048576,0)+1,15))=0,INDEX(근로조건!$A$5:$L$1048576,MATCH(D3,근로조건!$A$5:$A$1048576,0)+1,6),0.5*SUM(INDEX(근로조건!$A$5:$L$1048576,MATCH(D3,근로조건!$A$5:$A$1048576,0)+1,6),INDEX(근로조건!$A$5:$L$1048576,MATCH(D3,근로조건!$A$5:$A$1048576,0)+1,13)))),"")</f>
        <v/>
      </c>
      <c r="G14" s="142" t="str" cm="1">
        <f t="array" ref="G14">IFERROR(IF(D3="","",IF(SUM(INDEX(근로조건!$A$5:$L$1048576,MATCH(D3,근로조건!$A$5:$A$1048576,0)+1,9),INDEX(근로조건!$A$5:$L$1048576,MATCH(D3,근로조건!$A$5:$A$1048576,0)+1,10),INDEX(근로조건!$A$5:$L$1048576,MATCH(D3,근로조건!$A$5:$A$1048576,0)+1,11),INDEX(근로조건!$A$5:$L$1048576,MATCH(D3,근로조건!$A$5:$A$1048576,0)+1,12),INDEX(근로조건!$A$5:$L$1048576,MATCH(D3,근로조건!$A$5:$A$1048576,0)+1,13),INDEX(근로조건!$A$5:$L$1048576,MATCH(D3,근로조건!$A$5:$A$1048576,0)+1,14),INDEX(근로조건!$A$5:$L$1048576,MATCH(D3,근로조건!$A$5:$A$1048576,0)+1,15))=0,INDEX(근로조건!$A$5:$L$1048576,MATCH(D3,근로조건!$A$5:$A$1048576,0)+1,7),0.5*SUM(INDEX(근로조건!$A$5:$L$1048576,MATCH(D3,근로조건!$A$5:$A$1048576,0)+1,7),INDEX(근로조건!$A$5:$L$1048576,MATCH(D3,근로조건!$A$5:$A$1048576,0)+1,14)))),"")</f>
        <v/>
      </c>
      <c r="H14" s="142" t="str" cm="1">
        <f t="array" ref="H14">IFERROR(IF(D3="","",IF(SUM(INDEX(근로조건!$A$5:$L$1048576,MATCH(D3,근로조건!$A$5:$A$1048576,0)+1,9),INDEX(근로조건!$A$5:$L$1048576,MATCH(D3,근로조건!$A$5:$A$1048576,0)+1,10),INDEX(근로조건!$A$5:$L$1048576,MATCH(D3,근로조건!$A$5:$A$1048576,0)+1,11),INDEX(근로조건!$A$5:$L$1048576,MATCH(D3,근로조건!$A$5:$A$1048576,0)+1,12),INDEX(근로조건!$A$5:$L$1048576,MATCH(D3,근로조건!$A$5:$A$1048576,0)+1,13),INDEX(근로조건!$A$5:$L$1048576,MATCH(D3,근로조건!$A$5:$A$1048576,0)+1,14),INDEX(근로조건!$A$5:$L$1048576,MATCH(D3,근로조건!$A$5:$A$1048576,0)+1,15))=0,INDEX(근로조건!$A$5:$L$1048576,MATCH(D3,근로조건!$A$5:$A$1048576,0)+1,8),0.5*SUM(INDEX(근로조건!$A$5:$L$1048576,MATCH(D3,근로조건!$A$5:$A$1048576,0)+1,8),INDEX(근로조건!$A$5:$L$1048576,MATCH(D3,근로조건!$A$5:$A$1048576,0)+1,15)))),"")</f>
        <v/>
      </c>
    </row>
    <row r="15" spans="1:8" ht="17.25" thickBot="1" x14ac:dyDescent="0.35">
      <c r="A15" s="141" t="s">
        <v>162</v>
      </c>
      <c r="B15" s="143" t="s">
        <v>169</v>
      </c>
      <c r="C15" s="143" t="s">
        <v>189</v>
      </c>
      <c r="D15" s="143" t="s">
        <v>169</v>
      </c>
      <c r="E15" s="143" t="s">
        <v>169</v>
      </c>
      <c r="F15" s="143" t="s">
        <v>169</v>
      </c>
      <c r="G15" s="143" t="s">
        <v>169</v>
      </c>
      <c r="H15" s="143" t="s">
        <v>169</v>
      </c>
    </row>
    <row r="16" spans="1:8" ht="17.25" thickBot="1" x14ac:dyDescent="0.35">
      <c r="A16" s="141" t="s">
        <v>163</v>
      </c>
      <c r="B16" s="143" t="s">
        <v>169</v>
      </c>
      <c r="C16" s="143" t="s">
        <v>169</v>
      </c>
      <c r="D16" s="143" t="s">
        <v>169</v>
      </c>
      <c r="E16" s="143" t="s">
        <v>169</v>
      </c>
      <c r="F16" s="143" t="s">
        <v>169</v>
      </c>
      <c r="G16" s="143" t="s">
        <v>216</v>
      </c>
      <c r="H16" s="143" t="s">
        <v>169</v>
      </c>
    </row>
    <row r="17" spans="1:8" x14ac:dyDescent="0.3">
      <c r="A17" s="351" t="s">
        <v>164</v>
      </c>
      <c r="B17" s="144" t="s">
        <v>210</v>
      </c>
      <c r="C17" s="144" t="s">
        <v>170</v>
      </c>
      <c r="D17" s="144" t="s">
        <v>170</v>
      </c>
      <c r="E17" s="144" t="s">
        <v>170</v>
      </c>
      <c r="F17" s="144" t="s">
        <v>170</v>
      </c>
      <c r="G17" s="144" t="s">
        <v>170</v>
      </c>
      <c r="H17" s="144" t="s">
        <v>170</v>
      </c>
    </row>
    <row r="18" spans="1:8" ht="17.25" thickBot="1" x14ac:dyDescent="0.35">
      <c r="A18" s="352"/>
      <c r="B18" s="143" t="s">
        <v>171</v>
      </c>
      <c r="C18" s="143" t="s">
        <v>171</v>
      </c>
      <c r="D18" s="143" t="s">
        <v>171</v>
      </c>
      <c r="E18" s="143" t="s">
        <v>171</v>
      </c>
      <c r="F18" s="143" t="s">
        <v>171</v>
      </c>
      <c r="G18" s="143" t="s">
        <v>172</v>
      </c>
      <c r="H18" s="143" t="s">
        <v>172</v>
      </c>
    </row>
    <row r="19" spans="1:8" ht="36" customHeight="1" x14ac:dyDescent="0.3">
      <c r="A19" s="348" t="s">
        <v>199</v>
      </c>
      <c r="B19" s="348"/>
      <c r="C19" s="348"/>
      <c r="D19" s="348"/>
      <c r="E19" s="348"/>
      <c r="F19" s="348"/>
      <c r="G19" s="348"/>
      <c r="H19" s="348"/>
    </row>
    <row r="20" spans="1:8" x14ac:dyDescent="0.3">
      <c r="A20" s="145" t="s">
        <v>165</v>
      </c>
      <c r="B20" s="48"/>
      <c r="C20" s="48"/>
      <c r="D20" s="48"/>
      <c r="E20" s="48"/>
      <c r="F20" s="48"/>
      <c r="G20" s="48"/>
      <c r="H20" s="48"/>
    </row>
    <row r="21" spans="1:8" x14ac:dyDescent="0.3">
      <c r="A21" s="138" t="s">
        <v>202</v>
      </c>
      <c r="B21" s="161">
        <f>IF(D3="","",IF(VLOOKUP(D3,'직원 리스트'!$5:$1048576,44,0)="",B26,VLOOKUP(D3,'직원 리스트'!$5:$1048576,44,0)))</f>
        <v>2177090</v>
      </c>
      <c r="C21" s="48"/>
      <c r="D21" s="48"/>
      <c r="E21" s="48"/>
      <c r="F21" s="48"/>
      <c r="G21" s="48"/>
      <c r="H21" s="48"/>
    </row>
    <row r="22" spans="1:8" x14ac:dyDescent="0.3">
      <c r="A22" s="146" t="s">
        <v>203</v>
      </c>
      <c r="B22" s="147">
        <f>'임금명세서(상용)'!D13</f>
        <v>1814240</v>
      </c>
      <c r="C22" s="146" t="str">
        <f>IF('월급계산(상용)'!B18=0,"",'월급계산(상용)'!A18)</f>
        <v/>
      </c>
      <c r="D22" s="148" t="str">
        <f>IF('월급계산(상용)'!B18=0,"",'월급계산(상용)'!B18)</f>
        <v/>
      </c>
      <c r="E22" s="149"/>
      <c r="F22" s="150" t="s">
        <v>198</v>
      </c>
      <c r="G22" s="151">
        <f>'임금명세서(상용)'!F24</f>
        <v>184</v>
      </c>
      <c r="H22" s="149" t="s">
        <v>200</v>
      </c>
    </row>
    <row r="23" spans="1:8" x14ac:dyDescent="0.3">
      <c r="A23" s="146" t="s">
        <v>204</v>
      </c>
      <c r="B23" s="147">
        <f>'임금명세서(상용)'!D14</f>
        <v>362848</v>
      </c>
      <c r="C23" s="146" t="str">
        <f>IF('월급계산(상용)'!B19=0,"",'월급계산(상용)'!A19)</f>
        <v/>
      </c>
      <c r="D23" s="148" t="str">
        <f>IF('월급계산(상용)'!B19=0,"",'월급계산(상용)'!B19)</f>
        <v/>
      </c>
      <c r="E23" s="149"/>
      <c r="F23" s="150" t="s">
        <v>209</v>
      </c>
      <c r="G23" s="152">
        <f>IFERROR(VLOOKUP(D3,'직원 리스트'!$5:$1048576,2,0),"")</f>
        <v>9860</v>
      </c>
      <c r="H23" s="149" t="s">
        <v>201</v>
      </c>
    </row>
    <row r="24" spans="1:8" x14ac:dyDescent="0.3">
      <c r="A24" s="146" t="s">
        <v>205</v>
      </c>
      <c r="B24" s="153">
        <f>'월급계산(상용)'!B8</f>
        <v>0</v>
      </c>
      <c r="C24" s="146" t="str">
        <f>IF('월급계산(상용)'!B20=0,"",'월급계산(상용)'!A20)</f>
        <v/>
      </c>
      <c r="D24" s="148" t="str">
        <f>IF('월급계산(상용)'!B20=0,"",'월급계산(상용)'!B20)</f>
        <v/>
      </c>
      <c r="E24" s="149"/>
      <c r="F24" s="150" t="s">
        <v>208</v>
      </c>
      <c r="G24" s="151">
        <f>IF(D3="","",IF(OR(B21="",B21=0),B26/G22,B21/G22))</f>
        <v>11832.010869565218</v>
      </c>
      <c r="H24" s="149" t="s">
        <v>201</v>
      </c>
    </row>
    <row r="25" spans="1:8" x14ac:dyDescent="0.3">
      <c r="A25" s="146" t="s">
        <v>212</v>
      </c>
      <c r="B25" s="153">
        <f>IF(D3="","",IF(OR($B$21="",$B$21=0),0,ROUND($B$21-SUM($B$22,$B$23,$D$22:$D$25)-'월급계산(상용)'!B21-'월급계산(상용)'!B22-B24,-1)))</f>
        <v>0</v>
      </c>
      <c r="C25" s="146" t="s">
        <v>221</v>
      </c>
      <c r="D25" s="148">
        <f>IF(D3="","",SUM('월급계산(상용)'!E3:E10))</f>
        <v>0</v>
      </c>
      <c r="E25" s="149"/>
      <c r="F25" s="150" t="s">
        <v>231</v>
      </c>
      <c r="G25" s="151">
        <f ca="1">IF(D3="","",IF(OR(B21="",B21=0),(B26+SUM('월급계산(상용)'!J21:J25))/G22,(B21+SUM('월급계산(상용)'!J21:J25))/G22))</f>
        <v>13087.717391304348</v>
      </c>
      <c r="H25" s="149" t="s">
        <v>201</v>
      </c>
    </row>
    <row r="26" spans="1:8" x14ac:dyDescent="0.3">
      <c r="A26" s="146" t="s">
        <v>206</v>
      </c>
      <c r="B26" s="344">
        <f>IF(D3="","",IF(VLOOKUP(D3,'직원 리스트'!$5:$1048576,44,0)="",ROUND(SUM(B22,B23:B24,D22:D25)+'월급계산(상용)'!B21+'월급계산(상용)'!B22,-1),ROUND(SUM(B22,B23:B25,D22:D25)+'월급계산(상용)'!B21+'월급계산(상용)'!B22,-1)))</f>
        <v>2177090</v>
      </c>
      <c r="C26" s="345"/>
      <c r="D26" s="346"/>
      <c r="E26" s="149"/>
      <c r="F26" s="151"/>
      <c r="G26" s="149"/>
      <c r="H26" s="149"/>
    </row>
    <row r="27" spans="1:8" x14ac:dyDescent="0.3">
      <c r="A27" s="347" t="s">
        <v>213</v>
      </c>
      <c r="B27" s="347"/>
      <c r="C27" s="347"/>
      <c r="D27" s="347"/>
      <c r="E27" s="347"/>
      <c r="F27" s="347"/>
      <c r="G27" s="347"/>
      <c r="H27" s="347"/>
    </row>
    <row r="28" spans="1:8" ht="9.75" customHeight="1" x14ac:dyDescent="0.3">
      <c r="A28" s="137"/>
      <c r="B28" s="137"/>
      <c r="C28" s="137"/>
      <c r="D28" s="137"/>
      <c r="E28" s="137"/>
      <c r="F28" s="137"/>
      <c r="G28" s="137"/>
      <c r="H28" s="137"/>
    </row>
    <row r="29" spans="1:8" x14ac:dyDescent="0.3">
      <c r="A29" s="349" t="s">
        <v>236</v>
      </c>
      <c r="B29" s="349"/>
      <c r="C29" s="48"/>
      <c r="D29" s="48"/>
      <c r="E29" s="48"/>
      <c r="F29" s="48"/>
      <c r="G29" s="48"/>
      <c r="H29" s="48"/>
    </row>
    <row r="30" spans="1:8" ht="36" customHeight="1" x14ac:dyDescent="0.3">
      <c r="A30" s="350" t="s">
        <v>166</v>
      </c>
      <c r="B30" s="350"/>
      <c r="C30" s="350"/>
      <c r="D30" s="350"/>
      <c r="E30" s="350"/>
      <c r="F30" s="350"/>
      <c r="G30" s="350"/>
      <c r="H30" s="350"/>
    </row>
    <row r="31" spans="1:8" x14ac:dyDescent="0.3">
      <c r="A31" s="354" t="s">
        <v>237</v>
      </c>
      <c r="B31" s="354"/>
      <c r="C31" s="154"/>
      <c r="D31" s="154"/>
      <c r="E31" s="154"/>
      <c r="F31" s="154"/>
      <c r="G31" s="154"/>
      <c r="H31" s="154"/>
    </row>
    <row r="32" spans="1:8" x14ac:dyDescent="0.3">
      <c r="A32" s="350" t="s">
        <v>218</v>
      </c>
      <c r="B32" s="350"/>
      <c r="C32" s="350"/>
      <c r="D32" s="350"/>
      <c r="E32" s="350"/>
      <c r="F32" s="350"/>
      <c r="G32" s="350"/>
      <c r="H32" s="350"/>
    </row>
    <row r="33" spans="1:8" x14ac:dyDescent="0.3">
      <c r="A33" s="354" t="s">
        <v>240</v>
      </c>
      <c r="B33" s="354"/>
      <c r="C33" s="154"/>
      <c r="D33" s="154"/>
      <c r="E33" s="154"/>
      <c r="F33" s="154"/>
      <c r="G33" s="154"/>
      <c r="H33" s="154"/>
    </row>
    <row r="34" spans="1:8" ht="16.5" customHeight="1" x14ac:dyDescent="0.3">
      <c r="A34" s="347" t="s">
        <v>241</v>
      </c>
      <c r="B34" s="347"/>
      <c r="C34" s="347"/>
      <c r="D34" s="347"/>
      <c r="E34" s="347"/>
      <c r="F34" s="347"/>
      <c r="G34" s="347"/>
      <c r="H34" s="347"/>
    </row>
    <row r="35" spans="1:8" x14ac:dyDescent="0.3">
      <c r="A35" s="145" t="s">
        <v>219</v>
      </c>
      <c r="B35" s="48"/>
      <c r="C35" s="48"/>
      <c r="D35" s="48"/>
      <c r="E35" s="48"/>
      <c r="F35" s="48"/>
      <c r="G35" s="48"/>
      <c r="H35" s="48"/>
    </row>
    <row r="36" spans="1:8" x14ac:dyDescent="0.3">
      <c r="A36" s="347" t="s">
        <v>238</v>
      </c>
      <c r="B36" s="347"/>
      <c r="C36" s="347"/>
      <c r="D36" s="347"/>
      <c r="E36" s="347"/>
      <c r="F36" s="347"/>
      <c r="G36" s="347"/>
      <c r="H36" s="347"/>
    </row>
    <row r="37" spans="1:8" ht="9" customHeight="1" x14ac:dyDescent="0.3">
      <c r="A37" s="132" t="s">
        <v>167</v>
      </c>
      <c r="B37" s="48"/>
      <c r="C37" s="48"/>
      <c r="D37" s="48"/>
      <c r="E37" s="48"/>
      <c r="F37" s="48"/>
      <c r="G37" s="48"/>
      <c r="H37" s="48"/>
    </row>
    <row r="38" spans="1:8" ht="22.5" customHeight="1" x14ac:dyDescent="0.3">
      <c r="A38" s="343" t="s">
        <v>173</v>
      </c>
      <c r="B38" s="343"/>
      <c r="C38" s="343"/>
      <c r="D38" s="343"/>
      <c r="E38" s="343"/>
      <c r="F38" s="343"/>
      <c r="G38" s="343"/>
      <c r="H38" s="343"/>
    </row>
    <row r="39" spans="1:8" ht="22.5" customHeight="1" x14ac:dyDescent="0.3">
      <c r="A39" s="138" t="s">
        <v>195</v>
      </c>
      <c r="B39" s="136" t="s">
        <v>190</v>
      </c>
      <c r="C39" s="343"/>
      <c r="D39" s="343"/>
      <c r="E39" s="137" t="s">
        <v>192</v>
      </c>
      <c r="F39" s="136"/>
      <c r="G39" s="136" t="s">
        <v>191</v>
      </c>
      <c r="H39" s="136"/>
    </row>
    <row r="40" spans="1:8" ht="22.5" customHeight="1" x14ac:dyDescent="0.3">
      <c r="A40" s="136"/>
      <c r="B40" s="132" t="s">
        <v>174</v>
      </c>
      <c r="C40" s="347"/>
      <c r="D40" s="347"/>
      <c r="E40" s="347"/>
      <c r="F40" s="347"/>
      <c r="G40" s="347"/>
      <c r="H40" s="347"/>
    </row>
    <row r="41" spans="1:8" ht="22.5" customHeight="1" x14ac:dyDescent="0.3">
      <c r="A41" s="136"/>
      <c r="B41" s="136" t="s">
        <v>193</v>
      </c>
      <c r="C41" s="343"/>
      <c r="D41" s="343"/>
      <c r="E41" s="136" t="s">
        <v>194</v>
      </c>
      <c r="F41" s="136"/>
      <c r="G41" s="136"/>
      <c r="H41" s="136"/>
    </row>
    <row r="42" spans="1:8" ht="22.5" customHeight="1" x14ac:dyDescent="0.3">
      <c r="A42" s="138" t="s">
        <v>197</v>
      </c>
      <c r="B42" s="137" t="s">
        <v>174</v>
      </c>
      <c r="C42" s="347"/>
      <c r="D42" s="347"/>
      <c r="E42" s="347"/>
      <c r="F42" s="347"/>
      <c r="G42" s="347"/>
      <c r="H42" s="347"/>
    </row>
    <row r="43" spans="1:8" ht="22.5" customHeight="1" x14ac:dyDescent="0.3">
      <c r="A43" s="136"/>
      <c r="B43" s="136" t="s">
        <v>175</v>
      </c>
      <c r="C43" s="343" t="str">
        <f>IF(D3="","",IF(VLOOKUP(D3,'직원 리스트'!$5:$1048576,8,0)="","",VLOOKUP(D3,'직원 리스트'!$5:$1048576,8,0)))</f>
        <v/>
      </c>
      <c r="D43" s="343"/>
      <c r="E43" s="136"/>
      <c r="F43" s="136"/>
      <c r="G43" s="136"/>
      <c r="H43" s="136"/>
    </row>
    <row r="44" spans="1:8" ht="22.5" customHeight="1" x14ac:dyDescent="0.3">
      <c r="A44" s="136"/>
      <c r="B44" s="136" t="s">
        <v>196</v>
      </c>
      <c r="C44" s="343" t="str">
        <f>D3</f>
        <v>홍길동</v>
      </c>
      <c r="D44" s="343"/>
      <c r="E44" s="136" t="s">
        <v>194</v>
      </c>
      <c r="F44" s="136"/>
      <c r="G44" s="136"/>
      <c r="H44" s="136"/>
    </row>
  </sheetData>
  <sheetProtection algorithmName="SHA-512" hashValue="mTZnSZ7K3zun35dysUEgdWlv1l7Y+vAgpOie8q1OwA8Q5wBxiZXLllW2M4pLrzFRMSyNuOr2udbWTXqIrn8oJQ==" saltValue="nHYNkNAMNcupKX2UGVmjLw==" spinCount="100000" sheet="1" formatCells="0" formatColumns="0" formatRows="0" insertColumns="0" insertRows="0" deleteColumns="0" deleteRows="0"/>
  <mergeCells count="26">
    <mergeCell ref="A32:H32"/>
    <mergeCell ref="A36:H36"/>
    <mergeCell ref="A10:G10"/>
    <mergeCell ref="A33:B33"/>
    <mergeCell ref="A34:H34"/>
    <mergeCell ref="C44:D44"/>
    <mergeCell ref="C39:D39"/>
    <mergeCell ref="C40:H40"/>
    <mergeCell ref="C41:D41"/>
    <mergeCell ref="C42:H42"/>
    <mergeCell ref="A1:H1"/>
    <mergeCell ref="A38:H38"/>
    <mergeCell ref="B26:D26"/>
    <mergeCell ref="C43:D43"/>
    <mergeCell ref="B7:H7"/>
    <mergeCell ref="B9:H9"/>
    <mergeCell ref="A19:H19"/>
    <mergeCell ref="A29:B29"/>
    <mergeCell ref="A27:H27"/>
    <mergeCell ref="A30:H30"/>
    <mergeCell ref="A17:A18"/>
    <mergeCell ref="A5:G5"/>
    <mergeCell ref="A12:C12"/>
    <mergeCell ref="B3:C3"/>
    <mergeCell ref="E3:H3"/>
    <mergeCell ref="A31:B31"/>
  </mergeCells>
  <phoneticPr fontId="2" type="noConversion"/>
  <conditionalFormatting sqref="B24:B25">
    <cfRule type="cellIs" dxfId="0" priority="1" operator="lessThan">
      <formula>0</formula>
    </cfRule>
  </conditionalFormatting>
  <pageMargins left="0.7" right="0.7" top="0.75" bottom="0.75" header="0.3" footer="0.3"/>
  <pageSetup paperSize="9" scale="88" orientation="portrait" r:id="rId1"/>
  <ignoredErrors>
    <ignoredError sqref="C43:C44" unlockedFormula="1"/>
  </ignoredError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  <pageSetUpPr fitToPage="1"/>
  </sheetPr>
  <dimension ref="A1:M661"/>
  <sheetViews>
    <sheetView zoomScale="145" zoomScaleNormal="145" workbookViewId="0">
      <pane ySplit="3" topLeftCell="A4" activePane="bottomLeft" state="frozen"/>
      <selection pane="bottomLeft" activeCell="A2" sqref="A2:B9"/>
    </sheetView>
  </sheetViews>
  <sheetFormatPr defaultColWidth="9" defaultRowHeight="16.5" x14ac:dyDescent="0.3"/>
  <cols>
    <col min="1" max="1" width="11.375" bestFit="1" customWidth="1"/>
    <col min="2" max="2" width="12.625" bestFit="1" customWidth="1"/>
    <col min="3" max="13" width="9.5" bestFit="1" customWidth="1"/>
  </cols>
  <sheetData>
    <row r="1" spans="1:13" ht="42.75" customHeight="1" x14ac:dyDescent="0.3">
      <c r="A1" s="355" t="s">
        <v>315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7"/>
    </row>
    <row r="2" spans="1:13" ht="40.5" customHeight="1" x14ac:dyDescent="0.3">
      <c r="A2" s="358" t="s">
        <v>71</v>
      </c>
      <c r="B2" s="358"/>
      <c r="C2" s="358" t="s">
        <v>11</v>
      </c>
      <c r="D2" s="358"/>
      <c r="E2" s="358"/>
      <c r="F2" s="358"/>
      <c r="G2" s="358"/>
      <c r="H2" s="358"/>
      <c r="I2" s="358"/>
      <c r="J2" s="358"/>
      <c r="K2" s="358"/>
      <c r="L2" s="358"/>
      <c r="M2" s="358"/>
    </row>
    <row r="3" spans="1:13" ht="24" customHeight="1" x14ac:dyDescent="0.3">
      <c r="A3" s="8" t="s">
        <v>10</v>
      </c>
      <c r="B3" s="8" t="s">
        <v>9</v>
      </c>
      <c r="C3" s="8">
        <v>1</v>
      </c>
      <c r="D3" s="8">
        <v>2</v>
      </c>
      <c r="E3" s="8">
        <v>3</v>
      </c>
      <c r="F3" s="8">
        <v>4</v>
      </c>
      <c r="G3" s="8">
        <v>5</v>
      </c>
      <c r="H3" s="8">
        <v>6</v>
      </c>
      <c r="I3" s="8">
        <v>7</v>
      </c>
      <c r="J3" s="8">
        <v>8</v>
      </c>
      <c r="K3" s="8">
        <v>9</v>
      </c>
      <c r="L3" s="8">
        <v>10</v>
      </c>
      <c r="M3" s="8">
        <v>11</v>
      </c>
    </row>
    <row r="4" spans="1:13" x14ac:dyDescent="0.3">
      <c r="A4" s="15">
        <v>770000</v>
      </c>
      <c r="B4" s="15">
        <v>775000</v>
      </c>
      <c r="C4" s="249">
        <v>0</v>
      </c>
      <c r="D4" s="249">
        <v>0</v>
      </c>
      <c r="E4" s="249">
        <v>0</v>
      </c>
      <c r="F4" s="249">
        <v>0</v>
      </c>
      <c r="G4" s="249">
        <v>0</v>
      </c>
      <c r="H4" s="249">
        <v>0</v>
      </c>
      <c r="I4" s="249">
        <v>0</v>
      </c>
      <c r="J4" s="249">
        <v>0</v>
      </c>
      <c r="K4" s="249">
        <v>0</v>
      </c>
      <c r="L4" s="249">
        <v>0</v>
      </c>
      <c r="M4" s="249">
        <v>0</v>
      </c>
    </row>
    <row r="5" spans="1:13" x14ac:dyDescent="0.3">
      <c r="A5" s="15">
        <v>775000</v>
      </c>
      <c r="B5" s="15">
        <v>780000</v>
      </c>
      <c r="C5" s="249">
        <v>0</v>
      </c>
      <c r="D5" s="249">
        <v>0</v>
      </c>
      <c r="E5" s="249">
        <v>0</v>
      </c>
      <c r="F5" s="249">
        <v>0</v>
      </c>
      <c r="G5" s="249">
        <v>0</v>
      </c>
      <c r="H5" s="249">
        <v>0</v>
      </c>
      <c r="I5" s="249">
        <v>0</v>
      </c>
      <c r="J5" s="249">
        <v>0</v>
      </c>
      <c r="K5" s="249">
        <v>0</v>
      </c>
      <c r="L5" s="249">
        <v>0</v>
      </c>
      <c r="M5" s="249">
        <v>0</v>
      </c>
    </row>
    <row r="6" spans="1:13" x14ac:dyDescent="0.3">
      <c r="A6" s="15">
        <v>780000</v>
      </c>
      <c r="B6" s="15">
        <v>785000</v>
      </c>
      <c r="C6" s="249">
        <v>0</v>
      </c>
      <c r="D6" s="249">
        <v>0</v>
      </c>
      <c r="E6" s="249">
        <v>0</v>
      </c>
      <c r="F6" s="249">
        <v>0</v>
      </c>
      <c r="G6" s="249">
        <v>0</v>
      </c>
      <c r="H6" s="249">
        <v>0</v>
      </c>
      <c r="I6" s="249">
        <v>0</v>
      </c>
      <c r="J6" s="249">
        <v>0</v>
      </c>
      <c r="K6" s="249">
        <v>0</v>
      </c>
      <c r="L6" s="249">
        <v>0</v>
      </c>
      <c r="M6" s="249">
        <v>0</v>
      </c>
    </row>
    <row r="7" spans="1:13" x14ac:dyDescent="0.3">
      <c r="A7" s="15">
        <v>785000</v>
      </c>
      <c r="B7" s="15">
        <v>790000</v>
      </c>
      <c r="C7" s="249">
        <v>0</v>
      </c>
      <c r="D7" s="249">
        <v>0</v>
      </c>
      <c r="E7" s="249">
        <v>0</v>
      </c>
      <c r="F7" s="249">
        <v>0</v>
      </c>
      <c r="G7" s="249">
        <v>0</v>
      </c>
      <c r="H7" s="249">
        <v>0</v>
      </c>
      <c r="I7" s="249">
        <v>0</v>
      </c>
      <c r="J7" s="249">
        <v>0</v>
      </c>
      <c r="K7" s="249">
        <v>0</v>
      </c>
      <c r="L7" s="249">
        <v>0</v>
      </c>
      <c r="M7" s="249">
        <v>0</v>
      </c>
    </row>
    <row r="8" spans="1:13" x14ac:dyDescent="0.3">
      <c r="A8" s="15">
        <v>790000</v>
      </c>
      <c r="B8" s="15">
        <v>795000</v>
      </c>
      <c r="C8" s="249">
        <v>0</v>
      </c>
      <c r="D8" s="249">
        <v>0</v>
      </c>
      <c r="E8" s="249">
        <v>0</v>
      </c>
      <c r="F8" s="249">
        <v>0</v>
      </c>
      <c r="G8" s="249">
        <v>0</v>
      </c>
      <c r="H8" s="249">
        <v>0</v>
      </c>
      <c r="I8" s="249">
        <v>0</v>
      </c>
      <c r="J8" s="249">
        <v>0</v>
      </c>
      <c r="K8" s="249">
        <v>0</v>
      </c>
      <c r="L8" s="249">
        <v>0</v>
      </c>
      <c r="M8" s="249">
        <v>0</v>
      </c>
    </row>
    <row r="9" spans="1:13" x14ac:dyDescent="0.3">
      <c r="A9" s="15">
        <v>795000</v>
      </c>
      <c r="B9" s="15">
        <v>800000</v>
      </c>
      <c r="C9" s="249">
        <v>0</v>
      </c>
      <c r="D9" s="249">
        <v>0</v>
      </c>
      <c r="E9" s="249">
        <v>0</v>
      </c>
      <c r="F9" s="249">
        <v>0</v>
      </c>
      <c r="G9" s="249">
        <v>0</v>
      </c>
      <c r="H9" s="249">
        <v>0</v>
      </c>
      <c r="I9" s="249">
        <v>0</v>
      </c>
      <c r="J9" s="249">
        <v>0</v>
      </c>
      <c r="K9" s="249">
        <v>0</v>
      </c>
      <c r="L9" s="249">
        <v>0</v>
      </c>
      <c r="M9" s="249">
        <v>0</v>
      </c>
    </row>
    <row r="10" spans="1:13" x14ac:dyDescent="0.3">
      <c r="A10" s="15">
        <v>800000</v>
      </c>
      <c r="B10" s="15">
        <v>805000</v>
      </c>
      <c r="C10" s="249">
        <v>0</v>
      </c>
      <c r="D10" s="249">
        <v>0</v>
      </c>
      <c r="E10" s="249">
        <v>0</v>
      </c>
      <c r="F10" s="249">
        <v>0</v>
      </c>
      <c r="G10" s="249">
        <v>0</v>
      </c>
      <c r="H10" s="249">
        <v>0</v>
      </c>
      <c r="I10" s="249">
        <v>0</v>
      </c>
      <c r="J10" s="249">
        <v>0</v>
      </c>
      <c r="K10" s="249">
        <v>0</v>
      </c>
      <c r="L10" s="249">
        <v>0</v>
      </c>
      <c r="M10" s="249">
        <v>0</v>
      </c>
    </row>
    <row r="11" spans="1:13" x14ac:dyDescent="0.3">
      <c r="A11" s="15">
        <v>805000</v>
      </c>
      <c r="B11" s="15">
        <v>810000</v>
      </c>
      <c r="C11" s="249">
        <v>0</v>
      </c>
      <c r="D11" s="249">
        <v>0</v>
      </c>
      <c r="E11" s="249">
        <v>0</v>
      </c>
      <c r="F11" s="249">
        <v>0</v>
      </c>
      <c r="G11" s="249">
        <v>0</v>
      </c>
      <c r="H11" s="249">
        <v>0</v>
      </c>
      <c r="I11" s="249">
        <v>0</v>
      </c>
      <c r="J11" s="249">
        <v>0</v>
      </c>
      <c r="K11" s="249">
        <v>0</v>
      </c>
      <c r="L11" s="249">
        <v>0</v>
      </c>
      <c r="M11" s="249">
        <v>0</v>
      </c>
    </row>
    <row r="12" spans="1:13" x14ac:dyDescent="0.3">
      <c r="A12" s="15">
        <v>810000</v>
      </c>
      <c r="B12" s="15">
        <v>815000</v>
      </c>
      <c r="C12" s="249">
        <v>0</v>
      </c>
      <c r="D12" s="249">
        <v>0</v>
      </c>
      <c r="E12" s="249">
        <v>0</v>
      </c>
      <c r="F12" s="249">
        <v>0</v>
      </c>
      <c r="G12" s="249">
        <v>0</v>
      </c>
      <c r="H12" s="249">
        <v>0</v>
      </c>
      <c r="I12" s="249">
        <v>0</v>
      </c>
      <c r="J12" s="249">
        <v>0</v>
      </c>
      <c r="K12" s="249">
        <v>0</v>
      </c>
      <c r="L12" s="249">
        <v>0</v>
      </c>
      <c r="M12" s="249">
        <v>0</v>
      </c>
    </row>
    <row r="13" spans="1:13" x14ac:dyDescent="0.3">
      <c r="A13" s="15">
        <v>815000</v>
      </c>
      <c r="B13" s="15">
        <v>820000</v>
      </c>
      <c r="C13" s="249">
        <v>0</v>
      </c>
      <c r="D13" s="249">
        <v>0</v>
      </c>
      <c r="E13" s="249">
        <v>0</v>
      </c>
      <c r="F13" s="249">
        <v>0</v>
      </c>
      <c r="G13" s="249">
        <v>0</v>
      </c>
      <c r="H13" s="249">
        <v>0</v>
      </c>
      <c r="I13" s="249">
        <v>0</v>
      </c>
      <c r="J13" s="249">
        <v>0</v>
      </c>
      <c r="K13" s="249">
        <v>0</v>
      </c>
      <c r="L13" s="249">
        <v>0</v>
      </c>
      <c r="M13" s="249">
        <v>0</v>
      </c>
    </row>
    <row r="14" spans="1:13" x14ac:dyDescent="0.3">
      <c r="A14" s="15">
        <v>820000</v>
      </c>
      <c r="B14" s="15">
        <v>825000</v>
      </c>
      <c r="C14" s="249">
        <v>0</v>
      </c>
      <c r="D14" s="249">
        <v>0</v>
      </c>
      <c r="E14" s="249">
        <v>0</v>
      </c>
      <c r="F14" s="249">
        <v>0</v>
      </c>
      <c r="G14" s="249">
        <v>0</v>
      </c>
      <c r="H14" s="249">
        <v>0</v>
      </c>
      <c r="I14" s="249">
        <v>0</v>
      </c>
      <c r="J14" s="249">
        <v>0</v>
      </c>
      <c r="K14" s="249">
        <v>0</v>
      </c>
      <c r="L14" s="249">
        <v>0</v>
      </c>
      <c r="M14" s="249">
        <v>0</v>
      </c>
    </row>
    <row r="15" spans="1:13" x14ac:dyDescent="0.3">
      <c r="A15" s="15">
        <v>825000</v>
      </c>
      <c r="B15" s="15">
        <v>830000</v>
      </c>
      <c r="C15" s="249">
        <v>0</v>
      </c>
      <c r="D15" s="249">
        <v>0</v>
      </c>
      <c r="E15" s="249">
        <v>0</v>
      </c>
      <c r="F15" s="249">
        <v>0</v>
      </c>
      <c r="G15" s="249">
        <v>0</v>
      </c>
      <c r="H15" s="249">
        <v>0</v>
      </c>
      <c r="I15" s="249">
        <v>0</v>
      </c>
      <c r="J15" s="249">
        <v>0</v>
      </c>
      <c r="K15" s="249">
        <v>0</v>
      </c>
      <c r="L15" s="249">
        <v>0</v>
      </c>
      <c r="M15" s="249">
        <v>0</v>
      </c>
    </row>
    <row r="16" spans="1:13" x14ac:dyDescent="0.3">
      <c r="A16" s="15">
        <v>830000</v>
      </c>
      <c r="B16" s="15">
        <v>835000</v>
      </c>
      <c r="C16" s="249">
        <v>0</v>
      </c>
      <c r="D16" s="249">
        <v>0</v>
      </c>
      <c r="E16" s="249">
        <v>0</v>
      </c>
      <c r="F16" s="249">
        <v>0</v>
      </c>
      <c r="G16" s="249">
        <v>0</v>
      </c>
      <c r="H16" s="249">
        <v>0</v>
      </c>
      <c r="I16" s="249">
        <v>0</v>
      </c>
      <c r="J16" s="249">
        <v>0</v>
      </c>
      <c r="K16" s="249">
        <v>0</v>
      </c>
      <c r="L16" s="249">
        <v>0</v>
      </c>
      <c r="M16" s="249">
        <v>0</v>
      </c>
    </row>
    <row r="17" spans="1:13" x14ac:dyDescent="0.3">
      <c r="A17" s="15">
        <v>835000</v>
      </c>
      <c r="B17" s="15">
        <v>840000</v>
      </c>
      <c r="C17" s="249">
        <v>0</v>
      </c>
      <c r="D17" s="249">
        <v>0</v>
      </c>
      <c r="E17" s="249">
        <v>0</v>
      </c>
      <c r="F17" s="249">
        <v>0</v>
      </c>
      <c r="G17" s="249">
        <v>0</v>
      </c>
      <c r="H17" s="249">
        <v>0</v>
      </c>
      <c r="I17" s="249">
        <v>0</v>
      </c>
      <c r="J17" s="249">
        <v>0</v>
      </c>
      <c r="K17" s="249">
        <v>0</v>
      </c>
      <c r="L17" s="249">
        <v>0</v>
      </c>
      <c r="M17" s="249">
        <v>0</v>
      </c>
    </row>
    <row r="18" spans="1:13" x14ac:dyDescent="0.3">
      <c r="A18" s="15">
        <v>840000</v>
      </c>
      <c r="B18" s="15">
        <v>845000</v>
      </c>
      <c r="C18" s="249">
        <v>0</v>
      </c>
      <c r="D18" s="249">
        <v>0</v>
      </c>
      <c r="E18" s="249">
        <v>0</v>
      </c>
      <c r="F18" s="249">
        <v>0</v>
      </c>
      <c r="G18" s="249">
        <v>0</v>
      </c>
      <c r="H18" s="249">
        <v>0</v>
      </c>
      <c r="I18" s="249">
        <v>0</v>
      </c>
      <c r="J18" s="249">
        <v>0</v>
      </c>
      <c r="K18" s="249">
        <v>0</v>
      </c>
      <c r="L18" s="249">
        <v>0</v>
      </c>
      <c r="M18" s="249">
        <v>0</v>
      </c>
    </row>
    <row r="19" spans="1:13" x14ac:dyDescent="0.3">
      <c r="A19" s="15">
        <v>845000</v>
      </c>
      <c r="B19" s="15">
        <v>850000</v>
      </c>
      <c r="C19" s="249">
        <v>0</v>
      </c>
      <c r="D19" s="249">
        <v>0</v>
      </c>
      <c r="E19" s="249">
        <v>0</v>
      </c>
      <c r="F19" s="249">
        <v>0</v>
      </c>
      <c r="G19" s="249">
        <v>0</v>
      </c>
      <c r="H19" s="249">
        <v>0</v>
      </c>
      <c r="I19" s="249">
        <v>0</v>
      </c>
      <c r="J19" s="249">
        <v>0</v>
      </c>
      <c r="K19" s="249">
        <v>0</v>
      </c>
      <c r="L19" s="249">
        <v>0</v>
      </c>
      <c r="M19" s="249">
        <v>0</v>
      </c>
    </row>
    <row r="20" spans="1:13" x14ac:dyDescent="0.3">
      <c r="A20" s="15">
        <v>850000</v>
      </c>
      <c r="B20" s="15">
        <v>855000</v>
      </c>
      <c r="C20" s="249">
        <v>0</v>
      </c>
      <c r="D20" s="249">
        <v>0</v>
      </c>
      <c r="E20" s="249">
        <v>0</v>
      </c>
      <c r="F20" s="249">
        <v>0</v>
      </c>
      <c r="G20" s="249">
        <v>0</v>
      </c>
      <c r="H20" s="249">
        <v>0</v>
      </c>
      <c r="I20" s="249">
        <v>0</v>
      </c>
      <c r="J20" s="249">
        <v>0</v>
      </c>
      <c r="K20" s="249">
        <v>0</v>
      </c>
      <c r="L20" s="249">
        <v>0</v>
      </c>
      <c r="M20" s="249">
        <v>0</v>
      </c>
    </row>
    <row r="21" spans="1:13" x14ac:dyDescent="0.3">
      <c r="A21" s="15">
        <v>855000</v>
      </c>
      <c r="B21" s="15">
        <v>860000</v>
      </c>
      <c r="C21" s="249">
        <v>0</v>
      </c>
      <c r="D21" s="249">
        <v>0</v>
      </c>
      <c r="E21" s="249">
        <v>0</v>
      </c>
      <c r="F21" s="249">
        <v>0</v>
      </c>
      <c r="G21" s="249">
        <v>0</v>
      </c>
      <c r="H21" s="249">
        <v>0</v>
      </c>
      <c r="I21" s="249">
        <v>0</v>
      </c>
      <c r="J21" s="249">
        <v>0</v>
      </c>
      <c r="K21" s="249">
        <v>0</v>
      </c>
      <c r="L21" s="249">
        <v>0</v>
      </c>
      <c r="M21" s="249">
        <v>0</v>
      </c>
    </row>
    <row r="22" spans="1:13" x14ac:dyDescent="0.3">
      <c r="A22" s="15">
        <v>860000</v>
      </c>
      <c r="B22" s="15">
        <v>865000</v>
      </c>
      <c r="C22" s="249">
        <v>0</v>
      </c>
      <c r="D22" s="249">
        <v>0</v>
      </c>
      <c r="E22" s="249">
        <v>0</v>
      </c>
      <c r="F22" s="249">
        <v>0</v>
      </c>
      <c r="G22" s="249">
        <v>0</v>
      </c>
      <c r="H22" s="249">
        <v>0</v>
      </c>
      <c r="I22" s="249">
        <v>0</v>
      </c>
      <c r="J22" s="249">
        <v>0</v>
      </c>
      <c r="K22" s="249">
        <v>0</v>
      </c>
      <c r="L22" s="249">
        <v>0</v>
      </c>
      <c r="M22" s="249">
        <v>0</v>
      </c>
    </row>
    <row r="23" spans="1:13" x14ac:dyDescent="0.3">
      <c r="A23" s="15">
        <v>865000</v>
      </c>
      <c r="B23" s="15">
        <v>870000</v>
      </c>
      <c r="C23" s="249">
        <v>0</v>
      </c>
      <c r="D23" s="249">
        <v>0</v>
      </c>
      <c r="E23" s="249">
        <v>0</v>
      </c>
      <c r="F23" s="249">
        <v>0</v>
      </c>
      <c r="G23" s="249">
        <v>0</v>
      </c>
      <c r="H23" s="249">
        <v>0</v>
      </c>
      <c r="I23" s="249">
        <v>0</v>
      </c>
      <c r="J23" s="249">
        <v>0</v>
      </c>
      <c r="K23" s="249">
        <v>0</v>
      </c>
      <c r="L23" s="249">
        <v>0</v>
      </c>
      <c r="M23" s="249">
        <v>0</v>
      </c>
    </row>
    <row r="24" spans="1:13" x14ac:dyDescent="0.3">
      <c r="A24" s="15">
        <v>870000</v>
      </c>
      <c r="B24" s="15">
        <v>875000</v>
      </c>
      <c r="C24" s="249">
        <v>0</v>
      </c>
      <c r="D24" s="249">
        <v>0</v>
      </c>
      <c r="E24" s="249">
        <v>0</v>
      </c>
      <c r="F24" s="249">
        <v>0</v>
      </c>
      <c r="G24" s="249">
        <v>0</v>
      </c>
      <c r="H24" s="249">
        <v>0</v>
      </c>
      <c r="I24" s="249">
        <v>0</v>
      </c>
      <c r="J24" s="249">
        <v>0</v>
      </c>
      <c r="K24" s="249">
        <v>0</v>
      </c>
      <c r="L24" s="249">
        <v>0</v>
      </c>
      <c r="M24" s="249">
        <v>0</v>
      </c>
    </row>
    <row r="25" spans="1:13" x14ac:dyDescent="0.3">
      <c r="A25" s="15">
        <v>875000</v>
      </c>
      <c r="B25" s="15">
        <v>880000</v>
      </c>
      <c r="C25" s="249">
        <v>0</v>
      </c>
      <c r="D25" s="249">
        <v>0</v>
      </c>
      <c r="E25" s="249">
        <v>0</v>
      </c>
      <c r="F25" s="249">
        <v>0</v>
      </c>
      <c r="G25" s="249">
        <v>0</v>
      </c>
      <c r="H25" s="249">
        <v>0</v>
      </c>
      <c r="I25" s="249">
        <v>0</v>
      </c>
      <c r="J25" s="249">
        <v>0</v>
      </c>
      <c r="K25" s="249">
        <v>0</v>
      </c>
      <c r="L25" s="249">
        <v>0</v>
      </c>
      <c r="M25" s="249">
        <v>0</v>
      </c>
    </row>
    <row r="26" spans="1:13" x14ac:dyDescent="0.3">
      <c r="A26" s="15">
        <v>880000</v>
      </c>
      <c r="B26" s="15">
        <v>885000</v>
      </c>
      <c r="C26" s="249">
        <v>0</v>
      </c>
      <c r="D26" s="249">
        <v>0</v>
      </c>
      <c r="E26" s="249">
        <v>0</v>
      </c>
      <c r="F26" s="249">
        <v>0</v>
      </c>
      <c r="G26" s="249">
        <v>0</v>
      </c>
      <c r="H26" s="249">
        <v>0</v>
      </c>
      <c r="I26" s="249">
        <v>0</v>
      </c>
      <c r="J26" s="249">
        <v>0</v>
      </c>
      <c r="K26" s="249">
        <v>0</v>
      </c>
      <c r="L26" s="249">
        <v>0</v>
      </c>
      <c r="M26" s="249">
        <v>0</v>
      </c>
    </row>
    <row r="27" spans="1:13" x14ac:dyDescent="0.3">
      <c r="A27" s="15">
        <v>885000</v>
      </c>
      <c r="B27" s="15">
        <v>890000</v>
      </c>
      <c r="C27" s="249">
        <v>0</v>
      </c>
      <c r="D27" s="249">
        <v>0</v>
      </c>
      <c r="E27" s="249">
        <v>0</v>
      </c>
      <c r="F27" s="249">
        <v>0</v>
      </c>
      <c r="G27" s="249">
        <v>0</v>
      </c>
      <c r="H27" s="249">
        <v>0</v>
      </c>
      <c r="I27" s="249">
        <v>0</v>
      </c>
      <c r="J27" s="249">
        <v>0</v>
      </c>
      <c r="K27" s="249">
        <v>0</v>
      </c>
      <c r="L27" s="249">
        <v>0</v>
      </c>
      <c r="M27" s="249">
        <v>0</v>
      </c>
    </row>
    <row r="28" spans="1:13" x14ac:dyDescent="0.3">
      <c r="A28" s="15">
        <v>890000</v>
      </c>
      <c r="B28" s="15">
        <v>895000</v>
      </c>
      <c r="C28" s="249">
        <v>0</v>
      </c>
      <c r="D28" s="249">
        <v>0</v>
      </c>
      <c r="E28" s="249">
        <v>0</v>
      </c>
      <c r="F28" s="249">
        <v>0</v>
      </c>
      <c r="G28" s="249">
        <v>0</v>
      </c>
      <c r="H28" s="249">
        <v>0</v>
      </c>
      <c r="I28" s="249">
        <v>0</v>
      </c>
      <c r="J28" s="249">
        <v>0</v>
      </c>
      <c r="K28" s="249">
        <v>0</v>
      </c>
      <c r="L28" s="249">
        <v>0</v>
      </c>
      <c r="M28" s="249">
        <v>0</v>
      </c>
    </row>
    <row r="29" spans="1:13" x14ac:dyDescent="0.3">
      <c r="A29" s="15">
        <v>895000</v>
      </c>
      <c r="B29" s="15">
        <v>900000</v>
      </c>
      <c r="C29" s="249">
        <v>0</v>
      </c>
      <c r="D29" s="249">
        <v>0</v>
      </c>
      <c r="E29" s="249">
        <v>0</v>
      </c>
      <c r="F29" s="249">
        <v>0</v>
      </c>
      <c r="G29" s="249">
        <v>0</v>
      </c>
      <c r="H29" s="249">
        <v>0</v>
      </c>
      <c r="I29" s="249">
        <v>0</v>
      </c>
      <c r="J29" s="249">
        <v>0</v>
      </c>
      <c r="K29" s="249">
        <v>0</v>
      </c>
      <c r="L29" s="249">
        <v>0</v>
      </c>
      <c r="M29" s="249">
        <v>0</v>
      </c>
    </row>
    <row r="30" spans="1:13" x14ac:dyDescent="0.3">
      <c r="A30" s="15">
        <v>900000</v>
      </c>
      <c r="B30" s="15">
        <v>905000</v>
      </c>
      <c r="C30" s="249">
        <v>0</v>
      </c>
      <c r="D30" s="249">
        <v>0</v>
      </c>
      <c r="E30" s="249">
        <v>0</v>
      </c>
      <c r="F30" s="249">
        <v>0</v>
      </c>
      <c r="G30" s="249">
        <v>0</v>
      </c>
      <c r="H30" s="249">
        <v>0</v>
      </c>
      <c r="I30" s="249">
        <v>0</v>
      </c>
      <c r="J30" s="249">
        <v>0</v>
      </c>
      <c r="K30" s="249">
        <v>0</v>
      </c>
      <c r="L30" s="249">
        <v>0</v>
      </c>
      <c r="M30" s="249">
        <v>0</v>
      </c>
    </row>
    <row r="31" spans="1:13" x14ac:dyDescent="0.3">
      <c r="A31" s="15">
        <v>905000</v>
      </c>
      <c r="B31" s="15">
        <v>910000</v>
      </c>
      <c r="C31" s="249">
        <v>0</v>
      </c>
      <c r="D31" s="249">
        <v>0</v>
      </c>
      <c r="E31" s="249">
        <v>0</v>
      </c>
      <c r="F31" s="249">
        <v>0</v>
      </c>
      <c r="G31" s="249">
        <v>0</v>
      </c>
      <c r="H31" s="249">
        <v>0</v>
      </c>
      <c r="I31" s="249">
        <v>0</v>
      </c>
      <c r="J31" s="249">
        <v>0</v>
      </c>
      <c r="K31" s="249">
        <v>0</v>
      </c>
      <c r="L31" s="249">
        <v>0</v>
      </c>
      <c r="M31" s="249">
        <v>0</v>
      </c>
    </row>
    <row r="32" spans="1:13" x14ac:dyDescent="0.3">
      <c r="A32" s="15">
        <v>910000</v>
      </c>
      <c r="B32" s="15">
        <v>915000</v>
      </c>
      <c r="C32" s="249">
        <v>0</v>
      </c>
      <c r="D32" s="249">
        <v>0</v>
      </c>
      <c r="E32" s="249">
        <v>0</v>
      </c>
      <c r="F32" s="249">
        <v>0</v>
      </c>
      <c r="G32" s="249">
        <v>0</v>
      </c>
      <c r="H32" s="249">
        <v>0</v>
      </c>
      <c r="I32" s="249">
        <v>0</v>
      </c>
      <c r="J32" s="249">
        <v>0</v>
      </c>
      <c r="K32" s="249">
        <v>0</v>
      </c>
      <c r="L32" s="249">
        <v>0</v>
      </c>
      <c r="M32" s="249">
        <v>0</v>
      </c>
    </row>
    <row r="33" spans="1:13" x14ac:dyDescent="0.3">
      <c r="A33" s="15">
        <v>915000</v>
      </c>
      <c r="B33" s="15">
        <v>920000</v>
      </c>
      <c r="C33" s="249">
        <v>0</v>
      </c>
      <c r="D33" s="249">
        <v>0</v>
      </c>
      <c r="E33" s="249">
        <v>0</v>
      </c>
      <c r="F33" s="249">
        <v>0</v>
      </c>
      <c r="G33" s="249">
        <v>0</v>
      </c>
      <c r="H33" s="249">
        <v>0</v>
      </c>
      <c r="I33" s="249">
        <v>0</v>
      </c>
      <c r="J33" s="249">
        <v>0</v>
      </c>
      <c r="K33" s="249">
        <v>0</v>
      </c>
      <c r="L33" s="249">
        <v>0</v>
      </c>
      <c r="M33" s="249">
        <v>0</v>
      </c>
    </row>
    <row r="34" spans="1:13" x14ac:dyDescent="0.3">
      <c r="A34" s="15">
        <v>920000</v>
      </c>
      <c r="B34" s="15">
        <v>925000</v>
      </c>
      <c r="C34" s="249">
        <v>0</v>
      </c>
      <c r="D34" s="249">
        <v>0</v>
      </c>
      <c r="E34" s="249">
        <v>0</v>
      </c>
      <c r="F34" s="249">
        <v>0</v>
      </c>
      <c r="G34" s="249">
        <v>0</v>
      </c>
      <c r="H34" s="249">
        <v>0</v>
      </c>
      <c r="I34" s="249">
        <v>0</v>
      </c>
      <c r="J34" s="249">
        <v>0</v>
      </c>
      <c r="K34" s="249">
        <v>0</v>
      </c>
      <c r="L34" s="249">
        <v>0</v>
      </c>
      <c r="M34" s="249">
        <v>0</v>
      </c>
    </row>
    <row r="35" spans="1:13" x14ac:dyDescent="0.3">
      <c r="A35" s="15">
        <v>925000</v>
      </c>
      <c r="B35" s="15">
        <v>930000</v>
      </c>
      <c r="C35" s="249">
        <v>0</v>
      </c>
      <c r="D35" s="249">
        <v>0</v>
      </c>
      <c r="E35" s="249">
        <v>0</v>
      </c>
      <c r="F35" s="249">
        <v>0</v>
      </c>
      <c r="G35" s="249">
        <v>0</v>
      </c>
      <c r="H35" s="249">
        <v>0</v>
      </c>
      <c r="I35" s="249">
        <v>0</v>
      </c>
      <c r="J35" s="249">
        <v>0</v>
      </c>
      <c r="K35" s="249">
        <v>0</v>
      </c>
      <c r="L35" s="249">
        <v>0</v>
      </c>
      <c r="M35" s="249">
        <v>0</v>
      </c>
    </row>
    <row r="36" spans="1:13" x14ac:dyDescent="0.3">
      <c r="A36" s="15">
        <v>930000</v>
      </c>
      <c r="B36" s="15">
        <v>935000</v>
      </c>
      <c r="C36" s="249">
        <v>0</v>
      </c>
      <c r="D36" s="249">
        <v>0</v>
      </c>
      <c r="E36" s="249">
        <v>0</v>
      </c>
      <c r="F36" s="249">
        <v>0</v>
      </c>
      <c r="G36" s="249">
        <v>0</v>
      </c>
      <c r="H36" s="249">
        <v>0</v>
      </c>
      <c r="I36" s="249">
        <v>0</v>
      </c>
      <c r="J36" s="249">
        <v>0</v>
      </c>
      <c r="K36" s="249">
        <v>0</v>
      </c>
      <c r="L36" s="249">
        <v>0</v>
      </c>
      <c r="M36" s="249">
        <v>0</v>
      </c>
    </row>
    <row r="37" spans="1:13" x14ac:dyDescent="0.3">
      <c r="A37" s="15">
        <v>935000</v>
      </c>
      <c r="B37" s="15">
        <v>940000</v>
      </c>
      <c r="C37" s="249">
        <v>0</v>
      </c>
      <c r="D37" s="249">
        <v>0</v>
      </c>
      <c r="E37" s="249">
        <v>0</v>
      </c>
      <c r="F37" s="249">
        <v>0</v>
      </c>
      <c r="G37" s="249">
        <v>0</v>
      </c>
      <c r="H37" s="249">
        <v>0</v>
      </c>
      <c r="I37" s="249">
        <v>0</v>
      </c>
      <c r="J37" s="249">
        <v>0</v>
      </c>
      <c r="K37" s="249">
        <v>0</v>
      </c>
      <c r="L37" s="249">
        <v>0</v>
      </c>
      <c r="M37" s="249">
        <v>0</v>
      </c>
    </row>
    <row r="38" spans="1:13" x14ac:dyDescent="0.3">
      <c r="A38" s="15">
        <v>940000</v>
      </c>
      <c r="B38" s="15">
        <v>945000</v>
      </c>
      <c r="C38" s="249">
        <v>0</v>
      </c>
      <c r="D38" s="249">
        <v>0</v>
      </c>
      <c r="E38" s="249">
        <v>0</v>
      </c>
      <c r="F38" s="249">
        <v>0</v>
      </c>
      <c r="G38" s="249">
        <v>0</v>
      </c>
      <c r="H38" s="249">
        <v>0</v>
      </c>
      <c r="I38" s="249">
        <v>0</v>
      </c>
      <c r="J38" s="249">
        <v>0</v>
      </c>
      <c r="K38" s="249">
        <v>0</v>
      </c>
      <c r="L38" s="249">
        <v>0</v>
      </c>
      <c r="M38" s="249">
        <v>0</v>
      </c>
    </row>
    <row r="39" spans="1:13" x14ac:dyDescent="0.3">
      <c r="A39" s="15">
        <v>945000</v>
      </c>
      <c r="B39" s="15">
        <v>950000</v>
      </c>
      <c r="C39" s="249">
        <v>0</v>
      </c>
      <c r="D39" s="249">
        <v>0</v>
      </c>
      <c r="E39" s="249">
        <v>0</v>
      </c>
      <c r="F39" s="249">
        <v>0</v>
      </c>
      <c r="G39" s="249">
        <v>0</v>
      </c>
      <c r="H39" s="249">
        <v>0</v>
      </c>
      <c r="I39" s="249">
        <v>0</v>
      </c>
      <c r="J39" s="249">
        <v>0</v>
      </c>
      <c r="K39" s="249">
        <v>0</v>
      </c>
      <c r="L39" s="249">
        <v>0</v>
      </c>
      <c r="M39" s="249">
        <v>0</v>
      </c>
    </row>
    <row r="40" spans="1:13" x14ac:dyDescent="0.3">
      <c r="A40" s="15">
        <v>950000</v>
      </c>
      <c r="B40" s="15">
        <v>955000</v>
      </c>
      <c r="C40" s="249">
        <v>0</v>
      </c>
      <c r="D40" s="249">
        <v>0</v>
      </c>
      <c r="E40" s="249">
        <v>0</v>
      </c>
      <c r="F40" s="249">
        <v>0</v>
      </c>
      <c r="G40" s="249">
        <v>0</v>
      </c>
      <c r="H40" s="249">
        <v>0</v>
      </c>
      <c r="I40" s="249">
        <v>0</v>
      </c>
      <c r="J40" s="249">
        <v>0</v>
      </c>
      <c r="K40" s="249">
        <v>0</v>
      </c>
      <c r="L40" s="249">
        <v>0</v>
      </c>
      <c r="M40" s="249">
        <v>0</v>
      </c>
    </row>
    <row r="41" spans="1:13" x14ac:dyDescent="0.3">
      <c r="A41" s="15">
        <v>955000</v>
      </c>
      <c r="B41" s="15">
        <v>960000</v>
      </c>
      <c r="C41" s="249">
        <v>0</v>
      </c>
      <c r="D41" s="249">
        <v>0</v>
      </c>
      <c r="E41" s="249">
        <v>0</v>
      </c>
      <c r="F41" s="249">
        <v>0</v>
      </c>
      <c r="G41" s="249">
        <v>0</v>
      </c>
      <c r="H41" s="249">
        <v>0</v>
      </c>
      <c r="I41" s="249">
        <v>0</v>
      </c>
      <c r="J41" s="249">
        <v>0</v>
      </c>
      <c r="K41" s="249">
        <v>0</v>
      </c>
      <c r="L41" s="249">
        <v>0</v>
      </c>
      <c r="M41" s="249">
        <v>0</v>
      </c>
    </row>
    <row r="42" spans="1:13" x14ac:dyDescent="0.3">
      <c r="A42" s="15">
        <v>960000</v>
      </c>
      <c r="B42" s="15">
        <v>965000</v>
      </c>
      <c r="C42" s="249">
        <v>0</v>
      </c>
      <c r="D42" s="249">
        <v>0</v>
      </c>
      <c r="E42" s="249">
        <v>0</v>
      </c>
      <c r="F42" s="249">
        <v>0</v>
      </c>
      <c r="G42" s="249">
        <v>0</v>
      </c>
      <c r="H42" s="249">
        <v>0</v>
      </c>
      <c r="I42" s="249">
        <v>0</v>
      </c>
      <c r="J42" s="249">
        <v>0</v>
      </c>
      <c r="K42" s="249">
        <v>0</v>
      </c>
      <c r="L42" s="249">
        <v>0</v>
      </c>
      <c r="M42" s="249">
        <v>0</v>
      </c>
    </row>
    <row r="43" spans="1:13" x14ac:dyDescent="0.3">
      <c r="A43" s="15">
        <v>965000</v>
      </c>
      <c r="B43" s="15">
        <v>970000</v>
      </c>
      <c r="C43" s="249">
        <v>0</v>
      </c>
      <c r="D43" s="249">
        <v>0</v>
      </c>
      <c r="E43" s="249">
        <v>0</v>
      </c>
      <c r="F43" s="249">
        <v>0</v>
      </c>
      <c r="G43" s="249">
        <v>0</v>
      </c>
      <c r="H43" s="249">
        <v>0</v>
      </c>
      <c r="I43" s="249">
        <v>0</v>
      </c>
      <c r="J43" s="249">
        <v>0</v>
      </c>
      <c r="K43" s="249">
        <v>0</v>
      </c>
      <c r="L43" s="249">
        <v>0</v>
      </c>
      <c r="M43" s="249">
        <v>0</v>
      </c>
    </row>
    <row r="44" spans="1:13" x14ac:dyDescent="0.3">
      <c r="A44" s="15">
        <v>970000</v>
      </c>
      <c r="B44" s="15">
        <v>975000</v>
      </c>
      <c r="C44" s="249">
        <v>0</v>
      </c>
      <c r="D44" s="249">
        <v>0</v>
      </c>
      <c r="E44" s="249">
        <v>0</v>
      </c>
      <c r="F44" s="249">
        <v>0</v>
      </c>
      <c r="G44" s="249">
        <v>0</v>
      </c>
      <c r="H44" s="249">
        <v>0</v>
      </c>
      <c r="I44" s="249">
        <v>0</v>
      </c>
      <c r="J44" s="249">
        <v>0</v>
      </c>
      <c r="K44" s="249">
        <v>0</v>
      </c>
      <c r="L44" s="249">
        <v>0</v>
      </c>
      <c r="M44" s="249">
        <v>0</v>
      </c>
    </row>
    <row r="45" spans="1:13" x14ac:dyDescent="0.3">
      <c r="A45" s="15">
        <v>975000</v>
      </c>
      <c r="B45" s="15">
        <v>980000</v>
      </c>
      <c r="C45" s="249">
        <v>0</v>
      </c>
      <c r="D45" s="249">
        <v>0</v>
      </c>
      <c r="E45" s="249">
        <v>0</v>
      </c>
      <c r="F45" s="249">
        <v>0</v>
      </c>
      <c r="G45" s="249">
        <v>0</v>
      </c>
      <c r="H45" s="249">
        <v>0</v>
      </c>
      <c r="I45" s="249">
        <v>0</v>
      </c>
      <c r="J45" s="249">
        <v>0</v>
      </c>
      <c r="K45" s="249">
        <v>0</v>
      </c>
      <c r="L45" s="249">
        <v>0</v>
      </c>
      <c r="M45" s="249">
        <v>0</v>
      </c>
    </row>
    <row r="46" spans="1:13" x14ac:dyDescent="0.3">
      <c r="A46" s="15">
        <v>980000</v>
      </c>
      <c r="B46" s="15">
        <v>985000</v>
      </c>
      <c r="C46" s="249">
        <v>0</v>
      </c>
      <c r="D46" s="249">
        <v>0</v>
      </c>
      <c r="E46" s="249">
        <v>0</v>
      </c>
      <c r="F46" s="249">
        <v>0</v>
      </c>
      <c r="G46" s="249">
        <v>0</v>
      </c>
      <c r="H46" s="249">
        <v>0</v>
      </c>
      <c r="I46" s="249">
        <v>0</v>
      </c>
      <c r="J46" s="249">
        <v>0</v>
      </c>
      <c r="K46" s="249">
        <v>0</v>
      </c>
      <c r="L46" s="249">
        <v>0</v>
      </c>
      <c r="M46" s="249">
        <v>0</v>
      </c>
    </row>
    <row r="47" spans="1:13" x14ac:dyDescent="0.3">
      <c r="A47" s="15">
        <v>985000</v>
      </c>
      <c r="B47" s="15">
        <v>990000</v>
      </c>
      <c r="C47" s="249">
        <v>0</v>
      </c>
      <c r="D47" s="249">
        <v>0</v>
      </c>
      <c r="E47" s="249">
        <v>0</v>
      </c>
      <c r="F47" s="249">
        <v>0</v>
      </c>
      <c r="G47" s="249">
        <v>0</v>
      </c>
      <c r="H47" s="249">
        <v>0</v>
      </c>
      <c r="I47" s="249">
        <v>0</v>
      </c>
      <c r="J47" s="249">
        <v>0</v>
      </c>
      <c r="K47" s="249">
        <v>0</v>
      </c>
      <c r="L47" s="249">
        <v>0</v>
      </c>
      <c r="M47" s="249">
        <v>0</v>
      </c>
    </row>
    <row r="48" spans="1:13" x14ac:dyDescent="0.3">
      <c r="A48" s="15">
        <v>990000</v>
      </c>
      <c r="B48" s="15">
        <v>995000</v>
      </c>
      <c r="C48" s="249">
        <v>0</v>
      </c>
      <c r="D48" s="249">
        <v>0</v>
      </c>
      <c r="E48" s="249">
        <v>0</v>
      </c>
      <c r="F48" s="249">
        <v>0</v>
      </c>
      <c r="G48" s="249">
        <v>0</v>
      </c>
      <c r="H48" s="249">
        <v>0</v>
      </c>
      <c r="I48" s="249">
        <v>0</v>
      </c>
      <c r="J48" s="249">
        <v>0</v>
      </c>
      <c r="K48" s="249">
        <v>0</v>
      </c>
      <c r="L48" s="249">
        <v>0</v>
      </c>
      <c r="M48" s="249">
        <v>0</v>
      </c>
    </row>
    <row r="49" spans="1:13" x14ac:dyDescent="0.3">
      <c r="A49" s="15">
        <v>995000</v>
      </c>
      <c r="B49" s="15">
        <v>1000000</v>
      </c>
      <c r="C49" s="249">
        <v>0</v>
      </c>
      <c r="D49" s="249">
        <v>0</v>
      </c>
      <c r="E49" s="249">
        <v>0</v>
      </c>
      <c r="F49" s="249">
        <v>0</v>
      </c>
      <c r="G49" s="249">
        <v>0</v>
      </c>
      <c r="H49" s="249">
        <v>0</v>
      </c>
      <c r="I49" s="249">
        <v>0</v>
      </c>
      <c r="J49" s="249">
        <v>0</v>
      </c>
      <c r="K49" s="249">
        <v>0</v>
      </c>
      <c r="L49" s="249">
        <v>0</v>
      </c>
      <c r="M49" s="249">
        <v>0</v>
      </c>
    </row>
    <row r="50" spans="1:13" x14ac:dyDescent="0.3">
      <c r="A50" s="15">
        <v>1000000</v>
      </c>
      <c r="B50" s="15">
        <v>1005000</v>
      </c>
      <c r="C50" s="249">
        <v>0</v>
      </c>
      <c r="D50" s="249">
        <v>0</v>
      </c>
      <c r="E50" s="249">
        <v>0</v>
      </c>
      <c r="F50" s="249">
        <v>0</v>
      </c>
      <c r="G50" s="249">
        <v>0</v>
      </c>
      <c r="H50" s="249">
        <v>0</v>
      </c>
      <c r="I50" s="249">
        <v>0</v>
      </c>
      <c r="J50" s="249">
        <v>0</v>
      </c>
      <c r="K50" s="249">
        <v>0</v>
      </c>
      <c r="L50" s="249">
        <v>0</v>
      </c>
      <c r="M50" s="249">
        <v>0</v>
      </c>
    </row>
    <row r="51" spans="1:13" x14ac:dyDescent="0.3">
      <c r="A51" s="15">
        <v>1005000</v>
      </c>
      <c r="B51" s="15">
        <v>1010000</v>
      </c>
      <c r="C51" s="249">
        <v>0</v>
      </c>
      <c r="D51" s="249">
        <v>0</v>
      </c>
      <c r="E51" s="249">
        <v>0</v>
      </c>
      <c r="F51" s="249">
        <v>0</v>
      </c>
      <c r="G51" s="249">
        <v>0</v>
      </c>
      <c r="H51" s="249">
        <v>0</v>
      </c>
      <c r="I51" s="249">
        <v>0</v>
      </c>
      <c r="J51" s="249">
        <v>0</v>
      </c>
      <c r="K51" s="249">
        <v>0</v>
      </c>
      <c r="L51" s="249">
        <v>0</v>
      </c>
      <c r="M51" s="249">
        <v>0</v>
      </c>
    </row>
    <row r="52" spans="1:13" x14ac:dyDescent="0.3">
      <c r="A52" s="15">
        <v>1010000</v>
      </c>
      <c r="B52" s="15">
        <v>1015000</v>
      </c>
      <c r="C52" s="249">
        <v>0</v>
      </c>
      <c r="D52" s="249">
        <v>0</v>
      </c>
      <c r="E52" s="249">
        <v>0</v>
      </c>
      <c r="F52" s="249">
        <v>0</v>
      </c>
      <c r="G52" s="249">
        <v>0</v>
      </c>
      <c r="H52" s="249">
        <v>0</v>
      </c>
      <c r="I52" s="249">
        <v>0</v>
      </c>
      <c r="J52" s="249">
        <v>0</v>
      </c>
      <c r="K52" s="249">
        <v>0</v>
      </c>
      <c r="L52" s="249">
        <v>0</v>
      </c>
      <c r="M52" s="249">
        <v>0</v>
      </c>
    </row>
    <row r="53" spans="1:13" x14ac:dyDescent="0.3">
      <c r="A53" s="15">
        <v>1015000</v>
      </c>
      <c r="B53" s="15">
        <v>1020000</v>
      </c>
      <c r="C53" s="249">
        <v>0</v>
      </c>
      <c r="D53" s="249">
        <v>0</v>
      </c>
      <c r="E53" s="249">
        <v>0</v>
      </c>
      <c r="F53" s="249">
        <v>0</v>
      </c>
      <c r="G53" s="249">
        <v>0</v>
      </c>
      <c r="H53" s="249">
        <v>0</v>
      </c>
      <c r="I53" s="249">
        <v>0</v>
      </c>
      <c r="J53" s="249">
        <v>0</v>
      </c>
      <c r="K53" s="249">
        <v>0</v>
      </c>
      <c r="L53" s="249">
        <v>0</v>
      </c>
      <c r="M53" s="249">
        <v>0</v>
      </c>
    </row>
    <row r="54" spans="1:13" x14ac:dyDescent="0.3">
      <c r="A54" s="15">
        <v>1020000</v>
      </c>
      <c r="B54" s="15">
        <v>1025000</v>
      </c>
      <c r="C54" s="249">
        <v>0</v>
      </c>
      <c r="D54" s="249">
        <v>0</v>
      </c>
      <c r="E54" s="249">
        <v>0</v>
      </c>
      <c r="F54" s="249">
        <v>0</v>
      </c>
      <c r="G54" s="249">
        <v>0</v>
      </c>
      <c r="H54" s="249">
        <v>0</v>
      </c>
      <c r="I54" s="249">
        <v>0</v>
      </c>
      <c r="J54" s="249">
        <v>0</v>
      </c>
      <c r="K54" s="249">
        <v>0</v>
      </c>
      <c r="L54" s="249">
        <v>0</v>
      </c>
      <c r="M54" s="249">
        <v>0</v>
      </c>
    </row>
    <row r="55" spans="1:13" x14ac:dyDescent="0.3">
      <c r="A55" s="15">
        <v>1025000</v>
      </c>
      <c r="B55" s="15">
        <v>1030000</v>
      </c>
      <c r="C55" s="249">
        <v>0</v>
      </c>
      <c r="D55" s="249">
        <v>0</v>
      </c>
      <c r="E55" s="249">
        <v>0</v>
      </c>
      <c r="F55" s="249">
        <v>0</v>
      </c>
      <c r="G55" s="249">
        <v>0</v>
      </c>
      <c r="H55" s="249">
        <v>0</v>
      </c>
      <c r="I55" s="249">
        <v>0</v>
      </c>
      <c r="J55" s="249">
        <v>0</v>
      </c>
      <c r="K55" s="249">
        <v>0</v>
      </c>
      <c r="L55" s="249">
        <v>0</v>
      </c>
      <c r="M55" s="249">
        <v>0</v>
      </c>
    </row>
    <row r="56" spans="1:13" x14ac:dyDescent="0.3">
      <c r="A56" s="15">
        <v>1030000</v>
      </c>
      <c r="B56" s="15">
        <v>1035000</v>
      </c>
      <c r="C56" s="249">
        <v>0</v>
      </c>
      <c r="D56" s="249">
        <v>0</v>
      </c>
      <c r="E56" s="249">
        <v>0</v>
      </c>
      <c r="F56" s="249">
        <v>0</v>
      </c>
      <c r="G56" s="249">
        <v>0</v>
      </c>
      <c r="H56" s="249">
        <v>0</v>
      </c>
      <c r="I56" s="249">
        <v>0</v>
      </c>
      <c r="J56" s="249">
        <v>0</v>
      </c>
      <c r="K56" s="249">
        <v>0</v>
      </c>
      <c r="L56" s="249">
        <v>0</v>
      </c>
      <c r="M56" s="249">
        <v>0</v>
      </c>
    </row>
    <row r="57" spans="1:13" x14ac:dyDescent="0.3">
      <c r="A57" s="15">
        <v>1035000</v>
      </c>
      <c r="B57" s="15">
        <v>1040000</v>
      </c>
      <c r="C57" s="249">
        <v>0</v>
      </c>
      <c r="D57" s="249">
        <v>0</v>
      </c>
      <c r="E57" s="249">
        <v>0</v>
      </c>
      <c r="F57" s="249">
        <v>0</v>
      </c>
      <c r="G57" s="249">
        <v>0</v>
      </c>
      <c r="H57" s="249">
        <v>0</v>
      </c>
      <c r="I57" s="249">
        <v>0</v>
      </c>
      <c r="J57" s="249">
        <v>0</v>
      </c>
      <c r="K57" s="249">
        <v>0</v>
      </c>
      <c r="L57" s="249">
        <v>0</v>
      </c>
      <c r="M57" s="249">
        <v>0</v>
      </c>
    </row>
    <row r="58" spans="1:13" x14ac:dyDescent="0.3">
      <c r="A58" s="15">
        <v>1040000</v>
      </c>
      <c r="B58" s="15">
        <v>1045000</v>
      </c>
      <c r="C58" s="249">
        <v>0</v>
      </c>
      <c r="D58" s="249">
        <v>0</v>
      </c>
      <c r="E58" s="249">
        <v>0</v>
      </c>
      <c r="F58" s="249">
        <v>0</v>
      </c>
      <c r="G58" s="249">
        <v>0</v>
      </c>
      <c r="H58" s="249">
        <v>0</v>
      </c>
      <c r="I58" s="249">
        <v>0</v>
      </c>
      <c r="J58" s="249">
        <v>0</v>
      </c>
      <c r="K58" s="249">
        <v>0</v>
      </c>
      <c r="L58" s="249">
        <v>0</v>
      </c>
      <c r="M58" s="249">
        <v>0</v>
      </c>
    </row>
    <row r="59" spans="1:13" x14ac:dyDescent="0.3">
      <c r="A59" s="15">
        <v>1045000</v>
      </c>
      <c r="B59" s="15">
        <v>1050000</v>
      </c>
      <c r="C59" s="249">
        <v>0</v>
      </c>
      <c r="D59" s="249">
        <v>0</v>
      </c>
      <c r="E59" s="249">
        <v>0</v>
      </c>
      <c r="F59" s="249">
        <v>0</v>
      </c>
      <c r="G59" s="249">
        <v>0</v>
      </c>
      <c r="H59" s="249">
        <v>0</v>
      </c>
      <c r="I59" s="249">
        <v>0</v>
      </c>
      <c r="J59" s="249">
        <v>0</v>
      </c>
      <c r="K59" s="249">
        <v>0</v>
      </c>
      <c r="L59" s="249">
        <v>0</v>
      </c>
      <c r="M59" s="249">
        <v>0</v>
      </c>
    </row>
    <row r="60" spans="1:13" x14ac:dyDescent="0.3">
      <c r="A60" s="15">
        <v>1050000</v>
      </c>
      <c r="B60" s="15">
        <v>1055000</v>
      </c>
      <c r="C60" s="249">
        <v>0</v>
      </c>
      <c r="D60" s="249">
        <v>0</v>
      </c>
      <c r="E60" s="249">
        <v>0</v>
      </c>
      <c r="F60" s="249">
        <v>0</v>
      </c>
      <c r="G60" s="249">
        <v>0</v>
      </c>
      <c r="H60" s="249">
        <v>0</v>
      </c>
      <c r="I60" s="249">
        <v>0</v>
      </c>
      <c r="J60" s="249">
        <v>0</v>
      </c>
      <c r="K60" s="249">
        <v>0</v>
      </c>
      <c r="L60" s="249">
        <v>0</v>
      </c>
      <c r="M60" s="249">
        <v>0</v>
      </c>
    </row>
    <row r="61" spans="1:13" x14ac:dyDescent="0.3">
      <c r="A61" s="15">
        <v>1055000</v>
      </c>
      <c r="B61" s="15">
        <v>1060000</v>
      </c>
      <c r="C61" s="249">
        <v>0</v>
      </c>
      <c r="D61" s="249">
        <v>0</v>
      </c>
      <c r="E61" s="249">
        <v>0</v>
      </c>
      <c r="F61" s="249">
        <v>0</v>
      </c>
      <c r="G61" s="249">
        <v>0</v>
      </c>
      <c r="H61" s="249">
        <v>0</v>
      </c>
      <c r="I61" s="249">
        <v>0</v>
      </c>
      <c r="J61" s="249">
        <v>0</v>
      </c>
      <c r="K61" s="249">
        <v>0</v>
      </c>
      <c r="L61" s="249">
        <v>0</v>
      </c>
      <c r="M61" s="249">
        <v>0</v>
      </c>
    </row>
    <row r="62" spans="1:13" x14ac:dyDescent="0.3">
      <c r="A62" s="15">
        <v>1060000</v>
      </c>
      <c r="B62" s="15">
        <v>1065000</v>
      </c>
      <c r="C62" s="248">
        <v>1040</v>
      </c>
      <c r="D62" s="249">
        <v>0</v>
      </c>
      <c r="E62" s="249">
        <v>0</v>
      </c>
      <c r="F62" s="249">
        <v>0</v>
      </c>
      <c r="G62" s="249">
        <v>0</v>
      </c>
      <c r="H62" s="249">
        <v>0</v>
      </c>
      <c r="I62" s="249">
        <v>0</v>
      </c>
      <c r="J62" s="249">
        <v>0</v>
      </c>
      <c r="K62" s="249">
        <v>0</v>
      </c>
      <c r="L62" s="249">
        <v>0</v>
      </c>
      <c r="M62" s="249">
        <v>0</v>
      </c>
    </row>
    <row r="63" spans="1:13" x14ac:dyDescent="0.3">
      <c r="A63" s="15">
        <v>1065000</v>
      </c>
      <c r="B63" s="15">
        <v>1070000</v>
      </c>
      <c r="C63" s="248">
        <v>1110</v>
      </c>
      <c r="D63" s="249">
        <v>0</v>
      </c>
      <c r="E63" s="249">
        <v>0</v>
      </c>
      <c r="F63" s="249">
        <v>0</v>
      </c>
      <c r="G63" s="249">
        <v>0</v>
      </c>
      <c r="H63" s="249">
        <v>0</v>
      </c>
      <c r="I63" s="249">
        <v>0</v>
      </c>
      <c r="J63" s="249">
        <v>0</v>
      </c>
      <c r="K63" s="249">
        <v>0</v>
      </c>
      <c r="L63" s="249">
        <v>0</v>
      </c>
      <c r="M63" s="249">
        <v>0</v>
      </c>
    </row>
    <row r="64" spans="1:13" x14ac:dyDescent="0.3">
      <c r="A64" s="15">
        <v>1070000</v>
      </c>
      <c r="B64" s="15">
        <v>1075000</v>
      </c>
      <c r="C64" s="248">
        <v>1180</v>
      </c>
      <c r="D64" s="249">
        <v>0</v>
      </c>
      <c r="E64" s="249">
        <v>0</v>
      </c>
      <c r="F64" s="249">
        <v>0</v>
      </c>
      <c r="G64" s="249">
        <v>0</v>
      </c>
      <c r="H64" s="249">
        <v>0</v>
      </c>
      <c r="I64" s="249">
        <v>0</v>
      </c>
      <c r="J64" s="249">
        <v>0</v>
      </c>
      <c r="K64" s="249">
        <v>0</v>
      </c>
      <c r="L64" s="249">
        <v>0</v>
      </c>
      <c r="M64" s="249">
        <v>0</v>
      </c>
    </row>
    <row r="65" spans="1:13" x14ac:dyDescent="0.3">
      <c r="A65" s="15">
        <v>1075000</v>
      </c>
      <c r="B65" s="15">
        <v>1080000</v>
      </c>
      <c r="C65" s="248">
        <v>1250</v>
      </c>
      <c r="D65" s="249">
        <v>0</v>
      </c>
      <c r="E65" s="249">
        <v>0</v>
      </c>
      <c r="F65" s="249">
        <v>0</v>
      </c>
      <c r="G65" s="249">
        <v>0</v>
      </c>
      <c r="H65" s="249">
        <v>0</v>
      </c>
      <c r="I65" s="249">
        <v>0</v>
      </c>
      <c r="J65" s="249">
        <v>0</v>
      </c>
      <c r="K65" s="249">
        <v>0</v>
      </c>
      <c r="L65" s="249">
        <v>0</v>
      </c>
      <c r="M65" s="249">
        <v>0</v>
      </c>
    </row>
    <row r="66" spans="1:13" x14ac:dyDescent="0.3">
      <c r="A66" s="15">
        <v>1080000</v>
      </c>
      <c r="B66" s="15">
        <v>1085000</v>
      </c>
      <c r="C66" s="248">
        <v>1320</v>
      </c>
      <c r="D66" s="249">
        <v>0</v>
      </c>
      <c r="E66" s="249">
        <v>0</v>
      </c>
      <c r="F66" s="249">
        <v>0</v>
      </c>
      <c r="G66" s="249">
        <v>0</v>
      </c>
      <c r="H66" s="249">
        <v>0</v>
      </c>
      <c r="I66" s="249">
        <v>0</v>
      </c>
      <c r="J66" s="249">
        <v>0</v>
      </c>
      <c r="K66" s="249">
        <v>0</v>
      </c>
      <c r="L66" s="249">
        <v>0</v>
      </c>
      <c r="M66" s="249">
        <v>0</v>
      </c>
    </row>
    <row r="67" spans="1:13" x14ac:dyDescent="0.3">
      <c r="A67" s="15">
        <v>1085000</v>
      </c>
      <c r="B67" s="15">
        <v>1090000</v>
      </c>
      <c r="C67" s="248">
        <v>1390</v>
      </c>
      <c r="D67" s="249">
        <v>0</v>
      </c>
      <c r="E67" s="249">
        <v>0</v>
      </c>
      <c r="F67" s="249">
        <v>0</v>
      </c>
      <c r="G67" s="249">
        <v>0</v>
      </c>
      <c r="H67" s="249">
        <v>0</v>
      </c>
      <c r="I67" s="249">
        <v>0</v>
      </c>
      <c r="J67" s="249">
        <v>0</v>
      </c>
      <c r="K67" s="249">
        <v>0</v>
      </c>
      <c r="L67" s="249">
        <v>0</v>
      </c>
      <c r="M67" s="249">
        <v>0</v>
      </c>
    </row>
    <row r="68" spans="1:13" x14ac:dyDescent="0.3">
      <c r="A68" s="15">
        <v>1090000</v>
      </c>
      <c r="B68" s="15">
        <v>1095000</v>
      </c>
      <c r="C68" s="248">
        <v>1460</v>
      </c>
      <c r="D68" s="249">
        <v>0</v>
      </c>
      <c r="E68" s="249">
        <v>0</v>
      </c>
      <c r="F68" s="249">
        <v>0</v>
      </c>
      <c r="G68" s="249">
        <v>0</v>
      </c>
      <c r="H68" s="249">
        <v>0</v>
      </c>
      <c r="I68" s="249">
        <v>0</v>
      </c>
      <c r="J68" s="249">
        <v>0</v>
      </c>
      <c r="K68" s="249">
        <v>0</v>
      </c>
      <c r="L68" s="249">
        <v>0</v>
      </c>
      <c r="M68" s="249">
        <v>0</v>
      </c>
    </row>
    <row r="69" spans="1:13" x14ac:dyDescent="0.3">
      <c r="A69" s="15">
        <v>1095000</v>
      </c>
      <c r="B69" s="15">
        <v>1100000</v>
      </c>
      <c r="C69" s="248">
        <v>1530</v>
      </c>
      <c r="D69" s="249">
        <v>0</v>
      </c>
      <c r="E69" s="249">
        <v>0</v>
      </c>
      <c r="F69" s="249">
        <v>0</v>
      </c>
      <c r="G69" s="249">
        <v>0</v>
      </c>
      <c r="H69" s="249">
        <v>0</v>
      </c>
      <c r="I69" s="249">
        <v>0</v>
      </c>
      <c r="J69" s="249">
        <v>0</v>
      </c>
      <c r="K69" s="249">
        <v>0</v>
      </c>
      <c r="L69" s="249">
        <v>0</v>
      </c>
      <c r="M69" s="249">
        <v>0</v>
      </c>
    </row>
    <row r="70" spans="1:13" x14ac:dyDescent="0.3">
      <c r="A70" s="15">
        <v>1100000</v>
      </c>
      <c r="B70" s="15">
        <v>1105000</v>
      </c>
      <c r="C70" s="248">
        <v>1600</v>
      </c>
      <c r="D70" s="249">
        <v>0</v>
      </c>
      <c r="E70" s="249">
        <v>0</v>
      </c>
      <c r="F70" s="249">
        <v>0</v>
      </c>
      <c r="G70" s="249">
        <v>0</v>
      </c>
      <c r="H70" s="249">
        <v>0</v>
      </c>
      <c r="I70" s="249">
        <v>0</v>
      </c>
      <c r="J70" s="249">
        <v>0</v>
      </c>
      <c r="K70" s="249">
        <v>0</v>
      </c>
      <c r="L70" s="249">
        <v>0</v>
      </c>
      <c r="M70" s="249">
        <v>0</v>
      </c>
    </row>
    <row r="71" spans="1:13" x14ac:dyDescent="0.3">
      <c r="A71" s="15">
        <v>1105000</v>
      </c>
      <c r="B71" s="15">
        <v>1110000</v>
      </c>
      <c r="C71" s="248">
        <v>1670</v>
      </c>
      <c r="D71" s="249">
        <v>0</v>
      </c>
      <c r="E71" s="249">
        <v>0</v>
      </c>
      <c r="F71" s="249">
        <v>0</v>
      </c>
      <c r="G71" s="249">
        <v>0</v>
      </c>
      <c r="H71" s="249">
        <v>0</v>
      </c>
      <c r="I71" s="249">
        <v>0</v>
      </c>
      <c r="J71" s="249">
        <v>0</v>
      </c>
      <c r="K71" s="249">
        <v>0</v>
      </c>
      <c r="L71" s="249">
        <v>0</v>
      </c>
      <c r="M71" s="249">
        <v>0</v>
      </c>
    </row>
    <row r="72" spans="1:13" x14ac:dyDescent="0.3">
      <c r="A72" s="15">
        <v>1110000</v>
      </c>
      <c r="B72" s="15">
        <v>1115000</v>
      </c>
      <c r="C72" s="248">
        <v>1740</v>
      </c>
      <c r="D72" s="249">
        <v>0</v>
      </c>
      <c r="E72" s="249">
        <v>0</v>
      </c>
      <c r="F72" s="249">
        <v>0</v>
      </c>
      <c r="G72" s="249">
        <v>0</v>
      </c>
      <c r="H72" s="249">
        <v>0</v>
      </c>
      <c r="I72" s="249">
        <v>0</v>
      </c>
      <c r="J72" s="249">
        <v>0</v>
      </c>
      <c r="K72" s="249">
        <v>0</v>
      </c>
      <c r="L72" s="249">
        <v>0</v>
      </c>
      <c r="M72" s="249">
        <v>0</v>
      </c>
    </row>
    <row r="73" spans="1:13" x14ac:dyDescent="0.3">
      <c r="A73" s="15">
        <v>1115000</v>
      </c>
      <c r="B73" s="15">
        <v>1120000</v>
      </c>
      <c r="C73" s="248">
        <v>1810</v>
      </c>
      <c r="D73" s="249">
        <v>0</v>
      </c>
      <c r="E73" s="249">
        <v>0</v>
      </c>
      <c r="F73" s="249">
        <v>0</v>
      </c>
      <c r="G73" s="249">
        <v>0</v>
      </c>
      <c r="H73" s="249">
        <v>0</v>
      </c>
      <c r="I73" s="249">
        <v>0</v>
      </c>
      <c r="J73" s="249">
        <v>0</v>
      </c>
      <c r="K73" s="249">
        <v>0</v>
      </c>
      <c r="L73" s="249">
        <v>0</v>
      </c>
      <c r="M73" s="249">
        <v>0</v>
      </c>
    </row>
    <row r="74" spans="1:13" x14ac:dyDescent="0.3">
      <c r="A74" s="15">
        <v>1120000</v>
      </c>
      <c r="B74" s="15">
        <v>1125000</v>
      </c>
      <c r="C74" s="248">
        <v>1880</v>
      </c>
      <c r="D74" s="249">
        <v>0</v>
      </c>
      <c r="E74" s="249">
        <v>0</v>
      </c>
      <c r="F74" s="249">
        <v>0</v>
      </c>
      <c r="G74" s="249">
        <v>0</v>
      </c>
      <c r="H74" s="249">
        <v>0</v>
      </c>
      <c r="I74" s="249">
        <v>0</v>
      </c>
      <c r="J74" s="249">
        <v>0</v>
      </c>
      <c r="K74" s="249">
        <v>0</v>
      </c>
      <c r="L74" s="249">
        <v>0</v>
      </c>
      <c r="M74" s="249">
        <v>0</v>
      </c>
    </row>
    <row r="75" spans="1:13" x14ac:dyDescent="0.3">
      <c r="A75" s="15">
        <v>1125000</v>
      </c>
      <c r="B75" s="15">
        <v>1130000</v>
      </c>
      <c r="C75" s="248">
        <v>1950</v>
      </c>
      <c r="D75" s="249">
        <v>0</v>
      </c>
      <c r="E75" s="249">
        <v>0</v>
      </c>
      <c r="F75" s="249">
        <v>0</v>
      </c>
      <c r="G75" s="249">
        <v>0</v>
      </c>
      <c r="H75" s="249">
        <v>0</v>
      </c>
      <c r="I75" s="249">
        <v>0</v>
      </c>
      <c r="J75" s="249">
        <v>0</v>
      </c>
      <c r="K75" s="249">
        <v>0</v>
      </c>
      <c r="L75" s="249">
        <v>0</v>
      </c>
      <c r="M75" s="249">
        <v>0</v>
      </c>
    </row>
    <row r="76" spans="1:13" x14ac:dyDescent="0.3">
      <c r="A76" s="15">
        <v>1130000</v>
      </c>
      <c r="B76" s="15">
        <v>1135000</v>
      </c>
      <c r="C76" s="248">
        <v>2020</v>
      </c>
      <c r="D76" s="249">
        <v>0</v>
      </c>
      <c r="E76" s="249">
        <v>0</v>
      </c>
      <c r="F76" s="249">
        <v>0</v>
      </c>
      <c r="G76" s="249">
        <v>0</v>
      </c>
      <c r="H76" s="249">
        <v>0</v>
      </c>
      <c r="I76" s="249">
        <v>0</v>
      </c>
      <c r="J76" s="249">
        <v>0</v>
      </c>
      <c r="K76" s="249">
        <v>0</v>
      </c>
      <c r="L76" s="249">
        <v>0</v>
      </c>
      <c r="M76" s="249">
        <v>0</v>
      </c>
    </row>
    <row r="77" spans="1:13" x14ac:dyDescent="0.3">
      <c r="A77" s="15">
        <v>1135000</v>
      </c>
      <c r="B77" s="15">
        <v>1140000</v>
      </c>
      <c r="C77" s="248">
        <v>2090</v>
      </c>
      <c r="D77" s="249">
        <v>0</v>
      </c>
      <c r="E77" s="249">
        <v>0</v>
      </c>
      <c r="F77" s="249">
        <v>0</v>
      </c>
      <c r="G77" s="249">
        <v>0</v>
      </c>
      <c r="H77" s="249">
        <v>0</v>
      </c>
      <c r="I77" s="249">
        <v>0</v>
      </c>
      <c r="J77" s="249">
        <v>0</v>
      </c>
      <c r="K77" s="249">
        <v>0</v>
      </c>
      <c r="L77" s="249">
        <v>0</v>
      </c>
      <c r="M77" s="249">
        <v>0</v>
      </c>
    </row>
    <row r="78" spans="1:13" x14ac:dyDescent="0.3">
      <c r="A78" s="15">
        <v>1140000</v>
      </c>
      <c r="B78" s="15">
        <v>1145000</v>
      </c>
      <c r="C78" s="248">
        <v>2160</v>
      </c>
      <c r="D78" s="249">
        <v>0</v>
      </c>
      <c r="E78" s="249">
        <v>0</v>
      </c>
      <c r="F78" s="249">
        <v>0</v>
      </c>
      <c r="G78" s="249">
        <v>0</v>
      </c>
      <c r="H78" s="249">
        <v>0</v>
      </c>
      <c r="I78" s="249">
        <v>0</v>
      </c>
      <c r="J78" s="249">
        <v>0</v>
      </c>
      <c r="K78" s="249">
        <v>0</v>
      </c>
      <c r="L78" s="249">
        <v>0</v>
      </c>
      <c r="M78" s="249">
        <v>0</v>
      </c>
    </row>
    <row r="79" spans="1:13" x14ac:dyDescent="0.3">
      <c r="A79" s="15">
        <v>1145000</v>
      </c>
      <c r="B79" s="15">
        <v>1150000</v>
      </c>
      <c r="C79" s="248">
        <v>2230</v>
      </c>
      <c r="D79" s="249">
        <v>0</v>
      </c>
      <c r="E79" s="249">
        <v>0</v>
      </c>
      <c r="F79" s="249">
        <v>0</v>
      </c>
      <c r="G79" s="249">
        <v>0</v>
      </c>
      <c r="H79" s="249">
        <v>0</v>
      </c>
      <c r="I79" s="249">
        <v>0</v>
      </c>
      <c r="J79" s="249">
        <v>0</v>
      </c>
      <c r="K79" s="249">
        <v>0</v>
      </c>
      <c r="L79" s="249">
        <v>0</v>
      </c>
      <c r="M79" s="249">
        <v>0</v>
      </c>
    </row>
    <row r="80" spans="1:13" x14ac:dyDescent="0.3">
      <c r="A80" s="15">
        <v>1150000</v>
      </c>
      <c r="B80" s="15">
        <v>1155000</v>
      </c>
      <c r="C80" s="248">
        <v>2300</v>
      </c>
      <c r="D80" s="249">
        <v>0</v>
      </c>
      <c r="E80" s="249">
        <v>0</v>
      </c>
      <c r="F80" s="249">
        <v>0</v>
      </c>
      <c r="G80" s="249">
        <v>0</v>
      </c>
      <c r="H80" s="249">
        <v>0</v>
      </c>
      <c r="I80" s="249">
        <v>0</v>
      </c>
      <c r="J80" s="249">
        <v>0</v>
      </c>
      <c r="K80" s="249">
        <v>0</v>
      </c>
      <c r="L80" s="249">
        <v>0</v>
      </c>
      <c r="M80" s="249">
        <v>0</v>
      </c>
    </row>
    <row r="81" spans="1:13" x14ac:dyDescent="0.3">
      <c r="A81" s="15">
        <v>1155000</v>
      </c>
      <c r="B81" s="15">
        <v>1160000</v>
      </c>
      <c r="C81" s="248">
        <v>2370</v>
      </c>
      <c r="D81" s="249">
        <v>0</v>
      </c>
      <c r="E81" s="249">
        <v>0</v>
      </c>
      <c r="F81" s="249">
        <v>0</v>
      </c>
      <c r="G81" s="249">
        <v>0</v>
      </c>
      <c r="H81" s="249">
        <v>0</v>
      </c>
      <c r="I81" s="249">
        <v>0</v>
      </c>
      <c r="J81" s="249">
        <v>0</v>
      </c>
      <c r="K81" s="249">
        <v>0</v>
      </c>
      <c r="L81" s="249">
        <v>0</v>
      </c>
      <c r="M81" s="249">
        <v>0</v>
      </c>
    </row>
    <row r="82" spans="1:13" x14ac:dyDescent="0.3">
      <c r="A82" s="15">
        <v>1160000</v>
      </c>
      <c r="B82" s="15">
        <v>1165000</v>
      </c>
      <c r="C82" s="248">
        <v>2440</v>
      </c>
      <c r="D82" s="249">
        <v>0</v>
      </c>
      <c r="E82" s="249">
        <v>0</v>
      </c>
      <c r="F82" s="249">
        <v>0</v>
      </c>
      <c r="G82" s="249">
        <v>0</v>
      </c>
      <c r="H82" s="249">
        <v>0</v>
      </c>
      <c r="I82" s="249">
        <v>0</v>
      </c>
      <c r="J82" s="249">
        <v>0</v>
      </c>
      <c r="K82" s="249">
        <v>0</v>
      </c>
      <c r="L82" s="249">
        <v>0</v>
      </c>
      <c r="M82" s="249">
        <v>0</v>
      </c>
    </row>
    <row r="83" spans="1:13" x14ac:dyDescent="0.3">
      <c r="A83" s="15">
        <v>1165000</v>
      </c>
      <c r="B83" s="15">
        <v>1170000</v>
      </c>
      <c r="C83" s="248">
        <v>2500</v>
      </c>
      <c r="D83" s="249">
        <v>0</v>
      </c>
      <c r="E83" s="249">
        <v>0</v>
      </c>
      <c r="F83" s="249">
        <v>0</v>
      </c>
      <c r="G83" s="249">
        <v>0</v>
      </c>
      <c r="H83" s="249">
        <v>0</v>
      </c>
      <c r="I83" s="249">
        <v>0</v>
      </c>
      <c r="J83" s="249">
        <v>0</v>
      </c>
      <c r="K83" s="249">
        <v>0</v>
      </c>
      <c r="L83" s="249">
        <v>0</v>
      </c>
      <c r="M83" s="249">
        <v>0</v>
      </c>
    </row>
    <row r="84" spans="1:13" x14ac:dyDescent="0.3">
      <c r="A84" s="15">
        <v>1170000</v>
      </c>
      <c r="B84" s="15">
        <v>1175000</v>
      </c>
      <c r="C84" s="248">
        <v>2570</v>
      </c>
      <c r="D84" s="249">
        <v>0</v>
      </c>
      <c r="E84" s="249">
        <v>0</v>
      </c>
      <c r="F84" s="249">
        <v>0</v>
      </c>
      <c r="G84" s="249">
        <v>0</v>
      </c>
      <c r="H84" s="249">
        <v>0</v>
      </c>
      <c r="I84" s="249">
        <v>0</v>
      </c>
      <c r="J84" s="249">
        <v>0</v>
      </c>
      <c r="K84" s="249">
        <v>0</v>
      </c>
      <c r="L84" s="249">
        <v>0</v>
      </c>
      <c r="M84" s="249">
        <v>0</v>
      </c>
    </row>
    <row r="85" spans="1:13" x14ac:dyDescent="0.3">
      <c r="A85" s="15">
        <v>1175000</v>
      </c>
      <c r="B85" s="15">
        <v>1180000</v>
      </c>
      <c r="C85" s="248">
        <v>2640</v>
      </c>
      <c r="D85" s="249">
        <v>0</v>
      </c>
      <c r="E85" s="249">
        <v>0</v>
      </c>
      <c r="F85" s="249">
        <v>0</v>
      </c>
      <c r="G85" s="249">
        <v>0</v>
      </c>
      <c r="H85" s="249">
        <v>0</v>
      </c>
      <c r="I85" s="249">
        <v>0</v>
      </c>
      <c r="J85" s="249">
        <v>0</v>
      </c>
      <c r="K85" s="249">
        <v>0</v>
      </c>
      <c r="L85" s="249">
        <v>0</v>
      </c>
      <c r="M85" s="249">
        <v>0</v>
      </c>
    </row>
    <row r="86" spans="1:13" x14ac:dyDescent="0.3">
      <c r="A86" s="15">
        <v>1180000</v>
      </c>
      <c r="B86" s="15">
        <v>1185000</v>
      </c>
      <c r="C86" s="248">
        <v>2710</v>
      </c>
      <c r="D86" s="249">
        <v>0</v>
      </c>
      <c r="E86" s="249">
        <v>0</v>
      </c>
      <c r="F86" s="249">
        <v>0</v>
      </c>
      <c r="G86" s="249">
        <v>0</v>
      </c>
      <c r="H86" s="249">
        <v>0</v>
      </c>
      <c r="I86" s="249">
        <v>0</v>
      </c>
      <c r="J86" s="249">
        <v>0</v>
      </c>
      <c r="K86" s="249">
        <v>0</v>
      </c>
      <c r="L86" s="249">
        <v>0</v>
      </c>
      <c r="M86" s="249">
        <v>0</v>
      </c>
    </row>
    <row r="87" spans="1:13" x14ac:dyDescent="0.3">
      <c r="A87" s="15">
        <v>1185000</v>
      </c>
      <c r="B87" s="15">
        <v>1190000</v>
      </c>
      <c r="C87" s="248">
        <v>2780</v>
      </c>
      <c r="D87" s="249">
        <v>0</v>
      </c>
      <c r="E87" s="249">
        <v>0</v>
      </c>
      <c r="F87" s="249">
        <v>0</v>
      </c>
      <c r="G87" s="249">
        <v>0</v>
      </c>
      <c r="H87" s="249">
        <v>0</v>
      </c>
      <c r="I87" s="249">
        <v>0</v>
      </c>
      <c r="J87" s="249">
        <v>0</v>
      </c>
      <c r="K87" s="249">
        <v>0</v>
      </c>
      <c r="L87" s="249">
        <v>0</v>
      </c>
      <c r="M87" s="249">
        <v>0</v>
      </c>
    </row>
    <row r="88" spans="1:13" x14ac:dyDescent="0.3">
      <c r="A88" s="15">
        <v>1190000</v>
      </c>
      <c r="B88" s="15">
        <v>1195000</v>
      </c>
      <c r="C88" s="248">
        <v>2850</v>
      </c>
      <c r="D88" s="249">
        <v>0</v>
      </c>
      <c r="E88" s="249">
        <v>0</v>
      </c>
      <c r="F88" s="249">
        <v>0</v>
      </c>
      <c r="G88" s="249">
        <v>0</v>
      </c>
      <c r="H88" s="249">
        <v>0</v>
      </c>
      <c r="I88" s="249">
        <v>0</v>
      </c>
      <c r="J88" s="249">
        <v>0</v>
      </c>
      <c r="K88" s="249">
        <v>0</v>
      </c>
      <c r="L88" s="249">
        <v>0</v>
      </c>
      <c r="M88" s="249">
        <v>0</v>
      </c>
    </row>
    <row r="89" spans="1:13" x14ac:dyDescent="0.3">
      <c r="A89" s="15">
        <v>1195000</v>
      </c>
      <c r="B89" s="15">
        <v>1200000</v>
      </c>
      <c r="C89" s="248">
        <v>2920</v>
      </c>
      <c r="D89" s="249">
        <v>0</v>
      </c>
      <c r="E89" s="249">
        <v>0</v>
      </c>
      <c r="F89" s="249">
        <v>0</v>
      </c>
      <c r="G89" s="249">
        <v>0</v>
      </c>
      <c r="H89" s="249">
        <v>0</v>
      </c>
      <c r="I89" s="249">
        <v>0</v>
      </c>
      <c r="J89" s="249">
        <v>0</v>
      </c>
      <c r="K89" s="249">
        <v>0</v>
      </c>
      <c r="L89" s="249">
        <v>0</v>
      </c>
      <c r="M89" s="249">
        <v>0</v>
      </c>
    </row>
    <row r="90" spans="1:13" x14ac:dyDescent="0.3">
      <c r="A90" s="15">
        <v>1200000</v>
      </c>
      <c r="B90" s="15">
        <v>1205000</v>
      </c>
      <c r="C90" s="248">
        <v>2990</v>
      </c>
      <c r="D90" s="249">
        <v>0</v>
      </c>
      <c r="E90" s="249">
        <v>0</v>
      </c>
      <c r="F90" s="249">
        <v>0</v>
      </c>
      <c r="G90" s="249">
        <v>0</v>
      </c>
      <c r="H90" s="249">
        <v>0</v>
      </c>
      <c r="I90" s="249">
        <v>0</v>
      </c>
      <c r="J90" s="249">
        <v>0</v>
      </c>
      <c r="K90" s="249">
        <v>0</v>
      </c>
      <c r="L90" s="249">
        <v>0</v>
      </c>
      <c r="M90" s="249">
        <v>0</v>
      </c>
    </row>
    <row r="91" spans="1:13" x14ac:dyDescent="0.3">
      <c r="A91" s="15">
        <v>1205000</v>
      </c>
      <c r="B91" s="15">
        <v>1210000</v>
      </c>
      <c r="C91" s="248">
        <v>3060</v>
      </c>
      <c r="D91" s="249">
        <v>0</v>
      </c>
      <c r="E91" s="249">
        <v>0</v>
      </c>
      <c r="F91" s="249">
        <v>0</v>
      </c>
      <c r="G91" s="249">
        <v>0</v>
      </c>
      <c r="H91" s="249">
        <v>0</v>
      </c>
      <c r="I91" s="249">
        <v>0</v>
      </c>
      <c r="J91" s="249">
        <v>0</v>
      </c>
      <c r="K91" s="249">
        <v>0</v>
      </c>
      <c r="L91" s="249">
        <v>0</v>
      </c>
      <c r="M91" s="249">
        <v>0</v>
      </c>
    </row>
    <row r="92" spans="1:13" x14ac:dyDescent="0.3">
      <c r="A92" s="15">
        <v>1210000</v>
      </c>
      <c r="B92" s="15">
        <v>1215000</v>
      </c>
      <c r="C92" s="248">
        <v>3130</v>
      </c>
      <c r="D92" s="249">
        <v>0</v>
      </c>
      <c r="E92" s="249">
        <v>0</v>
      </c>
      <c r="F92" s="249">
        <v>0</v>
      </c>
      <c r="G92" s="249">
        <v>0</v>
      </c>
      <c r="H92" s="249">
        <v>0</v>
      </c>
      <c r="I92" s="249">
        <v>0</v>
      </c>
      <c r="J92" s="249">
        <v>0</v>
      </c>
      <c r="K92" s="249">
        <v>0</v>
      </c>
      <c r="L92" s="249">
        <v>0</v>
      </c>
      <c r="M92" s="249">
        <v>0</v>
      </c>
    </row>
    <row r="93" spans="1:13" x14ac:dyDescent="0.3">
      <c r="A93" s="15">
        <v>1215000</v>
      </c>
      <c r="B93" s="15">
        <v>1220000</v>
      </c>
      <c r="C93" s="248">
        <v>3200</v>
      </c>
      <c r="D93" s="249">
        <v>0</v>
      </c>
      <c r="E93" s="249">
        <v>0</v>
      </c>
      <c r="F93" s="249">
        <v>0</v>
      </c>
      <c r="G93" s="249">
        <v>0</v>
      </c>
      <c r="H93" s="249">
        <v>0</v>
      </c>
      <c r="I93" s="249">
        <v>0</v>
      </c>
      <c r="J93" s="249">
        <v>0</v>
      </c>
      <c r="K93" s="249">
        <v>0</v>
      </c>
      <c r="L93" s="249">
        <v>0</v>
      </c>
      <c r="M93" s="249">
        <v>0</v>
      </c>
    </row>
    <row r="94" spans="1:13" x14ac:dyDescent="0.3">
      <c r="A94" s="15">
        <v>1220000</v>
      </c>
      <c r="B94" s="15">
        <v>1225000</v>
      </c>
      <c r="C94" s="248">
        <v>3270</v>
      </c>
      <c r="D94" s="249">
        <v>0</v>
      </c>
      <c r="E94" s="249">
        <v>0</v>
      </c>
      <c r="F94" s="249">
        <v>0</v>
      </c>
      <c r="G94" s="249">
        <v>0</v>
      </c>
      <c r="H94" s="249">
        <v>0</v>
      </c>
      <c r="I94" s="249">
        <v>0</v>
      </c>
      <c r="J94" s="249">
        <v>0</v>
      </c>
      <c r="K94" s="249">
        <v>0</v>
      </c>
      <c r="L94" s="249">
        <v>0</v>
      </c>
      <c r="M94" s="249">
        <v>0</v>
      </c>
    </row>
    <row r="95" spans="1:13" x14ac:dyDescent="0.3">
      <c r="A95" s="15">
        <v>1225000</v>
      </c>
      <c r="B95" s="15">
        <v>1230000</v>
      </c>
      <c r="C95" s="248">
        <v>3340</v>
      </c>
      <c r="D95" s="249">
        <v>0</v>
      </c>
      <c r="E95" s="249">
        <v>0</v>
      </c>
      <c r="F95" s="249">
        <v>0</v>
      </c>
      <c r="G95" s="249">
        <v>0</v>
      </c>
      <c r="H95" s="249">
        <v>0</v>
      </c>
      <c r="I95" s="249">
        <v>0</v>
      </c>
      <c r="J95" s="249">
        <v>0</v>
      </c>
      <c r="K95" s="249">
        <v>0</v>
      </c>
      <c r="L95" s="249">
        <v>0</v>
      </c>
      <c r="M95" s="249">
        <v>0</v>
      </c>
    </row>
    <row r="96" spans="1:13" x14ac:dyDescent="0.3">
      <c r="A96" s="15">
        <v>1230000</v>
      </c>
      <c r="B96" s="15">
        <v>1235000</v>
      </c>
      <c r="C96" s="248">
        <v>3410</v>
      </c>
      <c r="D96" s="249">
        <v>0</v>
      </c>
      <c r="E96" s="249">
        <v>0</v>
      </c>
      <c r="F96" s="249">
        <v>0</v>
      </c>
      <c r="G96" s="249">
        <v>0</v>
      </c>
      <c r="H96" s="249">
        <v>0</v>
      </c>
      <c r="I96" s="249">
        <v>0</v>
      </c>
      <c r="J96" s="249">
        <v>0</v>
      </c>
      <c r="K96" s="249">
        <v>0</v>
      </c>
      <c r="L96" s="249">
        <v>0</v>
      </c>
      <c r="M96" s="249">
        <v>0</v>
      </c>
    </row>
    <row r="97" spans="1:13" x14ac:dyDescent="0.3">
      <c r="A97" s="15">
        <v>1235000</v>
      </c>
      <c r="B97" s="15">
        <v>1240000</v>
      </c>
      <c r="C97" s="248">
        <v>3480</v>
      </c>
      <c r="D97" s="249">
        <v>0</v>
      </c>
      <c r="E97" s="249">
        <v>0</v>
      </c>
      <c r="F97" s="249">
        <v>0</v>
      </c>
      <c r="G97" s="249">
        <v>0</v>
      </c>
      <c r="H97" s="249">
        <v>0</v>
      </c>
      <c r="I97" s="249">
        <v>0</v>
      </c>
      <c r="J97" s="249">
        <v>0</v>
      </c>
      <c r="K97" s="249">
        <v>0</v>
      </c>
      <c r="L97" s="249">
        <v>0</v>
      </c>
      <c r="M97" s="249">
        <v>0</v>
      </c>
    </row>
    <row r="98" spans="1:13" x14ac:dyDescent="0.3">
      <c r="A98" s="15">
        <v>1240000</v>
      </c>
      <c r="B98" s="15">
        <v>1245000</v>
      </c>
      <c r="C98" s="248">
        <v>3550</v>
      </c>
      <c r="D98" s="249">
        <v>0</v>
      </c>
      <c r="E98" s="249">
        <v>0</v>
      </c>
      <c r="F98" s="249">
        <v>0</v>
      </c>
      <c r="G98" s="249">
        <v>0</v>
      </c>
      <c r="H98" s="249">
        <v>0</v>
      </c>
      <c r="I98" s="249">
        <v>0</v>
      </c>
      <c r="J98" s="249">
        <v>0</v>
      </c>
      <c r="K98" s="249">
        <v>0</v>
      </c>
      <c r="L98" s="249">
        <v>0</v>
      </c>
      <c r="M98" s="249">
        <v>0</v>
      </c>
    </row>
    <row r="99" spans="1:13" x14ac:dyDescent="0.3">
      <c r="A99" s="15">
        <v>1245000</v>
      </c>
      <c r="B99" s="15">
        <v>1250000</v>
      </c>
      <c r="C99" s="248">
        <v>3620</v>
      </c>
      <c r="D99" s="249">
        <v>0</v>
      </c>
      <c r="E99" s="249">
        <v>0</v>
      </c>
      <c r="F99" s="249">
        <v>0</v>
      </c>
      <c r="G99" s="249">
        <v>0</v>
      </c>
      <c r="H99" s="249">
        <v>0</v>
      </c>
      <c r="I99" s="249">
        <v>0</v>
      </c>
      <c r="J99" s="249">
        <v>0</v>
      </c>
      <c r="K99" s="249">
        <v>0</v>
      </c>
      <c r="L99" s="249">
        <v>0</v>
      </c>
      <c r="M99" s="249">
        <v>0</v>
      </c>
    </row>
    <row r="100" spans="1:13" x14ac:dyDescent="0.3">
      <c r="A100" s="15">
        <v>1250000</v>
      </c>
      <c r="B100" s="15">
        <v>1255000</v>
      </c>
      <c r="C100" s="248">
        <v>3700</v>
      </c>
      <c r="D100" s="249">
        <v>0</v>
      </c>
      <c r="E100" s="249">
        <v>0</v>
      </c>
      <c r="F100" s="249">
        <v>0</v>
      </c>
      <c r="G100" s="249">
        <v>0</v>
      </c>
      <c r="H100" s="249">
        <v>0</v>
      </c>
      <c r="I100" s="249">
        <v>0</v>
      </c>
      <c r="J100" s="249">
        <v>0</v>
      </c>
      <c r="K100" s="249">
        <v>0</v>
      </c>
      <c r="L100" s="249">
        <v>0</v>
      </c>
      <c r="M100" s="249">
        <v>0</v>
      </c>
    </row>
    <row r="101" spans="1:13" x14ac:dyDescent="0.3">
      <c r="A101" s="15">
        <v>1255000</v>
      </c>
      <c r="B101" s="15">
        <v>1260000</v>
      </c>
      <c r="C101" s="248">
        <v>3810</v>
      </c>
      <c r="D101" s="249">
        <v>0</v>
      </c>
      <c r="E101" s="249">
        <v>0</v>
      </c>
      <c r="F101" s="249">
        <v>0</v>
      </c>
      <c r="G101" s="249">
        <v>0</v>
      </c>
      <c r="H101" s="249">
        <v>0</v>
      </c>
      <c r="I101" s="249">
        <v>0</v>
      </c>
      <c r="J101" s="249">
        <v>0</v>
      </c>
      <c r="K101" s="249">
        <v>0</v>
      </c>
      <c r="L101" s="249">
        <v>0</v>
      </c>
      <c r="M101" s="249">
        <v>0</v>
      </c>
    </row>
    <row r="102" spans="1:13" x14ac:dyDescent="0.3">
      <c r="A102" s="15">
        <v>1260000</v>
      </c>
      <c r="B102" s="15">
        <v>1265000</v>
      </c>
      <c r="C102" s="248">
        <v>3910</v>
      </c>
      <c r="D102" s="249">
        <v>0</v>
      </c>
      <c r="E102" s="249">
        <v>0</v>
      </c>
      <c r="F102" s="249">
        <v>0</v>
      </c>
      <c r="G102" s="249">
        <v>0</v>
      </c>
      <c r="H102" s="249">
        <v>0</v>
      </c>
      <c r="I102" s="249">
        <v>0</v>
      </c>
      <c r="J102" s="249">
        <v>0</v>
      </c>
      <c r="K102" s="249">
        <v>0</v>
      </c>
      <c r="L102" s="249">
        <v>0</v>
      </c>
      <c r="M102" s="249">
        <v>0</v>
      </c>
    </row>
    <row r="103" spans="1:13" x14ac:dyDescent="0.3">
      <c r="A103" s="15">
        <v>1265000</v>
      </c>
      <c r="B103" s="15">
        <v>1270000</v>
      </c>
      <c r="C103" s="248">
        <v>4010</v>
      </c>
      <c r="D103" s="249">
        <v>0</v>
      </c>
      <c r="E103" s="249">
        <v>0</v>
      </c>
      <c r="F103" s="249">
        <v>0</v>
      </c>
      <c r="G103" s="249">
        <v>0</v>
      </c>
      <c r="H103" s="249">
        <v>0</v>
      </c>
      <c r="I103" s="249">
        <v>0</v>
      </c>
      <c r="J103" s="249">
        <v>0</v>
      </c>
      <c r="K103" s="249">
        <v>0</v>
      </c>
      <c r="L103" s="249">
        <v>0</v>
      </c>
      <c r="M103" s="249">
        <v>0</v>
      </c>
    </row>
    <row r="104" spans="1:13" x14ac:dyDescent="0.3">
      <c r="A104" s="15">
        <v>1270000</v>
      </c>
      <c r="B104" s="15">
        <v>1275000</v>
      </c>
      <c r="C104" s="248">
        <v>4120</v>
      </c>
      <c r="D104" s="249">
        <v>0</v>
      </c>
      <c r="E104" s="249">
        <v>0</v>
      </c>
      <c r="F104" s="249">
        <v>0</v>
      </c>
      <c r="G104" s="249">
        <v>0</v>
      </c>
      <c r="H104" s="249">
        <v>0</v>
      </c>
      <c r="I104" s="249">
        <v>0</v>
      </c>
      <c r="J104" s="249">
        <v>0</v>
      </c>
      <c r="K104" s="249">
        <v>0</v>
      </c>
      <c r="L104" s="249">
        <v>0</v>
      </c>
      <c r="M104" s="249">
        <v>0</v>
      </c>
    </row>
    <row r="105" spans="1:13" x14ac:dyDescent="0.3">
      <c r="A105" s="15">
        <v>1275000</v>
      </c>
      <c r="B105" s="15">
        <v>1280000</v>
      </c>
      <c r="C105" s="248">
        <v>4220</v>
      </c>
      <c r="D105" s="249">
        <v>0</v>
      </c>
      <c r="E105" s="249">
        <v>0</v>
      </c>
      <c r="F105" s="249">
        <v>0</v>
      </c>
      <c r="G105" s="249">
        <v>0</v>
      </c>
      <c r="H105" s="249">
        <v>0</v>
      </c>
      <c r="I105" s="249">
        <v>0</v>
      </c>
      <c r="J105" s="249">
        <v>0</v>
      </c>
      <c r="K105" s="249">
        <v>0</v>
      </c>
      <c r="L105" s="249">
        <v>0</v>
      </c>
      <c r="M105" s="249">
        <v>0</v>
      </c>
    </row>
    <row r="106" spans="1:13" x14ac:dyDescent="0.3">
      <c r="A106" s="15">
        <v>1280000</v>
      </c>
      <c r="B106" s="15">
        <v>1285000</v>
      </c>
      <c r="C106" s="248">
        <v>4320</v>
      </c>
      <c r="D106" s="249">
        <v>0</v>
      </c>
      <c r="E106" s="249">
        <v>0</v>
      </c>
      <c r="F106" s="249">
        <v>0</v>
      </c>
      <c r="G106" s="249">
        <v>0</v>
      </c>
      <c r="H106" s="249">
        <v>0</v>
      </c>
      <c r="I106" s="249">
        <v>0</v>
      </c>
      <c r="J106" s="249">
        <v>0</v>
      </c>
      <c r="K106" s="249">
        <v>0</v>
      </c>
      <c r="L106" s="249">
        <v>0</v>
      </c>
      <c r="M106" s="249">
        <v>0</v>
      </c>
    </row>
    <row r="107" spans="1:13" x14ac:dyDescent="0.3">
      <c r="A107" s="15">
        <v>1285000</v>
      </c>
      <c r="B107" s="15">
        <v>1290000</v>
      </c>
      <c r="C107" s="248">
        <v>4430</v>
      </c>
      <c r="D107" s="249">
        <v>0</v>
      </c>
      <c r="E107" s="249">
        <v>0</v>
      </c>
      <c r="F107" s="249">
        <v>0</v>
      </c>
      <c r="G107" s="249">
        <v>0</v>
      </c>
      <c r="H107" s="249">
        <v>0</v>
      </c>
      <c r="I107" s="249">
        <v>0</v>
      </c>
      <c r="J107" s="249">
        <v>0</v>
      </c>
      <c r="K107" s="249">
        <v>0</v>
      </c>
      <c r="L107" s="249">
        <v>0</v>
      </c>
      <c r="M107" s="249">
        <v>0</v>
      </c>
    </row>
    <row r="108" spans="1:13" x14ac:dyDescent="0.3">
      <c r="A108" s="15">
        <v>1290000</v>
      </c>
      <c r="B108" s="15">
        <v>1295000</v>
      </c>
      <c r="C108" s="248">
        <v>4530</v>
      </c>
      <c r="D108" s="249">
        <v>0</v>
      </c>
      <c r="E108" s="249">
        <v>0</v>
      </c>
      <c r="F108" s="249">
        <v>0</v>
      </c>
      <c r="G108" s="249">
        <v>0</v>
      </c>
      <c r="H108" s="249">
        <v>0</v>
      </c>
      <c r="I108" s="249">
        <v>0</v>
      </c>
      <c r="J108" s="249">
        <v>0</v>
      </c>
      <c r="K108" s="249">
        <v>0</v>
      </c>
      <c r="L108" s="249">
        <v>0</v>
      </c>
      <c r="M108" s="249">
        <v>0</v>
      </c>
    </row>
    <row r="109" spans="1:13" x14ac:dyDescent="0.3">
      <c r="A109" s="15">
        <v>1295000</v>
      </c>
      <c r="B109" s="15">
        <v>1300000</v>
      </c>
      <c r="C109" s="248">
        <v>4630</v>
      </c>
      <c r="D109" s="249">
        <v>0</v>
      </c>
      <c r="E109" s="249">
        <v>0</v>
      </c>
      <c r="F109" s="249">
        <v>0</v>
      </c>
      <c r="G109" s="249">
        <v>0</v>
      </c>
      <c r="H109" s="249">
        <v>0</v>
      </c>
      <c r="I109" s="249">
        <v>0</v>
      </c>
      <c r="J109" s="249">
        <v>0</v>
      </c>
      <c r="K109" s="249">
        <v>0</v>
      </c>
      <c r="L109" s="249">
        <v>0</v>
      </c>
      <c r="M109" s="249">
        <v>0</v>
      </c>
    </row>
    <row r="110" spans="1:13" x14ac:dyDescent="0.3">
      <c r="A110" s="15">
        <v>1300000</v>
      </c>
      <c r="B110" s="15">
        <v>1305000</v>
      </c>
      <c r="C110" s="248">
        <v>4740</v>
      </c>
      <c r="D110" s="249">
        <v>0</v>
      </c>
      <c r="E110" s="249">
        <v>0</v>
      </c>
      <c r="F110" s="249">
        <v>0</v>
      </c>
      <c r="G110" s="249">
        <v>0</v>
      </c>
      <c r="H110" s="249">
        <v>0</v>
      </c>
      <c r="I110" s="249">
        <v>0</v>
      </c>
      <c r="J110" s="249">
        <v>0</v>
      </c>
      <c r="K110" s="249">
        <v>0</v>
      </c>
      <c r="L110" s="249">
        <v>0</v>
      </c>
      <c r="M110" s="249">
        <v>0</v>
      </c>
    </row>
    <row r="111" spans="1:13" x14ac:dyDescent="0.3">
      <c r="A111" s="15">
        <v>1305000</v>
      </c>
      <c r="B111" s="15">
        <v>1310000</v>
      </c>
      <c r="C111" s="248">
        <v>4840</v>
      </c>
      <c r="D111" s="249">
        <v>0</v>
      </c>
      <c r="E111" s="249">
        <v>0</v>
      </c>
      <c r="F111" s="249">
        <v>0</v>
      </c>
      <c r="G111" s="249">
        <v>0</v>
      </c>
      <c r="H111" s="249">
        <v>0</v>
      </c>
      <c r="I111" s="249">
        <v>0</v>
      </c>
      <c r="J111" s="249">
        <v>0</v>
      </c>
      <c r="K111" s="249">
        <v>0</v>
      </c>
      <c r="L111" s="249">
        <v>0</v>
      </c>
      <c r="M111" s="249">
        <v>0</v>
      </c>
    </row>
    <row r="112" spans="1:13" x14ac:dyDescent="0.3">
      <c r="A112" s="15">
        <v>1310000</v>
      </c>
      <c r="B112" s="15">
        <v>1315000</v>
      </c>
      <c r="C112" s="247">
        <v>4940</v>
      </c>
      <c r="D112" s="246">
        <v>0</v>
      </c>
      <c r="E112" s="246">
        <v>0</v>
      </c>
      <c r="F112" s="246">
        <v>0</v>
      </c>
      <c r="G112" s="246">
        <v>0</v>
      </c>
      <c r="H112" s="246">
        <v>0</v>
      </c>
      <c r="I112" s="246">
        <v>0</v>
      </c>
      <c r="J112" s="246">
        <v>0</v>
      </c>
      <c r="K112" s="246">
        <v>0</v>
      </c>
      <c r="L112" s="246">
        <v>0</v>
      </c>
      <c r="M112" s="246">
        <v>0</v>
      </c>
    </row>
    <row r="113" spans="1:13" x14ac:dyDescent="0.3">
      <c r="A113" s="15">
        <v>1315000</v>
      </c>
      <c r="B113" s="15">
        <v>1320000</v>
      </c>
      <c r="C113" s="248">
        <v>5050</v>
      </c>
      <c r="D113" s="249">
        <v>0</v>
      </c>
      <c r="E113" s="249">
        <v>0</v>
      </c>
      <c r="F113" s="249">
        <v>0</v>
      </c>
      <c r="G113" s="249">
        <v>0</v>
      </c>
      <c r="H113" s="249">
        <v>0</v>
      </c>
      <c r="I113" s="249">
        <v>0</v>
      </c>
      <c r="J113" s="249">
        <v>0</v>
      </c>
      <c r="K113" s="249">
        <v>0</v>
      </c>
      <c r="L113" s="249">
        <v>0</v>
      </c>
      <c r="M113" s="249">
        <v>0</v>
      </c>
    </row>
    <row r="114" spans="1:13" x14ac:dyDescent="0.3">
      <c r="A114" s="15">
        <v>1320000</v>
      </c>
      <c r="B114" s="15">
        <v>1325000</v>
      </c>
      <c r="C114" s="248">
        <v>5150</v>
      </c>
      <c r="D114" s="249">
        <v>0</v>
      </c>
      <c r="E114" s="249">
        <v>0</v>
      </c>
      <c r="F114" s="249">
        <v>0</v>
      </c>
      <c r="G114" s="249">
        <v>0</v>
      </c>
      <c r="H114" s="249">
        <v>0</v>
      </c>
      <c r="I114" s="249">
        <v>0</v>
      </c>
      <c r="J114" s="249">
        <v>0</v>
      </c>
      <c r="K114" s="249">
        <v>0</v>
      </c>
      <c r="L114" s="249">
        <v>0</v>
      </c>
      <c r="M114" s="249">
        <v>0</v>
      </c>
    </row>
    <row r="115" spans="1:13" x14ac:dyDescent="0.3">
      <c r="A115" s="15">
        <v>1325000</v>
      </c>
      <c r="B115" s="15">
        <v>1330000</v>
      </c>
      <c r="C115" s="248">
        <v>5250</v>
      </c>
      <c r="D115" s="249">
        <v>0</v>
      </c>
      <c r="E115" s="249">
        <v>0</v>
      </c>
      <c r="F115" s="249">
        <v>0</v>
      </c>
      <c r="G115" s="249">
        <v>0</v>
      </c>
      <c r="H115" s="249">
        <v>0</v>
      </c>
      <c r="I115" s="249">
        <v>0</v>
      </c>
      <c r="J115" s="249">
        <v>0</v>
      </c>
      <c r="K115" s="249">
        <v>0</v>
      </c>
      <c r="L115" s="249">
        <v>0</v>
      </c>
      <c r="M115" s="249">
        <v>0</v>
      </c>
    </row>
    <row r="116" spans="1:13" x14ac:dyDescent="0.3">
      <c r="A116" s="15">
        <v>1330000</v>
      </c>
      <c r="B116" s="15">
        <v>1335000</v>
      </c>
      <c r="C116" s="248">
        <v>5360</v>
      </c>
      <c r="D116" s="249">
        <v>0</v>
      </c>
      <c r="E116" s="249">
        <v>0</v>
      </c>
      <c r="F116" s="249">
        <v>0</v>
      </c>
      <c r="G116" s="249">
        <v>0</v>
      </c>
      <c r="H116" s="249">
        <v>0</v>
      </c>
      <c r="I116" s="249">
        <v>0</v>
      </c>
      <c r="J116" s="249">
        <v>0</v>
      </c>
      <c r="K116" s="249">
        <v>0</v>
      </c>
      <c r="L116" s="249">
        <v>0</v>
      </c>
      <c r="M116" s="249">
        <v>0</v>
      </c>
    </row>
    <row r="117" spans="1:13" x14ac:dyDescent="0.3">
      <c r="A117" s="15">
        <v>1335000</v>
      </c>
      <c r="B117" s="15">
        <v>1340000</v>
      </c>
      <c r="C117" s="248">
        <v>5460</v>
      </c>
      <c r="D117" s="249">
        <v>0</v>
      </c>
      <c r="E117" s="249">
        <v>0</v>
      </c>
      <c r="F117" s="249">
        <v>0</v>
      </c>
      <c r="G117" s="249">
        <v>0</v>
      </c>
      <c r="H117" s="249">
        <v>0</v>
      </c>
      <c r="I117" s="249">
        <v>0</v>
      </c>
      <c r="J117" s="249">
        <v>0</v>
      </c>
      <c r="K117" s="249">
        <v>0</v>
      </c>
      <c r="L117" s="249">
        <v>0</v>
      </c>
      <c r="M117" s="249">
        <v>0</v>
      </c>
    </row>
    <row r="118" spans="1:13" x14ac:dyDescent="0.3">
      <c r="A118" s="15">
        <v>1340000</v>
      </c>
      <c r="B118" s="15">
        <v>1345000</v>
      </c>
      <c r="C118" s="248">
        <v>5560</v>
      </c>
      <c r="D118" s="248">
        <v>1060</v>
      </c>
      <c r="E118" s="249">
        <v>0</v>
      </c>
      <c r="F118" s="249">
        <v>0</v>
      </c>
      <c r="G118" s="249">
        <v>0</v>
      </c>
      <c r="H118" s="249">
        <v>0</v>
      </c>
      <c r="I118" s="249">
        <v>0</v>
      </c>
      <c r="J118" s="249">
        <v>0</v>
      </c>
      <c r="K118" s="249">
        <v>0</v>
      </c>
      <c r="L118" s="249">
        <v>0</v>
      </c>
      <c r="M118" s="249">
        <v>0</v>
      </c>
    </row>
    <row r="119" spans="1:13" x14ac:dyDescent="0.3">
      <c r="A119" s="15">
        <v>1345000</v>
      </c>
      <c r="B119" s="15">
        <v>1350000</v>
      </c>
      <c r="C119" s="248">
        <v>5670</v>
      </c>
      <c r="D119" s="248">
        <v>1170</v>
      </c>
      <c r="E119" s="249">
        <v>0</v>
      </c>
      <c r="F119" s="249">
        <v>0</v>
      </c>
      <c r="G119" s="249">
        <v>0</v>
      </c>
      <c r="H119" s="249">
        <v>0</v>
      </c>
      <c r="I119" s="249">
        <v>0</v>
      </c>
      <c r="J119" s="249">
        <v>0</v>
      </c>
      <c r="K119" s="249">
        <v>0</v>
      </c>
      <c r="L119" s="249">
        <v>0</v>
      </c>
      <c r="M119" s="249">
        <v>0</v>
      </c>
    </row>
    <row r="120" spans="1:13" x14ac:dyDescent="0.3">
      <c r="A120" s="15">
        <v>1350000</v>
      </c>
      <c r="B120" s="15">
        <v>1355000</v>
      </c>
      <c r="C120" s="248">
        <v>5770</v>
      </c>
      <c r="D120" s="248">
        <v>1270</v>
      </c>
      <c r="E120" s="249">
        <v>0</v>
      </c>
      <c r="F120" s="249">
        <v>0</v>
      </c>
      <c r="G120" s="249">
        <v>0</v>
      </c>
      <c r="H120" s="249">
        <v>0</v>
      </c>
      <c r="I120" s="249">
        <v>0</v>
      </c>
      <c r="J120" s="249">
        <v>0</v>
      </c>
      <c r="K120" s="249">
        <v>0</v>
      </c>
      <c r="L120" s="249">
        <v>0</v>
      </c>
      <c r="M120" s="249">
        <v>0</v>
      </c>
    </row>
    <row r="121" spans="1:13" x14ac:dyDescent="0.3">
      <c r="A121" s="15">
        <v>1355000</v>
      </c>
      <c r="B121" s="15">
        <v>1360000</v>
      </c>
      <c r="C121" s="248">
        <v>5870</v>
      </c>
      <c r="D121" s="248">
        <v>1370</v>
      </c>
      <c r="E121" s="249">
        <v>0</v>
      </c>
      <c r="F121" s="249">
        <v>0</v>
      </c>
      <c r="G121" s="249">
        <v>0</v>
      </c>
      <c r="H121" s="249">
        <v>0</v>
      </c>
      <c r="I121" s="249">
        <v>0</v>
      </c>
      <c r="J121" s="249">
        <v>0</v>
      </c>
      <c r="K121" s="249">
        <v>0</v>
      </c>
      <c r="L121" s="249">
        <v>0</v>
      </c>
      <c r="M121" s="249">
        <v>0</v>
      </c>
    </row>
    <row r="122" spans="1:13" x14ac:dyDescent="0.3">
      <c r="A122" s="15">
        <v>1360000</v>
      </c>
      <c r="B122" s="15">
        <v>1365000</v>
      </c>
      <c r="C122" s="248">
        <v>5980</v>
      </c>
      <c r="D122" s="248">
        <v>1480</v>
      </c>
      <c r="E122" s="249">
        <v>0</v>
      </c>
      <c r="F122" s="249">
        <v>0</v>
      </c>
      <c r="G122" s="249">
        <v>0</v>
      </c>
      <c r="H122" s="249">
        <v>0</v>
      </c>
      <c r="I122" s="249">
        <v>0</v>
      </c>
      <c r="J122" s="249">
        <v>0</v>
      </c>
      <c r="K122" s="249">
        <v>0</v>
      </c>
      <c r="L122" s="249">
        <v>0</v>
      </c>
      <c r="M122" s="249">
        <v>0</v>
      </c>
    </row>
    <row r="123" spans="1:13" x14ac:dyDescent="0.3">
      <c r="A123" s="15">
        <v>1365000</v>
      </c>
      <c r="B123" s="15">
        <v>1370000</v>
      </c>
      <c r="C123" s="248">
        <v>6080</v>
      </c>
      <c r="D123" s="248">
        <v>1580</v>
      </c>
      <c r="E123" s="249">
        <v>0</v>
      </c>
      <c r="F123" s="249">
        <v>0</v>
      </c>
      <c r="G123" s="249">
        <v>0</v>
      </c>
      <c r="H123" s="249">
        <v>0</v>
      </c>
      <c r="I123" s="249">
        <v>0</v>
      </c>
      <c r="J123" s="249">
        <v>0</v>
      </c>
      <c r="K123" s="249">
        <v>0</v>
      </c>
      <c r="L123" s="249">
        <v>0</v>
      </c>
      <c r="M123" s="249">
        <v>0</v>
      </c>
    </row>
    <row r="124" spans="1:13" x14ac:dyDescent="0.3">
      <c r="A124" s="15">
        <v>1370000</v>
      </c>
      <c r="B124" s="15">
        <v>1375000</v>
      </c>
      <c r="C124" s="248">
        <v>6180</v>
      </c>
      <c r="D124" s="248">
        <v>1680</v>
      </c>
      <c r="E124" s="249">
        <v>0</v>
      </c>
      <c r="F124" s="249">
        <v>0</v>
      </c>
      <c r="G124" s="249">
        <v>0</v>
      </c>
      <c r="H124" s="249">
        <v>0</v>
      </c>
      <c r="I124" s="249">
        <v>0</v>
      </c>
      <c r="J124" s="249">
        <v>0</v>
      </c>
      <c r="K124" s="249">
        <v>0</v>
      </c>
      <c r="L124" s="249">
        <v>0</v>
      </c>
      <c r="M124" s="249">
        <v>0</v>
      </c>
    </row>
    <row r="125" spans="1:13" x14ac:dyDescent="0.3">
      <c r="A125" s="15">
        <v>1375000</v>
      </c>
      <c r="B125" s="15">
        <v>1380000</v>
      </c>
      <c r="C125" s="248">
        <v>6290</v>
      </c>
      <c r="D125" s="248">
        <v>1790</v>
      </c>
      <c r="E125" s="249">
        <v>0</v>
      </c>
      <c r="F125" s="249">
        <v>0</v>
      </c>
      <c r="G125" s="249">
        <v>0</v>
      </c>
      <c r="H125" s="249">
        <v>0</v>
      </c>
      <c r="I125" s="249">
        <v>0</v>
      </c>
      <c r="J125" s="249">
        <v>0</v>
      </c>
      <c r="K125" s="249">
        <v>0</v>
      </c>
      <c r="L125" s="249">
        <v>0</v>
      </c>
      <c r="M125" s="249">
        <v>0</v>
      </c>
    </row>
    <row r="126" spans="1:13" x14ac:dyDescent="0.3">
      <c r="A126" s="15">
        <v>1380000</v>
      </c>
      <c r="B126" s="15">
        <v>1385000</v>
      </c>
      <c r="C126" s="248">
        <v>6390</v>
      </c>
      <c r="D126" s="248">
        <v>1890</v>
      </c>
      <c r="E126" s="249">
        <v>0</v>
      </c>
      <c r="F126" s="249">
        <v>0</v>
      </c>
      <c r="G126" s="249">
        <v>0</v>
      </c>
      <c r="H126" s="249">
        <v>0</v>
      </c>
      <c r="I126" s="249">
        <v>0</v>
      </c>
      <c r="J126" s="249">
        <v>0</v>
      </c>
      <c r="K126" s="249">
        <v>0</v>
      </c>
      <c r="L126" s="249">
        <v>0</v>
      </c>
      <c r="M126" s="249">
        <v>0</v>
      </c>
    </row>
    <row r="127" spans="1:13" x14ac:dyDescent="0.3">
      <c r="A127" s="15">
        <v>1385000</v>
      </c>
      <c r="B127" s="15">
        <v>1390000</v>
      </c>
      <c r="C127" s="248">
        <v>6490</v>
      </c>
      <c r="D127" s="248">
        <v>1990</v>
      </c>
      <c r="E127" s="249">
        <v>0</v>
      </c>
      <c r="F127" s="249">
        <v>0</v>
      </c>
      <c r="G127" s="249">
        <v>0</v>
      </c>
      <c r="H127" s="249">
        <v>0</v>
      </c>
      <c r="I127" s="249">
        <v>0</v>
      </c>
      <c r="J127" s="249">
        <v>0</v>
      </c>
      <c r="K127" s="249">
        <v>0</v>
      </c>
      <c r="L127" s="249">
        <v>0</v>
      </c>
      <c r="M127" s="249">
        <v>0</v>
      </c>
    </row>
    <row r="128" spans="1:13" x14ac:dyDescent="0.3">
      <c r="A128" s="15">
        <v>1390000</v>
      </c>
      <c r="B128" s="15">
        <v>1395000</v>
      </c>
      <c r="C128" s="248">
        <v>6600</v>
      </c>
      <c r="D128" s="248">
        <v>2100</v>
      </c>
      <c r="E128" s="249">
        <v>0</v>
      </c>
      <c r="F128" s="249">
        <v>0</v>
      </c>
      <c r="G128" s="249">
        <v>0</v>
      </c>
      <c r="H128" s="249">
        <v>0</v>
      </c>
      <c r="I128" s="249">
        <v>0</v>
      </c>
      <c r="J128" s="249">
        <v>0</v>
      </c>
      <c r="K128" s="249">
        <v>0</v>
      </c>
      <c r="L128" s="249">
        <v>0</v>
      </c>
      <c r="M128" s="249">
        <v>0</v>
      </c>
    </row>
    <row r="129" spans="1:13" x14ac:dyDescent="0.3">
      <c r="A129" s="15">
        <v>1395000</v>
      </c>
      <c r="B129" s="15">
        <v>1400000</v>
      </c>
      <c r="C129" s="248">
        <v>6700</v>
      </c>
      <c r="D129" s="248">
        <v>2200</v>
      </c>
      <c r="E129" s="249">
        <v>0</v>
      </c>
      <c r="F129" s="249">
        <v>0</v>
      </c>
      <c r="G129" s="249">
        <v>0</v>
      </c>
      <c r="H129" s="249">
        <v>0</v>
      </c>
      <c r="I129" s="249">
        <v>0</v>
      </c>
      <c r="J129" s="249">
        <v>0</v>
      </c>
      <c r="K129" s="249">
        <v>0</v>
      </c>
      <c r="L129" s="249">
        <v>0</v>
      </c>
      <c r="M129" s="249">
        <v>0</v>
      </c>
    </row>
    <row r="130" spans="1:13" x14ac:dyDescent="0.3">
      <c r="A130" s="15">
        <v>1400000</v>
      </c>
      <c r="B130" s="15">
        <v>1405000</v>
      </c>
      <c r="C130" s="248">
        <v>6800</v>
      </c>
      <c r="D130" s="248">
        <v>2300</v>
      </c>
      <c r="E130" s="249">
        <v>0</v>
      </c>
      <c r="F130" s="249">
        <v>0</v>
      </c>
      <c r="G130" s="249">
        <v>0</v>
      </c>
      <c r="H130" s="249">
        <v>0</v>
      </c>
      <c r="I130" s="249">
        <v>0</v>
      </c>
      <c r="J130" s="249">
        <v>0</v>
      </c>
      <c r="K130" s="249">
        <v>0</v>
      </c>
      <c r="L130" s="249">
        <v>0</v>
      </c>
      <c r="M130" s="249">
        <v>0</v>
      </c>
    </row>
    <row r="131" spans="1:13" x14ac:dyDescent="0.3">
      <c r="A131" s="15">
        <v>1405000</v>
      </c>
      <c r="B131" s="15">
        <v>1410000</v>
      </c>
      <c r="C131" s="248">
        <v>6910</v>
      </c>
      <c r="D131" s="248">
        <v>2410</v>
      </c>
      <c r="E131" s="249">
        <v>0</v>
      </c>
      <c r="F131" s="249">
        <v>0</v>
      </c>
      <c r="G131" s="249">
        <v>0</v>
      </c>
      <c r="H131" s="249">
        <v>0</v>
      </c>
      <c r="I131" s="249">
        <v>0</v>
      </c>
      <c r="J131" s="249">
        <v>0</v>
      </c>
      <c r="K131" s="249">
        <v>0</v>
      </c>
      <c r="L131" s="249">
        <v>0</v>
      </c>
      <c r="M131" s="249">
        <v>0</v>
      </c>
    </row>
    <row r="132" spans="1:13" x14ac:dyDescent="0.3">
      <c r="A132" s="15">
        <v>1410000</v>
      </c>
      <c r="B132" s="15">
        <v>1415000</v>
      </c>
      <c r="C132" s="248">
        <v>7010</v>
      </c>
      <c r="D132" s="248">
        <v>2510</v>
      </c>
      <c r="E132" s="249">
        <v>0</v>
      </c>
      <c r="F132" s="249">
        <v>0</v>
      </c>
      <c r="G132" s="249">
        <v>0</v>
      </c>
      <c r="H132" s="249">
        <v>0</v>
      </c>
      <c r="I132" s="249">
        <v>0</v>
      </c>
      <c r="J132" s="249">
        <v>0</v>
      </c>
      <c r="K132" s="249">
        <v>0</v>
      </c>
      <c r="L132" s="249">
        <v>0</v>
      </c>
      <c r="M132" s="249">
        <v>0</v>
      </c>
    </row>
    <row r="133" spans="1:13" x14ac:dyDescent="0.3">
      <c r="A133" s="15">
        <v>1415000</v>
      </c>
      <c r="B133" s="15">
        <v>1420000</v>
      </c>
      <c r="C133" s="248">
        <v>7110</v>
      </c>
      <c r="D133" s="248">
        <v>2610</v>
      </c>
      <c r="E133" s="249">
        <v>0</v>
      </c>
      <c r="F133" s="249">
        <v>0</v>
      </c>
      <c r="G133" s="249">
        <v>0</v>
      </c>
      <c r="H133" s="249">
        <v>0</v>
      </c>
      <c r="I133" s="249">
        <v>0</v>
      </c>
      <c r="J133" s="249">
        <v>0</v>
      </c>
      <c r="K133" s="249">
        <v>0</v>
      </c>
      <c r="L133" s="249">
        <v>0</v>
      </c>
      <c r="M133" s="249">
        <v>0</v>
      </c>
    </row>
    <row r="134" spans="1:13" x14ac:dyDescent="0.3">
      <c r="A134" s="15">
        <v>1420000</v>
      </c>
      <c r="B134" s="15">
        <v>1425000</v>
      </c>
      <c r="C134" s="248">
        <v>7210</v>
      </c>
      <c r="D134" s="248">
        <v>2710</v>
      </c>
      <c r="E134" s="249">
        <v>0</v>
      </c>
      <c r="F134" s="249">
        <v>0</v>
      </c>
      <c r="G134" s="249">
        <v>0</v>
      </c>
      <c r="H134" s="249">
        <v>0</v>
      </c>
      <c r="I134" s="249">
        <v>0</v>
      </c>
      <c r="J134" s="249">
        <v>0</v>
      </c>
      <c r="K134" s="249">
        <v>0</v>
      </c>
      <c r="L134" s="249">
        <v>0</v>
      </c>
      <c r="M134" s="249">
        <v>0</v>
      </c>
    </row>
    <row r="135" spans="1:13" x14ac:dyDescent="0.3">
      <c r="A135" s="15">
        <v>1425000</v>
      </c>
      <c r="B135" s="15">
        <v>1430000</v>
      </c>
      <c r="C135" s="248">
        <v>7320</v>
      </c>
      <c r="D135" s="248">
        <v>2820</v>
      </c>
      <c r="E135" s="249">
        <v>0</v>
      </c>
      <c r="F135" s="249">
        <v>0</v>
      </c>
      <c r="G135" s="249">
        <v>0</v>
      </c>
      <c r="H135" s="249">
        <v>0</v>
      </c>
      <c r="I135" s="249">
        <v>0</v>
      </c>
      <c r="J135" s="249">
        <v>0</v>
      </c>
      <c r="K135" s="249">
        <v>0</v>
      </c>
      <c r="L135" s="249">
        <v>0</v>
      </c>
      <c r="M135" s="249">
        <v>0</v>
      </c>
    </row>
    <row r="136" spans="1:13" x14ac:dyDescent="0.3">
      <c r="A136" s="15">
        <v>1430000</v>
      </c>
      <c r="B136" s="15">
        <v>1435000</v>
      </c>
      <c r="C136" s="248">
        <v>7420</v>
      </c>
      <c r="D136" s="248">
        <v>2920</v>
      </c>
      <c r="E136" s="249">
        <v>0</v>
      </c>
      <c r="F136" s="249">
        <v>0</v>
      </c>
      <c r="G136" s="249">
        <v>0</v>
      </c>
      <c r="H136" s="249">
        <v>0</v>
      </c>
      <c r="I136" s="249">
        <v>0</v>
      </c>
      <c r="J136" s="249">
        <v>0</v>
      </c>
      <c r="K136" s="249">
        <v>0</v>
      </c>
      <c r="L136" s="249">
        <v>0</v>
      </c>
      <c r="M136" s="249">
        <v>0</v>
      </c>
    </row>
    <row r="137" spans="1:13" x14ac:dyDescent="0.3">
      <c r="A137" s="15">
        <v>1435000</v>
      </c>
      <c r="B137" s="15">
        <v>1440000</v>
      </c>
      <c r="C137" s="248">
        <v>7520</v>
      </c>
      <c r="D137" s="248">
        <v>3020</v>
      </c>
      <c r="E137" s="249">
        <v>0</v>
      </c>
      <c r="F137" s="249">
        <v>0</v>
      </c>
      <c r="G137" s="249">
        <v>0</v>
      </c>
      <c r="H137" s="249">
        <v>0</v>
      </c>
      <c r="I137" s="249">
        <v>0</v>
      </c>
      <c r="J137" s="249">
        <v>0</v>
      </c>
      <c r="K137" s="249">
        <v>0</v>
      </c>
      <c r="L137" s="249">
        <v>0</v>
      </c>
      <c r="M137" s="249">
        <v>0</v>
      </c>
    </row>
    <row r="138" spans="1:13" x14ac:dyDescent="0.3">
      <c r="A138" s="15">
        <v>1440000</v>
      </c>
      <c r="B138" s="15">
        <v>1445000</v>
      </c>
      <c r="C138" s="248">
        <v>7630</v>
      </c>
      <c r="D138" s="248">
        <v>3130</v>
      </c>
      <c r="E138" s="249">
        <v>0</v>
      </c>
      <c r="F138" s="249">
        <v>0</v>
      </c>
      <c r="G138" s="249">
        <v>0</v>
      </c>
      <c r="H138" s="249">
        <v>0</v>
      </c>
      <c r="I138" s="249">
        <v>0</v>
      </c>
      <c r="J138" s="249">
        <v>0</v>
      </c>
      <c r="K138" s="249">
        <v>0</v>
      </c>
      <c r="L138" s="249">
        <v>0</v>
      </c>
      <c r="M138" s="249">
        <v>0</v>
      </c>
    </row>
    <row r="139" spans="1:13" x14ac:dyDescent="0.3">
      <c r="A139" s="15">
        <v>1445000</v>
      </c>
      <c r="B139" s="15">
        <v>1450000</v>
      </c>
      <c r="C139" s="248">
        <v>7730</v>
      </c>
      <c r="D139" s="248">
        <v>3230</v>
      </c>
      <c r="E139" s="249">
        <v>0</v>
      </c>
      <c r="F139" s="249">
        <v>0</v>
      </c>
      <c r="G139" s="249">
        <v>0</v>
      </c>
      <c r="H139" s="249">
        <v>0</v>
      </c>
      <c r="I139" s="249">
        <v>0</v>
      </c>
      <c r="J139" s="249">
        <v>0</v>
      </c>
      <c r="K139" s="249">
        <v>0</v>
      </c>
      <c r="L139" s="249">
        <v>0</v>
      </c>
      <c r="M139" s="249">
        <v>0</v>
      </c>
    </row>
    <row r="140" spans="1:13" x14ac:dyDescent="0.3">
      <c r="A140" s="15">
        <v>1450000</v>
      </c>
      <c r="B140" s="15">
        <v>1455000</v>
      </c>
      <c r="C140" s="248">
        <v>7830</v>
      </c>
      <c r="D140" s="248">
        <v>3330</v>
      </c>
      <c r="E140" s="249">
        <v>0</v>
      </c>
      <c r="F140" s="249">
        <v>0</v>
      </c>
      <c r="G140" s="249">
        <v>0</v>
      </c>
      <c r="H140" s="249">
        <v>0</v>
      </c>
      <c r="I140" s="249">
        <v>0</v>
      </c>
      <c r="J140" s="249">
        <v>0</v>
      </c>
      <c r="K140" s="249">
        <v>0</v>
      </c>
      <c r="L140" s="249">
        <v>0</v>
      </c>
      <c r="M140" s="249">
        <v>0</v>
      </c>
    </row>
    <row r="141" spans="1:13" x14ac:dyDescent="0.3">
      <c r="A141" s="15">
        <v>1455000</v>
      </c>
      <c r="B141" s="15">
        <v>1460000</v>
      </c>
      <c r="C141" s="248">
        <v>7940</v>
      </c>
      <c r="D141" s="248">
        <v>3440</v>
      </c>
      <c r="E141" s="249">
        <v>0</v>
      </c>
      <c r="F141" s="249">
        <v>0</v>
      </c>
      <c r="G141" s="249">
        <v>0</v>
      </c>
      <c r="H141" s="249">
        <v>0</v>
      </c>
      <c r="I141" s="249">
        <v>0</v>
      </c>
      <c r="J141" s="249">
        <v>0</v>
      </c>
      <c r="K141" s="249">
        <v>0</v>
      </c>
      <c r="L141" s="249">
        <v>0</v>
      </c>
      <c r="M141" s="249">
        <v>0</v>
      </c>
    </row>
    <row r="142" spans="1:13" x14ac:dyDescent="0.3">
      <c r="A142" s="15">
        <v>1460000</v>
      </c>
      <c r="B142" s="15">
        <v>1465000</v>
      </c>
      <c r="C142" s="248">
        <v>8040</v>
      </c>
      <c r="D142" s="248">
        <v>3540</v>
      </c>
      <c r="E142" s="249">
        <v>0</v>
      </c>
      <c r="F142" s="249">
        <v>0</v>
      </c>
      <c r="G142" s="249">
        <v>0</v>
      </c>
      <c r="H142" s="249">
        <v>0</v>
      </c>
      <c r="I142" s="249">
        <v>0</v>
      </c>
      <c r="J142" s="249">
        <v>0</v>
      </c>
      <c r="K142" s="249">
        <v>0</v>
      </c>
      <c r="L142" s="249">
        <v>0</v>
      </c>
      <c r="M142" s="249">
        <v>0</v>
      </c>
    </row>
    <row r="143" spans="1:13" x14ac:dyDescent="0.3">
      <c r="A143" s="15">
        <v>1465000</v>
      </c>
      <c r="B143" s="15">
        <v>1470000</v>
      </c>
      <c r="C143" s="248">
        <v>8140</v>
      </c>
      <c r="D143" s="248">
        <v>3640</v>
      </c>
      <c r="E143" s="249">
        <v>0</v>
      </c>
      <c r="F143" s="249">
        <v>0</v>
      </c>
      <c r="G143" s="249">
        <v>0</v>
      </c>
      <c r="H143" s="249">
        <v>0</v>
      </c>
      <c r="I143" s="249">
        <v>0</v>
      </c>
      <c r="J143" s="249">
        <v>0</v>
      </c>
      <c r="K143" s="249">
        <v>0</v>
      </c>
      <c r="L143" s="249">
        <v>0</v>
      </c>
      <c r="M143" s="249">
        <v>0</v>
      </c>
    </row>
    <row r="144" spans="1:13" x14ac:dyDescent="0.3">
      <c r="A144" s="15">
        <v>1470000</v>
      </c>
      <c r="B144" s="15">
        <v>1475000</v>
      </c>
      <c r="C144" s="248">
        <v>8250</v>
      </c>
      <c r="D144" s="248">
        <v>3750</v>
      </c>
      <c r="E144" s="249">
        <v>0</v>
      </c>
      <c r="F144" s="249">
        <v>0</v>
      </c>
      <c r="G144" s="249">
        <v>0</v>
      </c>
      <c r="H144" s="249">
        <v>0</v>
      </c>
      <c r="I144" s="249">
        <v>0</v>
      </c>
      <c r="J144" s="249">
        <v>0</v>
      </c>
      <c r="K144" s="249">
        <v>0</v>
      </c>
      <c r="L144" s="249">
        <v>0</v>
      </c>
      <c r="M144" s="249">
        <v>0</v>
      </c>
    </row>
    <row r="145" spans="1:13" x14ac:dyDescent="0.3">
      <c r="A145" s="15">
        <v>1475000</v>
      </c>
      <c r="B145" s="15">
        <v>1480000</v>
      </c>
      <c r="C145" s="248">
        <v>8350</v>
      </c>
      <c r="D145" s="248">
        <v>3850</v>
      </c>
      <c r="E145" s="249">
        <v>0</v>
      </c>
      <c r="F145" s="249">
        <v>0</v>
      </c>
      <c r="G145" s="249">
        <v>0</v>
      </c>
      <c r="H145" s="249">
        <v>0</v>
      </c>
      <c r="I145" s="249">
        <v>0</v>
      </c>
      <c r="J145" s="249">
        <v>0</v>
      </c>
      <c r="K145" s="249">
        <v>0</v>
      </c>
      <c r="L145" s="249">
        <v>0</v>
      </c>
      <c r="M145" s="249">
        <v>0</v>
      </c>
    </row>
    <row r="146" spans="1:13" x14ac:dyDescent="0.3">
      <c r="A146" s="15">
        <v>1480000</v>
      </c>
      <c r="B146" s="15">
        <v>1485000</v>
      </c>
      <c r="C146" s="248">
        <v>8450</v>
      </c>
      <c r="D146" s="248">
        <v>3950</v>
      </c>
      <c r="E146" s="249">
        <v>0</v>
      </c>
      <c r="F146" s="249">
        <v>0</v>
      </c>
      <c r="G146" s="249">
        <v>0</v>
      </c>
      <c r="H146" s="249">
        <v>0</v>
      </c>
      <c r="I146" s="249">
        <v>0</v>
      </c>
      <c r="J146" s="249">
        <v>0</v>
      </c>
      <c r="K146" s="249">
        <v>0</v>
      </c>
      <c r="L146" s="249">
        <v>0</v>
      </c>
      <c r="M146" s="249">
        <v>0</v>
      </c>
    </row>
    <row r="147" spans="1:13" x14ac:dyDescent="0.3">
      <c r="A147" s="15">
        <v>1485000</v>
      </c>
      <c r="B147" s="15">
        <v>1490000</v>
      </c>
      <c r="C147" s="248">
        <v>8560</v>
      </c>
      <c r="D147" s="248">
        <v>4060</v>
      </c>
      <c r="E147" s="249">
        <v>0</v>
      </c>
      <c r="F147" s="249">
        <v>0</v>
      </c>
      <c r="G147" s="249">
        <v>0</v>
      </c>
      <c r="H147" s="249">
        <v>0</v>
      </c>
      <c r="I147" s="249">
        <v>0</v>
      </c>
      <c r="J147" s="249">
        <v>0</v>
      </c>
      <c r="K147" s="249">
        <v>0</v>
      </c>
      <c r="L147" s="249">
        <v>0</v>
      </c>
      <c r="M147" s="249">
        <v>0</v>
      </c>
    </row>
    <row r="148" spans="1:13" x14ac:dyDescent="0.3">
      <c r="A148" s="15">
        <v>1490000</v>
      </c>
      <c r="B148" s="15">
        <v>1495000</v>
      </c>
      <c r="C148" s="248">
        <v>8660</v>
      </c>
      <c r="D148" s="248">
        <v>4160</v>
      </c>
      <c r="E148" s="249">
        <v>0</v>
      </c>
      <c r="F148" s="249">
        <v>0</v>
      </c>
      <c r="G148" s="249">
        <v>0</v>
      </c>
      <c r="H148" s="249">
        <v>0</v>
      </c>
      <c r="I148" s="249">
        <v>0</v>
      </c>
      <c r="J148" s="249">
        <v>0</v>
      </c>
      <c r="K148" s="249">
        <v>0</v>
      </c>
      <c r="L148" s="249">
        <v>0</v>
      </c>
      <c r="M148" s="249">
        <v>0</v>
      </c>
    </row>
    <row r="149" spans="1:13" x14ac:dyDescent="0.3">
      <c r="A149" s="15">
        <v>1495000</v>
      </c>
      <c r="B149" s="15">
        <v>1500000</v>
      </c>
      <c r="C149" s="248">
        <v>8760</v>
      </c>
      <c r="D149" s="248">
        <v>4260</v>
      </c>
      <c r="E149" s="249">
        <v>0</v>
      </c>
      <c r="F149" s="249">
        <v>0</v>
      </c>
      <c r="G149" s="249">
        <v>0</v>
      </c>
      <c r="H149" s="249">
        <v>0</v>
      </c>
      <c r="I149" s="249">
        <v>0</v>
      </c>
      <c r="J149" s="249">
        <v>0</v>
      </c>
      <c r="K149" s="249">
        <v>0</v>
      </c>
      <c r="L149" s="249">
        <v>0</v>
      </c>
      <c r="M149" s="249">
        <v>0</v>
      </c>
    </row>
    <row r="150" spans="1:13" x14ac:dyDescent="0.3">
      <c r="A150" s="15">
        <v>1500000</v>
      </c>
      <c r="B150" s="15">
        <v>1510000</v>
      </c>
      <c r="C150" s="248">
        <v>8920</v>
      </c>
      <c r="D150" s="248">
        <v>4420</v>
      </c>
      <c r="E150" s="249">
        <v>0</v>
      </c>
      <c r="F150" s="249">
        <v>0</v>
      </c>
      <c r="G150" s="249">
        <v>0</v>
      </c>
      <c r="H150" s="249">
        <v>0</v>
      </c>
      <c r="I150" s="249">
        <v>0</v>
      </c>
      <c r="J150" s="249">
        <v>0</v>
      </c>
      <c r="K150" s="249">
        <v>0</v>
      </c>
      <c r="L150" s="249">
        <v>0</v>
      </c>
      <c r="M150" s="249">
        <v>0</v>
      </c>
    </row>
    <row r="151" spans="1:13" x14ac:dyDescent="0.3">
      <c r="A151" s="15">
        <v>1510000</v>
      </c>
      <c r="B151" s="15">
        <v>1520000</v>
      </c>
      <c r="C151" s="248">
        <v>9120</v>
      </c>
      <c r="D151" s="248">
        <v>4620</v>
      </c>
      <c r="E151" s="249">
        <v>0</v>
      </c>
      <c r="F151" s="249">
        <v>0</v>
      </c>
      <c r="G151" s="249">
        <v>0</v>
      </c>
      <c r="H151" s="249">
        <v>0</v>
      </c>
      <c r="I151" s="249">
        <v>0</v>
      </c>
      <c r="J151" s="249">
        <v>0</v>
      </c>
      <c r="K151" s="249">
        <v>0</v>
      </c>
      <c r="L151" s="249">
        <v>0</v>
      </c>
      <c r="M151" s="249">
        <v>0</v>
      </c>
    </row>
    <row r="152" spans="1:13" x14ac:dyDescent="0.3">
      <c r="A152" s="15">
        <v>1520000</v>
      </c>
      <c r="B152" s="15">
        <v>1530000</v>
      </c>
      <c r="C152" s="248">
        <v>9330</v>
      </c>
      <c r="D152" s="248">
        <v>4830</v>
      </c>
      <c r="E152" s="249">
        <v>0</v>
      </c>
      <c r="F152" s="249">
        <v>0</v>
      </c>
      <c r="G152" s="249">
        <v>0</v>
      </c>
      <c r="H152" s="249">
        <v>0</v>
      </c>
      <c r="I152" s="249">
        <v>0</v>
      </c>
      <c r="J152" s="249">
        <v>0</v>
      </c>
      <c r="K152" s="249">
        <v>0</v>
      </c>
      <c r="L152" s="249">
        <v>0</v>
      </c>
      <c r="M152" s="249">
        <v>0</v>
      </c>
    </row>
    <row r="153" spans="1:13" x14ac:dyDescent="0.3">
      <c r="A153" s="15">
        <v>1530000</v>
      </c>
      <c r="B153" s="15">
        <v>1540000</v>
      </c>
      <c r="C153" s="248">
        <v>9540</v>
      </c>
      <c r="D153" s="248">
        <v>5040</v>
      </c>
      <c r="E153" s="249">
        <v>0</v>
      </c>
      <c r="F153" s="249">
        <v>0</v>
      </c>
      <c r="G153" s="249">
        <v>0</v>
      </c>
      <c r="H153" s="249">
        <v>0</v>
      </c>
      <c r="I153" s="249">
        <v>0</v>
      </c>
      <c r="J153" s="249">
        <v>0</v>
      </c>
      <c r="K153" s="249">
        <v>0</v>
      </c>
      <c r="L153" s="249">
        <v>0</v>
      </c>
      <c r="M153" s="249">
        <v>0</v>
      </c>
    </row>
    <row r="154" spans="1:13" x14ac:dyDescent="0.3">
      <c r="A154" s="15">
        <v>1540000</v>
      </c>
      <c r="B154" s="15">
        <v>1550000</v>
      </c>
      <c r="C154" s="248">
        <v>9740</v>
      </c>
      <c r="D154" s="248">
        <v>5240</v>
      </c>
      <c r="E154" s="249">
        <v>0</v>
      </c>
      <c r="F154" s="249">
        <v>0</v>
      </c>
      <c r="G154" s="249">
        <v>0</v>
      </c>
      <c r="H154" s="249">
        <v>0</v>
      </c>
      <c r="I154" s="249">
        <v>0</v>
      </c>
      <c r="J154" s="249">
        <v>0</v>
      </c>
      <c r="K154" s="249">
        <v>0</v>
      </c>
      <c r="L154" s="249">
        <v>0</v>
      </c>
      <c r="M154" s="249">
        <v>0</v>
      </c>
    </row>
    <row r="155" spans="1:13" x14ac:dyDescent="0.3">
      <c r="A155" s="15">
        <v>1550000</v>
      </c>
      <c r="B155" s="15">
        <v>1560000</v>
      </c>
      <c r="C155" s="248">
        <v>9950</v>
      </c>
      <c r="D155" s="248">
        <v>5450</v>
      </c>
      <c r="E155" s="249">
        <v>0</v>
      </c>
      <c r="F155" s="249">
        <v>0</v>
      </c>
      <c r="G155" s="249">
        <v>0</v>
      </c>
      <c r="H155" s="249">
        <v>0</v>
      </c>
      <c r="I155" s="249">
        <v>0</v>
      </c>
      <c r="J155" s="249">
        <v>0</v>
      </c>
      <c r="K155" s="249">
        <v>0</v>
      </c>
      <c r="L155" s="249">
        <v>0</v>
      </c>
      <c r="M155" s="249">
        <v>0</v>
      </c>
    </row>
    <row r="156" spans="1:13" x14ac:dyDescent="0.3">
      <c r="A156" s="15">
        <v>1560000</v>
      </c>
      <c r="B156" s="15">
        <v>1570000</v>
      </c>
      <c r="C156" s="247">
        <v>10160</v>
      </c>
      <c r="D156" s="247">
        <v>5660</v>
      </c>
      <c r="E156" s="246">
        <v>0</v>
      </c>
      <c r="F156" s="246">
        <v>0</v>
      </c>
      <c r="G156" s="246">
        <v>0</v>
      </c>
      <c r="H156" s="246">
        <v>0</v>
      </c>
      <c r="I156" s="246">
        <v>0</v>
      </c>
      <c r="J156" s="246">
        <v>0</v>
      </c>
      <c r="K156" s="246">
        <v>0</v>
      </c>
      <c r="L156" s="246">
        <v>0</v>
      </c>
      <c r="M156" s="246">
        <v>0</v>
      </c>
    </row>
    <row r="157" spans="1:13" x14ac:dyDescent="0.3">
      <c r="A157" s="15">
        <v>1570000</v>
      </c>
      <c r="B157" s="15">
        <v>1580000</v>
      </c>
      <c r="C157" s="248">
        <v>10360</v>
      </c>
      <c r="D157" s="248">
        <v>5860</v>
      </c>
      <c r="E157" s="249">
        <v>0</v>
      </c>
      <c r="F157" s="249">
        <v>0</v>
      </c>
      <c r="G157" s="249">
        <v>0</v>
      </c>
      <c r="H157" s="249">
        <v>0</v>
      </c>
      <c r="I157" s="249">
        <v>0</v>
      </c>
      <c r="J157" s="249">
        <v>0</v>
      </c>
      <c r="K157" s="249">
        <v>0</v>
      </c>
      <c r="L157" s="249">
        <v>0</v>
      </c>
      <c r="M157" s="249">
        <v>0</v>
      </c>
    </row>
    <row r="158" spans="1:13" x14ac:dyDescent="0.3">
      <c r="A158" s="15">
        <v>1580000</v>
      </c>
      <c r="B158" s="15">
        <v>1590000</v>
      </c>
      <c r="C158" s="248">
        <v>10570</v>
      </c>
      <c r="D158" s="248">
        <v>6070</v>
      </c>
      <c r="E158" s="249">
        <v>0</v>
      </c>
      <c r="F158" s="249">
        <v>0</v>
      </c>
      <c r="G158" s="249">
        <v>0</v>
      </c>
      <c r="H158" s="249">
        <v>0</v>
      </c>
      <c r="I158" s="249">
        <v>0</v>
      </c>
      <c r="J158" s="249">
        <v>0</v>
      </c>
      <c r="K158" s="249">
        <v>0</v>
      </c>
      <c r="L158" s="249">
        <v>0</v>
      </c>
      <c r="M158" s="249">
        <v>0</v>
      </c>
    </row>
    <row r="159" spans="1:13" x14ac:dyDescent="0.3">
      <c r="A159" s="15">
        <v>1590000</v>
      </c>
      <c r="B159" s="15">
        <v>1600000</v>
      </c>
      <c r="C159" s="248">
        <v>10780</v>
      </c>
      <c r="D159" s="248">
        <v>6280</v>
      </c>
      <c r="E159" s="249">
        <v>0</v>
      </c>
      <c r="F159" s="249">
        <v>0</v>
      </c>
      <c r="G159" s="249">
        <v>0</v>
      </c>
      <c r="H159" s="249">
        <v>0</v>
      </c>
      <c r="I159" s="249">
        <v>0</v>
      </c>
      <c r="J159" s="249">
        <v>0</v>
      </c>
      <c r="K159" s="249">
        <v>0</v>
      </c>
      <c r="L159" s="249">
        <v>0</v>
      </c>
      <c r="M159" s="249">
        <v>0</v>
      </c>
    </row>
    <row r="160" spans="1:13" x14ac:dyDescent="0.3">
      <c r="A160" s="15">
        <v>1600000</v>
      </c>
      <c r="B160" s="15">
        <v>1610000</v>
      </c>
      <c r="C160" s="248">
        <v>10980</v>
      </c>
      <c r="D160" s="248">
        <v>6480</v>
      </c>
      <c r="E160" s="249">
        <v>0</v>
      </c>
      <c r="F160" s="249">
        <v>0</v>
      </c>
      <c r="G160" s="249">
        <v>0</v>
      </c>
      <c r="H160" s="249">
        <v>0</v>
      </c>
      <c r="I160" s="249">
        <v>0</v>
      </c>
      <c r="J160" s="249">
        <v>0</v>
      </c>
      <c r="K160" s="249">
        <v>0</v>
      </c>
      <c r="L160" s="249">
        <v>0</v>
      </c>
      <c r="M160" s="249">
        <v>0</v>
      </c>
    </row>
    <row r="161" spans="1:13" x14ac:dyDescent="0.3">
      <c r="A161" s="15">
        <v>1610000</v>
      </c>
      <c r="B161" s="15">
        <v>1620000</v>
      </c>
      <c r="C161" s="248">
        <v>11190</v>
      </c>
      <c r="D161" s="248">
        <v>6690</v>
      </c>
      <c r="E161" s="249">
        <v>0</v>
      </c>
      <c r="F161" s="249">
        <v>0</v>
      </c>
      <c r="G161" s="249">
        <v>0</v>
      </c>
      <c r="H161" s="249">
        <v>0</v>
      </c>
      <c r="I161" s="249">
        <v>0</v>
      </c>
      <c r="J161" s="249">
        <v>0</v>
      </c>
      <c r="K161" s="249">
        <v>0</v>
      </c>
      <c r="L161" s="249">
        <v>0</v>
      </c>
      <c r="M161" s="249">
        <v>0</v>
      </c>
    </row>
    <row r="162" spans="1:13" x14ac:dyDescent="0.3">
      <c r="A162" s="15">
        <v>1620000</v>
      </c>
      <c r="B162" s="15">
        <v>1630000</v>
      </c>
      <c r="C162" s="248">
        <v>11400</v>
      </c>
      <c r="D162" s="248">
        <v>6900</v>
      </c>
      <c r="E162" s="249">
        <v>0</v>
      </c>
      <c r="F162" s="249">
        <v>0</v>
      </c>
      <c r="G162" s="249">
        <v>0</v>
      </c>
      <c r="H162" s="249">
        <v>0</v>
      </c>
      <c r="I162" s="249">
        <v>0</v>
      </c>
      <c r="J162" s="249">
        <v>0</v>
      </c>
      <c r="K162" s="249">
        <v>0</v>
      </c>
      <c r="L162" s="249">
        <v>0</v>
      </c>
      <c r="M162" s="249">
        <v>0</v>
      </c>
    </row>
    <row r="163" spans="1:13" x14ac:dyDescent="0.3">
      <c r="A163" s="15">
        <v>1630000</v>
      </c>
      <c r="B163" s="15">
        <v>1640000</v>
      </c>
      <c r="C163" s="248">
        <v>11600</v>
      </c>
      <c r="D163" s="248">
        <v>7100</v>
      </c>
      <c r="E163" s="249">
        <v>0</v>
      </c>
      <c r="F163" s="249">
        <v>0</v>
      </c>
      <c r="G163" s="249">
        <v>0</v>
      </c>
      <c r="H163" s="249">
        <v>0</v>
      </c>
      <c r="I163" s="249">
        <v>0</v>
      </c>
      <c r="J163" s="249">
        <v>0</v>
      </c>
      <c r="K163" s="249">
        <v>0</v>
      </c>
      <c r="L163" s="249">
        <v>0</v>
      </c>
      <c r="M163" s="249">
        <v>0</v>
      </c>
    </row>
    <row r="164" spans="1:13" x14ac:dyDescent="0.3">
      <c r="A164" s="15">
        <v>1640000</v>
      </c>
      <c r="B164" s="15">
        <v>1650000</v>
      </c>
      <c r="C164" s="248">
        <v>11810</v>
      </c>
      <c r="D164" s="248">
        <v>7310</v>
      </c>
      <c r="E164" s="249">
        <v>0</v>
      </c>
      <c r="F164" s="249">
        <v>0</v>
      </c>
      <c r="G164" s="249">
        <v>0</v>
      </c>
      <c r="H164" s="249">
        <v>0</v>
      </c>
      <c r="I164" s="249">
        <v>0</v>
      </c>
      <c r="J164" s="249">
        <v>0</v>
      </c>
      <c r="K164" s="249">
        <v>0</v>
      </c>
      <c r="L164" s="249">
        <v>0</v>
      </c>
      <c r="M164" s="249">
        <v>0</v>
      </c>
    </row>
    <row r="165" spans="1:13" x14ac:dyDescent="0.3">
      <c r="A165" s="15">
        <v>1650000</v>
      </c>
      <c r="B165" s="15">
        <v>1660000</v>
      </c>
      <c r="C165" s="248">
        <v>12020</v>
      </c>
      <c r="D165" s="248">
        <v>7520</v>
      </c>
      <c r="E165" s="249">
        <v>0</v>
      </c>
      <c r="F165" s="249">
        <v>0</v>
      </c>
      <c r="G165" s="249">
        <v>0</v>
      </c>
      <c r="H165" s="249">
        <v>0</v>
      </c>
      <c r="I165" s="249">
        <v>0</v>
      </c>
      <c r="J165" s="249">
        <v>0</v>
      </c>
      <c r="K165" s="249">
        <v>0</v>
      </c>
      <c r="L165" s="249">
        <v>0</v>
      </c>
      <c r="M165" s="249">
        <v>0</v>
      </c>
    </row>
    <row r="166" spans="1:13" x14ac:dyDescent="0.3">
      <c r="A166" s="15">
        <v>1660000</v>
      </c>
      <c r="B166" s="15">
        <v>1670000</v>
      </c>
      <c r="C166" s="248">
        <v>12220</v>
      </c>
      <c r="D166" s="248">
        <v>7720</v>
      </c>
      <c r="E166" s="249">
        <v>0</v>
      </c>
      <c r="F166" s="249">
        <v>0</v>
      </c>
      <c r="G166" s="249">
        <v>0</v>
      </c>
      <c r="H166" s="249">
        <v>0</v>
      </c>
      <c r="I166" s="249">
        <v>0</v>
      </c>
      <c r="J166" s="249">
        <v>0</v>
      </c>
      <c r="K166" s="249">
        <v>0</v>
      </c>
      <c r="L166" s="249">
        <v>0</v>
      </c>
      <c r="M166" s="249">
        <v>0</v>
      </c>
    </row>
    <row r="167" spans="1:13" x14ac:dyDescent="0.3">
      <c r="A167" s="15">
        <v>1670000</v>
      </c>
      <c r="B167" s="15">
        <v>1680000</v>
      </c>
      <c r="C167" s="248">
        <v>12430</v>
      </c>
      <c r="D167" s="248">
        <v>7930</v>
      </c>
      <c r="E167" s="249">
        <v>0</v>
      </c>
      <c r="F167" s="249">
        <v>0</v>
      </c>
      <c r="G167" s="249">
        <v>0</v>
      </c>
      <c r="H167" s="249">
        <v>0</v>
      </c>
      <c r="I167" s="249">
        <v>0</v>
      </c>
      <c r="J167" s="249">
        <v>0</v>
      </c>
      <c r="K167" s="249">
        <v>0</v>
      </c>
      <c r="L167" s="249">
        <v>0</v>
      </c>
      <c r="M167" s="249">
        <v>0</v>
      </c>
    </row>
    <row r="168" spans="1:13" x14ac:dyDescent="0.3">
      <c r="A168" s="15">
        <v>1680000</v>
      </c>
      <c r="B168" s="15">
        <v>1690000</v>
      </c>
      <c r="C168" s="248">
        <v>12640</v>
      </c>
      <c r="D168" s="248">
        <v>8140</v>
      </c>
      <c r="E168" s="249">
        <v>0</v>
      </c>
      <c r="F168" s="249">
        <v>0</v>
      </c>
      <c r="G168" s="249">
        <v>0</v>
      </c>
      <c r="H168" s="249">
        <v>0</v>
      </c>
      <c r="I168" s="249">
        <v>0</v>
      </c>
      <c r="J168" s="249">
        <v>0</v>
      </c>
      <c r="K168" s="249">
        <v>0</v>
      </c>
      <c r="L168" s="249">
        <v>0</v>
      </c>
      <c r="M168" s="249">
        <v>0</v>
      </c>
    </row>
    <row r="169" spans="1:13" x14ac:dyDescent="0.3">
      <c r="A169" s="15">
        <v>1690000</v>
      </c>
      <c r="B169" s="15">
        <v>1700000</v>
      </c>
      <c r="C169" s="248">
        <v>12840</v>
      </c>
      <c r="D169" s="248">
        <v>8340</v>
      </c>
      <c r="E169" s="249">
        <v>0</v>
      </c>
      <c r="F169" s="249">
        <v>0</v>
      </c>
      <c r="G169" s="249">
        <v>0</v>
      </c>
      <c r="H169" s="249">
        <v>0</v>
      </c>
      <c r="I169" s="249">
        <v>0</v>
      </c>
      <c r="J169" s="249">
        <v>0</v>
      </c>
      <c r="K169" s="249">
        <v>0</v>
      </c>
      <c r="L169" s="249">
        <v>0</v>
      </c>
      <c r="M169" s="249">
        <v>0</v>
      </c>
    </row>
    <row r="170" spans="1:13" x14ac:dyDescent="0.3">
      <c r="A170" s="15">
        <v>1700000</v>
      </c>
      <c r="B170" s="15">
        <v>1710000</v>
      </c>
      <c r="C170" s="248">
        <v>13050</v>
      </c>
      <c r="D170" s="248">
        <v>8550</v>
      </c>
      <c r="E170" s="249">
        <v>0</v>
      </c>
      <c r="F170" s="249">
        <v>0</v>
      </c>
      <c r="G170" s="249">
        <v>0</v>
      </c>
      <c r="H170" s="249">
        <v>0</v>
      </c>
      <c r="I170" s="249">
        <v>0</v>
      </c>
      <c r="J170" s="249">
        <v>0</v>
      </c>
      <c r="K170" s="249">
        <v>0</v>
      </c>
      <c r="L170" s="249">
        <v>0</v>
      </c>
      <c r="M170" s="249">
        <v>0</v>
      </c>
    </row>
    <row r="171" spans="1:13" x14ac:dyDescent="0.3">
      <c r="A171" s="15">
        <v>1710000</v>
      </c>
      <c r="B171" s="15">
        <v>1720000</v>
      </c>
      <c r="C171" s="248">
        <v>13260</v>
      </c>
      <c r="D171" s="248">
        <v>8760</v>
      </c>
      <c r="E171" s="249">
        <v>0</v>
      </c>
      <c r="F171" s="249">
        <v>0</v>
      </c>
      <c r="G171" s="249">
        <v>0</v>
      </c>
      <c r="H171" s="249">
        <v>0</v>
      </c>
      <c r="I171" s="249">
        <v>0</v>
      </c>
      <c r="J171" s="249">
        <v>0</v>
      </c>
      <c r="K171" s="249">
        <v>0</v>
      </c>
      <c r="L171" s="249">
        <v>0</v>
      </c>
      <c r="M171" s="249">
        <v>0</v>
      </c>
    </row>
    <row r="172" spans="1:13" x14ac:dyDescent="0.3">
      <c r="A172" s="15">
        <v>1720000</v>
      </c>
      <c r="B172" s="15">
        <v>1730000</v>
      </c>
      <c r="C172" s="248">
        <v>13460</v>
      </c>
      <c r="D172" s="248">
        <v>8960</v>
      </c>
      <c r="E172" s="248">
        <v>1040</v>
      </c>
      <c r="F172" s="249">
        <v>0</v>
      </c>
      <c r="G172" s="249">
        <v>0</v>
      </c>
      <c r="H172" s="249">
        <v>0</v>
      </c>
      <c r="I172" s="249">
        <v>0</v>
      </c>
      <c r="J172" s="249">
        <v>0</v>
      </c>
      <c r="K172" s="249">
        <v>0</v>
      </c>
      <c r="L172" s="249">
        <v>0</v>
      </c>
      <c r="M172" s="249">
        <v>0</v>
      </c>
    </row>
    <row r="173" spans="1:13" x14ac:dyDescent="0.3">
      <c r="A173" s="15">
        <v>1730000</v>
      </c>
      <c r="B173" s="15">
        <v>1740000</v>
      </c>
      <c r="C173" s="248">
        <v>13670</v>
      </c>
      <c r="D173" s="248">
        <v>9170</v>
      </c>
      <c r="E173" s="248">
        <v>1240</v>
      </c>
      <c r="F173" s="249">
        <v>0</v>
      </c>
      <c r="G173" s="249">
        <v>0</v>
      </c>
      <c r="H173" s="249">
        <v>0</v>
      </c>
      <c r="I173" s="249">
        <v>0</v>
      </c>
      <c r="J173" s="249">
        <v>0</v>
      </c>
      <c r="K173" s="249">
        <v>0</v>
      </c>
      <c r="L173" s="249">
        <v>0</v>
      </c>
      <c r="M173" s="249">
        <v>0</v>
      </c>
    </row>
    <row r="174" spans="1:13" x14ac:dyDescent="0.3">
      <c r="A174" s="15">
        <v>1740000</v>
      </c>
      <c r="B174" s="15">
        <v>1750000</v>
      </c>
      <c r="C174" s="248">
        <v>13880</v>
      </c>
      <c r="D174" s="248">
        <v>9380</v>
      </c>
      <c r="E174" s="248">
        <v>1440</v>
      </c>
      <c r="F174" s="249">
        <v>0</v>
      </c>
      <c r="G174" s="249">
        <v>0</v>
      </c>
      <c r="H174" s="249">
        <v>0</v>
      </c>
      <c r="I174" s="249">
        <v>0</v>
      </c>
      <c r="J174" s="249">
        <v>0</v>
      </c>
      <c r="K174" s="249">
        <v>0</v>
      </c>
      <c r="L174" s="249">
        <v>0</v>
      </c>
      <c r="M174" s="249">
        <v>0</v>
      </c>
    </row>
    <row r="175" spans="1:13" x14ac:dyDescent="0.3">
      <c r="A175" s="15">
        <v>1750000</v>
      </c>
      <c r="B175" s="15">
        <v>1760000</v>
      </c>
      <c r="C175" s="248">
        <v>14080</v>
      </c>
      <c r="D175" s="248">
        <v>9580</v>
      </c>
      <c r="E175" s="248">
        <v>1640</v>
      </c>
      <c r="F175" s="249">
        <v>0</v>
      </c>
      <c r="G175" s="249">
        <v>0</v>
      </c>
      <c r="H175" s="249">
        <v>0</v>
      </c>
      <c r="I175" s="249">
        <v>0</v>
      </c>
      <c r="J175" s="249">
        <v>0</v>
      </c>
      <c r="K175" s="249">
        <v>0</v>
      </c>
      <c r="L175" s="249">
        <v>0</v>
      </c>
      <c r="M175" s="249">
        <v>0</v>
      </c>
    </row>
    <row r="176" spans="1:13" x14ac:dyDescent="0.3">
      <c r="A176" s="15">
        <v>1760000</v>
      </c>
      <c r="B176" s="15">
        <v>1770000</v>
      </c>
      <c r="C176" s="248">
        <v>14290</v>
      </c>
      <c r="D176" s="248">
        <v>9790</v>
      </c>
      <c r="E176" s="248">
        <v>1830</v>
      </c>
      <c r="F176" s="249">
        <v>0</v>
      </c>
      <c r="G176" s="249">
        <v>0</v>
      </c>
      <c r="H176" s="249">
        <v>0</v>
      </c>
      <c r="I176" s="249">
        <v>0</v>
      </c>
      <c r="J176" s="249">
        <v>0</v>
      </c>
      <c r="K176" s="249">
        <v>0</v>
      </c>
      <c r="L176" s="249">
        <v>0</v>
      </c>
      <c r="M176" s="249">
        <v>0</v>
      </c>
    </row>
    <row r="177" spans="1:13" x14ac:dyDescent="0.3">
      <c r="A177" s="15">
        <v>1770000</v>
      </c>
      <c r="B177" s="15">
        <v>1780000</v>
      </c>
      <c r="C177" s="248">
        <v>14500</v>
      </c>
      <c r="D177" s="248">
        <v>10000</v>
      </c>
      <c r="E177" s="248">
        <v>2030</v>
      </c>
      <c r="F177" s="249">
        <v>0</v>
      </c>
      <c r="G177" s="249">
        <v>0</v>
      </c>
      <c r="H177" s="249">
        <v>0</v>
      </c>
      <c r="I177" s="249">
        <v>0</v>
      </c>
      <c r="J177" s="249">
        <v>0</v>
      </c>
      <c r="K177" s="249">
        <v>0</v>
      </c>
      <c r="L177" s="249">
        <v>0</v>
      </c>
      <c r="M177" s="249">
        <v>0</v>
      </c>
    </row>
    <row r="178" spans="1:13" x14ac:dyDescent="0.3">
      <c r="A178" s="15">
        <v>1780000</v>
      </c>
      <c r="B178" s="15">
        <v>1790000</v>
      </c>
      <c r="C178" s="248">
        <v>14700</v>
      </c>
      <c r="D178" s="248">
        <v>10200</v>
      </c>
      <c r="E178" s="248">
        <v>2230</v>
      </c>
      <c r="F178" s="249">
        <v>0</v>
      </c>
      <c r="G178" s="249">
        <v>0</v>
      </c>
      <c r="H178" s="249">
        <v>0</v>
      </c>
      <c r="I178" s="249">
        <v>0</v>
      </c>
      <c r="J178" s="249">
        <v>0</v>
      </c>
      <c r="K178" s="249">
        <v>0</v>
      </c>
      <c r="L178" s="249">
        <v>0</v>
      </c>
      <c r="M178" s="249">
        <v>0</v>
      </c>
    </row>
    <row r="179" spans="1:13" x14ac:dyDescent="0.3">
      <c r="A179" s="15">
        <v>1790000</v>
      </c>
      <c r="B179" s="15">
        <v>1800000</v>
      </c>
      <c r="C179" s="248">
        <v>14910</v>
      </c>
      <c r="D179" s="248">
        <v>10410</v>
      </c>
      <c r="E179" s="248">
        <v>2430</v>
      </c>
      <c r="F179" s="249">
        <v>0</v>
      </c>
      <c r="G179" s="249">
        <v>0</v>
      </c>
      <c r="H179" s="249">
        <v>0</v>
      </c>
      <c r="I179" s="249">
        <v>0</v>
      </c>
      <c r="J179" s="249">
        <v>0</v>
      </c>
      <c r="K179" s="249">
        <v>0</v>
      </c>
      <c r="L179" s="249">
        <v>0</v>
      </c>
      <c r="M179" s="249">
        <v>0</v>
      </c>
    </row>
    <row r="180" spans="1:13" x14ac:dyDescent="0.3">
      <c r="A180" s="15">
        <v>1800000</v>
      </c>
      <c r="B180" s="15">
        <v>1810000</v>
      </c>
      <c r="C180" s="248">
        <v>15110</v>
      </c>
      <c r="D180" s="248">
        <v>10610</v>
      </c>
      <c r="E180" s="248">
        <v>2630</v>
      </c>
      <c r="F180" s="249">
        <v>0</v>
      </c>
      <c r="G180" s="249">
        <v>0</v>
      </c>
      <c r="H180" s="249">
        <v>0</v>
      </c>
      <c r="I180" s="249">
        <v>0</v>
      </c>
      <c r="J180" s="249">
        <v>0</v>
      </c>
      <c r="K180" s="249">
        <v>0</v>
      </c>
      <c r="L180" s="249">
        <v>0</v>
      </c>
      <c r="M180" s="249">
        <v>0</v>
      </c>
    </row>
    <row r="181" spans="1:13" x14ac:dyDescent="0.3">
      <c r="A181" s="15">
        <v>1810000</v>
      </c>
      <c r="B181" s="15">
        <v>1820000</v>
      </c>
      <c r="C181" s="248">
        <v>15320</v>
      </c>
      <c r="D181" s="248">
        <v>10820</v>
      </c>
      <c r="E181" s="248">
        <v>2830</v>
      </c>
      <c r="F181" s="249">
        <v>0</v>
      </c>
      <c r="G181" s="249">
        <v>0</v>
      </c>
      <c r="H181" s="249">
        <v>0</v>
      </c>
      <c r="I181" s="249">
        <v>0</v>
      </c>
      <c r="J181" s="249">
        <v>0</v>
      </c>
      <c r="K181" s="249">
        <v>0</v>
      </c>
      <c r="L181" s="249">
        <v>0</v>
      </c>
      <c r="M181" s="249">
        <v>0</v>
      </c>
    </row>
    <row r="182" spans="1:13" x14ac:dyDescent="0.3">
      <c r="A182" s="15">
        <v>1820000</v>
      </c>
      <c r="B182" s="15">
        <v>1830000</v>
      </c>
      <c r="C182" s="248">
        <v>15530</v>
      </c>
      <c r="D182" s="248">
        <v>11030</v>
      </c>
      <c r="E182" s="248">
        <v>3020</v>
      </c>
      <c r="F182" s="249">
        <v>0</v>
      </c>
      <c r="G182" s="249">
        <v>0</v>
      </c>
      <c r="H182" s="249">
        <v>0</v>
      </c>
      <c r="I182" s="249">
        <v>0</v>
      </c>
      <c r="J182" s="249">
        <v>0</v>
      </c>
      <c r="K182" s="249">
        <v>0</v>
      </c>
      <c r="L182" s="249">
        <v>0</v>
      </c>
      <c r="M182" s="249">
        <v>0</v>
      </c>
    </row>
    <row r="183" spans="1:13" x14ac:dyDescent="0.3">
      <c r="A183" s="15">
        <v>1830000</v>
      </c>
      <c r="B183" s="15">
        <v>1840000</v>
      </c>
      <c r="C183" s="248">
        <v>15730</v>
      </c>
      <c r="D183" s="248">
        <v>11230</v>
      </c>
      <c r="E183" s="248">
        <v>3220</v>
      </c>
      <c r="F183" s="249">
        <v>0</v>
      </c>
      <c r="G183" s="249">
        <v>0</v>
      </c>
      <c r="H183" s="249">
        <v>0</v>
      </c>
      <c r="I183" s="249">
        <v>0</v>
      </c>
      <c r="J183" s="249">
        <v>0</v>
      </c>
      <c r="K183" s="249">
        <v>0</v>
      </c>
      <c r="L183" s="249">
        <v>0</v>
      </c>
      <c r="M183" s="249">
        <v>0</v>
      </c>
    </row>
    <row r="184" spans="1:13" x14ac:dyDescent="0.3">
      <c r="A184" s="15">
        <v>1840000</v>
      </c>
      <c r="B184" s="15">
        <v>1850000</v>
      </c>
      <c r="C184" s="248">
        <v>15940</v>
      </c>
      <c r="D184" s="248">
        <v>11440</v>
      </c>
      <c r="E184" s="248">
        <v>3420</v>
      </c>
      <c r="F184" s="249">
        <v>0</v>
      </c>
      <c r="G184" s="249">
        <v>0</v>
      </c>
      <c r="H184" s="249">
        <v>0</v>
      </c>
      <c r="I184" s="249">
        <v>0</v>
      </c>
      <c r="J184" s="249">
        <v>0</v>
      </c>
      <c r="K184" s="249">
        <v>0</v>
      </c>
      <c r="L184" s="249">
        <v>0</v>
      </c>
      <c r="M184" s="249">
        <v>0</v>
      </c>
    </row>
    <row r="185" spans="1:13" x14ac:dyDescent="0.3">
      <c r="A185" s="15">
        <v>1850000</v>
      </c>
      <c r="B185" s="15">
        <v>1860000</v>
      </c>
      <c r="C185" s="248">
        <v>16150</v>
      </c>
      <c r="D185" s="248">
        <v>11650</v>
      </c>
      <c r="E185" s="248">
        <v>3620</v>
      </c>
      <c r="F185" s="249">
        <v>0</v>
      </c>
      <c r="G185" s="249">
        <v>0</v>
      </c>
      <c r="H185" s="249">
        <v>0</v>
      </c>
      <c r="I185" s="249">
        <v>0</v>
      </c>
      <c r="J185" s="249">
        <v>0</v>
      </c>
      <c r="K185" s="249">
        <v>0</v>
      </c>
      <c r="L185" s="249">
        <v>0</v>
      </c>
      <c r="M185" s="249">
        <v>0</v>
      </c>
    </row>
    <row r="186" spans="1:13" x14ac:dyDescent="0.3">
      <c r="A186" s="15">
        <v>1860000</v>
      </c>
      <c r="B186" s="15">
        <v>1870000</v>
      </c>
      <c r="C186" s="248">
        <v>16350</v>
      </c>
      <c r="D186" s="248">
        <v>11850</v>
      </c>
      <c r="E186" s="248">
        <v>3820</v>
      </c>
      <c r="F186" s="249">
        <v>0</v>
      </c>
      <c r="G186" s="249">
        <v>0</v>
      </c>
      <c r="H186" s="249">
        <v>0</v>
      </c>
      <c r="I186" s="249">
        <v>0</v>
      </c>
      <c r="J186" s="249">
        <v>0</v>
      </c>
      <c r="K186" s="249">
        <v>0</v>
      </c>
      <c r="L186" s="249">
        <v>0</v>
      </c>
      <c r="M186" s="249">
        <v>0</v>
      </c>
    </row>
    <row r="187" spans="1:13" x14ac:dyDescent="0.3">
      <c r="A187" s="15">
        <v>1870000</v>
      </c>
      <c r="B187" s="15">
        <v>1880000</v>
      </c>
      <c r="C187" s="248">
        <v>16560</v>
      </c>
      <c r="D187" s="248">
        <v>12060</v>
      </c>
      <c r="E187" s="248">
        <v>4020</v>
      </c>
      <c r="F187" s="249">
        <v>0</v>
      </c>
      <c r="G187" s="249">
        <v>0</v>
      </c>
      <c r="H187" s="249">
        <v>0</v>
      </c>
      <c r="I187" s="249">
        <v>0</v>
      </c>
      <c r="J187" s="249">
        <v>0</v>
      </c>
      <c r="K187" s="249">
        <v>0</v>
      </c>
      <c r="L187" s="249">
        <v>0</v>
      </c>
      <c r="M187" s="249">
        <v>0</v>
      </c>
    </row>
    <row r="188" spans="1:13" x14ac:dyDescent="0.3">
      <c r="A188" s="15">
        <v>1880000</v>
      </c>
      <c r="B188" s="15">
        <v>1890000</v>
      </c>
      <c r="C188" s="248">
        <v>16770</v>
      </c>
      <c r="D188" s="248">
        <v>12270</v>
      </c>
      <c r="E188" s="248">
        <v>4220</v>
      </c>
      <c r="F188" s="249">
        <v>0</v>
      </c>
      <c r="G188" s="249">
        <v>0</v>
      </c>
      <c r="H188" s="249">
        <v>0</v>
      </c>
      <c r="I188" s="249">
        <v>0</v>
      </c>
      <c r="J188" s="249">
        <v>0</v>
      </c>
      <c r="K188" s="249">
        <v>0</v>
      </c>
      <c r="L188" s="249">
        <v>0</v>
      </c>
      <c r="M188" s="249">
        <v>0</v>
      </c>
    </row>
    <row r="189" spans="1:13" x14ac:dyDescent="0.3">
      <c r="A189" s="15">
        <v>1890000</v>
      </c>
      <c r="B189" s="15">
        <v>1900000</v>
      </c>
      <c r="C189" s="248">
        <v>16970</v>
      </c>
      <c r="D189" s="248">
        <v>12470</v>
      </c>
      <c r="E189" s="248">
        <v>4410</v>
      </c>
      <c r="F189" s="248">
        <v>1040</v>
      </c>
      <c r="G189" s="249">
        <v>0</v>
      </c>
      <c r="H189" s="249">
        <v>0</v>
      </c>
      <c r="I189" s="249">
        <v>0</v>
      </c>
      <c r="J189" s="249">
        <v>0</v>
      </c>
      <c r="K189" s="249">
        <v>0</v>
      </c>
      <c r="L189" s="249">
        <v>0</v>
      </c>
      <c r="M189" s="249">
        <v>0</v>
      </c>
    </row>
    <row r="190" spans="1:13" x14ac:dyDescent="0.3">
      <c r="A190" s="15">
        <v>1900000</v>
      </c>
      <c r="B190" s="15">
        <v>1910000</v>
      </c>
      <c r="C190" s="248">
        <v>17180</v>
      </c>
      <c r="D190" s="248">
        <v>12680</v>
      </c>
      <c r="E190" s="248">
        <v>4610</v>
      </c>
      <c r="F190" s="248">
        <v>1240</v>
      </c>
      <c r="G190" s="249">
        <v>0</v>
      </c>
      <c r="H190" s="249">
        <v>0</v>
      </c>
      <c r="I190" s="249">
        <v>0</v>
      </c>
      <c r="J190" s="249">
        <v>0</v>
      </c>
      <c r="K190" s="249">
        <v>0</v>
      </c>
      <c r="L190" s="249">
        <v>0</v>
      </c>
      <c r="M190" s="249">
        <v>0</v>
      </c>
    </row>
    <row r="191" spans="1:13" x14ac:dyDescent="0.3">
      <c r="A191" s="15">
        <v>1910000</v>
      </c>
      <c r="B191" s="15">
        <v>1920000</v>
      </c>
      <c r="C191" s="248">
        <v>17390</v>
      </c>
      <c r="D191" s="248">
        <v>12890</v>
      </c>
      <c r="E191" s="248">
        <v>4810</v>
      </c>
      <c r="F191" s="248">
        <v>1440</v>
      </c>
      <c r="G191" s="249">
        <v>0</v>
      </c>
      <c r="H191" s="249">
        <v>0</v>
      </c>
      <c r="I191" s="249">
        <v>0</v>
      </c>
      <c r="J191" s="249">
        <v>0</v>
      </c>
      <c r="K191" s="249">
        <v>0</v>
      </c>
      <c r="L191" s="249">
        <v>0</v>
      </c>
      <c r="M191" s="249">
        <v>0</v>
      </c>
    </row>
    <row r="192" spans="1:13" x14ac:dyDescent="0.3">
      <c r="A192" s="15">
        <v>1920000</v>
      </c>
      <c r="B192" s="15">
        <v>1930000</v>
      </c>
      <c r="C192" s="248">
        <v>17590</v>
      </c>
      <c r="D192" s="248">
        <v>13090</v>
      </c>
      <c r="E192" s="248">
        <v>5010</v>
      </c>
      <c r="F192" s="248">
        <v>1630</v>
      </c>
      <c r="G192" s="249">
        <v>0</v>
      </c>
      <c r="H192" s="249">
        <v>0</v>
      </c>
      <c r="I192" s="249">
        <v>0</v>
      </c>
      <c r="J192" s="249">
        <v>0</v>
      </c>
      <c r="K192" s="249">
        <v>0</v>
      </c>
      <c r="L192" s="249">
        <v>0</v>
      </c>
      <c r="M192" s="249">
        <v>0</v>
      </c>
    </row>
    <row r="193" spans="1:13" x14ac:dyDescent="0.3">
      <c r="A193" s="15">
        <v>1930000</v>
      </c>
      <c r="B193" s="15">
        <v>1940000</v>
      </c>
      <c r="C193" s="248">
        <v>17800</v>
      </c>
      <c r="D193" s="248">
        <v>13300</v>
      </c>
      <c r="E193" s="248">
        <v>5210</v>
      </c>
      <c r="F193" s="248">
        <v>1830</v>
      </c>
      <c r="G193" s="249">
        <v>0</v>
      </c>
      <c r="H193" s="249">
        <v>0</v>
      </c>
      <c r="I193" s="249">
        <v>0</v>
      </c>
      <c r="J193" s="249">
        <v>0</v>
      </c>
      <c r="K193" s="249">
        <v>0</v>
      </c>
      <c r="L193" s="249">
        <v>0</v>
      </c>
      <c r="M193" s="249">
        <v>0</v>
      </c>
    </row>
    <row r="194" spans="1:13" x14ac:dyDescent="0.3">
      <c r="A194" s="15">
        <v>1940000</v>
      </c>
      <c r="B194" s="15">
        <v>1950000</v>
      </c>
      <c r="C194" s="248">
        <v>18010</v>
      </c>
      <c r="D194" s="248">
        <v>13510</v>
      </c>
      <c r="E194" s="248">
        <v>5410</v>
      </c>
      <c r="F194" s="248">
        <v>2030</v>
      </c>
      <c r="G194" s="249">
        <v>0</v>
      </c>
      <c r="H194" s="249">
        <v>0</v>
      </c>
      <c r="I194" s="249">
        <v>0</v>
      </c>
      <c r="J194" s="249">
        <v>0</v>
      </c>
      <c r="K194" s="249">
        <v>0</v>
      </c>
      <c r="L194" s="249">
        <v>0</v>
      </c>
      <c r="M194" s="249">
        <v>0</v>
      </c>
    </row>
    <row r="195" spans="1:13" x14ac:dyDescent="0.3">
      <c r="A195" s="15">
        <v>1950000</v>
      </c>
      <c r="B195" s="15">
        <v>1960000</v>
      </c>
      <c r="C195" s="248">
        <v>18210</v>
      </c>
      <c r="D195" s="248">
        <v>13710</v>
      </c>
      <c r="E195" s="248">
        <v>5600</v>
      </c>
      <c r="F195" s="248">
        <v>2230</v>
      </c>
      <c r="G195" s="249">
        <v>0</v>
      </c>
      <c r="H195" s="249">
        <v>0</v>
      </c>
      <c r="I195" s="249">
        <v>0</v>
      </c>
      <c r="J195" s="249">
        <v>0</v>
      </c>
      <c r="K195" s="249">
        <v>0</v>
      </c>
      <c r="L195" s="249">
        <v>0</v>
      </c>
      <c r="M195" s="249">
        <v>0</v>
      </c>
    </row>
    <row r="196" spans="1:13" x14ac:dyDescent="0.3">
      <c r="A196" s="15">
        <v>1960000</v>
      </c>
      <c r="B196" s="15">
        <v>1970000</v>
      </c>
      <c r="C196" s="248">
        <v>18420</v>
      </c>
      <c r="D196" s="248">
        <v>13920</v>
      </c>
      <c r="E196" s="248">
        <v>5800</v>
      </c>
      <c r="F196" s="248">
        <v>2430</v>
      </c>
      <c r="G196" s="249">
        <v>0</v>
      </c>
      <c r="H196" s="249">
        <v>0</v>
      </c>
      <c r="I196" s="249">
        <v>0</v>
      </c>
      <c r="J196" s="249">
        <v>0</v>
      </c>
      <c r="K196" s="249">
        <v>0</v>
      </c>
      <c r="L196" s="249">
        <v>0</v>
      </c>
      <c r="M196" s="249">
        <v>0</v>
      </c>
    </row>
    <row r="197" spans="1:13" x14ac:dyDescent="0.3">
      <c r="A197" s="15">
        <v>1970000</v>
      </c>
      <c r="B197" s="15">
        <v>1980000</v>
      </c>
      <c r="C197" s="248">
        <v>18630</v>
      </c>
      <c r="D197" s="248">
        <v>14130</v>
      </c>
      <c r="E197" s="248">
        <v>6000</v>
      </c>
      <c r="F197" s="248">
        <v>2630</v>
      </c>
      <c r="G197" s="249">
        <v>0</v>
      </c>
      <c r="H197" s="249">
        <v>0</v>
      </c>
      <c r="I197" s="249">
        <v>0</v>
      </c>
      <c r="J197" s="249">
        <v>0</v>
      </c>
      <c r="K197" s="249">
        <v>0</v>
      </c>
      <c r="L197" s="249">
        <v>0</v>
      </c>
      <c r="M197" s="249">
        <v>0</v>
      </c>
    </row>
    <row r="198" spans="1:13" x14ac:dyDescent="0.3">
      <c r="A198" s="15">
        <v>1980000</v>
      </c>
      <c r="B198" s="15">
        <v>1990000</v>
      </c>
      <c r="C198" s="248">
        <v>18880</v>
      </c>
      <c r="D198" s="248">
        <v>14330</v>
      </c>
      <c r="E198" s="248">
        <v>6200</v>
      </c>
      <c r="F198" s="248">
        <v>2820</v>
      </c>
      <c r="G198" s="249">
        <v>0</v>
      </c>
      <c r="H198" s="249">
        <v>0</v>
      </c>
      <c r="I198" s="249">
        <v>0</v>
      </c>
      <c r="J198" s="249">
        <v>0</v>
      </c>
      <c r="K198" s="249">
        <v>0</v>
      </c>
      <c r="L198" s="249">
        <v>0</v>
      </c>
      <c r="M198" s="249">
        <v>0</v>
      </c>
    </row>
    <row r="199" spans="1:13" x14ac:dyDescent="0.3">
      <c r="A199" s="15">
        <v>1990000</v>
      </c>
      <c r="B199" s="15">
        <v>2000000</v>
      </c>
      <c r="C199" s="248">
        <v>19200</v>
      </c>
      <c r="D199" s="248">
        <v>14540</v>
      </c>
      <c r="E199" s="248">
        <v>6400</v>
      </c>
      <c r="F199" s="248">
        <v>3020</v>
      </c>
      <c r="G199" s="249">
        <v>0</v>
      </c>
      <c r="H199" s="249">
        <v>0</v>
      </c>
      <c r="I199" s="249">
        <v>0</v>
      </c>
      <c r="J199" s="249">
        <v>0</v>
      </c>
      <c r="K199" s="249">
        <v>0</v>
      </c>
      <c r="L199" s="249">
        <v>0</v>
      </c>
      <c r="M199" s="249">
        <v>0</v>
      </c>
    </row>
    <row r="200" spans="1:13" x14ac:dyDescent="0.3">
      <c r="A200" s="15">
        <v>2000000</v>
      </c>
      <c r="B200" s="15">
        <v>2010000</v>
      </c>
      <c r="C200" s="248">
        <v>19520</v>
      </c>
      <c r="D200" s="248">
        <v>14750</v>
      </c>
      <c r="E200" s="248">
        <v>6600</v>
      </c>
      <c r="F200" s="248">
        <v>3220</v>
      </c>
      <c r="G200" s="249">
        <v>0</v>
      </c>
      <c r="H200" s="249">
        <v>0</v>
      </c>
      <c r="I200" s="249">
        <v>0</v>
      </c>
      <c r="J200" s="249">
        <v>0</v>
      </c>
      <c r="K200" s="249">
        <v>0</v>
      </c>
      <c r="L200" s="249">
        <v>0</v>
      </c>
      <c r="M200" s="249">
        <v>0</v>
      </c>
    </row>
    <row r="201" spans="1:13" x14ac:dyDescent="0.3">
      <c r="A201" s="15">
        <v>2010000</v>
      </c>
      <c r="B201" s="15">
        <v>2020000</v>
      </c>
      <c r="C201" s="248">
        <v>19850</v>
      </c>
      <c r="D201" s="248">
        <v>14950</v>
      </c>
      <c r="E201" s="248">
        <v>6800</v>
      </c>
      <c r="F201" s="248">
        <v>3420</v>
      </c>
      <c r="G201" s="249">
        <v>0</v>
      </c>
      <c r="H201" s="249">
        <v>0</v>
      </c>
      <c r="I201" s="249">
        <v>0</v>
      </c>
      <c r="J201" s="249">
        <v>0</v>
      </c>
      <c r="K201" s="249">
        <v>0</v>
      </c>
      <c r="L201" s="249">
        <v>0</v>
      </c>
      <c r="M201" s="249">
        <v>0</v>
      </c>
    </row>
    <row r="202" spans="1:13" x14ac:dyDescent="0.3">
      <c r="A202" s="15">
        <v>2020000</v>
      </c>
      <c r="B202" s="15">
        <v>2030000</v>
      </c>
      <c r="C202" s="248">
        <v>20170</v>
      </c>
      <c r="D202" s="248">
        <v>15160</v>
      </c>
      <c r="E202" s="248">
        <v>6990</v>
      </c>
      <c r="F202" s="248">
        <v>3620</v>
      </c>
      <c r="G202" s="249">
        <v>0</v>
      </c>
      <c r="H202" s="249">
        <v>0</v>
      </c>
      <c r="I202" s="249">
        <v>0</v>
      </c>
      <c r="J202" s="249">
        <v>0</v>
      </c>
      <c r="K202" s="249">
        <v>0</v>
      </c>
      <c r="L202" s="249">
        <v>0</v>
      </c>
      <c r="M202" s="249">
        <v>0</v>
      </c>
    </row>
    <row r="203" spans="1:13" x14ac:dyDescent="0.3">
      <c r="A203" s="15">
        <v>2030000</v>
      </c>
      <c r="B203" s="15">
        <v>2040000</v>
      </c>
      <c r="C203" s="248">
        <v>20490</v>
      </c>
      <c r="D203" s="248">
        <v>15370</v>
      </c>
      <c r="E203" s="248">
        <v>7190</v>
      </c>
      <c r="F203" s="248">
        <v>3820</v>
      </c>
      <c r="G203" s="249">
        <v>0</v>
      </c>
      <c r="H203" s="249">
        <v>0</v>
      </c>
      <c r="I203" s="249">
        <v>0</v>
      </c>
      <c r="J203" s="249">
        <v>0</v>
      </c>
      <c r="K203" s="249">
        <v>0</v>
      </c>
      <c r="L203" s="249">
        <v>0</v>
      </c>
      <c r="M203" s="249">
        <v>0</v>
      </c>
    </row>
    <row r="204" spans="1:13" x14ac:dyDescent="0.3">
      <c r="A204" s="15">
        <v>2040000</v>
      </c>
      <c r="B204" s="15">
        <v>2050000</v>
      </c>
      <c r="C204" s="248">
        <v>20810</v>
      </c>
      <c r="D204" s="248">
        <v>15570</v>
      </c>
      <c r="E204" s="248">
        <v>7390</v>
      </c>
      <c r="F204" s="248">
        <v>4020</v>
      </c>
      <c r="G204" s="249">
        <v>0</v>
      </c>
      <c r="H204" s="249">
        <v>0</v>
      </c>
      <c r="I204" s="249">
        <v>0</v>
      </c>
      <c r="J204" s="249">
        <v>0</v>
      </c>
      <c r="K204" s="249">
        <v>0</v>
      </c>
      <c r="L204" s="249">
        <v>0</v>
      </c>
      <c r="M204" s="249">
        <v>0</v>
      </c>
    </row>
    <row r="205" spans="1:13" x14ac:dyDescent="0.3">
      <c r="A205" s="15">
        <v>2050000</v>
      </c>
      <c r="B205" s="15">
        <v>2060000</v>
      </c>
      <c r="C205" s="248">
        <v>21130</v>
      </c>
      <c r="D205" s="248">
        <v>15780</v>
      </c>
      <c r="E205" s="248">
        <v>7590</v>
      </c>
      <c r="F205" s="248">
        <v>4210</v>
      </c>
      <c r="G205" s="249">
        <v>0</v>
      </c>
      <c r="H205" s="249">
        <v>0</v>
      </c>
      <c r="I205" s="249">
        <v>0</v>
      </c>
      <c r="J205" s="249">
        <v>0</v>
      </c>
      <c r="K205" s="249">
        <v>0</v>
      </c>
      <c r="L205" s="249">
        <v>0</v>
      </c>
      <c r="M205" s="249">
        <v>0</v>
      </c>
    </row>
    <row r="206" spans="1:13" x14ac:dyDescent="0.3">
      <c r="A206" s="15">
        <v>2060000</v>
      </c>
      <c r="B206" s="15">
        <v>2070000</v>
      </c>
      <c r="C206" s="248">
        <v>21450</v>
      </c>
      <c r="D206" s="248">
        <v>15990</v>
      </c>
      <c r="E206" s="248">
        <v>7790</v>
      </c>
      <c r="F206" s="248">
        <v>4410</v>
      </c>
      <c r="G206" s="248">
        <v>1040</v>
      </c>
      <c r="H206" s="249">
        <v>0</v>
      </c>
      <c r="I206" s="249">
        <v>0</v>
      </c>
      <c r="J206" s="249">
        <v>0</v>
      </c>
      <c r="K206" s="249">
        <v>0</v>
      </c>
      <c r="L206" s="249">
        <v>0</v>
      </c>
      <c r="M206" s="249">
        <v>0</v>
      </c>
    </row>
    <row r="207" spans="1:13" x14ac:dyDescent="0.3">
      <c r="A207" s="15">
        <v>2070000</v>
      </c>
      <c r="B207" s="15">
        <v>2080000</v>
      </c>
      <c r="C207" s="248">
        <v>21770</v>
      </c>
      <c r="D207" s="248">
        <v>16190</v>
      </c>
      <c r="E207" s="248">
        <v>7990</v>
      </c>
      <c r="F207" s="248">
        <v>4610</v>
      </c>
      <c r="G207" s="248">
        <v>1240</v>
      </c>
      <c r="H207" s="249">
        <v>0</v>
      </c>
      <c r="I207" s="249">
        <v>0</v>
      </c>
      <c r="J207" s="249">
        <v>0</v>
      </c>
      <c r="K207" s="249">
        <v>0</v>
      </c>
      <c r="L207" s="249">
        <v>0</v>
      </c>
      <c r="M207" s="249">
        <v>0</v>
      </c>
    </row>
    <row r="208" spans="1:13" x14ac:dyDescent="0.3">
      <c r="A208" s="15">
        <v>2080000</v>
      </c>
      <c r="B208" s="15">
        <v>2090000</v>
      </c>
      <c r="C208" s="248">
        <v>22090</v>
      </c>
      <c r="D208" s="248">
        <v>16400</v>
      </c>
      <c r="E208" s="248">
        <v>8180</v>
      </c>
      <c r="F208" s="248">
        <v>4810</v>
      </c>
      <c r="G208" s="248">
        <v>1430</v>
      </c>
      <c r="H208" s="249">
        <v>0</v>
      </c>
      <c r="I208" s="249">
        <v>0</v>
      </c>
      <c r="J208" s="249">
        <v>0</v>
      </c>
      <c r="K208" s="249">
        <v>0</v>
      </c>
      <c r="L208" s="249">
        <v>0</v>
      </c>
      <c r="M208" s="249">
        <v>0</v>
      </c>
    </row>
    <row r="209" spans="1:13" x14ac:dyDescent="0.3">
      <c r="A209" s="15">
        <v>2090000</v>
      </c>
      <c r="B209" s="15">
        <v>2100000</v>
      </c>
      <c r="C209" s="248">
        <v>22420</v>
      </c>
      <c r="D209" s="248">
        <v>16600</v>
      </c>
      <c r="E209" s="248">
        <v>8380</v>
      </c>
      <c r="F209" s="248">
        <v>5010</v>
      </c>
      <c r="G209" s="248">
        <v>1630</v>
      </c>
      <c r="H209" s="249">
        <v>0</v>
      </c>
      <c r="I209" s="249">
        <v>0</v>
      </c>
      <c r="J209" s="249">
        <v>0</v>
      </c>
      <c r="K209" s="249">
        <v>0</v>
      </c>
      <c r="L209" s="249">
        <v>0</v>
      </c>
      <c r="M209" s="249">
        <v>0</v>
      </c>
    </row>
    <row r="210" spans="1:13" x14ac:dyDescent="0.3">
      <c r="A210" s="15">
        <v>2100000</v>
      </c>
      <c r="B210" s="15">
        <v>2110000</v>
      </c>
      <c r="C210" s="248">
        <v>22740</v>
      </c>
      <c r="D210" s="248">
        <v>16810</v>
      </c>
      <c r="E210" s="248">
        <v>8580</v>
      </c>
      <c r="F210" s="248">
        <v>5210</v>
      </c>
      <c r="G210" s="248">
        <v>1830</v>
      </c>
      <c r="H210" s="249">
        <v>0</v>
      </c>
      <c r="I210" s="249">
        <v>0</v>
      </c>
      <c r="J210" s="249">
        <v>0</v>
      </c>
      <c r="K210" s="249">
        <v>0</v>
      </c>
      <c r="L210" s="249">
        <v>0</v>
      </c>
      <c r="M210" s="249">
        <v>0</v>
      </c>
    </row>
    <row r="211" spans="1:13" x14ac:dyDescent="0.3">
      <c r="A211" s="15">
        <v>2110000</v>
      </c>
      <c r="B211" s="15">
        <v>2120000</v>
      </c>
      <c r="C211" s="248">
        <v>23060</v>
      </c>
      <c r="D211" s="248">
        <v>17020</v>
      </c>
      <c r="E211" s="248">
        <v>8780</v>
      </c>
      <c r="F211" s="248">
        <v>5400</v>
      </c>
      <c r="G211" s="248">
        <v>2030</v>
      </c>
      <c r="H211" s="249">
        <v>0</v>
      </c>
      <c r="I211" s="249">
        <v>0</v>
      </c>
      <c r="J211" s="249">
        <v>0</v>
      </c>
      <c r="K211" s="249">
        <v>0</v>
      </c>
      <c r="L211" s="249">
        <v>0</v>
      </c>
      <c r="M211" s="249">
        <v>0</v>
      </c>
    </row>
    <row r="212" spans="1:13" x14ac:dyDescent="0.3">
      <c r="A212" s="15">
        <v>2120000</v>
      </c>
      <c r="B212" s="15">
        <v>2130000</v>
      </c>
      <c r="C212" s="248">
        <v>23380</v>
      </c>
      <c r="D212" s="248">
        <v>17220</v>
      </c>
      <c r="E212" s="248">
        <v>8980</v>
      </c>
      <c r="F212" s="248">
        <v>5600</v>
      </c>
      <c r="G212" s="248">
        <v>2230</v>
      </c>
      <c r="H212" s="249">
        <v>0</v>
      </c>
      <c r="I212" s="249">
        <v>0</v>
      </c>
      <c r="J212" s="249">
        <v>0</v>
      </c>
      <c r="K212" s="249">
        <v>0</v>
      </c>
      <c r="L212" s="249">
        <v>0</v>
      </c>
      <c r="M212" s="249">
        <v>0</v>
      </c>
    </row>
    <row r="213" spans="1:13" x14ac:dyDescent="0.3">
      <c r="A213" s="15">
        <v>2130000</v>
      </c>
      <c r="B213" s="15">
        <v>2140000</v>
      </c>
      <c r="C213" s="248">
        <v>23700</v>
      </c>
      <c r="D213" s="248">
        <v>17430</v>
      </c>
      <c r="E213" s="248">
        <v>9180</v>
      </c>
      <c r="F213" s="248">
        <v>5800</v>
      </c>
      <c r="G213" s="248">
        <v>2430</v>
      </c>
      <c r="H213" s="249">
        <v>0</v>
      </c>
      <c r="I213" s="249">
        <v>0</v>
      </c>
      <c r="J213" s="249">
        <v>0</v>
      </c>
      <c r="K213" s="249">
        <v>0</v>
      </c>
      <c r="L213" s="249">
        <v>0</v>
      </c>
      <c r="M213" s="249">
        <v>0</v>
      </c>
    </row>
    <row r="214" spans="1:13" x14ac:dyDescent="0.3">
      <c r="A214" s="15">
        <v>2140000</v>
      </c>
      <c r="B214" s="15">
        <v>2150000</v>
      </c>
      <c r="C214" s="248">
        <v>24020</v>
      </c>
      <c r="D214" s="248">
        <v>17640</v>
      </c>
      <c r="E214" s="248">
        <v>9380</v>
      </c>
      <c r="F214" s="248">
        <v>6000</v>
      </c>
      <c r="G214" s="248">
        <v>2630</v>
      </c>
      <c r="H214" s="249">
        <v>0</v>
      </c>
      <c r="I214" s="249">
        <v>0</v>
      </c>
      <c r="J214" s="249">
        <v>0</v>
      </c>
      <c r="K214" s="249">
        <v>0</v>
      </c>
      <c r="L214" s="249">
        <v>0</v>
      </c>
      <c r="M214" s="249">
        <v>0</v>
      </c>
    </row>
    <row r="215" spans="1:13" x14ac:dyDescent="0.3">
      <c r="A215" s="15">
        <v>2150000</v>
      </c>
      <c r="B215" s="15">
        <v>2160000</v>
      </c>
      <c r="C215" s="248">
        <v>24340</v>
      </c>
      <c r="D215" s="248">
        <v>17840</v>
      </c>
      <c r="E215" s="248">
        <v>9570</v>
      </c>
      <c r="F215" s="248">
        <v>6200</v>
      </c>
      <c r="G215" s="248">
        <v>2820</v>
      </c>
      <c r="H215" s="249">
        <v>0</v>
      </c>
      <c r="I215" s="249">
        <v>0</v>
      </c>
      <c r="J215" s="249">
        <v>0</v>
      </c>
      <c r="K215" s="249">
        <v>0</v>
      </c>
      <c r="L215" s="249">
        <v>0</v>
      </c>
      <c r="M215" s="249">
        <v>0</v>
      </c>
    </row>
    <row r="216" spans="1:13" x14ac:dyDescent="0.3">
      <c r="A216" s="15">
        <v>2160000</v>
      </c>
      <c r="B216" s="15">
        <v>2170000</v>
      </c>
      <c r="C216" s="248">
        <v>24660</v>
      </c>
      <c r="D216" s="248">
        <v>18050</v>
      </c>
      <c r="E216" s="248">
        <v>9770</v>
      </c>
      <c r="F216" s="248">
        <v>6400</v>
      </c>
      <c r="G216" s="248">
        <v>3020</v>
      </c>
      <c r="H216" s="249">
        <v>0</v>
      </c>
      <c r="I216" s="249">
        <v>0</v>
      </c>
      <c r="J216" s="249">
        <v>0</v>
      </c>
      <c r="K216" s="249">
        <v>0</v>
      </c>
      <c r="L216" s="249">
        <v>0</v>
      </c>
      <c r="M216" s="249">
        <v>0</v>
      </c>
    </row>
    <row r="217" spans="1:13" x14ac:dyDescent="0.3">
      <c r="A217" s="15">
        <v>2170000</v>
      </c>
      <c r="B217" s="15">
        <v>2180000</v>
      </c>
      <c r="C217" s="248">
        <v>24990</v>
      </c>
      <c r="D217" s="248">
        <v>18260</v>
      </c>
      <c r="E217" s="248">
        <v>9970</v>
      </c>
      <c r="F217" s="248">
        <v>6600</v>
      </c>
      <c r="G217" s="248">
        <v>3220</v>
      </c>
      <c r="H217" s="249">
        <v>0</v>
      </c>
      <c r="I217" s="249">
        <v>0</v>
      </c>
      <c r="J217" s="249">
        <v>0</v>
      </c>
      <c r="K217" s="249">
        <v>0</v>
      </c>
      <c r="L217" s="249">
        <v>0</v>
      </c>
      <c r="M217" s="249">
        <v>0</v>
      </c>
    </row>
    <row r="218" spans="1:13" x14ac:dyDescent="0.3">
      <c r="A218" s="15">
        <v>2180000</v>
      </c>
      <c r="B218" s="15">
        <v>2190000</v>
      </c>
      <c r="C218" s="248">
        <v>25310</v>
      </c>
      <c r="D218" s="248">
        <v>18460</v>
      </c>
      <c r="E218" s="248">
        <v>10170</v>
      </c>
      <c r="F218" s="248">
        <v>6790</v>
      </c>
      <c r="G218" s="248">
        <v>3420</v>
      </c>
      <c r="H218" s="249">
        <v>0</v>
      </c>
      <c r="I218" s="249">
        <v>0</v>
      </c>
      <c r="J218" s="249">
        <v>0</v>
      </c>
      <c r="K218" s="249">
        <v>0</v>
      </c>
      <c r="L218" s="249">
        <v>0</v>
      </c>
      <c r="M218" s="249">
        <v>0</v>
      </c>
    </row>
    <row r="219" spans="1:13" x14ac:dyDescent="0.3">
      <c r="A219" s="15">
        <v>2190000</v>
      </c>
      <c r="B219" s="15">
        <v>2200000</v>
      </c>
      <c r="C219" s="248">
        <v>25630</v>
      </c>
      <c r="D219" s="248">
        <v>18670</v>
      </c>
      <c r="E219" s="248">
        <v>10370</v>
      </c>
      <c r="F219" s="248">
        <v>6990</v>
      </c>
      <c r="G219" s="248">
        <v>3620</v>
      </c>
      <c r="H219" s="249">
        <v>0</v>
      </c>
      <c r="I219" s="249">
        <v>0</v>
      </c>
      <c r="J219" s="249">
        <v>0</v>
      </c>
      <c r="K219" s="249">
        <v>0</v>
      </c>
      <c r="L219" s="249">
        <v>0</v>
      </c>
      <c r="M219" s="249">
        <v>0</v>
      </c>
    </row>
    <row r="220" spans="1:13" x14ac:dyDescent="0.3">
      <c r="A220" s="15">
        <v>2200000</v>
      </c>
      <c r="B220" s="15">
        <v>2210000</v>
      </c>
      <c r="C220" s="248">
        <v>25950</v>
      </c>
      <c r="D220" s="248">
        <v>18950</v>
      </c>
      <c r="E220" s="248">
        <v>10570</v>
      </c>
      <c r="F220" s="248">
        <v>7190</v>
      </c>
      <c r="G220" s="248">
        <v>3820</v>
      </c>
      <c r="H220" s="249">
        <v>0</v>
      </c>
      <c r="I220" s="249">
        <v>0</v>
      </c>
      <c r="J220" s="249">
        <v>0</v>
      </c>
      <c r="K220" s="249">
        <v>0</v>
      </c>
      <c r="L220" s="249">
        <v>0</v>
      </c>
      <c r="M220" s="249">
        <v>0</v>
      </c>
    </row>
    <row r="221" spans="1:13" x14ac:dyDescent="0.3">
      <c r="A221" s="15">
        <v>2210000</v>
      </c>
      <c r="B221" s="15">
        <v>2220000</v>
      </c>
      <c r="C221" s="248">
        <v>26270</v>
      </c>
      <c r="D221" s="248">
        <v>19270</v>
      </c>
      <c r="E221" s="248">
        <v>10760</v>
      </c>
      <c r="F221" s="248">
        <v>7390</v>
      </c>
      <c r="G221" s="248">
        <v>4010</v>
      </c>
      <c r="H221" s="249">
        <v>0</v>
      </c>
      <c r="I221" s="249">
        <v>0</v>
      </c>
      <c r="J221" s="249">
        <v>0</v>
      </c>
      <c r="K221" s="249">
        <v>0</v>
      </c>
      <c r="L221" s="249">
        <v>0</v>
      </c>
      <c r="M221" s="249">
        <v>0</v>
      </c>
    </row>
    <row r="222" spans="1:13" x14ac:dyDescent="0.3">
      <c r="A222" s="15">
        <v>2220000</v>
      </c>
      <c r="B222" s="15">
        <v>2230000</v>
      </c>
      <c r="C222" s="248">
        <v>26590</v>
      </c>
      <c r="D222" s="248">
        <v>19590</v>
      </c>
      <c r="E222" s="248">
        <v>10960</v>
      </c>
      <c r="F222" s="248">
        <v>7590</v>
      </c>
      <c r="G222" s="248">
        <v>4210</v>
      </c>
      <c r="H222" s="249">
        <v>0</v>
      </c>
      <c r="I222" s="249">
        <v>0</v>
      </c>
      <c r="J222" s="249">
        <v>0</v>
      </c>
      <c r="K222" s="249">
        <v>0</v>
      </c>
      <c r="L222" s="249">
        <v>0</v>
      </c>
      <c r="M222" s="249">
        <v>0</v>
      </c>
    </row>
    <row r="223" spans="1:13" x14ac:dyDescent="0.3">
      <c r="A223" s="15">
        <v>2230000</v>
      </c>
      <c r="B223" s="15">
        <v>2240000</v>
      </c>
      <c r="C223" s="248">
        <v>26910</v>
      </c>
      <c r="D223" s="248">
        <v>19910</v>
      </c>
      <c r="E223" s="248">
        <v>11160</v>
      </c>
      <c r="F223" s="248">
        <v>7790</v>
      </c>
      <c r="G223" s="248">
        <v>4410</v>
      </c>
      <c r="H223" s="248">
        <v>1040</v>
      </c>
      <c r="I223" s="249">
        <v>0</v>
      </c>
      <c r="J223" s="249">
        <v>0</v>
      </c>
      <c r="K223" s="249">
        <v>0</v>
      </c>
      <c r="L223" s="249">
        <v>0</v>
      </c>
      <c r="M223" s="249">
        <v>0</v>
      </c>
    </row>
    <row r="224" spans="1:13" x14ac:dyDescent="0.3">
      <c r="A224" s="15">
        <v>2240000</v>
      </c>
      <c r="B224" s="15">
        <v>2250000</v>
      </c>
      <c r="C224" s="248">
        <v>27240</v>
      </c>
      <c r="D224" s="248">
        <v>20240</v>
      </c>
      <c r="E224" s="248">
        <v>11360</v>
      </c>
      <c r="F224" s="248">
        <v>7980</v>
      </c>
      <c r="G224" s="248">
        <v>4610</v>
      </c>
      <c r="H224" s="248">
        <v>1230</v>
      </c>
      <c r="I224" s="249">
        <v>0</v>
      </c>
      <c r="J224" s="249">
        <v>0</v>
      </c>
      <c r="K224" s="249">
        <v>0</v>
      </c>
      <c r="L224" s="249">
        <v>0</v>
      </c>
      <c r="M224" s="249">
        <v>0</v>
      </c>
    </row>
    <row r="225" spans="1:13" x14ac:dyDescent="0.3">
      <c r="A225" s="15">
        <v>2250000</v>
      </c>
      <c r="B225" s="15">
        <v>2260000</v>
      </c>
      <c r="C225" s="248">
        <v>27560</v>
      </c>
      <c r="D225" s="248">
        <v>20560</v>
      </c>
      <c r="E225" s="248">
        <v>11560</v>
      </c>
      <c r="F225" s="248">
        <v>8180</v>
      </c>
      <c r="G225" s="248">
        <v>4810</v>
      </c>
      <c r="H225" s="248">
        <v>1430</v>
      </c>
      <c r="I225" s="249">
        <v>0</v>
      </c>
      <c r="J225" s="249">
        <v>0</v>
      </c>
      <c r="K225" s="249">
        <v>0</v>
      </c>
      <c r="L225" s="249">
        <v>0</v>
      </c>
      <c r="M225" s="249">
        <v>0</v>
      </c>
    </row>
    <row r="226" spans="1:13" x14ac:dyDescent="0.3">
      <c r="A226" s="15">
        <v>2260000</v>
      </c>
      <c r="B226" s="15">
        <v>2270000</v>
      </c>
      <c r="C226" s="248">
        <v>27880</v>
      </c>
      <c r="D226" s="248">
        <v>20880</v>
      </c>
      <c r="E226" s="248">
        <v>11760</v>
      </c>
      <c r="F226" s="248">
        <v>8380</v>
      </c>
      <c r="G226" s="248">
        <v>5010</v>
      </c>
      <c r="H226" s="248">
        <v>1630</v>
      </c>
      <c r="I226" s="249">
        <v>0</v>
      </c>
      <c r="J226" s="249">
        <v>0</v>
      </c>
      <c r="K226" s="249">
        <v>0</v>
      </c>
      <c r="L226" s="249">
        <v>0</v>
      </c>
      <c r="M226" s="249">
        <v>0</v>
      </c>
    </row>
    <row r="227" spans="1:13" x14ac:dyDescent="0.3">
      <c r="A227" s="15">
        <v>2270000</v>
      </c>
      <c r="B227" s="15">
        <v>2280000</v>
      </c>
      <c r="C227" s="248">
        <v>28200</v>
      </c>
      <c r="D227" s="248">
        <v>21200</v>
      </c>
      <c r="E227" s="248">
        <v>11960</v>
      </c>
      <c r="F227" s="248">
        <v>8580</v>
      </c>
      <c r="G227" s="248">
        <v>5210</v>
      </c>
      <c r="H227" s="248">
        <v>1830</v>
      </c>
      <c r="I227" s="249">
        <v>0</v>
      </c>
      <c r="J227" s="249">
        <v>0</v>
      </c>
      <c r="K227" s="249">
        <v>0</v>
      </c>
      <c r="L227" s="249">
        <v>0</v>
      </c>
      <c r="M227" s="249">
        <v>0</v>
      </c>
    </row>
    <row r="228" spans="1:13" x14ac:dyDescent="0.3">
      <c r="A228" s="15">
        <v>2280000</v>
      </c>
      <c r="B228" s="15">
        <v>2290000</v>
      </c>
      <c r="C228" s="248">
        <v>28520</v>
      </c>
      <c r="D228" s="248">
        <v>21520</v>
      </c>
      <c r="E228" s="248">
        <v>12150</v>
      </c>
      <c r="F228" s="248">
        <v>8780</v>
      </c>
      <c r="G228" s="248">
        <v>5400</v>
      </c>
      <c r="H228" s="248">
        <v>2030</v>
      </c>
      <c r="I228" s="249">
        <v>0</v>
      </c>
      <c r="J228" s="249">
        <v>0</v>
      </c>
      <c r="K228" s="249">
        <v>0</v>
      </c>
      <c r="L228" s="249">
        <v>0</v>
      </c>
      <c r="M228" s="249">
        <v>0</v>
      </c>
    </row>
    <row r="229" spans="1:13" x14ac:dyDescent="0.3">
      <c r="A229" s="15">
        <v>2290000</v>
      </c>
      <c r="B229" s="15">
        <v>2300000</v>
      </c>
      <c r="C229" s="248">
        <v>28840</v>
      </c>
      <c r="D229" s="248">
        <v>21840</v>
      </c>
      <c r="E229" s="248">
        <v>12350</v>
      </c>
      <c r="F229" s="248">
        <v>8980</v>
      </c>
      <c r="G229" s="248">
        <v>5600</v>
      </c>
      <c r="H229" s="248">
        <v>2230</v>
      </c>
      <c r="I229" s="249">
        <v>0</v>
      </c>
      <c r="J229" s="249">
        <v>0</v>
      </c>
      <c r="K229" s="249">
        <v>0</v>
      </c>
      <c r="L229" s="249">
        <v>0</v>
      </c>
      <c r="M229" s="249">
        <v>0</v>
      </c>
    </row>
    <row r="230" spans="1:13" x14ac:dyDescent="0.3">
      <c r="A230" s="15">
        <v>2300000</v>
      </c>
      <c r="B230" s="15">
        <v>2310000</v>
      </c>
      <c r="C230" s="248">
        <v>29160</v>
      </c>
      <c r="D230" s="248">
        <v>22160</v>
      </c>
      <c r="E230" s="248">
        <v>12550</v>
      </c>
      <c r="F230" s="248">
        <v>9180</v>
      </c>
      <c r="G230" s="248">
        <v>5800</v>
      </c>
      <c r="H230" s="248">
        <v>2430</v>
      </c>
      <c r="I230" s="249">
        <v>0</v>
      </c>
      <c r="J230" s="249">
        <v>0</v>
      </c>
      <c r="K230" s="249">
        <v>0</v>
      </c>
      <c r="L230" s="249">
        <v>0</v>
      </c>
      <c r="M230" s="249">
        <v>0</v>
      </c>
    </row>
    <row r="231" spans="1:13" x14ac:dyDescent="0.3">
      <c r="A231" s="15">
        <v>2310000</v>
      </c>
      <c r="B231" s="15">
        <v>2320000</v>
      </c>
      <c r="C231" s="248">
        <v>29480</v>
      </c>
      <c r="D231" s="248">
        <v>22480</v>
      </c>
      <c r="E231" s="248">
        <v>12750</v>
      </c>
      <c r="F231" s="248">
        <v>9370</v>
      </c>
      <c r="G231" s="248">
        <v>6000</v>
      </c>
      <c r="H231" s="248">
        <v>2620</v>
      </c>
      <c r="I231" s="249">
        <v>0</v>
      </c>
      <c r="J231" s="249">
        <v>0</v>
      </c>
      <c r="K231" s="249">
        <v>0</v>
      </c>
      <c r="L231" s="249">
        <v>0</v>
      </c>
      <c r="M231" s="249">
        <v>0</v>
      </c>
    </row>
    <row r="232" spans="1:13" x14ac:dyDescent="0.3">
      <c r="A232" s="15">
        <v>2320000</v>
      </c>
      <c r="B232" s="15">
        <v>2330000</v>
      </c>
      <c r="C232" s="248">
        <v>29810</v>
      </c>
      <c r="D232" s="248">
        <v>22810</v>
      </c>
      <c r="E232" s="248">
        <v>12950</v>
      </c>
      <c r="F232" s="248">
        <v>9570</v>
      </c>
      <c r="G232" s="248">
        <v>6200</v>
      </c>
      <c r="H232" s="248">
        <v>2820</v>
      </c>
      <c r="I232" s="249">
        <v>0</v>
      </c>
      <c r="J232" s="249">
        <v>0</v>
      </c>
      <c r="K232" s="249">
        <v>0</v>
      </c>
      <c r="L232" s="249">
        <v>0</v>
      </c>
      <c r="M232" s="249">
        <v>0</v>
      </c>
    </row>
    <row r="233" spans="1:13" x14ac:dyDescent="0.3">
      <c r="A233" s="15">
        <v>2330000</v>
      </c>
      <c r="B233" s="15">
        <v>2340000</v>
      </c>
      <c r="C233" s="248">
        <v>30130</v>
      </c>
      <c r="D233" s="248">
        <v>23130</v>
      </c>
      <c r="E233" s="248">
        <v>13150</v>
      </c>
      <c r="F233" s="248">
        <v>9770</v>
      </c>
      <c r="G233" s="248">
        <v>6400</v>
      </c>
      <c r="H233" s="248">
        <v>3020</v>
      </c>
      <c r="I233" s="249">
        <v>0</v>
      </c>
      <c r="J233" s="249">
        <v>0</v>
      </c>
      <c r="K233" s="249">
        <v>0</v>
      </c>
      <c r="L233" s="249">
        <v>0</v>
      </c>
      <c r="M233" s="249">
        <v>0</v>
      </c>
    </row>
    <row r="234" spans="1:13" x14ac:dyDescent="0.3">
      <c r="A234" s="15">
        <v>2340000</v>
      </c>
      <c r="B234" s="15">
        <v>2350000</v>
      </c>
      <c r="C234" s="248">
        <v>30450</v>
      </c>
      <c r="D234" s="248">
        <v>23450</v>
      </c>
      <c r="E234" s="248">
        <v>13340</v>
      </c>
      <c r="F234" s="248">
        <v>9970</v>
      </c>
      <c r="G234" s="248">
        <v>6590</v>
      </c>
      <c r="H234" s="248">
        <v>3220</v>
      </c>
      <c r="I234" s="249">
        <v>0</v>
      </c>
      <c r="J234" s="249">
        <v>0</v>
      </c>
      <c r="K234" s="249">
        <v>0</v>
      </c>
      <c r="L234" s="249">
        <v>0</v>
      </c>
      <c r="M234" s="249">
        <v>0</v>
      </c>
    </row>
    <row r="235" spans="1:13" x14ac:dyDescent="0.3">
      <c r="A235" s="15">
        <v>2350000</v>
      </c>
      <c r="B235" s="15">
        <v>2360000</v>
      </c>
      <c r="C235" s="248">
        <v>30770</v>
      </c>
      <c r="D235" s="248">
        <v>23770</v>
      </c>
      <c r="E235" s="248">
        <v>13540</v>
      </c>
      <c r="F235" s="248">
        <v>10170</v>
      </c>
      <c r="G235" s="248">
        <v>6790</v>
      </c>
      <c r="H235" s="248">
        <v>3420</v>
      </c>
      <c r="I235" s="249">
        <v>0</v>
      </c>
      <c r="J235" s="249">
        <v>0</v>
      </c>
      <c r="K235" s="249">
        <v>0</v>
      </c>
      <c r="L235" s="249">
        <v>0</v>
      </c>
      <c r="M235" s="249">
        <v>0</v>
      </c>
    </row>
    <row r="236" spans="1:13" x14ac:dyDescent="0.3">
      <c r="A236" s="15">
        <v>2360000</v>
      </c>
      <c r="B236" s="15">
        <v>2370000</v>
      </c>
      <c r="C236" s="248">
        <v>31090</v>
      </c>
      <c r="D236" s="248">
        <v>24090</v>
      </c>
      <c r="E236" s="248">
        <v>13740</v>
      </c>
      <c r="F236" s="248">
        <v>10370</v>
      </c>
      <c r="G236" s="248">
        <v>6990</v>
      </c>
      <c r="H236" s="248">
        <v>3620</v>
      </c>
      <c r="I236" s="249">
        <v>0</v>
      </c>
      <c r="J236" s="249">
        <v>0</v>
      </c>
      <c r="K236" s="249">
        <v>0</v>
      </c>
      <c r="L236" s="249">
        <v>0</v>
      </c>
      <c r="M236" s="249">
        <v>0</v>
      </c>
    </row>
    <row r="237" spans="1:13" x14ac:dyDescent="0.3">
      <c r="A237" s="15">
        <v>2370000</v>
      </c>
      <c r="B237" s="15">
        <v>2380000</v>
      </c>
      <c r="C237" s="248">
        <v>31410</v>
      </c>
      <c r="D237" s="248">
        <v>24410</v>
      </c>
      <c r="E237" s="248">
        <v>13940</v>
      </c>
      <c r="F237" s="248">
        <v>10560</v>
      </c>
      <c r="G237" s="248">
        <v>7190</v>
      </c>
      <c r="H237" s="248">
        <v>3810</v>
      </c>
      <c r="I237" s="249">
        <v>0</v>
      </c>
      <c r="J237" s="249">
        <v>0</v>
      </c>
      <c r="K237" s="249">
        <v>0</v>
      </c>
      <c r="L237" s="249">
        <v>0</v>
      </c>
      <c r="M237" s="249">
        <v>0</v>
      </c>
    </row>
    <row r="238" spans="1:13" x14ac:dyDescent="0.3">
      <c r="A238" s="15">
        <v>2380000</v>
      </c>
      <c r="B238" s="15">
        <v>2390000</v>
      </c>
      <c r="C238" s="248">
        <v>31730</v>
      </c>
      <c r="D238" s="248">
        <v>24730</v>
      </c>
      <c r="E238" s="248">
        <v>14140</v>
      </c>
      <c r="F238" s="248">
        <v>10760</v>
      </c>
      <c r="G238" s="248">
        <v>7390</v>
      </c>
      <c r="H238" s="248">
        <v>4010</v>
      </c>
      <c r="I238" s="249">
        <v>0</v>
      </c>
      <c r="J238" s="249">
        <v>0</v>
      </c>
      <c r="K238" s="249">
        <v>0</v>
      </c>
      <c r="L238" s="249">
        <v>0</v>
      </c>
      <c r="M238" s="249">
        <v>0</v>
      </c>
    </row>
    <row r="239" spans="1:13" x14ac:dyDescent="0.3">
      <c r="A239" s="15">
        <v>2390000</v>
      </c>
      <c r="B239" s="15">
        <v>2400000</v>
      </c>
      <c r="C239" s="248">
        <v>32050</v>
      </c>
      <c r="D239" s="248">
        <v>25050</v>
      </c>
      <c r="E239" s="248">
        <v>14340</v>
      </c>
      <c r="F239" s="248">
        <v>10960</v>
      </c>
      <c r="G239" s="248">
        <v>7590</v>
      </c>
      <c r="H239" s="248">
        <v>4210</v>
      </c>
      <c r="I239" s="249">
        <v>0</v>
      </c>
      <c r="J239" s="249">
        <v>0</v>
      </c>
      <c r="K239" s="249">
        <v>0</v>
      </c>
      <c r="L239" s="249">
        <v>0</v>
      </c>
      <c r="M239" s="249">
        <v>0</v>
      </c>
    </row>
    <row r="240" spans="1:13" x14ac:dyDescent="0.3">
      <c r="A240" s="15">
        <v>2400000</v>
      </c>
      <c r="B240" s="15">
        <v>2410000</v>
      </c>
      <c r="C240" s="248">
        <v>32380</v>
      </c>
      <c r="D240" s="248">
        <v>25380</v>
      </c>
      <c r="E240" s="248">
        <v>14530</v>
      </c>
      <c r="F240" s="248">
        <v>11160</v>
      </c>
      <c r="G240" s="248">
        <v>7780</v>
      </c>
      <c r="H240" s="248">
        <v>4410</v>
      </c>
      <c r="I240" s="248">
        <v>1030</v>
      </c>
      <c r="J240" s="249">
        <v>0</v>
      </c>
      <c r="K240" s="249">
        <v>0</v>
      </c>
      <c r="L240" s="249">
        <v>0</v>
      </c>
      <c r="M240" s="249">
        <v>0</v>
      </c>
    </row>
    <row r="241" spans="1:13" x14ac:dyDescent="0.3">
      <c r="A241" s="15">
        <v>2410000</v>
      </c>
      <c r="B241" s="15">
        <v>2420000</v>
      </c>
      <c r="C241" s="248">
        <v>32700</v>
      </c>
      <c r="D241" s="248">
        <v>25700</v>
      </c>
      <c r="E241" s="248">
        <v>14730</v>
      </c>
      <c r="F241" s="248">
        <v>11360</v>
      </c>
      <c r="G241" s="248">
        <v>7980</v>
      </c>
      <c r="H241" s="248">
        <v>4610</v>
      </c>
      <c r="I241" s="248">
        <v>1230</v>
      </c>
      <c r="J241" s="249">
        <v>0</v>
      </c>
      <c r="K241" s="249">
        <v>0</v>
      </c>
      <c r="L241" s="249">
        <v>0</v>
      </c>
      <c r="M241" s="249">
        <v>0</v>
      </c>
    </row>
    <row r="242" spans="1:13" x14ac:dyDescent="0.3">
      <c r="A242" s="15">
        <v>2420000</v>
      </c>
      <c r="B242" s="15">
        <v>2430000</v>
      </c>
      <c r="C242" s="248">
        <v>33020</v>
      </c>
      <c r="D242" s="248">
        <v>26020</v>
      </c>
      <c r="E242" s="248">
        <v>14930</v>
      </c>
      <c r="F242" s="248">
        <v>11560</v>
      </c>
      <c r="G242" s="248">
        <v>8180</v>
      </c>
      <c r="H242" s="248">
        <v>4810</v>
      </c>
      <c r="I242" s="248">
        <v>1430</v>
      </c>
      <c r="J242" s="249">
        <v>0</v>
      </c>
      <c r="K242" s="249">
        <v>0</v>
      </c>
      <c r="L242" s="249">
        <v>0</v>
      </c>
      <c r="M242" s="249">
        <v>0</v>
      </c>
    </row>
    <row r="243" spans="1:13" x14ac:dyDescent="0.3">
      <c r="A243" s="15">
        <v>2430000</v>
      </c>
      <c r="B243" s="15">
        <v>2440000</v>
      </c>
      <c r="C243" s="248">
        <v>33340</v>
      </c>
      <c r="D243" s="248">
        <v>26340</v>
      </c>
      <c r="E243" s="248">
        <v>15130</v>
      </c>
      <c r="F243" s="248">
        <v>11760</v>
      </c>
      <c r="G243" s="248">
        <v>8380</v>
      </c>
      <c r="H243" s="248">
        <v>5010</v>
      </c>
      <c r="I243" s="248">
        <v>1630</v>
      </c>
      <c r="J243" s="249">
        <v>0</v>
      </c>
      <c r="K243" s="249">
        <v>0</v>
      </c>
      <c r="L243" s="249">
        <v>0</v>
      </c>
      <c r="M243" s="249">
        <v>0</v>
      </c>
    </row>
    <row r="244" spans="1:13" x14ac:dyDescent="0.3">
      <c r="A244" s="15">
        <v>2440000</v>
      </c>
      <c r="B244" s="15">
        <v>2450000</v>
      </c>
      <c r="C244" s="248">
        <v>33660</v>
      </c>
      <c r="D244" s="248">
        <v>26660</v>
      </c>
      <c r="E244" s="248">
        <v>15330</v>
      </c>
      <c r="F244" s="248">
        <v>11950</v>
      </c>
      <c r="G244" s="248">
        <v>8580</v>
      </c>
      <c r="H244" s="248">
        <v>5200</v>
      </c>
      <c r="I244" s="248">
        <v>1830</v>
      </c>
      <c r="J244" s="249">
        <v>0</v>
      </c>
      <c r="K244" s="249">
        <v>0</v>
      </c>
      <c r="L244" s="249">
        <v>0</v>
      </c>
      <c r="M244" s="249">
        <v>0</v>
      </c>
    </row>
    <row r="245" spans="1:13" x14ac:dyDescent="0.3">
      <c r="A245" s="15">
        <v>2450000</v>
      </c>
      <c r="B245" s="15">
        <v>2460000</v>
      </c>
      <c r="C245" s="248">
        <v>33980</v>
      </c>
      <c r="D245" s="248">
        <v>26980</v>
      </c>
      <c r="E245" s="248">
        <v>15530</v>
      </c>
      <c r="F245" s="248">
        <v>12150</v>
      </c>
      <c r="G245" s="248">
        <v>8780</v>
      </c>
      <c r="H245" s="248">
        <v>5400</v>
      </c>
      <c r="I245" s="248">
        <v>2030</v>
      </c>
      <c r="J245" s="249">
        <v>0</v>
      </c>
      <c r="K245" s="249">
        <v>0</v>
      </c>
      <c r="L245" s="249">
        <v>0</v>
      </c>
      <c r="M245" s="249">
        <v>0</v>
      </c>
    </row>
    <row r="246" spans="1:13" x14ac:dyDescent="0.3">
      <c r="A246" s="15">
        <v>2460000</v>
      </c>
      <c r="B246" s="15">
        <v>2470000</v>
      </c>
      <c r="C246" s="248">
        <v>34300</v>
      </c>
      <c r="D246" s="248">
        <v>27300</v>
      </c>
      <c r="E246" s="248">
        <v>15730</v>
      </c>
      <c r="F246" s="248">
        <v>12350</v>
      </c>
      <c r="G246" s="248">
        <v>8980</v>
      </c>
      <c r="H246" s="248">
        <v>5600</v>
      </c>
      <c r="I246" s="248">
        <v>2230</v>
      </c>
      <c r="J246" s="249">
        <v>0</v>
      </c>
      <c r="K246" s="249">
        <v>0</v>
      </c>
      <c r="L246" s="249">
        <v>0</v>
      </c>
      <c r="M246" s="249">
        <v>0</v>
      </c>
    </row>
    <row r="247" spans="1:13" x14ac:dyDescent="0.3">
      <c r="A247" s="15">
        <v>2470000</v>
      </c>
      <c r="B247" s="15">
        <v>2480000</v>
      </c>
      <c r="C247" s="248">
        <v>34630</v>
      </c>
      <c r="D247" s="248">
        <v>27630</v>
      </c>
      <c r="E247" s="248">
        <v>15920</v>
      </c>
      <c r="F247" s="248">
        <v>12550</v>
      </c>
      <c r="G247" s="248">
        <v>9170</v>
      </c>
      <c r="H247" s="248">
        <v>5800</v>
      </c>
      <c r="I247" s="248">
        <v>2420</v>
      </c>
      <c r="J247" s="249">
        <v>0</v>
      </c>
      <c r="K247" s="249">
        <v>0</v>
      </c>
      <c r="L247" s="249">
        <v>0</v>
      </c>
      <c r="M247" s="249">
        <v>0</v>
      </c>
    </row>
    <row r="248" spans="1:13" x14ac:dyDescent="0.3">
      <c r="A248" s="15">
        <v>2480000</v>
      </c>
      <c r="B248" s="15">
        <v>2490000</v>
      </c>
      <c r="C248" s="248">
        <v>34950</v>
      </c>
      <c r="D248" s="248">
        <v>27950</v>
      </c>
      <c r="E248" s="248">
        <v>16120</v>
      </c>
      <c r="F248" s="248">
        <v>12750</v>
      </c>
      <c r="G248" s="248">
        <v>9370</v>
      </c>
      <c r="H248" s="248">
        <v>6000</v>
      </c>
      <c r="I248" s="248">
        <v>2620</v>
      </c>
      <c r="J248" s="249">
        <v>0</v>
      </c>
      <c r="K248" s="249">
        <v>0</v>
      </c>
      <c r="L248" s="249">
        <v>0</v>
      </c>
      <c r="M248" s="249">
        <v>0</v>
      </c>
    </row>
    <row r="249" spans="1:13" x14ac:dyDescent="0.3">
      <c r="A249" s="15">
        <v>2490000</v>
      </c>
      <c r="B249" s="15">
        <v>2500000</v>
      </c>
      <c r="C249" s="248">
        <v>35270</v>
      </c>
      <c r="D249" s="248">
        <v>28270</v>
      </c>
      <c r="E249" s="248">
        <v>16320</v>
      </c>
      <c r="F249" s="248">
        <v>12950</v>
      </c>
      <c r="G249" s="248">
        <v>9570</v>
      </c>
      <c r="H249" s="248">
        <v>6200</v>
      </c>
      <c r="I249" s="248">
        <v>2820</v>
      </c>
      <c r="J249" s="249">
        <v>0</v>
      </c>
      <c r="K249" s="249">
        <v>0</v>
      </c>
      <c r="L249" s="249">
        <v>0</v>
      </c>
      <c r="M249" s="249">
        <v>0</v>
      </c>
    </row>
    <row r="250" spans="1:13" x14ac:dyDescent="0.3">
      <c r="A250" s="15">
        <v>2500000</v>
      </c>
      <c r="B250" s="15">
        <v>2510000</v>
      </c>
      <c r="C250" s="248">
        <v>35600</v>
      </c>
      <c r="D250" s="248">
        <v>28600</v>
      </c>
      <c r="E250" s="248">
        <v>16530</v>
      </c>
      <c r="F250" s="248">
        <v>13150</v>
      </c>
      <c r="G250" s="248">
        <v>9780</v>
      </c>
      <c r="H250" s="248">
        <v>6400</v>
      </c>
      <c r="I250" s="248">
        <v>3030</v>
      </c>
      <c r="J250" s="249">
        <v>0</v>
      </c>
      <c r="K250" s="249">
        <v>0</v>
      </c>
      <c r="L250" s="249">
        <v>0</v>
      </c>
      <c r="M250" s="249">
        <v>0</v>
      </c>
    </row>
    <row r="251" spans="1:13" x14ac:dyDescent="0.3">
      <c r="A251" s="15">
        <v>2510000</v>
      </c>
      <c r="B251" s="15">
        <v>2520000</v>
      </c>
      <c r="C251" s="248">
        <v>35940</v>
      </c>
      <c r="D251" s="248">
        <v>28940</v>
      </c>
      <c r="E251" s="248">
        <v>16740</v>
      </c>
      <c r="F251" s="248">
        <v>13360</v>
      </c>
      <c r="G251" s="248">
        <v>9990</v>
      </c>
      <c r="H251" s="248">
        <v>6610</v>
      </c>
      <c r="I251" s="248">
        <v>3240</v>
      </c>
      <c r="J251" s="249">
        <v>0</v>
      </c>
      <c r="K251" s="249">
        <v>0</v>
      </c>
      <c r="L251" s="249">
        <v>0</v>
      </c>
      <c r="M251" s="249">
        <v>0</v>
      </c>
    </row>
    <row r="252" spans="1:13" x14ac:dyDescent="0.3">
      <c r="A252" s="15">
        <v>2520000</v>
      </c>
      <c r="B252" s="15">
        <v>2530000</v>
      </c>
      <c r="C252" s="248">
        <v>36280</v>
      </c>
      <c r="D252" s="248">
        <v>29280</v>
      </c>
      <c r="E252" s="248">
        <v>16950</v>
      </c>
      <c r="F252" s="248">
        <v>13580</v>
      </c>
      <c r="G252" s="248">
        <v>10200</v>
      </c>
      <c r="H252" s="248">
        <v>6830</v>
      </c>
      <c r="I252" s="248">
        <v>3450</v>
      </c>
      <c r="J252" s="249">
        <v>0</v>
      </c>
      <c r="K252" s="249">
        <v>0</v>
      </c>
      <c r="L252" s="249">
        <v>0</v>
      </c>
      <c r="M252" s="249">
        <v>0</v>
      </c>
    </row>
    <row r="253" spans="1:13" x14ac:dyDescent="0.3">
      <c r="A253" s="15">
        <v>2530000</v>
      </c>
      <c r="B253" s="15">
        <v>2540000</v>
      </c>
      <c r="C253" s="248">
        <v>36630</v>
      </c>
      <c r="D253" s="248">
        <v>29630</v>
      </c>
      <c r="E253" s="248">
        <v>17160</v>
      </c>
      <c r="F253" s="248">
        <v>13790</v>
      </c>
      <c r="G253" s="248">
        <v>10410</v>
      </c>
      <c r="H253" s="248">
        <v>7040</v>
      </c>
      <c r="I253" s="248">
        <v>3660</v>
      </c>
      <c r="J253" s="249">
        <v>0</v>
      </c>
      <c r="K253" s="249">
        <v>0</v>
      </c>
      <c r="L253" s="249">
        <v>0</v>
      </c>
      <c r="M253" s="249">
        <v>0</v>
      </c>
    </row>
    <row r="254" spans="1:13" x14ac:dyDescent="0.3">
      <c r="A254" s="15">
        <v>2540000</v>
      </c>
      <c r="B254" s="15">
        <v>2550000</v>
      </c>
      <c r="C254" s="248">
        <v>36970</v>
      </c>
      <c r="D254" s="248">
        <v>29970</v>
      </c>
      <c r="E254" s="248">
        <v>17370</v>
      </c>
      <c r="F254" s="248">
        <v>14000</v>
      </c>
      <c r="G254" s="248">
        <v>10620</v>
      </c>
      <c r="H254" s="248">
        <v>7250</v>
      </c>
      <c r="I254" s="248">
        <v>3870</v>
      </c>
      <c r="J254" s="249">
        <v>0</v>
      </c>
      <c r="K254" s="249">
        <v>0</v>
      </c>
      <c r="L254" s="249">
        <v>0</v>
      </c>
      <c r="M254" s="249">
        <v>0</v>
      </c>
    </row>
    <row r="255" spans="1:13" x14ac:dyDescent="0.3">
      <c r="A255" s="15">
        <v>2550000</v>
      </c>
      <c r="B255" s="15">
        <v>2560000</v>
      </c>
      <c r="C255" s="248">
        <v>37310</v>
      </c>
      <c r="D255" s="248">
        <v>30310</v>
      </c>
      <c r="E255" s="248">
        <v>17590</v>
      </c>
      <c r="F255" s="248">
        <v>14210</v>
      </c>
      <c r="G255" s="248">
        <v>10840</v>
      </c>
      <c r="H255" s="248">
        <v>7460</v>
      </c>
      <c r="I255" s="248">
        <v>4090</v>
      </c>
      <c r="J255" s="249">
        <v>0</v>
      </c>
      <c r="K255" s="249">
        <v>0</v>
      </c>
      <c r="L255" s="249">
        <v>0</v>
      </c>
      <c r="M255" s="249">
        <v>0</v>
      </c>
    </row>
    <row r="256" spans="1:13" x14ac:dyDescent="0.3">
      <c r="A256" s="15">
        <v>2560000</v>
      </c>
      <c r="B256" s="15">
        <v>2570000</v>
      </c>
      <c r="C256" s="248">
        <v>37650</v>
      </c>
      <c r="D256" s="248">
        <v>30650</v>
      </c>
      <c r="E256" s="248">
        <v>17800</v>
      </c>
      <c r="F256" s="248">
        <v>14420</v>
      </c>
      <c r="G256" s="248">
        <v>11050</v>
      </c>
      <c r="H256" s="248">
        <v>7670</v>
      </c>
      <c r="I256" s="248">
        <v>4300</v>
      </c>
      <c r="J256" s="249">
        <v>0</v>
      </c>
      <c r="K256" s="249">
        <v>0</v>
      </c>
      <c r="L256" s="249">
        <v>0</v>
      </c>
      <c r="M256" s="249">
        <v>0</v>
      </c>
    </row>
    <row r="257" spans="1:13" x14ac:dyDescent="0.3">
      <c r="A257" s="15">
        <v>2570000</v>
      </c>
      <c r="B257" s="15">
        <v>2580000</v>
      </c>
      <c r="C257" s="248">
        <v>38000</v>
      </c>
      <c r="D257" s="248">
        <v>31000</v>
      </c>
      <c r="E257" s="248">
        <v>18010</v>
      </c>
      <c r="F257" s="248">
        <v>14630</v>
      </c>
      <c r="G257" s="248">
        <v>11260</v>
      </c>
      <c r="H257" s="248">
        <v>7880</v>
      </c>
      <c r="I257" s="248">
        <v>4510</v>
      </c>
      <c r="J257" s="248">
        <v>1130</v>
      </c>
      <c r="K257" s="249">
        <v>0</v>
      </c>
      <c r="L257" s="249">
        <v>0</v>
      </c>
      <c r="M257" s="249">
        <v>0</v>
      </c>
    </row>
    <row r="258" spans="1:13" x14ac:dyDescent="0.3">
      <c r="A258" s="15">
        <v>2580000</v>
      </c>
      <c r="B258" s="15">
        <v>2590000</v>
      </c>
      <c r="C258" s="248">
        <v>38340</v>
      </c>
      <c r="D258" s="248">
        <v>31340</v>
      </c>
      <c r="E258" s="248">
        <v>18220</v>
      </c>
      <c r="F258" s="248">
        <v>14850</v>
      </c>
      <c r="G258" s="248">
        <v>11470</v>
      </c>
      <c r="H258" s="248">
        <v>8100</v>
      </c>
      <c r="I258" s="248">
        <v>4720</v>
      </c>
      <c r="J258" s="248">
        <v>1350</v>
      </c>
      <c r="K258" s="249">
        <v>0</v>
      </c>
      <c r="L258" s="249">
        <v>0</v>
      </c>
      <c r="M258" s="249">
        <v>0</v>
      </c>
    </row>
    <row r="259" spans="1:13" x14ac:dyDescent="0.3">
      <c r="A259" s="15">
        <v>2590000</v>
      </c>
      <c r="B259" s="15">
        <v>2600000</v>
      </c>
      <c r="C259" s="248">
        <v>38830</v>
      </c>
      <c r="D259" s="248">
        <v>31680</v>
      </c>
      <c r="E259" s="248">
        <v>18430</v>
      </c>
      <c r="F259" s="248">
        <v>15060</v>
      </c>
      <c r="G259" s="248">
        <v>11680</v>
      </c>
      <c r="H259" s="248">
        <v>8310</v>
      </c>
      <c r="I259" s="248">
        <v>4930</v>
      </c>
      <c r="J259" s="248">
        <v>1560</v>
      </c>
      <c r="K259" s="249">
        <v>0</v>
      </c>
      <c r="L259" s="249">
        <v>0</v>
      </c>
      <c r="M259" s="249">
        <v>0</v>
      </c>
    </row>
    <row r="260" spans="1:13" x14ac:dyDescent="0.3">
      <c r="A260" s="15">
        <v>2600000</v>
      </c>
      <c r="B260" s="15">
        <v>2610000</v>
      </c>
      <c r="C260" s="248">
        <v>39690</v>
      </c>
      <c r="D260" s="248">
        <v>32020</v>
      </c>
      <c r="E260" s="248">
        <v>18650</v>
      </c>
      <c r="F260" s="248">
        <v>15270</v>
      </c>
      <c r="G260" s="248">
        <v>11900</v>
      </c>
      <c r="H260" s="248">
        <v>8520</v>
      </c>
      <c r="I260" s="248">
        <v>5150</v>
      </c>
      <c r="J260" s="248">
        <v>1770</v>
      </c>
      <c r="K260" s="249">
        <v>0</v>
      </c>
      <c r="L260" s="249">
        <v>0</v>
      </c>
      <c r="M260" s="249">
        <v>0</v>
      </c>
    </row>
    <row r="261" spans="1:13" x14ac:dyDescent="0.3">
      <c r="A261" s="15">
        <v>2610000</v>
      </c>
      <c r="B261" s="15">
        <v>2620000</v>
      </c>
      <c r="C261" s="248">
        <v>40540</v>
      </c>
      <c r="D261" s="248">
        <v>32360</v>
      </c>
      <c r="E261" s="248">
        <v>18920</v>
      </c>
      <c r="F261" s="248">
        <v>15480</v>
      </c>
      <c r="G261" s="248">
        <v>12110</v>
      </c>
      <c r="H261" s="248">
        <v>8730</v>
      </c>
      <c r="I261" s="248">
        <v>5360</v>
      </c>
      <c r="J261" s="248">
        <v>1980</v>
      </c>
      <c r="K261" s="249">
        <v>0</v>
      </c>
      <c r="L261" s="249">
        <v>0</v>
      </c>
      <c r="M261" s="249">
        <v>0</v>
      </c>
    </row>
    <row r="262" spans="1:13" x14ac:dyDescent="0.3">
      <c r="A262" s="15">
        <v>2620000</v>
      </c>
      <c r="B262" s="15">
        <v>2630000</v>
      </c>
      <c r="C262" s="248">
        <v>41400</v>
      </c>
      <c r="D262" s="248">
        <v>32710</v>
      </c>
      <c r="E262" s="248">
        <v>19250</v>
      </c>
      <c r="F262" s="248">
        <v>15690</v>
      </c>
      <c r="G262" s="248">
        <v>12320</v>
      </c>
      <c r="H262" s="248">
        <v>8940</v>
      </c>
      <c r="I262" s="248">
        <v>5570</v>
      </c>
      <c r="J262" s="248">
        <v>2190</v>
      </c>
      <c r="K262" s="249">
        <v>0</v>
      </c>
      <c r="L262" s="249">
        <v>0</v>
      </c>
      <c r="M262" s="249">
        <v>0</v>
      </c>
    </row>
    <row r="263" spans="1:13" x14ac:dyDescent="0.3">
      <c r="A263" s="15">
        <v>2630000</v>
      </c>
      <c r="B263" s="15">
        <v>2640000</v>
      </c>
      <c r="C263" s="248">
        <v>42260</v>
      </c>
      <c r="D263" s="248">
        <v>33050</v>
      </c>
      <c r="E263" s="248">
        <v>19580</v>
      </c>
      <c r="F263" s="248">
        <v>15910</v>
      </c>
      <c r="G263" s="248">
        <v>12530</v>
      </c>
      <c r="H263" s="248">
        <v>9160</v>
      </c>
      <c r="I263" s="248">
        <v>5780</v>
      </c>
      <c r="J263" s="248">
        <v>2410</v>
      </c>
      <c r="K263" s="249">
        <v>0</v>
      </c>
      <c r="L263" s="249">
        <v>0</v>
      </c>
      <c r="M263" s="249">
        <v>0</v>
      </c>
    </row>
    <row r="264" spans="1:13" x14ac:dyDescent="0.3">
      <c r="A264" s="15">
        <v>2640000</v>
      </c>
      <c r="B264" s="15">
        <v>2650000</v>
      </c>
      <c r="C264" s="248">
        <v>43110</v>
      </c>
      <c r="D264" s="248">
        <v>33390</v>
      </c>
      <c r="E264" s="248">
        <v>19910</v>
      </c>
      <c r="F264" s="248">
        <v>16120</v>
      </c>
      <c r="G264" s="248">
        <v>12740</v>
      </c>
      <c r="H264" s="248">
        <v>9370</v>
      </c>
      <c r="I264" s="248">
        <v>5990</v>
      </c>
      <c r="J264" s="248">
        <v>2620</v>
      </c>
      <c r="K264" s="249">
        <v>0</v>
      </c>
      <c r="L264" s="249">
        <v>0</v>
      </c>
      <c r="M264" s="249">
        <v>0</v>
      </c>
    </row>
    <row r="265" spans="1:13" x14ac:dyDescent="0.3">
      <c r="A265" s="15">
        <v>2650000</v>
      </c>
      <c r="B265" s="15">
        <v>2660000</v>
      </c>
      <c r="C265" s="248">
        <v>43970</v>
      </c>
      <c r="D265" s="248">
        <v>33730</v>
      </c>
      <c r="E265" s="248">
        <v>20240</v>
      </c>
      <c r="F265" s="248">
        <v>16330</v>
      </c>
      <c r="G265" s="248">
        <v>12960</v>
      </c>
      <c r="H265" s="248">
        <v>9580</v>
      </c>
      <c r="I265" s="248">
        <v>6210</v>
      </c>
      <c r="J265" s="248">
        <v>2830</v>
      </c>
      <c r="K265" s="249">
        <v>0</v>
      </c>
      <c r="L265" s="249">
        <v>0</v>
      </c>
      <c r="M265" s="249">
        <v>0</v>
      </c>
    </row>
    <row r="266" spans="1:13" x14ac:dyDescent="0.3">
      <c r="A266" s="15">
        <v>2660000</v>
      </c>
      <c r="B266" s="15">
        <v>2670000</v>
      </c>
      <c r="C266" s="248">
        <v>44820</v>
      </c>
      <c r="D266" s="248">
        <v>34080</v>
      </c>
      <c r="E266" s="248">
        <v>20570</v>
      </c>
      <c r="F266" s="248">
        <v>16540</v>
      </c>
      <c r="G266" s="248">
        <v>13170</v>
      </c>
      <c r="H266" s="248">
        <v>9790</v>
      </c>
      <c r="I266" s="248">
        <v>6420</v>
      </c>
      <c r="J266" s="248">
        <v>3040</v>
      </c>
      <c r="K266" s="249">
        <v>0</v>
      </c>
      <c r="L266" s="249">
        <v>0</v>
      </c>
      <c r="M266" s="249">
        <v>0</v>
      </c>
    </row>
    <row r="267" spans="1:13" x14ac:dyDescent="0.3">
      <c r="A267" s="15">
        <v>2670000</v>
      </c>
      <c r="B267" s="15">
        <v>2680000</v>
      </c>
      <c r="C267" s="248">
        <v>45680</v>
      </c>
      <c r="D267" s="248">
        <v>34420</v>
      </c>
      <c r="E267" s="248">
        <v>20900</v>
      </c>
      <c r="F267" s="248">
        <v>16750</v>
      </c>
      <c r="G267" s="248">
        <v>13380</v>
      </c>
      <c r="H267" s="248">
        <v>10000</v>
      </c>
      <c r="I267" s="248">
        <v>6630</v>
      </c>
      <c r="J267" s="248">
        <v>3250</v>
      </c>
      <c r="K267" s="249">
        <v>0</v>
      </c>
      <c r="L267" s="249">
        <v>0</v>
      </c>
      <c r="M267" s="249">
        <v>0</v>
      </c>
    </row>
    <row r="268" spans="1:13" x14ac:dyDescent="0.3">
      <c r="A268" s="15">
        <v>2680000</v>
      </c>
      <c r="B268" s="15">
        <v>2690000</v>
      </c>
      <c r="C268" s="248">
        <v>46540</v>
      </c>
      <c r="D268" s="248">
        <v>34760</v>
      </c>
      <c r="E268" s="248">
        <v>21230</v>
      </c>
      <c r="F268" s="248">
        <v>16970</v>
      </c>
      <c r="G268" s="248">
        <v>13590</v>
      </c>
      <c r="H268" s="248">
        <v>10220</v>
      </c>
      <c r="I268" s="248">
        <v>6840</v>
      </c>
      <c r="J268" s="248">
        <v>3470</v>
      </c>
      <c r="K268" s="249">
        <v>0</v>
      </c>
      <c r="L268" s="249">
        <v>0</v>
      </c>
      <c r="M268" s="249">
        <v>0</v>
      </c>
    </row>
    <row r="269" spans="1:13" x14ac:dyDescent="0.3">
      <c r="A269" s="15">
        <v>2690000</v>
      </c>
      <c r="B269" s="15">
        <v>2700000</v>
      </c>
      <c r="C269" s="248">
        <v>47390</v>
      </c>
      <c r="D269" s="248">
        <v>35100</v>
      </c>
      <c r="E269" s="248">
        <v>21560</v>
      </c>
      <c r="F269" s="248">
        <v>17180</v>
      </c>
      <c r="G269" s="248">
        <v>13800</v>
      </c>
      <c r="H269" s="248">
        <v>10430</v>
      </c>
      <c r="I269" s="248">
        <v>7050</v>
      </c>
      <c r="J269" s="248">
        <v>3680</v>
      </c>
      <c r="K269" s="249">
        <v>0</v>
      </c>
      <c r="L269" s="249">
        <v>0</v>
      </c>
      <c r="M269" s="249">
        <v>0</v>
      </c>
    </row>
    <row r="270" spans="1:13" x14ac:dyDescent="0.3">
      <c r="A270" s="15">
        <v>2700000</v>
      </c>
      <c r="B270" s="15">
        <v>2710000</v>
      </c>
      <c r="C270" s="248">
        <v>48250</v>
      </c>
      <c r="D270" s="248">
        <v>35450</v>
      </c>
      <c r="E270" s="248">
        <v>21890</v>
      </c>
      <c r="F270" s="248">
        <v>17390</v>
      </c>
      <c r="G270" s="248">
        <v>14020</v>
      </c>
      <c r="H270" s="248">
        <v>10640</v>
      </c>
      <c r="I270" s="248">
        <v>7270</v>
      </c>
      <c r="J270" s="248">
        <v>3890</v>
      </c>
      <c r="K270" s="249">
        <v>0</v>
      </c>
      <c r="L270" s="249">
        <v>0</v>
      </c>
      <c r="M270" s="249">
        <v>0</v>
      </c>
    </row>
    <row r="271" spans="1:13" x14ac:dyDescent="0.3">
      <c r="A271" s="15">
        <v>2710000</v>
      </c>
      <c r="B271" s="15">
        <v>2720000</v>
      </c>
      <c r="C271" s="248">
        <v>49100</v>
      </c>
      <c r="D271" s="248">
        <v>35790</v>
      </c>
      <c r="E271" s="248">
        <v>22220</v>
      </c>
      <c r="F271" s="248">
        <v>17600</v>
      </c>
      <c r="G271" s="248">
        <v>14230</v>
      </c>
      <c r="H271" s="248">
        <v>10850</v>
      </c>
      <c r="I271" s="248">
        <v>7480</v>
      </c>
      <c r="J271" s="248">
        <v>4100</v>
      </c>
      <c r="K271" s="249">
        <v>0</v>
      </c>
      <c r="L271" s="249">
        <v>0</v>
      </c>
      <c r="M271" s="249">
        <v>0</v>
      </c>
    </row>
    <row r="272" spans="1:13" x14ac:dyDescent="0.3">
      <c r="A272" s="15">
        <v>2720000</v>
      </c>
      <c r="B272" s="15">
        <v>2730000</v>
      </c>
      <c r="C272" s="248">
        <v>49960</v>
      </c>
      <c r="D272" s="248">
        <v>36130</v>
      </c>
      <c r="E272" s="248">
        <v>22550</v>
      </c>
      <c r="F272" s="248">
        <v>17810</v>
      </c>
      <c r="G272" s="248">
        <v>14440</v>
      </c>
      <c r="H272" s="248">
        <v>11060</v>
      </c>
      <c r="I272" s="248">
        <v>7690</v>
      </c>
      <c r="J272" s="248">
        <v>4310</v>
      </c>
      <c r="K272" s="249">
        <v>0</v>
      </c>
      <c r="L272" s="249">
        <v>0</v>
      </c>
      <c r="M272" s="249">
        <v>0</v>
      </c>
    </row>
    <row r="273" spans="1:13" x14ac:dyDescent="0.3">
      <c r="A273" s="15">
        <v>2730000</v>
      </c>
      <c r="B273" s="15">
        <v>2740000</v>
      </c>
      <c r="C273" s="248">
        <v>50810</v>
      </c>
      <c r="D273" s="248">
        <v>36470</v>
      </c>
      <c r="E273" s="248">
        <v>22880</v>
      </c>
      <c r="F273" s="248">
        <v>18030</v>
      </c>
      <c r="G273" s="248">
        <v>14650</v>
      </c>
      <c r="H273" s="248">
        <v>11280</v>
      </c>
      <c r="I273" s="248">
        <v>7900</v>
      </c>
      <c r="J273" s="248">
        <v>4530</v>
      </c>
      <c r="K273" s="248">
        <v>1150</v>
      </c>
      <c r="L273" s="249">
        <v>0</v>
      </c>
      <c r="M273" s="249">
        <v>0</v>
      </c>
    </row>
    <row r="274" spans="1:13" x14ac:dyDescent="0.3">
      <c r="A274" s="15">
        <v>2740000</v>
      </c>
      <c r="B274" s="15">
        <v>2750000</v>
      </c>
      <c r="C274" s="248">
        <v>51670</v>
      </c>
      <c r="D274" s="248">
        <v>36810</v>
      </c>
      <c r="E274" s="248">
        <v>23210</v>
      </c>
      <c r="F274" s="248">
        <v>18240</v>
      </c>
      <c r="G274" s="248">
        <v>14860</v>
      </c>
      <c r="H274" s="248">
        <v>11490</v>
      </c>
      <c r="I274" s="248">
        <v>8110</v>
      </c>
      <c r="J274" s="248">
        <v>4740</v>
      </c>
      <c r="K274" s="248">
        <v>1360</v>
      </c>
      <c r="L274" s="249">
        <v>0</v>
      </c>
      <c r="M274" s="249">
        <v>0</v>
      </c>
    </row>
    <row r="275" spans="1:13" x14ac:dyDescent="0.3">
      <c r="A275" s="15">
        <v>2750000</v>
      </c>
      <c r="B275" s="15">
        <v>2760000</v>
      </c>
      <c r="C275" s="248">
        <v>52530</v>
      </c>
      <c r="D275" s="248">
        <v>37160</v>
      </c>
      <c r="E275" s="248">
        <v>23540</v>
      </c>
      <c r="F275" s="248">
        <v>18450</v>
      </c>
      <c r="G275" s="248">
        <v>15070</v>
      </c>
      <c r="H275" s="248">
        <v>11700</v>
      </c>
      <c r="I275" s="248">
        <v>8320</v>
      </c>
      <c r="J275" s="248">
        <v>4950</v>
      </c>
      <c r="K275" s="248">
        <v>1570</v>
      </c>
      <c r="L275" s="249">
        <v>0</v>
      </c>
      <c r="M275" s="249">
        <v>0</v>
      </c>
    </row>
    <row r="276" spans="1:13" x14ac:dyDescent="0.3">
      <c r="A276" s="15">
        <v>2760000</v>
      </c>
      <c r="B276" s="15">
        <v>2770000</v>
      </c>
      <c r="C276" s="248">
        <v>53380</v>
      </c>
      <c r="D276" s="248">
        <v>37500</v>
      </c>
      <c r="E276" s="248">
        <v>23870</v>
      </c>
      <c r="F276" s="248">
        <v>18660</v>
      </c>
      <c r="G276" s="248">
        <v>15290</v>
      </c>
      <c r="H276" s="248">
        <v>11910</v>
      </c>
      <c r="I276" s="248">
        <v>8540</v>
      </c>
      <c r="J276" s="248">
        <v>5160</v>
      </c>
      <c r="K276" s="248">
        <v>1790</v>
      </c>
      <c r="L276" s="249">
        <v>0</v>
      </c>
      <c r="M276" s="249">
        <v>0</v>
      </c>
    </row>
    <row r="277" spans="1:13" x14ac:dyDescent="0.3">
      <c r="A277" s="15">
        <v>2770000</v>
      </c>
      <c r="B277" s="15">
        <v>2780000</v>
      </c>
      <c r="C277" s="248">
        <v>54240</v>
      </c>
      <c r="D277" s="248">
        <v>37840</v>
      </c>
      <c r="E277" s="248">
        <v>24200</v>
      </c>
      <c r="F277" s="248">
        <v>18950</v>
      </c>
      <c r="G277" s="248">
        <v>15500</v>
      </c>
      <c r="H277" s="248">
        <v>12120</v>
      </c>
      <c r="I277" s="248">
        <v>8750</v>
      </c>
      <c r="J277" s="248">
        <v>5370</v>
      </c>
      <c r="K277" s="248">
        <v>2000</v>
      </c>
      <c r="L277" s="249">
        <v>0</v>
      </c>
      <c r="M277" s="249">
        <v>0</v>
      </c>
    </row>
    <row r="278" spans="1:13" x14ac:dyDescent="0.3">
      <c r="A278" s="15">
        <v>2780000</v>
      </c>
      <c r="B278" s="15">
        <v>2790000</v>
      </c>
      <c r="C278" s="248">
        <v>55090</v>
      </c>
      <c r="D278" s="248">
        <v>38180</v>
      </c>
      <c r="E278" s="248">
        <v>24520</v>
      </c>
      <c r="F278" s="248">
        <v>19270</v>
      </c>
      <c r="G278" s="248">
        <v>15710</v>
      </c>
      <c r="H278" s="248">
        <v>12340</v>
      </c>
      <c r="I278" s="248">
        <v>8960</v>
      </c>
      <c r="J278" s="248">
        <v>5590</v>
      </c>
      <c r="K278" s="248">
        <v>2210</v>
      </c>
      <c r="L278" s="249">
        <v>0</v>
      </c>
      <c r="M278" s="249">
        <v>0</v>
      </c>
    </row>
    <row r="279" spans="1:13" x14ac:dyDescent="0.3">
      <c r="A279" s="15">
        <v>2790000</v>
      </c>
      <c r="B279" s="15">
        <v>2800000</v>
      </c>
      <c r="C279" s="248">
        <v>55950</v>
      </c>
      <c r="D279" s="248">
        <v>38530</v>
      </c>
      <c r="E279" s="248">
        <v>24850</v>
      </c>
      <c r="F279" s="248">
        <v>19600</v>
      </c>
      <c r="G279" s="248">
        <v>15920</v>
      </c>
      <c r="H279" s="248">
        <v>12550</v>
      </c>
      <c r="I279" s="248">
        <v>9170</v>
      </c>
      <c r="J279" s="248">
        <v>5800</v>
      </c>
      <c r="K279" s="248">
        <v>2420</v>
      </c>
      <c r="L279" s="249">
        <v>0</v>
      </c>
      <c r="M279" s="249">
        <v>0</v>
      </c>
    </row>
    <row r="280" spans="1:13" x14ac:dyDescent="0.3">
      <c r="A280" s="15">
        <v>2800000</v>
      </c>
      <c r="B280" s="15">
        <v>2810000</v>
      </c>
      <c r="C280" s="248">
        <v>56800</v>
      </c>
      <c r="D280" s="248">
        <v>39300</v>
      </c>
      <c r="E280" s="248">
        <v>25180</v>
      </c>
      <c r="F280" s="248">
        <v>19930</v>
      </c>
      <c r="G280" s="248">
        <v>16130</v>
      </c>
      <c r="H280" s="248">
        <v>12760</v>
      </c>
      <c r="I280" s="248">
        <v>9380</v>
      </c>
      <c r="J280" s="248">
        <v>6010</v>
      </c>
      <c r="K280" s="248">
        <v>2630</v>
      </c>
      <c r="L280" s="249">
        <v>0</v>
      </c>
      <c r="M280" s="249">
        <v>0</v>
      </c>
    </row>
    <row r="281" spans="1:13" x14ac:dyDescent="0.3">
      <c r="A281" s="15">
        <v>2810000</v>
      </c>
      <c r="B281" s="15">
        <v>2820000</v>
      </c>
      <c r="C281" s="248">
        <v>57660</v>
      </c>
      <c r="D281" s="248">
        <v>40160</v>
      </c>
      <c r="E281" s="248">
        <v>25510</v>
      </c>
      <c r="F281" s="248">
        <v>20260</v>
      </c>
      <c r="G281" s="248">
        <v>16350</v>
      </c>
      <c r="H281" s="248">
        <v>12970</v>
      </c>
      <c r="I281" s="248">
        <v>9600</v>
      </c>
      <c r="J281" s="248">
        <v>6220</v>
      </c>
      <c r="K281" s="248">
        <v>2850</v>
      </c>
      <c r="L281" s="249">
        <v>0</v>
      </c>
      <c r="M281" s="249">
        <v>0</v>
      </c>
    </row>
    <row r="282" spans="1:13" x14ac:dyDescent="0.3">
      <c r="A282" s="15">
        <v>2820000</v>
      </c>
      <c r="B282" s="15">
        <v>2830000</v>
      </c>
      <c r="C282" s="248">
        <v>58520</v>
      </c>
      <c r="D282" s="248">
        <v>41020</v>
      </c>
      <c r="E282" s="248">
        <v>25840</v>
      </c>
      <c r="F282" s="248">
        <v>20590</v>
      </c>
      <c r="G282" s="248">
        <v>16560</v>
      </c>
      <c r="H282" s="248">
        <v>13180</v>
      </c>
      <c r="I282" s="248">
        <v>9810</v>
      </c>
      <c r="J282" s="248">
        <v>6430</v>
      </c>
      <c r="K282" s="248">
        <v>3060</v>
      </c>
      <c r="L282" s="249">
        <v>0</v>
      </c>
      <c r="M282" s="249">
        <v>0</v>
      </c>
    </row>
    <row r="283" spans="1:13" x14ac:dyDescent="0.3">
      <c r="A283" s="15">
        <v>2830000</v>
      </c>
      <c r="B283" s="15">
        <v>2840000</v>
      </c>
      <c r="C283" s="248">
        <v>59370</v>
      </c>
      <c r="D283" s="248">
        <v>41870</v>
      </c>
      <c r="E283" s="248">
        <v>26170</v>
      </c>
      <c r="F283" s="248">
        <v>20920</v>
      </c>
      <c r="G283" s="248">
        <v>16770</v>
      </c>
      <c r="H283" s="248">
        <v>13400</v>
      </c>
      <c r="I283" s="248">
        <v>10020</v>
      </c>
      <c r="J283" s="248">
        <v>6650</v>
      </c>
      <c r="K283" s="248">
        <v>3270</v>
      </c>
      <c r="L283" s="249">
        <v>0</v>
      </c>
      <c r="M283" s="249">
        <v>0</v>
      </c>
    </row>
    <row r="284" spans="1:13" x14ac:dyDescent="0.3">
      <c r="A284" s="15">
        <v>2840000</v>
      </c>
      <c r="B284" s="15">
        <v>2850000</v>
      </c>
      <c r="C284" s="248">
        <v>60230</v>
      </c>
      <c r="D284" s="248">
        <v>42730</v>
      </c>
      <c r="E284" s="248">
        <v>26500</v>
      </c>
      <c r="F284" s="248">
        <v>21250</v>
      </c>
      <c r="G284" s="248">
        <v>16980</v>
      </c>
      <c r="H284" s="248">
        <v>13610</v>
      </c>
      <c r="I284" s="248">
        <v>10230</v>
      </c>
      <c r="J284" s="248">
        <v>6860</v>
      </c>
      <c r="K284" s="248">
        <v>3480</v>
      </c>
      <c r="L284" s="249">
        <v>0</v>
      </c>
      <c r="M284" s="249">
        <v>0</v>
      </c>
    </row>
    <row r="285" spans="1:13" x14ac:dyDescent="0.3">
      <c r="A285" s="15">
        <v>2850000</v>
      </c>
      <c r="B285" s="15">
        <v>2860000</v>
      </c>
      <c r="C285" s="248">
        <v>61080</v>
      </c>
      <c r="D285" s="248">
        <v>43580</v>
      </c>
      <c r="E285" s="248">
        <v>26830</v>
      </c>
      <c r="F285" s="248">
        <v>21580</v>
      </c>
      <c r="G285" s="248">
        <v>17190</v>
      </c>
      <c r="H285" s="248">
        <v>13820</v>
      </c>
      <c r="I285" s="248">
        <v>10440</v>
      </c>
      <c r="J285" s="248">
        <v>7070</v>
      </c>
      <c r="K285" s="248">
        <v>3690</v>
      </c>
      <c r="L285" s="249">
        <v>0</v>
      </c>
      <c r="M285" s="249">
        <v>0</v>
      </c>
    </row>
    <row r="286" spans="1:13" x14ac:dyDescent="0.3">
      <c r="A286" s="15">
        <v>2860000</v>
      </c>
      <c r="B286" s="15">
        <v>2870000</v>
      </c>
      <c r="C286" s="248">
        <v>61940</v>
      </c>
      <c r="D286" s="248">
        <v>44440</v>
      </c>
      <c r="E286" s="248">
        <v>27160</v>
      </c>
      <c r="F286" s="248">
        <v>21910</v>
      </c>
      <c r="G286" s="248">
        <v>17410</v>
      </c>
      <c r="H286" s="248">
        <v>14030</v>
      </c>
      <c r="I286" s="248">
        <v>10660</v>
      </c>
      <c r="J286" s="248">
        <v>7280</v>
      </c>
      <c r="K286" s="248">
        <v>3910</v>
      </c>
      <c r="L286" s="249">
        <v>0</v>
      </c>
      <c r="M286" s="249">
        <v>0</v>
      </c>
    </row>
    <row r="287" spans="1:13" x14ac:dyDescent="0.3">
      <c r="A287" s="15">
        <v>2870000</v>
      </c>
      <c r="B287" s="15">
        <v>2880000</v>
      </c>
      <c r="C287" s="248">
        <v>62790</v>
      </c>
      <c r="D287" s="248">
        <v>45290</v>
      </c>
      <c r="E287" s="248">
        <v>27490</v>
      </c>
      <c r="F287" s="248">
        <v>22240</v>
      </c>
      <c r="G287" s="248">
        <v>17620</v>
      </c>
      <c r="H287" s="248">
        <v>14240</v>
      </c>
      <c r="I287" s="248">
        <v>10870</v>
      </c>
      <c r="J287" s="248">
        <v>7490</v>
      </c>
      <c r="K287" s="248">
        <v>4120</v>
      </c>
      <c r="L287" s="249">
        <v>0</v>
      </c>
      <c r="M287" s="249">
        <v>0</v>
      </c>
    </row>
    <row r="288" spans="1:13" x14ac:dyDescent="0.3">
      <c r="A288" s="15">
        <v>2880000</v>
      </c>
      <c r="B288" s="15">
        <v>2890000</v>
      </c>
      <c r="C288" s="248">
        <v>63650</v>
      </c>
      <c r="D288" s="248">
        <v>46150</v>
      </c>
      <c r="E288" s="248">
        <v>27820</v>
      </c>
      <c r="F288" s="248">
        <v>22570</v>
      </c>
      <c r="G288" s="248">
        <v>17830</v>
      </c>
      <c r="H288" s="248">
        <v>14460</v>
      </c>
      <c r="I288" s="248">
        <v>11080</v>
      </c>
      <c r="J288" s="248">
        <v>7710</v>
      </c>
      <c r="K288" s="248">
        <v>4330</v>
      </c>
      <c r="L288" s="249">
        <v>0</v>
      </c>
      <c r="M288" s="249">
        <v>0</v>
      </c>
    </row>
    <row r="289" spans="1:13" x14ac:dyDescent="0.3">
      <c r="A289" s="15">
        <v>2890000</v>
      </c>
      <c r="B289" s="15">
        <v>2900000</v>
      </c>
      <c r="C289" s="248">
        <v>64510</v>
      </c>
      <c r="D289" s="248">
        <v>47010</v>
      </c>
      <c r="E289" s="248">
        <v>28150</v>
      </c>
      <c r="F289" s="248">
        <v>22900</v>
      </c>
      <c r="G289" s="248">
        <v>18040</v>
      </c>
      <c r="H289" s="248">
        <v>14670</v>
      </c>
      <c r="I289" s="248">
        <v>11290</v>
      </c>
      <c r="J289" s="248">
        <v>7920</v>
      </c>
      <c r="K289" s="248">
        <v>4540</v>
      </c>
      <c r="L289" s="248">
        <v>1170</v>
      </c>
      <c r="M289" s="249">
        <v>0</v>
      </c>
    </row>
    <row r="290" spans="1:13" x14ac:dyDescent="0.3">
      <c r="A290" s="15">
        <v>2900000</v>
      </c>
      <c r="B290" s="15">
        <v>2910000</v>
      </c>
      <c r="C290" s="248">
        <v>65360</v>
      </c>
      <c r="D290" s="248">
        <v>47860</v>
      </c>
      <c r="E290" s="248">
        <v>28480</v>
      </c>
      <c r="F290" s="248">
        <v>23230</v>
      </c>
      <c r="G290" s="248">
        <v>18250</v>
      </c>
      <c r="H290" s="248">
        <v>14880</v>
      </c>
      <c r="I290" s="248">
        <v>11500</v>
      </c>
      <c r="J290" s="248">
        <v>8130</v>
      </c>
      <c r="K290" s="248">
        <v>4750</v>
      </c>
      <c r="L290" s="248">
        <v>1380</v>
      </c>
      <c r="M290" s="249">
        <v>0</v>
      </c>
    </row>
    <row r="291" spans="1:13" x14ac:dyDescent="0.3">
      <c r="A291" s="15">
        <v>2910000</v>
      </c>
      <c r="B291" s="15">
        <v>2920000</v>
      </c>
      <c r="C291" s="248">
        <v>66220</v>
      </c>
      <c r="D291" s="248">
        <v>48720</v>
      </c>
      <c r="E291" s="248">
        <v>28810</v>
      </c>
      <c r="F291" s="248">
        <v>23560</v>
      </c>
      <c r="G291" s="248">
        <v>18470</v>
      </c>
      <c r="H291" s="248">
        <v>15090</v>
      </c>
      <c r="I291" s="248">
        <v>11720</v>
      </c>
      <c r="J291" s="248">
        <v>8340</v>
      </c>
      <c r="K291" s="248">
        <v>4970</v>
      </c>
      <c r="L291" s="248">
        <v>1590</v>
      </c>
      <c r="M291" s="249">
        <v>0</v>
      </c>
    </row>
    <row r="292" spans="1:13" x14ac:dyDescent="0.3">
      <c r="A292" s="15">
        <v>2920000</v>
      </c>
      <c r="B292" s="15">
        <v>2930000</v>
      </c>
      <c r="C292" s="248">
        <v>67070</v>
      </c>
      <c r="D292" s="248">
        <v>49570</v>
      </c>
      <c r="E292" s="248">
        <v>29140</v>
      </c>
      <c r="F292" s="248">
        <v>23890</v>
      </c>
      <c r="G292" s="248">
        <v>18680</v>
      </c>
      <c r="H292" s="248">
        <v>15300</v>
      </c>
      <c r="I292" s="248">
        <v>11930</v>
      </c>
      <c r="J292" s="248">
        <v>8550</v>
      </c>
      <c r="K292" s="248">
        <v>5180</v>
      </c>
      <c r="L292" s="248">
        <v>1800</v>
      </c>
      <c r="M292" s="249">
        <v>0</v>
      </c>
    </row>
    <row r="293" spans="1:13" x14ac:dyDescent="0.3">
      <c r="A293" s="15">
        <v>2930000</v>
      </c>
      <c r="B293" s="15">
        <v>2940000</v>
      </c>
      <c r="C293" s="248">
        <v>67930</v>
      </c>
      <c r="D293" s="248">
        <v>50430</v>
      </c>
      <c r="E293" s="248">
        <v>29470</v>
      </c>
      <c r="F293" s="248">
        <v>24220</v>
      </c>
      <c r="G293" s="248">
        <v>18970</v>
      </c>
      <c r="H293" s="248">
        <v>15510</v>
      </c>
      <c r="I293" s="248">
        <v>12140</v>
      </c>
      <c r="J293" s="248">
        <v>8760</v>
      </c>
      <c r="K293" s="248">
        <v>5390</v>
      </c>
      <c r="L293" s="248">
        <v>2010</v>
      </c>
      <c r="M293" s="249">
        <v>0</v>
      </c>
    </row>
    <row r="294" spans="1:13" x14ac:dyDescent="0.3">
      <c r="A294" s="15">
        <v>2940000</v>
      </c>
      <c r="B294" s="15">
        <v>2950000</v>
      </c>
      <c r="C294" s="248">
        <v>68780</v>
      </c>
      <c r="D294" s="248">
        <v>51280</v>
      </c>
      <c r="E294" s="248">
        <v>29800</v>
      </c>
      <c r="F294" s="248">
        <v>24550</v>
      </c>
      <c r="G294" s="248">
        <v>19300</v>
      </c>
      <c r="H294" s="248">
        <v>15730</v>
      </c>
      <c r="I294" s="248">
        <v>12350</v>
      </c>
      <c r="J294" s="248">
        <v>8980</v>
      </c>
      <c r="K294" s="248">
        <v>5600</v>
      </c>
      <c r="L294" s="248">
        <v>2230</v>
      </c>
      <c r="M294" s="249">
        <v>0</v>
      </c>
    </row>
    <row r="295" spans="1:13" x14ac:dyDescent="0.3">
      <c r="A295" s="15">
        <v>2950000</v>
      </c>
      <c r="B295" s="15">
        <v>2960000</v>
      </c>
      <c r="C295" s="248">
        <v>69640</v>
      </c>
      <c r="D295" s="248">
        <v>52140</v>
      </c>
      <c r="E295" s="248">
        <v>30130</v>
      </c>
      <c r="F295" s="248">
        <v>24880</v>
      </c>
      <c r="G295" s="248">
        <v>19630</v>
      </c>
      <c r="H295" s="248">
        <v>15940</v>
      </c>
      <c r="I295" s="248">
        <v>12560</v>
      </c>
      <c r="J295" s="248">
        <v>9190</v>
      </c>
      <c r="K295" s="248">
        <v>5810</v>
      </c>
      <c r="L295" s="248">
        <v>2440</v>
      </c>
      <c r="M295" s="249">
        <v>0</v>
      </c>
    </row>
    <row r="296" spans="1:13" x14ac:dyDescent="0.3">
      <c r="A296" s="15">
        <v>2960000</v>
      </c>
      <c r="B296" s="15">
        <v>2970000</v>
      </c>
      <c r="C296" s="248">
        <v>70500</v>
      </c>
      <c r="D296" s="248">
        <v>53000</v>
      </c>
      <c r="E296" s="248">
        <v>30460</v>
      </c>
      <c r="F296" s="248">
        <v>25210</v>
      </c>
      <c r="G296" s="248">
        <v>19960</v>
      </c>
      <c r="H296" s="248">
        <v>16150</v>
      </c>
      <c r="I296" s="248">
        <v>12780</v>
      </c>
      <c r="J296" s="248">
        <v>9400</v>
      </c>
      <c r="K296" s="248">
        <v>6030</v>
      </c>
      <c r="L296" s="248">
        <v>2650</v>
      </c>
      <c r="M296" s="249">
        <v>0</v>
      </c>
    </row>
    <row r="297" spans="1:13" x14ac:dyDescent="0.3">
      <c r="A297" s="15">
        <v>2970000</v>
      </c>
      <c r="B297" s="15">
        <v>2980000</v>
      </c>
      <c r="C297" s="248">
        <v>71350</v>
      </c>
      <c r="D297" s="248">
        <v>53850</v>
      </c>
      <c r="E297" s="248">
        <v>30790</v>
      </c>
      <c r="F297" s="248">
        <v>25540</v>
      </c>
      <c r="G297" s="248">
        <v>20290</v>
      </c>
      <c r="H297" s="248">
        <v>16360</v>
      </c>
      <c r="I297" s="248">
        <v>12990</v>
      </c>
      <c r="J297" s="248">
        <v>9610</v>
      </c>
      <c r="K297" s="248">
        <v>6240</v>
      </c>
      <c r="L297" s="248">
        <v>2860</v>
      </c>
      <c r="M297" s="249">
        <v>0</v>
      </c>
    </row>
    <row r="298" spans="1:13" x14ac:dyDescent="0.3">
      <c r="A298" s="15">
        <v>2980000</v>
      </c>
      <c r="B298" s="15">
        <v>2990000</v>
      </c>
      <c r="C298" s="248">
        <v>72210</v>
      </c>
      <c r="D298" s="248">
        <v>54710</v>
      </c>
      <c r="E298" s="248">
        <v>31120</v>
      </c>
      <c r="F298" s="248">
        <v>25870</v>
      </c>
      <c r="G298" s="248">
        <v>20620</v>
      </c>
      <c r="H298" s="248">
        <v>16570</v>
      </c>
      <c r="I298" s="248">
        <v>13200</v>
      </c>
      <c r="J298" s="248">
        <v>9820</v>
      </c>
      <c r="K298" s="248">
        <v>6450</v>
      </c>
      <c r="L298" s="248">
        <v>3070</v>
      </c>
      <c r="M298" s="249">
        <v>0</v>
      </c>
    </row>
    <row r="299" spans="1:13" x14ac:dyDescent="0.3">
      <c r="A299" s="15">
        <v>2990000</v>
      </c>
      <c r="B299" s="15">
        <v>3000000</v>
      </c>
      <c r="C299" s="248">
        <v>73060</v>
      </c>
      <c r="D299" s="248">
        <v>55560</v>
      </c>
      <c r="E299" s="248">
        <v>31450</v>
      </c>
      <c r="F299" s="248">
        <v>26200</v>
      </c>
      <c r="G299" s="248">
        <v>20950</v>
      </c>
      <c r="H299" s="248">
        <v>16790</v>
      </c>
      <c r="I299" s="248">
        <v>13410</v>
      </c>
      <c r="J299" s="248">
        <v>10040</v>
      </c>
      <c r="K299" s="248">
        <v>6660</v>
      </c>
      <c r="L299" s="248">
        <v>3290</v>
      </c>
      <c r="M299" s="249">
        <v>0</v>
      </c>
    </row>
    <row r="300" spans="1:13" x14ac:dyDescent="0.3">
      <c r="A300" s="15">
        <v>3000000</v>
      </c>
      <c r="B300" s="15">
        <v>3020000</v>
      </c>
      <c r="C300" s="248">
        <v>74350</v>
      </c>
      <c r="D300" s="248">
        <v>56850</v>
      </c>
      <c r="E300" s="248">
        <v>31940</v>
      </c>
      <c r="F300" s="248">
        <v>26690</v>
      </c>
      <c r="G300" s="248">
        <v>21440</v>
      </c>
      <c r="H300" s="248">
        <v>17100</v>
      </c>
      <c r="I300" s="248">
        <v>13730</v>
      </c>
      <c r="J300" s="248">
        <v>10350</v>
      </c>
      <c r="K300" s="248">
        <v>6980</v>
      </c>
      <c r="L300" s="248">
        <v>3600</v>
      </c>
      <c r="M300" s="249">
        <v>0</v>
      </c>
    </row>
    <row r="301" spans="1:13" x14ac:dyDescent="0.3">
      <c r="A301" s="15">
        <v>3020000</v>
      </c>
      <c r="B301" s="15">
        <v>3040000</v>
      </c>
      <c r="C301" s="248">
        <v>76060</v>
      </c>
      <c r="D301" s="248">
        <v>58560</v>
      </c>
      <c r="E301" s="248">
        <v>32600</v>
      </c>
      <c r="F301" s="248">
        <v>27350</v>
      </c>
      <c r="G301" s="248">
        <v>22100</v>
      </c>
      <c r="H301" s="248">
        <v>17530</v>
      </c>
      <c r="I301" s="248">
        <v>14150</v>
      </c>
      <c r="J301" s="248">
        <v>10780</v>
      </c>
      <c r="K301" s="248">
        <v>7400</v>
      </c>
      <c r="L301" s="248">
        <v>4030</v>
      </c>
      <c r="M301" s="249">
        <v>0</v>
      </c>
    </row>
    <row r="302" spans="1:13" x14ac:dyDescent="0.3">
      <c r="A302" s="15">
        <v>3040000</v>
      </c>
      <c r="B302" s="15">
        <v>3060000</v>
      </c>
      <c r="C302" s="248">
        <v>77770</v>
      </c>
      <c r="D302" s="248">
        <v>60270</v>
      </c>
      <c r="E302" s="248">
        <v>33260</v>
      </c>
      <c r="F302" s="248">
        <v>28010</v>
      </c>
      <c r="G302" s="248">
        <v>22760</v>
      </c>
      <c r="H302" s="248">
        <v>17950</v>
      </c>
      <c r="I302" s="248">
        <v>14580</v>
      </c>
      <c r="J302" s="248">
        <v>11200</v>
      </c>
      <c r="K302" s="248">
        <v>7830</v>
      </c>
      <c r="L302" s="248">
        <v>4450</v>
      </c>
      <c r="M302" s="248">
        <v>1080</v>
      </c>
    </row>
    <row r="303" spans="1:13" x14ac:dyDescent="0.3">
      <c r="A303" s="15">
        <v>3060000</v>
      </c>
      <c r="B303" s="15">
        <v>3080000</v>
      </c>
      <c r="C303" s="248">
        <v>79480</v>
      </c>
      <c r="D303" s="248">
        <v>61980</v>
      </c>
      <c r="E303" s="248">
        <v>33920</v>
      </c>
      <c r="F303" s="248">
        <v>28670</v>
      </c>
      <c r="G303" s="248">
        <v>23420</v>
      </c>
      <c r="H303" s="248">
        <v>18380</v>
      </c>
      <c r="I303" s="248">
        <v>15000</v>
      </c>
      <c r="J303" s="248">
        <v>11630</v>
      </c>
      <c r="K303" s="248">
        <v>8250</v>
      </c>
      <c r="L303" s="248">
        <v>4880</v>
      </c>
      <c r="M303" s="248">
        <v>1500</v>
      </c>
    </row>
    <row r="304" spans="1:13" x14ac:dyDescent="0.3">
      <c r="A304" s="15">
        <v>3080000</v>
      </c>
      <c r="B304" s="15">
        <v>3100000</v>
      </c>
      <c r="C304" s="248">
        <v>81190</v>
      </c>
      <c r="D304" s="248">
        <v>63690</v>
      </c>
      <c r="E304" s="248">
        <v>34580</v>
      </c>
      <c r="F304" s="248">
        <v>29330</v>
      </c>
      <c r="G304" s="248">
        <v>24080</v>
      </c>
      <c r="H304" s="248">
        <v>18830</v>
      </c>
      <c r="I304" s="248">
        <v>15430</v>
      </c>
      <c r="J304" s="248">
        <v>12050</v>
      </c>
      <c r="K304" s="248">
        <v>8680</v>
      </c>
      <c r="L304" s="248">
        <v>5300</v>
      </c>
      <c r="M304" s="248">
        <v>1930</v>
      </c>
    </row>
    <row r="305" spans="1:13" x14ac:dyDescent="0.3">
      <c r="A305" s="15">
        <v>3100000</v>
      </c>
      <c r="B305" s="15">
        <v>3120000</v>
      </c>
      <c r="C305" s="248">
        <v>82900</v>
      </c>
      <c r="D305" s="248">
        <v>65400</v>
      </c>
      <c r="E305" s="248">
        <v>35240</v>
      </c>
      <c r="F305" s="248">
        <v>29990</v>
      </c>
      <c r="G305" s="248">
        <v>24740</v>
      </c>
      <c r="H305" s="248">
        <v>19490</v>
      </c>
      <c r="I305" s="248">
        <v>15850</v>
      </c>
      <c r="J305" s="248">
        <v>12470</v>
      </c>
      <c r="K305" s="248">
        <v>9100</v>
      </c>
      <c r="L305" s="248">
        <v>5720</v>
      </c>
      <c r="M305" s="248">
        <v>2350</v>
      </c>
    </row>
    <row r="306" spans="1:13" x14ac:dyDescent="0.3">
      <c r="A306" s="15">
        <v>3120000</v>
      </c>
      <c r="B306" s="15">
        <v>3140000</v>
      </c>
      <c r="C306" s="248">
        <v>84620</v>
      </c>
      <c r="D306" s="248">
        <v>67120</v>
      </c>
      <c r="E306" s="248">
        <v>35900</v>
      </c>
      <c r="F306" s="248">
        <v>30650</v>
      </c>
      <c r="G306" s="248">
        <v>25400</v>
      </c>
      <c r="H306" s="248">
        <v>20150</v>
      </c>
      <c r="I306" s="248">
        <v>16270</v>
      </c>
      <c r="J306" s="248">
        <v>12900</v>
      </c>
      <c r="K306" s="248">
        <v>9520</v>
      </c>
      <c r="L306" s="248">
        <v>6150</v>
      </c>
      <c r="M306" s="248">
        <v>2770</v>
      </c>
    </row>
    <row r="307" spans="1:13" x14ac:dyDescent="0.3">
      <c r="A307" s="15">
        <v>3140000</v>
      </c>
      <c r="B307" s="15">
        <v>3160000</v>
      </c>
      <c r="C307" s="248">
        <v>86330</v>
      </c>
      <c r="D307" s="248">
        <v>68830</v>
      </c>
      <c r="E307" s="248">
        <v>36560</v>
      </c>
      <c r="F307" s="248">
        <v>31310</v>
      </c>
      <c r="G307" s="248">
        <v>26060</v>
      </c>
      <c r="H307" s="248">
        <v>20810</v>
      </c>
      <c r="I307" s="248">
        <v>16700</v>
      </c>
      <c r="J307" s="248">
        <v>13320</v>
      </c>
      <c r="K307" s="248">
        <v>9950</v>
      </c>
      <c r="L307" s="248">
        <v>6570</v>
      </c>
      <c r="M307" s="248">
        <v>3200</v>
      </c>
    </row>
    <row r="308" spans="1:13" x14ac:dyDescent="0.3">
      <c r="A308" s="15">
        <v>3160000</v>
      </c>
      <c r="B308" s="15">
        <v>3180000</v>
      </c>
      <c r="C308" s="248">
        <v>88040</v>
      </c>
      <c r="D308" s="248">
        <v>70540</v>
      </c>
      <c r="E308" s="248">
        <v>37220</v>
      </c>
      <c r="F308" s="248">
        <v>31970</v>
      </c>
      <c r="G308" s="248">
        <v>26720</v>
      </c>
      <c r="H308" s="248">
        <v>21470</v>
      </c>
      <c r="I308" s="248">
        <v>17120</v>
      </c>
      <c r="J308" s="248">
        <v>13750</v>
      </c>
      <c r="K308" s="248">
        <v>10370</v>
      </c>
      <c r="L308" s="248">
        <v>7000</v>
      </c>
      <c r="M308" s="248">
        <v>3620</v>
      </c>
    </row>
    <row r="309" spans="1:13" x14ac:dyDescent="0.3">
      <c r="A309" s="15">
        <v>3180000</v>
      </c>
      <c r="B309" s="15">
        <v>3200000</v>
      </c>
      <c r="C309" s="248">
        <v>89750</v>
      </c>
      <c r="D309" s="248">
        <v>72250</v>
      </c>
      <c r="E309" s="248">
        <v>37880</v>
      </c>
      <c r="F309" s="248">
        <v>32630</v>
      </c>
      <c r="G309" s="248">
        <v>27380</v>
      </c>
      <c r="H309" s="248">
        <v>22130</v>
      </c>
      <c r="I309" s="248">
        <v>17540</v>
      </c>
      <c r="J309" s="248">
        <v>14170</v>
      </c>
      <c r="K309" s="248">
        <v>10790</v>
      </c>
      <c r="L309" s="248">
        <v>7420</v>
      </c>
      <c r="M309" s="248">
        <v>4040</v>
      </c>
    </row>
    <row r="310" spans="1:13" x14ac:dyDescent="0.3">
      <c r="A310" s="15">
        <v>3200000</v>
      </c>
      <c r="B310" s="15">
        <v>3220000</v>
      </c>
      <c r="C310" s="248">
        <v>91460</v>
      </c>
      <c r="D310" s="248">
        <v>73960</v>
      </c>
      <c r="E310" s="248">
        <v>38540</v>
      </c>
      <c r="F310" s="248">
        <v>33290</v>
      </c>
      <c r="G310" s="248">
        <v>28040</v>
      </c>
      <c r="H310" s="248">
        <v>22790</v>
      </c>
      <c r="I310" s="248">
        <v>17970</v>
      </c>
      <c r="J310" s="248">
        <v>14590</v>
      </c>
      <c r="K310" s="248">
        <v>11220</v>
      </c>
      <c r="L310" s="248">
        <v>7840</v>
      </c>
      <c r="M310" s="248">
        <v>4470</v>
      </c>
    </row>
    <row r="311" spans="1:13" x14ac:dyDescent="0.3">
      <c r="A311" s="15">
        <v>3220000</v>
      </c>
      <c r="B311" s="15">
        <v>3240000</v>
      </c>
      <c r="C311" s="248">
        <v>93170</v>
      </c>
      <c r="D311" s="248">
        <v>75670</v>
      </c>
      <c r="E311" s="248">
        <v>40120</v>
      </c>
      <c r="F311" s="248">
        <v>33950</v>
      </c>
      <c r="G311" s="248">
        <v>28700</v>
      </c>
      <c r="H311" s="248">
        <v>23450</v>
      </c>
      <c r="I311" s="248">
        <v>18390</v>
      </c>
      <c r="J311" s="248">
        <v>15020</v>
      </c>
      <c r="K311" s="248">
        <v>11640</v>
      </c>
      <c r="L311" s="248">
        <v>8270</v>
      </c>
      <c r="M311" s="248">
        <v>4890</v>
      </c>
    </row>
    <row r="312" spans="1:13" x14ac:dyDescent="0.3">
      <c r="A312" s="15">
        <v>3240000</v>
      </c>
      <c r="B312" s="15">
        <v>3260000</v>
      </c>
      <c r="C312" s="248">
        <v>95430</v>
      </c>
      <c r="D312" s="248">
        <v>77380</v>
      </c>
      <c r="E312" s="248">
        <v>41770</v>
      </c>
      <c r="F312" s="248">
        <v>34610</v>
      </c>
      <c r="G312" s="248">
        <v>29360</v>
      </c>
      <c r="H312" s="248">
        <v>24110</v>
      </c>
      <c r="I312" s="248">
        <v>18860</v>
      </c>
      <c r="J312" s="248">
        <v>15440</v>
      </c>
      <c r="K312" s="248">
        <v>12070</v>
      </c>
      <c r="L312" s="248">
        <v>8690</v>
      </c>
      <c r="M312" s="248">
        <v>5320</v>
      </c>
    </row>
    <row r="313" spans="1:13" x14ac:dyDescent="0.3">
      <c r="A313" s="15">
        <v>3260000</v>
      </c>
      <c r="B313" s="15">
        <v>3280000</v>
      </c>
      <c r="C313" s="248">
        <v>97880</v>
      </c>
      <c r="D313" s="248">
        <v>79100</v>
      </c>
      <c r="E313" s="248">
        <v>43420</v>
      </c>
      <c r="F313" s="248">
        <v>35270</v>
      </c>
      <c r="G313" s="248">
        <v>30020</v>
      </c>
      <c r="H313" s="248">
        <v>24770</v>
      </c>
      <c r="I313" s="248">
        <v>19520</v>
      </c>
      <c r="J313" s="248">
        <v>15870</v>
      </c>
      <c r="K313" s="248">
        <v>12490</v>
      </c>
      <c r="L313" s="248">
        <v>9120</v>
      </c>
      <c r="M313" s="248">
        <v>5740</v>
      </c>
    </row>
    <row r="314" spans="1:13" x14ac:dyDescent="0.3">
      <c r="A314" s="15">
        <v>3280000</v>
      </c>
      <c r="B314" s="15">
        <v>3300000</v>
      </c>
      <c r="C314" s="248">
        <v>100320</v>
      </c>
      <c r="D314" s="248">
        <v>80810</v>
      </c>
      <c r="E314" s="248">
        <v>45070</v>
      </c>
      <c r="F314" s="248">
        <v>35920</v>
      </c>
      <c r="G314" s="248">
        <v>30670</v>
      </c>
      <c r="H314" s="248">
        <v>25420</v>
      </c>
      <c r="I314" s="248">
        <v>20170</v>
      </c>
      <c r="J314" s="248">
        <v>16290</v>
      </c>
      <c r="K314" s="248">
        <v>12910</v>
      </c>
      <c r="L314" s="248">
        <v>9540</v>
      </c>
      <c r="M314" s="248">
        <v>6160</v>
      </c>
    </row>
    <row r="315" spans="1:13" x14ac:dyDescent="0.3">
      <c r="A315" s="15">
        <v>3300000</v>
      </c>
      <c r="B315" s="15">
        <v>3320000</v>
      </c>
      <c r="C315" s="248">
        <v>102770</v>
      </c>
      <c r="D315" s="248">
        <v>82520</v>
      </c>
      <c r="E315" s="248">
        <v>46720</v>
      </c>
      <c r="F315" s="248">
        <v>36580</v>
      </c>
      <c r="G315" s="248">
        <v>31330</v>
      </c>
      <c r="H315" s="248">
        <v>26080</v>
      </c>
      <c r="I315" s="248">
        <v>20830</v>
      </c>
      <c r="J315" s="248">
        <v>16710</v>
      </c>
      <c r="K315" s="248">
        <v>13340</v>
      </c>
      <c r="L315" s="248">
        <v>9960</v>
      </c>
      <c r="M315" s="248">
        <v>6590</v>
      </c>
    </row>
    <row r="316" spans="1:13" x14ac:dyDescent="0.3">
      <c r="A316" s="15">
        <v>3320000</v>
      </c>
      <c r="B316" s="15">
        <v>3340000</v>
      </c>
      <c r="C316" s="248">
        <v>105210</v>
      </c>
      <c r="D316" s="248">
        <v>84230</v>
      </c>
      <c r="E316" s="248">
        <v>48370</v>
      </c>
      <c r="F316" s="248">
        <v>37240</v>
      </c>
      <c r="G316" s="248">
        <v>31990</v>
      </c>
      <c r="H316" s="248">
        <v>26740</v>
      </c>
      <c r="I316" s="248">
        <v>21490</v>
      </c>
      <c r="J316" s="248">
        <v>17140</v>
      </c>
      <c r="K316" s="248">
        <v>13760</v>
      </c>
      <c r="L316" s="248">
        <v>10390</v>
      </c>
      <c r="M316" s="248">
        <v>7010</v>
      </c>
    </row>
    <row r="317" spans="1:13" x14ac:dyDescent="0.3">
      <c r="A317" s="15">
        <v>3340000</v>
      </c>
      <c r="B317" s="15">
        <v>3360000</v>
      </c>
      <c r="C317" s="248">
        <v>107660</v>
      </c>
      <c r="D317" s="248">
        <v>85940</v>
      </c>
      <c r="E317" s="248">
        <v>49940</v>
      </c>
      <c r="F317" s="248">
        <v>37870</v>
      </c>
      <c r="G317" s="248">
        <v>32620</v>
      </c>
      <c r="H317" s="248">
        <v>27370</v>
      </c>
      <c r="I317" s="248">
        <v>22120</v>
      </c>
      <c r="J317" s="248">
        <v>17540</v>
      </c>
      <c r="K317" s="248">
        <v>14170</v>
      </c>
      <c r="L317" s="248">
        <v>10790</v>
      </c>
      <c r="M317" s="248">
        <v>7420</v>
      </c>
    </row>
    <row r="318" spans="1:13" x14ac:dyDescent="0.3">
      <c r="A318" s="15">
        <v>3360000</v>
      </c>
      <c r="B318" s="15">
        <v>3380000</v>
      </c>
      <c r="C318" s="248">
        <v>110100</v>
      </c>
      <c r="D318" s="248">
        <v>87650</v>
      </c>
      <c r="E318" s="248">
        <v>51510</v>
      </c>
      <c r="F318" s="248">
        <v>38500</v>
      </c>
      <c r="G318" s="248">
        <v>33250</v>
      </c>
      <c r="H318" s="248">
        <v>28000</v>
      </c>
      <c r="I318" s="248">
        <v>22750</v>
      </c>
      <c r="J318" s="248">
        <v>17950</v>
      </c>
      <c r="K318" s="248">
        <v>14570</v>
      </c>
      <c r="L318" s="248">
        <v>11200</v>
      </c>
      <c r="M318" s="248">
        <v>7820</v>
      </c>
    </row>
    <row r="319" spans="1:13" x14ac:dyDescent="0.3">
      <c r="A319" s="15">
        <v>3380000</v>
      </c>
      <c r="B319" s="15">
        <v>3400000</v>
      </c>
      <c r="C319" s="248">
        <v>112550</v>
      </c>
      <c r="D319" s="248">
        <v>89370</v>
      </c>
      <c r="E319" s="248">
        <v>53070</v>
      </c>
      <c r="F319" s="248">
        <v>39950</v>
      </c>
      <c r="G319" s="248">
        <v>33880</v>
      </c>
      <c r="H319" s="248">
        <v>28630</v>
      </c>
      <c r="I319" s="248">
        <v>23380</v>
      </c>
      <c r="J319" s="248">
        <v>18350</v>
      </c>
      <c r="K319" s="248">
        <v>14970</v>
      </c>
      <c r="L319" s="248">
        <v>11600</v>
      </c>
      <c r="M319" s="248">
        <v>8220</v>
      </c>
    </row>
    <row r="320" spans="1:13" x14ac:dyDescent="0.3">
      <c r="A320" s="15">
        <v>3400000</v>
      </c>
      <c r="B320" s="15">
        <v>3420000</v>
      </c>
      <c r="C320" s="248">
        <v>114990</v>
      </c>
      <c r="D320" s="248">
        <v>91080</v>
      </c>
      <c r="E320" s="248">
        <v>54640</v>
      </c>
      <c r="F320" s="248">
        <v>41510</v>
      </c>
      <c r="G320" s="248">
        <v>34500</v>
      </c>
      <c r="H320" s="248">
        <v>29250</v>
      </c>
      <c r="I320" s="248">
        <v>24000</v>
      </c>
      <c r="J320" s="248">
        <v>18750</v>
      </c>
      <c r="K320" s="248">
        <v>15370</v>
      </c>
      <c r="L320" s="248">
        <v>12000</v>
      </c>
      <c r="M320" s="248">
        <v>8620</v>
      </c>
    </row>
    <row r="321" spans="1:13" x14ac:dyDescent="0.3">
      <c r="A321" s="15">
        <v>3420000</v>
      </c>
      <c r="B321" s="15">
        <v>3440000</v>
      </c>
      <c r="C321" s="248">
        <v>117440</v>
      </c>
      <c r="D321" s="248">
        <v>92790</v>
      </c>
      <c r="E321" s="248">
        <v>56200</v>
      </c>
      <c r="F321" s="248">
        <v>43080</v>
      </c>
      <c r="G321" s="248">
        <v>35130</v>
      </c>
      <c r="H321" s="248">
        <v>29880</v>
      </c>
      <c r="I321" s="248">
        <v>24630</v>
      </c>
      <c r="J321" s="248">
        <v>19380</v>
      </c>
      <c r="K321" s="248">
        <v>15780</v>
      </c>
      <c r="L321" s="248">
        <v>12400</v>
      </c>
      <c r="M321" s="248">
        <v>9030</v>
      </c>
    </row>
    <row r="322" spans="1:13" x14ac:dyDescent="0.3">
      <c r="A322" s="15">
        <v>3440000</v>
      </c>
      <c r="B322" s="15">
        <v>3460000</v>
      </c>
      <c r="C322" s="248">
        <v>119880</v>
      </c>
      <c r="D322" s="248">
        <v>94880</v>
      </c>
      <c r="E322" s="248">
        <v>57770</v>
      </c>
      <c r="F322" s="248">
        <v>44640</v>
      </c>
      <c r="G322" s="248">
        <v>35750</v>
      </c>
      <c r="H322" s="248">
        <v>30500</v>
      </c>
      <c r="I322" s="248">
        <v>25250</v>
      </c>
      <c r="J322" s="248">
        <v>20000</v>
      </c>
      <c r="K322" s="248">
        <v>16180</v>
      </c>
      <c r="L322" s="248">
        <v>12800</v>
      </c>
      <c r="M322" s="248">
        <v>9430</v>
      </c>
    </row>
    <row r="323" spans="1:13" x14ac:dyDescent="0.3">
      <c r="A323" s="15">
        <v>3460000</v>
      </c>
      <c r="B323" s="15">
        <v>3480000</v>
      </c>
      <c r="C323" s="248">
        <v>122330</v>
      </c>
      <c r="D323" s="248">
        <v>97330</v>
      </c>
      <c r="E323" s="248">
        <v>59330</v>
      </c>
      <c r="F323" s="248">
        <v>46210</v>
      </c>
      <c r="G323" s="248">
        <v>36380</v>
      </c>
      <c r="H323" s="248">
        <v>31130</v>
      </c>
      <c r="I323" s="248">
        <v>25880</v>
      </c>
      <c r="J323" s="248">
        <v>20630</v>
      </c>
      <c r="K323" s="248">
        <v>16580</v>
      </c>
      <c r="L323" s="248">
        <v>13210</v>
      </c>
      <c r="M323" s="248">
        <v>9830</v>
      </c>
    </row>
    <row r="324" spans="1:13" x14ac:dyDescent="0.3">
      <c r="A324" s="15">
        <v>3480000</v>
      </c>
      <c r="B324" s="15">
        <v>3500000</v>
      </c>
      <c r="C324" s="248">
        <v>124770</v>
      </c>
      <c r="D324" s="248">
        <v>99770</v>
      </c>
      <c r="E324" s="248">
        <v>60900</v>
      </c>
      <c r="F324" s="248">
        <v>47770</v>
      </c>
      <c r="G324" s="248">
        <v>37010</v>
      </c>
      <c r="H324" s="248">
        <v>31760</v>
      </c>
      <c r="I324" s="248">
        <v>26510</v>
      </c>
      <c r="J324" s="248">
        <v>21260</v>
      </c>
      <c r="K324" s="248">
        <v>16980</v>
      </c>
      <c r="L324" s="248">
        <v>13610</v>
      </c>
      <c r="M324" s="248">
        <v>10230</v>
      </c>
    </row>
    <row r="325" spans="1:13" x14ac:dyDescent="0.3">
      <c r="A325" s="15">
        <v>3500000</v>
      </c>
      <c r="B325" s="15">
        <v>3520000</v>
      </c>
      <c r="C325" s="248">
        <v>127220</v>
      </c>
      <c r="D325" s="248">
        <v>102220</v>
      </c>
      <c r="E325" s="248">
        <v>62460</v>
      </c>
      <c r="F325" s="248">
        <v>49340</v>
      </c>
      <c r="G325" s="248">
        <v>37630</v>
      </c>
      <c r="H325" s="248">
        <v>32380</v>
      </c>
      <c r="I325" s="248">
        <v>27130</v>
      </c>
      <c r="J325" s="248">
        <v>21880</v>
      </c>
      <c r="K325" s="248">
        <v>17390</v>
      </c>
      <c r="L325" s="248">
        <v>14010</v>
      </c>
      <c r="M325" s="248">
        <v>10640</v>
      </c>
    </row>
    <row r="326" spans="1:13" x14ac:dyDescent="0.3">
      <c r="A326" s="15">
        <v>3520000</v>
      </c>
      <c r="B326" s="15">
        <v>3540000</v>
      </c>
      <c r="C326" s="248">
        <v>129660</v>
      </c>
      <c r="D326" s="248">
        <v>104660</v>
      </c>
      <c r="E326" s="248">
        <v>64030</v>
      </c>
      <c r="F326" s="248">
        <v>50900</v>
      </c>
      <c r="G326" s="248">
        <v>38260</v>
      </c>
      <c r="H326" s="248">
        <v>33010</v>
      </c>
      <c r="I326" s="248">
        <v>27760</v>
      </c>
      <c r="J326" s="248">
        <v>22510</v>
      </c>
      <c r="K326" s="248">
        <v>17790</v>
      </c>
      <c r="L326" s="248">
        <v>14410</v>
      </c>
      <c r="M326" s="248">
        <v>11040</v>
      </c>
    </row>
    <row r="327" spans="1:13" x14ac:dyDescent="0.3">
      <c r="A327" s="15">
        <v>3540000</v>
      </c>
      <c r="B327" s="15">
        <v>3560000</v>
      </c>
      <c r="C327" s="248">
        <v>132110</v>
      </c>
      <c r="D327" s="248">
        <v>107110</v>
      </c>
      <c r="E327" s="248">
        <v>65590</v>
      </c>
      <c r="F327" s="248">
        <v>52460</v>
      </c>
      <c r="G327" s="248">
        <v>39340</v>
      </c>
      <c r="H327" s="248">
        <v>33630</v>
      </c>
      <c r="I327" s="248">
        <v>28380</v>
      </c>
      <c r="J327" s="248">
        <v>23130</v>
      </c>
      <c r="K327" s="248">
        <v>18190</v>
      </c>
      <c r="L327" s="248">
        <v>14820</v>
      </c>
      <c r="M327" s="248">
        <v>11440</v>
      </c>
    </row>
    <row r="328" spans="1:13" x14ac:dyDescent="0.3">
      <c r="A328" s="15">
        <v>3560000</v>
      </c>
      <c r="B328" s="15">
        <v>3580000</v>
      </c>
      <c r="C328" s="248">
        <v>134550</v>
      </c>
      <c r="D328" s="248">
        <v>109550</v>
      </c>
      <c r="E328" s="248">
        <v>67150</v>
      </c>
      <c r="F328" s="248">
        <v>54030</v>
      </c>
      <c r="G328" s="248">
        <v>40900</v>
      </c>
      <c r="H328" s="248">
        <v>34260</v>
      </c>
      <c r="I328" s="248">
        <v>29010</v>
      </c>
      <c r="J328" s="248">
        <v>23760</v>
      </c>
      <c r="K328" s="248">
        <v>18590</v>
      </c>
      <c r="L328" s="248">
        <v>15220</v>
      </c>
      <c r="M328" s="248">
        <v>11840</v>
      </c>
    </row>
    <row r="329" spans="1:13" x14ac:dyDescent="0.3">
      <c r="A329" s="15">
        <v>3580000</v>
      </c>
      <c r="B329" s="15">
        <v>3600000</v>
      </c>
      <c r="C329" s="248">
        <v>137000</v>
      </c>
      <c r="D329" s="248">
        <v>112000</v>
      </c>
      <c r="E329" s="248">
        <v>68720</v>
      </c>
      <c r="F329" s="248">
        <v>55590</v>
      </c>
      <c r="G329" s="248">
        <v>42470</v>
      </c>
      <c r="H329" s="248">
        <v>34880</v>
      </c>
      <c r="I329" s="248">
        <v>29630</v>
      </c>
      <c r="J329" s="248">
        <v>24380</v>
      </c>
      <c r="K329" s="248">
        <v>19130</v>
      </c>
      <c r="L329" s="248">
        <v>15620</v>
      </c>
      <c r="M329" s="248">
        <v>12250</v>
      </c>
    </row>
    <row r="330" spans="1:13" x14ac:dyDescent="0.3">
      <c r="A330" s="15">
        <v>3600000</v>
      </c>
      <c r="B330" s="15">
        <v>3620000</v>
      </c>
      <c r="C330" s="248">
        <v>139440</v>
      </c>
      <c r="D330" s="248">
        <v>114440</v>
      </c>
      <c r="E330" s="248">
        <v>70280</v>
      </c>
      <c r="F330" s="248">
        <v>57160</v>
      </c>
      <c r="G330" s="248">
        <v>44030</v>
      </c>
      <c r="H330" s="248">
        <v>35510</v>
      </c>
      <c r="I330" s="248">
        <v>30260</v>
      </c>
      <c r="J330" s="248">
        <v>25010</v>
      </c>
      <c r="K330" s="248">
        <v>19760</v>
      </c>
      <c r="L330" s="248">
        <v>16020</v>
      </c>
      <c r="M330" s="248">
        <v>12650</v>
      </c>
    </row>
    <row r="331" spans="1:13" x14ac:dyDescent="0.3">
      <c r="A331" s="15">
        <v>3620000</v>
      </c>
      <c r="B331" s="15">
        <v>3640000</v>
      </c>
      <c r="C331" s="248">
        <v>141890</v>
      </c>
      <c r="D331" s="248">
        <v>116890</v>
      </c>
      <c r="E331" s="248">
        <v>71850</v>
      </c>
      <c r="F331" s="248">
        <v>58720</v>
      </c>
      <c r="G331" s="248">
        <v>45600</v>
      </c>
      <c r="H331" s="248">
        <v>36140</v>
      </c>
      <c r="I331" s="248">
        <v>30890</v>
      </c>
      <c r="J331" s="248">
        <v>25640</v>
      </c>
      <c r="K331" s="248">
        <v>20390</v>
      </c>
      <c r="L331" s="248">
        <v>16420</v>
      </c>
      <c r="M331" s="248">
        <v>13050</v>
      </c>
    </row>
    <row r="332" spans="1:13" x14ac:dyDescent="0.3">
      <c r="A332" s="15">
        <v>3640000</v>
      </c>
      <c r="B332" s="15">
        <v>3660000</v>
      </c>
      <c r="C332" s="248">
        <v>144330</v>
      </c>
      <c r="D332" s="248">
        <v>119330</v>
      </c>
      <c r="E332" s="248">
        <v>73410</v>
      </c>
      <c r="F332" s="248">
        <v>60290</v>
      </c>
      <c r="G332" s="248">
        <v>47160</v>
      </c>
      <c r="H332" s="248">
        <v>36760</v>
      </c>
      <c r="I332" s="248">
        <v>31510</v>
      </c>
      <c r="J332" s="248">
        <v>26260</v>
      </c>
      <c r="K332" s="248">
        <v>21010</v>
      </c>
      <c r="L332" s="248">
        <v>16830</v>
      </c>
      <c r="M332" s="248">
        <v>13450</v>
      </c>
    </row>
    <row r="333" spans="1:13" x14ac:dyDescent="0.3">
      <c r="A333" s="15">
        <v>3660000</v>
      </c>
      <c r="B333" s="15">
        <v>3680000</v>
      </c>
      <c r="C333" s="248">
        <v>146780</v>
      </c>
      <c r="D333" s="248">
        <v>121780</v>
      </c>
      <c r="E333" s="248">
        <v>74980</v>
      </c>
      <c r="F333" s="248">
        <v>61850</v>
      </c>
      <c r="G333" s="248">
        <v>48730</v>
      </c>
      <c r="H333" s="248">
        <v>37390</v>
      </c>
      <c r="I333" s="248">
        <v>32140</v>
      </c>
      <c r="J333" s="248">
        <v>26890</v>
      </c>
      <c r="K333" s="248">
        <v>21640</v>
      </c>
      <c r="L333" s="248">
        <v>17230</v>
      </c>
      <c r="M333" s="248">
        <v>13850</v>
      </c>
    </row>
    <row r="334" spans="1:13" x14ac:dyDescent="0.3">
      <c r="A334" s="15">
        <v>3680000</v>
      </c>
      <c r="B334" s="15">
        <v>3700000</v>
      </c>
      <c r="C334" s="248">
        <v>149220</v>
      </c>
      <c r="D334" s="248">
        <v>124220</v>
      </c>
      <c r="E334" s="248">
        <v>76540</v>
      </c>
      <c r="F334" s="248">
        <v>63420</v>
      </c>
      <c r="G334" s="248">
        <v>50290</v>
      </c>
      <c r="H334" s="248">
        <v>38010</v>
      </c>
      <c r="I334" s="248">
        <v>32760</v>
      </c>
      <c r="J334" s="248">
        <v>27510</v>
      </c>
      <c r="K334" s="248">
        <v>22260</v>
      </c>
      <c r="L334" s="248">
        <v>17630</v>
      </c>
      <c r="M334" s="248">
        <v>14260</v>
      </c>
    </row>
    <row r="335" spans="1:13" x14ac:dyDescent="0.3">
      <c r="A335" s="15">
        <v>3700000</v>
      </c>
      <c r="B335" s="15">
        <v>3720000</v>
      </c>
      <c r="C335" s="248">
        <v>151670</v>
      </c>
      <c r="D335" s="248">
        <v>126670</v>
      </c>
      <c r="E335" s="248">
        <v>78110</v>
      </c>
      <c r="F335" s="248">
        <v>64980</v>
      </c>
      <c r="G335" s="248">
        <v>51860</v>
      </c>
      <c r="H335" s="248">
        <v>38730</v>
      </c>
      <c r="I335" s="248">
        <v>33390</v>
      </c>
      <c r="J335" s="248">
        <v>28140</v>
      </c>
      <c r="K335" s="248">
        <v>22890</v>
      </c>
      <c r="L335" s="248">
        <v>18030</v>
      </c>
      <c r="M335" s="248">
        <v>14660</v>
      </c>
    </row>
    <row r="336" spans="1:13" x14ac:dyDescent="0.3">
      <c r="A336" s="15">
        <v>3720000</v>
      </c>
      <c r="B336" s="15">
        <v>3740000</v>
      </c>
      <c r="C336" s="248">
        <v>154110</v>
      </c>
      <c r="D336" s="248">
        <v>129110</v>
      </c>
      <c r="E336" s="248">
        <v>79670</v>
      </c>
      <c r="F336" s="248">
        <v>66550</v>
      </c>
      <c r="G336" s="248">
        <v>53420</v>
      </c>
      <c r="H336" s="248">
        <v>40300</v>
      </c>
      <c r="I336" s="248">
        <v>34020</v>
      </c>
      <c r="J336" s="248">
        <v>28770</v>
      </c>
      <c r="K336" s="248">
        <v>23520</v>
      </c>
      <c r="L336" s="248">
        <v>18440</v>
      </c>
      <c r="M336" s="248">
        <v>15060</v>
      </c>
    </row>
    <row r="337" spans="1:13" x14ac:dyDescent="0.3">
      <c r="A337" s="15">
        <v>3740000</v>
      </c>
      <c r="B337" s="15">
        <v>3760000</v>
      </c>
      <c r="C337" s="248">
        <v>156560</v>
      </c>
      <c r="D337" s="248">
        <v>131560</v>
      </c>
      <c r="E337" s="248">
        <v>81230</v>
      </c>
      <c r="F337" s="248">
        <v>68110</v>
      </c>
      <c r="G337" s="248">
        <v>54980</v>
      </c>
      <c r="H337" s="248">
        <v>41860</v>
      </c>
      <c r="I337" s="248">
        <v>34640</v>
      </c>
      <c r="J337" s="248">
        <v>29390</v>
      </c>
      <c r="K337" s="248">
        <v>24140</v>
      </c>
      <c r="L337" s="248">
        <v>18890</v>
      </c>
      <c r="M337" s="248">
        <v>15460</v>
      </c>
    </row>
    <row r="338" spans="1:13" x14ac:dyDescent="0.3">
      <c r="A338" s="15">
        <v>3760000</v>
      </c>
      <c r="B338" s="15">
        <v>3780000</v>
      </c>
      <c r="C338" s="248">
        <v>163920</v>
      </c>
      <c r="D338" s="248">
        <v>136090</v>
      </c>
      <c r="E338" s="248">
        <v>84260</v>
      </c>
      <c r="F338" s="248">
        <v>71130</v>
      </c>
      <c r="G338" s="248">
        <v>58010</v>
      </c>
      <c r="H338" s="248">
        <v>44880</v>
      </c>
      <c r="I338" s="248">
        <v>35850</v>
      </c>
      <c r="J338" s="248">
        <v>30600</v>
      </c>
      <c r="K338" s="248">
        <v>25350</v>
      </c>
      <c r="L338" s="248">
        <v>20100</v>
      </c>
      <c r="M338" s="248">
        <v>16240</v>
      </c>
    </row>
    <row r="339" spans="1:13" x14ac:dyDescent="0.3">
      <c r="A339" s="15">
        <v>3780000</v>
      </c>
      <c r="B339" s="15">
        <v>3800000</v>
      </c>
      <c r="C339" s="248">
        <v>166590</v>
      </c>
      <c r="D339" s="248">
        <v>138740</v>
      </c>
      <c r="E339" s="248">
        <v>85970</v>
      </c>
      <c r="F339" s="248">
        <v>72850</v>
      </c>
      <c r="G339" s="248">
        <v>59720</v>
      </c>
      <c r="H339" s="248">
        <v>46600</v>
      </c>
      <c r="I339" s="248">
        <v>36540</v>
      </c>
      <c r="J339" s="248">
        <v>31290</v>
      </c>
      <c r="K339" s="248">
        <v>26040</v>
      </c>
      <c r="L339" s="248">
        <v>20790</v>
      </c>
      <c r="M339" s="248">
        <v>16680</v>
      </c>
    </row>
    <row r="340" spans="1:13" x14ac:dyDescent="0.3">
      <c r="A340" s="15">
        <v>3800000</v>
      </c>
      <c r="B340" s="15">
        <v>3820000</v>
      </c>
      <c r="C340" s="248">
        <v>169260</v>
      </c>
      <c r="D340" s="248">
        <v>141400</v>
      </c>
      <c r="E340" s="248">
        <v>87680</v>
      </c>
      <c r="F340" s="248">
        <v>74560</v>
      </c>
      <c r="G340" s="248">
        <v>61430</v>
      </c>
      <c r="H340" s="248">
        <v>48310</v>
      </c>
      <c r="I340" s="248">
        <v>37220</v>
      </c>
      <c r="J340" s="248">
        <v>31970</v>
      </c>
      <c r="K340" s="248">
        <v>26720</v>
      </c>
      <c r="L340" s="248">
        <v>21470</v>
      </c>
      <c r="M340" s="248">
        <v>17120</v>
      </c>
    </row>
    <row r="341" spans="1:13" x14ac:dyDescent="0.3">
      <c r="A341" s="15">
        <v>3820000</v>
      </c>
      <c r="B341" s="15">
        <v>3840000</v>
      </c>
      <c r="C341" s="248">
        <v>171930</v>
      </c>
      <c r="D341" s="248">
        <v>144050</v>
      </c>
      <c r="E341" s="248">
        <v>89390</v>
      </c>
      <c r="F341" s="248">
        <v>76270</v>
      </c>
      <c r="G341" s="248">
        <v>63140</v>
      </c>
      <c r="H341" s="248">
        <v>50020</v>
      </c>
      <c r="I341" s="248">
        <v>37900</v>
      </c>
      <c r="J341" s="248">
        <v>32650</v>
      </c>
      <c r="K341" s="248">
        <v>27400</v>
      </c>
      <c r="L341" s="248">
        <v>22150</v>
      </c>
      <c r="M341" s="248">
        <v>17560</v>
      </c>
    </row>
    <row r="342" spans="1:13" x14ac:dyDescent="0.3">
      <c r="A342" s="15">
        <v>3840000</v>
      </c>
      <c r="B342" s="15">
        <v>3860000</v>
      </c>
      <c r="C342" s="248">
        <v>174600</v>
      </c>
      <c r="D342" s="248">
        <v>146710</v>
      </c>
      <c r="E342" s="248">
        <v>91100</v>
      </c>
      <c r="F342" s="248">
        <v>77980</v>
      </c>
      <c r="G342" s="248">
        <v>64850</v>
      </c>
      <c r="H342" s="248">
        <v>51730</v>
      </c>
      <c r="I342" s="248">
        <v>38600</v>
      </c>
      <c r="J342" s="248">
        <v>33340</v>
      </c>
      <c r="K342" s="248">
        <v>28090</v>
      </c>
      <c r="L342" s="248">
        <v>22840</v>
      </c>
      <c r="M342" s="248">
        <v>18000</v>
      </c>
    </row>
    <row r="343" spans="1:13" x14ac:dyDescent="0.3">
      <c r="A343" s="15">
        <v>3860000</v>
      </c>
      <c r="B343" s="15">
        <v>3880000</v>
      </c>
      <c r="C343" s="248">
        <v>177270</v>
      </c>
      <c r="D343" s="248">
        <v>149360</v>
      </c>
      <c r="E343" s="248">
        <v>92820</v>
      </c>
      <c r="F343" s="248">
        <v>79690</v>
      </c>
      <c r="G343" s="248">
        <v>66570</v>
      </c>
      <c r="H343" s="248">
        <v>53440</v>
      </c>
      <c r="I343" s="248">
        <v>40320</v>
      </c>
      <c r="J343" s="248">
        <v>34020</v>
      </c>
      <c r="K343" s="248">
        <v>28770</v>
      </c>
      <c r="L343" s="248">
        <v>23520</v>
      </c>
      <c r="M343" s="248">
        <v>18440</v>
      </c>
    </row>
    <row r="344" spans="1:13" x14ac:dyDescent="0.3">
      <c r="A344" s="15">
        <v>3880000</v>
      </c>
      <c r="B344" s="15">
        <v>3900000</v>
      </c>
      <c r="C344" s="248">
        <v>179940</v>
      </c>
      <c r="D344" s="248">
        <v>152020</v>
      </c>
      <c r="E344" s="248">
        <v>94920</v>
      </c>
      <c r="F344" s="248">
        <v>81400</v>
      </c>
      <c r="G344" s="248">
        <v>68280</v>
      </c>
      <c r="H344" s="248">
        <v>55150</v>
      </c>
      <c r="I344" s="248">
        <v>42030</v>
      </c>
      <c r="J344" s="248">
        <v>34710</v>
      </c>
      <c r="K344" s="248">
        <v>29460</v>
      </c>
      <c r="L344" s="248">
        <v>24210</v>
      </c>
      <c r="M344" s="248">
        <v>18960</v>
      </c>
    </row>
    <row r="345" spans="1:13" x14ac:dyDescent="0.3">
      <c r="A345" s="15">
        <v>3900000</v>
      </c>
      <c r="B345" s="15">
        <v>3920000</v>
      </c>
      <c r="C345" s="248">
        <v>182610</v>
      </c>
      <c r="D345" s="248">
        <v>154670</v>
      </c>
      <c r="E345" s="248">
        <v>97370</v>
      </c>
      <c r="F345" s="248">
        <v>83110</v>
      </c>
      <c r="G345" s="248">
        <v>69990</v>
      </c>
      <c r="H345" s="248">
        <v>56860</v>
      </c>
      <c r="I345" s="248">
        <v>43740</v>
      </c>
      <c r="J345" s="248">
        <v>35390</v>
      </c>
      <c r="K345" s="248">
        <v>30140</v>
      </c>
      <c r="L345" s="248">
        <v>24890</v>
      </c>
      <c r="M345" s="248">
        <v>19640</v>
      </c>
    </row>
    <row r="346" spans="1:13" x14ac:dyDescent="0.3">
      <c r="A346" s="15">
        <v>3920000</v>
      </c>
      <c r="B346" s="15">
        <v>3940000</v>
      </c>
      <c r="C346" s="248">
        <v>185280</v>
      </c>
      <c r="D346" s="248">
        <v>157330</v>
      </c>
      <c r="E346" s="248">
        <v>99810</v>
      </c>
      <c r="F346" s="248">
        <v>84830</v>
      </c>
      <c r="G346" s="248">
        <v>71700</v>
      </c>
      <c r="H346" s="248">
        <v>58580</v>
      </c>
      <c r="I346" s="248">
        <v>45450</v>
      </c>
      <c r="J346" s="248">
        <v>36080</v>
      </c>
      <c r="K346" s="248">
        <v>30830</v>
      </c>
      <c r="L346" s="248">
        <v>25580</v>
      </c>
      <c r="M346" s="248">
        <v>20330</v>
      </c>
    </row>
    <row r="347" spans="1:13" x14ac:dyDescent="0.3">
      <c r="A347" s="15">
        <v>3940000</v>
      </c>
      <c r="B347" s="15">
        <v>3960000</v>
      </c>
      <c r="C347" s="248">
        <v>187950</v>
      </c>
      <c r="D347" s="248">
        <v>159980</v>
      </c>
      <c r="E347" s="248">
        <v>102260</v>
      </c>
      <c r="F347" s="248">
        <v>86540</v>
      </c>
      <c r="G347" s="248">
        <v>73410</v>
      </c>
      <c r="H347" s="248">
        <v>60290</v>
      </c>
      <c r="I347" s="248">
        <v>47160</v>
      </c>
      <c r="J347" s="248">
        <v>36760</v>
      </c>
      <c r="K347" s="248">
        <v>31510</v>
      </c>
      <c r="L347" s="248">
        <v>26260</v>
      </c>
      <c r="M347" s="248">
        <v>21010</v>
      </c>
    </row>
    <row r="348" spans="1:13" x14ac:dyDescent="0.3">
      <c r="A348" s="15">
        <v>3960000</v>
      </c>
      <c r="B348" s="15">
        <v>3980000</v>
      </c>
      <c r="C348" s="248">
        <v>190620</v>
      </c>
      <c r="D348" s="248">
        <v>162640</v>
      </c>
      <c r="E348" s="248">
        <v>104700</v>
      </c>
      <c r="F348" s="248">
        <v>88250</v>
      </c>
      <c r="G348" s="248">
        <v>75120</v>
      </c>
      <c r="H348" s="248">
        <v>62000</v>
      </c>
      <c r="I348" s="248">
        <v>48870</v>
      </c>
      <c r="J348" s="248">
        <v>37450</v>
      </c>
      <c r="K348" s="248">
        <v>32200</v>
      </c>
      <c r="L348" s="248">
        <v>26950</v>
      </c>
      <c r="M348" s="248">
        <v>21700</v>
      </c>
    </row>
    <row r="349" spans="1:13" x14ac:dyDescent="0.3">
      <c r="A349" s="15">
        <v>3980000</v>
      </c>
      <c r="B349" s="15">
        <v>4000000</v>
      </c>
      <c r="C349" s="248">
        <v>193290</v>
      </c>
      <c r="D349" s="248">
        <v>165290</v>
      </c>
      <c r="E349" s="248">
        <v>107150</v>
      </c>
      <c r="F349" s="248">
        <v>89960</v>
      </c>
      <c r="G349" s="248">
        <v>76840</v>
      </c>
      <c r="H349" s="248">
        <v>63710</v>
      </c>
      <c r="I349" s="248">
        <v>50590</v>
      </c>
      <c r="J349" s="248">
        <v>38130</v>
      </c>
      <c r="K349" s="248">
        <v>32880</v>
      </c>
      <c r="L349" s="248">
        <v>27630</v>
      </c>
      <c r="M349" s="248">
        <v>22380</v>
      </c>
    </row>
    <row r="350" spans="1:13" x14ac:dyDescent="0.3">
      <c r="A350" s="15">
        <v>4000000</v>
      </c>
      <c r="B350" s="15">
        <v>4020000</v>
      </c>
      <c r="C350" s="248">
        <v>195960</v>
      </c>
      <c r="D350" s="248">
        <v>167950</v>
      </c>
      <c r="E350" s="248">
        <v>109590</v>
      </c>
      <c r="F350" s="248">
        <v>91670</v>
      </c>
      <c r="G350" s="248">
        <v>78550</v>
      </c>
      <c r="H350" s="248">
        <v>65420</v>
      </c>
      <c r="I350" s="248">
        <v>52300</v>
      </c>
      <c r="J350" s="248">
        <v>39170</v>
      </c>
      <c r="K350" s="248">
        <v>33570</v>
      </c>
      <c r="L350" s="248">
        <v>28320</v>
      </c>
      <c r="M350" s="248">
        <v>23070</v>
      </c>
    </row>
    <row r="351" spans="1:13" x14ac:dyDescent="0.3">
      <c r="A351" s="15">
        <v>4020000</v>
      </c>
      <c r="B351" s="15">
        <v>4040000</v>
      </c>
      <c r="C351" s="248">
        <v>198630</v>
      </c>
      <c r="D351" s="248">
        <v>170600</v>
      </c>
      <c r="E351" s="248">
        <v>112040</v>
      </c>
      <c r="F351" s="248">
        <v>93380</v>
      </c>
      <c r="G351" s="248">
        <v>80260</v>
      </c>
      <c r="H351" s="248">
        <v>67130</v>
      </c>
      <c r="I351" s="248">
        <v>54010</v>
      </c>
      <c r="J351" s="248">
        <v>40880</v>
      </c>
      <c r="K351" s="248">
        <v>34250</v>
      </c>
      <c r="L351" s="248">
        <v>29000</v>
      </c>
      <c r="M351" s="248">
        <v>23750</v>
      </c>
    </row>
    <row r="352" spans="1:13" x14ac:dyDescent="0.3">
      <c r="A352" s="15">
        <v>4040000</v>
      </c>
      <c r="B352" s="15">
        <v>4060000</v>
      </c>
      <c r="C352" s="248">
        <v>201300</v>
      </c>
      <c r="D352" s="248">
        <v>173260</v>
      </c>
      <c r="E352" s="248">
        <v>114480</v>
      </c>
      <c r="F352" s="248">
        <v>95730</v>
      </c>
      <c r="G352" s="248">
        <v>81970</v>
      </c>
      <c r="H352" s="248">
        <v>68840</v>
      </c>
      <c r="I352" s="248">
        <v>55720</v>
      </c>
      <c r="J352" s="248">
        <v>42590</v>
      </c>
      <c r="K352" s="248">
        <v>34930</v>
      </c>
      <c r="L352" s="248">
        <v>29680</v>
      </c>
      <c r="M352" s="248">
        <v>24430</v>
      </c>
    </row>
    <row r="353" spans="1:13" x14ac:dyDescent="0.3">
      <c r="A353" s="15">
        <v>4060000</v>
      </c>
      <c r="B353" s="15">
        <v>4080000</v>
      </c>
      <c r="C353" s="248">
        <v>203970</v>
      </c>
      <c r="D353" s="248">
        <v>175910</v>
      </c>
      <c r="E353" s="248">
        <v>116930</v>
      </c>
      <c r="F353" s="248">
        <v>98180</v>
      </c>
      <c r="G353" s="248">
        <v>83680</v>
      </c>
      <c r="H353" s="248">
        <v>70560</v>
      </c>
      <c r="I353" s="248">
        <v>57430</v>
      </c>
      <c r="J353" s="248">
        <v>44310</v>
      </c>
      <c r="K353" s="248">
        <v>35620</v>
      </c>
      <c r="L353" s="248">
        <v>30370</v>
      </c>
      <c r="M353" s="248">
        <v>25120</v>
      </c>
    </row>
    <row r="354" spans="1:13" x14ac:dyDescent="0.3">
      <c r="A354" s="15">
        <v>4080000</v>
      </c>
      <c r="B354" s="15">
        <v>4100000</v>
      </c>
      <c r="C354" s="248">
        <v>206640</v>
      </c>
      <c r="D354" s="248">
        <v>178570</v>
      </c>
      <c r="E354" s="248">
        <v>119370</v>
      </c>
      <c r="F354" s="248">
        <v>100620</v>
      </c>
      <c r="G354" s="248">
        <v>85390</v>
      </c>
      <c r="H354" s="248">
        <v>72270</v>
      </c>
      <c r="I354" s="248">
        <v>59140</v>
      </c>
      <c r="J354" s="248">
        <v>46020</v>
      </c>
      <c r="K354" s="248">
        <v>36300</v>
      </c>
      <c r="L354" s="248">
        <v>31050</v>
      </c>
      <c r="M354" s="248">
        <v>25800</v>
      </c>
    </row>
    <row r="355" spans="1:13" x14ac:dyDescent="0.3">
      <c r="A355" s="15">
        <v>4100000</v>
      </c>
      <c r="B355" s="15">
        <v>4120000</v>
      </c>
      <c r="C355" s="248">
        <v>209310</v>
      </c>
      <c r="D355" s="248">
        <v>181220</v>
      </c>
      <c r="E355" s="248">
        <v>121820</v>
      </c>
      <c r="F355" s="248">
        <v>103070</v>
      </c>
      <c r="G355" s="248">
        <v>87100</v>
      </c>
      <c r="H355" s="248">
        <v>73980</v>
      </c>
      <c r="I355" s="248">
        <v>60850</v>
      </c>
      <c r="J355" s="248">
        <v>47730</v>
      </c>
      <c r="K355" s="248">
        <v>36990</v>
      </c>
      <c r="L355" s="248">
        <v>31740</v>
      </c>
      <c r="M355" s="248">
        <v>26490</v>
      </c>
    </row>
    <row r="356" spans="1:13" x14ac:dyDescent="0.3">
      <c r="A356" s="15">
        <v>4120000</v>
      </c>
      <c r="B356" s="15">
        <v>4140000</v>
      </c>
      <c r="C356" s="248">
        <v>211980</v>
      </c>
      <c r="D356" s="248">
        <v>183880</v>
      </c>
      <c r="E356" s="248">
        <v>124260</v>
      </c>
      <c r="F356" s="248">
        <v>105510</v>
      </c>
      <c r="G356" s="248">
        <v>88820</v>
      </c>
      <c r="H356" s="248">
        <v>75690</v>
      </c>
      <c r="I356" s="248">
        <v>62570</v>
      </c>
      <c r="J356" s="248">
        <v>49440</v>
      </c>
      <c r="K356" s="248">
        <v>37670</v>
      </c>
      <c r="L356" s="248">
        <v>32420</v>
      </c>
      <c r="M356" s="248">
        <v>27170</v>
      </c>
    </row>
    <row r="357" spans="1:13" x14ac:dyDescent="0.3">
      <c r="A357" s="15">
        <v>4140000</v>
      </c>
      <c r="B357" s="15">
        <v>4160000</v>
      </c>
      <c r="C357" s="248">
        <v>214650</v>
      </c>
      <c r="D357" s="248">
        <v>186530</v>
      </c>
      <c r="E357" s="248">
        <v>126710</v>
      </c>
      <c r="F357" s="248">
        <v>107960</v>
      </c>
      <c r="G357" s="248">
        <v>90530</v>
      </c>
      <c r="H357" s="248">
        <v>77400</v>
      </c>
      <c r="I357" s="248">
        <v>64280</v>
      </c>
      <c r="J357" s="248">
        <v>51150</v>
      </c>
      <c r="K357" s="248">
        <v>38360</v>
      </c>
      <c r="L357" s="248">
        <v>33110</v>
      </c>
      <c r="M357" s="248">
        <v>27860</v>
      </c>
    </row>
    <row r="358" spans="1:13" x14ac:dyDescent="0.3">
      <c r="A358" s="15">
        <v>4160000</v>
      </c>
      <c r="B358" s="15">
        <v>4180000</v>
      </c>
      <c r="C358" s="248">
        <v>217320</v>
      </c>
      <c r="D358" s="248">
        <v>189190</v>
      </c>
      <c r="E358" s="248">
        <v>129150</v>
      </c>
      <c r="F358" s="248">
        <v>110400</v>
      </c>
      <c r="G358" s="248">
        <v>92240</v>
      </c>
      <c r="H358" s="248">
        <v>79110</v>
      </c>
      <c r="I358" s="248">
        <v>65990</v>
      </c>
      <c r="J358" s="248">
        <v>52860</v>
      </c>
      <c r="K358" s="248">
        <v>39740</v>
      </c>
      <c r="L358" s="248">
        <v>33790</v>
      </c>
      <c r="M358" s="248">
        <v>28540</v>
      </c>
    </row>
    <row r="359" spans="1:13" x14ac:dyDescent="0.3">
      <c r="A359" s="15">
        <v>4180000</v>
      </c>
      <c r="B359" s="15">
        <v>4200000</v>
      </c>
      <c r="C359" s="248">
        <v>219990</v>
      </c>
      <c r="D359" s="248">
        <v>191840</v>
      </c>
      <c r="E359" s="248">
        <v>131600</v>
      </c>
      <c r="F359" s="248">
        <v>112850</v>
      </c>
      <c r="G359" s="248">
        <v>94100</v>
      </c>
      <c r="H359" s="248">
        <v>80830</v>
      </c>
      <c r="I359" s="248">
        <v>67700</v>
      </c>
      <c r="J359" s="248">
        <v>54580</v>
      </c>
      <c r="K359" s="248">
        <v>41450</v>
      </c>
      <c r="L359" s="248">
        <v>34480</v>
      </c>
      <c r="M359" s="248">
        <v>29230</v>
      </c>
    </row>
    <row r="360" spans="1:13" x14ac:dyDescent="0.3">
      <c r="A360" s="15">
        <v>4200000</v>
      </c>
      <c r="B360" s="15">
        <v>4220000</v>
      </c>
      <c r="C360" s="248">
        <v>222660</v>
      </c>
      <c r="D360" s="248">
        <v>194500</v>
      </c>
      <c r="E360" s="248">
        <v>134040</v>
      </c>
      <c r="F360" s="248">
        <v>115290</v>
      </c>
      <c r="G360" s="248">
        <v>96540</v>
      </c>
      <c r="H360" s="248">
        <v>82540</v>
      </c>
      <c r="I360" s="248">
        <v>69410</v>
      </c>
      <c r="J360" s="248">
        <v>56290</v>
      </c>
      <c r="K360" s="248">
        <v>43160</v>
      </c>
      <c r="L360" s="248">
        <v>35160</v>
      </c>
      <c r="M360" s="248">
        <v>29910</v>
      </c>
    </row>
    <row r="361" spans="1:13" x14ac:dyDescent="0.3">
      <c r="A361" s="15">
        <v>4220000</v>
      </c>
      <c r="B361" s="15">
        <v>4240000</v>
      </c>
      <c r="C361" s="248">
        <v>225330</v>
      </c>
      <c r="D361" s="248">
        <v>197150</v>
      </c>
      <c r="E361" s="248">
        <v>136490</v>
      </c>
      <c r="F361" s="248">
        <v>117740</v>
      </c>
      <c r="G361" s="248">
        <v>98990</v>
      </c>
      <c r="H361" s="248">
        <v>84250</v>
      </c>
      <c r="I361" s="248">
        <v>71120</v>
      </c>
      <c r="J361" s="248">
        <v>58000</v>
      </c>
      <c r="K361" s="248">
        <v>44870</v>
      </c>
      <c r="L361" s="248">
        <v>35850</v>
      </c>
      <c r="M361" s="248">
        <v>30600</v>
      </c>
    </row>
    <row r="362" spans="1:13" x14ac:dyDescent="0.3">
      <c r="A362" s="15">
        <v>4240000</v>
      </c>
      <c r="B362" s="15">
        <v>4260000</v>
      </c>
      <c r="C362" s="248">
        <v>228000</v>
      </c>
      <c r="D362" s="248">
        <v>199810</v>
      </c>
      <c r="E362" s="248">
        <v>138930</v>
      </c>
      <c r="F362" s="248">
        <v>120180</v>
      </c>
      <c r="G362" s="248">
        <v>101430</v>
      </c>
      <c r="H362" s="248">
        <v>85960</v>
      </c>
      <c r="I362" s="248">
        <v>72830</v>
      </c>
      <c r="J362" s="248">
        <v>59710</v>
      </c>
      <c r="K362" s="248">
        <v>46580</v>
      </c>
      <c r="L362" s="248">
        <v>36530</v>
      </c>
      <c r="M362" s="248">
        <v>31280</v>
      </c>
    </row>
    <row r="363" spans="1:13" x14ac:dyDescent="0.3">
      <c r="A363" s="15">
        <v>4260000</v>
      </c>
      <c r="B363" s="15">
        <v>4280000</v>
      </c>
      <c r="C363" s="248">
        <v>230670</v>
      </c>
      <c r="D363" s="248">
        <v>202460</v>
      </c>
      <c r="E363" s="248">
        <v>141380</v>
      </c>
      <c r="F363" s="248">
        <v>122630</v>
      </c>
      <c r="G363" s="248">
        <v>103880</v>
      </c>
      <c r="H363" s="248">
        <v>87670</v>
      </c>
      <c r="I363" s="248">
        <v>74550</v>
      </c>
      <c r="J363" s="248">
        <v>61420</v>
      </c>
      <c r="K363" s="248">
        <v>48300</v>
      </c>
      <c r="L363" s="248">
        <v>37220</v>
      </c>
      <c r="M363" s="248">
        <v>31970</v>
      </c>
    </row>
    <row r="364" spans="1:13" x14ac:dyDescent="0.3">
      <c r="A364" s="15">
        <v>4280000</v>
      </c>
      <c r="B364" s="15">
        <v>4300000</v>
      </c>
      <c r="C364" s="248">
        <v>233340</v>
      </c>
      <c r="D364" s="248">
        <v>205120</v>
      </c>
      <c r="E364" s="248">
        <v>143820</v>
      </c>
      <c r="F364" s="248">
        <v>125070</v>
      </c>
      <c r="G364" s="248">
        <v>106320</v>
      </c>
      <c r="H364" s="248">
        <v>89380</v>
      </c>
      <c r="I364" s="248">
        <v>76260</v>
      </c>
      <c r="J364" s="248">
        <v>63130</v>
      </c>
      <c r="K364" s="248">
        <v>50010</v>
      </c>
      <c r="L364" s="248">
        <v>37900</v>
      </c>
      <c r="M364" s="248">
        <v>32650</v>
      </c>
    </row>
    <row r="365" spans="1:13" x14ac:dyDescent="0.3">
      <c r="A365" s="15">
        <v>4300000</v>
      </c>
      <c r="B365" s="15">
        <v>4320000</v>
      </c>
      <c r="C365" s="248">
        <v>236010</v>
      </c>
      <c r="D365" s="248">
        <v>207770</v>
      </c>
      <c r="E365" s="248">
        <v>146270</v>
      </c>
      <c r="F365" s="248">
        <v>127520</v>
      </c>
      <c r="G365" s="248">
        <v>108770</v>
      </c>
      <c r="H365" s="248">
        <v>91090</v>
      </c>
      <c r="I365" s="248">
        <v>77970</v>
      </c>
      <c r="J365" s="248">
        <v>64840</v>
      </c>
      <c r="K365" s="248">
        <v>51720</v>
      </c>
      <c r="L365" s="248">
        <v>38590</v>
      </c>
      <c r="M365" s="248">
        <v>33330</v>
      </c>
    </row>
    <row r="366" spans="1:13" x14ac:dyDescent="0.3">
      <c r="A366" s="15">
        <v>4320000</v>
      </c>
      <c r="B366" s="15">
        <v>4340000</v>
      </c>
      <c r="C366" s="248">
        <v>238680</v>
      </c>
      <c r="D366" s="248">
        <v>210430</v>
      </c>
      <c r="E366" s="248">
        <v>148710</v>
      </c>
      <c r="F366" s="248">
        <v>129960</v>
      </c>
      <c r="G366" s="248">
        <v>111210</v>
      </c>
      <c r="H366" s="248">
        <v>92810</v>
      </c>
      <c r="I366" s="248">
        <v>79680</v>
      </c>
      <c r="J366" s="248">
        <v>66560</v>
      </c>
      <c r="K366" s="248">
        <v>53430</v>
      </c>
      <c r="L366" s="248">
        <v>40310</v>
      </c>
      <c r="M366" s="248">
        <v>34020</v>
      </c>
    </row>
    <row r="367" spans="1:13" x14ac:dyDescent="0.3">
      <c r="A367" s="15">
        <v>4340000</v>
      </c>
      <c r="B367" s="15">
        <v>4360000</v>
      </c>
      <c r="C367" s="248">
        <v>241350</v>
      </c>
      <c r="D367" s="248">
        <v>213080</v>
      </c>
      <c r="E367" s="248">
        <v>151160</v>
      </c>
      <c r="F367" s="248">
        <v>132410</v>
      </c>
      <c r="G367" s="248">
        <v>113660</v>
      </c>
      <c r="H367" s="248">
        <v>94910</v>
      </c>
      <c r="I367" s="248">
        <v>81390</v>
      </c>
      <c r="J367" s="248">
        <v>68270</v>
      </c>
      <c r="K367" s="248">
        <v>55140</v>
      </c>
      <c r="L367" s="248">
        <v>42020</v>
      </c>
      <c r="M367" s="248">
        <v>34700</v>
      </c>
    </row>
    <row r="368" spans="1:13" x14ac:dyDescent="0.3">
      <c r="A368" s="15">
        <v>4360000</v>
      </c>
      <c r="B368" s="15">
        <v>4380000</v>
      </c>
      <c r="C368" s="248">
        <v>244020</v>
      </c>
      <c r="D368" s="248">
        <v>215740</v>
      </c>
      <c r="E368" s="248">
        <v>153600</v>
      </c>
      <c r="F368" s="248">
        <v>134850</v>
      </c>
      <c r="G368" s="248">
        <v>116100</v>
      </c>
      <c r="H368" s="248">
        <v>97350</v>
      </c>
      <c r="I368" s="248">
        <v>83100</v>
      </c>
      <c r="J368" s="248">
        <v>69980</v>
      </c>
      <c r="K368" s="248">
        <v>56850</v>
      </c>
      <c r="L368" s="248">
        <v>43730</v>
      </c>
      <c r="M368" s="248">
        <v>35390</v>
      </c>
    </row>
    <row r="369" spans="1:13" x14ac:dyDescent="0.3">
      <c r="A369" s="15">
        <v>4380000</v>
      </c>
      <c r="B369" s="15">
        <v>4400000</v>
      </c>
      <c r="C369" s="248">
        <v>246690</v>
      </c>
      <c r="D369" s="248">
        <v>218390</v>
      </c>
      <c r="E369" s="248">
        <v>156050</v>
      </c>
      <c r="F369" s="248">
        <v>137300</v>
      </c>
      <c r="G369" s="248">
        <v>118550</v>
      </c>
      <c r="H369" s="248">
        <v>99800</v>
      </c>
      <c r="I369" s="248">
        <v>84820</v>
      </c>
      <c r="J369" s="248">
        <v>71690</v>
      </c>
      <c r="K369" s="248">
        <v>58570</v>
      </c>
      <c r="L369" s="248">
        <v>45440</v>
      </c>
      <c r="M369" s="248">
        <v>36070</v>
      </c>
    </row>
    <row r="370" spans="1:13" x14ac:dyDescent="0.3">
      <c r="A370" s="15">
        <v>4400000</v>
      </c>
      <c r="B370" s="15">
        <v>4420000</v>
      </c>
      <c r="C370" s="248">
        <v>249360</v>
      </c>
      <c r="D370" s="248">
        <v>221050</v>
      </c>
      <c r="E370" s="248">
        <v>158490</v>
      </c>
      <c r="F370" s="248">
        <v>139740</v>
      </c>
      <c r="G370" s="248">
        <v>120990</v>
      </c>
      <c r="H370" s="248">
        <v>102240</v>
      </c>
      <c r="I370" s="248">
        <v>86530</v>
      </c>
      <c r="J370" s="248">
        <v>73400</v>
      </c>
      <c r="K370" s="248">
        <v>60280</v>
      </c>
      <c r="L370" s="248">
        <v>47150</v>
      </c>
      <c r="M370" s="248">
        <v>36760</v>
      </c>
    </row>
    <row r="371" spans="1:13" x14ac:dyDescent="0.3">
      <c r="A371" s="15">
        <v>4420000</v>
      </c>
      <c r="B371" s="15">
        <v>4440000</v>
      </c>
      <c r="C371" s="248">
        <v>252030</v>
      </c>
      <c r="D371" s="248">
        <v>223700</v>
      </c>
      <c r="E371" s="248">
        <v>160940</v>
      </c>
      <c r="F371" s="248">
        <v>142190</v>
      </c>
      <c r="G371" s="248">
        <v>123440</v>
      </c>
      <c r="H371" s="248">
        <v>104690</v>
      </c>
      <c r="I371" s="248">
        <v>88240</v>
      </c>
      <c r="J371" s="248">
        <v>75110</v>
      </c>
      <c r="K371" s="248">
        <v>61990</v>
      </c>
      <c r="L371" s="248">
        <v>48860</v>
      </c>
      <c r="M371" s="248">
        <v>37440</v>
      </c>
    </row>
    <row r="372" spans="1:13" x14ac:dyDescent="0.3">
      <c r="A372" s="15">
        <v>4440000</v>
      </c>
      <c r="B372" s="15">
        <v>4460000</v>
      </c>
      <c r="C372" s="248">
        <v>254700</v>
      </c>
      <c r="D372" s="248">
        <v>226360</v>
      </c>
      <c r="E372" s="248">
        <v>163380</v>
      </c>
      <c r="F372" s="248">
        <v>144630</v>
      </c>
      <c r="G372" s="248">
        <v>125880</v>
      </c>
      <c r="H372" s="248">
        <v>107130</v>
      </c>
      <c r="I372" s="248">
        <v>89950</v>
      </c>
      <c r="J372" s="248">
        <v>76820</v>
      </c>
      <c r="K372" s="248">
        <v>63700</v>
      </c>
      <c r="L372" s="248">
        <v>50570</v>
      </c>
      <c r="M372" s="248">
        <v>38130</v>
      </c>
    </row>
    <row r="373" spans="1:13" x14ac:dyDescent="0.3">
      <c r="A373" s="15">
        <v>4460000</v>
      </c>
      <c r="B373" s="15">
        <v>4480000</v>
      </c>
      <c r="C373" s="248">
        <v>257370</v>
      </c>
      <c r="D373" s="248">
        <v>229010</v>
      </c>
      <c r="E373" s="248">
        <v>165830</v>
      </c>
      <c r="F373" s="248">
        <v>147080</v>
      </c>
      <c r="G373" s="248">
        <v>128330</v>
      </c>
      <c r="H373" s="248">
        <v>109580</v>
      </c>
      <c r="I373" s="248">
        <v>91660</v>
      </c>
      <c r="J373" s="248">
        <v>78540</v>
      </c>
      <c r="K373" s="248">
        <v>65410</v>
      </c>
      <c r="L373" s="248">
        <v>52290</v>
      </c>
      <c r="M373" s="248">
        <v>39160</v>
      </c>
    </row>
    <row r="374" spans="1:13" x14ac:dyDescent="0.3">
      <c r="A374" s="15">
        <v>4480000</v>
      </c>
      <c r="B374" s="15">
        <v>4500000</v>
      </c>
      <c r="C374" s="248">
        <v>260040</v>
      </c>
      <c r="D374" s="248">
        <v>231670</v>
      </c>
      <c r="E374" s="248">
        <v>168270</v>
      </c>
      <c r="F374" s="248">
        <v>149520</v>
      </c>
      <c r="G374" s="248">
        <v>130770</v>
      </c>
      <c r="H374" s="248">
        <v>112020</v>
      </c>
      <c r="I374" s="248">
        <v>93370</v>
      </c>
      <c r="J374" s="248">
        <v>80250</v>
      </c>
      <c r="K374" s="248">
        <v>67120</v>
      </c>
      <c r="L374" s="248">
        <v>54000</v>
      </c>
      <c r="M374" s="248">
        <v>40870</v>
      </c>
    </row>
    <row r="375" spans="1:13" x14ac:dyDescent="0.3">
      <c r="A375" s="15">
        <v>4500000</v>
      </c>
      <c r="B375" s="15">
        <v>4520000</v>
      </c>
      <c r="C375" s="248">
        <v>262840</v>
      </c>
      <c r="D375" s="248">
        <v>234460</v>
      </c>
      <c r="E375" s="248">
        <v>170850</v>
      </c>
      <c r="F375" s="248">
        <v>152100</v>
      </c>
      <c r="G375" s="248">
        <v>133350</v>
      </c>
      <c r="H375" s="248">
        <v>114600</v>
      </c>
      <c r="I375" s="248">
        <v>95850</v>
      </c>
      <c r="J375" s="248">
        <v>82050</v>
      </c>
      <c r="K375" s="248">
        <v>68930</v>
      </c>
      <c r="L375" s="248">
        <v>55800</v>
      </c>
      <c r="M375" s="248">
        <v>42680</v>
      </c>
    </row>
    <row r="376" spans="1:13" x14ac:dyDescent="0.3">
      <c r="A376" s="15">
        <v>4520000</v>
      </c>
      <c r="B376" s="15">
        <v>4540000</v>
      </c>
      <c r="C376" s="248">
        <v>265650</v>
      </c>
      <c r="D376" s="248">
        <v>237250</v>
      </c>
      <c r="E376" s="248">
        <v>173430</v>
      </c>
      <c r="F376" s="248">
        <v>154680</v>
      </c>
      <c r="G376" s="248">
        <v>135930</v>
      </c>
      <c r="H376" s="248">
        <v>117180</v>
      </c>
      <c r="I376" s="248">
        <v>98430</v>
      </c>
      <c r="J376" s="248">
        <v>83860</v>
      </c>
      <c r="K376" s="248">
        <v>70730</v>
      </c>
      <c r="L376" s="248">
        <v>57610</v>
      </c>
      <c r="M376" s="248">
        <v>44480</v>
      </c>
    </row>
    <row r="377" spans="1:13" x14ac:dyDescent="0.3">
      <c r="A377" s="15">
        <v>4540000</v>
      </c>
      <c r="B377" s="15">
        <v>4560000</v>
      </c>
      <c r="C377" s="248">
        <v>268450</v>
      </c>
      <c r="D377" s="248">
        <v>240040</v>
      </c>
      <c r="E377" s="248">
        <v>176010</v>
      </c>
      <c r="F377" s="248">
        <v>157260</v>
      </c>
      <c r="G377" s="248">
        <v>138510</v>
      </c>
      <c r="H377" s="248">
        <v>119760</v>
      </c>
      <c r="I377" s="248">
        <v>101010</v>
      </c>
      <c r="J377" s="248">
        <v>85670</v>
      </c>
      <c r="K377" s="248">
        <v>72540</v>
      </c>
      <c r="L377" s="248">
        <v>59420</v>
      </c>
      <c r="M377" s="248">
        <v>46290</v>
      </c>
    </row>
    <row r="378" spans="1:13" x14ac:dyDescent="0.3">
      <c r="A378" s="15">
        <v>4560000</v>
      </c>
      <c r="B378" s="15">
        <v>4580000</v>
      </c>
      <c r="C378" s="248">
        <v>271260</v>
      </c>
      <c r="D378" s="248">
        <v>242830</v>
      </c>
      <c r="E378" s="248">
        <v>178590</v>
      </c>
      <c r="F378" s="248">
        <v>159840</v>
      </c>
      <c r="G378" s="248">
        <v>141090</v>
      </c>
      <c r="H378" s="248">
        <v>122340</v>
      </c>
      <c r="I378" s="248">
        <v>103590</v>
      </c>
      <c r="J378" s="248">
        <v>87470</v>
      </c>
      <c r="K378" s="248">
        <v>74350</v>
      </c>
      <c r="L378" s="248">
        <v>61220</v>
      </c>
      <c r="M378" s="248">
        <v>48100</v>
      </c>
    </row>
    <row r="379" spans="1:13" x14ac:dyDescent="0.3">
      <c r="A379" s="15">
        <v>4580000</v>
      </c>
      <c r="B379" s="15">
        <v>4600000</v>
      </c>
      <c r="C379" s="248">
        <v>276560</v>
      </c>
      <c r="D379" s="248">
        <v>248120</v>
      </c>
      <c r="E379" s="248">
        <v>183670</v>
      </c>
      <c r="F379" s="248">
        <v>164920</v>
      </c>
      <c r="G379" s="248">
        <v>146170</v>
      </c>
      <c r="H379" s="248">
        <v>127420</v>
      </c>
      <c r="I379" s="248">
        <v>108670</v>
      </c>
      <c r="J379" s="248">
        <v>89920</v>
      </c>
      <c r="K379" s="248">
        <v>76150</v>
      </c>
      <c r="L379" s="248">
        <v>63030</v>
      </c>
      <c r="M379" s="248">
        <v>49900</v>
      </c>
    </row>
    <row r="380" spans="1:13" x14ac:dyDescent="0.3">
      <c r="A380" s="15">
        <v>4600000</v>
      </c>
      <c r="B380" s="15">
        <v>4620000</v>
      </c>
      <c r="C380" s="248">
        <v>279370</v>
      </c>
      <c r="D380" s="248">
        <v>250910</v>
      </c>
      <c r="E380" s="248">
        <v>186250</v>
      </c>
      <c r="F380" s="248">
        <v>167500</v>
      </c>
      <c r="G380" s="248">
        <v>148750</v>
      </c>
      <c r="H380" s="248">
        <v>130000</v>
      </c>
      <c r="I380" s="248">
        <v>111250</v>
      </c>
      <c r="J380" s="248">
        <v>92500</v>
      </c>
      <c r="K380" s="248">
        <v>77960</v>
      </c>
      <c r="L380" s="248">
        <v>64830</v>
      </c>
      <c r="M380" s="248">
        <v>51710</v>
      </c>
    </row>
    <row r="381" spans="1:13" x14ac:dyDescent="0.3">
      <c r="A381" s="15">
        <v>4620000</v>
      </c>
      <c r="B381" s="15">
        <v>4640000</v>
      </c>
      <c r="C381" s="248">
        <v>282170</v>
      </c>
      <c r="D381" s="248">
        <v>253700</v>
      </c>
      <c r="E381" s="248">
        <v>188830</v>
      </c>
      <c r="F381" s="248">
        <v>170080</v>
      </c>
      <c r="G381" s="248">
        <v>151330</v>
      </c>
      <c r="H381" s="248">
        <v>132580</v>
      </c>
      <c r="I381" s="248">
        <v>113830</v>
      </c>
      <c r="J381" s="248">
        <v>95080</v>
      </c>
      <c r="K381" s="248">
        <v>79760</v>
      </c>
      <c r="L381" s="248">
        <v>66640</v>
      </c>
      <c r="M381" s="248">
        <v>53510</v>
      </c>
    </row>
    <row r="382" spans="1:13" x14ac:dyDescent="0.3">
      <c r="A382" s="15">
        <v>4640000</v>
      </c>
      <c r="B382" s="15">
        <v>4660000</v>
      </c>
      <c r="C382" s="248">
        <v>284980</v>
      </c>
      <c r="D382" s="248">
        <v>256490</v>
      </c>
      <c r="E382" s="248">
        <v>191410</v>
      </c>
      <c r="F382" s="248">
        <v>172660</v>
      </c>
      <c r="G382" s="248">
        <v>153910</v>
      </c>
      <c r="H382" s="248">
        <v>135160</v>
      </c>
      <c r="I382" s="248">
        <v>116410</v>
      </c>
      <c r="J382" s="248">
        <v>97660</v>
      </c>
      <c r="K382" s="248">
        <v>81570</v>
      </c>
      <c r="L382" s="248">
        <v>68450</v>
      </c>
      <c r="M382" s="248">
        <v>55320</v>
      </c>
    </row>
    <row r="383" spans="1:13" x14ac:dyDescent="0.3">
      <c r="A383" s="15">
        <v>4660000</v>
      </c>
      <c r="B383" s="15">
        <v>4680000</v>
      </c>
      <c r="C383" s="248">
        <v>287780</v>
      </c>
      <c r="D383" s="248">
        <v>259280</v>
      </c>
      <c r="E383" s="248">
        <v>193990</v>
      </c>
      <c r="F383" s="248">
        <v>175240</v>
      </c>
      <c r="G383" s="248">
        <v>156490</v>
      </c>
      <c r="H383" s="248">
        <v>137740</v>
      </c>
      <c r="I383" s="248">
        <v>118990</v>
      </c>
      <c r="J383" s="248">
        <v>100240</v>
      </c>
      <c r="K383" s="248">
        <v>83380</v>
      </c>
      <c r="L383" s="248">
        <v>70250</v>
      </c>
      <c r="M383" s="248">
        <v>57130</v>
      </c>
    </row>
    <row r="384" spans="1:13" x14ac:dyDescent="0.3">
      <c r="A384" s="15">
        <v>4680000</v>
      </c>
      <c r="B384" s="15">
        <v>4700000</v>
      </c>
      <c r="C384" s="248">
        <v>290590</v>
      </c>
      <c r="D384" s="248">
        <v>262070</v>
      </c>
      <c r="E384" s="248">
        <v>196570</v>
      </c>
      <c r="F384" s="248">
        <v>177820</v>
      </c>
      <c r="G384" s="248">
        <v>159070</v>
      </c>
      <c r="H384" s="248">
        <v>140320</v>
      </c>
      <c r="I384" s="248">
        <v>121570</v>
      </c>
      <c r="J384" s="248">
        <v>102820</v>
      </c>
      <c r="K384" s="248">
        <v>85180</v>
      </c>
      <c r="L384" s="248">
        <v>72060</v>
      </c>
      <c r="M384" s="248">
        <v>58930</v>
      </c>
    </row>
    <row r="385" spans="1:13" x14ac:dyDescent="0.3">
      <c r="A385" s="15">
        <v>4700000</v>
      </c>
      <c r="B385" s="15">
        <v>4720000</v>
      </c>
      <c r="C385" s="248">
        <v>293390</v>
      </c>
      <c r="D385" s="248">
        <v>264860</v>
      </c>
      <c r="E385" s="248">
        <v>199150</v>
      </c>
      <c r="F385" s="248">
        <v>180400</v>
      </c>
      <c r="G385" s="248">
        <v>161650</v>
      </c>
      <c r="H385" s="248">
        <v>142900</v>
      </c>
      <c r="I385" s="248">
        <v>124150</v>
      </c>
      <c r="J385" s="248">
        <v>105400</v>
      </c>
      <c r="K385" s="248">
        <v>86990</v>
      </c>
      <c r="L385" s="248">
        <v>73860</v>
      </c>
      <c r="M385" s="248">
        <v>60740</v>
      </c>
    </row>
    <row r="386" spans="1:13" x14ac:dyDescent="0.3">
      <c r="A386" s="15">
        <v>4720000</v>
      </c>
      <c r="B386" s="15">
        <v>4740000</v>
      </c>
      <c r="C386" s="248">
        <v>296200</v>
      </c>
      <c r="D386" s="248">
        <v>267650</v>
      </c>
      <c r="E386" s="248">
        <v>201730</v>
      </c>
      <c r="F386" s="248">
        <v>182980</v>
      </c>
      <c r="G386" s="248">
        <v>164230</v>
      </c>
      <c r="H386" s="248">
        <v>145480</v>
      </c>
      <c r="I386" s="248">
        <v>126730</v>
      </c>
      <c r="J386" s="248">
        <v>107980</v>
      </c>
      <c r="K386" s="248">
        <v>89230</v>
      </c>
      <c r="L386" s="248">
        <v>75670</v>
      </c>
      <c r="M386" s="248">
        <v>62540</v>
      </c>
    </row>
    <row r="387" spans="1:13" x14ac:dyDescent="0.3">
      <c r="A387" s="15">
        <v>4740000</v>
      </c>
      <c r="B387" s="15">
        <v>4760000</v>
      </c>
      <c r="C387" s="248">
        <v>299000</v>
      </c>
      <c r="D387" s="248">
        <v>270440</v>
      </c>
      <c r="E387" s="248">
        <v>204310</v>
      </c>
      <c r="F387" s="248">
        <v>185560</v>
      </c>
      <c r="G387" s="248">
        <v>166810</v>
      </c>
      <c r="H387" s="248">
        <v>148060</v>
      </c>
      <c r="I387" s="248">
        <v>129310</v>
      </c>
      <c r="J387" s="248">
        <v>110560</v>
      </c>
      <c r="K387" s="248">
        <v>91810</v>
      </c>
      <c r="L387" s="248">
        <v>77480</v>
      </c>
      <c r="M387" s="248">
        <v>64350</v>
      </c>
    </row>
    <row r="388" spans="1:13" x14ac:dyDescent="0.3">
      <c r="A388" s="15">
        <v>4760000</v>
      </c>
      <c r="B388" s="15">
        <v>4780000</v>
      </c>
      <c r="C388" s="248">
        <v>301810</v>
      </c>
      <c r="D388" s="248">
        <v>273230</v>
      </c>
      <c r="E388" s="248">
        <v>206890</v>
      </c>
      <c r="F388" s="248">
        <v>188140</v>
      </c>
      <c r="G388" s="248">
        <v>169390</v>
      </c>
      <c r="H388" s="248">
        <v>150640</v>
      </c>
      <c r="I388" s="248">
        <v>131890</v>
      </c>
      <c r="J388" s="248">
        <v>113140</v>
      </c>
      <c r="K388" s="248">
        <v>94390</v>
      </c>
      <c r="L388" s="248">
        <v>79280</v>
      </c>
      <c r="M388" s="248">
        <v>66160</v>
      </c>
    </row>
    <row r="389" spans="1:13" x14ac:dyDescent="0.3">
      <c r="A389" s="15">
        <v>4780000</v>
      </c>
      <c r="B389" s="15">
        <v>4800000</v>
      </c>
      <c r="C389" s="248">
        <v>304610</v>
      </c>
      <c r="D389" s="248">
        <v>276020</v>
      </c>
      <c r="E389" s="248">
        <v>209470</v>
      </c>
      <c r="F389" s="248">
        <v>190720</v>
      </c>
      <c r="G389" s="248">
        <v>171970</v>
      </c>
      <c r="H389" s="248">
        <v>153220</v>
      </c>
      <c r="I389" s="248">
        <v>134470</v>
      </c>
      <c r="J389" s="248">
        <v>115720</v>
      </c>
      <c r="K389" s="248">
        <v>96970</v>
      </c>
      <c r="L389" s="248">
        <v>81090</v>
      </c>
      <c r="M389" s="248">
        <v>67960</v>
      </c>
    </row>
    <row r="390" spans="1:13" x14ac:dyDescent="0.3">
      <c r="A390" s="15">
        <v>4800000</v>
      </c>
      <c r="B390" s="15">
        <v>4820000</v>
      </c>
      <c r="C390" s="248">
        <v>307420</v>
      </c>
      <c r="D390" s="248">
        <v>278810</v>
      </c>
      <c r="E390" s="248">
        <v>212050</v>
      </c>
      <c r="F390" s="248">
        <v>193300</v>
      </c>
      <c r="G390" s="248">
        <v>174550</v>
      </c>
      <c r="H390" s="248">
        <v>155800</v>
      </c>
      <c r="I390" s="248">
        <v>137050</v>
      </c>
      <c r="J390" s="248">
        <v>118300</v>
      </c>
      <c r="K390" s="248">
        <v>99550</v>
      </c>
      <c r="L390" s="248">
        <v>82890</v>
      </c>
      <c r="M390" s="248">
        <v>69770</v>
      </c>
    </row>
    <row r="391" spans="1:13" x14ac:dyDescent="0.3">
      <c r="A391" s="15">
        <v>4820000</v>
      </c>
      <c r="B391" s="15">
        <v>4840000</v>
      </c>
      <c r="C391" s="248">
        <v>310220</v>
      </c>
      <c r="D391" s="248">
        <v>281600</v>
      </c>
      <c r="E391" s="248">
        <v>214630</v>
      </c>
      <c r="F391" s="248">
        <v>195880</v>
      </c>
      <c r="G391" s="248">
        <v>177130</v>
      </c>
      <c r="H391" s="248">
        <v>158380</v>
      </c>
      <c r="I391" s="248">
        <v>139630</v>
      </c>
      <c r="J391" s="248">
        <v>120880</v>
      </c>
      <c r="K391" s="248">
        <v>102130</v>
      </c>
      <c r="L391" s="248">
        <v>84700</v>
      </c>
      <c r="M391" s="248">
        <v>71570</v>
      </c>
    </row>
    <row r="392" spans="1:13" x14ac:dyDescent="0.3">
      <c r="A392" s="15">
        <v>4840000</v>
      </c>
      <c r="B392" s="15">
        <v>4860000</v>
      </c>
      <c r="C392" s="248">
        <v>313030</v>
      </c>
      <c r="D392" s="248">
        <v>284390</v>
      </c>
      <c r="E392" s="248">
        <v>217210</v>
      </c>
      <c r="F392" s="248">
        <v>198460</v>
      </c>
      <c r="G392" s="248">
        <v>179710</v>
      </c>
      <c r="H392" s="248">
        <v>160960</v>
      </c>
      <c r="I392" s="248">
        <v>142210</v>
      </c>
      <c r="J392" s="248">
        <v>123460</v>
      </c>
      <c r="K392" s="248">
        <v>104710</v>
      </c>
      <c r="L392" s="248">
        <v>86510</v>
      </c>
      <c r="M392" s="248">
        <v>73380</v>
      </c>
    </row>
    <row r="393" spans="1:13" x14ac:dyDescent="0.3">
      <c r="A393" s="15">
        <v>4860000</v>
      </c>
      <c r="B393" s="15">
        <v>4880000</v>
      </c>
      <c r="C393" s="248">
        <v>315830</v>
      </c>
      <c r="D393" s="248">
        <v>287180</v>
      </c>
      <c r="E393" s="248">
        <v>219790</v>
      </c>
      <c r="F393" s="248">
        <v>201040</v>
      </c>
      <c r="G393" s="248">
        <v>182290</v>
      </c>
      <c r="H393" s="248">
        <v>163540</v>
      </c>
      <c r="I393" s="248">
        <v>144790</v>
      </c>
      <c r="J393" s="248">
        <v>126040</v>
      </c>
      <c r="K393" s="248">
        <v>107290</v>
      </c>
      <c r="L393" s="248">
        <v>88540</v>
      </c>
      <c r="M393" s="248">
        <v>75190</v>
      </c>
    </row>
    <row r="394" spans="1:13" x14ac:dyDescent="0.3">
      <c r="A394" s="15">
        <v>4880000</v>
      </c>
      <c r="B394" s="15">
        <v>4900000</v>
      </c>
      <c r="C394" s="248">
        <v>318640</v>
      </c>
      <c r="D394" s="248">
        <v>289970</v>
      </c>
      <c r="E394" s="248">
        <v>222370</v>
      </c>
      <c r="F394" s="248">
        <v>203620</v>
      </c>
      <c r="G394" s="248">
        <v>184870</v>
      </c>
      <c r="H394" s="248">
        <v>166120</v>
      </c>
      <c r="I394" s="248">
        <v>147370</v>
      </c>
      <c r="J394" s="248">
        <v>128620</v>
      </c>
      <c r="K394" s="248">
        <v>109870</v>
      </c>
      <c r="L394" s="248">
        <v>91120</v>
      </c>
      <c r="M394" s="248">
        <v>76990</v>
      </c>
    </row>
    <row r="395" spans="1:13" x14ac:dyDescent="0.3">
      <c r="A395" s="15">
        <v>4900000</v>
      </c>
      <c r="B395" s="15">
        <v>4920000</v>
      </c>
      <c r="C395" s="248">
        <v>321440</v>
      </c>
      <c r="D395" s="248">
        <v>292760</v>
      </c>
      <c r="E395" s="248">
        <v>224950</v>
      </c>
      <c r="F395" s="248">
        <v>206200</v>
      </c>
      <c r="G395" s="248">
        <v>187450</v>
      </c>
      <c r="H395" s="248">
        <v>168700</v>
      </c>
      <c r="I395" s="248">
        <v>149950</v>
      </c>
      <c r="J395" s="248">
        <v>131200</v>
      </c>
      <c r="K395" s="248">
        <v>112450</v>
      </c>
      <c r="L395" s="248">
        <v>93700</v>
      </c>
      <c r="M395" s="248">
        <v>78800</v>
      </c>
    </row>
    <row r="396" spans="1:13" x14ac:dyDescent="0.3">
      <c r="A396" s="15">
        <v>4920000</v>
      </c>
      <c r="B396" s="15">
        <v>4940000</v>
      </c>
      <c r="C396" s="248">
        <v>324250</v>
      </c>
      <c r="D396" s="248">
        <v>295550</v>
      </c>
      <c r="E396" s="248">
        <v>227530</v>
      </c>
      <c r="F396" s="248">
        <v>208780</v>
      </c>
      <c r="G396" s="248">
        <v>190030</v>
      </c>
      <c r="H396" s="248">
        <v>171280</v>
      </c>
      <c r="I396" s="248">
        <v>152530</v>
      </c>
      <c r="J396" s="248">
        <v>133780</v>
      </c>
      <c r="K396" s="248">
        <v>115030</v>
      </c>
      <c r="L396" s="248">
        <v>96280</v>
      </c>
      <c r="M396" s="248">
        <v>80600</v>
      </c>
    </row>
    <row r="397" spans="1:13" x14ac:dyDescent="0.3">
      <c r="A397" s="15">
        <v>4940000</v>
      </c>
      <c r="B397" s="15">
        <v>4960000</v>
      </c>
      <c r="C397" s="248">
        <v>327050</v>
      </c>
      <c r="D397" s="248">
        <v>298340</v>
      </c>
      <c r="E397" s="248">
        <v>230110</v>
      </c>
      <c r="F397" s="248">
        <v>211360</v>
      </c>
      <c r="G397" s="248">
        <v>192610</v>
      </c>
      <c r="H397" s="248">
        <v>173860</v>
      </c>
      <c r="I397" s="248">
        <v>155110</v>
      </c>
      <c r="J397" s="248">
        <v>136360</v>
      </c>
      <c r="K397" s="248">
        <v>117610</v>
      </c>
      <c r="L397" s="248">
        <v>98860</v>
      </c>
      <c r="M397" s="248">
        <v>82410</v>
      </c>
    </row>
    <row r="398" spans="1:13" x14ac:dyDescent="0.3">
      <c r="A398" s="15">
        <v>4960000</v>
      </c>
      <c r="B398" s="15">
        <v>4980000</v>
      </c>
      <c r="C398" s="248">
        <v>329860</v>
      </c>
      <c r="D398" s="248">
        <v>301130</v>
      </c>
      <c r="E398" s="248">
        <v>232690</v>
      </c>
      <c r="F398" s="248">
        <v>213940</v>
      </c>
      <c r="G398" s="248">
        <v>195190</v>
      </c>
      <c r="H398" s="248">
        <v>176440</v>
      </c>
      <c r="I398" s="248">
        <v>157690</v>
      </c>
      <c r="J398" s="248">
        <v>138940</v>
      </c>
      <c r="K398" s="248">
        <v>120190</v>
      </c>
      <c r="L398" s="248">
        <v>101440</v>
      </c>
      <c r="M398" s="248">
        <v>84220</v>
      </c>
    </row>
    <row r="399" spans="1:13" x14ac:dyDescent="0.3">
      <c r="A399" s="15">
        <v>4980000</v>
      </c>
      <c r="B399" s="15">
        <v>5000000</v>
      </c>
      <c r="C399" s="248">
        <v>332660</v>
      </c>
      <c r="D399" s="248">
        <v>303920</v>
      </c>
      <c r="E399" s="248">
        <v>235270</v>
      </c>
      <c r="F399" s="248">
        <v>216520</v>
      </c>
      <c r="G399" s="248">
        <v>197770</v>
      </c>
      <c r="H399" s="248">
        <v>179020</v>
      </c>
      <c r="I399" s="248">
        <v>160270</v>
      </c>
      <c r="J399" s="248">
        <v>141520</v>
      </c>
      <c r="K399" s="248">
        <v>122770</v>
      </c>
      <c r="L399" s="248">
        <v>104020</v>
      </c>
      <c r="M399" s="248">
        <v>86020</v>
      </c>
    </row>
    <row r="400" spans="1:13" x14ac:dyDescent="0.3">
      <c r="A400" s="15">
        <v>5000000</v>
      </c>
      <c r="B400" s="15">
        <v>5020000</v>
      </c>
      <c r="C400" s="248">
        <v>335470</v>
      </c>
      <c r="D400" s="248">
        <v>306710</v>
      </c>
      <c r="E400" s="248">
        <v>237850</v>
      </c>
      <c r="F400" s="248">
        <v>219100</v>
      </c>
      <c r="G400" s="248">
        <v>200350</v>
      </c>
      <c r="H400" s="248">
        <v>181600</v>
      </c>
      <c r="I400" s="248">
        <v>162850</v>
      </c>
      <c r="J400" s="248">
        <v>144100</v>
      </c>
      <c r="K400" s="248">
        <v>125350</v>
      </c>
      <c r="L400" s="248">
        <v>106600</v>
      </c>
      <c r="M400" s="248">
        <v>87850</v>
      </c>
    </row>
    <row r="401" spans="1:13" x14ac:dyDescent="0.3">
      <c r="A401" s="15">
        <v>5020000</v>
      </c>
      <c r="B401" s="15">
        <v>5040000</v>
      </c>
      <c r="C401" s="248">
        <v>338270</v>
      </c>
      <c r="D401" s="248">
        <v>309500</v>
      </c>
      <c r="E401" s="248">
        <v>240430</v>
      </c>
      <c r="F401" s="248">
        <v>221680</v>
      </c>
      <c r="G401" s="248">
        <v>202930</v>
      </c>
      <c r="H401" s="248">
        <v>184180</v>
      </c>
      <c r="I401" s="248">
        <v>165430</v>
      </c>
      <c r="J401" s="248">
        <v>146680</v>
      </c>
      <c r="K401" s="248">
        <v>127930</v>
      </c>
      <c r="L401" s="248">
        <v>109180</v>
      </c>
      <c r="M401" s="248">
        <v>90430</v>
      </c>
    </row>
    <row r="402" spans="1:13" x14ac:dyDescent="0.3">
      <c r="A402" s="15">
        <v>5040000</v>
      </c>
      <c r="B402" s="15">
        <v>5060000</v>
      </c>
      <c r="C402" s="248">
        <v>341080</v>
      </c>
      <c r="D402" s="248">
        <v>312290</v>
      </c>
      <c r="E402" s="248">
        <v>243010</v>
      </c>
      <c r="F402" s="248">
        <v>224260</v>
      </c>
      <c r="G402" s="248">
        <v>205510</v>
      </c>
      <c r="H402" s="248">
        <v>186760</v>
      </c>
      <c r="I402" s="248">
        <v>168010</v>
      </c>
      <c r="J402" s="248">
        <v>149260</v>
      </c>
      <c r="K402" s="248">
        <v>130510</v>
      </c>
      <c r="L402" s="248">
        <v>111760</v>
      </c>
      <c r="M402" s="248">
        <v>93010</v>
      </c>
    </row>
    <row r="403" spans="1:13" x14ac:dyDescent="0.3">
      <c r="A403" s="15">
        <v>5060000</v>
      </c>
      <c r="B403" s="15">
        <v>5080000</v>
      </c>
      <c r="C403" s="248">
        <v>343880</v>
      </c>
      <c r="D403" s="248">
        <v>315080</v>
      </c>
      <c r="E403" s="248">
        <v>245590</v>
      </c>
      <c r="F403" s="248">
        <v>226840</v>
      </c>
      <c r="G403" s="248">
        <v>208090</v>
      </c>
      <c r="H403" s="248">
        <v>189340</v>
      </c>
      <c r="I403" s="248">
        <v>170590</v>
      </c>
      <c r="J403" s="248">
        <v>151840</v>
      </c>
      <c r="K403" s="248">
        <v>133090</v>
      </c>
      <c r="L403" s="248">
        <v>114340</v>
      </c>
      <c r="M403" s="248">
        <v>95590</v>
      </c>
    </row>
    <row r="404" spans="1:13" x14ac:dyDescent="0.3">
      <c r="A404" s="15">
        <v>5080000</v>
      </c>
      <c r="B404" s="15">
        <v>5100000</v>
      </c>
      <c r="C404" s="248">
        <v>346690</v>
      </c>
      <c r="D404" s="248">
        <v>317870</v>
      </c>
      <c r="E404" s="248">
        <v>248170</v>
      </c>
      <c r="F404" s="248">
        <v>229420</v>
      </c>
      <c r="G404" s="248">
        <v>210670</v>
      </c>
      <c r="H404" s="248">
        <v>191920</v>
      </c>
      <c r="I404" s="248">
        <v>173170</v>
      </c>
      <c r="J404" s="248">
        <v>154420</v>
      </c>
      <c r="K404" s="248">
        <v>135670</v>
      </c>
      <c r="L404" s="248">
        <v>116920</v>
      </c>
      <c r="M404" s="248">
        <v>98170</v>
      </c>
    </row>
    <row r="405" spans="1:13" x14ac:dyDescent="0.3">
      <c r="A405" s="15">
        <v>5100000</v>
      </c>
      <c r="B405" s="15">
        <v>5120000</v>
      </c>
      <c r="C405" s="248">
        <v>349490</v>
      </c>
      <c r="D405" s="248">
        <v>320660</v>
      </c>
      <c r="E405" s="248">
        <v>250750</v>
      </c>
      <c r="F405" s="248">
        <v>232000</v>
      </c>
      <c r="G405" s="248">
        <v>213250</v>
      </c>
      <c r="H405" s="248">
        <v>194500</v>
      </c>
      <c r="I405" s="248">
        <v>175750</v>
      </c>
      <c r="J405" s="248">
        <v>157000</v>
      </c>
      <c r="K405" s="248">
        <v>138250</v>
      </c>
      <c r="L405" s="248">
        <v>119500</v>
      </c>
      <c r="M405" s="248">
        <v>100750</v>
      </c>
    </row>
    <row r="406" spans="1:13" x14ac:dyDescent="0.3">
      <c r="A406" s="15">
        <v>5120000</v>
      </c>
      <c r="B406" s="15">
        <v>5140000</v>
      </c>
      <c r="C406" s="248">
        <v>352300</v>
      </c>
      <c r="D406" s="248">
        <v>323450</v>
      </c>
      <c r="E406" s="248">
        <v>253330</v>
      </c>
      <c r="F406" s="248">
        <v>234580</v>
      </c>
      <c r="G406" s="248">
        <v>215830</v>
      </c>
      <c r="H406" s="248">
        <v>197080</v>
      </c>
      <c r="I406" s="248">
        <v>178330</v>
      </c>
      <c r="J406" s="248">
        <v>159580</v>
      </c>
      <c r="K406" s="248">
        <v>140830</v>
      </c>
      <c r="L406" s="248">
        <v>122080</v>
      </c>
      <c r="M406" s="248">
        <v>103330</v>
      </c>
    </row>
    <row r="407" spans="1:13" x14ac:dyDescent="0.3">
      <c r="A407" s="15">
        <v>5140000</v>
      </c>
      <c r="B407" s="15">
        <v>5160000</v>
      </c>
      <c r="C407" s="248">
        <v>355100</v>
      </c>
      <c r="D407" s="248">
        <v>326240</v>
      </c>
      <c r="E407" s="248">
        <v>255910</v>
      </c>
      <c r="F407" s="248">
        <v>237160</v>
      </c>
      <c r="G407" s="248">
        <v>218410</v>
      </c>
      <c r="H407" s="248">
        <v>199660</v>
      </c>
      <c r="I407" s="248">
        <v>180910</v>
      </c>
      <c r="J407" s="248">
        <v>162160</v>
      </c>
      <c r="K407" s="248">
        <v>143410</v>
      </c>
      <c r="L407" s="248">
        <v>124660</v>
      </c>
      <c r="M407" s="248">
        <v>105910</v>
      </c>
    </row>
    <row r="408" spans="1:13" x14ac:dyDescent="0.3">
      <c r="A408" s="15">
        <v>5160000</v>
      </c>
      <c r="B408" s="15">
        <v>5180000</v>
      </c>
      <c r="C408" s="248">
        <v>357910</v>
      </c>
      <c r="D408" s="248">
        <v>329030</v>
      </c>
      <c r="E408" s="248">
        <v>258490</v>
      </c>
      <c r="F408" s="248">
        <v>239740</v>
      </c>
      <c r="G408" s="248">
        <v>220990</v>
      </c>
      <c r="H408" s="248">
        <v>202240</v>
      </c>
      <c r="I408" s="248">
        <v>183490</v>
      </c>
      <c r="J408" s="248">
        <v>164740</v>
      </c>
      <c r="K408" s="248">
        <v>145990</v>
      </c>
      <c r="L408" s="248">
        <v>127240</v>
      </c>
      <c r="M408" s="248">
        <v>108490</v>
      </c>
    </row>
    <row r="409" spans="1:13" x14ac:dyDescent="0.3">
      <c r="A409" s="15">
        <v>5180000</v>
      </c>
      <c r="B409" s="15">
        <v>5200000</v>
      </c>
      <c r="C409" s="248">
        <v>360710</v>
      </c>
      <c r="D409" s="248">
        <v>331820</v>
      </c>
      <c r="E409" s="248">
        <v>261070</v>
      </c>
      <c r="F409" s="248">
        <v>242320</v>
      </c>
      <c r="G409" s="248">
        <v>223570</v>
      </c>
      <c r="H409" s="248">
        <v>204820</v>
      </c>
      <c r="I409" s="248">
        <v>186070</v>
      </c>
      <c r="J409" s="248">
        <v>167320</v>
      </c>
      <c r="K409" s="248">
        <v>148570</v>
      </c>
      <c r="L409" s="248">
        <v>129820</v>
      </c>
      <c r="M409" s="248">
        <v>111070</v>
      </c>
    </row>
    <row r="410" spans="1:13" x14ac:dyDescent="0.3">
      <c r="A410" s="15">
        <v>5200000</v>
      </c>
      <c r="B410" s="15">
        <v>5220000</v>
      </c>
      <c r="C410" s="248">
        <v>363520</v>
      </c>
      <c r="D410" s="248">
        <v>334610</v>
      </c>
      <c r="E410" s="248">
        <v>263650</v>
      </c>
      <c r="F410" s="248">
        <v>244900</v>
      </c>
      <c r="G410" s="248">
        <v>226150</v>
      </c>
      <c r="H410" s="248">
        <v>207400</v>
      </c>
      <c r="I410" s="248">
        <v>188650</v>
      </c>
      <c r="J410" s="248">
        <v>169900</v>
      </c>
      <c r="K410" s="248">
        <v>151150</v>
      </c>
      <c r="L410" s="248">
        <v>132400</v>
      </c>
      <c r="M410" s="248">
        <v>113650</v>
      </c>
    </row>
    <row r="411" spans="1:13" x14ac:dyDescent="0.3">
      <c r="A411" s="15">
        <v>5220000</v>
      </c>
      <c r="B411" s="15">
        <v>5240000</v>
      </c>
      <c r="C411" s="248">
        <v>366320</v>
      </c>
      <c r="D411" s="248">
        <v>337400</v>
      </c>
      <c r="E411" s="248">
        <v>266230</v>
      </c>
      <c r="F411" s="248">
        <v>247480</v>
      </c>
      <c r="G411" s="248">
        <v>228730</v>
      </c>
      <c r="H411" s="248">
        <v>209980</v>
      </c>
      <c r="I411" s="248">
        <v>191230</v>
      </c>
      <c r="J411" s="248">
        <v>172480</v>
      </c>
      <c r="K411" s="248">
        <v>153730</v>
      </c>
      <c r="L411" s="248">
        <v>134980</v>
      </c>
      <c r="M411" s="248">
        <v>116230</v>
      </c>
    </row>
    <row r="412" spans="1:13" x14ac:dyDescent="0.3">
      <c r="A412" s="15">
        <v>5240000</v>
      </c>
      <c r="B412" s="15">
        <v>5260000</v>
      </c>
      <c r="C412" s="248">
        <v>369130</v>
      </c>
      <c r="D412" s="248">
        <v>340190</v>
      </c>
      <c r="E412" s="248">
        <v>268810</v>
      </c>
      <c r="F412" s="248">
        <v>250060</v>
      </c>
      <c r="G412" s="248">
        <v>231310</v>
      </c>
      <c r="H412" s="248">
        <v>212560</v>
      </c>
      <c r="I412" s="248">
        <v>193810</v>
      </c>
      <c r="J412" s="248">
        <v>175060</v>
      </c>
      <c r="K412" s="248">
        <v>156310</v>
      </c>
      <c r="L412" s="248">
        <v>137560</v>
      </c>
      <c r="M412" s="248">
        <v>118810</v>
      </c>
    </row>
    <row r="413" spans="1:13" x14ac:dyDescent="0.3">
      <c r="A413" s="15">
        <v>5260000</v>
      </c>
      <c r="B413" s="15">
        <v>5280000</v>
      </c>
      <c r="C413" s="248">
        <v>371930</v>
      </c>
      <c r="D413" s="248">
        <v>342980</v>
      </c>
      <c r="E413" s="248">
        <v>271390</v>
      </c>
      <c r="F413" s="248">
        <v>252640</v>
      </c>
      <c r="G413" s="248">
        <v>233890</v>
      </c>
      <c r="H413" s="248">
        <v>215140</v>
      </c>
      <c r="I413" s="248">
        <v>196390</v>
      </c>
      <c r="J413" s="248">
        <v>177640</v>
      </c>
      <c r="K413" s="248">
        <v>158890</v>
      </c>
      <c r="L413" s="248">
        <v>140140</v>
      </c>
      <c r="M413" s="248">
        <v>121390</v>
      </c>
    </row>
    <row r="414" spans="1:13" x14ac:dyDescent="0.3">
      <c r="A414" s="15">
        <v>5280000</v>
      </c>
      <c r="B414" s="15">
        <v>5300000</v>
      </c>
      <c r="C414" s="248">
        <v>374740</v>
      </c>
      <c r="D414" s="248">
        <v>345770</v>
      </c>
      <c r="E414" s="248">
        <v>273970</v>
      </c>
      <c r="F414" s="248">
        <v>255220</v>
      </c>
      <c r="G414" s="248">
        <v>236470</v>
      </c>
      <c r="H414" s="248">
        <v>217720</v>
      </c>
      <c r="I414" s="248">
        <v>198970</v>
      </c>
      <c r="J414" s="248">
        <v>180220</v>
      </c>
      <c r="K414" s="248">
        <v>161470</v>
      </c>
      <c r="L414" s="248">
        <v>142720</v>
      </c>
      <c r="M414" s="248">
        <v>123970</v>
      </c>
    </row>
    <row r="415" spans="1:13" x14ac:dyDescent="0.3">
      <c r="A415" s="15">
        <v>5300000</v>
      </c>
      <c r="B415" s="15">
        <v>5320000</v>
      </c>
      <c r="C415" s="248">
        <v>377540</v>
      </c>
      <c r="D415" s="248">
        <v>348560</v>
      </c>
      <c r="E415" s="248">
        <v>276550</v>
      </c>
      <c r="F415" s="248">
        <v>257800</v>
      </c>
      <c r="G415" s="248">
        <v>239050</v>
      </c>
      <c r="H415" s="248">
        <v>220300</v>
      </c>
      <c r="I415" s="248">
        <v>201550</v>
      </c>
      <c r="J415" s="248">
        <v>182800</v>
      </c>
      <c r="K415" s="248">
        <v>164050</v>
      </c>
      <c r="L415" s="248">
        <v>145300</v>
      </c>
      <c r="M415" s="248">
        <v>126550</v>
      </c>
    </row>
    <row r="416" spans="1:13" x14ac:dyDescent="0.3">
      <c r="A416" s="15">
        <v>5320000</v>
      </c>
      <c r="B416" s="15">
        <v>5340000</v>
      </c>
      <c r="C416" s="248">
        <v>380350</v>
      </c>
      <c r="D416" s="248">
        <v>351350</v>
      </c>
      <c r="E416" s="248">
        <v>279130</v>
      </c>
      <c r="F416" s="248">
        <v>260380</v>
      </c>
      <c r="G416" s="248">
        <v>241630</v>
      </c>
      <c r="H416" s="248">
        <v>222880</v>
      </c>
      <c r="I416" s="248">
        <v>204130</v>
      </c>
      <c r="J416" s="248">
        <v>185380</v>
      </c>
      <c r="K416" s="248">
        <v>166630</v>
      </c>
      <c r="L416" s="248">
        <v>147880</v>
      </c>
      <c r="M416" s="248">
        <v>129130</v>
      </c>
    </row>
    <row r="417" spans="1:13" x14ac:dyDescent="0.3">
      <c r="A417" s="15">
        <v>5340000</v>
      </c>
      <c r="B417" s="15">
        <v>5360000</v>
      </c>
      <c r="C417" s="248">
        <v>383150</v>
      </c>
      <c r="D417" s="248">
        <v>354140</v>
      </c>
      <c r="E417" s="248">
        <v>281710</v>
      </c>
      <c r="F417" s="248">
        <v>262960</v>
      </c>
      <c r="G417" s="248">
        <v>244210</v>
      </c>
      <c r="H417" s="248">
        <v>225460</v>
      </c>
      <c r="I417" s="248">
        <v>206710</v>
      </c>
      <c r="J417" s="248">
        <v>187960</v>
      </c>
      <c r="K417" s="248">
        <v>169210</v>
      </c>
      <c r="L417" s="248">
        <v>150460</v>
      </c>
      <c r="M417" s="248">
        <v>131710</v>
      </c>
    </row>
    <row r="418" spans="1:13" x14ac:dyDescent="0.3">
      <c r="A418" s="15">
        <v>5360000</v>
      </c>
      <c r="B418" s="15">
        <v>5380000</v>
      </c>
      <c r="C418" s="248">
        <v>385960</v>
      </c>
      <c r="D418" s="248">
        <v>356930</v>
      </c>
      <c r="E418" s="248">
        <v>284290</v>
      </c>
      <c r="F418" s="248">
        <v>265540</v>
      </c>
      <c r="G418" s="248">
        <v>246790</v>
      </c>
      <c r="H418" s="248">
        <v>228040</v>
      </c>
      <c r="I418" s="248">
        <v>209290</v>
      </c>
      <c r="J418" s="248">
        <v>190540</v>
      </c>
      <c r="K418" s="248">
        <v>171790</v>
      </c>
      <c r="L418" s="248">
        <v>153040</v>
      </c>
      <c r="M418" s="248">
        <v>134290</v>
      </c>
    </row>
    <row r="419" spans="1:13" x14ac:dyDescent="0.3">
      <c r="A419" s="15">
        <v>5380000</v>
      </c>
      <c r="B419" s="15">
        <v>5400000</v>
      </c>
      <c r="C419" s="248">
        <v>388760</v>
      </c>
      <c r="D419" s="248">
        <v>359720</v>
      </c>
      <c r="E419" s="248">
        <v>286870</v>
      </c>
      <c r="F419" s="248">
        <v>268120</v>
      </c>
      <c r="G419" s="248">
        <v>249370</v>
      </c>
      <c r="H419" s="248">
        <v>230620</v>
      </c>
      <c r="I419" s="248">
        <v>211870</v>
      </c>
      <c r="J419" s="248">
        <v>193120</v>
      </c>
      <c r="K419" s="248">
        <v>174370</v>
      </c>
      <c r="L419" s="248">
        <v>155620</v>
      </c>
      <c r="M419" s="248">
        <v>136870</v>
      </c>
    </row>
    <row r="420" spans="1:13" x14ac:dyDescent="0.3">
      <c r="A420" s="15">
        <v>5400000</v>
      </c>
      <c r="B420" s="15">
        <v>5420000</v>
      </c>
      <c r="C420" s="248">
        <v>391570</v>
      </c>
      <c r="D420" s="248">
        <v>362510</v>
      </c>
      <c r="E420" s="248">
        <v>289450</v>
      </c>
      <c r="F420" s="248">
        <v>270700</v>
      </c>
      <c r="G420" s="248">
        <v>251950</v>
      </c>
      <c r="H420" s="248">
        <v>233200</v>
      </c>
      <c r="I420" s="248">
        <v>214450</v>
      </c>
      <c r="J420" s="248">
        <v>195700</v>
      </c>
      <c r="K420" s="248">
        <v>176950</v>
      </c>
      <c r="L420" s="248">
        <v>158200</v>
      </c>
      <c r="M420" s="248">
        <v>139450</v>
      </c>
    </row>
    <row r="421" spans="1:13" x14ac:dyDescent="0.3">
      <c r="A421" s="15">
        <v>5420000</v>
      </c>
      <c r="B421" s="15">
        <v>5440000</v>
      </c>
      <c r="C421" s="248">
        <v>394370</v>
      </c>
      <c r="D421" s="248">
        <v>365300</v>
      </c>
      <c r="E421" s="248">
        <v>292030</v>
      </c>
      <c r="F421" s="248">
        <v>273280</v>
      </c>
      <c r="G421" s="248">
        <v>254530</v>
      </c>
      <c r="H421" s="248">
        <v>235780</v>
      </c>
      <c r="I421" s="248">
        <v>217030</v>
      </c>
      <c r="J421" s="248">
        <v>198280</v>
      </c>
      <c r="K421" s="248">
        <v>179530</v>
      </c>
      <c r="L421" s="248">
        <v>160780</v>
      </c>
      <c r="M421" s="248">
        <v>142030</v>
      </c>
    </row>
    <row r="422" spans="1:13" x14ac:dyDescent="0.3">
      <c r="A422" s="15">
        <v>5440000</v>
      </c>
      <c r="B422" s="15">
        <v>5460000</v>
      </c>
      <c r="C422" s="248">
        <v>397180</v>
      </c>
      <c r="D422" s="248">
        <v>368090</v>
      </c>
      <c r="E422" s="248">
        <v>294610</v>
      </c>
      <c r="F422" s="248">
        <v>275860</v>
      </c>
      <c r="G422" s="248">
        <v>257110</v>
      </c>
      <c r="H422" s="248">
        <v>238360</v>
      </c>
      <c r="I422" s="248">
        <v>219610</v>
      </c>
      <c r="J422" s="248">
        <v>200860</v>
      </c>
      <c r="K422" s="248">
        <v>182110</v>
      </c>
      <c r="L422" s="248">
        <v>163360</v>
      </c>
      <c r="M422" s="248">
        <v>144610</v>
      </c>
    </row>
    <row r="423" spans="1:13" x14ac:dyDescent="0.3">
      <c r="A423" s="15">
        <v>5460000</v>
      </c>
      <c r="B423" s="15">
        <v>5480000</v>
      </c>
      <c r="C423" s="248">
        <v>399980</v>
      </c>
      <c r="D423" s="248">
        <v>370880</v>
      </c>
      <c r="E423" s="248">
        <v>297190</v>
      </c>
      <c r="F423" s="248">
        <v>278440</v>
      </c>
      <c r="G423" s="248">
        <v>259690</v>
      </c>
      <c r="H423" s="248">
        <v>240940</v>
      </c>
      <c r="I423" s="248">
        <v>222190</v>
      </c>
      <c r="J423" s="248">
        <v>203440</v>
      </c>
      <c r="K423" s="248">
        <v>184690</v>
      </c>
      <c r="L423" s="248">
        <v>165940</v>
      </c>
      <c r="M423" s="248">
        <v>147190</v>
      </c>
    </row>
    <row r="424" spans="1:13" x14ac:dyDescent="0.3">
      <c r="A424" s="15">
        <v>5480000</v>
      </c>
      <c r="B424" s="15">
        <v>5500000</v>
      </c>
      <c r="C424" s="248">
        <v>402790</v>
      </c>
      <c r="D424" s="248">
        <v>373670</v>
      </c>
      <c r="E424" s="248">
        <v>299770</v>
      </c>
      <c r="F424" s="248">
        <v>281020</v>
      </c>
      <c r="G424" s="248">
        <v>262270</v>
      </c>
      <c r="H424" s="248">
        <v>243520</v>
      </c>
      <c r="I424" s="248">
        <v>224770</v>
      </c>
      <c r="J424" s="248">
        <v>206020</v>
      </c>
      <c r="K424" s="248">
        <v>187270</v>
      </c>
      <c r="L424" s="248">
        <v>168520</v>
      </c>
      <c r="M424" s="248">
        <v>149770</v>
      </c>
    </row>
    <row r="425" spans="1:13" x14ac:dyDescent="0.3">
      <c r="A425" s="15">
        <v>5500000</v>
      </c>
      <c r="B425" s="15">
        <v>5520000</v>
      </c>
      <c r="C425" s="248">
        <v>405590</v>
      </c>
      <c r="D425" s="248">
        <v>376460</v>
      </c>
      <c r="E425" s="248">
        <v>302350</v>
      </c>
      <c r="F425" s="248">
        <v>283600</v>
      </c>
      <c r="G425" s="248">
        <v>264850</v>
      </c>
      <c r="H425" s="248">
        <v>246100</v>
      </c>
      <c r="I425" s="248">
        <v>227350</v>
      </c>
      <c r="J425" s="248">
        <v>208600</v>
      </c>
      <c r="K425" s="248">
        <v>189850</v>
      </c>
      <c r="L425" s="248">
        <v>171100</v>
      </c>
      <c r="M425" s="248">
        <v>152350</v>
      </c>
    </row>
    <row r="426" spans="1:13" x14ac:dyDescent="0.3">
      <c r="A426" s="15">
        <v>5520000</v>
      </c>
      <c r="B426" s="15">
        <v>5540000</v>
      </c>
      <c r="C426" s="248">
        <v>408400</v>
      </c>
      <c r="D426" s="248">
        <v>379250</v>
      </c>
      <c r="E426" s="248">
        <v>304930</v>
      </c>
      <c r="F426" s="248">
        <v>286180</v>
      </c>
      <c r="G426" s="248">
        <v>267430</v>
      </c>
      <c r="H426" s="248">
        <v>248680</v>
      </c>
      <c r="I426" s="248">
        <v>229930</v>
      </c>
      <c r="J426" s="248">
        <v>211180</v>
      </c>
      <c r="K426" s="248">
        <v>192430</v>
      </c>
      <c r="L426" s="248">
        <v>173680</v>
      </c>
      <c r="M426" s="248">
        <v>154930</v>
      </c>
    </row>
    <row r="427" spans="1:13" x14ac:dyDescent="0.3">
      <c r="A427" s="15">
        <v>5540000</v>
      </c>
      <c r="B427" s="15">
        <v>5560000</v>
      </c>
      <c r="C427" s="248">
        <v>411200</v>
      </c>
      <c r="D427" s="248">
        <v>382040</v>
      </c>
      <c r="E427" s="248">
        <v>307510</v>
      </c>
      <c r="F427" s="248">
        <v>288760</v>
      </c>
      <c r="G427" s="248">
        <v>270010</v>
      </c>
      <c r="H427" s="248">
        <v>251260</v>
      </c>
      <c r="I427" s="248">
        <v>232510</v>
      </c>
      <c r="J427" s="248">
        <v>213760</v>
      </c>
      <c r="K427" s="248">
        <v>195010</v>
      </c>
      <c r="L427" s="248">
        <v>176260</v>
      </c>
      <c r="M427" s="248">
        <v>157510</v>
      </c>
    </row>
    <row r="428" spans="1:13" x14ac:dyDescent="0.3">
      <c r="A428" s="15">
        <v>5560000</v>
      </c>
      <c r="B428" s="15">
        <v>5580000</v>
      </c>
      <c r="C428" s="248">
        <v>414010</v>
      </c>
      <c r="D428" s="248">
        <v>384830</v>
      </c>
      <c r="E428" s="248">
        <v>310090</v>
      </c>
      <c r="F428" s="248">
        <v>291340</v>
      </c>
      <c r="G428" s="248">
        <v>272590</v>
      </c>
      <c r="H428" s="248">
        <v>253840</v>
      </c>
      <c r="I428" s="248">
        <v>235090</v>
      </c>
      <c r="J428" s="248">
        <v>216340</v>
      </c>
      <c r="K428" s="248">
        <v>197590</v>
      </c>
      <c r="L428" s="248">
        <v>178840</v>
      </c>
      <c r="M428" s="248">
        <v>160090</v>
      </c>
    </row>
    <row r="429" spans="1:13" x14ac:dyDescent="0.3">
      <c r="A429" s="15">
        <v>5580000</v>
      </c>
      <c r="B429" s="15">
        <v>5600000</v>
      </c>
      <c r="C429" s="248">
        <v>416810</v>
      </c>
      <c r="D429" s="248">
        <v>387620</v>
      </c>
      <c r="E429" s="248">
        <v>312670</v>
      </c>
      <c r="F429" s="248">
        <v>293920</v>
      </c>
      <c r="G429" s="248">
        <v>275170</v>
      </c>
      <c r="H429" s="248">
        <v>256420</v>
      </c>
      <c r="I429" s="248">
        <v>237670</v>
      </c>
      <c r="J429" s="248">
        <v>218920</v>
      </c>
      <c r="K429" s="248">
        <v>200170</v>
      </c>
      <c r="L429" s="248">
        <v>181420</v>
      </c>
      <c r="M429" s="248">
        <v>162670</v>
      </c>
    </row>
    <row r="430" spans="1:13" x14ac:dyDescent="0.3">
      <c r="A430" s="15">
        <v>5600000</v>
      </c>
      <c r="B430" s="15">
        <v>5620000</v>
      </c>
      <c r="C430" s="248">
        <v>419620</v>
      </c>
      <c r="D430" s="248">
        <v>390410</v>
      </c>
      <c r="E430" s="248">
        <v>315250</v>
      </c>
      <c r="F430" s="248">
        <v>296500</v>
      </c>
      <c r="G430" s="248">
        <v>277750</v>
      </c>
      <c r="H430" s="248">
        <v>259000</v>
      </c>
      <c r="I430" s="248">
        <v>240250</v>
      </c>
      <c r="J430" s="248">
        <v>221500</v>
      </c>
      <c r="K430" s="248">
        <v>202750</v>
      </c>
      <c r="L430" s="248">
        <v>184000</v>
      </c>
      <c r="M430" s="248">
        <v>165250</v>
      </c>
    </row>
    <row r="431" spans="1:13" x14ac:dyDescent="0.3">
      <c r="A431" s="15">
        <v>5620000</v>
      </c>
      <c r="B431" s="15">
        <v>5640000</v>
      </c>
      <c r="C431" s="248">
        <v>422420</v>
      </c>
      <c r="D431" s="248">
        <v>393200</v>
      </c>
      <c r="E431" s="248">
        <v>317830</v>
      </c>
      <c r="F431" s="248">
        <v>299080</v>
      </c>
      <c r="G431" s="248">
        <v>280330</v>
      </c>
      <c r="H431" s="248">
        <v>261580</v>
      </c>
      <c r="I431" s="248">
        <v>242830</v>
      </c>
      <c r="J431" s="248">
        <v>224080</v>
      </c>
      <c r="K431" s="248">
        <v>205330</v>
      </c>
      <c r="L431" s="248">
        <v>186580</v>
      </c>
      <c r="M431" s="248">
        <v>167830</v>
      </c>
    </row>
    <row r="432" spans="1:13" x14ac:dyDescent="0.3">
      <c r="A432" s="15">
        <v>5640000</v>
      </c>
      <c r="B432" s="15">
        <v>5660000</v>
      </c>
      <c r="C432" s="248">
        <v>425230</v>
      </c>
      <c r="D432" s="248">
        <v>395990</v>
      </c>
      <c r="E432" s="248">
        <v>320410</v>
      </c>
      <c r="F432" s="248">
        <v>301660</v>
      </c>
      <c r="G432" s="248">
        <v>282910</v>
      </c>
      <c r="H432" s="248">
        <v>264160</v>
      </c>
      <c r="I432" s="248">
        <v>245410</v>
      </c>
      <c r="J432" s="248">
        <v>226660</v>
      </c>
      <c r="K432" s="248">
        <v>207910</v>
      </c>
      <c r="L432" s="248">
        <v>189160</v>
      </c>
      <c r="M432" s="248">
        <v>170410</v>
      </c>
    </row>
    <row r="433" spans="1:13" x14ac:dyDescent="0.3">
      <c r="A433" s="15">
        <v>5660000</v>
      </c>
      <c r="B433" s="15">
        <v>5680000</v>
      </c>
      <c r="C433" s="248">
        <v>428030</v>
      </c>
      <c r="D433" s="248">
        <v>398780</v>
      </c>
      <c r="E433" s="248">
        <v>322990</v>
      </c>
      <c r="F433" s="248">
        <v>304240</v>
      </c>
      <c r="G433" s="248">
        <v>285490</v>
      </c>
      <c r="H433" s="248">
        <v>266740</v>
      </c>
      <c r="I433" s="248">
        <v>247990</v>
      </c>
      <c r="J433" s="248">
        <v>229240</v>
      </c>
      <c r="K433" s="248">
        <v>210490</v>
      </c>
      <c r="L433" s="248">
        <v>191740</v>
      </c>
      <c r="M433" s="248">
        <v>172990</v>
      </c>
    </row>
    <row r="434" spans="1:13" x14ac:dyDescent="0.3">
      <c r="A434" s="15">
        <v>5680000</v>
      </c>
      <c r="B434" s="15">
        <v>5700000</v>
      </c>
      <c r="C434" s="248">
        <v>430840</v>
      </c>
      <c r="D434" s="248">
        <v>401570</v>
      </c>
      <c r="E434" s="248">
        <v>325570</v>
      </c>
      <c r="F434" s="248">
        <v>306820</v>
      </c>
      <c r="G434" s="248">
        <v>288070</v>
      </c>
      <c r="H434" s="248">
        <v>269320</v>
      </c>
      <c r="I434" s="248">
        <v>250570</v>
      </c>
      <c r="J434" s="248">
        <v>231820</v>
      </c>
      <c r="K434" s="248">
        <v>213070</v>
      </c>
      <c r="L434" s="248">
        <v>194320</v>
      </c>
      <c r="M434" s="248">
        <v>175570</v>
      </c>
    </row>
    <row r="435" spans="1:13" x14ac:dyDescent="0.3">
      <c r="A435" s="15">
        <v>5700000</v>
      </c>
      <c r="B435" s="15">
        <v>5720000</v>
      </c>
      <c r="C435" s="248">
        <v>433640</v>
      </c>
      <c r="D435" s="248">
        <v>404360</v>
      </c>
      <c r="E435" s="248">
        <v>328150</v>
      </c>
      <c r="F435" s="248">
        <v>309400</v>
      </c>
      <c r="G435" s="248">
        <v>290650</v>
      </c>
      <c r="H435" s="248">
        <v>271900</v>
      </c>
      <c r="I435" s="248">
        <v>253150</v>
      </c>
      <c r="J435" s="248">
        <v>234400</v>
      </c>
      <c r="K435" s="248">
        <v>215650</v>
      </c>
      <c r="L435" s="248">
        <v>196900</v>
      </c>
      <c r="M435" s="248">
        <v>178150</v>
      </c>
    </row>
    <row r="436" spans="1:13" x14ac:dyDescent="0.3">
      <c r="A436" s="15">
        <v>5720000</v>
      </c>
      <c r="B436" s="15">
        <v>5740000</v>
      </c>
      <c r="C436" s="248">
        <v>436450</v>
      </c>
      <c r="D436" s="248">
        <v>407150</v>
      </c>
      <c r="E436" s="248">
        <v>330730</v>
      </c>
      <c r="F436" s="248">
        <v>311980</v>
      </c>
      <c r="G436" s="248">
        <v>293230</v>
      </c>
      <c r="H436" s="248">
        <v>274480</v>
      </c>
      <c r="I436" s="248">
        <v>255730</v>
      </c>
      <c r="J436" s="248">
        <v>236980</v>
      </c>
      <c r="K436" s="248">
        <v>218230</v>
      </c>
      <c r="L436" s="248">
        <v>199480</v>
      </c>
      <c r="M436" s="248">
        <v>180730</v>
      </c>
    </row>
    <row r="437" spans="1:13" x14ac:dyDescent="0.3">
      <c r="A437" s="15">
        <v>5740000</v>
      </c>
      <c r="B437" s="15">
        <v>5760000</v>
      </c>
      <c r="C437" s="248">
        <v>439250</v>
      </c>
      <c r="D437" s="248">
        <v>409940</v>
      </c>
      <c r="E437" s="248">
        <v>333310</v>
      </c>
      <c r="F437" s="248">
        <v>314560</v>
      </c>
      <c r="G437" s="248">
        <v>295810</v>
      </c>
      <c r="H437" s="248">
        <v>277060</v>
      </c>
      <c r="I437" s="248">
        <v>258310</v>
      </c>
      <c r="J437" s="248">
        <v>239560</v>
      </c>
      <c r="K437" s="248">
        <v>220810</v>
      </c>
      <c r="L437" s="248">
        <v>202060</v>
      </c>
      <c r="M437" s="248">
        <v>183310</v>
      </c>
    </row>
    <row r="438" spans="1:13" x14ac:dyDescent="0.3">
      <c r="A438" s="15">
        <v>5760000</v>
      </c>
      <c r="B438" s="15">
        <v>5780000</v>
      </c>
      <c r="C438" s="248">
        <v>442060</v>
      </c>
      <c r="D438" s="248">
        <v>412730</v>
      </c>
      <c r="E438" s="248">
        <v>335890</v>
      </c>
      <c r="F438" s="248">
        <v>317140</v>
      </c>
      <c r="G438" s="248">
        <v>298390</v>
      </c>
      <c r="H438" s="248">
        <v>279640</v>
      </c>
      <c r="I438" s="248">
        <v>260890</v>
      </c>
      <c r="J438" s="248">
        <v>242140</v>
      </c>
      <c r="K438" s="248">
        <v>223390</v>
      </c>
      <c r="L438" s="248">
        <v>204640</v>
      </c>
      <c r="M438" s="248">
        <v>185890</v>
      </c>
    </row>
    <row r="439" spans="1:13" x14ac:dyDescent="0.3">
      <c r="A439" s="15">
        <v>5780000</v>
      </c>
      <c r="B439" s="15">
        <v>5800000</v>
      </c>
      <c r="C439" s="248">
        <v>444860</v>
      </c>
      <c r="D439" s="248">
        <v>415520</v>
      </c>
      <c r="E439" s="248">
        <v>338470</v>
      </c>
      <c r="F439" s="248">
        <v>319720</v>
      </c>
      <c r="G439" s="248">
        <v>300970</v>
      </c>
      <c r="H439" s="248">
        <v>282220</v>
      </c>
      <c r="I439" s="248">
        <v>263470</v>
      </c>
      <c r="J439" s="248">
        <v>244720</v>
      </c>
      <c r="K439" s="248">
        <v>225970</v>
      </c>
      <c r="L439" s="248">
        <v>207220</v>
      </c>
      <c r="M439" s="248">
        <v>188470</v>
      </c>
    </row>
    <row r="440" spans="1:13" x14ac:dyDescent="0.3">
      <c r="A440" s="15">
        <v>5800000</v>
      </c>
      <c r="B440" s="15">
        <v>5820000</v>
      </c>
      <c r="C440" s="248">
        <v>447670</v>
      </c>
      <c r="D440" s="248">
        <v>418310</v>
      </c>
      <c r="E440" s="248">
        <v>341050</v>
      </c>
      <c r="F440" s="248">
        <v>322300</v>
      </c>
      <c r="G440" s="248">
        <v>303550</v>
      </c>
      <c r="H440" s="248">
        <v>284800</v>
      </c>
      <c r="I440" s="248">
        <v>266050</v>
      </c>
      <c r="J440" s="248">
        <v>247300</v>
      </c>
      <c r="K440" s="248">
        <v>228550</v>
      </c>
      <c r="L440" s="248">
        <v>209800</v>
      </c>
      <c r="M440" s="248">
        <v>191050</v>
      </c>
    </row>
    <row r="441" spans="1:13" x14ac:dyDescent="0.3">
      <c r="A441" s="15">
        <v>5820000</v>
      </c>
      <c r="B441" s="15">
        <v>5840000</v>
      </c>
      <c r="C441" s="248">
        <v>450470</v>
      </c>
      <c r="D441" s="248">
        <v>421100</v>
      </c>
      <c r="E441" s="248">
        <v>343630</v>
      </c>
      <c r="F441" s="248">
        <v>324880</v>
      </c>
      <c r="G441" s="248">
        <v>306130</v>
      </c>
      <c r="H441" s="248">
        <v>287380</v>
      </c>
      <c r="I441" s="248">
        <v>268630</v>
      </c>
      <c r="J441" s="248">
        <v>249880</v>
      </c>
      <c r="K441" s="248">
        <v>231130</v>
      </c>
      <c r="L441" s="248">
        <v>212380</v>
      </c>
      <c r="M441" s="248">
        <v>193630</v>
      </c>
    </row>
    <row r="442" spans="1:13" x14ac:dyDescent="0.3">
      <c r="A442" s="15">
        <v>5840000</v>
      </c>
      <c r="B442" s="15">
        <v>5860000</v>
      </c>
      <c r="C442" s="248">
        <v>470380</v>
      </c>
      <c r="D442" s="248">
        <v>441000</v>
      </c>
      <c r="E442" s="248">
        <v>372100</v>
      </c>
      <c r="F442" s="248">
        <v>353350</v>
      </c>
      <c r="G442" s="248">
        <v>334600</v>
      </c>
      <c r="H442" s="248">
        <v>315850</v>
      </c>
      <c r="I442" s="248">
        <v>297100</v>
      </c>
      <c r="J442" s="248">
        <v>278350</v>
      </c>
      <c r="K442" s="248">
        <v>259600</v>
      </c>
      <c r="L442" s="248">
        <v>240850</v>
      </c>
      <c r="M442" s="248">
        <v>222100</v>
      </c>
    </row>
    <row r="443" spans="1:13" x14ac:dyDescent="0.3">
      <c r="A443" s="15">
        <v>5860000</v>
      </c>
      <c r="B443" s="15">
        <v>5880000</v>
      </c>
      <c r="C443" s="248">
        <v>475720</v>
      </c>
      <c r="D443" s="248">
        <v>446320</v>
      </c>
      <c r="E443" s="248">
        <v>377240</v>
      </c>
      <c r="F443" s="248">
        <v>358490</v>
      </c>
      <c r="G443" s="248">
        <v>339740</v>
      </c>
      <c r="H443" s="248">
        <v>320990</v>
      </c>
      <c r="I443" s="248">
        <v>302240</v>
      </c>
      <c r="J443" s="248">
        <v>283490</v>
      </c>
      <c r="K443" s="248">
        <v>264740</v>
      </c>
      <c r="L443" s="248">
        <v>245990</v>
      </c>
      <c r="M443" s="248">
        <v>227240</v>
      </c>
    </row>
    <row r="444" spans="1:13" x14ac:dyDescent="0.3">
      <c r="A444" s="15">
        <v>5880000</v>
      </c>
      <c r="B444" s="15">
        <v>5900000</v>
      </c>
      <c r="C444" s="248">
        <v>478690</v>
      </c>
      <c r="D444" s="248">
        <v>449140</v>
      </c>
      <c r="E444" s="248">
        <v>379880</v>
      </c>
      <c r="F444" s="248">
        <v>361130</v>
      </c>
      <c r="G444" s="248">
        <v>342380</v>
      </c>
      <c r="H444" s="248">
        <v>323630</v>
      </c>
      <c r="I444" s="248">
        <v>304880</v>
      </c>
      <c r="J444" s="248">
        <v>286130</v>
      </c>
      <c r="K444" s="248">
        <v>267380</v>
      </c>
      <c r="L444" s="248">
        <v>248630</v>
      </c>
      <c r="M444" s="248">
        <v>229880</v>
      </c>
    </row>
    <row r="445" spans="1:13" x14ac:dyDescent="0.3">
      <c r="A445" s="15">
        <v>5900000</v>
      </c>
      <c r="B445" s="15">
        <v>5920000</v>
      </c>
      <c r="C445" s="248">
        <v>483220</v>
      </c>
      <c r="D445" s="248">
        <v>451960</v>
      </c>
      <c r="E445" s="248">
        <v>382520</v>
      </c>
      <c r="F445" s="248">
        <v>363770</v>
      </c>
      <c r="G445" s="248">
        <v>345020</v>
      </c>
      <c r="H445" s="248">
        <v>326270</v>
      </c>
      <c r="I445" s="248">
        <v>307520</v>
      </c>
      <c r="J445" s="248">
        <v>288770</v>
      </c>
      <c r="K445" s="248">
        <v>270020</v>
      </c>
      <c r="L445" s="248">
        <v>251270</v>
      </c>
      <c r="M445" s="248">
        <v>232520</v>
      </c>
    </row>
    <row r="446" spans="1:13" x14ac:dyDescent="0.3">
      <c r="A446" s="15">
        <v>5920000</v>
      </c>
      <c r="B446" s="15">
        <v>5940000</v>
      </c>
      <c r="C446" s="248">
        <v>487760</v>
      </c>
      <c r="D446" s="248">
        <v>454780</v>
      </c>
      <c r="E446" s="248">
        <v>385160</v>
      </c>
      <c r="F446" s="248">
        <v>366410</v>
      </c>
      <c r="G446" s="248">
        <v>347660</v>
      </c>
      <c r="H446" s="248">
        <v>328910</v>
      </c>
      <c r="I446" s="248">
        <v>310160</v>
      </c>
      <c r="J446" s="248">
        <v>291410</v>
      </c>
      <c r="K446" s="248">
        <v>272660</v>
      </c>
      <c r="L446" s="248">
        <v>253910</v>
      </c>
      <c r="M446" s="248">
        <v>235160</v>
      </c>
    </row>
    <row r="447" spans="1:13" x14ac:dyDescent="0.3">
      <c r="A447" s="15">
        <v>5940000</v>
      </c>
      <c r="B447" s="15">
        <v>5960000</v>
      </c>
      <c r="C447" s="248">
        <v>492300</v>
      </c>
      <c r="D447" s="248">
        <v>457600</v>
      </c>
      <c r="E447" s="248">
        <v>387800</v>
      </c>
      <c r="F447" s="248">
        <v>369050</v>
      </c>
      <c r="G447" s="248">
        <v>350300</v>
      </c>
      <c r="H447" s="248">
        <v>331550</v>
      </c>
      <c r="I447" s="248">
        <v>312800</v>
      </c>
      <c r="J447" s="248">
        <v>294050</v>
      </c>
      <c r="K447" s="248">
        <v>275300</v>
      </c>
      <c r="L447" s="248">
        <v>256550</v>
      </c>
      <c r="M447" s="248">
        <v>237800</v>
      </c>
    </row>
    <row r="448" spans="1:13" x14ac:dyDescent="0.3">
      <c r="A448" s="15">
        <v>5960000</v>
      </c>
      <c r="B448" s="15">
        <v>5980000</v>
      </c>
      <c r="C448" s="248">
        <v>496830</v>
      </c>
      <c r="D448" s="248">
        <v>460420</v>
      </c>
      <c r="E448" s="248">
        <v>390440</v>
      </c>
      <c r="F448" s="248">
        <v>371690</v>
      </c>
      <c r="G448" s="248">
        <v>352940</v>
      </c>
      <c r="H448" s="248">
        <v>334190</v>
      </c>
      <c r="I448" s="248">
        <v>315440</v>
      </c>
      <c r="J448" s="248">
        <v>296690</v>
      </c>
      <c r="K448" s="248">
        <v>277940</v>
      </c>
      <c r="L448" s="248">
        <v>259190</v>
      </c>
      <c r="M448" s="248">
        <v>240440</v>
      </c>
    </row>
    <row r="449" spans="1:13" x14ac:dyDescent="0.3">
      <c r="A449" s="15">
        <v>5980000</v>
      </c>
      <c r="B449" s="15">
        <v>6000000</v>
      </c>
      <c r="C449" s="248">
        <v>501370</v>
      </c>
      <c r="D449" s="248">
        <v>463240</v>
      </c>
      <c r="E449" s="248">
        <v>393080</v>
      </c>
      <c r="F449" s="248">
        <v>374330</v>
      </c>
      <c r="G449" s="248">
        <v>355580</v>
      </c>
      <c r="H449" s="248">
        <v>336830</v>
      </c>
      <c r="I449" s="248">
        <v>318080</v>
      </c>
      <c r="J449" s="248">
        <v>299330</v>
      </c>
      <c r="K449" s="248">
        <v>280580</v>
      </c>
      <c r="L449" s="248">
        <v>261830</v>
      </c>
      <c r="M449" s="248">
        <v>243080</v>
      </c>
    </row>
    <row r="450" spans="1:13" x14ac:dyDescent="0.3">
      <c r="A450" s="15">
        <v>6000000</v>
      </c>
      <c r="B450" s="15">
        <v>6020000</v>
      </c>
      <c r="C450" s="248">
        <v>505900</v>
      </c>
      <c r="D450" s="248">
        <v>466060</v>
      </c>
      <c r="E450" s="248">
        <v>395720</v>
      </c>
      <c r="F450" s="248">
        <v>376970</v>
      </c>
      <c r="G450" s="248">
        <v>358220</v>
      </c>
      <c r="H450" s="248">
        <v>339470</v>
      </c>
      <c r="I450" s="248">
        <v>320720</v>
      </c>
      <c r="J450" s="248">
        <v>301970</v>
      </c>
      <c r="K450" s="248">
        <v>283220</v>
      </c>
      <c r="L450" s="248">
        <v>264470</v>
      </c>
      <c r="M450" s="248">
        <v>245720</v>
      </c>
    </row>
    <row r="451" spans="1:13" x14ac:dyDescent="0.3">
      <c r="A451" s="15">
        <v>6020000</v>
      </c>
      <c r="B451" s="15">
        <v>6040000</v>
      </c>
      <c r="C451" s="248">
        <v>510440</v>
      </c>
      <c r="D451" s="248">
        <v>468880</v>
      </c>
      <c r="E451" s="248">
        <v>398360</v>
      </c>
      <c r="F451" s="248">
        <v>379610</v>
      </c>
      <c r="G451" s="248">
        <v>360860</v>
      </c>
      <c r="H451" s="248">
        <v>342110</v>
      </c>
      <c r="I451" s="248">
        <v>323360</v>
      </c>
      <c r="J451" s="248">
        <v>304610</v>
      </c>
      <c r="K451" s="248">
        <v>285860</v>
      </c>
      <c r="L451" s="248">
        <v>267110</v>
      </c>
      <c r="M451" s="248">
        <v>248360</v>
      </c>
    </row>
    <row r="452" spans="1:13" x14ac:dyDescent="0.3">
      <c r="A452" s="15">
        <v>6040000</v>
      </c>
      <c r="B452" s="15">
        <v>6060000</v>
      </c>
      <c r="C452" s="248">
        <v>514980</v>
      </c>
      <c r="D452" s="248">
        <v>471700</v>
      </c>
      <c r="E452" s="248">
        <v>401000</v>
      </c>
      <c r="F452" s="248">
        <v>382250</v>
      </c>
      <c r="G452" s="248">
        <v>363500</v>
      </c>
      <c r="H452" s="248">
        <v>344750</v>
      </c>
      <c r="I452" s="248">
        <v>326000</v>
      </c>
      <c r="J452" s="248">
        <v>307250</v>
      </c>
      <c r="K452" s="248">
        <v>288500</v>
      </c>
      <c r="L452" s="248">
        <v>269750</v>
      </c>
      <c r="M452" s="248">
        <v>251000</v>
      </c>
    </row>
    <row r="453" spans="1:13" x14ac:dyDescent="0.3">
      <c r="A453" s="15">
        <v>6060000</v>
      </c>
      <c r="B453" s="15">
        <v>6080000</v>
      </c>
      <c r="C453" s="248">
        <v>519510</v>
      </c>
      <c r="D453" s="248">
        <v>474520</v>
      </c>
      <c r="E453" s="248">
        <v>403640</v>
      </c>
      <c r="F453" s="248">
        <v>384890</v>
      </c>
      <c r="G453" s="248">
        <v>366140</v>
      </c>
      <c r="H453" s="248">
        <v>347390</v>
      </c>
      <c r="I453" s="248">
        <v>328640</v>
      </c>
      <c r="J453" s="248">
        <v>309890</v>
      </c>
      <c r="K453" s="248">
        <v>291140</v>
      </c>
      <c r="L453" s="248">
        <v>272390</v>
      </c>
      <c r="M453" s="248">
        <v>253640</v>
      </c>
    </row>
    <row r="454" spans="1:13" x14ac:dyDescent="0.3">
      <c r="A454" s="15">
        <v>6080000</v>
      </c>
      <c r="B454" s="15">
        <v>6100000</v>
      </c>
      <c r="C454" s="248">
        <v>524050</v>
      </c>
      <c r="D454" s="248">
        <v>477340</v>
      </c>
      <c r="E454" s="248">
        <v>406280</v>
      </c>
      <c r="F454" s="248">
        <v>387530</v>
      </c>
      <c r="G454" s="248">
        <v>368780</v>
      </c>
      <c r="H454" s="248">
        <v>350030</v>
      </c>
      <c r="I454" s="248">
        <v>331280</v>
      </c>
      <c r="J454" s="248">
        <v>312530</v>
      </c>
      <c r="K454" s="248">
        <v>293780</v>
      </c>
      <c r="L454" s="248">
        <v>275030</v>
      </c>
      <c r="M454" s="248">
        <v>256280</v>
      </c>
    </row>
    <row r="455" spans="1:13" x14ac:dyDescent="0.3">
      <c r="A455" s="15">
        <v>6100000</v>
      </c>
      <c r="B455" s="15">
        <v>6120000</v>
      </c>
      <c r="C455" s="248">
        <v>528580</v>
      </c>
      <c r="D455" s="248">
        <v>481250</v>
      </c>
      <c r="E455" s="248">
        <v>408920</v>
      </c>
      <c r="F455" s="248">
        <v>390170</v>
      </c>
      <c r="G455" s="248">
        <v>371420</v>
      </c>
      <c r="H455" s="248">
        <v>352670</v>
      </c>
      <c r="I455" s="248">
        <v>333920</v>
      </c>
      <c r="J455" s="248">
        <v>315170</v>
      </c>
      <c r="K455" s="248">
        <v>296420</v>
      </c>
      <c r="L455" s="248">
        <v>277670</v>
      </c>
      <c r="M455" s="248">
        <v>258920</v>
      </c>
    </row>
    <row r="456" spans="1:13" x14ac:dyDescent="0.3">
      <c r="A456" s="15">
        <v>6120000</v>
      </c>
      <c r="B456" s="15">
        <v>6140000</v>
      </c>
      <c r="C456" s="248">
        <v>533120</v>
      </c>
      <c r="D456" s="248">
        <v>485760</v>
      </c>
      <c r="E456" s="248">
        <v>411560</v>
      </c>
      <c r="F456" s="248">
        <v>392810</v>
      </c>
      <c r="G456" s="248">
        <v>374060</v>
      </c>
      <c r="H456" s="248">
        <v>355310</v>
      </c>
      <c r="I456" s="248">
        <v>336560</v>
      </c>
      <c r="J456" s="248">
        <v>317810</v>
      </c>
      <c r="K456" s="248">
        <v>299060</v>
      </c>
      <c r="L456" s="248">
        <v>280310</v>
      </c>
      <c r="M456" s="248">
        <v>261560</v>
      </c>
    </row>
    <row r="457" spans="1:13" x14ac:dyDescent="0.3">
      <c r="A457" s="15">
        <v>6140000</v>
      </c>
      <c r="B457" s="15">
        <v>6160000</v>
      </c>
      <c r="C457" s="248">
        <v>537660</v>
      </c>
      <c r="D457" s="248">
        <v>490280</v>
      </c>
      <c r="E457" s="248">
        <v>414200</v>
      </c>
      <c r="F457" s="248">
        <v>395450</v>
      </c>
      <c r="G457" s="248">
        <v>376700</v>
      </c>
      <c r="H457" s="248">
        <v>357950</v>
      </c>
      <c r="I457" s="248">
        <v>339200</v>
      </c>
      <c r="J457" s="248">
        <v>320450</v>
      </c>
      <c r="K457" s="248">
        <v>301700</v>
      </c>
      <c r="L457" s="248">
        <v>282950</v>
      </c>
      <c r="M457" s="248">
        <v>264200</v>
      </c>
    </row>
    <row r="458" spans="1:13" x14ac:dyDescent="0.3">
      <c r="A458" s="15">
        <v>6160000</v>
      </c>
      <c r="B458" s="15">
        <v>6180000</v>
      </c>
      <c r="C458" s="248">
        <v>542190</v>
      </c>
      <c r="D458" s="248">
        <v>494790</v>
      </c>
      <c r="E458" s="248">
        <v>416840</v>
      </c>
      <c r="F458" s="248">
        <v>398090</v>
      </c>
      <c r="G458" s="248">
        <v>379340</v>
      </c>
      <c r="H458" s="248">
        <v>360590</v>
      </c>
      <c r="I458" s="248">
        <v>341840</v>
      </c>
      <c r="J458" s="248">
        <v>323090</v>
      </c>
      <c r="K458" s="248">
        <v>304340</v>
      </c>
      <c r="L458" s="248">
        <v>285590</v>
      </c>
      <c r="M458" s="248">
        <v>266840</v>
      </c>
    </row>
    <row r="459" spans="1:13" x14ac:dyDescent="0.3">
      <c r="A459" s="15">
        <v>6180000</v>
      </c>
      <c r="B459" s="15">
        <v>6200000</v>
      </c>
      <c r="C459" s="248">
        <v>546730</v>
      </c>
      <c r="D459" s="248">
        <v>499300</v>
      </c>
      <c r="E459" s="248">
        <v>419480</v>
      </c>
      <c r="F459" s="248">
        <v>400730</v>
      </c>
      <c r="G459" s="248">
        <v>381980</v>
      </c>
      <c r="H459" s="248">
        <v>363230</v>
      </c>
      <c r="I459" s="248">
        <v>344480</v>
      </c>
      <c r="J459" s="248">
        <v>325730</v>
      </c>
      <c r="K459" s="248">
        <v>306980</v>
      </c>
      <c r="L459" s="248">
        <v>288230</v>
      </c>
      <c r="M459" s="248">
        <v>269480</v>
      </c>
    </row>
    <row r="460" spans="1:13" x14ac:dyDescent="0.3">
      <c r="A460" s="15">
        <v>6200000</v>
      </c>
      <c r="B460" s="15">
        <v>6220000</v>
      </c>
      <c r="C460" s="248">
        <v>551260</v>
      </c>
      <c r="D460" s="248">
        <v>503810</v>
      </c>
      <c r="E460" s="248">
        <v>422120</v>
      </c>
      <c r="F460" s="248">
        <v>403370</v>
      </c>
      <c r="G460" s="248">
        <v>384620</v>
      </c>
      <c r="H460" s="248">
        <v>365870</v>
      </c>
      <c r="I460" s="248">
        <v>347120</v>
      </c>
      <c r="J460" s="248">
        <v>328370</v>
      </c>
      <c r="K460" s="248">
        <v>309620</v>
      </c>
      <c r="L460" s="248">
        <v>290870</v>
      </c>
      <c r="M460" s="248">
        <v>272120</v>
      </c>
    </row>
    <row r="461" spans="1:13" x14ac:dyDescent="0.3">
      <c r="A461" s="15">
        <v>6220000</v>
      </c>
      <c r="B461" s="15">
        <v>6240000</v>
      </c>
      <c r="C461" s="248">
        <v>555800</v>
      </c>
      <c r="D461" s="248">
        <v>508320</v>
      </c>
      <c r="E461" s="248">
        <v>424760</v>
      </c>
      <c r="F461" s="248">
        <v>406010</v>
      </c>
      <c r="G461" s="248">
        <v>387260</v>
      </c>
      <c r="H461" s="248">
        <v>368510</v>
      </c>
      <c r="I461" s="248">
        <v>349760</v>
      </c>
      <c r="J461" s="248">
        <v>331010</v>
      </c>
      <c r="K461" s="248">
        <v>312260</v>
      </c>
      <c r="L461" s="248">
        <v>293510</v>
      </c>
      <c r="M461" s="248">
        <v>274760</v>
      </c>
    </row>
    <row r="462" spans="1:13" x14ac:dyDescent="0.3">
      <c r="A462" s="15">
        <v>6240000</v>
      </c>
      <c r="B462" s="15">
        <v>6260000</v>
      </c>
      <c r="C462" s="248">
        <v>560340</v>
      </c>
      <c r="D462" s="248">
        <v>512840</v>
      </c>
      <c r="E462" s="248">
        <v>427400</v>
      </c>
      <c r="F462" s="248">
        <v>408650</v>
      </c>
      <c r="G462" s="248">
        <v>389900</v>
      </c>
      <c r="H462" s="248">
        <v>371150</v>
      </c>
      <c r="I462" s="248">
        <v>352400</v>
      </c>
      <c r="J462" s="248">
        <v>333650</v>
      </c>
      <c r="K462" s="248">
        <v>314900</v>
      </c>
      <c r="L462" s="248">
        <v>296150</v>
      </c>
      <c r="M462" s="248">
        <v>277400</v>
      </c>
    </row>
    <row r="463" spans="1:13" x14ac:dyDescent="0.3">
      <c r="A463" s="15">
        <v>6260000</v>
      </c>
      <c r="B463" s="15">
        <v>6280000</v>
      </c>
      <c r="C463" s="248">
        <v>564870</v>
      </c>
      <c r="D463" s="248">
        <v>517350</v>
      </c>
      <c r="E463" s="248">
        <v>430040</v>
      </c>
      <c r="F463" s="248">
        <v>411290</v>
      </c>
      <c r="G463" s="248">
        <v>392540</v>
      </c>
      <c r="H463" s="248">
        <v>373790</v>
      </c>
      <c r="I463" s="248">
        <v>355040</v>
      </c>
      <c r="J463" s="248">
        <v>336290</v>
      </c>
      <c r="K463" s="248">
        <v>317540</v>
      </c>
      <c r="L463" s="248">
        <v>298790</v>
      </c>
      <c r="M463" s="248">
        <v>280040</v>
      </c>
    </row>
    <row r="464" spans="1:13" x14ac:dyDescent="0.3">
      <c r="A464" s="15">
        <v>6280000</v>
      </c>
      <c r="B464" s="15">
        <v>6300000</v>
      </c>
      <c r="C464" s="248">
        <v>569410</v>
      </c>
      <c r="D464" s="248">
        <v>521860</v>
      </c>
      <c r="E464" s="248">
        <v>432680</v>
      </c>
      <c r="F464" s="248">
        <v>413930</v>
      </c>
      <c r="G464" s="248">
        <v>395180</v>
      </c>
      <c r="H464" s="248">
        <v>376430</v>
      </c>
      <c r="I464" s="248">
        <v>357680</v>
      </c>
      <c r="J464" s="248">
        <v>338930</v>
      </c>
      <c r="K464" s="248">
        <v>320180</v>
      </c>
      <c r="L464" s="248">
        <v>301430</v>
      </c>
      <c r="M464" s="248">
        <v>282680</v>
      </c>
    </row>
    <row r="465" spans="1:13" x14ac:dyDescent="0.3">
      <c r="A465" s="15">
        <v>6300000</v>
      </c>
      <c r="B465" s="15">
        <v>6320000</v>
      </c>
      <c r="C465" s="248">
        <v>573940</v>
      </c>
      <c r="D465" s="248">
        <v>526370</v>
      </c>
      <c r="E465" s="248">
        <v>435320</v>
      </c>
      <c r="F465" s="248">
        <v>416570</v>
      </c>
      <c r="G465" s="248">
        <v>397820</v>
      </c>
      <c r="H465" s="248">
        <v>379070</v>
      </c>
      <c r="I465" s="248">
        <v>360320</v>
      </c>
      <c r="J465" s="248">
        <v>341570</v>
      </c>
      <c r="K465" s="248">
        <v>322820</v>
      </c>
      <c r="L465" s="248">
        <v>304070</v>
      </c>
      <c r="M465" s="248">
        <v>285320</v>
      </c>
    </row>
    <row r="466" spans="1:13" x14ac:dyDescent="0.3">
      <c r="A466" s="15">
        <v>6320000</v>
      </c>
      <c r="B466" s="15">
        <v>6340000</v>
      </c>
      <c r="C466" s="248">
        <v>578480</v>
      </c>
      <c r="D466" s="248">
        <v>530880</v>
      </c>
      <c r="E466" s="248">
        <v>437960</v>
      </c>
      <c r="F466" s="248">
        <v>419210</v>
      </c>
      <c r="G466" s="248">
        <v>400460</v>
      </c>
      <c r="H466" s="248">
        <v>381710</v>
      </c>
      <c r="I466" s="248">
        <v>362960</v>
      </c>
      <c r="J466" s="248">
        <v>344210</v>
      </c>
      <c r="K466" s="248">
        <v>325460</v>
      </c>
      <c r="L466" s="248">
        <v>306710</v>
      </c>
      <c r="M466" s="248">
        <v>287960</v>
      </c>
    </row>
    <row r="467" spans="1:13" x14ac:dyDescent="0.3">
      <c r="A467" s="15">
        <v>6340000</v>
      </c>
      <c r="B467" s="15">
        <v>6360000</v>
      </c>
      <c r="C467" s="248">
        <v>583020</v>
      </c>
      <c r="D467" s="248">
        <v>535400</v>
      </c>
      <c r="E467" s="248">
        <v>440600</v>
      </c>
      <c r="F467" s="248">
        <v>421850</v>
      </c>
      <c r="G467" s="248">
        <v>403100</v>
      </c>
      <c r="H467" s="248">
        <v>384350</v>
      </c>
      <c r="I467" s="248">
        <v>365600</v>
      </c>
      <c r="J467" s="248">
        <v>346850</v>
      </c>
      <c r="K467" s="248">
        <v>328100</v>
      </c>
      <c r="L467" s="248">
        <v>309350</v>
      </c>
      <c r="M467" s="248">
        <v>290600</v>
      </c>
    </row>
    <row r="468" spans="1:13" x14ac:dyDescent="0.3">
      <c r="A468" s="15">
        <v>6360000</v>
      </c>
      <c r="B468" s="15">
        <v>6380000</v>
      </c>
      <c r="C468" s="248">
        <v>587550</v>
      </c>
      <c r="D468" s="248">
        <v>539910</v>
      </c>
      <c r="E468" s="248">
        <v>443240</v>
      </c>
      <c r="F468" s="248">
        <v>424490</v>
      </c>
      <c r="G468" s="248">
        <v>405740</v>
      </c>
      <c r="H468" s="248">
        <v>386990</v>
      </c>
      <c r="I468" s="248">
        <v>368240</v>
      </c>
      <c r="J468" s="248">
        <v>349490</v>
      </c>
      <c r="K468" s="248">
        <v>330740</v>
      </c>
      <c r="L468" s="248">
        <v>311990</v>
      </c>
      <c r="M468" s="248">
        <v>293240</v>
      </c>
    </row>
    <row r="469" spans="1:13" x14ac:dyDescent="0.3">
      <c r="A469" s="15">
        <v>6380000</v>
      </c>
      <c r="B469" s="15">
        <v>6400000</v>
      </c>
      <c r="C469" s="248">
        <v>592090</v>
      </c>
      <c r="D469" s="248">
        <v>544420</v>
      </c>
      <c r="E469" s="248">
        <v>445880</v>
      </c>
      <c r="F469" s="248">
        <v>427130</v>
      </c>
      <c r="G469" s="248">
        <v>408380</v>
      </c>
      <c r="H469" s="248">
        <v>389630</v>
      </c>
      <c r="I469" s="248">
        <v>370880</v>
      </c>
      <c r="J469" s="248">
        <v>352130</v>
      </c>
      <c r="K469" s="248">
        <v>333380</v>
      </c>
      <c r="L469" s="248">
        <v>314630</v>
      </c>
      <c r="M469" s="248">
        <v>295880</v>
      </c>
    </row>
    <row r="470" spans="1:13" x14ac:dyDescent="0.3">
      <c r="A470" s="15">
        <v>6400000</v>
      </c>
      <c r="B470" s="15">
        <v>6420000</v>
      </c>
      <c r="C470" s="248">
        <v>596620</v>
      </c>
      <c r="D470" s="248">
        <v>548930</v>
      </c>
      <c r="E470" s="248">
        <v>448520</v>
      </c>
      <c r="F470" s="248">
        <v>429770</v>
      </c>
      <c r="G470" s="248">
        <v>411020</v>
      </c>
      <c r="H470" s="248">
        <v>392270</v>
      </c>
      <c r="I470" s="248">
        <v>373520</v>
      </c>
      <c r="J470" s="248">
        <v>354770</v>
      </c>
      <c r="K470" s="248">
        <v>336020</v>
      </c>
      <c r="L470" s="248">
        <v>317270</v>
      </c>
      <c r="M470" s="248">
        <v>298520</v>
      </c>
    </row>
    <row r="471" spans="1:13" x14ac:dyDescent="0.3">
      <c r="A471" s="15">
        <v>6420000</v>
      </c>
      <c r="B471" s="15">
        <v>6440000</v>
      </c>
      <c r="C471" s="248">
        <v>601160</v>
      </c>
      <c r="D471" s="248">
        <v>553440</v>
      </c>
      <c r="E471" s="248">
        <v>451160</v>
      </c>
      <c r="F471" s="248">
        <v>432410</v>
      </c>
      <c r="G471" s="248">
        <v>413660</v>
      </c>
      <c r="H471" s="248">
        <v>394910</v>
      </c>
      <c r="I471" s="248">
        <v>376160</v>
      </c>
      <c r="J471" s="248">
        <v>357410</v>
      </c>
      <c r="K471" s="248">
        <v>338660</v>
      </c>
      <c r="L471" s="248">
        <v>319910</v>
      </c>
      <c r="M471" s="248">
        <v>301160</v>
      </c>
    </row>
    <row r="472" spans="1:13" x14ac:dyDescent="0.3">
      <c r="A472" s="15">
        <v>6440000</v>
      </c>
      <c r="B472" s="15">
        <v>6460000</v>
      </c>
      <c r="C472" s="248">
        <v>605700</v>
      </c>
      <c r="D472" s="248">
        <v>557960</v>
      </c>
      <c r="E472" s="248">
        <v>453800</v>
      </c>
      <c r="F472" s="248">
        <v>435050</v>
      </c>
      <c r="G472" s="248">
        <v>416300</v>
      </c>
      <c r="H472" s="248">
        <v>397550</v>
      </c>
      <c r="I472" s="248">
        <v>378800</v>
      </c>
      <c r="J472" s="248">
        <v>360050</v>
      </c>
      <c r="K472" s="248">
        <v>341300</v>
      </c>
      <c r="L472" s="248">
        <v>322550</v>
      </c>
      <c r="M472" s="248">
        <v>303800</v>
      </c>
    </row>
    <row r="473" spans="1:13" x14ac:dyDescent="0.3">
      <c r="A473" s="15">
        <v>6460000</v>
      </c>
      <c r="B473" s="15">
        <v>6480000</v>
      </c>
      <c r="C473" s="248">
        <v>610230</v>
      </c>
      <c r="D473" s="248">
        <v>562470</v>
      </c>
      <c r="E473" s="248">
        <v>456440</v>
      </c>
      <c r="F473" s="248">
        <v>437690</v>
      </c>
      <c r="G473" s="248">
        <v>418940</v>
      </c>
      <c r="H473" s="248">
        <v>400190</v>
      </c>
      <c r="I473" s="248">
        <v>381440</v>
      </c>
      <c r="J473" s="248">
        <v>362690</v>
      </c>
      <c r="K473" s="248">
        <v>343940</v>
      </c>
      <c r="L473" s="248">
        <v>325190</v>
      </c>
      <c r="M473" s="248">
        <v>306440</v>
      </c>
    </row>
    <row r="474" spans="1:13" x14ac:dyDescent="0.3">
      <c r="A474" s="15">
        <v>6480000</v>
      </c>
      <c r="B474" s="15">
        <v>6500000</v>
      </c>
      <c r="C474" s="248">
        <v>614770</v>
      </c>
      <c r="D474" s="248">
        <v>566980</v>
      </c>
      <c r="E474" s="248">
        <v>459080</v>
      </c>
      <c r="F474" s="248">
        <v>440330</v>
      </c>
      <c r="G474" s="248">
        <v>421580</v>
      </c>
      <c r="H474" s="248">
        <v>402830</v>
      </c>
      <c r="I474" s="248">
        <v>384080</v>
      </c>
      <c r="J474" s="248">
        <v>365330</v>
      </c>
      <c r="K474" s="248">
        <v>346580</v>
      </c>
      <c r="L474" s="248">
        <v>327830</v>
      </c>
      <c r="M474" s="248">
        <v>309080</v>
      </c>
    </row>
    <row r="475" spans="1:13" x14ac:dyDescent="0.3">
      <c r="A475" s="15">
        <v>6500000</v>
      </c>
      <c r="B475" s="15">
        <v>6520000</v>
      </c>
      <c r="C475" s="248">
        <v>619300</v>
      </c>
      <c r="D475" s="248">
        <v>571490</v>
      </c>
      <c r="E475" s="248">
        <v>461720</v>
      </c>
      <c r="F475" s="248">
        <v>442970</v>
      </c>
      <c r="G475" s="248">
        <v>424220</v>
      </c>
      <c r="H475" s="248">
        <v>405470</v>
      </c>
      <c r="I475" s="248">
        <v>386720</v>
      </c>
      <c r="J475" s="248">
        <v>367970</v>
      </c>
      <c r="K475" s="248">
        <v>349220</v>
      </c>
      <c r="L475" s="248">
        <v>330470</v>
      </c>
      <c r="M475" s="248">
        <v>311720</v>
      </c>
    </row>
    <row r="476" spans="1:13" x14ac:dyDescent="0.3">
      <c r="A476" s="15">
        <v>6520000</v>
      </c>
      <c r="B476" s="15">
        <v>6540000</v>
      </c>
      <c r="C476" s="248">
        <v>623840</v>
      </c>
      <c r="D476" s="248">
        <v>576000</v>
      </c>
      <c r="E476" s="248">
        <v>464360</v>
      </c>
      <c r="F476" s="248">
        <v>445610</v>
      </c>
      <c r="G476" s="248">
        <v>426860</v>
      </c>
      <c r="H476" s="248">
        <v>408110</v>
      </c>
      <c r="I476" s="248">
        <v>389360</v>
      </c>
      <c r="J476" s="248">
        <v>370610</v>
      </c>
      <c r="K476" s="248">
        <v>351860</v>
      </c>
      <c r="L476" s="248">
        <v>333110</v>
      </c>
      <c r="M476" s="248">
        <v>314360</v>
      </c>
    </row>
    <row r="477" spans="1:13" x14ac:dyDescent="0.3">
      <c r="A477" s="15">
        <v>6540000</v>
      </c>
      <c r="B477" s="15">
        <v>6560000</v>
      </c>
      <c r="C477" s="248">
        <v>628380</v>
      </c>
      <c r="D477" s="248">
        <v>580520</v>
      </c>
      <c r="E477" s="248">
        <v>467000</v>
      </c>
      <c r="F477" s="248">
        <v>448250</v>
      </c>
      <c r="G477" s="248">
        <v>429500</v>
      </c>
      <c r="H477" s="248">
        <v>410750</v>
      </c>
      <c r="I477" s="248">
        <v>392000</v>
      </c>
      <c r="J477" s="248">
        <v>373250</v>
      </c>
      <c r="K477" s="248">
        <v>354500</v>
      </c>
      <c r="L477" s="248">
        <v>335750</v>
      </c>
      <c r="M477" s="248">
        <v>317000</v>
      </c>
    </row>
    <row r="478" spans="1:13" x14ac:dyDescent="0.3">
      <c r="A478" s="15">
        <v>6560000</v>
      </c>
      <c r="B478" s="15">
        <v>6580000</v>
      </c>
      <c r="C478" s="248">
        <v>632910</v>
      </c>
      <c r="D478" s="248">
        <v>585030</v>
      </c>
      <c r="E478" s="248">
        <v>469640</v>
      </c>
      <c r="F478" s="248">
        <v>450890</v>
      </c>
      <c r="G478" s="248">
        <v>432140</v>
      </c>
      <c r="H478" s="248">
        <v>413390</v>
      </c>
      <c r="I478" s="248">
        <v>394640</v>
      </c>
      <c r="J478" s="248">
        <v>375890</v>
      </c>
      <c r="K478" s="248">
        <v>357140</v>
      </c>
      <c r="L478" s="248">
        <v>338390</v>
      </c>
      <c r="M478" s="248">
        <v>319640</v>
      </c>
    </row>
    <row r="479" spans="1:13" x14ac:dyDescent="0.3">
      <c r="A479" s="15">
        <v>6580000</v>
      </c>
      <c r="B479" s="15">
        <v>6600000</v>
      </c>
      <c r="C479" s="248">
        <v>637450</v>
      </c>
      <c r="D479" s="248">
        <v>589540</v>
      </c>
      <c r="E479" s="248">
        <v>472280</v>
      </c>
      <c r="F479" s="248">
        <v>453530</v>
      </c>
      <c r="G479" s="248">
        <v>434780</v>
      </c>
      <c r="H479" s="248">
        <v>416030</v>
      </c>
      <c r="I479" s="248">
        <v>397280</v>
      </c>
      <c r="J479" s="248">
        <v>378530</v>
      </c>
      <c r="K479" s="248">
        <v>359780</v>
      </c>
      <c r="L479" s="248">
        <v>341030</v>
      </c>
      <c r="M479" s="248">
        <v>322280</v>
      </c>
    </row>
    <row r="480" spans="1:13" x14ac:dyDescent="0.3">
      <c r="A480" s="15">
        <v>6600000</v>
      </c>
      <c r="B480" s="15">
        <v>6620000</v>
      </c>
      <c r="C480" s="248">
        <v>641980</v>
      </c>
      <c r="D480" s="248">
        <v>594050</v>
      </c>
      <c r="E480" s="248">
        <v>474920</v>
      </c>
      <c r="F480" s="248">
        <v>456170</v>
      </c>
      <c r="G480" s="248">
        <v>437420</v>
      </c>
      <c r="H480" s="248">
        <v>418670</v>
      </c>
      <c r="I480" s="248">
        <v>399920</v>
      </c>
      <c r="J480" s="248">
        <v>381170</v>
      </c>
      <c r="K480" s="248">
        <v>362420</v>
      </c>
      <c r="L480" s="248">
        <v>343670</v>
      </c>
      <c r="M480" s="248">
        <v>324920</v>
      </c>
    </row>
    <row r="481" spans="1:13" x14ac:dyDescent="0.3">
      <c r="A481" s="15">
        <v>6620000</v>
      </c>
      <c r="B481" s="15">
        <v>6640000</v>
      </c>
      <c r="C481" s="248">
        <v>646520</v>
      </c>
      <c r="D481" s="248">
        <v>598560</v>
      </c>
      <c r="E481" s="248">
        <v>477560</v>
      </c>
      <c r="F481" s="248">
        <v>458810</v>
      </c>
      <c r="G481" s="248">
        <v>440060</v>
      </c>
      <c r="H481" s="248">
        <v>421310</v>
      </c>
      <c r="I481" s="248">
        <v>402560</v>
      </c>
      <c r="J481" s="248">
        <v>383810</v>
      </c>
      <c r="K481" s="248">
        <v>365060</v>
      </c>
      <c r="L481" s="248">
        <v>346310</v>
      </c>
      <c r="M481" s="248">
        <v>327560</v>
      </c>
    </row>
    <row r="482" spans="1:13" x14ac:dyDescent="0.3">
      <c r="A482" s="15">
        <v>6640000</v>
      </c>
      <c r="B482" s="15">
        <v>6660000</v>
      </c>
      <c r="C482" s="248">
        <v>651060</v>
      </c>
      <c r="D482" s="248">
        <v>603080</v>
      </c>
      <c r="E482" s="248">
        <v>481320</v>
      </c>
      <c r="F482" s="248">
        <v>461450</v>
      </c>
      <c r="G482" s="248">
        <v>442700</v>
      </c>
      <c r="H482" s="248">
        <v>423950</v>
      </c>
      <c r="I482" s="248">
        <v>405200</v>
      </c>
      <c r="J482" s="248">
        <v>386450</v>
      </c>
      <c r="K482" s="248">
        <v>367700</v>
      </c>
      <c r="L482" s="248">
        <v>348950</v>
      </c>
      <c r="M482" s="248">
        <v>330200</v>
      </c>
    </row>
    <row r="483" spans="1:13" x14ac:dyDescent="0.3">
      <c r="A483" s="15">
        <v>6660000</v>
      </c>
      <c r="B483" s="15">
        <v>6680000</v>
      </c>
      <c r="C483" s="248">
        <v>655590</v>
      </c>
      <c r="D483" s="248">
        <v>607590</v>
      </c>
      <c r="E483" s="248">
        <v>485540</v>
      </c>
      <c r="F483" s="248">
        <v>464090</v>
      </c>
      <c r="G483" s="248">
        <v>445340</v>
      </c>
      <c r="H483" s="248">
        <v>426590</v>
      </c>
      <c r="I483" s="248">
        <v>407840</v>
      </c>
      <c r="J483" s="248">
        <v>389090</v>
      </c>
      <c r="K483" s="248">
        <v>370340</v>
      </c>
      <c r="L483" s="248">
        <v>351590</v>
      </c>
      <c r="M483" s="248">
        <v>332840</v>
      </c>
    </row>
    <row r="484" spans="1:13" x14ac:dyDescent="0.3">
      <c r="A484" s="15">
        <v>6680000</v>
      </c>
      <c r="B484" s="15">
        <v>6700000</v>
      </c>
      <c r="C484" s="248">
        <v>660130</v>
      </c>
      <c r="D484" s="248">
        <v>612100</v>
      </c>
      <c r="E484" s="248">
        <v>489760</v>
      </c>
      <c r="F484" s="248">
        <v>466730</v>
      </c>
      <c r="G484" s="248">
        <v>447980</v>
      </c>
      <c r="H484" s="248">
        <v>429230</v>
      </c>
      <c r="I484" s="248">
        <v>410480</v>
      </c>
      <c r="J484" s="248">
        <v>391730</v>
      </c>
      <c r="K484" s="248">
        <v>372980</v>
      </c>
      <c r="L484" s="248">
        <v>354230</v>
      </c>
      <c r="M484" s="248">
        <v>335480</v>
      </c>
    </row>
    <row r="485" spans="1:13" x14ac:dyDescent="0.3">
      <c r="A485" s="15">
        <v>6700000</v>
      </c>
      <c r="B485" s="15">
        <v>6720000</v>
      </c>
      <c r="C485" s="248">
        <v>664660</v>
      </c>
      <c r="D485" s="248">
        <v>616610</v>
      </c>
      <c r="E485" s="248">
        <v>493990</v>
      </c>
      <c r="F485" s="248">
        <v>469370</v>
      </c>
      <c r="G485" s="248">
        <v>450620</v>
      </c>
      <c r="H485" s="248">
        <v>431870</v>
      </c>
      <c r="I485" s="248">
        <v>413120</v>
      </c>
      <c r="J485" s="248">
        <v>394370</v>
      </c>
      <c r="K485" s="248">
        <v>375620</v>
      </c>
      <c r="L485" s="248">
        <v>356870</v>
      </c>
      <c r="M485" s="248">
        <v>338120</v>
      </c>
    </row>
    <row r="486" spans="1:13" x14ac:dyDescent="0.3">
      <c r="A486" s="15">
        <v>6720000</v>
      </c>
      <c r="B486" s="15">
        <v>6740000</v>
      </c>
      <c r="C486" s="248">
        <v>669200</v>
      </c>
      <c r="D486" s="248">
        <v>621120</v>
      </c>
      <c r="E486" s="248">
        <v>498210</v>
      </c>
      <c r="F486" s="248">
        <v>472010</v>
      </c>
      <c r="G486" s="248">
        <v>453260</v>
      </c>
      <c r="H486" s="248">
        <v>434510</v>
      </c>
      <c r="I486" s="248">
        <v>415760</v>
      </c>
      <c r="J486" s="248">
        <v>397010</v>
      </c>
      <c r="K486" s="248">
        <v>378260</v>
      </c>
      <c r="L486" s="248">
        <v>359510</v>
      </c>
      <c r="M486" s="248">
        <v>340760</v>
      </c>
    </row>
    <row r="487" spans="1:13" x14ac:dyDescent="0.3">
      <c r="A487" s="15">
        <v>6740000</v>
      </c>
      <c r="B487" s="15">
        <v>6760000</v>
      </c>
      <c r="C487" s="248">
        <v>673740</v>
      </c>
      <c r="D487" s="248">
        <v>625640</v>
      </c>
      <c r="E487" s="248">
        <v>502440</v>
      </c>
      <c r="F487" s="248">
        <v>474650</v>
      </c>
      <c r="G487" s="248">
        <v>455900</v>
      </c>
      <c r="H487" s="248">
        <v>437150</v>
      </c>
      <c r="I487" s="248">
        <v>418400</v>
      </c>
      <c r="J487" s="248">
        <v>399650</v>
      </c>
      <c r="K487" s="248">
        <v>380900</v>
      </c>
      <c r="L487" s="248">
        <v>362150</v>
      </c>
      <c r="M487" s="248">
        <v>343400</v>
      </c>
    </row>
    <row r="488" spans="1:13" x14ac:dyDescent="0.3">
      <c r="A488" s="15">
        <v>6760000</v>
      </c>
      <c r="B488" s="15">
        <v>6780000</v>
      </c>
      <c r="C488" s="248">
        <v>678270</v>
      </c>
      <c r="D488" s="248">
        <v>630150</v>
      </c>
      <c r="E488" s="248">
        <v>506660</v>
      </c>
      <c r="F488" s="248">
        <v>477290</v>
      </c>
      <c r="G488" s="248">
        <v>458540</v>
      </c>
      <c r="H488" s="248">
        <v>439790</v>
      </c>
      <c r="I488" s="248">
        <v>421040</v>
      </c>
      <c r="J488" s="248">
        <v>402290</v>
      </c>
      <c r="K488" s="248">
        <v>383540</v>
      </c>
      <c r="L488" s="248">
        <v>364790</v>
      </c>
      <c r="M488" s="248">
        <v>346040</v>
      </c>
    </row>
    <row r="489" spans="1:13" x14ac:dyDescent="0.3">
      <c r="A489" s="15">
        <v>6780000</v>
      </c>
      <c r="B489" s="15">
        <v>6800000</v>
      </c>
      <c r="C489" s="248">
        <v>682810</v>
      </c>
      <c r="D489" s="248">
        <v>634660</v>
      </c>
      <c r="E489" s="248">
        <v>510880</v>
      </c>
      <c r="F489" s="248">
        <v>480880</v>
      </c>
      <c r="G489" s="248">
        <v>461180</v>
      </c>
      <c r="H489" s="248">
        <v>442430</v>
      </c>
      <c r="I489" s="248">
        <v>423680</v>
      </c>
      <c r="J489" s="248">
        <v>404930</v>
      </c>
      <c r="K489" s="248">
        <v>386180</v>
      </c>
      <c r="L489" s="248">
        <v>367430</v>
      </c>
      <c r="M489" s="248">
        <v>348680</v>
      </c>
    </row>
    <row r="490" spans="1:13" x14ac:dyDescent="0.3">
      <c r="A490" s="15">
        <v>6800000</v>
      </c>
      <c r="B490" s="15">
        <v>6820000</v>
      </c>
      <c r="C490" s="248">
        <v>687340</v>
      </c>
      <c r="D490" s="248">
        <v>639170</v>
      </c>
      <c r="E490" s="248">
        <v>515110</v>
      </c>
      <c r="F490" s="248">
        <v>485110</v>
      </c>
      <c r="G490" s="248">
        <v>463820</v>
      </c>
      <c r="H490" s="248">
        <v>445070</v>
      </c>
      <c r="I490" s="248">
        <v>426320</v>
      </c>
      <c r="J490" s="248">
        <v>407570</v>
      </c>
      <c r="K490" s="248">
        <v>388820</v>
      </c>
      <c r="L490" s="248">
        <v>370070</v>
      </c>
      <c r="M490" s="248">
        <v>351320</v>
      </c>
    </row>
    <row r="491" spans="1:13" x14ac:dyDescent="0.3">
      <c r="A491" s="15">
        <v>6820000</v>
      </c>
      <c r="B491" s="15">
        <v>6840000</v>
      </c>
      <c r="C491" s="248">
        <v>691880</v>
      </c>
      <c r="D491" s="248">
        <v>643680</v>
      </c>
      <c r="E491" s="248">
        <v>519330</v>
      </c>
      <c r="F491" s="248">
        <v>489330</v>
      </c>
      <c r="G491" s="248">
        <v>466460</v>
      </c>
      <c r="H491" s="248">
        <v>447710</v>
      </c>
      <c r="I491" s="248">
        <v>428960</v>
      </c>
      <c r="J491" s="248">
        <v>410210</v>
      </c>
      <c r="K491" s="248">
        <v>391460</v>
      </c>
      <c r="L491" s="248">
        <v>372710</v>
      </c>
      <c r="M491" s="248">
        <v>353960</v>
      </c>
    </row>
    <row r="492" spans="1:13" x14ac:dyDescent="0.3">
      <c r="A492" s="15">
        <v>6840000</v>
      </c>
      <c r="B492" s="15">
        <v>6860000</v>
      </c>
      <c r="C492" s="248">
        <v>696420</v>
      </c>
      <c r="D492" s="248">
        <v>648200</v>
      </c>
      <c r="E492" s="248">
        <v>523560</v>
      </c>
      <c r="F492" s="248">
        <v>493560</v>
      </c>
      <c r="G492" s="248">
        <v>469100</v>
      </c>
      <c r="H492" s="248">
        <v>450350</v>
      </c>
      <c r="I492" s="248">
        <v>431600</v>
      </c>
      <c r="J492" s="248">
        <v>412850</v>
      </c>
      <c r="K492" s="248">
        <v>394100</v>
      </c>
      <c r="L492" s="248">
        <v>375350</v>
      </c>
      <c r="M492" s="248">
        <v>356600</v>
      </c>
    </row>
    <row r="493" spans="1:13" x14ac:dyDescent="0.3">
      <c r="A493" s="15">
        <v>6860000</v>
      </c>
      <c r="B493" s="15">
        <v>6880000</v>
      </c>
      <c r="C493" s="248">
        <v>700950</v>
      </c>
      <c r="D493" s="248">
        <v>652710</v>
      </c>
      <c r="E493" s="248">
        <v>527780</v>
      </c>
      <c r="F493" s="248">
        <v>497780</v>
      </c>
      <c r="G493" s="248">
        <v>471740</v>
      </c>
      <c r="H493" s="248">
        <v>452990</v>
      </c>
      <c r="I493" s="248">
        <v>434240</v>
      </c>
      <c r="J493" s="248">
        <v>415490</v>
      </c>
      <c r="K493" s="248">
        <v>396740</v>
      </c>
      <c r="L493" s="248">
        <v>377990</v>
      </c>
      <c r="M493" s="248">
        <v>359240</v>
      </c>
    </row>
    <row r="494" spans="1:13" x14ac:dyDescent="0.3">
      <c r="A494" s="15">
        <v>6880000</v>
      </c>
      <c r="B494" s="15">
        <v>6900000</v>
      </c>
      <c r="C494" s="248">
        <v>705490</v>
      </c>
      <c r="D494" s="248">
        <v>657220</v>
      </c>
      <c r="E494" s="248">
        <v>532000</v>
      </c>
      <c r="F494" s="248">
        <v>502000</v>
      </c>
      <c r="G494" s="248">
        <v>474380</v>
      </c>
      <c r="H494" s="248">
        <v>455630</v>
      </c>
      <c r="I494" s="248">
        <v>436880</v>
      </c>
      <c r="J494" s="248">
        <v>418130</v>
      </c>
      <c r="K494" s="248">
        <v>399380</v>
      </c>
      <c r="L494" s="248">
        <v>380630</v>
      </c>
      <c r="M494" s="248">
        <v>361880</v>
      </c>
    </row>
    <row r="495" spans="1:13" x14ac:dyDescent="0.3">
      <c r="A495" s="15">
        <v>6900000</v>
      </c>
      <c r="B495" s="15">
        <v>6920000</v>
      </c>
      <c r="C495" s="248">
        <v>710020</v>
      </c>
      <c r="D495" s="248">
        <v>661730</v>
      </c>
      <c r="E495" s="248">
        <v>536230</v>
      </c>
      <c r="F495" s="248">
        <v>506230</v>
      </c>
      <c r="G495" s="248">
        <v>477020</v>
      </c>
      <c r="H495" s="248">
        <v>458270</v>
      </c>
      <c r="I495" s="248">
        <v>439520</v>
      </c>
      <c r="J495" s="248">
        <v>420770</v>
      </c>
      <c r="K495" s="248">
        <v>402020</v>
      </c>
      <c r="L495" s="248">
        <v>383270</v>
      </c>
      <c r="M495" s="248">
        <v>364520</v>
      </c>
    </row>
    <row r="496" spans="1:13" x14ac:dyDescent="0.3">
      <c r="A496" s="15">
        <v>6920000</v>
      </c>
      <c r="B496" s="15">
        <v>6940000</v>
      </c>
      <c r="C496" s="248">
        <v>714560</v>
      </c>
      <c r="D496" s="248">
        <v>666240</v>
      </c>
      <c r="E496" s="248">
        <v>540450</v>
      </c>
      <c r="F496" s="248">
        <v>510450</v>
      </c>
      <c r="G496" s="248">
        <v>480450</v>
      </c>
      <c r="H496" s="248">
        <v>460910</v>
      </c>
      <c r="I496" s="248">
        <v>442160</v>
      </c>
      <c r="J496" s="248">
        <v>423410</v>
      </c>
      <c r="K496" s="248">
        <v>404660</v>
      </c>
      <c r="L496" s="248">
        <v>385910</v>
      </c>
      <c r="M496" s="248">
        <v>367160</v>
      </c>
    </row>
    <row r="497" spans="1:13" x14ac:dyDescent="0.3">
      <c r="A497" s="15">
        <v>6940000</v>
      </c>
      <c r="B497" s="15">
        <v>6960000</v>
      </c>
      <c r="C497" s="248">
        <v>719100</v>
      </c>
      <c r="D497" s="248">
        <v>670760</v>
      </c>
      <c r="E497" s="248">
        <v>544680</v>
      </c>
      <c r="F497" s="248">
        <v>514680</v>
      </c>
      <c r="G497" s="248">
        <v>484680</v>
      </c>
      <c r="H497" s="248">
        <v>463550</v>
      </c>
      <c r="I497" s="248">
        <v>444800</v>
      </c>
      <c r="J497" s="248">
        <v>426050</v>
      </c>
      <c r="K497" s="248">
        <v>407300</v>
      </c>
      <c r="L497" s="248">
        <v>388550</v>
      </c>
      <c r="M497" s="248">
        <v>369800</v>
      </c>
    </row>
    <row r="498" spans="1:13" x14ac:dyDescent="0.3">
      <c r="A498" s="15">
        <v>6960000</v>
      </c>
      <c r="B498" s="15">
        <v>6980000</v>
      </c>
      <c r="C498" s="248">
        <v>723630</v>
      </c>
      <c r="D498" s="248">
        <v>675270</v>
      </c>
      <c r="E498" s="248">
        <v>548900</v>
      </c>
      <c r="F498" s="248">
        <v>518900</v>
      </c>
      <c r="G498" s="248">
        <v>488900</v>
      </c>
      <c r="H498" s="248">
        <v>466190</v>
      </c>
      <c r="I498" s="248">
        <v>447440</v>
      </c>
      <c r="J498" s="248">
        <v>428690</v>
      </c>
      <c r="K498" s="248">
        <v>409940</v>
      </c>
      <c r="L498" s="248">
        <v>391190</v>
      </c>
      <c r="M498" s="248">
        <v>372440</v>
      </c>
    </row>
    <row r="499" spans="1:13" x14ac:dyDescent="0.3">
      <c r="A499" s="15">
        <v>6980000</v>
      </c>
      <c r="B499" s="15">
        <v>7000000</v>
      </c>
      <c r="C499" s="248">
        <v>728170</v>
      </c>
      <c r="D499" s="248">
        <v>679780</v>
      </c>
      <c r="E499" s="248">
        <v>553120</v>
      </c>
      <c r="F499" s="248">
        <v>523120</v>
      </c>
      <c r="G499" s="248">
        <v>493120</v>
      </c>
      <c r="H499" s="248">
        <v>468830</v>
      </c>
      <c r="I499" s="248">
        <v>450080</v>
      </c>
      <c r="J499" s="248">
        <v>431330</v>
      </c>
      <c r="K499" s="248">
        <v>412580</v>
      </c>
      <c r="L499" s="248">
        <v>393830</v>
      </c>
      <c r="M499" s="248">
        <v>375080</v>
      </c>
    </row>
    <row r="500" spans="1:13" x14ac:dyDescent="0.3">
      <c r="A500" s="15">
        <v>7000000</v>
      </c>
      <c r="B500" s="15">
        <v>7020000</v>
      </c>
      <c r="C500" s="248">
        <v>732700</v>
      </c>
      <c r="D500" s="248">
        <v>684290</v>
      </c>
      <c r="E500" s="248">
        <v>557350</v>
      </c>
      <c r="F500" s="248">
        <v>527350</v>
      </c>
      <c r="G500" s="248">
        <v>497350</v>
      </c>
      <c r="H500" s="248">
        <v>471470</v>
      </c>
      <c r="I500" s="248">
        <v>452720</v>
      </c>
      <c r="J500" s="248">
        <v>433970</v>
      </c>
      <c r="K500" s="248">
        <v>415220</v>
      </c>
      <c r="L500" s="248">
        <v>396470</v>
      </c>
      <c r="M500" s="248">
        <v>377720</v>
      </c>
    </row>
    <row r="501" spans="1:13" x14ac:dyDescent="0.3">
      <c r="A501" s="15">
        <v>7020000</v>
      </c>
      <c r="B501" s="15">
        <v>7040000</v>
      </c>
      <c r="C501" s="248">
        <v>737240</v>
      </c>
      <c r="D501" s="248">
        <v>688800</v>
      </c>
      <c r="E501" s="248">
        <v>561570</v>
      </c>
      <c r="F501" s="248">
        <v>531570</v>
      </c>
      <c r="G501" s="248">
        <v>501570</v>
      </c>
      <c r="H501" s="248">
        <v>474110</v>
      </c>
      <c r="I501" s="248">
        <v>455360</v>
      </c>
      <c r="J501" s="248">
        <v>436610</v>
      </c>
      <c r="K501" s="248">
        <v>417860</v>
      </c>
      <c r="L501" s="248">
        <v>399110</v>
      </c>
      <c r="M501" s="248">
        <v>380360</v>
      </c>
    </row>
    <row r="502" spans="1:13" x14ac:dyDescent="0.3">
      <c r="A502" s="15">
        <v>7040000</v>
      </c>
      <c r="B502" s="15">
        <v>7060000</v>
      </c>
      <c r="C502" s="248">
        <v>741780</v>
      </c>
      <c r="D502" s="248">
        <v>693320</v>
      </c>
      <c r="E502" s="248">
        <v>565800</v>
      </c>
      <c r="F502" s="248">
        <v>535800</v>
      </c>
      <c r="G502" s="248">
        <v>505800</v>
      </c>
      <c r="H502" s="248">
        <v>476750</v>
      </c>
      <c r="I502" s="248">
        <v>458000</v>
      </c>
      <c r="J502" s="248">
        <v>439250</v>
      </c>
      <c r="K502" s="248">
        <v>420500</v>
      </c>
      <c r="L502" s="248">
        <v>401750</v>
      </c>
      <c r="M502" s="248">
        <v>383000</v>
      </c>
    </row>
    <row r="503" spans="1:13" x14ac:dyDescent="0.3">
      <c r="A503" s="15">
        <v>7060000</v>
      </c>
      <c r="B503" s="15">
        <v>7080000</v>
      </c>
      <c r="C503" s="248">
        <v>746310</v>
      </c>
      <c r="D503" s="248">
        <v>697830</v>
      </c>
      <c r="E503" s="248">
        <v>570020</v>
      </c>
      <c r="F503" s="248">
        <v>540020</v>
      </c>
      <c r="G503" s="248">
        <v>510020</v>
      </c>
      <c r="H503" s="248">
        <v>480020</v>
      </c>
      <c r="I503" s="248">
        <v>460640</v>
      </c>
      <c r="J503" s="248">
        <v>441890</v>
      </c>
      <c r="K503" s="248">
        <v>423140</v>
      </c>
      <c r="L503" s="248">
        <v>404390</v>
      </c>
      <c r="M503" s="248">
        <v>385640</v>
      </c>
    </row>
    <row r="504" spans="1:13" x14ac:dyDescent="0.3">
      <c r="A504" s="15">
        <v>7080000</v>
      </c>
      <c r="B504" s="15">
        <v>7100000</v>
      </c>
      <c r="C504" s="248">
        <v>750850</v>
      </c>
      <c r="D504" s="248">
        <v>702340</v>
      </c>
      <c r="E504" s="248">
        <v>574240</v>
      </c>
      <c r="F504" s="248">
        <v>544240</v>
      </c>
      <c r="G504" s="248">
        <v>514240</v>
      </c>
      <c r="H504" s="248">
        <v>484240</v>
      </c>
      <c r="I504" s="248">
        <v>463280</v>
      </c>
      <c r="J504" s="248">
        <v>444530</v>
      </c>
      <c r="K504" s="248">
        <v>425780</v>
      </c>
      <c r="L504" s="248">
        <v>407030</v>
      </c>
      <c r="M504" s="248">
        <v>388280</v>
      </c>
    </row>
    <row r="505" spans="1:13" x14ac:dyDescent="0.3">
      <c r="A505" s="15">
        <v>7100000</v>
      </c>
      <c r="B505" s="15">
        <v>7120000</v>
      </c>
      <c r="C505" s="248">
        <v>755380</v>
      </c>
      <c r="D505" s="248">
        <v>706850</v>
      </c>
      <c r="E505" s="248">
        <v>578470</v>
      </c>
      <c r="F505" s="248">
        <v>548470</v>
      </c>
      <c r="G505" s="248">
        <v>518470</v>
      </c>
      <c r="H505" s="248">
        <v>488470</v>
      </c>
      <c r="I505" s="248">
        <v>465920</v>
      </c>
      <c r="J505" s="248">
        <v>447170</v>
      </c>
      <c r="K505" s="248">
        <v>428420</v>
      </c>
      <c r="L505" s="248">
        <v>409670</v>
      </c>
      <c r="M505" s="248">
        <v>390920</v>
      </c>
    </row>
    <row r="506" spans="1:13" x14ac:dyDescent="0.3">
      <c r="A506" s="15">
        <v>7120000</v>
      </c>
      <c r="B506" s="15">
        <v>7140000</v>
      </c>
      <c r="C506" s="248">
        <v>759920</v>
      </c>
      <c r="D506" s="248">
        <v>711360</v>
      </c>
      <c r="E506" s="248">
        <v>582690</v>
      </c>
      <c r="F506" s="248">
        <v>552690</v>
      </c>
      <c r="G506" s="248">
        <v>522690</v>
      </c>
      <c r="H506" s="248">
        <v>492690</v>
      </c>
      <c r="I506" s="248">
        <v>468560</v>
      </c>
      <c r="J506" s="248">
        <v>449810</v>
      </c>
      <c r="K506" s="248">
        <v>431060</v>
      </c>
      <c r="L506" s="248">
        <v>412310</v>
      </c>
      <c r="M506" s="248">
        <v>393560</v>
      </c>
    </row>
    <row r="507" spans="1:13" x14ac:dyDescent="0.3">
      <c r="A507" s="15">
        <v>7140000</v>
      </c>
      <c r="B507" s="15">
        <v>7160000</v>
      </c>
      <c r="C507" s="248">
        <v>764460</v>
      </c>
      <c r="D507" s="248">
        <v>715880</v>
      </c>
      <c r="E507" s="248">
        <v>586920</v>
      </c>
      <c r="F507" s="248">
        <v>556920</v>
      </c>
      <c r="G507" s="248">
        <v>526920</v>
      </c>
      <c r="H507" s="248">
        <v>496920</v>
      </c>
      <c r="I507" s="248">
        <v>471200</v>
      </c>
      <c r="J507" s="248">
        <v>452450</v>
      </c>
      <c r="K507" s="248">
        <v>433700</v>
      </c>
      <c r="L507" s="248">
        <v>414950</v>
      </c>
      <c r="M507" s="248">
        <v>396200</v>
      </c>
    </row>
    <row r="508" spans="1:13" x14ac:dyDescent="0.3">
      <c r="A508" s="15">
        <v>7160000</v>
      </c>
      <c r="B508" s="15">
        <v>7180000</v>
      </c>
      <c r="C508" s="248">
        <v>768990</v>
      </c>
      <c r="D508" s="248">
        <v>720390</v>
      </c>
      <c r="E508" s="248">
        <v>591140</v>
      </c>
      <c r="F508" s="248">
        <v>561140</v>
      </c>
      <c r="G508" s="248">
        <v>531140</v>
      </c>
      <c r="H508" s="248">
        <v>501140</v>
      </c>
      <c r="I508" s="248">
        <v>473840</v>
      </c>
      <c r="J508" s="248">
        <v>455090</v>
      </c>
      <c r="K508" s="248">
        <v>436340</v>
      </c>
      <c r="L508" s="248">
        <v>417590</v>
      </c>
      <c r="M508" s="248">
        <v>398840</v>
      </c>
    </row>
    <row r="509" spans="1:13" x14ac:dyDescent="0.3">
      <c r="A509" s="15">
        <v>7180000</v>
      </c>
      <c r="B509" s="15">
        <v>7200000</v>
      </c>
      <c r="C509" s="248">
        <v>773530</v>
      </c>
      <c r="D509" s="248">
        <v>724900</v>
      </c>
      <c r="E509" s="248">
        <v>595360</v>
      </c>
      <c r="F509" s="248">
        <v>565360</v>
      </c>
      <c r="G509" s="248">
        <v>535360</v>
      </c>
      <c r="H509" s="248">
        <v>505360</v>
      </c>
      <c r="I509" s="248">
        <v>476480</v>
      </c>
      <c r="J509" s="248">
        <v>457730</v>
      </c>
      <c r="K509" s="248">
        <v>438980</v>
      </c>
      <c r="L509" s="248">
        <v>420230</v>
      </c>
      <c r="M509" s="248">
        <v>401480</v>
      </c>
    </row>
    <row r="510" spans="1:13" x14ac:dyDescent="0.3">
      <c r="A510" s="15">
        <v>7200000</v>
      </c>
      <c r="B510" s="15">
        <v>7220000</v>
      </c>
      <c r="C510" s="248">
        <v>778060</v>
      </c>
      <c r="D510" s="248">
        <v>729410</v>
      </c>
      <c r="E510" s="248">
        <v>599590</v>
      </c>
      <c r="F510" s="248">
        <v>569590</v>
      </c>
      <c r="G510" s="248">
        <v>539590</v>
      </c>
      <c r="H510" s="248">
        <v>509590</v>
      </c>
      <c r="I510" s="248">
        <v>479590</v>
      </c>
      <c r="J510" s="248">
        <v>460370</v>
      </c>
      <c r="K510" s="248">
        <v>441620</v>
      </c>
      <c r="L510" s="248">
        <v>422870</v>
      </c>
      <c r="M510" s="248">
        <v>404120</v>
      </c>
    </row>
    <row r="511" spans="1:13" x14ac:dyDescent="0.3">
      <c r="A511" s="15">
        <v>7220000</v>
      </c>
      <c r="B511" s="15">
        <v>7240000</v>
      </c>
      <c r="C511" s="248">
        <v>782600</v>
      </c>
      <c r="D511" s="248">
        <v>733920</v>
      </c>
      <c r="E511" s="248">
        <v>603810</v>
      </c>
      <c r="F511" s="248">
        <v>573810</v>
      </c>
      <c r="G511" s="248">
        <v>543810</v>
      </c>
      <c r="H511" s="248">
        <v>513810</v>
      </c>
      <c r="I511" s="248">
        <v>483810</v>
      </c>
      <c r="J511" s="248">
        <v>463010</v>
      </c>
      <c r="K511" s="248">
        <v>444260</v>
      </c>
      <c r="L511" s="248">
        <v>425510</v>
      </c>
      <c r="M511" s="248">
        <v>406760</v>
      </c>
    </row>
    <row r="512" spans="1:13" x14ac:dyDescent="0.3">
      <c r="A512" s="15">
        <v>7240000</v>
      </c>
      <c r="B512" s="15">
        <v>7260000</v>
      </c>
      <c r="C512" s="248">
        <v>787140</v>
      </c>
      <c r="D512" s="248">
        <v>738440</v>
      </c>
      <c r="E512" s="248">
        <v>608040</v>
      </c>
      <c r="F512" s="248">
        <v>578040</v>
      </c>
      <c r="G512" s="248">
        <v>548040</v>
      </c>
      <c r="H512" s="248">
        <v>518040</v>
      </c>
      <c r="I512" s="248">
        <v>488040</v>
      </c>
      <c r="J512" s="248">
        <v>465650</v>
      </c>
      <c r="K512" s="248">
        <v>446900</v>
      </c>
      <c r="L512" s="248">
        <v>428150</v>
      </c>
      <c r="M512" s="248">
        <v>409400</v>
      </c>
    </row>
    <row r="513" spans="1:13" x14ac:dyDescent="0.3">
      <c r="A513" s="15">
        <v>7260000</v>
      </c>
      <c r="B513" s="15">
        <v>7280000</v>
      </c>
      <c r="C513" s="248">
        <v>791670</v>
      </c>
      <c r="D513" s="248">
        <v>742950</v>
      </c>
      <c r="E513" s="248">
        <v>612260</v>
      </c>
      <c r="F513" s="248">
        <v>582260</v>
      </c>
      <c r="G513" s="248">
        <v>552260</v>
      </c>
      <c r="H513" s="248">
        <v>522260</v>
      </c>
      <c r="I513" s="248">
        <v>492260</v>
      </c>
      <c r="J513" s="248">
        <v>468290</v>
      </c>
      <c r="K513" s="248">
        <v>449540</v>
      </c>
      <c r="L513" s="248">
        <v>430790</v>
      </c>
      <c r="M513" s="248">
        <v>412040</v>
      </c>
    </row>
    <row r="514" spans="1:13" x14ac:dyDescent="0.3">
      <c r="A514" s="15">
        <v>7280000</v>
      </c>
      <c r="B514" s="15">
        <v>7300000</v>
      </c>
      <c r="C514" s="248">
        <v>796210</v>
      </c>
      <c r="D514" s="248">
        <v>747460</v>
      </c>
      <c r="E514" s="248">
        <v>616480</v>
      </c>
      <c r="F514" s="248">
        <v>586480</v>
      </c>
      <c r="G514" s="248">
        <v>556480</v>
      </c>
      <c r="H514" s="248">
        <v>526480</v>
      </c>
      <c r="I514" s="248">
        <v>496480</v>
      </c>
      <c r="J514" s="248">
        <v>470930</v>
      </c>
      <c r="K514" s="248">
        <v>452180</v>
      </c>
      <c r="L514" s="248">
        <v>433430</v>
      </c>
      <c r="M514" s="248">
        <v>414680</v>
      </c>
    </row>
    <row r="515" spans="1:13" x14ac:dyDescent="0.3">
      <c r="A515" s="15">
        <v>7300000</v>
      </c>
      <c r="B515" s="15">
        <v>7320000</v>
      </c>
      <c r="C515" s="248">
        <v>800740</v>
      </c>
      <c r="D515" s="248">
        <v>751970</v>
      </c>
      <c r="E515" s="248">
        <v>620710</v>
      </c>
      <c r="F515" s="248">
        <v>590710</v>
      </c>
      <c r="G515" s="248">
        <v>560710</v>
      </c>
      <c r="H515" s="248">
        <v>530710</v>
      </c>
      <c r="I515" s="248">
        <v>500710</v>
      </c>
      <c r="J515" s="248">
        <v>473570</v>
      </c>
      <c r="K515" s="248">
        <v>454820</v>
      </c>
      <c r="L515" s="248">
        <v>436070</v>
      </c>
      <c r="M515" s="248">
        <v>417320</v>
      </c>
    </row>
    <row r="516" spans="1:13" x14ac:dyDescent="0.3">
      <c r="A516" s="15">
        <v>7320000</v>
      </c>
      <c r="B516" s="15">
        <v>7340000</v>
      </c>
      <c r="C516" s="248">
        <v>805280</v>
      </c>
      <c r="D516" s="248">
        <v>756480</v>
      </c>
      <c r="E516" s="248">
        <v>624930</v>
      </c>
      <c r="F516" s="248">
        <v>594930</v>
      </c>
      <c r="G516" s="248">
        <v>564930</v>
      </c>
      <c r="H516" s="248">
        <v>534930</v>
      </c>
      <c r="I516" s="248">
        <v>504930</v>
      </c>
      <c r="J516" s="248">
        <v>476210</v>
      </c>
      <c r="K516" s="248">
        <v>457460</v>
      </c>
      <c r="L516" s="248">
        <v>438710</v>
      </c>
      <c r="M516" s="248">
        <v>419960</v>
      </c>
    </row>
    <row r="517" spans="1:13" x14ac:dyDescent="0.3">
      <c r="A517" s="15">
        <v>7340000</v>
      </c>
      <c r="B517" s="15">
        <v>7360000</v>
      </c>
      <c r="C517" s="248">
        <v>809820</v>
      </c>
      <c r="D517" s="248">
        <v>761000</v>
      </c>
      <c r="E517" s="248">
        <v>629160</v>
      </c>
      <c r="F517" s="248">
        <v>599160</v>
      </c>
      <c r="G517" s="248">
        <v>569160</v>
      </c>
      <c r="H517" s="248">
        <v>539160</v>
      </c>
      <c r="I517" s="248">
        <v>509160</v>
      </c>
      <c r="J517" s="248">
        <v>479160</v>
      </c>
      <c r="K517" s="248">
        <v>460100</v>
      </c>
      <c r="L517" s="248">
        <v>441350</v>
      </c>
      <c r="M517" s="248">
        <v>422600</v>
      </c>
    </row>
    <row r="518" spans="1:13" x14ac:dyDescent="0.3">
      <c r="A518" s="15">
        <v>7360000</v>
      </c>
      <c r="B518" s="15">
        <v>7380000</v>
      </c>
      <c r="C518" s="248">
        <v>814350</v>
      </c>
      <c r="D518" s="248">
        <v>765510</v>
      </c>
      <c r="E518" s="248">
        <v>633380</v>
      </c>
      <c r="F518" s="248">
        <v>603380</v>
      </c>
      <c r="G518" s="248">
        <v>573380</v>
      </c>
      <c r="H518" s="248">
        <v>543380</v>
      </c>
      <c r="I518" s="248">
        <v>513380</v>
      </c>
      <c r="J518" s="248">
        <v>483380</v>
      </c>
      <c r="K518" s="248">
        <v>462740</v>
      </c>
      <c r="L518" s="248">
        <v>443990</v>
      </c>
      <c r="M518" s="248">
        <v>425240</v>
      </c>
    </row>
    <row r="519" spans="1:13" x14ac:dyDescent="0.3">
      <c r="A519" s="15">
        <v>7380000</v>
      </c>
      <c r="B519" s="15">
        <v>7400000</v>
      </c>
      <c r="C519" s="248">
        <v>818890</v>
      </c>
      <c r="D519" s="248">
        <v>770020</v>
      </c>
      <c r="E519" s="248">
        <v>637600</v>
      </c>
      <c r="F519" s="248">
        <v>607600</v>
      </c>
      <c r="G519" s="248">
        <v>577600</v>
      </c>
      <c r="H519" s="248">
        <v>547600</v>
      </c>
      <c r="I519" s="248">
        <v>517600</v>
      </c>
      <c r="J519" s="248">
        <v>487600</v>
      </c>
      <c r="K519" s="248">
        <v>465380</v>
      </c>
      <c r="L519" s="248">
        <v>446630</v>
      </c>
      <c r="M519" s="248">
        <v>427880</v>
      </c>
    </row>
    <row r="520" spans="1:13" x14ac:dyDescent="0.3">
      <c r="A520" s="15">
        <v>7400000</v>
      </c>
      <c r="B520" s="15">
        <v>7420000</v>
      </c>
      <c r="C520" s="248">
        <v>823420</v>
      </c>
      <c r="D520" s="248">
        <v>774530</v>
      </c>
      <c r="E520" s="248">
        <v>641830</v>
      </c>
      <c r="F520" s="248">
        <v>611830</v>
      </c>
      <c r="G520" s="248">
        <v>581830</v>
      </c>
      <c r="H520" s="248">
        <v>551830</v>
      </c>
      <c r="I520" s="248">
        <v>521830</v>
      </c>
      <c r="J520" s="248">
        <v>491830</v>
      </c>
      <c r="K520" s="248">
        <v>468020</v>
      </c>
      <c r="L520" s="248">
        <v>449270</v>
      </c>
      <c r="M520" s="248">
        <v>430520</v>
      </c>
    </row>
    <row r="521" spans="1:13" x14ac:dyDescent="0.3">
      <c r="A521" s="15">
        <v>7420000</v>
      </c>
      <c r="B521" s="15">
        <v>7440000</v>
      </c>
      <c r="C521" s="248">
        <v>827960</v>
      </c>
      <c r="D521" s="248">
        <v>779040</v>
      </c>
      <c r="E521" s="248">
        <v>646050</v>
      </c>
      <c r="F521" s="248">
        <v>616050</v>
      </c>
      <c r="G521" s="248">
        <v>586050</v>
      </c>
      <c r="H521" s="248">
        <v>556050</v>
      </c>
      <c r="I521" s="248">
        <v>526050</v>
      </c>
      <c r="J521" s="248">
        <v>496050</v>
      </c>
      <c r="K521" s="248">
        <v>470660</v>
      </c>
      <c r="L521" s="248">
        <v>451910</v>
      </c>
      <c r="M521" s="248">
        <v>433160</v>
      </c>
    </row>
    <row r="522" spans="1:13" x14ac:dyDescent="0.3">
      <c r="A522" s="15">
        <v>7440000</v>
      </c>
      <c r="B522" s="15">
        <v>7460000</v>
      </c>
      <c r="C522" s="248">
        <v>832500</v>
      </c>
      <c r="D522" s="248">
        <v>783560</v>
      </c>
      <c r="E522" s="248">
        <v>650280</v>
      </c>
      <c r="F522" s="248">
        <v>620280</v>
      </c>
      <c r="G522" s="248">
        <v>590280</v>
      </c>
      <c r="H522" s="248">
        <v>560280</v>
      </c>
      <c r="I522" s="248">
        <v>530280</v>
      </c>
      <c r="J522" s="248">
        <v>500280</v>
      </c>
      <c r="K522" s="248">
        <v>473300</v>
      </c>
      <c r="L522" s="248">
        <v>454550</v>
      </c>
      <c r="M522" s="248">
        <v>435800</v>
      </c>
    </row>
    <row r="523" spans="1:13" x14ac:dyDescent="0.3">
      <c r="A523" s="15">
        <v>7460000</v>
      </c>
      <c r="B523" s="15">
        <v>7480000</v>
      </c>
      <c r="C523" s="248">
        <v>837030</v>
      </c>
      <c r="D523" s="248">
        <v>788070</v>
      </c>
      <c r="E523" s="248">
        <v>654500</v>
      </c>
      <c r="F523" s="248">
        <v>624500</v>
      </c>
      <c r="G523" s="248">
        <v>594500</v>
      </c>
      <c r="H523" s="248">
        <v>564500</v>
      </c>
      <c r="I523" s="248">
        <v>534500</v>
      </c>
      <c r="J523" s="248">
        <v>504500</v>
      </c>
      <c r="K523" s="248">
        <v>475940</v>
      </c>
      <c r="L523" s="248">
        <v>457190</v>
      </c>
      <c r="M523" s="248">
        <v>438440</v>
      </c>
    </row>
    <row r="524" spans="1:13" x14ac:dyDescent="0.3">
      <c r="A524" s="15">
        <v>7480000</v>
      </c>
      <c r="B524" s="15">
        <v>7500000</v>
      </c>
      <c r="C524" s="248">
        <v>841570</v>
      </c>
      <c r="D524" s="248">
        <v>792580</v>
      </c>
      <c r="E524" s="248">
        <v>658720</v>
      </c>
      <c r="F524" s="248">
        <v>628720</v>
      </c>
      <c r="G524" s="248">
        <v>598720</v>
      </c>
      <c r="H524" s="248">
        <v>568720</v>
      </c>
      <c r="I524" s="248">
        <v>538720</v>
      </c>
      <c r="J524" s="248">
        <v>508720</v>
      </c>
      <c r="K524" s="248">
        <v>478720</v>
      </c>
      <c r="L524" s="248">
        <v>459830</v>
      </c>
      <c r="M524" s="248">
        <v>441080</v>
      </c>
    </row>
    <row r="525" spans="1:13" x14ac:dyDescent="0.3">
      <c r="A525" s="15">
        <v>7500000</v>
      </c>
      <c r="B525" s="15">
        <v>7520000</v>
      </c>
      <c r="C525" s="248">
        <v>846100</v>
      </c>
      <c r="D525" s="248">
        <v>797090</v>
      </c>
      <c r="E525" s="248">
        <v>662950</v>
      </c>
      <c r="F525" s="248">
        <v>632950</v>
      </c>
      <c r="G525" s="248">
        <v>602950</v>
      </c>
      <c r="H525" s="248">
        <v>572950</v>
      </c>
      <c r="I525" s="248">
        <v>542950</v>
      </c>
      <c r="J525" s="248">
        <v>512950</v>
      </c>
      <c r="K525" s="248">
        <v>482950</v>
      </c>
      <c r="L525" s="248">
        <v>462470</v>
      </c>
      <c r="M525" s="248">
        <v>443720</v>
      </c>
    </row>
    <row r="526" spans="1:13" x14ac:dyDescent="0.3">
      <c r="A526" s="15">
        <v>7520000</v>
      </c>
      <c r="B526" s="15">
        <v>7540000</v>
      </c>
      <c r="C526" s="248">
        <v>850640</v>
      </c>
      <c r="D526" s="248">
        <v>801600</v>
      </c>
      <c r="E526" s="248">
        <v>667170</v>
      </c>
      <c r="F526" s="248">
        <v>637170</v>
      </c>
      <c r="G526" s="248">
        <v>607170</v>
      </c>
      <c r="H526" s="248">
        <v>577170</v>
      </c>
      <c r="I526" s="248">
        <v>547170</v>
      </c>
      <c r="J526" s="248">
        <v>517170</v>
      </c>
      <c r="K526" s="248">
        <v>487170</v>
      </c>
      <c r="L526" s="248">
        <v>465110</v>
      </c>
      <c r="M526" s="248">
        <v>446360</v>
      </c>
    </row>
    <row r="527" spans="1:13" x14ac:dyDescent="0.3">
      <c r="A527" s="15">
        <v>7540000</v>
      </c>
      <c r="B527" s="15">
        <v>7560000</v>
      </c>
      <c r="C527" s="248">
        <v>855180</v>
      </c>
      <c r="D527" s="248">
        <v>806120</v>
      </c>
      <c r="E527" s="248">
        <v>671400</v>
      </c>
      <c r="F527" s="248">
        <v>641400</v>
      </c>
      <c r="G527" s="248">
        <v>611400</v>
      </c>
      <c r="H527" s="248">
        <v>581400</v>
      </c>
      <c r="I527" s="248">
        <v>551400</v>
      </c>
      <c r="J527" s="248">
        <v>521400</v>
      </c>
      <c r="K527" s="248">
        <v>491400</v>
      </c>
      <c r="L527" s="248">
        <v>467750</v>
      </c>
      <c r="M527" s="248">
        <v>449000</v>
      </c>
    </row>
    <row r="528" spans="1:13" x14ac:dyDescent="0.3">
      <c r="A528" s="15">
        <v>7560000</v>
      </c>
      <c r="B528" s="15">
        <v>7580000</v>
      </c>
      <c r="C528" s="248">
        <v>859710</v>
      </c>
      <c r="D528" s="248">
        <v>810630</v>
      </c>
      <c r="E528" s="248">
        <v>675620</v>
      </c>
      <c r="F528" s="248">
        <v>645620</v>
      </c>
      <c r="G528" s="248">
        <v>615620</v>
      </c>
      <c r="H528" s="248">
        <v>585620</v>
      </c>
      <c r="I528" s="248">
        <v>555620</v>
      </c>
      <c r="J528" s="248">
        <v>525620</v>
      </c>
      <c r="K528" s="248">
        <v>495620</v>
      </c>
      <c r="L528" s="248">
        <v>470390</v>
      </c>
      <c r="M528" s="248">
        <v>451640</v>
      </c>
    </row>
    <row r="529" spans="1:13" x14ac:dyDescent="0.3">
      <c r="A529" s="15">
        <v>7580000</v>
      </c>
      <c r="B529" s="15">
        <v>7600000</v>
      </c>
      <c r="C529" s="248">
        <v>864250</v>
      </c>
      <c r="D529" s="248">
        <v>815140</v>
      </c>
      <c r="E529" s="248">
        <v>679840</v>
      </c>
      <c r="F529" s="248">
        <v>649840</v>
      </c>
      <c r="G529" s="248">
        <v>619840</v>
      </c>
      <c r="H529" s="248">
        <v>589840</v>
      </c>
      <c r="I529" s="248">
        <v>559840</v>
      </c>
      <c r="J529" s="248">
        <v>529840</v>
      </c>
      <c r="K529" s="248">
        <v>499840</v>
      </c>
      <c r="L529" s="248">
        <v>473030</v>
      </c>
      <c r="M529" s="248">
        <v>454280</v>
      </c>
    </row>
    <row r="530" spans="1:13" x14ac:dyDescent="0.3">
      <c r="A530" s="15">
        <v>7600000</v>
      </c>
      <c r="B530" s="15">
        <v>7620000</v>
      </c>
      <c r="C530" s="248">
        <v>868780</v>
      </c>
      <c r="D530" s="248">
        <v>819650</v>
      </c>
      <c r="E530" s="248">
        <v>684070</v>
      </c>
      <c r="F530" s="248">
        <v>654070</v>
      </c>
      <c r="G530" s="248">
        <v>624070</v>
      </c>
      <c r="H530" s="248">
        <v>594070</v>
      </c>
      <c r="I530" s="248">
        <v>564070</v>
      </c>
      <c r="J530" s="248">
        <v>534070</v>
      </c>
      <c r="K530" s="248">
        <v>504070</v>
      </c>
      <c r="L530" s="248">
        <v>475670</v>
      </c>
      <c r="M530" s="248">
        <v>456920</v>
      </c>
    </row>
    <row r="531" spans="1:13" x14ac:dyDescent="0.3">
      <c r="A531" s="15">
        <v>7620000</v>
      </c>
      <c r="B531" s="15">
        <v>7640000</v>
      </c>
      <c r="C531" s="248">
        <v>873320</v>
      </c>
      <c r="D531" s="248">
        <v>824160</v>
      </c>
      <c r="E531" s="248">
        <v>688290</v>
      </c>
      <c r="F531" s="248">
        <v>658290</v>
      </c>
      <c r="G531" s="248">
        <v>628290</v>
      </c>
      <c r="H531" s="248">
        <v>598290</v>
      </c>
      <c r="I531" s="248">
        <v>568290</v>
      </c>
      <c r="J531" s="248">
        <v>538290</v>
      </c>
      <c r="K531" s="248">
        <v>508290</v>
      </c>
      <c r="L531" s="248">
        <v>478310</v>
      </c>
      <c r="M531" s="248">
        <v>459560</v>
      </c>
    </row>
    <row r="532" spans="1:13" x14ac:dyDescent="0.3">
      <c r="A532" s="15">
        <v>7640000</v>
      </c>
      <c r="B532" s="15">
        <v>7660000</v>
      </c>
      <c r="C532" s="248">
        <v>877860</v>
      </c>
      <c r="D532" s="248">
        <v>828680</v>
      </c>
      <c r="E532" s="248">
        <v>692520</v>
      </c>
      <c r="F532" s="248">
        <v>662520</v>
      </c>
      <c r="G532" s="248">
        <v>632520</v>
      </c>
      <c r="H532" s="248">
        <v>602520</v>
      </c>
      <c r="I532" s="248">
        <v>572520</v>
      </c>
      <c r="J532" s="248">
        <v>542520</v>
      </c>
      <c r="K532" s="248">
        <v>512520</v>
      </c>
      <c r="L532" s="248">
        <v>482520</v>
      </c>
      <c r="M532" s="248">
        <v>462200</v>
      </c>
    </row>
    <row r="533" spans="1:13" x14ac:dyDescent="0.3">
      <c r="A533" s="15">
        <v>7660000</v>
      </c>
      <c r="B533" s="15">
        <v>7680000</v>
      </c>
      <c r="C533" s="248">
        <v>882390</v>
      </c>
      <c r="D533" s="248">
        <v>833190</v>
      </c>
      <c r="E533" s="248">
        <v>696740</v>
      </c>
      <c r="F533" s="248">
        <v>666740</v>
      </c>
      <c r="G533" s="248">
        <v>636740</v>
      </c>
      <c r="H533" s="248">
        <v>606740</v>
      </c>
      <c r="I533" s="248">
        <v>576740</v>
      </c>
      <c r="J533" s="248">
        <v>546740</v>
      </c>
      <c r="K533" s="248">
        <v>516740</v>
      </c>
      <c r="L533" s="248">
        <v>486740</v>
      </c>
      <c r="M533" s="248">
        <v>464840</v>
      </c>
    </row>
    <row r="534" spans="1:13" x14ac:dyDescent="0.3">
      <c r="A534" s="15">
        <v>7680000</v>
      </c>
      <c r="B534" s="15">
        <v>7700000</v>
      </c>
      <c r="C534" s="248">
        <v>886930</v>
      </c>
      <c r="D534" s="248">
        <v>837700</v>
      </c>
      <c r="E534" s="248">
        <v>700960</v>
      </c>
      <c r="F534" s="248">
        <v>670960</v>
      </c>
      <c r="G534" s="248">
        <v>640960</v>
      </c>
      <c r="H534" s="248">
        <v>610960</v>
      </c>
      <c r="I534" s="248">
        <v>580960</v>
      </c>
      <c r="J534" s="248">
        <v>550960</v>
      </c>
      <c r="K534" s="248">
        <v>520960</v>
      </c>
      <c r="L534" s="248">
        <v>490960</v>
      </c>
      <c r="M534" s="248">
        <v>467480</v>
      </c>
    </row>
    <row r="535" spans="1:13" x14ac:dyDescent="0.3">
      <c r="A535" s="15">
        <v>7700000</v>
      </c>
      <c r="B535" s="15">
        <v>7720000</v>
      </c>
      <c r="C535" s="248">
        <v>891460</v>
      </c>
      <c r="D535" s="248">
        <v>842210</v>
      </c>
      <c r="E535" s="248">
        <v>705190</v>
      </c>
      <c r="F535" s="248">
        <v>675190</v>
      </c>
      <c r="G535" s="248">
        <v>645190</v>
      </c>
      <c r="H535" s="248">
        <v>615190</v>
      </c>
      <c r="I535" s="248">
        <v>585190</v>
      </c>
      <c r="J535" s="248">
        <v>555190</v>
      </c>
      <c r="K535" s="248">
        <v>525190</v>
      </c>
      <c r="L535" s="248">
        <v>495190</v>
      </c>
      <c r="M535" s="248">
        <v>470120</v>
      </c>
    </row>
    <row r="536" spans="1:13" x14ac:dyDescent="0.3">
      <c r="A536" s="15">
        <v>7720000</v>
      </c>
      <c r="B536" s="15">
        <v>7740000</v>
      </c>
      <c r="C536" s="248">
        <v>896000</v>
      </c>
      <c r="D536" s="248">
        <v>846720</v>
      </c>
      <c r="E536" s="248">
        <v>709410</v>
      </c>
      <c r="F536" s="248">
        <v>679410</v>
      </c>
      <c r="G536" s="248">
        <v>649410</v>
      </c>
      <c r="H536" s="248">
        <v>619410</v>
      </c>
      <c r="I536" s="248">
        <v>589410</v>
      </c>
      <c r="J536" s="248">
        <v>559410</v>
      </c>
      <c r="K536" s="248">
        <v>529410</v>
      </c>
      <c r="L536" s="248">
        <v>499410</v>
      </c>
      <c r="M536" s="248">
        <v>472760</v>
      </c>
    </row>
    <row r="537" spans="1:13" x14ac:dyDescent="0.3">
      <c r="A537" s="15">
        <v>7740000</v>
      </c>
      <c r="B537" s="15">
        <v>7760000</v>
      </c>
      <c r="C537" s="248">
        <v>900540</v>
      </c>
      <c r="D537" s="248">
        <v>851240</v>
      </c>
      <c r="E537" s="248">
        <v>713640</v>
      </c>
      <c r="F537" s="248">
        <v>683640</v>
      </c>
      <c r="G537" s="248">
        <v>653640</v>
      </c>
      <c r="H537" s="248">
        <v>623640</v>
      </c>
      <c r="I537" s="248">
        <v>593640</v>
      </c>
      <c r="J537" s="248">
        <v>563640</v>
      </c>
      <c r="K537" s="248">
        <v>533640</v>
      </c>
      <c r="L537" s="248">
        <v>503640</v>
      </c>
      <c r="M537" s="248">
        <v>475400</v>
      </c>
    </row>
    <row r="538" spans="1:13" x14ac:dyDescent="0.3">
      <c r="A538" s="15">
        <v>7760000</v>
      </c>
      <c r="B538" s="15">
        <v>7780000</v>
      </c>
      <c r="C538" s="248">
        <v>905070</v>
      </c>
      <c r="D538" s="248">
        <v>855750</v>
      </c>
      <c r="E538" s="248">
        <v>717860</v>
      </c>
      <c r="F538" s="248">
        <v>687860</v>
      </c>
      <c r="G538" s="248">
        <v>657860</v>
      </c>
      <c r="H538" s="248">
        <v>627860</v>
      </c>
      <c r="I538" s="248">
        <v>597860</v>
      </c>
      <c r="J538" s="248">
        <v>567860</v>
      </c>
      <c r="K538" s="248">
        <v>537860</v>
      </c>
      <c r="L538" s="248">
        <v>507860</v>
      </c>
      <c r="M538" s="248">
        <v>478040</v>
      </c>
    </row>
    <row r="539" spans="1:13" x14ac:dyDescent="0.3">
      <c r="A539" s="15">
        <v>7780000</v>
      </c>
      <c r="B539" s="15">
        <v>7800000</v>
      </c>
      <c r="C539" s="248">
        <v>909610</v>
      </c>
      <c r="D539" s="248">
        <v>860260</v>
      </c>
      <c r="E539" s="248">
        <v>722080</v>
      </c>
      <c r="F539" s="248">
        <v>692080</v>
      </c>
      <c r="G539" s="248">
        <v>662080</v>
      </c>
      <c r="H539" s="248">
        <v>632080</v>
      </c>
      <c r="I539" s="248">
        <v>602080</v>
      </c>
      <c r="J539" s="248">
        <v>572080</v>
      </c>
      <c r="K539" s="248">
        <v>542080</v>
      </c>
      <c r="L539" s="248">
        <v>512080</v>
      </c>
      <c r="M539" s="248">
        <v>482080</v>
      </c>
    </row>
    <row r="540" spans="1:13" x14ac:dyDescent="0.3">
      <c r="A540" s="15">
        <v>7800000</v>
      </c>
      <c r="B540" s="15">
        <v>7820000</v>
      </c>
      <c r="C540" s="248">
        <v>914140</v>
      </c>
      <c r="D540" s="248">
        <v>864770</v>
      </c>
      <c r="E540" s="248">
        <v>726310</v>
      </c>
      <c r="F540" s="248">
        <v>696310</v>
      </c>
      <c r="G540" s="248">
        <v>666310</v>
      </c>
      <c r="H540" s="248">
        <v>636310</v>
      </c>
      <c r="I540" s="248">
        <v>606310</v>
      </c>
      <c r="J540" s="248">
        <v>576310</v>
      </c>
      <c r="K540" s="248">
        <v>546310</v>
      </c>
      <c r="L540" s="248">
        <v>516310</v>
      </c>
      <c r="M540" s="248">
        <v>486310</v>
      </c>
    </row>
    <row r="541" spans="1:13" x14ac:dyDescent="0.3">
      <c r="A541" s="15">
        <v>7820000</v>
      </c>
      <c r="B541" s="15">
        <v>7840000</v>
      </c>
      <c r="C541" s="248">
        <v>918680</v>
      </c>
      <c r="D541" s="248">
        <v>869280</v>
      </c>
      <c r="E541" s="248">
        <v>730530</v>
      </c>
      <c r="F541" s="248">
        <v>700530</v>
      </c>
      <c r="G541" s="248">
        <v>670530</v>
      </c>
      <c r="H541" s="248">
        <v>640530</v>
      </c>
      <c r="I541" s="248">
        <v>610530</v>
      </c>
      <c r="J541" s="248">
        <v>580530</v>
      </c>
      <c r="K541" s="248">
        <v>550530</v>
      </c>
      <c r="L541" s="248">
        <v>520530</v>
      </c>
      <c r="M541" s="248">
        <v>490530</v>
      </c>
    </row>
    <row r="542" spans="1:13" x14ac:dyDescent="0.3">
      <c r="A542" s="15">
        <v>7840000</v>
      </c>
      <c r="B542" s="15">
        <v>7860000</v>
      </c>
      <c r="C542" s="248">
        <v>923220</v>
      </c>
      <c r="D542" s="248">
        <v>873800</v>
      </c>
      <c r="E542" s="248">
        <v>734760</v>
      </c>
      <c r="F542" s="248">
        <v>704760</v>
      </c>
      <c r="G542" s="248">
        <v>674760</v>
      </c>
      <c r="H542" s="248">
        <v>644760</v>
      </c>
      <c r="I542" s="248">
        <v>614760</v>
      </c>
      <c r="J542" s="248">
        <v>584760</v>
      </c>
      <c r="K542" s="248">
        <v>554760</v>
      </c>
      <c r="L542" s="248">
        <v>524760</v>
      </c>
      <c r="M542" s="248">
        <v>494760</v>
      </c>
    </row>
    <row r="543" spans="1:13" x14ac:dyDescent="0.3">
      <c r="A543" s="15">
        <v>7860000</v>
      </c>
      <c r="B543" s="15">
        <v>7880000</v>
      </c>
      <c r="C543" s="248">
        <v>927750</v>
      </c>
      <c r="D543" s="248">
        <v>878310</v>
      </c>
      <c r="E543" s="248">
        <v>738980</v>
      </c>
      <c r="F543" s="248">
        <v>708980</v>
      </c>
      <c r="G543" s="248">
        <v>678980</v>
      </c>
      <c r="H543" s="248">
        <v>648980</v>
      </c>
      <c r="I543" s="248">
        <v>618980</v>
      </c>
      <c r="J543" s="248">
        <v>588980</v>
      </c>
      <c r="K543" s="248">
        <v>558980</v>
      </c>
      <c r="L543" s="248">
        <v>528980</v>
      </c>
      <c r="M543" s="248">
        <v>498980</v>
      </c>
    </row>
    <row r="544" spans="1:13" x14ac:dyDescent="0.3">
      <c r="A544" s="15">
        <v>7880000</v>
      </c>
      <c r="B544" s="15">
        <v>7900000</v>
      </c>
      <c r="C544" s="248">
        <v>932290</v>
      </c>
      <c r="D544" s="248">
        <v>882820</v>
      </c>
      <c r="E544" s="248">
        <v>743200</v>
      </c>
      <c r="F544" s="248">
        <v>713200</v>
      </c>
      <c r="G544" s="248">
        <v>683200</v>
      </c>
      <c r="H544" s="248">
        <v>653200</v>
      </c>
      <c r="I544" s="248">
        <v>623200</v>
      </c>
      <c r="J544" s="248">
        <v>593200</v>
      </c>
      <c r="K544" s="248">
        <v>563200</v>
      </c>
      <c r="L544" s="248">
        <v>533200</v>
      </c>
      <c r="M544" s="248">
        <v>503200</v>
      </c>
    </row>
    <row r="545" spans="1:13" x14ac:dyDescent="0.3">
      <c r="A545" s="15">
        <v>7900000</v>
      </c>
      <c r="B545" s="15">
        <v>7920000</v>
      </c>
      <c r="C545" s="248">
        <v>936820</v>
      </c>
      <c r="D545" s="248">
        <v>887330</v>
      </c>
      <c r="E545" s="248">
        <v>747430</v>
      </c>
      <c r="F545" s="248">
        <v>717430</v>
      </c>
      <c r="G545" s="248">
        <v>687430</v>
      </c>
      <c r="H545" s="248">
        <v>657430</v>
      </c>
      <c r="I545" s="248">
        <v>627430</v>
      </c>
      <c r="J545" s="248">
        <v>597430</v>
      </c>
      <c r="K545" s="248">
        <v>567430</v>
      </c>
      <c r="L545" s="248">
        <v>537430</v>
      </c>
      <c r="M545" s="248">
        <v>507430</v>
      </c>
    </row>
    <row r="546" spans="1:13" x14ac:dyDescent="0.3">
      <c r="A546" s="15">
        <v>7920000</v>
      </c>
      <c r="B546" s="15">
        <v>7940000</v>
      </c>
      <c r="C546" s="248">
        <v>941360</v>
      </c>
      <c r="D546" s="248">
        <v>891840</v>
      </c>
      <c r="E546" s="248">
        <v>751650</v>
      </c>
      <c r="F546" s="248">
        <v>721650</v>
      </c>
      <c r="G546" s="248">
        <v>691650</v>
      </c>
      <c r="H546" s="248">
        <v>661650</v>
      </c>
      <c r="I546" s="248">
        <v>631650</v>
      </c>
      <c r="J546" s="248">
        <v>601650</v>
      </c>
      <c r="K546" s="248">
        <v>571650</v>
      </c>
      <c r="L546" s="248">
        <v>541650</v>
      </c>
      <c r="M546" s="248">
        <v>511650</v>
      </c>
    </row>
    <row r="547" spans="1:13" x14ac:dyDescent="0.3">
      <c r="A547" s="15">
        <v>7940000</v>
      </c>
      <c r="B547" s="15">
        <v>7960000</v>
      </c>
      <c r="C547" s="248">
        <v>945900</v>
      </c>
      <c r="D547" s="248">
        <v>896360</v>
      </c>
      <c r="E547" s="248">
        <v>755880</v>
      </c>
      <c r="F547" s="248">
        <v>725880</v>
      </c>
      <c r="G547" s="248">
        <v>695880</v>
      </c>
      <c r="H547" s="248">
        <v>665880</v>
      </c>
      <c r="I547" s="248">
        <v>635880</v>
      </c>
      <c r="J547" s="248">
        <v>605880</v>
      </c>
      <c r="K547" s="248">
        <v>575880</v>
      </c>
      <c r="L547" s="248">
        <v>545880</v>
      </c>
      <c r="M547" s="248">
        <v>515880</v>
      </c>
    </row>
    <row r="548" spans="1:13" x14ac:dyDescent="0.3">
      <c r="A548" s="15">
        <v>7960000</v>
      </c>
      <c r="B548" s="15">
        <v>7980000</v>
      </c>
      <c r="C548" s="248">
        <v>950430</v>
      </c>
      <c r="D548" s="248">
        <v>900870</v>
      </c>
      <c r="E548" s="248">
        <v>760100</v>
      </c>
      <c r="F548" s="248">
        <v>730100</v>
      </c>
      <c r="G548" s="248">
        <v>700100</v>
      </c>
      <c r="H548" s="248">
        <v>670100</v>
      </c>
      <c r="I548" s="248">
        <v>640100</v>
      </c>
      <c r="J548" s="248">
        <v>610100</v>
      </c>
      <c r="K548" s="248">
        <v>580100</v>
      </c>
      <c r="L548" s="248">
        <v>550100</v>
      </c>
      <c r="M548" s="248">
        <v>520100</v>
      </c>
    </row>
    <row r="549" spans="1:13" x14ac:dyDescent="0.3">
      <c r="A549" s="15">
        <v>7980000</v>
      </c>
      <c r="B549" s="15">
        <v>8000000</v>
      </c>
      <c r="C549" s="248">
        <v>954970</v>
      </c>
      <c r="D549" s="248">
        <v>905380</v>
      </c>
      <c r="E549" s="248">
        <v>764320</v>
      </c>
      <c r="F549" s="248">
        <v>734320</v>
      </c>
      <c r="G549" s="248">
        <v>704320</v>
      </c>
      <c r="H549" s="248">
        <v>674320</v>
      </c>
      <c r="I549" s="248">
        <v>644320</v>
      </c>
      <c r="J549" s="248">
        <v>614320</v>
      </c>
      <c r="K549" s="248">
        <v>584320</v>
      </c>
      <c r="L549" s="248">
        <v>554320</v>
      </c>
      <c r="M549" s="248">
        <v>524320</v>
      </c>
    </row>
    <row r="550" spans="1:13" x14ac:dyDescent="0.3">
      <c r="A550" s="15">
        <v>8000000</v>
      </c>
      <c r="B550" s="15">
        <v>8020000</v>
      </c>
      <c r="C550" s="248">
        <v>959500</v>
      </c>
      <c r="D550" s="248">
        <v>909890</v>
      </c>
      <c r="E550" s="248">
        <v>768550</v>
      </c>
      <c r="F550" s="248">
        <v>738550</v>
      </c>
      <c r="G550" s="248">
        <v>708550</v>
      </c>
      <c r="H550" s="248">
        <v>678550</v>
      </c>
      <c r="I550" s="248">
        <v>648550</v>
      </c>
      <c r="J550" s="248">
        <v>618550</v>
      </c>
      <c r="K550" s="248">
        <v>588550</v>
      </c>
      <c r="L550" s="248">
        <v>558550</v>
      </c>
      <c r="M550" s="248">
        <v>528550</v>
      </c>
    </row>
    <row r="551" spans="1:13" x14ac:dyDescent="0.3">
      <c r="A551" s="15">
        <v>8020000</v>
      </c>
      <c r="B551" s="15">
        <v>8040000</v>
      </c>
      <c r="C551" s="248">
        <v>964040</v>
      </c>
      <c r="D551" s="248">
        <v>914400</v>
      </c>
      <c r="E551" s="248">
        <v>772770</v>
      </c>
      <c r="F551" s="248">
        <v>742770</v>
      </c>
      <c r="G551" s="248">
        <v>712770</v>
      </c>
      <c r="H551" s="248">
        <v>682770</v>
      </c>
      <c r="I551" s="248">
        <v>652770</v>
      </c>
      <c r="J551" s="248">
        <v>622770</v>
      </c>
      <c r="K551" s="248">
        <v>592770</v>
      </c>
      <c r="L551" s="248">
        <v>562770</v>
      </c>
      <c r="M551" s="248">
        <v>532770</v>
      </c>
    </row>
    <row r="552" spans="1:13" x14ac:dyDescent="0.3">
      <c r="A552" s="15">
        <v>8040000</v>
      </c>
      <c r="B552" s="15">
        <v>8060000</v>
      </c>
      <c r="C552" s="248">
        <v>968580</v>
      </c>
      <c r="D552" s="248">
        <v>918920</v>
      </c>
      <c r="E552" s="248">
        <v>777000</v>
      </c>
      <c r="F552" s="248">
        <v>747000</v>
      </c>
      <c r="G552" s="248">
        <v>717000</v>
      </c>
      <c r="H552" s="248">
        <v>687000</v>
      </c>
      <c r="I552" s="248">
        <v>657000</v>
      </c>
      <c r="J552" s="248">
        <v>627000</v>
      </c>
      <c r="K552" s="248">
        <v>597000</v>
      </c>
      <c r="L552" s="248">
        <v>567000</v>
      </c>
      <c r="M552" s="248">
        <v>537000</v>
      </c>
    </row>
    <row r="553" spans="1:13" x14ac:dyDescent="0.3">
      <c r="A553" s="15">
        <v>8060000</v>
      </c>
      <c r="B553" s="15">
        <v>8080000</v>
      </c>
      <c r="C553" s="248">
        <v>973110</v>
      </c>
      <c r="D553" s="248">
        <v>923430</v>
      </c>
      <c r="E553" s="248">
        <v>781220</v>
      </c>
      <c r="F553" s="248">
        <v>751220</v>
      </c>
      <c r="G553" s="248">
        <v>721220</v>
      </c>
      <c r="H553" s="248">
        <v>691220</v>
      </c>
      <c r="I553" s="248">
        <v>661220</v>
      </c>
      <c r="J553" s="248">
        <v>631220</v>
      </c>
      <c r="K553" s="248">
        <v>601220</v>
      </c>
      <c r="L553" s="248">
        <v>571220</v>
      </c>
      <c r="M553" s="248">
        <v>541220</v>
      </c>
    </row>
    <row r="554" spans="1:13" x14ac:dyDescent="0.3">
      <c r="A554" s="15">
        <v>8080000</v>
      </c>
      <c r="B554" s="15">
        <v>8100000</v>
      </c>
      <c r="C554" s="248">
        <v>977650</v>
      </c>
      <c r="D554" s="248">
        <v>927940</v>
      </c>
      <c r="E554" s="248">
        <v>785440</v>
      </c>
      <c r="F554" s="248">
        <v>755440</v>
      </c>
      <c r="G554" s="248">
        <v>725440</v>
      </c>
      <c r="H554" s="248">
        <v>695440</v>
      </c>
      <c r="I554" s="248">
        <v>665440</v>
      </c>
      <c r="J554" s="248">
        <v>635440</v>
      </c>
      <c r="K554" s="248">
        <v>605440</v>
      </c>
      <c r="L554" s="248">
        <v>575440</v>
      </c>
      <c r="M554" s="248">
        <v>545440</v>
      </c>
    </row>
    <row r="555" spans="1:13" x14ac:dyDescent="0.3">
      <c r="A555" s="15">
        <v>8100000</v>
      </c>
      <c r="B555" s="15">
        <v>8120000</v>
      </c>
      <c r="C555" s="248">
        <v>982180</v>
      </c>
      <c r="D555" s="248">
        <v>932450</v>
      </c>
      <c r="E555" s="248">
        <v>789670</v>
      </c>
      <c r="F555" s="248">
        <v>759670</v>
      </c>
      <c r="G555" s="248">
        <v>729670</v>
      </c>
      <c r="H555" s="248">
        <v>699670</v>
      </c>
      <c r="I555" s="248">
        <v>669670</v>
      </c>
      <c r="J555" s="248">
        <v>639670</v>
      </c>
      <c r="K555" s="248">
        <v>609670</v>
      </c>
      <c r="L555" s="248">
        <v>579670</v>
      </c>
      <c r="M555" s="248">
        <v>549670</v>
      </c>
    </row>
    <row r="556" spans="1:13" x14ac:dyDescent="0.3">
      <c r="A556" s="15">
        <v>8120000</v>
      </c>
      <c r="B556" s="15">
        <v>8140000</v>
      </c>
      <c r="C556" s="248">
        <v>986720</v>
      </c>
      <c r="D556" s="248">
        <v>936960</v>
      </c>
      <c r="E556" s="248">
        <v>793890</v>
      </c>
      <c r="F556" s="248">
        <v>763890</v>
      </c>
      <c r="G556" s="248">
        <v>733890</v>
      </c>
      <c r="H556" s="248">
        <v>703890</v>
      </c>
      <c r="I556" s="248">
        <v>673890</v>
      </c>
      <c r="J556" s="248">
        <v>643890</v>
      </c>
      <c r="K556" s="248">
        <v>613890</v>
      </c>
      <c r="L556" s="248">
        <v>583890</v>
      </c>
      <c r="M556" s="248">
        <v>553890</v>
      </c>
    </row>
    <row r="557" spans="1:13" x14ac:dyDescent="0.3">
      <c r="A557" s="15">
        <v>8140000</v>
      </c>
      <c r="B557" s="15">
        <v>8160000</v>
      </c>
      <c r="C557" s="248">
        <v>991260</v>
      </c>
      <c r="D557" s="248">
        <v>941480</v>
      </c>
      <c r="E557" s="248">
        <v>798120</v>
      </c>
      <c r="F557" s="248">
        <v>768120</v>
      </c>
      <c r="G557" s="248">
        <v>738120</v>
      </c>
      <c r="H557" s="248">
        <v>708120</v>
      </c>
      <c r="I557" s="248">
        <v>678120</v>
      </c>
      <c r="J557" s="248">
        <v>648120</v>
      </c>
      <c r="K557" s="248">
        <v>618120</v>
      </c>
      <c r="L557" s="248">
        <v>588120</v>
      </c>
      <c r="M557" s="248">
        <v>558120</v>
      </c>
    </row>
    <row r="558" spans="1:13" x14ac:dyDescent="0.3">
      <c r="A558" s="15">
        <v>8160000</v>
      </c>
      <c r="B558" s="15">
        <v>8180000</v>
      </c>
      <c r="C558" s="248">
        <v>995790</v>
      </c>
      <c r="D558" s="248">
        <v>945990</v>
      </c>
      <c r="E558" s="248">
        <v>802340</v>
      </c>
      <c r="F558" s="248">
        <v>772340</v>
      </c>
      <c r="G558" s="248">
        <v>742340</v>
      </c>
      <c r="H558" s="248">
        <v>712340</v>
      </c>
      <c r="I558" s="248">
        <v>682340</v>
      </c>
      <c r="J558" s="248">
        <v>652340</v>
      </c>
      <c r="K558" s="248">
        <v>622340</v>
      </c>
      <c r="L558" s="248">
        <v>592340</v>
      </c>
      <c r="M558" s="248">
        <v>562340</v>
      </c>
    </row>
    <row r="559" spans="1:13" x14ac:dyDescent="0.3">
      <c r="A559" s="15">
        <v>8180000</v>
      </c>
      <c r="B559" s="15">
        <v>8200000</v>
      </c>
      <c r="C559" s="248">
        <v>1000330</v>
      </c>
      <c r="D559" s="248">
        <v>950500</v>
      </c>
      <c r="E559" s="248">
        <v>806560</v>
      </c>
      <c r="F559" s="248">
        <v>776560</v>
      </c>
      <c r="G559" s="248">
        <v>746560</v>
      </c>
      <c r="H559" s="248">
        <v>716560</v>
      </c>
      <c r="I559" s="248">
        <v>686560</v>
      </c>
      <c r="J559" s="248">
        <v>656560</v>
      </c>
      <c r="K559" s="248">
        <v>626560</v>
      </c>
      <c r="L559" s="248">
        <v>596560</v>
      </c>
      <c r="M559" s="248">
        <v>566560</v>
      </c>
    </row>
    <row r="560" spans="1:13" x14ac:dyDescent="0.3">
      <c r="A560" s="15">
        <v>8200000</v>
      </c>
      <c r="B560" s="15">
        <v>8220000</v>
      </c>
      <c r="C560" s="248">
        <v>1004860</v>
      </c>
      <c r="D560" s="248">
        <v>955010</v>
      </c>
      <c r="E560" s="248">
        <v>810790</v>
      </c>
      <c r="F560" s="248">
        <v>780790</v>
      </c>
      <c r="G560" s="248">
        <v>750790</v>
      </c>
      <c r="H560" s="248">
        <v>720790</v>
      </c>
      <c r="I560" s="248">
        <v>690790</v>
      </c>
      <c r="J560" s="248">
        <v>660790</v>
      </c>
      <c r="K560" s="248">
        <v>630790</v>
      </c>
      <c r="L560" s="248">
        <v>600790</v>
      </c>
      <c r="M560" s="248">
        <v>570790</v>
      </c>
    </row>
    <row r="561" spans="1:13" x14ac:dyDescent="0.3">
      <c r="A561" s="15">
        <v>8220000</v>
      </c>
      <c r="B561" s="15">
        <v>8240000</v>
      </c>
      <c r="C561" s="248">
        <v>1009400</v>
      </c>
      <c r="D561" s="248">
        <v>959520</v>
      </c>
      <c r="E561" s="248">
        <v>815010</v>
      </c>
      <c r="F561" s="248">
        <v>785010</v>
      </c>
      <c r="G561" s="248">
        <v>755010</v>
      </c>
      <c r="H561" s="248">
        <v>725010</v>
      </c>
      <c r="I561" s="248">
        <v>695010</v>
      </c>
      <c r="J561" s="248">
        <v>665010</v>
      </c>
      <c r="K561" s="248">
        <v>635010</v>
      </c>
      <c r="L561" s="248">
        <v>605010</v>
      </c>
      <c r="M561" s="248">
        <v>575010</v>
      </c>
    </row>
    <row r="562" spans="1:13" x14ac:dyDescent="0.3">
      <c r="A562" s="15">
        <v>8240000</v>
      </c>
      <c r="B562" s="15">
        <v>8260000</v>
      </c>
      <c r="C562" s="248">
        <v>1013940</v>
      </c>
      <c r="D562" s="248">
        <v>964040</v>
      </c>
      <c r="E562" s="248">
        <v>819240</v>
      </c>
      <c r="F562" s="248">
        <v>789240</v>
      </c>
      <c r="G562" s="248">
        <v>759240</v>
      </c>
      <c r="H562" s="248">
        <v>729240</v>
      </c>
      <c r="I562" s="248">
        <v>699240</v>
      </c>
      <c r="J562" s="248">
        <v>669240</v>
      </c>
      <c r="K562" s="248">
        <v>639240</v>
      </c>
      <c r="L562" s="248">
        <v>609240</v>
      </c>
      <c r="M562" s="248">
        <v>579240</v>
      </c>
    </row>
    <row r="563" spans="1:13" x14ac:dyDescent="0.3">
      <c r="A563" s="15">
        <v>8260000</v>
      </c>
      <c r="B563" s="15">
        <v>8280000</v>
      </c>
      <c r="C563" s="248">
        <v>1018470</v>
      </c>
      <c r="D563" s="248">
        <v>968550</v>
      </c>
      <c r="E563" s="248">
        <v>823460</v>
      </c>
      <c r="F563" s="248">
        <v>793460</v>
      </c>
      <c r="G563" s="248">
        <v>763460</v>
      </c>
      <c r="H563" s="248">
        <v>733460</v>
      </c>
      <c r="I563" s="248">
        <v>703460</v>
      </c>
      <c r="J563" s="248">
        <v>673460</v>
      </c>
      <c r="K563" s="248">
        <v>643460</v>
      </c>
      <c r="L563" s="248">
        <v>613460</v>
      </c>
      <c r="M563" s="248">
        <v>583460</v>
      </c>
    </row>
    <row r="564" spans="1:13" x14ac:dyDescent="0.3">
      <c r="A564" s="15">
        <v>8280000</v>
      </c>
      <c r="B564" s="15">
        <v>8300000</v>
      </c>
      <c r="C564" s="248">
        <v>1023010</v>
      </c>
      <c r="D564" s="248">
        <v>973060</v>
      </c>
      <c r="E564" s="248">
        <v>827680</v>
      </c>
      <c r="F564" s="248">
        <v>797680</v>
      </c>
      <c r="G564" s="248">
        <v>767680</v>
      </c>
      <c r="H564" s="248">
        <v>737680</v>
      </c>
      <c r="I564" s="248">
        <v>707680</v>
      </c>
      <c r="J564" s="248">
        <v>677680</v>
      </c>
      <c r="K564" s="248">
        <v>647680</v>
      </c>
      <c r="L564" s="248">
        <v>617680</v>
      </c>
      <c r="M564" s="248">
        <v>587680</v>
      </c>
    </row>
    <row r="565" spans="1:13" x14ac:dyDescent="0.3">
      <c r="A565" s="15">
        <v>8300000</v>
      </c>
      <c r="B565" s="15">
        <v>8320000</v>
      </c>
      <c r="C565" s="248">
        <v>1027540</v>
      </c>
      <c r="D565" s="248">
        <v>977570</v>
      </c>
      <c r="E565" s="248">
        <v>831910</v>
      </c>
      <c r="F565" s="248">
        <v>801910</v>
      </c>
      <c r="G565" s="248">
        <v>771910</v>
      </c>
      <c r="H565" s="248">
        <v>741910</v>
      </c>
      <c r="I565" s="248">
        <v>711910</v>
      </c>
      <c r="J565" s="248">
        <v>681910</v>
      </c>
      <c r="K565" s="248">
        <v>651910</v>
      </c>
      <c r="L565" s="248">
        <v>621910</v>
      </c>
      <c r="M565" s="248">
        <v>591910</v>
      </c>
    </row>
    <row r="566" spans="1:13" x14ac:dyDescent="0.3">
      <c r="A566" s="15">
        <v>8320000</v>
      </c>
      <c r="B566" s="15">
        <v>8340000</v>
      </c>
      <c r="C566" s="248">
        <v>1032080</v>
      </c>
      <c r="D566" s="248">
        <v>982080</v>
      </c>
      <c r="E566" s="248">
        <v>836130</v>
      </c>
      <c r="F566" s="248">
        <v>806130</v>
      </c>
      <c r="G566" s="248">
        <v>776130</v>
      </c>
      <c r="H566" s="248">
        <v>746130</v>
      </c>
      <c r="I566" s="248">
        <v>716130</v>
      </c>
      <c r="J566" s="248">
        <v>686130</v>
      </c>
      <c r="K566" s="248">
        <v>656130</v>
      </c>
      <c r="L566" s="248">
        <v>626130</v>
      </c>
      <c r="M566" s="248">
        <v>596130</v>
      </c>
    </row>
    <row r="567" spans="1:13" x14ac:dyDescent="0.3">
      <c r="A567" s="15">
        <v>8340000</v>
      </c>
      <c r="B567" s="15">
        <v>8360000</v>
      </c>
      <c r="C567" s="248">
        <v>1036740</v>
      </c>
      <c r="D567" s="248">
        <v>986720</v>
      </c>
      <c r="E567" s="248">
        <v>840480</v>
      </c>
      <c r="F567" s="248">
        <v>810480</v>
      </c>
      <c r="G567" s="248">
        <v>780480</v>
      </c>
      <c r="H567" s="248">
        <v>750480</v>
      </c>
      <c r="I567" s="248">
        <v>720480</v>
      </c>
      <c r="J567" s="248">
        <v>690480</v>
      </c>
      <c r="K567" s="248">
        <v>660480</v>
      </c>
      <c r="L567" s="248">
        <v>630480</v>
      </c>
      <c r="M567" s="248">
        <v>600480</v>
      </c>
    </row>
    <row r="568" spans="1:13" x14ac:dyDescent="0.3">
      <c r="A568" s="15">
        <v>8360000</v>
      </c>
      <c r="B568" s="15">
        <v>8380000</v>
      </c>
      <c r="C568" s="248">
        <v>1041420</v>
      </c>
      <c r="D568" s="248">
        <v>991370</v>
      </c>
      <c r="E568" s="248">
        <v>844840</v>
      </c>
      <c r="F568" s="248">
        <v>814840</v>
      </c>
      <c r="G568" s="248">
        <v>784840</v>
      </c>
      <c r="H568" s="248">
        <v>754840</v>
      </c>
      <c r="I568" s="248">
        <v>724840</v>
      </c>
      <c r="J568" s="248">
        <v>694840</v>
      </c>
      <c r="K568" s="248">
        <v>664840</v>
      </c>
      <c r="L568" s="248">
        <v>634840</v>
      </c>
      <c r="M568" s="248">
        <v>604840</v>
      </c>
    </row>
    <row r="569" spans="1:13" x14ac:dyDescent="0.3">
      <c r="A569" s="15">
        <v>8380000</v>
      </c>
      <c r="B569" s="15">
        <v>8400000</v>
      </c>
      <c r="C569" s="248">
        <v>1046100</v>
      </c>
      <c r="D569" s="248">
        <v>996030</v>
      </c>
      <c r="E569" s="248">
        <v>849210</v>
      </c>
      <c r="F569" s="248">
        <v>819210</v>
      </c>
      <c r="G569" s="248">
        <v>789210</v>
      </c>
      <c r="H569" s="248">
        <v>759210</v>
      </c>
      <c r="I569" s="248">
        <v>729210</v>
      </c>
      <c r="J569" s="248">
        <v>699210</v>
      </c>
      <c r="K569" s="248">
        <v>669210</v>
      </c>
      <c r="L569" s="248">
        <v>639210</v>
      </c>
      <c r="M569" s="248">
        <v>609210</v>
      </c>
    </row>
    <row r="570" spans="1:13" x14ac:dyDescent="0.3">
      <c r="A570" s="15">
        <v>8400000</v>
      </c>
      <c r="B570" s="15">
        <v>8420000</v>
      </c>
      <c r="C570" s="248">
        <v>1050780</v>
      </c>
      <c r="D570" s="248">
        <v>1000680</v>
      </c>
      <c r="E570" s="248">
        <v>853580</v>
      </c>
      <c r="F570" s="248">
        <v>823580</v>
      </c>
      <c r="G570" s="248">
        <v>793580</v>
      </c>
      <c r="H570" s="248">
        <v>763580</v>
      </c>
      <c r="I570" s="248">
        <v>733580</v>
      </c>
      <c r="J570" s="248">
        <v>703580</v>
      </c>
      <c r="K570" s="248">
        <v>673580</v>
      </c>
      <c r="L570" s="248">
        <v>643580</v>
      </c>
      <c r="M570" s="248">
        <v>613580</v>
      </c>
    </row>
    <row r="571" spans="1:13" x14ac:dyDescent="0.3">
      <c r="A571" s="15">
        <v>8420000</v>
      </c>
      <c r="B571" s="15">
        <v>8440000</v>
      </c>
      <c r="C571" s="248">
        <v>1055460</v>
      </c>
      <c r="D571" s="248">
        <v>1005340</v>
      </c>
      <c r="E571" s="248">
        <v>857950</v>
      </c>
      <c r="F571" s="248">
        <v>827950</v>
      </c>
      <c r="G571" s="248">
        <v>797950</v>
      </c>
      <c r="H571" s="248">
        <v>767950</v>
      </c>
      <c r="I571" s="248">
        <v>737950</v>
      </c>
      <c r="J571" s="248">
        <v>707950</v>
      </c>
      <c r="K571" s="248">
        <v>677950</v>
      </c>
      <c r="L571" s="248">
        <v>647950</v>
      </c>
      <c r="M571" s="248">
        <v>617950</v>
      </c>
    </row>
    <row r="572" spans="1:13" x14ac:dyDescent="0.3">
      <c r="A572" s="15">
        <v>8440000</v>
      </c>
      <c r="B572" s="15">
        <v>8460000</v>
      </c>
      <c r="C572" s="248">
        <v>1060140</v>
      </c>
      <c r="D572" s="248">
        <v>1010000</v>
      </c>
      <c r="E572" s="248">
        <v>862320</v>
      </c>
      <c r="F572" s="248">
        <v>832320</v>
      </c>
      <c r="G572" s="248">
        <v>802320</v>
      </c>
      <c r="H572" s="248">
        <v>772320</v>
      </c>
      <c r="I572" s="248">
        <v>742320</v>
      </c>
      <c r="J572" s="248">
        <v>712320</v>
      </c>
      <c r="K572" s="248">
        <v>682320</v>
      </c>
      <c r="L572" s="248">
        <v>652320</v>
      </c>
      <c r="M572" s="248">
        <v>622320</v>
      </c>
    </row>
    <row r="573" spans="1:13" x14ac:dyDescent="0.3">
      <c r="A573" s="15">
        <v>8460000</v>
      </c>
      <c r="B573" s="15">
        <v>8480000</v>
      </c>
      <c r="C573" s="248">
        <v>1064820</v>
      </c>
      <c r="D573" s="248">
        <v>1014650</v>
      </c>
      <c r="E573" s="248">
        <v>866680</v>
      </c>
      <c r="F573" s="248">
        <v>836680</v>
      </c>
      <c r="G573" s="248">
        <v>806680</v>
      </c>
      <c r="H573" s="248">
        <v>776680</v>
      </c>
      <c r="I573" s="248">
        <v>746680</v>
      </c>
      <c r="J573" s="248">
        <v>716680</v>
      </c>
      <c r="K573" s="248">
        <v>686680</v>
      </c>
      <c r="L573" s="248">
        <v>656680</v>
      </c>
      <c r="M573" s="248">
        <v>626680</v>
      </c>
    </row>
    <row r="574" spans="1:13" x14ac:dyDescent="0.3">
      <c r="A574" s="15">
        <v>8480000</v>
      </c>
      <c r="B574" s="15">
        <v>8500000</v>
      </c>
      <c r="C574" s="248">
        <v>1069500</v>
      </c>
      <c r="D574" s="248">
        <v>1019310</v>
      </c>
      <c r="E574" s="248">
        <v>871050</v>
      </c>
      <c r="F574" s="248">
        <v>841050</v>
      </c>
      <c r="G574" s="248">
        <v>811050</v>
      </c>
      <c r="H574" s="248">
        <v>781050</v>
      </c>
      <c r="I574" s="248">
        <v>751050</v>
      </c>
      <c r="J574" s="248">
        <v>721050</v>
      </c>
      <c r="K574" s="248">
        <v>691050</v>
      </c>
      <c r="L574" s="248">
        <v>661050</v>
      </c>
      <c r="M574" s="248">
        <v>631050</v>
      </c>
    </row>
    <row r="575" spans="1:13" x14ac:dyDescent="0.3">
      <c r="A575" s="15">
        <v>8500000</v>
      </c>
      <c r="B575" s="15">
        <v>8520000</v>
      </c>
      <c r="C575" s="248">
        <v>1074180</v>
      </c>
      <c r="D575" s="248">
        <v>1023960</v>
      </c>
      <c r="E575" s="248">
        <v>875420</v>
      </c>
      <c r="F575" s="248">
        <v>845420</v>
      </c>
      <c r="G575" s="248">
        <v>815420</v>
      </c>
      <c r="H575" s="248">
        <v>785420</v>
      </c>
      <c r="I575" s="248">
        <v>755420</v>
      </c>
      <c r="J575" s="248">
        <v>725420</v>
      </c>
      <c r="K575" s="248">
        <v>695420</v>
      </c>
      <c r="L575" s="248">
        <v>665420</v>
      </c>
      <c r="M575" s="248">
        <v>635420</v>
      </c>
    </row>
    <row r="576" spans="1:13" x14ac:dyDescent="0.3">
      <c r="A576" s="15">
        <v>8520000</v>
      </c>
      <c r="B576" s="15">
        <v>8540000</v>
      </c>
      <c r="C576" s="248">
        <v>1078860</v>
      </c>
      <c r="D576" s="248">
        <v>1028620</v>
      </c>
      <c r="E576" s="248">
        <v>879790</v>
      </c>
      <c r="F576" s="248">
        <v>849790</v>
      </c>
      <c r="G576" s="248">
        <v>819790</v>
      </c>
      <c r="H576" s="248">
        <v>789790</v>
      </c>
      <c r="I576" s="248">
        <v>759790</v>
      </c>
      <c r="J576" s="248">
        <v>729790</v>
      </c>
      <c r="K576" s="248">
        <v>699790</v>
      </c>
      <c r="L576" s="248">
        <v>669790</v>
      </c>
      <c r="M576" s="248">
        <v>639790</v>
      </c>
    </row>
    <row r="577" spans="1:13" x14ac:dyDescent="0.3">
      <c r="A577" s="15">
        <v>8540000</v>
      </c>
      <c r="B577" s="15">
        <v>8560000</v>
      </c>
      <c r="C577" s="248">
        <v>1083540</v>
      </c>
      <c r="D577" s="248">
        <v>1033280</v>
      </c>
      <c r="E577" s="248">
        <v>884160</v>
      </c>
      <c r="F577" s="248">
        <v>854160</v>
      </c>
      <c r="G577" s="248">
        <v>824160</v>
      </c>
      <c r="H577" s="248">
        <v>794160</v>
      </c>
      <c r="I577" s="248">
        <v>764160</v>
      </c>
      <c r="J577" s="248">
        <v>734160</v>
      </c>
      <c r="K577" s="248">
        <v>704160</v>
      </c>
      <c r="L577" s="248">
        <v>674160</v>
      </c>
      <c r="M577" s="248">
        <v>644160</v>
      </c>
    </row>
    <row r="578" spans="1:13" x14ac:dyDescent="0.3">
      <c r="A578" s="15">
        <v>8560000</v>
      </c>
      <c r="B578" s="15">
        <v>8580000</v>
      </c>
      <c r="C578" s="248">
        <v>1088220</v>
      </c>
      <c r="D578" s="248">
        <v>1037930</v>
      </c>
      <c r="E578" s="248">
        <v>888520</v>
      </c>
      <c r="F578" s="248">
        <v>858520</v>
      </c>
      <c r="G578" s="248">
        <v>828520</v>
      </c>
      <c r="H578" s="248">
        <v>798520</v>
      </c>
      <c r="I578" s="248">
        <v>768520</v>
      </c>
      <c r="J578" s="248">
        <v>738520</v>
      </c>
      <c r="K578" s="248">
        <v>708520</v>
      </c>
      <c r="L578" s="248">
        <v>678520</v>
      </c>
      <c r="M578" s="248">
        <v>648520</v>
      </c>
    </row>
    <row r="579" spans="1:13" x14ac:dyDescent="0.3">
      <c r="A579" s="15">
        <v>8580000</v>
      </c>
      <c r="B579" s="15">
        <v>8600000</v>
      </c>
      <c r="C579" s="248">
        <v>1092900</v>
      </c>
      <c r="D579" s="248">
        <v>1042590</v>
      </c>
      <c r="E579" s="248">
        <v>892890</v>
      </c>
      <c r="F579" s="248">
        <v>862890</v>
      </c>
      <c r="G579" s="248">
        <v>832890</v>
      </c>
      <c r="H579" s="248">
        <v>802890</v>
      </c>
      <c r="I579" s="248">
        <v>772890</v>
      </c>
      <c r="J579" s="248">
        <v>742890</v>
      </c>
      <c r="K579" s="248">
        <v>712890</v>
      </c>
      <c r="L579" s="248">
        <v>682890</v>
      </c>
      <c r="M579" s="248">
        <v>652890</v>
      </c>
    </row>
    <row r="580" spans="1:13" x14ac:dyDescent="0.3">
      <c r="A580" s="15">
        <v>8600000</v>
      </c>
      <c r="B580" s="15">
        <v>8620000</v>
      </c>
      <c r="C580" s="248">
        <v>1097580</v>
      </c>
      <c r="D580" s="248">
        <v>1047240</v>
      </c>
      <c r="E580" s="248">
        <v>897260</v>
      </c>
      <c r="F580" s="248">
        <v>867260</v>
      </c>
      <c r="G580" s="248">
        <v>837260</v>
      </c>
      <c r="H580" s="248">
        <v>807260</v>
      </c>
      <c r="I580" s="248">
        <v>777260</v>
      </c>
      <c r="J580" s="248">
        <v>747260</v>
      </c>
      <c r="K580" s="248">
        <v>717260</v>
      </c>
      <c r="L580" s="248">
        <v>687260</v>
      </c>
      <c r="M580" s="248">
        <v>657260</v>
      </c>
    </row>
    <row r="581" spans="1:13" x14ac:dyDescent="0.3">
      <c r="A581" s="15">
        <v>8620000</v>
      </c>
      <c r="B581" s="15">
        <v>8640000</v>
      </c>
      <c r="C581" s="248">
        <v>1102260</v>
      </c>
      <c r="D581" s="248">
        <v>1051900</v>
      </c>
      <c r="E581" s="248">
        <v>901630</v>
      </c>
      <c r="F581" s="248">
        <v>871630</v>
      </c>
      <c r="G581" s="248">
        <v>841630</v>
      </c>
      <c r="H581" s="248">
        <v>811630</v>
      </c>
      <c r="I581" s="248">
        <v>781630</v>
      </c>
      <c r="J581" s="248">
        <v>751630</v>
      </c>
      <c r="K581" s="248">
        <v>721630</v>
      </c>
      <c r="L581" s="248">
        <v>691630</v>
      </c>
      <c r="M581" s="248">
        <v>661630</v>
      </c>
    </row>
    <row r="582" spans="1:13" x14ac:dyDescent="0.3">
      <c r="A582" s="15">
        <v>8640000</v>
      </c>
      <c r="B582" s="15">
        <v>8660000</v>
      </c>
      <c r="C582" s="248">
        <v>1106940</v>
      </c>
      <c r="D582" s="248">
        <v>1056560</v>
      </c>
      <c r="E582" s="248">
        <v>906000</v>
      </c>
      <c r="F582" s="248">
        <v>876000</v>
      </c>
      <c r="G582" s="248">
        <v>846000</v>
      </c>
      <c r="H582" s="248">
        <v>816000</v>
      </c>
      <c r="I582" s="248">
        <v>786000</v>
      </c>
      <c r="J582" s="248">
        <v>756000</v>
      </c>
      <c r="K582" s="248">
        <v>726000</v>
      </c>
      <c r="L582" s="248">
        <v>696000</v>
      </c>
      <c r="M582" s="248">
        <v>666000</v>
      </c>
    </row>
    <row r="583" spans="1:13" x14ac:dyDescent="0.3">
      <c r="A583" s="15">
        <v>8660000</v>
      </c>
      <c r="B583" s="15">
        <v>8680000</v>
      </c>
      <c r="C583" s="248">
        <v>1111620</v>
      </c>
      <c r="D583" s="248">
        <v>1061210</v>
      </c>
      <c r="E583" s="248">
        <v>910360</v>
      </c>
      <c r="F583" s="248">
        <v>880360</v>
      </c>
      <c r="G583" s="248">
        <v>850360</v>
      </c>
      <c r="H583" s="248">
        <v>820360</v>
      </c>
      <c r="I583" s="248">
        <v>790360</v>
      </c>
      <c r="J583" s="248">
        <v>760360</v>
      </c>
      <c r="K583" s="248">
        <v>730360</v>
      </c>
      <c r="L583" s="248">
        <v>700360</v>
      </c>
      <c r="M583" s="248">
        <v>670360</v>
      </c>
    </row>
    <row r="584" spans="1:13" x14ac:dyDescent="0.3">
      <c r="A584" s="15">
        <v>8680000</v>
      </c>
      <c r="B584" s="15">
        <v>8700000</v>
      </c>
      <c r="C584" s="248">
        <v>1116300</v>
      </c>
      <c r="D584" s="248">
        <v>1065870</v>
      </c>
      <c r="E584" s="248">
        <v>914730</v>
      </c>
      <c r="F584" s="248">
        <v>884730</v>
      </c>
      <c r="G584" s="248">
        <v>854730</v>
      </c>
      <c r="H584" s="248">
        <v>824730</v>
      </c>
      <c r="I584" s="248">
        <v>794730</v>
      </c>
      <c r="J584" s="248">
        <v>764730</v>
      </c>
      <c r="K584" s="248">
        <v>734730</v>
      </c>
      <c r="L584" s="248">
        <v>704730</v>
      </c>
      <c r="M584" s="248">
        <v>674730</v>
      </c>
    </row>
    <row r="585" spans="1:13" x14ac:dyDescent="0.3">
      <c r="A585" s="15">
        <v>8700000</v>
      </c>
      <c r="B585" s="15">
        <v>8720000</v>
      </c>
      <c r="C585" s="248">
        <v>1120980</v>
      </c>
      <c r="D585" s="248">
        <v>1070520</v>
      </c>
      <c r="E585" s="248">
        <v>919100</v>
      </c>
      <c r="F585" s="248">
        <v>889100</v>
      </c>
      <c r="G585" s="248">
        <v>859100</v>
      </c>
      <c r="H585" s="248">
        <v>829100</v>
      </c>
      <c r="I585" s="248">
        <v>799100</v>
      </c>
      <c r="J585" s="248">
        <v>769100</v>
      </c>
      <c r="K585" s="248">
        <v>739100</v>
      </c>
      <c r="L585" s="248">
        <v>709100</v>
      </c>
      <c r="M585" s="248">
        <v>679100</v>
      </c>
    </row>
    <row r="586" spans="1:13" x14ac:dyDescent="0.3">
      <c r="A586" s="15">
        <v>8720000</v>
      </c>
      <c r="B586" s="15">
        <v>8740000</v>
      </c>
      <c r="C586" s="248">
        <v>1125660</v>
      </c>
      <c r="D586" s="248">
        <v>1075180</v>
      </c>
      <c r="E586" s="248">
        <v>923470</v>
      </c>
      <c r="F586" s="248">
        <v>893470</v>
      </c>
      <c r="G586" s="248">
        <v>863470</v>
      </c>
      <c r="H586" s="248">
        <v>833470</v>
      </c>
      <c r="I586" s="248">
        <v>803470</v>
      </c>
      <c r="J586" s="248">
        <v>773470</v>
      </c>
      <c r="K586" s="248">
        <v>743470</v>
      </c>
      <c r="L586" s="248">
        <v>713470</v>
      </c>
      <c r="M586" s="248">
        <v>683470</v>
      </c>
    </row>
    <row r="587" spans="1:13" x14ac:dyDescent="0.3">
      <c r="A587" s="15">
        <v>8740000</v>
      </c>
      <c r="B587" s="15">
        <v>8760000</v>
      </c>
      <c r="C587" s="248">
        <v>1130340</v>
      </c>
      <c r="D587" s="248">
        <v>1079840</v>
      </c>
      <c r="E587" s="248">
        <v>927840</v>
      </c>
      <c r="F587" s="248">
        <v>897840</v>
      </c>
      <c r="G587" s="248">
        <v>867840</v>
      </c>
      <c r="H587" s="248">
        <v>837840</v>
      </c>
      <c r="I587" s="248">
        <v>807840</v>
      </c>
      <c r="J587" s="248">
        <v>777840</v>
      </c>
      <c r="K587" s="248">
        <v>747840</v>
      </c>
      <c r="L587" s="248">
        <v>717840</v>
      </c>
      <c r="M587" s="248">
        <v>687840</v>
      </c>
    </row>
    <row r="588" spans="1:13" x14ac:dyDescent="0.3">
      <c r="A588" s="15">
        <v>8760000</v>
      </c>
      <c r="B588" s="15">
        <v>8780000</v>
      </c>
      <c r="C588" s="248">
        <v>1135020</v>
      </c>
      <c r="D588" s="248">
        <v>1084490</v>
      </c>
      <c r="E588" s="248">
        <v>932200</v>
      </c>
      <c r="F588" s="248">
        <v>902200</v>
      </c>
      <c r="G588" s="248">
        <v>872200</v>
      </c>
      <c r="H588" s="248">
        <v>842200</v>
      </c>
      <c r="I588" s="248">
        <v>812200</v>
      </c>
      <c r="J588" s="248">
        <v>782200</v>
      </c>
      <c r="K588" s="248">
        <v>752200</v>
      </c>
      <c r="L588" s="248">
        <v>722200</v>
      </c>
      <c r="M588" s="248">
        <v>692200</v>
      </c>
    </row>
    <row r="589" spans="1:13" x14ac:dyDescent="0.3">
      <c r="A589" s="15">
        <v>8780000</v>
      </c>
      <c r="B589" s="15">
        <v>8800000</v>
      </c>
      <c r="C589" s="248">
        <v>1139700</v>
      </c>
      <c r="D589" s="248">
        <v>1089150</v>
      </c>
      <c r="E589" s="248">
        <v>936570</v>
      </c>
      <c r="F589" s="248">
        <v>906570</v>
      </c>
      <c r="G589" s="248">
        <v>876570</v>
      </c>
      <c r="H589" s="248">
        <v>846570</v>
      </c>
      <c r="I589" s="248">
        <v>816570</v>
      </c>
      <c r="J589" s="248">
        <v>786570</v>
      </c>
      <c r="K589" s="248">
        <v>756570</v>
      </c>
      <c r="L589" s="248">
        <v>726570</v>
      </c>
      <c r="M589" s="248">
        <v>696570</v>
      </c>
    </row>
    <row r="590" spans="1:13" x14ac:dyDescent="0.3">
      <c r="A590" s="15">
        <v>8800000</v>
      </c>
      <c r="B590" s="15">
        <v>8820000</v>
      </c>
      <c r="C590" s="248">
        <v>1144380</v>
      </c>
      <c r="D590" s="248">
        <v>1093800</v>
      </c>
      <c r="E590" s="248">
        <v>940940</v>
      </c>
      <c r="F590" s="248">
        <v>910940</v>
      </c>
      <c r="G590" s="248">
        <v>880940</v>
      </c>
      <c r="H590" s="248">
        <v>850940</v>
      </c>
      <c r="I590" s="248">
        <v>820940</v>
      </c>
      <c r="J590" s="248">
        <v>790940</v>
      </c>
      <c r="K590" s="248">
        <v>760940</v>
      </c>
      <c r="L590" s="248">
        <v>730940</v>
      </c>
      <c r="M590" s="248">
        <v>700940</v>
      </c>
    </row>
    <row r="591" spans="1:13" x14ac:dyDescent="0.3">
      <c r="A591" s="15">
        <v>8820000</v>
      </c>
      <c r="B591" s="15">
        <v>8840000</v>
      </c>
      <c r="C591" s="248">
        <v>1149060</v>
      </c>
      <c r="D591" s="248">
        <v>1098460</v>
      </c>
      <c r="E591" s="248">
        <v>945310</v>
      </c>
      <c r="F591" s="248">
        <v>915310</v>
      </c>
      <c r="G591" s="248">
        <v>885310</v>
      </c>
      <c r="H591" s="248">
        <v>855310</v>
      </c>
      <c r="I591" s="248">
        <v>825310</v>
      </c>
      <c r="J591" s="248">
        <v>795310</v>
      </c>
      <c r="K591" s="248">
        <v>765310</v>
      </c>
      <c r="L591" s="248">
        <v>735310</v>
      </c>
      <c r="M591" s="248">
        <v>705310</v>
      </c>
    </row>
    <row r="592" spans="1:13" x14ac:dyDescent="0.3">
      <c r="A592" s="15">
        <v>8840000</v>
      </c>
      <c r="B592" s="15">
        <v>8860000</v>
      </c>
      <c r="C592" s="248">
        <v>1153740</v>
      </c>
      <c r="D592" s="248">
        <v>1103120</v>
      </c>
      <c r="E592" s="248">
        <v>949680</v>
      </c>
      <c r="F592" s="248">
        <v>919680</v>
      </c>
      <c r="G592" s="248">
        <v>889680</v>
      </c>
      <c r="H592" s="248">
        <v>859680</v>
      </c>
      <c r="I592" s="248">
        <v>829680</v>
      </c>
      <c r="J592" s="248">
        <v>799680</v>
      </c>
      <c r="K592" s="248">
        <v>769680</v>
      </c>
      <c r="L592" s="248">
        <v>739680</v>
      </c>
      <c r="M592" s="248">
        <v>709680</v>
      </c>
    </row>
    <row r="593" spans="1:13" x14ac:dyDescent="0.3">
      <c r="A593" s="15">
        <v>8860000</v>
      </c>
      <c r="B593" s="15">
        <v>8880000</v>
      </c>
      <c r="C593" s="248">
        <v>1158420</v>
      </c>
      <c r="D593" s="248">
        <v>1107770</v>
      </c>
      <c r="E593" s="248">
        <v>954040</v>
      </c>
      <c r="F593" s="248">
        <v>924040</v>
      </c>
      <c r="G593" s="248">
        <v>894040</v>
      </c>
      <c r="H593" s="248">
        <v>864040</v>
      </c>
      <c r="I593" s="248">
        <v>834040</v>
      </c>
      <c r="J593" s="248">
        <v>804040</v>
      </c>
      <c r="K593" s="248">
        <v>774040</v>
      </c>
      <c r="L593" s="248">
        <v>744040</v>
      </c>
      <c r="M593" s="248">
        <v>714040</v>
      </c>
    </row>
    <row r="594" spans="1:13" x14ac:dyDescent="0.3">
      <c r="A594" s="15">
        <v>8880000</v>
      </c>
      <c r="B594" s="15">
        <v>8900000</v>
      </c>
      <c r="C594" s="248">
        <v>1163100</v>
      </c>
      <c r="D594" s="248">
        <v>1112430</v>
      </c>
      <c r="E594" s="248">
        <v>958410</v>
      </c>
      <c r="F594" s="248">
        <v>928410</v>
      </c>
      <c r="G594" s="248">
        <v>898410</v>
      </c>
      <c r="H594" s="248">
        <v>868410</v>
      </c>
      <c r="I594" s="248">
        <v>838410</v>
      </c>
      <c r="J594" s="248">
        <v>808410</v>
      </c>
      <c r="K594" s="248">
        <v>778410</v>
      </c>
      <c r="L594" s="248">
        <v>748410</v>
      </c>
      <c r="M594" s="248">
        <v>718410</v>
      </c>
    </row>
    <row r="595" spans="1:13" x14ac:dyDescent="0.3">
      <c r="A595" s="15">
        <v>8900000</v>
      </c>
      <c r="B595" s="15">
        <v>8920000</v>
      </c>
      <c r="C595" s="248">
        <v>1167780</v>
      </c>
      <c r="D595" s="248">
        <v>1117080</v>
      </c>
      <c r="E595" s="248">
        <v>962780</v>
      </c>
      <c r="F595" s="248">
        <v>932780</v>
      </c>
      <c r="G595" s="248">
        <v>902780</v>
      </c>
      <c r="H595" s="248">
        <v>872780</v>
      </c>
      <c r="I595" s="248">
        <v>842780</v>
      </c>
      <c r="J595" s="248">
        <v>812780</v>
      </c>
      <c r="K595" s="248">
        <v>782780</v>
      </c>
      <c r="L595" s="248">
        <v>752780</v>
      </c>
      <c r="M595" s="248">
        <v>722780</v>
      </c>
    </row>
    <row r="596" spans="1:13" x14ac:dyDescent="0.3">
      <c r="A596" s="15">
        <v>8920000</v>
      </c>
      <c r="B596" s="15">
        <v>8940000</v>
      </c>
      <c r="C596" s="248">
        <v>1172460</v>
      </c>
      <c r="D596" s="248">
        <v>1121740</v>
      </c>
      <c r="E596" s="248">
        <v>967150</v>
      </c>
      <c r="F596" s="248">
        <v>937150</v>
      </c>
      <c r="G596" s="248">
        <v>907150</v>
      </c>
      <c r="H596" s="248">
        <v>877150</v>
      </c>
      <c r="I596" s="248">
        <v>847150</v>
      </c>
      <c r="J596" s="248">
        <v>817150</v>
      </c>
      <c r="K596" s="248">
        <v>787150</v>
      </c>
      <c r="L596" s="248">
        <v>757150</v>
      </c>
      <c r="M596" s="248">
        <v>727150</v>
      </c>
    </row>
    <row r="597" spans="1:13" x14ac:dyDescent="0.3">
      <c r="A597" s="15">
        <v>8940000</v>
      </c>
      <c r="B597" s="15">
        <v>8960000</v>
      </c>
      <c r="C597" s="248">
        <v>1177140</v>
      </c>
      <c r="D597" s="248">
        <v>1126400</v>
      </c>
      <c r="E597" s="248">
        <v>971520</v>
      </c>
      <c r="F597" s="248">
        <v>941520</v>
      </c>
      <c r="G597" s="248">
        <v>911520</v>
      </c>
      <c r="H597" s="248">
        <v>881520</v>
      </c>
      <c r="I597" s="248">
        <v>851520</v>
      </c>
      <c r="J597" s="248">
        <v>821520</v>
      </c>
      <c r="K597" s="248">
        <v>791520</v>
      </c>
      <c r="L597" s="248">
        <v>761520</v>
      </c>
      <c r="M597" s="248">
        <v>731520</v>
      </c>
    </row>
    <row r="598" spans="1:13" x14ac:dyDescent="0.3">
      <c r="A598" s="15">
        <v>8960000</v>
      </c>
      <c r="B598" s="15">
        <v>8980000</v>
      </c>
      <c r="C598" s="248">
        <v>1181820</v>
      </c>
      <c r="D598" s="248">
        <v>1131050</v>
      </c>
      <c r="E598" s="248">
        <v>975880</v>
      </c>
      <c r="F598" s="248">
        <v>945880</v>
      </c>
      <c r="G598" s="248">
        <v>915880</v>
      </c>
      <c r="H598" s="248">
        <v>885880</v>
      </c>
      <c r="I598" s="248">
        <v>855880</v>
      </c>
      <c r="J598" s="248">
        <v>825880</v>
      </c>
      <c r="K598" s="248">
        <v>795880</v>
      </c>
      <c r="L598" s="248">
        <v>765880</v>
      </c>
      <c r="M598" s="248">
        <v>735880</v>
      </c>
    </row>
    <row r="599" spans="1:13" x14ac:dyDescent="0.3">
      <c r="A599" s="15">
        <v>8980000</v>
      </c>
      <c r="B599" s="15">
        <v>9000000</v>
      </c>
      <c r="C599" s="248">
        <v>1186500</v>
      </c>
      <c r="D599" s="248">
        <v>1135710</v>
      </c>
      <c r="E599" s="248">
        <v>980250</v>
      </c>
      <c r="F599" s="248">
        <v>950250</v>
      </c>
      <c r="G599" s="248">
        <v>920250</v>
      </c>
      <c r="H599" s="248">
        <v>890250</v>
      </c>
      <c r="I599" s="248">
        <v>860250</v>
      </c>
      <c r="J599" s="248">
        <v>830250</v>
      </c>
      <c r="K599" s="248">
        <v>800250</v>
      </c>
      <c r="L599" s="248">
        <v>770250</v>
      </c>
      <c r="M599" s="248">
        <v>740250</v>
      </c>
    </row>
    <row r="600" spans="1:13" x14ac:dyDescent="0.3">
      <c r="A600" s="15">
        <v>9000000</v>
      </c>
      <c r="B600" s="15">
        <v>9020000</v>
      </c>
      <c r="C600" s="248">
        <v>1191180</v>
      </c>
      <c r="D600" s="248">
        <v>1140360</v>
      </c>
      <c r="E600" s="248">
        <v>984620</v>
      </c>
      <c r="F600" s="248">
        <v>954620</v>
      </c>
      <c r="G600" s="248">
        <v>924620</v>
      </c>
      <c r="H600" s="248">
        <v>894620</v>
      </c>
      <c r="I600" s="248">
        <v>864620</v>
      </c>
      <c r="J600" s="248">
        <v>834620</v>
      </c>
      <c r="K600" s="248">
        <v>804620</v>
      </c>
      <c r="L600" s="248">
        <v>774620</v>
      </c>
      <c r="M600" s="248">
        <v>744620</v>
      </c>
    </row>
    <row r="601" spans="1:13" x14ac:dyDescent="0.3">
      <c r="A601" s="15">
        <v>9020000</v>
      </c>
      <c r="B601" s="15">
        <v>9040000</v>
      </c>
      <c r="C601" s="248">
        <v>1195860</v>
      </c>
      <c r="D601" s="248">
        <v>1145020</v>
      </c>
      <c r="E601" s="248">
        <v>988990</v>
      </c>
      <c r="F601" s="248">
        <v>958990</v>
      </c>
      <c r="G601" s="248">
        <v>928990</v>
      </c>
      <c r="H601" s="248">
        <v>898990</v>
      </c>
      <c r="I601" s="248">
        <v>868990</v>
      </c>
      <c r="J601" s="248">
        <v>838990</v>
      </c>
      <c r="K601" s="248">
        <v>808990</v>
      </c>
      <c r="L601" s="248">
        <v>778990</v>
      </c>
      <c r="M601" s="248">
        <v>748990</v>
      </c>
    </row>
    <row r="602" spans="1:13" x14ac:dyDescent="0.3">
      <c r="A602" s="15">
        <v>9040000</v>
      </c>
      <c r="B602" s="15">
        <v>9060000</v>
      </c>
      <c r="C602" s="248">
        <v>1200540</v>
      </c>
      <c r="D602" s="248">
        <v>1149680</v>
      </c>
      <c r="E602" s="248">
        <v>993360</v>
      </c>
      <c r="F602" s="248">
        <v>963360</v>
      </c>
      <c r="G602" s="248">
        <v>933360</v>
      </c>
      <c r="H602" s="248">
        <v>903360</v>
      </c>
      <c r="I602" s="248">
        <v>873360</v>
      </c>
      <c r="J602" s="248">
        <v>843360</v>
      </c>
      <c r="K602" s="248">
        <v>813360</v>
      </c>
      <c r="L602" s="248">
        <v>783360</v>
      </c>
      <c r="M602" s="248">
        <v>753360</v>
      </c>
    </row>
    <row r="603" spans="1:13" x14ac:dyDescent="0.3">
      <c r="A603" s="15">
        <v>9060000</v>
      </c>
      <c r="B603" s="15">
        <v>9080000</v>
      </c>
      <c r="C603" s="248">
        <v>1205220</v>
      </c>
      <c r="D603" s="248">
        <v>1154330</v>
      </c>
      <c r="E603" s="248">
        <v>997720</v>
      </c>
      <c r="F603" s="248">
        <v>967720</v>
      </c>
      <c r="G603" s="248">
        <v>937720</v>
      </c>
      <c r="H603" s="248">
        <v>907720</v>
      </c>
      <c r="I603" s="248">
        <v>877720</v>
      </c>
      <c r="J603" s="248">
        <v>847720</v>
      </c>
      <c r="K603" s="248">
        <v>817720</v>
      </c>
      <c r="L603" s="248">
        <v>787720</v>
      </c>
      <c r="M603" s="248">
        <v>757720</v>
      </c>
    </row>
    <row r="604" spans="1:13" x14ac:dyDescent="0.3">
      <c r="A604" s="15">
        <v>9080000</v>
      </c>
      <c r="B604" s="15">
        <v>9100000</v>
      </c>
      <c r="C604" s="248">
        <v>1209900</v>
      </c>
      <c r="D604" s="248">
        <v>1158990</v>
      </c>
      <c r="E604" s="248">
        <v>1002090</v>
      </c>
      <c r="F604" s="248">
        <v>972090</v>
      </c>
      <c r="G604" s="248">
        <v>942090</v>
      </c>
      <c r="H604" s="248">
        <v>912090</v>
      </c>
      <c r="I604" s="248">
        <v>882090</v>
      </c>
      <c r="J604" s="248">
        <v>852090</v>
      </c>
      <c r="K604" s="248">
        <v>822090</v>
      </c>
      <c r="L604" s="248">
        <v>792090</v>
      </c>
      <c r="M604" s="248">
        <v>762090</v>
      </c>
    </row>
    <row r="605" spans="1:13" x14ac:dyDescent="0.3">
      <c r="A605" s="15">
        <v>9100000</v>
      </c>
      <c r="B605" s="15">
        <v>9120000</v>
      </c>
      <c r="C605" s="248">
        <v>1214580</v>
      </c>
      <c r="D605" s="248">
        <v>1163640</v>
      </c>
      <c r="E605" s="248">
        <v>1006460</v>
      </c>
      <c r="F605" s="248">
        <v>976460</v>
      </c>
      <c r="G605" s="248">
        <v>946460</v>
      </c>
      <c r="H605" s="248">
        <v>916460</v>
      </c>
      <c r="I605" s="248">
        <v>886460</v>
      </c>
      <c r="J605" s="248">
        <v>856460</v>
      </c>
      <c r="K605" s="248">
        <v>826460</v>
      </c>
      <c r="L605" s="248">
        <v>796460</v>
      </c>
      <c r="M605" s="248">
        <v>766460</v>
      </c>
    </row>
    <row r="606" spans="1:13" x14ac:dyDescent="0.3">
      <c r="A606" s="15">
        <v>9120000</v>
      </c>
      <c r="B606" s="15">
        <v>9140000</v>
      </c>
      <c r="C606" s="248">
        <v>1219260</v>
      </c>
      <c r="D606" s="248">
        <v>1168300</v>
      </c>
      <c r="E606" s="248">
        <v>1010830</v>
      </c>
      <c r="F606" s="248">
        <v>980830</v>
      </c>
      <c r="G606" s="248">
        <v>950830</v>
      </c>
      <c r="H606" s="248">
        <v>920830</v>
      </c>
      <c r="I606" s="248">
        <v>890830</v>
      </c>
      <c r="J606" s="248">
        <v>860830</v>
      </c>
      <c r="K606" s="248">
        <v>830830</v>
      </c>
      <c r="L606" s="248">
        <v>800830</v>
      </c>
      <c r="M606" s="248">
        <v>770830</v>
      </c>
    </row>
    <row r="607" spans="1:13" x14ac:dyDescent="0.3">
      <c r="A607" s="15">
        <v>9140000</v>
      </c>
      <c r="B607" s="15">
        <v>9160000</v>
      </c>
      <c r="C607" s="248">
        <v>1223940</v>
      </c>
      <c r="D607" s="248">
        <v>1172960</v>
      </c>
      <c r="E607" s="248">
        <v>1015200</v>
      </c>
      <c r="F607" s="248">
        <v>985200</v>
      </c>
      <c r="G607" s="248">
        <v>955200</v>
      </c>
      <c r="H607" s="248">
        <v>925200</v>
      </c>
      <c r="I607" s="248">
        <v>895200</v>
      </c>
      <c r="J607" s="248">
        <v>865200</v>
      </c>
      <c r="K607" s="248">
        <v>835200</v>
      </c>
      <c r="L607" s="248">
        <v>805200</v>
      </c>
      <c r="M607" s="248">
        <v>775200</v>
      </c>
    </row>
    <row r="608" spans="1:13" x14ac:dyDescent="0.3">
      <c r="A608" s="15">
        <v>9160000</v>
      </c>
      <c r="B608" s="15">
        <v>9180000</v>
      </c>
      <c r="C608" s="248">
        <v>1228620</v>
      </c>
      <c r="D608" s="248">
        <v>1177610</v>
      </c>
      <c r="E608" s="248">
        <v>1019560</v>
      </c>
      <c r="F608" s="248">
        <v>989560</v>
      </c>
      <c r="G608" s="248">
        <v>959560</v>
      </c>
      <c r="H608" s="248">
        <v>929560</v>
      </c>
      <c r="I608" s="248">
        <v>899560</v>
      </c>
      <c r="J608" s="248">
        <v>869560</v>
      </c>
      <c r="K608" s="248">
        <v>839560</v>
      </c>
      <c r="L608" s="248">
        <v>809560</v>
      </c>
      <c r="M608" s="248">
        <v>779560</v>
      </c>
    </row>
    <row r="609" spans="1:13" x14ac:dyDescent="0.3">
      <c r="A609" s="15">
        <v>9180000</v>
      </c>
      <c r="B609" s="15">
        <v>9200000</v>
      </c>
      <c r="C609" s="248">
        <v>1233300</v>
      </c>
      <c r="D609" s="248">
        <v>1182270</v>
      </c>
      <c r="E609" s="248">
        <v>1023930</v>
      </c>
      <c r="F609" s="248">
        <v>993930</v>
      </c>
      <c r="G609" s="248">
        <v>963930</v>
      </c>
      <c r="H609" s="248">
        <v>933930</v>
      </c>
      <c r="I609" s="248">
        <v>903930</v>
      </c>
      <c r="J609" s="248">
        <v>873930</v>
      </c>
      <c r="K609" s="248">
        <v>843930</v>
      </c>
      <c r="L609" s="248">
        <v>813930</v>
      </c>
      <c r="M609" s="248">
        <v>783930</v>
      </c>
    </row>
    <row r="610" spans="1:13" x14ac:dyDescent="0.3">
      <c r="A610" s="15">
        <v>9200000</v>
      </c>
      <c r="B610" s="15">
        <v>9220000</v>
      </c>
      <c r="C610" s="248">
        <v>1237980</v>
      </c>
      <c r="D610" s="248">
        <v>1186920</v>
      </c>
      <c r="E610" s="248">
        <v>1028300</v>
      </c>
      <c r="F610" s="248">
        <v>998300</v>
      </c>
      <c r="G610" s="248">
        <v>968300</v>
      </c>
      <c r="H610" s="248">
        <v>938300</v>
      </c>
      <c r="I610" s="248">
        <v>908300</v>
      </c>
      <c r="J610" s="248">
        <v>878300</v>
      </c>
      <c r="K610" s="248">
        <v>848300</v>
      </c>
      <c r="L610" s="248">
        <v>818300</v>
      </c>
      <c r="M610" s="248">
        <v>788300</v>
      </c>
    </row>
    <row r="611" spans="1:13" x14ac:dyDescent="0.3">
      <c r="A611" s="15">
        <v>9220000</v>
      </c>
      <c r="B611" s="15">
        <v>9240000</v>
      </c>
      <c r="C611" s="248">
        <v>1244640</v>
      </c>
      <c r="D611" s="248">
        <v>1191580</v>
      </c>
      <c r="E611" s="248">
        <v>1032670</v>
      </c>
      <c r="F611" s="248">
        <v>1002670</v>
      </c>
      <c r="G611" s="248">
        <v>972670</v>
      </c>
      <c r="H611" s="248">
        <v>942670</v>
      </c>
      <c r="I611" s="248">
        <v>912670</v>
      </c>
      <c r="J611" s="248">
        <v>882670</v>
      </c>
      <c r="K611" s="248">
        <v>852670</v>
      </c>
      <c r="L611" s="248">
        <v>822670</v>
      </c>
      <c r="M611" s="248">
        <v>792670</v>
      </c>
    </row>
    <row r="612" spans="1:13" x14ac:dyDescent="0.3">
      <c r="A612" s="15">
        <v>9240000</v>
      </c>
      <c r="B612" s="15">
        <v>9260000</v>
      </c>
      <c r="C612" s="248">
        <v>1251470</v>
      </c>
      <c r="D612" s="248">
        <v>1196240</v>
      </c>
      <c r="E612" s="248">
        <v>1037040</v>
      </c>
      <c r="F612" s="248">
        <v>1007040</v>
      </c>
      <c r="G612" s="248">
        <v>977040</v>
      </c>
      <c r="H612" s="248">
        <v>947040</v>
      </c>
      <c r="I612" s="248">
        <v>917040</v>
      </c>
      <c r="J612" s="248">
        <v>887040</v>
      </c>
      <c r="K612" s="248">
        <v>857040</v>
      </c>
      <c r="L612" s="248">
        <v>827040</v>
      </c>
      <c r="M612" s="248">
        <v>797040</v>
      </c>
    </row>
    <row r="613" spans="1:13" x14ac:dyDescent="0.3">
      <c r="A613" s="15">
        <v>9260000</v>
      </c>
      <c r="B613" s="15">
        <v>9280000</v>
      </c>
      <c r="C613" s="248">
        <v>1258290</v>
      </c>
      <c r="D613" s="248">
        <v>1200890</v>
      </c>
      <c r="E613" s="248">
        <v>1041400</v>
      </c>
      <c r="F613" s="248">
        <v>1011400</v>
      </c>
      <c r="G613" s="248">
        <v>981400</v>
      </c>
      <c r="H613" s="248">
        <v>951400</v>
      </c>
      <c r="I613" s="248">
        <v>921400</v>
      </c>
      <c r="J613" s="248">
        <v>891400</v>
      </c>
      <c r="K613" s="248">
        <v>861400</v>
      </c>
      <c r="L613" s="248">
        <v>831400</v>
      </c>
      <c r="M613" s="248">
        <v>801400</v>
      </c>
    </row>
    <row r="614" spans="1:13" x14ac:dyDescent="0.3">
      <c r="A614" s="15">
        <v>9280000</v>
      </c>
      <c r="B614" s="15">
        <v>9300000</v>
      </c>
      <c r="C614" s="248">
        <v>1265120</v>
      </c>
      <c r="D614" s="248">
        <v>1205550</v>
      </c>
      <c r="E614" s="248">
        <v>1045770</v>
      </c>
      <c r="F614" s="248">
        <v>1015770</v>
      </c>
      <c r="G614" s="248">
        <v>985770</v>
      </c>
      <c r="H614" s="248">
        <v>955770</v>
      </c>
      <c r="I614" s="248">
        <v>925770</v>
      </c>
      <c r="J614" s="248">
        <v>895770</v>
      </c>
      <c r="K614" s="248">
        <v>865770</v>
      </c>
      <c r="L614" s="248">
        <v>835770</v>
      </c>
      <c r="M614" s="248">
        <v>805770</v>
      </c>
    </row>
    <row r="615" spans="1:13" x14ac:dyDescent="0.3">
      <c r="A615" s="15">
        <v>9300000</v>
      </c>
      <c r="B615" s="15">
        <v>9320000</v>
      </c>
      <c r="C615" s="248">
        <v>1271940</v>
      </c>
      <c r="D615" s="248">
        <v>1210200</v>
      </c>
      <c r="E615" s="248">
        <v>1050140</v>
      </c>
      <c r="F615" s="248">
        <v>1020140</v>
      </c>
      <c r="G615" s="248">
        <v>990140</v>
      </c>
      <c r="H615" s="248">
        <v>960140</v>
      </c>
      <c r="I615" s="248">
        <v>930140</v>
      </c>
      <c r="J615" s="248">
        <v>900140</v>
      </c>
      <c r="K615" s="248">
        <v>870140</v>
      </c>
      <c r="L615" s="248">
        <v>840140</v>
      </c>
      <c r="M615" s="248">
        <v>810140</v>
      </c>
    </row>
    <row r="616" spans="1:13" x14ac:dyDescent="0.3">
      <c r="A616" s="15">
        <v>9320000</v>
      </c>
      <c r="B616" s="15">
        <v>9340000</v>
      </c>
      <c r="C616" s="248">
        <v>1278770</v>
      </c>
      <c r="D616" s="248">
        <v>1214860</v>
      </c>
      <c r="E616" s="248">
        <v>1054510</v>
      </c>
      <c r="F616" s="248">
        <v>1024510</v>
      </c>
      <c r="G616" s="248">
        <v>994510</v>
      </c>
      <c r="H616" s="248">
        <v>964510</v>
      </c>
      <c r="I616" s="248">
        <v>934510</v>
      </c>
      <c r="J616" s="248">
        <v>904510</v>
      </c>
      <c r="K616" s="248">
        <v>874510</v>
      </c>
      <c r="L616" s="248">
        <v>844510</v>
      </c>
      <c r="M616" s="248">
        <v>814510</v>
      </c>
    </row>
    <row r="617" spans="1:13" x14ac:dyDescent="0.3">
      <c r="A617" s="15">
        <v>9340000</v>
      </c>
      <c r="B617" s="15">
        <v>9360000</v>
      </c>
      <c r="C617" s="248">
        <v>1285590</v>
      </c>
      <c r="D617" s="248">
        <v>1219520</v>
      </c>
      <c r="E617" s="248">
        <v>1058880</v>
      </c>
      <c r="F617" s="248">
        <v>1028880</v>
      </c>
      <c r="G617" s="248">
        <v>998880</v>
      </c>
      <c r="H617" s="248">
        <v>968880</v>
      </c>
      <c r="I617" s="248">
        <v>938880</v>
      </c>
      <c r="J617" s="248">
        <v>908880</v>
      </c>
      <c r="K617" s="248">
        <v>878880</v>
      </c>
      <c r="L617" s="248">
        <v>848880</v>
      </c>
      <c r="M617" s="248">
        <v>818880</v>
      </c>
    </row>
    <row r="618" spans="1:13" x14ac:dyDescent="0.3">
      <c r="A618" s="15">
        <v>9360000</v>
      </c>
      <c r="B618" s="15">
        <v>9380000</v>
      </c>
      <c r="C618" s="248">
        <v>1292420</v>
      </c>
      <c r="D618" s="248">
        <v>1224170</v>
      </c>
      <c r="E618" s="248">
        <v>1063240</v>
      </c>
      <c r="F618" s="248">
        <v>1033240</v>
      </c>
      <c r="G618" s="248">
        <v>1003240</v>
      </c>
      <c r="H618" s="248">
        <v>973240</v>
      </c>
      <c r="I618" s="248">
        <v>943240</v>
      </c>
      <c r="J618" s="248">
        <v>913240</v>
      </c>
      <c r="K618" s="248">
        <v>883240</v>
      </c>
      <c r="L618" s="248">
        <v>853240</v>
      </c>
      <c r="M618" s="248">
        <v>823240</v>
      </c>
    </row>
    <row r="619" spans="1:13" x14ac:dyDescent="0.3">
      <c r="A619" s="15">
        <v>9380000</v>
      </c>
      <c r="B619" s="15">
        <v>9400000</v>
      </c>
      <c r="C619" s="248">
        <v>1299240</v>
      </c>
      <c r="D619" s="248">
        <v>1228830</v>
      </c>
      <c r="E619" s="248">
        <v>1067610</v>
      </c>
      <c r="F619" s="248">
        <v>1037610</v>
      </c>
      <c r="G619" s="248">
        <v>1007610</v>
      </c>
      <c r="H619" s="248">
        <v>977610</v>
      </c>
      <c r="I619" s="248">
        <v>947610</v>
      </c>
      <c r="J619" s="248">
        <v>917610</v>
      </c>
      <c r="K619" s="248">
        <v>887610</v>
      </c>
      <c r="L619" s="248">
        <v>857610</v>
      </c>
      <c r="M619" s="248">
        <v>827610</v>
      </c>
    </row>
    <row r="620" spans="1:13" x14ac:dyDescent="0.3">
      <c r="A620" s="15">
        <v>9400000</v>
      </c>
      <c r="B620" s="15">
        <v>9420000</v>
      </c>
      <c r="C620" s="248">
        <v>1306070</v>
      </c>
      <c r="D620" s="248">
        <v>1233480</v>
      </c>
      <c r="E620" s="248">
        <v>1071980</v>
      </c>
      <c r="F620" s="248">
        <v>1041980</v>
      </c>
      <c r="G620" s="248">
        <v>1011980</v>
      </c>
      <c r="H620" s="248">
        <v>981980</v>
      </c>
      <c r="I620" s="248">
        <v>951980</v>
      </c>
      <c r="J620" s="248">
        <v>921980</v>
      </c>
      <c r="K620" s="248">
        <v>891980</v>
      </c>
      <c r="L620" s="248">
        <v>861980</v>
      </c>
      <c r="M620" s="248">
        <v>831980</v>
      </c>
    </row>
    <row r="621" spans="1:13" x14ac:dyDescent="0.3">
      <c r="A621" s="15">
        <v>9420000</v>
      </c>
      <c r="B621" s="15">
        <v>9440000</v>
      </c>
      <c r="C621" s="248">
        <v>1312890</v>
      </c>
      <c r="D621" s="248">
        <v>1238140</v>
      </c>
      <c r="E621" s="248">
        <v>1076350</v>
      </c>
      <c r="F621" s="248">
        <v>1046350</v>
      </c>
      <c r="G621" s="248">
        <v>1016350</v>
      </c>
      <c r="H621" s="248">
        <v>986350</v>
      </c>
      <c r="I621" s="248">
        <v>956350</v>
      </c>
      <c r="J621" s="248">
        <v>926350</v>
      </c>
      <c r="K621" s="248">
        <v>896350</v>
      </c>
      <c r="L621" s="248">
        <v>866350</v>
      </c>
      <c r="M621" s="248">
        <v>836350</v>
      </c>
    </row>
    <row r="622" spans="1:13" x14ac:dyDescent="0.3">
      <c r="A622" s="15">
        <v>9440000</v>
      </c>
      <c r="B622" s="15">
        <v>9460000</v>
      </c>
      <c r="C622" s="248">
        <v>1319720</v>
      </c>
      <c r="D622" s="248">
        <v>1244840</v>
      </c>
      <c r="E622" s="248">
        <v>1080720</v>
      </c>
      <c r="F622" s="248">
        <v>1050720</v>
      </c>
      <c r="G622" s="248">
        <v>1020720</v>
      </c>
      <c r="H622" s="248">
        <v>990720</v>
      </c>
      <c r="I622" s="248">
        <v>960720</v>
      </c>
      <c r="J622" s="248">
        <v>930720</v>
      </c>
      <c r="K622" s="248">
        <v>900720</v>
      </c>
      <c r="L622" s="248">
        <v>870720</v>
      </c>
      <c r="M622" s="248">
        <v>840720</v>
      </c>
    </row>
    <row r="623" spans="1:13" x14ac:dyDescent="0.3">
      <c r="A623" s="15">
        <v>9460000</v>
      </c>
      <c r="B623" s="15">
        <v>9480000</v>
      </c>
      <c r="C623" s="248">
        <v>1326540</v>
      </c>
      <c r="D623" s="248">
        <v>1251630</v>
      </c>
      <c r="E623" s="248">
        <v>1085080</v>
      </c>
      <c r="F623" s="248">
        <v>1055080</v>
      </c>
      <c r="G623" s="248">
        <v>1025080</v>
      </c>
      <c r="H623" s="248">
        <v>995080</v>
      </c>
      <c r="I623" s="248">
        <v>965080</v>
      </c>
      <c r="J623" s="248">
        <v>935080</v>
      </c>
      <c r="K623" s="248">
        <v>905080</v>
      </c>
      <c r="L623" s="248">
        <v>875080</v>
      </c>
      <c r="M623" s="248">
        <v>845080</v>
      </c>
    </row>
    <row r="624" spans="1:13" x14ac:dyDescent="0.3">
      <c r="A624" s="15">
        <v>9480000</v>
      </c>
      <c r="B624" s="15">
        <v>9500000</v>
      </c>
      <c r="C624" s="248">
        <v>1333370</v>
      </c>
      <c r="D624" s="248">
        <v>1258420</v>
      </c>
      <c r="E624" s="248">
        <v>1089450</v>
      </c>
      <c r="F624" s="248">
        <v>1059450</v>
      </c>
      <c r="G624" s="248">
        <v>1029450</v>
      </c>
      <c r="H624" s="248">
        <v>999450</v>
      </c>
      <c r="I624" s="248">
        <v>969450</v>
      </c>
      <c r="J624" s="248">
        <v>939450</v>
      </c>
      <c r="K624" s="248">
        <v>909450</v>
      </c>
      <c r="L624" s="248">
        <v>879450</v>
      </c>
      <c r="M624" s="248">
        <v>849450</v>
      </c>
    </row>
    <row r="625" spans="1:13" x14ac:dyDescent="0.3">
      <c r="A625" s="15">
        <v>9500000</v>
      </c>
      <c r="B625" s="15">
        <v>9520000</v>
      </c>
      <c r="C625" s="248">
        <v>1340190</v>
      </c>
      <c r="D625" s="248">
        <v>1265210</v>
      </c>
      <c r="E625" s="248">
        <v>1093820</v>
      </c>
      <c r="F625" s="248">
        <v>1063820</v>
      </c>
      <c r="G625" s="248">
        <v>1033820</v>
      </c>
      <c r="H625" s="248">
        <v>1003820</v>
      </c>
      <c r="I625" s="248">
        <v>973820</v>
      </c>
      <c r="J625" s="248">
        <v>943820</v>
      </c>
      <c r="K625" s="248">
        <v>913820</v>
      </c>
      <c r="L625" s="248">
        <v>883820</v>
      </c>
      <c r="M625" s="248">
        <v>853820</v>
      </c>
    </row>
    <row r="626" spans="1:13" x14ac:dyDescent="0.3">
      <c r="A626" s="15">
        <v>9520000</v>
      </c>
      <c r="B626" s="15">
        <v>9540000</v>
      </c>
      <c r="C626" s="248">
        <v>1347020</v>
      </c>
      <c r="D626" s="248">
        <v>1272000</v>
      </c>
      <c r="E626" s="248">
        <v>1098190</v>
      </c>
      <c r="F626" s="248">
        <v>1068190</v>
      </c>
      <c r="G626" s="248">
        <v>1038190</v>
      </c>
      <c r="H626" s="248">
        <v>1008190</v>
      </c>
      <c r="I626" s="248">
        <v>978190</v>
      </c>
      <c r="J626" s="248">
        <v>948190</v>
      </c>
      <c r="K626" s="248">
        <v>918190</v>
      </c>
      <c r="L626" s="248">
        <v>888190</v>
      </c>
      <c r="M626" s="248">
        <v>858190</v>
      </c>
    </row>
    <row r="627" spans="1:13" x14ac:dyDescent="0.3">
      <c r="A627" s="15">
        <v>9540000</v>
      </c>
      <c r="B627" s="15">
        <v>9560000</v>
      </c>
      <c r="C627" s="248">
        <v>1353840</v>
      </c>
      <c r="D627" s="248">
        <v>1278790</v>
      </c>
      <c r="E627" s="248">
        <v>1102560</v>
      </c>
      <c r="F627" s="248">
        <v>1072560</v>
      </c>
      <c r="G627" s="248">
        <v>1042560</v>
      </c>
      <c r="H627" s="248">
        <v>1012560</v>
      </c>
      <c r="I627" s="248">
        <v>982560</v>
      </c>
      <c r="J627" s="248">
        <v>952560</v>
      </c>
      <c r="K627" s="248">
        <v>922560</v>
      </c>
      <c r="L627" s="248">
        <v>892560</v>
      </c>
      <c r="M627" s="248">
        <v>862560</v>
      </c>
    </row>
    <row r="628" spans="1:13" x14ac:dyDescent="0.3">
      <c r="A628" s="15">
        <v>9560000</v>
      </c>
      <c r="B628" s="15">
        <v>9580000</v>
      </c>
      <c r="C628" s="248">
        <v>1360670</v>
      </c>
      <c r="D628" s="248">
        <v>1285580</v>
      </c>
      <c r="E628" s="248">
        <v>1106920</v>
      </c>
      <c r="F628" s="248">
        <v>1076920</v>
      </c>
      <c r="G628" s="248">
        <v>1046920</v>
      </c>
      <c r="H628" s="248">
        <v>1016920</v>
      </c>
      <c r="I628" s="248">
        <v>986920</v>
      </c>
      <c r="J628" s="248">
        <v>956920</v>
      </c>
      <c r="K628" s="248">
        <v>926920</v>
      </c>
      <c r="L628" s="248">
        <v>896920</v>
      </c>
      <c r="M628" s="248">
        <v>866920</v>
      </c>
    </row>
    <row r="629" spans="1:13" x14ac:dyDescent="0.3">
      <c r="A629" s="15">
        <v>9580000</v>
      </c>
      <c r="B629" s="15">
        <v>9600000</v>
      </c>
      <c r="C629" s="248">
        <v>1367490</v>
      </c>
      <c r="D629" s="248">
        <v>1292370</v>
      </c>
      <c r="E629" s="248">
        <v>1111290</v>
      </c>
      <c r="F629" s="248">
        <v>1081290</v>
      </c>
      <c r="G629" s="248">
        <v>1051290</v>
      </c>
      <c r="H629" s="248">
        <v>1021290</v>
      </c>
      <c r="I629" s="248">
        <v>991290</v>
      </c>
      <c r="J629" s="248">
        <v>961290</v>
      </c>
      <c r="K629" s="248">
        <v>931290</v>
      </c>
      <c r="L629" s="248">
        <v>901290</v>
      </c>
      <c r="M629" s="248">
        <v>871290</v>
      </c>
    </row>
    <row r="630" spans="1:13" x14ac:dyDescent="0.3">
      <c r="A630" s="15">
        <v>9600000</v>
      </c>
      <c r="B630" s="15">
        <v>9620000</v>
      </c>
      <c r="C630" s="248">
        <v>1374320</v>
      </c>
      <c r="D630" s="248">
        <v>1299160</v>
      </c>
      <c r="E630" s="248">
        <v>1115660</v>
      </c>
      <c r="F630" s="248">
        <v>1085660</v>
      </c>
      <c r="G630" s="248">
        <v>1055660</v>
      </c>
      <c r="H630" s="248">
        <v>1025660</v>
      </c>
      <c r="I630" s="248">
        <v>995660</v>
      </c>
      <c r="J630" s="248">
        <v>965660</v>
      </c>
      <c r="K630" s="248">
        <v>935660</v>
      </c>
      <c r="L630" s="248">
        <v>905660</v>
      </c>
      <c r="M630" s="248">
        <v>875660</v>
      </c>
    </row>
    <row r="631" spans="1:13" x14ac:dyDescent="0.3">
      <c r="A631" s="15">
        <v>9620000</v>
      </c>
      <c r="B631" s="15">
        <v>9640000</v>
      </c>
      <c r="C631" s="248">
        <v>1381140</v>
      </c>
      <c r="D631" s="248">
        <v>1305950</v>
      </c>
      <c r="E631" s="248">
        <v>1120030</v>
      </c>
      <c r="F631" s="248">
        <v>1090030</v>
      </c>
      <c r="G631" s="248">
        <v>1060030</v>
      </c>
      <c r="H631" s="248">
        <v>1030030</v>
      </c>
      <c r="I631" s="248">
        <v>1000030</v>
      </c>
      <c r="J631" s="248">
        <v>970030</v>
      </c>
      <c r="K631" s="248">
        <v>940030</v>
      </c>
      <c r="L631" s="248">
        <v>910030</v>
      </c>
      <c r="M631" s="248">
        <v>880030</v>
      </c>
    </row>
    <row r="632" spans="1:13" x14ac:dyDescent="0.3">
      <c r="A632" s="15">
        <v>9640000</v>
      </c>
      <c r="B632" s="15">
        <v>9660000</v>
      </c>
      <c r="C632" s="248">
        <v>1387970</v>
      </c>
      <c r="D632" s="248">
        <v>1312740</v>
      </c>
      <c r="E632" s="248">
        <v>1124400</v>
      </c>
      <c r="F632" s="248">
        <v>1094400</v>
      </c>
      <c r="G632" s="248">
        <v>1064400</v>
      </c>
      <c r="H632" s="248">
        <v>1034400</v>
      </c>
      <c r="I632" s="248">
        <v>1004400</v>
      </c>
      <c r="J632" s="248">
        <v>974400</v>
      </c>
      <c r="K632" s="248">
        <v>944400</v>
      </c>
      <c r="L632" s="248">
        <v>914400</v>
      </c>
      <c r="M632" s="248">
        <v>884400</v>
      </c>
    </row>
    <row r="633" spans="1:13" x14ac:dyDescent="0.3">
      <c r="A633" s="15">
        <v>9660000</v>
      </c>
      <c r="B633" s="15">
        <v>9680000</v>
      </c>
      <c r="C633" s="248">
        <v>1394790</v>
      </c>
      <c r="D633" s="248">
        <v>1319530</v>
      </c>
      <c r="E633" s="248">
        <v>1128760</v>
      </c>
      <c r="F633" s="248">
        <v>1098760</v>
      </c>
      <c r="G633" s="248">
        <v>1068760</v>
      </c>
      <c r="H633" s="248">
        <v>1038760</v>
      </c>
      <c r="I633" s="248">
        <v>1008760</v>
      </c>
      <c r="J633" s="248">
        <v>978760</v>
      </c>
      <c r="K633" s="248">
        <v>948760</v>
      </c>
      <c r="L633" s="248">
        <v>918760</v>
      </c>
      <c r="M633" s="248">
        <v>888760</v>
      </c>
    </row>
    <row r="634" spans="1:13" x14ac:dyDescent="0.3">
      <c r="A634" s="15">
        <v>9680000</v>
      </c>
      <c r="B634" s="15">
        <v>9700000</v>
      </c>
      <c r="C634" s="248">
        <v>1401620</v>
      </c>
      <c r="D634" s="248">
        <v>1326320</v>
      </c>
      <c r="E634" s="248">
        <v>1133130</v>
      </c>
      <c r="F634" s="248">
        <v>1103130</v>
      </c>
      <c r="G634" s="248">
        <v>1073130</v>
      </c>
      <c r="H634" s="248">
        <v>1043130</v>
      </c>
      <c r="I634" s="248">
        <v>1013130</v>
      </c>
      <c r="J634" s="248">
        <v>983130</v>
      </c>
      <c r="K634" s="248">
        <v>953130</v>
      </c>
      <c r="L634" s="248">
        <v>923130</v>
      </c>
      <c r="M634" s="248">
        <v>893130</v>
      </c>
    </row>
    <row r="635" spans="1:13" x14ac:dyDescent="0.3">
      <c r="A635" s="15">
        <v>9700000</v>
      </c>
      <c r="B635" s="15">
        <v>9720000</v>
      </c>
      <c r="C635" s="248">
        <v>1408440</v>
      </c>
      <c r="D635" s="248">
        <v>1333110</v>
      </c>
      <c r="E635" s="248">
        <v>1137500</v>
      </c>
      <c r="F635" s="248">
        <v>1107500</v>
      </c>
      <c r="G635" s="248">
        <v>1077500</v>
      </c>
      <c r="H635" s="248">
        <v>1047500</v>
      </c>
      <c r="I635" s="248">
        <v>1017500</v>
      </c>
      <c r="J635" s="248">
        <v>987500</v>
      </c>
      <c r="K635" s="248">
        <v>957500</v>
      </c>
      <c r="L635" s="248">
        <v>927500</v>
      </c>
      <c r="M635" s="248">
        <v>897500</v>
      </c>
    </row>
    <row r="636" spans="1:13" x14ac:dyDescent="0.3">
      <c r="A636" s="15">
        <v>9720000</v>
      </c>
      <c r="B636" s="15">
        <v>9740000</v>
      </c>
      <c r="C636" s="248">
        <v>1415270</v>
      </c>
      <c r="D636" s="248">
        <v>1339900</v>
      </c>
      <c r="E636" s="248">
        <v>1141870</v>
      </c>
      <c r="F636" s="248">
        <v>1111870</v>
      </c>
      <c r="G636" s="248">
        <v>1081870</v>
      </c>
      <c r="H636" s="248">
        <v>1051870</v>
      </c>
      <c r="I636" s="248">
        <v>1021870</v>
      </c>
      <c r="J636" s="248">
        <v>991870</v>
      </c>
      <c r="K636" s="248">
        <v>961870</v>
      </c>
      <c r="L636" s="248">
        <v>931870</v>
      </c>
      <c r="M636" s="248">
        <v>901870</v>
      </c>
    </row>
    <row r="637" spans="1:13" x14ac:dyDescent="0.3">
      <c r="A637" s="15">
        <v>9740000</v>
      </c>
      <c r="B637" s="15">
        <v>9760000</v>
      </c>
      <c r="C637" s="248">
        <v>1422090</v>
      </c>
      <c r="D637" s="248">
        <v>1346690</v>
      </c>
      <c r="E637" s="248">
        <v>1146240</v>
      </c>
      <c r="F637" s="248">
        <v>1116240</v>
      </c>
      <c r="G637" s="248">
        <v>1086240</v>
      </c>
      <c r="H637" s="248">
        <v>1056240</v>
      </c>
      <c r="I637" s="248">
        <v>1026240</v>
      </c>
      <c r="J637" s="248">
        <v>996240</v>
      </c>
      <c r="K637" s="248">
        <v>966240</v>
      </c>
      <c r="L637" s="248">
        <v>936240</v>
      </c>
      <c r="M637" s="248">
        <v>906240</v>
      </c>
    </row>
    <row r="638" spans="1:13" x14ac:dyDescent="0.3">
      <c r="A638" s="15">
        <v>9760000</v>
      </c>
      <c r="B638" s="15">
        <v>9780000</v>
      </c>
      <c r="C638" s="248">
        <v>1428920</v>
      </c>
      <c r="D638" s="248">
        <v>1353480</v>
      </c>
      <c r="E638" s="248">
        <v>1150600</v>
      </c>
      <c r="F638" s="248">
        <v>1120600</v>
      </c>
      <c r="G638" s="248">
        <v>1090600</v>
      </c>
      <c r="H638" s="248">
        <v>1060600</v>
      </c>
      <c r="I638" s="248">
        <v>1030600</v>
      </c>
      <c r="J638" s="248">
        <v>1000600</v>
      </c>
      <c r="K638" s="248">
        <v>970600</v>
      </c>
      <c r="L638" s="248">
        <v>940600</v>
      </c>
      <c r="M638" s="248">
        <v>910600</v>
      </c>
    </row>
    <row r="639" spans="1:13" x14ac:dyDescent="0.3">
      <c r="A639" s="15">
        <v>9780000</v>
      </c>
      <c r="B639" s="15">
        <v>9800000</v>
      </c>
      <c r="C639" s="248">
        <v>1435740</v>
      </c>
      <c r="D639" s="248">
        <v>1360270</v>
      </c>
      <c r="E639" s="248">
        <v>1154970</v>
      </c>
      <c r="F639" s="248">
        <v>1124970</v>
      </c>
      <c r="G639" s="248">
        <v>1094970</v>
      </c>
      <c r="H639" s="248">
        <v>1064970</v>
      </c>
      <c r="I639" s="248">
        <v>1034970</v>
      </c>
      <c r="J639" s="248">
        <v>1004970</v>
      </c>
      <c r="K639" s="248">
        <v>974970</v>
      </c>
      <c r="L639" s="248">
        <v>944970</v>
      </c>
      <c r="M639" s="248">
        <v>914970</v>
      </c>
    </row>
    <row r="640" spans="1:13" x14ac:dyDescent="0.3">
      <c r="A640" s="15">
        <v>9800000</v>
      </c>
      <c r="B640" s="15">
        <v>9820000</v>
      </c>
      <c r="C640" s="248">
        <v>1442570</v>
      </c>
      <c r="D640" s="248">
        <v>1367060</v>
      </c>
      <c r="E640" s="248">
        <v>1159340</v>
      </c>
      <c r="F640" s="248">
        <v>1129340</v>
      </c>
      <c r="G640" s="248">
        <v>1099340</v>
      </c>
      <c r="H640" s="248">
        <v>1069340</v>
      </c>
      <c r="I640" s="248">
        <v>1039340</v>
      </c>
      <c r="J640" s="248">
        <v>1009340</v>
      </c>
      <c r="K640" s="248">
        <v>979340</v>
      </c>
      <c r="L640" s="248">
        <v>949340</v>
      </c>
      <c r="M640" s="248">
        <v>919340</v>
      </c>
    </row>
    <row r="641" spans="1:13" x14ac:dyDescent="0.3">
      <c r="A641" s="15">
        <v>9820000</v>
      </c>
      <c r="B641" s="15">
        <v>9840000</v>
      </c>
      <c r="C641" s="248">
        <v>1449390</v>
      </c>
      <c r="D641" s="248">
        <v>1373850</v>
      </c>
      <c r="E641" s="248">
        <v>1163710</v>
      </c>
      <c r="F641" s="248">
        <v>1133710</v>
      </c>
      <c r="G641" s="248">
        <v>1103710</v>
      </c>
      <c r="H641" s="248">
        <v>1073710</v>
      </c>
      <c r="I641" s="248">
        <v>1043710</v>
      </c>
      <c r="J641" s="248">
        <v>1013710</v>
      </c>
      <c r="K641" s="248">
        <v>983710</v>
      </c>
      <c r="L641" s="248">
        <v>953710</v>
      </c>
      <c r="M641" s="248">
        <v>923710</v>
      </c>
    </row>
    <row r="642" spans="1:13" x14ac:dyDescent="0.3">
      <c r="A642" s="15">
        <v>9840000</v>
      </c>
      <c r="B642" s="15">
        <v>9860000</v>
      </c>
      <c r="C642" s="248">
        <v>1456220</v>
      </c>
      <c r="D642" s="248">
        <v>1380640</v>
      </c>
      <c r="E642" s="248">
        <v>1168080</v>
      </c>
      <c r="F642" s="248">
        <v>1138080</v>
      </c>
      <c r="G642" s="248">
        <v>1108080</v>
      </c>
      <c r="H642" s="248">
        <v>1078080</v>
      </c>
      <c r="I642" s="248">
        <v>1048080</v>
      </c>
      <c r="J642" s="248">
        <v>1018080</v>
      </c>
      <c r="K642" s="248">
        <v>988080</v>
      </c>
      <c r="L642" s="248">
        <v>958080</v>
      </c>
      <c r="M642" s="248">
        <v>928080</v>
      </c>
    </row>
    <row r="643" spans="1:13" x14ac:dyDescent="0.3">
      <c r="A643" s="15">
        <v>9860000</v>
      </c>
      <c r="B643" s="15">
        <v>9880000</v>
      </c>
      <c r="C643" s="248">
        <v>1463040</v>
      </c>
      <c r="D643" s="248">
        <v>1387430</v>
      </c>
      <c r="E643" s="248">
        <v>1172440</v>
      </c>
      <c r="F643" s="248">
        <v>1142440</v>
      </c>
      <c r="G643" s="248">
        <v>1112440</v>
      </c>
      <c r="H643" s="248">
        <v>1082440</v>
      </c>
      <c r="I643" s="248">
        <v>1052440</v>
      </c>
      <c r="J643" s="248">
        <v>1022440</v>
      </c>
      <c r="K643" s="248">
        <v>992440</v>
      </c>
      <c r="L643" s="248">
        <v>962440</v>
      </c>
      <c r="M643" s="248">
        <v>932440</v>
      </c>
    </row>
    <row r="644" spans="1:13" x14ac:dyDescent="0.3">
      <c r="A644" s="15">
        <v>9880000</v>
      </c>
      <c r="B644" s="15">
        <v>9900000</v>
      </c>
      <c r="C644" s="248">
        <v>1469870</v>
      </c>
      <c r="D644" s="248">
        <v>1394220</v>
      </c>
      <c r="E644" s="248">
        <v>1176810</v>
      </c>
      <c r="F644" s="248">
        <v>1146810</v>
      </c>
      <c r="G644" s="248">
        <v>1116810</v>
      </c>
      <c r="H644" s="248">
        <v>1086810</v>
      </c>
      <c r="I644" s="248">
        <v>1056810</v>
      </c>
      <c r="J644" s="248">
        <v>1026810</v>
      </c>
      <c r="K644" s="248">
        <v>996810</v>
      </c>
      <c r="L644" s="248">
        <v>966810</v>
      </c>
      <c r="M644" s="248">
        <v>936810</v>
      </c>
    </row>
    <row r="645" spans="1:13" x14ac:dyDescent="0.3">
      <c r="A645" s="15">
        <v>9900000</v>
      </c>
      <c r="B645" s="15">
        <v>9920000</v>
      </c>
      <c r="C645" s="248">
        <v>1476690</v>
      </c>
      <c r="D645" s="248">
        <v>1401010</v>
      </c>
      <c r="E645" s="248">
        <v>1181180</v>
      </c>
      <c r="F645" s="248">
        <v>1151180</v>
      </c>
      <c r="G645" s="248">
        <v>1121180</v>
      </c>
      <c r="H645" s="248">
        <v>1091180</v>
      </c>
      <c r="I645" s="248">
        <v>1061180</v>
      </c>
      <c r="J645" s="248">
        <v>1031180</v>
      </c>
      <c r="K645" s="248">
        <v>1001180</v>
      </c>
      <c r="L645" s="248">
        <v>971180</v>
      </c>
      <c r="M645" s="248">
        <v>941180</v>
      </c>
    </row>
    <row r="646" spans="1:13" x14ac:dyDescent="0.3">
      <c r="A646" s="15">
        <v>9920000</v>
      </c>
      <c r="B646" s="15">
        <v>9940000</v>
      </c>
      <c r="C646" s="248">
        <v>1483520</v>
      </c>
      <c r="D646" s="248">
        <v>1407800</v>
      </c>
      <c r="E646" s="248">
        <v>1185550</v>
      </c>
      <c r="F646" s="248">
        <v>1155550</v>
      </c>
      <c r="G646" s="248">
        <v>1125550</v>
      </c>
      <c r="H646" s="248">
        <v>1095550</v>
      </c>
      <c r="I646" s="248">
        <v>1065550</v>
      </c>
      <c r="J646" s="248">
        <v>1035550</v>
      </c>
      <c r="K646" s="248">
        <v>1005550</v>
      </c>
      <c r="L646" s="248">
        <v>975550</v>
      </c>
      <c r="M646" s="248">
        <v>945550</v>
      </c>
    </row>
    <row r="647" spans="1:13" x14ac:dyDescent="0.3">
      <c r="A647" s="15">
        <v>9940000</v>
      </c>
      <c r="B647" s="15">
        <v>9960000</v>
      </c>
      <c r="C647" s="248">
        <v>1490340</v>
      </c>
      <c r="D647" s="248">
        <v>1414590</v>
      </c>
      <c r="E647" s="248">
        <v>1189920</v>
      </c>
      <c r="F647" s="248">
        <v>1159920</v>
      </c>
      <c r="G647" s="248">
        <v>1129920</v>
      </c>
      <c r="H647" s="248">
        <v>1099920</v>
      </c>
      <c r="I647" s="248">
        <v>1069920</v>
      </c>
      <c r="J647" s="248">
        <v>1039920</v>
      </c>
      <c r="K647" s="248">
        <v>1009920</v>
      </c>
      <c r="L647" s="248">
        <v>979920</v>
      </c>
      <c r="M647" s="248">
        <v>949920</v>
      </c>
    </row>
    <row r="648" spans="1:13" x14ac:dyDescent="0.3">
      <c r="A648" s="15">
        <v>9960000</v>
      </c>
      <c r="B648" s="15">
        <v>9980000</v>
      </c>
      <c r="C648" s="248">
        <v>1497170</v>
      </c>
      <c r="D648" s="248">
        <v>1421380</v>
      </c>
      <c r="E648" s="248">
        <v>1194280</v>
      </c>
      <c r="F648" s="248">
        <v>1164280</v>
      </c>
      <c r="G648" s="248">
        <v>1134280</v>
      </c>
      <c r="H648" s="248">
        <v>1104280</v>
      </c>
      <c r="I648" s="248">
        <v>1074280</v>
      </c>
      <c r="J648" s="248">
        <v>1044280</v>
      </c>
      <c r="K648" s="248">
        <v>1014280</v>
      </c>
      <c r="L648" s="248">
        <v>984280</v>
      </c>
      <c r="M648" s="248">
        <v>954280</v>
      </c>
    </row>
    <row r="649" spans="1:13" x14ac:dyDescent="0.3">
      <c r="A649" s="15">
        <v>9980000</v>
      </c>
      <c r="B649" s="15">
        <v>10000000</v>
      </c>
      <c r="C649" s="248">
        <v>1503990</v>
      </c>
      <c r="D649" s="248">
        <v>1428170</v>
      </c>
      <c r="E649" s="248">
        <v>1198650</v>
      </c>
      <c r="F649" s="248">
        <v>1168650</v>
      </c>
      <c r="G649" s="248">
        <v>1138650</v>
      </c>
      <c r="H649" s="248">
        <v>1108650</v>
      </c>
      <c r="I649" s="248">
        <v>1078650</v>
      </c>
      <c r="J649" s="248">
        <v>1048650</v>
      </c>
      <c r="K649" s="248">
        <v>1018650</v>
      </c>
      <c r="L649" s="248">
        <v>988650</v>
      </c>
      <c r="M649" s="248">
        <v>958650</v>
      </c>
    </row>
    <row r="650" spans="1:13" ht="16.5" customHeight="1" x14ac:dyDescent="0.3">
      <c r="A650" s="43">
        <v>10000000</v>
      </c>
      <c r="B650" s="44"/>
      <c r="C650" s="248">
        <v>1507400</v>
      </c>
      <c r="D650" s="248">
        <v>1431570</v>
      </c>
      <c r="E650" s="248">
        <v>1200840</v>
      </c>
      <c r="F650" s="248">
        <v>1170840</v>
      </c>
      <c r="G650" s="248">
        <v>1140840</v>
      </c>
      <c r="H650" s="248">
        <v>1110840</v>
      </c>
      <c r="I650" s="248">
        <v>1080840</v>
      </c>
      <c r="J650" s="248">
        <v>1050840</v>
      </c>
      <c r="K650" s="248">
        <v>1020840</v>
      </c>
      <c r="L650" s="248">
        <v>990840</v>
      </c>
      <c r="M650" s="248">
        <v>960840</v>
      </c>
    </row>
    <row r="651" spans="1:13" ht="16.5" customHeight="1" x14ac:dyDescent="0.3">
      <c r="A651" s="366" t="s">
        <v>8</v>
      </c>
      <c r="B651" s="366"/>
      <c r="C651" s="369" t="s">
        <v>317</v>
      </c>
      <c r="D651" s="369"/>
      <c r="E651" s="369"/>
      <c r="F651" s="369"/>
      <c r="G651" s="369"/>
      <c r="H651" s="369"/>
      <c r="I651" s="369"/>
      <c r="J651" s="369"/>
      <c r="K651" s="369"/>
      <c r="L651" s="369"/>
      <c r="M651" s="369"/>
    </row>
    <row r="652" spans="1:13" ht="16.5" customHeight="1" x14ac:dyDescent="0.3">
      <c r="A652" s="367" t="s">
        <v>7</v>
      </c>
      <c r="B652" s="367"/>
      <c r="C652" s="369"/>
      <c r="D652" s="369"/>
      <c r="E652" s="369"/>
      <c r="F652" s="369"/>
      <c r="G652" s="369"/>
      <c r="H652" s="369"/>
      <c r="I652" s="369"/>
      <c r="J652" s="369"/>
      <c r="K652" s="369"/>
      <c r="L652" s="369"/>
      <c r="M652" s="369"/>
    </row>
    <row r="653" spans="1:13" ht="16.5" customHeight="1" x14ac:dyDescent="0.3">
      <c r="A653" s="366" t="s">
        <v>6</v>
      </c>
      <c r="B653" s="366"/>
      <c r="C653" s="369" t="s">
        <v>316</v>
      </c>
      <c r="D653" s="369"/>
      <c r="E653" s="369"/>
      <c r="F653" s="369"/>
      <c r="G653" s="369"/>
      <c r="H653" s="369"/>
      <c r="I653" s="369"/>
      <c r="J653" s="369"/>
      <c r="K653" s="369"/>
      <c r="L653" s="369"/>
      <c r="M653" s="369"/>
    </row>
    <row r="654" spans="1:13" x14ac:dyDescent="0.3">
      <c r="A654" s="367" t="s">
        <v>72</v>
      </c>
      <c r="B654" s="367"/>
      <c r="C654" s="369"/>
      <c r="D654" s="369"/>
      <c r="E654" s="369"/>
      <c r="F654" s="369"/>
      <c r="G654" s="369"/>
      <c r="H654" s="369"/>
      <c r="I654" s="369"/>
      <c r="J654" s="369"/>
      <c r="K654" s="369"/>
      <c r="L654" s="369"/>
      <c r="M654" s="369"/>
    </row>
    <row r="655" spans="1:13" x14ac:dyDescent="0.3">
      <c r="A655" s="366" t="s">
        <v>73</v>
      </c>
      <c r="B655" s="366"/>
      <c r="C655" s="369" t="s">
        <v>318</v>
      </c>
      <c r="D655" s="369"/>
      <c r="E655" s="369"/>
      <c r="F655" s="369"/>
      <c r="G655" s="369"/>
      <c r="H655" s="369"/>
      <c r="I655" s="369"/>
      <c r="J655" s="369"/>
      <c r="K655" s="369"/>
      <c r="L655" s="369"/>
      <c r="M655" s="369"/>
    </row>
    <row r="656" spans="1:13" x14ac:dyDescent="0.3">
      <c r="A656" s="365" t="s">
        <v>91</v>
      </c>
      <c r="B656" s="365"/>
      <c r="C656" s="369"/>
      <c r="D656" s="369"/>
      <c r="E656" s="369"/>
      <c r="F656" s="369"/>
      <c r="G656" s="369"/>
      <c r="H656" s="369"/>
      <c r="I656" s="369"/>
      <c r="J656" s="369"/>
      <c r="K656" s="369"/>
      <c r="L656" s="369"/>
      <c r="M656" s="369"/>
    </row>
    <row r="657" spans="1:13" x14ac:dyDescent="0.3">
      <c r="A657" s="368" t="s">
        <v>92</v>
      </c>
      <c r="B657" s="368"/>
      <c r="C657" s="359" t="s">
        <v>319</v>
      </c>
      <c r="D657" s="360"/>
      <c r="E657" s="360"/>
      <c r="F657" s="360"/>
      <c r="G657" s="360"/>
      <c r="H657" s="360"/>
      <c r="I657" s="360"/>
      <c r="J657" s="360"/>
      <c r="K657" s="360"/>
      <c r="L657" s="360"/>
      <c r="M657" s="361"/>
    </row>
    <row r="658" spans="1:13" x14ac:dyDescent="0.3">
      <c r="A658" s="365" t="s">
        <v>74</v>
      </c>
      <c r="B658" s="365"/>
      <c r="C658" s="362"/>
      <c r="D658" s="363"/>
      <c r="E658" s="363"/>
      <c r="F658" s="363"/>
      <c r="G658" s="363"/>
      <c r="H658" s="363"/>
      <c r="I658" s="363"/>
      <c r="J658" s="363"/>
      <c r="K658" s="363"/>
      <c r="L658" s="363"/>
      <c r="M658" s="364"/>
    </row>
    <row r="659" spans="1:13" x14ac:dyDescent="0.3">
      <c r="A659" s="359" t="s">
        <v>75</v>
      </c>
      <c r="B659" s="361"/>
      <c r="C659" s="359" t="s">
        <v>320</v>
      </c>
      <c r="D659" s="360"/>
      <c r="E659" s="360"/>
      <c r="F659" s="360"/>
      <c r="G659" s="360"/>
      <c r="H659" s="360"/>
      <c r="I659" s="360"/>
      <c r="J659" s="360"/>
      <c r="K659" s="360"/>
      <c r="L659" s="360"/>
      <c r="M659" s="361"/>
    </row>
    <row r="660" spans="1:13" x14ac:dyDescent="0.3">
      <c r="A660" s="362" t="s">
        <v>97</v>
      </c>
      <c r="B660" s="364"/>
      <c r="C660" s="362"/>
      <c r="D660" s="363"/>
      <c r="E660" s="363"/>
      <c r="F660" s="363"/>
      <c r="G660" s="363"/>
      <c r="H660" s="363"/>
      <c r="I660" s="363"/>
      <c r="J660" s="363"/>
      <c r="K660" s="363"/>
      <c r="L660" s="363"/>
      <c r="M660" s="364"/>
    </row>
    <row r="661" spans="1:13" x14ac:dyDescent="0.3">
      <c r="A661" s="370" t="s">
        <v>98</v>
      </c>
      <c r="B661" s="371"/>
      <c r="C661" s="370" t="s">
        <v>321</v>
      </c>
      <c r="D661" s="372"/>
      <c r="E661" s="372"/>
      <c r="F661" s="372"/>
      <c r="G661" s="372"/>
      <c r="H661" s="372"/>
      <c r="I661" s="372"/>
      <c r="J661" s="372"/>
      <c r="K661" s="372"/>
      <c r="L661" s="372"/>
      <c r="M661" s="371"/>
    </row>
  </sheetData>
  <sheetProtection algorithmName="SHA-512" hashValue="umfIjAlD5IW7OWSIy8EsgHbTxeyskDVqYYmswH2S1Fjbqv7LEhy1imuxfZ6VC0IjQQbNRmHG5JggmvfPrVfZBg==" saltValue="xEmmbO6eaffiqf0a+wdsEA==" spinCount="100000" sheet="1" formatCells="0" formatColumns="0" formatRows="0" insertColumns="0" insertRows="0" insertHyperlinks="0"/>
  <mergeCells count="20">
    <mergeCell ref="A661:B661"/>
    <mergeCell ref="C661:M661"/>
    <mergeCell ref="A660:B660"/>
    <mergeCell ref="C659:M660"/>
    <mergeCell ref="A659:B659"/>
    <mergeCell ref="A1:M1"/>
    <mergeCell ref="A2:B2"/>
    <mergeCell ref="C2:M2"/>
    <mergeCell ref="C657:M658"/>
    <mergeCell ref="A658:B658"/>
    <mergeCell ref="A651:B651"/>
    <mergeCell ref="A652:B652"/>
    <mergeCell ref="A655:B655"/>
    <mergeCell ref="A656:B656"/>
    <mergeCell ref="A657:B657"/>
    <mergeCell ref="C651:M652"/>
    <mergeCell ref="C655:M656"/>
    <mergeCell ref="A653:B653"/>
    <mergeCell ref="C653:M654"/>
    <mergeCell ref="A654:B654"/>
  </mergeCells>
  <phoneticPr fontId="2" type="noConversion"/>
  <printOptions horizontalCentered="1"/>
  <pageMargins left="0.39370078740157483" right="0.39370078740157483" top="0.74803149606299213" bottom="0.4" header="0.31496062992125984" footer="0.15"/>
  <pageSetup paperSize="9" scale="69" fitToHeight="0" orientation="portrait" r:id="rId1"/>
  <headerFooter>
    <oddFooter>&amp;N페이지 중 &amp;P페이지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R36"/>
  <sheetViews>
    <sheetView zoomScale="130" zoomScaleNormal="130" workbookViewId="0">
      <selection activeCell="D13" sqref="D13:G13"/>
    </sheetView>
  </sheetViews>
  <sheetFormatPr defaultColWidth="9" defaultRowHeight="16.5" x14ac:dyDescent="0.3"/>
  <cols>
    <col min="1" max="1" width="9.625" style="9" customWidth="1"/>
    <col min="2" max="2" width="13" style="9" bestFit="1" customWidth="1"/>
    <col min="3" max="3" width="4.125" style="9" customWidth="1"/>
    <col min="4" max="4" width="13.5" style="9" bestFit="1" customWidth="1"/>
    <col min="5" max="6" width="9" style="9"/>
    <col min="7" max="7" width="9.5" style="9" bestFit="1" customWidth="1"/>
    <col min="8" max="8" width="4.375" style="9" customWidth="1"/>
    <col min="9" max="13" width="9" style="9"/>
    <col min="14" max="14" width="2.625" style="9" customWidth="1"/>
    <col min="15" max="15" width="9" style="9"/>
    <col min="16" max="16" width="9" style="176"/>
    <col min="17" max="17" width="9" style="182"/>
    <col min="18" max="16384" width="9" style="9"/>
  </cols>
  <sheetData>
    <row r="1" spans="1:18" x14ac:dyDescent="0.3">
      <c r="I1" s="385" t="s">
        <v>78</v>
      </c>
      <c r="J1" s="385"/>
      <c r="K1" s="385"/>
      <c r="L1" s="385"/>
      <c r="M1" s="385"/>
      <c r="N1" s="385"/>
    </row>
    <row r="4" spans="1:18" x14ac:dyDescent="0.3">
      <c r="A4" s="378" t="s">
        <v>4</v>
      </c>
      <c r="B4" s="378"/>
      <c r="D4" s="378" t="s">
        <v>341</v>
      </c>
      <c r="E4" s="378"/>
      <c r="F4" s="378"/>
      <c r="G4" s="378"/>
      <c r="P4" s="177" t="s">
        <v>266</v>
      </c>
      <c r="Q4" s="183" t="s">
        <v>31</v>
      </c>
      <c r="R4" s="177" t="s">
        <v>265</v>
      </c>
    </row>
    <row r="5" spans="1:18" x14ac:dyDescent="0.3">
      <c r="A5" s="1" t="s">
        <v>2</v>
      </c>
      <c r="B5" s="6">
        <f>365/7</f>
        <v>52.142857142857146</v>
      </c>
      <c r="D5" s="7"/>
      <c r="E5" s="7" t="s">
        <v>20</v>
      </c>
      <c r="F5" s="7" t="s">
        <v>21</v>
      </c>
      <c r="G5" s="7" t="s">
        <v>22</v>
      </c>
      <c r="P5" s="5" t="s">
        <v>344</v>
      </c>
      <c r="Q5" s="4">
        <v>9860</v>
      </c>
      <c r="R5" s="181">
        <f t="shared" ref="R5:R12" si="0">(Q5-Q6)/Q6</f>
        <v>2.4948024948024949E-2</v>
      </c>
    </row>
    <row r="6" spans="1:18" ht="17.25" thickBot="1" x14ac:dyDescent="0.35">
      <c r="A6" s="1" t="s">
        <v>3</v>
      </c>
      <c r="B6" s="6">
        <f>B5/12</f>
        <v>4.3452380952380958</v>
      </c>
      <c r="D6" s="2" t="s">
        <v>23</v>
      </c>
      <c r="E6" s="18">
        <v>0.09</v>
      </c>
      <c r="F6" s="19">
        <v>4.4999999999999998E-2</v>
      </c>
      <c r="G6" s="18">
        <v>4.4999999999999998E-2</v>
      </c>
      <c r="P6" s="5" t="s">
        <v>303</v>
      </c>
      <c r="Q6" s="4">
        <v>9620</v>
      </c>
      <c r="R6" s="181">
        <f t="shared" si="0"/>
        <v>5.0218340611353711E-2</v>
      </c>
    </row>
    <row r="7" spans="1:18" x14ac:dyDescent="0.3">
      <c r="D7" s="3" t="s">
        <v>24</v>
      </c>
      <c r="E7" s="20">
        <f>SUM(F7:G7)</f>
        <v>2.0500000000000001E-2</v>
      </c>
      <c r="F7" s="14">
        <f>0.9%+0.25%</f>
        <v>1.1500000000000002E-2</v>
      </c>
      <c r="G7" s="21">
        <v>8.9999999999999993E-3</v>
      </c>
      <c r="P7" s="5" t="s">
        <v>222</v>
      </c>
      <c r="Q7" s="4">
        <v>9160</v>
      </c>
      <c r="R7" s="181">
        <f t="shared" si="0"/>
        <v>5.0458715596330278E-2</v>
      </c>
    </row>
    <row r="8" spans="1:18" ht="17.25" thickBot="1" x14ac:dyDescent="0.35">
      <c r="D8" s="3" t="s">
        <v>25</v>
      </c>
      <c r="E8" s="20">
        <f>F8</f>
        <v>9.6000000000000009E-3</v>
      </c>
      <c r="F8" s="13">
        <f>0.9%+0.06%</f>
        <v>9.6000000000000009E-3</v>
      </c>
      <c r="G8" s="22">
        <v>0</v>
      </c>
      <c r="P8" s="5" t="s">
        <v>94</v>
      </c>
      <c r="Q8" s="4">
        <v>8720</v>
      </c>
      <c r="R8" s="181">
        <f t="shared" si="0"/>
        <v>1.5133876600698487E-2</v>
      </c>
    </row>
    <row r="9" spans="1:18" x14ac:dyDescent="0.3">
      <c r="D9" s="2" t="s">
        <v>26</v>
      </c>
      <c r="E9" s="18">
        <v>7.0900000000000005E-2</v>
      </c>
      <c r="F9" s="23">
        <f>E9/2</f>
        <v>3.5450000000000002E-2</v>
      </c>
      <c r="G9" s="18">
        <f>E9/2</f>
        <v>3.5450000000000002E-2</v>
      </c>
      <c r="H9" s="41"/>
      <c r="P9" s="5" t="s">
        <v>87</v>
      </c>
      <c r="Q9" s="4">
        <v>8590</v>
      </c>
      <c r="R9" s="181">
        <f t="shared" si="0"/>
        <v>2.874251497005988E-2</v>
      </c>
    </row>
    <row r="10" spans="1:18" ht="33" x14ac:dyDescent="0.3">
      <c r="D10" s="3" t="s">
        <v>27</v>
      </c>
      <c r="E10" s="24">
        <f>E9*0.1295</f>
        <v>9.1815500000000001E-3</v>
      </c>
      <c r="F10" s="24">
        <f>E10/2</f>
        <v>4.5907750000000001E-3</v>
      </c>
      <c r="G10" s="24">
        <f>E10/2</f>
        <v>4.5907750000000001E-3</v>
      </c>
      <c r="P10" s="5" t="s">
        <v>80</v>
      </c>
      <c r="Q10" s="4">
        <v>8350</v>
      </c>
      <c r="R10" s="181">
        <f t="shared" si="0"/>
        <v>0.10889774236387782</v>
      </c>
    </row>
    <row r="11" spans="1:18" x14ac:dyDescent="0.3">
      <c r="A11" s="378" t="s">
        <v>31</v>
      </c>
      <c r="B11" s="378"/>
      <c r="D11" s="3" t="s">
        <v>28</v>
      </c>
      <c r="E11" s="10">
        <f>SUM(E6:E10)</f>
        <v>0.20018155000000001</v>
      </c>
      <c r="F11" s="10">
        <f>SUM(F6:F10)</f>
        <v>0.10614077500000001</v>
      </c>
      <c r="G11" s="10">
        <f>SUM(G6:G10)</f>
        <v>9.4040775000000007E-2</v>
      </c>
      <c r="P11" s="179" t="s">
        <v>246</v>
      </c>
      <c r="Q11" s="180">
        <v>7530</v>
      </c>
      <c r="R11" s="181">
        <f t="shared" si="0"/>
        <v>0.16383307573415765</v>
      </c>
    </row>
    <row r="12" spans="1:18" x14ac:dyDescent="0.3">
      <c r="A12" s="5" t="s">
        <v>344</v>
      </c>
      <c r="B12" s="4">
        <v>9860</v>
      </c>
      <c r="D12" s="380" t="s">
        <v>342</v>
      </c>
      <c r="E12" s="380"/>
      <c r="F12" s="380"/>
      <c r="G12" s="380"/>
      <c r="P12" s="179" t="s">
        <v>247</v>
      </c>
      <c r="Q12" s="180">
        <v>6470</v>
      </c>
      <c r="R12" s="181">
        <f t="shared" si="0"/>
        <v>7.2968490878938641E-2</v>
      </c>
    </row>
    <row r="13" spans="1:18" x14ac:dyDescent="0.3">
      <c r="A13" s="5" t="s">
        <v>303</v>
      </c>
      <c r="B13" s="4">
        <v>9620</v>
      </c>
      <c r="D13" s="383" t="s">
        <v>343</v>
      </c>
      <c r="E13" s="383"/>
      <c r="F13" s="383"/>
      <c r="G13" s="383"/>
      <c r="P13" s="179" t="s">
        <v>248</v>
      </c>
      <c r="Q13" s="180">
        <v>6030</v>
      </c>
      <c r="R13" s="181">
        <f>(Q13-Q14)/Q14</f>
        <v>8.0645161290322578E-2</v>
      </c>
    </row>
    <row r="14" spans="1:18" x14ac:dyDescent="0.3">
      <c r="A14" s="5" t="s">
        <v>222</v>
      </c>
      <c r="B14" s="4">
        <v>9160</v>
      </c>
      <c r="D14" s="390"/>
      <c r="E14" s="390"/>
      <c r="F14" s="390"/>
      <c r="G14" s="390"/>
      <c r="P14" s="179" t="s">
        <v>249</v>
      </c>
      <c r="Q14" s="180">
        <v>5580</v>
      </c>
      <c r="R14" s="181">
        <f t="shared" ref="R14:R24" si="1">(Q14-Q15)/Q15</f>
        <v>7.1017274472168906E-2</v>
      </c>
    </row>
    <row r="15" spans="1:18" x14ac:dyDescent="0.3">
      <c r="A15" s="5" t="s">
        <v>94</v>
      </c>
      <c r="B15" s="4">
        <v>8720</v>
      </c>
      <c r="D15" s="373" t="s">
        <v>70</v>
      </c>
      <c r="E15" s="374"/>
      <c r="F15" s="374"/>
      <c r="G15" s="375"/>
      <c r="P15" s="179" t="s">
        <v>250</v>
      </c>
      <c r="Q15" s="180">
        <v>5210</v>
      </c>
      <c r="R15" s="181">
        <f t="shared" si="1"/>
        <v>7.2016460905349799E-2</v>
      </c>
    </row>
    <row r="16" spans="1:18" x14ac:dyDescent="0.3">
      <c r="A16" s="5" t="s">
        <v>87</v>
      </c>
      <c r="B16" s="4">
        <v>8590</v>
      </c>
      <c r="D16" s="391" t="s">
        <v>76</v>
      </c>
      <c r="E16" s="392"/>
      <c r="F16" s="392"/>
      <c r="G16" s="393"/>
      <c r="P16" s="179" t="s">
        <v>251</v>
      </c>
      <c r="Q16" s="180">
        <v>4860</v>
      </c>
      <c r="R16" s="181">
        <f t="shared" si="1"/>
        <v>6.1135371179039298E-2</v>
      </c>
    </row>
    <row r="17" spans="1:18" x14ac:dyDescent="0.3">
      <c r="D17" s="387" t="s">
        <v>69</v>
      </c>
      <c r="E17" s="388"/>
      <c r="F17" s="388"/>
      <c r="G17" s="389"/>
      <c r="I17" s="383" t="s">
        <v>79</v>
      </c>
      <c r="J17" s="383"/>
      <c r="K17" s="383"/>
      <c r="L17" s="383"/>
      <c r="M17" s="383"/>
      <c r="N17" s="383"/>
      <c r="P17" s="179" t="s">
        <v>257</v>
      </c>
      <c r="Q17" s="180">
        <v>4580</v>
      </c>
      <c r="R17" s="181">
        <f t="shared" si="1"/>
        <v>6.0185185185185182E-2</v>
      </c>
    </row>
    <row r="18" spans="1:18" ht="17.25" thickBot="1" x14ac:dyDescent="0.35">
      <c r="A18" s="378" t="s">
        <v>340</v>
      </c>
      <c r="B18" s="379"/>
      <c r="I18" s="384" t="s">
        <v>77</v>
      </c>
      <c r="J18" s="384"/>
      <c r="K18" s="384"/>
      <c r="L18" s="384"/>
      <c r="M18" s="384"/>
      <c r="N18" s="384"/>
      <c r="P18" s="179" t="s">
        <v>252</v>
      </c>
      <c r="Q18" s="180">
        <v>4320</v>
      </c>
      <c r="R18" s="181">
        <f t="shared" si="1"/>
        <v>5.1094890510948905E-2</v>
      </c>
    </row>
    <row r="19" spans="1:18" x14ac:dyDescent="0.3">
      <c r="A19" s="11" t="s">
        <v>23</v>
      </c>
      <c r="B19" s="16">
        <v>5900000</v>
      </c>
      <c r="P19" s="179" t="s">
        <v>253</v>
      </c>
      <c r="Q19" s="180">
        <v>4110</v>
      </c>
      <c r="R19" s="181">
        <f t="shared" si="1"/>
        <v>2.75E-2</v>
      </c>
    </row>
    <row r="20" spans="1:18" ht="17.25" thickBot="1" x14ac:dyDescent="0.35">
      <c r="A20" s="11" t="s">
        <v>26</v>
      </c>
      <c r="B20" s="17">
        <v>119625106</v>
      </c>
      <c r="P20" s="179" t="s">
        <v>254</v>
      </c>
      <c r="Q20" s="180">
        <v>4000</v>
      </c>
      <c r="R20" s="181">
        <f t="shared" si="1"/>
        <v>6.1007957559681698E-2</v>
      </c>
    </row>
    <row r="21" spans="1:18" x14ac:dyDescent="0.3">
      <c r="N21" s="386"/>
      <c r="O21" s="386"/>
      <c r="P21" s="179" t="s">
        <v>255</v>
      </c>
      <c r="Q21" s="180">
        <v>3770</v>
      </c>
      <c r="R21" s="181">
        <f t="shared" si="1"/>
        <v>8.3333333333333329E-2</v>
      </c>
    </row>
    <row r="22" spans="1:18" ht="17.25" thickBot="1" x14ac:dyDescent="0.35">
      <c r="A22" s="378" t="s">
        <v>243</v>
      </c>
      <c r="B22" s="379"/>
      <c r="D22" s="378" t="s">
        <v>242</v>
      </c>
      <c r="E22" s="378"/>
      <c r="F22" s="378"/>
      <c r="G22" s="378"/>
      <c r="P22" s="179" t="s">
        <v>256</v>
      </c>
      <c r="Q22" s="180">
        <v>3480</v>
      </c>
      <c r="R22" s="181">
        <f t="shared" si="1"/>
        <v>0.12258064516129032</v>
      </c>
    </row>
    <row r="23" spans="1:18" x14ac:dyDescent="0.3">
      <c r="A23" s="11" t="s">
        <v>23</v>
      </c>
      <c r="B23" s="16">
        <v>5530000</v>
      </c>
      <c r="D23" s="7"/>
      <c r="E23" s="7" t="s">
        <v>20</v>
      </c>
      <c r="F23" s="7" t="s">
        <v>21</v>
      </c>
      <c r="G23" s="7" t="s">
        <v>22</v>
      </c>
      <c r="P23" s="179" t="s">
        <v>258</v>
      </c>
      <c r="Q23" s="180">
        <v>3100</v>
      </c>
      <c r="R23" s="181">
        <f t="shared" si="1"/>
        <v>9.154929577464789E-2</v>
      </c>
    </row>
    <row r="24" spans="1:18" ht="17.25" thickBot="1" x14ac:dyDescent="0.35">
      <c r="A24" s="11" t="s">
        <v>26</v>
      </c>
      <c r="B24" s="17">
        <v>110332439</v>
      </c>
      <c r="D24" s="2" t="s">
        <v>23</v>
      </c>
      <c r="E24" s="18">
        <v>0.09</v>
      </c>
      <c r="F24" s="19">
        <v>4.4999999999999998E-2</v>
      </c>
      <c r="G24" s="18">
        <v>4.4999999999999998E-2</v>
      </c>
      <c r="P24" s="179" t="s">
        <v>259</v>
      </c>
      <c r="Q24" s="180">
        <v>2840</v>
      </c>
      <c r="R24" s="181">
        <f t="shared" si="1"/>
        <v>0.13147410358565736</v>
      </c>
    </row>
    <row r="25" spans="1:18" x14ac:dyDescent="0.3">
      <c r="D25" s="3" t="s">
        <v>24</v>
      </c>
      <c r="E25" s="20">
        <f>SUM(F25:G25)</f>
        <v>2.0500000000000001E-2</v>
      </c>
      <c r="F25" s="14">
        <f>0.9%+0.25%</f>
        <v>1.1500000000000002E-2</v>
      </c>
      <c r="G25" s="21">
        <v>8.9999999999999993E-3</v>
      </c>
      <c r="P25" s="179" t="s">
        <v>260</v>
      </c>
      <c r="Q25" s="180">
        <v>2510</v>
      </c>
      <c r="R25" s="181">
        <f>(Q25-Q26)/Q26</f>
        <v>0.10329670329670329</v>
      </c>
    </row>
    <row r="26" spans="1:18" ht="17.25" thickBot="1" x14ac:dyDescent="0.35">
      <c r="A26" s="376" t="s">
        <v>99</v>
      </c>
      <c r="B26" s="377"/>
      <c r="D26" s="3" t="s">
        <v>25</v>
      </c>
      <c r="E26" s="20">
        <f>F26</f>
        <v>9.6000000000000009E-3</v>
      </c>
      <c r="F26" s="13">
        <f>0.9%+0.06%</f>
        <v>9.6000000000000009E-3</v>
      </c>
      <c r="G26" s="22">
        <v>0</v>
      </c>
      <c r="P26" s="179" t="s">
        <v>261</v>
      </c>
      <c r="Q26" s="180">
        <v>2275</v>
      </c>
      <c r="R26" s="181">
        <f>(Q26-Q27)/Q27</f>
        <v>8.3333333333333329E-2</v>
      </c>
    </row>
    <row r="27" spans="1:18" x14ac:dyDescent="0.3">
      <c r="A27" s="11" t="s">
        <v>23</v>
      </c>
      <c r="B27" s="16">
        <v>5240000</v>
      </c>
      <c r="D27" s="2" t="s">
        <v>26</v>
      </c>
      <c r="E27" s="18">
        <v>7.0900000000000005E-2</v>
      </c>
      <c r="F27" s="23">
        <f>E27/2</f>
        <v>3.5450000000000002E-2</v>
      </c>
      <c r="G27" s="18">
        <f>E27/2</f>
        <v>3.5450000000000002E-2</v>
      </c>
      <c r="P27" s="179" t="s">
        <v>262</v>
      </c>
      <c r="Q27" s="180">
        <v>2100</v>
      </c>
      <c r="R27" s="181">
        <f>(Q27-Q28)/Q28</f>
        <v>0.10817941952506596</v>
      </c>
    </row>
    <row r="28" spans="1:18" ht="33.75" thickBot="1" x14ac:dyDescent="0.35">
      <c r="A28" s="11" t="s">
        <v>26</v>
      </c>
      <c r="B28" s="17">
        <v>99615292.353823096</v>
      </c>
      <c r="D28" s="3" t="s">
        <v>27</v>
      </c>
      <c r="E28" s="24">
        <f>E27*0.1281</f>
        <v>9.0822899999999998E-3</v>
      </c>
      <c r="F28" s="24">
        <f>E28/2</f>
        <v>4.5411449999999999E-3</v>
      </c>
      <c r="G28" s="24">
        <f>E28/2</f>
        <v>4.5411449999999999E-3</v>
      </c>
      <c r="P28" s="179" t="s">
        <v>263</v>
      </c>
      <c r="Q28" s="180">
        <v>1895</v>
      </c>
      <c r="R28" s="181">
        <f>(Q28-Q29)/Q29</f>
        <v>0.18437500000000001</v>
      </c>
    </row>
    <row r="29" spans="1:18" x14ac:dyDescent="0.3">
      <c r="A29" s="45"/>
      <c r="B29" s="46"/>
      <c r="D29" s="3" t="s">
        <v>28</v>
      </c>
      <c r="E29" s="10">
        <f>SUM(E24:E28)</f>
        <v>0.20008229</v>
      </c>
      <c r="F29" s="10">
        <f>SUM(F24:F28)</f>
        <v>0.106091145</v>
      </c>
      <c r="G29" s="10">
        <f>SUM(G24:G28)</f>
        <v>9.3991144999999998E-2</v>
      </c>
      <c r="P29" s="179" t="s">
        <v>264</v>
      </c>
      <c r="Q29" s="180">
        <v>1600</v>
      </c>
      <c r="R29" s="181">
        <f>(Q29-Q30)/Q30</f>
        <v>4.9180327868852458E-2</v>
      </c>
    </row>
    <row r="30" spans="1:18" ht="17.25" thickBot="1" x14ac:dyDescent="0.35">
      <c r="A30" s="376" t="s">
        <v>93</v>
      </c>
      <c r="B30" s="377"/>
      <c r="D30" s="380" t="s">
        <v>244</v>
      </c>
      <c r="E30" s="380"/>
      <c r="F30" s="380"/>
      <c r="G30" s="380"/>
      <c r="P30" s="179" t="s">
        <v>267</v>
      </c>
      <c r="Q30" s="180">
        <v>1525</v>
      </c>
      <c r="R30" s="178"/>
    </row>
    <row r="31" spans="1:18" x14ac:dyDescent="0.3">
      <c r="A31" s="11" t="s">
        <v>23</v>
      </c>
      <c r="B31" s="16">
        <v>5030000</v>
      </c>
      <c r="D31" s="383" t="s">
        <v>245</v>
      </c>
      <c r="E31" s="383"/>
      <c r="F31" s="383"/>
      <c r="G31" s="383"/>
    </row>
    <row r="32" spans="1:18" ht="17.25" thickBot="1" x14ac:dyDescent="0.35">
      <c r="A32" s="11" t="s">
        <v>26</v>
      </c>
      <c r="B32" s="17">
        <v>99615292.353823096</v>
      </c>
    </row>
    <row r="34" spans="1:2" ht="17.25" thickBot="1" x14ac:dyDescent="0.35">
      <c r="A34" s="381" t="s">
        <v>85</v>
      </c>
      <c r="B34" s="382"/>
    </row>
    <row r="35" spans="1:2" x14ac:dyDescent="0.3">
      <c r="A35" s="11" t="s">
        <v>23</v>
      </c>
      <c r="B35" s="16">
        <v>4860000</v>
      </c>
    </row>
    <row r="36" spans="1:2" ht="17.25" thickBot="1" x14ac:dyDescent="0.35">
      <c r="A36" s="11" t="s">
        <v>26</v>
      </c>
      <c r="B36" s="17">
        <v>98537460</v>
      </c>
    </row>
  </sheetData>
  <sheetProtection algorithmName="SHA-512" hashValue="Wm5QzlqWqjlxuSK+BgqpktFsKHYLwlK6F2rf+YwRYkBagxlDCZvFnN2++sFJEn4SGbHFEsSsZWrPj+KKKALD/Q==" saltValue="Aa091SxSMSxeOEtpE9CoVA==" spinCount="100000" sheet="1" formatCells="0" formatColumns="0" formatRows="0" insertColumns="0" insertRows="0" insertHyperlinks="0"/>
  <mergeCells count="21">
    <mergeCell ref="A34:B34"/>
    <mergeCell ref="I17:N17"/>
    <mergeCell ref="I18:N18"/>
    <mergeCell ref="I1:N1"/>
    <mergeCell ref="N21:O21"/>
    <mergeCell ref="D17:G17"/>
    <mergeCell ref="D12:G12"/>
    <mergeCell ref="D14:G14"/>
    <mergeCell ref="D13:G13"/>
    <mergeCell ref="D31:G31"/>
    <mergeCell ref="A30:B30"/>
    <mergeCell ref="A22:B22"/>
    <mergeCell ref="A4:B4"/>
    <mergeCell ref="D4:G4"/>
    <mergeCell ref="A11:B11"/>
    <mergeCell ref="D16:G16"/>
    <mergeCell ref="D15:G15"/>
    <mergeCell ref="A26:B26"/>
    <mergeCell ref="D22:G22"/>
    <mergeCell ref="A18:B18"/>
    <mergeCell ref="D30:G30"/>
  </mergeCells>
  <phoneticPr fontId="2" type="noConversion"/>
  <hyperlinks>
    <hyperlink ref="D17" r:id="rId1" xr:uid="{00000000-0004-0000-0500-000000000000}"/>
    <hyperlink ref="I18" r:id="rId2" xr:uid="{00000000-0004-0000-0500-000001000000}"/>
  </hyperlinks>
  <pageMargins left="0.7" right="0.7" top="0.75" bottom="0.75" header="0.3" footer="0.3"/>
  <pageSetup paperSize="9" orientation="portrait" r:id="rId3"/>
  <drawing r:id="rId4"/>
  <legacy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22A30-60D4-4D24-916E-5CD4301ADB40}">
  <sheetPr>
    <tabColor theme="9" tint="0.39997558519241921"/>
  </sheetPr>
  <dimension ref="A1:J33"/>
  <sheetViews>
    <sheetView view="pageBreakPreview" zoomScaleNormal="100" zoomScaleSheetLayoutView="100" zoomScalePageLayoutView="70" workbookViewId="0">
      <selection activeCell="R26" sqref="R26"/>
    </sheetView>
  </sheetViews>
  <sheetFormatPr defaultColWidth="8.625" defaultRowHeight="17.100000000000001" customHeight="1" x14ac:dyDescent="0.3"/>
  <cols>
    <col min="1" max="1" width="5.625" style="232" customWidth="1"/>
    <col min="2" max="10" width="10" style="232" customWidth="1"/>
    <col min="11" max="16384" width="8.625" style="232"/>
  </cols>
  <sheetData>
    <row r="1" spans="1:10" ht="20.25" customHeight="1" x14ac:dyDescent="0.3">
      <c r="A1" s="5" t="s">
        <v>105</v>
      </c>
      <c r="B1" s="394"/>
      <c r="C1" s="394"/>
      <c r="D1" s="394"/>
      <c r="E1" s="394"/>
      <c r="F1" s="394"/>
      <c r="G1" s="394"/>
      <c r="H1" s="394"/>
      <c r="I1" s="394"/>
      <c r="J1" s="394"/>
    </row>
    <row r="2" spans="1:10" ht="24.6" customHeight="1" thickBot="1" x14ac:dyDescent="0.35">
      <c r="A2" s="233" t="s">
        <v>306</v>
      </c>
      <c r="B2" s="233" t="s">
        <v>109</v>
      </c>
      <c r="C2" s="233" t="s">
        <v>307</v>
      </c>
      <c r="D2" s="233" t="s">
        <v>217</v>
      </c>
      <c r="E2" s="233" t="s">
        <v>109</v>
      </c>
      <c r="F2" s="233" t="s">
        <v>307</v>
      </c>
      <c r="G2" s="233" t="s">
        <v>217</v>
      </c>
      <c r="H2" s="233" t="s">
        <v>109</v>
      </c>
      <c r="I2" s="233" t="s">
        <v>307</v>
      </c>
      <c r="J2" s="233" t="s">
        <v>217</v>
      </c>
    </row>
    <row r="3" spans="1:10" ht="24.6" customHeight="1" x14ac:dyDescent="0.3">
      <c r="A3" s="234">
        <v>1</v>
      </c>
      <c r="B3" s="235"/>
      <c r="C3" s="235"/>
      <c r="D3" s="235"/>
      <c r="E3" s="235"/>
      <c r="F3" s="235"/>
      <c r="G3" s="235"/>
      <c r="H3" s="235"/>
      <c r="I3" s="235"/>
      <c r="J3" s="235"/>
    </row>
    <row r="4" spans="1:10" ht="24.6" customHeight="1" x14ac:dyDescent="0.3">
      <c r="A4" s="236">
        <v>2</v>
      </c>
      <c r="B4" s="5"/>
      <c r="C4" s="5"/>
      <c r="D4" s="5"/>
      <c r="E4" s="5"/>
      <c r="F4" s="5"/>
      <c r="G4" s="5"/>
      <c r="H4" s="5"/>
      <c r="I4" s="5"/>
      <c r="J4" s="5"/>
    </row>
    <row r="5" spans="1:10" ht="24.6" customHeight="1" x14ac:dyDescent="0.3">
      <c r="A5" s="236">
        <v>3</v>
      </c>
      <c r="B5" s="5"/>
      <c r="C5" s="5"/>
      <c r="D5" s="5"/>
      <c r="E5" s="5"/>
      <c r="F5" s="5"/>
      <c r="G5" s="5"/>
      <c r="H5" s="5"/>
      <c r="I5" s="5"/>
      <c r="J5" s="5"/>
    </row>
    <row r="6" spans="1:10" ht="24.6" customHeight="1" x14ac:dyDescent="0.3">
      <c r="A6" s="236">
        <v>4</v>
      </c>
      <c r="B6" s="5"/>
      <c r="C6" s="5"/>
      <c r="D6" s="5"/>
      <c r="E6" s="5"/>
      <c r="F6" s="5"/>
      <c r="G6" s="5"/>
      <c r="H6" s="5"/>
      <c r="I6" s="5"/>
      <c r="J6" s="5"/>
    </row>
    <row r="7" spans="1:10" ht="24.6" customHeight="1" thickBot="1" x14ac:dyDescent="0.35">
      <c r="A7" s="237">
        <v>5</v>
      </c>
      <c r="B7" s="238"/>
      <c r="C7" s="238"/>
      <c r="D7" s="238"/>
      <c r="E7" s="238"/>
      <c r="F7" s="238"/>
      <c r="G7" s="238"/>
      <c r="H7" s="238"/>
      <c r="I7" s="238"/>
      <c r="J7" s="238"/>
    </row>
    <row r="8" spans="1:10" ht="24.6" customHeight="1" x14ac:dyDescent="0.3">
      <c r="A8" s="234">
        <v>6</v>
      </c>
      <c r="B8" s="235"/>
      <c r="C8" s="235"/>
      <c r="D8" s="235"/>
      <c r="E8" s="235"/>
      <c r="F8" s="235"/>
      <c r="G8" s="235"/>
      <c r="H8" s="235"/>
      <c r="I8" s="235"/>
      <c r="J8" s="235"/>
    </row>
    <row r="9" spans="1:10" ht="24.6" customHeight="1" x14ac:dyDescent="0.3">
      <c r="A9" s="236">
        <v>7</v>
      </c>
      <c r="B9" s="5"/>
      <c r="C9" s="5"/>
      <c r="D9" s="5"/>
      <c r="E9" s="5"/>
      <c r="F9" s="5"/>
      <c r="G9" s="5"/>
      <c r="H9" s="5"/>
      <c r="I9" s="5"/>
      <c r="J9" s="5"/>
    </row>
    <row r="10" spans="1:10" ht="24.6" customHeight="1" x14ac:dyDescent="0.3">
      <c r="A10" s="236">
        <v>8</v>
      </c>
      <c r="B10" s="5"/>
      <c r="C10" s="5"/>
      <c r="D10" s="5"/>
      <c r="E10" s="5"/>
      <c r="F10" s="5"/>
      <c r="G10" s="5"/>
      <c r="H10" s="5"/>
      <c r="I10" s="5"/>
      <c r="J10" s="5"/>
    </row>
    <row r="11" spans="1:10" ht="24.6" customHeight="1" x14ac:dyDescent="0.3">
      <c r="A11" s="236">
        <v>9</v>
      </c>
      <c r="B11" s="5"/>
      <c r="C11" s="5"/>
      <c r="D11" s="5"/>
      <c r="E11" s="5"/>
      <c r="F11" s="5"/>
      <c r="G11" s="5"/>
      <c r="H11" s="5"/>
      <c r="I11" s="5"/>
      <c r="J11" s="5"/>
    </row>
    <row r="12" spans="1:10" ht="24.6" customHeight="1" thickBot="1" x14ac:dyDescent="0.35">
      <c r="A12" s="237">
        <v>10</v>
      </c>
      <c r="B12" s="238"/>
      <c r="C12" s="238"/>
      <c r="D12" s="238"/>
      <c r="E12" s="238"/>
      <c r="F12" s="238"/>
      <c r="G12" s="238"/>
      <c r="H12" s="238"/>
      <c r="I12" s="238"/>
      <c r="J12" s="238"/>
    </row>
    <row r="13" spans="1:10" ht="24.6" customHeight="1" x14ac:dyDescent="0.3">
      <c r="A13" s="234">
        <v>11</v>
      </c>
      <c r="B13" s="235"/>
      <c r="C13" s="235"/>
      <c r="D13" s="235"/>
      <c r="E13" s="235"/>
      <c r="F13" s="235"/>
      <c r="G13" s="235"/>
      <c r="H13" s="235"/>
      <c r="I13" s="235"/>
      <c r="J13" s="235"/>
    </row>
    <row r="14" spans="1:10" ht="24.6" customHeight="1" x14ac:dyDescent="0.3">
      <c r="A14" s="236">
        <v>12</v>
      </c>
      <c r="B14" s="5"/>
      <c r="C14" s="5"/>
      <c r="D14" s="5"/>
      <c r="E14" s="5"/>
      <c r="F14" s="5"/>
      <c r="G14" s="5"/>
      <c r="H14" s="5"/>
      <c r="I14" s="5"/>
      <c r="J14" s="5"/>
    </row>
    <row r="15" spans="1:10" ht="24.6" customHeight="1" x14ac:dyDescent="0.3">
      <c r="A15" s="236">
        <v>13</v>
      </c>
      <c r="B15" s="5"/>
      <c r="C15" s="5"/>
      <c r="D15" s="5"/>
      <c r="E15" s="5"/>
      <c r="F15" s="5"/>
      <c r="G15" s="5"/>
      <c r="H15" s="5"/>
      <c r="I15" s="5"/>
      <c r="J15" s="5"/>
    </row>
    <row r="16" spans="1:10" ht="24.6" customHeight="1" x14ac:dyDescent="0.3">
      <c r="A16" s="236">
        <v>14</v>
      </c>
      <c r="B16" s="5"/>
      <c r="C16" s="5"/>
      <c r="D16" s="5"/>
      <c r="E16" s="5"/>
      <c r="F16" s="5"/>
      <c r="G16" s="5"/>
      <c r="H16" s="5"/>
      <c r="I16" s="5"/>
      <c r="J16" s="5"/>
    </row>
    <row r="17" spans="1:10" ht="24.6" customHeight="1" thickBot="1" x14ac:dyDescent="0.35">
      <c r="A17" s="237">
        <v>15</v>
      </c>
      <c r="B17" s="238"/>
      <c r="C17" s="238"/>
      <c r="D17" s="238"/>
      <c r="E17" s="238"/>
      <c r="F17" s="238"/>
      <c r="G17" s="238"/>
      <c r="H17" s="238"/>
      <c r="I17" s="238"/>
      <c r="J17" s="238"/>
    </row>
    <row r="18" spans="1:10" ht="24.6" customHeight="1" x14ac:dyDescent="0.3">
      <c r="A18" s="234">
        <v>16</v>
      </c>
      <c r="B18" s="235"/>
      <c r="C18" s="235"/>
      <c r="D18" s="235"/>
      <c r="E18" s="235"/>
      <c r="F18" s="235"/>
      <c r="G18" s="235"/>
      <c r="H18" s="235"/>
      <c r="I18" s="235"/>
      <c r="J18" s="235"/>
    </row>
    <row r="19" spans="1:10" ht="24.6" customHeight="1" x14ac:dyDescent="0.3">
      <c r="A19" s="236">
        <v>17</v>
      </c>
      <c r="B19" s="5"/>
      <c r="C19" s="5"/>
      <c r="D19" s="5"/>
      <c r="E19" s="5"/>
      <c r="F19" s="5"/>
      <c r="G19" s="5"/>
      <c r="H19" s="5"/>
      <c r="I19" s="5"/>
      <c r="J19" s="5"/>
    </row>
    <row r="20" spans="1:10" ht="24.6" customHeight="1" x14ac:dyDescent="0.3">
      <c r="A20" s="236">
        <v>18</v>
      </c>
      <c r="B20" s="5"/>
      <c r="C20" s="5"/>
      <c r="D20" s="5"/>
      <c r="E20" s="5"/>
      <c r="F20" s="5"/>
      <c r="G20" s="5"/>
      <c r="H20" s="5"/>
      <c r="I20" s="5"/>
      <c r="J20" s="5"/>
    </row>
    <row r="21" spans="1:10" ht="24.6" customHeight="1" x14ac:dyDescent="0.3">
      <c r="A21" s="236">
        <v>19</v>
      </c>
      <c r="B21" s="5"/>
      <c r="C21" s="5"/>
      <c r="D21" s="5"/>
      <c r="E21" s="5"/>
      <c r="F21" s="5"/>
      <c r="G21" s="5"/>
      <c r="H21" s="5"/>
      <c r="I21" s="5"/>
      <c r="J21" s="5"/>
    </row>
    <row r="22" spans="1:10" ht="24.6" customHeight="1" thickBot="1" x14ac:dyDescent="0.35">
      <c r="A22" s="237">
        <v>20</v>
      </c>
      <c r="B22" s="238"/>
      <c r="C22" s="238"/>
      <c r="D22" s="238"/>
      <c r="E22" s="238"/>
      <c r="F22" s="238"/>
      <c r="G22" s="238"/>
      <c r="H22" s="238"/>
      <c r="I22" s="238"/>
      <c r="J22" s="238"/>
    </row>
    <row r="23" spans="1:10" ht="24.6" customHeight="1" x14ac:dyDescent="0.3">
      <c r="A23" s="234">
        <v>21</v>
      </c>
      <c r="B23" s="235"/>
      <c r="C23" s="235"/>
      <c r="D23" s="235"/>
      <c r="E23" s="235"/>
      <c r="F23" s="235"/>
      <c r="G23" s="235"/>
      <c r="H23" s="235"/>
      <c r="I23" s="235"/>
      <c r="J23" s="235"/>
    </row>
    <row r="24" spans="1:10" ht="24.6" customHeight="1" x14ac:dyDescent="0.3">
      <c r="A24" s="236">
        <v>22</v>
      </c>
      <c r="B24" s="5"/>
      <c r="C24" s="5"/>
      <c r="D24" s="5"/>
      <c r="E24" s="5"/>
      <c r="F24" s="5"/>
      <c r="G24" s="5"/>
      <c r="H24" s="5"/>
      <c r="I24" s="5"/>
      <c r="J24" s="5"/>
    </row>
    <row r="25" spans="1:10" ht="24.6" customHeight="1" x14ac:dyDescent="0.3">
      <c r="A25" s="236">
        <v>23</v>
      </c>
      <c r="B25" s="5"/>
      <c r="C25" s="5"/>
      <c r="D25" s="5"/>
      <c r="E25" s="5"/>
      <c r="F25" s="5"/>
      <c r="G25" s="5"/>
      <c r="H25" s="5"/>
      <c r="I25" s="5"/>
      <c r="J25" s="5"/>
    </row>
    <row r="26" spans="1:10" ht="24.6" customHeight="1" x14ac:dyDescent="0.3">
      <c r="A26" s="236">
        <v>24</v>
      </c>
      <c r="B26" s="5"/>
      <c r="C26" s="5"/>
      <c r="D26" s="5"/>
      <c r="E26" s="5"/>
      <c r="F26" s="5"/>
      <c r="G26" s="5"/>
      <c r="H26" s="5"/>
      <c r="I26" s="5"/>
      <c r="J26" s="5"/>
    </row>
    <row r="27" spans="1:10" ht="24.6" customHeight="1" thickBot="1" x14ac:dyDescent="0.35">
      <c r="A27" s="237">
        <v>25</v>
      </c>
      <c r="B27" s="238"/>
      <c r="C27" s="238"/>
      <c r="D27" s="238"/>
      <c r="E27" s="238"/>
      <c r="F27" s="238"/>
      <c r="G27" s="238"/>
      <c r="H27" s="238"/>
      <c r="I27" s="238"/>
      <c r="J27" s="238"/>
    </row>
    <row r="28" spans="1:10" ht="24.6" customHeight="1" x14ac:dyDescent="0.3">
      <c r="A28" s="234">
        <v>26</v>
      </c>
      <c r="B28" s="235"/>
      <c r="C28" s="235"/>
      <c r="D28" s="235"/>
      <c r="E28" s="235"/>
      <c r="F28" s="235"/>
      <c r="G28" s="235"/>
      <c r="H28" s="235"/>
      <c r="I28" s="235"/>
      <c r="J28" s="235"/>
    </row>
    <row r="29" spans="1:10" ht="24.6" customHeight="1" x14ac:dyDescent="0.3">
      <c r="A29" s="236">
        <v>27</v>
      </c>
      <c r="B29" s="5"/>
      <c r="C29" s="5"/>
      <c r="D29" s="5"/>
      <c r="E29" s="5"/>
      <c r="F29" s="5"/>
      <c r="G29" s="5"/>
      <c r="H29" s="5"/>
      <c r="I29" s="5"/>
      <c r="J29" s="5"/>
    </row>
    <row r="30" spans="1:10" ht="24.6" customHeight="1" x14ac:dyDescent="0.3">
      <c r="A30" s="236">
        <v>28</v>
      </c>
      <c r="B30" s="5"/>
      <c r="C30" s="5"/>
      <c r="D30" s="5"/>
      <c r="E30" s="5"/>
      <c r="F30" s="5"/>
      <c r="G30" s="5"/>
      <c r="H30" s="5"/>
      <c r="I30" s="5"/>
      <c r="J30" s="5"/>
    </row>
    <row r="31" spans="1:10" ht="24.6" customHeight="1" x14ac:dyDescent="0.3">
      <c r="A31" s="236">
        <v>29</v>
      </c>
      <c r="B31" s="5"/>
      <c r="C31" s="5"/>
      <c r="D31" s="5"/>
      <c r="E31" s="5"/>
      <c r="F31" s="5"/>
      <c r="G31" s="5"/>
      <c r="H31" s="5"/>
      <c r="I31" s="5"/>
      <c r="J31" s="5"/>
    </row>
    <row r="32" spans="1:10" ht="24.6" customHeight="1" thickBot="1" x14ac:dyDescent="0.35">
      <c r="A32" s="237">
        <v>30</v>
      </c>
      <c r="B32" s="238"/>
      <c r="C32" s="238"/>
      <c r="D32" s="238"/>
      <c r="E32" s="238"/>
      <c r="F32" s="238"/>
      <c r="G32" s="238"/>
      <c r="H32" s="238"/>
      <c r="I32" s="238"/>
      <c r="J32" s="238"/>
    </row>
    <row r="33" spans="1:10" ht="19.350000000000001" customHeight="1" x14ac:dyDescent="0.3">
      <c r="A33" s="239">
        <v>31</v>
      </c>
      <c r="B33" s="240"/>
      <c r="C33" s="240"/>
      <c r="D33" s="240"/>
      <c r="E33" s="240"/>
      <c r="F33" s="240"/>
      <c r="G33" s="240"/>
      <c r="H33" s="240"/>
      <c r="I33" s="240"/>
      <c r="J33" s="240"/>
    </row>
  </sheetData>
  <mergeCells count="3">
    <mergeCell ref="B1:D1"/>
    <mergeCell ref="E1:G1"/>
    <mergeCell ref="H1:J1"/>
  </mergeCells>
  <phoneticPr fontId="2" type="noConversion"/>
  <pageMargins left="0" right="0" top="0" bottom="0" header="0" footer="0"/>
  <pageSetup paperSize="9" orientation="portrait" r:id="rId1"/>
  <headerFooter scaleWithDoc="0"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9A4048EF7DD383499F6B901549E9B24D" ma:contentTypeVersion="10" ma:contentTypeDescription="새 문서를 만듭니다." ma:contentTypeScope="" ma:versionID="3fc58cdd1c443f4cd02da2afdaebdacd">
  <xsd:schema xmlns:xsd="http://www.w3.org/2001/XMLSchema" xmlns:xs="http://www.w3.org/2001/XMLSchema" xmlns:p="http://schemas.microsoft.com/office/2006/metadata/properties" xmlns:ns3="569bbd85-446b-463d-b824-62f9083eb6d8" targetNamespace="http://schemas.microsoft.com/office/2006/metadata/properties" ma:root="true" ma:fieldsID="659a5c3fe786a1d9d1b4ac0a4dba9a6e" ns3:_="">
    <xsd:import namespace="569bbd85-446b-463d-b824-62f9083eb6d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9bbd85-446b-463d-b824-62f9083eb6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304D1A9-1185-4A37-9CC0-C1019FCD0437}">
  <ds:schemaRefs>
    <ds:schemaRef ds:uri="http://schemas.microsoft.com/office/2006/metadata/properties"/>
    <ds:schemaRef ds:uri="http://www.w3.org/XML/1998/namespace"/>
    <ds:schemaRef ds:uri="http://purl.org/dc/terms/"/>
    <ds:schemaRef ds:uri="http://schemas.microsoft.com/office/2006/documentManagement/types"/>
    <ds:schemaRef ds:uri="http://schemas.microsoft.com/office/infopath/2007/PartnerControls"/>
    <ds:schemaRef ds:uri="569bbd85-446b-463d-b824-62f9083eb6d8"/>
    <ds:schemaRef ds:uri="http://purl.org/dc/dcmitype/"/>
    <ds:schemaRef ds:uri="http://schemas.openxmlformats.org/package/2006/metadata/core-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B58514D2-0F97-4418-B8EB-784318667C9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757BE23-8FBA-4477-BAE9-0FD9583023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69bbd85-446b-463d-b824-62f9083eb6d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8</vt:i4>
      </vt:variant>
      <vt:variant>
        <vt:lpstr>이름 지정된 범위</vt:lpstr>
      </vt:variant>
      <vt:variant>
        <vt:i4>2</vt:i4>
      </vt:variant>
    </vt:vector>
  </HeadingPairs>
  <TitlesOfParts>
    <vt:vector size="10" baseType="lpstr">
      <vt:lpstr>직원 리스트</vt:lpstr>
      <vt:lpstr>근로조건</vt:lpstr>
      <vt:lpstr>월급계산(상용)</vt:lpstr>
      <vt:lpstr>임금명세서(상용)</vt:lpstr>
      <vt:lpstr>근로계약서(상용)</vt:lpstr>
      <vt:lpstr>간이세액표_2023.2월</vt:lpstr>
      <vt:lpstr>기준값</vt:lpstr>
      <vt:lpstr>급여지급대장</vt:lpstr>
      <vt:lpstr>'임금명세서(상용)'!Print_Area</vt:lpstr>
      <vt:lpstr>간이세액표_2023.2월!Print_Titles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Registered User</dc:creator>
  <cp:lastModifiedBy>ParkJon</cp:lastModifiedBy>
  <cp:lastPrinted>2021-12-07T23:27:34Z</cp:lastPrinted>
  <dcterms:created xsi:type="dcterms:W3CDTF">2016-03-01T09:45:23Z</dcterms:created>
  <dcterms:modified xsi:type="dcterms:W3CDTF">2024-01-10T10:09:00Z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0x0101009A4048EF7DD383499F6B901549E9B24D</vt:lpwstr>
  </property>
</Properties>
</file>